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480" yWindow="960" windowWidth="6360" windowHeight="10500"/>
  </bookViews>
  <sheets>
    <sheet name="lithosphere" sheetId="8" r:id="rId1"/>
    <sheet name="calc" sheetId="6" r:id="rId2"/>
    <sheet name="Rock_Type" sheetId="16" r:id="rId3"/>
    <sheet name="Lithology" sheetId="15" r:id="rId4"/>
    <sheet name="Rheological parameters" sheetId="10" r:id="rId5"/>
    <sheet name="unlock" sheetId="9" r:id="rId6"/>
  </sheets>
  <definedNames>
    <definedName name="AD">lithosphere!$D$94</definedName>
    <definedName name="AD_p">lithosphere!#REF!</definedName>
    <definedName name="ADb">lithosphere!$E$94</definedName>
    <definedName name="Alc">lithosphere!$D$20</definedName>
    <definedName name="Alc_p">lithosphere!#REF!</definedName>
    <definedName name="Alcb">lithosphere!$E$20</definedName>
    <definedName name="Ama">lithosphere!$D$19</definedName>
    <definedName name="Ama_p">lithosphere!#REF!</definedName>
    <definedName name="Amab">lithosphere!$E$19</definedName>
    <definedName name="AP">lithosphere!$D$74:$D$74</definedName>
    <definedName name="APb">lithosphere!$E$74</definedName>
    <definedName name="Aplc">lithosphere!$D$83</definedName>
    <definedName name="Aplc_p">lithosphere!#REF!</definedName>
    <definedName name="Aplcb">lithosphere!$E$83</definedName>
    <definedName name="Apma">lithosphere!$D$92</definedName>
    <definedName name="Apma_p">lithosphere!#REF!</definedName>
    <definedName name="Apmab">lithosphere!$E$92</definedName>
    <definedName name="Apuc">lithosphere!$D$74</definedName>
    <definedName name="Apuc_p">lithosphere!#REF!</definedName>
    <definedName name="Apucb">lithosphere!$E$74</definedName>
    <definedName name="arm">#REF!</definedName>
    <definedName name="Ased">lithosphere!$D$21</definedName>
    <definedName name="Ased_p">lithosphere!#REF!</definedName>
    <definedName name="Asedaverage">lithosphere!$D$116</definedName>
    <definedName name="Asedaverage_b">lithosphere!$E$116</definedName>
    <definedName name="Asedb">lithosphere!$E$21</definedName>
    <definedName name="Aterm">calc!#REF!</definedName>
    <definedName name="Auc">lithosphere!$D$110</definedName>
    <definedName name="Auc_p">lithosphere!#REF!</definedName>
    <definedName name="Auc_procent">lithosphere!$D$18</definedName>
    <definedName name="Auc_procent_p">lithosphere!#REF!</definedName>
    <definedName name="Auc_procentb">lithosphere!$E$18</definedName>
    <definedName name="Auc1_">lithosphere!$D$111</definedName>
    <definedName name="Auc2_">lithosphere!$D$112</definedName>
    <definedName name="Auc3_">lithosphere!$D$113</definedName>
    <definedName name="Auc4_">lithosphere!$D$114</definedName>
    <definedName name="Auc5_">lithosphere!$D$115</definedName>
    <definedName name="Aucb">lithosphere!$E$110</definedName>
    <definedName name="Aucb1">lithosphere!$E$111</definedName>
    <definedName name="Aucb2">lithosphere!$E$112</definedName>
    <definedName name="Aucb3">lithosphere!$E$113</definedName>
    <definedName name="Aucb4">lithosphere!$E$114</definedName>
    <definedName name="Aucb5">lithosphere!$E$115</definedName>
    <definedName name="aλ">lithosphere!$D$40</definedName>
    <definedName name="aλ_p">lithosphere!#REF!</definedName>
    <definedName name="aλb">lithosphere!$E$40</definedName>
    <definedName name="b">lithosphere!$D$24</definedName>
    <definedName name="bb">lithosphere!$E$24</definedName>
    <definedName name="Biogenic_Sediments">Lithology!$B$145:$B$154</definedName>
    <definedName name="blc">lithosphere!$D$25</definedName>
    <definedName name="blcb">lithosphere!$E$25</definedName>
    <definedName name="buc">lithosphere!$D$24</definedName>
    <definedName name="bucb">lithosphere!$E$24</definedName>
    <definedName name="c_">lithosphere!$D$26</definedName>
    <definedName name="c_b">lithosphere!$E$26</definedName>
    <definedName name="Carbonate_Rocks_Dolomite">Lithology!$B$167:$B$170</definedName>
    <definedName name="Carbonate_Rocks_Limestone">Lithology!$B$155:$B$165</definedName>
    <definedName name="Carbonate_Rocks_Marl">Lithology!$B$166</definedName>
    <definedName name="Chemical_Sediments">Lithology!$B$171:$B$177</definedName>
    <definedName name="Clastic_Sediments_Other">Lithology!$B$141:$B$144</definedName>
    <definedName name="Clastic_Sediments_Sandstone">Lithology!$B$109:$B$125</definedName>
    <definedName name="Clastic_Sediments_Shale">Lithology!$B$126:$B$136</definedName>
    <definedName name="Clastic_Sediments_Siltstone">Lithology!$B$137:$B$140</definedName>
    <definedName name="Cp">lithosphere!$D$41</definedName>
    <definedName name="Cp_p">lithosphere!#REF!</definedName>
    <definedName name="Cpb">lithosphere!$E$41</definedName>
    <definedName name="Cterm">calc!#REF!</definedName>
    <definedName name="Dlith">lithosphere!$D$107</definedName>
    <definedName name="Dlith_p">lithosphere!#REF!</definedName>
    <definedName name="Dlithb">lithosphere!$E$107</definedName>
    <definedName name="Dw">lithosphere!$D$8</definedName>
    <definedName name="Dwb">lithosphere!$E$8</definedName>
    <definedName name="dz">calc!$C$6</definedName>
    <definedName name="dzb">calc!$BO$6</definedName>
    <definedName name="Dzburial">lithosphere!$D$13</definedName>
    <definedName name="Dzburialb">lithosphere!$E$13</definedName>
    <definedName name="Dzcrust">lithosphere!$D$10</definedName>
    <definedName name="Dzcrust_p">lithosphere!#REF!</definedName>
    <definedName name="Dzlc">lithosphere!$D$105</definedName>
    <definedName name="Dzlc_p">lithosphere!#REF!</definedName>
    <definedName name="Dzlcb">lithosphere!$E$105</definedName>
    <definedName name="Dzma">lithosphere!$D$106</definedName>
    <definedName name="Dzma_p">lithosphere!#REF!</definedName>
    <definedName name="Dzmab">lithosphere!$E$106</definedName>
    <definedName name="Dzsed">lithosphere!$D$103</definedName>
    <definedName name="Dzsed_p">lithosphere!#REF!</definedName>
    <definedName name="Dzsedb">lithosphere!$E$103</definedName>
    <definedName name="Dzuc">lithosphere!$D$104</definedName>
    <definedName name="Dzuc_p">lithosphere!#REF!</definedName>
    <definedName name="Dzucb">lithosphere!$E$104</definedName>
    <definedName name="ED">lithosphere!$D$93</definedName>
    <definedName name="ED_p">lithosphere!#REF!</definedName>
    <definedName name="EDb">lithosphere!$E$93</definedName>
    <definedName name="EP">lithosphere!$D$73:$D$73</definedName>
    <definedName name="EPb">lithosphere!$E$73</definedName>
    <definedName name="Eplc">lithosphere!$D$82</definedName>
    <definedName name="Eplc_p">lithosphere!#REF!</definedName>
    <definedName name="Eplcb">lithosphere!$E$82</definedName>
    <definedName name="Epma">lithosphere!$D$91</definedName>
    <definedName name="Epma_p">lithosphere!#REF!</definedName>
    <definedName name="Epmab">lithosphere!$E$91</definedName>
    <definedName name="Epuc">lithosphere!$D$73</definedName>
    <definedName name="Epuc_p">lithosphere!#REF!</definedName>
    <definedName name="Epucb">lithosphere!$E$73</definedName>
    <definedName name="f">lithosphere!$D$42</definedName>
    <definedName name="f_p">lithosphere!#REF!</definedName>
    <definedName name="f0">#REF!</definedName>
    <definedName name="fb">lithosphere!$E$42</definedName>
    <definedName name="fcomplc">lithosphere!$D$78</definedName>
    <definedName name="fcomplc_p">lithosphere!#REF!</definedName>
    <definedName name="fcomplcb">lithosphere!$E$78</definedName>
    <definedName name="fcompma">lithosphere!$D$87</definedName>
    <definedName name="fcompma_p">lithosphere!#REF!</definedName>
    <definedName name="fcompmab">lithosphere!$E$87</definedName>
    <definedName name="fcompsed">lithosphere!$D$64</definedName>
    <definedName name="fcompsed_p">lithosphere!#REF!</definedName>
    <definedName name="fcompsedb">lithosphere!$E$64</definedName>
    <definedName name="fcompuc">lithosphere!$D$69</definedName>
    <definedName name="fcompuc_p">lithosphere!#REF!</definedName>
    <definedName name="fcompucb">lithosphere!$E$69</definedName>
    <definedName name="fextlc">lithosphere!$D$80</definedName>
    <definedName name="fextlc_p">lithosphere!#REF!</definedName>
    <definedName name="fextlcb">lithosphere!$E$80</definedName>
    <definedName name="fextma">lithosphere!$D$89</definedName>
    <definedName name="fextma_p">lithosphere!#REF!</definedName>
    <definedName name="fextmab">lithosphere!$E$89</definedName>
    <definedName name="fextsed">lithosphere!$D$66</definedName>
    <definedName name="fextsed_p">lithosphere!#REF!</definedName>
    <definedName name="fextsedb">lithosphere!$E$66</definedName>
    <definedName name="fextuc">lithosphere!$D$71</definedName>
    <definedName name="fextuc_p">lithosphere!#REF!</definedName>
    <definedName name="fextucb">lithosphere!$E$71</definedName>
    <definedName name="fsslc">lithosphere!$D$79</definedName>
    <definedName name="fsslc_p">lithosphere!#REF!</definedName>
    <definedName name="fsslcb">lithosphere!$E$79</definedName>
    <definedName name="fssma">lithosphere!$D$88</definedName>
    <definedName name="fssma_p">lithosphere!#REF!</definedName>
    <definedName name="fssmab">lithosphere!$E$88</definedName>
    <definedName name="fsssed">lithosphere!$D$65</definedName>
    <definedName name="fsssed_p">lithosphere!#REF!</definedName>
    <definedName name="fsssedb">lithosphere!$E$65</definedName>
    <definedName name="fssuc">lithosphere!$D$70</definedName>
    <definedName name="fssuc_p">lithosphere!#REF!</definedName>
    <definedName name="fssucb">lithosphere!$E$70</definedName>
    <definedName name="Igneous_Rocks">Lithology!$B$76:$B$108</definedName>
    <definedName name="k_athy_P">lithosphere!$D$50</definedName>
    <definedName name="k_athy_P_p">lithosphere!#REF!</definedName>
    <definedName name="k_athy_Pb">lithosphere!$E$50</definedName>
    <definedName name="k_athy_z">lithosphere!$D$49</definedName>
    <definedName name="k_athy_z_p">lithosphere!#REF!</definedName>
    <definedName name="k_athy_zb">lithosphere!$E$49</definedName>
    <definedName name="k0">#REF!</definedName>
    <definedName name="klc">lithosphere!$D$109</definedName>
    <definedName name="klc_p">lithosphere!#REF!</definedName>
    <definedName name="klcaverage1">lithosphere!$D$129</definedName>
    <definedName name="klcaverage13">lithosphere!$E$139</definedName>
    <definedName name="klcaverage1b">lithosphere!$E$129</definedName>
    <definedName name="klcaverage2">lithosphere!$D$134</definedName>
    <definedName name="klcaverage2b">lithosphere!$E$134</definedName>
    <definedName name="klcaverage3">lithosphere!$D$139</definedName>
    <definedName name="klcaverage3b">lithosphere!$E$139</definedName>
    <definedName name="klcaverage4">lithosphere!$D$144</definedName>
    <definedName name="klcaverage4b">lithosphere!$E$144</definedName>
    <definedName name="klcaverage5">lithosphere!$D$149</definedName>
    <definedName name="klcaverage5b">lithosphere!$E$149</definedName>
    <definedName name="klcb">lithosphere!$E$109</definedName>
    <definedName name="klowercrust">lithosphere!$D$14</definedName>
    <definedName name="klowercrust_p">lithosphere!#REF!</definedName>
    <definedName name="klowercrustb">lithosphere!$E$14</definedName>
    <definedName name="kma">lithosphere!$D$16</definedName>
    <definedName name="kma_p">lithosphere!#REF!</definedName>
    <definedName name="kmab">lithosphere!$E$16</definedName>
    <definedName name="kmaverage1">lithosphere!$D$130</definedName>
    <definedName name="kmaverage1b">lithosphere!$E$130</definedName>
    <definedName name="kmaverage2">lithosphere!$D$135</definedName>
    <definedName name="kmaverage2b">lithosphere!$E$135</definedName>
    <definedName name="kmaverage3">lithosphere!$D$140</definedName>
    <definedName name="kmaverage3b">lithosphere!$E$140</definedName>
    <definedName name="kmaverage4">lithosphere!$D$145</definedName>
    <definedName name="kmaverage4b">lithosphere!$E$145</definedName>
    <definedName name="kmaverage5">lithosphere!$D$150</definedName>
    <definedName name="kmaverage5b">lithosphere!$E$150</definedName>
    <definedName name="kp">#REF!</definedName>
    <definedName name="krm">#REF!</definedName>
    <definedName name="krm0">#REF!</definedName>
    <definedName name="ksed">lithosphere!$D$17</definedName>
    <definedName name="ksed_p">lithosphere!#REF!</definedName>
    <definedName name="ksedaverage1">lithosphere!$D$127</definedName>
    <definedName name="ksedaverage1b">lithosphere!$E$127</definedName>
    <definedName name="ksedaverage2">lithosphere!$D$132</definedName>
    <definedName name="ksedaverage2b">lithosphere!$E$132</definedName>
    <definedName name="ksedaverage3">lithosphere!$D$137</definedName>
    <definedName name="ksedaverage3b">lithosphere!$E$137</definedName>
    <definedName name="ksedaverage4">lithosphere!$D$142</definedName>
    <definedName name="ksedaverage4b">lithosphere!$E$142</definedName>
    <definedName name="ksedaverage5">lithosphere!$D$147</definedName>
    <definedName name="ksedaverage5b">lithosphere!$E$147</definedName>
    <definedName name="ksedb">lithosphere!$E$17</definedName>
    <definedName name="kuc">lithosphere!$D$108</definedName>
    <definedName name="kuc_p">lithosphere!#REF!</definedName>
    <definedName name="kucaverage1">lithosphere!$D$128</definedName>
    <definedName name="kucaverage1b">lithosphere!$E$128</definedName>
    <definedName name="kucaverage2">lithosphere!$D$133</definedName>
    <definedName name="kucaverage2b">lithosphere!$E$133</definedName>
    <definedName name="kucaverage3">lithosphere!$D$138</definedName>
    <definedName name="kucaverage3b">lithosphere!$E$138</definedName>
    <definedName name="kucaverage4">lithosphere!$D$143</definedName>
    <definedName name="kucaverage4b">lithosphere!$E$143</definedName>
    <definedName name="kucaverage5">lithosphere!$D$148</definedName>
    <definedName name="kucaverage5b">lithosphere!$E$148</definedName>
    <definedName name="kucaverageb1">lithosphere!$E$128</definedName>
    <definedName name="kucb">lithosphere!$E$108</definedName>
    <definedName name="kuppercrust">lithosphere!$D$15</definedName>
    <definedName name="Kuppercrust_p">lithosphere!#REF!</definedName>
    <definedName name="kuppercrustb">lithosphere!$E$15</definedName>
    <definedName name="lambda">lithosphere!#REF!</definedName>
    <definedName name="lambda_p">lithosphere!#REF!</definedName>
    <definedName name="lambdalc">lithosphere!$D$77</definedName>
    <definedName name="lambdalc_p">lithosphere!#REF!</definedName>
    <definedName name="lambdalcb">lithosphere!$E$77</definedName>
    <definedName name="lambdama">lithosphere!$D$86</definedName>
    <definedName name="lambdama_p">lithosphere!#REF!</definedName>
    <definedName name="lambdamab">lithosphere!$E$86</definedName>
    <definedName name="lambdased">lithosphere!$D$63</definedName>
    <definedName name="lambdased_p">lithosphere!#REF!</definedName>
    <definedName name="lambdasedb">lithosphere!$E$63</definedName>
    <definedName name="lambdauc">lithosphere!$D$68</definedName>
    <definedName name="lambdauc_p">lithosphere!#REF!</definedName>
    <definedName name="lambdaucb">lithosphere!$E$68</definedName>
    <definedName name="Lithology_lc">'Rheological parameters'!$B$5:$B$7</definedName>
    <definedName name="Lithology_ma">'Rheological parameters'!$B$9:$B$10</definedName>
    <definedName name="Lithology_uc">'Rheological parameters'!$B$2:$B$3</definedName>
    <definedName name="Metamorphic_Rocks">Lithology!$B$4:$B$11</definedName>
    <definedName name="nlc">lithosphere!$D$81</definedName>
    <definedName name="nlc_p">lithosphere!#REF!</definedName>
    <definedName name="nlcb">lithosphere!$E$81</definedName>
    <definedName name="nma">lithosphere!$D$90</definedName>
    <definedName name="nma_p">lithosphere!#REF!</definedName>
    <definedName name="nmab">lithosphere!$E$90</definedName>
    <definedName name="nuc">lithosphere!$D$72</definedName>
    <definedName name="nuc_p">lithosphere!#REF!</definedName>
    <definedName name="nucb">lithosphere!$E$72</definedName>
    <definedName name="Other_Minerals">Lithology!$B$29:$B$75</definedName>
    <definedName name="q0">#REF!</definedName>
    <definedName name="q0t1">lithosphere!$D$131</definedName>
    <definedName name="q0t1b">lithosphere!$E$131</definedName>
    <definedName name="q0t2">lithosphere!$D$136</definedName>
    <definedName name="q0t2b">lithosphere!$E$136</definedName>
    <definedName name="q0t3">lithosphere!$D$141</definedName>
    <definedName name="q0t3b">lithosphere!$E$141</definedName>
    <definedName name="q0t4">lithosphere!$D$146</definedName>
    <definedName name="q0t4b">lithosphere!$E$146</definedName>
    <definedName name="q0t5">lithosphere!$D$151</definedName>
    <definedName name="q0t5b">lithosphere!$E$151</definedName>
    <definedName name="qt_p">lithosphere!#REF!</definedName>
    <definedName name="qt0">lithosphere!$D$126</definedName>
    <definedName name="qt0b">lithosphere!$E$126</definedName>
    <definedName name="Quartz">Rock_Forming_Minerals</definedName>
    <definedName name="Rgas">lithosphere!$D$117</definedName>
    <definedName name="rholc">lithosphere!$D$76</definedName>
    <definedName name="rholc_p">lithosphere!#REF!</definedName>
    <definedName name="rholcb">lithosphere!$E$76</definedName>
    <definedName name="rhoma">lithosphere!$D$85</definedName>
    <definedName name="rhoma_p">lithosphere!#REF!</definedName>
    <definedName name="rhomab">lithosphere!$E$85</definedName>
    <definedName name="rhosed">lithosphere!$D$62</definedName>
    <definedName name="rhosed_p">lithosphere!#REF!</definedName>
    <definedName name="rhosedb">lithosphere!$E$62</definedName>
    <definedName name="rhouc">lithosphere!$D$67</definedName>
    <definedName name="rhouc_p">lithosphere!#REF!</definedName>
    <definedName name="rhoucb">lithosphere!$E$67</definedName>
    <definedName name="Rock_Forming_Minerals">Lithology!$B$12:$B$24</definedName>
    <definedName name="Rock_Fragments">Lithology!$B$25:$B$28</definedName>
    <definedName name="Rock_Type">Rock_Type!$A$2:$A$15</definedName>
    <definedName name="T0">#REF!</definedName>
    <definedName name="Tb">lithosphere!$D$22</definedName>
    <definedName name="Tb_p">lithosphere!#REF!</definedName>
    <definedName name="Tbb">lithosphere!$E$22</definedName>
    <definedName name="Ts">lithosphere!$D$23</definedName>
    <definedName name="Ts_p">lithosphere!#REF!</definedName>
    <definedName name="Tsb">lithosphere!$E$23</definedName>
    <definedName name="zscale">#REF!</definedName>
    <definedName name="zscale2">#REF!</definedName>
    <definedName name="zscalechange">#REF!</definedName>
    <definedName name="ε">lithosphere!#REF!</definedName>
    <definedName name="ε_p">lithosphere!#REF!</definedName>
    <definedName name="εlc">lithosphere!$D$84</definedName>
    <definedName name="εlc_p">lithosphere!#REF!</definedName>
    <definedName name="εlcb">lithosphere!$E$84</definedName>
    <definedName name="εma">lithosphere!$D$96</definedName>
    <definedName name="εma_p">lithosphere!#REF!</definedName>
    <definedName name="εmab">lithosphere!$E$96</definedName>
    <definedName name="εsed">lithosphere!#REF!</definedName>
    <definedName name="εsed_p">lithosphere!#REF!</definedName>
    <definedName name="εuc">lithosphere!$D$75</definedName>
    <definedName name="εuc_p">lithosphere!#REF!</definedName>
    <definedName name="εucb">lithosphere!$E$75</definedName>
    <definedName name="λRMv20">lithosphere!$D$39</definedName>
    <definedName name="λRMv20_p">lithosphere!#REF!</definedName>
    <definedName name="λRMv20b">lithosphere!$E$39</definedName>
    <definedName name="ρwater">lithosphere!$D$51</definedName>
    <definedName name="ρwater_p">lithosphere!#REF!</definedName>
    <definedName name="ρwaterb">lithosphere!$E$51</definedName>
    <definedName name="σD">lithosphere!$D$95</definedName>
    <definedName name="σD_p">lithosphere!#REF!</definedName>
    <definedName name="σDb">lithosphere!$E$95</definedName>
    <definedName name="φ_0">lithosphere!$D$48</definedName>
    <definedName name="φ_0_p">lithosphere!#REF!</definedName>
    <definedName name="φ_0b">lithosphere!$E$48</definedName>
  </definedNames>
  <calcPr calcId="145621"/>
</workbook>
</file>

<file path=xl/calcChain.xml><?xml version="1.0" encoding="utf-8"?>
<calcChain xmlns="http://schemas.openxmlformats.org/spreadsheetml/2006/main">
  <c r="E21" i="8" l="1"/>
  <c r="D39" i="8" l="1" a="1"/>
  <c r="D39" i="8" s="1"/>
  <c r="D17" i="8" s="1"/>
  <c r="E47" i="8" a="1"/>
  <c r="E47" i="8" s="1"/>
  <c r="E39" i="8" a="1"/>
  <c r="E39" i="8" s="1"/>
  <c r="E17" i="8" s="1"/>
  <c r="D34" i="8"/>
  <c r="F34" i="8"/>
  <c r="E96" i="8"/>
  <c r="D75" i="8"/>
  <c r="E75" i="8"/>
  <c r="D84" i="8"/>
  <c r="E84" i="8"/>
  <c r="D96" i="8"/>
  <c r="E9" i="10"/>
  <c r="D92" i="8" a="1"/>
  <c r="D92" i="8" s="1"/>
  <c r="D82" i="8" a="1"/>
  <c r="D82" i="8" s="1"/>
  <c r="D81" i="8" a="1"/>
  <c r="D81" i="8" s="1"/>
  <c r="D73" i="8" a="1"/>
  <c r="D73" i="8" s="1"/>
  <c r="D72" i="8" a="1"/>
  <c r="D72" i="8" s="1"/>
  <c r="D93" i="8" a="1"/>
  <c r="D93" i="8" s="1"/>
  <c r="D91" i="8" a="1"/>
  <c r="D91" i="8" s="1"/>
  <c r="D90" i="8" a="1"/>
  <c r="D90" i="8" s="1"/>
  <c r="E93" i="8" a="1"/>
  <c r="E93" i="8" s="1"/>
  <c r="E92" i="8" a="1"/>
  <c r="E92" i="8" s="1"/>
  <c r="E91" i="8" a="1"/>
  <c r="E91" i="8" s="1"/>
  <c r="E90" i="8" a="1"/>
  <c r="E90" i="8" s="1"/>
  <c r="E82" i="8" a="1"/>
  <c r="E82" i="8" s="1"/>
  <c r="E81" i="8" a="1"/>
  <c r="E81" i="8" s="1"/>
  <c r="E73" i="8" a="1"/>
  <c r="E73" i="8" s="1"/>
  <c r="E72" i="8" a="1"/>
  <c r="E72" i="8" s="1"/>
  <c r="H10" i="10"/>
  <c r="G10" i="10"/>
  <c r="E95" i="8" a="1"/>
  <c r="E95" i="8" s="1"/>
  <c r="E94" i="8" a="1"/>
  <c r="E94" i="8" s="1"/>
  <c r="E109" i="8"/>
  <c r="DD5" i="6"/>
  <c r="CX5" i="6"/>
  <c r="CR5" i="6"/>
  <c r="CL5" i="6"/>
  <c r="CF5" i="6"/>
  <c r="BV5" i="6"/>
  <c r="BT5" i="6"/>
  <c r="E51" i="8"/>
  <c r="BM5" i="6"/>
  <c r="E117" i="8"/>
  <c r="E108" i="8"/>
  <c r="E107" i="8"/>
  <c r="BO1107" i="6" s="1"/>
  <c r="E105" i="8"/>
  <c r="E104" i="8"/>
  <c r="E103" i="8"/>
  <c r="E50" i="8" a="1"/>
  <c r="E50" i="8" s="1"/>
  <c r="E49" i="8" a="1"/>
  <c r="E49" i="8" s="1"/>
  <c r="E48" i="8" a="1"/>
  <c r="E48" i="8" s="1"/>
  <c r="E46" i="8" a="1"/>
  <c r="E46" i="8" s="1"/>
  <c r="E45" i="8" a="1"/>
  <c r="E45" i="8" s="1"/>
  <c r="E44" i="8" a="1"/>
  <c r="E44" i="8" s="1"/>
  <c r="E43" i="8" a="1"/>
  <c r="E43" i="8" s="1"/>
  <c r="E62" i="8" s="1"/>
  <c r="E42" i="8" a="1"/>
  <c r="E42" i="8" s="1"/>
  <c r="E41" i="8" a="1"/>
  <c r="E41" i="8" s="1"/>
  <c r="E40" i="8" a="1"/>
  <c r="E40" i="8" s="1"/>
  <c r="E36" i="8"/>
  <c r="E35" i="8"/>
  <c r="BO6" i="6"/>
  <c r="BO8" i="6"/>
  <c r="J5" i="6"/>
  <c r="D50" i="8" a="1"/>
  <c r="D50" i="8" s="1"/>
  <c r="D49" i="8" a="1"/>
  <c r="D49" i="8" s="1"/>
  <c r="D48" i="8" a="1"/>
  <c r="D48" i="8" s="1"/>
  <c r="D47" i="8" a="1"/>
  <c r="D47" i="8" s="1"/>
  <c r="D21" i="8" s="1"/>
  <c r="D46" i="8" a="1"/>
  <c r="D46" i="8" s="1"/>
  <c r="D45" i="8" a="1"/>
  <c r="D45" i="8" s="1"/>
  <c r="D44" i="8" a="1"/>
  <c r="D44" i="8" s="1"/>
  <c r="D43" i="8" a="1"/>
  <c r="D43" i="8" s="1"/>
  <c r="D62" i="8" s="1"/>
  <c r="D42" i="8" a="1"/>
  <c r="D42" i="8" s="1"/>
  <c r="D41" i="8" a="1"/>
  <c r="D41" i="8" s="1"/>
  <c r="D40" i="8" a="1"/>
  <c r="D40" i="8" s="1"/>
  <c r="C35" i="8"/>
  <c r="C36" i="8"/>
  <c r="A5" i="6"/>
  <c r="D105" i="8"/>
  <c r="D107" i="8"/>
  <c r="C636" i="6" s="1"/>
  <c r="D103" i="8"/>
  <c r="D104" i="8"/>
  <c r="D109" i="8"/>
  <c r="AR5" i="6"/>
  <c r="AL5" i="6"/>
  <c r="AF5" i="6"/>
  <c r="Z5" i="6"/>
  <c r="AA5" i="6" s="1"/>
  <c r="T5" i="6"/>
  <c r="H5" i="6"/>
  <c r="D108" i="8"/>
  <c r="G9" i="10"/>
  <c r="D94" i="8" a="1"/>
  <c r="D94" i="8" s="1"/>
  <c r="H9" i="10"/>
  <c r="D95" i="8" a="1"/>
  <c r="D95" i="8" s="1"/>
  <c r="E7" i="10"/>
  <c r="E6" i="10"/>
  <c r="E5" i="10"/>
  <c r="E3" i="10"/>
  <c r="E2" i="10"/>
  <c r="E74" i="8" a="1"/>
  <c r="E74" i="8" s="1"/>
  <c r="D74" i="8" a="1"/>
  <c r="D74" i="8" s="1"/>
  <c r="E83" i="8" a="1"/>
  <c r="E83" i="8" s="1"/>
  <c r="D83" i="8" a="1"/>
  <c r="D83" i="8" s="1"/>
  <c r="D117" i="8"/>
  <c r="C931" i="6"/>
  <c r="C235" i="6"/>
  <c r="C844" i="6"/>
  <c r="C776" i="6"/>
  <c r="C302" i="6"/>
  <c r="C327" i="6"/>
  <c r="C190" i="6"/>
  <c r="C717" i="6"/>
  <c r="C614" i="6"/>
  <c r="C903" i="6"/>
  <c r="C902" i="6"/>
  <c r="C595" i="6"/>
  <c r="C1181" i="6"/>
  <c r="C8" i="6"/>
  <c r="C812" i="6"/>
  <c r="C135" i="6"/>
  <c r="C1093" i="6"/>
  <c r="C86" i="6"/>
  <c r="C686" i="6"/>
  <c r="C529" i="6"/>
  <c r="C474" i="6"/>
  <c r="C989" i="6"/>
  <c r="C958" i="6"/>
  <c r="C122" i="6"/>
  <c r="C888" i="6"/>
  <c r="C290" i="6"/>
  <c r="C172" i="6"/>
  <c r="C148" i="6"/>
  <c r="C901" i="6"/>
  <c r="C420" i="6"/>
  <c r="C986" i="6"/>
  <c r="C227" i="6"/>
  <c r="C64" i="6"/>
  <c r="C1121" i="6"/>
  <c r="C63" i="6"/>
  <c r="C584" i="6"/>
  <c r="C818" i="6"/>
  <c r="C826" i="6"/>
  <c r="U5" i="6" l="1"/>
  <c r="C256" i="6"/>
  <c r="C271" i="6"/>
  <c r="C1118" i="6"/>
  <c r="C6" i="6"/>
  <c r="C1051" i="6"/>
  <c r="C700" i="6"/>
  <c r="C14" i="6"/>
  <c r="C658" i="6"/>
  <c r="C279" i="6"/>
  <c r="C1056" i="6"/>
  <c r="C1139" i="6"/>
  <c r="C914" i="6"/>
  <c r="C850" i="6"/>
  <c r="C284" i="6"/>
  <c r="C876" i="6"/>
  <c r="C983" i="6"/>
  <c r="C1195" i="6"/>
  <c r="C1198" i="6"/>
  <c r="C1113" i="6"/>
  <c r="C356" i="6"/>
  <c r="C652" i="6"/>
  <c r="C549" i="6"/>
  <c r="C1122" i="6"/>
  <c r="C1080" i="6"/>
  <c r="C315" i="6"/>
  <c r="C253" i="6"/>
  <c r="C87" i="6"/>
  <c r="C408" i="6"/>
  <c r="C743" i="6"/>
  <c r="C219" i="6"/>
  <c r="C809" i="6"/>
  <c r="C603" i="6"/>
  <c r="C665" i="6"/>
  <c r="C491" i="6"/>
  <c r="C1016" i="6"/>
  <c r="C481" i="6"/>
  <c r="C938" i="6"/>
  <c r="C310" i="6"/>
  <c r="C487" i="6"/>
  <c r="C689" i="6"/>
  <c r="C294" i="6"/>
  <c r="C520" i="6"/>
  <c r="C396" i="6"/>
  <c r="C886" i="6"/>
  <c r="C373" i="6"/>
  <c r="C571" i="6"/>
  <c r="C116" i="6"/>
  <c r="C16" i="6"/>
  <c r="C928" i="6"/>
  <c r="D5" i="6"/>
  <c r="C71" i="6"/>
  <c r="C805" i="6"/>
  <c r="C125" i="6"/>
  <c r="C540" i="6"/>
  <c r="C79" i="6"/>
  <c r="C561" i="6"/>
  <c r="C18" i="6"/>
  <c r="C180" i="6"/>
  <c r="C472" i="6"/>
  <c r="C1186" i="6"/>
  <c r="C470" i="6"/>
  <c r="C1130" i="6"/>
  <c r="C395" i="6"/>
  <c r="C476" i="6"/>
  <c r="C570" i="6"/>
  <c r="C493" i="6"/>
  <c r="C1115" i="6"/>
  <c r="C83" i="6"/>
  <c r="C331" i="6"/>
  <c r="C737" i="6"/>
  <c r="C129" i="6"/>
  <c r="C763" i="6"/>
  <c r="C308" i="6"/>
  <c r="C80" i="6"/>
  <c r="C383" i="6"/>
  <c r="C1133" i="6"/>
  <c r="C482" i="6"/>
  <c r="C45" i="6"/>
  <c r="C434" i="6"/>
  <c r="C997" i="6"/>
  <c r="C1092" i="6"/>
  <c r="C927" i="6"/>
  <c r="C1017" i="6"/>
  <c r="C701" i="6"/>
  <c r="C1127" i="6"/>
  <c r="C775" i="6"/>
  <c r="C759" i="6"/>
  <c r="C804" i="6"/>
  <c r="C1075" i="6"/>
  <c r="C648" i="6"/>
  <c r="C1144" i="6"/>
  <c r="C74" i="6"/>
  <c r="C48" i="6"/>
  <c r="C442" i="6"/>
  <c r="C452" i="6"/>
  <c r="C606" i="6"/>
  <c r="C679" i="6"/>
  <c r="C500" i="6"/>
  <c r="C616" i="6"/>
  <c r="C285" i="6"/>
  <c r="C475" i="6"/>
  <c r="C602" i="6"/>
  <c r="C140" i="6"/>
  <c r="C1149" i="6"/>
  <c r="C856" i="6"/>
  <c r="C498" i="6"/>
  <c r="C156" i="6"/>
  <c r="C425" i="6"/>
  <c r="C710" i="6"/>
  <c r="C229" i="6"/>
  <c r="C796" i="6"/>
  <c r="C246" i="6"/>
  <c r="C1143" i="6"/>
  <c r="C721" i="6"/>
  <c r="C204" i="6"/>
  <c r="C837" i="6"/>
  <c r="C527" i="6"/>
  <c r="C977" i="6"/>
  <c r="C1137" i="6"/>
  <c r="C338" i="6"/>
  <c r="C1202" i="6"/>
  <c r="C329" i="6"/>
  <c r="C100" i="6"/>
  <c r="C842" i="6"/>
  <c r="C1110" i="6"/>
  <c r="C813" i="6"/>
  <c r="C377" i="6"/>
  <c r="C1107" i="6"/>
  <c r="C143" i="6"/>
  <c r="C625" i="6"/>
  <c r="C1154" i="6"/>
  <c r="C803" i="6"/>
  <c r="C107" i="6"/>
  <c r="C622" i="6"/>
  <c r="C28" i="6"/>
  <c r="C653" i="6"/>
  <c r="C26" i="6"/>
  <c r="C185" i="6"/>
  <c r="C454" i="6"/>
  <c r="C615" i="6"/>
  <c r="C628" i="6"/>
  <c r="C462" i="6"/>
  <c r="C868" i="6"/>
  <c r="C146" i="6"/>
  <c r="C365" i="6"/>
  <c r="C286" i="6"/>
  <c r="C508" i="6"/>
  <c r="C433" i="6"/>
  <c r="C427" i="6"/>
  <c r="C943" i="6"/>
  <c r="C1077" i="6"/>
  <c r="C168" i="6"/>
  <c r="C953" i="6"/>
  <c r="C1023" i="6"/>
  <c r="C824" i="6"/>
  <c r="C1044" i="6"/>
  <c r="C1081" i="6"/>
  <c r="C179" i="6"/>
  <c r="C761" i="6"/>
  <c r="C664" i="6"/>
  <c r="C675" i="6"/>
  <c r="C966" i="6"/>
  <c r="C397" i="6"/>
  <c r="C429" i="6"/>
  <c r="C801" i="6"/>
  <c r="C733" i="6"/>
  <c r="C477" i="6"/>
  <c r="C379" i="6"/>
  <c r="C463" i="6"/>
  <c r="C637" i="6"/>
  <c r="C240" i="6"/>
  <c r="C947" i="6"/>
  <c r="C378" i="6"/>
  <c r="C1029" i="6"/>
  <c r="C400" i="6"/>
  <c r="C907" i="6"/>
  <c r="C347" i="6"/>
  <c r="C1040" i="6"/>
  <c r="C13" i="6"/>
  <c r="C851" i="6"/>
  <c r="C131" i="6"/>
  <c r="C317" i="6"/>
  <c r="C720" i="6"/>
  <c r="C1148" i="6"/>
  <c r="C589" i="6"/>
  <c r="C320" i="6"/>
  <c r="C254" i="6"/>
  <c r="C674" i="6"/>
  <c r="C1147" i="6"/>
  <c r="C484" i="6"/>
  <c r="C516" i="6"/>
  <c r="C361" i="6"/>
  <c r="C1185" i="6"/>
  <c r="C163" i="6"/>
  <c r="C567" i="6"/>
  <c r="C779" i="6"/>
  <c r="C651" i="6"/>
  <c r="C910" i="6"/>
  <c r="C115" i="6"/>
  <c r="C778" i="6"/>
  <c r="C437" i="6"/>
  <c r="C641" i="6"/>
  <c r="C167" i="6"/>
  <c r="CM5" i="6"/>
  <c r="CS5" i="6"/>
  <c r="C799" i="6"/>
  <c r="C382" i="6"/>
  <c r="C102" i="6"/>
  <c r="C742" i="6"/>
  <c r="C814" i="6"/>
  <c r="BO52" i="6"/>
  <c r="C222" i="6"/>
  <c r="C91" i="6"/>
  <c r="C843" i="6"/>
  <c r="C655" i="6"/>
  <c r="C515" i="6"/>
  <c r="C201" i="6"/>
  <c r="C54" i="6"/>
  <c r="C822" i="6"/>
  <c r="C917" i="6"/>
  <c r="C502" i="6"/>
  <c r="C789" i="6"/>
  <c r="C1169" i="6"/>
  <c r="C101" i="6"/>
  <c r="C1183" i="6"/>
  <c r="C510" i="6"/>
  <c r="C370" i="6"/>
  <c r="C1012" i="6"/>
  <c r="C1094" i="6"/>
  <c r="C840" i="6"/>
  <c r="C1182" i="6"/>
  <c r="C186" i="6"/>
  <c r="C981" i="6"/>
  <c r="C339" i="6"/>
  <c r="C597" i="6"/>
  <c r="C1030" i="6"/>
  <c r="C586" i="6"/>
  <c r="C807" i="6"/>
  <c r="C895" i="6"/>
  <c r="C971" i="6"/>
  <c r="C1007" i="6"/>
  <c r="C430" i="6"/>
  <c r="C94" i="6"/>
  <c r="C719" i="6"/>
  <c r="C550" i="6"/>
  <c r="C450" i="6"/>
  <c r="C792" i="6"/>
  <c r="C468" i="6"/>
  <c r="C368" i="6"/>
  <c r="C612" i="6"/>
  <c r="C443" i="6"/>
  <c r="C825" i="6"/>
  <c r="C388" i="6"/>
  <c r="C723" i="6"/>
  <c r="C739" i="6"/>
  <c r="C532" i="6"/>
  <c r="C988" i="6"/>
  <c r="C354" i="6"/>
  <c r="C517" i="6"/>
  <c r="C1034" i="6"/>
  <c r="C565" i="6"/>
  <c r="C1171" i="6"/>
  <c r="C1105" i="6"/>
  <c r="C995" i="6"/>
  <c r="BO1174" i="6"/>
  <c r="C1060" i="6"/>
  <c r="C716" i="6"/>
  <c r="C1066" i="6"/>
  <c r="C268" i="6"/>
  <c r="C569" i="6"/>
  <c r="C1026" i="6"/>
  <c r="C585" i="6"/>
  <c r="C38" i="6"/>
  <c r="C110" i="6"/>
  <c r="C506" i="6"/>
  <c r="C250" i="6"/>
  <c r="C404" i="6"/>
  <c r="C233" i="6"/>
  <c r="C1100" i="6"/>
  <c r="C691" i="6"/>
  <c r="C555" i="6"/>
  <c r="C174" i="6"/>
  <c r="C478" i="6"/>
  <c r="C479" i="6"/>
  <c r="C60" i="6"/>
  <c r="C823" i="6"/>
  <c r="C176" i="6"/>
  <c r="C497" i="6"/>
  <c r="C105" i="6"/>
  <c r="C945" i="6"/>
  <c r="C323" i="6"/>
  <c r="C133" i="6"/>
  <c r="C987" i="6"/>
  <c r="C678" i="6"/>
  <c r="C225" i="6"/>
  <c r="C831" i="6"/>
  <c r="C1176" i="6"/>
  <c r="C244" i="6"/>
  <c r="C1095" i="6"/>
  <c r="C52" i="6"/>
  <c r="C1065" i="6"/>
  <c r="C973" i="6"/>
  <c r="C835" i="6"/>
  <c r="C251" i="6"/>
  <c r="C609" i="6"/>
  <c r="C1064" i="6"/>
  <c r="C419" i="6"/>
  <c r="C22" i="6"/>
  <c r="C258" i="6"/>
  <c r="C385" i="6"/>
  <c r="C1150" i="6"/>
  <c r="C861" i="6"/>
  <c r="C536" i="6"/>
  <c r="C552" i="6"/>
  <c r="C911" i="6"/>
  <c r="C260" i="6"/>
  <c r="C859" i="6"/>
  <c r="C939" i="6"/>
  <c r="C619" i="6"/>
  <c r="C264" i="6"/>
  <c r="C36" i="6"/>
  <c r="C1057" i="6"/>
  <c r="C623" i="6"/>
  <c r="C1063" i="6"/>
  <c r="C1058" i="6"/>
  <c r="C579" i="6"/>
  <c r="C211" i="6"/>
  <c r="C343" i="6"/>
  <c r="C533" i="6"/>
  <c r="C1187" i="6"/>
  <c r="C249" i="6"/>
  <c r="C820" i="6"/>
  <c r="C563" i="6"/>
  <c r="C406" i="6"/>
  <c r="C566" i="6"/>
  <c r="C132" i="6"/>
  <c r="C117" i="6"/>
  <c r="C1028" i="6"/>
  <c r="C374" i="6"/>
  <c r="C654" i="6"/>
  <c r="C572" i="6"/>
  <c r="C130" i="6"/>
  <c r="C386" i="6"/>
  <c r="C337" i="6"/>
  <c r="C906" i="6"/>
  <c r="C451" i="6"/>
  <c r="C784" i="6"/>
  <c r="C770" i="6"/>
  <c r="C650" i="6"/>
  <c r="C298" i="6"/>
  <c r="C518" i="6"/>
  <c r="C853" i="6"/>
  <c r="C415" i="6"/>
  <c r="C525" i="6"/>
  <c r="C422" i="6"/>
  <c r="C1112" i="6"/>
  <c r="C247" i="6"/>
  <c r="C436" i="6"/>
  <c r="C957" i="6"/>
  <c r="C985" i="6"/>
  <c r="C266" i="6"/>
  <c r="C428" i="6"/>
  <c r="C111" i="6"/>
  <c r="C154" i="6"/>
  <c r="C257" i="6"/>
  <c r="C307" i="6"/>
  <c r="C15" i="6"/>
  <c r="C732" i="6"/>
  <c r="C324" i="6"/>
  <c r="C880" i="6"/>
  <c r="C855" i="6"/>
  <c r="C617" i="6"/>
  <c r="C1047" i="6"/>
  <c r="C82" i="6"/>
  <c r="C1153" i="6"/>
  <c r="C635" i="6"/>
  <c r="C554" i="6"/>
  <c r="C1036" i="6"/>
  <c r="C295" i="6"/>
  <c r="C245" i="6"/>
  <c r="C177" i="6"/>
  <c r="C459" i="6"/>
  <c r="C546" i="6"/>
  <c r="C915" i="6"/>
  <c r="C643" i="6"/>
  <c r="C993" i="6"/>
  <c r="C1159" i="6"/>
  <c r="C1097" i="6"/>
  <c r="C1015" i="6"/>
  <c r="C243" i="6"/>
  <c r="C632" i="6"/>
  <c r="C766" i="6"/>
  <c r="C457" i="6"/>
  <c r="C557" i="6"/>
  <c r="C181" i="6"/>
  <c r="C126" i="6"/>
  <c r="C1045" i="6"/>
  <c r="C860" i="6"/>
  <c r="C684" i="6"/>
  <c r="C531" i="6"/>
  <c r="C1141" i="6"/>
  <c r="C424" i="6"/>
  <c r="C213" i="6"/>
  <c r="C1042" i="6"/>
  <c r="C967" i="6"/>
  <c r="C638" i="6"/>
  <c r="C841" i="6"/>
  <c r="C221" i="6"/>
  <c r="C384" i="6"/>
  <c r="C372" i="6"/>
  <c r="C144" i="6"/>
  <c r="C1165" i="6"/>
  <c r="C1009" i="6"/>
  <c r="C889" i="6"/>
  <c r="C175" i="6"/>
  <c r="C441" i="6"/>
  <c r="C328" i="6"/>
  <c r="C864" i="6"/>
  <c r="C765" i="6"/>
  <c r="C564" i="6"/>
  <c r="C252" i="6"/>
  <c r="C136" i="6"/>
  <c r="C492" i="6"/>
  <c r="C369" i="6"/>
  <c r="C76" i="6"/>
  <c r="C806" i="6"/>
  <c r="C220" i="6"/>
  <c r="C1021" i="6"/>
  <c r="C887" i="6"/>
  <c r="C34" i="6"/>
  <c r="C854" i="6"/>
  <c r="C558" i="6"/>
  <c r="C313" i="6"/>
  <c r="C722" i="6"/>
  <c r="C277" i="6"/>
  <c r="C166" i="6"/>
  <c r="C1091" i="6"/>
  <c r="C198" i="6"/>
  <c r="C642" i="6"/>
  <c r="C1109" i="6"/>
  <c r="C306" i="6"/>
  <c r="C134" i="6"/>
  <c r="C575" i="6"/>
  <c r="C845" i="6"/>
  <c r="C904" i="6"/>
  <c r="C435" i="6"/>
  <c r="C389" i="6"/>
  <c r="C336" i="6"/>
  <c r="C334" i="6"/>
  <c r="C929" i="6"/>
  <c r="C446" i="6"/>
  <c r="C611" i="6"/>
  <c r="C182" i="6"/>
  <c r="C358" i="6"/>
  <c r="C234" i="6"/>
  <c r="C706" i="6"/>
  <c r="C940" i="6"/>
  <c r="C495" i="6"/>
  <c r="C50" i="6"/>
  <c r="C596" i="6"/>
  <c r="C746" i="6"/>
  <c r="C392" i="6"/>
  <c r="C581" i="6"/>
  <c r="C1196" i="6"/>
  <c r="C594" i="6"/>
  <c r="C75" i="6"/>
  <c r="C970" i="6"/>
  <c r="C273" i="6"/>
  <c r="C748" i="6"/>
  <c r="C1002" i="6"/>
  <c r="C618" i="6"/>
  <c r="C949" i="6"/>
  <c r="C19" i="6"/>
  <c r="C1073" i="6"/>
  <c r="C1055" i="6"/>
  <c r="C811" i="6"/>
  <c r="C128" i="6"/>
  <c r="C1200" i="6"/>
  <c r="C975" i="6"/>
  <c r="C393" i="6"/>
  <c r="C409" i="6"/>
  <c r="C893" i="6"/>
  <c r="C194" i="6"/>
  <c r="C309" i="6"/>
  <c r="C282" i="6"/>
  <c r="C624" i="6"/>
  <c r="C1129" i="6"/>
  <c r="C767" i="6"/>
  <c r="C952" i="6"/>
  <c r="C1163" i="6"/>
  <c r="C120" i="6"/>
  <c r="C297" i="6"/>
  <c r="C926" i="6"/>
  <c r="C455" i="6"/>
  <c r="C269" i="6"/>
  <c r="C833" i="6"/>
  <c r="C580" i="6"/>
  <c r="C205" i="6"/>
  <c r="C1050" i="6"/>
  <c r="C613" i="6"/>
  <c r="C795" i="6"/>
  <c r="C683" i="6"/>
  <c r="C541" i="6"/>
  <c r="C27" i="6"/>
  <c r="C1145" i="6"/>
  <c r="C49" i="6"/>
  <c r="C740" i="6"/>
  <c r="C276" i="6"/>
  <c r="C1116" i="6"/>
  <c r="C241" i="6"/>
  <c r="C99" i="6"/>
  <c r="C1158" i="6"/>
  <c r="C608" i="6"/>
  <c r="C31" i="6"/>
  <c r="C274" i="6"/>
  <c r="B6" i="6"/>
  <c r="I6" i="6" s="1"/>
  <c r="C1177" i="6"/>
  <c r="C152" i="6"/>
  <c r="C1184" i="6"/>
  <c r="C350" i="6"/>
  <c r="C1119" i="6"/>
  <c r="C834" i="6"/>
  <c r="C681" i="6"/>
  <c r="C473" i="6"/>
  <c r="C215" i="6"/>
  <c r="C70" i="6"/>
  <c r="C793" i="6"/>
  <c r="C103" i="6"/>
  <c r="C1175" i="6"/>
  <c r="C438" i="6"/>
  <c r="C296" i="6"/>
  <c r="C963" i="6"/>
  <c r="C912" i="6"/>
  <c r="C98" i="6"/>
  <c r="C123" i="6"/>
  <c r="C936" i="6"/>
  <c r="C1068" i="6"/>
  <c r="C757" i="6"/>
  <c r="C183" i="6"/>
  <c r="C978" i="6"/>
  <c r="C560" i="6"/>
  <c r="C948" i="6"/>
  <c r="C514" i="6"/>
  <c r="C870" i="6"/>
  <c r="C669" i="6"/>
  <c r="C659" i="6"/>
  <c r="C1124" i="6"/>
  <c r="C1011" i="6"/>
  <c r="C267" i="6"/>
  <c r="C1197" i="6"/>
  <c r="C863" i="6"/>
  <c r="C1046" i="6"/>
  <c r="C142" i="6"/>
  <c r="C412" i="6"/>
  <c r="C375" i="6"/>
  <c r="C458" i="6"/>
  <c r="C287" i="6"/>
  <c r="C1178" i="6"/>
  <c r="C208" i="6"/>
  <c r="C538" i="6"/>
  <c r="C961" i="6"/>
  <c r="C485" i="6"/>
  <c r="C467" i="6"/>
  <c r="C466" i="6"/>
  <c r="C340" i="6"/>
  <c r="C480" i="6"/>
  <c r="C730" i="6"/>
  <c r="C318" i="6"/>
  <c r="C151" i="6"/>
  <c r="C499" i="6"/>
  <c r="C355" i="6"/>
  <c r="C715" i="6"/>
  <c r="C53" i="6"/>
  <c r="C1194" i="6"/>
  <c r="C1132" i="6"/>
  <c r="C1037" i="6"/>
  <c r="C342" i="6"/>
  <c r="C1022" i="6"/>
  <c r="C605" i="6"/>
  <c r="C141" i="6"/>
  <c r="C881" i="6"/>
  <c r="C704" i="6"/>
  <c r="C403" i="6"/>
  <c r="C39" i="6"/>
  <c r="C559" i="6"/>
  <c r="C777" i="6"/>
  <c r="C349" i="6"/>
  <c r="C139" i="6"/>
  <c r="C756" i="6"/>
  <c r="C124" i="6"/>
  <c r="C1052" i="6"/>
  <c r="C363" i="6"/>
  <c r="C376" i="6"/>
  <c r="C959" i="6"/>
  <c r="C551" i="6"/>
  <c r="C1170" i="6"/>
  <c r="C573" i="6"/>
  <c r="C744" i="6"/>
  <c r="C769" i="6"/>
  <c r="C1157" i="6"/>
  <c r="C262" i="6"/>
  <c r="C280" i="6"/>
  <c r="C1033" i="6"/>
  <c r="C292" i="6"/>
  <c r="C738" i="6"/>
  <c r="C160" i="6"/>
  <c r="C1102" i="6"/>
  <c r="C421" i="6"/>
  <c r="C1071" i="6"/>
  <c r="C209" i="6"/>
  <c r="C25" i="6"/>
  <c r="C1166" i="6"/>
  <c r="C802" i="6"/>
  <c r="C785" i="6"/>
  <c r="C688" i="6"/>
  <c r="C1082" i="6"/>
  <c r="C934" i="6"/>
  <c r="C394" i="6"/>
  <c r="C1010" i="6"/>
  <c r="C333" i="6"/>
  <c r="C838" i="6"/>
  <c r="C718" i="6"/>
  <c r="C381" i="6"/>
  <c r="C95" i="6"/>
  <c r="C162" i="6"/>
  <c r="C89" i="6"/>
  <c r="C206" i="6"/>
  <c r="C753" i="6"/>
  <c r="C1061" i="6"/>
  <c r="C85" i="6"/>
  <c r="C695" i="6"/>
  <c r="C1199" i="6"/>
  <c r="C55" i="6"/>
  <c r="C37" i="6"/>
  <c r="C649" i="6"/>
  <c r="C1134" i="6"/>
  <c r="C577" i="6"/>
  <c r="C1104" i="6"/>
  <c r="C272" i="6"/>
  <c r="C444" i="6"/>
  <c r="C713" i="6"/>
  <c r="C157" i="6"/>
  <c r="C1085" i="6"/>
  <c r="C660" i="6"/>
  <c r="C768" i="6"/>
  <c r="C925" i="6"/>
  <c r="C202" i="6"/>
  <c r="C1189" i="6"/>
  <c r="C390" i="6"/>
  <c r="C1084" i="6"/>
  <c r="C1138" i="6"/>
  <c r="C890" i="6"/>
  <c r="C92" i="6"/>
  <c r="C944" i="6"/>
  <c r="C1161" i="6"/>
  <c r="C188" i="6"/>
  <c r="C1146" i="6"/>
  <c r="C68" i="6"/>
  <c r="C283" i="6"/>
  <c r="C7" i="6"/>
  <c r="C526" i="6"/>
  <c r="C159" i="6"/>
  <c r="C712" i="6"/>
  <c r="C627" i="6"/>
  <c r="C1069" i="6"/>
  <c r="C431" i="6"/>
  <c r="C707" i="6"/>
  <c r="C303" i="6"/>
  <c r="C1098" i="6"/>
  <c r="C950" i="6"/>
  <c r="C423" i="6"/>
  <c r="C788" i="6"/>
  <c r="C189" i="6"/>
  <c r="C885" i="6"/>
  <c r="C735" i="6"/>
  <c r="C830" i="6"/>
  <c r="C677" i="6"/>
  <c r="C453" i="6"/>
  <c r="C522" i="6"/>
  <c r="C326" i="6"/>
  <c r="C816" i="6"/>
  <c r="C930" i="6"/>
  <c r="C972" i="6"/>
  <c r="C1054" i="6"/>
  <c r="C171" i="6"/>
  <c r="C1062" i="6"/>
  <c r="C1120" i="6"/>
  <c r="C630" i="6"/>
  <c r="C568" i="6"/>
  <c r="C921" i="6"/>
  <c r="C513" i="6"/>
  <c r="C790" i="6"/>
  <c r="C898" i="6"/>
  <c r="C265" i="6"/>
  <c r="C486" i="6"/>
  <c r="C449" i="6"/>
  <c r="C88" i="6"/>
  <c r="C1190" i="6"/>
  <c r="C59" i="6"/>
  <c r="C445" i="6"/>
  <c r="C214" i="6"/>
  <c r="C734" i="6"/>
  <c r="C543" i="6"/>
  <c r="C35" i="6"/>
  <c r="C488" i="6"/>
  <c r="C344" i="6"/>
  <c r="C1101" i="6"/>
  <c r="C1008" i="6"/>
  <c r="C192" i="6"/>
  <c r="C872" i="6"/>
  <c r="C1001" i="6"/>
  <c r="C1152" i="6"/>
  <c r="C44" i="6"/>
  <c r="C670" i="6"/>
  <c r="C877" i="6"/>
  <c r="C207" i="6"/>
  <c r="C226" i="6"/>
  <c r="C862" i="6"/>
  <c r="C1014" i="6"/>
  <c r="C137" i="6"/>
  <c r="C33" i="6"/>
  <c r="C1006" i="6"/>
  <c r="C242" i="6"/>
  <c r="C849" i="6"/>
  <c r="C413" i="6"/>
  <c r="C191" i="6"/>
  <c r="C97" i="6"/>
  <c r="C210" i="6"/>
  <c r="C553" i="6"/>
  <c r="C528" i="6"/>
  <c r="C521" i="6"/>
  <c r="C633" i="6"/>
  <c r="C1204" i="6"/>
  <c r="C138" i="6"/>
  <c r="C882" i="6"/>
  <c r="C858" i="6"/>
  <c r="C187" i="6"/>
  <c r="C46" i="6"/>
  <c r="C896" i="6"/>
  <c r="C1192" i="6"/>
  <c r="C692" i="6"/>
  <c r="C1024" i="6"/>
  <c r="C905" i="6"/>
  <c r="C588" i="6"/>
  <c r="C299" i="6"/>
  <c r="C360" i="6"/>
  <c r="C230" i="6"/>
  <c r="C1156" i="6"/>
  <c r="C20" i="6"/>
  <c r="C1020" i="6"/>
  <c r="C193" i="6"/>
  <c r="C916" i="6"/>
  <c r="C992" i="6"/>
  <c r="C61" i="6"/>
  <c r="C108" i="6"/>
  <c r="C1005" i="6"/>
  <c r="C869" i="6"/>
  <c r="C503" i="6"/>
  <c r="C634" i="6"/>
  <c r="C316" i="6"/>
  <c r="C764" i="6"/>
  <c r="C698" i="6"/>
  <c r="C155" i="6"/>
  <c r="C783" i="6"/>
  <c r="C270" i="6"/>
  <c r="C77" i="6"/>
  <c r="C994" i="6"/>
  <c r="C933" i="6"/>
  <c r="C278" i="6"/>
  <c r="C781" i="6"/>
  <c r="C439" i="6"/>
  <c r="C621" i="6"/>
  <c r="C341" i="6"/>
  <c r="C576" i="6"/>
  <c r="C758" i="6"/>
  <c r="C548" i="6"/>
  <c r="C839" i="6"/>
  <c r="C330" i="6"/>
  <c r="C946" i="6"/>
  <c r="C629" i="6"/>
  <c r="C184" i="6"/>
  <c r="C432" i="6"/>
  <c r="C791" i="6"/>
  <c r="C501" i="6"/>
  <c r="C1043" i="6"/>
  <c r="C810" i="6"/>
  <c r="C702" i="6"/>
  <c r="C1131" i="6"/>
  <c r="C73" i="6"/>
  <c r="C224" i="6"/>
  <c r="C66" i="6"/>
  <c r="C288" i="6"/>
  <c r="C304" i="6"/>
  <c r="C626" i="6"/>
  <c r="C301" i="6"/>
  <c r="C239" i="6"/>
  <c r="C364" i="6"/>
  <c r="C367" i="6"/>
  <c r="C941" i="6"/>
  <c r="C1173" i="6"/>
  <c r="C426" i="6"/>
  <c r="C507" i="6"/>
  <c r="C1174" i="6"/>
  <c r="C1099" i="6"/>
  <c r="C924" i="6"/>
  <c r="C1188" i="6"/>
  <c r="C489" i="6"/>
  <c r="C1142" i="6"/>
  <c r="C1103" i="6"/>
  <c r="C1151" i="6"/>
  <c r="C11" i="6"/>
  <c r="C405" i="6"/>
  <c r="C676" i="6"/>
  <c r="C32" i="6"/>
  <c r="C21" i="6"/>
  <c r="C578" i="6"/>
  <c r="C1090" i="6"/>
  <c r="C976" i="6"/>
  <c r="C1203" i="6"/>
  <c r="C991" i="6"/>
  <c r="C173" i="6"/>
  <c r="C1201" i="6"/>
  <c r="C47" i="6"/>
  <c r="C1025" i="6"/>
  <c r="C1076" i="6"/>
  <c r="C291" i="6"/>
  <c r="C23" i="6"/>
  <c r="C40" i="6"/>
  <c r="C1179" i="6"/>
  <c r="C590" i="6"/>
  <c r="C197" i="6"/>
  <c r="C512" i="6"/>
  <c r="C772" i="6"/>
  <c r="C685" i="6"/>
  <c r="C353" i="6"/>
  <c r="C216" i="6"/>
  <c r="C90" i="6"/>
  <c r="C601" i="6"/>
  <c r="C848" i="6"/>
  <c r="C729" i="6"/>
  <c r="C164" i="6"/>
  <c r="C65" i="6"/>
  <c r="C774" i="6"/>
  <c r="C1086" i="6"/>
  <c r="C599" i="6"/>
  <c r="C1160" i="6"/>
  <c r="C78" i="6"/>
  <c r="C366" i="6"/>
  <c r="C471" i="6"/>
  <c r="C964" i="6"/>
  <c r="C1167" i="6"/>
  <c r="C592" i="6"/>
  <c r="C1089" i="6"/>
  <c r="C41" i="6"/>
  <c r="C794" i="6"/>
  <c r="C980" i="6"/>
  <c r="C607" i="6"/>
  <c r="C231" i="6"/>
  <c r="C741" i="6"/>
  <c r="C275" i="6"/>
  <c r="C535" i="6"/>
  <c r="C448" i="6"/>
  <c r="C57" i="6"/>
  <c r="C1038" i="6"/>
  <c r="C147" i="6"/>
  <c r="C866" i="6"/>
  <c r="C17" i="6"/>
  <c r="C465" i="6"/>
  <c r="C875" i="6"/>
  <c r="C1205" i="6"/>
  <c r="C693" i="6"/>
  <c r="C494" i="6"/>
  <c r="C43" i="6"/>
  <c r="C1123" i="6"/>
  <c r="C935" i="6"/>
  <c r="C598" i="6"/>
  <c r="C371" i="6"/>
  <c r="C645" i="6"/>
  <c r="C509" i="6"/>
  <c r="C782" i="6"/>
  <c r="C56" i="6"/>
  <c r="C407" i="6"/>
  <c r="C951" i="6"/>
  <c r="C345" i="6"/>
  <c r="C631" i="6"/>
  <c r="C1126" i="6"/>
  <c r="C218" i="6"/>
  <c r="C699" i="6"/>
  <c r="C593" i="6"/>
  <c r="C808" i="6"/>
  <c r="C357" i="6"/>
  <c r="C955" i="6"/>
  <c r="C58" i="6"/>
  <c r="C81" i="6"/>
  <c r="C223" i="6"/>
  <c r="C750" i="6"/>
  <c r="C1117" i="6"/>
  <c r="C460" i="6"/>
  <c r="C694" i="6"/>
  <c r="C505" i="6"/>
  <c r="C1074" i="6"/>
  <c r="C1039" i="6"/>
  <c r="C29" i="6"/>
  <c r="C1027" i="6"/>
  <c r="C109" i="6"/>
  <c r="C663" i="6"/>
  <c r="C236" i="6"/>
  <c r="C969" i="6"/>
  <c r="C62" i="6"/>
  <c r="C762" i="6"/>
  <c r="C1048" i="6"/>
  <c r="C852" i="6"/>
  <c r="C724" i="6"/>
  <c r="C305" i="6"/>
  <c r="C920" i="6"/>
  <c r="C170" i="6"/>
  <c r="C662" i="6"/>
  <c r="C1083" i="6"/>
  <c r="C469" i="6"/>
  <c r="C1003" i="6"/>
  <c r="C483" i="6"/>
  <c r="C84" i="6"/>
  <c r="C255" i="6"/>
  <c r="C821" i="6"/>
  <c r="C322" i="6"/>
  <c r="C496" i="6"/>
  <c r="C456" i="6"/>
  <c r="C787" i="6"/>
  <c r="C696" i="6"/>
  <c r="C640" i="6"/>
  <c r="C464" i="6"/>
  <c r="C24" i="6"/>
  <c r="C1155" i="6"/>
  <c r="C1000" i="6"/>
  <c r="C359" i="6"/>
  <c r="C161" i="6"/>
  <c r="C874" i="6"/>
  <c r="C42" i="6"/>
  <c r="C680" i="6"/>
  <c r="C319" i="6"/>
  <c r="C248" i="6"/>
  <c r="C1136" i="6"/>
  <c r="C873" i="6"/>
  <c r="C867" i="6"/>
  <c r="C918" i="6"/>
  <c r="C647" i="6"/>
  <c r="C725" i="6"/>
  <c r="C418" i="6"/>
  <c r="C199" i="6"/>
  <c r="C755" i="6"/>
  <c r="C1096" i="6"/>
  <c r="C348" i="6"/>
  <c r="C1180" i="6"/>
  <c r="C519" i="6"/>
  <c r="C671" i="6"/>
  <c r="C195" i="6"/>
  <c r="C574" i="6"/>
  <c r="C539" i="6"/>
  <c r="C524" i="6"/>
  <c r="C827" i="6"/>
  <c r="C990" i="6"/>
  <c r="C1035" i="6"/>
  <c r="C832" i="6"/>
  <c r="C879" i="6"/>
  <c r="C878" i="6"/>
  <c r="C668" i="6"/>
  <c r="C828" i="6"/>
  <c r="C281" i="6"/>
  <c r="C96" i="6"/>
  <c r="C153" i="6"/>
  <c r="C325" i="6"/>
  <c r="C1111" i="6"/>
  <c r="C1125" i="6"/>
  <c r="C542" i="6"/>
  <c r="C899" i="6"/>
  <c r="C119" i="6"/>
  <c r="C600" i="6"/>
  <c r="C984" i="6"/>
  <c r="C212" i="6"/>
  <c r="C114" i="6"/>
  <c r="C332" i="6"/>
  <c r="C962" i="6"/>
  <c r="C727" i="6"/>
  <c r="C747" i="6"/>
  <c r="C1078" i="6"/>
  <c r="C620" i="6"/>
  <c r="C547" i="6"/>
  <c r="C998" i="6"/>
  <c r="C919" i="6"/>
  <c r="C402" i="6"/>
  <c r="C104" i="6"/>
  <c r="C846" i="6"/>
  <c r="C545" i="6"/>
  <c r="C300" i="6"/>
  <c r="C829" i="6"/>
  <c r="C238" i="6"/>
  <c r="C819" i="6"/>
  <c r="C745" i="6"/>
  <c r="C1135" i="6"/>
  <c r="C996" i="6"/>
  <c r="C414" i="6"/>
  <c r="C346" i="6"/>
  <c r="C883" i="6"/>
  <c r="C12" i="6"/>
  <c r="C982" i="6"/>
  <c r="C534" i="6"/>
  <c r="C968" i="6"/>
  <c r="C106" i="6"/>
  <c r="C447" i="6"/>
  <c r="C708" i="6"/>
  <c r="C1168" i="6"/>
  <c r="C587" i="6"/>
  <c r="C923" i="6"/>
  <c r="C780" i="6"/>
  <c r="C178" i="6"/>
  <c r="C1053" i="6"/>
  <c r="C667" i="6"/>
  <c r="C582" i="6"/>
  <c r="C9" i="6"/>
  <c r="C610" i="6"/>
  <c r="C1019" i="6"/>
  <c r="C1031" i="6"/>
  <c r="C511" i="6"/>
  <c r="C644" i="6"/>
  <c r="C335" i="6"/>
  <c r="C960" i="6"/>
  <c r="C165" i="6"/>
  <c r="C1108" i="6"/>
  <c r="C773" i="6"/>
  <c r="C362" i="6"/>
  <c r="C1059" i="6"/>
  <c r="C380" i="6"/>
  <c r="C1172" i="6"/>
  <c r="C726" i="6"/>
  <c r="C937" i="6"/>
  <c r="C149" i="6"/>
  <c r="C417" i="6"/>
  <c r="C954" i="6"/>
  <c r="C1072" i="6"/>
  <c r="C754" i="6"/>
  <c r="C672" i="6"/>
  <c r="C440" i="6"/>
  <c r="C69" i="6"/>
  <c r="C697" i="6"/>
  <c r="C504" i="6"/>
  <c r="C892" i="6"/>
  <c r="C965" i="6"/>
  <c r="C661" i="6"/>
  <c r="C544" i="6"/>
  <c r="C891" i="6"/>
  <c r="C857" i="6"/>
  <c r="BO161" i="6"/>
  <c r="BO409" i="6"/>
  <c r="BO26" i="6"/>
  <c r="BO808" i="6"/>
  <c r="BO573" i="6"/>
  <c r="BO581" i="6"/>
  <c r="BO954" i="6"/>
  <c r="BO924" i="6"/>
  <c r="BO602" i="6"/>
  <c r="BO111" i="6"/>
  <c r="BO585" i="6"/>
  <c r="BO117" i="6"/>
  <c r="BO981" i="6"/>
  <c r="BO1167" i="6"/>
  <c r="BO1138" i="6"/>
  <c r="BO995" i="6"/>
  <c r="BO1196" i="6"/>
  <c r="BO616" i="6"/>
  <c r="BO240" i="6"/>
  <c r="BO221" i="6"/>
  <c r="BO666" i="6"/>
  <c r="BO575" i="6"/>
  <c r="BO151" i="6"/>
  <c r="BO1136" i="6"/>
  <c r="BO907" i="6"/>
  <c r="BO1047" i="6"/>
  <c r="BO1039" i="6"/>
  <c r="BO1023" i="6"/>
  <c r="BO174" i="6"/>
  <c r="BO850" i="6"/>
  <c r="BO55" i="6"/>
  <c r="BO516" i="6"/>
  <c r="BO1035" i="6"/>
  <c r="BO1143" i="6"/>
  <c r="BO860" i="6"/>
  <c r="BO558" i="6"/>
  <c r="BO774" i="6"/>
  <c r="BO559" i="6"/>
  <c r="BO444" i="6"/>
  <c r="BO1151" i="6"/>
  <c r="BO1186" i="6"/>
  <c r="BO1003" i="6"/>
  <c r="BO253" i="6"/>
  <c r="BO1150" i="6"/>
  <c r="BO841" i="6"/>
  <c r="BO563" i="6"/>
  <c r="BO819" i="6"/>
  <c r="BO715" i="6"/>
  <c r="BO401" i="6"/>
  <c r="BO291" i="6"/>
  <c r="BO181" i="6"/>
  <c r="BO1199" i="6"/>
  <c r="BO476" i="6"/>
  <c r="BO421" i="6"/>
  <c r="BO1191" i="6"/>
  <c r="BO729" i="6"/>
  <c r="BO92" i="6"/>
  <c r="BO1141" i="6"/>
  <c r="BO737" i="6"/>
  <c r="BO100" i="6"/>
  <c r="BO261" i="6"/>
  <c r="BO826" i="6"/>
  <c r="BO263" i="6"/>
  <c r="BO1049" i="6"/>
  <c r="BO610" i="6"/>
  <c r="BO532" i="6"/>
  <c r="BO629" i="6"/>
  <c r="BO455" i="6"/>
  <c r="BO800" i="6"/>
  <c r="BO1201" i="6"/>
  <c r="BO844" i="6"/>
  <c r="BO404" i="6"/>
  <c r="BO199" i="6"/>
  <c r="BO651" i="6"/>
  <c r="BO1157" i="6"/>
  <c r="C604" i="6"/>
  <c r="C705" i="6"/>
  <c r="C786" i="6"/>
  <c r="C314" i="6"/>
  <c r="C682" i="6"/>
  <c r="C583" i="6"/>
  <c r="C1041" i="6"/>
  <c r="C351" i="6"/>
  <c r="C1106" i="6"/>
  <c r="C666" i="6"/>
  <c r="C411" i="6"/>
  <c r="C461" i="6"/>
  <c r="C118" i="6"/>
  <c r="C67" i="6"/>
  <c r="C800" i="6"/>
  <c r="C72" i="6"/>
  <c r="C217" i="6"/>
  <c r="C999" i="6"/>
  <c r="C894" i="6"/>
  <c r="C169" i="6"/>
  <c r="C352" i="6"/>
  <c r="C530" i="6"/>
  <c r="C121" i="6"/>
  <c r="C1114" i="6"/>
  <c r="C897" i="6"/>
  <c r="C1088" i="6"/>
  <c r="C391" i="6"/>
  <c r="C836" i="6"/>
  <c r="C1049" i="6"/>
  <c r="C1193" i="6"/>
  <c r="C228" i="6"/>
  <c r="C387" i="6"/>
  <c r="C709" i="6"/>
  <c r="C10" i="6"/>
  <c r="C556" i="6"/>
  <c r="C237" i="6"/>
  <c r="C974" i="6"/>
  <c r="C127" i="6"/>
  <c r="C942" i="6"/>
  <c r="C1087" i="6"/>
  <c r="C687" i="6"/>
  <c r="C150" i="6"/>
  <c r="C1070" i="6"/>
  <c r="C771" i="6"/>
  <c r="C51" i="6"/>
  <c r="C656" i="6"/>
  <c r="C1191" i="6"/>
  <c r="C196" i="6"/>
  <c r="C523" i="6"/>
  <c r="C731" i="6"/>
  <c r="C646" i="6"/>
  <c r="C749" i="6"/>
  <c r="C399" i="6"/>
  <c r="C537" i="6"/>
  <c r="C1067" i="6"/>
  <c r="C263" i="6"/>
  <c r="C398" i="6"/>
  <c r="C1140" i="6"/>
  <c r="C736" i="6"/>
  <c r="C760" i="6"/>
  <c r="C562" i="6"/>
  <c r="C200" i="6"/>
  <c r="C728" i="6"/>
  <c r="C797" i="6"/>
  <c r="C711" i="6"/>
  <c r="C1128" i="6"/>
  <c r="C1162" i="6"/>
  <c r="C401" i="6"/>
  <c r="C1164" i="6"/>
  <c r="C293" i="6"/>
  <c r="C321" i="6"/>
  <c r="C884" i="6"/>
  <c r="C259" i="6"/>
  <c r="C30" i="6"/>
  <c r="C1004" i="6"/>
  <c r="C865" i="6"/>
  <c r="C289" i="6"/>
  <c r="C312" i="6"/>
  <c r="C752" i="6"/>
  <c r="C979" i="6"/>
  <c r="C145" i="6"/>
  <c r="C112" i="6"/>
  <c r="C311" i="6"/>
  <c r="C232" i="6"/>
  <c r="C908" i="6"/>
  <c r="C1013" i="6"/>
  <c r="C690" i="6"/>
  <c r="C817" i="6"/>
  <c r="C591" i="6"/>
  <c r="C416" i="6"/>
  <c r="BO949" i="6"/>
  <c r="C815" i="6"/>
  <c r="C673" i="6"/>
  <c r="C113" i="6"/>
  <c r="C714" i="6"/>
  <c r="C1018" i="6"/>
  <c r="C909" i="6"/>
  <c r="C703" i="6"/>
  <c r="C158" i="6"/>
  <c r="C657" i="6"/>
  <c r="C261" i="6"/>
  <c r="C932" i="6"/>
  <c r="C1032" i="6"/>
  <c r="C1079" i="6"/>
  <c r="C490" i="6"/>
  <c r="C410" i="6"/>
  <c r="C847" i="6"/>
  <c r="C922" i="6"/>
  <c r="C956" i="6"/>
  <c r="C639" i="6"/>
  <c r="C798" i="6"/>
  <c r="C93" i="6"/>
  <c r="C900" i="6"/>
  <c r="C751" i="6"/>
  <c r="C203" i="6"/>
  <c r="C913" i="6"/>
  <c r="C871" i="6"/>
  <c r="BO295" i="6"/>
  <c r="BP5" i="6"/>
  <c r="BU5" i="6"/>
  <c r="I5" i="6"/>
  <c r="K5" i="6" s="1"/>
  <c r="M5" i="6" s="1"/>
  <c r="E5" i="6"/>
  <c r="O5" i="6"/>
  <c r="BA5" i="6"/>
  <c r="CY5" i="6"/>
  <c r="BO993" i="6"/>
  <c r="BO1202" i="6"/>
  <c r="BO992" i="6"/>
  <c r="BO1124" i="6"/>
  <c r="BO1132" i="6"/>
  <c r="BO356" i="6"/>
  <c r="BO869" i="6"/>
  <c r="BO1130" i="6"/>
  <c r="BO587" i="6"/>
  <c r="BO779" i="6"/>
  <c r="BO855" i="6"/>
  <c r="BO293" i="6"/>
  <c r="BO571" i="6"/>
  <c r="BO380" i="6"/>
  <c r="BO963" i="6"/>
  <c r="BO247" i="6"/>
  <c r="BO501" i="6"/>
  <c r="BO500" i="6"/>
  <c r="BO1182" i="6"/>
  <c r="BO766" i="6"/>
  <c r="BO842" i="6"/>
  <c r="BO753" i="6"/>
  <c r="BO95" i="6"/>
  <c r="BO237" i="6"/>
  <c r="BO166" i="6"/>
  <c r="BO18" i="6"/>
  <c r="BO232" i="6"/>
  <c r="BO1024" i="6"/>
  <c r="BO1050" i="6"/>
  <c r="BO1131" i="6"/>
  <c r="BO1025" i="6"/>
  <c r="BO1041" i="6"/>
  <c r="BO847" i="6"/>
  <c r="BO828" i="6"/>
  <c r="BO21" i="6"/>
  <c r="BO658" i="6"/>
  <c r="BO1056" i="6"/>
  <c r="BO1013" i="6"/>
  <c r="BO1147" i="6"/>
  <c r="BO1029" i="6"/>
  <c r="BO871" i="6"/>
  <c r="BO1111" i="6"/>
  <c r="BO484" i="6"/>
  <c r="BO939" i="6"/>
  <c r="BO1065" i="6"/>
  <c r="BO1031" i="6"/>
  <c r="BO1012" i="6"/>
  <c r="BO796" i="6"/>
  <c r="BO1104" i="6"/>
  <c r="BO1100" i="6"/>
  <c r="BO789" i="6"/>
  <c r="BO813" i="6"/>
  <c r="BO799" i="6"/>
  <c r="BO925" i="6"/>
  <c r="BO974" i="6"/>
  <c r="BO203" i="6"/>
  <c r="BO623" i="6"/>
  <c r="BO527" i="6"/>
  <c r="BO631" i="6"/>
  <c r="BO542" i="6"/>
  <c r="BO418" i="6"/>
  <c r="BO16" i="6"/>
  <c r="BO80" i="6"/>
  <c r="BO144" i="6"/>
  <c r="BO208" i="6"/>
  <c r="BO272" i="6"/>
  <c r="BO336" i="6"/>
  <c r="BO400" i="6"/>
  <c r="BO464" i="6"/>
  <c r="BO9" i="6"/>
  <c r="BO73" i="6"/>
  <c r="BO137" i="6"/>
  <c r="BO201" i="6"/>
  <c r="BO265" i="6"/>
  <c r="BO329" i="6"/>
  <c r="BO393" i="6"/>
  <c r="BO457" i="6"/>
  <c r="DM5" i="6"/>
  <c r="BO64" i="6"/>
  <c r="BO128" i="6"/>
  <c r="BO192" i="6"/>
  <c r="BO256" i="6"/>
  <c r="BO320" i="6"/>
  <c r="BO384" i="6"/>
  <c r="BO448" i="6"/>
  <c r="BO512" i="6"/>
  <c r="BO57" i="6"/>
  <c r="BO121" i="6"/>
  <c r="BO185" i="6"/>
  <c r="BO249" i="6"/>
  <c r="BO313" i="6"/>
  <c r="BO377" i="6"/>
  <c r="BO441" i="6"/>
  <c r="BO505" i="6"/>
  <c r="BO569" i="6"/>
  <c r="BO58" i="6"/>
  <c r="BO122" i="6"/>
  <c r="BO186" i="6"/>
  <c r="BO250" i="6"/>
  <c r="BO314" i="6"/>
  <c r="BO378" i="6"/>
  <c r="BO442" i="6"/>
  <c r="BO506" i="6"/>
  <c r="BO570" i="6"/>
  <c r="BO634" i="6"/>
  <c r="BO62" i="6"/>
  <c r="BO126" i="6"/>
  <c r="BO190" i="6"/>
  <c r="BO254" i="6"/>
  <c r="BO318" i="6"/>
  <c r="BO382" i="6"/>
  <c r="BO446" i="6"/>
  <c r="BO510" i="6"/>
  <c r="BO574" i="6"/>
  <c r="BO13" i="6"/>
  <c r="BO141" i="6"/>
  <c r="BO269" i="6"/>
  <c r="BO397" i="6"/>
  <c r="BO525" i="6"/>
  <c r="BO620" i="6"/>
  <c r="BO688" i="6"/>
  <c r="BO752" i="6"/>
  <c r="BO816" i="6"/>
  <c r="BO880" i="6"/>
  <c r="BO944" i="6"/>
  <c r="BO127" i="6"/>
  <c r="BO255" i="6"/>
  <c r="BO383" i="6"/>
  <c r="BO511" i="6"/>
  <c r="BO611" i="6"/>
  <c r="BO681" i="6"/>
  <c r="BO745" i="6"/>
  <c r="BO51" i="6"/>
  <c r="BO179" i="6"/>
  <c r="BO307" i="6"/>
  <c r="BO435" i="6"/>
  <c r="BO555" i="6"/>
  <c r="BO642" i="6"/>
  <c r="BO706" i="6"/>
  <c r="BO770" i="6"/>
  <c r="BO834" i="6"/>
  <c r="BO898" i="6"/>
  <c r="BO27" i="6"/>
  <c r="BO155" i="6"/>
  <c r="BO283" i="6"/>
  <c r="BO411" i="6"/>
  <c r="BO535" i="6"/>
  <c r="BO628" i="6"/>
  <c r="BO694" i="6"/>
  <c r="BO758" i="6"/>
  <c r="BO822" i="6"/>
  <c r="BO886" i="6"/>
  <c r="BO950" i="6"/>
  <c r="BO1014" i="6"/>
  <c r="BO1078" i="6"/>
  <c r="BO1142" i="6"/>
  <c r="BO12" i="6"/>
  <c r="BO268" i="6"/>
  <c r="BO524" i="6"/>
  <c r="BO687" i="6"/>
  <c r="BO811" i="6"/>
  <c r="BO40" i="6"/>
  <c r="BO120" i="6"/>
  <c r="BO216" i="6"/>
  <c r="BO296" i="6"/>
  <c r="BO376" i="6"/>
  <c r="BO472" i="6"/>
  <c r="BO33" i="6"/>
  <c r="BO113" i="6"/>
  <c r="BO209" i="6"/>
  <c r="BO289" i="6"/>
  <c r="BO369" i="6"/>
  <c r="BO465" i="6"/>
  <c r="BO537" i="6"/>
  <c r="BO34" i="6"/>
  <c r="BO106" i="6"/>
  <c r="BO178" i="6"/>
  <c r="BO258" i="6"/>
  <c r="BO330" i="6"/>
  <c r="BO402" i="6"/>
  <c r="BO474" i="6"/>
  <c r="BO546" i="6"/>
  <c r="BO618" i="6"/>
  <c r="BO54" i="6"/>
  <c r="BO134" i="6"/>
  <c r="BO206" i="6"/>
  <c r="BO278" i="6"/>
  <c r="BO350" i="6"/>
  <c r="BO422" i="6"/>
  <c r="BO494" i="6"/>
  <c r="BO566" i="6"/>
  <c r="BO29" i="6"/>
  <c r="BO173" i="6"/>
  <c r="BO317" i="6"/>
  <c r="BO461" i="6"/>
  <c r="BO588" i="6"/>
  <c r="BO672" i="6"/>
  <c r="BO744" i="6"/>
  <c r="BO824" i="6"/>
  <c r="BO896" i="6"/>
  <c r="BO47" i="6"/>
  <c r="BO191" i="6"/>
  <c r="BO335" i="6"/>
  <c r="BO479" i="6"/>
  <c r="BO600" i="6"/>
  <c r="BO689" i="6"/>
  <c r="BO761" i="6"/>
  <c r="BO99" i="6"/>
  <c r="BO243" i="6"/>
  <c r="BO387" i="6"/>
  <c r="BO528" i="6"/>
  <c r="BO633" i="6"/>
  <c r="BO714" i="6"/>
  <c r="BO786" i="6"/>
  <c r="BO858" i="6"/>
  <c r="BO930" i="6"/>
  <c r="BO107" i="6"/>
  <c r="BO251" i="6"/>
  <c r="BO395" i="6"/>
  <c r="BO548" i="6"/>
  <c r="BO646" i="6"/>
  <c r="BO718" i="6"/>
  <c r="BO790" i="6"/>
  <c r="BO862" i="6"/>
  <c r="BO934" i="6"/>
  <c r="BO1006" i="6"/>
  <c r="BO1086" i="6"/>
  <c r="BO1158" i="6"/>
  <c r="BO108" i="6"/>
  <c r="BO396" i="6"/>
  <c r="BO639" i="6"/>
  <c r="BO783" i="6"/>
  <c r="BO900" i="6"/>
  <c r="BO180" i="6"/>
  <c r="BO48" i="6"/>
  <c r="BO136" i="6"/>
  <c r="BO224" i="6"/>
  <c r="BO304" i="6"/>
  <c r="BO392" i="6"/>
  <c r="BO480" i="6"/>
  <c r="BO41" i="6"/>
  <c r="BO129" i="6"/>
  <c r="BO217" i="6"/>
  <c r="BO297" i="6"/>
  <c r="BO385" i="6"/>
  <c r="BO473" i="6"/>
  <c r="BO545" i="6"/>
  <c r="BO42" i="6"/>
  <c r="BO114" i="6"/>
  <c r="BO194" i="6"/>
  <c r="BO266" i="6"/>
  <c r="BO338" i="6"/>
  <c r="BO410" i="6"/>
  <c r="BO482" i="6"/>
  <c r="BO554" i="6"/>
  <c r="BO626" i="6"/>
  <c r="BO70" i="6"/>
  <c r="BO142" i="6"/>
  <c r="BO214" i="6"/>
  <c r="BO286" i="6"/>
  <c r="BO358" i="6"/>
  <c r="BO430" i="6"/>
  <c r="BO502" i="6"/>
  <c r="BO582" i="6"/>
  <c r="BO45" i="6"/>
  <c r="BO189" i="6"/>
  <c r="BO333" i="6"/>
  <c r="BO477" i="6"/>
  <c r="BO599" i="6"/>
  <c r="BO680" i="6"/>
  <c r="BO760" i="6"/>
  <c r="BO832" i="6"/>
  <c r="BO904" i="6"/>
  <c r="BO63" i="6"/>
  <c r="BO207" i="6"/>
  <c r="BO351" i="6"/>
  <c r="BO495" i="6"/>
  <c r="BO621" i="6"/>
  <c r="BO697" i="6"/>
  <c r="BO769" i="6"/>
  <c r="BO115" i="6"/>
  <c r="BO259" i="6"/>
  <c r="BO403" i="6"/>
  <c r="BO541" i="6"/>
  <c r="BO650" i="6"/>
  <c r="BO722" i="6"/>
  <c r="BO794" i="6"/>
  <c r="BO866" i="6"/>
  <c r="BO938" i="6"/>
  <c r="BO123" i="6"/>
  <c r="BO267" i="6"/>
  <c r="BO427" i="6"/>
  <c r="BO560" i="6"/>
  <c r="BO654" i="6"/>
  <c r="BO726" i="6"/>
  <c r="BO798" i="6"/>
  <c r="BO870" i="6"/>
  <c r="BO942" i="6"/>
  <c r="BO1022" i="6"/>
  <c r="BO1094" i="6"/>
  <c r="BO1166" i="6"/>
  <c r="BO140" i="6"/>
  <c r="BO428" i="6"/>
  <c r="BO655" i="6"/>
  <c r="BO797" i="6"/>
  <c r="BO913" i="6"/>
  <c r="BO212" i="6"/>
  <c r="BO468" i="6"/>
  <c r="BO659" i="6"/>
  <c r="BO787" i="6"/>
  <c r="BO889" i="6"/>
  <c r="BO149" i="6"/>
  <c r="BO405" i="6"/>
  <c r="BO625" i="6"/>
  <c r="BO756" i="6"/>
  <c r="BO865" i="6"/>
  <c r="BO87" i="6"/>
  <c r="BO343" i="6"/>
  <c r="BO584" i="6"/>
  <c r="BO56" i="6"/>
  <c r="BO168" i="6"/>
  <c r="BO280" i="6"/>
  <c r="BO408" i="6"/>
  <c r="BO504" i="6"/>
  <c r="BO97" i="6"/>
  <c r="BO225" i="6"/>
  <c r="BO337" i="6"/>
  <c r="BO433" i="6"/>
  <c r="BO553" i="6"/>
  <c r="BO74" i="6"/>
  <c r="BO162" i="6"/>
  <c r="BO274" i="6"/>
  <c r="BO362" i="6"/>
  <c r="BO458" i="6"/>
  <c r="BO562" i="6"/>
  <c r="BO22" i="6"/>
  <c r="BO110" i="6"/>
  <c r="BO222" i="6"/>
  <c r="BO310" i="6"/>
  <c r="BO406" i="6"/>
  <c r="BO518" i="6"/>
  <c r="BO606" i="6"/>
  <c r="BO125" i="6"/>
  <c r="BO349" i="6"/>
  <c r="BO539" i="6"/>
  <c r="BO656" i="6"/>
  <c r="BO768" i="6"/>
  <c r="BO856" i="6"/>
  <c r="BO15" i="6"/>
  <c r="BO223" i="6"/>
  <c r="BO415" i="6"/>
  <c r="BO579" i="6"/>
  <c r="BO705" i="6"/>
  <c r="BO19" i="6"/>
  <c r="BO211" i="6"/>
  <c r="BO419" i="6"/>
  <c r="BO591" i="6"/>
  <c r="BO690" i="6"/>
  <c r="BO802" i="6"/>
  <c r="BO890" i="6"/>
  <c r="BO75" i="6"/>
  <c r="BO299" i="6"/>
  <c r="BO475" i="6"/>
  <c r="BO617" i="6"/>
  <c r="BO734" i="6"/>
  <c r="BO830" i="6"/>
  <c r="BO918" i="6"/>
  <c r="BO1030" i="6"/>
  <c r="BO1118" i="6"/>
  <c r="BO44" i="6"/>
  <c r="BO460" i="6"/>
  <c r="BO719" i="6"/>
  <c r="BO875" i="6"/>
  <c r="BO244" i="6"/>
  <c r="BO531" i="6"/>
  <c r="BO707" i="6"/>
  <c r="BO837" i="6"/>
  <c r="BO53" i="6"/>
  <c r="BO341" i="6"/>
  <c r="BO604" i="6"/>
  <c r="BO772" i="6"/>
  <c r="BO891" i="6"/>
  <c r="BO183" i="6"/>
  <c r="BO471" i="6"/>
  <c r="BO677" i="6"/>
  <c r="BO803" i="6"/>
  <c r="BO905" i="6"/>
  <c r="BO991" i="6"/>
  <c r="BO1064" i="6"/>
  <c r="BO1137" i="6"/>
  <c r="BO28" i="6"/>
  <c r="BO284" i="6"/>
  <c r="BO1069" i="6"/>
  <c r="BO1133" i="6"/>
  <c r="BO883" i="6"/>
  <c r="BO780" i="6"/>
  <c r="BO101" i="6"/>
  <c r="BO637" i="6"/>
  <c r="BO873" i="6"/>
  <c r="BO1103" i="6"/>
  <c r="BO948" i="6"/>
  <c r="BO716" i="6"/>
  <c r="BO36" i="6"/>
  <c r="BO608" i="6"/>
  <c r="BO72" i="6"/>
  <c r="BO176" i="6"/>
  <c r="BO288" i="6"/>
  <c r="BO416" i="6"/>
  <c r="BO520" i="6"/>
  <c r="BO105" i="6"/>
  <c r="BO233" i="6"/>
  <c r="BO345" i="6"/>
  <c r="BO449" i="6"/>
  <c r="BO561" i="6"/>
  <c r="BO82" i="6"/>
  <c r="BO170" i="6"/>
  <c r="BO282" i="6"/>
  <c r="BO370" i="6"/>
  <c r="BO466" i="6"/>
  <c r="BO578" i="6"/>
  <c r="BO30" i="6"/>
  <c r="BO118" i="6"/>
  <c r="BO230" i="6"/>
  <c r="BO326" i="6"/>
  <c r="BO414" i="6"/>
  <c r="BO526" i="6"/>
  <c r="BO614" i="6"/>
  <c r="BO157" i="6"/>
  <c r="BO365" i="6"/>
  <c r="BO551" i="6"/>
  <c r="BO664" i="6"/>
  <c r="BO776" i="6"/>
  <c r="BO864" i="6"/>
  <c r="BO31" i="6"/>
  <c r="BO239" i="6"/>
  <c r="BO431" i="6"/>
  <c r="BO589" i="6"/>
  <c r="BO713" i="6"/>
  <c r="BO35" i="6"/>
  <c r="BO227" i="6"/>
  <c r="BO451" i="6"/>
  <c r="BO601" i="6"/>
  <c r="BO698" i="6"/>
  <c r="BO810" i="6"/>
  <c r="BO906" i="6"/>
  <c r="BO91" i="6"/>
  <c r="BO315" i="6"/>
  <c r="BO491" i="6"/>
  <c r="BO638" i="6"/>
  <c r="BO742" i="6"/>
  <c r="BO838" i="6"/>
  <c r="BO926" i="6"/>
  <c r="BO1038" i="6"/>
  <c r="BO1126" i="6"/>
  <c r="BO76" i="6"/>
  <c r="BO492" i="6"/>
  <c r="BO735" i="6"/>
  <c r="BO887" i="6"/>
  <c r="BO276" i="6"/>
  <c r="BO556" i="6"/>
  <c r="BO723" i="6"/>
  <c r="BO851" i="6"/>
  <c r="BO85" i="6"/>
  <c r="BO373" i="6"/>
  <c r="BO644" i="6"/>
  <c r="BO788" i="6"/>
  <c r="BO903" i="6"/>
  <c r="BO215" i="6"/>
  <c r="BO503" i="6"/>
  <c r="BO693" i="6"/>
  <c r="BO815" i="6"/>
  <c r="BO917" i="6"/>
  <c r="BO1000" i="6"/>
  <c r="BO1073" i="6"/>
  <c r="BO1146" i="6"/>
  <c r="BO60" i="6"/>
  <c r="BO316" i="6"/>
  <c r="BO1122" i="6"/>
  <c r="BO1176" i="6"/>
  <c r="BO979" i="6"/>
  <c r="BO884" i="6"/>
  <c r="BO196" i="6"/>
  <c r="BO669" i="6"/>
  <c r="BO899" i="6"/>
  <c r="BO1154" i="6"/>
  <c r="BO989" i="6"/>
  <c r="BO859" i="6"/>
  <c r="BO103" i="6"/>
  <c r="BO647" i="6"/>
  <c r="BO881" i="6"/>
  <c r="BO999" i="6"/>
  <c r="BO1083" i="6"/>
  <c r="BO857" i="6"/>
  <c r="BO1168" i="6"/>
  <c r="BO1002" i="6"/>
  <c r="BO164" i="6"/>
  <c r="BO663" i="6"/>
  <c r="BO893" i="6"/>
  <c r="BO1004" i="6"/>
  <c r="BO1088" i="6"/>
  <c r="BO1171" i="6"/>
  <c r="BO420" i="6"/>
  <c r="BO763" i="6"/>
  <c r="BO953" i="6"/>
  <c r="BO1037" i="6"/>
  <c r="BO1121" i="6"/>
  <c r="BO1204" i="6"/>
  <c r="BO668" i="6"/>
  <c r="BO923" i="6"/>
  <c r="BO1028" i="6"/>
  <c r="BO88" i="6"/>
  <c r="BO184" i="6"/>
  <c r="BO312" i="6"/>
  <c r="BO424" i="6"/>
  <c r="BO17" i="6"/>
  <c r="BO145" i="6"/>
  <c r="BO241" i="6"/>
  <c r="BO353" i="6"/>
  <c r="BO481" i="6"/>
  <c r="BO577" i="6"/>
  <c r="BO90" i="6"/>
  <c r="BO202" i="6"/>
  <c r="BO290" i="6"/>
  <c r="BO386" i="6"/>
  <c r="BO490" i="6"/>
  <c r="BO586" i="6"/>
  <c r="BO38" i="6"/>
  <c r="BO150" i="6"/>
  <c r="BO238" i="6"/>
  <c r="BO334" i="6"/>
  <c r="BO438" i="6"/>
  <c r="BO534" i="6"/>
  <c r="BO622" i="6"/>
  <c r="BO205" i="6"/>
  <c r="BO381" i="6"/>
  <c r="BO564" i="6"/>
  <c r="BO696" i="6"/>
  <c r="BO784" i="6"/>
  <c r="BO872" i="6"/>
  <c r="BO79" i="6"/>
  <c r="BO271" i="6"/>
  <c r="BO447" i="6"/>
  <c r="BO632" i="6"/>
  <c r="BO721" i="6"/>
  <c r="BO67" i="6"/>
  <c r="BO275" i="6"/>
  <c r="BO467" i="6"/>
  <c r="BO612" i="6"/>
  <c r="BO730" i="6"/>
  <c r="BO818" i="6"/>
  <c r="BO914" i="6"/>
  <c r="BO139" i="6"/>
  <c r="BO331" i="6"/>
  <c r="BO507" i="6"/>
  <c r="BO662" i="6"/>
  <c r="BO750" i="6"/>
  <c r="BO846" i="6"/>
  <c r="BO958" i="6"/>
  <c r="BO1046" i="6"/>
  <c r="BO1134" i="6"/>
  <c r="BO172" i="6"/>
  <c r="BO549" i="6"/>
  <c r="BO751" i="6"/>
  <c r="BO24" i="6"/>
  <c r="BO152" i="6"/>
  <c r="BO248" i="6"/>
  <c r="BO360" i="6"/>
  <c r="BO488" i="6"/>
  <c r="BO81" i="6"/>
  <c r="BO177" i="6"/>
  <c r="BO305" i="6"/>
  <c r="BO417" i="6"/>
  <c r="BO521" i="6"/>
  <c r="BO50" i="6"/>
  <c r="BO146" i="6"/>
  <c r="BO234" i="6"/>
  <c r="BO346" i="6"/>
  <c r="BO434" i="6"/>
  <c r="BO530" i="6"/>
  <c r="BN6" i="6"/>
  <c r="BN7" i="6" s="1"/>
  <c r="BX7" i="6" s="1"/>
  <c r="BO94" i="6"/>
  <c r="BO182" i="6"/>
  <c r="BO294" i="6"/>
  <c r="BO390" i="6"/>
  <c r="BO478" i="6"/>
  <c r="BO590" i="6"/>
  <c r="BO93" i="6"/>
  <c r="BO285" i="6"/>
  <c r="BO493" i="6"/>
  <c r="BO640" i="6"/>
  <c r="BO728" i="6"/>
  <c r="BO840" i="6"/>
  <c r="BO928" i="6"/>
  <c r="BO159" i="6"/>
  <c r="BO367" i="6"/>
  <c r="BO552" i="6"/>
  <c r="BO665" i="6"/>
  <c r="BO777" i="6"/>
  <c r="BO163" i="6"/>
  <c r="BO355" i="6"/>
  <c r="BO567" i="6"/>
  <c r="BO674" i="6"/>
  <c r="BO762" i="6"/>
  <c r="BO874" i="6"/>
  <c r="BO43" i="6"/>
  <c r="BO219" i="6"/>
  <c r="BO443" i="6"/>
  <c r="BO596" i="6"/>
  <c r="BO702" i="6"/>
  <c r="BO806" i="6"/>
  <c r="BO902" i="6"/>
  <c r="BO990" i="6"/>
  <c r="BO1102" i="6"/>
  <c r="BO1190" i="6"/>
  <c r="BO332" i="6"/>
  <c r="BO671" i="6"/>
  <c r="BO849" i="6"/>
  <c r="BO116" i="6"/>
  <c r="BO436" i="6"/>
  <c r="BO675" i="6"/>
  <c r="BO812" i="6"/>
  <c r="BO927" i="6"/>
  <c r="BO277" i="6"/>
  <c r="BO557" i="6"/>
  <c r="BO724" i="6"/>
  <c r="BO852" i="6"/>
  <c r="BO119" i="6"/>
  <c r="BO407" i="6"/>
  <c r="BO645" i="6"/>
  <c r="BO773" i="6"/>
  <c r="BO879" i="6"/>
  <c r="BO972" i="6"/>
  <c r="BO1045" i="6"/>
  <c r="BO1119" i="6"/>
  <c r="BO1192" i="6"/>
  <c r="BO220" i="6"/>
  <c r="BO897" i="6"/>
  <c r="BO1081" i="6"/>
  <c r="BO452" i="6"/>
  <c r="BO228" i="6"/>
  <c r="BO1200" i="6"/>
  <c r="BO547" i="6"/>
  <c r="BO821" i="6"/>
  <c r="BO1019" i="6"/>
  <c r="BO683" i="6"/>
  <c r="BO133" i="6"/>
  <c r="BO1159" i="6"/>
  <c r="BO508" i="6"/>
  <c r="BO804" i="6"/>
  <c r="BO968" i="6"/>
  <c r="BO1051" i="6"/>
  <c r="BO568" i="6"/>
  <c r="BO1095" i="6"/>
  <c r="BO807" i="6"/>
  <c r="BO1179" i="6"/>
  <c r="BO536" i="6"/>
  <c r="BO817" i="6"/>
  <c r="BO973" i="6"/>
  <c r="BO1057" i="6"/>
  <c r="BO1140" i="6"/>
  <c r="BO165" i="6"/>
  <c r="BO667" i="6"/>
  <c r="BO895" i="6"/>
  <c r="BO1005" i="6"/>
  <c r="BO1089" i="6"/>
  <c r="BO1172" i="6"/>
  <c r="BO485" i="6"/>
  <c r="BO820" i="6"/>
  <c r="BO986" i="6"/>
  <c r="BO104" i="6"/>
  <c r="BO344" i="6"/>
  <c r="BO49" i="6"/>
  <c r="BO273" i="6"/>
  <c r="BO497" i="6"/>
  <c r="BO130" i="6"/>
  <c r="BO306" i="6"/>
  <c r="BO514" i="6"/>
  <c r="BO78" i="6"/>
  <c r="BO262" i="6"/>
  <c r="BO462" i="6"/>
  <c r="BO61" i="6"/>
  <c r="BO429" i="6"/>
  <c r="BO712" i="6"/>
  <c r="BO912" i="6"/>
  <c r="BO303" i="6"/>
  <c r="BO649" i="6"/>
  <c r="BO131" i="6"/>
  <c r="BO499" i="6"/>
  <c r="BO746" i="6"/>
  <c r="BO946" i="6"/>
  <c r="BO363" i="6"/>
  <c r="BO678" i="6"/>
  <c r="BO878" i="6"/>
  <c r="BO1062" i="6"/>
  <c r="BO236" i="6"/>
  <c r="BO823" i="6"/>
  <c r="BO308" i="6"/>
  <c r="BO643" i="6"/>
  <c r="BO876" i="6"/>
  <c r="BO309" i="6"/>
  <c r="BO692" i="6"/>
  <c r="BO916" i="6"/>
  <c r="BO375" i="6"/>
  <c r="BO725" i="6"/>
  <c r="BO892" i="6"/>
  <c r="BO1027" i="6"/>
  <c r="BO1155" i="6"/>
  <c r="BO188" i="6"/>
  <c r="BO1195" i="6"/>
  <c r="BO747" i="6"/>
  <c r="BO1085" i="6"/>
  <c r="BO701" i="6"/>
  <c r="BO987" i="6"/>
  <c r="BO1084" i="6"/>
  <c r="BO68" i="6"/>
  <c r="BO743" i="6"/>
  <c r="BO978" i="6"/>
  <c r="BO1093" i="6"/>
  <c r="BO1011" i="6"/>
  <c r="BO935" i="6"/>
  <c r="BO231" i="6"/>
  <c r="BO759" i="6"/>
  <c r="BO984" i="6"/>
  <c r="BO1098" i="6"/>
  <c r="BO1203" i="6"/>
  <c r="BO699" i="6"/>
  <c r="BO964" i="6"/>
  <c r="BO1068" i="6"/>
  <c r="BO1184" i="6"/>
  <c r="BO700" i="6"/>
  <c r="BO965" i="6"/>
  <c r="BO1090" i="6"/>
  <c r="BO1205" i="6"/>
  <c r="BO1123" i="6"/>
  <c r="BO37" i="6"/>
  <c r="BO1042" i="6"/>
  <c r="BO748" i="6"/>
  <c r="BO1127" i="6"/>
  <c r="BO324" i="6"/>
  <c r="BO951" i="6"/>
  <c r="BO1129" i="6"/>
  <c r="BO983" i="6"/>
  <c r="BO135" i="6"/>
  <c r="BO112" i="6"/>
  <c r="BO352" i="6"/>
  <c r="BO65" i="6"/>
  <c r="BO281" i="6"/>
  <c r="BO513" i="6"/>
  <c r="BO138" i="6"/>
  <c r="BO322" i="6"/>
  <c r="BO522" i="6"/>
  <c r="BO86" i="6"/>
  <c r="BO270" i="6"/>
  <c r="BO470" i="6"/>
  <c r="BO77" i="6"/>
  <c r="BO445" i="6"/>
  <c r="BO720" i="6"/>
  <c r="BO920" i="6"/>
  <c r="BO319" i="6"/>
  <c r="BO657" i="6"/>
  <c r="BO147" i="6"/>
  <c r="BO515" i="6"/>
  <c r="BO754" i="6"/>
  <c r="BO11" i="6"/>
  <c r="BO379" i="6"/>
  <c r="BO686" i="6"/>
  <c r="BO894" i="6"/>
  <c r="BO1070" i="6"/>
  <c r="BO300" i="6"/>
  <c r="BO836" i="6"/>
  <c r="BO340" i="6"/>
  <c r="BO691" i="6"/>
  <c r="BO901" i="6"/>
  <c r="BO437" i="6"/>
  <c r="BO708" i="6"/>
  <c r="BO929" i="6"/>
  <c r="BO439" i="6"/>
  <c r="BO741" i="6"/>
  <c r="BO931" i="6"/>
  <c r="BO1036" i="6"/>
  <c r="BO1164" i="6"/>
  <c r="BO252" i="6"/>
  <c r="BO977" i="6"/>
  <c r="BO1021" i="6"/>
  <c r="BO1148" i="6"/>
  <c r="BO733" i="6"/>
  <c r="BO1060" i="6"/>
  <c r="BO1125" i="6"/>
  <c r="BO197" i="6"/>
  <c r="BO775" i="6"/>
  <c r="BO988" i="6"/>
  <c r="BO1135" i="6"/>
  <c r="BO1052" i="6"/>
  <c r="BO970" i="6"/>
  <c r="BO325" i="6"/>
  <c r="BO791" i="6"/>
  <c r="BO994" i="6"/>
  <c r="BO1108" i="6"/>
  <c r="BO71" i="6"/>
  <c r="BO731" i="6"/>
  <c r="BO975" i="6"/>
  <c r="BO1079" i="6"/>
  <c r="BO1194" i="6"/>
  <c r="BO732" i="6"/>
  <c r="BO976" i="6"/>
  <c r="BO1101" i="6"/>
  <c r="BO967" i="6"/>
  <c r="BO1144" i="6"/>
  <c r="BO388" i="6"/>
  <c r="BO1063" i="6"/>
  <c r="BO833" i="6"/>
  <c r="BO1169" i="6"/>
  <c r="BO717" i="6"/>
  <c r="BO1034" i="6"/>
  <c r="BO519" i="6"/>
  <c r="BO1066" i="6"/>
  <c r="BO653" i="6"/>
  <c r="BO160" i="6"/>
  <c r="BO368" i="6"/>
  <c r="BO89" i="6"/>
  <c r="BO321" i="6"/>
  <c r="BO529" i="6"/>
  <c r="BO154" i="6"/>
  <c r="BO354" i="6"/>
  <c r="BO538" i="6"/>
  <c r="BO102" i="6"/>
  <c r="BO302" i="6"/>
  <c r="BO486" i="6"/>
  <c r="BO109" i="6"/>
  <c r="BO509" i="6"/>
  <c r="BO736" i="6"/>
  <c r="BO936" i="6"/>
  <c r="BO399" i="6"/>
  <c r="BO673" i="6"/>
  <c r="BO195" i="6"/>
  <c r="BO580" i="6"/>
  <c r="BO778" i="6"/>
  <c r="BO59" i="6"/>
  <c r="BO459" i="6"/>
  <c r="BO710" i="6"/>
  <c r="BO910" i="6"/>
  <c r="BO1110" i="6"/>
  <c r="BO364" i="6"/>
  <c r="BO861" i="6"/>
  <c r="BO372" i="6"/>
  <c r="BO739" i="6"/>
  <c r="BO915" i="6"/>
  <c r="BO469" i="6"/>
  <c r="BO740" i="6"/>
  <c r="BO23" i="6"/>
  <c r="BO533" i="6"/>
  <c r="BO757" i="6"/>
  <c r="BO943" i="6"/>
  <c r="BO1055" i="6"/>
  <c r="BO1173" i="6"/>
  <c r="BO348" i="6"/>
  <c r="BO1040" i="6"/>
  <c r="BO1074" i="6"/>
  <c r="BO7" i="6"/>
  <c r="BO765" i="6"/>
  <c r="BO1114" i="6"/>
  <c r="BO1188" i="6"/>
  <c r="BO292" i="6"/>
  <c r="BO829" i="6"/>
  <c r="BO1010" i="6"/>
  <c r="BO1187" i="6"/>
  <c r="BO1115" i="6"/>
  <c r="BO1033" i="6"/>
  <c r="BO412" i="6"/>
  <c r="BO843" i="6"/>
  <c r="BO1015" i="6"/>
  <c r="BO1120" i="6"/>
  <c r="BO260" i="6"/>
  <c r="BO793" i="6"/>
  <c r="BO985" i="6"/>
  <c r="BO1099" i="6"/>
  <c r="BO167" i="6"/>
  <c r="BO764" i="6"/>
  <c r="BO996" i="6"/>
  <c r="BO1112" i="6"/>
  <c r="BO997" i="6"/>
  <c r="BO1165" i="6"/>
  <c r="BO613" i="6"/>
  <c r="BO1105" i="6"/>
  <c r="BO909" i="6"/>
  <c r="BO229" i="6"/>
  <c r="BO937" i="6"/>
  <c r="BO1117" i="6"/>
  <c r="BO809" i="6"/>
  <c r="BO1149" i="6"/>
  <c r="BO885" i="6"/>
  <c r="BO200" i="6"/>
  <c r="BO432" i="6"/>
  <c r="BO153" i="6"/>
  <c r="BO361" i="6"/>
  <c r="BO10" i="6"/>
  <c r="BO210" i="6"/>
  <c r="BO394" i="6"/>
  <c r="BO594" i="6"/>
  <c r="BO158" i="6"/>
  <c r="BO342" i="6"/>
  <c r="BO32" i="6"/>
  <c r="BO264" i="6"/>
  <c r="BO496" i="6"/>
  <c r="BO193" i="6"/>
  <c r="BO425" i="6"/>
  <c r="BO66" i="6"/>
  <c r="BO242" i="6"/>
  <c r="BO450" i="6"/>
  <c r="BO14" i="6"/>
  <c r="BO198" i="6"/>
  <c r="BO398" i="6"/>
  <c r="BO598" i="6"/>
  <c r="BO301" i="6"/>
  <c r="BO648" i="6"/>
  <c r="BO848" i="6"/>
  <c r="BO175" i="6"/>
  <c r="BO565" i="6"/>
  <c r="BO785" i="6"/>
  <c r="BO371" i="6"/>
  <c r="BO682" i="6"/>
  <c r="BO882" i="6"/>
  <c r="BO235" i="6"/>
  <c r="BO607" i="6"/>
  <c r="BO814" i="6"/>
  <c r="BO998" i="6"/>
  <c r="BO1198" i="6"/>
  <c r="BO703" i="6"/>
  <c r="BO84" i="6"/>
  <c r="BO603" i="6"/>
  <c r="BO825" i="6"/>
  <c r="BO213" i="6"/>
  <c r="BO660" i="6"/>
  <c r="BO839" i="6"/>
  <c r="BO279" i="6"/>
  <c r="BO661" i="6"/>
  <c r="BO853" i="6"/>
  <c r="BO1009" i="6"/>
  <c r="BO1109" i="6"/>
  <c r="BO124" i="6"/>
  <c r="BO1017" i="6"/>
  <c r="BO1197" i="6"/>
  <c r="BO980" i="6"/>
  <c r="BO487" i="6"/>
  <c r="BO945" i="6"/>
  <c r="BO805" i="6"/>
  <c r="BO1053" i="6"/>
  <c r="BO679" i="6"/>
  <c r="BO947" i="6"/>
  <c r="BO1061" i="6"/>
  <c r="BO908" i="6"/>
  <c r="BO615" i="6"/>
  <c r="BO1189" i="6"/>
  <c r="BO695" i="6"/>
  <c r="BO952" i="6"/>
  <c r="BO1067" i="6"/>
  <c r="BO1181" i="6"/>
  <c r="BO592" i="6"/>
  <c r="BO921" i="6"/>
  <c r="BO1048" i="6"/>
  <c r="BO1152" i="6"/>
  <c r="BO544" i="6"/>
  <c r="BO941" i="6"/>
  <c r="BO1059" i="6"/>
  <c r="BO1175" i="6"/>
  <c r="BO1071" i="6"/>
  <c r="BO1156" i="6"/>
  <c r="BO969" i="6"/>
  <c r="BO453" i="6"/>
  <c r="BO1075" i="6"/>
  <c r="BO1097" i="6"/>
  <c r="BO391" i="6"/>
  <c r="BO961" i="6"/>
  <c r="BO572" i="6"/>
  <c r="BO1076" i="6"/>
  <c r="E106" i="8"/>
  <c r="E126" i="8" s="1"/>
  <c r="BO96" i="6"/>
  <c r="BO328" i="6"/>
  <c r="BO25" i="6"/>
  <c r="BO257" i="6"/>
  <c r="BO489" i="6"/>
  <c r="BO98" i="6"/>
  <c r="BO298" i="6"/>
  <c r="BO498" i="6"/>
  <c r="BO46" i="6"/>
  <c r="BO246" i="6"/>
  <c r="BO454" i="6"/>
  <c r="BO630" i="6"/>
  <c r="BO413" i="6"/>
  <c r="BO704" i="6"/>
  <c r="BO888" i="6"/>
  <c r="BO287" i="6"/>
  <c r="BO641" i="6"/>
  <c r="BO83" i="6"/>
  <c r="BO483" i="6"/>
  <c r="BO738" i="6"/>
  <c r="BO922" i="6"/>
  <c r="BO347" i="6"/>
  <c r="BO670" i="6"/>
  <c r="BO854" i="6"/>
  <c r="BO1054" i="6"/>
  <c r="BO204" i="6"/>
  <c r="BO767" i="6"/>
  <c r="BO148" i="6"/>
  <c r="BO624" i="6"/>
  <c r="BO863" i="6"/>
  <c r="BO245" i="6"/>
  <c r="BO676" i="6"/>
  <c r="BO877" i="6"/>
  <c r="BO311" i="6"/>
  <c r="BO709" i="6"/>
  <c r="BO867" i="6"/>
  <c r="BO1018" i="6"/>
  <c r="BO1128" i="6"/>
  <c r="BO156" i="6"/>
  <c r="BO1153" i="6"/>
  <c r="BO132" i="6"/>
  <c r="BO1043" i="6"/>
  <c r="BO595" i="6"/>
  <c r="BO956" i="6"/>
  <c r="BO1032" i="6"/>
  <c r="BO1116" i="6"/>
  <c r="BO711" i="6"/>
  <c r="BO957" i="6"/>
  <c r="BO1072" i="6"/>
  <c r="BO959" i="6"/>
  <c r="BO684" i="6"/>
  <c r="BO69" i="6"/>
  <c r="BO727" i="6"/>
  <c r="BO962" i="6"/>
  <c r="BO1077" i="6"/>
  <c r="BO1193" i="6"/>
  <c r="BO635" i="6"/>
  <c r="BO940" i="6"/>
  <c r="BO1058" i="6"/>
  <c r="BO1162" i="6"/>
  <c r="BO593" i="6"/>
  <c r="BO955" i="6"/>
  <c r="BO1080" i="6"/>
  <c r="BO1185" i="6"/>
  <c r="BO1092" i="6"/>
  <c r="BO1177" i="6"/>
  <c r="BO1001" i="6"/>
  <c r="BO652" i="6"/>
  <c r="BO1106" i="6"/>
  <c r="BO1180" i="6"/>
  <c r="BO749" i="6"/>
  <c r="BO1044" i="6"/>
  <c r="BO835" i="6"/>
  <c r="BO1160" i="6"/>
  <c r="BO1139" i="6"/>
  <c r="BO1178" i="6"/>
  <c r="BO1007" i="6"/>
  <c r="BO543" i="6"/>
  <c r="BO1096" i="6"/>
  <c r="BO359" i="6"/>
  <c r="BO1145" i="6"/>
  <c r="BO1183" i="6"/>
  <c r="BO827" i="6"/>
  <c r="BO20" i="6"/>
  <c r="BO982" i="6"/>
  <c r="BO523" i="6"/>
  <c r="BO540" i="6"/>
  <c r="BO792" i="6"/>
  <c r="BO550" i="6"/>
  <c r="BO426" i="6"/>
  <c r="BO169" i="6"/>
  <c r="BO1170" i="6"/>
  <c r="BO971" i="6"/>
  <c r="BO911" i="6"/>
  <c r="BO933" i="6"/>
  <c r="BO1008" i="6"/>
  <c r="BO845" i="6"/>
  <c r="BO1026" i="6"/>
  <c r="BO327" i="6"/>
  <c r="BO919" i="6"/>
  <c r="BO389" i="6"/>
  <c r="BO1020" i="6"/>
  <c r="BO960" i="6"/>
  <c r="BO423" i="6"/>
  <c r="BO1113" i="6"/>
  <c r="BO1091" i="6"/>
  <c r="BO627" i="6"/>
  <c r="BO801" i="6"/>
  <c r="BO771" i="6"/>
  <c r="BO619" i="6"/>
  <c r="BO966" i="6"/>
  <c r="BO187" i="6"/>
  <c r="BO339" i="6"/>
  <c r="BO463" i="6"/>
  <c r="BO609" i="6"/>
  <c r="BO374" i="6"/>
  <c r="BO226" i="6"/>
  <c r="BO456" i="6"/>
  <c r="D106" i="8"/>
  <c r="D126" i="8" s="1"/>
  <c r="D110" i="8" s="1"/>
  <c r="F5" i="6" s="1"/>
  <c r="BO1087" i="6"/>
  <c r="BO781" i="6"/>
  <c r="BO685" i="6"/>
  <c r="BO831" i="6"/>
  <c r="BO1163" i="6"/>
  <c r="BO795" i="6"/>
  <c r="BO1016" i="6"/>
  <c r="BO1161" i="6"/>
  <c r="BO868" i="6"/>
  <c r="BO39" i="6"/>
  <c r="BO932" i="6"/>
  <c r="BO517" i="6"/>
  <c r="BO357" i="6"/>
  <c r="BO636" i="6"/>
  <c r="BO1082" i="6"/>
  <c r="BO605" i="6"/>
  <c r="BO583" i="6"/>
  <c r="BO755" i="6"/>
  <c r="BO597" i="6"/>
  <c r="BO782" i="6"/>
  <c r="BO171" i="6"/>
  <c r="BO323" i="6"/>
  <c r="BO143" i="6"/>
  <c r="BO576" i="6"/>
  <c r="BO366" i="6"/>
  <c r="BO218" i="6"/>
  <c r="BO440" i="6"/>
  <c r="AG5" i="6"/>
  <c r="AM5" i="6"/>
  <c r="AU5" i="6"/>
  <c r="AX5" i="6"/>
  <c r="DE5" i="6"/>
  <c r="CG5" i="6"/>
  <c r="DJ5" i="6"/>
  <c r="CA5" i="6"/>
  <c r="BW5" i="6"/>
  <c r="BY5" i="6" s="1"/>
  <c r="CJ5" i="6" s="1"/>
  <c r="A6" i="6"/>
  <c r="AW5" i="6"/>
  <c r="DG5" i="6"/>
  <c r="AS5" i="6"/>
  <c r="AY5" i="6"/>
  <c r="DH5" i="6"/>
  <c r="DI5" i="6"/>
  <c r="AV5" i="6"/>
  <c r="BR5" i="6"/>
  <c r="DK5" i="6"/>
  <c r="DL5" i="6" s="1"/>
  <c r="AT5" i="6"/>
  <c r="L5" i="6"/>
  <c r="DF5" i="6"/>
  <c r="BX5" i="6"/>
  <c r="BQ5" i="6"/>
  <c r="BM6" i="6" l="1"/>
  <c r="BD5" i="6"/>
  <c r="BE5" i="6" s="1"/>
  <c r="F6" i="6"/>
  <c r="BX6" i="6"/>
  <c r="BV6" i="6" s="1"/>
  <c r="DF6" i="6" s="1"/>
  <c r="BQ6" i="6"/>
  <c r="E6" i="6"/>
  <c r="AZ5" i="6"/>
  <c r="B7" i="6"/>
  <c r="DN5" i="6"/>
  <c r="DO5" i="6" s="1"/>
  <c r="D6" i="6"/>
  <c r="BB5" i="6"/>
  <c r="BJ5" i="6" s="1"/>
  <c r="L6" i="6"/>
  <c r="J6" i="6" s="1"/>
  <c r="AS6" i="6" s="1"/>
  <c r="BF5" i="6"/>
  <c r="BG5" i="6" s="1"/>
  <c r="BP6" i="6"/>
  <c r="DM6" i="6"/>
  <c r="BR6" i="6"/>
  <c r="DR5" i="6"/>
  <c r="DS5" i="6" s="1"/>
  <c r="DP5" i="6"/>
  <c r="DQ5" i="6" s="1"/>
  <c r="BU6" i="6"/>
  <c r="BU7" i="6" s="1"/>
  <c r="E7" i="6"/>
  <c r="A7" i="6"/>
  <c r="CD5" i="6"/>
  <c r="CP5" i="6"/>
  <c r="I7" i="6"/>
  <c r="DB5" i="6"/>
  <c r="G5" i="6"/>
  <c r="H6" i="6" s="1"/>
  <c r="CV5" i="6"/>
  <c r="BQ7" i="6"/>
  <c r="BR7" i="6"/>
  <c r="BN8" i="6"/>
  <c r="BP7" i="6"/>
  <c r="BM7" i="6"/>
  <c r="DM7" i="6"/>
  <c r="N5" i="6"/>
  <c r="P5" i="6" s="1"/>
  <c r="Q5" i="6" s="1"/>
  <c r="BZ5" i="6"/>
  <c r="E110" i="8"/>
  <c r="BS5" i="6"/>
  <c r="K6" i="6" l="1"/>
  <c r="M6" i="6" s="1"/>
  <c r="AU6" i="6"/>
  <c r="AT6" i="6"/>
  <c r="DV5" i="6"/>
  <c r="DR6" i="6"/>
  <c r="DS6" i="6" s="1"/>
  <c r="BC5" i="6"/>
  <c r="D7" i="6"/>
  <c r="L7" i="6"/>
  <c r="J7" i="6" s="1"/>
  <c r="AT7" i="6" s="1"/>
  <c r="B8" i="6"/>
  <c r="I8" i="6" s="1"/>
  <c r="F7" i="6"/>
  <c r="G6" i="6"/>
  <c r="BN9" i="6"/>
  <c r="BP8" i="6"/>
  <c r="BR8" i="6"/>
  <c r="BM8" i="6"/>
  <c r="DM8" i="6"/>
  <c r="BX8" i="6"/>
  <c r="BQ8" i="6"/>
  <c r="BU8" i="6"/>
  <c r="V5" i="6"/>
  <c r="W5" i="6" s="1"/>
  <c r="DG6" i="6"/>
  <c r="DP6" i="6" s="1"/>
  <c r="DQ6" i="6" s="1"/>
  <c r="DE6" i="6"/>
  <c r="DN6" i="6" s="1"/>
  <c r="DO6" i="6" s="1"/>
  <c r="BW6" i="6"/>
  <c r="BV7" i="6"/>
  <c r="CB5" i="6"/>
  <c r="CC5" i="6" s="1"/>
  <c r="BT6" i="6"/>
  <c r="BS6" i="6"/>
  <c r="BS7" i="6" s="1"/>
  <c r="O6" i="6"/>
  <c r="G7" i="6" l="1"/>
  <c r="AB5" i="6"/>
  <c r="CH5" i="6"/>
  <c r="K7" i="6"/>
  <c r="M7" i="6" s="1"/>
  <c r="D8" i="6"/>
  <c r="F8" i="6"/>
  <c r="L8" i="6"/>
  <c r="J8" i="6" s="1"/>
  <c r="AT8" i="6" s="1"/>
  <c r="E8" i="6"/>
  <c r="A8" i="6"/>
  <c r="B9" i="6"/>
  <c r="AU7" i="6"/>
  <c r="AS7" i="6"/>
  <c r="H7" i="6"/>
  <c r="BS8" i="6"/>
  <c r="BP9" i="6"/>
  <c r="BN10" i="6"/>
  <c r="BR9" i="6"/>
  <c r="BM9" i="6"/>
  <c r="DM9" i="6"/>
  <c r="BQ9" i="6"/>
  <c r="BX9" i="6"/>
  <c r="BU9" i="6"/>
  <c r="N6" i="6"/>
  <c r="P6" i="6" s="1"/>
  <c r="Q6" i="6" s="1"/>
  <c r="BY6" i="6"/>
  <c r="DV6" i="6"/>
  <c r="BW7" i="6"/>
  <c r="BV8" i="6"/>
  <c r="DG7" i="6"/>
  <c r="DP7" i="6" s="1"/>
  <c r="DQ7" i="6" s="1"/>
  <c r="DF7" i="6"/>
  <c r="DR7" i="6" s="1"/>
  <c r="DS7" i="6" s="1"/>
  <c r="DE7" i="6"/>
  <c r="DN7" i="6" s="1"/>
  <c r="BT7" i="6"/>
  <c r="CA6" i="6"/>
  <c r="G8" i="6" l="1"/>
  <c r="H8" i="6"/>
  <c r="O8" i="6" s="1"/>
  <c r="AC5" i="6"/>
  <c r="AH5" i="6"/>
  <c r="CI5" i="6"/>
  <c r="CN5" i="6"/>
  <c r="AU8" i="6"/>
  <c r="I9" i="6"/>
  <c r="F9" i="6"/>
  <c r="G9" i="6" s="1"/>
  <c r="A9" i="6"/>
  <c r="B10" i="6"/>
  <c r="L9" i="6"/>
  <c r="J9" i="6" s="1"/>
  <c r="AT9" i="6" s="1"/>
  <c r="E9" i="6"/>
  <c r="D9" i="6"/>
  <c r="AS8" i="6"/>
  <c r="K8" i="6"/>
  <c r="M8" i="6" s="1"/>
  <c r="O7" i="6"/>
  <c r="BS9" i="6"/>
  <c r="BP10" i="6"/>
  <c r="BM10" i="6"/>
  <c r="BN11" i="6"/>
  <c r="BR10" i="6"/>
  <c r="DM10" i="6"/>
  <c r="BQ10" i="6"/>
  <c r="BX10" i="6"/>
  <c r="BZ6" i="6"/>
  <c r="CB6" i="6" s="1"/>
  <c r="CC6" i="6" s="1"/>
  <c r="CP6" i="6"/>
  <c r="DB6" i="6"/>
  <c r="CJ6" i="6"/>
  <c r="CV6" i="6"/>
  <c r="CD6" i="6"/>
  <c r="BU10" i="6"/>
  <c r="N7" i="6"/>
  <c r="P7" i="6" s="1"/>
  <c r="BY7" i="6"/>
  <c r="DV7" i="6"/>
  <c r="DO7" i="6"/>
  <c r="DG8" i="6"/>
  <c r="DP8" i="6" s="1"/>
  <c r="DQ8" i="6" s="1"/>
  <c r="DF8" i="6"/>
  <c r="DR8" i="6" s="1"/>
  <c r="DS8" i="6" s="1"/>
  <c r="BW8" i="6"/>
  <c r="BV9" i="6"/>
  <c r="DE8" i="6"/>
  <c r="DN8" i="6" s="1"/>
  <c r="CA7" i="6"/>
  <c r="BT8" i="6"/>
  <c r="Q7" i="6" l="1"/>
  <c r="H9" i="6"/>
  <c r="H10" i="6" s="1"/>
  <c r="AI5" i="6"/>
  <c r="AN5" i="6"/>
  <c r="AO5" i="6" s="1"/>
  <c r="AU9" i="6"/>
  <c r="AS9" i="6"/>
  <c r="K9" i="6"/>
  <c r="M9" i="6" s="1"/>
  <c r="CO5" i="6"/>
  <c r="CT5" i="6"/>
  <c r="F10" i="6"/>
  <c r="G10" i="6" s="1"/>
  <c r="D10" i="6"/>
  <c r="L10" i="6"/>
  <c r="J10" i="6" s="1"/>
  <c r="AS10" i="6" s="1"/>
  <c r="I10" i="6"/>
  <c r="E10" i="6"/>
  <c r="B11" i="6"/>
  <c r="A10" i="6"/>
  <c r="BS10" i="6"/>
  <c r="BZ7" i="6"/>
  <c r="CB7" i="6" s="1"/>
  <c r="CC7" i="6" s="1"/>
  <c r="DB7" i="6"/>
  <c r="CJ7" i="6"/>
  <c r="CD7" i="6"/>
  <c r="CV7" i="6"/>
  <c r="CP7" i="6"/>
  <c r="N8" i="6"/>
  <c r="P8" i="6" s="1"/>
  <c r="Q8" i="6" s="1"/>
  <c r="BP11" i="6"/>
  <c r="BN12" i="6"/>
  <c r="BR11" i="6"/>
  <c r="BM11" i="6"/>
  <c r="DM11" i="6"/>
  <c r="BQ11" i="6"/>
  <c r="BX11" i="6"/>
  <c r="BU11" i="6"/>
  <c r="BY8" i="6"/>
  <c r="BV10" i="6"/>
  <c r="DF9" i="6"/>
  <c r="DR9" i="6" s="1"/>
  <c r="DS9" i="6" s="1"/>
  <c r="BW9" i="6"/>
  <c r="DG9" i="6"/>
  <c r="DP9" i="6" s="1"/>
  <c r="DQ9" i="6" s="1"/>
  <c r="DE9" i="6"/>
  <c r="DN9" i="6" s="1"/>
  <c r="DO8" i="6"/>
  <c r="DV8" i="6"/>
  <c r="BT9" i="6"/>
  <c r="CA8" i="6"/>
  <c r="O9" i="6"/>
  <c r="K10" i="6" l="1"/>
  <c r="M10" i="6" s="1"/>
  <c r="AT10" i="6"/>
  <c r="CU5" i="6"/>
  <c r="CZ5" i="6"/>
  <c r="DA5" i="6" s="1"/>
  <c r="AU10" i="6"/>
  <c r="L11" i="6"/>
  <c r="J11" i="6" s="1"/>
  <c r="I11" i="6"/>
  <c r="A11" i="6"/>
  <c r="F11" i="6"/>
  <c r="G11" i="6" s="1"/>
  <c r="E11" i="6"/>
  <c r="B12" i="6"/>
  <c r="D11" i="6"/>
  <c r="BS11" i="6"/>
  <c r="N9" i="6"/>
  <c r="P9" i="6" s="1"/>
  <c r="Q9" i="6" s="1"/>
  <c r="BN13" i="6"/>
  <c r="BP12" i="6"/>
  <c r="BR12" i="6"/>
  <c r="BM12" i="6"/>
  <c r="DM12" i="6"/>
  <c r="BQ12" i="6"/>
  <c r="BX12" i="6"/>
  <c r="BU12" i="6"/>
  <c r="BZ8" i="6"/>
  <c r="CB8" i="6" s="1"/>
  <c r="CC8" i="6" s="1"/>
  <c r="DB8" i="6"/>
  <c r="CV8" i="6"/>
  <c r="CP8" i="6"/>
  <c r="CJ8" i="6"/>
  <c r="CD8" i="6"/>
  <c r="BY9" i="6"/>
  <c r="DV9" i="6"/>
  <c r="DO9" i="6"/>
  <c r="DG10" i="6"/>
  <c r="DP10" i="6" s="1"/>
  <c r="DQ10" i="6" s="1"/>
  <c r="DF10" i="6"/>
  <c r="DR10" i="6" s="1"/>
  <c r="DS10" i="6" s="1"/>
  <c r="BW10" i="6"/>
  <c r="DE10" i="6"/>
  <c r="DN10" i="6" s="1"/>
  <c r="BV11" i="6"/>
  <c r="CA9" i="6"/>
  <c r="BT10" i="6"/>
  <c r="H11" i="6"/>
  <c r="O10" i="6"/>
  <c r="BS12" i="6" l="1"/>
  <c r="K11" i="6"/>
  <c r="AU11" i="6"/>
  <c r="AS11" i="6"/>
  <c r="AT11" i="6"/>
  <c r="A12" i="6"/>
  <c r="F12" i="6"/>
  <c r="G12" i="6" s="1"/>
  <c r="L12" i="6"/>
  <c r="J12" i="6" s="1"/>
  <c r="AT12" i="6" s="1"/>
  <c r="D12" i="6"/>
  <c r="I12" i="6"/>
  <c r="B13" i="6"/>
  <c r="E12" i="6"/>
  <c r="BN14" i="6"/>
  <c r="BR13" i="6"/>
  <c r="BP13" i="6"/>
  <c r="BM13" i="6"/>
  <c r="DM13" i="6"/>
  <c r="BX13" i="6"/>
  <c r="BQ13" i="6"/>
  <c r="BZ9" i="6"/>
  <c r="CB9" i="6" s="1"/>
  <c r="CC9" i="6" s="1"/>
  <c r="CP9" i="6"/>
  <c r="CJ9" i="6"/>
  <c r="CD9" i="6"/>
  <c r="DB9" i="6"/>
  <c r="CV9" i="6"/>
  <c r="N10" i="6"/>
  <c r="P10" i="6" s="1"/>
  <c r="Q10" i="6" s="1"/>
  <c r="BU13" i="6"/>
  <c r="M11" i="6"/>
  <c r="BY10" i="6"/>
  <c r="BV12" i="6"/>
  <c r="BW11" i="6"/>
  <c r="DG11" i="6"/>
  <c r="DP11" i="6" s="1"/>
  <c r="DQ11" i="6" s="1"/>
  <c r="DF11" i="6"/>
  <c r="DR11" i="6" s="1"/>
  <c r="DS11" i="6" s="1"/>
  <c r="DE11" i="6"/>
  <c r="DN11" i="6" s="1"/>
  <c r="DO10" i="6"/>
  <c r="DV10" i="6"/>
  <c r="BT11" i="6"/>
  <c r="CA10" i="6"/>
  <c r="H12" i="6"/>
  <c r="O11" i="6"/>
  <c r="BS13" i="6" l="1"/>
  <c r="K12" i="6"/>
  <c r="M12" i="6" s="1"/>
  <c r="AU12" i="6"/>
  <c r="AS12" i="6"/>
  <c r="I13" i="6"/>
  <c r="L13" i="6"/>
  <c r="J13" i="6" s="1"/>
  <c r="AS13" i="6" s="1"/>
  <c r="F13" i="6"/>
  <c r="G13" i="6" s="1"/>
  <c r="D13" i="6"/>
  <c r="E13" i="6"/>
  <c r="A13" i="6"/>
  <c r="B14" i="6"/>
  <c r="BZ10" i="6"/>
  <c r="CB10" i="6" s="1"/>
  <c r="CC10" i="6" s="1"/>
  <c r="CJ10" i="6"/>
  <c r="CP10" i="6"/>
  <c r="CD10" i="6"/>
  <c r="DB10" i="6"/>
  <c r="CV10" i="6"/>
  <c r="N11" i="6"/>
  <c r="P11" i="6" s="1"/>
  <c r="Q11" i="6" s="1"/>
  <c r="BP14" i="6"/>
  <c r="BM14" i="6"/>
  <c r="BR14" i="6"/>
  <c r="BS14" i="6" s="1"/>
  <c r="BN15" i="6"/>
  <c r="DM14" i="6"/>
  <c r="BQ14" i="6"/>
  <c r="BX14" i="6"/>
  <c r="BU14" i="6"/>
  <c r="BY11" i="6"/>
  <c r="DO11" i="6"/>
  <c r="DV11" i="6"/>
  <c r="DG12" i="6"/>
  <c r="DP12" i="6" s="1"/>
  <c r="DQ12" i="6" s="1"/>
  <c r="DE12" i="6"/>
  <c r="DN12" i="6" s="1"/>
  <c r="BW12" i="6"/>
  <c r="DF12" i="6"/>
  <c r="DR12" i="6" s="1"/>
  <c r="DS12" i="6" s="1"/>
  <c r="BV13" i="6"/>
  <c r="BT12" i="6"/>
  <c r="CA11" i="6"/>
  <c r="O12" i="6"/>
  <c r="H13" i="6"/>
  <c r="K13" i="6" l="1"/>
  <c r="M13" i="6" s="1"/>
  <c r="AU13" i="6"/>
  <c r="AT13" i="6"/>
  <c r="I14" i="6"/>
  <c r="B15" i="6"/>
  <c r="D14" i="6"/>
  <c r="E14" i="6"/>
  <c r="F14" i="6"/>
  <c r="G14" i="6" s="1"/>
  <c r="L14" i="6"/>
  <c r="J14" i="6" s="1"/>
  <c r="A14" i="6"/>
  <c r="BU15" i="6"/>
  <c r="BZ11" i="6"/>
  <c r="CB11" i="6" s="1"/>
  <c r="CC11" i="6" s="1"/>
  <c r="CP11" i="6"/>
  <c r="CD11" i="6"/>
  <c r="DB11" i="6"/>
  <c r="CV11" i="6"/>
  <c r="CJ11" i="6"/>
  <c r="N12" i="6"/>
  <c r="P12" i="6" s="1"/>
  <c r="Q12" i="6" s="1"/>
  <c r="BR15" i="6"/>
  <c r="BS15" i="6" s="1"/>
  <c r="BP15" i="6"/>
  <c r="BN16" i="6"/>
  <c r="BM15" i="6"/>
  <c r="DM15" i="6"/>
  <c r="BX15" i="6"/>
  <c r="BQ15" i="6"/>
  <c r="BY12" i="6"/>
  <c r="DO12" i="6"/>
  <c r="DV12" i="6"/>
  <c r="DE13" i="6"/>
  <c r="DN13" i="6" s="1"/>
  <c r="DG13" i="6"/>
  <c r="DP13" i="6" s="1"/>
  <c r="DQ13" i="6" s="1"/>
  <c r="BV14" i="6"/>
  <c r="DF13" i="6"/>
  <c r="DR13" i="6" s="1"/>
  <c r="DS13" i="6" s="1"/>
  <c r="BW13" i="6"/>
  <c r="CA12" i="6"/>
  <c r="BT13" i="6"/>
  <c r="H14" i="6"/>
  <c r="O13" i="6"/>
  <c r="AT14" i="6" l="1"/>
  <c r="K14" i="6"/>
  <c r="M14" i="6" s="1"/>
  <c r="AS14" i="6"/>
  <c r="AU14" i="6"/>
  <c r="I15" i="6"/>
  <c r="E15" i="6"/>
  <c r="A15" i="6"/>
  <c r="F15" i="6"/>
  <c r="G15" i="6" s="1"/>
  <c r="D15" i="6"/>
  <c r="B16" i="6"/>
  <c r="L15" i="6"/>
  <c r="J15" i="6" s="1"/>
  <c r="AT15" i="6" s="1"/>
  <c r="BM16" i="6"/>
  <c r="BN17" i="6"/>
  <c r="BR16" i="6"/>
  <c r="BS16" i="6" s="1"/>
  <c r="BP16" i="6"/>
  <c r="DM16" i="6"/>
  <c r="BX16" i="6"/>
  <c r="BQ16" i="6"/>
  <c r="BU16" i="6"/>
  <c r="BZ12" i="6"/>
  <c r="CB12" i="6" s="1"/>
  <c r="CC12" i="6" s="1"/>
  <c r="CD12" i="6"/>
  <c r="DB12" i="6"/>
  <c r="CP12" i="6"/>
  <c r="CV12" i="6"/>
  <c r="CJ12" i="6"/>
  <c r="N13" i="6"/>
  <c r="P13" i="6" s="1"/>
  <c r="Q13" i="6" s="1"/>
  <c r="BY13" i="6"/>
  <c r="DO13" i="6"/>
  <c r="DV13" i="6"/>
  <c r="BV15" i="6"/>
  <c r="DF14" i="6"/>
  <c r="DR14" i="6" s="1"/>
  <c r="DS14" i="6" s="1"/>
  <c r="DE14" i="6"/>
  <c r="DN14" i="6" s="1"/>
  <c r="BW14" i="6"/>
  <c r="DG14" i="6"/>
  <c r="DP14" i="6" s="1"/>
  <c r="DQ14" i="6" s="1"/>
  <c r="BT14" i="6"/>
  <c r="CA13" i="6"/>
  <c r="H15" i="6"/>
  <c r="O14" i="6"/>
  <c r="BU17" i="6" l="1"/>
  <c r="AS15" i="6"/>
  <c r="AU15" i="6"/>
  <c r="I16" i="6"/>
  <c r="A16" i="6"/>
  <c r="D16" i="6"/>
  <c r="L16" i="6"/>
  <c r="J16" i="6" s="1"/>
  <c r="AU16" i="6" s="1"/>
  <c r="B17" i="6"/>
  <c r="F16" i="6"/>
  <c r="G16" i="6" s="1"/>
  <c r="E16" i="6"/>
  <c r="K15" i="6"/>
  <c r="M15" i="6" s="1"/>
  <c r="BN18" i="6"/>
  <c r="BM17" i="6"/>
  <c r="BP17" i="6"/>
  <c r="BR17" i="6"/>
  <c r="BS17" i="6" s="1"/>
  <c r="DM17" i="6"/>
  <c r="BX17" i="6"/>
  <c r="BQ17" i="6"/>
  <c r="BZ13" i="6"/>
  <c r="CB13" i="6" s="1"/>
  <c r="CC13" i="6" s="1"/>
  <c r="CP13" i="6"/>
  <c r="CD13" i="6"/>
  <c r="DB13" i="6"/>
  <c r="CV13" i="6"/>
  <c r="CJ13" i="6"/>
  <c r="N14" i="6"/>
  <c r="P14" i="6" s="1"/>
  <c r="Q14" i="6" s="1"/>
  <c r="BY14" i="6"/>
  <c r="DV14" i="6"/>
  <c r="DO14" i="6"/>
  <c r="BW15" i="6"/>
  <c r="DE15" i="6"/>
  <c r="DN15" i="6" s="1"/>
  <c r="DG15" i="6"/>
  <c r="DP15" i="6" s="1"/>
  <c r="DQ15" i="6" s="1"/>
  <c r="DF15" i="6"/>
  <c r="DR15" i="6" s="1"/>
  <c r="DS15" i="6" s="1"/>
  <c r="BV16" i="6"/>
  <c r="BT15" i="6"/>
  <c r="CA14" i="6"/>
  <c r="O15" i="6"/>
  <c r="H16" i="6"/>
  <c r="K16" i="6" l="1"/>
  <c r="M16" i="6" s="1"/>
  <c r="AT16" i="6"/>
  <c r="AS16" i="6"/>
  <c r="BU18" i="6"/>
  <c r="I17" i="6"/>
  <c r="L17" i="6"/>
  <c r="J17" i="6" s="1"/>
  <c r="AU17" i="6" s="1"/>
  <c r="A17" i="6"/>
  <c r="D17" i="6"/>
  <c r="B18" i="6"/>
  <c r="F17" i="6"/>
  <c r="G17" i="6" s="1"/>
  <c r="E17" i="6"/>
  <c r="BZ14" i="6"/>
  <c r="CB14" i="6" s="1"/>
  <c r="CC14" i="6" s="1"/>
  <c r="DB14" i="6"/>
  <c r="CD14" i="6"/>
  <c r="CV14" i="6"/>
  <c r="CP14" i="6"/>
  <c r="CJ14" i="6"/>
  <c r="BN19" i="6"/>
  <c r="BP18" i="6"/>
  <c r="BM18" i="6"/>
  <c r="BR18" i="6"/>
  <c r="BS18" i="6" s="1"/>
  <c r="DM18" i="6"/>
  <c r="BX18" i="6"/>
  <c r="BQ18" i="6"/>
  <c r="N15" i="6"/>
  <c r="P15" i="6" s="1"/>
  <c r="Q15" i="6" s="1"/>
  <c r="BY15" i="6"/>
  <c r="BW16" i="6"/>
  <c r="DG16" i="6"/>
  <c r="DP16" i="6" s="1"/>
  <c r="DQ16" i="6" s="1"/>
  <c r="DF16" i="6"/>
  <c r="DR16" i="6" s="1"/>
  <c r="DS16" i="6" s="1"/>
  <c r="DE16" i="6"/>
  <c r="DN16" i="6" s="1"/>
  <c r="BV17" i="6"/>
  <c r="DV15" i="6"/>
  <c r="DO15" i="6"/>
  <c r="BT16" i="6"/>
  <c r="CA15" i="6"/>
  <c r="O16" i="6"/>
  <c r="H17" i="6"/>
  <c r="BU19" i="6" l="1"/>
  <c r="AT17" i="6"/>
  <c r="F18" i="6"/>
  <c r="G18" i="6" s="1"/>
  <c r="I18" i="6"/>
  <c r="L18" i="6"/>
  <c r="J18" i="6" s="1"/>
  <c r="B19" i="6"/>
  <c r="E18" i="6"/>
  <c r="D18" i="6"/>
  <c r="A18" i="6"/>
  <c r="K17" i="6"/>
  <c r="M17" i="6" s="1"/>
  <c r="AS17" i="6"/>
  <c r="BN20" i="6"/>
  <c r="BR19" i="6"/>
  <c r="BS19" i="6" s="1"/>
  <c r="BP19" i="6"/>
  <c r="BM19" i="6"/>
  <c r="DM19" i="6"/>
  <c r="BQ19" i="6"/>
  <c r="BX19" i="6"/>
  <c r="BZ15" i="6"/>
  <c r="CB15" i="6" s="1"/>
  <c r="CC15" i="6" s="1"/>
  <c r="CD15" i="6"/>
  <c r="DB15" i="6"/>
  <c r="CV15" i="6"/>
  <c r="CP15" i="6"/>
  <c r="CJ15" i="6"/>
  <c r="N16" i="6"/>
  <c r="P16" i="6" s="1"/>
  <c r="Q16" i="6" s="1"/>
  <c r="BY16" i="6"/>
  <c r="DV16" i="6"/>
  <c r="DO16" i="6"/>
  <c r="DE17" i="6"/>
  <c r="DN17" i="6" s="1"/>
  <c r="BV18" i="6"/>
  <c r="DG17" i="6"/>
  <c r="DP17" i="6" s="1"/>
  <c r="DQ17" i="6" s="1"/>
  <c r="DF17" i="6"/>
  <c r="DR17" i="6" s="1"/>
  <c r="DS17" i="6" s="1"/>
  <c r="BW17" i="6"/>
  <c r="CA16" i="6"/>
  <c r="BT17" i="6"/>
  <c r="H18" i="6"/>
  <c r="O17" i="6"/>
  <c r="AU18" i="6" l="1"/>
  <c r="AT18" i="6"/>
  <c r="AS18" i="6"/>
  <c r="K18" i="6"/>
  <c r="M18" i="6" s="1"/>
  <c r="I19" i="6"/>
  <c r="F19" i="6"/>
  <c r="G19" i="6" s="1"/>
  <c r="A19" i="6"/>
  <c r="E19" i="6"/>
  <c r="D19" i="6"/>
  <c r="L19" i="6"/>
  <c r="J19" i="6" s="1"/>
  <c r="AT19" i="6" s="1"/>
  <c r="B20" i="6"/>
  <c r="BN21" i="6"/>
  <c r="BP20" i="6"/>
  <c r="BR20" i="6"/>
  <c r="BS20" i="6" s="1"/>
  <c r="BM20" i="6"/>
  <c r="DM20" i="6"/>
  <c r="BX20" i="6"/>
  <c r="BQ20" i="6"/>
  <c r="BU20" i="6"/>
  <c r="BZ16" i="6"/>
  <c r="CB16" i="6" s="1"/>
  <c r="CC16" i="6" s="1"/>
  <c r="DB16" i="6"/>
  <c r="CV16" i="6"/>
  <c r="CP16" i="6"/>
  <c r="CJ16" i="6"/>
  <c r="CD16" i="6"/>
  <c r="N17" i="6"/>
  <c r="P17" i="6" s="1"/>
  <c r="Q17" i="6" s="1"/>
  <c r="BY17" i="6"/>
  <c r="DV17" i="6"/>
  <c r="DO17" i="6"/>
  <c r="BV19" i="6"/>
  <c r="DE18" i="6"/>
  <c r="DN18" i="6" s="1"/>
  <c r="DF18" i="6"/>
  <c r="DR18" i="6" s="1"/>
  <c r="DS18" i="6" s="1"/>
  <c r="BW18" i="6"/>
  <c r="DG18" i="6"/>
  <c r="DP18" i="6" s="1"/>
  <c r="DQ18" i="6" s="1"/>
  <c r="BT18" i="6"/>
  <c r="CA17" i="6"/>
  <c r="H19" i="6"/>
  <c r="O18" i="6"/>
  <c r="AU19" i="6" l="1"/>
  <c r="AS19" i="6"/>
  <c r="K19" i="6"/>
  <c r="M19" i="6" s="1"/>
  <c r="E20" i="6"/>
  <c r="I20" i="6"/>
  <c r="L20" i="6"/>
  <c r="J20" i="6" s="1"/>
  <c r="K20" i="6" s="1"/>
  <c r="D20" i="6"/>
  <c r="B21" i="6"/>
  <c r="A20" i="6"/>
  <c r="F20" i="6"/>
  <c r="G20" i="6" s="1"/>
  <c r="BU21" i="6"/>
  <c r="BZ17" i="6"/>
  <c r="CB17" i="6" s="1"/>
  <c r="CC17" i="6" s="1"/>
  <c r="CP17" i="6"/>
  <c r="CD17" i="6"/>
  <c r="CJ17" i="6"/>
  <c r="DB17" i="6"/>
  <c r="CV17" i="6"/>
  <c r="N18" i="6"/>
  <c r="P18" i="6" s="1"/>
  <c r="Q18" i="6" s="1"/>
  <c r="BM21" i="6"/>
  <c r="BN22" i="6"/>
  <c r="BR21" i="6"/>
  <c r="BS21" i="6" s="1"/>
  <c r="BP21" i="6"/>
  <c r="DM21" i="6"/>
  <c r="BX21" i="6"/>
  <c r="BQ21" i="6"/>
  <c r="BY18" i="6"/>
  <c r="BW19" i="6"/>
  <c r="DE19" i="6"/>
  <c r="DN19" i="6" s="1"/>
  <c r="DG19" i="6"/>
  <c r="DP19" i="6" s="1"/>
  <c r="DQ19" i="6" s="1"/>
  <c r="DF19" i="6"/>
  <c r="DR19" i="6" s="1"/>
  <c r="DS19" i="6" s="1"/>
  <c r="BV20" i="6"/>
  <c r="DO18" i="6"/>
  <c r="DV18" i="6"/>
  <c r="CA18" i="6"/>
  <c r="BT19" i="6"/>
  <c r="H20" i="6"/>
  <c r="O19" i="6"/>
  <c r="AT20" i="6" l="1"/>
  <c r="AU20" i="6"/>
  <c r="E21" i="6"/>
  <c r="B22" i="6"/>
  <c r="L21" i="6"/>
  <c r="J21" i="6" s="1"/>
  <c r="I21" i="6"/>
  <c r="A21" i="6"/>
  <c r="D21" i="6"/>
  <c r="F21" i="6"/>
  <c r="G21" i="6" s="1"/>
  <c r="AS20" i="6"/>
  <c r="BU22" i="6"/>
  <c r="BZ18" i="6"/>
  <c r="CB18" i="6" s="1"/>
  <c r="CC18" i="6" s="1"/>
  <c r="CP18" i="6"/>
  <c r="CJ18" i="6"/>
  <c r="CD18" i="6"/>
  <c r="DB18" i="6"/>
  <c r="CV18" i="6"/>
  <c r="N19" i="6"/>
  <c r="P19" i="6" s="1"/>
  <c r="Q19" i="6" s="1"/>
  <c r="BQ22" i="6"/>
  <c r="BM22" i="6"/>
  <c r="BN23" i="6"/>
  <c r="BP22" i="6"/>
  <c r="BR22" i="6"/>
  <c r="BS22" i="6" s="1"/>
  <c r="DM22" i="6"/>
  <c r="BX22" i="6"/>
  <c r="M20" i="6"/>
  <c r="BY19" i="6"/>
  <c r="BW20" i="6"/>
  <c r="DE20" i="6"/>
  <c r="DN20" i="6" s="1"/>
  <c r="DG20" i="6"/>
  <c r="DP20" i="6" s="1"/>
  <c r="DQ20" i="6" s="1"/>
  <c r="DF20" i="6"/>
  <c r="DR20" i="6" s="1"/>
  <c r="DS20" i="6" s="1"/>
  <c r="BV21" i="6"/>
  <c r="DV19" i="6"/>
  <c r="DO19" i="6"/>
  <c r="CA19" i="6"/>
  <c r="BT20" i="6"/>
  <c r="O20" i="6"/>
  <c r="H21" i="6"/>
  <c r="K21" i="6" l="1"/>
  <c r="AT21" i="6"/>
  <c r="AS21" i="6"/>
  <c r="AU21" i="6"/>
  <c r="I22" i="6"/>
  <c r="D22" i="6"/>
  <c r="A22" i="6"/>
  <c r="B23" i="6"/>
  <c r="F22" i="6"/>
  <c r="G22" i="6" s="1"/>
  <c r="E22" i="6"/>
  <c r="L22" i="6"/>
  <c r="J22" i="6" s="1"/>
  <c r="AT22" i="6" s="1"/>
  <c r="BP23" i="6"/>
  <c r="BM23" i="6"/>
  <c r="BR23" i="6"/>
  <c r="BS23" i="6" s="1"/>
  <c r="BN24" i="6"/>
  <c r="DM23" i="6"/>
  <c r="BX23" i="6"/>
  <c r="BQ23" i="6"/>
  <c r="BZ19" i="6"/>
  <c r="CB19" i="6" s="1"/>
  <c r="CC19" i="6" s="1"/>
  <c r="DB19" i="6"/>
  <c r="CV19" i="6"/>
  <c r="CJ19" i="6"/>
  <c r="CP19" i="6"/>
  <c r="CD19" i="6"/>
  <c r="N20" i="6"/>
  <c r="P20" i="6" s="1"/>
  <c r="Q20" i="6" s="1"/>
  <c r="BU23" i="6"/>
  <c r="M21" i="6"/>
  <c r="BY20" i="6"/>
  <c r="DV20" i="6"/>
  <c r="DO20" i="6"/>
  <c r="DE21" i="6"/>
  <c r="DN21" i="6" s="1"/>
  <c r="BW21" i="6"/>
  <c r="BV22" i="6"/>
  <c r="DG21" i="6"/>
  <c r="DP21" i="6" s="1"/>
  <c r="DQ21" i="6" s="1"/>
  <c r="DF21" i="6"/>
  <c r="DR21" i="6" s="1"/>
  <c r="DS21" i="6" s="1"/>
  <c r="CA20" i="6"/>
  <c r="BT21" i="6"/>
  <c r="O21" i="6"/>
  <c r="H22" i="6"/>
  <c r="AU22" i="6" l="1"/>
  <c r="AS22" i="6"/>
  <c r="K22" i="6"/>
  <c r="M22" i="6" s="1"/>
  <c r="D23" i="6"/>
  <c r="L23" i="6"/>
  <c r="J23" i="6" s="1"/>
  <c r="K23" i="6" s="1"/>
  <c r="F23" i="6"/>
  <c r="G23" i="6" s="1"/>
  <c r="E23" i="6"/>
  <c r="A23" i="6"/>
  <c r="B24" i="6"/>
  <c r="I23" i="6"/>
  <c r="I24" i="6" s="1"/>
  <c r="BU24" i="6"/>
  <c r="BM24" i="6"/>
  <c r="BP24" i="6"/>
  <c r="BN25" i="6"/>
  <c r="BR24" i="6"/>
  <c r="BS24" i="6" s="1"/>
  <c r="DM24" i="6"/>
  <c r="BX24" i="6"/>
  <c r="BQ24" i="6"/>
  <c r="BZ20" i="6"/>
  <c r="CB20" i="6" s="1"/>
  <c r="CC20" i="6" s="1"/>
  <c r="CP20" i="6"/>
  <c r="CV20" i="6"/>
  <c r="CJ20" i="6"/>
  <c r="CD20" i="6"/>
  <c r="DB20" i="6"/>
  <c r="N21" i="6"/>
  <c r="P21" i="6" s="1"/>
  <c r="Q21" i="6" s="1"/>
  <c r="BY21" i="6"/>
  <c r="DG22" i="6"/>
  <c r="DP22" i="6" s="1"/>
  <c r="DQ22" i="6" s="1"/>
  <c r="DF22" i="6"/>
  <c r="DR22" i="6" s="1"/>
  <c r="DS22" i="6" s="1"/>
  <c r="DE22" i="6"/>
  <c r="DN22" i="6" s="1"/>
  <c r="BV23" i="6"/>
  <c r="BW22" i="6"/>
  <c r="DO21" i="6"/>
  <c r="DV21" i="6"/>
  <c r="BT22" i="6"/>
  <c r="CA21" i="6"/>
  <c r="O22" i="6"/>
  <c r="H23" i="6"/>
  <c r="AT23" i="6" l="1"/>
  <c r="AS23" i="6"/>
  <c r="AU23" i="6"/>
  <c r="D24" i="6"/>
  <c r="L24" i="6"/>
  <c r="J24" i="6" s="1"/>
  <c r="AS24" i="6" s="1"/>
  <c r="A24" i="6"/>
  <c r="E24" i="6"/>
  <c r="B25" i="6"/>
  <c r="F24" i="6"/>
  <c r="G24" i="6" s="1"/>
  <c r="BM25" i="6"/>
  <c r="BP25" i="6"/>
  <c r="BN26" i="6"/>
  <c r="BR25" i="6"/>
  <c r="BS25" i="6" s="1"/>
  <c r="DM25" i="6"/>
  <c r="BX25" i="6"/>
  <c r="BQ25" i="6"/>
  <c r="BU25" i="6"/>
  <c r="BZ21" i="6"/>
  <c r="CB21" i="6" s="1"/>
  <c r="CC21" i="6" s="1"/>
  <c r="CD21" i="6"/>
  <c r="CJ21" i="6"/>
  <c r="DB21" i="6"/>
  <c r="CV21" i="6"/>
  <c r="CP21" i="6"/>
  <c r="N22" i="6"/>
  <c r="P22" i="6" s="1"/>
  <c r="Q22" i="6" s="1"/>
  <c r="M23" i="6"/>
  <c r="BY22" i="6"/>
  <c r="BV24" i="6"/>
  <c r="DF23" i="6"/>
  <c r="DR23" i="6" s="1"/>
  <c r="DS23" i="6" s="1"/>
  <c r="BW23" i="6"/>
  <c r="DG23" i="6"/>
  <c r="DP23" i="6" s="1"/>
  <c r="DQ23" i="6" s="1"/>
  <c r="DE23" i="6"/>
  <c r="DN23" i="6" s="1"/>
  <c r="DO22" i="6"/>
  <c r="DV22" i="6"/>
  <c r="BT23" i="6"/>
  <c r="CA22" i="6"/>
  <c r="H24" i="6"/>
  <c r="O23" i="6"/>
  <c r="AT24" i="6" l="1"/>
  <c r="AU24" i="6"/>
  <c r="K24" i="6"/>
  <c r="M24" i="6" s="1"/>
  <c r="I25" i="6"/>
  <c r="A25" i="6"/>
  <c r="B26" i="6"/>
  <c r="E25" i="6"/>
  <c r="D25" i="6"/>
  <c r="F25" i="6"/>
  <c r="G25" i="6" s="1"/>
  <c r="L25" i="6"/>
  <c r="J25" i="6" s="1"/>
  <c r="BU26" i="6"/>
  <c r="BP26" i="6"/>
  <c r="BN27" i="6"/>
  <c r="BM26" i="6"/>
  <c r="BR26" i="6"/>
  <c r="BS26" i="6" s="1"/>
  <c r="DM26" i="6"/>
  <c r="BQ26" i="6"/>
  <c r="BX26" i="6"/>
  <c r="BZ22" i="6"/>
  <c r="CB22" i="6" s="1"/>
  <c r="CC22" i="6" s="1"/>
  <c r="CV22" i="6"/>
  <c r="CJ22" i="6"/>
  <c r="CP22" i="6"/>
  <c r="DB22" i="6"/>
  <c r="CD22" i="6"/>
  <c r="N23" i="6"/>
  <c r="P23" i="6" s="1"/>
  <c r="Q23" i="6" s="1"/>
  <c r="BY23" i="6"/>
  <c r="DV23" i="6"/>
  <c r="DO23" i="6"/>
  <c r="BV25" i="6"/>
  <c r="DF24" i="6"/>
  <c r="DR24" i="6" s="1"/>
  <c r="DS24" i="6" s="1"/>
  <c r="DE24" i="6"/>
  <c r="DN24" i="6" s="1"/>
  <c r="BW24" i="6"/>
  <c r="DG24" i="6"/>
  <c r="DP24" i="6" s="1"/>
  <c r="DQ24" i="6" s="1"/>
  <c r="CA23" i="6"/>
  <c r="BT24" i="6"/>
  <c r="O24" i="6"/>
  <c r="H25" i="6"/>
  <c r="K25" i="6" l="1"/>
  <c r="AS25" i="6"/>
  <c r="AT25" i="6"/>
  <c r="AU25" i="6"/>
  <c r="D26" i="6"/>
  <c r="E26" i="6"/>
  <c r="I26" i="6"/>
  <c r="L26" i="6"/>
  <c r="J26" i="6" s="1"/>
  <c r="AT26" i="6" s="1"/>
  <c r="A26" i="6"/>
  <c r="F26" i="6"/>
  <c r="G26" i="6" s="1"/>
  <c r="B27" i="6"/>
  <c r="BU27" i="6"/>
  <c r="BM27" i="6"/>
  <c r="BP27" i="6"/>
  <c r="BN28" i="6"/>
  <c r="BR27" i="6"/>
  <c r="BS27" i="6" s="1"/>
  <c r="DM27" i="6"/>
  <c r="BQ27" i="6"/>
  <c r="BX27" i="6"/>
  <c r="BZ23" i="6"/>
  <c r="CB23" i="6" s="1"/>
  <c r="CC23" i="6" s="1"/>
  <c r="CV23" i="6"/>
  <c r="DB23" i="6"/>
  <c r="CP23" i="6"/>
  <c r="CJ23" i="6"/>
  <c r="CD23" i="6"/>
  <c r="N24" i="6"/>
  <c r="P24" i="6" s="1"/>
  <c r="Q24" i="6" s="1"/>
  <c r="M25" i="6"/>
  <c r="BY24" i="6"/>
  <c r="DV24" i="6"/>
  <c r="DO24" i="6"/>
  <c r="DG25" i="6"/>
  <c r="DP25" i="6" s="1"/>
  <c r="DQ25" i="6" s="1"/>
  <c r="BW25" i="6"/>
  <c r="DF25" i="6"/>
  <c r="DR25" i="6" s="1"/>
  <c r="DS25" i="6" s="1"/>
  <c r="DE25" i="6"/>
  <c r="DN25" i="6" s="1"/>
  <c r="BV26" i="6"/>
  <c r="CA24" i="6"/>
  <c r="BT25" i="6"/>
  <c r="O25" i="6"/>
  <c r="H26" i="6"/>
  <c r="AS26" i="6" l="1"/>
  <c r="AU26" i="6"/>
  <c r="K26" i="6"/>
  <c r="L27" i="6"/>
  <c r="J27" i="6" s="1"/>
  <c r="AT27" i="6" s="1"/>
  <c r="I27" i="6"/>
  <c r="A27" i="6"/>
  <c r="F27" i="6"/>
  <c r="G27" i="6" s="1"/>
  <c r="E27" i="6"/>
  <c r="B28" i="6"/>
  <c r="D27" i="6"/>
  <c r="BN29" i="6"/>
  <c r="BP28" i="6"/>
  <c r="BM28" i="6"/>
  <c r="BR28" i="6"/>
  <c r="BS28" i="6" s="1"/>
  <c r="DM28" i="6"/>
  <c r="BX28" i="6"/>
  <c r="BQ28" i="6"/>
  <c r="BU28" i="6"/>
  <c r="BZ24" i="6"/>
  <c r="CB24" i="6" s="1"/>
  <c r="CC24" i="6" s="1"/>
  <c r="CD24" i="6"/>
  <c r="DB24" i="6"/>
  <c r="CV24" i="6"/>
  <c r="CJ24" i="6"/>
  <c r="CP24" i="6"/>
  <c r="N25" i="6"/>
  <c r="P25" i="6" s="1"/>
  <c r="Q25" i="6" s="1"/>
  <c r="M26" i="6"/>
  <c r="BY25" i="6"/>
  <c r="DF26" i="6"/>
  <c r="DR26" i="6" s="1"/>
  <c r="DS26" i="6" s="1"/>
  <c r="BV27" i="6"/>
  <c r="DG26" i="6"/>
  <c r="DP26" i="6" s="1"/>
  <c r="DQ26" i="6" s="1"/>
  <c r="DE26" i="6"/>
  <c r="DN26" i="6" s="1"/>
  <c r="BW26" i="6"/>
  <c r="DV25" i="6"/>
  <c r="DO25" i="6"/>
  <c r="BT26" i="6"/>
  <c r="CA25" i="6"/>
  <c r="O26" i="6"/>
  <c r="H27" i="6"/>
  <c r="AU27" i="6" l="1"/>
  <c r="AS27" i="6"/>
  <c r="K27" i="6"/>
  <c r="M27" i="6" s="1"/>
  <c r="F28" i="6"/>
  <c r="G28" i="6" s="1"/>
  <c r="B29" i="6"/>
  <c r="D28" i="6"/>
  <c r="L28" i="6"/>
  <c r="J28" i="6" s="1"/>
  <c r="AS28" i="6" s="1"/>
  <c r="I28" i="6"/>
  <c r="A28" i="6"/>
  <c r="E28" i="6"/>
  <c r="BU29" i="6"/>
  <c r="BZ25" i="6"/>
  <c r="CB25" i="6" s="1"/>
  <c r="CC25" i="6" s="1"/>
  <c r="CP25" i="6"/>
  <c r="DB25" i="6"/>
  <c r="CD25" i="6"/>
  <c r="CJ25" i="6"/>
  <c r="CV25" i="6"/>
  <c r="N26" i="6"/>
  <c r="P26" i="6" s="1"/>
  <c r="Q26" i="6" s="1"/>
  <c r="BM29" i="6"/>
  <c r="BN30" i="6"/>
  <c r="BP29" i="6"/>
  <c r="BR29" i="6"/>
  <c r="BS29" i="6" s="1"/>
  <c r="DM29" i="6"/>
  <c r="BQ29" i="6"/>
  <c r="BX29" i="6"/>
  <c r="BY26" i="6"/>
  <c r="DO26" i="6"/>
  <c r="DV26" i="6"/>
  <c r="DG27" i="6"/>
  <c r="DP27" i="6" s="1"/>
  <c r="DQ27" i="6" s="1"/>
  <c r="BW27" i="6"/>
  <c r="DF27" i="6"/>
  <c r="DR27" i="6" s="1"/>
  <c r="DS27" i="6" s="1"/>
  <c r="DE27" i="6"/>
  <c r="DN27" i="6" s="1"/>
  <c r="BV28" i="6"/>
  <c r="BT27" i="6"/>
  <c r="CA26" i="6"/>
  <c r="H28" i="6"/>
  <c r="O27" i="6"/>
  <c r="AT28" i="6" l="1"/>
  <c r="AU28" i="6"/>
  <c r="K28" i="6"/>
  <c r="M28" i="6" s="1"/>
  <c r="I29" i="6"/>
  <c r="L29" i="6"/>
  <c r="J29" i="6" s="1"/>
  <c r="A29" i="6"/>
  <c r="D29" i="6"/>
  <c r="F29" i="6"/>
  <c r="G29" i="6" s="1"/>
  <c r="E29" i="6"/>
  <c r="B30" i="6"/>
  <c r="BP30" i="6"/>
  <c r="BN31" i="6"/>
  <c r="BM30" i="6"/>
  <c r="BR30" i="6"/>
  <c r="BS30" i="6" s="1"/>
  <c r="DM30" i="6"/>
  <c r="BX30" i="6"/>
  <c r="BQ30" i="6"/>
  <c r="BU30" i="6"/>
  <c r="BZ26" i="6"/>
  <c r="CB26" i="6" s="1"/>
  <c r="CC26" i="6" s="1"/>
  <c r="DB26" i="6"/>
  <c r="CV26" i="6"/>
  <c r="CJ26" i="6"/>
  <c r="CP26" i="6"/>
  <c r="CD26" i="6"/>
  <c r="N27" i="6"/>
  <c r="P27" i="6" s="1"/>
  <c r="Q27" i="6" s="1"/>
  <c r="BY27" i="6"/>
  <c r="DF28" i="6"/>
  <c r="DR28" i="6" s="1"/>
  <c r="DS28" i="6" s="1"/>
  <c r="BW28" i="6"/>
  <c r="DE28" i="6"/>
  <c r="DN28" i="6" s="1"/>
  <c r="BV29" i="6"/>
  <c r="DG28" i="6"/>
  <c r="DP28" i="6" s="1"/>
  <c r="DQ28" i="6" s="1"/>
  <c r="DV27" i="6"/>
  <c r="DO27" i="6"/>
  <c r="CA27" i="6"/>
  <c r="BT28" i="6"/>
  <c r="H29" i="6"/>
  <c r="O28" i="6"/>
  <c r="K29" i="6" l="1"/>
  <c r="M29" i="6" s="1"/>
  <c r="AS29" i="6"/>
  <c r="AU29" i="6"/>
  <c r="AT29" i="6"/>
  <c r="I30" i="6"/>
  <c r="D30" i="6"/>
  <c r="L30" i="6"/>
  <c r="J30" i="6" s="1"/>
  <c r="AU30" i="6" s="1"/>
  <c r="A30" i="6"/>
  <c r="B31" i="6"/>
  <c r="E30" i="6"/>
  <c r="F30" i="6"/>
  <c r="G30" i="6" s="1"/>
  <c r="BU31" i="6"/>
  <c r="BN32" i="6"/>
  <c r="BP31" i="6"/>
  <c r="BM31" i="6"/>
  <c r="BR31" i="6"/>
  <c r="BS31" i="6" s="1"/>
  <c r="DM31" i="6"/>
  <c r="BQ31" i="6"/>
  <c r="BX31" i="6"/>
  <c r="BZ27" i="6"/>
  <c r="CB27" i="6" s="1"/>
  <c r="CC27" i="6" s="1"/>
  <c r="CV27" i="6"/>
  <c r="CD27" i="6"/>
  <c r="CJ27" i="6"/>
  <c r="DB27" i="6"/>
  <c r="CP27" i="6"/>
  <c r="N28" i="6"/>
  <c r="P28" i="6" s="1"/>
  <c r="Q28" i="6" s="1"/>
  <c r="BY28" i="6"/>
  <c r="DV28" i="6"/>
  <c r="DO28" i="6"/>
  <c r="DG29" i="6"/>
  <c r="DP29" i="6" s="1"/>
  <c r="DQ29" i="6" s="1"/>
  <c r="DE29" i="6"/>
  <c r="DN29" i="6" s="1"/>
  <c r="BV30" i="6"/>
  <c r="BW29" i="6"/>
  <c r="DF29" i="6"/>
  <c r="DR29" i="6" s="1"/>
  <c r="DS29" i="6" s="1"/>
  <c r="CA28" i="6"/>
  <c r="BT29" i="6"/>
  <c r="H30" i="6"/>
  <c r="O29" i="6"/>
  <c r="K30" i="6" l="1"/>
  <c r="M30" i="6" s="1"/>
  <c r="AT30" i="6"/>
  <c r="AS30" i="6"/>
  <c r="I31" i="6"/>
  <c r="L31" i="6"/>
  <c r="J31" i="6" s="1"/>
  <c r="AU31" i="6" s="1"/>
  <c r="E31" i="6"/>
  <c r="F31" i="6"/>
  <c r="G31" i="6" s="1"/>
  <c r="A31" i="6"/>
  <c r="B32" i="6"/>
  <c r="D31" i="6"/>
  <c r="BN33" i="6"/>
  <c r="BP32" i="6"/>
  <c r="BM32" i="6"/>
  <c r="BR32" i="6"/>
  <c r="BS32" i="6" s="1"/>
  <c r="DM32" i="6"/>
  <c r="BQ32" i="6"/>
  <c r="BX32" i="6"/>
  <c r="BU32" i="6"/>
  <c r="BZ28" i="6"/>
  <c r="CB28" i="6" s="1"/>
  <c r="CC28" i="6" s="1"/>
  <c r="CP28" i="6"/>
  <c r="CV28" i="6"/>
  <c r="DB28" i="6"/>
  <c r="CJ28" i="6"/>
  <c r="CD28" i="6"/>
  <c r="N29" i="6"/>
  <c r="P29" i="6" s="1"/>
  <c r="Q29" i="6" s="1"/>
  <c r="BY29" i="6"/>
  <c r="DF30" i="6"/>
  <c r="DR30" i="6" s="1"/>
  <c r="DS30" i="6" s="1"/>
  <c r="DG30" i="6"/>
  <c r="DP30" i="6" s="1"/>
  <c r="DQ30" i="6" s="1"/>
  <c r="BV31" i="6"/>
  <c r="BW30" i="6"/>
  <c r="DE30" i="6"/>
  <c r="DN30" i="6" s="1"/>
  <c r="DO29" i="6"/>
  <c r="DV29" i="6"/>
  <c r="BT30" i="6"/>
  <c r="CA29" i="6"/>
  <c r="H31" i="6"/>
  <c r="O30" i="6"/>
  <c r="K31" i="6" l="1"/>
  <c r="M31" i="6" s="1"/>
  <c r="AS31" i="6"/>
  <c r="AT31" i="6"/>
  <c r="B33" i="6"/>
  <c r="F32" i="6"/>
  <c r="G32" i="6" s="1"/>
  <c r="D32" i="6"/>
  <c r="E32" i="6"/>
  <c r="L32" i="6"/>
  <c r="J32" i="6" s="1"/>
  <c r="AU32" i="6" s="1"/>
  <c r="A32" i="6"/>
  <c r="I32" i="6"/>
  <c r="BU33" i="6"/>
  <c r="BZ29" i="6"/>
  <c r="CB29" i="6" s="1"/>
  <c r="CC29" i="6" s="1"/>
  <c r="CD29" i="6"/>
  <c r="DB29" i="6"/>
  <c r="CV29" i="6"/>
  <c r="CP29" i="6"/>
  <c r="CJ29" i="6"/>
  <c r="BN34" i="6"/>
  <c r="BP33" i="6"/>
  <c r="BM33" i="6"/>
  <c r="BR33" i="6"/>
  <c r="BS33" i="6" s="1"/>
  <c r="DM33" i="6"/>
  <c r="BQ33" i="6"/>
  <c r="BX33" i="6"/>
  <c r="N30" i="6"/>
  <c r="P30" i="6" s="1"/>
  <c r="Q30" i="6" s="1"/>
  <c r="BY30" i="6"/>
  <c r="DV30" i="6"/>
  <c r="DO30" i="6"/>
  <c r="DG31" i="6"/>
  <c r="DP31" i="6" s="1"/>
  <c r="DQ31" i="6" s="1"/>
  <c r="DF31" i="6"/>
  <c r="DR31" i="6" s="1"/>
  <c r="DS31" i="6" s="1"/>
  <c r="DE31" i="6"/>
  <c r="DN31" i="6" s="1"/>
  <c r="BW31" i="6"/>
  <c r="BV32" i="6"/>
  <c r="CA30" i="6"/>
  <c r="BT31" i="6"/>
  <c r="O31" i="6"/>
  <c r="H32" i="6"/>
  <c r="AS32" i="6" l="1"/>
  <c r="AT32" i="6"/>
  <c r="F33" i="6"/>
  <c r="G33" i="6" s="1"/>
  <c r="L33" i="6"/>
  <c r="J33" i="6" s="1"/>
  <c r="AT33" i="6" s="1"/>
  <c r="E33" i="6"/>
  <c r="B34" i="6"/>
  <c r="D33" i="6"/>
  <c r="I33" i="6"/>
  <c r="A33" i="6"/>
  <c r="K32" i="6"/>
  <c r="M32" i="6" s="1"/>
  <c r="BN35" i="6"/>
  <c r="BP34" i="6"/>
  <c r="BM34" i="6"/>
  <c r="BR34" i="6"/>
  <c r="BS34" i="6" s="1"/>
  <c r="DM34" i="6"/>
  <c r="BQ34" i="6"/>
  <c r="BX34" i="6"/>
  <c r="BU34" i="6"/>
  <c r="BZ30" i="6"/>
  <c r="CB30" i="6" s="1"/>
  <c r="CC30" i="6" s="1"/>
  <c r="CJ30" i="6"/>
  <c r="CV30" i="6"/>
  <c r="DB30" i="6"/>
  <c r="CP30" i="6"/>
  <c r="CD30" i="6"/>
  <c r="N31" i="6"/>
  <c r="P31" i="6" s="1"/>
  <c r="Q31" i="6" s="1"/>
  <c r="BY31" i="6"/>
  <c r="BV33" i="6"/>
  <c r="BW32" i="6"/>
  <c r="DE32" i="6"/>
  <c r="DN32" i="6" s="1"/>
  <c r="DF32" i="6"/>
  <c r="DR32" i="6" s="1"/>
  <c r="DS32" i="6" s="1"/>
  <c r="DG32" i="6"/>
  <c r="DP32" i="6" s="1"/>
  <c r="DQ32" i="6" s="1"/>
  <c r="DV31" i="6"/>
  <c r="DO31" i="6"/>
  <c r="BT32" i="6"/>
  <c r="CA31" i="6"/>
  <c r="H33" i="6"/>
  <c r="O32" i="6"/>
  <c r="K33" i="6" l="1"/>
  <c r="M33" i="6" s="1"/>
  <c r="AS33" i="6"/>
  <c r="AU33" i="6"/>
  <c r="L34" i="6"/>
  <c r="J34" i="6" s="1"/>
  <c r="AU34" i="6" s="1"/>
  <c r="I34" i="6"/>
  <c r="F34" i="6"/>
  <c r="G34" i="6" s="1"/>
  <c r="A34" i="6"/>
  <c r="E34" i="6"/>
  <c r="D34" i="6"/>
  <c r="B35" i="6"/>
  <c r="BU35" i="6"/>
  <c r="BN36" i="6"/>
  <c r="BP35" i="6"/>
  <c r="BM35" i="6"/>
  <c r="BR35" i="6"/>
  <c r="BS35" i="6" s="1"/>
  <c r="DM35" i="6"/>
  <c r="BQ35" i="6"/>
  <c r="BX35" i="6"/>
  <c r="BZ31" i="6"/>
  <c r="CB31" i="6" s="1"/>
  <c r="CC31" i="6" s="1"/>
  <c r="CV31" i="6"/>
  <c r="CP31" i="6"/>
  <c r="DB31" i="6"/>
  <c r="CJ31" i="6"/>
  <c r="CD31" i="6"/>
  <c r="N32" i="6"/>
  <c r="P32" i="6" s="1"/>
  <c r="Q32" i="6" s="1"/>
  <c r="BY32" i="6"/>
  <c r="DO32" i="6"/>
  <c r="DV32" i="6"/>
  <c r="BV34" i="6"/>
  <c r="DG33" i="6"/>
  <c r="DP33" i="6" s="1"/>
  <c r="DQ33" i="6" s="1"/>
  <c r="BW33" i="6"/>
  <c r="DE33" i="6"/>
  <c r="DN33" i="6" s="1"/>
  <c r="DF33" i="6"/>
  <c r="DR33" i="6" s="1"/>
  <c r="DS33" i="6" s="1"/>
  <c r="CA32" i="6"/>
  <c r="BT33" i="6"/>
  <c r="O33" i="6"/>
  <c r="H34" i="6"/>
  <c r="AS34" i="6" l="1"/>
  <c r="K34" i="6"/>
  <c r="AT34" i="6"/>
  <c r="B36" i="6"/>
  <c r="A35" i="6"/>
  <c r="I35" i="6"/>
  <c r="D35" i="6"/>
  <c r="E35" i="6"/>
  <c r="F35" i="6"/>
  <c r="G35" i="6" s="1"/>
  <c r="L35" i="6"/>
  <c r="J35" i="6" s="1"/>
  <c r="BU36" i="6"/>
  <c r="BP36" i="6"/>
  <c r="BM36" i="6"/>
  <c r="BR36" i="6"/>
  <c r="BS36" i="6" s="1"/>
  <c r="BN37" i="6"/>
  <c r="DM36" i="6"/>
  <c r="BX36" i="6"/>
  <c r="BQ36" i="6"/>
  <c r="BZ32" i="6"/>
  <c r="CB32" i="6" s="1"/>
  <c r="CC32" i="6" s="1"/>
  <c r="CD32" i="6"/>
  <c r="CP32" i="6"/>
  <c r="DB32" i="6"/>
  <c r="CV32" i="6"/>
  <c r="CJ32" i="6"/>
  <c r="N33" i="6"/>
  <c r="P33" i="6" s="1"/>
  <c r="Q33" i="6" s="1"/>
  <c r="M34" i="6"/>
  <c r="BY33" i="6"/>
  <c r="DV33" i="6"/>
  <c r="DO33" i="6"/>
  <c r="DG34" i="6"/>
  <c r="DP34" i="6" s="1"/>
  <c r="DQ34" i="6" s="1"/>
  <c r="DF34" i="6"/>
  <c r="DR34" i="6" s="1"/>
  <c r="DS34" i="6" s="1"/>
  <c r="BW34" i="6"/>
  <c r="BV35" i="6"/>
  <c r="DE34" i="6"/>
  <c r="DN34" i="6" s="1"/>
  <c r="CA33" i="6"/>
  <c r="BT34" i="6"/>
  <c r="H35" i="6"/>
  <c r="O34" i="6"/>
  <c r="K35" i="6" l="1"/>
  <c r="AT35" i="6"/>
  <c r="AS35" i="6"/>
  <c r="AU35" i="6"/>
  <c r="I36" i="6"/>
  <c r="E36" i="6"/>
  <c r="F36" i="6"/>
  <c r="G36" i="6" s="1"/>
  <c r="B37" i="6"/>
  <c r="A36" i="6"/>
  <c r="D36" i="6"/>
  <c r="L36" i="6"/>
  <c r="J36" i="6" s="1"/>
  <c r="K36" i="6" s="1"/>
  <c r="BP37" i="6"/>
  <c r="BM37" i="6"/>
  <c r="BN38" i="6"/>
  <c r="BR37" i="6"/>
  <c r="BS37" i="6" s="1"/>
  <c r="DM37" i="6"/>
  <c r="BQ37" i="6"/>
  <c r="BX37" i="6"/>
  <c r="BU37" i="6"/>
  <c r="BZ33" i="6"/>
  <c r="CB33" i="6" s="1"/>
  <c r="CC33" i="6" s="1"/>
  <c r="CD33" i="6"/>
  <c r="CP33" i="6"/>
  <c r="CV33" i="6"/>
  <c r="DB33" i="6"/>
  <c r="CJ33" i="6"/>
  <c r="N34" i="6"/>
  <c r="P34" i="6" s="1"/>
  <c r="Q34" i="6" s="1"/>
  <c r="M35" i="6"/>
  <c r="BY34" i="6"/>
  <c r="BW35" i="6"/>
  <c r="DG35" i="6"/>
  <c r="DP35" i="6" s="1"/>
  <c r="DQ35" i="6" s="1"/>
  <c r="DE35" i="6"/>
  <c r="DN35" i="6" s="1"/>
  <c r="BV36" i="6"/>
  <c r="DF35" i="6"/>
  <c r="DR35" i="6" s="1"/>
  <c r="DS35" i="6" s="1"/>
  <c r="DO34" i="6"/>
  <c r="DV34" i="6"/>
  <c r="CA34" i="6"/>
  <c r="BT35" i="6"/>
  <c r="O35" i="6"/>
  <c r="H36" i="6"/>
  <c r="AU36" i="6" l="1"/>
  <c r="AS36" i="6"/>
  <c r="AT36" i="6"/>
  <c r="BU38" i="6"/>
  <c r="I37" i="6"/>
  <c r="L37" i="6"/>
  <c r="J37" i="6" s="1"/>
  <c r="B38" i="6"/>
  <c r="A37" i="6"/>
  <c r="F37" i="6"/>
  <c r="G37" i="6" s="1"/>
  <c r="D37" i="6"/>
  <c r="E37" i="6"/>
  <c r="BP38" i="6"/>
  <c r="BM38" i="6"/>
  <c r="BN39" i="6"/>
  <c r="BR38" i="6"/>
  <c r="BS38" i="6" s="1"/>
  <c r="DM38" i="6"/>
  <c r="BQ38" i="6"/>
  <c r="BX38" i="6"/>
  <c r="BZ34" i="6"/>
  <c r="CB34" i="6" s="1"/>
  <c r="CC34" i="6" s="1"/>
  <c r="CP34" i="6"/>
  <c r="CD34" i="6"/>
  <c r="CV34" i="6"/>
  <c r="CJ34" i="6"/>
  <c r="DB34" i="6"/>
  <c r="N35" i="6"/>
  <c r="P35" i="6" s="1"/>
  <c r="Q35" i="6" s="1"/>
  <c r="M36" i="6"/>
  <c r="BY35" i="6"/>
  <c r="DV35" i="6"/>
  <c r="DO35" i="6"/>
  <c r="DE36" i="6"/>
  <c r="DN36" i="6" s="1"/>
  <c r="BV37" i="6"/>
  <c r="DG36" i="6"/>
  <c r="DP36" i="6" s="1"/>
  <c r="DQ36" i="6" s="1"/>
  <c r="DF36" i="6"/>
  <c r="DR36" i="6" s="1"/>
  <c r="DS36" i="6" s="1"/>
  <c r="BW36" i="6"/>
  <c r="CA35" i="6"/>
  <c r="BT36" i="6"/>
  <c r="H37" i="6"/>
  <c r="O36" i="6"/>
  <c r="AT37" i="6" l="1"/>
  <c r="AS37" i="6"/>
  <c r="K37" i="6"/>
  <c r="M37" i="6" s="1"/>
  <c r="AU37" i="6"/>
  <c r="I38" i="6"/>
  <c r="A38" i="6"/>
  <c r="F38" i="6"/>
  <c r="G38" i="6" s="1"/>
  <c r="B39" i="6"/>
  <c r="E38" i="6"/>
  <c r="D38" i="6"/>
  <c r="L38" i="6"/>
  <c r="J38" i="6" s="1"/>
  <c r="AT38" i="6" s="1"/>
  <c r="BN40" i="6"/>
  <c r="BP39" i="6"/>
  <c r="BM39" i="6"/>
  <c r="BR39" i="6"/>
  <c r="BS39" i="6" s="1"/>
  <c r="DM39" i="6"/>
  <c r="BQ39" i="6"/>
  <c r="BX39" i="6"/>
  <c r="BU39" i="6"/>
  <c r="BZ35" i="6"/>
  <c r="CB35" i="6" s="1"/>
  <c r="CC35" i="6" s="1"/>
  <c r="CD35" i="6"/>
  <c r="DB35" i="6"/>
  <c r="CV35" i="6"/>
  <c r="CJ35" i="6"/>
  <c r="CP35" i="6"/>
  <c r="N36" i="6"/>
  <c r="P36" i="6" s="1"/>
  <c r="Q36" i="6" s="1"/>
  <c r="BY36" i="6"/>
  <c r="DF37" i="6"/>
  <c r="DR37" i="6" s="1"/>
  <c r="DS37" i="6" s="1"/>
  <c r="DE37" i="6"/>
  <c r="DN37" i="6" s="1"/>
  <c r="BV38" i="6"/>
  <c r="DG37" i="6"/>
  <c r="DP37" i="6" s="1"/>
  <c r="DQ37" i="6" s="1"/>
  <c r="BW37" i="6"/>
  <c r="DO36" i="6"/>
  <c r="DV36" i="6"/>
  <c r="BT37" i="6"/>
  <c r="CA36" i="6"/>
  <c r="H38" i="6"/>
  <c r="O37" i="6"/>
  <c r="I39" i="6" l="1"/>
  <c r="A39" i="6"/>
  <c r="L39" i="6"/>
  <c r="J39" i="6" s="1"/>
  <c r="E39" i="6"/>
  <c r="D39" i="6"/>
  <c r="F39" i="6"/>
  <c r="G39" i="6" s="1"/>
  <c r="B40" i="6"/>
  <c r="K38" i="6"/>
  <c r="M38" i="6" s="1"/>
  <c r="AS38" i="6"/>
  <c r="AU38" i="6"/>
  <c r="BN41" i="6"/>
  <c r="BP40" i="6"/>
  <c r="BM40" i="6"/>
  <c r="BR40" i="6"/>
  <c r="BS40" i="6" s="1"/>
  <c r="DM40" i="6"/>
  <c r="BX40" i="6"/>
  <c r="BQ40" i="6"/>
  <c r="BU40" i="6"/>
  <c r="BZ36" i="6"/>
  <c r="CB36" i="6" s="1"/>
  <c r="CC36" i="6" s="1"/>
  <c r="CD36" i="6"/>
  <c r="CP36" i="6"/>
  <c r="DB36" i="6"/>
  <c r="CV36" i="6"/>
  <c r="CJ36" i="6"/>
  <c r="N37" i="6"/>
  <c r="P37" i="6" s="1"/>
  <c r="Q37" i="6" s="1"/>
  <c r="BY37" i="6"/>
  <c r="DE38" i="6"/>
  <c r="DN38" i="6" s="1"/>
  <c r="DF38" i="6"/>
  <c r="DR38" i="6" s="1"/>
  <c r="DS38" i="6" s="1"/>
  <c r="BV39" i="6"/>
  <c r="BW38" i="6"/>
  <c r="DG38" i="6"/>
  <c r="DP38" i="6" s="1"/>
  <c r="DQ38" i="6" s="1"/>
  <c r="DO37" i="6"/>
  <c r="DV37" i="6"/>
  <c r="BT38" i="6"/>
  <c r="CA37" i="6"/>
  <c r="O38" i="6"/>
  <c r="H39" i="6"/>
  <c r="K39" i="6" l="1"/>
  <c r="AU39" i="6"/>
  <c r="AT39" i="6"/>
  <c r="AS39" i="6"/>
  <c r="D40" i="6"/>
  <c r="I40" i="6"/>
  <c r="L40" i="6"/>
  <c r="J40" i="6" s="1"/>
  <c r="A40" i="6"/>
  <c r="F40" i="6"/>
  <c r="G40" i="6" s="1"/>
  <c r="E40" i="6"/>
  <c r="B41" i="6"/>
  <c r="BU41" i="6"/>
  <c r="BN42" i="6"/>
  <c r="BP41" i="6"/>
  <c r="BM41" i="6"/>
  <c r="BR41" i="6"/>
  <c r="BS41" i="6" s="1"/>
  <c r="DM41" i="6"/>
  <c r="BQ41" i="6"/>
  <c r="BX41" i="6"/>
  <c r="BZ37" i="6"/>
  <c r="CB37" i="6" s="1"/>
  <c r="CC37" i="6" s="1"/>
  <c r="CJ37" i="6"/>
  <c r="DB37" i="6"/>
  <c r="CV37" i="6"/>
  <c r="CP37" i="6"/>
  <c r="CD37" i="6"/>
  <c r="N38" i="6"/>
  <c r="P38" i="6" s="1"/>
  <c r="Q38" i="6" s="1"/>
  <c r="M39" i="6"/>
  <c r="BY38" i="6"/>
  <c r="DO38" i="6"/>
  <c r="DV38" i="6"/>
  <c r="DF39" i="6"/>
  <c r="DR39" i="6" s="1"/>
  <c r="DS39" i="6" s="1"/>
  <c r="DG39" i="6"/>
  <c r="DP39" i="6" s="1"/>
  <c r="DQ39" i="6" s="1"/>
  <c r="DE39" i="6"/>
  <c r="DN39" i="6" s="1"/>
  <c r="BW39" i="6"/>
  <c r="BV40" i="6"/>
  <c r="CA38" i="6"/>
  <c r="BT39" i="6"/>
  <c r="H40" i="6"/>
  <c r="O39" i="6"/>
  <c r="BU42" i="6" l="1"/>
  <c r="AU40" i="6"/>
  <c r="AS40" i="6"/>
  <c r="AT40" i="6"/>
  <c r="K40" i="6"/>
  <c r="M40" i="6" s="1"/>
  <c r="E41" i="6"/>
  <c r="F41" i="6"/>
  <c r="G41" i="6" s="1"/>
  <c r="D41" i="6"/>
  <c r="L41" i="6"/>
  <c r="J41" i="6" s="1"/>
  <c r="AU41" i="6" s="1"/>
  <c r="I41" i="6"/>
  <c r="A41" i="6"/>
  <c r="B42" i="6"/>
  <c r="BZ38" i="6"/>
  <c r="CB38" i="6" s="1"/>
  <c r="CC38" i="6" s="1"/>
  <c r="DB38" i="6"/>
  <c r="CP38" i="6"/>
  <c r="CV38" i="6"/>
  <c r="CJ38" i="6"/>
  <c r="CD38" i="6"/>
  <c r="N39" i="6"/>
  <c r="P39" i="6" s="1"/>
  <c r="Q39" i="6" s="1"/>
  <c r="BN43" i="6"/>
  <c r="BP42" i="6"/>
  <c r="BM42" i="6"/>
  <c r="BR42" i="6"/>
  <c r="BS42" i="6" s="1"/>
  <c r="DM42" i="6"/>
  <c r="BQ42" i="6"/>
  <c r="BX42" i="6"/>
  <c r="BY39" i="6"/>
  <c r="DO39" i="6"/>
  <c r="DV39" i="6"/>
  <c r="DG40" i="6"/>
  <c r="DP40" i="6" s="1"/>
  <c r="DQ40" i="6" s="1"/>
  <c r="DF40" i="6"/>
  <c r="DR40" i="6" s="1"/>
  <c r="DS40" i="6" s="1"/>
  <c r="DE40" i="6"/>
  <c r="DN40" i="6" s="1"/>
  <c r="BW40" i="6"/>
  <c r="BV41" i="6"/>
  <c r="BT40" i="6"/>
  <c r="CA39" i="6"/>
  <c r="O40" i="6"/>
  <c r="H41" i="6"/>
  <c r="BU43" i="6" l="1"/>
  <c r="K41" i="6"/>
  <c r="M41" i="6" s="1"/>
  <c r="AS41" i="6"/>
  <c r="L42" i="6"/>
  <c r="J42" i="6" s="1"/>
  <c r="A42" i="6"/>
  <c r="E42" i="6"/>
  <c r="D42" i="6"/>
  <c r="B43" i="6"/>
  <c r="F42" i="6"/>
  <c r="G42" i="6" s="1"/>
  <c r="I42" i="6"/>
  <c r="AT41" i="6"/>
  <c r="BN44" i="6"/>
  <c r="BP43" i="6"/>
  <c r="BM43" i="6"/>
  <c r="BR43" i="6"/>
  <c r="BS43" i="6" s="1"/>
  <c r="DM43" i="6"/>
  <c r="BX43" i="6"/>
  <c r="BQ43" i="6"/>
  <c r="BZ39" i="6"/>
  <c r="CB39" i="6" s="1"/>
  <c r="CC39" i="6" s="1"/>
  <c r="CJ39" i="6"/>
  <c r="CV39" i="6"/>
  <c r="CP39" i="6"/>
  <c r="DB39" i="6"/>
  <c r="CD39" i="6"/>
  <c r="N40" i="6"/>
  <c r="P40" i="6" s="1"/>
  <c r="Q40" i="6" s="1"/>
  <c r="BY40" i="6"/>
  <c r="DE41" i="6"/>
  <c r="DN41" i="6" s="1"/>
  <c r="DG41" i="6"/>
  <c r="DP41" i="6" s="1"/>
  <c r="DQ41" i="6" s="1"/>
  <c r="DF41" i="6"/>
  <c r="DR41" i="6" s="1"/>
  <c r="DS41" i="6" s="1"/>
  <c r="BW41" i="6"/>
  <c r="BV42" i="6"/>
  <c r="DV40" i="6"/>
  <c r="DO40" i="6"/>
  <c r="BT41" i="6"/>
  <c r="CA40" i="6"/>
  <c r="H42" i="6"/>
  <c r="O41" i="6"/>
  <c r="K42" i="6" l="1"/>
  <c r="AU42" i="6"/>
  <c r="AT42" i="6"/>
  <c r="AS42" i="6"/>
  <c r="BU44" i="6"/>
  <c r="F43" i="6"/>
  <c r="G43" i="6" s="1"/>
  <c r="D43" i="6"/>
  <c r="B44" i="6"/>
  <c r="L43" i="6"/>
  <c r="J43" i="6" s="1"/>
  <c r="AS43" i="6" s="1"/>
  <c r="E43" i="6"/>
  <c r="I43" i="6"/>
  <c r="A43" i="6"/>
  <c r="BZ40" i="6"/>
  <c r="CB40" i="6" s="1"/>
  <c r="CC40" i="6" s="1"/>
  <c r="CP40" i="6"/>
  <c r="CJ40" i="6"/>
  <c r="CD40" i="6"/>
  <c r="DB40" i="6"/>
  <c r="CV40" i="6"/>
  <c r="N41" i="6"/>
  <c r="P41" i="6" s="1"/>
  <c r="Q41" i="6" s="1"/>
  <c r="BP44" i="6"/>
  <c r="BN45" i="6"/>
  <c r="BM44" i="6"/>
  <c r="BR44" i="6"/>
  <c r="BS44" i="6" s="1"/>
  <c r="DM44" i="6"/>
  <c r="BQ44" i="6"/>
  <c r="BX44" i="6"/>
  <c r="M42" i="6"/>
  <c r="BY41" i="6"/>
  <c r="DF42" i="6"/>
  <c r="DR42" i="6" s="1"/>
  <c r="DS42" i="6" s="1"/>
  <c r="BV43" i="6"/>
  <c r="DG42" i="6"/>
  <c r="DP42" i="6" s="1"/>
  <c r="DQ42" i="6" s="1"/>
  <c r="BW42" i="6"/>
  <c r="DE42" i="6"/>
  <c r="DN42" i="6" s="1"/>
  <c r="DV41" i="6"/>
  <c r="DO41" i="6"/>
  <c r="BT42" i="6"/>
  <c r="CA41" i="6"/>
  <c r="O42" i="6"/>
  <c r="H43" i="6"/>
  <c r="I44" i="6" l="1"/>
  <c r="AT43" i="6"/>
  <c r="BU45" i="6"/>
  <c r="AU43" i="6"/>
  <c r="L44" i="6"/>
  <c r="J44" i="6" s="1"/>
  <c r="AS44" i="6" s="1"/>
  <c r="A44" i="6"/>
  <c r="E44" i="6"/>
  <c r="D44" i="6"/>
  <c r="B45" i="6"/>
  <c r="F44" i="6"/>
  <c r="G44" i="6" s="1"/>
  <c r="K43" i="6"/>
  <c r="M43" i="6" s="1"/>
  <c r="BP45" i="6"/>
  <c r="BM45" i="6"/>
  <c r="BN46" i="6"/>
  <c r="BR45" i="6"/>
  <c r="BS45" i="6" s="1"/>
  <c r="DM45" i="6"/>
  <c r="BQ45" i="6"/>
  <c r="BX45" i="6"/>
  <c r="BZ41" i="6"/>
  <c r="CB41" i="6" s="1"/>
  <c r="CC41" i="6" s="1"/>
  <c r="CJ41" i="6"/>
  <c r="CD41" i="6"/>
  <c r="DB41" i="6"/>
  <c r="CV41" i="6"/>
  <c r="CP41" i="6"/>
  <c r="N42" i="6"/>
  <c r="P42" i="6" s="1"/>
  <c r="Q42" i="6" s="1"/>
  <c r="BY42" i="6"/>
  <c r="DO42" i="6"/>
  <c r="DV42" i="6"/>
  <c r="DG43" i="6"/>
  <c r="DP43" i="6" s="1"/>
  <c r="DQ43" i="6" s="1"/>
  <c r="BV44" i="6"/>
  <c r="DE43" i="6"/>
  <c r="DN43" i="6" s="1"/>
  <c r="BW43" i="6"/>
  <c r="DF43" i="6"/>
  <c r="DR43" i="6" s="1"/>
  <c r="DS43" i="6" s="1"/>
  <c r="CA42" i="6"/>
  <c r="BT43" i="6"/>
  <c r="H44" i="6"/>
  <c r="O43" i="6"/>
  <c r="K44" i="6" l="1"/>
  <c r="AT44" i="6"/>
  <c r="AU44" i="6"/>
  <c r="J45" i="6"/>
  <c r="K45" i="6" s="1"/>
  <c r="I45" i="6"/>
  <c r="E45" i="6"/>
  <c r="D45" i="6"/>
  <c r="L45" i="6"/>
  <c r="A45" i="6"/>
  <c r="F45" i="6"/>
  <c r="G45" i="6" s="1"/>
  <c r="B46" i="6"/>
  <c r="BP46" i="6"/>
  <c r="BM46" i="6"/>
  <c r="BN47" i="6"/>
  <c r="BR46" i="6"/>
  <c r="BS46" i="6" s="1"/>
  <c r="DM46" i="6"/>
  <c r="BX46" i="6"/>
  <c r="BQ46" i="6"/>
  <c r="BZ42" i="6"/>
  <c r="CB42" i="6" s="1"/>
  <c r="CC42" i="6" s="1"/>
  <c r="CD42" i="6"/>
  <c r="CV42" i="6"/>
  <c r="CJ42" i="6"/>
  <c r="DB42" i="6"/>
  <c r="CP42" i="6"/>
  <c r="N43" i="6"/>
  <c r="P43" i="6" s="1"/>
  <c r="Q43" i="6" s="1"/>
  <c r="BU46" i="6"/>
  <c r="M44" i="6"/>
  <c r="BY43" i="6"/>
  <c r="DV43" i="6"/>
  <c r="DO43" i="6"/>
  <c r="DF44" i="6"/>
  <c r="DR44" i="6" s="1"/>
  <c r="DS44" i="6" s="1"/>
  <c r="BW44" i="6"/>
  <c r="DE44" i="6"/>
  <c r="DN44" i="6" s="1"/>
  <c r="DG44" i="6"/>
  <c r="DP44" i="6" s="1"/>
  <c r="DQ44" i="6" s="1"/>
  <c r="BV45" i="6"/>
  <c r="BT44" i="6"/>
  <c r="CA43" i="6"/>
  <c r="O44" i="6"/>
  <c r="H45" i="6"/>
  <c r="AU45" i="6" l="1"/>
  <c r="AS45" i="6"/>
  <c r="AT45" i="6"/>
  <c r="I46" i="6"/>
  <c r="B47" i="6"/>
  <c r="F46" i="6"/>
  <c r="G46" i="6" s="1"/>
  <c r="A46" i="6"/>
  <c r="D46" i="6"/>
  <c r="E46" i="6"/>
  <c r="L46" i="6"/>
  <c r="J46" i="6" s="1"/>
  <c r="K46" i="6" s="1"/>
  <c r="BU47" i="6"/>
  <c r="BN48" i="6"/>
  <c r="BP47" i="6"/>
  <c r="BM47" i="6"/>
  <c r="BR47" i="6"/>
  <c r="BS47" i="6" s="1"/>
  <c r="DM47" i="6"/>
  <c r="BQ47" i="6"/>
  <c r="BX47" i="6"/>
  <c r="BZ43" i="6"/>
  <c r="CB43" i="6" s="1"/>
  <c r="CC43" i="6" s="1"/>
  <c r="CP43" i="6"/>
  <c r="CJ43" i="6"/>
  <c r="CV43" i="6"/>
  <c r="DB43" i="6"/>
  <c r="CD43" i="6"/>
  <c r="N44" i="6"/>
  <c r="P44" i="6" s="1"/>
  <c r="Q44" i="6" s="1"/>
  <c r="M45" i="6"/>
  <c r="BY44" i="6"/>
  <c r="DE45" i="6"/>
  <c r="DN45" i="6" s="1"/>
  <c r="DF45" i="6"/>
  <c r="DR45" i="6" s="1"/>
  <c r="DS45" i="6" s="1"/>
  <c r="BW45" i="6"/>
  <c r="DG45" i="6"/>
  <c r="DP45" i="6" s="1"/>
  <c r="DQ45" i="6" s="1"/>
  <c r="BV46" i="6"/>
  <c r="DV44" i="6"/>
  <c r="DO44" i="6"/>
  <c r="BT45" i="6"/>
  <c r="CA44" i="6"/>
  <c r="H46" i="6"/>
  <c r="O45" i="6"/>
  <c r="AS46" i="6" l="1"/>
  <c r="AT46" i="6"/>
  <c r="AU46" i="6"/>
  <c r="I47" i="6"/>
  <c r="L47" i="6"/>
  <c r="J47" i="6" s="1"/>
  <c r="AS47" i="6" s="1"/>
  <c r="E47" i="6"/>
  <c r="A47" i="6"/>
  <c r="D47" i="6"/>
  <c r="B48" i="6"/>
  <c r="F47" i="6"/>
  <c r="G47" i="6" s="1"/>
  <c r="BU48" i="6"/>
  <c r="BZ44" i="6"/>
  <c r="CB44" i="6" s="1"/>
  <c r="CC44" i="6" s="1"/>
  <c r="CD44" i="6"/>
  <c r="CP44" i="6"/>
  <c r="CJ44" i="6"/>
  <c r="CV44" i="6"/>
  <c r="DB44" i="6"/>
  <c r="N45" i="6"/>
  <c r="P45" i="6" s="1"/>
  <c r="Q45" i="6" s="1"/>
  <c r="BP48" i="6"/>
  <c r="BM48" i="6"/>
  <c r="BN49" i="6"/>
  <c r="BR48" i="6"/>
  <c r="BS48" i="6" s="1"/>
  <c r="DM48" i="6"/>
  <c r="BQ48" i="6"/>
  <c r="BX48" i="6"/>
  <c r="M46" i="6"/>
  <c r="BY45" i="6"/>
  <c r="BV47" i="6"/>
  <c r="DE46" i="6"/>
  <c r="DN46" i="6" s="1"/>
  <c r="DG46" i="6"/>
  <c r="DP46" i="6" s="1"/>
  <c r="DQ46" i="6" s="1"/>
  <c r="DF46" i="6"/>
  <c r="DR46" i="6" s="1"/>
  <c r="DS46" i="6" s="1"/>
  <c r="BW46" i="6"/>
  <c r="DV45" i="6"/>
  <c r="DO45" i="6"/>
  <c r="BT46" i="6"/>
  <c r="CA45" i="6"/>
  <c r="H47" i="6"/>
  <c r="O46" i="6"/>
  <c r="BU49" i="6" l="1"/>
  <c r="AU47" i="6"/>
  <c r="I48" i="6"/>
  <c r="A48" i="6"/>
  <c r="F48" i="6"/>
  <c r="G48" i="6" s="1"/>
  <c r="E48" i="6"/>
  <c r="B49" i="6"/>
  <c r="D48" i="6"/>
  <c r="L48" i="6"/>
  <c r="J48" i="6" s="1"/>
  <c r="K47" i="6"/>
  <c r="M47" i="6" s="1"/>
  <c r="AT47" i="6"/>
  <c r="BN50" i="6"/>
  <c r="BU50" i="6" s="1"/>
  <c r="BP49" i="6"/>
  <c r="BM49" i="6"/>
  <c r="BR49" i="6"/>
  <c r="BS49" i="6" s="1"/>
  <c r="DM49" i="6"/>
  <c r="BQ49" i="6"/>
  <c r="BX49" i="6"/>
  <c r="BZ45" i="6"/>
  <c r="CB45" i="6" s="1"/>
  <c r="CC45" i="6" s="1"/>
  <c r="CD45" i="6"/>
  <c r="CV45" i="6"/>
  <c r="DB45" i="6"/>
  <c r="CJ45" i="6"/>
  <c r="CP45" i="6"/>
  <c r="N46" i="6"/>
  <c r="P46" i="6" s="1"/>
  <c r="Q46" i="6" s="1"/>
  <c r="BY46" i="6"/>
  <c r="DO46" i="6"/>
  <c r="DV46" i="6"/>
  <c r="DG47" i="6"/>
  <c r="DP47" i="6" s="1"/>
  <c r="DQ47" i="6" s="1"/>
  <c r="BV48" i="6"/>
  <c r="DF47" i="6"/>
  <c r="DR47" i="6" s="1"/>
  <c r="DS47" i="6" s="1"/>
  <c r="DE47" i="6"/>
  <c r="DN47" i="6" s="1"/>
  <c r="BW47" i="6"/>
  <c r="CA46" i="6"/>
  <c r="BT47" i="6"/>
  <c r="H48" i="6"/>
  <c r="O47" i="6"/>
  <c r="AU48" i="6" l="1"/>
  <c r="K48" i="6"/>
  <c r="M48" i="6" s="1"/>
  <c r="AS48" i="6"/>
  <c r="AT48" i="6"/>
  <c r="L49" i="6"/>
  <c r="J49" i="6" s="1"/>
  <c r="I49" i="6"/>
  <c r="D49" i="6"/>
  <c r="E49" i="6"/>
  <c r="A49" i="6"/>
  <c r="B50" i="6"/>
  <c r="F49" i="6"/>
  <c r="G49" i="6" s="1"/>
  <c r="BZ46" i="6"/>
  <c r="CB46" i="6" s="1"/>
  <c r="CC46" i="6" s="1"/>
  <c r="CV46" i="6"/>
  <c r="DB46" i="6"/>
  <c r="CP46" i="6"/>
  <c r="CJ46" i="6"/>
  <c r="CD46" i="6"/>
  <c r="BN51" i="6"/>
  <c r="BU51" i="6" s="1"/>
  <c r="BP50" i="6"/>
  <c r="BM50" i="6"/>
  <c r="BR50" i="6"/>
  <c r="BS50" i="6" s="1"/>
  <c r="DM50" i="6"/>
  <c r="BQ50" i="6"/>
  <c r="BX50" i="6"/>
  <c r="N47" i="6"/>
  <c r="P47" i="6" s="1"/>
  <c r="Q47" i="6" s="1"/>
  <c r="BY47" i="6"/>
  <c r="DV47" i="6"/>
  <c r="DO47" i="6"/>
  <c r="BV49" i="6"/>
  <c r="BW48" i="6"/>
  <c r="DF48" i="6"/>
  <c r="DR48" i="6" s="1"/>
  <c r="DS48" i="6" s="1"/>
  <c r="DE48" i="6"/>
  <c r="DN48" i="6" s="1"/>
  <c r="DG48" i="6"/>
  <c r="DP48" i="6" s="1"/>
  <c r="DQ48" i="6" s="1"/>
  <c r="CA47" i="6"/>
  <c r="BT48" i="6"/>
  <c r="H49" i="6"/>
  <c r="O48" i="6"/>
  <c r="AU49" i="6" l="1"/>
  <c r="AS49" i="6"/>
  <c r="AT49" i="6"/>
  <c r="K49" i="6"/>
  <c r="M49" i="6" s="1"/>
  <c r="B51" i="6"/>
  <c r="D50" i="6"/>
  <c r="I50" i="6"/>
  <c r="A50" i="6"/>
  <c r="L50" i="6"/>
  <c r="J50" i="6" s="1"/>
  <c r="K50" i="6" s="1"/>
  <c r="F50" i="6"/>
  <c r="G50" i="6" s="1"/>
  <c r="E50" i="6"/>
  <c r="BN52" i="6"/>
  <c r="BU52" i="6" s="1"/>
  <c r="BP51" i="6"/>
  <c r="BM51" i="6"/>
  <c r="BR51" i="6"/>
  <c r="BS51" i="6" s="1"/>
  <c r="DM51" i="6"/>
  <c r="BQ51" i="6"/>
  <c r="BX51" i="6"/>
  <c r="BZ47" i="6"/>
  <c r="CB47" i="6" s="1"/>
  <c r="CC47" i="6" s="1"/>
  <c r="DB47" i="6"/>
  <c r="CJ47" i="6"/>
  <c r="CD47" i="6"/>
  <c r="CV47" i="6"/>
  <c r="CP47" i="6"/>
  <c r="N48" i="6"/>
  <c r="P48" i="6" s="1"/>
  <c r="Q48" i="6" s="1"/>
  <c r="BY48" i="6"/>
  <c r="DO48" i="6"/>
  <c r="DV48" i="6"/>
  <c r="BW49" i="6"/>
  <c r="DF49" i="6"/>
  <c r="DR49" i="6" s="1"/>
  <c r="DS49" i="6" s="1"/>
  <c r="DE49" i="6"/>
  <c r="DN49" i="6" s="1"/>
  <c r="DG49" i="6"/>
  <c r="DP49" i="6" s="1"/>
  <c r="DQ49" i="6" s="1"/>
  <c r="BV50" i="6"/>
  <c r="BT49" i="6"/>
  <c r="CA48" i="6"/>
  <c r="H50" i="6"/>
  <c r="O49" i="6"/>
  <c r="AT50" i="6" l="1"/>
  <c r="AU50" i="6"/>
  <c r="AS50" i="6"/>
  <c r="D51" i="6"/>
  <c r="F51" i="6"/>
  <c r="G51" i="6" s="1"/>
  <c r="L51" i="6"/>
  <c r="J51" i="6" s="1"/>
  <c r="AU51" i="6" s="1"/>
  <c r="I51" i="6"/>
  <c r="A51" i="6"/>
  <c r="E51" i="6"/>
  <c r="B52" i="6"/>
  <c r="BZ48" i="6"/>
  <c r="CB48" i="6" s="1"/>
  <c r="CC48" i="6" s="1"/>
  <c r="CD48" i="6"/>
  <c r="CP48" i="6"/>
  <c r="DB48" i="6"/>
  <c r="CV48" i="6"/>
  <c r="CJ48" i="6"/>
  <c r="N49" i="6"/>
  <c r="P49" i="6" s="1"/>
  <c r="Q49" i="6" s="1"/>
  <c r="BP52" i="6"/>
  <c r="BM52" i="6"/>
  <c r="BR52" i="6"/>
  <c r="BS52" i="6" s="1"/>
  <c r="BN53" i="6"/>
  <c r="DM52" i="6"/>
  <c r="BQ52" i="6"/>
  <c r="BX52" i="6"/>
  <c r="M50" i="6"/>
  <c r="BY49" i="6"/>
  <c r="DF50" i="6"/>
  <c r="DR50" i="6" s="1"/>
  <c r="DS50" i="6" s="1"/>
  <c r="BW50" i="6"/>
  <c r="DE50" i="6"/>
  <c r="DN50" i="6" s="1"/>
  <c r="DG50" i="6"/>
  <c r="DP50" i="6" s="1"/>
  <c r="DQ50" i="6" s="1"/>
  <c r="BV51" i="6"/>
  <c r="DO49" i="6"/>
  <c r="DV49" i="6"/>
  <c r="BT50" i="6"/>
  <c r="CA49" i="6"/>
  <c r="H51" i="6"/>
  <c r="O50" i="6"/>
  <c r="AS51" i="6" l="1"/>
  <c r="K51" i="6"/>
  <c r="AT51" i="6"/>
  <c r="B53" i="6"/>
  <c r="I52" i="6"/>
  <c r="L52" i="6"/>
  <c r="J52" i="6" s="1"/>
  <c r="AU52" i="6" s="1"/>
  <c r="E52" i="6"/>
  <c r="F52" i="6"/>
  <c r="G52" i="6" s="1"/>
  <c r="D52" i="6"/>
  <c r="A52" i="6"/>
  <c r="BP53" i="6"/>
  <c r="BM53" i="6"/>
  <c r="BR53" i="6"/>
  <c r="BS53" i="6" s="1"/>
  <c r="BN54" i="6"/>
  <c r="DM53" i="6"/>
  <c r="BX53" i="6"/>
  <c r="BQ53" i="6"/>
  <c r="BU53" i="6"/>
  <c r="BZ49" i="6"/>
  <c r="CB49" i="6" s="1"/>
  <c r="CC49" i="6" s="1"/>
  <c r="CD49" i="6"/>
  <c r="CP49" i="6"/>
  <c r="DB49" i="6"/>
  <c r="CJ49" i="6"/>
  <c r="CV49" i="6"/>
  <c r="N50" i="6"/>
  <c r="P50" i="6" s="1"/>
  <c r="Q50" i="6" s="1"/>
  <c r="M51" i="6"/>
  <c r="BY50" i="6"/>
  <c r="DO50" i="6"/>
  <c r="DV50" i="6"/>
  <c r="DG51" i="6"/>
  <c r="DP51" i="6" s="1"/>
  <c r="DQ51" i="6" s="1"/>
  <c r="DE51" i="6"/>
  <c r="DN51" i="6" s="1"/>
  <c r="BW51" i="6"/>
  <c r="DF51" i="6"/>
  <c r="DR51" i="6" s="1"/>
  <c r="DS51" i="6" s="1"/>
  <c r="BV52" i="6"/>
  <c r="BT51" i="6"/>
  <c r="CA50" i="6"/>
  <c r="H52" i="6"/>
  <c r="O51" i="6"/>
  <c r="AT52" i="6" l="1"/>
  <c r="K52" i="6"/>
  <c r="AS52" i="6"/>
  <c r="I53" i="6"/>
  <c r="B54" i="6"/>
  <c r="A53" i="6"/>
  <c r="L53" i="6"/>
  <c r="J53" i="6" s="1"/>
  <c r="AT53" i="6" s="1"/>
  <c r="D53" i="6"/>
  <c r="F53" i="6"/>
  <c r="G53" i="6" s="1"/>
  <c r="E53" i="6"/>
  <c r="BU54" i="6"/>
  <c r="BP54" i="6"/>
  <c r="BM54" i="6"/>
  <c r="BN55" i="6"/>
  <c r="BR54" i="6"/>
  <c r="BS54" i="6" s="1"/>
  <c r="DM54" i="6"/>
  <c r="BX54" i="6"/>
  <c r="BQ54" i="6"/>
  <c r="BZ50" i="6"/>
  <c r="CB50" i="6" s="1"/>
  <c r="CC50" i="6" s="1"/>
  <c r="CP50" i="6"/>
  <c r="CJ50" i="6"/>
  <c r="CD50" i="6"/>
  <c r="CV50" i="6"/>
  <c r="DB50" i="6"/>
  <c r="N51" i="6"/>
  <c r="P51" i="6" s="1"/>
  <c r="Q51" i="6" s="1"/>
  <c r="M52" i="6"/>
  <c r="BY51" i="6"/>
  <c r="DG52" i="6"/>
  <c r="DP52" i="6" s="1"/>
  <c r="DQ52" i="6" s="1"/>
  <c r="BV53" i="6"/>
  <c r="BW52" i="6"/>
  <c r="DF52" i="6"/>
  <c r="DR52" i="6" s="1"/>
  <c r="DS52" i="6" s="1"/>
  <c r="DE52" i="6"/>
  <c r="DN52" i="6" s="1"/>
  <c r="DO51" i="6"/>
  <c r="DV51" i="6"/>
  <c r="CA51" i="6"/>
  <c r="BT52" i="6"/>
  <c r="H53" i="6"/>
  <c r="O52" i="6"/>
  <c r="AS53" i="6" l="1"/>
  <c r="AU53" i="6"/>
  <c r="K53" i="6"/>
  <c r="I54" i="6"/>
  <c r="A54" i="6"/>
  <c r="B55" i="6"/>
  <c r="F54" i="6"/>
  <c r="G54" i="6" s="1"/>
  <c r="E54" i="6"/>
  <c r="D54" i="6"/>
  <c r="L54" i="6"/>
  <c r="J54" i="6" s="1"/>
  <c r="BN56" i="6"/>
  <c r="BP55" i="6"/>
  <c r="BM55" i="6"/>
  <c r="BR55" i="6"/>
  <c r="BS55" i="6" s="1"/>
  <c r="DM55" i="6"/>
  <c r="BQ55" i="6"/>
  <c r="BX55" i="6"/>
  <c r="BU55" i="6"/>
  <c r="BZ51" i="6"/>
  <c r="CB51" i="6" s="1"/>
  <c r="CC51" i="6" s="1"/>
  <c r="CV51" i="6"/>
  <c r="CJ51" i="6"/>
  <c r="CD51" i="6"/>
  <c r="CP51" i="6"/>
  <c r="DB51" i="6"/>
  <c r="N52" i="6"/>
  <c r="P52" i="6" s="1"/>
  <c r="Q52" i="6" s="1"/>
  <c r="M53" i="6"/>
  <c r="BY52" i="6"/>
  <c r="BW53" i="6"/>
  <c r="DE53" i="6"/>
  <c r="DN53" i="6" s="1"/>
  <c r="DG53" i="6"/>
  <c r="DP53" i="6" s="1"/>
  <c r="DQ53" i="6" s="1"/>
  <c r="DF53" i="6"/>
  <c r="DR53" i="6" s="1"/>
  <c r="DS53" i="6" s="1"/>
  <c r="BV54" i="6"/>
  <c r="DV52" i="6"/>
  <c r="DO52" i="6"/>
  <c r="BT53" i="6"/>
  <c r="CA52" i="6"/>
  <c r="H54" i="6"/>
  <c r="O53" i="6"/>
  <c r="K54" i="6" l="1"/>
  <c r="AS54" i="6"/>
  <c r="AT54" i="6"/>
  <c r="I55" i="6"/>
  <c r="A55" i="6"/>
  <c r="L55" i="6"/>
  <c r="J55" i="6" s="1"/>
  <c r="K55" i="6" s="1"/>
  <c r="F55" i="6"/>
  <c r="G55" i="6" s="1"/>
  <c r="D55" i="6"/>
  <c r="B56" i="6"/>
  <c r="E55" i="6"/>
  <c r="AU54" i="6"/>
  <c r="BN57" i="6"/>
  <c r="BP56" i="6"/>
  <c r="BM56" i="6"/>
  <c r="BR56" i="6"/>
  <c r="BS56" i="6" s="1"/>
  <c r="DM56" i="6"/>
  <c r="BQ56" i="6"/>
  <c r="BX56" i="6"/>
  <c r="BU56" i="6"/>
  <c r="BZ52" i="6"/>
  <c r="CB52" i="6" s="1"/>
  <c r="CC52" i="6" s="1"/>
  <c r="CD52" i="6"/>
  <c r="DB52" i="6"/>
  <c r="CP52" i="6"/>
  <c r="CV52" i="6"/>
  <c r="CJ52" i="6"/>
  <c r="N53" i="6"/>
  <c r="P53" i="6" s="1"/>
  <c r="Q53" i="6" s="1"/>
  <c r="M54" i="6"/>
  <c r="BY53" i="6"/>
  <c r="DG54" i="6"/>
  <c r="DP54" i="6" s="1"/>
  <c r="DQ54" i="6" s="1"/>
  <c r="BW54" i="6"/>
  <c r="DE54" i="6"/>
  <c r="DN54" i="6" s="1"/>
  <c r="BV55" i="6"/>
  <c r="DF54" i="6"/>
  <c r="DR54" i="6" s="1"/>
  <c r="DS54" i="6" s="1"/>
  <c r="DO53" i="6"/>
  <c r="DV53" i="6"/>
  <c r="CA53" i="6"/>
  <c r="BT54" i="6"/>
  <c r="O54" i="6"/>
  <c r="H55" i="6"/>
  <c r="A56" i="6" l="1"/>
  <c r="F56" i="6"/>
  <c r="G56" i="6" s="1"/>
  <c r="E56" i="6"/>
  <c r="I56" i="6"/>
  <c r="D56" i="6"/>
  <c r="B57" i="6"/>
  <c r="L56" i="6"/>
  <c r="J56" i="6" s="1"/>
  <c r="K56" i="6" s="1"/>
  <c r="AU55" i="6"/>
  <c r="AS55" i="6"/>
  <c r="AT55" i="6"/>
  <c r="BN58" i="6"/>
  <c r="BP57" i="6"/>
  <c r="BM57" i="6"/>
  <c r="BR57" i="6"/>
  <c r="BS57" i="6" s="1"/>
  <c r="DM57" i="6"/>
  <c r="BX57" i="6"/>
  <c r="BQ57" i="6"/>
  <c r="BU57" i="6"/>
  <c r="BZ53" i="6"/>
  <c r="CB53" i="6" s="1"/>
  <c r="CC53" i="6" s="1"/>
  <c r="CJ53" i="6"/>
  <c r="CV53" i="6"/>
  <c r="DB53" i="6"/>
  <c r="CP53" i="6"/>
  <c r="CD53" i="6"/>
  <c r="N54" i="6"/>
  <c r="P54" i="6" s="1"/>
  <c r="Q54" i="6" s="1"/>
  <c r="M55" i="6"/>
  <c r="BY54" i="6"/>
  <c r="DG55" i="6"/>
  <c r="DP55" i="6" s="1"/>
  <c r="DQ55" i="6" s="1"/>
  <c r="BW55" i="6"/>
  <c r="DF55" i="6"/>
  <c r="DR55" i="6" s="1"/>
  <c r="DS55" i="6" s="1"/>
  <c r="BV56" i="6"/>
  <c r="DE55" i="6"/>
  <c r="DN55" i="6" s="1"/>
  <c r="DO54" i="6"/>
  <c r="DV54" i="6"/>
  <c r="CA54" i="6"/>
  <c r="BT55" i="6"/>
  <c r="H56" i="6"/>
  <c r="O55" i="6"/>
  <c r="AT56" i="6" l="1"/>
  <c r="AU56" i="6"/>
  <c r="E57" i="6"/>
  <c r="I57" i="6"/>
  <c r="A57" i="6"/>
  <c r="B58" i="6"/>
  <c r="L57" i="6"/>
  <c r="J57" i="6" s="1"/>
  <c r="AT57" i="6" s="1"/>
  <c r="F57" i="6"/>
  <c r="G57" i="6" s="1"/>
  <c r="D57" i="6"/>
  <c r="AS56" i="6"/>
  <c r="BU58" i="6"/>
  <c r="BN59" i="6"/>
  <c r="BP58" i="6"/>
  <c r="BM58" i="6"/>
  <c r="BR58" i="6"/>
  <c r="BS58" i="6" s="1"/>
  <c r="DM58" i="6"/>
  <c r="BX58" i="6"/>
  <c r="BQ58" i="6"/>
  <c r="BZ54" i="6"/>
  <c r="CB54" i="6" s="1"/>
  <c r="CC54" i="6" s="1"/>
  <c r="CD54" i="6"/>
  <c r="CV54" i="6"/>
  <c r="CP54" i="6"/>
  <c r="CJ54" i="6"/>
  <c r="DB54" i="6"/>
  <c r="N55" i="6"/>
  <c r="P55" i="6" s="1"/>
  <c r="Q55" i="6" s="1"/>
  <c r="M56" i="6"/>
  <c r="BY55" i="6"/>
  <c r="BW56" i="6"/>
  <c r="DG56" i="6"/>
  <c r="DP56" i="6" s="1"/>
  <c r="DQ56" i="6" s="1"/>
  <c r="DE56" i="6"/>
  <c r="DN56" i="6" s="1"/>
  <c r="BV57" i="6"/>
  <c r="DF56" i="6"/>
  <c r="DR56" i="6" s="1"/>
  <c r="DS56" i="6" s="1"/>
  <c r="DO55" i="6"/>
  <c r="DV55" i="6"/>
  <c r="CA55" i="6"/>
  <c r="BT56" i="6"/>
  <c r="O56" i="6"/>
  <c r="H57" i="6"/>
  <c r="AU57" i="6" l="1"/>
  <c r="AS57" i="6"/>
  <c r="L58" i="6"/>
  <c r="J58" i="6" s="1"/>
  <c r="A58" i="6"/>
  <c r="I58" i="6"/>
  <c r="F58" i="6"/>
  <c r="G58" i="6" s="1"/>
  <c r="E58" i="6"/>
  <c r="B59" i="6"/>
  <c r="D58" i="6"/>
  <c r="K57" i="6"/>
  <c r="M57" i="6" s="1"/>
  <c r="BU59" i="6"/>
  <c r="BN60" i="6"/>
  <c r="BP59" i="6"/>
  <c r="BM59" i="6"/>
  <c r="BR59" i="6"/>
  <c r="BS59" i="6" s="1"/>
  <c r="DM59" i="6"/>
  <c r="BQ59" i="6"/>
  <c r="BX59" i="6"/>
  <c r="BZ55" i="6"/>
  <c r="CB55" i="6" s="1"/>
  <c r="CC55" i="6" s="1"/>
  <c r="CD55" i="6"/>
  <c r="DB55" i="6"/>
  <c r="CV55" i="6"/>
  <c r="CP55" i="6"/>
  <c r="CJ55" i="6"/>
  <c r="N56" i="6"/>
  <c r="P56" i="6" s="1"/>
  <c r="Q56" i="6" s="1"/>
  <c r="BY56" i="6"/>
  <c r="BV58" i="6"/>
  <c r="DF57" i="6"/>
  <c r="DR57" i="6" s="1"/>
  <c r="DS57" i="6" s="1"/>
  <c r="BW57" i="6"/>
  <c r="DE57" i="6"/>
  <c r="DN57" i="6" s="1"/>
  <c r="DG57" i="6"/>
  <c r="DP57" i="6" s="1"/>
  <c r="DQ57" i="6" s="1"/>
  <c r="DO56" i="6"/>
  <c r="DV56" i="6"/>
  <c r="BT57" i="6"/>
  <c r="CA56" i="6"/>
  <c r="O57" i="6"/>
  <c r="H58" i="6"/>
  <c r="AS58" i="6" l="1"/>
  <c r="AT58" i="6"/>
  <c r="AU58" i="6"/>
  <c r="K58" i="6"/>
  <c r="M58" i="6" s="1"/>
  <c r="I59" i="6"/>
  <c r="F59" i="6"/>
  <c r="G59" i="6" s="1"/>
  <c r="B60" i="6"/>
  <c r="A59" i="6"/>
  <c r="D59" i="6"/>
  <c r="E59" i="6"/>
  <c r="L59" i="6"/>
  <c r="J59" i="6" s="1"/>
  <c r="AU59" i="6" s="1"/>
  <c r="BU60" i="6"/>
  <c r="BZ56" i="6"/>
  <c r="CB56" i="6" s="1"/>
  <c r="CC56" i="6" s="1"/>
  <c r="CP56" i="6"/>
  <c r="CV56" i="6"/>
  <c r="CJ56" i="6"/>
  <c r="CD56" i="6"/>
  <c r="DB56" i="6"/>
  <c r="N57" i="6"/>
  <c r="P57" i="6" s="1"/>
  <c r="Q57" i="6" s="1"/>
  <c r="BP60" i="6"/>
  <c r="BR60" i="6"/>
  <c r="BS60" i="6" s="1"/>
  <c r="BN61" i="6"/>
  <c r="BM60" i="6"/>
  <c r="DM60" i="6"/>
  <c r="BX60" i="6"/>
  <c r="BQ60" i="6"/>
  <c r="BY57" i="6"/>
  <c r="DO57" i="6"/>
  <c r="DV57" i="6"/>
  <c r="BW58" i="6"/>
  <c r="DG58" i="6"/>
  <c r="DP58" i="6" s="1"/>
  <c r="DQ58" i="6" s="1"/>
  <c r="DF58" i="6"/>
  <c r="DR58" i="6" s="1"/>
  <c r="DS58" i="6" s="1"/>
  <c r="DE58" i="6"/>
  <c r="DN58" i="6" s="1"/>
  <c r="BV59" i="6"/>
  <c r="CA57" i="6"/>
  <c r="BT58" i="6"/>
  <c r="O58" i="6"/>
  <c r="H59" i="6"/>
  <c r="BU61" i="6" l="1"/>
  <c r="AT59" i="6"/>
  <c r="K59" i="6"/>
  <c r="M59" i="6" s="1"/>
  <c r="AS59" i="6"/>
  <c r="L60" i="6"/>
  <c r="J60" i="6" s="1"/>
  <c r="AS60" i="6" s="1"/>
  <c r="D60" i="6"/>
  <c r="F60" i="6"/>
  <c r="G60" i="6" s="1"/>
  <c r="B61" i="6"/>
  <c r="A60" i="6"/>
  <c r="E60" i="6"/>
  <c r="I60" i="6"/>
  <c r="BP61" i="6"/>
  <c r="BM61" i="6"/>
  <c r="BN62" i="6"/>
  <c r="BR61" i="6"/>
  <c r="BS61" i="6" s="1"/>
  <c r="DM61" i="6"/>
  <c r="BX61" i="6"/>
  <c r="BQ61" i="6"/>
  <c r="BZ57" i="6"/>
  <c r="CB57" i="6" s="1"/>
  <c r="CC57" i="6" s="1"/>
  <c r="CP57" i="6"/>
  <c r="DB57" i="6"/>
  <c r="CJ57" i="6"/>
  <c r="CV57" i="6"/>
  <c r="CD57" i="6"/>
  <c r="N58" i="6"/>
  <c r="P58" i="6" s="1"/>
  <c r="Q58" i="6" s="1"/>
  <c r="BY58" i="6"/>
  <c r="BW59" i="6"/>
  <c r="DG59" i="6"/>
  <c r="DP59" i="6" s="1"/>
  <c r="DQ59" i="6" s="1"/>
  <c r="DE59" i="6"/>
  <c r="DN59" i="6" s="1"/>
  <c r="DF59" i="6"/>
  <c r="DR59" i="6" s="1"/>
  <c r="DS59" i="6" s="1"/>
  <c r="BV60" i="6"/>
  <c r="DO58" i="6"/>
  <c r="DV58" i="6"/>
  <c r="CA58" i="6"/>
  <c r="BT59" i="6"/>
  <c r="O59" i="6"/>
  <c r="H60" i="6"/>
  <c r="AU60" i="6" l="1"/>
  <c r="K60" i="6"/>
  <c r="BU62" i="6"/>
  <c r="I61" i="6"/>
  <c r="A61" i="6"/>
  <c r="L61" i="6"/>
  <c r="F61" i="6"/>
  <c r="G61" i="6" s="1"/>
  <c r="E61" i="6"/>
  <c r="D61" i="6"/>
  <c r="B62" i="6"/>
  <c r="AT60" i="6"/>
  <c r="J61" i="6"/>
  <c r="K61" i="6" s="1"/>
  <c r="BP62" i="6"/>
  <c r="BM62" i="6"/>
  <c r="BR62" i="6"/>
  <c r="BS62" i="6" s="1"/>
  <c r="BN63" i="6"/>
  <c r="DM62" i="6"/>
  <c r="BX62" i="6"/>
  <c r="BQ62" i="6"/>
  <c r="BZ58" i="6"/>
  <c r="CB58" i="6" s="1"/>
  <c r="CC58" i="6" s="1"/>
  <c r="DB58" i="6"/>
  <c r="CD58" i="6"/>
  <c r="CV58" i="6"/>
  <c r="CJ58" i="6"/>
  <c r="CP58" i="6"/>
  <c r="N59" i="6"/>
  <c r="P59" i="6" s="1"/>
  <c r="Q59" i="6" s="1"/>
  <c r="M60" i="6"/>
  <c r="BY59" i="6"/>
  <c r="DO59" i="6"/>
  <c r="DV59" i="6"/>
  <c r="BW60" i="6"/>
  <c r="BV61" i="6"/>
  <c r="DE60" i="6"/>
  <c r="DN60" i="6" s="1"/>
  <c r="DG60" i="6"/>
  <c r="DP60" i="6" s="1"/>
  <c r="DQ60" i="6" s="1"/>
  <c r="DF60" i="6"/>
  <c r="DR60" i="6" s="1"/>
  <c r="DS60" i="6" s="1"/>
  <c r="BT60" i="6"/>
  <c r="CA59" i="6"/>
  <c r="H61" i="6"/>
  <c r="O60" i="6"/>
  <c r="AT61" i="6" l="1"/>
  <c r="AS61" i="6"/>
  <c r="AU61" i="6"/>
  <c r="BU63" i="6"/>
  <c r="I62" i="6"/>
  <c r="L62" i="6"/>
  <c r="J62" i="6" s="1"/>
  <c r="K62" i="6" s="1"/>
  <c r="A62" i="6"/>
  <c r="B63" i="6"/>
  <c r="D62" i="6"/>
  <c r="E62" i="6"/>
  <c r="F62" i="6"/>
  <c r="G62" i="6" s="1"/>
  <c r="BZ59" i="6"/>
  <c r="CB59" i="6" s="1"/>
  <c r="CC59" i="6" s="1"/>
  <c r="CD59" i="6"/>
  <c r="DB59" i="6"/>
  <c r="CV59" i="6"/>
  <c r="CJ59" i="6"/>
  <c r="CP59" i="6"/>
  <c r="N60" i="6"/>
  <c r="P60" i="6" s="1"/>
  <c r="Q60" i="6" s="1"/>
  <c r="BN64" i="6"/>
  <c r="BP63" i="6"/>
  <c r="BR63" i="6"/>
  <c r="BS63" i="6" s="1"/>
  <c r="BM63" i="6"/>
  <c r="DM63" i="6"/>
  <c r="BQ63" i="6"/>
  <c r="BX63" i="6"/>
  <c r="M61" i="6"/>
  <c r="BY60" i="6"/>
  <c r="BV62" i="6"/>
  <c r="DE61" i="6"/>
  <c r="DN61" i="6" s="1"/>
  <c r="DG61" i="6"/>
  <c r="DP61" i="6" s="1"/>
  <c r="DQ61" i="6" s="1"/>
  <c r="DF61" i="6"/>
  <c r="DR61" i="6" s="1"/>
  <c r="DS61" i="6" s="1"/>
  <c r="BW61" i="6"/>
  <c r="DO60" i="6"/>
  <c r="DV60" i="6"/>
  <c r="CA60" i="6"/>
  <c r="BT61" i="6"/>
  <c r="H62" i="6"/>
  <c r="O61" i="6"/>
  <c r="BU64" i="6" l="1"/>
  <c r="AT62" i="6"/>
  <c r="AS62" i="6"/>
  <c r="AU62" i="6"/>
  <c r="L63" i="6"/>
  <c r="J63" i="6" s="1"/>
  <c r="AT63" i="6" s="1"/>
  <c r="I63" i="6"/>
  <c r="E63" i="6"/>
  <c r="F63" i="6"/>
  <c r="G63" i="6" s="1"/>
  <c r="B64" i="6"/>
  <c r="A63" i="6"/>
  <c r="D63" i="6"/>
  <c r="BP64" i="6"/>
  <c r="BM64" i="6"/>
  <c r="BN65" i="6"/>
  <c r="BU65" i="6" s="1"/>
  <c r="BR64" i="6"/>
  <c r="BS64" i="6" s="1"/>
  <c r="DM64" i="6"/>
  <c r="BX64" i="6"/>
  <c r="BQ64" i="6"/>
  <c r="BZ60" i="6"/>
  <c r="CB60" i="6" s="1"/>
  <c r="CC60" i="6" s="1"/>
  <c r="CD60" i="6"/>
  <c r="CJ60" i="6"/>
  <c r="DB60" i="6"/>
  <c r="CV60" i="6"/>
  <c r="CP60" i="6"/>
  <c r="N61" i="6"/>
  <c r="P61" i="6" s="1"/>
  <c r="Q61" i="6" s="1"/>
  <c r="M62" i="6"/>
  <c r="BY61" i="6"/>
  <c r="DV61" i="6"/>
  <c r="DO61" i="6"/>
  <c r="DE62" i="6"/>
  <c r="DN62" i="6" s="1"/>
  <c r="BV63" i="6"/>
  <c r="DG62" i="6"/>
  <c r="DP62" i="6" s="1"/>
  <c r="DQ62" i="6" s="1"/>
  <c r="DF62" i="6"/>
  <c r="DR62" i="6" s="1"/>
  <c r="DS62" i="6" s="1"/>
  <c r="BW62" i="6"/>
  <c r="BT62" i="6"/>
  <c r="CA61" i="6"/>
  <c r="O62" i="6"/>
  <c r="H63" i="6"/>
  <c r="AU63" i="6" l="1"/>
  <c r="K63" i="6"/>
  <c r="AS63" i="6"/>
  <c r="B65" i="6"/>
  <c r="I64" i="6"/>
  <c r="L64" i="6"/>
  <c r="J64" i="6" s="1"/>
  <c r="AT64" i="6" s="1"/>
  <c r="A64" i="6"/>
  <c r="F64" i="6"/>
  <c r="G64" i="6" s="1"/>
  <c r="D64" i="6"/>
  <c r="E64" i="6"/>
  <c r="BN66" i="6"/>
  <c r="BU66" i="6" s="1"/>
  <c r="BP65" i="6"/>
  <c r="BM65" i="6"/>
  <c r="BR65" i="6"/>
  <c r="BS65" i="6" s="1"/>
  <c r="DM65" i="6"/>
  <c r="BX65" i="6"/>
  <c r="BQ65" i="6"/>
  <c r="BZ61" i="6"/>
  <c r="CB61" i="6" s="1"/>
  <c r="CC61" i="6" s="1"/>
  <c r="DB61" i="6"/>
  <c r="CP61" i="6"/>
  <c r="CV61" i="6"/>
  <c r="CD61" i="6"/>
  <c r="CJ61" i="6"/>
  <c r="N62" i="6"/>
  <c r="P62" i="6" s="1"/>
  <c r="Q62" i="6" s="1"/>
  <c r="M63" i="6"/>
  <c r="BY62" i="6"/>
  <c r="DV62" i="6"/>
  <c r="DO62" i="6"/>
  <c r="DE63" i="6"/>
  <c r="DN63" i="6" s="1"/>
  <c r="BW63" i="6"/>
  <c r="DG63" i="6"/>
  <c r="DP63" i="6" s="1"/>
  <c r="DQ63" i="6" s="1"/>
  <c r="BV64" i="6"/>
  <c r="DF63" i="6"/>
  <c r="DR63" i="6" s="1"/>
  <c r="DS63" i="6" s="1"/>
  <c r="CA62" i="6"/>
  <c r="BT63" i="6"/>
  <c r="H64" i="6"/>
  <c r="O63" i="6"/>
  <c r="AS64" i="6" l="1"/>
  <c r="AU64" i="6"/>
  <c r="K64" i="6"/>
  <c r="M64" i="6" s="1"/>
  <c r="L65" i="6"/>
  <c r="J65" i="6" s="1"/>
  <c r="D65" i="6"/>
  <c r="I65" i="6"/>
  <c r="B66" i="6"/>
  <c r="F65" i="6"/>
  <c r="G65" i="6" s="1"/>
  <c r="E65" i="6"/>
  <c r="A65" i="6"/>
  <c r="BZ62" i="6"/>
  <c r="CB62" i="6" s="1"/>
  <c r="CC62" i="6" s="1"/>
  <c r="DB62" i="6"/>
  <c r="CD62" i="6"/>
  <c r="CV62" i="6"/>
  <c r="CP62" i="6"/>
  <c r="CJ62" i="6"/>
  <c r="BN67" i="6"/>
  <c r="BU67" i="6" s="1"/>
  <c r="BP66" i="6"/>
  <c r="BM66" i="6"/>
  <c r="BR66" i="6"/>
  <c r="BS66" i="6" s="1"/>
  <c r="BQ66" i="6"/>
  <c r="BX66" i="6"/>
  <c r="N63" i="6"/>
  <c r="P63" i="6" s="1"/>
  <c r="Q63" i="6" s="1"/>
  <c r="BY63" i="6"/>
  <c r="DE64" i="6"/>
  <c r="DN64" i="6" s="1"/>
  <c r="DF64" i="6"/>
  <c r="DR64" i="6" s="1"/>
  <c r="DS64" i="6" s="1"/>
  <c r="BW64" i="6"/>
  <c r="DG64" i="6"/>
  <c r="DP64" i="6" s="1"/>
  <c r="DQ64" i="6" s="1"/>
  <c r="BV65" i="6"/>
  <c r="DV63" i="6"/>
  <c r="DO63" i="6"/>
  <c r="BT64" i="6"/>
  <c r="CA63" i="6"/>
  <c r="H65" i="6"/>
  <c r="O64" i="6"/>
  <c r="K65" i="6" l="1"/>
  <c r="AU65" i="6"/>
  <c r="AS65" i="6"/>
  <c r="I66" i="6"/>
  <c r="B67" i="6"/>
  <c r="L66" i="6"/>
  <c r="A66" i="6"/>
  <c r="F66" i="6"/>
  <c r="G66" i="6" s="1"/>
  <c r="E66" i="6"/>
  <c r="D66" i="6"/>
  <c r="AT65" i="6"/>
  <c r="J66" i="6"/>
  <c r="AU66" i="6" s="1"/>
  <c r="BN68" i="6"/>
  <c r="BU68" i="6" s="1"/>
  <c r="BP67" i="6"/>
  <c r="BM67" i="6"/>
  <c r="BR67" i="6"/>
  <c r="BS67" i="6" s="1"/>
  <c r="BX67" i="6"/>
  <c r="BQ67" i="6"/>
  <c r="BZ63" i="6"/>
  <c r="CB63" i="6" s="1"/>
  <c r="CC63" i="6" s="1"/>
  <c r="CD63" i="6"/>
  <c r="CV63" i="6"/>
  <c r="CJ63" i="6"/>
  <c r="DB63" i="6"/>
  <c r="CP63" i="6"/>
  <c r="N64" i="6"/>
  <c r="P64" i="6" s="1"/>
  <c r="Q64" i="6" s="1"/>
  <c r="M65" i="6"/>
  <c r="BY64" i="6"/>
  <c r="DF65" i="6"/>
  <c r="DR65" i="6" s="1"/>
  <c r="DS65" i="6" s="1"/>
  <c r="DG65" i="6"/>
  <c r="DP65" i="6" s="1"/>
  <c r="DQ65" i="6" s="1"/>
  <c r="DE65" i="6"/>
  <c r="DN65" i="6" s="1"/>
  <c r="BW65" i="6"/>
  <c r="BV66" i="6"/>
  <c r="DO64" i="6"/>
  <c r="DV64" i="6"/>
  <c r="BT65" i="6"/>
  <c r="CA64" i="6"/>
  <c r="O65" i="6"/>
  <c r="H66" i="6"/>
  <c r="AS66" i="6" l="1"/>
  <c r="K66" i="6"/>
  <c r="M66" i="6" s="1"/>
  <c r="AT66" i="6"/>
  <c r="L67" i="6"/>
  <c r="J67" i="6" s="1"/>
  <c r="AT67" i="6" s="1"/>
  <c r="I67" i="6"/>
  <c r="A67" i="6"/>
  <c r="D67" i="6"/>
  <c r="B68" i="6"/>
  <c r="F67" i="6"/>
  <c r="G67" i="6" s="1"/>
  <c r="E67" i="6"/>
  <c r="BZ64" i="6"/>
  <c r="CB64" i="6" s="1"/>
  <c r="CC64" i="6" s="1"/>
  <c r="DB64" i="6"/>
  <c r="CV64" i="6"/>
  <c r="CP64" i="6"/>
  <c r="CD64" i="6"/>
  <c r="CJ64" i="6"/>
  <c r="BP68" i="6"/>
  <c r="BM68" i="6"/>
  <c r="BN69" i="6"/>
  <c r="BU69" i="6" s="1"/>
  <c r="BR68" i="6"/>
  <c r="BS68" i="6" s="1"/>
  <c r="BX68" i="6"/>
  <c r="BQ68" i="6"/>
  <c r="N65" i="6"/>
  <c r="P65" i="6" s="1"/>
  <c r="Q65" i="6" s="1"/>
  <c r="BY65" i="6"/>
  <c r="BV67" i="6"/>
  <c r="DF66" i="6"/>
  <c r="DE66" i="6"/>
  <c r="DG66" i="6"/>
  <c r="BW66" i="6"/>
  <c r="DO65" i="6"/>
  <c r="DV65" i="6"/>
  <c r="BT66" i="6"/>
  <c r="CA65" i="6"/>
  <c r="H67" i="6"/>
  <c r="O66" i="6"/>
  <c r="K67" i="6" l="1"/>
  <c r="AS67" i="6"/>
  <c r="AU67" i="6"/>
  <c r="F68" i="6"/>
  <c r="G68" i="6" s="1"/>
  <c r="D68" i="6"/>
  <c r="L68" i="6"/>
  <c r="J68" i="6" s="1"/>
  <c r="E68" i="6"/>
  <c r="B69" i="6"/>
  <c r="A68" i="6"/>
  <c r="I68" i="6"/>
  <c r="BZ65" i="6"/>
  <c r="CB65" i="6" s="1"/>
  <c r="CC65" i="6" s="1"/>
  <c r="N66" i="6"/>
  <c r="P66" i="6" s="1"/>
  <c r="Q66" i="6" s="1"/>
  <c r="BP69" i="6"/>
  <c r="BM69" i="6"/>
  <c r="BR69" i="6"/>
  <c r="BS69" i="6" s="1"/>
  <c r="BN70" i="6"/>
  <c r="BQ69" i="6"/>
  <c r="BX69" i="6"/>
  <c r="M67" i="6"/>
  <c r="BY66" i="6"/>
  <c r="DF67" i="6"/>
  <c r="DE67" i="6"/>
  <c r="BV68" i="6"/>
  <c r="BW67" i="6"/>
  <c r="DG67" i="6"/>
  <c r="CA66" i="6"/>
  <c r="BT67" i="6"/>
  <c r="H68" i="6"/>
  <c r="O67" i="6"/>
  <c r="AT68" i="6" l="1"/>
  <c r="K68" i="6"/>
  <c r="AU68" i="6"/>
  <c r="AS68" i="6"/>
  <c r="I69" i="6"/>
  <c r="L69" i="6"/>
  <c r="J69" i="6" s="1"/>
  <c r="E69" i="6"/>
  <c r="A69" i="6"/>
  <c r="F69" i="6"/>
  <c r="G69" i="6" s="1"/>
  <c r="D69" i="6"/>
  <c r="B70" i="6"/>
  <c r="BR70" i="6" s="1"/>
  <c r="BS70" i="6" s="1"/>
  <c r="BU70" i="6"/>
  <c r="BQ70" i="6"/>
  <c r="BX70" i="6"/>
  <c r="BN71" i="6"/>
  <c r="BP70" i="6"/>
  <c r="BM70" i="6"/>
  <c r="BZ66" i="6"/>
  <c r="CB66" i="6" s="1"/>
  <c r="CC66" i="6" s="1"/>
  <c r="N67" i="6"/>
  <c r="P67" i="6" s="1"/>
  <c r="Q67" i="6" s="1"/>
  <c r="M68" i="6"/>
  <c r="BY67" i="6"/>
  <c r="DE68" i="6"/>
  <c r="DF68" i="6"/>
  <c r="BW68" i="6"/>
  <c r="BV69" i="6"/>
  <c r="DG68" i="6"/>
  <c r="CA67" i="6"/>
  <c r="BT68" i="6"/>
  <c r="O68" i="6"/>
  <c r="H69" i="6"/>
  <c r="AT69" i="6" l="1"/>
  <c r="J70" i="6"/>
  <c r="AS70" i="6" s="1"/>
  <c r="AU69" i="6"/>
  <c r="K69" i="6"/>
  <c r="M69" i="6" s="1"/>
  <c r="AS69" i="6"/>
  <c r="A70" i="6"/>
  <c r="AM70" i="6"/>
  <c r="L70" i="6"/>
  <c r="F70" i="6"/>
  <c r="G70" i="6" s="1"/>
  <c r="O70" i="6"/>
  <c r="I70" i="6"/>
  <c r="E70" i="6"/>
  <c r="M70" i="6"/>
  <c r="D70" i="6"/>
  <c r="U70" i="6"/>
  <c r="B71" i="6"/>
  <c r="AA70" i="6"/>
  <c r="AG70" i="6"/>
  <c r="BZ67" i="6"/>
  <c r="CB67" i="6" s="1"/>
  <c r="CC67" i="6" s="1"/>
  <c r="BN72" i="6"/>
  <c r="BM71" i="6"/>
  <c r="BQ71" i="6"/>
  <c r="BX71" i="6"/>
  <c r="BP71" i="6"/>
  <c r="BU71" i="6"/>
  <c r="BR71" i="6"/>
  <c r="BS71" i="6" s="1"/>
  <c r="N68" i="6"/>
  <c r="P68" i="6" s="1"/>
  <c r="Q68" i="6" s="1"/>
  <c r="BY68" i="6"/>
  <c r="BW69" i="6"/>
  <c r="DG69" i="6"/>
  <c r="DE69" i="6"/>
  <c r="BV70" i="6"/>
  <c r="DF69" i="6"/>
  <c r="BT69" i="6"/>
  <c r="CA68" i="6"/>
  <c r="O69" i="6"/>
  <c r="H70" i="6"/>
  <c r="AU70" i="6" l="1"/>
  <c r="K70" i="6"/>
  <c r="AT70" i="6"/>
  <c r="N70" i="6"/>
  <c r="O71" i="6"/>
  <c r="B72" i="6"/>
  <c r="BR72" i="6" s="1"/>
  <c r="BS72" i="6" s="1"/>
  <c r="AG71" i="6"/>
  <c r="A71" i="6"/>
  <c r="I71" i="6"/>
  <c r="M71" i="6"/>
  <c r="AA71" i="6"/>
  <c r="L71" i="6"/>
  <c r="U71" i="6"/>
  <c r="E71" i="6"/>
  <c r="AM71" i="6"/>
  <c r="D71" i="6"/>
  <c r="F71" i="6"/>
  <c r="G71" i="6" s="1"/>
  <c r="J71" i="6"/>
  <c r="AT71" i="6" s="1"/>
  <c r="BZ68" i="6"/>
  <c r="CB68" i="6" s="1"/>
  <c r="CC68" i="6" s="1"/>
  <c r="N69" i="6"/>
  <c r="P69" i="6" s="1"/>
  <c r="Q69" i="6" s="1"/>
  <c r="BN73" i="6"/>
  <c r="BX72" i="6"/>
  <c r="BP72" i="6"/>
  <c r="BM72" i="6"/>
  <c r="BQ72" i="6"/>
  <c r="BU72" i="6"/>
  <c r="BY69" i="6"/>
  <c r="BW70" i="6"/>
  <c r="BY70" i="6" s="1"/>
  <c r="BZ70" i="6" s="1"/>
  <c r="DF70" i="6"/>
  <c r="DE70" i="6"/>
  <c r="BV71" i="6"/>
  <c r="DG70" i="6"/>
  <c r="CA69" i="6"/>
  <c r="BT70" i="6"/>
  <c r="CA70" i="6" s="1"/>
  <c r="H71" i="6"/>
  <c r="P70" i="6"/>
  <c r="Q70" i="6" s="1"/>
  <c r="J72" i="6" l="1"/>
  <c r="K72" i="6" s="1"/>
  <c r="K71" i="6"/>
  <c r="AS71" i="6"/>
  <c r="A72" i="6"/>
  <c r="F72" i="6"/>
  <c r="G72" i="6" s="1"/>
  <c r="L72" i="6"/>
  <c r="M72" i="6"/>
  <c r="AG72" i="6"/>
  <c r="D72" i="6"/>
  <c r="I72" i="6"/>
  <c r="O72" i="6"/>
  <c r="U72" i="6"/>
  <c r="B73" i="6"/>
  <c r="AM72" i="6"/>
  <c r="E72" i="6"/>
  <c r="AA72" i="6"/>
  <c r="AU71" i="6"/>
  <c r="N71" i="6"/>
  <c r="BN74" i="6"/>
  <c r="BQ73" i="6"/>
  <c r="BX73" i="6"/>
  <c r="BU73" i="6"/>
  <c r="BM73" i="6"/>
  <c r="BP73" i="6"/>
  <c r="BZ69" i="6"/>
  <c r="CB69" i="6" s="1"/>
  <c r="CC69" i="6" s="1"/>
  <c r="DE71" i="6"/>
  <c r="BV72" i="6"/>
  <c r="DF71" i="6"/>
  <c r="DG71" i="6"/>
  <c r="BW71" i="6"/>
  <c r="BY71" i="6" s="1"/>
  <c r="BZ71" i="6" s="1"/>
  <c r="BT71" i="6"/>
  <c r="CA71" i="6" s="1"/>
  <c r="CB70" i="6"/>
  <c r="CC70" i="6" s="1"/>
  <c r="H72" i="6"/>
  <c r="P71" i="6"/>
  <c r="Q71" i="6" s="1"/>
  <c r="J73" i="6" l="1"/>
  <c r="AU73" i="6" s="1"/>
  <c r="AS72" i="6"/>
  <c r="BR73" i="6"/>
  <c r="BS73" i="6" s="1"/>
  <c r="AU72" i="6"/>
  <c r="AT72" i="6"/>
  <c r="N72" i="6"/>
  <c r="E73" i="6"/>
  <c r="B74" i="6"/>
  <c r="J74" i="6" s="1"/>
  <c r="I73" i="6"/>
  <c r="K73" i="6" s="1"/>
  <c r="F73" i="6"/>
  <c r="G73" i="6" s="1"/>
  <c r="AM73" i="6"/>
  <c r="M73" i="6"/>
  <c r="AG73" i="6"/>
  <c r="A73" i="6"/>
  <c r="U73" i="6"/>
  <c r="L73" i="6"/>
  <c r="AA73" i="6"/>
  <c r="O73" i="6"/>
  <c r="D73" i="6"/>
  <c r="BN75" i="6"/>
  <c r="BM74" i="6"/>
  <c r="BP74" i="6"/>
  <c r="BU74" i="6"/>
  <c r="BX74" i="6"/>
  <c r="BQ74" i="6"/>
  <c r="BV73" i="6"/>
  <c r="DG72" i="6"/>
  <c r="DF72" i="6"/>
  <c r="DE72" i="6"/>
  <c r="BW72" i="6"/>
  <c r="BY72" i="6" s="1"/>
  <c r="BZ72" i="6" s="1"/>
  <c r="BT72" i="6"/>
  <c r="CA72" i="6" s="1"/>
  <c r="CB71" i="6"/>
  <c r="CC71" i="6" s="1"/>
  <c r="H73" i="6"/>
  <c r="P72" i="6"/>
  <c r="Q72" i="6" s="1"/>
  <c r="AS73" i="6" l="1"/>
  <c r="AT73" i="6"/>
  <c r="BR74" i="6"/>
  <c r="BS74" i="6" s="1"/>
  <c r="N73" i="6"/>
  <c r="O74" i="6"/>
  <c r="B75" i="6"/>
  <c r="J75" i="6" s="1"/>
  <c r="M74" i="6"/>
  <c r="AG74" i="6"/>
  <c r="D74" i="6"/>
  <c r="AA74" i="6"/>
  <c r="I74" i="6"/>
  <c r="AM74" i="6"/>
  <c r="E74" i="6"/>
  <c r="U74" i="6"/>
  <c r="A74" i="6"/>
  <c r="F74" i="6"/>
  <c r="G74" i="6" s="1"/>
  <c r="L74" i="6"/>
  <c r="BN76" i="6"/>
  <c r="BX75" i="6"/>
  <c r="BP75" i="6"/>
  <c r="BU75" i="6"/>
  <c r="BQ75" i="6"/>
  <c r="BM75" i="6"/>
  <c r="BR75" i="6"/>
  <c r="AU74" i="6"/>
  <c r="AS74" i="6"/>
  <c r="K74" i="6"/>
  <c r="AT74" i="6"/>
  <c r="BW73" i="6"/>
  <c r="BY73" i="6" s="1"/>
  <c r="BZ73" i="6" s="1"/>
  <c r="DF73" i="6"/>
  <c r="BV74" i="6"/>
  <c r="DE73" i="6"/>
  <c r="DG73" i="6"/>
  <c r="BT73" i="6"/>
  <c r="CA73" i="6" s="1"/>
  <c r="CB72" i="6"/>
  <c r="CC72" i="6" s="1"/>
  <c r="H74" i="6"/>
  <c r="P73" i="6"/>
  <c r="Q73" i="6" s="1"/>
  <c r="BS75" i="6" l="1"/>
  <c r="N74" i="6"/>
  <c r="E75" i="6"/>
  <c r="AM75" i="6"/>
  <c r="D75" i="6"/>
  <c r="F75" i="6"/>
  <c r="G75" i="6" s="1"/>
  <c r="I75" i="6"/>
  <c r="K75" i="6" s="1"/>
  <c r="O75" i="6"/>
  <c r="AG75" i="6"/>
  <c r="B76" i="6"/>
  <c r="J76" i="6" s="1"/>
  <c r="M75" i="6"/>
  <c r="A75" i="6"/>
  <c r="U75" i="6"/>
  <c r="L75" i="6"/>
  <c r="AA75" i="6"/>
  <c r="BN77" i="6"/>
  <c r="BU76" i="6"/>
  <c r="BQ76" i="6"/>
  <c r="BX76" i="6"/>
  <c r="BP76" i="6"/>
  <c r="BM76" i="6"/>
  <c r="BR76" i="6"/>
  <c r="AU75" i="6"/>
  <c r="AT75" i="6"/>
  <c r="AS75" i="6"/>
  <c r="DG74" i="6"/>
  <c r="BV75" i="6"/>
  <c r="DF74" i="6"/>
  <c r="DE74" i="6"/>
  <c r="BW74" i="6"/>
  <c r="BY74" i="6" s="1"/>
  <c r="BZ74" i="6" s="1"/>
  <c r="BT74" i="6"/>
  <c r="CA74" i="6" s="1"/>
  <c r="CB73" i="6"/>
  <c r="CC73" i="6" s="1"/>
  <c r="H75" i="6"/>
  <c r="P74" i="6"/>
  <c r="Q74" i="6" s="1"/>
  <c r="BS76" i="6" l="1"/>
  <c r="N75" i="6"/>
  <c r="D76" i="6"/>
  <c r="AA76" i="6"/>
  <c r="A76" i="6"/>
  <c r="AM76" i="6"/>
  <c r="I76" i="6"/>
  <c r="K76" i="6" s="1"/>
  <c r="F76" i="6"/>
  <c r="G76" i="6" s="1"/>
  <c r="E76" i="6"/>
  <c r="B77" i="6"/>
  <c r="O76" i="6"/>
  <c r="M76" i="6"/>
  <c r="AG76" i="6"/>
  <c r="L76" i="6"/>
  <c r="U76" i="6"/>
  <c r="BU77" i="6"/>
  <c r="BM77" i="6"/>
  <c r="BN78" i="6"/>
  <c r="BQ77" i="6"/>
  <c r="BX77" i="6"/>
  <c r="BP77" i="6"/>
  <c r="AS76" i="6"/>
  <c r="AT76" i="6"/>
  <c r="AU76" i="6"/>
  <c r="DF75" i="6"/>
  <c r="BV76" i="6"/>
  <c r="DE75" i="6"/>
  <c r="DG75" i="6"/>
  <c r="BW75" i="6"/>
  <c r="BY75" i="6" s="1"/>
  <c r="BZ75" i="6" s="1"/>
  <c r="BT75" i="6"/>
  <c r="CA75" i="6" s="1"/>
  <c r="CB74" i="6"/>
  <c r="CC74" i="6" s="1"/>
  <c r="H76" i="6"/>
  <c r="P75" i="6"/>
  <c r="Q75" i="6" s="1"/>
  <c r="N76" i="6" l="1"/>
  <c r="E77" i="6"/>
  <c r="AA77" i="6"/>
  <c r="B78" i="6"/>
  <c r="AM77" i="6"/>
  <c r="I77" i="6"/>
  <c r="A77" i="6"/>
  <c r="F77" i="6"/>
  <c r="G77" i="6" s="1"/>
  <c r="D77" i="6"/>
  <c r="U77" i="6"/>
  <c r="L77" i="6"/>
  <c r="O77" i="6"/>
  <c r="M77" i="6"/>
  <c r="AG77" i="6"/>
  <c r="J77" i="6"/>
  <c r="AS77" i="6" s="1"/>
  <c r="BR77" i="6"/>
  <c r="BS77" i="6" s="1"/>
  <c r="BQ78" i="6"/>
  <c r="BX78" i="6"/>
  <c r="BP78" i="6"/>
  <c r="BU78" i="6"/>
  <c r="BN79" i="6"/>
  <c r="BM78" i="6"/>
  <c r="BR78" i="6"/>
  <c r="BW76" i="6"/>
  <c r="BY76" i="6" s="1"/>
  <c r="BZ76" i="6" s="1"/>
  <c r="DG76" i="6"/>
  <c r="DF76" i="6"/>
  <c r="DE76" i="6"/>
  <c r="BV77" i="6"/>
  <c r="BT76" i="6"/>
  <c r="CA76" i="6" s="1"/>
  <c r="CB75" i="6"/>
  <c r="CC75" i="6" s="1"/>
  <c r="H77" i="6"/>
  <c r="P76" i="6"/>
  <c r="Q76" i="6" s="1"/>
  <c r="N77" i="6" l="1"/>
  <c r="J78" i="6"/>
  <c r="AT78" i="6" s="1"/>
  <c r="BS78" i="6"/>
  <c r="AT77" i="6"/>
  <c r="AU77" i="6"/>
  <c r="K77" i="6"/>
  <c r="E78" i="6"/>
  <c r="F78" i="6"/>
  <c r="G78" i="6" s="1"/>
  <c r="D78" i="6"/>
  <c r="A78" i="6"/>
  <c r="U78" i="6"/>
  <c r="O78" i="6"/>
  <c r="I78" i="6"/>
  <c r="B79" i="6"/>
  <c r="BR79" i="6" s="1"/>
  <c r="M78" i="6"/>
  <c r="AG78" i="6"/>
  <c r="L78" i="6"/>
  <c r="AA78" i="6"/>
  <c r="AM78" i="6"/>
  <c r="BN80" i="6"/>
  <c r="BM79" i="6"/>
  <c r="BX79" i="6"/>
  <c r="BP79" i="6"/>
  <c r="BU79" i="6"/>
  <c r="BQ79" i="6"/>
  <c r="AS78" i="6"/>
  <c r="DE77" i="6"/>
  <c r="BV78" i="6"/>
  <c r="BW77" i="6"/>
  <c r="BY77" i="6" s="1"/>
  <c r="BZ77" i="6" s="1"/>
  <c r="DG77" i="6"/>
  <c r="DF77" i="6"/>
  <c r="BT77" i="6"/>
  <c r="CA77" i="6" s="1"/>
  <c r="CB76" i="6"/>
  <c r="CC76" i="6" s="1"/>
  <c r="H78" i="6"/>
  <c r="P77" i="6"/>
  <c r="Q77" i="6" s="1"/>
  <c r="AU78" i="6" l="1"/>
  <c r="J79" i="6"/>
  <c r="AU79" i="6" s="1"/>
  <c r="K78" i="6"/>
  <c r="N78" i="6"/>
  <c r="BS79" i="6"/>
  <c r="E79" i="6"/>
  <c r="U79" i="6"/>
  <c r="A79" i="6"/>
  <c r="F79" i="6"/>
  <c r="G79" i="6" s="1"/>
  <c r="AG79" i="6"/>
  <c r="L79" i="6"/>
  <c r="O79" i="6"/>
  <c r="B80" i="6"/>
  <c r="BR80" i="6" s="1"/>
  <c r="BS80" i="6" s="1"/>
  <c r="M79" i="6"/>
  <c r="D79" i="6"/>
  <c r="AM79" i="6"/>
  <c r="I79" i="6"/>
  <c r="AA79" i="6"/>
  <c r="BP80" i="6"/>
  <c r="BU80" i="6"/>
  <c r="BX80" i="6"/>
  <c r="BM80" i="6"/>
  <c r="BQ80" i="6"/>
  <c r="BN81" i="6"/>
  <c r="AS79" i="6"/>
  <c r="DG78" i="6"/>
  <c r="BW78" i="6"/>
  <c r="BY78" i="6" s="1"/>
  <c r="BZ78" i="6" s="1"/>
  <c r="DE78" i="6"/>
  <c r="DF78" i="6"/>
  <c r="BV79" i="6"/>
  <c r="BT78" i="6"/>
  <c r="CA78" i="6" s="1"/>
  <c r="CB77" i="6"/>
  <c r="CC77" i="6" s="1"/>
  <c r="H79" i="6"/>
  <c r="P78" i="6"/>
  <c r="Q78" i="6" s="1"/>
  <c r="AT79" i="6" l="1"/>
  <c r="K79" i="6"/>
  <c r="N79" i="6"/>
  <c r="J80" i="6"/>
  <c r="E80" i="6"/>
  <c r="AM80" i="6"/>
  <c r="O80" i="6"/>
  <c r="AA80" i="6"/>
  <c r="B81" i="6"/>
  <c r="U80" i="6"/>
  <c r="A80" i="6"/>
  <c r="F80" i="6"/>
  <c r="G80" i="6" s="1"/>
  <c r="L80" i="6"/>
  <c r="I80" i="6"/>
  <c r="M80" i="6"/>
  <c r="AG80" i="6"/>
  <c r="D80" i="6"/>
  <c r="BN82" i="6"/>
  <c r="BQ81" i="6"/>
  <c r="BU81" i="6"/>
  <c r="BM81" i="6"/>
  <c r="BX81" i="6"/>
  <c r="BP81" i="6"/>
  <c r="BW79" i="6"/>
  <c r="BY79" i="6" s="1"/>
  <c r="BZ79" i="6" s="1"/>
  <c r="DG79" i="6"/>
  <c r="DF79" i="6"/>
  <c r="BV80" i="6"/>
  <c r="DE79" i="6"/>
  <c r="BT79" i="6"/>
  <c r="CA79" i="6" s="1"/>
  <c r="CB78" i="6"/>
  <c r="CC78" i="6" s="1"/>
  <c r="H80" i="6"/>
  <c r="P79" i="6"/>
  <c r="Q79" i="6" s="1"/>
  <c r="K80" i="6" l="1"/>
  <c r="N80" i="6"/>
  <c r="J81" i="6"/>
  <c r="AU81" i="6" s="1"/>
  <c r="AT80" i="6"/>
  <c r="AS80" i="6"/>
  <c r="AU80" i="6"/>
  <c r="BR81" i="6"/>
  <c r="BS81" i="6" s="1"/>
  <c r="E81" i="6"/>
  <c r="F81" i="6"/>
  <c r="G81" i="6" s="1"/>
  <c r="I81" i="6"/>
  <c r="A81" i="6"/>
  <c r="D81" i="6"/>
  <c r="O81" i="6"/>
  <c r="AM81" i="6"/>
  <c r="B82" i="6"/>
  <c r="BR82" i="6" s="1"/>
  <c r="M81" i="6"/>
  <c r="AG81" i="6"/>
  <c r="U81" i="6"/>
  <c r="L81" i="6"/>
  <c r="AA81" i="6"/>
  <c r="BN83" i="6"/>
  <c r="BP82" i="6"/>
  <c r="BU82" i="6"/>
  <c r="BM82" i="6"/>
  <c r="BX82" i="6"/>
  <c r="BQ82" i="6"/>
  <c r="DE80" i="6"/>
  <c r="DF80" i="6"/>
  <c r="DG80" i="6"/>
  <c r="BV81" i="6"/>
  <c r="BW80" i="6"/>
  <c r="BY80" i="6" s="1"/>
  <c r="BZ80" i="6" s="1"/>
  <c r="BT80" i="6"/>
  <c r="CA80" i="6" s="1"/>
  <c r="CB79" i="6"/>
  <c r="CC79" i="6" s="1"/>
  <c r="H81" i="6"/>
  <c r="P80" i="6"/>
  <c r="Q80" i="6" s="1"/>
  <c r="AS81" i="6" l="1"/>
  <c r="J82" i="6"/>
  <c r="AU82" i="6" s="1"/>
  <c r="AT81" i="6"/>
  <c r="K81" i="6"/>
  <c r="N81" i="6"/>
  <c r="BS82" i="6"/>
  <c r="B83" i="6"/>
  <c r="BR83" i="6" s="1"/>
  <c r="BS83" i="6" s="1"/>
  <c r="U82" i="6"/>
  <c r="O82" i="6"/>
  <c r="A82" i="6"/>
  <c r="F82" i="6"/>
  <c r="G82" i="6" s="1"/>
  <c r="E82" i="6"/>
  <c r="M82" i="6"/>
  <c r="AG82" i="6"/>
  <c r="L82" i="6"/>
  <c r="I82" i="6"/>
  <c r="AM82" i="6"/>
  <c r="D82" i="6"/>
  <c r="AA82" i="6"/>
  <c r="BN84" i="6"/>
  <c r="BQ83" i="6"/>
  <c r="BM83" i="6"/>
  <c r="BX83" i="6"/>
  <c r="BU83" i="6"/>
  <c r="BP83" i="6"/>
  <c r="DE81" i="6"/>
  <c r="DG81" i="6"/>
  <c r="BW81" i="6"/>
  <c r="BY81" i="6" s="1"/>
  <c r="BZ81" i="6" s="1"/>
  <c r="BV82" i="6"/>
  <c r="DF81" i="6"/>
  <c r="BT81" i="6"/>
  <c r="CA81" i="6" s="1"/>
  <c r="CB80" i="6"/>
  <c r="CC80" i="6" s="1"/>
  <c r="H82" i="6"/>
  <c r="P81" i="6"/>
  <c r="Q81" i="6" s="1"/>
  <c r="AS82" i="6" l="1"/>
  <c r="AT82" i="6"/>
  <c r="K82" i="6"/>
  <c r="J83" i="6"/>
  <c r="AS83" i="6" s="1"/>
  <c r="N82" i="6"/>
  <c r="A83" i="6"/>
  <c r="U83" i="6"/>
  <c r="L83" i="6"/>
  <c r="AA83" i="6"/>
  <c r="D83" i="6"/>
  <c r="AM83" i="6"/>
  <c r="M83" i="6"/>
  <c r="AG83" i="6"/>
  <c r="E83" i="6"/>
  <c r="F83" i="6"/>
  <c r="G83" i="6" s="1"/>
  <c r="B84" i="6"/>
  <c r="J84" i="6" s="1"/>
  <c r="I83" i="6"/>
  <c r="O83" i="6"/>
  <c r="BX84" i="6"/>
  <c r="BP84" i="6"/>
  <c r="BU84" i="6"/>
  <c r="BM84" i="6"/>
  <c r="BN85" i="6"/>
  <c r="BQ84" i="6"/>
  <c r="BR84" i="6"/>
  <c r="BS84" i="6" s="1"/>
  <c r="DF82" i="6"/>
  <c r="BV83" i="6"/>
  <c r="DG82" i="6"/>
  <c r="DE82" i="6"/>
  <c r="BW82" i="6"/>
  <c r="BY82" i="6" s="1"/>
  <c r="BZ82" i="6" s="1"/>
  <c r="BT82" i="6"/>
  <c r="CA82" i="6" s="1"/>
  <c r="CB81" i="6"/>
  <c r="CC81" i="6" s="1"/>
  <c r="H83" i="6"/>
  <c r="P82" i="6"/>
  <c r="Q82" i="6" s="1"/>
  <c r="AT83" i="6" l="1"/>
  <c r="AU83" i="6"/>
  <c r="K83" i="6"/>
  <c r="N83" i="6"/>
  <c r="I84" i="6"/>
  <c r="AM84" i="6"/>
  <c r="E84" i="6"/>
  <c r="M84" i="6"/>
  <c r="AG84" i="6"/>
  <c r="O84" i="6"/>
  <c r="AA84" i="6"/>
  <c r="A84" i="6"/>
  <c r="F84" i="6"/>
  <c r="G84" i="6" s="1"/>
  <c r="D84" i="6"/>
  <c r="B85" i="6"/>
  <c r="J85" i="6" s="1"/>
  <c r="L84" i="6"/>
  <c r="U84" i="6"/>
  <c r="BU85" i="6"/>
  <c r="BM85" i="6"/>
  <c r="BQ85" i="6"/>
  <c r="BN86" i="6"/>
  <c r="BP85" i="6"/>
  <c r="BX85" i="6"/>
  <c r="BR85" i="6"/>
  <c r="BS85" i="6" s="1"/>
  <c r="K84" i="6"/>
  <c r="AT84" i="6"/>
  <c r="AS84" i="6"/>
  <c r="AU84" i="6"/>
  <c r="BW83" i="6"/>
  <c r="BY83" i="6" s="1"/>
  <c r="BZ83" i="6" s="1"/>
  <c r="DE83" i="6"/>
  <c r="DG83" i="6"/>
  <c r="DF83" i="6"/>
  <c r="BV84" i="6"/>
  <c r="BT83" i="6"/>
  <c r="CA83" i="6" s="1"/>
  <c r="CB82" i="6"/>
  <c r="CC82" i="6" s="1"/>
  <c r="H84" i="6"/>
  <c r="P83" i="6"/>
  <c r="Q83" i="6" s="1"/>
  <c r="N84" i="6" l="1"/>
  <c r="A85" i="6"/>
  <c r="F85" i="6"/>
  <c r="G85" i="6" s="1"/>
  <c r="M85" i="6"/>
  <c r="AA85" i="6"/>
  <c r="L85" i="6"/>
  <c r="D85" i="6"/>
  <c r="E85" i="6"/>
  <c r="O85" i="6"/>
  <c r="U85" i="6"/>
  <c r="I85" i="6"/>
  <c r="AG85" i="6"/>
  <c r="B86" i="6"/>
  <c r="J86" i="6" s="1"/>
  <c r="AM85" i="6"/>
  <c r="BQ86" i="6"/>
  <c r="BU86" i="6"/>
  <c r="BM86" i="6"/>
  <c r="BP86" i="6"/>
  <c r="BX86" i="6"/>
  <c r="BN87" i="6"/>
  <c r="AS85" i="6"/>
  <c r="AU85" i="6"/>
  <c r="K85" i="6"/>
  <c r="AT85" i="6"/>
  <c r="DG84" i="6"/>
  <c r="DF84" i="6"/>
  <c r="BW84" i="6"/>
  <c r="BY84" i="6" s="1"/>
  <c r="BZ84" i="6" s="1"/>
  <c r="DE84" i="6"/>
  <c r="BV85" i="6"/>
  <c r="BT84" i="6"/>
  <c r="CA84" i="6" s="1"/>
  <c r="CB83" i="6"/>
  <c r="CC83" i="6" s="1"/>
  <c r="H85" i="6"/>
  <c r="P84" i="6"/>
  <c r="Q84" i="6" s="1"/>
  <c r="N85" i="6" l="1"/>
  <c r="L86" i="6"/>
  <c r="AG86" i="6"/>
  <c r="B87" i="6"/>
  <c r="I86" i="6"/>
  <c r="K86" i="6" s="1"/>
  <c r="AM86" i="6"/>
  <c r="D86" i="6"/>
  <c r="E86" i="6"/>
  <c r="O86" i="6"/>
  <c r="F86" i="6"/>
  <c r="G86" i="6" s="1"/>
  <c r="M86" i="6"/>
  <c r="U86" i="6"/>
  <c r="A86" i="6"/>
  <c r="AA86" i="6"/>
  <c r="BR86" i="6"/>
  <c r="BS86" i="6" s="1"/>
  <c r="BN88" i="6"/>
  <c r="BP87" i="6"/>
  <c r="BU87" i="6"/>
  <c r="BM87" i="6"/>
  <c r="BX87" i="6"/>
  <c r="BQ87" i="6"/>
  <c r="J87" i="6"/>
  <c r="AS86" i="6"/>
  <c r="AU86" i="6"/>
  <c r="AT86" i="6"/>
  <c r="DF85" i="6"/>
  <c r="DE85" i="6"/>
  <c r="BV86" i="6"/>
  <c r="BW85" i="6"/>
  <c r="BY85" i="6" s="1"/>
  <c r="BZ85" i="6" s="1"/>
  <c r="DG85" i="6"/>
  <c r="BT85" i="6"/>
  <c r="CA85" i="6" s="1"/>
  <c r="CB84" i="6"/>
  <c r="CC84" i="6" s="1"/>
  <c r="H86" i="6"/>
  <c r="P85" i="6"/>
  <c r="Q85" i="6" s="1"/>
  <c r="B88" i="6" l="1"/>
  <c r="M87" i="6"/>
  <c r="O87" i="6"/>
  <c r="F87" i="6"/>
  <c r="G87" i="6" s="1"/>
  <c r="U87" i="6"/>
  <c r="E87" i="6"/>
  <c r="AA87" i="6"/>
  <c r="L87" i="6"/>
  <c r="I87" i="6"/>
  <c r="AG87" i="6"/>
  <c r="D87" i="6"/>
  <c r="AM87" i="6"/>
  <c r="A87" i="6"/>
  <c r="N86" i="6"/>
  <c r="BR87" i="6"/>
  <c r="BS87" i="6" s="1"/>
  <c r="BN89" i="6"/>
  <c r="BM88" i="6"/>
  <c r="BU88" i="6"/>
  <c r="BP88" i="6"/>
  <c r="BQ88" i="6"/>
  <c r="BX88" i="6"/>
  <c r="BR88" i="6"/>
  <c r="AT87" i="6"/>
  <c r="J88" i="6"/>
  <c r="AS87" i="6"/>
  <c r="AU87" i="6"/>
  <c r="K87" i="6"/>
  <c r="DF86" i="6"/>
  <c r="BW86" i="6"/>
  <c r="BY86" i="6" s="1"/>
  <c r="BZ86" i="6" s="1"/>
  <c r="DE86" i="6"/>
  <c r="BV87" i="6"/>
  <c r="DG86" i="6"/>
  <c r="BT86" i="6"/>
  <c r="CA86" i="6" s="1"/>
  <c r="CB85" i="6"/>
  <c r="CC85" i="6" s="1"/>
  <c r="P86" i="6"/>
  <c r="Q86" i="6" s="1"/>
  <c r="H87" i="6"/>
  <c r="BS88" i="6" l="1"/>
  <c r="N87" i="6"/>
  <c r="I88" i="6"/>
  <c r="D88" i="6"/>
  <c r="AA88" i="6"/>
  <c r="A88" i="6"/>
  <c r="AM88" i="6"/>
  <c r="M88" i="6"/>
  <c r="U88" i="6"/>
  <c r="B89" i="6"/>
  <c r="AG88" i="6"/>
  <c r="L88" i="6"/>
  <c r="E88" i="6"/>
  <c r="O88" i="6"/>
  <c r="F88" i="6"/>
  <c r="G88" i="6" s="1"/>
  <c r="BN90" i="6"/>
  <c r="BQ89" i="6"/>
  <c r="BX89" i="6"/>
  <c r="BP89" i="6"/>
  <c r="BU89" i="6"/>
  <c r="BM89" i="6"/>
  <c r="BR89" i="6"/>
  <c r="AU88" i="6"/>
  <c r="AS88" i="6"/>
  <c r="AT88" i="6"/>
  <c r="J89" i="6"/>
  <c r="K88" i="6"/>
  <c r="DF87" i="6"/>
  <c r="BV88" i="6"/>
  <c r="BW87" i="6"/>
  <c r="BY87" i="6" s="1"/>
  <c r="BZ87" i="6" s="1"/>
  <c r="DG87" i="6"/>
  <c r="DE87" i="6"/>
  <c r="BT87" i="6"/>
  <c r="CA87" i="6" s="1"/>
  <c r="CB86" i="6"/>
  <c r="CC86" i="6" s="1"/>
  <c r="H88" i="6"/>
  <c r="P87" i="6"/>
  <c r="Q87" i="6" s="1"/>
  <c r="BS89" i="6" l="1"/>
  <c r="N88" i="6"/>
  <c r="L89" i="6"/>
  <c r="AG89" i="6"/>
  <c r="B90" i="6"/>
  <c r="BR90" i="6" s="1"/>
  <c r="O89" i="6"/>
  <c r="AM89" i="6"/>
  <c r="E89" i="6"/>
  <c r="F89" i="6"/>
  <c r="G89" i="6" s="1"/>
  <c r="D89" i="6"/>
  <c r="M89" i="6"/>
  <c r="U89" i="6"/>
  <c r="A89" i="6"/>
  <c r="AA89" i="6"/>
  <c r="I89" i="6"/>
  <c r="BN91" i="6"/>
  <c r="BU90" i="6"/>
  <c r="BM90" i="6"/>
  <c r="BP90" i="6"/>
  <c r="BX90" i="6"/>
  <c r="BQ90" i="6"/>
  <c r="AU89" i="6"/>
  <c r="J90" i="6"/>
  <c r="AT89" i="6"/>
  <c r="K89" i="6"/>
  <c r="AS89" i="6"/>
  <c r="BV89" i="6"/>
  <c r="DE88" i="6"/>
  <c r="DG88" i="6"/>
  <c r="DF88" i="6"/>
  <c r="BW88" i="6"/>
  <c r="BY88" i="6" s="1"/>
  <c r="BZ88" i="6" s="1"/>
  <c r="BT88" i="6"/>
  <c r="CA88" i="6" s="1"/>
  <c r="CB87" i="6"/>
  <c r="CC87" i="6" s="1"/>
  <c r="H89" i="6"/>
  <c r="P88" i="6"/>
  <c r="Q88" i="6" s="1"/>
  <c r="BS90" i="6" l="1"/>
  <c r="N89" i="6"/>
  <c r="B91" i="6"/>
  <c r="AA90" i="6"/>
  <c r="A90" i="6"/>
  <c r="M90" i="6"/>
  <c r="U90" i="6"/>
  <c r="D90" i="6"/>
  <c r="AG90" i="6"/>
  <c r="I90" i="6"/>
  <c r="L90" i="6"/>
  <c r="E90" i="6"/>
  <c r="AM90" i="6"/>
  <c r="O90" i="6"/>
  <c r="F90" i="6"/>
  <c r="G90" i="6" s="1"/>
  <c r="BN92" i="6"/>
  <c r="BQ91" i="6"/>
  <c r="BU91" i="6"/>
  <c r="BM91" i="6"/>
  <c r="BP91" i="6"/>
  <c r="BX91" i="6"/>
  <c r="BR91" i="6"/>
  <c r="BS91" i="6" s="1"/>
  <c r="AU90" i="6"/>
  <c r="AT90" i="6"/>
  <c r="J91" i="6"/>
  <c r="K90" i="6"/>
  <c r="AS90" i="6"/>
  <c r="BV90" i="6"/>
  <c r="BW89" i="6"/>
  <c r="BY89" i="6" s="1"/>
  <c r="BZ89" i="6" s="1"/>
  <c r="DG89" i="6"/>
  <c r="DF89" i="6"/>
  <c r="DE89" i="6"/>
  <c r="BT89" i="6"/>
  <c r="CA89" i="6" s="1"/>
  <c r="CB88" i="6"/>
  <c r="CC88" i="6" s="1"/>
  <c r="H90" i="6"/>
  <c r="P89" i="6"/>
  <c r="Q89" i="6" s="1"/>
  <c r="N90" i="6" l="1"/>
  <c r="M91" i="6"/>
  <c r="U91" i="6"/>
  <c r="L91" i="6"/>
  <c r="AM91" i="6"/>
  <c r="O91" i="6"/>
  <c r="B92" i="6"/>
  <c r="J92" i="6" s="1"/>
  <c r="AA91" i="6"/>
  <c r="E91" i="6"/>
  <c r="A91" i="6"/>
  <c r="AG91" i="6"/>
  <c r="F91" i="6"/>
  <c r="G91" i="6" s="1"/>
  <c r="I91" i="6"/>
  <c r="D91" i="6"/>
  <c r="BX92" i="6"/>
  <c r="BN93" i="6"/>
  <c r="BP92" i="6"/>
  <c r="BU92" i="6"/>
  <c r="BM92" i="6"/>
  <c r="BQ92" i="6"/>
  <c r="AT91" i="6"/>
  <c r="AU91" i="6"/>
  <c r="AS91" i="6"/>
  <c r="K91" i="6"/>
  <c r="DG90" i="6"/>
  <c r="DF90" i="6"/>
  <c r="BW90" i="6"/>
  <c r="BY90" i="6" s="1"/>
  <c r="BZ90" i="6" s="1"/>
  <c r="DE90" i="6"/>
  <c r="BV91" i="6"/>
  <c r="BT90" i="6"/>
  <c r="CA90" i="6" s="1"/>
  <c r="CB89" i="6"/>
  <c r="CC89" i="6" s="1"/>
  <c r="H91" i="6"/>
  <c r="P90" i="6"/>
  <c r="Q90" i="6" s="1"/>
  <c r="N91" i="6" l="1"/>
  <c r="O92" i="6"/>
  <c r="AM92" i="6"/>
  <c r="AA92" i="6"/>
  <c r="A92" i="6"/>
  <c r="F92" i="6"/>
  <c r="G92" i="6" s="1"/>
  <c r="M92" i="6"/>
  <c r="U92" i="6"/>
  <c r="L92" i="6"/>
  <c r="E92" i="6"/>
  <c r="B93" i="6"/>
  <c r="J93" i="6" s="1"/>
  <c r="I92" i="6"/>
  <c r="AG92" i="6"/>
  <c r="D92" i="6"/>
  <c r="BR92" i="6"/>
  <c r="BS92" i="6" s="1"/>
  <c r="BU93" i="6"/>
  <c r="BM93" i="6"/>
  <c r="BN94" i="6"/>
  <c r="BP93" i="6"/>
  <c r="BQ93" i="6"/>
  <c r="BX93" i="6"/>
  <c r="BR93" i="6"/>
  <c r="AT92" i="6"/>
  <c r="K92" i="6"/>
  <c r="AU92" i="6"/>
  <c r="AS92" i="6"/>
  <c r="BV92" i="6"/>
  <c r="BW91" i="6"/>
  <c r="BY91" i="6" s="1"/>
  <c r="BZ91" i="6" s="1"/>
  <c r="DG91" i="6"/>
  <c r="DF91" i="6"/>
  <c r="DE91" i="6"/>
  <c r="BT91" i="6"/>
  <c r="CA91" i="6" s="1"/>
  <c r="CB90" i="6"/>
  <c r="CC90" i="6" s="1"/>
  <c r="H92" i="6"/>
  <c r="P91" i="6"/>
  <c r="Q91" i="6" s="1"/>
  <c r="N92" i="6" l="1"/>
  <c r="BS93" i="6"/>
  <c r="M93" i="6"/>
  <c r="U93" i="6"/>
  <c r="A93" i="6"/>
  <c r="F93" i="6"/>
  <c r="G93" i="6" s="1"/>
  <c r="I93" i="6"/>
  <c r="K93" i="6" s="1"/>
  <c r="E93" i="6"/>
  <c r="D93" i="6"/>
  <c r="AA93" i="6"/>
  <c r="B94" i="6"/>
  <c r="AG93" i="6"/>
  <c r="L93" i="6"/>
  <c r="O93" i="6"/>
  <c r="AM93" i="6"/>
  <c r="BQ94" i="6"/>
  <c r="BX94" i="6"/>
  <c r="BN95" i="6"/>
  <c r="BU94" i="6"/>
  <c r="BM94" i="6"/>
  <c r="BP94" i="6"/>
  <c r="BR94" i="6"/>
  <c r="J94" i="6"/>
  <c r="AU93" i="6"/>
  <c r="AS93" i="6"/>
  <c r="AT93" i="6"/>
  <c r="DF92" i="6"/>
  <c r="DG92" i="6"/>
  <c r="DE92" i="6"/>
  <c r="BW92" i="6"/>
  <c r="BY92" i="6" s="1"/>
  <c r="BZ92" i="6" s="1"/>
  <c r="BV93" i="6"/>
  <c r="BT92" i="6"/>
  <c r="CA92" i="6" s="1"/>
  <c r="CB91" i="6"/>
  <c r="CC91" i="6" s="1"/>
  <c r="P92" i="6"/>
  <c r="Q92" i="6" s="1"/>
  <c r="H93" i="6"/>
  <c r="BS94" i="6" l="1"/>
  <c r="N93" i="6"/>
  <c r="O94" i="6"/>
  <c r="F94" i="6"/>
  <c r="G94" i="6" s="1"/>
  <c r="D94" i="6"/>
  <c r="AA94" i="6"/>
  <c r="E94" i="6"/>
  <c r="M94" i="6"/>
  <c r="U94" i="6"/>
  <c r="I94" i="6"/>
  <c r="A94" i="6"/>
  <c r="L94" i="6"/>
  <c r="AG94" i="6"/>
  <c r="B95" i="6"/>
  <c r="J95" i="6" s="1"/>
  <c r="AM94" i="6"/>
  <c r="BN96" i="6"/>
  <c r="BP95" i="6"/>
  <c r="BU95" i="6"/>
  <c r="BX95" i="6"/>
  <c r="BM95" i="6"/>
  <c r="BQ95" i="6"/>
  <c r="K94" i="6"/>
  <c r="AU94" i="6"/>
  <c r="AT94" i="6"/>
  <c r="AS94" i="6"/>
  <c r="BW93" i="6"/>
  <c r="BY93" i="6" s="1"/>
  <c r="BZ93" i="6" s="1"/>
  <c r="BV94" i="6"/>
  <c r="DF93" i="6"/>
  <c r="DE93" i="6"/>
  <c r="DG93" i="6"/>
  <c r="BT93" i="6"/>
  <c r="CA93" i="6" s="1"/>
  <c r="CB92" i="6"/>
  <c r="CC92" i="6" s="1"/>
  <c r="H94" i="6"/>
  <c r="P93" i="6"/>
  <c r="Q93" i="6" s="1"/>
  <c r="N94" i="6" l="1"/>
  <c r="L95" i="6"/>
  <c r="F95" i="6"/>
  <c r="G95" i="6" s="1"/>
  <c r="U95" i="6"/>
  <c r="I95" i="6"/>
  <c r="K95" i="6" s="1"/>
  <c r="AA95" i="6"/>
  <c r="B96" i="6"/>
  <c r="E95" i="6"/>
  <c r="O95" i="6"/>
  <c r="D95" i="6"/>
  <c r="A95" i="6"/>
  <c r="M95" i="6"/>
  <c r="AG95" i="6"/>
  <c r="AM95" i="6"/>
  <c r="BR95" i="6"/>
  <c r="BS95" i="6" s="1"/>
  <c r="BM96" i="6"/>
  <c r="BP96" i="6"/>
  <c r="BN97" i="6"/>
  <c r="BU96" i="6"/>
  <c r="BX96" i="6"/>
  <c r="BQ96" i="6"/>
  <c r="AU95" i="6"/>
  <c r="AT95" i="6"/>
  <c r="AS95" i="6"/>
  <c r="BV95" i="6"/>
  <c r="DG94" i="6"/>
  <c r="DE94" i="6"/>
  <c r="BW94" i="6"/>
  <c r="BY94" i="6" s="1"/>
  <c r="BZ94" i="6" s="1"/>
  <c r="DF94" i="6"/>
  <c r="BT94" i="6"/>
  <c r="CA94" i="6" s="1"/>
  <c r="CB93" i="6"/>
  <c r="CC93" i="6" s="1"/>
  <c r="P94" i="6"/>
  <c r="Q94" i="6" s="1"/>
  <c r="H95" i="6"/>
  <c r="B97" i="6" l="1"/>
  <c r="AG96" i="6"/>
  <c r="F96" i="6"/>
  <c r="G96" i="6" s="1"/>
  <c r="O96" i="6"/>
  <c r="AA96" i="6"/>
  <c r="A96" i="6"/>
  <c r="AM96" i="6"/>
  <c r="L96" i="6"/>
  <c r="D96" i="6"/>
  <c r="I96" i="6"/>
  <c r="E96" i="6"/>
  <c r="M96" i="6"/>
  <c r="U96" i="6"/>
  <c r="J96" i="6"/>
  <c r="K96" i="6" s="1"/>
  <c r="BR96" i="6"/>
  <c r="BS96" i="6" s="1"/>
  <c r="N95" i="6"/>
  <c r="BN98" i="6"/>
  <c r="BQ97" i="6"/>
  <c r="BX97" i="6"/>
  <c r="BP97" i="6"/>
  <c r="BU97" i="6"/>
  <c r="BM97" i="6"/>
  <c r="BR97" i="6"/>
  <c r="DG95" i="6"/>
  <c r="DF95" i="6"/>
  <c r="BW95" i="6"/>
  <c r="BY95" i="6" s="1"/>
  <c r="BZ95" i="6" s="1"/>
  <c r="BV96" i="6"/>
  <c r="DE95" i="6"/>
  <c r="BT95" i="6"/>
  <c r="CA95" i="6" s="1"/>
  <c r="CB94" i="6"/>
  <c r="CC94" i="6" s="1"/>
  <c r="H96" i="6"/>
  <c r="P95" i="6"/>
  <c r="Q95" i="6" s="1"/>
  <c r="AU96" i="6" l="1"/>
  <c r="AS96" i="6"/>
  <c r="N96" i="6"/>
  <c r="J97" i="6"/>
  <c r="AU97" i="6" s="1"/>
  <c r="AT96" i="6"/>
  <c r="BS97" i="6"/>
  <c r="L97" i="6"/>
  <c r="AG97" i="6"/>
  <c r="O97" i="6"/>
  <c r="E97" i="6"/>
  <c r="M97" i="6"/>
  <c r="D97" i="6"/>
  <c r="AM97" i="6"/>
  <c r="F97" i="6"/>
  <c r="G97" i="6" s="1"/>
  <c r="A97" i="6"/>
  <c r="AA97" i="6"/>
  <c r="U97" i="6"/>
  <c r="B98" i="6"/>
  <c r="BR98" i="6" s="1"/>
  <c r="I97" i="6"/>
  <c r="BN99" i="6"/>
  <c r="BP98" i="6"/>
  <c r="BU98" i="6"/>
  <c r="BM98" i="6"/>
  <c r="BQ98" i="6"/>
  <c r="BX98" i="6"/>
  <c r="DF96" i="6"/>
  <c r="DE96" i="6"/>
  <c r="DG96" i="6"/>
  <c r="BW96" i="6"/>
  <c r="BY96" i="6" s="1"/>
  <c r="BZ96" i="6" s="1"/>
  <c r="BV97" i="6"/>
  <c r="BT96" i="6"/>
  <c r="CA96" i="6" s="1"/>
  <c r="CB95" i="6"/>
  <c r="CC95" i="6" s="1"/>
  <c r="H97" i="6"/>
  <c r="P96" i="6"/>
  <c r="Q96" i="6" s="1"/>
  <c r="J98" i="6" l="1"/>
  <c r="AT98" i="6" s="1"/>
  <c r="K97" i="6"/>
  <c r="AT97" i="6"/>
  <c r="AS97" i="6"/>
  <c r="BS98" i="6"/>
  <c r="N97" i="6"/>
  <c r="B99" i="6"/>
  <c r="BR99" i="6" s="1"/>
  <c r="D98" i="6"/>
  <c r="AG98" i="6"/>
  <c r="M98" i="6"/>
  <c r="AM98" i="6"/>
  <c r="L98" i="6"/>
  <c r="O98" i="6"/>
  <c r="I98" i="6"/>
  <c r="U98" i="6"/>
  <c r="E98" i="6"/>
  <c r="AA98" i="6"/>
  <c r="A98" i="6"/>
  <c r="F98" i="6"/>
  <c r="G98" i="6" s="1"/>
  <c r="BN100" i="6"/>
  <c r="BQ99" i="6"/>
  <c r="BP99" i="6"/>
  <c r="BU99" i="6"/>
  <c r="BM99" i="6"/>
  <c r="BX99" i="6"/>
  <c r="AS98" i="6"/>
  <c r="J99" i="6"/>
  <c r="BW97" i="6"/>
  <c r="BY97" i="6" s="1"/>
  <c r="BZ97" i="6" s="1"/>
  <c r="BV98" i="6"/>
  <c r="DE97" i="6"/>
  <c r="DG97" i="6"/>
  <c r="DF97" i="6"/>
  <c r="BT97" i="6"/>
  <c r="CA97" i="6" s="1"/>
  <c r="CB96" i="6"/>
  <c r="CC96" i="6" s="1"/>
  <c r="H98" i="6"/>
  <c r="P97" i="6"/>
  <c r="Q97" i="6" s="1"/>
  <c r="K98" i="6" l="1"/>
  <c r="AU98" i="6"/>
  <c r="BS99" i="6"/>
  <c r="N98" i="6"/>
  <c r="L99" i="6"/>
  <c r="O99" i="6"/>
  <c r="F99" i="6"/>
  <c r="G99" i="6" s="1"/>
  <c r="M99" i="6"/>
  <c r="U99" i="6"/>
  <c r="A99" i="6"/>
  <c r="AA99" i="6"/>
  <c r="B100" i="6"/>
  <c r="AG99" i="6"/>
  <c r="E99" i="6"/>
  <c r="AM99" i="6"/>
  <c r="D99" i="6"/>
  <c r="I99" i="6"/>
  <c r="K99" i="6" s="1"/>
  <c r="BX100" i="6"/>
  <c r="BP100" i="6"/>
  <c r="BQ100" i="6"/>
  <c r="BU100" i="6"/>
  <c r="BN101" i="6"/>
  <c r="BM100" i="6"/>
  <c r="AU99" i="6"/>
  <c r="AS99" i="6"/>
  <c r="AT99" i="6"/>
  <c r="DG98" i="6"/>
  <c r="DF98" i="6"/>
  <c r="BV99" i="6"/>
  <c r="BW98" i="6"/>
  <c r="BY98" i="6" s="1"/>
  <c r="BZ98" i="6" s="1"/>
  <c r="DE98" i="6"/>
  <c r="BT98" i="6"/>
  <c r="CA98" i="6" s="1"/>
  <c r="CB97" i="6"/>
  <c r="CC97" i="6" s="1"/>
  <c r="H99" i="6"/>
  <c r="P98" i="6"/>
  <c r="Q98" i="6" s="1"/>
  <c r="I100" i="6" l="1"/>
  <c r="F100" i="6"/>
  <c r="G100" i="6" s="1"/>
  <c r="L100" i="6"/>
  <c r="O100" i="6"/>
  <c r="AG100" i="6"/>
  <c r="A100" i="6"/>
  <c r="B101" i="6"/>
  <c r="E100" i="6"/>
  <c r="AM100" i="6"/>
  <c r="M100" i="6"/>
  <c r="U100" i="6"/>
  <c r="D100" i="6"/>
  <c r="AA100" i="6"/>
  <c r="J100" i="6"/>
  <c r="AS100" i="6" s="1"/>
  <c r="BR100" i="6"/>
  <c r="BS100" i="6" s="1"/>
  <c r="N99" i="6"/>
  <c r="BU101" i="6"/>
  <c r="BM101" i="6"/>
  <c r="BQ101" i="6"/>
  <c r="BX101" i="6"/>
  <c r="BP101" i="6"/>
  <c r="BN102" i="6"/>
  <c r="BR101" i="6"/>
  <c r="DF99" i="6"/>
  <c r="DG99" i="6"/>
  <c r="BV100" i="6"/>
  <c r="DE99" i="6"/>
  <c r="BW99" i="6"/>
  <c r="BY99" i="6" s="1"/>
  <c r="BZ99" i="6" s="1"/>
  <c r="BT99" i="6"/>
  <c r="CA99" i="6" s="1"/>
  <c r="CB98" i="6"/>
  <c r="CC98" i="6" s="1"/>
  <c r="H100" i="6"/>
  <c r="P99" i="6"/>
  <c r="Q99" i="6" s="1"/>
  <c r="AU100" i="6" l="1"/>
  <c r="BS101" i="6"/>
  <c r="J101" i="6"/>
  <c r="AS101" i="6" s="1"/>
  <c r="E101" i="6"/>
  <c r="AA101" i="6"/>
  <c r="F101" i="6"/>
  <c r="G101" i="6" s="1"/>
  <c r="L101" i="6"/>
  <c r="I101" i="6"/>
  <c r="AG101" i="6"/>
  <c r="A101" i="6"/>
  <c r="B102" i="6"/>
  <c r="BR102" i="6" s="1"/>
  <c r="AM101" i="6"/>
  <c r="D101" i="6"/>
  <c r="U101" i="6"/>
  <c r="O101" i="6"/>
  <c r="M101" i="6"/>
  <c r="N100" i="6"/>
  <c r="K100" i="6"/>
  <c r="AT100" i="6"/>
  <c r="BQ102" i="6"/>
  <c r="BX102" i="6"/>
  <c r="BP102" i="6"/>
  <c r="BU102" i="6"/>
  <c r="BM102" i="6"/>
  <c r="BN103" i="6"/>
  <c r="DG100" i="6"/>
  <c r="DF100" i="6"/>
  <c r="DE100" i="6"/>
  <c r="BW100" i="6"/>
  <c r="BY100" i="6" s="1"/>
  <c r="BZ100" i="6" s="1"/>
  <c r="BV101" i="6"/>
  <c r="BT100" i="6"/>
  <c r="CA100" i="6" s="1"/>
  <c r="CB99" i="6"/>
  <c r="CC99" i="6" s="1"/>
  <c r="H101" i="6"/>
  <c r="P100" i="6"/>
  <c r="Q100" i="6" s="1"/>
  <c r="J102" i="6" l="1"/>
  <c r="AU102" i="6" s="1"/>
  <c r="AT101" i="6"/>
  <c r="AU101" i="6"/>
  <c r="K101" i="6"/>
  <c r="N101" i="6"/>
  <c r="BS102" i="6"/>
  <c r="D102" i="6"/>
  <c r="AM102" i="6"/>
  <c r="M102" i="6"/>
  <c r="U102" i="6"/>
  <c r="A102" i="6"/>
  <c r="AA102" i="6"/>
  <c r="L102" i="6"/>
  <c r="AG102" i="6"/>
  <c r="E102" i="6"/>
  <c r="B103" i="6"/>
  <c r="F102" i="6"/>
  <c r="G102" i="6" s="1"/>
  <c r="O102" i="6"/>
  <c r="I102" i="6"/>
  <c r="BN104" i="6"/>
  <c r="BP103" i="6"/>
  <c r="BU103" i="6"/>
  <c r="BQ103" i="6"/>
  <c r="BX103" i="6"/>
  <c r="BM103" i="6"/>
  <c r="AT102" i="6"/>
  <c r="AS102" i="6"/>
  <c r="DE101" i="6"/>
  <c r="DG101" i="6"/>
  <c r="BV102" i="6"/>
  <c r="BW101" i="6"/>
  <c r="BY101" i="6" s="1"/>
  <c r="BZ101" i="6" s="1"/>
  <c r="DF101" i="6"/>
  <c r="BT101" i="6"/>
  <c r="CA101" i="6" s="1"/>
  <c r="CB100" i="6"/>
  <c r="CC100" i="6" s="1"/>
  <c r="H102" i="6"/>
  <c r="P101" i="6"/>
  <c r="Q101" i="6" s="1"/>
  <c r="K102" i="6" l="1"/>
  <c r="J103" i="6"/>
  <c r="AT103" i="6" s="1"/>
  <c r="BR103" i="6"/>
  <c r="BS103" i="6" s="1"/>
  <c r="N102" i="6"/>
  <c r="L103" i="6"/>
  <c r="E103" i="6"/>
  <c r="A103" i="6"/>
  <c r="O103" i="6"/>
  <c r="M103" i="6"/>
  <c r="B104" i="6"/>
  <c r="U103" i="6"/>
  <c r="AG103" i="6"/>
  <c r="F103" i="6"/>
  <c r="G103" i="6" s="1"/>
  <c r="D103" i="6"/>
  <c r="AA103" i="6"/>
  <c r="I103" i="6"/>
  <c r="AM103" i="6"/>
  <c r="BN105" i="6"/>
  <c r="BM104" i="6"/>
  <c r="BX104" i="6"/>
  <c r="BP104" i="6"/>
  <c r="BU104" i="6"/>
  <c r="BQ104" i="6"/>
  <c r="AS103" i="6"/>
  <c r="BV103" i="6"/>
  <c r="DE102" i="6"/>
  <c r="BW102" i="6"/>
  <c r="BY102" i="6" s="1"/>
  <c r="BZ102" i="6" s="1"/>
  <c r="DF102" i="6"/>
  <c r="DG102" i="6"/>
  <c r="BT102" i="6"/>
  <c r="CA102" i="6" s="1"/>
  <c r="CB101" i="6"/>
  <c r="CC101" i="6" s="1"/>
  <c r="H103" i="6"/>
  <c r="P102" i="6"/>
  <c r="Q102" i="6" s="1"/>
  <c r="AU103" i="6" l="1"/>
  <c r="K103" i="6"/>
  <c r="I104" i="6"/>
  <c r="AA104" i="6"/>
  <c r="O104" i="6"/>
  <c r="AM104" i="6"/>
  <c r="B105" i="6"/>
  <c r="BR105" i="6" s="1"/>
  <c r="AG104" i="6"/>
  <c r="D104" i="6"/>
  <c r="E104" i="6"/>
  <c r="F104" i="6"/>
  <c r="G104" i="6" s="1"/>
  <c r="A104" i="6"/>
  <c r="L104" i="6"/>
  <c r="M104" i="6"/>
  <c r="U104" i="6"/>
  <c r="J104" i="6"/>
  <c r="K104" i="6" s="1"/>
  <c r="BR104" i="6"/>
  <c r="BS104" i="6" s="1"/>
  <c r="N103" i="6"/>
  <c r="BN106" i="6"/>
  <c r="BQ105" i="6"/>
  <c r="BU105" i="6"/>
  <c r="BX105" i="6"/>
  <c r="BP105" i="6"/>
  <c r="BM105" i="6"/>
  <c r="BV104" i="6"/>
  <c r="DE103" i="6"/>
  <c r="DF103" i="6"/>
  <c r="DG103" i="6"/>
  <c r="BW103" i="6"/>
  <c r="BY103" i="6" s="1"/>
  <c r="BZ103" i="6" s="1"/>
  <c r="BT103" i="6"/>
  <c r="CA103" i="6" s="1"/>
  <c r="CB102" i="6"/>
  <c r="CC102" i="6" s="1"/>
  <c r="P103" i="6"/>
  <c r="Q103" i="6" s="1"/>
  <c r="H104" i="6"/>
  <c r="N104" i="6" l="1"/>
  <c r="AU104" i="6"/>
  <c r="AS104" i="6"/>
  <c r="AT104" i="6"/>
  <c r="BS105" i="6"/>
  <c r="J105" i="6"/>
  <c r="I105" i="6"/>
  <c r="F105" i="6"/>
  <c r="G105" i="6" s="1"/>
  <c r="AM105" i="6"/>
  <c r="B106" i="6"/>
  <c r="E105" i="6"/>
  <c r="A105" i="6"/>
  <c r="AA105" i="6"/>
  <c r="D105" i="6"/>
  <c r="M105" i="6"/>
  <c r="U105" i="6"/>
  <c r="L105" i="6"/>
  <c r="AG105" i="6"/>
  <c r="O105" i="6"/>
  <c r="BN107" i="6"/>
  <c r="BP106" i="6"/>
  <c r="BM106" i="6"/>
  <c r="BQ106" i="6"/>
  <c r="BX106" i="6"/>
  <c r="BU106" i="6"/>
  <c r="DE104" i="6"/>
  <c r="DG104" i="6"/>
  <c r="DF104" i="6"/>
  <c r="BW104" i="6"/>
  <c r="BY104" i="6" s="1"/>
  <c r="BZ104" i="6" s="1"/>
  <c r="BV105" i="6"/>
  <c r="BT104" i="6"/>
  <c r="CA104" i="6" s="1"/>
  <c r="CB103" i="6"/>
  <c r="CC103" i="6" s="1"/>
  <c r="H105" i="6"/>
  <c r="P104" i="6"/>
  <c r="Q104" i="6" s="1"/>
  <c r="K105" i="6" l="1"/>
  <c r="J106" i="6"/>
  <c r="AT106" i="6" s="1"/>
  <c r="AT105" i="6"/>
  <c r="AU105" i="6"/>
  <c r="AS105" i="6"/>
  <c r="D106" i="6"/>
  <c r="AM106" i="6"/>
  <c r="I106" i="6"/>
  <c r="U106" i="6"/>
  <c r="B107" i="6"/>
  <c r="O106" i="6"/>
  <c r="AA106" i="6"/>
  <c r="E106" i="6"/>
  <c r="AG106" i="6"/>
  <c r="F106" i="6"/>
  <c r="G106" i="6" s="1"/>
  <c r="A106" i="6"/>
  <c r="M106" i="6"/>
  <c r="L106" i="6"/>
  <c r="N105" i="6"/>
  <c r="BR106" i="6"/>
  <c r="BS106" i="6" s="1"/>
  <c r="BN108" i="6"/>
  <c r="BQ107" i="6"/>
  <c r="BX107" i="6"/>
  <c r="BU107" i="6"/>
  <c r="BP107" i="6"/>
  <c r="BM107" i="6"/>
  <c r="AS106" i="6"/>
  <c r="J107" i="6"/>
  <c r="K106" i="6"/>
  <c r="AU106" i="6"/>
  <c r="DF105" i="6"/>
  <c r="BV106" i="6"/>
  <c r="DG105" i="6"/>
  <c r="DE105" i="6"/>
  <c r="BW105" i="6"/>
  <c r="BY105" i="6" s="1"/>
  <c r="BZ105" i="6" s="1"/>
  <c r="BT105" i="6"/>
  <c r="CA105" i="6" s="1"/>
  <c r="CB104" i="6"/>
  <c r="CC104" i="6" s="1"/>
  <c r="H106" i="6"/>
  <c r="P105" i="6"/>
  <c r="Q105" i="6" s="1"/>
  <c r="N106" i="6" l="1"/>
  <c r="E107" i="6"/>
  <c r="AA107" i="6"/>
  <c r="L107" i="6"/>
  <c r="D107" i="6"/>
  <c r="B108" i="6"/>
  <c r="J108" i="6" s="1"/>
  <c r="AG107" i="6"/>
  <c r="I107" i="6"/>
  <c r="K107" i="6" s="1"/>
  <c r="F107" i="6"/>
  <c r="G107" i="6" s="1"/>
  <c r="O107" i="6"/>
  <c r="M107" i="6"/>
  <c r="U107" i="6"/>
  <c r="A107" i="6"/>
  <c r="AM107" i="6"/>
  <c r="BR107" i="6"/>
  <c r="BS107" i="6" s="1"/>
  <c r="BQ108" i="6"/>
  <c r="BN109" i="6"/>
  <c r="BX108" i="6"/>
  <c r="BU108" i="6"/>
  <c r="BP108" i="6"/>
  <c r="BM108" i="6"/>
  <c r="AS107" i="6"/>
  <c r="AU107" i="6"/>
  <c r="AT107" i="6"/>
  <c r="DF106" i="6"/>
  <c r="BW106" i="6"/>
  <c r="BY106" i="6" s="1"/>
  <c r="BZ106" i="6" s="1"/>
  <c r="DE106" i="6"/>
  <c r="DG106" i="6"/>
  <c r="BV107" i="6"/>
  <c r="BT106" i="6"/>
  <c r="CA106" i="6" s="1"/>
  <c r="CB105" i="6"/>
  <c r="CC105" i="6" s="1"/>
  <c r="H107" i="6"/>
  <c r="P106" i="6"/>
  <c r="Q106" i="6" s="1"/>
  <c r="N107" i="6" l="1"/>
  <c r="L108" i="6"/>
  <c r="AA108" i="6"/>
  <c r="F108" i="6"/>
  <c r="G108" i="6" s="1"/>
  <c r="O108" i="6"/>
  <c r="AM108" i="6"/>
  <c r="D108" i="6"/>
  <c r="B109" i="6"/>
  <c r="J109" i="6" s="1"/>
  <c r="E108" i="6"/>
  <c r="I108" i="6"/>
  <c r="AG108" i="6"/>
  <c r="A108" i="6"/>
  <c r="M108" i="6"/>
  <c r="U108" i="6"/>
  <c r="BR108" i="6"/>
  <c r="BS108" i="6" s="1"/>
  <c r="BP109" i="6"/>
  <c r="BM109" i="6"/>
  <c r="BN110" i="6"/>
  <c r="BQ109" i="6"/>
  <c r="BX109" i="6"/>
  <c r="BU109" i="6"/>
  <c r="K108" i="6"/>
  <c r="AU108" i="6"/>
  <c r="AS108" i="6"/>
  <c r="AT108" i="6"/>
  <c r="DG107" i="6"/>
  <c r="DE107" i="6"/>
  <c r="BV108" i="6"/>
  <c r="DF107" i="6"/>
  <c r="BW107" i="6"/>
  <c r="BY107" i="6" s="1"/>
  <c r="BZ107" i="6" s="1"/>
  <c r="BT107" i="6"/>
  <c r="CA107" i="6" s="1"/>
  <c r="CB106" i="6"/>
  <c r="CC106" i="6" s="1"/>
  <c r="H108" i="6"/>
  <c r="P107" i="6"/>
  <c r="Q107" i="6" s="1"/>
  <c r="O109" i="6" l="1"/>
  <c r="U109" i="6"/>
  <c r="L109" i="6"/>
  <c r="B110" i="6"/>
  <c r="J110" i="6" s="1"/>
  <c r="F109" i="6"/>
  <c r="G109" i="6" s="1"/>
  <c r="A109" i="6"/>
  <c r="M109" i="6"/>
  <c r="AM109" i="6"/>
  <c r="I109" i="6"/>
  <c r="D109" i="6"/>
  <c r="AA109" i="6"/>
  <c r="E109" i="6"/>
  <c r="AG109" i="6"/>
  <c r="BR109" i="6"/>
  <c r="BS109" i="6" s="1"/>
  <c r="N108" i="6"/>
  <c r="BQ110" i="6"/>
  <c r="BX110" i="6"/>
  <c r="BU110" i="6"/>
  <c r="BP110" i="6"/>
  <c r="BM110" i="6"/>
  <c r="BN111" i="6"/>
  <c r="BR110" i="6"/>
  <c r="K109" i="6"/>
  <c r="AU109" i="6"/>
  <c r="AT109" i="6"/>
  <c r="AS109" i="6"/>
  <c r="BW108" i="6"/>
  <c r="BY108" i="6" s="1"/>
  <c r="BZ108" i="6" s="1"/>
  <c r="DF108" i="6"/>
  <c r="BV109" i="6"/>
  <c r="DG108" i="6"/>
  <c r="DE108" i="6"/>
  <c r="BT108" i="6"/>
  <c r="CA108" i="6" s="1"/>
  <c r="CB107" i="6"/>
  <c r="CC107" i="6" s="1"/>
  <c r="H109" i="6"/>
  <c r="P108" i="6"/>
  <c r="Q108" i="6" s="1"/>
  <c r="N109" i="6" l="1"/>
  <c r="BS110" i="6"/>
  <c r="A110" i="6"/>
  <c r="AM110" i="6"/>
  <c r="L110" i="6"/>
  <c r="U110" i="6"/>
  <c r="I110" i="6"/>
  <c r="K110" i="6" s="1"/>
  <c r="AG110" i="6"/>
  <c r="O110" i="6"/>
  <c r="D110" i="6"/>
  <c r="M110" i="6"/>
  <c r="AA110" i="6"/>
  <c r="E110" i="6"/>
  <c r="F110" i="6"/>
  <c r="G110" i="6" s="1"/>
  <c r="B111" i="6"/>
  <c r="J111" i="6" s="1"/>
  <c r="BN112" i="6"/>
  <c r="BX111" i="6"/>
  <c r="BU111" i="6"/>
  <c r="BP111" i="6"/>
  <c r="BQ111" i="6"/>
  <c r="BM111" i="6"/>
  <c r="BR111" i="6"/>
  <c r="BS111" i="6" s="1"/>
  <c r="AT110" i="6"/>
  <c r="AS110" i="6"/>
  <c r="AU110" i="6"/>
  <c r="DF109" i="6"/>
  <c r="BW109" i="6"/>
  <c r="BY109" i="6" s="1"/>
  <c r="BZ109" i="6" s="1"/>
  <c r="BV110" i="6"/>
  <c r="DG109" i="6"/>
  <c r="DE109" i="6"/>
  <c r="BT109" i="6"/>
  <c r="CA109" i="6" s="1"/>
  <c r="CB108" i="6"/>
  <c r="CC108" i="6" s="1"/>
  <c r="P109" i="6"/>
  <c r="Q109" i="6" s="1"/>
  <c r="H110" i="6"/>
  <c r="I111" i="6" l="1"/>
  <c r="AA111" i="6"/>
  <c r="B112" i="6"/>
  <c r="F111" i="6"/>
  <c r="G111" i="6" s="1"/>
  <c r="L111" i="6"/>
  <c r="O111" i="6"/>
  <c r="A111" i="6"/>
  <c r="M111" i="6"/>
  <c r="U111" i="6"/>
  <c r="E111" i="6"/>
  <c r="AG111" i="6"/>
  <c r="D111" i="6"/>
  <c r="AM111" i="6"/>
  <c r="N110" i="6"/>
  <c r="BM112" i="6"/>
  <c r="BQ112" i="6"/>
  <c r="BU112" i="6"/>
  <c r="BX112" i="6"/>
  <c r="BP112" i="6"/>
  <c r="BN113" i="6"/>
  <c r="BR112" i="6"/>
  <c r="BS112" i="6" s="1"/>
  <c r="AT111" i="6"/>
  <c r="AU111" i="6"/>
  <c r="J112" i="6"/>
  <c r="K111" i="6"/>
  <c r="AS111" i="6"/>
  <c r="DG110" i="6"/>
  <c r="DF110" i="6"/>
  <c r="DE110" i="6"/>
  <c r="BV111" i="6"/>
  <c r="BW110" i="6"/>
  <c r="BY110" i="6" s="1"/>
  <c r="BZ110" i="6" s="1"/>
  <c r="BT110" i="6"/>
  <c r="CA110" i="6" s="1"/>
  <c r="CB109" i="6"/>
  <c r="CC109" i="6" s="1"/>
  <c r="P110" i="6"/>
  <c r="Q110" i="6" s="1"/>
  <c r="H111" i="6"/>
  <c r="N111" i="6" l="1"/>
  <c r="E112" i="6"/>
  <c r="AG112" i="6"/>
  <c r="F112" i="6"/>
  <c r="G112" i="6" s="1"/>
  <c r="L112" i="6"/>
  <c r="AM112" i="6"/>
  <c r="O112" i="6"/>
  <c r="D112" i="6"/>
  <c r="A112" i="6"/>
  <c r="M112" i="6"/>
  <c r="U112" i="6"/>
  <c r="B113" i="6"/>
  <c r="AA112" i="6"/>
  <c r="I112" i="6"/>
  <c r="K112" i="6" s="1"/>
  <c r="BN114" i="6"/>
  <c r="BQ113" i="6"/>
  <c r="BX113" i="6"/>
  <c r="BU113" i="6"/>
  <c r="BP113" i="6"/>
  <c r="BM113" i="6"/>
  <c r="AT112" i="6"/>
  <c r="J113" i="6"/>
  <c r="AU112" i="6"/>
  <c r="AS112" i="6"/>
  <c r="BV112" i="6"/>
  <c r="DE111" i="6"/>
  <c r="DG111" i="6"/>
  <c r="BW111" i="6"/>
  <c r="BY111" i="6" s="1"/>
  <c r="BZ111" i="6" s="1"/>
  <c r="DF111" i="6"/>
  <c r="BT111" i="6"/>
  <c r="CA111" i="6" s="1"/>
  <c r="CB110" i="6"/>
  <c r="CC110" i="6" s="1"/>
  <c r="H112" i="6"/>
  <c r="P111" i="6"/>
  <c r="Q111" i="6" s="1"/>
  <c r="N112" i="6" l="1"/>
  <c r="A113" i="6"/>
  <c r="AM113" i="6"/>
  <c r="I113" i="6"/>
  <c r="F113" i="6"/>
  <c r="G113" i="6" s="1"/>
  <c r="L113" i="6"/>
  <c r="AG113" i="6"/>
  <c r="B114" i="6"/>
  <c r="J114" i="6" s="1"/>
  <c r="O113" i="6"/>
  <c r="E113" i="6"/>
  <c r="U113" i="6"/>
  <c r="D113" i="6"/>
  <c r="M113" i="6"/>
  <c r="AA113" i="6"/>
  <c r="BR113" i="6"/>
  <c r="BS113" i="6" s="1"/>
  <c r="BN115" i="6"/>
  <c r="BU114" i="6"/>
  <c r="BP114" i="6"/>
  <c r="BM114" i="6"/>
  <c r="BQ114" i="6"/>
  <c r="BX114" i="6"/>
  <c r="AT113" i="6"/>
  <c r="AU113" i="6"/>
  <c r="K113" i="6"/>
  <c r="AS113" i="6"/>
  <c r="BW112" i="6"/>
  <c r="BY112" i="6" s="1"/>
  <c r="BZ112" i="6" s="1"/>
  <c r="DG112" i="6"/>
  <c r="DE112" i="6"/>
  <c r="DF112" i="6"/>
  <c r="BV113" i="6"/>
  <c r="BT112" i="6"/>
  <c r="CA112" i="6" s="1"/>
  <c r="CB111" i="6"/>
  <c r="CC111" i="6" s="1"/>
  <c r="H113" i="6"/>
  <c r="P112" i="6"/>
  <c r="Q112" i="6" s="1"/>
  <c r="N113" i="6" l="1"/>
  <c r="E114" i="6"/>
  <c r="U114" i="6"/>
  <c r="A114" i="6"/>
  <c r="B115" i="6"/>
  <c r="AG114" i="6"/>
  <c r="D114" i="6"/>
  <c r="F114" i="6"/>
  <c r="G114" i="6" s="1"/>
  <c r="L114" i="6"/>
  <c r="M114" i="6"/>
  <c r="AA114" i="6"/>
  <c r="I114" i="6"/>
  <c r="AM114" i="6"/>
  <c r="O114" i="6"/>
  <c r="BR114" i="6"/>
  <c r="BS114" i="6" s="1"/>
  <c r="BN116" i="6"/>
  <c r="BQ115" i="6"/>
  <c r="BU115" i="6"/>
  <c r="BX115" i="6"/>
  <c r="BM115" i="6"/>
  <c r="BP115" i="6"/>
  <c r="BR115" i="6"/>
  <c r="AU114" i="6"/>
  <c r="K114" i="6"/>
  <c r="AT114" i="6"/>
  <c r="AS114" i="6"/>
  <c r="DG113" i="6"/>
  <c r="DF113" i="6"/>
  <c r="BV114" i="6"/>
  <c r="BW113" i="6"/>
  <c r="BY113" i="6" s="1"/>
  <c r="BZ113" i="6" s="1"/>
  <c r="DE113" i="6"/>
  <c r="BT113" i="6"/>
  <c r="CA113" i="6" s="1"/>
  <c r="CB112" i="6"/>
  <c r="CC112" i="6" s="1"/>
  <c r="H114" i="6"/>
  <c r="P113" i="6"/>
  <c r="Q113" i="6" s="1"/>
  <c r="N114" i="6" l="1"/>
  <c r="BS115" i="6"/>
  <c r="B116" i="6"/>
  <c r="AM115" i="6"/>
  <c r="L115" i="6"/>
  <c r="M115" i="6"/>
  <c r="U115" i="6"/>
  <c r="A115" i="6"/>
  <c r="AA115" i="6"/>
  <c r="D115" i="6"/>
  <c r="AG115" i="6"/>
  <c r="E115" i="6"/>
  <c r="F115" i="6"/>
  <c r="G115" i="6" s="1"/>
  <c r="I115" i="6"/>
  <c r="O115" i="6"/>
  <c r="J115" i="6"/>
  <c r="AU115" i="6" s="1"/>
  <c r="BU116" i="6"/>
  <c r="BX116" i="6"/>
  <c r="BP116" i="6"/>
  <c r="BQ116" i="6"/>
  <c r="BN117" i="6"/>
  <c r="BM116" i="6"/>
  <c r="BR116" i="6"/>
  <c r="BV115" i="6"/>
  <c r="DF114" i="6"/>
  <c r="DE114" i="6"/>
  <c r="DG114" i="6"/>
  <c r="BW114" i="6"/>
  <c r="BY114" i="6" s="1"/>
  <c r="BZ114" i="6" s="1"/>
  <c r="BT114" i="6"/>
  <c r="CA114" i="6" s="1"/>
  <c r="CB113" i="6"/>
  <c r="CC113" i="6" s="1"/>
  <c r="H115" i="6"/>
  <c r="P114" i="6"/>
  <c r="Q114" i="6" s="1"/>
  <c r="AT115" i="6" l="1"/>
  <c r="J116" i="6"/>
  <c r="AS116" i="6" s="1"/>
  <c r="BS116" i="6"/>
  <c r="K115" i="6"/>
  <c r="AS115" i="6"/>
  <c r="N115" i="6"/>
  <c r="E116" i="6"/>
  <c r="F116" i="6"/>
  <c r="G116" i="6" s="1"/>
  <c r="A116" i="6"/>
  <c r="B117" i="6"/>
  <c r="M116" i="6"/>
  <c r="U116" i="6"/>
  <c r="L116" i="6"/>
  <c r="O116" i="6"/>
  <c r="AA116" i="6"/>
  <c r="D116" i="6"/>
  <c r="AM116" i="6"/>
  <c r="I116" i="6"/>
  <c r="AG116" i="6"/>
  <c r="BP117" i="6"/>
  <c r="BM117" i="6"/>
  <c r="BN118" i="6"/>
  <c r="BQ117" i="6"/>
  <c r="BX117" i="6"/>
  <c r="BU117" i="6"/>
  <c r="BR117" i="6"/>
  <c r="BW115" i="6"/>
  <c r="BY115" i="6" s="1"/>
  <c r="BZ115" i="6" s="1"/>
  <c r="BV116" i="6"/>
  <c r="DG115" i="6"/>
  <c r="DF115" i="6"/>
  <c r="DE115" i="6"/>
  <c r="BT115" i="6"/>
  <c r="CA115" i="6" s="1"/>
  <c r="CB114" i="6"/>
  <c r="CC114" i="6" s="1"/>
  <c r="H116" i="6"/>
  <c r="P115" i="6"/>
  <c r="Q115" i="6" s="1"/>
  <c r="J117" i="6" l="1"/>
  <c r="AU117" i="6" s="1"/>
  <c r="AT116" i="6"/>
  <c r="AU116" i="6"/>
  <c r="K116" i="6"/>
  <c r="BS117" i="6"/>
  <c r="E117" i="6"/>
  <c r="AG117" i="6"/>
  <c r="AA117" i="6"/>
  <c r="B118" i="6"/>
  <c r="U117" i="6"/>
  <c r="F117" i="6"/>
  <c r="G117" i="6" s="1"/>
  <c r="L117" i="6"/>
  <c r="I117" i="6"/>
  <c r="AM117" i="6"/>
  <c r="O117" i="6"/>
  <c r="M117" i="6"/>
  <c r="D117" i="6"/>
  <c r="A117" i="6"/>
  <c r="N116" i="6"/>
  <c r="BQ118" i="6"/>
  <c r="BX118" i="6"/>
  <c r="BN119" i="6"/>
  <c r="BU118" i="6"/>
  <c r="BP118" i="6"/>
  <c r="BM118" i="6"/>
  <c r="AT117" i="6"/>
  <c r="AS117" i="6"/>
  <c r="DF116" i="6"/>
  <c r="DG116" i="6"/>
  <c r="BV117" i="6"/>
  <c r="DE116" i="6"/>
  <c r="BW116" i="6"/>
  <c r="BY116" i="6" s="1"/>
  <c r="BZ116" i="6" s="1"/>
  <c r="BT116" i="6"/>
  <c r="CA116" i="6" s="1"/>
  <c r="CB115" i="6"/>
  <c r="CC115" i="6" s="1"/>
  <c r="H117" i="6"/>
  <c r="P116" i="6"/>
  <c r="Q116" i="6" s="1"/>
  <c r="K117" i="6" l="1"/>
  <c r="J118" i="6"/>
  <c r="AU118" i="6" s="1"/>
  <c r="N117" i="6"/>
  <c r="E118" i="6"/>
  <c r="U118" i="6"/>
  <c r="I118" i="6"/>
  <c r="F118" i="6"/>
  <c r="G118" i="6" s="1"/>
  <c r="D118" i="6"/>
  <c r="B119" i="6"/>
  <c r="O118" i="6"/>
  <c r="A118" i="6"/>
  <c r="AM118" i="6"/>
  <c r="L118" i="6"/>
  <c r="AG118" i="6"/>
  <c r="M118" i="6"/>
  <c r="AA118" i="6"/>
  <c r="BR118" i="6"/>
  <c r="BS118" i="6" s="1"/>
  <c r="BN120" i="6"/>
  <c r="BX119" i="6"/>
  <c r="BP119" i="6"/>
  <c r="BQ119" i="6"/>
  <c r="BU119" i="6"/>
  <c r="BM119" i="6"/>
  <c r="AT118" i="6"/>
  <c r="BW117" i="6"/>
  <c r="BY117" i="6" s="1"/>
  <c r="BZ117" i="6" s="1"/>
  <c r="DF117" i="6"/>
  <c r="DG117" i="6"/>
  <c r="BV118" i="6"/>
  <c r="DE117" i="6"/>
  <c r="BT117" i="6"/>
  <c r="CA117" i="6" s="1"/>
  <c r="CB116" i="6"/>
  <c r="CC116" i="6" s="1"/>
  <c r="H118" i="6"/>
  <c r="P117" i="6"/>
  <c r="Q117" i="6" s="1"/>
  <c r="AS118" i="6" l="1"/>
  <c r="J119" i="6"/>
  <c r="AT119" i="6" s="1"/>
  <c r="K118" i="6"/>
  <c r="N118" i="6"/>
  <c r="BR119" i="6"/>
  <c r="BS119" i="6" s="1"/>
  <c r="D119" i="6"/>
  <c r="AG119" i="6"/>
  <c r="AA119" i="6"/>
  <c r="I119" i="6"/>
  <c r="AM119" i="6"/>
  <c r="L119" i="6"/>
  <c r="F119" i="6"/>
  <c r="G119" i="6" s="1"/>
  <c r="B120" i="6"/>
  <c r="O119" i="6"/>
  <c r="A119" i="6"/>
  <c r="M119" i="6"/>
  <c r="U119" i="6"/>
  <c r="E119" i="6"/>
  <c r="BN121" i="6"/>
  <c r="BM120" i="6"/>
  <c r="BQ120" i="6"/>
  <c r="BX120" i="6"/>
  <c r="BU120" i="6"/>
  <c r="BP120" i="6"/>
  <c r="BR120" i="6"/>
  <c r="J120" i="6"/>
  <c r="AS119" i="6"/>
  <c r="DE118" i="6"/>
  <c r="DF118" i="6"/>
  <c r="BW118" i="6"/>
  <c r="BY118" i="6" s="1"/>
  <c r="BZ118" i="6" s="1"/>
  <c r="BV119" i="6"/>
  <c r="DG118" i="6"/>
  <c r="BT118" i="6"/>
  <c r="CA118" i="6" s="1"/>
  <c r="CB117" i="6"/>
  <c r="CC117" i="6" s="1"/>
  <c r="H119" i="6"/>
  <c r="P118" i="6"/>
  <c r="Q118" i="6" s="1"/>
  <c r="K119" i="6" l="1"/>
  <c r="AU119" i="6"/>
  <c r="BS120" i="6"/>
  <c r="N119" i="6"/>
  <c r="O120" i="6"/>
  <c r="AG120" i="6"/>
  <c r="M120" i="6"/>
  <c r="E120" i="6"/>
  <c r="F120" i="6"/>
  <c r="G120" i="6" s="1"/>
  <c r="L120" i="6"/>
  <c r="I120" i="6"/>
  <c r="K120" i="6" s="1"/>
  <c r="U120" i="6"/>
  <c r="D120" i="6"/>
  <c r="AA120" i="6"/>
  <c r="B121" i="6"/>
  <c r="AM120" i="6"/>
  <c r="A120" i="6"/>
  <c r="BN122" i="6"/>
  <c r="BQ121" i="6"/>
  <c r="BU121" i="6"/>
  <c r="BX121" i="6"/>
  <c r="BP121" i="6"/>
  <c r="BM121" i="6"/>
  <c r="AS120" i="6"/>
  <c r="AU120" i="6"/>
  <c r="J121" i="6"/>
  <c r="AT120" i="6"/>
  <c r="DF119" i="6"/>
  <c r="DE119" i="6"/>
  <c r="DG119" i="6"/>
  <c r="BW119" i="6"/>
  <c r="BY119" i="6" s="1"/>
  <c r="BZ119" i="6" s="1"/>
  <c r="BV120" i="6"/>
  <c r="BT119" i="6"/>
  <c r="CA119" i="6" s="1"/>
  <c r="CB118" i="6"/>
  <c r="CC118" i="6" s="1"/>
  <c r="H120" i="6"/>
  <c r="P119" i="6"/>
  <c r="Q119" i="6" s="1"/>
  <c r="N120" i="6" l="1"/>
  <c r="L121" i="6"/>
  <c r="AG121" i="6"/>
  <c r="E121" i="6"/>
  <c r="B122" i="6"/>
  <c r="J122" i="6" s="1"/>
  <c r="O121" i="6"/>
  <c r="U121" i="6"/>
  <c r="D121" i="6"/>
  <c r="I121" i="6"/>
  <c r="K121" i="6" s="1"/>
  <c r="F121" i="6"/>
  <c r="G121" i="6" s="1"/>
  <c r="M121" i="6"/>
  <c r="AM121" i="6"/>
  <c r="A121" i="6"/>
  <c r="AA121" i="6"/>
  <c r="BR121" i="6"/>
  <c r="BS121" i="6" s="1"/>
  <c r="BN123" i="6"/>
  <c r="BP122" i="6"/>
  <c r="BM122" i="6"/>
  <c r="BQ122" i="6"/>
  <c r="BU122" i="6"/>
  <c r="BX122" i="6"/>
  <c r="BR122" i="6"/>
  <c r="AU121" i="6"/>
  <c r="AT121" i="6"/>
  <c r="AS121" i="6"/>
  <c r="DE120" i="6"/>
  <c r="DF120" i="6"/>
  <c r="BW120" i="6"/>
  <c r="BY120" i="6" s="1"/>
  <c r="BZ120" i="6" s="1"/>
  <c r="DG120" i="6"/>
  <c r="BV121" i="6"/>
  <c r="BT120" i="6"/>
  <c r="CA120" i="6" s="1"/>
  <c r="CB119" i="6"/>
  <c r="CC119" i="6" s="1"/>
  <c r="H121" i="6"/>
  <c r="P120" i="6"/>
  <c r="Q120" i="6" s="1"/>
  <c r="BS122" i="6" l="1"/>
  <c r="D122" i="6"/>
  <c r="AM122" i="6"/>
  <c r="I122" i="6"/>
  <c r="AG122" i="6"/>
  <c r="L122" i="6"/>
  <c r="B123" i="6"/>
  <c r="BR123" i="6" s="1"/>
  <c r="AA122" i="6"/>
  <c r="E122" i="6"/>
  <c r="U122" i="6"/>
  <c r="M122" i="6"/>
  <c r="O122" i="6"/>
  <c r="F122" i="6"/>
  <c r="G122" i="6" s="1"/>
  <c r="A122" i="6"/>
  <c r="N121" i="6"/>
  <c r="BN124" i="6"/>
  <c r="BQ123" i="6"/>
  <c r="BX123" i="6"/>
  <c r="BU123" i="6"/>
  <c r="BP123" i="6"/>
  <c r="BM123" i="6"/>
  <c r="K122" i="6"/>
  <c r="AT122" i="6"/>
  <c r="AU122" i="6"/>
  <c r="AS122" i="6"/>
  <c r="DE121" i="6"/>
  <c r="DF121" i="6"/>
  <c r="DG121" i="6"/>
  <c r="BV122" i="6"/>
  <c r="BW121" i="6"/>
  <c r="BY121" i="6" s="1"/>
  <c r="BZ121" i="6" s="1"/>
  <c r="BT121" i="6"/>
  <c r="CA121" i="6" s="1"/>
  <c r="CB120" i="6"/>
  <c r="CC120" i="6" s="1"/>
  <c r="H122" i="6"/>
  <c r="P121" i="6"/>
  <c r="Q121" i="6" s="1"/>
  <c r="N122" i="6" l="1"/>
  <c r="BS123" i="6"/>
  <c r="J123" i="6"/>
  <c r="AS123" i="6" s="1"/>
  <c r="D123" i="6"/>
  <c r="F123" i="6"/>
  <c r="G123" i="6" s="1"/>
  <c r="L123" i="6"/>
  <c r="A123" i="6"/>
  <c r="I123" i="6"/>
  <c r="AA123" i="6"/>
  <c r="E123" i="6"/>
  <c r="AG123" i="6"/>
  <c r="M123" i="6"/>
  <c r="O123" i="6"/>
  <c r="U123" i="6"/>
  <c r="B124" i="6"/>
  <c r="AM123" i="6"/>
  <c r="BX124" i="6"/>
  <c r="BN125" i="6"/>
  <c r="BU124" i="6"/>
  <c r="BP124" i="6"/>
  <c r="BQ124" i="6"/>
  <c r="BM124" i="6"/>
  <c r="DF122" i="6"/>
  <c r="DE122" i="6"/>
  <c r="BW122" i="6"/>
  <c r="BY122" i="6" s="1"/>
  <c r="BZ122" i="6" s="1"/>
  <c r="DG122" i="6"/>
  <c r="BV123" i="6"/>
  <c r="BT122" i="6"/>
  <c r="CA122" i="6" s="1"/>
  <c r="CB121" i="6"/>
  <c r="CC121" i="6" s="1"/>
  <c r="H123" i="6"/>
  <c r="P122" i="6"/>
  <c r="Q122" i="6" s="1"/>
  <c r="AT123" i="6" l="1"/>
  <c r="AU123" i="6"/>
  <c r="K123" i="6"/>
  <c r="N123" i="6"/>
  <c r="M124" i="6"/>
  <c r="U124" i="6"/>
  <c r="O124" i="6"/>
  <c r="D124" i="6"/>
  <c r="E124" i="6"/>
  <c r="L124" i="6"/>
  <c r="AA124" i="6"/>
  <c r="AM124" i="6"/>
  <c r="B125" i="6"/>
  <c r="I124" i="6"/>
  <c r="AG124" i="6"/>
  <c r="A124" i="6"/>
  <c r="F124" i="6"/>
  <c r="G124" i="6" s="1"/>
  <c r="J124" i="6"/>
  <c r="AS124" i="6" s="1"/>
  <c r="BR124" i="6"/>
  <c r="BS124" i="6" s="1"/>
  <c r="BM125" i="6"/>
  <c r="BN126" i="6"/>
  <c r="BQ125" i="6"/>
  <c r="BX125" i="6"/>
  <c r="BP125" i="6"/>
  <c r="BU125" i="6"/>
  <c r="BR125" i="6"/>
  <c r="DF123" i="6"/>
  <c r="BW123" i="6"/>
  <c r="BY123" i="6" s="1"/>
  <c r="BZ123" i="6" s="1"/>
  <c r="DG123" i="6"/>
  <c r="DE123" i="6"/>
  <c r="BV124" i="6"/>
  <c r="BT123" i="6"/>
  <c r="CA123" i="6" s="1"/>
  <c r="CB122" i="6"/>
  <c r="CC122" i="6" s="1"/>
  <c r="H124" i="6"/>
  <c r="P123" i="6"/>
  <c r="Q123" i="6" s="1"/>
  <c r="AT124" i="6" l="1"/>
  <c r="AU124" i="6"/>
  <c r="N124" i="6"/>
  <c r="J125" i="6"/>
  <c r="AT125" i="6" s="1"/>
  <c r="K124" i="6"/>
  <c r="BS125" i="6"/>
  <c r="E125" i="6"/>
  <c r="AA125" i="6"/>
  <c r="I125" i="6"/>
  <c r="B126" i="6"/>
  <c r="AG125" i="6"/>
  <c r="U125" i="6"/>
  <c r="AM125" i="6"/>
  <c r="O125" i="6"/>
  <c r="A125" i="6"/>
  <c r="L125" i="6"/>
  <c r="N125" i="6" s="1"/>
  <c r="F125" i="6"/>
  <c r="G125" i="6" s="1"/>
  <c r="D125" i="6"/>
  <c r="M125" i="6"/>
  <c r="BQ126" i="6"/>
  <c r="BX126" i="6"/>
  <c r="BN127" i="6"/>
  <c r="BU126" i="6"/>
  <c r="BP126" i="6"/>
  <c r="BM126" i="6"/>
  <c r="BR126" i="6"/>
  <c r="DE124" i="6"/>
  <c r="BW124" i="6"/>
  <c r="BY124" i="6" s="1"/>
  <c r="BZ124" i="6" s="1"/>
  <c r="DG124" i="6"/>
  <c r="DF124" i="6"/>
  <c r="BV125" i="6"/>
  <c r="BT124" i="6"/>
  <c r="CA124" i="6" s="1"/>
  <c r="CB123" i="6"/>
  <c r="CC123" i="6" s="1"/>
  <c r="H125" i="6"/>
  <c r="P124" i="6"/>
  <c r="Q124" i="6" s="1"/>
  <c r="AU125" i="6" l="1"/>
  <c r="AS125" i="6"/>
  <c r="K125" i="6"/>
  <c r="J126" i="6"/>
  <c r="BS126" i="6"/>
  <c r="L126" i="6"/>
  <c r="U126" i="6"/>
  <c r="M126" i="6"/>
  <c r="AA126" i="6"/>
  <c r="O126" i="6"/>
  <c r="AG126" i="6"/>
  <c r="D126" i="6"/>
  <c r="F126" i="6"/>
  <c r="G126" i="6" s="1"/>
  <c r="B127" i="6"/>
  <c r="BR127" i="6" s="1"/>
  <c r="BS127" i="6" s="1"/>
  <c r="AM126" i="6"/>
  <c r="I126" i="6"/>
  <c r="E126" i="6"/>
  <c r="A126" i="6"/>
  <c r="BN128" i="6"/>
  <c r="BU127" i="6"/>
  <c r="BP127" i="6"/>
  <c r="BQ127" i="6"/>
  <c r="BM127" i="6"/>
  <c r="BX127" i="6"/>
  <c r="DF125" i="6"/>
  <c r="DG125" i="6"/>
  <c r="DE125" i="6"/>
  <c r="BV126" i="6"/>
  <c r="BW125" i="6"/>
  <c r="BY125" i="6" s="1"/>
  <c r="BZ125" i="6" s="1"/>
  <c r="BT125" i="6"/>
  <c r="CA125" i="6" s="1"/>
  <c r="CB124" i="6"/>
  <c r="CC124" i="6" s="1"/>
  <c r="H126" i="6"/>
  <c r="P125" i="6"/>
  <c r="Q125" i="6" s="1"/>
  <c r="K126" i="6" l="1"/>
  <c r="J127" i="6"/>
  <c r="AU127" i="6" s="1"/>
  <c r="AS126" i="6"/>
  <c r="AT126" i="6"/>
  <c r="AU126" i="6"/>
  <c r="D127" i="6"/>
  <c r="AM127" i="6"/>
  <c r="A127" i="6"/>
  <c r="AA127" i="6"/>
  <c r="E127" i="6"/>
  <c r="O127" i="6"/>
  <c r="L127" i="6"/>
  <c r="F127" i="6"/>
  <c r="G127" i="6" s="1"/>
  <c r="B128" i="6"/>
  <c r="BR128" i="6" s="1"/>
  <c r="BS128" i="6" s="1"/>
  <c r="M127" i="6"/>
  <c r="U127" i="6"/>
  <c r="I127" i="6"/>
  <c r="AG127" i="6"/>
  <c r="N126" i="6"/>
  <c r="BM128" i="6"/>
  <c r="BQ128" i="6"/>
  <c r="BN129" i="6"/>
  <c r="BU128" i="6"/>
  <c r="BX128" i="6"/>
  <c r="BP128" i="6"/>
  <c r="AT127" i="6"/>
  <c r="DE126" i="6"/>
  <c r="BW126" i="6"/>
  <c r="BY126" i="6" s="1"/>
  <c r="BZ126" i="6" s="1"/>
  <c r="DF126" i="6"/>
  <c r="BV127" i="6"/>
  <c r="DG126" i="6"/>
  <c r="BT126" i="6"/>
  <c r="CA126" i="6" s="1"/>
  <c r="CB125" i="6"/>
  <c r="CC125" i="6" s="1"/>
  <c r="H127" i="6"/>
  <c r="P126" i="6"/>
  <c r="Q126" i="6" s="1"/>
  <c r="J128" i="6" l="1"/>
  <c r="J129" i="6" s="1"/>
  <c r="AS127" i="6"/>
  <c r="K127" i="6"/>
  <c r="N127" i="6"/>
  <c r="E128" i="6"/>
  <c r="U128" i="6"/>
  <c r="AM128" i="6"/>
  <c r="D128" i="6"/>
  <c r="A128" i="6"/>
  <c r="L128" i="6"/>
  <c r="AG128" i="6"/>
  <c r="F128" i="6"/>
  <c r="G128" i="6" s="1"/>
  <c r="M128" i="6"/>
  <c r="B129" i="6"/>
  <c r="AA128" i="6"/>
  <c r="O128" i="6"/>
  <c r="I128" i="6"/>
  <c r="K128" i="6" s="1"/>
  <c r="BN130" i="6"/>
  <c r="BQ129" i="6"/>
  <c r="BX129" i="6"/>
  <c r="BU129" i="6"/>
  <c r="BM129" i="6"/>
  <c r="BP129" i="6"/>
  <c r="BR129" i="6"/>
  <c r="BS129" i="6" s="1"/>
  <c r="AT128" i="6"/>
  <c r="AU128" i="6"/>
  <c r="AS128" i="6"/>
  <c r="DG127" i="6"/>
  <c r="DE127" i="6"/>
  <c r="BW127" i="6"/>
  <c r="BY127" i="6" s="1"/>
  <c r="BZ127" i="6" s="1"/>
  <c r="BV128" i="6"/>
  <c r="DF127" i="6"/>
  <c r="BT127" i="6"/>
  <c r="CA127" i="6" s="1"/>
  <c r="CB126" i="6"/>
  <c r="CC126" i="6" s="1"/>
  <c r="H128" i="6"/>
  <c r="P127" i="6"/>
  <c r="Q127" i="6" s="1"/>
  <c r="N128" i="6" l="1"/>
  <c r="M129" i="6"/>
  <c r="AM129" i="6"/>
  <c r="D129" i="6"/>
  <c r="B130" i="6"/>
  <c r="A129" i="6"/>
  <c r="AA129" i="6"/>
  <c r="L129" i="6"/>
  <c r="AG129" i="6"/>
  <c r="I129" i="6"/>
  <c r="O129" i="6"/>
  <c r="U129" i="6"/>
  <c r="E129" i="6"/>
  <c r="F129" i="6"/>
  <c r="G129" i="6" s="1"/>
  <c r="BN131" i="6"/>
  <c r="BU130" i="6"/>
  <c r="BP130" i="6"/>
  <c r="BM130" i="6"/>
  <c r="BQ130" i="6"/>
  <c r="BX130" i="6"/>
  <c r="K129" i="6"/>
  <c r="AU129" i="6"/>
  <c r="AT129" i="6"/>
  <c r="J130" i="6"/>
  <c r="AS129" i="6"/>
  <c r="DG128" i="6"/>
  <c r="BW128" i="6"/>
  <c r="BY128" i="6" s="1"/>
  <c r="BZ128" i="6" s="1"/>
  <c r="BV129" i="6"/>
  <c r="DE128" i="6"/>
  <c r="DF128" i="6"/>
  <c r="BT128" i="6"/>
  <c r="CA128" i="6" s="1"/>
  <c r="CB127" i="6"/>
  <c r="CC127" i="6" s="1"/>
  <c r="H129" i="6"/>
  <c r="P128" i="6"/>
  <c r="Q128" i="6" s="1"/>
  <c r="N129" i="6" l="1"/>
  <c r="L130" i="6"/>
  <c r="E130" i="6"/>
  <c r="U130" i="6"/>
  <c r="D130" i="6"/>
  <c r="M130" i="6"/>
  <c r="AA130" i="6"/>
  <c r="A130" i="6"/>
  <c r="F130" i="6"/>
  <c r="G130" i="6" s="1"/>
  <c r="O130" i="6"/>
  <c r="I130" i="6"/>
  <c r="AM130" i="6"/>
  <c r="B131" i="6"/>
  <c r="J131" i="6" s="1"/>
  <c r="AG130" i="6"/>
  <c r="BR130" i="6"/>
  <c r="BS130" i="6" s="1"/>
  <c r="BN132" i="6"/>
  <c r="BQ131" i="6"/>
  <c r="BM131" i="6"/>
  <c r="BX131" i="6"/>
  <c r="BU131" i="6"/>
  <c r="BP131" i="6"/>
  <c r="BR131" i="6"/>
  <c r="AU130" i="6"/>
  <c r="K130" i="6"/>
  <c r="AT130" i="6"/>
  <c r="AS130" i="6"/>
  <c r="DG129" i="6"/>
  <c r="BV130" i="6"/>
  <c r="DF129" i="6"/>
  <c r="BW129" i="6"/>
  <c r="BY129" i="6" s="1"/>
  <c r="BZ129" i="6" s="1"/>
  <c r="DE129" i="6"/>
  <c r="BT129" i="6"/>
  <c r="CA129" i="6" s="1"/>
  <c r="CB128" i="6"/>
  <c r="CC128" i="6" s="1"/>
  <c r="H130" i="6"/>
  <c r="P129" i="6"/>
  <c r="Q129" i="6" s="1"/>
  <c r="BS131" i="6" l="1"/>
  <c r="A131" i="6"/>
  <c r="AM131" i="6"/>
  <c r="I131" i="6"/>
  <c r="D131" i="6"/>
  <c r="M131" i="6"/>
  <c r="U131" i="6"/>
  <c r="L131" i="6"/>
  <c r="AA131" i="6"/>
  <c r="AG131" i="6"/>
  <c r="E131" i="6"/>
  <c r="O131" i="6"/>
  <c r="F131" i="6"/>
  <c r="G131" i="6" s="1"/>
  <c r="B132" i="6"/>
  <c r="J132" i="6" s="1"/>
  <c r="N130" i="6"/>
  <c r="BQ132" i="6"/>
  <c r="BU132" i="6"/>
  <c r="BX132" i="6"/>
  <c r="BN133" i="6"/>
  <c r="BP132" i="6"/>
  <c r="BM132" i="6"/>
  <c r="AU131" i="6"/>
  <c r="AS131" i="6"/>
  <c r="K131" i="6"/>
  <c r="AT131" i="6"/>
  <c r="BV131" i="6"/>
  <c r="DF130" i="6"/>
  <c r="BW130" i="6"/>
  <c r="BY130" i="6" s="1"/>
  <c r="BZ130" i="6" s="1"/>
  <c r="DG130" i="6"/>
  <c r="DE130" i="6"/>
  <c r="BT130" i="6"/>
  <c r="CA130" i="6" s="1"/>
  <c r="CB129" i="6"/>
  <c r="CC129" i="6" s="1"/>
  <c r="H131" i="6"/>
  <c r="P130" i="6"/>
  <c r="Q130" i="6" s="1"/>
  <c r="N131" i="6" l="1"/>
  <c r="I132" i="6"/>
  <c r="AM132" i="6"/>
  <c r="D132" i="6"/>
  <c r="O132" i="6"/>
  <c r="B133" i="6"/>
  <c r="BR133" i="6" s="1"/>
  <c r="A132" i="6"/>
  <c r="AG132" i="6"/>
  <c r="E132" i="6"/>
  <c r="F132" i="6"/>
  <c r="G132" i="6" s="1"/>
  <c r="M132" i="6"/>
  <c r="U132" i="6"/>
  <c r="L132" i="6"/>
  <c r="AA132" i="6"/>
  <c r="BR132" i="6"/>
  <c r="BS132" i="6" s="1"/>
  <c r="BP133" i="6"/>
  <c r="BM133" i="6"/>
  <c r="BN134" i="6"/>
  <c r="BX133" i="6"/>
  <c r="BU133" i="6"/>
  <c r="BQ133" i="6"/>
  <c r="AU132" i="6"/>
  <c r="K132" i="6"/>
  <c r="AT132" i="6"/>
  <c r="AS132" i="6"/>
  <c r="DG131" i="6"/>
  <c r="DF131" i="6"/>
  <c r="BV132" i="6"/>
  <c r="BW131" i="6"/>
  <c r="BY131" i="6" s="1"/>
  <c r="BZ131" i="6" s="1"/>
  <c r="DE131" i="6"/>
  <c r="BT131" i="6"/>
  <c r="CA131" i="6" s="1"/>
  <c r="CB130" i="6"/>
  <c r="CC130" i="6" s="1"/>
  <c r="H132" i="6"/>
  <c r="P131" i="6"/>
  <c r="Q131" i="6" s="1"/>
  <c r="BS133" i="6" l="1"/>
  <c r="M133" i="6"/>
  <c r="AM133" i="6"/>
  <c r="I133" i="6"/>
  <c r="AA133" i="6"/>
  <c r="O133" i="6"/>
  <c r="AG133" i="6"/>
  <c r="A133" i="6"/>
  <c r="L133" i="6"/>
  <c r="E133" i="6"/>
  <c r="B134" i="6"/>
  <c r="F133" i="6"/>
  <c r="G133" i="6" s="1"/>
  <c r="D133" i="6"/>
  <c r="U133" i="6"/>
  <c r="N132" i="6"/>
  <c r="J133" i="6"/>
  <c r="J134" i="6" s="1"/>
  <c r="BQ134" i="6"/>
  <c r="BX134" i="6"/>
  <c r="BU134" i="6"/>
  <c r="BM134" i="6"/>
  <c r="BP134" i="6"/>
  <c r="BN135" i="6"/>
  <c r="BR134" i="6"/>
  <c r="DG132" i="6"/>
  <c r="DF132" i="6"/>
  <c r="BW132" i="6"/>
  <c r="BY132" i="6" s="1"/>
  <c r="BZ132" i="6" s="1"/>
  <c r="DE132" i="6"/>
  <c r="BV133" i="6"/>
  <c r="BT132" i="6"/>
  <c r="CA132" i="6" s="1"/>
  <c r="CB131" i="6"/>
  <c r="CC131" i="6" s="1"/>
  <c r="H133" i="6"/>
  <c r="P132" i="6"/>
  <c r="Q132" i="6" s="1"/>
  <c r="N133" i="6" l="1"/>
  <c r="BS134" i="6"/>
  <c r="AT133" i="6"/>
  <c r="K133" i="6"/>
  <c r="AU133" i="6"/>
  <c r="AS133" i="6"/>
  <c r="I134" i="6"/>
  <c r="K134" i="6" s="1"/>
  <c r="F134" i="6"/>
  <c r="G134" i="6" s="1"/>
  <c r="AA134" i="6"/>
  <c r="A134" i="6"/>
  <c r="D134" i="6"/>
  <c r="M134" i="6"/>
  <c r="AM134" i="6"/>
  <c r="E134" i="6"/>
  <c r="B135" i="6"/>
  <c r="O134" i="6"/>
  <c r="AG134" i="6"/>
  <c r="L134" i="6"/>
  <c r="U134" i="6"/>
  <c r="BN136" i="6"/>
  <c r="BX135" i="6"/>
  <c r="BR135" i="6"/>
  <c r="BP135" i="6"/>
  <c r="BU135" i="6"/>
  <c r="BQ135" i="6"/>
  <c r="BM135" i="6"/>
  <c r="AU134" i="6"/>
  <c r="AT134" i="6"/>
  <c r="AS134" i="6"/>
  <c r="DG133" i="6"/>
  <c r="BW133" i="6"/>
  <c r="BY133" i="6" s="1"/>
  <c r="BZ133" i="6" s="1"/>
  <c r="BV134" i="6"/>
  <c r="DF133" i="6"/>
  <c r="DE133" i="6"/>
  <c r="BT133" i="6"/>
  <c r="CA133" i="6" s="1"/>
  <c r="CB132" i="6"/>
  <c r="CC132" i="6" s="1"/>
  <c r="H134" i="6"/>
  <c r="P133" i="6"/>
  <c r="Q133" i="6" s="1"/>
  <c r="BS135" i="6" l="1"/>
  <c r="N134" i="6"/>
  <c r="A135" i="6"/>
  <c r="AG135" i="6"/>
  <c r="M135" i="6"/>
  <c r="F135" i="6"/>
  <c r="G135" i="6" s="1"/>
  <c r="E135" i="6"/>
  <c r="AM135" i="6"/>
  <c r="AA135" i="6"/>
  <c r="O135" i="6"/>
  <c r="U135" i="6"/>
  <c r="I135" i="6"/>
  <c r="D135" i="6"/>
  <c r="B136" i="6"/>
  <c r="L135" i="6"/>
  <c r="J135" i="6"/>
  <c r="AU135" i="6" s="1"/>
  <c r="BN137" i="6"/>
  <c r="BM136" i="6"/>
  <c r="BQ136" i="6"/>
  <c r="BX136" i="6"/>
  <c r="BU136" i="6"/>
  <c r="BP136" i="6"/>
  <c r="BR136" i="6"/>
  <c r="DF134" i="6"/>
  <c r="BV135" i="6"/>
  <c r="DG134" i="6"/>
  <c r="BW134" i="6"/>
  <c r="BY134" i="6" s="1"/>
  <c r="BZ134" i="6" s="1"/>
  <c r="DE134" i="6"/>
  <c r="BT134" i="6"/>
  <c r="CA134" i="6" s="1"/>
  <c r="CB133" i="6"/>
  <c r="CC133" i="6" s="1"/>
  <c r="H135" i="6"/>
  <c r="P134" i="6"/>
  <c r="Q134" i="6" s="1"/>
  <c r="BS136" i="6" l="1"/>
  <c r="K135" i="6"/>
  <c r="J136" i="6"/>
  <c r="AU136" i="6" s="1"/>
  <c r="AS135" i="6"/>
  <c r="AT135" i="6"/>
  <c r="N135" i="6"/>
  <c r="D136" i="6"/>
  <c r="AA136" i="6"/>
  <c r="L136" i="6"/>
  <c r="A136" i="6"/>
  <c r="AM136" i="6"/>
  <c r="I136" i="6"/>
  <c r="O136" i="6"/>
  <c r="AG136" i="6"/>
  <c r="B137" i="6"/>
  <c r="M136" i="6"/>
  <c r="E136" i="6"/>
  <c r="F136" i="6"/>
  <c r="G136" i="6" s="1"/>
  <c r="U136" i="6"/>
  <c r="BN138" i="6"/>
  <c r="BQ137" i="6"/>
  <c r="BU137" i="6"/>
  <c r="BX137" i="6"/>
  <c r="BM137" i="6"/>
  <c r="BP137" i="6"/>
  <c r="DF135" i="6"/>
  <c r="BV136" i="6"/>
  <c r="DE135" i="6"/>
  <c r="BW135" i="6"/>
  <c r="BY135" i="6" s="1"/>
  <c r="BZ135" i="6" s="1"/>
  <c r="DG135" i="6"/>
  <c r="BT135" i="6"/>
  <c r="CA135" i="6" s="1"/>
  <c r="CB134" i="6"/>
  <c r="CC134" i="6" s="1"/>
  <c r="H136" i="6"/>
  <c r="P135" i="6"/>
  <c r="Q135" i="6" s="1"/>
  <c r="AT136" i="6" l="1"/>
  <c r="K136" i="6"/>
  <c r="AS136" i="6"/>
  <c r="N136" i="6"/>
  <c r="O137" i="6"/>
  <c r="U137" i="6"/>
  <c r="L137" i="6"/>
  <c r="A137" i="6"/>
  <c r="AA137" i="6"/>
  <c r="AG137" i="6"/>
  <c r="F137" i="6"/>
  <c r="G137" i="6" s="1"/>
  <c r="E137" i="6"/>
  <c r="D137" i="6"/>
  <c r="AM137" i="6"/>
  <c r="B138" i="6"/>
  <c r="M137" i="6"/>
  <c r="I137" i="6"/>
  <c r="J137" i="6"/>
  <c r="AU137" i="6" s="1"/>
  <c r="BR137" i="6"/>
  <c r="BS137" i="6" s="1"/>
  <c r="BN139" i="6"/>
  <c r="BP138" i="6"/>
  <c r="BM138" i="6"/>
  <c r="BR138" i="6"/>
  <c r="BQ138" i="6"/>
  <c r="BX138" i="6"/>
  <c r="BU138" i="6"/>
  <c r="AT137" i="6"/>
  <c r="DE136" i="6"/>
  <c r="BW136" i="6"/>
  <c r="BY136" i="6" s="1"/>
  <c r="BZ136" i="6" s="1"/>
  <c r="DF136" i="6"/>
  <c r="BV137" i="6"/>
  <c r="DG136" i="6"/>
  <c r="BT136" i="6"/>
  <c r="CA136" i="6" s="1"/>
  <c r="CB135" i="6"/>
  <c r="CC135" i="6" s="1"/>
  <c r="P136" i="6"/>
  <c r="Q136" i="6" s="1"/>
  <c r="H137" i="6"/>
  <c r="K137" i="6" l="1"/>
  <c r="N137" i="6"/>
  <c r="J138" i="6"/>
  <c r="AS138" i="6" s="1"/>
  <c r="AS137" i="6"/>
  <c r="BS138" i="6"/>
  <c r="A138" i="6"/>
  <c r="U138" i="6"/>
  <c r="M138" i="6"/>
  <c r="L138" i="6"/>
  <c r="F138" i="6"/>
  <c r="G138" i="6" s="1"/>
  <c r="AG138" i="6"/>
  <c r="B139" i="6"/>
  <c r="I138" i="6"/>
  <c r="AA138" i="6"/>
  <c r="O138" i="6"/>
  <c r="E138" i="6"/>
  <c r="AM138" i="6"/>
  <c r="D138" i="6"/>
  <c r="BN140" i="6"/>
  <c r="BQ139" i="6"/>
  <c r="BM139" i="6"/>
  <c r="BU139" i="6"/>
  <c r="BX139" i="6"/>
  <c r="BP139" i="6"/>
  <c r="DE137" i="6"/>
  <c r="BV138" i="6"/>
  <c r="BW137" i="6"/>
  <c r="BY137" i="6" s="1"/>
  <c r="BZ137" i="6" s="1"/>
  <c r="DG137" i="6"/>
  <c r="DF137" i="6"/>
  <c r="BT137" i="6"/>
  <c r="CA137" i="6" s="1"/>
  <c r="CB136" i="6"/>
  <c r="CC136" i="6" s="1"/>
  <c r="P137" i="6"/>
  <c r="Q137" i="6" s="1"/>
  <c r="H138" i="6"/>
  <c r="AU138" i="6" l="1"/>
  <c r="AT138" i="6"/>
  <c r="K138" i="6"/>
  <c r="N138" i="6"/>
  <c r="F139" i="6"/>
  <c r="G139" i="6" s="1"/>
  <c r="AG139" i="6"/>
  <c r="M139" i="6"/>
  <c r="E139" i="6"/>
  <c r="L139" i="6"/>
  <c r="D139" i="6"/>
  <c r="U139" i="6"/>
  <c r="I139" i="6"/>
  <c r="A139" i="6"/>
  <c r="B140" i="6"/>
  <c r="AM139" i="6"/>
  <c r="O139" i="6"/>
  <c r="AA139" i="6"/>
  <c r="J139" i="6"/>
  <c r="AT139" i="6" s="1"/>
  <c r="BR139" i="6"/>
  <c r="BS139" i="6" s="1"/>
  <c r="BX140" i="6"/>
  <c r="BN141" i="6"/>
  <c r="BU140" i="6"/>
  <c r="BP140" i="6"/>
  <c r="BQ140" i="6"/>
  <c r="BM140" i="6"/>
  <c r="DF138" i="6"/>
  <c r="BW138" i="6"/>
  <c r="BY138" i="6" s="1"/>
  <c r="BZ138" i="6" s="1"/>
  <c r="DG138" i="6"/>
  <c r="BV139" i="6"/>
  <c r="DE138" i="6"/>
  <c r="BT138" i="6"/>
  <c r="CA138" i="6" s="1"/>
  <c r="CB137" i="6"/>
  <c r="CC137" i="6" s="1"/>
  <c r="H139" i="6"/>
  <c r="P138" i="6"/>
  <c r="Q138" i="6" s="1"/>
  <c r="AS139" i="6" l="1"/>
  <c r="AU139" i="6"/>
  <c r="K139" i="6"/>
  <c r="J140" i="6"/>
  <c r="AU140" i="6" s="1"/>
  <c r="BR140" i="6"/>
  <c r="BS140" i="6" s="1"/>
  <c r="F140" i="6"/>
  <c r="G140" i="6" s="1"/>
  <c r="A140" i="6"/>
  <c r="M140" i="6"/>
  <c r="I140" i="6"/>
  <c r="D140" i="6"/>
  <c r="U140" i="6"/>
  <c r="AG140" i="6"/>
  <c r="E140" i="6"/>
  <c r="O140" i="6"/>
  <c r="L140" i="6"/>
  <c r="B141" i="6"/>
  <c r="AA140" i="6"/>
  <c r="AM140" i="6"/>
  <c r="N139" i="6"/>
  <c r="BM141" i="6"/>
  <c r="BN142" i="6"/>
  <c r="BP141" i="6"/>
  <c r="BX141" i="6"/>
  <c r="BU141" i="6"/>
  <c r="BQ141" i="6"/>
  <c r="DF139" i="6"/>
  <c r="BW139" i="6"/>
  <c r="BY139" i="6" s="1"/>
  <c r="BZ139" i="6" s="1"/>
  <c r="DG139" i="6"/>
  <c r="BV140" i="6"/>
  <c r="DE139" i="6"/>
  <c r="BT139" i="6"/>
  <c r="CA139" i="6" s="1"/>
  <c r="CB138" i="6"/>
  <c r="CC138" i="6" s="1"/>
  <c r="H140" i="6"/>
  <c r="P139" i="6"/>
  <c r="Q139" i="6" s="1"/>
  <c r="AT140" i="6" l="1"/>
  <c r="AS140" i="6"/>
  <c r="K140" i="6"/>
  <c r="F141" i="6"/>
  <c r="G141" i="6" s="1"/>
  <c r="O141" i="6"/>
  <c r="AA141" i="6"/>
  <c r="AG141" i="6"/>
  <c r="U141" i="6"/>
  <c r="D141" i="6"/>
  <c r="M141" i="6"/>
  <c r="E141" i="6"/>
  <c r="A141" i="6"/>
  <c r="L141" i="6"/>
  <c r="B142" i="6"/>
  <c r="BR142" i="6" s="1"/>
  <c r="AM141" i="6"/>
  <c r="I141" i="6"/>
  <c r="BR141" i="6"/>
  <c r="BS141" i="6" s="1"/>
  <c r="N140" i="6"/>
  <c r="J141" i="6"/>
  <c r="K141" i="6" s="1"/>
  <c r="BQ142" i="6"/>
  <c r="BX142" i="6"/>
  <c r="BM142" i="6"/>
  <c r="BU142" i="6"/>
  <c r="BN143" i="6"/>
  <c r="BP142" i="6"/>
  <c r="BV141" i="6"/>
  <c r="DG140" i="6"/>
  <c r="BW140" i="6"/>
  <c r="BY140" i="6" s="1"/>
  <c r="BZ140" i="6" s="1"/>
  <c r="DF140" i="6"/>
  <c r="DE140" i="6"/>
  <c r="BT140" i="6"/>
  <c r="CA140" i="6" s="1"/>
  <c r="CB139" i="6"/>
  <c r="CC139" i="6" s="1"/>
  <c r="H141" i="6"/>
  <c r="P140" i="6"/>
  <c r="Q140" i="6" s="1"/>
  <c r="AT141" i="6" l="1"/>
  <c r="AU141" i="6"/>
  <c r="N141" i="6"/>
  <c r="AS141" i="6"/>
  <c r="BS142" i="6"/>
  <c r="J142" i="6"/>
  <c r="AS142" i="6" s="1"/>
  <c r="B143" i="6"/>
  <c r="U142" i="6"/>
  <c r="I142" i="6"/>
  <c r="O142" i="6"/>
  <c r="AG142" i="6"/>
  <c r="M142" i="6"/>
  <c r="E142" i="6"/>
  <c r="F142" i="6"/>
  <c r="G142" i="6" s="1"/>
  <c r="D142" i="6"/>
  <c r="A142" i="6"/>
  <c r="AA142" i="6"/>
  <c r="L142" i="6"/>
  <c r="AM142" i="6"/>
  <c r="BN144" i="6"/>
  <c r="BU143" i="6"/>
  <c r="BR143" i="6"/>
  <c r="BP143" i="6"/>
  <c r="BM143" i="6"/>
  <c r="BQ143" i="6"/>
  <c r="BX143" i="6"/>
  <c r="DF141" i="6"/>
  <c r="BV142" i="6"/>
  <c r="DE141" i="6"/>
  <c r="DG141" i="6"/>
  <c r="BW141" i="6"/>
  <c r="BY141" i="6" s="1"/>
  <c r="BZ141" i="6" s="1"/>
  <c r="BT141" i="6"/>
  <c r="CA141" i="6" s="1"/>
  <c r="CB140" i="6"/>
  <c r="CC140" i="6" s="1"/>
  <c r="H142" i="6"/>
  <c r="P141" i="6"/>
  <c r="Q141" i="6" s="1"/>
  <c r="J143" i="6" l="1"/>
  <c r="AT143" i="6" s="1"/>
  <c r="N142" i="6"/>
  <c r="AT142" i="6"/>
  <c r="K142" i="6"/>
  <c r="AU142" i="6"/>
  <c r="BS143" i="6"/>
  <c r="O143" i="6"/>
  <c r="L143" i="6"/>
  <c r="U143" i="6"/>
  <c r="F143" i="6"/>
  <c r="G143" i="6" s="1"/>
  <c r="A143" i="6"/>
  <c r="M143" i="6"/>
  <c r="D143" i="6"/>
  <c r="E143" i="6"/>
  <c r="AA143" i="6"/>
  <c r="I143" i="6"/>
  <c r="K143" i="6" s="1"/>
  <c r="AG143" i="6"/>
  <c r="B144" i="6"/>
  <c r="AM143" i="6"/>
  <c r="BM144" i="6"/>
  <c r="BN145" i="6"/>
  <c r="BR144" i="6"/>
  <c r="BS144" i="6" s="1"/>
  <c r="BQ144" i="6"/>
  <c r="BU144" i="6"/>
  <c r="BX144" i="6"/>
  <c r="BP144" i="6"/>
  <c r="AS143" i="6"/>
  <c r="BW142" i="6"/>
  <c r="BY142" i="6" s="1"/>
  <c r="BZ142" i="6" s="1"/>
  <c r="DG142" i="6"/>
  <c r="DF142" i="6"/>
  <c r="DE142" i="6"/>
  <c r="BV143" i="6"/>
  <c r="BT142" i="6"/>
  <c r="CA142" i="6" s="1"/>
  <c r="CB141" i="6"/>
  <c r="CC141" i="6" s="1"/>
  <c r="H143" i="6"/>
  <c r="P142" i="6"/>
  <c r="Q142" i="6" s="1"/>
  <c r="J144" i="6" l="1"/>
  <c r="AT144" i="6" s="1"/>
  <c r="AU143" i="6"/>
  <c r="N143" i="6"/>
  <c r="B145" i="6"/>
  <c r="F144" i="6"/>
  <c r="G144" i="6" s="1"/>
  <c r="AA144" i="6"/>
  <c r="O144" i="6"/>
  <c r="E144" i="6"/>
  <c r="U144" i="6"/>
  <c r="A144" i="6"/>
  <c r="M144" i="6"/>
  <c r="L144" i="6"/>
  <c r="D144" i="6"/>
  <c r="AM144" i="6"/>
  <c r="I144" i="6"/>
  <c r="AG144" i="6"/>
  <c r="BN146" i="6"/>
  <c r="BQ145" i="6"/>
  <c r="BX145" i="6"/>
  <c r="BM145" i="6"/>
  <c r="BR145" i="6"/>
  <c r="BS145" i="6" s="1"/>
  <c r="BP145" i="6"/>
  <c r="BU145" i="6"/>
  <c r="J145" i="6"/>
  <c r="AU144" i="6"/>
  <c r="BW143" i="6"/>
  <c r="BY143" i="6" s="1"/>
  <c r="BZ143" i="6" s="1"/>
  <c r="DF143" i="6"/>
  <c r="BV144" i="6"/>
  <c r="DG143" i="6"/>
  <c r="DE143" i="6"/>
  <c r="BT143" i="6"/>
  <c r="CA143" i="6" s="1"/>
  <c r="CB142" i="6"/>
  <c r="CC142" i="6" s="1"/>
  <c r="H144" i="6"/>
  <c r="P143" i="6"/>
  <c r="Q143" i="6" s="1"/>
  <c r="AS144" i="6" l="1"/>
  <c r="K144" i="6"/>
  <c r="M145" i="6"/>
  <c r="AM145" i="6"/>
  <c r="F145" i="6"/>
  <c r="G145" i="6" s="1"/>
  <c r="D145" i="6"/>
  <c r="O145" i="6"/>
  <c r="E145" i="6"/>
  <c r="AA145" i="6"/>
  <c r="I145" i="6"/>
  <c r="K145" i="6" s="1"/>
  <c r="AG145" i="6"/>
  <c r="L145" i="6"/>
  <c r="U145" i="6"/>
  <c r="B146" i="6"/>
  <c r="J146" i="6" s="1"/>
  <c r="A145" i="6"/>
  <c r="N144" i="6"/>
  <c r="BN147" i="6"/>
  <c r="BQ146" i="6"/>
  <c r="BX146" i="6"/>
  <c r="BU146" i="6"/>
  <c r="BP146" i="6"/>
  <c r="BM146" i="6"/>
  <c r="AU145" i="6"/>
  <c r="AT145" i="6"/>
  <c r="AS145" i="6"/>
  <c r="DF144" i="6"/>
  <c r="DE144" i="6"/>
  <c r="BW144" i="6"/>
  <c r="BY144" i="6" s="1"/>
  <c r="BZ144" i="6" s="1"/>
  <c r="DG144" i="6"/>
  <c r="BV145" i="6"/>
  <c r="BT144" i="6"/>
  <c r="CA144" i="6" s="1"/>
  <c r="CB143" i="6"/>
  <c r="CC143" i="6" s="1"/>
  <c r="H145" i="6"/>
  <c r="P144" i="6"/>
  <c r="Q144" i="6" s="1"/>
  <c r="N145" i="6" l="1"/>
  <c r="BR146" i="6"/>
  <c r="BS146" i="6" s="1"/>
  <c r="L146" i="6"/>
  <c r="M146" i="6"/>
  <c r="AA146" i="6"/>
  <c r="F146" i="6"/>
  <c r="G146" i="6" s="1"/>
  <c r="D146" i="6"/>
  <c r="I146" i="6"/>
  <c r="K146" i="6" s="1"/>
  <c r="AM146" i="6"/>
  <c r="O146" i="6"/>
  <c r="B147" i="6"/>
  <c r="E146" i="6"/>
  <c r="U146" i="6"/>
  <c r="A146" i="6"/>
  <c r="AG146" i="6"/>
  <c r="BN148" i="6"/>
  <c r="BU147" i="6"/>
  <c r="BX147" i="6"/>
  <c r="BP147" i="6"/>
  <c r="BQ147" i="6"/>
  <c r="BM147" i="6"/>
  <c r="AS146" i="6"/>
  <c r="AT146" i="6"/>
  <c r="AU146" i="6"/>
  <c r="DE145" i="6"/>
  <c r="BW145" i="6"/>
  <c r="BY145" i="6" s="1"/>
  <c r="BZ145" i="6" s="1"/>
  <c r="BV146" i="6"/>
  <c r="DF145" i="6"/>
  <c r="DG145" i="6"/>
  <c r="BT145" i="6"/>
  <c r="CA145" i="6" s="1"/>
  <c r="CB144" i="6"/>
  <c r="CC144" i="6" s="1"/>
  <c r="H146" i="6"/>
  <c r="P145" i="6"/>
  <c r="Q145" i="6" s="1"/>
  <c r="L147" i="6" l="1"/>
  <c r="A147" i="6"/>
  <c r="I147" i="6"/>
  <c r="M147" i="6"/>
  <c r="E147" i="6"/>
  <c r="D147" i="6"/>
  <c r="AA147" i="6"/>
  <c r="O147" i="6"/>
  <c r="AG147" i="6"/>
  <c r="F147" i="6"/>
  <c r="G147" i="6" s="1"/>
  <c r="U147" i="6"/>
  <c r="B148" i="6"/>
  <c r="BR148" i="6" s="1"/>
  <c r="AM147" i="6"/>
  <c r="J147" i="6"/>
  <c r="AT147" i="6" s="1"/>
  <c r="N146" i="6"/>
  <c r="BR147" i="6"/>
  <c r="BS147" i="6" s="1"/>
  <c r="BX148" i="6"/>
  <c r="BP148" i="6"/>
  <c r="BN149" i="6"/>
  <c r="BQ148" i="6"/>
  <c r="BU148" i="6"/>
  <c r="BM148" i="6"/>
  <c r="J148" i="6"/>
  <c r="DF146" i="6"/>
  <c r="BW146" i="6"/>
  <c r="BY146" i="6" s="1"/>
  <c r="BZ146" i="6" s="1"/>
  <c r="BV147" i="6"/>
  <c r="DE146" i="6"/>
  <c r="DG146" i="6"/>
  <c r="BT146" i="6"/>
  <c r="CA146" i="6" s="1"/>
  <c r="CB145" i="6"/>
  <c r="CC145" i="6" s="1"/>
  <c r="H147" i="6"/>
  <c r="P146" i="6"/>
  <c r="Q146" i="6" s="1"/>
  <c r="AS147" i="6" l="1"/>
  <c r="AU147" i="6"/>
  <c r="K147" i="6"/>
  <c r="BS148" i="6"/>
  <c r="N147" i="6"/>
  <c r="A148" i="6"/>
  <c r="AG148" i="6"/>
  <c r="F148" i="6"/>
  <c r="G148" i="6" s="1"/>
  <c r="L148" i="6"/>
  <c r="AA148" i="6"/>
  <c r="O148" i="6"/>
  <c r="I148" i="6"/>
  <c r="K148" i="6" s="1"/>
  <c r="M148" i="6"/>
  <c r="E148" i="6"/>
  <c r="D148" i="6"/>
  <c r="U148" i="6"/>
  <c r="B149" i="6"/>
  <c r="AM148" i="6"/>
  <c r="BP149" i="6"/>
  <c r="BM149" i="6"/>
  <c r="BR149" i="6"/>
  <c r="BN150" i="6"/>
  <c r="BQ149" i="6"/>
  <c r="BX149" i="6"/>
  <c r="BU149" i="6"/>
  <c r="AS148" i="6"/>
  <c r="AT148" i="6"/>
  <c r="AU148" i="6"/>
  <c r="J149" i="6"/>
  <c r="DF147" i="6"/>
  <c r="DE147" i="6"/>
  <c r="BW147" i="6"/>
  <c r="BY147" i="6" s="1"/>
  <c r="BZ147" i="6" s="1"/>
  <c r="BV148" i="6"/>
  <c r="DG147" i="6"/>
  <c r="BT147" i="6"/>
  <c r="CA147" i="6" s="1"/>
  <c r="CB146" i="6"/>
  <c r="CC146" i="6" s="1"/>
  <c r="H148" i="6"/>
  <c r="P147" i="6"/>
  <c r="Q147" i="6" s="1"/>
  <c r="BS149" i="6" l="1"/>
  <c r="F149" i="6"/>
  <c r="G149" i="6" s="1"/>
  <c r="I149" i="6"/>
  <c r="K149" i="6" s="1"/>
  <c r="M149" i="6"/>
  <c r="E149" i="6"/>
  <c r="B150" i="6"/>
  <c r="BR150" i="6" s="1"/>
  <c r="BS150" i="6" s="1"/>
  <c r="AA149" i="6"/>
  <c r="O149" i="6"/>
  <c r="D149" i="6"/>
  <c r="A149" i="6"/>
  <c r="AG149" i="6"/>
  <c r="L149" i="6"/>
  <c r="U149" i="6"/>
  <c r="AM149" i="6"/>
  <c r="N148" i="6"/>
  <c r="BM150" i="6"/>
  <c r="BN151" i="6"/>
  <c r="BP150" i="6"/>
  <c r="BX150" i="6"/>
  <c r="BQ150" i="6"/>
  <c r="BU150" i="6"/>
  <c r="AT149" i="6"/>
  <c r="AS149" i="6"/>
  <c r="AU149" i="6"/>
  <c r="DF148" i="6"/>
  <c r="BW148" i="6"/>
  <c r="BY148" i="6" s="1"/>
  <c r="BZ148" i="6" s="1"/>
  <c r="DE148" i="6"/>
  <c r="BV149" i="6"/>
  <c r="DG148" i="6"/>
  <c r="BT148" i="6"/>
  <c r="CA148" i="6" s="1"/>
  <c r="CB147" i="6"/>
  <c r="CC147" i="6" s="1"/>
  <c r="H149" i="6"/>
  <c r="P148" i="6"/>
  <c r="Q148" i="6" s="1"/>
  <c r="J150" i="6" l="1"/>
  <c r="K150" i="6" s="1"/>
  <c r="N149" i="6"/>
  <c r="E150" i="6"/>
  <c r="AG150" i="6"/>
  <c r="I150" i="6"/>
  <c r="L150" i="6"/>
  <c r="F150" i="6"/>
  <c r="G150" i="6" s="1"/>
  <c r="U150" i="6"/>
  <c r="D150" i="6"/>
  <c r="A150" i="6"/>
  <c r="B151" i="6"/>
  <c r="M150" i="6"/>
  <c r="O150" i="6"/>
  <c r="AA150" i="6"/>
  <c r="AM150" i="6"/>
  <c r="BN152" i="6"/>
  <c r="BM151" i="6"/>
  <c r="BP151" i="6"/>
  <c r="BQ151" i="6"/>
  <c r="BU151" i="6"/>
  <c r="BX151" i="6"/>
  <c r="AS150" i="6"/>
  <c r="AT150" i="6"/>
  <c r="BV150" i="6"/>
  <c r="DE149" i="6"/>
  <c r="DF149" i="6"/>
  <c r="DG149" i="6"/>
  <c r="BW149" i="6"/>
  <c r="BY149" i="6" s="1"/>
  <c r="BT149" i="6"/>
  <c r="CA149" i="6" s="1"/>
  <c r="CB148" i="6"/>
  <c r="CC148" i="6" s="1"/>
  <c r="H150" i="6"/>
  <c r="P149" i="6"/>
  <c r="Q149" i="6" s="1"/>
  <c r="AU150" i="6" l="1"/>
  <c r="J151" i="6"/>
  <c r="AU151" i="6" s="1"/>
  <c r="BR151" i="6"/>
  <c r="BS151" i="6" s="1"/>
  <c r="N150" i="6"/>
  <c r="BZ149" i="6"/>
  <c r="O151" i="6"/>
  <c r="E151" i="6"/>
  <c r="AG151" i="6"/>
  <c r="M151" i="6"/>
  <c r="B152" i="6"/>
  <c r="J152" i="6" s="1"/>
  <c r="AA151" i="6"/>
  <c r="A151" i="6"/>
  <c r="L151" i="6"/>
  <c r="U151" i="6"/>
  <c r="I151" i="6"/>
  <c r="F151" i="6"/>
  <c r="G151" i="6" s="1"/>
  <c r="D151" i="6"/>
  <c r="AM151" i="6"/>
  <c r="BN153" i="6"/>
  <c r="BX152" i="6"/>
  <c r="BU152" i="6"/>
  <c r="BP152" i="6"/>
  <c r="BM152" i="6"/>
  <c r="BQ152" i="6"/>
  <c r="AT151" i="6"/>
  <c r="AS151" i="6"/>
  <c r="DG150" i="6"/>
  <c r="BW150" i="6"/>
  <c r="BY150" i="6" s="1"/>
  <c r="DE150" i="6"/>
  <c r="BV151" i="6"/>
  <c r="DF150" i="6"/>
  <c r="BT150" i="6"/>
  <c r="CA150" i="6" s="1"/>
  <c r="CB149" i="6"/>
  <c r="CC149" i="6" s="1"/>
  <c r="H151" i="6"/>
  <c r="P150" i="6"/>
  <c r="Q150" i="6" s="1"/>
  <c r="K151" i="6" l="1"/>
  <c r="BR152" i="6"/>
  <c r="BS152" i="6" s="1"/>
  <c r="BZ150" i="6"/>
  <c r="M152" i="6"/>
  <c r="O152" i="6"/>
  <c r="E152" i="6"/>
  <c r="D152" i="6"/>
  <c r="U152" i="6"/>
  <c r="AG152" i="6"/>
  <c r="I152" i="6"/>
  <c r="A152" i="6"/>
  <c r="AM152" i="6"/>
  <c r="L152" i="6"/>
  <c r="AA152" i="6"/>
  <c r="F152" i="6"/>
  <c r="G152" i="6" s="1"/>
  <c r="B153" i="6"/>
  <c r="J153" i="6" s="1"/>
  <c r="N151" i="6"/>
  <c r="BN154" i="6"/>
  <c r="BQ153" i="6"/>
  <c r="BU153" i="6"/>
  <c r="BX153" i="6"/>
  <c r="BP153" i="6"/>
  <c r="BM153" i="6"/>
  <c r="BR153" i="6"/>
  <c r="AS152" i="6"/>
  <c r="AU152" i="6"/>
  <c r="K152" i="6"/>
  <c r="AT152" i="6"/>
  <c r="DG151" i="6"/>
  <c r="DE151" i="6"/>
  <c r="DF151" i="6"/>
  <c r="BV152" i="6"/>
  <c r="BW151" i="6"/>
  <c r="BY151" i="6" s="1"/>
  <c r="BT151" i="6"/>
  <c r="CA151" i="6" s="1"/>
  <c r="CB150" i="6"/>
  <c r="CC150" i="6" s="1"/>
  <c r="H152" i="6"/>
  <c r="P151" i="6"/>
  <c r="Q151" i="6" s="1"/>
  <c r="BS153" i="6" l="1"/>
  <c r="N152" i="6"/>
  <c r="BZ151" i="6"/>
  <c r="M153" i="6"/>
  <c r="B154" i="6"/>
  <c r="J154" i="6" s="1"/>
  <c r="AM153" i="6"/>
  <c r="D153" i="6"/>
  <c r="AA153" i="6"/>
  <c r="I153" i="6"/>
  <c r="K153" i="6" s="1"/>
  <c r="AG153" i="6"/>
  <c r="F153" i="6"/>
  <c r="G153" i="6" s="1"/>
  <c r="U153" i="6"/>
  <c r="A153" i="6"/>
  <c r="E153" i="6"/>
  <c r="O153" i="6"/>
  <c r="L153" i="6"/>
  <c r="BN155" i="6"/>
  <c r="BQ154" i="6"/>
  <c r="BU154" i="6"/>
  <c r="BX154" i="6"/>
  <c r="BP154" i="6"/>
  <c r="BR154" i="6"/>
  <c r="BS154" i="6" s="1"/>
  <c r="BM154" i="6"/>
  <c r="AU153" i="6"/>
  <c r="AT153" i="6"/>
  <c r="AS153" i="6"/>
  <c r="BW152" i="6"/>
  <c r="BY152" i="6" s="1"/>
  <c r="DF152" i="6"/>
  <c r="BV153" i="6"/>
  <c r="DG152" i="6"/>
  <c r="DE152" i="6"/>
  <c r="BT152" i="6"/>
  <c r="CA152" i="6" s="1"/>
  <c r="CB151" i="6"/>
  <c r="CC151" i="6" s="1"/>
  <c r="H153" i="6"/>
  <c r="P152" i="6"/>
  <c r="Q152" i="6" s="1"/>
  <c r="BZ152" i="6" l="1"/>
  <c r="N153" i="6"/>
  <c r="M154" i="6"/>
  <c r="B155" i="6"/>
  <c r="J155" i="6" s="1"/>
  <c r="AM154" i="6"/>
  <c r="A154" i="6"/>
  <c r="F154" i="6"/>
  <c r="G154" i="6" s="1"/>
  <c r="AA154" i="6"/>
  <c r="I154" i="6"/>
  <c r="U154" i="6"/>
  <c r="E154" i="6"/>
  <c r="O154" i="6"/>
  <c r="AG154" i="6"/>
  <c r="L154" i="6"/>
  <c r="D154" i="6"/>
  <c r="BN156" i="6"/>
  <c r="BX155" i="6"/>
  <c r="BU155" i="6"/>
  <c r="BP155" i="6"/>
  <c r="BR155" i="6"/>
  <c r="BS155" i="6" s="1"/>
  <c r="BM155" i="6"/>
  <c r="BQ155" i="6"/>
  <c r="AU154" i="6"/>
  <c r="K154" i="6"/>
  <c r="AS154" i="6"/>
  <c r="AT154" i="6"/>
  <c r="BV154" i="6"/>
  <c r="DG153" i="6"/>
  <c r="DE153" i="6"/>
  <c r="DF153" i="6"/>
  <c r="BW153" i="6"/>
  <c r="BY153" i="6" s="1"/>
  <c r="BT153" i="6"/>
  <c r="CA153" i="6" s="1"/>
  <c r="CB152" i="6"/>
  <c r="CC152" i="6" s="1"/>
  <c r="H154" i="6"/>
  <c r="P153" i="6"/>
  <c r="Q153" i="6" s="1"/>
  <c r="BZ153" i="6" l="1"/>
  <c r="D155" i="6"/>
  <c r="L155" i="6"/>
  <c r="U155" i="6"/>
  <c r="E155" i="6"/>
  <c r="M155" i="6"/>
  <c r="A155" i="6"/>
  <c r="F155" i="6"/>
  <c r="G155" i="6" s="1"/>
  <c r="AA155" i="6"/>
  <c r="I155" i="6"/>
  <c r="K155" i="6" s="1"/>
  <c r="AM155" i="6"/>
  <c r="B156" i="6"/>
  <c r="J156" i="6" s="1"/>
  <c r="O155" i="6"/>
  <c r="AG155" i="6"/>
  <c r="N154" i="6"/>
  <c r="BU156" i="6"/>
  <c r="BN157" i="6"/>
  <c r="BP156" i="6"/>
  <c r="BQ156" i="6"/>
  <c r="BM156" i="6"/>
  <c r="BX156" i="6"/>
  <c r="AS155" i="6"/>
  <c r="AU155" i="6"/>
  <c r="AT155" i="6"/>
  <c r="DG154" i="6"/>
  <c r="BV155" i="6"/>
  <c r="DE154" i="6"/>
  <c r="BW154" i="6"/>
  <c r="BY154" i="6" s="1"/>
  <c r="DF154" i="6"/>
  <c r="BT154" i="6"/>
  <c r="CA154" i="6" s="1"/>
  <c r="CB153" i="6"/>
  <c r="CC153" i="6" s="1"/>
  <c r="H155" i="6"/>
  <c r="P154" i="6"/>
  <c r="Q154" i="6" s="1"/>
  <c r="BR156" i="6" l="1"/>
  <c r="BS156" i="6" s="1"/>
  <c r="N155" i="6"/>
  <c r="BZ154" i="6"/>
  <c r="CB154" i="6" s="1"/>
  <c r="CC154" i="6" s="1"/>
  <c r="F156" i="6"/>
  <c r="G156" i="6" s="1"/>
  <c r="M156" i="6"/>
  <c r="L156" i="6"/>
  <c r="A156" i="6"/>
  <c r="AG156" i="6"/>
  <c r="D156" i="6"/>
  <c r="I156" i="6"/>
  <c r="K156" i="6" s="1"/>
  <c r="AA156" i="6"/>
  <c r="E156" i="6"/>
  <c r="B157" i="6"/>
  <c r="J157" i="6" s="1"/>
  <c r="AM156" i="6"/>
  <c r="O156" i="6"/>
  <c r="U156" i="6"/>
  <c r="BP157" i="6"/>
  <c r="BN158" i="6"/>
  <c r="BM157" i="6"/>
  <c r="BU157" i="6"/>
  <c r="BX157" i="6"/>
  <c r="BQ157" i="6"/>
  <c r="AS156" i="6"/>
  <c r="AT156" i="6"/>
  <c r="AU156" i="6"/>
  <c r="DF155" i="6"/>
  <c r="BV156" i="6"/>
  <c r="DE155" i="6"/>
  <c r="DG155" i="6"/>
  <c r="BW155" i="6"/>
  <c r="BY155" i="6" s="1"/>
  <c r="BT155" i="6"/>
  <c r="CA155" i="6" s="1"/>
  <c r="H156" i="6"/>
  <c r="P155" i="6"/>
  <c r="Q155" i="6" s="1"/>
  <c r="BR157" i="6" l="1"/>
  <c r="BS157" i="6" s="1"/>
  <c r="BZ155" i="6"/>
  <c r="N156" i="6"/>
  <c r="D157" i="6"/>
  <c r="F157" i="6"/>
  <c r="G157" i="6" s="1"/>
  <c r="U157" i="6"/>
  <c r="O157" i="6"/>
  <c r="AG157" i="6"/>
  <c r="I157" i="6"/>
  <c r="AM157" i="6"/>
  <c r="E157" i="6"/>
  <c r="M157" i="6"/>
  <c r="B158" i="6"/>
  <c r="J158" i="6" s="1"/>
  <c r="A157" i="6"/>
  <c r="AA157" i="6"/>
  <c r="L157" i="6"/>
  <c r="BP158" i="6"/>
  <c r="BM158" i="6"/>
  <c r="BQ158" i="6"/>
  <c r="BX158" i="6"/>
  <c r="BU158" i="6"/>
  <c r="BN159" i="6"/>
  <c r="AT157" i="6"/>
  <c r="AU157" i="6"/>
  <c r="AS157" i="6"/>
  <c r="K157" i="6"/>
  <c r="DE156" i="6"/>
  <c r="BW156" i="6"/>
  <c r="BY156" i="6" s="1"/>
  <c r="BV157" i="6"/>
  <c r="DG156" i="6"/>
  <c r="DF156" i="6"/>
  <c r="BT156" i="6"/>
  <c r="CA156" i="6" s="1"/>
  <c r="CB155" i="6"/>
  <c r="CC155" i="6" s="1"/>
  <c r="H157" i="6"/>
  <c r="P156" i="6"/>
  <c r="Q156" i="6" s="1"/>
  <c r="BZ156" i="6" l="1"/>
  <c r="CB156" i="6" s="1"/>
  <c r="CC156" i="6" s="1"/>
  <c r="BR158" i="6"/>
  <c r="BS158" i="6" s="1"/>
  <c r="N157" i="6"/>
  <c r="E158" i="6"/>
  <c r="AM158" i="6"/>
  <c r="B159" i="6"/>
  <c r="BR159" i="6" s="1"/>
  <c r="I158" i="6"/>
  <c r="K158" i="6" s="1"/>
  <c r="L158" i="6"/>
  <c r="U158" i="6"/>
  <c r="D158" i="6"/>
  <c r="AG158" i="6"/>
  <c r="A158" i="6"/>
  <c r="F158" i="6"/>
  <c r="G158" i="6" s="1"/>
  <c r="AA158" i="6"/>
  <c r="M158" i="6"/>
  <c r="O158" i="6"/>
  <c r="BN160" i="6"/>
  <c r="BM159" i="6"/>
  <c r="BQ159" i="6"/>
  <c r="BX159" i="6"/>
  <c r="BU159" i="6"/>
  <c r="BP159" i="6"/>
  <c r="AU158" i="6"/>
  <c r="AS158" i="6"/>
  <c r="AT158" i="6"/>
  <c r="DF157" i="6"/>
  <c r="BW157" i="6"/>
  <c r="BY157" i="6" s="1"/>
  <c r="DG157" i="6"/>
  <c r="BV158" i="6"/>
  <c r="DE157" i="6"/>
  <c r="BT157" i="6"/>
  <c r="CA157" i="6" s="1"/>
  <c r="H158" i="6"/>
  <c r="P157" i="6"/>
  <c r="Q157" i="6" s="1"/>
  <c r="J159" i="6" l="1"/>
  <c r="BZ157" i="6"/>
  <c r="CB157" i="6" s="1"/>
  <c r="CC157" i="6" s="1"/>
  <c r="BS159" i="6"/>
  <c r="B160" i="6"/>
  <c r="BR160" i="6" s="1"/>
  <c r="AG159" i="6"/>
  <c r="A159" i="6"/>
  <c r="M159" i="6"/>
  <c r="F159" i="6"/>
  <c r="G159" i="6" s="1"/>
  <c r="L159" i="6"/>
  <c r="AM159" i="6"/>
  <c r="E159" i="6"/>
  <c r="AA159" i="6"/>
  <c r="O159" i="6"/>
  <c r="D159" i="6"/>
  <c r="I159" i="6"/>
  <c r="K159" i="6" s="1"/>
  <c r="U159" i="6"/>
  <c r="N158" i="6"/>
  <c r="BQ160" i="6"/>
  <c r="BU160" i="6"/>
  <c r="BX160" i="6"/>
  <c r="BN161" i="6"/>
  <c r="BP160" i="6"/>
  <c r="BM160" i="6"/>
  <c r="AT159" i="6"/>
  <c r="AS159" i="6"/>
  <c r="AU159" i="6"/>
  <c r="DF158" i="6"/>
  <c r="BW158" i="6"/>
  <c r="BY158" i="6" s="1"/>
  <c r="DE158" i="6"/>
  <c r="BV159" i="6"/>
  <c r="DG158" i="6"/>
  <c r="BT158" i="6"/>
  <c r="CA158" i="6" s="1"/>
  <c r="H159" i="6"/>
  <c r="P158" i="6"/>
  <c r="Q158" i="6" s="1"/>
  <c r="J160" i="6" l="1"/>
  <c r="AU160" i="6" s="1"/>
  <c r="N159" i="6"/>
  <c r="BZ158" i="6"/>
  <c r="CB158" i="6" s="1"/>
  <c r="CC158" i="6" s="1"/>
  <c r="BS160" i="6"/>
  <c r="L160" i="6"/>
  <c r="D160" i="6"/>
  <c r="AA160" i="6"/>
  <c r="A160" i="6"/>
  <c r="F160" i="6"/>
  <c r="G160" i="6" s="1"/>
  <c r="AM160" i="6"/>
  <c r="AG160" i="6"/>
  <c r="M160" i="6"/>
  <c r="I160" i="6"/>
  <c r="B161" i="6"/>
  <c r="BR161" i="6" s="1"/>
  <c r="O160" i="6"/>
  <c r="U160" i="6"/>
  <c r="E160" i="6"/>
  <c r="BN162" i="6"/>
  <c r="BQ161" i="6"/>
  <c r="BX161" i="6"/>
  <c r="BU161" i="6"/>
  <c r="BP161" i="6"/>
  <c r="BM161" i="6"/>
  <c r="AT160" i="6"/>
  <c r="DF159" i="6"/>
  <c r="BW159" i="6"/>
  <c r="BY159" i="6" s="1"/>
  <c r="DE159" i="6"/>
  <c r="DG159" i="6"/>
  <c r="BV160" i="6"/>
  <c r="BT159" i="6"/>
  <c r="CA159" i="6" s="1"/>
  <c r="H160" i="6"/>
  <c r="P159" i="6"/>
  <c r="Q159" i="6" s="1"/>
  <c r="AS160" i="6" l="1"/>
  <c r="K160" i="6"/>
  <c r="BS161" i="6"/>
  <c r="BZ159" i="6"/>
  <c r="CB159" i="6" s="1"/>
  <c r="CC159" i="6" s="1"/>
  <c r="I161" i="6"/>
  <c r="AM161" i="6"/>
  <c r="A161" i="6"/>
  <c r="M161" i="6"/>
  <c r="L161" i="6"/>
  <c r="B162" i="6"/>
  <c r="BR162" i="6" s="1"/>
  <c r="O161" i="6"/>
  <c r="D161" i="6"/>
  <c r="AG161" i="6"/>
  <c r="E161" i="6"/>
  <c r="AA161" i="6"/>
  <c r="F161" i="6"/>
  <c r="G161" i="6" s="1"/>
  <c r="U161" i="6"/>
  <c r="J161" i="6"/>
  <c r="AU161" i="6" s="1"/>
  <c r="N160" i="6"/>
  <c r="BN163" i="6"/>
  <c r="BQ162" i="6"/>
  <c r="BX162" i="6"/>
  <c r="BU162" i="6"/>
  <c r="BM162" i="6"/>
  <c r="BP162" i="6"/>
  <c r="DF160" i="6"/>
  <c r="BV161" i="6"/>
  <c r="DG160" i="6"/>
  <c r="DE160" i="6"/>
  <c r="BW160" i="6"/>
  <c r="BY160" i="6" s="1"/>
  <c r="BT160" i="6"/>
  <c r="CA160" i="6" s="1"/>
  <c r="H161" i="6"/>
  <c r="P160" i="6"/>
  <c r="Q160" i="6" s="1"/>
  <c r="BS162" i="6" l="1"/>
  <c r="AT161" i="6"/>
  <c r="J162" i="6"/>
  <c r="AS162" i="6" s="1"/>
  <c r="K161" i="6"/>
  <c r="AS161" i="6"/>
  <c r="BZ160" i="6"/>
  <c r="CB160" i="6" s="1"/>
  <c r="CC160" i="6" s="1"/>
  <c r="N161" i="6"/>
  <c r="M162" i="6"/>
  <c r="A162" i="6"/>
  <c r="I162" i="6"/>
  <c r="AA162" i="6"/>
  <c r="F162" i="6"/>
  <c r="G162" i="6" s="1"/>
  <c r="AG162" i="6"/>
  <c r="E162" i="6"/>
  <c r="U162" i="6"/>
  <c r="O162" i="6"/>
  <c r="AM162" i="6"/>
  <c r="B163" i="6"/>
  <c r="L162" i="6"/>
  <c r="D162" i="6"/>
  <c r="BN164" i="6"/>
  <c r="BU163" i="6"/>
  <c r="BX163" i="6"/>
  <c r="BP163" i="6"/>
  <c r="BM163" i="6"/>
  <c r="BR163" i="6"/>
  <c r="BS163" i="6" s="1"/>
  <c r="BQ163" i="6"/>
  <c r="DF161" i="6"/>
  <c r="BW161" i="6"/>
  <c r="BY161" i="6" s="1"/>
  <c r="BV162" i="6"/>
  <c r="DE161" i="6"/>
  <c r="DG161" i="6"/>
  <c r="BT161" i="6"/>
  <c r="CA161" i="6" s="1"/>
  <c r="H162" i="6"/>
  <c r="P161" i="6"/>
  <c r="Q161" i="6" s="1"/>
  <c r="AU162" i="6" l="1"/>
  <c r="J163" i="6"/>
  <c r="K162" i="6"/>
  <c r="AT162" i="6"/>
  <c r="N162" i="6"/>
  <c r="BZ161" i="6"/>
  <c r="CB161" i="6" s="1"/>
  <c r="CC161" i="6" s="1"/>
  <c r="I163" i="6"/>
  <c r="U163" i="6"/>
  <c r="M163" i="6"/>
  <c r="O163" i="6"/>
  <c r="E163" i="6"/>
  <c r="B164" i="6"/>
  <c r="J164" i="6" s="1"/>
  <c r="AG163" i="6"/>
  <c r="A163" i="6"/>
  <c r="AM163" i="6"/>
  <c r="L163" i="6"/>
  <c r="AA163" i="6"/>
  <c r="D163" i="6"/>
  <c r="F163" i="6"/>
  <c r="G163" i="6" s="1"/>
  <c r="BX164" i="6"/>
  <c r="BP164" i="6"/>
  <c r="BQ164" i="6"/>
  <c r="BR164" i="6"/>
  <c r="BS164" i="6" s="1"/>
  <c r="BU164" i="6"/>
  <c r="BM164" i="6"/>
  <c r="BN165" i="6"/>
  <c r="AS163" i="6"/>
  <c r="AT163" i="6"/>
  <c r="AU163" i="6"/>
  <c r="DG162" i="6"/>
  <c r="DE162" i="6"/>
  <c r="DF162" i="6"/>
  <c r="BW162" i="6"/>
  <c r="BY162" i="6" s="1"/>
  <c r="BV163" i="6"/>
  <c r="BT162" i="6"/>
  <c r="CA162" i="6" s="1"/>
  <c r="H163" i="6"/>
  <c r="P162" i="6"/>
  <c r="Q162" i="6" s="1"/>
  <c r="K163" i="6" l="1"/>
  <c r="BZ162" i="6"/>
  <c r="N163" i="6"/>
  <c r="O164" i="6"/>
  <c r="M164" i="6"/>
  <c r="A164" i="6"/>
  <c r="AA164" i="6"/>
  <c r="I164" i="6"/>
  <c r="K164" i="6" s="1"/>
  <c r="AM164" i="6"/>
  <c r="F164" i="6"/>
  <c r="G164" i="6" s="1"/>
  <c r="L164" i="6"/>
  <c r="D164" i="6"/>
  <c r="U164" i="6"/>
  <c r="E164" i="6"/>
  <c r="AG164" i="6"/>
  <c r="B165" i="6"/>
  <c r="BR165" i="6" s="1"/>
  <c r="BS165" i="6" s="1"/>
  <c r="BP165" i="6"/>
  <c r="BM165" i="6"/>
  <c r="BQ165" i="6"/>
  <c r="BX165" i="6"/>
  <c r="BU165" i="6"/>
  <c r="BN166" i="6"/>
  <c r="AU164" i="6"/>
  <c r="AT164" i="6"/>
  <c r="AS164" i="6"/>
  <c r="DF163" i="6"/>
  <c r="BV164" i="6"/>
  <c r="DG163" i="6"/>
  <c r="DE163" i="6"/>
  <c r="BW163" i="6"/>
  <c r="BY163" i="6" s="1"/>
  <c r="BT163" i="6"/>
  <c r="CA163" i="6" s="1"/>
  <c r="CB162" i="6"/>
  <c r="CC162" i="6" s="1"/>
  <c r="H164" i="6"/>
  <c r="P163" i="6"/>
  <c r="Q163" i="6" s="1"/>
  <c r="N164" i="6" l="1"/>
  <c r="BZ163" i="6"/>
  <c r="J165" i="6"/>
  <c r="AS165" i="6" s="1"/>
  <c r="M165" i="6"/>
  <c r="A165" i="6"/>
  <c r="F165" i="6"/>
  <c r="G165" i="6" s="1"/>
  <c r="AM165" i="6"/>
  <c r="B166" i="6"/>
  <c r="L165" i="6"/>
  <c r="E165" i="6"/>
  <c r="U165" i="6"/>
  <c r="AG165" i="6"/>
  <c r="D165" i="6"/>
  <c r="O165" i="6"/>
  <c r="I165" i="6"/>
  <c r="AA165" i="6"/>
  <c r="BM166" i="6"/>
  <c r="BN167" i="6"/>
  <c r="BQ166" i="6"/>
  <c r="BX166" i="6"/>
  <c r="BU166" i="6"/>
  <c r="BP166" i="6"/>
  <c r="AU165" i="6"/>
  <c r="DF164" i="6"/>
  <c r="DG164" i="6"/>
  <c r="DE164" i="6"/>
  <c r="BV165" i="6"/>
  <c r="BW164" i="6"/>
  <c r="BY164" i="6" s="1"/>
  <c r="BT164" i="6"/>
  <c r="CA164" i="6" s="1"/>
  <c r="CB163" i="6"/>
  <c r="CC163" i="6" s="1"/>
  <c r="H165" i="6"/>
  <c r="P164" i="6"/>
  <c r="Q164" i="6" s="1"/>
  <c r="AT165" i="6" l="1"/>
  <c r="K165" i="6"/>
  <c r="BZ164" i="6"/>
  <c r="CB164" i="6" s="1"/>
  <c r="CC164" i="6" s="1"/>
  <c r="L166" i="6"/>
  <c r="I166" i="6"/>
  <c r="AA166" i="6"/>
  <c r="M166" i="6"/>
  <c r="AM166" i="6"/>
  <c r="A166" i="6"/>
  <c r="D166" i="6"/>
  <c r="B167" i="6"/>
  <c r="E166" i="6"/>
  <c r="U166" i="6"/>
  <c r="F166" i="6"/>
  <c r="G166" i="6" s="1"/>
  <c r="AG166" i="6"/>
  <c r="O166" i="6"/>
  <c r="J166" i="6"/>
  <c r="AU166" i="6" s="1"/>
  <c r="BR166" i="6"/>
  <c r="BS166" i="6" s="1"/>
  <c r="N165" i="6"/>
  <c r="BN168" i="6"/>
  <c r="BM167" i="6"/>
  <c r="BQ167" i="6"/>
  <c r="BX167" i="6"/>
  <c r="BR167" i="6"/>
  <c r="BU167" i="6"/>
  <c r="BP167" i="6"/>
  <c r="DF165" i="6"/>
  <c r="DE165" i="6"/>
  <c r="BV166" i="6"/>
  <c r="DG165" i="6"/>
  <c r="BW165" i="6"/>
  <c r="BY165" i="6" s="1"/>
  <c r="BT165" i="6"/>
  <c r="CA165" i="6" s="1"/>
  <c r="H166" i="6"/>
  <c r="P165" i="6"/>
  <c r="Q165" i="6" s="1"/>
  <c r="AT166" i="6" l="1"/>
  <c r="AS166" i="6"/>
  <c r="K166" i="6"/>
  <c r="J167" i="6"/>
  <c r="J168" i="6" s="1"/>
  <c r="BZ165" i="6"/>
  <c r="CB165" i="6" s="1"/>
  <c r="CC165" i="6" s="1"/>
  <c r="BS167" i="6"/>
  <c r="L167" i="6"/>
  <c r="U167" i="6"/>
  <c r="B168" i="6"/>
  <c r="M167" i="6"/>
  <c r="I167" i="6"/>
  <c r="D167" i="6"/>
  <c r="E167" i="6"/>
  <c r="F167" i="6"/>
  <c r="G167" i="6" s="1"/>
  <c r="AM167" i="6"/>
  <c r="AA167" i="6"/>
  <c r="AG167" i="6"/>
  <c r="O167" i="6"/>
  <c r="A167" i="6"/>
  <c r="N166" i="6"/>
  <c r="BN169" i="6"/>
  <c r="BP168" i="6"/>
  <c r="BM168" i="6"/>
  <c r="BQ168" i="6"/>
  <c r="BR168" i="6"/>
  <c r="BX168" i="6"/>
  <c r="BU168" i="6"/>
  <c r="DG166" i="6"/>
  <c r="BW166" i="6"/>
  <c r="BY166" i="6" s="1"/>
  <c r="DE166" i="6"/>
  <c r="DF166" i="6"/>
  <c r="BV167" i="6"/>
  <c r="BT166" i="6"/>
  <c r="CA166" i="6" s="1"/>
  <c r="H167" i="6"/>
  <c r="P166" i="6"/>
  <c r="Q166" i="6" s="1"/>
  <c r="AT167" i="6" l="1"/>
  <c r="BS168" i="6"/>
  <c r="K167" i="6"/>
  <c r="AU167" i="6"/>
  <c r="AS167" i="6"/>
  <c r="BZ166" i="6"/>
  <c r="B169" i="6"/>
  <c r="BR169" i="6" s="1"/>
  <c r="U168" i="6"/>
  <c r="M168" i="6"/>
  <c r="E168" i="6"/>
  <c r="O168" i="6"/>
  <c r="AG168" i="6"/>
  <c r="L168" i="6"/>
  <c r="D168" i="6"/>
  <c r="A168" i="6"/>
  <c r="F168" i="6"/>
  <c r="G168" i="6" s="1"/>
  <c r="AA168" i="6"/>
  <c r="I168" i="6"/>
  <c r="K168" i="6" s="1"/>
  <c r="AM168" i="6"/>
  <c r="N167" i="6"/>
  <c r="BN170" i="6"/>
  <c r="BQ169" i="6"/>
  <c r="BU169" i="6"/>
  <c r="BP169" i="6"/>
  <c r="BM169" i="6"/>
  <c r="BX169" i="6"/>
  <c r="AU168" i="6"/>
  <c r="AT168" i="6"/>
  <c r="AS168" i="6"/>
  <c r="DF167" i="6"/>
  <c r="BV168" i="6"/>
  <c r="BW167" i="6"/>
  <c r="BY167" i="6" s="1"/>
  <c r="DG167" i="6"/>
  <c r="DE167" i="6"/>
  <c r="BT167" i="6"/>
  <c r="CA167" i="6" s="1"/>
  <c r="CB166" i="6"/>
  <c r="CC166" i="6" s="1"/>
  <c r="H168" i="6"/>
  <c r="P167" i="6"/>
  <c r="Q167" i="6" s="1"/>
  <c r="BS169" i="6" l="1"/>
  <c r="J169" i="6"/>
  <c r="J170" i="6" s="1"/>
  <c r="BZ167" i="6"/>
  <c r="N168" i="6"/>
  <c r="L169" i="6"/>
  <c r="M169" i="6"/>
  <c r="I169" i="6"/>
  <c r="E169" i="6"/>
  <c r="D169" i="6"/>
  <c r="U169" i="6"/>
  <c r="F169" i="6"/>
  <c r="G169" i="6" s="1"/>
  <c r="B170" i="6"/>
  <c r="AG169" i="6"/>
  <c r="O169" i="6"/>
  <c r="AA169" i="6"/>
  <c r="A169" i="6"/>
  <c r="AM169" i="6"/>
  <c r="BN171" i="6"/>
  <c r="BQ170" i="6"/>
  <c r="BX170" i="6"/>
  <c r="BU170" i="6"/>
  <c r="BP170" i="6"/>
  <c r="BM170" i="6"/>
  <c r="AU169" i="6"/>
  <c r="DG168" i="6"/>
  <c r="BW168" i="6"/>
  <c r="BY168" i="6" s="1"/>
  <c r="DE168" i="6"/>
  <c r="DF168" i="6"/>
  <c r="BV169" i="6"/>
  <c r="BT168" i="6"/>
  <c r="CA168" i="6" s="1"/>
  <c r="CB167" i="6"/>
  <c r="CC167" i="6" s="1"/>
  <c r="H169" i="6"/>
  <c r="P168" i="6"/>
  <c r="Q168" i="6" s="1"/>
  <c r="AS169" i="6" l="1"/>
  <c r="AT169" i="6"/>
  <c r="K169" i="6"/>
  <c r="BZ168" i="6"/>
  <c r="CB168" i="6" s="1"/>
  <c r="CC168" i="6" s="1"/>
  <c r="D170" i="6"/>
  <c r="E170" i="6"/>
  <c r="AA170" i="6"/>
  <c r="F170" i="6"/>
  <c r="G170" i="6" s="1"/>
  <c r="M170" i="6"/>
  <c r="I170" i="6"/>
  <c r="K170" i="6" s="1"/>
  <c r="B171" i="6"/>
  <c r="O170" i="6"/>
  <c r="AM170" i="6"/>
  <c r="A170" i="6"/>
  <c r="U170" i="6"/>
  <c r="L170" i="6"/>
  <c r="AG170" i="6"/>
  <c r="BR170" i="6"/>
  <c r="BS170" i="6" s="1"/>
  <c r="N169" i="6"/>
  <c r="BN172" i="6"/>
  <c r="BX171" i="6"/>
  <c r="BU171" i="6"/>
  <c r="BP171" i="6"/>
  <c r="BR171" i="6"/>
  <c r="BQ171" i="6"/>
  <c r="BM171" i="6"/>
  <c r="J171" i="6"/>
  <c r="AT170" i="6"/>
  <c r="AS170" i="6"/>
  <c r="AU170" i="6"/>
  <c r="DE169" i="6"/>
  <c r="BW169" i="6"/>
  <c r="BY169" i="6" s="1"/>
  <c r="BV170" i="6"/>
  <c r="DF169" i="6"/>
  <c r="DG169" i="6"/>
  <c r="BT169" i="6"/>
  <c r="CA169" i="6" s="1"/>
  <c r="H170" i="6"/>
  <c r="P169" i="6"/>
  <c r="Q169" i="6" s="1"/>
  <c r="BS171" i="6" l="1"/>
  <c r="BZ169" i="6"/>
  <c r="B172" i="6"/>
  <c r="J172" i="6" s="1"/>
  <c r="F171" i="6"/>
  <c r="G171" i="6" s="1"/>
  <c r="M171" i="6"/>
  <c r="AM171" i="6"/>
  <c r="A171" i="6"/>
  <c r="AA171" i="6"/>
  <c r="L171" i="6"/>
  <c r="D171" i="6"/>
  <c r="U171" i="6"/>
  <c r="O171" i="6"/>
  <c r="AG171" i="6"/>
  <c r="I171" i="6"/>
  <c r="K171" i="6" s="1"/>
  <c r="E171" i="6"/>
  <c r="N170" i="6"/>
  <c r="BU172" i="6"/>
  <c r="BN173" i="6"/>
  <c r="BP172" i="6"/>
  <c r="BR172" i="6"/>
  <c r="BS172" i="6" s="1"/>
  <c r="BQ172" i="6"/>
  <c r="BM172" i="6"/>
  <c r="BX172" i="6"/>
  <c r="AT171" i="6"/>
  <c r="AS171" i="6"/>
  <c r="AU171" i="6"/>
  <c r="DG170" i="6"/>
  <c r="DE170" i="6"/>
  <c r="DF170" i="6"/>
  <c r="BW170" i="6"/>
  <c r="BY170" i="6" s="1"/>
  <c r="BV171" i="6"/>
  <c r="BT170" i="6"/>
  <c r="CA170" i="6" s="1"/>
  <c r="CB169" i="6"/>
  <c r="CC169" i="6" s="1"/>
  <c r="H171" i="6"/>
  <c r="P170" i="6"/>
  <c r="Q170" i="6" s="1"/>
  <c r="N171" i="6" l="1"/>
  <c r="BZ170" i="6"/>
  <c r="CB170" i="6" s="1"/>
  <c r="CC170" i="6" s="1"/>
  <c r="E172" i="6"/>
  <c r="L172" i="6"/>
  <c r="U172" i="6"/>
  <c r="B173" i="6"/>
  <c r="BR173" i="6" s="1"/>
  <c r="BS173" i="6" s="1"/>
  <c r="O172" i="6"/>
  <c r="AG172" i="6"/>
  <c r="M172" i="6"/>
  <c r="AA172" i="6"/>
  <c r="F172" i="6"/>
  <c r="G172" i="6" s="1"/>
  <c r="A172" i="6"/>
  <c r="AM172" i="6"/>
  <c r="D172" i="6"/>
  <c r="I172" i="6"/>
  <c r="BP173" i="6"/>
  <c r="BN174" i="6"/>
  <c r="BQ173" i="6"/>
  <c r="BX173" i="6"/>
  <c r="BM173" i="6"/>
  <c r="BU173" i="6"/>
  <c r="AS172" i="6"/>
  <c r="AU172" i="6"/>
  <c r="K172" i="6"/>
  <c r="AT172" i="6"/>
  <c r="DF171" i="6"/>
  <c r="BW171" i="6"/>
  <c r="BY171" i="6" s="1"/>
  <c r="BV172" i="6"/>
  <c r="DE171" i="6"/>
  <c r="DG171" i="6"/>
  <c r="BT171" i="6"/>
  <c r="CA171" i="6" s="1"/>
  <c r="P171" i="6"/>
  <c r="Q171" i="6" s="1"/>
  <c r="H172" i="6"/>
  <c r="N172" i="6" l="1"/>
  <c r="BZ171" i="6"/>
  <c r="CB171" i="6" s="1"/>
  <c r="CC171" i="6" s="1"/>
  <c r="D173" i="6"/>
  <c r="B174" i="6"/>
  <c r="M173" i="6"/>
  <c r="A173" i="6"/>
  <c r="E173" i="6"/>
  <c r="AG173" i="6"/>
  <c r="O173" i="6"/>
  <c r="F173" i="6"/>
  <c r="G173" i="6" s="1"/>
  <c r="U173" i="6"/>
  <c r="I173" i="6"/>
  <c r="AA173" i="6"/>
  <c r="L173" i="6"/>
  <c r="AM173" i="6"/>
  <c r="J173" i="6"/>
  <c r="AU173" i="6" s="1"/>
  <c r="BN175" i="6"/>
  <c r="BQ174" i="6"/>
  <c r="BX174" i="6"/>
  <c r="BU174" i="6"/>
  <c r="BP174" i="6"/>
  <c r="BR174" i="6"/>
  <c r="BS174" i="6" s="1"/>
  <c r="BM174" i="6"/>
  <c r="DE172" i="6"/>
  <c r="DF172" i="6"/>
  <c r="BV173" i="6"/>
  <c r="DG172" i="6"/>
  <c r="BW172" i="6"/>
  <c r="BY172" i="6" s="1"/>
  <c r="BT172" i="6"/>
  <c r="CA172" i="6" s="1"/>
  <c r="H173" i="6"/>
  <c r="P172" i="6"/>
  <c r="Q172" i="6" s="1"/>
  <c r="AS173" i="6" l="1"/>
  <c r="AT173" i="6"/>
  <c r="J174" i="6"/>
  <c r="AT174" i="6" s="1"/>
  <c r="K173" i="6"/>
  <c r="BZ172" i="6"/>
  <c r="CB172" i="6" s="1"/>
  <c r="CC172" i="6" s="1"/>
  <c r="E174" i="6"/>
  <c r="AA174" i="6"/>
  <c r="I174" i="6"/>
  <c r="AM174" i="6"/>
  <c r="M174" i="6"/>
  <c r="O174" i="6"/>
  <c r="D174" i="6"/>
  <c r="U174" i="6"/>
  <c r="F174" i="6"/>
  <c r="G174" i="6" s="1"/>
  <c r="AG174" i="6"/>
  <c r="B175" i="6"/>
  <c r="A174" i="6"/>
  <c r="L174" i="6"/>
  <c r="N173" i="6"/>
  <c r="BN176" i="6"/>
  <c r="BQ175" i="6"/>
  <c r="BX175" i="6"/>
  <c r="BU175" i="6"/>
  <c r="BP175" i="6"/>
  <c r="BM175" i="6"/>
  <c r="DF173" i="6"/>
  <c r="DE173" i="6"/>
  <c r="BW173" i="6"/>
  <c r="BY173" i="6" s="1"/>
  <c r="BV174" i="6"/>
  <c r="DG173" i="6"/>
  <c r="BT173" i="6"/>
  <c r="CA173" i="6" s="1"/>
  <c r="H174" i="6"/>
  <c r="P173" i="6"/>
  <c r="Q173" i="6" s="1"/>
  <c r="AS174" i="6" l="1"/>
  <c r="N174" i="6"/>
  <c r="J175" i="6"/>
  <c r="AU174" i="6"/>
  <c r="K174" i="6"/>
  <c r="BZ173" i="6"/>
  <c r="CB173" i="6" s="1"/>
  <c r="CC173" i="6" s="1"/>
  <c r="F175" i="6"/>
  <c r="G175" i="6" s="1"/>
  <c r="L175" i="6"/>
  <c r="E175" i="6"/>
  <c r="I175" i="6"/>
  <c r="U175" i="6"/>
  <c r="M175" i="6"/>
  <c r="A175" i="6"/>
  <c r="D175" i="6"/>
  <c r="AM175" i="6"/>
  <c r="AG175" i="6"/>
  <c r="B176" i="6"/>
  <c r="BR176" i="6" s="1"/>
  <c r="AA175" i="6"/>
  <c r="O175" i="6"/>
  <c r="BR175" i="6"/>
  <c r="BS175" i="6" s="1"/>
  <c r="BU176" i="6"/>
  <c r="BX176" i="6"/>
  <c r="BN177" i="6"/>
  <c r="BP176" i="6"/>
  <c r="BQ176" i="6"/>
  <c r="BM176" i="6"/>
  <c r="AT175" i="6"/>
  <c r="AS175" i="6"/>
  <c r="AU175" i="6"/>
  <c r="J176" i="6"/>
  <c r="DF174" i="6"/>
  <c r="DE174" i="6"/>
  <c r="BV175" i="6"/>
  <c r="DG174" i="6"/>
  <c r="BW174" i="6"/>
  <c r="BY174" i="6" s="1"/>
  <c r="BT174" i="6"/>
  <c r="CA174" i="6" s="1"/>
  <c r="H175" i="6"/>
  <c r="P174" i="6"/>
  <c r="Q174" i="6" s="1"/>
  <c r="K175" i="6" l="1"/>
  <c r="BZ174" i="6"/>
  <c r="BS176" i="6"/>
  <c r="F176" i="6"/>
  <c r="G176" i="6" s="1"/>
  <c r="AA176" i="6"/>
  <c r="I176" i="6"/>
  <c r="K176" i="6" s="1"/>
  <c r="L176" i="6"/>
  <c r="D176" i="6"/>
  <c r="AM176" i="6"/>
  <c r="M176" i="6"/>
  <c r="E176" i="6"/>
  <c r="B177" i="6"/>
  <c r="O176" i="6"/>
  <c r="AG176" i="6"/>
  <c r="A176" i="6"/>
  <c r="U176" i="6"/>
  <c r="N175" i="6"/>
  <c r="BN178" i="6"/>
  <c r="BU177" i="6"/>
  <c r="BP177" i="6"/>
  <c r="BM177" i="6"/>
  <c r="BX177" i="6"/>
  <c r="BQ177" i="6"/>
  <c r="AT176" i="6"/>
  <c r="AU176" i="6"/>
  <c r="AS176" i="6"/>
  <c r="DF175" i="6"/>
  <c r="DE175" i="6"/>
  <c r="DG175" i="6"/>
  <c r="BW175" i="6"/>
  <c r="BY175" i="6" s="1"/>
  <c r="BV176" i="6"/>
  <c r="BT175" i="6"/>
  <c r="CA175" i="6" s="1"/>
  <c r="CB174" i="6"/>
  <c r="CC174" i="6" s="1"/>
  <c r="H176" i="6"/>
  <c r="P175" i="6"/>
  <c r="Q175" i="6" s="1"/>
  <c r="N176" i="6" l="1"/>
  <c r="BZ175" i="6"/>
  <c r="CB175" i="6" s="1"/>
  <c r="CC175" i="6" s="1"/>
  <c r="F177" i="6"/>
  <c r="G177" i="6" s="1"/>
  <c r="AG177" i="6"/>
  <c r="O177" i="6"/>
  <c r="AA177" i="6"/>
  <c r="AM177" i="6"/>
  <c r="M177" i="6"/>
  <c r="D177" i="6"/>
  <c r="B178" i="6"/>
  <c r="I177" i="6"/>
  <c r="U177" i="6"/>
  <c r="A177" i="6"/>
  <c r="L177" i="6"/>
  <c r="E177" i="6"/>
  <c r="BR177" i="6"/>
  <c r="BS177" i="6" s="1"/>
  <c r="J177" i="6"/>
  <c r="AU177" i="6" s="1"/>
  <c r="BN179" i="6"/>
  <c r="BP178" i="6"/>
  <c r="BM178" i="6"/>
  <c r="BR178" i="6"/>
  <c r="BU178" i="6"/>
  <c r="BQ178" i="6"/>
  <c r="BX178" i="6"/>
  <c r="DF176" i="6"/>
  <c r="DE176" i="6"/>
  <c r="BW176" i="6"/>
  <c r="BY176" i="6" s="1"/>
  <c r="DG176" i="6"/>
  <c r="BV177" i="6"/>
  <c r="BT176" i="6"/>
  <c r="CA176" i="6" s="1"/>
  <c r="H177" i="6"/>
  <c r="P176" i="6"/>
  <c r="Q176" i="6" s="1"/>
  <c r="AS177" i="6" l="1"/>
  <c r="AT177" i="6"/>
  <c r="J178" i="6"/>
  <c r="AS178" i="6" s="1"/>
  <c r="K177" i="6"/>
  <c r="N177" i="6"/>
  <c r="BZ176" i="6"/>
  <c r="BS178" i="6"/>
  <c r="D178" i="6"/>
  <c r="O178" i="6"/>
  <c r="E178" i="6"/>
  <c r="M178" i="6"/>
  <c r="I178" i="6"/>
  <c r="B179" i="6"/>
  <c r="AA178" i="6"/>
  <c r="AG178" i="6"/>
  <c r="A178" i="6"/>
  <c r="AM178" i="6"/>
  <c r="L178" i="6"/>
  <c r="U178" i="6"/>
  <c r="F178" i="6"/>
  <c r="G178" i="6" s="1"/>
  <c r="BN180" i="6"/>
  <c r="BM179" i="6"/>
  <c r="BP179" i="6"/>
  <c r="BU179" i="6"/>
  <c r="BX179" i="6"/>
  <c r="BQ179" i="6"/>
  <c r="DF177" i="6"/>
  <c r="DE177" i="6"/>
  <c r="DG177" i="6"/>
  <c r="BW177" i="6"/>
  <c r="BY177" i="6" s="1"/>
  <c r="BV178" i="6"/>
  <c r="BT177" i="6"/>
  <c r="CA177" i="6" s="1"/>
  <c r="CB176" i="6"/>
  <c r="CC176" i="6" s="1"/>
  <c r="H178" i="6"/>
  <c r="P177" i="6"/>
  <c r="Q177" i="6" s="1"/>
  <c r="AU178" i="6" l="1"/>
  <c r="K178" i="6"/>
  <c r="AT178" i="6"/>
  <c r="BZ177" i="6"/>
  <c r="E179" i="6"/>
  <c r="AG179" i="6"/>
  <c r="U179" i="6"/>
  <c r="B180" i="6"/>
  <c r="AA179" i="6"/>
  <c r="F179" i="6"/>
  <c r="G179" i="6" s="1"/>
  <c r="D179" i="6"/>
  <c r="L179" i="6"/>
  <c r="O179" i="6"/>
  <c r="I179" i="6"/>
  <c r="M179" i="6"/>
  <c r="A179" i="6"/>
  <c r="AM179" i="6"/>
  <c r="BR179" i="6"/>
  <c r="BS179" i="6" s="1"/>
  <c r="N178" i="6"/>
  <c r="J179" i="6"/>
  <c r="AT179" i="6" s="1"/>
  <c r="BM180" i="6"/>
  <c r="BN181" i="6"/>
  <c r="BP180" i="6"/>
  <c r="BU180" i="6"/>
  <c r="BQ180" i="6"/>
  <c r="BX180" i="6"/>
  <c r="DG178" i="6"/>
  <c r="BW178" i="6"/>
  <c r="BY178" i="6" s="1"/>
  <c r="DE178" i="6"/>
  <c r="BV179" i="6"/>
  <c r="DF178" i="6"/>
  <c r="BT178" i="6"/>
  <c r="CA178" i="6" s="1"/>
  <c r="CB177" i="6"/>
  <c r="CC177" i="6" s="1"/>
  <c r="H179" i="6"/>
  <c r="P178" i="6"/>
  <c r="Q178" i="6" s="1"/>
  <c r="N179" i="6" l="1"/>
  <c r="K179" i="6"/>
  <c r="AS179" i="6"/>
  <c r="BZ178" i="6"/>
  <c r="CB178" i="6" s="1"/>
  <c r="CC178" i="6" s="1"/>
  <c r="B181" i="6"/>
  <c r="BR181" i="6" s="1"/>
  <c r="I180" i="6"/>
  <c r="AM180" i="6"/>
  <c r="M180" i="6"/>
  <c r="O180" i="6"/>
  <c r="E180" i="6"/>
  <c r="L180" i="6"/>
  <c r="AA180" i="6"/>
  <c r="D180" i="6"/>
  <c r="U180" i="6"/>
  <c r="AG180" i="6"/>
  <c r="A180" i="6"/>
  <c r="F180" i="6"/>
  <c r="G180" i="6" s="1"/>
  <c r="AU179" i="6"/>
  <c r="J180" i="6"/>
  <c r="AU180" i="6" s="1"/>
  <c r="BR180" i="6"/>
  <c r="BS180" i="6" s="1"/>
  <c r="BQ181" i="6"/>
  <c r="BX181" i="6"/>
  <c r="BM181" i="6"/>
  <c r="BN182" i="6"/>
  <c r="BP181" i="6"/>
  <c r="BU181" i="6"/>
  <c r="BV180" i="6"/>
  <c r="DG179" i="6"/>
  <c r="BW179" i="6"/>
  <c r="BY179" i="6" s="1"/>
  <c r="DE179" i="6"/>
  <c r="DF179" i="6"/>
  <c r="BT179" i="6"/>
  <c r="CA179" i="6" s="1"/>
  <c r="H180" i="6"/>
  <c r="P179" i="6"/>
  <c r="Q179" i="6" s="1"/>
  <c r="J181" i="6" l="1"/>
  <c r="J182" i="6" s="1"/>
  <c r="AS180" i="6"/>
  <c r="AT180" i="6"/>
  <c r="K180" i="6"/>
  <c r="BZ179" i="6"/>
  <c r="CB179" i="6" s="1"/>
  <c r="CC179" i="6" s="1"/>
  <c r="BS181" i="6"/>
  <c r="E181" i="6"/>
  <c r="L181" i="6"/>
  <c r="M181" i="6"/>
  <c r="A181" i="6"/>
  <c r="F181" i="6"/>
  <c r="G181" i="6" s="1"/>
  <c r="U181" i="6"/>
  <c r="I181" i="6"/>
  <c r="AG181" i="6"/>
  <c r="AA181" i="6"/>
  <c r="O181" i="6"/>
  <c r="AM181" i="6"/>
  <c r="B182" i="6"/>
  <c r="D181" i="6"/>
  <c r="N180" i="6"/>
  <c r="BQ182" i="6"/>
  <c r="BX182" i="6"/>
  <c r="BU182" i="6"/>
  <c r="BN183" i="6"/>
  <c r="BP182" i="6"/>
  <c r="BM182" i="6"/>
  <c r="BR182" i="6"/>
  <c r="AU181" i="6"/>
  <c r="AT181" i="6"/>
  <c r="AS181" i="6"/>
  <c r="DF180" i="6"/>
  <c r="DE180" i="6"/>
  <c r="BW180" i="6"/>
  <c r="BY180" i="6" s="1"/>
  <c r="BV181" i="6"/>
  <c r="DG180" i="6"/>
  <c r="BT180" i="6"/>
  <c r="CA180" i="6" s="1"/>
  <c r="H181" i="6"/>
  <c r="P180" i="6"/>
  <c r="Q180" i="6" s="1"/>
  <c r="K181" i="6" l="1"/>
  <c r="N181" i="6"/>
  <c r="BZ180" i="6"/>
  <c r="BS182" i="6"/>
  <c r="D182" i="6"/>
  <c r="U182" i="6"/>
  <c r="B183" i="6"/>
  <c r="L182" i="6"/>
  <c r="E182" i="6"/>
  <c r="AG182" i="6"/>
  <c r="O182" i="6"/>
  <c r="A182" i="6"/>
  <c r="M182" i="6"/>
  <c r="F182" i="6"/>
  <c r="G182" i="6" s="1"/>
  <c r="AA182" i="6"/>
  <c r="I182" i="6"/>
  <c r="K182" i="6" s="1"/>
  <c r="AM182" i="6"/>
  <c r="BN184" i="6"/>
  <c r="BQ183" i="6"/>
  <c r="BU183" i="6"/>
  <c r="BX183" i="6"/>
  <c r="BP183" i="6"/>
  <c r="BM183" i="6"/>
  <c r="BR183" i="6"/>
  <c r="AU182" i="6"/>
  <c r="AT182" i="6"/>
  <c r="AS182" i="6"/>
  <c r="DF181" i="6"/>
  <c r="BV182" i="6"/>
  <c r="DG181" i="6"/>
  <c r="BW181" i="6"/>
  <c r="BY181" i="6" s="1"/>
  <c r="DE181" i="6"/>
  <c r="BT181" i="6"/>
  <c r="CA181" i="6" s="1"/>
  <c r="CB180" i="6"/>
  <c r="CC180" i="6" s="1"/>
  <c r="P181" i="6"/>
  <c r="Q181" i="6" s="1"/>
  <c r="H182" i="6"/>
  <c r="BZ181" i="6" l="1"/>
  <c r="CB181" i="6" s="1"/>
  <c r="CC181" i="6" s="1"/>
  <c r="BS183" i="6"/>
  <c r="N182" i="6"/>
  <c r="E183" i="6"/>
  <c r="U183" i="6"/>
  <c r="A183" i="6"/>
  <c r="B184" i="6"/>
  <c r="AG183" i="6"/>
  <c r="D183" i="6"/>
  <c r="O183" i="6"/>
  <c r="L183" i="6"/>
  <c r="F183" i="6"/>
  <c r="G183" i="6" s="1"/>
  <c r="AM183" i="6"/>
  <c r="I183" i="6"/>
  <c r="AA183" i="6"/>
  <c r="M183" i="6"/>
  <c r="J183" i="6"/>
  <c r="AU183" i="6" s="1"/>
  <c r="BN185" i="6"/>
  <c r="BX184" i="6"/>
  <c r="BU184" i="6"/>
  <c r="BP184" i="6"/>
  <c r="BQ184" i="6"/>
  <c r="BM184" i="6"/>
  <c r="BR184" i="6"/>
  <c r="DG182" i="6"/>
  <c r="BW182" i="6"/>
  <c r="BY182" i="6" s="1"/>
  <c r="DF182" i="6"/>
  <c r="BV183" i="6"/>
  <c r="DE182" i="6"/>
  <c r="BT182" i="6"/>
  <c r="CA182" i="6" s="1"/>
  <c r="H183" i="6"/>
  <c r="P182" i="6"/>
  <c r="Q182" i="6" s="1"/>
  <c r="AT183" i="6" l="1"/>
  <c r="AS183" i="6"/>
  <c r="N183" i="6"/>
  <c r="J184" i="6"/>
  <c r="AU184" i="6" s="1"/>
  <c r="BZ182" i="6"/>
  <c r="CB182" i="6" s="1"/>
  <c r="CC182" i="6" s="1"/>
  <c r="BS184" i="6"/>
  <c r="M184" i="6"/>
  <c r="D184" i="6"/>
  <c r="F184" i="6"/>
  <c r="G184" i="6" s="1"/>
  <c r="E184" i="6"/>
  <c r="AA184" i="6"/>
  <c r="I184" i="6"/>
  <c r="AM184" i="6"/>
  <c r="B185" i="6"/>
  <c r="BR185" i="6" s="1"/>
  <c r="BS185" i="6" s="1"/>
  <c r="U184" i="6"/>
  <c r="O184" i="6"/>
  <c r="AG184" i="6"/>
  <c r="A184" i="6"/>
  <c r="L184" i="6"/>
  <c r="K183" i="6"/>
  <c r="BN186" i="6"/>
  <c r="BX185" i="6"/>
  <c r="BP185" i="6"/>
  <c r="BM185" i="6"/>
  <c r="BQ185" i="6"/>
  <c r="BU185" i="6"/>
  <c r="DF183" i="6"/>
  <c r="DE183" i="6"/>
  <c r="BW183" i="6"/>
  <c r="BY183" i="6" s="1"/>
  <c r="DG183" i="6"/>
  <c r="BV184" i="6"/>
  <c r="BT183" i="6"/>
  <c r="CA183" i="6" s="1"/>
  <c r="H184" i="6"/>
  <c r="P183" i="6"/>
  <c r="Q183" i="6" s="1"/>
  <c r="J185" i="6" l="1"/>
  <c r="AT184" i="6"/>
  <c r="K184" i="6"/>
  <c r="AS184" i="6"/>
  <c r="BZ183" i="6"/>
  <c r="N184" i="6"/>
  <c r="A185" i="6"/>
  <c r="AM185" i="6"/>
  <c r="M185" i="6"/>
  <c r="U185" i="6"/>
  <c r="AG185" i="6"/>
  <c r="L185" i="6"/>
  <c r="E185" i="6"/>
  <c r="F185" i="6"/>
  <c r="G185" i="6" s="1"/>
  <c r="I185" i="6"/>
  <c r="B186" i="6"/>
  <c r="BR186" i="6" s="1"/>
  <c r="BS186" i="6" s="1"/>
  <c r="D185" i="6"/>
  <c r="O185" i="6"/>
  <c r="AA185" i="6"/>
  <c r="BN187" i="6"/>
  <c r="BP186" i="6"/>
  <c r="BM186" i="6"/>
  <c r="BQ186" i="6"/>
  <c r="BX186" i="6"/>
  <c r="BU186" i="6"/>
  <c r="AU185" i="6"/>
  <c r="AS185" i="6"/>
  <c r="K185" i="6"/>
  <c r="DG184" i="6"/>
  <c r="DE184" i="6"/>
  <c r="BW184" i="6"/>
  <c r="BY184" i="6" s="1"/>
  <c r="DF184" i="6"/>
  <c r="BV185" i="6"/>
  <c r="BT184" i="6"/>
  <c r="CA184" i="6" s="1"/>
  <c r="CB183" i="6"/>
  <c r="CC183" i="6" s="1"/>
  <c r="H185" i="6"/>
  <c r="P184" i="6"/>
  <c r="Q184" i="6" s="1"/>
  <c r="J186" i="6" l="1"/>
  <c r="AS186" i="6" s="1"/>
  <c r="AT185" i="6"/>
  <c r="BZ184" i="6"/>
  <c r="CB184" i="6" s="1"/>
  <c r="CC184" i="6" s="1"/>
  <c r="I186" i="6"/>
  <c r="O186" i="6"/>
  <c r="U186" i="6"/>
  <c r="A186" i="6"/>
  <c r="AG186" i="6"/>
  <c r="M186" i="6"/>
  <c r="D186" i="6"/>
  <c r="B187" i="6"/>
  <c r="AA186" i="6"/>
  <c r="L186" i="6"/>
  <c r="AM186" i="6"/>
  <c r="F186" i="6"/>
  <c r="G186" i="6" s="1"/>
  <c r="E186" i="6"/>
  <c r="N185" i="6"/>
  <c r="BN188" i="6"/>
  <c r="BM187" i="6"/>
  <c r="BR187" i="6"/>
  <c r="BS187" i="6" s="1"/>
  <c r="BQ187" i="6"/>
  <c r="BX187" i="6"/>
  <c r="BU187" i="6"/>
  <c r="BP187" i="6"/>
  <c r="J187" i="6"/>
  <c r="DG185" i="6"/>
  <c r="DE185" i="6"/>
  <c r="BV186" i="6"/>
  <c r="BW185" i="6"/>
  <c r="BY185" i="6" s="1"/>
  <c r="DF185" i="6"/>
  <c r="BT185" i="6"/>
  <c r="CA185" i="6" s="1"/>
  <c r="H186" i="6"/>
  <c r="P185" i="6"/>
  <c r="Q185" i="6" s="1"/>
  <c r="K186" i="6" l="1"/>
  <c r="AT186" i="6"/>
  <c r="AU186" i="6"/>
  <c r="N186" i="6"/>
  <c r="BZ185" i="6"/>
  <c r="O187" i="6"/>
  <c r="AG187" i="6"/>
  <c r="AM187" i="6"/>
  <c r="F187" i="6"/>
  <c r="G187" i="6" s="1"/>
  <c r="D187" i="6"/>
  <c r="I187" i="6"/>
  <c r="K187" i="6" s="1"/>
  <c r="M187" i="6"/>
  <c r="B188" i="6"/>
  <c r="A187" i="6"/>
  <c r="L187" i="6"/>
  <c r="AA187" i="6"/>
  <c r="E187" i="6"/>
  <c r="U187" i="6"/>
  <c r="BN189" i="6"/>
  <c r="BM188" i="6"/>
  <c r="BQ188" i="6"/>
  <c r="BX188" i="6"/>
  <c r="BU188" i="6"/>
  <c r="BP188" i="6"/>
  <c r="AT187" i="6"/>
  <c r="AU187" i="6"/>
  <c r="AS187" i="6"/>
  <c r="J188" i="6"/>
  <c r="DF186" i="6"/>
  <c r="BW186" i="6"/>
  <c r="BY186" i="6" s="1"/>
  <c r="BV187" i="6"/>
  <c r="DE186" i="6"/>
  <c r="DG186" i="6"/>
  <c r="BT186" i="6"/>
  <c r="CA186" i="6" s="1"/>
  <c r="CB185" i="6"/>
  <c r="CC185" i="6" s="1"/>
  <c r="H187" i="6"/>
  <c r="P186" i="6"/>
  <c r="Q186" i="6" s="1"/>
  <c r="N187" i="6" l="1"/>
  <c r="BZ186" i="6"/>
  <c r="F188" i="6"/>
  <c r="G188" i="6" s="1"/>
  <c r="I188" i="6"/>
  <c r="K188" i="6" s="1"/>
  <c r="A188" i="6"/>
  <c r="AM188" i="6"/>
  <c r="O188" i="6"/>
  <c r="D188" i="6"/>
  <c r="M188" i="6"/>
  <c r="B189" i="6"/>
  <c r="BR189" i="6" s="1"/>
  <c r="U188" i="6"/>
  <c r="L188" i="6"/>
  <c r="AA188" i="6"/>
  <c r="E188" i="6"/>
  <c r="AG188" i="6"/>
  <c r="BR188" i="6"/>
  <c r="BS188" i="6" s="1"/>
  <c r="BN190" i="6"/>
  <c r="BQ189" i="6"/>
  <c r="BX189" i="6"/>
  <c r="BU189" i="6"/>
  <c r="BP189" i="6"/>
  <c r="BM189" i="6"/>
  <c r="AS188" i="6"/>
  <c r="AU188" i="6"/>
  <c r="AT188" i="6"/>
  <c r="BW187" i="6"/>
  <c r="BY187" i="6" s="1"/>
  <c r="DF187" i="6"/>
  <c r="DG187" i="6"/>
  <c r="BV188" i="6"/>
  <c r="DE187" i="6"/>
  <c r="BT187" i="6"/>
  <c r="CA187" i="6" s="1"/>
  <c r="CB186" i="6"/>
  <c r="CC186" i="6" s="1"/>
  <c r="H188" i="6"/>
  <c r="P187" i="6"/>
  <c r="Q187" i="6" s="1"/>
  <c r="N188" i="6" l="1"/>
  <c r="BZ187" i="6"/>
  <c r="CB187" i="6" s="1"/>
  <c r="CC187" i="6" s="1"/>
  <c r="BS189" i="6"/>
  <c r="D189" i="6"/>
  <c r="I189" i="6"/>
  <c r="E189" i="6"/>
  <c r="AG189" i="6"/>
  <c r="B190" i="6"/>
  <c r="O189" i="6"/>
  <c r="M189" i="6"/>
  <c r="A189" i="6"/>
  <c r="U189" i="6"/>
  <c r="F189" i="6"/>
  <c r="G189" i="6" s="1"/>
  <c r="AA189" i="6"/>
  <c r="L189" i="6"/>
  <c r="AM189" i="6"/>
  <c r="J189" i="6"/>
  <c r="AS189" i="6" s="1"/>
  <c r="BQ190" i="6"/>
  <c r="BX190" i="6"/>
  <c r="BU190" i="6"/>
  <c r="BP190" i="6"/>
  <c r="BN191" i="6"/>
  <c r="BM190" i="6"/>
  <c r="BR190" i="6"/>
  <c r="DG188" i="6"/>
  <c r="BW188" i="6"/>
  <c r="BY188" i="6" s="1"/>
  <c r="DE188" i="6"/>
  <c r="BV189" i="6"/>
  <c r="DF188" i="6"/>
  <c r="BT188" i="6"/>
  <c r="CA188" i="6" s="1"/>
  <c r="H189" i="6"/>
  <c r="P188" i="6"/>
  <c r="Q188" i="6" s="1"/>
  <c r="AU189" i="6" l="1"/>
  <c r="J190" i="6"/>
  <c r="AU190" i="6" s="1"/>
  <c r="K189" i="6"/>
  <c r="AT189" i="6"/>
  <c r="BZ188" i="6"/>
  <c r="CB188" i="6" s="1"/>
  <c r="CC188" i="6" s="1"/>
  <c r="BS190" i="6"/>
  <c r="X190" i="6"/>
  <c r="A190" i="6"/>
  <c r="U190" i="6"/>
  <c r="AJ190" i="6"/>
  <c r="AG190" i="6"/>
  <c r="R190" i="6"/>
  <c r="O190" i="6"/>
  <c r="M190" i="6"/>
  <c r="L190" i="6"/>
  <c r="E190" i="6"/>
  <c r="AM190" i="6"/>
  <c r="D190" i="6"/>
  <c r="AP190" i="6"/>
  <c r="I190" i="6"/>
  <c r="AA190" i="6"/>
  <c r="F190" i="6"/>
  <c r="G190" i="6" s="1"/>
  <c r="AD190" i="6"/>
  <c r="B191" i="6"/>
  <c r="N189" i="6"/>
  <c r="BN192" i="6"/>
  <c r="BQ191" i="6"/>
  <c r="BX191" i="6"/>
  <c r="BU191" i="6"/>
  <c r="BP191" i="6"/>
  <c r="BM191" i="6"/>
  <c r="BR191" i="6"/>
  <c r="AS190" i="6"/>
  <c r="DF189" i="6"/>
  <c r="BV190" i="6"/>
  <c r="DG189" i="6"/>
  <c r="BW189" i="6"/>
  <c r="BY189" i="6" s="1"/>
  <c r="DE189" i="6"/>
  <c r="BT189" i="6"/>
  <c r="CA189" i="6" s="1"/>
  <c r="H190" i="6"/>
  <c r="P189" i="6"/>
  <c r="Q189" i="6" s="1"/>
  <c r="AT190" i="6" l="1"/>
  <c r="K190" i="6"/>
  <c r="J191" i="6"/>
  <c r="AU191" i="6" s="1"/>
  <c r="BS191" i="6"/>
  <c r="BZ189" i="6"/>
  <c r="CB189" i="6" s="1"/>
  <c r="CC189" i="6" s="1"/>
  <c r="AD191" i="6"/>
  <c r="O191" i="6"/>
  <c r="A191" i="6"/>
  <c r="D191" i="6"/>
  <c r="AA191" i="6"/>
  <c r="X191" i="6"/>
  <c r="I191" i="6"/>
  <c r="M191" i="6"/>
  <c r="R191" i="6"/>
  <c r="L191" i="6"/>
  <c r="E191" i="6"/>
  <c r="AM191" i="6"/>
  <c r="AP191" i="6"/>
  <c r="F191" i="6"/>
  <c r="G191" i="6" s="1"/>
  <c r="AG191" i="6"/>
  <c r="AJ191" i="6"/>
  <c r="B192" i="6"/>
  <c r="J192" i="6" s="1"/>
  <c r="U191" i="6"/>
  <c r="N190" i="6"/>
  <c r="BU192" i="6"/>
  <c r="BX192" i="6"/>
  <c r="BP192" i="6"/>
  <c r="BQ192" i="6"/>
  <c r="BM192" i="6"/>
  <c r="BR192" i="6"/>
  <c r="BS192" i="6" s="1"/>
  <c r="BN193" i="6"/>
  <c r="DG190" i="6"/>
  <c r="BW190" i="6"/>
  <c r="BY190" i="6" s="1"/>
  <c r="DF190" i="6"/>
  <c r="DE190" i="6"/>
  <c r="BV191" i="6"/>
  <c r="BT190" i="6"/>
  <c r="CA190" i="6" s="1"/>
  <c r="H191" i="6"/>
  <c r="P190" i="6"/>
  <c r="Q190" i="6" s="1"/>
  <c r="AS191" i="6" l="1"/>
  <c r="AT191" i="6"/>
  <c r="K191" i="6"/>
  <c r="BZ190" i="6"/>
  <c r="N191" i="6"/>
  <c r="M192" i="6"/>
  <c r="L192" i="6"/>
  <c r="AJ192" i="6"/>
  <c r="O192" i="6"/>
  <c r="AG192" i="6"/>
  <c r="F192" i="6"/>
  <c r="G192" i="6" s="1"/>
  <c r="AM192" i="6"/>
  <c r="D192" i="6"/>
  <c r="I192" i="6"/>
  <c r="K192" i="6" s="1"/>
  <c r="AA192" i="6"/>
  <c r="AD192" i="6"/>
  <c r="A192" i="6"/>
  <c r="AP192" i="6"/>
  <c r="B193" i="6"/>
  <c r="U192" i="6"/>
  <c r="X192" i="6"/>
  <c r="R192" i="6"/>
  <c r="E192" i="6"/>
  <c r="BN194" i="6"/>
  <c r="BU193" i="6"/>
  <c r="BP193" i="6"/>
  <c r="BM193" i="6"/>
  <c r="BX193" i="6"/>
  <c r="BQ193" i="6"/>
  <c r="AU192" i="6"/>
  <c r="AT192" i="6"/>
  <c r="AS192" i="6"/>
  <c r="DG191" i="6"/>
  <c r="DF191" i="6"/>
  <c r="BV192" i="6"/>
  <c r="BW191" i="6"/>
  <c r="BY191" i="6" s="1"/>
  <c r="DE191" i="6"/>
  <c r="BT191" i="6"/>
  <c r="CA191" i="6" s="1"/>
  <c r="CB190" i="6"/>
  <c r="CC190" i="6" s="1"/>
  <c r="H192" i="6"/>
  <c r="P191" i="6"/>
  <c r="Q191" i="6" s="1"/>
  <c r="BZ191" i="6" l="1"/>
  <c r="CB191" i="6" s="1"/>
  <c r="CC191" i="6" s="1"/>
  <c r="X193" i="6"/>
  <c r="L193" i="6"/>
  <c r="AD193" i="6"/>
  <c r="F193" i="6"/>
  <c r="G193" i="6" s="1"/>
  <c r="U193" i="6"/>
  <c r="R193" i="6"/>
  <c r="D193" i="6"/>
  <c r="M193" i="6"/>
  <c r="I193" i="6"/>
  <c r="E193" i="6"/>
  <c r="AP193" i="6"/>
  <c r="O193" i="6"/>
  <c r="AM193" i="6"/>
  <c r="AJ193" i="6"/>
  <c r="A193" i="6"/>
  <c r="AA193" i="6"/>
  <c r="B194" i="6"/>
  <c r="AG193" i="6"/>
  <c r="N192" i="6"/>
  <c r="J193" i="6"/>
  <c r="J194" i="6" s="1"/>
  <c r="BR193" i="6"/>
  <c r="BS193" i="6" s="1"/>
  <c r="BN195" i="6"/>
  <c r="BP194" i="6"/>
  <c r="BM194" i="6"/>
  <c r="BR194" i="6"/>
  <c r="BU194" i="6"/>
  <c r="BQ194" i="6"/>
  <c r="BX194" i="6"/>
  <c r="DF192" i="6"/>
  <c r="BW192" i="6"/>
  <c r="BY192" i="6" s="1"/>
  <c r="DE192" i="6"/>
  <c r="BV193" i="6"/>
  <c r="DG192" i="6"/>
  <c r="BT192" i="6"/>
  <c r="CA192" i="6" s="1"/>
  <c r="H193" i="6"/>
  <c r="P192" i="6"/>
  <c r="Q192" i="6" s="1"/>
  <c r="AU193" i="6" l="1"/>
  <c r="AT193" i="6"/>
  <c r="AS193" i="6"/>
  <c r="K193" i="6"/>
  <c r="BZ192" i="6"/>
  <c r="BS194" i="6"/>
  <c r="N193" i="6"/>
  <c r="M194" i="6"/>
  <c r="F194" i="6"/>
  <c r="G194" i="6" s="1"/>
  <c r="D194" i="6"/>
  <c r="B195" i="6"/>
  <c r="AA194" i="6"/>
  <c r="U194" i="6"/>
  <c r="O194" i="6"/>
  <c r="AP194" i="6"/>
  <c r="A194" i="6"/>
  <c r="AG194" i="6"/>
  <c r="X194" i="6"/>
  <c r="I194" i="6"/>
  <c r="K194" i="6" s="1"/>
  <c r="R194" i="6"/>
  <c r="E194" i="6"/>
  <c r="AD194" i="6"/>
  <c r="L194" i="6"/>
  <c r="AM194" i="6"/>
  <c r="AJ194" i="6"/>
  <c r="BN196" i="6"/>
  <c r="BM195" i="6"/>
  <c r="BR195" i="6"/>
  <c r="BP195" i="6"/>
  <c r="BU195" i="6"/>
  <c r="BQ195" i="6"/>
  <c r="BX195" i="6"/>
  <c r="AU194" i="6"/>
  <c r="AS194" i="6"/>
  <c r="AT194" i="6"/>
  <c r="DG193" i="6"/>
  <c r="DF193" i="6"/>
  <c r="BV194" i="6"/>
  <c r="BW193" i="6"/>
  <c r="BY193" i="6" s="1"/>
  <c r="DE193" i="6"/>
  <c r="BT193" i="6"/>
  <c r="CA193" i="6" s="1"/>
  <c r="CB192" i="6"/>
  <c r="CC192" i="6" s="1"/>
  <c r="H194" i="6"/>
  <c r="P193" i="6"/>
  <c r="Q193" i="6" s="1"/>
  <c r="BS195" i="6" l="1"/>
  <c r="BZ193" i="6"/>
  <c r="L195" i="6"/>
  <c r="AA195" i="6"/>
  <c r="AP195" i="6"/>
  <c r="I195" i="6"/>
  <c r="U195" i="6"/>
  <c r="R195" i="6"/>
  <c r="AJ195" i="6"/>
  <c r="B196" i="6"/>
  <c r="AG195" i="6"/>
  <c r="AD195" i="6"/>
  <c r="E195" i="6"/>
  <c r="X195" i="6"/>
  <c r="F195" i="6"/>
  <c r="G195" i="6" s="1"/>
  <c r="M195" i="6"/>
  <c r="O195" i="6"/>
  <c r="A195" i="6"/>
  <c r="AM195" i="6"/>
  <c r="D195" i="6"/>
  <c r="N194" i="6"/>
  <c r="J195" i="6"/>
  <c r="AT195" i="6" s="1"/>
  <c r="BN197" i="6"/>
  <c r="BM196" i="6"/>
  <c r="BQ196" i="6"/>
  <c r="BX196" i="6"/>
  <c r="BP196" i="6"/>
  <c r="BU196" i="6"/>
  <c r="DG194" i="6"/>
  <c r="DF194" i="6"/>
  <c r="BW194" i="6"/>
  <c r="BY194" i="6" s="1"/>
  <c r="DE194" i="6"/>
  <c r="BV195" i="6"/>
  <c r="BT194" i="6"/>
  <c r="CA194" i="6" s="1"/>
  <c r="CB193" i="6"/>
  <c r="CC193" i="6" s="1"/>
  <c r="H195" i="6"/>
  <c r="P194" i="6"/>
  <c r="Q194" i="6" s="1"/>
  <c r="AU195" i="6" l="1"/>
  <c r="AS195" i="6"/>
  <c r="K195" i="6"/>
  <c r="BZ194" i="6"/>
  <c r="CB194" i="6" s="1"/>
  <c r="CC194" i="6" s="1"/>
  <c r="R196" i="6"/>
  <c r="A196" i="6"/>
  <c r="F196" i="6"/>
  <c r="G196" i="6" s="1"/>
  <c r="M196" i="6"/>
  <c r="E196" i="6"/>
  <c r="L196" i="6"/>
  <c r="AJ196" i="6"/>
  <c r="AM196" i="6"/>
  <c r="AA196" i="6"/>
  <c r="AD196" i="6"/>
  <c r="B197" i="6"/>
  <c r="I196" i="6"/>
  <c r="U196" i="6"/>
  <c r="AP196" i="6"/>
  <c r="D196" i="6"/>
  <c r="AG196" i="6"/>
  <c r="X196" i="6"/>
  <c r="O196" i="6"/>
  <c r="J196" i="6"/>
  <c r="BR196" i="6"/>
  <c r="BS196" i="6" s="1"/>
  <c r="N195" i="6"/>
  <c r="BN198" i="6"/>
  <c r="BQ197" i="6"/>
  <c r="BX197" i="6"/>
  <c r="BM197" i="6"/>
  <c r="BR197" i="6"/>
  <c r="BP197" i="6"/>
  <c r="BU197" i="6"/>
  <c r="BV196" i="6"/>
  <c r="BW195" i="6"/>
  <c r="BY195" i="6" s="1"/>
  <c r="DF195" i="6"/>
  <c r="DG195" i="6"/>
  <c r="DE195" i="6"/>
  <c r="BT195" i="6"/>
  <c r="CA195" i="6" s="1"/>
  <c r="H196" i="6"/>
  <c r="P195" i="6"/>
  <c r="Q195" i="6" s="1"/>
  <c r="K196" i="6" l="1"/>
  <c r="N196" i="6"/>
  <c r="AU196" i="6"/>
  <c r="AS196" i="6"/>
  <c r="J197" i="6"/>
  <c r="AU197" i="6" s="1"/>
  <c r="AT196" i="6"/>
  <c r="BZ195" i="6"/>
  <c r="BS197" i="6"/>
  <c r="AD197" i="6"/>
  <c r="B198" i="6"/>
  <c r="X197" i="6"/>
  <c r="R197" i="6"/>
  <c r="L197" i="6"/>
  <c r="D197" i="6"/>
  <c r="F197" i="6"/>
  <c r="G197" i="6" s="1"/>
  <c r="AG197" i="6"/>
  <c r="O197" i="6"/>
  <c r="AM197" i="6"/>
  <c r="E197" i="6"/>
  <c r="M197" i="6"/>
  <c r="A197" i="6"/>
  <c r="U197" i="6"/>
  <c r="AP197" i="6"/>
  <c r="I197" i="6"/>
  <c r="AA197" i="6"/>
  <c r="AJ197" i="6"/>
  <c r="BN199" i="6"/>
  <c r="BQ198" i="6"/>
  <c r="BX198" i="6"/>
  <c r="BP198" i="6"/>
  <c r="BM198" i="6"/>
  <c r="BU198" i="6"/>
  <c r="DG196" i="6"/>
  <c r="DF196" i="6"/>
  <c r="BW196" i="6"/>
  <c r="BY196" i="6" s="1"/>
  <c r="BV197" i="6"/>
  <c r="DE196" i="6"/>
  <c r="BT196" i="6"/>
  <c r="CA196" i="6" s="1"/>
  <c r="CB195" i="6"/>
  <c r="CC195" i="6" s="1"/>
  <c r="H197" i="6"/>
  <c r="P196" i="6"/>
  <c r="Q196" i="6" s="1"/>
  <c r="AT197" i="6" l="1"/>
  <c r="J198" i="6"/>
  <c r="AS198" i="6" s="1"/>
  <c r="K197" i="6"/>
  <c r="AS197" i="6"/>
  <c r="N197" i="6"/>
  <c r="BZ196" i="6"/>
  <c r="X198" i="6"/>
  <c r="O198" i="6"/>
  <c r="M198" i="6"/>
  <c r="AA198" i="6"/>
  <c r="F198" i="6"/>
  <c r="G198" i="6" s="1"/>
  <c r="R198" i="6"/>
  <c r="A198" i="6"/>
  <c r="E198" i="6"/>
  <c r="AD198" i="6"/>
  <c r="B199" i="6"/>
  <c r="L198" i="6"/>
  <c r="AM198" i="6"/>
  <c r="AP198" i="6"/>
  <c r="I198" i="6"/>
  <c r="K198" i="6" s="1"/>
  <c r="U198" i="6"/>
  <c r="AJ198" i="6"/>
  <c r="D198" i="6"/>
  <c r="AG198" i="6"/>
  <c r="BR198" i="6"/>
  <c r="BS198" i="6" s="1"/>
  <c r="BN200" i="6"/>
  <c r="BQ199" i="6"/>
  <c r="BU199" i="6"/>
  <c r="BX199" i="6"/>
  <c r="BP199" i="6"/>
  <c r="BM199" i="6"/>
  <c r="BR199" i="6"/>
  <c r="AT198" i="6"/>
  <c r="AU198" i="6"/>
  <c r="DG197" i="6"/>
  <c r="BW197" i="6"/>
  <c r="BY197" i="6" s="1"/>
  <c r="DF197" i="6"/>
  <c r="DE197" i="6"/>
  <c r="BV198" i="6"/>
  <c r="BT197" i="6"/>
  <c r="CA197" i="6" s="1"/>
  <c r="CB196" i="6"/>
  <c r="CC196" i="6" s="1"/>
  <c r="H198" i="6"/>
  <c r="P197" i="6"/>
  <c r="Q197" i="6" s="1"/>
  <c r="J199" i="6" l="1"/>
  <c r="AS199" i="6" s="1"/>
  <c r="BZ197" i="6"/>
  <c r="CB197" i="6" s="1"/>
  <c r="CC197" i="6" s="1"/>
  <c r="BS199" i="6"/>
  <c r="N198" i="6"/>
  <c r="AD199" i="6"/>
  <c r="L199" i="6"/>
  <c r="X199" i="6"/>
  <c r="B200" i="6"/>
  <c r="O199" i="6"/>
  <c r="A199" i="6"/>
  <c r="M199" i="6"/>
  <c r="D199" i="6"/>
  <c r="AG199" i="6"/>
  <c r="R199" i="6"/>
  <c r="E199" i="6"/>
  <c r="AM199" i="6"/>
  <c r="AP199" i="6"/>
  <c r="I199" i="6"/>
  <c r="AJ199" i="6"/>
  <c r="F199" i="6"/>
  <c r="G199" i="6" s="1"/>
  <c r="AA199" i="6"/>
  <c r="U199" i="6"/>
  <c r="BN201" i="6"/>
  <c r="BQ200" i="6"/>
  <c r="BX200" i="6"/>
  <c r="BU200" i="6"/>
  <c r="BP200" i="6"/>
  <c r="BM200" i="6"/>
  <c r="DG198" i="6"/>
  <c r="DF198" i="6"/>
  <c r="BW198" i="6"/>
  <c r="BY198" i="6" s="1"/>
  <c r="DE198" i="6"/>
  <c r="BV199" i="6"/>
  <c r="BT198" i="6"/>
  <c r="CA198" i="6" s="1"/>
  <c r="H199" i="6"/>
  <c r="P198" i="6"/>
  <c r="Q198" i="6" s="1"/>
  <c r="J200" i="6" l="1"/>
  <c r="AT199" i="6"/>
  <c r="AU199" i="6"/>
  <c r="K199" i="6"/>
  <c r="BR200" i="6"/>
  <c r="BS200" i="6" s="1"/>
  <c r="BZ198" i="6"/>
  <c r="N199" i="6"/>
  <c r="R200" i="6"/>
  <c r="E200" i="6"/>
  <c r="AP200" i="6"/>
  <c r="U200" i="6"/>
  <c r="M200" i="6"/>
  <c r="F200" i="6"/>
  <c r="G200" i="6" s="1"/>
  <c r="O200" i="6"/>
  <c r="D200" i="6"/>
  <c r="AA200" i="6"/>
  <c r="I200" i="6"/>
  <c r="K200" i="6" s="1"/>
  <c r="AM200" i="6"/>
  <c r="B201" i="6"/>
  <c r="X200" i="6"/>
  <c r="AG200" i="6"/>
  <c r="AD200" i="6"/>
  <c r="A200" i="6"/>
  <c r="AJ200" i="6"/>
  <c r="L200" i="6"/>
  <c r="BN202" i="6"/>
  <c r="BU201" i="6"/>
  <c r="BX201" i="6"/>
  <c r="BP201" i="6"/>
  <c r="BM201" i="6"/>
  <c r="BQ201" i="6"/>
  <c r="AU200" i="6"/>
  <c r="AT200" i="6"/>
  <c r="AS200" i="6"/>
  <c r="DF199" i="6"/>
  <c r="DG199" i="6"/>
  <c r="BW199" i="6"/>
  <c r="BY199" i="6" s="1"/>
  <c r="DE199" i="6"/>
  <c r="BV200" i="6"/>
  <c r="BT199" i="6"/>
  <c r="CA199" i="6" s="1"/>
  <c r="CB198" i="6"/>
  <c r="CC198" i="6" s="1"/>
  <c r="H200" i="6"/>
  <c r="P199" i="6"/>
  <c r="Q199" i="6" s="1"/>
  <c r="N200" i="6" l="1"/>
  <c r="BZ199" i="6"/>
  <c r="R201" i="6"/>
  <c r="L201" i="6"/>
  <c r="X201" i="6"/>
  <c r="F201" i="6"/>
  <c r="G201" i="6" s="1"/>
  <c r="M201" i="6"/>
  <c r="D201" i="6"/>
  <c r="E201" i="6"/>
  <c r="U201" i="6"/>
  <c r="B202" i="6"/>
  <c r="BR202" i="6" s="1"/>
  <c r="AG201" i="6"/>
  <c r="AP201" i="6"/>
  <c r="O201" i="6"/>
  <c r="AA201" i="6"/>
  <c r="AD201" i="6"/>
  <c r="I201" i="6"/>
  <c r="AJ201" i="6"/>
  <c r="A201" i="6"/>
  <c r="AM201" i="6"/>
  <c r="BR201" i="6"/>
  <c r="BS201" i="6" s="1"/>
  <c r="J201" i="6"/>
  <c r="AS201" i="6" s="1"/>
  <c r="BN203" i="6"/>
  <c r="BP202" i="6"/>
  <c r="BM202" i="6"/>
  <c r="BQ202" i="6"/>
  <c r="BX202" i="6"/>
  <c r="BU202" i="6"/>
  <c r="DE200" i="6"/>
  <c r="DF200" i="6"/>
  <c r="BV201" i="6"/>
  <c r="BW200" i="6"/>
  <c r="BY200" i="6" s="1"/>
  <c r="DG200" i="6"/>
  <c r="BT200" i="6"/>
  <c r="CA200" i="6" s="1"/>
  <c r="CB199" i="6"/>
  <c r="CC199" i="6" s="1"/>
  <c r="H201" i="6"/>
  <c r="P200" i="6"/>
  <c r="Q200" i="6" s="1"/>
  <c r="AU201" i="6" l="1"/>
  <c r="J202" i="6"/>
  <c r="AS202" i="6" s="1"/>
  <c r="BZ200" i="6"/>
  <c r="CB200" i="6" s="1"/>
  <c r="CC200" i="6" s="1"/>
  <c r="BS202" i="6"/>
  <c r="K201" i="6"/>
  <c r="AT201" i="6"/>
  <c r="N201" i="6"/>
  <c r="X202" i="6"/>
  <c r="D202" i="6"/>
  <c r="AP202" i="6"/>
  <c r="L202" i="6"/>
  <c r="AG202" i="6"/>
  <c r="R202" i="6"/>
  <c r="I202" i="6"/>
  <c r="M202" i="6"/>
  <c r="E202" i="6"/>
  <c r="F202" i="6"/>
  <c r="G202" i="6" s="1"/>
  <c r="B203" i="6"/>
  <c r="AA202" i="6"/>
  <c r="O202" i="6"/>
  <c r="U202" i="6"/>
  <c r="AD202" i="6"/>
  <c r="A202" i="6"/>
  <c r="AM202" i="6"/>
  <c r="AJ202" i="6"/>
  <c r="BN204" i="6"/>
  <c r="BM203" i="6"/>
  <c r="BQ203" i="6"/>
  <c r="BX203" i="6"/>
  <c r="BP203" i="6"/>
  <c r="BU203" i="6"/>
  <c r="DG201" i="6"/>
  <c r="DE201" i="6"/>
  <c r="BV202" i="6"/>
  <c r="BW201" i="6"/>
  <c r="BY201" i="6" s="1"/>
  <c r="DF201" i="6"/>
  <c r="BT201" i="6"/>
  <c r="CA201" i="6" s="1"/>
  <c r="H202" i="6"/>
  <c r="P201" i="6"/>
  <c r="Q201" i="6" s="1"/>
  <c r="AU202" i="6" l="1"/>
  <c r="K202" i="6"/>
  <c r="AT202" i="6"/>
  <c r="N202" i="6"/>
  <c r="BZ201" i="6"/>
  <c r="CB201" i="6" s="1"/>
  <c r="CC201" i="6" s="1"/>
  <c r="AD203" i="6"/>
  <c r="O203" i="6"/>
  <c r="AG203" i="6"/>
  <c r="M203" i="6"/>
  <c r="AJ203" i="6"/>
  <c r="F203" i="6"/>
  <c r="G203" i="6" s="1"/>
  <c r="AP203" i="6"/>
  <c r="E203" i="6"/>
  <c r="R203" i="6"/>
  <c r="B204" i="6"/>
  <c r="BR204" i="6" s="1"/>
  <c r="L203" i="6"/>
  <c r="X203" i="6"/>
  <c r="D203" i="6"/>
  <c r="I203" i="6"/>
  <c r="A203" i="6"/>
  <c r="AM203" i="6"/>
  <c r="AA203" i="6"/>
  <c r="U203" i="6"/>
  <c r="J203" i="6"/>
  <c r="AT203" i="6" s="1"/>
  <c r="BR203" i="6"/>
  <c r="BS203" i="6" s="1"/>
  <c r="BN205" i="6"/>
  <c r="BM204" i="6"/>
  <c r="BQ204" i="6"/>
  <c r="BX204" i="6"/>
  <c r="BU204" i="6"/>
  <c r="BP204" i="6"/>
  <c r="BW202" i="6"/>
  <c r="BY202" i="6" s="1"/>
  <c r="DF202" i="6"/>
  <c r="BV203" i="6"/>
  <c r="DE202" i="6"/>
  <c r="DG202" i="6"/>
  <c r="BT202" i="6"/>
  <c r="CA202" i="6" s="1"/>
  <c r="H203" i="6"/>
  <c r="P202" i="6"/>
  <c r="Q202" i="6" s="1"/>
  <c r="AU203" i="6" l="1"/>
  <c r="J204" i="6"/>
  <c r="AU204" i="6" s="1"/>
  <c r="K203" i="6"/>
  <c r="AS203" i="6"/>
  <c r="BS204" i="6"/>
  <c r="BZ202" i="6"/>
  <c r="CB202" i="6" s="1"/>
  <c r="CC202" i="6" s="1"/>
  <c r="N203" i="6"/>
  <c r="AD204" i="6"/>
  <c r="I204" i="6"/>
  <c r="O204" i="6"/>
  <c r="X204" i="6"/>
  <c r="D204" i="6"/>
  <c r="R204" i="6"/>
  <c r="L204" i="6"/>
  <c r="AP204" i="6"/>
  <c r="E204" i="6"/>
  <c r="AJ204" i="6"/>
  <c r="A204" i="6"/>
  <c r="AM204" i="6"/>
  <c r="M204" i="6"/>
  <c r="B205" i="6"/>
  <c r="BR205" i="6" s="1"/>
  <c r="BS205" i="6" s="1"/>
  <c r="AA204" i="6"/>
  <c r="F204" i="6"/>
  <c r="G204" i="6" s="1"/>
  <c r="U204" i="6"/>
  <c r="AG204" i="6"/>
  <c r="BN206" i="6"/>
  <c r="BQ205" i="6"/>
  <c r="BX205" i="6"/>
  <c r="BU205" i="6"/>
  <c r="BP205" i="6"/>
  <c r="BM205" i="6"/>
  <c r="AS204" i="6"/>
  <c r="DF203" i="6"/>
  <c r="DE203" i="6"/>
  <c r="DG203" i="6"/>
  <c r="BW203" i="6"/>
  <c r="BY203" i="6" s="1"/>
  <c r="BV204" i="6"/>
  <c r="BT203" i="6"/>
  <c r="CA203" i="6" s="1"/>
  <c r="H204" i="6"/>
  <c r="P203" i="6"/>
  <c r="Q203" i="6" s="1"/>
  <c r="AT204" i="6" l="1"/>
  <c r="N204" i="6"/>
  <c r="K204" i="6"/>
  <c r="BZ203" i="6"/>
  <c r="J205" i="6"/>
  <c r="AU205" i="6" s="1"/>
  <c r="AD205" i="6"/>
  <c r="D205" i="6"/>
  <c r="E205" i="6"/>
  <c r="U205" i="6"/>
  <c r="AJ205" i="6"/>
  <c r="AA205" i="6"/>
  <c r="R205" i="6"/>
  <c r="B206" i="6"/>
  <c r="X205" i="6"/>
  <c r="O205" i="6"/>
  <c r="I205" i="6"/>
  <c r="AP205" i="6"/>
  <c r="L205" i="6"/>
  <c r="M205" i="6"/>
  <c r="A205" i="6"/>
  <c r="AG205" i="6"/>
  <c r="F205" i="6"/>
  <c r="G205" i="6" s="1"/>
  <c r="AM205" i="6"/>
  <c r="BQ206" i="6"/>
  <c r="BX206" i="6"/>
  <c r="BN207" i="6"/>
  <c r="BU206" i="6"/>
  <c r="BP206" i="6"/>
  <c r="BM206" i="6"/>
  <c r="BR206" i="6"/>
  <c r="BS206" i="6" s="1"/>
  <c r="J206" i="6"/>
  <c r="BW204" i="6"/>
  <c r="BY204" i="6" s="1"/>
  <c r="DF204" i="6"/>
  <c r="BV205" i="6"/>
  <c r="DE204" i="6"/>
  <c r="DG204" i="6"/>
  <c r="BT204" i="6"/>
  <c r="CA204" i="6" s="1"/>
  <c r="CB203" i="6"/>
  <c r="CC203" i="6" s="1"/>
  <c r="H205" i="6"/>
  <c r="P204" i="6"/>
  <c r="Q204" i="6" s="1"/>
  <c r="AT205" i="6" l="1"/>
  <c r="AS205" i="6"/>
  <c r="K205" i="6"/>
  <c r="N205" i="6"/>
  <c r="BZ204" i="6"/>
  <c r="CB204" i="6" s="1"/>
  <c r="CC204" i="6" s="1"/>
  <c r="X206" i="6"/>
  <c r="A206" i="6"/>
  <c r="M206" i="6"/>
  <c r="O206" i="6"/>
  <c r="AJ206" i="6"/>
  <c r="I206" i="6"/>
  <c r="R206" i="6"/>
  <c r="L206" i="6"/>
  <c r="U206" i="6"/>
  <c r="AG206" i="6"/>
  <c r="E206" i="6"/>
  <c r="AA206" i="6"/>
  <c r="F206" i="6"/>
  <c r="G206" i="6" s="1"/>
  <c r="AM206" i="6"/>
  <c r="AP206" i="6"/>
  <c r="D206" i="6"/>
  <c r="AD206" i="6"/>
  <c r="B207" i="6"/>
  <c r="BR207" i="6" s="1"/>
  <c r="BS207" i="6" s="1"/>
  <c r="BN208" i="6"/>
  <c r="BQ207" i="6"/>
  <c r="BX207" i="6"/>
  <c r="BU207" i="6"/>
  <c r="BP207" i="6"/>
  <c r="BM207" i="6"/>
  <c r="AS206" i="6"/>
  <c r="J207" i="6"/>
  <c r="AT206" i="6"/>
  <c r="K206" i="6"/>
  <c r="AU206" i="6"/>
  <c r="DG205" i="6"/>
  <c r="DF205" i="6"/>
  <c r="DE205" i="6"/>
  <c r="BW205" i="6"/>
  <c r="BY205" i="6" s="1"/>
  <c r="BV206" i="6"/>
  <c r="BT205" i="6"/>
  <c r="CA205" i="6" s="1"/>
  <c r="H206" i="6"/>
  <c r="P205" i="6"/>
  <c r="Q205" i="6" s="1"/>
  <c r="N206" i="6" l="1"/>
  <c r="BZ205" i="6"/>
  <c r="R207" i="6"/>
  <c r="L207" i="6"/>
  <c r="O207" i="6"/>
  <c r="M207" i="6"/>
  <c r="A207" i="6"/>
  <c r="AD207" i="6"/>
  <c r="X207" i="6"/>
  <c r="I207" i="6"/>
  <c r="AM207" i="6"/>
  <c r="E207" i="6"/>
  <c r="AA207" i="6"/>
  <c r="AP207" i="6"/>
  <c r="D207" i="6"/>
  <c r="U207" i="6"/>
  <c r="AJ207" i="6"/>
  <c r="B208" i="6"/>
  <c r="AG207" i="6"/>
  <c r="F207" i="6"/>
  <c r="G207" i="6" s="1"/>
  <c r="BU208" i="6"/>
  <c r="BX208" i="6"/>
  <c r="BP208" i="6"/>
  <c r="BQ208" i="6"/>
  <c r="BM208" i="6"/>
  <c r="BR208" i="6"/>
  <c r="BS208" i="6" s="1"/>
  <c r="BN209" i="6"/>
  <c r="K207" i="6"/>
  <c r="AU207" i="6"/>
  <c r="AS207" i="6"/>
  <c r="AT207" i="6"/>
  <c r="J208" i="6"/>
  <c r="DG206" i="6"/>
  <c r="BW206" i="6"/>
  <c r="BY206" i="6" s="1"/>
  <c r="BV207" i="6"/>
  <c r="DE206" i="6"/>
  <c r="DF206" i="6"/>
  <c r="BT206" i="6"/>
  <c r="CA206" i="6" s="1"/>
  <c r="CB205" i="6"/>
  <c r="CC205" i="6" s="1"/>
  <c r="H207" i="6"/>
  <c r="P206" i="6"/>
  <c r="Q206" i="6" s="1"/>
  <c r="BZ206" i="6" l="1"/>
  <c r="N207" i="6"/>
  <c r="AD208" i="6"/>
  <c r="A208" i="6"/>
  <c r="X208" i="6"/>
  <c r="F208" i="6"/>
  <c r="G208" i="6" s="1"/>
  <c r="R208" i="6"/>
  <c r="L208" i="6"/>
  <c r="N208" i="6" s="1"/>
  <c r="M208" i="6"/>
  <c r="E208" i="6"/>
  <c r="D208" i="6"/>
  <c r="AA208" i="6"/>
  <c r="I208" i="6"/>
  <c r="AM208" i="6"/>
  <c r="AP208" i="6"/>
  <c r="B209" i="6"/>
  <c r="U208" i="6"/>
  <c r="AJ208" i="6"/>
  <c r="O208" i="6"/>
  <c r="AG208" i="6"/>
  <c r="BN210" i="6"/>
  <c r="BX209" i="6"/>
  <c r="BU209" i="6"/>
  <c r="BP209" i="6"/>
  <c r="BM209" i="6"/>
  <c r="BQ209" i="6"/>
  <c r="AT208" i="6"/>
  <c r="AU208" i="6"/>
  <c r="AS208" i="6"/>
  <c r="K208" i="6"/>
  <c r="DG207" i="6"/>
  <c r="BW207" i="6"/>
  <c r="BY207" i="6" s="1"/>
  <c r="DF207" i="6"/>
  <c r="DE207" i="6"/>
  <c r="BV208" i="6"/>
  <c r="BT207" i="6"/>
  <c r="CA207" i="6" s="1"/>
  <c r="CB206" i="6"/>
  <c r="CC206" i="6" s="1"/>
  <c r="H208" i="6"/>
  <c r="P207" i="6"/>
  <c r="Q207" i="6" s="1"/>
  <c r="BZ207" i="6" l="1"/>
  <c r="M209" i="6"/>
  <c r="F209" i="6"/>
  <c r="G209" i="6" s="1"/>
  <c r="B210" i="6"/>
  <c r="BR210" i="6" s="1"/>
  <c r="AG209" i="6"/>
  <c r="O209" i="6"/>
  <c r="I209" i="6"/>
  <c r="U209" i="6"/>
  <c r="AP209" i="6"/>
  <c r="AM209" i="6"/>
  <c r="AJ209" i="6"/>
  <c r="A209" i="6"/>
  <c r="AA209" i="6"/>
  <c r="AD209" i="6"/>
  <c r="L209" i="6"/>
  <c r="X209" i="6"/>
  <c r="E209" i="6"/>
  <c r="R209" i="6"/>
  <c r="D209" i="6"/>
  <c r="J209" i="6"/>
  <c r="AS209" i="6" s="1"/>
  <c r="BR209" i="6"/>
  <c r="BS209" i="6" s="1"/>
  <c r="BN211" i="6"/>
  <c r="BP210" i="6"/>
  <c r="BM210" i="6"/>
  <c r="BU210" i="6"/>
  <c r="BQ210" i="6"/>
  <c r="BX210" i="6"/>
  <c r="DE208" i="6"/>
  <c r="BV209" i="6"/>
  <c r="DG208" i="6"/>
  <c r="BW208" i="6"/>
  <c r="BY208" i="6" s="1"/>
  <c r="DF208" i="6"/>
  <c r="BT208" i="6"/>
  <c r="CA208" i="6" s="1"/>
  <c r="CB207" i="6"/>
  <c r="CC207" i="6" s="1"/>
  <c r="H209" i="6"/>
  <c r="P208" i="6"/>
  <c r="Q208" i="6" s="1"/>
  <c r="AU209" i="6" l="1"/>
  <c r="K209" i="6"/>
  <c r="AT209" i="6"/>
  <c r="J210" i="6"/>
  <c r="BZ208" i="6"/>
  <c r="BS210" i="6"/>
  <c r="N209" i="6"/>
  <c r="AD210" i="6"/>
  <c r="L210" i="6"/>
  <c r="U210" i="6"/>
  <c r="R210" i="6"/>
  <c r="X210" i="6"/>
  <c r="F210" i="6"/>
  <c r="G210" i="6" s="1"/>
  <c r="AJ210" i="6"/>
  <c r="D210" i="6"/>
  <c r="E210" i="6"/>
  <c r="O210" i="6"/>
  <c r="AG210" i="6"/>
  <c r="A210" i="6"/>
  <c r="AM210" i="6"/>
  <c r="M210" i="6"/>
  <c r="I210" i="6"/>
  <c r="B211" i="6"/>
  <c r="BR211" i="6" s="1"/>
  <c r="AA210" i="6"/>
  <c r="AP210" i="6"/>
  <c r="BN212" i="6"/>
  <c r="BP211" i="6"/>
  <c r="BM211" i="6"/>
  <c r="BX211" i="6"/>
  <c r="BQ211" i="6"/>
  <c r="BU211" i="6"/>
  <c r="BW209" i="6"/>
  <c r="BY209" i="6" s="1"/>
  <c r="BV210" i="6"/>
  <c r="DE209" i="6"/>
  <c r="DG209" i="6"/>
  <c r="DF209" i="6"/>
  <c r="BT209" i="6"/>
  <c r="CA209" i="6" s="1"/>
  <c r="CB208" i="6"/>
  <c r="CC208" i="6" s="1"/>
  <c r="H210" i="6"/>
  <c r="P209" i="6"/>
  <c r="Q209" i="6" s="1"/>
  <c r="J211" i="6" l="1"/>
  <c r="AT211" i="6" s="1"/>
  <c r="AS210" i="6"/>
  <c r="N210" i="6"/>
  <c r="AU210" i="6"/>
  <c r="AT210" i="6"/>
  <c r="K210" i="6"/>
  <c r="BZ209" i="6"/>
  <c r="CB209" i="6" s="1"/>
  <c r="CC209" i="6" s="1"/>
  <c r="BS211" i="6"/>
  <c r="AJ211" i="6"/>
  <c r="B212" i="6"/>
  <c r="AG211" i="6"/>
  <c r="AD211" i="6"/>
  <c r="AP211" i="6"/>
  <c r="U211" i="6"/>
  <c r="I211" i="6"/>
  <c r="X211" i="6"/>
  <c r="O211" i="6"/>
  <c r="R211" i="6"/>
  <c r="D211" i="6"/>
  <c r="F211" i="6"/>
  <c r="G211" i="6" s="1"/>
  <c r="L211" i="6"/>
  <c r="AA211" i="6"/>
  <c r="M211" i="6"/>
  <c r="E211" i="6"/>
  <c r="A211" i="6"/>
  <c r="AM211" i="6"/>
  <c r="BM212" i="6"/>
  <c r="BR212" i="6"/>
  <c r="BQ212" i="6"/>
  <c r="BN213" i="6"/>
  <c r="BX212" i="6"/>
  <c r="BU212" i="6"/>
  <c r="BP212" i="6"/>
  <c r="AS211" i="6"/>
  <c r="AU211" i="6"/>
  <c r="J212" i="6"/>
  <c r="DG210" i="6"/>
  <c r="BW210" i="6"/>
  <c r="BY210" i="6" s="1"/>
  <c r="BV211" i="6"/>
  <c r="DE210" i="6"/>
  <c r="DF210" i="6"/>
  <c r="BT210" i="6"/>
  <c r="CA210" i="6" s="1"/>
  <c r="H211" i="6"/>
  <c r="P210" i="6"/>
  <c r="Q210" i="6" s="1"/>
  <c r="K211" i="6" l="1"/>
  <c r="N211" i="6"/>
  <c r="BZ210" i="6"/>
  <c r="CB210" i="6" s="1"/>
  <c r="CC210" i="6" s="1"/>
  <c r="BS212" i="6"/>
  <c r="X212" i="6"/>
  <c r="E212" i="6"/>
  <c r="O212" i="6"/>
  <c r="L212" i="6"/>
  <c r="AA212" i="6"/>
  <c r="AD212" i="6"/>
  <c r="A212" i="6"/>
  <c r="R212" i="6"/>
  <c r="B213" i="6"/>
  <c r="BR213" i="6" s="1"/>
  <c r="M212" i="6"/>
  <c r="I212" i="6"/>
  <c r="K212" i="6" s="1"/>
  <c r="U212" i="6"/>
  <c r="AP212" i="6"/>
  <c r="F212" i="6"/>
  <c r="G212" i="6" s="1"/>
  <c r="AG212" i="6"/>
  <c r="AJ212" i="6"/>
  <c r="D212" i="6"/>
  <c r="AM212" i="6"/>
  <c r="BQ213" i="6"/>
  <c r="BX213" i="6"/>
  <c r="BM213" i="6"/>
  <c r="BP213" i="6"/>
  <c r="BN214" i="6"/>
  <c r="BU213" i="6"/>
  <c r="AT212" i="6"/>
  <c r="AU212" i="6"/>
  <c r="AS212" i="6"/>
  <c r="DG211" i="6"/>
  <c r="BV212" i="6"/>
  <c r="DE211" i="6"/>
  <c r="BW211" i="6"/>
  <c r="BY211" i="6" s="1"/>
  <c r="DF211" i="6"/>
  <c r="BT211" i="6"/>
  <c r="CA211" i="6" s="1"/>
  <c r="P211" i="6"/>
  <c r="Q211" i="6" s="1"/>
  <c r="H212" i="6"/>
  <c r="J213" i="6" l="1"/>
  <c r="AS213" i="6" s="1"/>
  <c r="N212" i="6"/>
  <c r="BZ211" i="6"/>
  <c r="BS213" i="6"/>
  <c r="M213" i="6"/>
  <c r="U213" i="6"/>
  <c r="AM213" i="6"/>
  <c r="F213" i="6"/>
  <c r="G213" i="6" s="1"/>
  <c r="AG213" i="6"/>
  <c r="AP213" i="6"/>
  <c r="D213" i="6"/>
  <c r="AA213" i="6"/>
  <c r="AJ213" i="6"/>
  <c r="I213" i="6"/>
  <c r="E213" i="6"/>
  <c r="O213" i="6"/>
  <c r="B214" i="6"/>
  <c r="R213" i="6"/>
  <c r="A213" i="6"/>
  <c r="X213" i="6"/>
  <c r="L213" i="6"/>
  <c r="AD213" i="6"/>
  <c r="BQ214" i="6"/>
  <c r="BX214" i="6"/>
  <c r="BU214" i="6"/>
  <c r="BN215" i="6"/>
  <c r="BP214" i="6"/>
  <c r="BM214" i="6"/>
  <c r="DG212" i="6"/>
  <c r="DF212" i="6"/>
  <c r="BW212" i="6"/>
  <c r="BY212" i="6" s="1"/>
  <c r="BV213" i="6"/>
  <c r="DE212" i="6"/>
  <c r="BT212" i="6"/>
  <c r="CA212" i="6" s="1"/>
  <c r="CB211" i="6"/>
  <c r="CC211" i="6" s="1"/>
  <c r="H213" i="6"/>
  <c r="P212" i="6"/>
  <c r="Q212" i="6" s="1"/>
  <c r="AT213" i="6" l="1"/>
  <c r="AU213" i="6"/>
  <c r="J214" i="6"/>
  <c r="AT214" i="6" s="1"/>
  <c r="K213" i="6"/>
  <c r="BZ212" i="6"/>
  <c r="CB212" i="6" s="1"/>
  <c r="CC212" i="6" s="1"/>
  <c r="AD214" i="6"/>
  <c r="A214" i="6"/>
  <c r="AM214" i="6"/>
  <c r="U214" i="6"/>
  <c r="R214" i="6"/>
  <c r="B215" i="6"/>
  <c r="BR215" i="6" s="1"/>
  <c r="I214" i="6"/>
  <c r="K214" i="6" s="1"/>
  <c r="L214" i="6"/>
  <c r="AP214" i="6"/>
  <c r="D214" i="6"/>
  <c r="M214" i="6"/>
  <c r="AA214" i="6"/>
  <c r="F214" i="6"/>
  <c r="G214" i="6" s="1"/>
  <c r="AJ214" i="6"/>
  <c r="E214" i="6"/>
  <c r="AG214" i="6"/>
  <c r="X214" i="6"/>
  <c r="O214" i="6"/>
  <c r="BR214" i="6"/>
  <c r="BS214" i="6" s="1"/>
  <c r="N213" i="6"/>
  <c r="BN216" i="6"/>
  <c r="BQ215" i="6"/>
  <c r="BU215" i="6"/>
  <c r="BX215" i="6"/>
  <c r="BP215" i="6"/>
  <c r="BM215" i="6"/>
  <c r="AU214" i="6"/>
  <c r="J215" i="6"/>
  <c r="DG213" i="6"/>
  <c r="BW213" i="6"/>
  <c r="BY213" i="6" s="1"/>
  <c r="DF213" i="6"/>
  <c r="BV214" i="6"/>
  <c r="DE213" i="6"/>
  <c r="BT213" i="6"/>
  <c r="CA213" i="6" s="1"/>
  <c r="H214" i="6"/>
  <c r="P213" i="6"/>
  <c r="Q213" i="6" s="1"/>
  <c r="AS214" i="6" l="1"/>
  <c r="N214" i="6"/>
  <c r="BS215" i="6"/>
  <c r="BZ213" i="6"/>
  <c r="CB213" i="6" s="1"/>
  <c r="CC213" i="6" s="1"/>
  <c r="AD215" i="6"/>
  <c r="O215" i="6"/>
  <c r="AJ215" i="6"/>
  <c r="L215" i="6"/>
  <c r="U215" i="6"/>
  <c r="X215" i="6"/>
  <c r="B216" i="6"/>
  <c r="R215" i="6"/>
  <c r="A215" i="6"/>
  <c r="E215" i="6"/>
  <c r="AA215" i="6"/>
  <c r="M215" i="6"/>
  <c r="F215" i="6"/>
  <c r="G215" i="6" s="1"/>
  <c r="I215" i="6"/>
  <c r="K215" i="6" s="1"/>
  <c r="AM215" i="6"/>
  <c r="D215" i="6"/>
  <c r="AP215" i="6"/>
  <c r="AG215" i="6"/>
  <c r="BN217" i="6"/>
  <c r="BX216" i="6"/>
  <c r="BU216" i="6"/>
  <c r="BP216" i="6"/>
  <c r="BQ216" i="6"/>
  <c r="BM216" i="6"/>
  <c r="AT215" i="6"/>
  <c r="AS215" i="6"/>
  <c r="AU215" i="6"/>
  <c r="J216" i="6"/>
  <c r="DE214" i="6"/>
  <c r="BV215" i="6"/>
  <c r="BW214" i="6"/>
  <c r="BY214" i="6" s="1"/>
  <c r="DG214" i="6"/>
  <c r="DF214" i="6"/>
  <c r="BT214" i="6"/>
  <c r="CA214" i="6" s="1"/>
  <c r="H215" i="6"/>
  <c r="P214" i="6"/>
  <c r="Q214" i="6" s="1"/>
  <c r="N215" i="6" l="1"/>
  <c r="BZ214" i="6"/>
  <c r="CB214" i="6" s="1"/>
  <c r="CC214" i="6" s="1"/>
  <c r="AJ216" i="6"/>
  <c r="L216" i="6"/>
  <c r="M216" i="6"/>
  <c r="F216" i="6"/>
  <c r="G216" i="6" s="1"/>
  <c r="R216" i="6"/>
  <c r="I216" i="6"/>
  <c r="K216" i="6" s="1"/>
  <c r="E216" i="6"/>
  <c r="X216" i="6"/>
  <c r="O216" i="6"/>
  <c r="AG216" i="6"/>
  <c r="AD216" i="6"/>
  <c r="A216" i="6"/>
  <c r="AP216" i="6"/>
  <c r="D216" i="6"/>
  <c r="AA216" i="6"/>
  <c r="AM216" i="6"/>
  <c r="B217" i="6"/>
  <c r="U216" i="6"/>
  <c r="BR216" i="6"/>
  <c r="BS216" i="6" s="1"/>
  <c r="BN218" i="6"/>
  <c r="BX217" i="6"/>
  <c r="BP217" i="6"/>
  <c r="BM217" i="6"/>
  <c r="BR217" i="6"/>
  <c r="BU217" i="6"/>
  <c r="BQ217" i="6"/>
  <c r="AU216" i="6"/>
  <c r="J217" i="6"/>
  <c r="AS216" i="6"/>
  <c r="AT216" i="6"/>
  <c r="BV216" i="6"/>
  <c r="DE215" i="6"/>
  <c r="DG215" i="6"/>
  <c r="BW215" i="6"/>
  <c r="BY215" i="6" s="1"/>
  <c r="DF215" i="6"/>
  <c r="BT215" i="6"/>
  <c r="CA215" i="6" s="1"/>
  <c r="H216" i="6"/>
  <c r="P215" i="6"/>
  <c r="Q215" i="6" s="1"/>
  <c r="BZ215" i="6" l="1"/>
  <c r="CB215" i="6" s="1"/>
  <c r="CC215" i="6" s="1"/>
  <c r="BS217" i="6"/>
  <c r="N216" i="6"/>
  <c r="R217" i="6"/>
  <c r="D217" i="6"/>
  <c r="O217" i="6"/>
  <c r="AD217" i="6"/>
  <c r="F217" i="6"/>
  <c r="G217" i="6" s="1"/>
  <c r="I217" i="6"/>
  <c r="U217" i="6"/>
  <c r="AJ217" i="6"/>
  <c r="AA217" i="6"/>
  <c r="M217" i="6"/>
  <c r="E217" i="6"/>
  <c r="B218" i="6"/>
  <c r="BR218" i="6" s="1"/>
  <c r="AG217" i="6"/>
  <c r="AP217" i="6"/>
  <c r="A217" i="6"/>
  <c r="AM217" i="6"/>
  <c r="X217" i="6"/>
  <c r="L217" i="6"/>
  <c r="BN219" i="6"/>
  <c r="BP218" i="6"/>
  <c r="BM218" i="6"/>
  <c r="BQ218" i="6"/>
  <c r="BX218" i="6"/>
  <c r="BU218" i="6"/>
  <c r="K217" i="6"/>
  <c r="AT217" i="6"/>
  <c r="AU217" i="6"/>
  <c r="J218" i="6"/>
  <c r="AS217" i="6"/>
  <c r="DE216" i="6"/>
  <c r="BV217" i="6"/>
  <c r="DF216" i="6"/>
  <c r="BW216" i="6"/>
  <c r="BY216" i="6" s="1"/>
  <c r="DG216" i="6"/>
  <c r="BT216" i="6"/>
  <c r="CA216" i="6" s="1"/>
  <c r="H217" i="6"/>
  <c r="P216" i="6"/>
  <c r="Q216" i="6" s="1"/>
  <c r="BS218" i="6" l="1"/>
  <c r="BZ216" i="6"/>
  <c r="CB216" i="6" s="1"/>
  <c r="CC216" i="6" s="1"/>
  <c r="N217" i="6"/>
  <c r="AJ218" i="6"/>
  <c r="F218" i="6"/>
  <c r="G218" i="6" s="1"/>
  <c r="O218" i="6"/>
  <c r="AM218" i="6"/>
  <c r="L218" i="6"/>
  <c r="M218" i="6"/>
  <c r="E218" i="6"/>
  <c r="AP218" i="6"/>
  <c r="AG218" i="6"/>
  <c r="B219" i="6"/>
  <c r="AA218" i="6"/>
  <c r="AD218" i="6"/>
  <c r="A218" i="6"/>
  <c r="U218" i="6"/>
  <c r="X218" i="6"/>
  <c r="D218" i="6"/>
  <c r="R218" i="6"/>
  <c r="I218" i="6"/>
  <c r="K218" i="6" s="1"/>
  <c r="BN220" i="6"/>
  <c r="BM219" i="6"/>
  <c r="BR219" i="6"/>
  <c r="BQ219" i="6"/>
  <c r="BX219" i="6"/>
  <c r="BU219" i="6"/>
  <c r="BP219" i="6"/>
  <c r="AT218" i="6"/>
  <c r="AS218" i="6"/>
  <c r="AU218" i="6"/>
  <c r="J219" i="6"/>
  <c r="DE217" i="6"/>
  <c r="DF217" i="6"/>
  <c r="DG217" i="6"/>
  <c r="BW217" i="6"/>
  <c r="BY217" i="6" s="1"/>
  <c r="BV218" i="6"/>
  <c r="BT217" i="6"/>
  <c r="CA217" i="6" s="1"/>
  <c r="H218" i="6"/>
  <c r="P217" i="6"/>
  <c r="Q217" i="6" s="1"/>
  <c r="BS219" i="6" l="1"/>
  <c r="BZ217" i="6"/>
  <c r="N218" i="6"/>
  <c r="AD219" i="6"/>
  <c r="E219" i="6"/>
  <c r="AG219" i="6"/>
  <c r="I219" i="6"/>
  <c r="K219" i="6" s="1"/>
  <c r="A219" i="6"/>
  <c r="AP219" i="6"/>
  <c r="O219" i="6"/>
  <c r="M219" i="6"/>
  <c r="B220" i="6"/>
  <c r="AM219" i="6"/>
  <c r="D219" i="6"/>
  <c r="X219" i="6"/>
  <c r="F219" i="6"/>
  <c r="G219" i="6" s="1"/>
  <c r="R219" i="6"/>
  <c r="L219" i="6"/>
  <c r="AA219" i="6"/>
  <c r="AJ219" i="6"/>
  <c r="U219" i="6"/>
  <c r="BN221" i="6"/>
  <c r="BM220" i="6"/>
  <c r="BR220" i="6"/>
  <c r="BQ220" i="6"/>
  <c r="BX220" i="6"/>
  <c r="BU220" i="6"/>
  <c r="BP220" i="6"/>
  <c r="AS219" i="6"/>
  <c r="AU219" i="6"/>
  <c r="J220" i="6"/>
  <c r="AT219" i="6"/>
  <c r="DF218" i="6"/>
  <c r="DE218" i="6"/>
  <c r="DG218" i="6"/>
  <c r="BW218" i="6"/>
  <c r="BY218" i="6" s="1"/>
  <c r="BV219" i="6"/>
  <c r="BT218" i="6"/>
  <c r="CA218" i="6" s="1"/>
  <c r="CB217" i="6"/>
  <c r="CC217" i="6" s="1"/>
  <c r="H219" i="6"/>
  <c r="P218" i="6"/>
  <c r="Q218" i="6" s="1"/>
  <c r="N219" i="6" l="1"/>
  <c r="BS220" i="6"/>
  <c r="BZ218" i="6"/>
  <c r="CB218" i="6" s="1"/>
  <c r="CC218" i="6" s="1"/>
  <c r="R220" i="6"/>
  <c r="O220" i="6"/>
  <c r="AJ220" i="6"/>
  <c r="AD220" i="6"/>
  <c r="M220" i="6"/>
  <c r="B221" i="6"/>
  <c r="BR221" i="6" s="1"/>
  <c r="L220" i="6"/>
  <c r="AA220" i="6"/>
  <c r="AM220" i="6"/>
  <c r="I220" i="6"/>
  <c r="F220" i="6"/>
  <c r="G220" i="6" s="1"/>
  <c r="U220" i="6"/>
  <c r="AP220" i="6"/>
  <c r="E220" i="6"/>
  <c r="AG220" i="6"/>
  <c r="A220" i="6"/>
  <c r="D220" i="6"/>
  <c r="X220" i="6"/>
  <c r="BN222" i="6"/>
  <c r="BQ221" i="6"/>
  <c r="BX221" i="6"/>
  <c r="BU221" i="6"/>
  <c r="BP221" i="6"/>
  <c r="BM221" i="6"/>
  <c r="AU220" i="6"/>
  <c r="K220" i="6"/>
  <c r="AS220" i="6"/>
  <c r="AT220" i="6"/>
  <c r="DF219" i="6"/>
  <c r="DG219" i="6"/>
  <c r="BV220" i="6"/>
  <c r="DE219" i="6"/>
  <c r="BW219" i="6"/>
  <c r="BY219" i="6" s="1"/>
  <c r="BT219" i="6"/>
  <c r="CA219" i="6" s="1"/>
  <c r="H220" i="6"/>
  <c r="P219" i="6"/>
  <c r="Q219" i="6" s="1"/>
  <c r="BS221" i="6" l="1"/>
  <c r="BZ219" i="6"/>
  <c r="N220" i="6"/>
  <c r="R221" i="6"/>
  <c r="F221" i="6"/>
  <c r="G221" i="6" s="1"/>
  <c r="B222" i="6"/>
  <c r="BR222" i="6" s="1"/>
  <c r="BS222" i="6" s="1"/>
  <c r="E221" i="6"/>
  <c r="AG221" i="6"/>
  <c r="AJ221" i="6"/>
  <c r="I221" i="6"/>
  <c r="AP221" i="6"/>
  <c r="X221" i="6"/>
  <c r="A221" i="6"/>
  <c r="D221" i="6"/>
  <c r="U221" i="6"/>
  <c r="AA221" i="6"/>
  <c r="M221" i="6"/>
  <c r="O221" i="6"/>
  <c r="AD221" i="6"/>
  <c r="L221" i="6"/>
  <c r="AM221" i="6"/>
  <c r="J221" i="6"/>
  <c r="K221" i="6" s="1"/>
  <c r="BN223" i="6"/>
  <c r="BQ222" i="6"/>
  <c r="BX222" i="6"/>
  <c r="BU222" i="6"/>
  <c r="BP222" i="6"/>
  <c r="BM222" i="6"/>
  <c r="DF220" i="6"/>
  <c r="DE220" i="6"/>
  <c r="DG220" i="6"/>
  <c r="BW220" i="6"/>
  <c r="BY220" i="6" s="1"/>
  <c r="BV221" i="6"/>
  <c r="BT220" i="6"/>
  <c r="CA220" i="6" s="1"/>
  <c r="CB219" i="6"/>
  <c r="CC219" i="6" s="1"/>
  <c r="H221" i="6"/>
  <c r="P220" i="6"/>
  <c r="Q220" i="6" s="1"/>
  <c r="AS221" i="6" l="1"/>
  <c r="J222" i="6"/>
  <c r="AT222" i="6" s="1"/>
  <c r="AU221" i="6"/>
  <c r="BZ220" i="6"/>
  <c r="AT221" i="6"/>
  <c r="R222" i="6"/>
  <c r="O222" i="6"/>
  <c r="E222" i="6"/>
  <c r="M222" i="6"/>
  <c r="B223" i="6"/>
  <c r="D222" i="6"/>
  <c r="AM222" i="6"/>
  <c r="AP222" i="6"/>
  <c r="U222" i="6"/>
  <c r="AJ222" i="6"/>
  <c r="L222" i="6"/>
  <c r="AG222" i="6"/>
  <c r="F222" i="6"/>
  <c r="G222" i="6" s="1"/>
  <c r="AA222" i="6"/>
  <c r="AD222" i="6"/>
  <c r="I222" i="6"/>
  <c r="X222" i="6"/>
  <c r="A222" i="6"/>
  <c r="N221" i="6"/>
  <c r="BN224" i="6"/>
  <c r="BQ223" i="6"/>
  <c r="BX223" i="6"/>
  <c r="BU223" i="6"/>
  <c r="BP223" i="6"/>
  <c r="BM223" i="6"/>
  <c r="AU222" i="6"/>
  <c r="DF221" i="6"/>
  <c r="DE221" i="6"/>
  <c r="BV222" i="6"/>
  <c r="BW221" i="6"/>
  <c r="BY221" i="6" s="1"/>
  <c r="DG221" i="6"/>
  <c r="BT221" i="6"/>
  <c r="CA221" i="6" s="1"/>
  <c r="CB220" i="6"/>
  <c r="CC220" i="6" s="1"/>
  <c r="H222" i="6"/>
  <c r="P221" i="6"/>
  <c r="Q221" i="6" s="1"/>
  <c r="AS222" i="6" l="1"/>
  <c r="J223" i="6"/>
  <c r="N222" i="6"/>
  <c r="K222" i="6"/>
  <c r="BZ221" i="6"/>
  <c r="BR223" i="6"/>
  <c r="BS223" i="6" s="1"/>
  <c r="AJ223" i="6"/>
  <c r="A223" i="6"/>
  <c r="AA223" i="6"/>
  <c r="M223" i="6"/>
  <c r="E223" i="6"/>
  <c r="AM223" i="6"/>
  <c r="AD223" i="6"/>
  <c r="L223" i="6"/>
  <c r="R223" i="6"/>
  <c r="B224" i="6"/>
  <c r="J224" i="6" s="1"/>
  <c r="X223" i="6"/>
  <c r="O223" i="6"/>
  <c r="F223" i="6"/>
  <c r="G223" i="6" s="1"/>
  <c r="D223" i="6"/>
  <c r="U223" i="6"/>
  <c r="AP223" i="6"/>
  <c r="I223" i="6"/>
  <c r="AG223" i="6"/>
  <c r="BU224" i="6"/>
  <c r="BN225" i="6"/>
  <c r="BX224" i="6"/>
  <c r="BP224" i="6"/>
  <c r="BQ224" i="6"/>
  <c r="BM224" i="6"/>
  <c r="K223" i="6"/>
  <c r="AS223" i="6"/>
  <c r="AU223" i="6"/>
  <c r="AT223" i="6"/>
  <c r="DF222" i="6"/>
  <c r="BW222" i="6"/>
  <c r="BY222" i="6" s="1"/>
  <c r="DE222" i="6"/>
  <c r="DG222" i="6"/>
  <c r="BV223" i="6"/>
  <c r="BT222" i="6"/>
  <c r="CA222" i="6" s="1"/>
  <c r="CB221" i="6"/>
  <c r="CC221" i="6" s="1"/>
  <c r="P222" i="6"/>
  <c r="Q222" i="6" s="1"/>
  <c r="H223" i="6"/>
  <c r="BR224" i="6" l="1"/>
  <c r="BS224" i="6" s="1"/>
  <c r="BZ222" i="6"/>
  <c r="R224" i="6"/>
  <c r="F224" i="6"/>
  <c r="G224" i="6" s="1"/>
  <c r="AG224" i="6"/>
  <c r="AJ224" i="6"/>
  <c r="O224" i="6"/>
  <c r="U224" i="6"/>
  <c r="M224" i="6"/>
  <c r="E224" i="6"/>
  <c r="D224" i="6"/>
  <c r="AM224" i="6"/>
  <c r="I224" i="6"/>
  <c r="K224" i="6" s="1"/>
  <c r="AA224" i="6"/>
  <c r="AP224" i="6"/>
  <c r="B225" i="6"/>
  <c r="J225" i="6" s="1"/>
  <c r="AD224" i="6"/>
  <c r="A224" i="6"/>
  <c r="X224" i="6"/>
  <c r="L224" i="6"/>
  <c r="N223" i="6"/>
  <c r="BN226" i="6"/>
  <c r="BU225" i="6"/>
  <c r="BP225" i="6"/>
  <c r="BM225" i="6"/>
  <c r="BX225" i="6"/>
  <c r="BQ225" i="6"/>
  <c r="AU224" i="6"/>
  <c r="AT224" i="6"/>
  <c r="AS224" i="6"/>
  <c r="DF223" i="6"/>
  <c r="BW223" i="6"/>
  <c r="BY223" i="6" s="1"/>
  <c r="DE223" i="6"/>
  <c r="BV224" i="6"/>
  <c r="DG223" i="6"/>
  <c r="BT223" i="6"/>
  <c r="CA223" i="6" s="1"/>
  <c r="CB222" i="6"/>
  <c r="CC222" i="6" s="1"/>
  <c r="H224" i="6"/>
  <c r="P223" i="6"/>
  <c r="Q223" i="6" s="1"/>
  <c r="BZ223" i="6" l="1"/>
  <c r="BR225" i="6"/>
  <c r="BS225" i="6" s="1"/>
  <c r="N224" i="6"/>
  <c r="X225" i="6"/>
  <c r="D225" i="6"/>
  <c r="M225" i="6"/>
  <c r="AD225" i="6"/>
  <c r="E225" i="6"/>
  <c r="U225" i="6"/>
  <c r="R225" i="6"/>
  <c r="L225" i="6"/>
  <c r="F225" i="6"/>
  <c r="G225" i="6" s="1"/>
  <c r="AG225" i="6"/>
  <c r="I225" i="6"/>
  <c r="K225" i="6" s="1"/>
  <c r="AP225" i="6"/>
  <c r="O225" i="6"/>
  <c r="AA225" i="6"/>
  <c r="AJ225" i="6"/>
  <c r="A225" i="6"/>
  <c r="AM225" i="6"/>
  <c r="B226" i="6"/>
  <c r="BR226" i="6" s="1"/>
  <c r="BN227" i="6"/>
  <c r="BP226" i="6"/>
  <c r="BM226" i="6"/>
  <c r="BU226" i="6"/>
  <c r="BQ226" i="6"/>
  <c r="BX226" i="6"/>
  <c r="AU225" i="6"/>
  <c r="AT225" i="6"/>
  <c r="AS225" i="6"/>
  <c r="J226" i="6"/>
  <c r="DF224" i="6"/>
  <c r="BW224" i="6"/>
  <c r="BY224" i="6" s="1"/>
  <c r="BV225" i="6"/>
  <c r="DE224" i="6"/>
  <c r="DG224" i="6"/>
  <c r="BT224" i="6"/>
  <c r="CA224" i="6" s="1"/>
  <c r="CB223" i="6"/>
  <c r="CC223" i="6" s="1"/>
  <c r="H225" i="6"/>
  <c r="P224" i="6"/>
  <c r="Q224" i="6" s="1"/>
  <c r="BZ224" i="6" l="1"/>
  <c r="CB224" i="6" s="1"/>
  <c r="CC224" i="6" s="1"/>
  <c r="BS226" i="6"/>
  <c r="M226" i="6"/>
  <c r="I226" i="6"/>
  <c r="A226" i="6"/>
  <c r="AD226" i="6"/>
  <c r="L226" i="6"/>
  <c r="AM226" i="6"/>
  <c r="AJ226" i="6"/>
  <c r="E226" i="6"/>
  <c r="B227" i="6"/>
  <c r="AA226" i="6"/>
  <c r="AP226" i="6"/>
  <c r="AG226" i="6"/>
  <c r="O226" i="6"/>
  <c r="U226" i="6"/>
  <c r="X226" i="6"/>
  <c r="F226" i="6"/>
  <c r="G226" i="6" s="1"/>
  <c r="R226" i="6"/>
  <c r="D226" i="6"/>
  <c r="N225" i="6"/>
  <c r="BN228" i="6"/>
  <c r="BM227" i="6"/>
  <c r="BR227" i="6"/>
  <c r="BP227" i="6"/>
  <c r="BU227" i="6"/>
  <c r="BQ227" i="6"/>
  <c r="BX227" i="6"/>
  <c r="AU226" i="6"/>
  <c r="K226" i="6"/>
  <c r="AS226" i="6"/>
  <c r="AT226" i="6"/>
  <c r="J227" i="6"/>
  <c r="DF225" i="6"/>
  <c r="BW225" i="6"/>
  <c r="BY225" i="6" s="1"/>
  <c r="DE225" i="6"/>
  <c r="BV226" i="6"/>
  <c r="DG225" i="6"/>
  <c r="BT225" i="6"/>
  <c r="CA225" i="6" s="1"/>
  <c r="H226" i="6"/>
  <c r="P225" i="6"/>
  <c r="Q225" i="6" s="1"/>
  <c r="BS227" i="6" l="1"/>
  <c r="BZ225" i="6"/>
  <c r="CB225" i="6" s="1"/>
  <c r="CC225" i="6" s="1"/>
  <c r="N226" i="6"/>
  <c r="AP227" i="6"/>
  <c r="D227" i="6"/>
  <c r="U227" i="6"/>
  <c r="AD227" i="6"/>
  <c r="I227" i="6"/>
  <c r="K227" i="6" s="1"/>
  <c r="X227" i="6"/>
  <c r="E227" i="6"/>
  <c r="AJ227" i="6"/>
  <c r="F227" i="6"/>
  <c r="G227" i="6" s="1"/>
  <c r="AG227" i="6"/>
  <c r="M227" i="6"/>
  <c r="L227" i="6"/>
  <c r="AA227" i="6"/>
  <c r="R227" i="6"/>
  <c r="B228" i="6"/>
  <c r="O227" i="6"/>
  <c r="A227" i="6"/>
  <c r="AM227" i="6"/>
  <c r="BM228" i="6"/>
  <c r="BN229" i="6"/>
  <c r="BQ228" i="6"/>
  <c r="BX228" i="6"/>
  <c r="BP228" i="6"/>
  <c r="BU228" i="6"/>
  <c r="AT227" i="6"/>
  <c r="AU227" i="6"/>
  <c r="AS227" i="6"/>
  <c r="DF226" i="6"/>
  <c r="BW226" i="6"/>
  <c r="BY226" i="6" s="1"/>
  <c r="DE226" i="6"/>
  <c r="BV227" i="6"/>
  <c r="DG226" i="6"/>
  <c r="BT226" i="6"/>
  <c r="CA226" i="6" s="1"/>
  <c r="H227" i="6"/>
  <c r="P226" i="6"/>
  <c r="Q226" i="6" s="1"/>
  <c r="BZ226" i="6" l="1"/>
  <c r="CB226" i="6" s="1"/>
  <c r="CC226" i="6" s="1"/>
  <c r="N227" i="6"/>
  <c r="X228" i="6"/>
  <c r="O228" i="6"/>
  <c r="L228" i="6"/>
  <c r="I228" i="6"/>
  <c r="R228" i="6"/>
  <c r="F228" i="6"/>
  <c r="G228" i="6" s="1"/>
  <c r="M228" i="6"/>
  <c r="B229" i="6"/>
  <c r="AA228" i="6"/>
  <c r="U228" i="6"/>
  <c r="AP228" i="6"/>
  <c r="A228" i="6"/>
  <c r="AG228" i="6"/>
  <c r="AJ228" i="6"/>
  <c r="E228" i="6"/>
  <c r="AM228" i="6"/>
  <c r="AD228" i="6"/>
  <c r="D228" i="6"/>
  <c r="J228" i="6"/>
  <c r="AU228" i="6" s="1"/>
  <c r="BR228" i="6"/>
  <c r="BS228" i="6" s="1"/>
  <c r="BQ229" i="6"/>
  <c r="BN230" i="6"/>
  <c r="BX229" i="6"/>
  <c r="BM229" i="6"/>
  <c r="BP229" i="6"/>
  <c r="BU229" i="6"/>
  <c r="BR229" i="6"/>
  <c r="J229" i="6"/>
  <c r="DF227" i="6"/>
  <c r="BW227" i="6"/>
  <c r="BY227" i="6" s="1"/>
  <c r="BV228" i="6"/>
  <c r="DE227" i="6"/>
  <c r="DG227" i="6"/>
  <c r="BT227" i="6"/>
  <c r="CA227" i="6" s="1"/>
  <c r="H228" i="6"/>
  <c r="P227" i="6"/>
  <c r="Q227" i="6" s="1"/>
  <c r="K228" i="6" l="1"/>
  <c r="AS228" i="6"/>
  <c r="AT228" i="6"/>
  <c r="BZ227" i="6"/>
  <c r="CB227" i="6" s="1"/>
  <c r="CC227" i="6" s="1"/>
  <c r="BS229" i="6"/>
  <c r="N228" i="6"/>
  <c r="M229" i="6"/>
  <c r="I229" i="6"/>
  <c r="AG229" i="6"/>
  <c r="O229" i="6"/>
  <c r="D229" i="6"/>
  <c r="U229" i="6"/>
  <c r="AD229" i="6"/>
  <c r="F229" i="6"/>
  <c r="G229" i="6" s="1"/>
  <c r="X229" i="6"/>
  <c r="B230" i="6"/>
  <c r="AP229" i="6"/>
  <c r="A229" i="6"/>
  <c r="AM229" i="6"/>
  <c r="AJ229" i="6"/>
  <c r="L229" i="6"/>
  <c r="AA229" i="6"/>
  <c r="R229" i="6"/>
  <c r="E229" i="6"/>
  <c r="BQ230" i="6"/>
  <c r="BX230" i="6"/>
  <c r="BN231" i="6"/>
  <c r="BP230" i="6"/>
  <c r="BR230" i="6"/>
  <c r="BM230" i="6"/>
  <c r="BU230" i="6"/>
  <c r="K229" i="6"/>
  <c r="AT229" i="6"/>
  <c r="AS229" i="6"/>
  <c r="AU229" i="6"/>
  <c r="J230" i="6"/>
  <c r="DF228" i="6"/>
  <c r="DE228" i="6"/>
  <c r="BW228" i="6"/>
  <c r="BY228" i="6" s="1"/>
  <c r="BV229" i="6"/>
  <c r="DG228" i="6"/>
  <c r="BT228" i="6"/>
  <c r="CA228" i="6" s="1"/>
  <c r="H229" i="6"/>
  <c r="P228" i="6"/>
  <c r="Q228" i="6" s="1"/>
  <c r="N229" i="6" l="1"/>
  <c r="BZ228" i="6"/>
  <c r="CB228" i="6" s="1"/>
  <c r="CC228" i="6" s="1"/>
  <c r="BS230" i="6"/>
  <c r="X230" i="6"/>
  <c r="B231" i="6"/>
  <c r="BR231" i="6" s="1"/>
  <c r="AM230" i="6"/>
  <c r="R230" i="6"/>
  <c r="O230" i="6"/>
  <c r="M230" i="6"/>
  <c r="L230" i="6"/>
  <c r="AD230" i="6"/>
  <c r="E230" i="6"/>
  <c r="D230" i="6"/>
  <c r="AA230" i="6"/>
  <c r="I230" i="6"/>
  <c r="K230" i="6" s="1"/>
  <c r="AP230" i="6"/>
  <c r="F230" i="6"/>
  <c r="G230" i="6" s="1"/>
  <c r="U230" i="6"/>
  <c r="AJ230" i="6"/>
  <c r="A230" i="6"/>
  <c r="AG230" i="6"/>
  <c r="BN232" i="6"/>
  <c r="BQ231" i="6"/>
  <c r="BU231" i="6"/>
  <c r="BX231" i="6"/>
  <c r="BP231" i="6"/>
  <c r="BM231" i="6"/>
  <c r="J231" i="6"/>
  <c r="AS230" i="6"/>
  <c r="AU230" i="6"/>
  <c r="AT230" i="6"/>
  <c r="DF229" i="6"/>
  <c r="DE229" i="6"/>
  <c r="BV230" i="6"/>
  <c r="BW229" i="6"/>
  <c r="BY229" i="6" s="1"/>
  <c r="DG229" i="6"/>
  <c r="BT229" i="6"/>
  <c r="CA229" i="6" s="1"/>
  <c r="H230" i="6"/>
  <c r="P229" i="6"/>
  <c r="Q229" i="6" s="1"/>
  <c r="N230" i="6" l="1"/>
  <c r="BS231" i="6"/>
  <c r="BZ229" i="6"/>
  <c r="AD231" i="6"/>
  <c r="B232" i="6"/>
  <c r="BR232" i="6" s="1"/>
  <c r="BS232" i="6" s="1"/>
  <c r="E231" i="6"/>
  <c r="M231" i="6"/>
  <c r="A231" i="6"/>
  <c r="AP231" i="6"/>
  <c r="D231" i="6"/>
  <c r="U231" i="6"/>
  <c r="I231" i="6"/>
  <c r="K231" i="6" s="1"/>
  <c r="AM231" i="6"/>
  <c r="AA231" i="6"/>
  <c r="X231" i="6"/>
  <c r="O231" i="6"/>
  <c r="AJ231" i="6"/>
  <c r="F231" i="6"/>
  <c r="G231" i="6" s="1"/>
  <c r="R231" i="6"/>
  <c r="L231" i="6"/>
  <c r="AG231" i="6"/>
  <c r="BN233" i="6"/>
  <c r="BX232" i="6"/>
  <c r="BU232" i="6"/>
  <c r="BP232" i="6"/>
  <c r="BM232" i="6"/>
  <c r="BQ232" i="6"/>
  <c r="AU231" i="6"/>
  <c r="AS231" i="6"/>
  <c r="AT231" i="6"/>
  <c r="DF230" i="6"/>
  <c r="BW230" i="6"/>
  <c r="BY230" i="6" s="1"/>
  <c r="DE230" i="6"/>
  <c r="DG230" i="6"/>
  <c r="BV231" i="6"/>
  <c r="BT230" i="6"/>
  <c r="CA230" i="6" s="1"/>
  <c r="CB229" i="6"/>
  <c r="CC229" i="6" s="1"/>
  <c r="P230" i="6"/>
  <c r="Q230" i="6" s="1"/>
  <c r="H231" i="6"/>
  <c r="J232" i="6" l="1"/>
  <c r="J233" i="6" s="1"/>
  <c r="BZ230" i="6"/>
  <c r="AJ232" i="6"/>
  <c r="F232" i="6"/>
  <c r="G232" i="6" s="1"/>
  <c r="AG232" i="6"/>
  <c r="AD232" i="6"/>
  <c r="D232" i="6"/>
  <c r="R232" i="6"/>
  <c r="A232" i="6"/>
  <c r="M232" i="6"/>
  <c r="L232" i="6"/>
  <c r="E232" i="6"/>
  <c r="AP232" i="6"/>
  <c r="B233" i="6"/>
  <c r="BR233" i="6" s="1"/>
  <c r="BS233" i="6" s="1"/>
  <c r="U232" i="6"/>
  <c r="X232" i="6"/>
  <c r="O232" i="6"/>
  <c r="I232" i="6"/>
  <c r="AA232" i="6"/>
  <c r="AM232" i="6"/>
  <c r="N231" i="6"/>
  <c r="BN234" i="6"/>
  <c r="BX233" i="6"/>
  <c r="BP233" i="6"/>
  <c r="BU233" i="6"/>
  <c r="BQ233" i="6"/>
  <c r="BM233" i="6"/>
  <c r="AT232" i="6"/>
  <c r="AS232" i="6"/>
  <c r="AU232" i="6"/>
  <c r="DE231" i="6"/>
  <c r="DG231" i="6"/>
  <c r="DF231" i="6"/>
  <c r="BW231" i="6"/>
  <c r="BY231" i="6" s="1"/>
  <c r="BV232" i="6"/>
  <c r="BT231" i="6"/>
  <c r="CA231" i="6" s="1"/>
  <c r="CB230" i="6"/>
  <c r="CC230" i="6" s="1"/>
  <c r="H232" i="6"/>
  <c r="P231" i="6"/>
  <c r="Q231" i="6" s="1"/>
  <c r="K232" i="6" l="1"/>
  <c r="BZ231" i="6"/>
  <c r="CB231" i="6" s="1"/>
  <c r="CC231" i="6" s="1"/>
  <c r="M233" i="6"/>
  <c r="L233" i="6"/>
  <c r="D233" i="6"/>
  <c r="U233" i="6"/>
  <c r="AJ233" i="6"/>
  <c r="A233" i="6"/>
  <c r="AA233" i="6"/>
  <c r="B234" i="6"/>
  <c r="BR234" i="6" s="1"/>
  <c r="BS234" i="6" s="1"/>
  <c r="AG233" i="6"/>
  <c r="AP233" i="6"/>
  <c r="O233" i="6"/>
  <c r="AM233" i="6"/>
  <c r="X233" i="6"/>
  <c r="E233" i="6"/>
  <c r="R233" i="6"/>
  <c r="F233" i="6"/>
  <c r="G233" i="6" s="1"/>
  <c r="AD233" i="6"/>
  <c r="I233" i="6"/>
  <c r="N232" i="6"/>
  <c r="BN235" i="6"/>
  <c r="BP234" i="6"/>
  <c r="BM234" i="6"/>
  <c r="BU234" i="6"/>
  <c r="BQ234" i="6"/>
  <c r="BX234" i="6"/>
  <c r="AT233" i="6"/>
  <c r="AS233" i="6"/>
  <c r="K233" i="6"/>
  <c r="J234" i="6"/>
  <c r="AU233" i="6"/>
  <c r="DE232" i="6"/>
  <c r="BW232" i="6"/>
  <c r="BY232" i="6" s="1"/>
  <c r="DF232" i="6"/>
  <c r="BV233" i="6"/>
  <c r="DG232" i="6"/>
  <c r="BT232" i="6"/>
  <c r="CA232" i="6" s="1"/>
  <c r="H233" i="6"/>
  <c r="P232" i="6"/>
  <c r="Q232" i="6" s="1"/>
  <c r="BZ232" i="6" l="1"/>
  <c r="R234" i="6"/>
  <c r="D234" i="6"/>
  <c r="M234" i="6"/>
  <c r="AM234" i="6"/>
  <c r="A234" i="6"/>
  <c r="AJ234" i="6"/>
  <c r="X234" i="6"/>
  <c r="I234" i="6"/>
  <c r="AD234" i="6"/>
  <c r="L234" i="6"/>
  <c r="E234" i="6"/>
  <c r="AG234" i="6"/>
  <c r="B235" i="6"/>
  <c r="J235" i="6" s="1"/>
  <c r="AA234" i="6"/>
  <c r="O234" i="6"/>
  <c r="U234" i="6"/>
  <c r="AP234" i="6"/>
  <c r="F234" i="6"/>
  <c r="G234" i="6" s="1"/>
  <c r="N233" i="6"/>
  <c r="BN236" i="6"/>
  <c r="BM235" i="6"/>
  <c r="BX235" i="6"/>
  <c r="BU235" i="6"/>
  <c r="BP235" i="6"/>
  <c r="BQ235" i="6"/>
  <c r="AT234" i="6"/>
  <c r="AS234" i="6"/>
  <c r="AU234" i="6"/>
  <c r="K234" i="6"/>
  <c r="BV234" i="6"/>
  <c r="DG233" i="6"/>
  <c r="DE233" i="6"/>
  <c r="BW233" i="6"/>
  <c r="BY233" i="6" s="1"/>
  <c r="DF233" i="6"/>
  <c r="BT233" i="6"/>
  <c r="CA233" i="6" s="1"/>
  <c r="CB232" i="6"/>
  <c r="CC232" i="6" s="1"/>
  <c r="P233" i="6"/>
  <c r="Q233" i="6" s="1"/>
  <c r="H234" i="6"/>
  <c r="BR235" i="6" l="1"/>
  <c r="BS235" i="6" s="1"/>
  <c r="N234" i="6"/>
  <c r="BZ233" i="6"/>
  <c r="AD235" i="6"/>
  <c r="B236" i="6"/>
  <c r="AG235" i="6"/>
  <c r="I235" i="6"/>
  <c r="K235" i="6" s="1"/>
  <c r="E235" i="6"/>
  <c r="AP235" i="6"/>
  <c r="O235" i="6"/>
  <c r="R235" i="6"/>
  <c r="A235" i="6"/>
  <c r="AM235" i="6"/>
  <c r="X235" i="6"/>
  <c r="D235" i="6"/>
  <c r="M235" i="6"/>
  <c r="L235" i="6"/>
  <c r="AA235" i="6"/>
  <c r="AJ235" i="6"/>
  <c r="F235" i="6"/>
  <c r="G235" i="6" s="1"/>
  <c r="U235" i="6"/>
  <c r="BN237" i="6"/>
  <c r="BM236" i="6"/>
  <c r="BR236" i="6"/>
  <c r="BQ236" i="6"/>
  <c r="BX236" i="6"/>
  <c r="BU236" i="6"/>
  <c r="BP236" i="6"/>
  <c r="AU235" i="6"/>
  <c r="AT235" i="6"/>
  <c r="AS235" i="6"/>
  <c r="J236" i="6"/>
  <c r="DF234" i="6"/>
  <c r="DE234" i="6"/>
  <c r="BW234" i="6"/>
  <c r="BY234" i="6" s="1"/>
  <c r="BV235" i="6"/>
  <c r="DG234" i="6"/>
  <c r="BT234" i="6"/>
  <c r="CA234" i="6" s="1"/>
  <c r="CB233" i="6"/>
  <c r="CC233" i="6" s="1"/>
  <c r="H235" i="6"/>
  <c r="P234" i="6"/>
  <c r="Q234" i="6" s="1"/>
  <c r="BS236" i="6" l="1"/>
  <c r="N235" i="6"/>
  <c r="BZ234" i="6"/>
  <c r="X236" i="6"/>
  <c r="I236" i="6"/>
  <c r="U236" i="6"/>
  <c r="R236" i="6"/>
  <c r="B237" i="6"/>
  <c r="BR237" i="6" s="1"/>
  <c r="E236" i="6"/>
  <c r="M236" i="6"/>
  <c r="A236" i="6"/>
  <c r="L236" i="6"/>
  <c r="AA236" i="6"/>
  <c r="AP236" i="6"/>
  <c r="O236" i="6"/>
  <c r="AG236" i="6"/>
  <c r="AJ236" i="6"/>
  <c r="D236" i="6"/>
  <c r="AM236" i="6"/>
  <c r="AD236" i="6"/>
  <c r="F236" i="6"/>
  <c r="G236" i="6" s="1"/>
  <c r="BN238" i="6"/>
  <c r="BQ237" i="6"/>
  <c r="BX237" i="6"/>
  <c r="BM237" i="6"/>
  <c r="BU237" i="6"/>
  <c r="BP237" i="6"/>
  <c r="AS236" i="6"/>
  <c r="AT236" i="6"/>
  <c r="K236" i="6"/>
  <c r="AU236" i="6"/>
  <c r="J237" i="6"/>
  <c r="DG235" i="6"/>
  <c r="BV236" i="6"/>
  <c r="BW235" i="6"/>
  <c r="BY235" i="6" s="1"/>
  <c r="DF235" i="6"/>
  <c r="DE235" i="6"/>
  <c r="BT235" i="6"/>
  <c r="CA235" i="6" s="1"/>
  <c r="CB234" i="6"/>
  <c r="CC234" i="6" s="1"/>
  <c r="H236" i="6"/>
  <c r="P235" i="6"/>
  <c r="Q235" i="6" s="1"/>
  <c r="BS237" i="6" l="1"/>
  <c r="BZ235" i="6"/>
  <c r="CB235" i="6" s="1"/>
  <c r="CC235" i="6" s="1"/>
  <c r="M237" i="6"/>
  <c r="A237" i="6"/>
  <c r="AJ237" i="6"/>
  <c r="AA237" i="6"/>
  <c r="AD237" i="6"/>
  <c r="D237" i="6"/>
  <c r="E237" i="6"/>
  <c r="U237" i="6"/>
  <c r="AP237" i="6"/>
  <c r="O237" i="6"/>
  <c r="F237" i="6"/>
  <c r="G237" i="6" s="1"/>
  <c r="AG237" i="6"/>
  <c r="B238" i="6"/>
  <c r="J238" i="6" s="1"/>
  <c r="AM237" i="6"/>
  <c r="R237" i="6"/>
  <c r="I237" i="6"/>
  <c r="K237" i="6" s="1"/>
  <c r="X237" i="6"/>
  <c r="L237" i="6"/>
  <c r="N236" i="6"/>
  <c r="BQ238" i="6"/>
  <c r="BX238" i="6"/>
  <c r="BN239" i="6"/>
  <c r="BU238" i="6"/>
  <c r="BP238" i="6"/>
  <c r="BM238" i="6"/>
  <c r="AT237" i="6"/>
  <c r="AU237" i="6"/>
  <c r="AS237" i="6"/>
  <c r="DE236" i="6"/>
  <c r="DF236" i="6"/>
  <c r="BV237" i="6"/>
  <c r="BW236" i="6"/>
  <c r="BY236" i="6" s="1"/>
  <c r="DG236" i="6"/>
  <c r="BT236" i="6"/>
  <c r="CA236" i="6" s="1"/>
  <c r="H237" i="6"/>
  <c r="P236" i="6"/>
  <c r="Q236" i="6" s="1"/>
  <c r="BZ236" i="6" l="1"/>
  <c r="N237" i="6"/>
  <c r="R238" i="6"/>
  <c r="L238" i="6"/>
  <c r="M238" i="6"/>
  <c r="A238" i="6"/>
  <c r="D238" i="6"/>
  <c r="AA238" i="6"/>
  <c r="I238" i="6"/>
  <c r="K238" i="6" s="1"/>
  <c r="AM238" i="6"/>
  <c r="AP238" i="6"/>
  <c r="E238" i="6"/>
  <c r="U238" i="6"/>
  <c r="AD238" i="6"/>
  <c r="B239" i="6"/>
  <c r="X238" i="6"/>
  <c r="O238" i="6"/>
  <c r="AJ238" i="6"/>
  <c r="F238" i="6"/>
  <c r="G238" i="6" s="1"/>
  <c r="AG238" i="6"/>
  <c r="BR238" i="6"/>
  <c r="BS238" i="6" s="1"/>
  <c r="BN240" i="6"/>
  <c r="BQ239" i="6"/>
  <c r="BX239" i="6"/>
  <c r="BU239" i="6"/>
  <c r="BM239" i="6"/>
  <c r="BP239" i="6"/>
  <c r="AS238" i="6"/>
  <c r="AU238" i="6"/>
  <c r="AT238" i="6"/>
  <c r="DF237" i="6"/>
  <c r="BV238" i="6"/>
  <c r="DG237" i="6"/>
  <c r="BW237" i="6"/>
  <c r="BY237" i="6" s="1"/>
  <c r="DE237" i="6"/>
  <c r="BT237" i="6"/>
  <c r="CA237" i="6" s="1"/>
  <c r="CB236" i="6"/>
  <c r="CC236" i="6" s="1"/>
  <c r="H238" i="6"/>
  <c r="P237" i="6"/>
  <c r="Q237" i="6" s="1"/>
  <c r="BZ237" i="6" l="1"/>
  <c r="X239" i="6"/>
  <c r="A239" i="6"/>
  <c r="E239" i="6"/>
  <c r="AA239" i="6"/>
  <c r="R239" i="6"/>
  <c r="L239" i="6"/>
  <c r="AM239" i="6"/>
  <c r="M239" i="6"/>
  <c r="O239" i="6"/>
  <c r="I239" i="6"/>
  <c r="AP239" i="6"/>
  <c r="F239" i="6"/>
  <c r="G239" i="6" s="1"/>
  <c r="AG239" i="6"/>
  <c r="AJ239" i="6"/>
  <c r="D239" i="6"/>
  <c r="U239" i="6"/>
  <c r="AD239" i="6"/>
  <c r="B240" i="6"/>
  <c r="BR239" i="6"/>
  <c r="BS239" i="6" s="1"/>
  <c r="N238" i="6"/>
  <c r="J239" i="6"/>
  <c r="AS239" i="6" s="1"/>
  <c r="BQ240" i="6"/>
  <c r="BU240" i="6"/>
  <c r="BX240" i="6"/>
  <c r="BP240" i="6"/>
  <c r="BM240" i="6"/>
  <c r="BN241" i="6"/>
  <c r="BR240" i="6"/>
  <c r="BS240" i="6" s="1"/>
  <c r="DF238" i="6"/>
  <c r="BW238" i="6"/>
  <c r="BY238" i="6" s="1"/>
  <c r="BV239" i="6"/>
  <c r="DE238" i="6"/>
  <c r="DG238" i="6"/>
  <c r="BT238" i="6"/>
  <c r="CA238" i="6" s="1"/>
  <c r="CB237" i="6"/>
  <c r="CC237" i="6" s="1"/>
  <c r="H239" i="6"/>
  <c r="P238" i="6"/>
  <c r="Q238" i="6" s="1"/>
  <c r="AU239" i="6" l="1"/>
  <c r="N239" i="6"/>
  <c r="AT239" i="6"/>
  <c r="BZ238" i="6"/>
  <c r="K239" i="6"/>
  <c r="J240" i="6"/>
  <c r="AS240" i="6" s="1"/>
  <c r="X240" i="6"/>
  <c r="E240" i="6"/>
  <c r="D240" i="6"/>
  <c r="AA240" i="6"/>
  <c r="R240" i="6"/>
  <c r="A240" i="6"/>
  <c r="AM240" i="6"/>
  <c r="B241" i="6"/>
  <c r="BR241" i="6" s="1"/>
  <c r="BS241" i="6" s="1"/>
  <c r="M240" i="6"/>
  <c r="I240" i="6"/>
  <c r="F240" i="6"/>
  <c r="G240" i="6" s="1"/>
  <c r="AP240" i="6"/>
  <c r="U240" i="6"/>
  <c r="AJ240" i="6"/>
  <c r="O240" i="6"/>
  <c r="AG240" i="6"/>
  <c r="AD240" i="6"/>
  <c r="L240" i="6"/>
  <c r="BN242" i="6"/>
  <c r="BU241" i="6"/>
  <c r="BP241" i="6"/>
  <c r="BQ241" i="6"/>
  <c r="BX241" i="6"/>
  <c r="BM241" i="6"/>
  <c r="BV240" i="6"/>
  <c r="DG239" i="6"/>
  <c r="BW239" i="6"/>
  <c r="BY239" i="6" s="1"/>
  <c r="DF239" i="6"/>
  <c r="DE239" i="6"/>
  <c r="BT239" i="6"/>
  <c r="CA239" i="6" s="1"/>
  <c r="CB238" i="6"/>
  <c r="CC238" i="6" s="1"/>
  <c r="H240" i="6"/>
  <c r="P239" i="6"/>
  <c r="Q239" i="6" s="1"/>
  <c r="AT240" i="6" l="1"/>
  <c r="J241" i="6"/>
  <c r="AS241" i="6" s="1"/>
  <c r="K240" i="6"/>
  <c r="AU240" i="6"/>
  <c r="BZ239" i="6"/>
  <c r="CB239" i="6" s="1"/>
  <c r="CC239" i="6" s="1"/>
  <c r="B242" i="6"/>
  <c r="J242" i="6" s="1"/>
  <c r="AG241" i="6"/>
  <c r="AP241" i="6"/>
  <c r="O241" i="6"/>
  <c r="AM241" i="6"/>
  <c r="AJ241" i="6"/>
  <c r="A241" i="6"/>
  <c r="AA241" i="6"/>
  <c r="X241" i="6"/>
  <c r="I241" i="6"/>
  <c r="R241" i="6"/>
  <c r="E241" i="6"/>
  <c r="AD241" i="6"/>
  <c r="L241" i="6"/>
  <c r="M241" i="6"/>
  <c r="F241" i="6"/>
  <c r="G241" i="6" s="1"/>
  <c r="D241" i="6"/>
  <c r="U241" i="6"/>
  <c r="N240" i="6"/>
  <c r="BN243" i="6"/>
  <c r="BP242" i="6"/>
  <c r="BM242" i="6"/>
  <c r="BQ242" i="6"/>
  <c r="BX242" i="6"/>
  <c r="BU242" i="6"/>
  <c r="AU241" i="6"/>
  <c r="AT241" i="6"/>
  <c r="DE240" i="6"/>
  <c r="BV241" i="6"/>
  <c r="BW240" i="6"/>
  <c r="BY240" i="6" s="1"/>
  <c r="DF240" i="6"/>
  <c r="DG240" i="6"/>
  <c r="BT240" i="6"/>
  <c r="CA240" i="6" s="1"/>
  <c r="H241" i="6"/>
  <c r="P240" i="6"/>
  <c r="Q240" i="6" s="1"/>
  <c r="BR242" i="6" l="1"/>
  <c r="BS242" i="6" s="1"/>
  <c r="N241" i="6"/>
  <c r="K241" i="6"/>
  <c r="BZ240" i="6"/>
  <c r="CB240" i="6" s="1"/>
  <c r="CC240" i="6" s="1"/>
  <c r="AD242" i="6"/>
  <c r="L242" i="6"/>
  <c r="U242" i="6"/>
  <c r="X242" i="6"/>
  <c r="E242" i="6"/>
  <c r="D242" i="6"/>
  <c r="AJ242" i="6"/>
  <c r="F242" i="6"/>
  <c r="G242" i="6" s="1"/>
  <c r="R242" i="6"/>
  <c r="M242" i="6"/>
  <c r="I242" i="6"/>
  <c r="K242" i="6" s="1"/>
  <c r="B243" i="6"/>
  <c r="BR243" i="6" s="1"/>
  <c r="AA242" i="6"/>
  <c r="O242" i="6"/>
  <c r="AG242" i="6"/>
  <c r="AP242" i="6"/>
  <c r="A242" i="6"/>
  <c r="AM242" i="6"/>
  <c r="BN244" i="6"/>
  <c r="BM243" i="6"/>
  <c r="BQ243" i="6"/>
  <c r="BX243" i="6"/>
  <c r="BP243" i="6"/>
  <c r="BU243" i="6"/>
  <c r="AU242" i="6"/>
  <c r="AS242" i="6"/>
  <c r="AT242" i="6"/>
  <c r="DG241" i="6"/>
  <c r="BW241" i="6"/>
  <c r="BY241" i="6" s="1"/>
  <c r="DF241" i="6"/>
  <c r="BV242" i="6"/>
  <c r="DE241" i="6"/>
  <c r="BT241" i="6"/>
  <c r="CA241" i="6" s="1"/>
  <c r="P241" i="6"/>
  <c r="Q241" i="6" s="1"/>
  <c r="H242" i="6"/>
  <c r="BS243" i="6" l="1"/>
  <c r="J243" i="6"/>
  <c r="AT243" i="6" s="1"/>
  <c r="BZ241" i="6"/>
  <c r="X243" i="6"/>
  <c r="E243" i="6"/>
  <c r="I243" i="6"/>
  <c r="R243" i="6"/>
  <c r="D243" i="6"/>
  <c r="M243" i="6"/>
  <c r="B244" i="6"/>
  <c r="L243" i="6"/>
  <c r="AP243" i="6"/>
  <c r="F243" i="6"/>
  <c r="G243" i="6" s="1"/>
  <c r="U243" i="6"/>
  <c r="A243" i="6"/>
  <c r="AM243" i="6"/>
  <c r="AA243" i="6"/>
  <c r="AJ243" i="6"/>
  <c r="AG243" i="6"/>
  <c r="AD243" i="6"/>
  <c r="O243" i="6"/>
  <c r="N242" i="6"/>
  <c r="BM244" i="6"/>
  <c r="BP244" i="6"/>
  <c r="BN245" i="6"/>
  <c r="BX244" i="6"/>
  <c r="BQ244" i="6"/>
  <c r="BU244" i="6"/>
  <c r="AS243" i="6"/>
  <c r="DE242" i="6"/>
  <c r="BW242" i="6"/>
  <c r="BY242" i="6" s="1"/>
  <c r="DF242" i="6"/>
  <c r="DG242" i="6"/>
  <c r="BV243" i="6"/>
  <c r="BT242" i="6"/>
  <c r="CA242" i="6" s="1"/>
  <c r="CB241" i="6"/>
  <c r="CC241" i="6" s="1"/>
  <c r="H243" i="6"/>
  <c r="P242" i="6"/>
  <c r="Q242" i="6" s="1"/>
  <c r="AU243" i="6" l="1"/>
  <c r="K243" i="6"/>
  <c r="J244" i="6"/>
  <c r="N243" i="6"/>
  <c r="BZ242" i="6"/>
  <c r="CB242" i="6" s="1"/>
  <c r="CC242" i="6" s="1"/>
  <c r="L244" i="6"/>
  <c r="AA244" i="6"/>
  <c r="R244" i="6"/>
  <c r="F244" i="6"/>
  <c r="G244" i="6" s="1"/>
  <c r="U244" i="6"/>
  <c r="AP244" i="6"/>
  <c r="I244" i="6"/>
  <c r="K244" i="6" s="1"/>
  <c r="AG244" i="6"/>
  <c r="D244" i="6"/>
  <c r="M244" i="6"/>
  <c r="O244" i="6"/>
  <c r="AJ244" i="6"/>
  <c r="E244" i="6"/>
  <c r="AM244" i="6"/>
  <c r="AD244" i="6"/>
  <c r="B245" i="6"/>
  <c r="X244" i="6"/>
  <c r="A244" i="6"/>
  <c r="BR244" i="6"/>
  <c r="BS244" i="6" s="1"/>
  <c r="BN246" i="6"/>
  <c r="BQ245" i="6"/>
  <c r="BM245" i="6"/>
  <c r="BU245" i="6"/>
  <c r="BX245" i="6"/>
  <c r="BP245" i="6"/>
  <c r="AU244" i="6"/>
  <c r="AS244" i="6"/>
  <c r="AT244" i="6"/>
  <c r="DG243" i="6"/>
  <c r="BW243" i="6"/>
  <c r="BY243" i="6" s="1"/>
  <c r="DE243" i="6"/>
  <c r="DF243" i="6"/>
  <c r="BV244" i="6"/>
  <c r="BT243" i="6"/>
  <c r="CA243" i="6" s="1"/>
  <c r="H244" i="6"/>
  <c r="P243" i="6"/>
  <c r="Q243" i="6" s="1"/>
  <c r="J245" i="6" l="1"/>
  <c r="J246" i="6" s="1"/>
  <c r="BZ243" i="6"/>
  <c r="CB243" i="6" s="1"/>
  <c r="CC243" i="6" s="1"/>
  <c r="R245" i="6"/>
  <c r="O245" i="6"/>
  <c r="X245" i="6"/>
  <c r="A245" i="6"/>
  <c r="AG245" i="6"/>
  <c r="AP245" i="6"/>
  <c r="L245" i="6"/>
  <c r="M245" i="6"/>
  <c r="B246" i="6"/>
  <c r="I245" i="6"/>
  <c r="U245" i="6"/>
  <c r="D245" i="6"/>
  <c r="AJ245" i="6"/>
  <c r="E245" i="6"/>
  <c r="AM245" i="6"/>
  <c r="AD245" i="6"/>
  <c r="F245" i="6"/>
  <c r="G245" i="6" s="1"/>
  <c r="AA245" i="6"/>
  <c r="BR245" i="6"/>
  <c r="BS245" i="6" s="1"/>
  <c r="N244" i="6"/>
  <c r="BN247" i="6"/>
  <c r="BQ246" i="6"/>
  <c r="BX246" i="6"/>
  <c r="BP246" i="6"/>
  <c r="BM246" i="6"/>
  <c r="BU246" i="6"/>
  <c r="BR246" i="6"/>
  <c r="AS245" i="6"/>
  <c r="DF244" i="6"/>
  <c r="DE244" i="6"/>
  <c r="BW244" i="6"/>
  <c r="BY244" i="6" s="1"/>
  <c r="BV245" i="6"/>
  <c r="DG244" i="6"/>
  <c r="BT244" i="6"/>
  <c r="CA244" i="6" s="1"/>
  <c r="H245" i="6"/>
  <c r="P244" i="6"/>
  <c r="Q244" i="6" s="1"/>
  <c r="K245" i="6" l="1"/>
  <c r="AT245" i="6"/>
  <c r="AU245" i="6"/>
  <c r="N245" i="6"/>
  <c r="BZ244" i="6"/>
  <c r="CB244" i="6" s="1"/>
  <c r="CC244" i="6" s="1"/>
  <c r="BS246" i="6"/>
  <c r="AD246" i="6"/>
  <c r="B247" i="6"/>
  <c r="M246" i="6"/>
  <c r="D246" i="6"/>
  <c r="X246" i="6"/>
  <c r="R246" i="6"/>
  <c r="E246" i="6"/>
  <c r="AA246" i="6"/>
  <c r="AJ246" i="6"/>
  <c r="A246" i="6"/>
  <c r="AM246" i="6"/>
  <c r="L246" i="6"/>
  <c r="I246" i="6"/>
  <c r="K246" i="6" s="1"/>
  <c r="O246" i="6"/>
  <c r="AP246" i="6"/>
  <c r="F246" i="6"/>
  <c r="G246" i="6" s="1"/>
  <c r="U246" i="6"/>
  <c r="AG246" i="6"/>
  <c r="BN248" i="6"/>
  <c r="BQ247" i="6"/>
  <c r="BU247" i="6"/>
  <c r="BX247" i="6"/>
  <c r="BP247" i="6"/>
  <c r="BM247" i="6"/>
  <c r="AT246" i="6"/>
  <c r="AS246" i="6"/>
  <c r="AU246" i="6"/>
  <c r="DG245" i="6"/>
  <c r="DF245" i="6"/>
  <c r="BW245" i="6"/>
  <c r="BY245" i="6" s="1"/>
  <c r="DE245" i="6"/>
  <c r="BV246" i="6"/>
  <c r="BT245" i="6"/>
  <c r="CA245" i="6" s="1"/>
  <c r="H246" i="6"/>
  <c r="P245" i="6"/>
  <c r="Q245" i="6" s="1"/>
  <c r="BZ245" i="6" l="1"/>
  <c r="N246" i="6"/>
  <c r="X247" i="6"/>
  <c r="A247" i="6"/>
  <c r="AA247" i="6"/>
  <c r="R247" i="6"/>
  <c r="AM247" i="6"/>
  <c r="I247" i="6"/>
  <c r="AD247" i="6"/>
  <c r="L247" i="6"/>
  <c r="O247" i="6"/>
  <c r="M247" i="6"/>
  <c r="D247" i="6"/>
  <c r="U247" i="6"/>
  <c r="AP247" i="6"/>
  <c r="F247" i="6"/>
  <c r="G247" i="6" s="1"/>
  <c r="AG247" i="6"/>
  <c r="AJ247" i="6"/>
  <c r="B248" i="6"/>
  <c r="E247" i="6"/>
  <c r="BR247" i="6"/>
  <c r="BS247" i="6" s="1"/>
  <c r="J247" i="6"/>
  <c r="AS247" i="6" s="1"/>
  <c r="BN249" i="6"/>
  <c r="BX248" i="6"/>
  <c r="BU248" i="6"/>
  <c r="BP248" i="6"/>
  <c r="BQ248" i="6"/>
  <c r="BR248" i="6"/>
  <c r="BM248" i="6"/>
  <c r="DF246" i="6"/>
  <c r="BV247" i="6"/>
  <c r="DG246" i="6"/>
  <c r="BW246" i="6"/>
  <c r="BY246" i="6" s="1"/>
  <c r="DE246" i="6"/>
  <c r="BT246" i="6"/>
  <c r="CA246" i="6" s="1"/>
  <c r="CB245" i="6"/>
  <c r="CC245" i="6" s="1"/>
  <c r="H247" i="6"/>
  <c r="P246" i="6"/>
  <c r="Q246" i="6" s="1"/>
  <c r="AT247" i="6" l="1"/>
  <c r="K247" i="6"/>
  <c r="J248" i="6"/>
  <c r="AS248" i="6" s="1"/>
  <c r="BZ246" i="6"/>
  <c r="CB246" i="6" s="1"/>
  <c r="CC246" i="6" s="1"/>
  <c r="BS248" i="6"/>
  <c r="AU247" i="6"/>
  <c r="R248" i="6"/>
  <c r="E248" i="6"/>
  <c r="AP248" i="6"/>
  <c r="U248" i="6"/>
  <c r="M248" i="6"/>
  <c r="L248" i="6"/>
  <c r="B249" i="6"/>
  <c r="X248" i="6"/>
  <c r="O248" i="6"/>
  <c r="AG248" i="6"/>
  <c r="D248" i="6"/>
  <c r="AA248" i="6"/>
  <c r="AD248" i="6"/>
  <c r="A248" i="6"/>
  <c r="AJ248" i="6"/>
  <c r="F248" i="6"/>
  <c r="G248" i="6" s="1"/>
  <c r="I248" i="6"/>
  <c r="AM248" i="6"/>
  <c r="N247" i="6"/>
  <c r="BN250" i="6"/>
  <c r="BU249" i="6"/>
  <c r="BX249" i="6"/>
  <c r="BP249" i="6"/>
  <c r="BQ249" i="6"/>
  <c r="BM249" i="6"/>
  <c r="AT248" i="6"/>
  <c r="AU248" i="6"/>
  <c r="DE247" i="6"/>
  <c r="BW247" i="6"/>
  <c r="BY247" i="6" s="1"/>
  <c r="BV248" i="6"/>
  <c r="DG247" i="6"/>
  <c r="DF247" i="6"/>
  <c r="BT247" i="6"/>
  <c r="CA247" i="6" s="1"/>
  <c r="H248" i="6"/>
  <c r="P247" i="6"/>
  <c r="Q247" i="6" s="1"/>
  <c r="N248" i="6" l="1"/>
  <c r="K248" i="6"/>
  <c r="BZ247" i="6"/>
  <c r="AD249" i="6"/>
  <c r="E249" i="6"/>
  <c r="R249" i="6"/>
  <c r="D249" i="6"/>
  <c r="U249" i="6"/>
  <c r="AJ249" i="6"/>
  <c r="A249" i="6"/>
  <c r="AM249" i="6"/>
  <c r="X249" i="6"/>
  <c r="F249" i="6"/>
  <c r="G249" i="6" s="1"/>
  <c r="AA249" i="6"/>
  <c r="I249" i="6"/>
  <c r="B250" i="6"/>
  <c r="M249" i="6"/>
  <c r="L249" i="6"/>
  <c r="AG249" i="6"/>
  <c r="AP249" i="6"/>
  <c r="O249" i="6"/>
  <c r="J249" i="6"/>
  <c r="AT249" i="6" s="1"/>
  <c r="BR249" i="6"/>
  <c r="BS249" i="6" s="1"/>
  <c r="BN251" i="6"/>
  <c r="BX250" i="6"/>
  <c r="BP250" i="6"/>
  <c r="BM250" i="6"/>
  <c r="BU250" i="6"/>
  <c r="BQ250" i="6"/>
  <c r="DE248" i="6"/>
  <c r="BW248" i="6"/>
  <c r="BY248" i="6" s="1"/>
  <c r="BV249" i="6"/>
  <c r="DF248" i="6"/>
  <c r="DG248" i="6"/>
  <c r="BT248" i="6"/>
  <c r="CA248" i="6" s="1"/>
  <c r="CB247" i="6"/>
  <c r="CC247" i="6" s="1"/>
  <c r="H249" i="6"/>
  <c r="P248" i="6"/>
  <c r="Q248" i="6" s="1"/>
  <c r="J250" i="6" l="1"/>
  <c r="AU250" i="6" s="1"/>
  <c r="AS249" i="6"/>
  <c r="AU249" i="6"/>
  <c r="N249" i="6"/>
  <c r="K249" i="6"/>
  <c r="BZ248" i="6"/>
  <c r="CB248" i="6" s="1"/>
  <c r="CC248" i="6" s="1"/>
  <c r="AD250" i="6"/>
  <c r="A250" i="6"/>
  <c r="AG250" i="6"/>
  <c r="X250" i="6"/>
  <c r="F250" i="6"/>
  <c r="G250" i="6" s="1"/>
  <c r="I250" i="6"/>
  <c r="AP250" i="6"/>
  <c r="L250" i="6"/>
  <c r="AM250" i="6"/>
  <c r="R250" i="6"/>
  <c r="AJ250" i="6"/>
  <c r="E250" i="6"/>
  <c r="M250" i="6"/>
  <c r="D250" i="6"/>
  <c r="B251" i="6"/>
  <c r="AA250" i="6"/>
  <c r="O250" i="6"/>
  <c r="U250" i="6"/>
  <c r="BR250" i="6"/>
  <c r="BS250" i="6" s="1"/>
  <c r="BN252" i="6"/>
  <c r="BP251" i="6"/>
  <c r="BM251" i="6"/>
  <c r="BR251" i="6"/>
  <c r="BU251" i="6"/>
  <c r="BQ251" i="6"/>
  <c r="BX251" i="6"/>
  <c r="AS250" i="6"/>
  <c r="AT250" i="6"/>
  <c r="BV250" i="6"/>
  <c r="BW249" i="6"/>
  <c r="BY249" i="6" s="1"/>
  <c r="DF249" i="6"/>
  <c r="DE249" i="6"/>
  <c r="DG249" i="6"/>
  <c r="BT249" i="6"/>
  <c r="CA249" i="6" s="1"/>
  <c r="H250" i="6"/>
  <c r="P249" i="6"/>
  <c r="Q249" i="6" s="1"/>
  <c r="K250" i="6" l="1"/>
  <c r="J251" i="6"/>
  <c r="AT251" i="6" s="1"/>
  <c r="BS251" i="6"/>
  <c r="BZ249" i="6"/>
  <c r="N250" i="6"/>
  <c r="AJ251" i="6"/>
  <c r="F251" i="6"/>
  <c r="G251" i="6" s="1"/>
  <c r="AG251" i="6"/>
  <c r="E251" i="6"/>
  <c r="AD251" i="6"/>
  <c r="I251" i="6"/>
  <c r="AA251" i="6"/>
  <c r="X251" i="6"/>
  <c r="B252" i="6"/>
  <c r="R251" i="6"/>
  <c r="AP251" i="6"/>
  <c r="D251" i="6"/>
  <c r="O251" i="6"/>
  <c r="A251" i="6"/>
  <c r="AM251" i="6"/>
  <c r="L251" i="6"/>
  <c r="U251" i="6"/>
  <c r="M251" i="6"/>
  <c r="BN253" i="6"/>
  <c r="BM252" i="6"/>
  <c r="BR252" i="6"/>
  <c r="BX252" i="6"/>
  <c r="BU252" i="6"/>
  <c r="BP252" i="6"/>
  <c r="BQ252" i="6"/>
  <c r="DG250" i="6"/>
  <c r="BW250" i="6"/>
  <c r="BY250" i="6" s="1"/>
  <c r="DF250" i="6"/>
  <c r="DE250" i="6"/>
  <c r="BV251" i="6"/>
  <c r="BT250" i="6"/>
  <c r="CA250" i="6" s="1"/>
  <c r="CB249" i="6"/>
  <c r="CC249" i="6" s="1"/>
  <c r="H251" i="6"/>
  <c r="P250" i="6"/>
  <c r="Q250" i="6" s="1"/>
  <c r="J252" i="6" l="1"/>
  <c r="AT252" i="6" s="1"/>
  <c r="AU251" i="6"/>
  <c r="AS251" i="6"/>
  <c r="K251" i="6"/>
  <c r="BS252" i="6"/>
  <c r="BZ250" i="6"/>
  <c r="M252" i="6"/>
  <c r="B253" i="6"/>
  <c r="A252" i="6"/>
  <c r="AG252" i="6"/>
  <c r="L252" i="6"/>
  <c r="AA252" i="6"/>
  <c r="AP252" i="6"/>
  <c r="F252" i="6"/>
  <c r="G252" i="6" s="1"/>
  <c r="U252" i="6"/>
  <c r="E252" i="6"/>
  <c r="AD252" i="6"/>
  <c r="X252" i="6"/>
  <c r="D252" i="6"/>
  <c r="R252" i="6"/>
  <c r="I252" i="6"/>
  <c r="AJ252" i="6"/>
  <c r="AM252" i="6"/>
  <c r="O252" i="6"/>
  <c r="N251" i="6"/>
  <c r="BN254" i="6"/>
  <c r="BQ253" i="6"/>
  <c r="BX253" i="6"/>
  <c r="BU253" i="6"/>
  <c r="BR253" i="6"/>
  <c r="BS253" i="6" s="1"/>
  <c r="BM253" i="6"/>
  <c r="BP253" i="6"/>
  <c r="AU252" i="6"/>
  <c r="J253" i="6"/>
  <c r="K252" i="6"/>
  <c r="AS252" i="6"/>
  <c r="DG251" i="6"/>
  <c r="DF251" i="6"/>
  <c r="BW251" i="6"/>
  <c r="BY251" i="6" s="1"/>
  <c r="DE251" i="6"/>
  <c r="BV252" i="6"/>
  <c r="BT251" i="6"/>
  <c r="CA251" i="6" s="1"/>
  <c r="CB250" i="6"/>
  <c r="CC250" i="6" s="1"/>
  <c r="H252" i="6"/>
  <c r="P251" i="6"/>
  <c r="Q251" i="6" s="1"/>
  <c r="N252" i="6" l="1"/>
  <c r="BZ251" i="6"/>
  <c r="R253" i="6"/>
  <c r="F253" i="6"/>
  <c r="G253" i="6" s="1"/>
  <c r="L253" i="6"/>
  <c r="X253" i="6"/>
  <c r="E253" i="6"/>
  <c r="I253" i="6"/>
  <c r="K253" i="6" s="1"/>
  <c r="AG253" i="6"/>
  <c r="AM253" i="6"/>
  <c r="AP253" i="6"/>
  <c r="O253" i="6"/>
  <c r="M253" i="6"/>
  <c r="D253" i="6"/>
  <c r="U253" i="6"/>
  <c r="AJ253" i="6"/>
  <c r="A253" i="6"/>
  <c r="AD253" i="6"/>
  <c r="B254" i="6"/>
  <c r="AA253" i="6"/>
  <c r="BN255" i="6"/>
  <c r="BQ254" i="6"/>
  <c r="BX254" i="6"/>
  <c r="BR254" i="6"/>
  <c r="BS254" i="6" s="1"/>
  <c r="BM254" i="6"/>
  <c r="BP254" i="6"/>
  <c r="BU254" i="6"/>
  <c r="AU253" i="6"/>
  <c r="AS253" i="6"/>
  <c r="AT253" i="6"/>
  <c r="J254" i="6"/>
  <c r="DF252" i="6"/>
  <c r="BW252" i="6"/>
  <c r="BY252" i="6" s="1"/>
  <c r="BV253" i="6"/>
  <c r="DE252" i="6"/>
  <c r="DG252" i="6"/>
  <c r="BT252" i="6"/>
  <c r="CA252" i="6" s="1"/>
  <c r="CB251" i="6"/>
  <c r="CC251" i="6" s="1"/>
  <c r="H253" i="6"/>
  <c r="P252" i="6"/>
  <c r="Q252" i="6" s="1"/>
  <c r="BZ252" i="6" l="1"/>
  <c r="N253" i="6"/>
  <c r="X254" i="6"/>
  <c r="B255" i="6"/>
  <c r="BR255" i="6" s="1"/>
  <c r="BS255" i="6" s="1"/>
  <c r="D254" i="6"/>
  <c r="AM254" i="6"/>
  <c r="AP254" i="6"/>
  <c r="F254" i="6"/>
  <c r="G254" i="6" s="1"/>
  <c r="U254" i="6"/>
  <c r="E254" i="6"/>
  <c r="R254" i="6"/>
  <c r="A254" i="6"/>
  <c r="M254" i="6"/>
  <c r="AA254" i="6"/>
  <c r="I254" i="6"/>
  <c r="K254" i="6" s="1"/>
  <c r="L254" i="6"/>
  <c r="N254" i="6" s="1"/>
  <c r="AJ254" i="6"/>
  <c r="O254" i="6"/>
  <c r="AG254" i="6"/>
  <c r="AD254" i="6"/>
  <c r="BN256" i="6"/>
  <c r="BQ255" i="6"/>
  <c r="BX255" i="6"/>
  <c r="BU255" i="6"/>
  <c r="BM255" i="6"/>
  <c r="BP255" i="6"/>
  <c r="AT254" i="6"/>
  <c r="J255" i="6"/>
  <c r="AS254" i="6"/>
  <c r="AU254" i="6"/>
  <c r="DF253" i="6"/>
  <c r="BW253" i="6"/>
  <c r="BY253" i="6" s="1"/>
  <c r="BV254" i="6"/>
  <c r="DE253" i="6"/>
  <c r="DG253" i="6"/>
  <c r="BT253" i="6"/>
  <c r="CA253" i="6" s="1"/>
  <c r="CB252" i="6"/>
  <c r="CC252" i="6" s="1"/>
  <c r="H254" i="6"/>
  <c r="P253" i="6"/>
  <c r="Q253" i="6" s="1"/>
  <c r="BZ253" i="6" l="1"/>
  <c r="CB253" i="6" s="1"/>
  <c r="CC253" i="6" s="1"/>
  <c r="M255" i="6"/>
  <c r="F255" i="6"/>
  <c r="G255" i="6" s="1"/>
  <c r="I255" i="6"/>
  <c r="K255" i="6" s="1"/>
  <c r="AM255" i="6"/>
  <c r="AJ255" i="6"/>
  <c r="AD255" i="6"/>
  <c r="O255" i="6"/>
  <c r="D255" i="6"/>
  <c r="AA255" i="6"/>
  <c r="AP255" i="6"/>
  <c r="E255" i="6"/>
  <c r="AG255" i="6"/>
  <c r="B256" i="6"/>
  <c r="J256" i="6" s="1"/>
  <c r="U255" i="6"/>
  <c r="X255" i="6"/>
  <c r="A255" i="6"/>
  <c r="R255" i="6"/>
  <c r="L255" i="6"/>
  <c r="BQ256" i="6"/>
  <c r="BU256" i="6"/>
  <c r="BX256" i="6"/>
  <c r="BN257" i="6"/>
  <c r="BP256" i="6"/>
  <c r="BM256" i="6"/>
  <c r="AT255" i="6"/>
  <c r="AU255" i="6"/>
  <c r="AS255" i="6"/>
  <c r="BV255" i="6"/>
  <c r="DG254" i="6"/>
  <c r="DF254" i="6"/>
  <c r="BW254" i="6"/>
  <c r="BY254" i="6" s="1"/>
  <c r="DE254" i="6"/>
  <c r="BT254" i="6"/>
  <c r="CA254" i="6" s="1"/>
  <c r="H255" i="6"/>
  <c r="P254" i="6"/>
  <c r="Q254" i="6" s="1"/>
  <c r="BZ254" i="6" l="1"/>
  <c r="CB254" i="6" s="1"/>
  <c r="CC254" i="6" s="1"/>
  <c r="AD256" i="6"/>
  <c r="F256" i="6"/>
  <c r="G256" i="6" s="1"/>
  <c r="A256" i="6"/>
  <c r="D256" i="6"/>
  <c r="X256" i="6"/>
  <c r="E256" i="6"/>
  <c r="M256" i="6"/>
  <c r="I256" i="6"/>
  <c r="K256" i="6" s="1"/>
  <c r="R256" i="6"/>
  <c r="L256" i="6"/>
  <c r="AA256" i="6"/>
  <c r="AM256" i="6"/>
  <c r="AP256" i="6"/>
  <c r="B257" i="6"/>
  <c r="BR257" i="6" s="1"/>
  <c r="AG256" i="6"/>
  <c r="AJ256" i="6"/>
  <c r="O256" i="6"/>
  <c r="U256" i="6"/>
  <c r="BR256" i="6"/>
  <c r="BS256" i="6" s="1"/>
  <c r="N255" i="6"/>
  <c r="BN258" i="6"/>
  <c r="BU257" i="6"/>
  <c r="BP257" i="6"/>
  <c r="BM257" i="6"/>
  <c r="BQ257" i="6"/>
  <c r="BX257" i="6"/>
  <c r="AS256" i="6"/>
  <c r="AT256" i="6"/>
  <c r="AU256" i="6"/>
  <c r="DG255" i="6"/>
  <c r="DF255" i="6"/>
  <c r="BV256" i="6"/>
  <c r="BW255" i="6"/>
  <c r="BY255" i="6" s="1"/>
  <c r="DE255" i="6"/>
  <c r="BT255" i="6"/>
  <c r="CA255" i="6" s="1"/>
  <c r="H256" i="6"/>
  <c r="P255" i="6"/>
  <c r="Q255" i="6" s="1"/>
  <c r="BZ255" i="6" l="1"/>
  <c r="BS257" i="6"/>
  <c r="M257" i="6"/>
  <c r="U257" i="6"/>
  <c r="F257" i="6"/>
  <c r="G257" i="6" s="1"/>
  <c r="AG257" i="6"/>
  <c r="E257" i="6"/>
  <c r="X257" i="6"/>
  <c r="I257" i="6"/>
  <c r="L257" i="6"/>
  <c r="B258" i="6"/>
  <c r="AP257" i="6"/>
  <c r="O257" i="6"/>
  <c r="AM257" i="6"/>
  <c r="AJ257" i="6"/>
  <c r="A257" i="6"/>
  <c r="AA257" i="6"/>
  <c r="AD257" i="6"/>
  <c r="D257" i="6"/>
  <c r="R257" i="6"/>
  <c r="N256" i="6"/>
  <c r="J257" i="6"/>
  <c r="J258" i="6" s="1"/>
  <c r="BN259" i="6"/>
  <c r="BP258" i="6"/>
  <c r="BM258" i="6"/>
  <c r="BR258" i="6"/>
  <c r="BX258" i="6"/>
  <c r="BU258" i="6"/>
  <c r="BQ258" i="6"/>
  <c r="DF256" i="6"/>
  <c r="DE256" i="6"/>
  <c r="BW256" i="6"/>
  <c r="BY256" i="6" s="1"/>
  <c r="DG256" i="6"/>
  <c r="BV257" i="6"/>
  <c r="BT256" i="6"/>
  <c r="CA256" i="6" s="1"/>
  <c r="CB255" i="6"/>
  <c r="CC255" i="6" s="1"/>
  <c r="H257" i="6"/>
  <c r="P256" i="6"/>
  <c r="Q256" i="6" s="1"/>
  <c r="K257" i="6" l="1"/>
  <c r="AU257" i="6"/>
  <c r="BZ256" i="6"/>
  <c r="BS258" i="6"/>
  <c r="N257" i="6"/>
  <c r="AS257" i="6"/>
  <c r="AT257" i="6"/>
  <c r="AJ258" i="6"/>
  <c r="E258" i="6"/>
  <c r="B259" i="6"/>
  <c r="X258" i="6"/>
  <c r="I258" i="6"/>
  <c r="K258" i="6" s="1"/>
  <c r="M258" i="6"/>
  <c r="AA258" i="6"/>
  <c r="R258" i="6"/>
  <c r="D258" i="6"/>
  <c r="F258" i="6"/>
  <c r="G258" i="6" s="1"/>
  <c r="O258" i="6"/>
  <c r="AG258" i="6"/>
  <c r="AP258" i="6"/>
  <c r="A258" i="6"/>
  <c r="U258" i="6"/>
  <c r="AD258" i="6"/>
  <c r="L258" i="6"/>
  <c r="AM258" i="6"/>
  <c r="BN260" i="6"/>
  <c r="BM259" i="6"/>
  <c r="BQ259" i="6"/>
  <c r="BU259" i="6"/>
  <c r="BX259" i="6"/>
  <c r="BP259" i="6"/>
  <c r="AS258" i="6"/>
  <c r="AU258" i="6"/>
  <c r="AT258" i="6"/>
  <c r="DF257" i="6"/>
  <c r="BW257" i="6"/>
  <c r="BY257" i="6" s="1"/>
  <c r="DE257" i="6"/>
  <c r="BV258" i="6"/>
  <c r="DG257" i="6"/>
  <c r="BT257" i="6"/>
  <c r="CA257" i="6" s="1"/>
  <c r="CB256" i="6"/>
  <c r="CC256" i="6" s="1"/>
  <c r="H258" i="6"/>
  <c r="P257" i="6"/>
  <c r="Q257" i="6" s="1"/>
  <c r="BZ257" i="6" l="1"/>
  <c r="CB257" i="6" s="1"/>
  <c r="CC257" i="6" s="1"/>
  <c r="AD259" i="6"/>
  <c r="B260" i="6"/>
  <c r="L259" i="6"/>
  <c r="AG259" i="6"/>
  <c r="X259" i="6"/>
  <c r="I259" i="6"/>
  <c r="M259" i="6"/>
  <c r="AM259" i="6"/>
  <c r="U259" i="6"/>
  <c r="R259" i="6"/>
  <c r="E259" i="6"/>
  <c r="A259" i="6"/>
  <c r="AP259" i="6"/>
  <c r="O259" i="6"/>
  <c r="AA259" i="6"/>
  <c r="AJ259" i="6"/>
  <c r="F259" i="6"/>
  <c r="G259" i="6" s="1"/>
  <c r="D259" i="6"/>
  <c r="J259" i="6"/>
  <c r="AU259" i="6" s="1"/>
  <c r="N258" i="6"/>
  <c r="BR259" i="6"/>
  <c r="BS259" i="6" s="1"/>
  <c r="BM260" i="6"/>
  <c r="BR260" i="6"/>
  <c r="BQ260" i="6"/>
  <c r="BX260" i="6"/>
  <c r="BN261" i="6"/>
  <c r="BP260" i="6"/>
  <c r="BU260" i="6"/>
  <c r="AS259" i="6"/>
  <c r="DG258" i="6"/>
  <c r="DF258" i="6"/>
  <c r="BV259" i="6"/>
  <c r="BW258" i="6"/>
  <c r="BY258" i="6" s="1"/>
  <c r="DE258" i="6"/>
  <c r="BT258" i="6"/>
  <c r="CA258" i="6" s="1"/>
  <c r="H259" i="6"/>
  <c r="P258" i="6"/>
  <c r="Q258" i="6" s="1"/>
  <c r="J260" i="6" l="1"/>
  <c r="AS260" i="6" s="1"/>
  <c r="AT259" i="6"/>
  <c r="K259" i="6"/>
  <c r="BZ258" i="6"/>
  <c r="CB258" i="6" s="1"/>
  <c r="CC258" i="6" s="1"/>
  <c r="BS260" i="6"/>
  <c r="N259" i="6"/>
  <c r="AD260" i="6"/>
  <c r="I260" i="6"/>
  <c r="AA260" i="6"/>
  <c r="X260" i="6"/>
  <c r="A260" i="6"/>
  <c r="M260" i="6"/>
  <c r="E260" i="6"/>
  <c r="L260" i="6"/>
  <c r="R260" i="6"/>
  <c r="D260" i="6"/>
  <c r="F260" i="6"/>
  <c r="G260" i="6" s="1"/>
  <c r="U260" i="6"/>
  <c r="AP260" i="6"/>
  <c r="B261" i="6"/>
  <c r="AG260" i="6"/>
  <c r="AJ260" i="6"/>
  <c r="O260" i="6"/>
  <c r="AM260" i="6"/>
  <c r="BR261" i="6"/>
  <c r="BN262" i="6"/>
  <c r="BP261" i="6"/>
  <c r="BM261" i="6"/>
  <c r="BU261" i="6"/>
  <c r="BX261" i="6"/>
  <c r="BQ261" i="6"/>
  <c r="AT260" i="6"/>
  <c r="BV260" i="6"/>
  <c r="DG259" i="6"/>
  <c r="DE259" i="6"/>
  <c r="BW259" i="6"/>
  <c r="BY259" i="6" s="1"/>
  <c r="DF259" i="6"/>
  <c r="BT259" i="6"/>
  <c r="CA259" i="6" s="1"/>
  <c r="H260" i="6"/>
  <c r="P259" i="6"/>
  <c r="Q259" i="6" s="1"/>
  <c r="J261" i="6" l="1"/>
  <c r="AS261" i="6" s="1"/>
  <c r="K260" i="6"/>
  <c r="AU260" i="6"/>
  <c r="BZ259" i="6"/>
  <c r="CB259" i="6" s="1"/>
  <c r="CC259" i="6" s="1"/>
  <c r="BS261" i="6"/>
  <c r="AP261" i="6"/>
  <c r="F261" i="6"/>
  <c r="G261" i="6" s="1"/>
  <c r="AA261" i="6"/>
  <c r="AJ261" i="6"/>
  <c r="B262" i="6"/>
  <c r="AM261" i="6"/>
  <c r="L261" i="6"/>
  <c r="X261" i="6"/>
  <c r="AD261" i="6"/>
  <c r="O261" i="6"/>
  <c r="R261" i="6"/>
  <c r="D261" i="6"/>
  <c r="M261" i="6"/>
  <c r="A261" i="6"/>
  <c r="E261" i="6"/>
  <c r="U261" i="6"/>
  <c r="I261" i="6"/>
  <c r="AG261" i="6"/>
  <c r="N260" i="6"/>
  <c r="BQ262" i="6"/>
  <c r="BM262" i="6"/>
  <c r="BU262" i="6"/>
  <c r="BX262" i="6"/>
  <c r="BN263" i="6"/>
  <c r="BP262" i="6"/>
  <c r="AT261" i="6"/>
  <c r="J262" i="6"/>
  <c r="DE260" i="6"/>
  <c r="DG260" i="6"/>
  <c r="DF260" i="6"/>
  <c r="BV261" i="6"/>
  <c r="BW260" i="6"/>
  <c r="BY260" i="6" s="1"/>
  <c r="BT260" i="6"/>
  <c r="CA260" i="6" s="1"/>
  <c r="H261" i="6"/>
  <c r="P260" i="6"/>
  <c r="Q260" i="6" s="1"/>
  <c r="AU261" i="6" l="1"/>
  <c r="K261" i="6"/>
  <c r="BZ260" i="6"/>
  <c r="N261" i="6"/>
  <c r="AD262" i="6"/>
  <c r="L262" i="6"/>
  <c r="M262" i="6"/>
  <c r="O262" i="6"/>
  <c r="I262" i="6"/>
  <c r="K262" i="6" s="1"/>
  <c r="AM262" i="6"/>
  <c r="AJ262" i="6"/>
  <c r="F262" i="6"/>
  <c r="G262" i="6" s="1"/>
  <c r="AG262" i="6"/>
  <c r="E262" i="6"/>
  <c r="AA262" i="6"/>
  <c r="AP262" i="6"/>
  <c r="D262" i="6"/>
  <c r="U262" i="6"/>
  <c r="X262" i="6"/>
  <c r="B263" i="6"/>
  <c r="R262" i="6"/>
  <c r="A262" i="6"/>
  <c r="BR262" i="6"/>
  <c r="BS262" i="6" s="1"/>
  <c r="BN264" i="6"/>
  <c r="BQ263" i="6"/>
  <c r="BU263" i="6"/>
  <c r="BP263" i="6"/>
  <c r="BM263" i="6"/>
  <c r="BX263" i="6"/>
  <c r="BR263" i="6"/>
  <c r="AS262" i="6"/>
  <c r="AT262" i="6"/>
  <c r="AU262" i="6"/>
  <c r="J263" i="6"/>
  <c r="DF261" i="6"/>
  <c r="DG261" i="6"/>
  <c r="BW261" i="6"/>
  <c r="BY261" i="6" s="1"/>
  <c r="DE261" i="6"/>
  <c r="BV262" i="6"/>
  <c r="BT261" i="6"/>
  <c r="CA261" i="6" s="1"/>
  <c r="CB260" i="6"/>
  <c r="CC260" i="6" s="1"/>
  <c r="H262" i="6"/>
  <c r="P261" i="6"/>
  <c r="Q261" i="6" s="1"/>
  <c r="BZ261" i="6" l="1"/>
  <c r="CB261" i="6" s="1"/>
  <c r="CC261" i="6" s="1"/>
  <c r="BS263" i="6"/>
  <c r="N262" i="6"/>
  <c r="R263" i="6"/>
  <c r="A263" i="6"/>
  <c r="AD263" i="6"/>
  <c r="O263" i="6"/>
  <c r="U263" i="6"/>
  <c r="AP263" i="6"/>
  <c r="F263" i="6"/>
  <c r="G263" i="6" s="1"/>
  <c r="AG263" i="6"/>
  <c r="M263" i="6"/>
  <c r="B264" i="6"/>
  <c r="D263" i="6"/>
  <c r="AM263" i="6"/>
  <c r="E263" i="6"/>
  <c r="X263" i="6"/>
  <c r="L263" i="6"/>
  <c r="AA263" i="6"/>
  <c r="AJ263" i="6"/>
  <c r="I263" i="6"/>
  <c r="K263" i="6" s="1"/>
  <c r="BN265" i="6"/>
  <c r="BX264" i="6"/>
  <c r="BU264" i="6"/>
  <c r="BP264" i="6"/>
  <c r="BQ264" i="6"/>
  <c r="BM264" i="6"/>
  <c r="AT263" i="6"/>
  <c r="J264" i="6"/>
  <c r="AU263" i="6"/>
  <c r="AS263" i="6"/>
  <c r="DE262" i="6"/>
  <c r="DG262" i="6"/>
  <c r="BW262" i="6"/>
  <c r="BY262" i="6" s="1"/>
  <c r="BV263" i="6"/>
  <c r="DF262" i="6"/>
  <c r="BT262" i="6"/>
  <c r="CA262" i="6" s="1"/>
  <c r="H263" i="6"/>
  <c r="P262" i="6"/>
  <c r="Q262" i="6" s="1"/>
  <c r="BZ262" i="6" l="1"/>
  <c r="CB262" i="6" s="1"/>
  <c r="CC262" i="6" s="1"/>
  <c r="AD264" i="6"/>
  <c r="A264" i="6"/>
  <c r="AJ264" i="6"/>
  <c r="L264" i="6"/>
  <c r="E264" i="6"/>
  <c r="F264" i="6"/>
  <c r="G264" i="6" s="1"/>
  <c r="AM264" i="6"/>
  <c r="X264" i="6"/>
  <c r="AG264" i="6"/>
  <c r="R264" i="6"/>
  <c r="I264" i="6"/>
  <c r="AP264" i="6"/>
  <c r="U264" i="6"/>
  <c r="M264" i="6"/>
  <c r="D264" i="6"/>
  <c r="AA264" i="6"/>
  <c r="B265" i="6"/>
  <c r="O264" i="6"/>
  <c r="BR264" i="6"/>
  <c r="BS264" i="6" s="1"/>
  <c r="N263" i="6"/>
  <c r="BN266" i="6"/>
  <c r="BX265" i="6"/>
  <c r="BP265" i="6"/>
  <c r="BQ265" i="6"/>
  <c r="BU265" i="6"/>
  <c r="BR265" i="6"/>
  <c r="BM265" i="6"/>
  <c r="J265" i="6"/>
  <c r="AU264" i="6"/>
  <c r="K264" i="6"/>
  <c r="AS264" i="6"/>
  <c r="AT264" i="6"/>
  <c r="BW263" i="6"/>
  <c r="BY263" i="6" s="1"/>
  <c r="DE263" i="6"/>
  <c r="DF263" i="6"/>
  <c r="BV264" i="6"/>
  <c r="DG263" i="6"/>
  <c r="BT263" i="6"/>
  <c r="CA263" i="6" s="1"/>
  <c r="H264" i="6"/>
  <c r="P263" i="6"/>
  <c r="Q263" i="6" s="1"/>
  <c r="BZ263" i="6" l="1"/>
  <c r="CB263" i="6" s="1"/>
  <c r="CC263" i="6" s="1"/>
  <c r="BS265" i="6"/>
  <c r="N264" i="6"/>
  <c r="R265" i="6"/>
  <c r="L265" i="6"/>
  <c r="D265" i="6"/>
  <c r="AD265" i="6"/>
  <c r="E265" i="6"/>
  <c r="M265" i="6"/>
  <c r="F265" i="6"/>
  <c r="G265" i="6" s="1"/>
  <c r="AJ265" i="6"/>
  <c r="AM265" i="6"/>
  <c r="X265" i="6"/>
  <c r="I265" i="6"/>
  <c r="K265" i="6" s="1"/>
  <c r="U265" i="6"/>
  <c r="B266" i="6"/>
  <c r="BR266" i="6" s="1"/>
  <c r="AG265" i="6"/>
  <c r="AP265" i="6"/>
  <c r="O265" i="6"/>
  <c r="AA265" i="6"/>
  <c r="A265" i="6"/>
  <c r="BN267" i="6"/>
  <c r="BU266" i="6"/>
  <c r="BP266" i="6"/>
  <c r="BM266" i="6"/>
  <c r="BQ266" i="6"/>
  <c r="BX266" i="6"/>
  <c r="AS265" i="6"/>
  <c r="AU265" i="6"/>
  <c r="AT265" i="6"/>
  <c r="J266" i="6"/>
  <c r="BW264" i="6"/>
  <c r="BY264" i="6" s="1"/>
  <c r="DE264" i="6"/>
  <c r="BV265" i="6"/>
  <c r="DG264" i="6"/>
  <c r="DF264" i="6"/>
  <c r="BT264" i="6"/>
  <c r="CA264" i="6" s="1"/>
  <c r="H265" i="6"/>
  <c r="P264" i="6"/>
  <c r="Q264" i="6" s="1"/>
  <c r="BZ264" i="6" l="1"/>
  <c r="CB264" i="6" s="1"/>
  <c r="CC264" i="6" s="1"/>
  <c r="BS266" i="6"/>
  <c r="R266" i="6"/>
  <c r="D266" i="6"/>
  <c r="I266" i="6"/>
  <c r="K266" i="6" s="1"/>
  <c r="O266" i="6"/>
  <c r="AP266" i="6"/>
  <c r="L266" i="6"/>
  <c r="AG266" i="6"/>
  <c r="F266" i="6"/>
  <c r="G266" i="6" s="1"/>
  <c r="X266" i="6"/>
  <c r="E266" i="6"/>
  <c r="AD266" i="6"/>
  <c r="U266" i="6"/>
  <c r="M266" i="6"/>
  <c r="AM266" i="6"/>
  <c r="A266" i="6"/>
  <c r="AJ266" i="6"/>
  <c r="B267" i="6"/>
  <c r="BR267" i="6" s="1"/>
  <c r="AA266" i="6"/>
  <c r="N265" i="6"/>
  <c r="BN268" i="6"/>
  <c r="BP267" i="6"/>
  <c r="BM267" i="6"/>
  <c r="BU267" i="6"/>
  <c r="BQ267" i="6"/>
  <c r="BX267" i="6"/>
  <c r="AU266" i="6"/>
  <c r="J267" i="6"/>
  <c r="AT266" i="6"/>
  <c r="AS266" i="6"/>
  <c r="BV266" i="6"/>
  <c r="BW265" i="6"/>
  <c r="BY265" i="6" s="1"/>
  <c r="DE265" i="6"/>
  <c r="DF265" i="6"/>
  <c r="DG265" i="6"/>
  <c r="BT265" i="6"/>
  <c r="CA265" i="6" s="1"/>
  <c r="H266" i="6"/>
  <c r="P265" i="6"/>
  <c r="Q265" i="6" s="1"/>
  <c r="N266" i="6" l="1"/>
  <c r="BZ265" i="6"/>
  <c r="CB265" i="6" s="1"/>
  <c r="CC265" i="6" s="1"/>
  <c r="BS267" i="6"/>
  <c r="AP267" i="6"/>
  <c r="B268" i="6"/>
  <c r="L267" i="6"/>
  <c r="AG267" i="6"/>
  <c r="X267" i="6"/>
  <c r="D267" i="6"/>
  <c r="M267" i="6"/>
  <c r="AM267" i="6"/>
  <c r="A267" i="6"/>
  <c r="U267" i="6"/>
  <c r="R267" i="6"/>
  <c r="E267" i="6"/>
  <c r="AJ267" i="6"/>
  <c r="I267" i="6"/>
  <c r="K267" i="6" s="1"/>
  <c r="AA267" i="6"/>
  <c r="AD267" i="6"/>
  <c r="F267" i="6"/>
  <c r="G267" i="6" s="1"/>
  <c r="O267" i="6"/>
  <c r="BN269" i="6"/>
  <c r="BM268" i="6"/>
  <c r="BR268" i="6"/>
  <c r="BP268" i="6"/>
  <c r="BX268" i="6"/>
  <c r="BU268" i="6"/>
  <c r="BQ268" i="6"/>
  <c r="AT267" i="6"/>
  <c r="AS267" i="6"/>
  <c r="AU267" i="6"/>
  <c r="J268" i="6"/>
  <c r="BW266" i="6"/>
  <c r="BY266" i="6" s="1"/>
  <c r="DG266" i="6"/>
  <c r="BV267" i="6"/>
  <c r="DE266" i="6"/>
  <c r="DF266" i="6"/>
  <c r="BT266" i="6"/>
  <c r="CA266" i="6" s="1"/>
  <c r="H267" i="6"/>
  <c r="P266" i="6"/>
  <c r="Q266" i="6" s="1"/>
  <c r="N267" i="6" l="1"/>
  <c r="BZ266" i="6"/>
  <c r="CB266" i="6" s="1"/>
  <c r="CC266" i="6" s="1"/>
  <c r="BS268" i="6"/>
  <c r="X268" i="6"/>
  <c r="A268" i="6"/>
  <c r="R268" i="6"/>
  <c r="B269" i="6"/>
  <c r="J269" i="6" s="1"/>
  <c r="F268" i="6"/>
  <c r="G268" i="6" s="1"/>
  <c r="M268" i="6"/>
  <c r="O268" i="6"/>
  <c r="L268" i="6"/>
  <c r="AA268" i="6"/>
  <c r="E268" i="6"/>
  <c r="U268" i="6"/>
  <c r="AP268" i="6"/>
  <c r="AG268" i="6"/>
  <c r="AJ268" i="6"/>
  <c r="I268" i="6"/>
  <c r="AM268" i="6"/>
  <c r="AD268" i="6"/>
  <c r="D268" i="6"/>
  <c r="BN270" i="6"/>
  <c r="BU269" i="6"/>
  <c r="BP269" i="6"/>
  <c r="BM269" i="6"/>
  <c r="BQ269" i="6"/>
  <c r="BX269" i="6"/>
  <c r="AS268" i="6"/>
  <c r="K268" i="6"/>
  <c r="AT268" i="6"/>
  <c r="AU268" i="6"/>
  <c r="DF267" i="6"/>
  <c r="BV268" i="6"/>
  <c r="DG267" i="6"/>
  <c r="DE267" i="6"/>
  <c r="BW267" i="6"/>
  <c r="BY267" i="6" s="1"/>
  <c r="BT267" i="6"/>
  <c r="CA267" i="6" s="1"/>
  <c r="H268" i="6"/>
  <c r="P267" i="6"/>
  <c r="Q267" i="6" s="1"/>
  <c r="BR269" i="6" l="1"/>
  <c r="BS269" i="6" s="1"/>
  <c r="N268" i="6"/>
  <c r="BZ267" i="6"/>
  <c r="I269" i="6"/>
  <c r="U269" i="6"/>
  <c r="AJ269" i="6"/>
  <c r="A269" i="6"/>
  <c r="D269" i="6"/>
  <c r="E269" i="6"/>
  <c r="AG269" i="6"/>
  <c r="AD269" i="6"/>
  <c r="F269" i="6"/>
  <c r="G269" i="6" s="1"/>
  <c r="O269" i="6"/>
  <c r="AA269" i="6"/>
  <c r="M269" i="6"/>
  <c r="B270" i="6"/>
  <c r="BR270" i="6" s="1"/>
  <c r="AP269" i="6"/>
  <c r="L269" i="6"/>
  <c r="AM269" i="6"/>
  <c r="R269" i="6"/>
  <c r="X269" i="6"/>
  <c r="BQ270" i="6"/>
  <c r="BN271" i="6"/>
  <c r="BX270" i="6"/>
  <c r="BU270" i="6"/>
  <c r="BP270" i="6"/>
  <c r="BM270" i="6"/>
  <c r="AT269" i="6"/>
  <c r="AS269" i="6"/>
  <c r="AU269" i="6"/>
  <c r="K269" i="6"/>
  <c r="DE268" i="6"/>
  <c r="DF268" i="6"/>
  <c r="DG268" i="6"/>
  <c r="BV269" i="6"/>
  <c r="BW268" i="6"/>
  <c r="BY268" i="6" s="1"/>
  <c r="BT268" i="6"/>
  <c r="CA268" i="6" s="1"/>
  <c r="CB267" i="6"/>
  <c r="CC267" i="6" s="1"/>
  <c r="H269" i="6"/>
  <c r="P268" i="6"/>
  <c r="Q268" i="6" s="1"/>
  <c r="BS270" i="6" l="1"/>
  <c r="N269" i="6"/>
  <c r="BZ268" i="6"/>
  <c r="AD270" i="6"/>
  <c r="L270" i="6"/>
  <c r="X270" i="6"/>
  <c r="O270" i="6"/>
  <c r="M270" i="6"/>
  <c r="R270" i="6"/>
  <c r="E270" i="6"/>
  <c r="B271" i="6"/>
  <c r="I270" i="6"/>
  <c r="AA270" i="6"/>
  <c r="D270" i="6"/>
  <c r="AM270" i="6"/>
  <c r="AP270" i="6"/>
  <c r="F270" i="6"/>
  <c r="G270" i="6" s="1"/>
  <c r="U270" i="6"/>
  <c r="AJ270" i="6"/>
  <c r="A270" i="6"/>
  <c r="AG270" i="6"/>
  <c r="J270" i="6"/>
  <c r="K270" i="6" s="1"/>
  <c r="BN272" i="6"/>
  <c r="BQ271" i="6"/>
  <c r="BX271" i="6"/>
  <c r="BU271" i="6"/>
  <c r="BR271" i="6"/>
  <c r="BS271" i="6" s="1"/>
  <c r="BP271" i="6"/>
  <c r="BM271" i="6"/>
  <c r="DF269" i="6"/>
  <c r="BW269" i="6"/>
  <c r="BY269" i="6" s="1"/>
  <c r="DE269" i="6"/>
  <c r="BV270" i="6"/>
  <c r="DG269" i="6"/>
  <c r="BT269" i="6"/>
  <c r="CA269" i="6" s="1"/>
  <c r="CB268" i="6"/>
  <c r="CC268" i="6" s="1"/>
  <c r="H270" i="6"/>
  <c r="P269" i="6"/>
  <c r="Q269" i="6" s="1"/>
  <c r="Q1207" i="6" s="1"/>
  <c r="AS270" i="6" l="1"/>
  <c r="AT270" i="6"/>
  <c r="AU270" i="6"/>
  <c r="BZ269" i="6"/>
  <c r="R271" i="6"/>
  <c r="D271" i="6"/>
  <c r="AJ271" i="6"/>
  <c r="A271" i="6"/>
  <c r="M271" i="6"/>
  <c r="L271" i="6"/>
  <c r="AM271" i="6"/>
  <c r="AG271" i="6"/>
  <c r="O271" i="6"/>
  <c r="E271" i="6"/>
  <c r="F271" i="6"/>
  <c r="G271" i="6" s="1"/>
  <c r="AA271" i="6"/>
  <c r="AP271" i="6"/>
  <c r="I271" i="6"/>
  <c r="U271" i="6"/>
  <c r="AD271" i="6"/>
  <c r="B272" i="6"/>
  <c r="X271" i="6"/>
  <c r="N270" i="6"/>
  <c r="J271" i="6"/>
  <c r="BN273" i="6"/>
  <c r="BQ272" i="6"/>
  <c r="BU272" i="6"/>
  <c r="BX272" i="6"/>
  <c r="BP272" i="6"/>
  <c r="BM272" i="6"/>
  <c r="BR272" i="6"/>
  <c r="BS272" i="6" s="1"/>
  <c r="DE270" i="6"/>
  <c r="DF270" i="6"/>
  <c r="BW270" i="6"/>
  <c r="BY270" i="6" s="1"/>
  <c r="DG270" i="6"/>
  <c r="BV271" i="6"/>
  <c r="BT270" i="6"/>
  <c r="CA270" i="6" s="1"/>
  <c r="CB269" i="6"/>
  <c r="CC269" i="6" s="1"/>
  <c r="CC1207" i="6" s="1"/>
  <c r="H271" i="6"/>
  <c r="P270" i="6"/>
  <c r="Q270" i="6" s="1"/>
  <c r="K271" i="6" l="1"/>
  <c r="J272" i="6"/>
  <c r="AU272" i="6" s="1"/>
  <c r="AS271" i="6"/>
  <c r="AU271" i="6"/>
  <c r="N271" i="6"/>
  <c r="BZ270" i="6"/>
  <c r="CB270" i="6" s="1"/>
  <c r="CC270" i="6" s="1"/>
  <c r="AT271" i="6"/>
  <c r="X272" i="6"/>
  <c r="L272" i="6"/>
  <c r="I272" i="6"/>
  <c r="AP272" i="6"/>
  <c r="B273" i="6"/>
  <c r="R272" i="6"/>
  <c r="F272" i="6"/>
  <c r="G272" i="6" s="1"/>
  <c r="U272" i="6"/>
  <c r="M272" i="6"/>
  <c r="A272" i="6"/>
  <c r="AA272" i="6"/>
  <c r="D272" i="6"/>
  <c r="AM272" i="6"/>
  <c r="AJ272" i="6"/>
  <c r="O272" i="6"/>
  <c r="AG272" i="6"/>
  <c r="AD272" i="6"/>
  <c r="E272" i="6"/>
  <c r="BN274" i="6"/>
  <c r="BX273" i="6"/>
  <c r="BU273" i="6"/>
  <c r="BP273" i="6"/>
  <c r="BM273" i="6"/>
  <c r="BQ273" i="6"/>
  <c r="AS272" i="6"/>
  <c r="AT272" i="6"/>
  <c r="BW271" i="6"/>
  <c r="BY271" i="6" s="1"/>
  <c r="BV272" i="6"/>
  <c r="DF271" i="6"/>
  <c r="DE271" i="6"/>
  <c r="DG271" i="6"/>
  <c r="BT271" i="6"/>
  <c r="CA271" i="6" s="1"/>
  <c r="H272" i="6"/>
  <c r="P271" i="6"/>
  <c r="Q271" i="6" s="1"/>
  <c r="K272" i="6" l="1"/>
  <c r="BZ271" i="6"/>
  <c r="N272" i="6"/>
  <c r="X273" i="6"/>
  <c r="E273" i="6"/>
  <c r="U273" i="6"/>
  <c r="B274" i="6"/>
  <c r="BR274" i="6" s="1"/>
  <c r="AG273" i="6"/>
  <c r="AA273" i="6"/>
  <c r="AD273" i="6"/>
  <c r="R273" i="6"/>
  <c r="F273" i="6"/>
  <c r="G273" i="6" s="1"/>
  <c r="M273" i="6"/>
  <c r="L273" i="6"/>
  <c r="I273" i="6"/>
  <c r="AP273" i="6"/>
  <c r="O273" i="6"/>
  <c r="AJ273" i="6"/>
  <c r="A273" i="6"/>
  <c r="AM273" i="6"/>
  <c r="D273" i="6"/>
  <c r="J273" i="6"/>
  <c r="AS273" i="6" s="1"/>
  <c r="BR273" i="6"/>
  <c r="BS273" i="6" s="1"/>
  <c r="BN275" i="6"/>
  <c r="BU274" i="6"/>
  <c r="BP274" i="6"/>
  <c r="BM274" i="6"/>
  <c r="BQ274" i="6"/>
  <c r="BX274" i="6"/>
  <c r="BW272" i="6"/>
  <c r="BY272" i="6" s="1"/>
  <c r="DE272" i="6"/>
  <c r="BV273" i="6"/>
  <c r="DG272" i="6"/>
  <c r="DF272" i="6"/>
  <c r="BT272" i="6"/>
  <c r="CA272" i="6" s="1"/>
  <c r="CB271" i="6"/>
  <c r="CC271" i="6" s="1"/>
  <c r="P272" i="6"/>
  <c r="Q272" i="6" s="1"/>
  <c r="H273" i="6"/>
  <c r="J274" i="6" l="1"/>
  <c r="AS274" i="6" s="1"/>
  <c r="AT273" i="6"/>
  <c r="N273" i="6"/>
  <c r="BZ272" i="6"/>
  <c r="CB272" i="6" s="1"/>
  <c r="CC272" i="6" s="1"/>
  <c r="BS274" i="6"/>
  <c r="AU273" i="6"/>
  <c r="K273" i="6"/>
  <c r="P273" i="6" s="1"/>
  <c r="Q273" i="6" s="1"/>
  <c r="AD274" i="6"/>
  <c r="L274" i="6"/>
  <c r="U274" i="6"/>
  <c r="I274" i="6"/>
  <c r="E274" i="6"/>
  <c r="X274" i="6"/>
  <c r="F274" i="6"/>
  <c r="G274" i="6" s="1"/>
  <c r="O274" i="6"/>
  <c r="AG274" i="6"/>
  <c r="R274" i="6"/>
  <c r="AJ274" i="6"/>
  <c r="D274" i="6"/>
  <c r="M274" i="6"/>
  <c r="B275" i="6"/>
  <c r="AA274" i="6"/>
  <c r="AP274" i="6"/>
  <c r="A274" i="6"/>
  <c r="AM274" i="6"/>
  <c r="BN276" i="6"/>
  <c r="BP275" i="6"/>
  <c r="BM275" i="6"/>
  <c r="BR275" i="6"/>
  <c r="BU275" i="6"/>
  <c r="BX275" i="6"/>
  <c r="BQ275" i="6"/>
  <c r="DE273" i="6"/>
  <c r="BV274" i="6"/>
  <c r="DF273" i="6"/>
  <c r="BW273" i="6"/>
  <c r="BY273" i="6" s="1"/>
  <c r="DG273" i="6"/>
  <c r="BT273" i="6"/>
  <c r="CA273" i="6" s="1"/>
  <c r="H274" i="6"/>
  <c r="K274" i="6" l="1"/>
  <c r="AU274" i="6"/>
  <c r="J275" i="6"/>
  <c r="AS275" i="6" s="1"/>
  <c r="AT274" i="6"/>
  <c r="BZ273" i="6"/>
  <c r="CB273" i="6" s="1"/>
  <c r="CC273" i="6" s="1"/>
  <c r="BS275" i="6"/>
  <c r="AD275" i="6"/>
  <c r="O275" i="6"/>
  <c r="U275" i="6"/>
  <c r="X275" i="6"/>
  <c r="I275" i="6"/>
  <c r="M275" i="6"/>
  <c r="F275" i="6"/>
  <c r="G275" i="6" s="1"/>
  <c r="AM275" i="6"/>
  <c r="L275" i="6"/>
  <c r="R275" i="6"/>
  <c r="B276" i="6"/>
  <c r="A275" i="6"/>
  <c r="AP275" i="6"/>
  <c r="D275" i="6"/>
  <c r="AG275" i="6"/>
  <c r="AJ275" i="6"/>
  <c r="E275" i="6"/>
  <c r="AA275" i="6"/>
  <c r="N274" i="6"/>
  <c r="BM276" i="6"/>
  <c r="BR276" i="6"/>
  <c r="BN277" i="6"/>
  <c r="BQ276" i="6"/>
  <c r="BU276" i="6"/>
  <c r="BX276" i="6"/>
  <c r="BP276" i="6"/>
  <c r="AT275" i="6"/>
  <c r="J276" i="6"/>
  <c r="DF274" i="6"/>
  <c r="DG274" i="6"/>
  <c r="BW274" i="6"/>
  <c r="BY274" i="6" s="1"/>
  <c r="DE274" i="6"/>
  <c r="BV275" i="6"/>
  <c r="BT274" i="6"/>
  <c r="CA274" i="6" s="1"/>
  <c r="H275" i="6"/>
  <c r="P274" i="6"/>
  <c r="Q274" i="6" s="1"/>
  <c r="K275" i="6" l="1"/>
  <c r="AU275" i="6"/>
  <c r="BZ274" i="6"/>
  <c r="CB274" i="6" s="1"/>
  <c r="CC274" i="6" s="1"/>
  <c r="BS276" i="6"/>
  <c r="R276" i="6"/>
  <c r="I276" i="6"/>
  <c r="K276" i="6" s="1"/>
  <c r="M276" i="6"/>
  <c r="E276" i="6"/>
  <c r="AA276" i="6"/>
  <c r="AP276" i="6"/>
  <c r="A276" i="6"/>
  <c r="AG276" i="6"/>
  <c r="AJ276" i="6"/>
  <c r="B277" i="6"/>
  <c r="BR277" i="6" s="1"/>
  <c r="BS277" i="6" s="1"/>
  <c r="AD276" i="6"/>
  <c r="O276" i="6"/>
  <c r="L276" i="6"/>
  <c r="AM276" i="6"/>
  <c r="X276" i="6"/>
  <c r="F276" i="6"/>
  <c r="G276" i="6" s="1"/>
  <c r="D276" i="6"/>
  <c r="U276" i="6"/>
  <c r="N275" i="6"/>
  <c r="BN278" i="6"/>
  <c r="BQ277" i="6"/>
  <c r="BX277" i="6"/>
  <c r="BU277" i="6"/>
  <c r="BM277" i="6"/>
  <c r="BP277" i="6"/>
  <c r="J277" i="6"/>
  <c r="AS276" i="6"/>
  <c r="AT276" i="6"/>
  <c r="AU276" i="6"/>
  <c r="DF275" i="6"/>
  <c r="BW275" i="6"/>
  <c r="BY275" i="6" s="1"/>
  <c r="DE275" i="6"/>
  <c r="DG275" i="6"/>
  <c r="BV276" i="6"/>
  <c r="BT275" i="6"/>
  <c r="CA275" i="6" s="1"/>
  <c r="P275" i="6"/>
  <c r="Q275" i="6" s="1"/>
  <c r="H276" i="6"/>
  <c r="N276" i="6" l="1"/>
  <c r="BZ275" i="6"/>
  <c r="X277" i="6"/>
  <c r="B278" i="6"/>
  <c r="AP277" i="6"/>
  <c r="O277" i="6"/>
  <c r="AA277" i="6"/>
  <c r="AM277" i="6"/>
  <c r="M277" i="6"/>
  <c r="A277" i="6"/>
  <c r="E277" i="6"/>
  <c r="AG277" i="6"/>
  <c r="I277" i="6"/>
  <c r="U277" i="6"/>
  <c r="AJ277" i="6"/>
  <c r="F277" i="6"/>
  <c r="G277" i="6" s="1"/>
  <c r="AD277" i="6"/>
  <c r="L277" i="6"/>
  <c r="R277" i="6"/>
  <c r="D277" i="6"/>
  <c r="BQ278" i="6"/>
  <c r="BX278" i="6"/>
  <c r="BN279" i="6"/>
  <c r="BR278" i="6"/>
  <c r="BS278" i="6" s="1"/>
  <c r="BM278" i="6"/>
  <c r="BU278" i="6"/>
  <c r="BP278" i="6"/>
  <c r="AU277" i="6"/>
  <c r="K277" i="6"/>
  <c r="AS277" i="6"/>
  <c r="AT277" i="6"/>
  <c r="J278" i="6"/>
  <c r="DF276" i="6"/>
  <c r="DE276" i="6"/>
  <c r="DG276" i="6"/>
  <c r="BW276" i="6"/>
  <c r="BY276" i="6" s="1"/>
  <c r="BV277" i="6"/>
  <c r="BT276" i="6"/>
  <c r="CA276" i="6" s="1"/>
  <c r="CB275" i="6"/>
  <c r="CC275" i="6" s="1"/>
  <c r="H277" i="6"/>
  <c r="P276" i="6"/>
  <c r="Q276" i="6" s="1"/>
  <c r="N277" i="6" l="1"/>
  <c r="BZ276" i="6"/>
  <c r="CB276" i="6" s="1"/>
  <c r="CC276" i="6" s="1"/>
  <c r="M278" i="6"/>
  <c r="A278" i="6"/>
  <c r="R278" i="6"/>
  <c r="L278" i="6"/>
  <c r="D278" i="6"/>
  <c r="AA278" i="6"/>
  <c r="AD278" i="6"/>
  <c r="I278" i="6"/>
  <c r="K278" i="6" s="1"/>
  <c r="AM278" i="6"/>
  <c r="AJ278" i="6"/>
  <c r="B279" i="6"/>
  <c r="J279" i="6" s="1"/>
  <c r="AG278" i="6"/>
  <c r="O278" i="6"/>
  <c r="E278" i="6"/>
  <c r="AP278" i="6"/>
  <c r="F278" i="6"/>
  <c r="G278" i="6" s="1"/>
  <c r="U278" i="6"/>
  <c r="X278" i="6"/>
  <c r="BN280" i="6"/>
  <c r="BQ279" i="6"/>
  <c r="BU279" i="6"/>
  <c r="BX279" i="6"/>
  <c r="BP279" i="6"/>
  <c r="BM279" i="6"/>
  <c r="AS278" i="6"/>
  <c r="AU278" i="6"/>
  <c r="AT278" i="6"/>
  <c r="BW277" i="6"/>
  <c r="BY277" i="6" s="1"/>
  <c r="DE277" i="6"/>
  <c r="DF277" i="6"/>
  <c r="DG277" i="6"/>
  <c r="BV278" i="6"/>
  <c r="BT277" i="6"/>
  <c r="CA277" i="6" s="1"/>
  <c r="H278" i="6"/>
  <c r="P277" i="6"/>
  <c r="Q277" i="6" s="1"/>
  <c r="BZ277" i="6" l="1"/>
  <c r="CB277" i="6" s="1"/>
  <c r="CC277" i="6" s="1"/>
  <c r="N278" i="6"/>
  <c r="R279" i="6"/>
  <c r="O279" i="6"/>
  <c r="I279" i="6"/>
  <c r="K279" i="6" s="1"/>
  <c r="AJ279" i="6"/>
  <c r="L279" i="6"/>
  <c r="E279" i="6"/>
  <c r="AP279" i="6"/>
  <c r="U279" i="6"/>
  <c r="M279" i="6"/>
  <c r="A279" i="6"/>
  <c r="F279" i="6"/>
  <c r="G279" i="6" s="1"/>
  <c r="AM279" i="6"/>
  <c r="AA279" i="6"/>
  <c r="X279" i="6"/>
  <c r="D279" i="6"/>
  <c r="AG279" i="6"/>
  <c r="AD279" i="6"/>
  <c r="B280" i="6"/>
  <c r="BR280" i="6" s="1"/>
  <c r="BR279" i="6"/>
  <c r="BS279" i="6" s="1"/>
  <c r="BN281" i="6"/>
  <c r="BX280" i="6"/>
  <c r="BU280" i="6"/>
  <c r="BP280" i="6"/>
  <c r="BM280" i="6"/>
  <c r="BQ280" i="6"/>
  <c r="AS279" i="6"/>
  <c r="J280" i="6"/>
  <c r="AU279" i="6"/>
  <c r="AT279" i="6"/>
  <c r="DF278" i="6"/>
  <c r="DE278" i="6"/>
  <c r="BV279" i="6"/>
  <c r="BW278" i="6"/>
  <c r="BY278" i="6" s="1"/>
  <c r="DG278" i="6"/>
  <c r="BT278" i="6"/>
  <c r="CA278" i="6" s="1"/>
  <c r="H279" i="6"/>
  <c r="P278" i="6"/>
  <c r="Q278" i="6" s="1"/>
  <c r="N279" i="6" l="1"/>
  <c r="BZ278" i="6"/>
  <c r="CB278" i="6" s="1"/>
  <c r="CC278" i="6" s="1"/>
  <c r="BS280" i="6"/>
  <c r="M280" i="6"/>
  <c r="L280" i="6"/>
  <c r="E280" i="6"/>
  <c r="AA280" i="6"/>
  <c r="F280" i="6"/>
  <c r="G280" i="6" s="1"/>
  <c r="AM280" i="6"/>
  <c r="AD280" i="6"/>
  <c r="D280" i="6"/>
  <c r="AJ280" i="6"/>
  <c r="I280" i="6"/>
  <c r="R280" i="6"/>
  <c r="A280" i="6"/>
  <c r="AP280" i="6"/>
  <c r="B281" i="6"/>
  <c r="U280" i="6"/>
  <c r="X280" i="6"/>
  <c r="O280" i="6"/>
  <c r="AG280" i="6"/>
  <c r="BN282" i="6"/>
  <c r="BU281" i="6"/>
  <c r="BX281" i="6"/>
  <c r="BP281" i="6"/>
  <c r="BQ281" i="6"/>
  <c r="BM281" i="6"/>
  <c r="BR281" i="6"/>
  <c r="K280" i="6"/>
  <c r="J281" i="6"/>
  <c r="AS280" i="6"/>
  <c r="AT280" i="6"/>
  <c r="AU280" i="6"/>
  <c r="BW279" i="6"/>
  <c r="BY279" i="6" s="1"/>
  <c r="DG279" i="6"/>
  <c r="BV280" i="6"/>
  <c r="DF279" i="6"/>
  <c r="DE279" i="6"/>
  <c r="BT279" i="6"/>
  <c r="CA279" i="6" s="1"/>
  <c r="H280" i="6"/>
  <c r="P279" i="6"/>
  <c r="Q279" i="6" s="1"/>
  <c r="BS281" i="6" l="1"/>
  <c r="BZ279" i="6"/>
  <c r="CB279" i="6" s="1"/>
  <c r="CC279" i="6" s="1"/>
  <c r="AJ281" i="6"/>
  <c r="O281" i="6"/>
  <c r="AM281" i="6"/>
  <c r="D281" i="6"/>
  <c r="M281" i="6"/>
  <c r="X281" i="6"/>
  <c r="A281" i="6"/>
  <c r="F281" i="6"/>
  <c r="G281" i="6" s="1"/>
  <c r="AP281" i="6"/>
  <c r="I281" i="6"/>
  <c r="K281" i="6" s="1"/>
  <c r="R281" i="6"/>
  <c r="L281" i="6"/>
  <c r="AD281" i="6"/>
  <c r="U281" i="6"/>
  <c r="AA281" i="6"/>
  <c r="E281" i="6"/>
  <c r="AG281" i="6"/>
  <c r="B282" i="6"/>
  <c r="BR282" i="6" s="1"/>
  <c r="BS282" i="6" s="1"/>
  <c r="N280" i="6"/>
  <c r="BN283" i="6"/>
  <c r="BP282" i="6"/>
  <c r="BM282" i="6"/>
  <c r="BQ282" i="6"/>
  <c r="BU282" i="6"/>
  <c r="BX282" i="6"/>
  <c r="AT281" i="6"/>
  <c r="AU281" i="6"/>
  <c r="AS281" i="6"/>
  <c r="DF280" i="6"/>
  <c r="DE280" i="6"/>
  <c r="DG280" i="6"/>
  <c r="BW280" i="6"/>
  <c r="BY280" i="6" s="1"/>
  <c r="BV281" i="6"/>
  <c r="BT280" i="6"/>
  <c r="CA280" i="6" s="1"/>
  <c r="H281" i="6"/>
  <c r="P280" i="6"/>
  <c r="Q280" i="6" s="1"/>
  <c r="J282" i="6" l="1"/>
  <c r="AT282" i="6" s="1"/>
  <c r="BZ280" i="6"/>
  <c r="N281" i="6"/>
  <c r="M282" i="6"/>
  <c r="F282" i="6"/>
  <c r="G282" i="6" s="1"/>
  <c r="AD282" i="6"/>
  <c r="A282" i="6"/>
  <c r="AM282" i="6"/>
  <c r="B283" i="6"/>
  <c r="AA282" i="6"/>
  <c r="O282" i="6"/>
  <c r="U282" i="6"/>
  <c r="AP282" i="6"/>
  <c r="L282" i="6"/>
  <c r="AG282" i="6"/>
  <c r="R282" i="6"/>
  <c r="E282" i="6"/>
  <c r="AJ282" i="6"/>
  <c r="D282" i="6"/>
  <c r="X282" i="6"/>
  <c r="I282" i="6"/>
  <c r="BN284" i="6"/>
  <c r="BP283" i="6"/>
  <c r="BM283" i="6"/>
  <c r="BQ283" i="6"/>
  <c r="BX283" i="6"/>
  <c r="BU283" i="6"/>
  <c r="AS282" i="6"/>
  <c r="BW281" i="6"/>
  <c r="BY281" i="6" s="1"/>
  <c r="DG281" i="6"/>
  <c r="BV282" i="6"/>
  <c r="DE281" i="6"/>
  <c r="DF281" i="6"/>
  <c r="BT281" i="6"/>
  <c r="CA281" i="6" s="1"/>
  <c r="CB280" i="6"/>
  <c r="CC280" i="6" s="1"/>
  <c r="H282" i="6"/>
  <c r="P281" i="6"/>
  <c r="Q281" i="6" s="1"/>
  <c r="AU282" i="6" l="1"/>
  <c r="K282" i="6"/>
  <c r="BZ281" i="6"/>
  <c r="CB281" i="6" s="1"/>
  <c r="CC281" i="6" s="1"/>
  <c r="N282" i="6"/>
  <c r="AD283" i="6"/>
  <c r="O283" i="6"/>
  <c r="AA283" i="6"/>
  <c r="I283" i="6"/>
  <c r="AM283" i="6"/>
  <c r="AP283" i="6"/>
  <c r="D283" i="6"/>
  <c r="X283" i="6"/>
  <c r="E283" i="6"/>
  <c r="R283" i="6"/>
  <c r="M283" i="6"/>
  <c r="F283" i="6"/>
  <c r="G283" i="6" s="1"/>
  <c r="A283" i="6"/>
  <c r="L283" i="6"/>
  <c r="U283" i="6"/>
  <c r="AJ283" i="6"/>
  <c r="B284" i="6"/>
  <c r="AG283" i="6"/>
  <c r="J283" i="6"/>
  <c r="J284" i="6" s="1"/>
  <c r="BR283" i="6"/>
  <c r="BS283" i="6" s="1"/>
  <c r="BN285" i="6"/>
  <c r="BM284" i="6"/>
  <c r="BR284" i="6"/>
  <c r="BP284" i="6"/>
  <c r="BX284" i="6"/>
  <c r="BU284" i="6"/>
  <c r="BQ284" i="6"/>
  <c r="DG282" i="6"/>
  <c r="BW282" i="6"/>
  <c r="BY282" i="6" s="1"/>
  <c r="DF282" i="6"/>
  <c r="DE282" i="6"/>
  <c r="BV283" i="6"/>
  <c r="BT282" i="6"/>
  <c r="CA282" i="6" s="1"/>
  <c r="H283" i="6"/>
  <c r="P282" i="6"/>
  <c r="Q282" i="6" s="1"/>
  <c r="AS283" i="6" l="1"/>
  <c r="N283" i="6"/>
  <c r="AU283" i="6"/>
  <c r="AT283" i="6"/>
  <c r="K283" i="6"/>
  <c r="P283" i="6" s="1"/>
  <c r="Q283" i="6" s="1"/>
  <c r="BS284" i="6"/>
  <c r="BZ282" i="6"/>
  <c r="CB282" i="6" s="1"/>
  <c r="CC282" i="6" s="1"/>
  <c r="R284" i="6"/>
  <c r="A284" i="6"/>
  <c r="AM284" i="6"/>
  <c r="X284" i="6"/>
  <c r="I284" i="6"/>
  <c r="K284" i="6" s="1"/>
  <c r="M284" i="6"/>
  <c r="D284" i="6"/>
  <c r="B285" i="6"/>
  <c r="O284" i="6"/>
  <c r="L284" i="6"/>
  <c r="AA284" i="6"/>
  <c r="E284" i="6"/>
  <c r="U284" i="6"/>
  <c r="AP284" i="6"/>
  <c r="F284" i="6"/>
  <c r="G284" i="6" s="1"/>
  <c r="AG284" i="6"/>
  <c r="AJ284" i="6"/>
  <c r="AD284" i="6"/>
  <c r="BN286" i="6"/>
  <c r="BM285" i="6"/>
  <c r="BR285" i="6"/>
  <c r="BU285" i="6"/>
  <c r="BP285" i="6"/>
  <c r="BX285" i="6"/>
  <c r="BQ285" i="6"/>
  <c r="AT284" i="6"/>
  <c r="AS284" i="6"/>
  <c r="AU284" i="6"/>
  <c r="DE283" i="6"/>
  <c r="BV284" i="6"/>
  <c r="DF283" i="6"/>
  <c r="BW283" i="6"/>
  <c r="BY283" i="6" s="1"/>
  <c r="DG283" i="6"/>
  <c r="BT283" i="6"/>
  <c r="CA283" i="6" s="1"/>
  <c r="H284" i="6"/>
  <c r="BS285" i="6" l="1"/>
  <c r="BZ283" i="6"/>
  <c r="AD285" i="6"/>
  <c r="F285" i="6"/>
  <c r="G285" i="6" s="1"/>
  <c r="AM285" i="6"/>
  <c r="D285" i="6"/>
  <c r="R285" i="6"/>
  <c r="B286" i="6"/>
  <c r="U285" i="6"/>
  <c r="X285" i="6"/>
  <c r="A285" i="6"/>
  <c r="AP285" i="6"/>
  <c r="L285" i="6"/>
  <c r="M285" i="6"/>
  <c r="O285" i="6"/>
  <c r="E285" i="6"/>
  <c r="AG285" i="6"/>
  <c r="AJ285" i="6"/>
  <c r="I285" i="6"/>
  <c r="AA285" i="6"/>
  <c r="J285" i="6"/>
  <c r="AT285" i="6" s="1"/>
  <c r="N284" i="6"/>
  <c r="BQ286" i="6"/>
  <c r="BP286" i="6"/>
  <c r="BN287" i="6"/>
  <c r="BM286" i="6"/>
  <c r="BX286" i="6"/>
  <c r="BU286" i="6"/>
  <c r="DG284" i="6"/>
  <c r="DF284" i="6"/>
  <c r="BW284" i="6"/>
  <c r="BY284" i="6" s="1"/>
  <c r="BV285" i="6"/>
  <c r="DE284" i="6"/>
  <c r="BT284" i="6"/>
  <c r="CA284" i="6" s="1"/>
  <c r="CB283" i="6"/>
  <c r="CC283" i="6" s="1"/>
  <c r="H285" i="6"/>
  <c r="P284" i="6"/>
  <c r="Q284" i="6" s="1"/>
  <c r="AU285" i="6" l="1"/>
  <c r="K285" i="6"/>
  <c r="AS285" i="6"/>
  <c r="BZ284" i="6"/>
  <c r="D286" i="6"/>
  <c r="AA286" i="6"/>
  <c r="E286" i="6"/>
  <c r="AM286" i="6"/>
  <c r="X286" i="6"/>
  <c r="O286" i="6"/>
  <c r="AP286" i="6"/>
  <c r="F286" i="6"/>
  <c r="G286" i="6" s="1"/>
  <c r="U286" i="6"/>
  <c r="AJ286" i="6"/>
  <c r="L286" i="6"/>
  <c r="AG286" i="6"/>
  <c r="AD286" i="6"/>
  <c r="I286" i="6"/>
  <c r="R286" i="6"/>
  <c r="A286" i="6"/>
  <c r="M286" i="6"/>
  <c r="B287" i="6"/>
  <c r="BR286" i="6"/>
  <c r="BS286" i="6" s="1"/>
  <c r="N285" i="6"/>
  <c r="J286" i="6"/>
  <c r="AS286" i="6" s="1"/>
  <c r="BN288" i="6"/>
  <c r="BQ287" i="6"/>
  <c r="BX287" i="6"/>
  <c r="BU287" i="6"/>
  <c r="BP287" i="6"/>
  <c r="BM287" i="6"/>
  <c r="BR287" i="6"/>
  <c r="BV286" i="6"/>
  <c r="DE285" i="6"/>
  <c r="BW285" i="6"/>
  <c r="BY285" i="6" s="1"/>
  <c r="DF285" i="6"/>
  <c r="DG285" i="6"/>
  <c r="BT285" i="6"/>
  <c r="CA285" i="6" s="1"/>
  <c r="CB284" i="6"/>
  <c r="CC284" i="6" s="1"/>
  <c r="H286" i="6"/>
  <c r="P285" i="6"/>
  <c r="Q285" i="6" s="1"/>
  <c r="BS287" i="6" l="1"/>
  <c r="AT286" i="6"/>
  <c r="J287" i="6"/>
  <c r="AT287" i="6" s="1"/>
  <c r="N286" i="6"/>
  <c r="BZ285" i="6"/>
  <c r="CB285" i="6" s="1"/>
  <c r="CC285" i="6" s="1"/>
  <c r="K286" i="6"/>
  <c r="AU286" i="6"/>
  <c r="X287" i="6"/>
  <c r="B288" i="6"/>
  <c r="F287" i="6"/>
  <c r="G287" i="6" s="1"/>
  <c r="M287" i="6"/>
  <c r="O287" i="6"/>
  <c r="AJ287" i="6"/>
  <c r="AA287" i="6"/>
  <c r="R287" i="6"/>
  <c r="AG287" i="6"/>
  <c r="AP287" i="6"/>
  <c r="E287" i="6"/>
  <c r="U287" i="6"/>
  <c r="D287" i="6"/>
  <c r="AM287" i="6"/>
  <c r="I287" i="6"/>
  <c r="K287" i="6" s="1"/>
  <c r="A287" i="6"/>
  <c r="AD287" i="6"/>
  <c r="L287" i="6"/>
  <c r="BQ288" i="6"/>
  <c r="BU288" i="6"/>
  <c r="BX288" i="6"/>
  <c r="BN289" i="6"/>
  <c r="BP288" i="6"/>
  <c r="BM288" i="6"/>
  <c r="J288" i="6"/>
  <c r="AS287" i="6"/>
  <c r="DE286" i="6"/>
  <c r="BW286" i="6"/>
  <c r="BY286" i="6" s="1"/>
  <c r="DG286" i="6"/>
  <c r="BV287" i="6"/>
  <c r="DF286" i="6"/>
  <c r="BT286" i="6"/>
  <c r="CA286" i="6" s="1"/>
  <c r="H287" i="6"/>
  <c r="P286" i="6"/>
  <c r="Q286" i="6" s="1"/>
  <c r="AU287" i="6" l="1"/>
  <c r="BZ286" i="6"/>
  <c r="CB286" i="6" s="1"/>
  <c r="CC286" i="6" s="1"/>
  <c r="N287" i="6"/>
  <c r="AD288" i="6"/>
  <c r="A288" i="6"/>
  <c r="M288" i="6"/>
  <c r="X288" i="6"/>
  <c r="L288" i="6"/>
  <c r="R288" i="6"/>
  <c r="E288" i="6"/>
  <c r="F288" i="6"/>
  <c r="G288" i="6" s="1"/>
  <c r="D288" i="6"/>
  <c r="AA288" i="6"/>
  <c r="I288" i="6"/>
  <c r="K288" i="6" s="1"/>
  <c r="AM288" i="6"/>
  <c r="AP288" i="6"/>
  <c r="B289" i="6"/>
  <c r="BR289" i="6" s="1"/>
  <c r="U288" i="6"/>
  <c r="AJ288" i="6"/>
  <c r="O288" i="6"/>
  <c r="AG288" i="6"/>
  <c r="BR288" i="6"/>
  <c r="BS288" i="6" s="1"/>
  <c r="BN290" i="6"/>
  <c r="BX289" i="6"/>
  <c r="BU289" i="6"/>
  <c r="BP289" i="6"/>
  <c r="BM289" i="6"/>
  <c r="BQ289" i="6"/>
  <c r="AT288" i="6"/>
  <c r="AU288" i="6"/>
  <c r="AS288" i="6"/>
  <c r="BV288" i="6"/>
  <c r="BW287" i="6"/>
  <c r="BY287" i="6" s="1"/>
  <c r="DF287" i="6"/>
  <c r="DG287" i="6"/>
  <c r="DE287" i="6"/>
  <c r="BT287" i="6"/>
  <c r="CA287" i="6" s="1"/>
  <c r="H288" i="6"/>
  <c r="P287" i="6"/>
  <c r="Q287" i="6" s="1"/>
  <c r="J289" i="6" l="1"/>
  <c r="AS289" i="6" s="1"/>
  <c r="N288" i="6"/>
  <c r="BZ287" i="6"/>
  <c r="AP289" i="6"/>
  <c r="O289" i="6"/>
  <c r="AA289" i="6"/>
  <c r="A289" i="6"/>
  <c r="AM289" i="6"/>
  <c r="R289" i="6"/>
  <c r="M289" i="6"/>
  <c r="L289" i="6"/>
  <c r="AJ289" i="6"/>
  <c r="E289" i="6"/>
  <c r="AD289" i="6"/>
  <c r="X289" i="6"/>
  <c r="F289" i="6"/>
  <c r="G289" i="6" s="1"/>
  <c r="I289" i="6"/>
  <c r="K289" i="6" s="1"/>
  <c r="D289" i="6"/>
  <c r="U289" i="6"/>
  <c r="B290" i="6"/>
  <c r="AG289" i="6"/>
  <c r="BS289" i="6"/>
  <c r="BN291" i="6"/>
  <c r="BP290" i="6"/>
  <c r="BM290" i="6"/>
  <c r="BQ290" i="6"/>
  <c r="BX290" i="6"/>
  <c r="BU290" i="6"/>
  <c r="AT289" i="6"/>
  <c r="AU289" i="6"/>
  <c r="DF288" i="6"/>
  <c r="DG288" i="6"/>
  <c r="DE288" i="6"/>
  <c r="BW288" i="6"/>
  <c r="BY288" i="6" s="1"/>
  <c r="BV289" i="6"/>
  <c r="BT288" i="6"/>
  <c r="CA288" i="6" s="1"/>
  <c r="CB287" i="6"/>
  <c r="CC287" i="6" s="1"/>
  <c r="H289" i="6"/>
  <c r="P288" i="6"/>
  <c r="Q288" i="6" s="1"/>
  <c r="J290" i="6" l="1"/>
  <c r="BR290" i="6"/>
  <c r="N289" i="6"/>
  <c r="BZ288" i="6"/>
  <c r="CB288" i="6" s="1"/>
  <c r="CC288" i="6" s="1"/>
  <c r="BS290" i="6"/>
  <c r="X290" i="6"/>
  <c r="I290" i="6"/>
  <c r="R290" i="6"/>
  <c r="D290" i="6"/>
  <c r="B291" i="6"/>
  <c r="AA290" i="6"/>
  <c r="AP290" i="6"/>
  <c r="AG290" i="6"/>
  <c r="M290" i="6"/>
  <c r="E290" i="6"/>
  <c r="O290" i="6"/>
  <c r="U290" i="6"/>
  <c r="A290" i="6"/>
  <c r="AD290" i="6"/>
  <c r="L290" i="6"/>
  <c r="AM290" i="6"/>
  <c r="AJ290" i="6"/>
  <c r="F290" i="6"/>
  <c r="G290" i="6" s="1"/>
  <c r="BN292" i="6"/>
  <c r="BM291" i="6"/>
  <c r="BR291" i="6"/>
  <c r="BX291" i="6"/>
  <c r="BQ291" i="6"/>
  <c r="BU291" i="6"/>
  <c r="BP291" i="6"/>
  <c r="AS290" i="6"/>
  <c r="AT290" i="6"/>
  <c r="K290" i="6"/>
  <c r="AU290" i="6"/>
  <c r="DF289" i="6"/>
  <c r="BW289" i="6"/>
  <c r="BY289" i="6" s="1"/>
  <c r="DG289" i="6"/>
  <c r="DE289" i="6"/>
  <c r="BV290" i="6"/>
  <c r="BT289" i="6"/>
  <c r="CA289" i="6" s="1"/>
  <c r="H290" i="6"/>
  <c r="P289" i="6"/>
  <c r="Q289" i="6" s="1"/>
  <c r="N290" i="6" l="1"/>
  <c r="BS291" i="6"/>
  <c r="BZ289" i="6"/>
  <c r="AJ291" i="6"/>
  <c r="F291" i="6"/>
  <c r="G291" i="6" s="1"/>
  <c r="AA291" i="6"/>
  <c r="AD291" i="6"/>
  <c r="I291" i="6"/>
  <c r="R291" i="6"/>
  <c r="E291" i="6"/>
  <c r="M291" i="6"/>
  <c r="X291" i="6"/>
  <c r="O291" i="6"/>
  <c r="AM291" i="6"/>
  <c r="A291" i="6"/>
  <c r="U291" i="6"/>
  <c r="L291" i="6"/>
  <c r="AG291" i="6"/>
  <c r="AP291" i="6"/>
  <c r="D291" i="6"/>
  <c r="B292" i="6"/>
  <c r="J291" i="6"/>
  <c r="J292" i="6" s="1"/>
  <c r="BM292" i="6"/>
  <c r="BR292" i="6"/>
  <c r="BX292" i="6"/>
  <c r="BP292" i="6"/>
  <c r="BQ292" i="6"/>
  <c r="BU292" i="6"/>
  <c r="BN293" i="6"/>
  <c r="DE290" i="6"/>
  <c r="BW290" i="6"/>
  <c r="BY290" i="6" s="1"/>
  <c r="BV291" i="6"/>
  <c r="DG290" i="6"/>
  <c r="DF290" i="6"/>
  <c r="BT290" i="6"/>
  <c r="CA290" i="6" s="1"/>
  <c r="CB289" i="6"/>
  <c r="CC289" i="6" s="1"/>
  <c r="H291" i="6"/>
  <c r="P290" i="6"/>
  <c r="Q290" i="6" s="1"/>
  <c r="K291" i="6" l="1"/>
  <c r="AS291" i="6"/>
  <c r="AT291" i="6"/>
  <c r="BS292" i="6"/>
  <c r="BZ290" i="6"/>
  <c r="CB290" i="6" s="1"/>
  <c r="CC290" i="6" s="1"/>
  <c r="AU291" i="6"/>
  <c r="R292" i="6"/>
  <c r="O292" i="6"/>
  <c r="AD292" i="6"/>
  <c r="E292" i="6"/>
  <c r="M292" i="6"/>
  <c r="D292" i="6"/>
  <c r="AJ292" i="6"/>
  <c r="I292" i="6"/>
  <c r="K292" i="6" s="1"/>
  <c r="X292" i="6"/>
  <c r="B293" i="6"/>
  <c r="J293" i="6" s="1"/>
  <c r="L292" i="6"/>
  <c r="AA292" i="6"/>
  <c r="F292" i="6"/>
  <c r="G292" i="6" s="1"/>
  <c r="U292" i="6"/>
  <c r="AP292" i="6"/>
  <c r="A292" i="6"/>
  <c r="AG292" i="6"/>
  <c r="AM292" i="6"/>
  <c r="N291" i="6"/>
  <c r="BX293" i="6"/>
  <c r="BU293" i="6"/>
  <c r="BP293" i="6"/>
  <c r="BR293" i="6"/>
  <c r="BS293" i="6" s="1"/>
  <c r="BQ293" i="6"/>
  <c r="BM293" i="6"/>
  <c r="BN294" i="6"/>
  <c r="AT292" i="6"/>
  <c r="AU292" i="6"/>
  <c r="AS292" i="6"/>
  <c r="DE291" i="6"/>
  <c r="BW291" i="6"/>
  <c r="BY291" i="6" s="1"/>
  <c r="BV292" i="6"/>
  <c r="DG291" i="6"/>
  <c r="DF291" i="6"/>
  <c r="BT291" i="6"/>
  <c r="CA291" i="6" s="1"/>
  <c r="H292" i="6"/>
  <c r="P291" i="6"/>
  <c r="Q291" i="6" s="1"/>
  <c r="BZ291" i="6" l="1"/>
  <c r="N292" i="6"/>
  <c r="X293" i="6"/>
  <c r="E293" i="6"/>
  <c r="F293" i="6"/>
  <c r="G293" i="6" s="1"/>
  <c r="AJ293" i="6"/>
  <c r="L293" i="6"/>
  <c r="AM293" i="6"/>
  <c r="M293" i="6"/>
  <c r="B294" i="6"/>
  <c r="U293" i="6"/>
  <c r="R293" i="6"/>
  <c r="I293" i="6"/>
  <c r="K293" i="6" s="1"/>
  <c r="D293" i="6"/>
  <c r="AG293" i="6"/>
  <c r="AP293" i="6"/>
  <c r="A293" i="6"/>
  <c r="AA293" i="6"/>
  <c r="AD293" i="6"/>
  <c r="O293" i="6"/>
  <c r="BN295" i="6"/>
  <c r="BQ294" i="6"/>
  <c r="BX294" i="6"/>
  <c r="BU294" i="6"/>
  <c r="BR294" i="6"/>
  <c r="BS294" i="6" s="1"/>
  <c r="BM294" i="6"/>
  <c r="BP294" i="6"/>
  <c r="AS293" i="6"/>
  <c r="J294" i="6"/>
  <c r="AU293" i="6"/>
  <c r="AT293" i="6"/>
  <c r="DG292" i="6"/>
  <c r="BW292" i="6"/>
  <c r="BY292" i="6" s="1"/>
  <c r="DE292" i="6"/>
  <c r="DF292" i="6"/>
  <c r="BV293" i="6"/>
  <c r="BT292" i="6"/>
  <c r="CA292" i="6" s="1"/>
  <c r="CB291" i="6"/>
  <c r="CC291" i="6" s="1"/>
  <c r="H293" i="6"/>
  <c r="P292" i="6"/>
  <c r="Q292" i="6" s="1"/>
  <c r="N293" i="6" l="1"/>
  <c r="BZ292" i="6"/>
  <c r="AJ294" i="6"/>
  <c r="A294" i="6"/>
  <c r="AG294" i="6"/>
  <c r="D294" i="6"/>
  <c r="M294" i="6"/>
  <c r="L294" i="6"/>
  <c r="I294" i="6"/>
  <c r="AA294" i="6"/>
  <c r="AP294" i="6"/>
  <c r="U294" i="6"/>
  <c r="X294" i="6"/>
  <c r="B295" i="6"/>
  <c r="J295" i="6" s="1"/>
  <c r="R294" i="6"/>
  <c r="AD294" i="6"/>
  <c r="O294" i="6"/>
  <c r="F294" i="6"/>
  <c r="G294" i="6" s="1"/>
  <c r="AM294" i="6"/>
  <c r="E294" i="6"/>
  <c r="BN296" i="6"/>
  <c r="BQ295" i="6"/>
  <c r="BU295" i="6"/>
  <c r="BR295" i="6"/>
  <c r="BS295" i="6" s="1"/>
  <c r="BM295" i="6"/>
  <c r="BP295" i="6"/>
  <c r="BX295" i="6"/>
  <c r="K294" i="6"/>
  <c r="AT294" i="6"/>
  <c r="AU294" i="6"/>
  <c r="AS294" i="6"/>
  <c r="DF293" i="6"/>
  <c r="BW293" i="6"/>
  <c r="BY293" i="6" s="1"/>
  <c r="DE293" i="6"/>
  <c r="BV294" i="6"/>
  <c r="DG293" i="6"/>
  <c r="BT293" i="6"/>
  <c r="CA293" i="6" s="1"/>
  <c r="CB292" i="6"/>
  <c r="CC292" i="6" s="1"/>
  <c r="H294" i="6"/>
  <c r="P293" i="6"/>
  <c r="Q293" i="6" s="1"/>
  <c r="N294" i="6" l="1"/>
  <c r="BZ293" i="6"/>
  <c r="CB293" i="6" s="1"/>
  <c r="CC293" i="6" s="1"/>
  <c r="M295" i="6"/>
  <c r="L295" i="6"/>
  <c r="O295" i="6"/>
  <c r="I295" i="6"/>
  <c r="K295" i="6" s="1"/>
  <c r="AM295" i="6"/>
  <c r="AJ295" i="6"/>
  <c r="E295" i="6"/>
  <c r="D295" i="6"/>
  <c r="AA295" i="6"/>
  <c r="AP295" i="6"/>
  <c r="F295" i="6"/>
  <c r="G295" i="6" s="1"/>
  <c r="U295" i="6"/>
  <c r="X295" i="6"/>
  <c r="AG295" i="6"/>
  <c r="R295" i="6"/>
  <c r="B296" i="6"/>
  <c r="BR296" i="6" s="1"/>
  <c r="BS296" i="6" s="1"/>
  <c r="AD295" i="6"/>
  <c r="A295" i="6"/>
  <c r="BN297" i="6"/>
  <c r="BQ296" i="6"/>
  <c r="BX296" i="6"/>
  <c r="BU296" i="6"/>
  <c r="BM296" i="6"/>
  <c r="BP296" i="6"/>
  <c r="AT295" i="6"/>
  <c r="AU295" i="6"/>
  <c r="AS295" i="6"/>
  <c r="BV295" i="6"/>
  <c r="DG294" i="6"/>
  <c r="DF294" i="6"/>
  <c r="DE294" i="6"/>
  <c r="BW294" i="6"/>
  <c r="BY294" i="6" s="1"/>
  <c r="BT294" i="6"/>
  <c r="CA294" i="6" s="1"/>
  <c r="P294" i="6"/>
  <c r="Q294" i="6" s="1"/>
  <c r="H295" i="6"/>
  <c r="BZ294" i="6" l="1"/>
  <c r="CB294" i="6" s="1"/>
  <c r="CC294" i="6" s="1"/>
  <c r="M296" i="6"/>
  <c r="E296" i="6"/>
  <c r="X296" i="6"/>
  <c r="O296" i="6"/>
  <c r="U296" i="6"/>
  <c r="AD296" i="6"/>
  <c r="I296" i="6"/>
  <c r="F296" i="6"/>
  <c r="G296" i="6" s="1"/>
  <c r="AM296" i="6"/>
  <c r="AP296" i="6"/>
  <c r="B297" i="6"/>
  <c r="BR297" i="6" s="1"/>
  <c r="BS297" i="6" s="1"/>
  <c r="AG296" i="6"/>
  <c r="D296" i="6"/>
  <c r="AA296" i="6"/>
  <c r="AJ296" i="6"/>
  <c r="A296" i="6"/>
  <c r="R296" i="6"/>
  <c r="L296" i="6"/>
  <c r="N296" i="6" s="1"/>
  <c r="J296" i="6"/>
  <c r="AT296" i="6" s="1"/>
  <c r="N295" i="6"/>
  <c r="BN298" i="6"/>
  <c r="BU297" i="6"/>
  <c r="BX297" i="6"/>
  <c r="BP297" i="6"/>
  <c r="BQ297" i="6"/>
  <c r="BM297" i="6"/>
  <c r="DG295" i="6"/>
  <c r="BV296" i="6"/>
  <c r="DE295" i="6"/>
  <c r="DF295" i="6"/>
  <c r="BW295" i="6"/>
  <c r="BY295" i="6" s="1"/>
  <c r="BT295" i="6"/>
  <c r="CA295" i="6" s="1"/>
  <c r="H296" i="6"/>
  <c r="P295" i="6"/>
  <c r="Q295" i="6" s="1"/>
  <c r="J297" i="6" l="1"/>
  <c r="AT297" i="6" s="1"/>
  <c r="AS296" i="6"/>
  <c r="AU296" i="6"/>
  <c r="K296" i="6"/>
  <c r="P296" i="6" s="1"/>
  <c r="Q296" i="6" s="1"/>
  <c r="BZ295" i="6"/>
  <c r="R297" i="6"/>
  <c r="F297" i="6"/>
  <c r="G297" i="6" s="1"/>
  <c r="E297" i="6"/>
  <c r="U297" i="6"/>
  <c r="AD297" i="6"/>
  <c r="I297" i="6"/>
  <c r="AG297" i="6"/>
  <c r="X297" i="6"/>
  <c r="D297" i="6"/>
  <c r="M297" i="6"/>
  <c r="L297" i="6"/>
  <c r="B298" i="6"/>
  <c r="AP297" i="6"/>
  <c r="O297" i="6"/>
  <c r="AM297" i="6"/>
  <c r="AJ297" i="6"/>
  <c r="A297" i="6"/>
  <c r="AA297" i="6"/>
  <c r="BN299" i="6"/>
  <c r="BU298" i="6"/>
  <c r="BP298" i="6"/>
  <c r="BM298" i="6"/>
  <c r="BR298" i="6"/>
  <c r="BS298" i="6" s="1"/>
  <c r="BX298" i="6"/>
  <c r="BQ298" i="6"/>
  <c r="J298" i="6"/>
  <c r="AS297" i="6"/>
  <c r="DE296" i="6"/>
  <c r="BV297" i="6"/>
  <c r="BW296" i="6"/>
  <c r="BY296" i="6" s="1"/>
  <c r="DG296" i="6"/>
  <c r="DF296" i="6"/>
  <c r="BT296" i="6"/>
  <c r="CA296" i="6" s="1"/>
  <c r="CB295" i="6"/>
  <c r="CC295" i="6" s="1"/>
  <c r="H297" i="6"/>
  <c r="AU297" i="6" l="1"/>
  <c r="K297" i="6"/>
  <c r="N297" i="6"/>
  <c r="BZ296" i="6"/>
  <c r="CB296" i="6" s="1"/>
  <c r="CC296" i="6" s="1"/>
  <c r="AJ298" i="6"/>
  <c r="E298" i="6"/>
  <c r="F298" i="6"/>
  <c r="G298" i="6" s="1"/>
  <c r="AD298" i="6"/>
  <c r="A298" i="6"/>
  <c r="AM298" i="6"/>
  <c r="R298" i="6"/>
  <c r="I298" i="6"/>
  <c r="X298" i="6"/>
  <c r="AP298" i="6"/>
  <c r="L298" i="6"/>
  <c r="O298" i="6"/>
  <c r="AG298" i="6"/>
  <c r="M298" i="6"/>
  <c r="D298" i="6"/>
  <c r="B299" i="6"/>
  <c r="AA298" i="6"/>
  <c r="U298" i="6"/>
  <c r="BN300" i="6"/>
  <c r="BM299" i="6"/>
  <c r="BX299" i="6"/>
  <c r="BU299" i="6"/>
  <c r="BP299" i="6"/>
  <c r="BQ299" i="6"/>
  <c r="AU298" i="6"/>
  <c r="AT298" i="6"/>
  <c r="AS298" i="6"/>
  <c r="K298" i="6"/>
  <c r="DG297" i="6"/>
  <c r="DF297" i="6"/>
  <c r="DE297" i="6"/>
  <c r="BW297" i="6"/>
  <c r="BY297" i="6" s="1"/>
  <c r="BV298" i="6"/>
  <c r="BT297" i="6"/>
  <c r="CA297" i="6" s="1"/>
  <c r="H298" i="6"/>
  <c r="P297" i="6"/>
  <c r="Q297" i="6" s="1"/>
  <c r="N298" i="6" l="1"/>
  <c r="BZ297" i="6"/>
  <c r="X299" i="6"/>
  <c r="I299" i="6"/>
  <c r="L299" i="6"/>
  <c r="AA299" i="6"/>
  <c r="R299" i="6"/>
  <c r="O299" i="6"/>
  <c r="A299" i="6"/>
  <c r="AJ299" i="6"/>
  <c r="E299" i="6"/>
  <c r="U299" i="6"/>
  <c r="M299" i="6"/>
  <c r="F299" i="6"/>
  <c r="G299" i="6" s="1"/>
  <c r="AM299" i="6"/>
  <c r="AD299" i="6"/>
  <c r="B300" i="6"/>
  <c r="AG299" i="6"/>
  <c r="AP299" i="6"/>
  <c r="D299" i="6"/>
  <c r="BR299" i="6"/>
  <c r="BS299" i="6" s="1"/>
  <c r="J299" i="6"/>
  <c r="J300" i="6" s="1"/>
  <c r="BN301" i="6"/>
  <c r="BM300" i="6"/>
  <c r="BR300" i="6"/>
  <c r="BQ300" i="6"/>
  <c r="BX300" i="6"/>
  <c r="BU300" i="6"/>
  <c r="BP300" i="6"/>
  <c r="DF298" i="6"/>
  <c r="BW298" i="6"/>
  <c r="BY298" i="6" s="1"/>
  <c r="DE298" i="6"/>
  <c r="DG298" i="6"/>
  <c r="BV299" i="6"/>
  <c r="BT298" i="6"/>
  <c r="CA298" i="6" s="1"/>
  <c r="CB297" i="6"/>
  <c r="CC297" i="6" s="1"/>
  <c r="H299" i="6"/>
  <c r="P298" i="6"/>
  <c r="Q298" i="6" s="1"/>
  <c r="AS299" i="6" l="1"/>
  <c r="AT299" i="6"/>
  <c r="AU299" i="6"/>
  <c r="BS300" i="6"/>
  <c r="BZ298" i="6"/>
  <c r="CB298" i="6" s="1"/>
  <c r="CC298" i="6" s="1"/>
  <c r="M300" i="6"/>
  <c r="E300" i="6"/>
  <c r="AD300" i="6"/>
  <c r="B301" i="6"/>
  <c r="L300" i="6"/>
  <c r="AA300" i="6"/>
  <c r="I300" i="6"/>
  <c r="K300" i="6" s="1"/>
  <c r="U300" i="6"/>
  <c r="AP300" i="6"/>
  <c r="O300" i="6"/>
  <c r="AG300" i="6"/>
  <c r="AJ300" i="6"/>
  <c r="D300" i="6"/>
  <c r="AM300" i="6"/>
  <c r="X300" i="6"/>
  <c r="A300" i="6"/>
  <c r="R300" i="6"/>
  <c r="F300" i="6"/>
  <c r="G300" i="6" s="1"/>
  <c r="K299" i="6"/>
  <c r="P299" i="6" s="1"/>
  <c r="Q299" i="6" s="1"/>
  <c r="N299" i="6"/>
  <c r="BN302" i="6"/>
  <c r="BR301" i="6"/>
  <c r="BQ301" i="6"/>
  <c r="BM301" i="6"/>
  <c r="BU301" i="6"/>
  <c r="BP301" i="6"/>
  <c r="BX301" i="6"/>
  <c r="AT300" i="6"/>
  <c r="J301" i="6"/>
  <c r="AU300" i="6"/>
  <c r="AS300" i="6"/>
  <c r="DF299" i="6"/>
  <c r="BW299" i="6"/>
  <c r="BY299" i="6" s="1"/>
  <c r="DE299" i="6"/>
  <c r="BV300" i="6"/>
  <c r="DG299" i="6"/>
  <c r="BT299" i="6"/>
  <c r="CA299" i="6" s="1"/>
  <c r="H300" i="6"/>
  <c r="N300" i="6" l="1"/>
  <c r="BS301" i="6"/>
  <c r="BZ299" i="6"/>
  <c r="X301" i="6"/>
  <c r="L301" i="6"/>
  <c r="I301" i="6"/>
  <c r="K301" i="6" s="1"/>
  <c r="AG301" i="6"/>
  <c r="AJ301" i="6"/>
  <c r="AM301" i="6"/>
  <c r="M301" i="6"/>
  <c r="D301" i="6"/>
  <c r="F301" i="6"/>
  <c r="G301" i="6" s="1"/>
  <c r="U301" i="6"/>
  <c r="B302" i="6"/>
  <c r="J302" i="6" s="1"/>
  <c r="AD301" i="6"/>
  <c r="E301" i="6"/>
  <c r="R301" i="6"/>
  <c r="A301" i="6"/>
  <c r="AP301" i="6"/>
  <c r="O301" i="6"/>
  <c r="AA301" i="6"/>
  <c r="BN303" i="6"/>
  <c r="BQ302" i="6"/>
  <c r="BR302" i="6"/>
  <c r="BP302" i="6"/>
  <c r="BM302" i="6"/>
  <c r="BU302" i="6"/>
  <c r="BX302" i="6"/>
  <c r="AT301" i="6"/>
  <c r="AS301" i="6"/>
  <c r="AU301" i="6"/>
  <c r="DE300" i="6"/>
  <c r="BW300" i="6"/>
  <c r="BY300" i="6" s="1"/>
  <c r="BV301" i="6"/>
  <c r="DG300" i="6"/>
  <c r="DF300" i="6"/>
  <c r="BT300" i="6"/>
  <c r="CA300" i="6" s="1"/>
  <c r="CB299" i="6"/>
  <c r="CC299" i="6" s="1"/>
  <c r="H301" i="6"/>
  <c r="P300" i="6"/>
  <c r="Q300" i="6" s="1"/>
  <c r="BS302" i="6" l="1"/>
  <c r="BZ300" i="6"/>
  <c r="AP302" i="6"/>
  <c r="D302" i="6"/>
  <c r="U302" i="6"/>
  <c r="B303" i="6"/>
  <c r="BR303" i="6" s="1"/>
  <c r="BS303" i="6" s="1"/>
  <c r="R302" i="6"/>
  <c r="E302" i="6"/>
  <c r="AM302" i="6"/>
  <c r="AJ302" i="6"/>
  <c r="I302" i="6"/>
  <c r="AG302" i="6"/>
  <c r="AD302" i="6"/>
  <c r="L302" i="6"/>
  <c r="M302" i="6"/>
  <c r="A302" i="6"/>
  <c r="F302" i="6"/>
  <c r="G302" i="6" s="1"/>
  <c r="X302" i="6"/>
  <c r="O302" i="6"/>
  <c r="AA302" i="6"/>
  <c r="N301" i="6"/>
  <c r="BN304" i="6"/>
  <c r="BQ303" i="6"/>
  <c r="BX303" i="6"/>
  <c r="BM303" i="6"/>
  <c r="BU303" i="6"/>
  <c r="BP303" i="6"/>
  <c r="AU302" i="6"/>
  <c r="AT302" i="6"/>
  <c r="AS302" i="6"/>
  <c r="J303" i="6"/>
  <c r="K302" i="6"/>
  <c r="DE301" i="6"/>
  <c r="BW301" i="6"/>
  <c r="BY301" i="6" s="1"/>
  <c r="DF301" i="6"/>
  <c r="BV302" i="6"/>
  <c r="DG301" i="6"/>
  <c r="BT301" i="6"/>
  <c r="CA301" i="6" s="1"/>
  <c r="CB300" i="6"/>
  <c r="CC300" i="6" s="1"/>
  <c r="H302" i="6"/>
  <c r="P301" i="6"/>
  <c r="Q301" i="6" s="1"/>
  <c r="BZ301" i="6" l="1"/>
  <c r="N302" i="6"/>
  <c r="D303" i="6"/>
  <c r="AM303" i="6"/>
  <c r="B304" i="6"/>
  <c r="BR304" i="6" s="1"/>
  <c r="BS304" i="6" s="1"/>
  <c r="E303" i="6"/>
  <c r="AG303" i="6"/>
  <c r="X303" i="6"/>
  <c r="A303" i="6"/>
  <c r="AP303" i="6"/>
  <c r="F303" i="6"/>
  <c r="G303" i="6" s="1"/>
  <c r="U303" i="6"/>
  <c r="AJ303" i="6"/>
  <c r="I303" i="6"/>
  <c r="K303" i="6" s="1"/>
  <c r="AA303" i="6"/>
  <c r="AD303" i="6"/>
  <c r="R303" i="6"/>
  <c r="L303" i="6"/>
  <c r="M303" i="6"/>
  <c r="O303" i="6"/>
  <c r="BU304" i="6"/>
  <c r="BX304" i="6"/>
  <c r="BN305" i="6"/>
  <c r="BP304" i="6"/>
  <c r="BM304" i="6"/>
  <c r="BQ304" i="6"/>
  <c r="AT303" i="6"/>
  <c r="AS303" i="6"/>
  <c r="AU303" i="6"/>
  <c r="BW302" i="6"/>
  <c r="BY302" i="6" s="1"/>
  <c r="DG302" i="6"/>
  <c r="BV303" i="6"/>
  <c r="DE302" i="6"/>
  <c r="DF302" i="6"/>
  <c r="BT302" i="6"/>
  <c r="CA302" i="6" s="1"/>
  <c r="CB301" i="6"/>
  <c r="CC301" i="6" s="1"/>
  <c r="P302" i="6"/>
  <c r="Q302" i="6" s="1"/>
  <c r="H303" i="6"/>
  <c r="J304" i="6" l="1"/>
  <c r="AS304" i="6" s="1"/>
  <c r="BZ302" i="6"/>
  <c r="X304" i="6"/>
  <c r="I304" i="6"/>
  <c r="F304" i="6"/>
  <c r="G304" i="6" s="1"/>
  <c r="AA304" i="6"/>
  <c r="D304" i="6"/>
  <c r="AM304" i="6"/>
  <c r="R304" i="6"/>
  <c r="A304" i="6"/>
  <c r="M304" i="6"/>
  <c r="E304" i="6"/>
  <c r="AP304" i="6"/>
  <c r="B305" i="6"/>
  <c r="BR305" i="6" s="1"/>
  <c r="BS305" i="6" s="1"/>
  <c r="U304" i="6"/>
  <c r="AJ304" i="6"/>
  <c r="O304" i="6"/>
  <c r="AG304" i="6"/>
  <c r="AD304" i="6"/>
  <c r="L304" i="6"/>
  <c r="N303" i="6"/>
  <c r="BN306" i="6"/>
  <c r="BX305" i="6"/>
  <c r="BU305" i="6"/>
  <c r="BP305" i="6"/>
  <c r="BQ305" i="6"/>
  <c r="BM305" i="6"/>
  <c r="DF303" i="6"/>
  <c r="BW303" i="6"/>
  <c r="BY303" i="6" s="1"/>
  <c r="DE303" i="6"/>
  <c r="BV304" i="6"/>
  <c r="DG303" i="6"/>
  <c r="BT303" i="6"/>
  <c r="CA303" i="6" s="1"/>
  <c r="CB302" i="6"/>
  <c r="CC302" i="6" s="1"/>
  <c r="H304" i="6"/>
  <c r="P303" i="6"/>
  <c r="Q303" i="6" s="1"/>
  <c r="J305" i="6" l="1"/>
  <c r="AU305" i="6" s="1"/>
  <c r="AT304" i="6"/>
  <c r="K304" i="6"/>
  <c r="AU304" i="6"/>
  <c r="N304" i="6"/>
  <c r="BZ303" i="6"/>
  <c r="M305" i="6"/>
  <c r="U305" i="6"/>
  <c r="X305" i="6"/>
  <c r="F305" i="6"/>
  <c r="G305" i="6" s="1"/>
  <c r="D305" i="6"/>
  <c r="AG305" i="6"/>
  <c r="A305" i="6"/>
  <c r="AD305" i="6"/>
  <c r="R305" i="6"/>
  <c r="B306" i="6"/>
  <c r="BR306" i="6" s="1"/>
  <c r="BS306" i="6" s="1"/>
  <c r="AA305" i="6"/>
  <c r="AJ305" i="6"/>
  <c r="AM305" i="6"/>
  <c r="I305" i="6"/>
  <c r="AP305" i="6"/>
  <c r="O305" i="6"/>
  <c r="E305" i="6"/>
  <c r="L305" i="6"/>
  <c r="BN307" i="6"/>
  <c r="BU306" i="6"/>
  <c r="BP306" i="6"/>
  <c r="BM306" i="6"/>
  <c r="BQ306" i="6"/>
  <c r="BX306" i="6"/>
  <c r="AS305" i="6"/>
  <c r="AT305" i="6"/>
  <c r="DG304" i="6"/>
  <c r="BW304" i="6"/>
  <c r="BY304" i="6" s="1"/>
  <c r="DF304" i="6"/>
  <c r="DE304" i="6"/>
  <c r="BV305" i="6"/>
  <c r="BT304" i="6"/>
  <c r="CA304" i="6" s="1"/>
  <c r="CB303" i="6"/>
  <c r="CC303" i="6" s="1"/>
  <c r="H305" i="6"/>
  <c r="P304" i="6"/>
  <c r="Q304" i="6" s="1"/>
  <c r="J306" i="6" l="1"/>
  <c r="AU306" i="6" s="1"/>
  <c r="K305" i="6"/>
  <c r="BZ304" i="6"/>
  <c r="N305" i="6"/>
  <c r="AD306" i="6"/>
  <c r="L306" i="6"/>
  <c r="U306" i="6"/>
  <c r="M306" i="6"/>
  <c r="B307" i="6"/>
  <c r="X306" i="6"/>
  <c r="E306" i="6"/>
  <c r="D306" i="6"/>
  <c r="AA306" i="6"/>
  <c r="AJ306" i="6"/>
  <c r="I306" i="6"/>
  <c r="R306" i="6"/>
  <c r="F306" i="6"/>
  <c r="G306" i="6" s="1"/>
  <c r="O306" i="6"/>
  <c r="AG306" i="6"/>
  <c r="AP306" i="6"/>
  <c r="A306" i="6"/>
  <c r="AM306" i="6"/>
  <c r="BN308" i="6"/>
  <c r="BP307" i="6"/>
  <c r="BM307" i="6"/>
  <c r="BR307" i="6"/>
  <c r="BS307" i="6" s="1"/>
  <c r="BQ307" i="6"/>
  <c r="BU307" i="6"/>
  <c r="BX307" i="6"/>
  <c r="AS306" i="6"/>
  <c r="AT306" i="6"/>
  <c r="J307" i="6"/>
  <c r="DG305" i="6"/>
  <c r="DF305" i="6"/>
  <c r="BW305" i="6"/>
  <c r="BY305" i="6" s="1"/>
  <c r="DE305" i="6"/>
  <c r="BV306" i="6"/>
  <c r="BT305" i="6"/>
  <c r="CA305" i="6" s="1"/>
  <c r="CB304" i="6"/>
  <c r="CC304" i="6" s="1"/>
  <c r="H306" i="6"/>
  <c r="P305" i="6"/>
  <c r="Q305" i="6" s="1"/>
  <c r="K306" i="6" l="1"/>
  <c r="BZ305" i="6"/>
  <c r="CB305" i="6" s="1"/>
  <c r="CC305" i="6" s="1"/>
  <c r="N306" i="6"/>
  <c r="M307" i="6"/>
  <c r="D307" i="6"/>
  <c r="AJ307" i="6"/>
  <c r="A307" i="6"/>
  <c r="AM307" i="6"/>
  <c r="L307" i="6"/>
  <c r="U307" i="6"/>
  <c r="AP307" i="6"/>
  <c r="E307" i="6"/>
  <c r="AG307" i="6"/>
  <c r="B308" i="6"/>
  <c r="J308" i="6" s="1"/>
  <c r="AA307" i="6"/>
  <c r="AD307" i="6"/>
  <c r="O307" i="6"/>
  <c r="X307" i="6"/>
  <c r="F307" i="6"/>
  <c r="G307" i="6" s="1"/>
  <c r="R307" i="6"/>
  <c r="I307" i="6"/>
  <c r="K307" i="6" s="1"/>
  <c r="BM308" i="6"/>
  <c r="BR308" i="6"/>
  <c r="BS308" i="6" s="1"/>
  <c r="BN309" i="6"/>
  <c r="BP308" i="6"/>
  <c r="BU308" i="6"/>
  <c r="BX308" i="6"/>
  <c r="BQ308" i="6"/>
  <c r="AU307" i="6"/>
  <c r="AS307" i="6"/>
  <c r="AT307" i="6"/>
  <c r="BV307" i="6"/>
  <c r="DE306" i="6"/>
  <c r="BW306" i="6"/>
  <c r="BY306" i="6" s="1"/>
  <c r="DF306" i="6"/>
  <c r="DG306" i="6"/>
  <c r="BT306" i="6"/>
  <c r="CA306" i="6" s="1"/>
  <c r="H307" i="6"/>
  <c r="P306" i="6"/>
  <c r="Q306" i="6" s="1"/>
  <c r="N307" i="6" l="1"/>
  <c r="BZ306" i="6"/>
  <c r="CB306" i="6" s="1"/>
  <c r="CC306" i="6" s="1"/>
  <c r="AD308" i="6"/>
  <c r="B309" i="6"/>
  <c r="BR309" i="6" s="1"/>
  <c r="BS309" i="6" s="1"/>
  <c r="M308" i="6"/>
  <c r="AA308" i="6"/>
  <c r="E308" i="6"/>
  <c r="X308" i="6"/>
  <c r="A308" i="6"/>
  <c r="O308" i="6"/>
  <c r="L308" i="6"/>
  <c r="R308" i="6"/>
  <c r="F308" i="6"/>
  <c r="G308" i="6" s="1"/>
  <c r="U308" i="6"/>
  <c r="AP308" i="6"/>
  <c r="D308" i="6"/>
  <c r="AG308" i="6"/>
  <c r="AJ308" i="6"/>
  <c r="I308" i="6"/>
  <c r="AM308" i="6"/>
  <c r="BP309" i="6"/>
  <c r="BM309" i="6"/>
  <c r="BX309" i="6"/>
  <c r="BU309" i="6"/>
  <c r="BQ309" i="6"/>
  <c r="BN310" i="6"/>
  <c r="AS308" i="6"/>
  <c r="AT308" i="6"/>
  <c r="J309" i="6"/>
  <c r="K308" i="6"/>
  <c r="AU308" i="6"/>
  <c r="DF307" i="6"/>
  <c r="BW307" i="6"/>
  <c r="BY307" i="6" s="1"/>
  <c r="BV308" i="6"/>
  <c r="DG307" i="6"/>
  <c r="DE307" i="6"/>
  <c r="BT307" i="6"/>
  <c r="CA307" i="6" s="1"/>
  <c r="H308" i="6"/>
  <c r="P307" i="6"/>
  <c r="Q307" i="6" s="1"/>
  <c r="BZ307" i="6" l="1"/>
  <c r="CB307" i="6" s="1"/>
  <c r="CC307" i="6" s="1"/>
  <c r="X309" i="6"/>
  <c r="B310" i="6"/>
  <c r="I309" i="6"/>
  <c r="U309" i="6"/>
  <c r="D309" i="6"/>
  <c r="M309" i="6"/>
  <c r="O309" i="6"/>
  <c r="AJ309" i="6"/>
  <c r="AD309" i="6"/>
  <c r="R309" i="6"/>
  <c r="A309" i="6"/>
  <c r="E309" i="6"/>
  <c r="AG309" i="6"/>
  <c r="AP309" i="6"/>
  <c r="L309" i="6"/>
  <c r="AA309" i="6"/>
  <c r="F309" i="6"/>
  <c r="G309" i="6" s="1"/>
  <c r="AM309" i="6"/>
  <c r="N308" i="6"/>
  <c r="BQ310" i="6"/>
  <c r="BU310" i="6"/>
  <c r="BP310" i="6"/>
  <c r="BM310" i="6"/>
  <c r="BN311" i="6"/>
  <c r="BR310" i="6"/>
  <c r="BS310" i="6" s="1"/>
  <c r="BX310" i="6"/>
  <c r="K309" i="6"/>
  <c r="J310" i="6"/>
  <c r="AU309" i="6"/>
  <c r="AT309" i="6"/>
  <c r="AS309" i="6"/>
  <c r="BV309" i="6"/>
  <c r="DE308" i="6"/>
  <c r="DG308" i="6"/>
  <c r="DF308" i="6"/>
  <c r="BW308" i="6"/>
  <c r="BY308" i="6" s="1"/>
  <c r="BT308" i="6"/>
  <c r="CA308" i="6" s="1"/>
  <c r="H309" i="6"/>
  <c r="P308" i="6"/>
  <c r="Q308" i="6" s="1"/>
  <c r="BZ308" i="6" l="1"/>
  <c r="CB308" i="6" s="1"/>
  <c r="CC308" i="6" s="1"/>
  <c r="N309" i="6"/>
  <c r="M310" i="6"/>
  <c r="B311" i="6"/>
  <c r="BR311" i="6" s="1"/>
  <c r="BS311" i="6" s="1"/>
  <c r="R310" i="6"/>
  <c r="D310" i="6"/>
  <c r="E310" i="6"/>
  <c r="AA310" i="6"/>
  <c r="X310" i="6"/>
  <c r="L310" i="6"/>
  <c r="F310" i="6"/>
  <c r="G310" i="6" s="1"/>
  <c r="AM310" i="6"/>
  <c r="AD310" i="6"/>
  <c r="O310" i="6"/>
  <c r="AP310" i="6"/>
  <c r="I310" i="6"/>
  <c r="K310" i="6" s="1"/>
  <c r="U310" i="6"/>
  <c r="AJ310" i="6"/>
  <c r="A310" i="6"/>
  <c r="AG310" i="6"/>
  <c r="BN312" i="6"/>
  <c r="BQ311" i="6"/>
  <c r="BU311" i="6"/>
  <c r="BX311" i="6"/>
  <c r="BP311" i="6"/>
  <c r="BM311" i="6"/>
  <c r="AT310" i="6"/>
  <c r="AU310" i="6"/>
  <c r="AS310" i="6"/>
  <c r="J311" i="6"/>
  <c r="DG309" i="6"/>
  <c r="BW309" i="6"/>
  <c r="BY309" i="6" s="1"/>
  <c r="DE309" i="6"/>
  <c r="BV310" i="6"/>
  <c r="DF309" i="6"/>
  <c r="BT309" i="6"/>
  <c r="CA309" i="6" s="1"/>
  <c r="H310" i="6"/>
  <c r="P309" i="6"/>
  <c r="Q309" i="6" s="1"/>
  <c r="BZ309" i="6" l="1"/>
  <c r="CB309" i="6" s="1"/>
  <c r="CC309" i="6" s="1"/>
  <c r="AJ311" i="6"/>
  <c r="I311" i="6"/>
  <c r="M311" i="6"/>
  <c r="B312" i="6"/>
  <c r="BR312" i="6" s="1"/>
  <c r="BS312" i="6" s="1"/>
  <c r="D311" i="6"/>
  <c r="U311" i="6"/>
  <c r="AP311" i="6"/>
  <c r="F311" i="6"/>
  <c r="G311" i="6" s="1"/>
  <c r="AG311" i="6"/>
  <c r="E311" i="6"/>
  <c r="AM311" i="6"/>
  <c r="X311" i="6"/>
  <c r="A311" i="6"/>
  <c r="AA311" i="6"/>
  <c r="AD311" i="6"/>
  <c r="L311" i="6"/>
  <c r="R311" i="6"/>
  <c r="O311" i="6"/>
  <c r="N310" i="6"/>
  <c r="BN313" i="6"/>
  <c r="BX312" i="6"/>
  <c r="BU312" i="6"/>
  <c r="BP312" i="6"/>
  <c r="BQ312" i="6"/>
  <c r="BM312" i="6"/>
  <c r="K311" i="6"/>
  <c r="AS311" i="6"/>
  <c r="AU311" i="6"/>
  <c r="AT311" i="6"/>
  <c r="BV311" i="6"/>
  <c r="BW310" i="6"/>
  <c r="BY310" i="6" s="1"/>
  <c r="DF310" i="6"/>
  <c r="DE310" i="6"/>
  <c r="DG310" i="6"/>
  <c r="BT310" i="6"/>
  <c r="CA310" i="6" s="1"/>
  <c r="H311" i="6"/>
  <c r="P310" i="6"/>
  <c r="Q310" i="6" s="1"/>
  <c r="J312" i="6" l="1"/>
  <c r="AS312" i="6" s="1"/>
  <c r="N311" i="6"/>
  <c r="BZ310" i="6"/>
  <c r="AD312" i="6"/>
  <c r="A312" i="6"/>
  <c r="AJ312" i="6"/>
  <c r="D312" i="6"/>
  <c r="M312" i="6"/>
  <c r="L312" i="6"/>
  <c r="AA312" i="6"/>
  <c r="R312" i="6"/>
  <c r="F312" i="6"/>
  <c r="G312" i="6" s="1"/>
  <c r="E312" i="6"/>
  <c r="AP312" i="6"/>
  <c r="B313" i="6"/>
  <c r="U312" i="6"/>
  <c r="X312" i="6"/>
  <c r="O312" i="6"/>
  <c r="AG312" i="6"/>
  <c r="I312" i="6"/>
  <c r="AM312" i="6"/>
  <c r="BN314" i="6"/>
  <c r="BU313" i="6"/>
  <c r="BX313" i="6"/>
  <c r="BP313" i="6"/>
  <c r="BQ313" i="6"/>
  <c r="BM313" i="6"/>
  <c r="J313" i="6"/>
  <c r="DG311" i="6"/>
  <c r="BV312" i="6"/>
  <c r="DE311" i="6"/>
  <c r="BW311" i="6"/>
  <c r="BY311" i="6" s="1"/>
  <c r="DF311" i="6"/>
  <c r="BT311" i="6"/>
  <c r="CA311" i="6" s="1"/>
  <c r="CB310" i="6"/>
  <c r="CC310" i="6" s="1"/>
  <c r="H312" i="6"/>
  <c r="P311" i="6"/>
  <c r="Q311" i="6" s="1"/>
  <c r="K312" i="6" l="1"/>
  <c r="AU312" i="6"/>
  <c r="AT312" i="6"/>
  <c r="N312" i="6"/>
  <c r="BZ311" i="6"/>
  <c r="CB311" i="6" s="1"/>
  <c r="CC311" i="6" s="1"/>
  <c r="R313" i="6"/>
  <c r="L313" i="6"/>
  <c r="AJ313" i="6"/>
  <c r="AM313" i="6"/>
  <c r="M313" i="6"/>
  <c r="I313" i="6"/>
  <c r="K313" i="6" s="1"/>
  <c r="X313" i="6"/>
  <c r="E313" i="6"/>
  <c r="F313" i="6"/>
  <c r="G313" i="6" s="1"/>
  <c r="U313" i="6"/>
  <c r="AP313" i="6"/>
  <c r="O313" i="6"/>
  <c r="AA313" i="6"/>
  <c r="AD313" i="6"/>
  <c r="D313" i="6"/>
  <c r="B314" i="6"/>
  <c r="AG313" i="6"/>
  <c r="A313" i="6"/>
  <c r="BR313" i="6"/>
  <c r="BS313" i="6" s="1"/>
  <c r="BN315" i="6"/>
  <c r="BP314" i="6"/>
  <c r="BM314" i="6"/>
  <c r="BX314" i="6"/>
  <c r="BQ314" i="6"/>
  <c r="BU314" i="6"/>
  <c r="AT313" i="6"/>
  <c r="AU313" i="6"/>
  <c r="AS313" i="6"/>
  <c r="BV313" i="6"/>
  <c r="BW312" i="6"/>
  <c r="BY312" i="6" s="1"/>
  <c r="DF312" i="6"/>
  <c r="DE312" i="6"/>
  <c r="DG312" i="6"/>
  <c r="BT312" i="6"/>
  <c r="CA312" i="6" s="1"/>
  <c r="H313" i="6"/>
  <c r="P312" i="6"/>
  <c r="Q312" i="6" s="1"/>
  <c r="BZ312" i="6" l="1"/>
  <c r="CB312" i="6" s="1"/>
  <c r="CC312" i="6" s="1"/>
  <c r="R314" i="6"/>
  <c r="I314" i="6"/>
  <c r="AJ314" i="6"/>
  <c r="D314" i="6"/>
  <c r="O314" i="6"/>
  <c r="AM314" i="6"/>
  <c r="M314" i="6"/>
  <c r="F314" i="6"/>
  <c r="G314" i="6" s="1"/>
  <c r="B315" i="6"/>
  <c r="AA314" i="6"/>
  <c r="AD314" i="6"/>
  <c r="A314" i="6"/>
  <c r="U314" i="6"/>
  <c r="AP314" i="6"/>
  <c r="L314" i="6"/>
  <c r="AG314" i="6"/>
  <c r="X314" i="6"/>
  <c r="E314" i="6"/>
  <c r="J314" i="6"/>
  <c r="AS314" i="6" s="1"/>
  <c r="N313" i="6"/>
  <c r="BR314" i="6"/>
  <c r="BS314" i="6" s="1"/>
  <c r="BN316" i="6"/>
  <c r="BM315" i="6"/>
  <c r="BR315" i="6"/>
  <c r="BP315" i="6"/>
  <c r="BX315" i="6"/>
  <c r="BQ315" i="6"/>
  <c r="BU315" i="6"/>
  <c r="BW313" i="6"/>
  <c r="BY313" i="6" s="1"/>
  <c r="DE313" i="6"/>
  <c r="BV314" i="6"/>
  <c r="DF313" i="6"/>
  <c r="DG313" i="6"/>
  <c r="BT313" i="6"/>
  <c r="CA313" i="6" s="1"/>
  <c r="P313" i="6"/>
  <c r="Q313" i="6" s="1"/>
  <c r="H314" i="6"/>
  <c r="AT314" i="6" l="1"/>
  <c r="K314" i="6"/>
  <c r="N314" i="6"/>
  <c r="AU314" i="6"/>
  <c r="J315" i="6"/>
  <c r="AS315" i="6" s="1"/>
  <c r="BZ313" i="6"/>
  <c r="BS315" i="6"/>
  <c r="R315" i="6"/>
  <c r="I315" i="6"/>
  <c r="AA315" i="6"/>
  <c r="M315" i="6"/>
  <c r="B316" i="6"/>
  <c r="BR316" i="6" s="1"/>
  <c r="A315" i="6"/>
  <c r="AD315" i="6"/>
  <c r="AM315" i="6"/>
  <c r="AP315" i="6"/>
  <c r="E315" i="6"/>
  <c r="X315" i="6"/>
  <c r="O315" i="6"/>
  <c r="L315" i="6"/>
  <c r="U315" i="6"/>
  <c r="AJ315" i="6"/>
  <c r="F315" i="6"/>
  <c r="G315" i="6" s="1"/>
  <c r="AG315" i="6"/>
  <c r="D315" i="6"/>
  <c r="BN317" i="6"/>
  <c r="BM316" i="6"/>
  <c r="BX316" i="6"/>
  <c r="BU316" i="6"/>
  <c r="BP316" i="6"/>
  <c r="BQ316" i="6"/>
  <c r="BW314" i="6"/>
  <c r="BY314" i="6" s="1"/>
  <c r="DF314" i="6"/>
  <c r="DE314" i="6"/>
  <c r="DG314" i="6"/>
  <c r="BV315" i="6"/>
  <c r="BT314" i="6"/>
  <c r="CA314" i="6" s="1"/>
  <c r="CB313" i="6"/>
  <c r="CC313" i="6" s="1"/>
  <c r="H315" i="6"/>
  <c r="P314" i="6"/>
  <c r="Q314" i="6" s="1"/>
  <c r="N315" i="6" l="1"/>
  <c r="AU315" i="6"/>
  <c r="K315" i="6"/>
  <c r="P315" i="6" s="1"/>
  <c r="Q315" i="6" s="1"/>
  <c r="AT315" i="6"/>
  <c r="BZ314" i="6"/>
  <c r="CB314" i="6" s="1"/>
  <c r="CC314" i="6" s="1"/>
  <c r="BS316" i="6"/>
  <c r="F316" i="6"/>
  <c r="G316" i="6" s="1"/>
  <c r="U316" i="6"/>
  <c r="X316" i="6"/>
  <c r="E316" i="6"/>
  <c r="M316" i="6"/>
  <c r="I316" i="6"/>
  <c r="AP316" i="6"/>
  <c r="A316" i="6"/>
  <c r="AG316" i="6"/>
  <c r="AJ316" i="6"/>
  <c r="D316" i="6"/>
  <c r="AM316" i="6"/>
  <c r="R316" i="6"/>
  <c r="B317" i="6"/>
  <c r="L316" i="6"/>
  <c r="AA316" i="6"/>
  <c r="AD316" i="6"/>
  <c r="O316" i="6"/>
  <c r="J316" i="6"/>
  <c r="AT316" i="6" s="1"/>
  <c r="BN318" i="6"/>
  <c r="BQ317" i="6"/>
  <c r="BX317" i="6"/>
  <c r="BU317" i="6"/>
  <c r="BP317" i="6"/>
  <c r="BM317" i="6"/>
  <c r="DG315" i="6"/>
  <c r="DF315" i="6"/>
  <c r="DE315" i="6"/>
  <c r="BW315" i="6"/>
  <c r="BY315" i="6" s="1"/>
  <c r="BV316" i="6"/>
  <c r="BT315" i="6"/>
  <c r="CA315" i="6" s="1"/>
  <c r="H316" i="6"/>
  <c r="N316" i="6" l="1"/>
  <c r="AS316" i="6"/>
  <c r="BZ315" i="6"/>
  <c r="X317" i="6"/>
  <c r="I317" i="6"/>
  <c r="F317" i="6"/>
  <c r="G317" i="6" s="1"/>
  <c r="M317" i="6"/>
  <c r="E317" i="6"/>
  <c r="AG317" i="6"/>
  <c r="D317" i="6"/>
  <c r="U317" i="6"/>
  <c r="AJ317" i="6"/>
  <c r="A317" i="6"/>
  <c r="AA317" i="6"/>
  <c r="AD317" i="6"/>
  <c r="B318" i="6"/>
  <c r="BR318" i="6" s="1"/>
  <c r="AM317" i="6"/>
  <c r="AP317" i="6"/>
  <c r="O317" i="6"/>
  <c r="R317" i="6"/>
  <c r="L317" i="6"/>
  <c r="AU316" i="6"/>
  <c r="K316" i="6"/>
  <c r="P316" i="6" s="1"/>
  <c r="Q316" i="6" s="1"/>
  <c r="J317" i="6"/>
  <c r="AU317" i="6" s="1"/>
  <c r="BR317" i="6"/>
  <c r="BS317" i="6" s="1"/>
  <c r="BQ318" i="6"/>
  <c r="BX318" i="6"/>
  <c r="BP318" i="6"/>
  <c r="BM318" i="6"/>
  <c r="BN319" i="6"/>
  <c r="BU318" i="6"/>
  <c r="J318" i="6"/>
  <c r="DF316" i="6"/>
  <c r="BW316" i="6"/>
  <c r="BY316" i="6" s="1"/>
  <c r="DG316" i="6"/>
  <c r="DE316" i="6"/>
  <c r="BV317" i="6"/>
  <c r="BT316" i="6"/>
  <c r="CA316" i="6" s="1"/>
  <c r="CB315" i="6"/>
  <c r="CC315" i="6" s="1"/>
  <c r="H317" i="6"/>
  <c r="AS317" i="6" l="1"/>
  <c r="BZ316" i="6"/>
  <c r="CB316" i="6" s="1"/>
  <c r="CC316" i="6" s="1"/>
  <c r="BS318" i="6"/>
  <c r="AT317" i="6"/>
  <c r="K317" i="6"/>
  <c r="N317" i="6"/>
  <c r="AD318" i="6"/>
  <c r="E318" i="6"/>
  <c r="R318" i="6"/>
  <c r="B319" i="6"/>
  <c r="BR319" i="6" s="1"/>
  <c r="I318" i="6"/>
  <c r="K318" i="6" s="1"/>
  <c r="F318" i="6"/>
  <c r="G318" i="6" s="1"/>
  <c r="U318" i="6"/>
  <c r="X318" i="6"/>
  <c r="L318" i="6"/>
  <c r="AP318" i="6"/>
  <c r="AJ318" i="6"/>
  <c r="O318" i="6"/>
  <c r="AG318" i="6"/>
  <c r="M318" i="6"/>
  <c r="A318" i="6"/>
  <c r="AA318" i="6"/>
  <c r="AM318" i="6"/>
  <c r="D318" i="6"/>
  <c r="BN320" i="6"/>
  <c r="BQ319" i="6"/>
  <c r="BX319" i="6"/>
  <c r="BU319" i="6"/>
  <c r="BM319" i="6"/>
  <c r="BP319" i="6"/>
  <c r="AT318" i="6"/>
  <c r="AS318" i="6"/>
  <c r="AU318" i="6"/>
  <c r="DG317" i="6"/>
  <c r="BW317" i="6"/>
  <c r="BY317" i="6" s="1"/>
  <c r="DF317" i="6"/>
  <c r="DE317" i="6"/>
  <c r="BV318" i="6"/>
  <c r="BT317" i="6"/>
  <c r="CA317" i="6" s="1"/>
  <c r="H318" i="6"/>
  <c r="P317" i="6"/>
  <c r="Q317" i="6" s="1"/>
  <c r="BZ317" i="6" l="1"/>
  <c r="CB317" i="6" s="1"/>
  <c r="CC317" i="6" s="1"/>
  <c r="BS319" i="6"/>
  <c r="N318" i="6"/>
  <c r="AP319" i="6"/>
  <c r="F319" i="6"/>
  <c r="G319" i="6" s="1"/>
  <c r="U319" i="6"/>
  <c r="X319" i="6"/>
  <c r="D319" i="6"/>
  <c r="M319" i="6"/>
  <c r="A319" i="6"/>
  <c r="AJ319" i="6"/>
  <c r="B320" i="6"/>
  <c r="BR320" i="6" s="1"/>
  <c r="AA319" i="6"/>
  <c r="L319" i="6"/>
  <c r="AD319" i="6"/>
  <c r="O319" i="6"/>
  <c r="R319" i="6"/>
  <c r="E319" i="6"/>
  <c r="AM319" i="6"/>
  <c r="I319" i="6"/>
  <c r="AG319" i="6"/>
  <c r="J319" i="6"/>
  <c r="J320" i="6" s="1"/>
  <c r="BQ320" i="6"/>
  <c r="BU320" i="6"/>
  <c r="BX320" i="6"/>
  <c r="BN321" i="6"/>
  <c r="BP320" i="6"/>
  <c r="BM320" i="6"/>
  <c r="DG318" i="6"/>
  <c r="DF318" i="6"/>
  <c r="DE318" i="6"/>
  <c r="BV319" i="6"/>
  <c r="BW318" i="6"/>
  <c r="BY318" i="6" s="1"/>
  <c r="BT318" i="6"/>
  <c r="CA318" i="6" s="1"/>
  <c r="H319" i="6"/>
  <c r="P318" i="6"/>
  <c r="Q318" i="6" s="1"/>
  <c r="K319" i="6" l="1"/>
  <c r="AT319" i="6"/>
  <c r="BS320" i="6"/>
  <c r="BZ318" i="6"/>
  <c r="CB318" i="6" s="1"/>
  <c r="CC318" i="6" s="1"/>
  <c r="AS319" i="6"/>
  <c r="AU319" i="6"/>
  <c r="AJ320" i="6"/>
  <c r="O320" i="6"/>
  <c r="U320" i="6"/>
  <c r="M320" i="6"/>
  <c r="AM320" i="6"/>
  <c r="AD320" i="6"/>
  <c r="I320" i="6"/>
  <c r="K320" i="6" s="1"/>
  <c r="X320" i="6"/>
  <c r="E320" i="6"/>
  <c r="F320" i="6"/>
  <c r="G320" i="6" s="1"/>
  <c r="AA320" i="6"/>
  <c r="D320" i="6"/>
  <c r="A320" i="6"/>
  <c r="AP320" i="6"/>
  <c r="B321" i="6"/>
  <c r="J321" i="6" s="1"/>
  <c r="R320" i="6"/>
  <c r="L320" i="6"/>
  <c r="AG320" i="6"/>
  <c r="N319" i="6"/>
  <c r="BN322" i="6"/>
  <c r="BX321" i="6"/>
  <c r="BU321" i="6"/>
  <c r="BP321" i="6"/>
  <c r="BM321" i="6"/>
  <c r="BQ321" i="6"/>
  <c r="AT320" i="6"/>
  <c r="AS320" i="6"/>
  <c r="AU320" i="6"/>
  <c r="BV320" i="6"/>
  <c r="BW319" i="6"/>
  <c r="BY319" i="6" s="1"/>
  <c r="DF319" i="6"/>
  <c r="DG319" i="6"/>
  <c r="DE319" i="6"/>
  <c r="BT319" i="6"/>
  <c r="CA319" i="6" s="1"/>
  <c r="H320" i="6"/>
  <c r="P319" i="6"/>
  <c r="Q319" i="6" s="1"/>
  <c r="BR321" i="6" l="1"/>
  <c r="BS321" i="6" s="1"/>
  <c r="BZ319" i="6"/>
  <c r="CB319" i="6" s="1"/>
  <c r="CC319" i="6" s="1"/>
  <c r="N320" i="6"/>
  <c r="X321" i="6"/>
  <c r="I321" i="6"/>
  <c r="K321" i="6" s="1"/>
  <c r="B322" i="6"/>
  <c r="J322" i="6" s="1"/>
  <c r="AD321" i="6"/>
  <c r="F321" i="6"/>
  <c r="G321" i="6" s="1"/>
  <c r="M321" i="6"/>
  <c r="R321" i="6"/>
  <c r="L321" i="6"/>
  <c r="D321" i="6"/>
  <c r="E321" i="6"/>
  <c r="U321" i="6"/>
  <c r="AP321" i="6"/>
  <c r="O321" i="6"/>
  <c r="AA321" i="6"/>
  <c r="AJ321" i="6"/>
  <c r="A321" i="6"/>
  <c r="AM321" i="6"/>
  <c r="AG321" i="6"/>
  <c r="BN323" i="6"/>
  <c r="BU322" i="6"/>
  <c r="BP322" i="6"/>
  <c r="BM322" i="6"/>
  <c r="BQ322" i="6"/>
  <c r="BX322" i="6"/>
  <c r="AT321" i="6"/>
  <c r="AU321" i="6"/>
  <c r="AS321" i="6"/>
  <c r="BW320" i="6"/>
  <c r="BY320" i="6" s="1"/>
  <c r="DF320" i="6"/>
  <c r="DE320" i="6"/>
  <c r="DG320" i="6"/>
  <c r="BV321" i="6"/>
  <c r="BT320" i="6"/>
  <c r="CA320" i="6" s="1"/>
  <c r="H321" i="6"/>
  <c r="P320" i="6"/>
  <c r="Q320" i="6" s="1"/>
  <c r="BR322" i="6" l="1"/>
  <c r="BS322" i="6" s="1"/>
  <c r="BZ320" i="6"/>
  <c r="O322" i="6"/>
  <c r="U322" i="6"/>
  <c r="F322" i="6"/>
  <c r="G322" i="6" s="1"/>
  <c r="AA322" i="6"/>
  <c r="AP322" i="6"/>
  <c r="A322" i="6"/>
  <c r="AG322" i="6"/>
  <c r="AD322" i="6"/>
  <c r="L322" i="6"/>
  <c r="AM322" i="6"/>
  <c r="D322" i="6"/>
  <c r="M322" i="6"/>
  <c r="B323" i="6"/>
  <c r="BR323" i="6" s="1"/>
  <c r="AJ322" i="6"/>
  <c r="E322" i="6"/>
  <c r="X322" i="6"/>
  <c r="I322" i="6"/>
  <c r="R322" i="6"/>
  <c r="N321" i="6"/>
  <c r="BN324" i="6"/>
  <c r="BP323" i="6"/>
  <c r="BM323" i="6"/>
  <c r="BQ323" i="6"/>
  <c r="BU323" i="6"/>
  <c r="BX323" i="6"/>
  <c r="AU322" i="6"/>
  <c r="AT322" i="6"/>
  <c r="AS322" i="6"/>
  <c r="J323" i="6"/>
  <c r="K322" i="6"/>
  <c r="DG321" i="6"/>
  <c r="DF321" i="6"/>
  <c r="DE321" i="6"/>
  <c r="BV322" i="6"/>
  <c r="BW321" i="6"/>
  <c r="BY321" i="6" s="1"/>
  <c r="BT321" i="6"/>
  <c r="CA321" i="6" s="1"/>
  <c r="CB320" i="6"/>
  <c r="CC320" i="6" s="1"/>
  <c r="H322" i="6"/>
  <c r="P321" i="6"/>
  <c r="Q321" i="6" s="1"/>
  <c r="BS323" i="6" l="1"/>
  <c r="BZ321" i="6"/>
  <c r="R323" i="6"/>
  <c r="B324" i="6"/>
  <c r="M323" i="6"/>
  <c r="I323" i="6"/>
  <c r="K323" i="6" s="1"/>
  <c r="O323" i="6"/>
  <c r="E323" i="6"/>
  <c r="X323" i="6"/>
  <c r="D323" i="6"/>
  <c r="A323" i="6"/>
  <c r="AM323" i="6"/>
  <c r="AP323" i="6"/>
  <c r="AG323" i="6"/>
  <c r="AD323" i="6"/>
  <c r="L323" i="6"/>
  <c r="U323" i="6"/>
  <c r="AJ323" i="6"/>
  <c r="F323" i="6"/>
  <c r="G323" i="6" s="1"/>
  <c r="AA323" i="6"/>
  <c r="N322" i="6"/>
  <c r="BN325" i="6"/>
  <c r="BM324" i="6"/>
  <c r="BR324" i="6"/>
  <c r="BQ324" i="6"/>
  <c r="BU324" i="6"/>
  <c r="BX324" i="6"/>
  <c r="BP324" i="6"/>
  <c r="J324" i="6"/>
  <c r="AS323" i="6"/>
  <c r="AU323" i="6"/>
  <c r="AT323" i="6"/>
  <c r="BW322" i="6"/>
  <c r="BY322" i="6" s="1"/>
  <c r="DE322" i="6"/>
  <c r="DF322" i="6"/>
  <c r="DG322" i="6"/>
  <c r="BV323" i="6"/>
  <c r="BT322" i="6"/>
  <c r="CA322" i="6" s="1"/>
  <c r="CB321" i="6"/>
  <c r="CC321" i="6" s="1"/>
  <c r="H323" i="6"/>
  <c r="P322" i="6"/>
  <c r="Q322" i="6" s="1"/>
  <c r="BS324" i="6" l="1"/>
  <c r="BZ322" i="6"/>
  <c r="CB322" i="6" s="1"/>
  <c r="CC322" i="6" s="1"/>
  <c r="M324" i="6"/>
  <c r="I324" i="6"/>
  <c r="B325" i="6"/>
  <c r="AD324" i="6"/>
  <c r="E324" i="6"/>
  <c r="L324" i="6"/>
  <c r="AA324" i="6"/>
  <c r="F324" i="6"/>
  <c r="G324" i="6" s="1"/>
  <c r="U324" i="6"/>
  <c r="AP324" i="6"/>
  <c r="AG324" i="6"/>
  <c r="AJ324" i="6"/>
  <c r="O324" i="6"/>
  <c r="AM324" i="6"/>
  <c r="R324" i="6"/>
  <c r="A324" i="6"/>
  <c r="X324" i="6"/>
  <c r="D324" i="6"/>
  <c r="N323" i="6"/>
  <c r="BN326" i="6"/>
  <c r="BQ325" i="6"/>
  <c r="BR325" i="6"/>
  <c r="BS325" i="6" s="1"/>
  <c r="BU325" i="6"/>
  <c r="BP325" i="6"/>
  <c r="BM325" i="6"/>
  <c r="BX325" i="6"/>
  <c r="K324" i="6"/>
  <c r="AU324" i="6"/>
  <c r="AS324" i="6"/>
  <c r="AT324" i="6"/>
  <c r="BW323" i="6"/>
  <c r="BY323" i="6" s="1"/>
  <c r="DF323" i="6"/>
  <c r="BV324" i="6"/>
  <c r="DG323" i="6"/>
  <c r="DE323" i="6"/>
  <c r="BT323" i="6"/>
  <c r="CA323" i="6" s="1"/>
  <c r="H324" i="6"/>
  <c r="P323" i="6"/>
  <c r="Q323" i="6" s="1"/>
  <c r="N324" i="6" l="1"/>
  <c r="BZ323" i="6"/>
  <c r="R325" i="6"/>
  <c r="L325" i="6"/>
  <c r="AP325" i="6"/>
  <c r="I325" i="6"/>
  <c r="AA325" i="6"/>
  <c r="X325" i="6"/>
  <c r="A325" i="6"/>
  <c r="M325" i="6"/>
  <c r="D325" i="6"/>
  <c r="F325" i="6"/>
  <c r="G325" i="6" s="1"/>
  <c r="U325" i="6"/>
  <c r="E325" i="6"/>
  <c r="AG325" i="6"/>
  <c r="AJ325" i="6"/>
  <c r="B326" i="6"/>
  <c r="AM325" i="6"/>
  <c r="AD325" i="6"/>
  <c r="O325" i="6"/>
  <c r="J325" i="6"/>
  <c r="K325" i="6" s="1"/>
  <c r="BN327" i="6"/>
  <c r="BQ326" i="6"/>
  <c r="BM326" i="6"/>
  <c r="BR326" i="6"/>
  <c r="BS326" i="6" s="1"/>
  <c r="BU326" i="6"/>
  <c r="BP326" i="6"/>
  <c r="BX326" i="6"/>
  <c r="J326" i="6"/>
  <c r="BW324" i="6"/>
  <c r="BY324" i="6" s="1"/>
  <c r="DG324" i="6"/>
  <c r="DF324" i="6"/>
  <c r="DE324" i="6"/>
  <c r="BV325" i="6"/>
  <c r="BT324" i="6"/>
  <c r="CA324" i="6" s="1"/>
  <c r="CB323" i="6"/>
  <c r="CC323" i="6" s="1"/>
  <c r="H325" i="6"/>
  <c r="P324" i="6"/>
  <c r="Q324" i="6" s="1"/>
  <c r="AU325" i="6" l="1"/>
  <c r="AS325" i="6"/>
  <c r="AT325" i="6"/>
  <c r="BZ324" i="6"/>
  <c r="AD326" i="6"/>
  <c r="L326" i="6"/>
  <c r="AA326" i="6"/>
  <c r="AP326" i="6"/>
  <c r="U326" i="6"/>
  <c r="M326" i="6"/>
  <c r="O326" i="6"/>
  <c r="AJ326" i="6"/>
  <c r="D326" i="6"/>
  <c r="I326" i="6"/>
  <c r="K326" i="6" s="1"/>
  <c r="E326" i="6"/>
  <c r="X326" i="6"/>
  <c r="R326" i="6"/>
  <c r="F326" i="6"/>
  <c r="G326" i="6" s="1"/>
  <c r="AM326" i="6"/>
  <c r="AG326" i="6"/>
  <c r="B327" i="6"/>
  <c r="J327" i="6" s="1"/>
  <c r="A326" i="6"/>
  <c r="N325" i="6"/>
  <c r="BN328" i="6"/>
  <c r="BQ327" i="6"/>
  <c r="BU327" i="6"/>
  <c r="BP327" i="6"/>
  <c r="BM327" i="6"/>
  <c r="BX327" i="6"/>
  <c r="BR327" i="6"/>
  <c r="BS327" i="6" s="1"/>
  <c r="AS326" i="6"/>
  <c r="AT326" i="6"/>
  <c r="AU326" i="6"/>
  <c r="BW325" i="6"/>
  <c r="BY325" i="6" s="1"/>
  <c r="DF325" i="6"/>
  <c r="DE325" i="6"/>
  <c r="BV326" i="6"/>
  <c r="DG325" i="6"/>
  <c r="BT325" i="6"/>
  <c r="CA325" i="6" s="1"/>
  <c r="CB324" i="6"/>
  <c r="CC324" i="6" s="1"/>
  <c r="H326" i="6"/>
  <c r="P325" i="6"/>
  <c r="Q325" i="6" s="1"/>
  <c r="BZ325" i="6" l="1"/>
  <c r="CB325" i="6" s="1"/>
  <c r="CC325" i="6" s="1"/>
  <c r="N326" i="6"/>
  <c r="X327" i="6"/>
  <c r="L327" i="6"/>
  <c r="AG327" i="6"/>
  <c r="AJ327" i="6"/>
  <c r="D327" i="6"/>
  <c r="M327" i="6"/>
  <c r="B328" i="6"/>
  <c r="R327" i="6"/>
  <c r="O327" i="6"/>
  <c r="AD327" i="6"/>
  <c r="A327" i="6"/>
  <c r="I327" i="6"/>
  <c r="K327" i="6" s="1"/>
  <c r="AA327" i="6"/>
  <c r="AP327" i="6"/>
  <c r="E327" i="6"/>
  <c r="U327" i="6"/>
  <c r="F327" i="6"/>
  <c r="G327" i="6" s="1"/>
  <c r="AM327" i="6"/>
  <c r="BN329" i="6"/>
  <c r="BQ328" i="6"/>
  <c r="BX328" i="6"/>
  <c r="BU328" i="6"/>
  <c r="BP328" i="6"/>
  <c r="BM328" i="6"/>
  <c r="BR328" i="6"/>
  <c r="BS328" i="6" s="1"/>
  <c r="AU327" i="6"/>
  <c r="J328" i="6"/>
  <c r="AT327" i="6"/>
  <c r="AS327" i="6"/>
  <c r="BW326" i="6"/>
  <c r="BY326" i="6" s="1"/>
  <c r="DF326" i="6"/>
  <c r="DG326" i="6"/>
  <c r="BV327" i="6"/>
  <c r="DE326" i="6"/>
  <c r="BT326" i="6"/>
  <c r="CA326" i="6" s="1"/>
  <c r="H327" i="6"/>
  <c r="P326" i="6"/>
  <c r="Q326" i="6" s="1"/>
  <c r="N327" i="6" l="1"/>
  <c r="BZ326" i="6"/>
  <c r="CB326" i="6" s="1"/>
  <c r="CC326" i="6" s="1"/>
  <c r="AJ328" i="6"/>
  <c r="L328" i="6"/>
  <c r="D328" i="6"/>
  <c r="AM328" i="6"/>
  <c r="R328" i="6"/>
  <c r="F328" i="6"/>
  <c r="G328" i="6" s="1"/>
  <c r="AP328" i="6"/>
  <c r="B329" i="6"/>
  <c r="U328" i="6"/>
  <c r="M328" i="6"/>
  <c r="E328" i="6"/>
  <c r="I328" i="6"/>
  <c r="K328" i="6" s="1"/>
  <c r="AA328" i="6"/>
  <c r="X328" i="6"/>
  <c r="O328" i="6"/>
  <c r="AG328" i="6"/>
  <c r="AD328" i="6"/>
  <c r="A328" i="6"/>
  <c r="BN330" i="6"/>
  <c r="BX329" i="6"/>
  <c r="BP329" i="6"/>
  <c r="BQ329" i="6"/>
  <c r="BU329" i="6"/>
  <c r="BM329" i="6"/>
  <c r="AT328" i="6"/>
  <c r="AU328" i="6"/>
  <c r="AS328" i="6"/>
  <c r="DE327" i="6"/>
  <c r="BV328" i="6"/>
  <c r="DG327" i="6"/>
  <c r="DF327" i="6"/>
  <c r="BW327" i="6"/>
  <c r="BY327" i="6" s="1"/>
  <c r="BT327" i="6"/>
  <c r="CA327" i="6" s="1"/>
  <c r="P327" i="6"/>
  <c r="Q327" i="6" s="1"/>
  <c r="H328" i="6"/>
  <c r="BZ327" i="6" l="1"/>
  <c r="X329" i="6"/>
  <c r="F329" i="6"/>
  <c r="G329" i="6" s="1"/>
  <c r="AJ329" i="6"/>
  <c r="A329" i="6"/>
  <c r="AM329" i="6"/>
  <c r="M329" i="6"/>
  <c r="D329" i="6"/>
  <c r="I329" i="6"/>
  <c r="U329" i="6"/>
  <c r="AD329" i="6"/>
  <c r="L329" i="6"/>
  <c r="E329" i="6"/>
  <c r="R329" i="6"/>
  <c r="B330" i="6"/>
  <c r="AG329" i="6"/>
  <c r="AP329" i="6"/>
  <c r="O329" i="6"/>
  <c r="AA329" i="6"/>
  <c r="BR329" i="6"/>
  <c r="BS329" i="6" s="1"/>
  <c r="N328" i="6"/>
  <c r="J329" i="6"/>
  <c r="K329" i="6" s="1"/>
  <c r="BN331" i="6"/>
  <c r="BU330" i="6"/>
  <c r="BP330" i="6"/>
  <c r="BM330" i="6"/>
  <c r="BX330" i="6"/>
  <c r="BQ330" i="6"/>
  <c r="BW328" i="6"/>
  <c r="BY328" i="6" s="1"/>
  <c r="DG328" i="6"/>
  <c r="BV329" i="6"/>
  <c r="DE328" i="6"/>
  <c r="DF328" i="6"/>
  <c r="BT328" i="6"/>
  <c r="CA328" i="6" s="1"/>
  <c r="CB327" i="6"/>
  <c r="CC327" i="6" s="1"/>
  <c r="H329" i="6"/>
  <c r="P328" i="6"/>
  <c r="Q328" i="6" s="1"/>
  <c r="AU329" i="6" l="1"/>
  <c r="J330" i="6"/>
  <c r="AS330" i="6" s="1"/>
  <c r="AS329" i="6"/>
  <c r="AT329" i="6"/>
  <c r="N329" i="6"/>
  <c r="BZ328" i="6"/>
  <c r="CB328" i="6" s="1"/>
  <c r="CC328" i="6" s="1"/>
  <c r="BR330" i="6"/>
  <c r="BS330" i="6" s="1"/>
  <c r="R330" i="6"/>
  <c r="E330" i="6"/>
  <c r="X330" i="6"/>
  <c r="F330" i="6"/>
  <c r="G330" i="6" s="1"/>
  <c r="O330" i="6"/>
  <c r="AP330" i="6"/>
  <c r="AJ330" i="6"/>
  <c r="D330" i="6"/>
  <c r="A330" i="6"/>
  <c r="AD330" i="6"/>
  <c r="U330" i="6"/>
  <c r="M330" i="6"/>
  <c r="I330" i="6"/>
  <c r="B331" i="6"/>
  <c r="AA330" i="6"/>
  <c r="AM330" i="6"/>
  <c r="L330" i="6"/>
  <c r="AG330" i="6"/>
  <c r="BN332" i="6"/>
  <c r="BM331" i="6"/>
  <c r="BP331" i="6"/>
  <c r="BQ331" i="6"/>
  <c r="BX331" i="6"/>
  <c r="BU331" i="6"/>
  <c r="DE329" i="6"/>
  <c r="BW329" i="6"/>
  <c r="BY329" i="6" s="1"/>
  <c r="DG329" i="6"/>
  <c r="BV330" i="6"/>
  <c r="DF329" i="6"/>
  <c r="BT329" i="6"/>
  <c r="CA329" i="6" s="1"/>
  <c r="H330" i="6"/>
  <c r="P329" i="6"/>
  <c r="Q329" i="6" s="1"/>
  <c r="AU330" i="6" l="1"/>
  <c r="AT330" i="6"/>
  <c r="K330" i="6"/>
  <c r="BZ329" i="6"/>
  <c r="AD331" i="6"/>
  <c r="E331" i="6"/>
  <c r="AA331" i="6"/>
  <c r="X331" i="6"/>
  <c r="D331" i="6"/>
  <c r="A331" i="6"/>
  <c r="U331" i="6"/>
  <c r="AP331" i="6"/>
  <c r="B332" i="6"/>
  <c r="BR332" i="6" s="1"/>
  <c r="M331" i="6"/>
  <c r="O331" i="6"/>
  <c r="AJ331" i="6"/>
  <c r="AG331" i="6"/>
  <c r="I331" i="6"/>
  <c r="R331" i="6"/>
  <c r="F331" i="6"/>
  <c r="G331" i="6" s="1"/>
  <c r="AM331" i="6"/>
  <c r="L331" i="6"/>
  <c r="N330" i="6"/>
  <c r="J331" i="6"/>
  <c r="AT331" i="6" s="1"/>
  <c r="BR331" i="6"/>
  <c r="BS331" i="6" s="1"/>
  <c r="BN333" i="6"/>
  <c r="BM332" i="6"/>
  <c r="BP332" i="6"/>
  <c r="BX332" i="6"/>
  <c r="BQ332" i="6"/>
  <c r="BU332" i="6"/>
  <c r="J332" i="6"/>
  <c r="DF330" i="6"/>
  <c r="BV331" i="6"/>
  <c r="BW330" i="6"/>
  <c r="BY330" i="6" s="1"/>
  <c r="DE330" i="6"/>
  <c r="DG330" i="6"/>
  <c r="BT330" i="6"/>
  <c r="CA330" i="6" s="1"/>
  <c r="CB329" i="6"/>
  <c r="CC329" i="6" s="1"/>
  <c r="P330" i="6"/>
  <c r="Q330" i="6" s="1"/>
  <c r="H331" i="6"/>
  <c r="N331" i="6" l="1"/>
  <c r="AS331" i="6"/>
  <c r="AU331" i="6"/>
  <c r="K331" i="6"/>
  <c r="BZ330" i="6"/>
  <c r="CB330" i="6" s="1"/>
  <c r="CC330" i="6" s="1"/>
  <c r="BS332" i="6"/>
  <c r="M332" i="6"/>
  <c r="B333" i="6"/>
  <c r="J333" i="6" s="1"/>
  <c r="F332" i="6"/>
  <c r="G332" i="6" s="1"/>
  <c r="U332" i="6"/>
  <c r="E332" i="6"/>
  <c r="A332" i="6"/>
  <c r="L332" i="6"/>
  <c r="AA332" i="6"/>
  <c r="X332" i="6"/>
  <c r="AP332" i="6"/>
  <c r="I332" i="6"/>
  <c r="K332" i="6" s="1"/>
  <c r="AG332" i="6"/>
  <c r="AJ332" i="6"/>
  <c r="D332" i="6"/>
  <c r="AM332" i="6"/>
  <c r="AD332" i="6"/>
  <c r="O332" i="6"/>
  <c r="R332" i="6"/>
  <c r="BN334" i="6"/>
  <c r="BQ333" i="6"/>
  <c r="BP333" i="6"/>
  <c r="BM333" i="6"/>
  <c r="BX333" i="6"/>
  <c r="BU333" i="6"/>
  <c r="AS332" i="6"/>
  <c r="AU332" i="6"/>
  <c r="AT332" i="6"/>
  <c r="DE331" i="6"/>
  <c r="BV332" i="6"/>
  <c r="DG331" i="6"/>
  <c r="BW331" i="6"/>
  <c r="BY331" i="6" s="1"/>
  <c r="DF331" i="6"/>
  <c r="BT331" i="6"/>
  <c r="CA331" i="6" s="1"/>
  <c r="H332" i="6"/>
  <c r="P331" i="6"/>
  <c r="Q331" i="6" s="1"/>
  <c r="BR333" i="6" l="1"/>
  <c r="BS333" i="6" s="1"/>
  <c r="N332" i="6"/>
  <c r="BZ331" i="6"/>
  <c r="CB331" i="6" s="1"/>
  <c r="CC331" i="6" s="1"/>
  <c r="R333" i="6"/>
  <c r="B334" i="6"/>
  <c r="BR334" i="6" s="1"/>
  <c r="D333" i="6"/>
  <c r="AA333" i="6"/>
  <c r="X333" i="6"/>
  <c r="O333" i="6"/>
  <c r="M333" i="6"/>
  <c r="E333" i="6"/>
  <c r="AJ333" i="6"/>
  <c r="L333" i="6"/>
  <c r="F333" i="6"/>
  <c r="G333" i="6" s="1"/>
  <c r="U333" i="6"/>
  <c r="AG333" i="6"/>
  <c r="AP333" i="6"/>
  <c r="AM333" i="6"/>
  <c r="AD333" i="6"/>
  <c r="I333" i="6"/>
  <c r="K333" i="6" s="1"/>
  <c r="A333" i="6"/>
  <c r="BQ334" i="6"/>
  <c r="BN335" i="6"/>
  <c r="BX334" i="6"/>
  <c r="BU334" i="6"/>
  <c r="BP334" i="6"/>
  <c r="BM334" i="6"/>
  <c r="J334" i="6"/>
  <c r="AU333" i="6"/>
  <c r="AS333" i="6"/>
  <c r="AT333" i="6"/>
  <c r="DE332" i="6"/>
  <c r="BW332" i="6"/>
  <c r="BY332" i="6" s="1"/>
  <c r="DG332" i="6"/>
  <c r="DF332" i="6"/>
  <c r="BV333" i="6"/>
  <c r="BT332" i="6"/>
  <c r="CA332" i="6" s="1"/>
  <c r="H333" i="6"/>
  <c r="P332" i="6"/>
  <c r="Q332" i="6" s="1"/>
  <c r="BS334" i="6" l="1"/>
  <c r="BZ332" i="6"/>
  <c r="N333" i="6"/>
  <c r="X334" i="6"/>
  <c r="O334" i="6"/>
  <c r="R334" i="6"/>
  <c r="E334" i="6"/>
  <c r="L334" i="6"/>
  <c r="M334" i="6"/>
  <c r="AA334" i="6"/>
  <c r="AP334" i="6"/>
  <c r="D334" i="6"/>
  <c r="U334" i="6"/>
  <c r="A334" i="6"/>
  <c r="I334" i="6"/>
  <c r="K334" i="6" s="1"/>
  <c r="B335" i="6"/>
  <c r="F334" i="6"/>
  <c r="G334" i="6" s="1"/>
  <c r="AM334" i="6"/>
  <c r="AJ334" i="6"/>
  <c r="AG334" i="6"/>
  <c r="AD334" i="6"/>
  <c r="BN336" i="6"/>
  <c r="BQ335" i="6"/>
  <c r="BX335" i="6"/>
  <c r="BU335" i="6"/>
  <c r="BP335" i="6"/>
  <c r="BM335" i="6"/>
  <c r="AU334" i="6"/>
  <c r="AS334" i="6"/>
  <c r="AT334" i="6"/>
  <c r="J335" i="6"/>
  <c r="DE333" i="6"/>
  <c r="BV334" i="6"/>
  <c r="DG333" i="6"/>
  <c r="DF333" i="6"/>
  <c r="BW333" i="6"/>
  <c r="BY333" i="6" s="1"/>
  <c r="BT333" i="6"/>
  <c r="CA333" i="6" s="1"/>
  <c r="CB332" i="6"/>
  <c r="CC332" i="6" s="1"/>
  <c r="H334" i="6"/>
  <c r="P333" i="6"/>
  <c r="Q333" i="6" s="1"/>
  <c r="N334" i="6" l="1"/>
  <c r="BZ333" i="6"/>
  <c r="AD335" i="6"/>
  <c r="B336" i="6"/>
  <c r="BR336" i="6" s="1"/>
  <c r="AM335" i="6"/>
  <c r="X335" i="6"/>
  <c r="D335" i="6"/>
  <c r="I335" i="6"/>
  <c r="K335" i="6" s="1"/>
  <c r="E335" i="6"/>
  <c r="R335" i="6"/>
  <c r="O335" i="6"/>
  <c r="M335" i="6"/>
  <c r="L335" i="6"/>
  <c r="AP335" i="6"/>
  <c r="F335" i="6"/>
  <c r="G335" i="6" s="1"/>
  <c r="U335" i="6"/>
  <c r="AJ335" i="6"/>
  <c r="A335" i="6"/>
  <c r="AA335" i="6"/>
  <c r="AG335" i="6"/>
  <c r="BR335" i="6"/>
  <c r="BS335" i="6" s="1"/>
  <c r="BQ336" i="6"/>
  <c r="BU336" i="6"/>
  <c r="BX336" i="6"/>
  <c r="BN337" i="6"/>
  <c r="BM336" i="6"/>
  <c r="BP336" i="6"/>
  <c r="J336" i="6"/>
  <c r="AS335" i="6"/>
  <c r="AU335" i="6"/>
  <c r="AT335" i="6"/>
  <c r="BV335" i="6"/>
  <c r="DE334" i="6"/>
  <c r="BW334" i="6"/>
  <c r="BY334" i="6" s="1"/>
  <c r="DF334" i="6"/>
  <c r="DG334" i="6"/>
  <c r="BT334" i="6"/>
  <c r="CA334" i="6" s="1"/>
  <c r="CB333" i="6"/>
  <c r="CC333" i="6" s="1"/>
  <c r="H335" i="6"/>
  <c r="P334" i="6"/>
  <c r="Q334" i="6" s="1"/>
  <c r="BZ334" i="6" l="1"/>
  <c r="CB334" i="6" s="1"/>
  <c r="CC334" i="6" s="1"/>
  <c r="BS336" i="6"/>
  <c r="N335" i="6"/>
  <c r="R336" i="6"/>
  <c r="A336" i="6"/>
  <c r="AJ336" i="6"/>
  <c r="O336" i="6"/>
  <c r="F336" i="6"/>
  <c r="G336" i="6" s="1"/>
  <c r="M336" i="6"/>
  <c r="L336" i="6"/>
  <c r="D336" i="6"/>
  <c r="AA336" i="6"/>
  <c r="AG336" i="6"/>
  <c r="I336" i="6"/>
  <c r="K336" i="6" s="1"/>
  <c r="X336" i="6"/>
  <c r="E336" i="6"/>
  <c r="AM336" i="6"/>
  <c r="AP336" i="6"/>
  <c r="B337" i="6"/>
  <c r="U336" i="6"/>
  <c r="AD336" i="6"/>
  <c r="BN338" i="6"/>
  <c r="BU337" i="6"/>
  <c r="BP337" i="6"/>
  <c r="BR337" i="6"/>
  <c r="BM337" i="6"/>
  <c r="BQ337" i="6"/>
  <c r="BX337" i="6"/>
  <c r="AT336" i="6"/>
  <c r="AU336" i="6"/>
  <c r="AS336" i="6"/>
  <c r="J337" i="6"/>
  <c r="DF335" i="6"/>
  <c r="BW335" i="6"/>
  <c r="BY335" i="6" s="1"/>
  <c r="DE335" i="6"/>
  <c r="DG335" i="6"/>
  <c r="BV336" i="6"/>
  <c r="BT335" i="6"/>
  <c r="CA335" i="6" s="1"/>
  <c r="H336" i="6"/>
  <c r="P335" i="6"/>
  <c r="Q335" i="6" s="1"/>
  <c r="N336" i="6" l="1"/>
  <c r="BZ335" i="6"/>
  <c r="BS337" i="6"/>
  <c r="X337" i="6"/>
  <c r="D337" i="6"/>
  <c r="R337" i="6"/>
  <c r="L337" i="6"/>
  <c r="I337" i="6"/>
  <c r="K337" i="6" s="1"/>
  <c r="U337" i="6"/>
  <c r="B338" i="6"/>
  <c r="AG337" i="6"/>
  <c r="AA337" i="6"/>
  <c r="M337" i="6"/>
  <c r="F337" i="6"/>
  <c r="G337" i="6" s="1"/>
  <c r="AP337" i="6"/>
  <c r="O337" i="6"/>
  <c r="AJ337" i="6"/>
  <c r="A337" i="6"/>
  <c r="AM337" i="6"/>
  <c r="AD337" i="6"/>
  <c r="E337" i="6"/>
  <c r="BN339" i="6"/>
  <c r="BU338" i="6"/>
  <c r="BP338" i="6"/>
  <c r="BM338" i="6"/>
  <c r="BR338" i="6"/>
  <c r="BQ338" i="6"/>
  <c r="BX338" i="6"/>
  <c r="AT337" i="6"/>
  <c r="AS337" i="6"/>
  <c r="J338" i="6"/>
  <c r="AU337" i="6"/>
  <c r="BV337" i="6"/>
  <c r="DF336" i="6"/>
  <c r="DE336" i="6"/>
  <c r="DG336" i="6"/>
  <c r="BW336" i="6"/>
  <c r="BY336" i="6" s="1"/>
  <c r="BT336" i="6"/>
  <c r="CA336" i="6" s="1"/>
  <c r="CB335" i="6"/>
  <c r="CC335" i="6" s="1"/>
  <c r="H337" i="6"/>
  <c r="P336" i="6"/>
  <c r="Q336" i="6" s="1"/>
  <c r="N337" i="6" l="1"/>
  <c r="BZ336" i="6"/>
  <c r="BS338" i="6"/>
  <c r="AD338" i="6"/>
  <c r="L338" i="6"/>
  <c r="U338" i="6"/>
  <c r="F338" i="6"/>
  <c r="G338" i="6" s="1"/>
  <c r="X338" i="6"/>
  <c r="E338" i="6"/>
  <c r="I338" i="6"/>
  <c r="B339" i="6"/>
  <c r="AJ338" i="6"/>
  <c r="AA338" i="6"/>
  <c r="O338" i="6"/>
  <c r="AM338" i="6"/>
  <c r="R338" i="6"/>
  <c r="D338" i="6"/>
  <c r="M338" i="6"/>
  <c r="AG338" i="6"/>
  <c r="AP338" i="6"/>
  <c r="A338" i="6"/>
  <c r="BN340" i="6"/>
  <c r="BM339" i="6"/>
  <c r="BX339" i="6"/>
  <c r="BP339" i="6"/>
  <c r="BQ339" i="6"/>
  <c r="BU339" i="6"/>
  <c r="AS338" i="6"/>
  <c r="AU338" i="6"/>
  <c r="K338" i="6"/>
  <c r="AT338" i="6"/>
  <c r="DF337" i="6"/>
  <c r="DG337" i="6"/>
  <c r="DE337" i="6"/>
  <c r="BV338" i="6"/>
  <c r="BW337" i="6"/>
  <c r="BY337" i="6" s="1"/>
  <c r="BT337" i="6"/>
  <c r="CA337" i="6" s="1"/>
  <c r="CB336" i="6"/>
  <c r="CC336" i="6" s="1"/>
  <c r="H338" i="6"/>
  <c r="P337" i="6"/>
  <c r="Q337" i="6" s="1"/>
  <c r="BZ337" i="6" l="1"/>
  <c r="CB337" i="6" s="1"/>
  <c r="CC337" i="6" s="1"/>
  <c r="M339" i="6"/>
  <c r="D339" i="6"/>
  <c r="I339" i="6"/>
  <c r="O339" i="6"/>
  <c r="A339" i="6"/>
  <c r="AM339" i="6"/>
  <c r="AJ339" i="6"/>
  <c r="AA339" i="6"/>
  <c r="L339" i="6"/>
  <c r="U339" i="6"/>
  <c r="AP339" i="6"/>
  <c r="F339" i="6"/>
  <c r="G339" i="6" s="1"/>
  <c r="AG339" i="6"/>
  <c r="AD339" i="6"/>
  <c r="X339" i="6"/>
  <c r="B340" i="6"/>
  <c r="R339" i="6"/>
  <c r="E339" i="6"/>
  <c r="J339" i="6"/>
  <c r="K339" i="6" s="1"/>
  <c r="BR339" i="6"/>
  <c r="BS339" i="6" s="1"/>
  <c r="N338" i="6"/>
  <c r="BM340" i="6"/>
  <c r="BU340" i="6"/>
  <c r="BX340" i="6"/>
  <c r="BN341" i="6"/>
  <c r="BP340" i="6"/>
  <c r="BQ340" i="6"/>
  <c r="AS339" i="6"/>
  <c r="BW338" i="6"/>
  <c r="BY338" i="6" s="1"/>
  <c r="DG338" i="6"/>
  <c r="DF338" i="6"/>
  <c r="DE338" i="6"/>
  <c r="BV339" i="6"/>
  <c r="BT338" i="6"/>
  <c r="CA338" i="6" s="1"/>
  <c r="H339" i="6"/>
  <c r="P338" i="6"/>
  <c r="Q338" i="6" s="1"/>
  <c r="AT339" i="6" l="1"/>
  <c r="AU339" i="6"/>
  <c r="BZ338" i="6"/>
  <c r="CB338" i="6" s="1"/>
  <c r="CC338" i="6" s="1"/>
  <c r="X340" i="6"/>
  <c r="F340" i="6"/>
  <c r="G340" i="6" s="1"/>
  <c r="AG340" i="6"/>
  <c r="R340" i="6"/>
  <c r="O340" i="6"/>
  <c r="L340" i="6"/>
  <c r="AA340" i="6"/>
  <c r="E340" i="6"/>
  <c r="U340" i="6"/>
  <c r="M340" i="6"/>
  <c r="I340" i="6"/>
  <c r="AJ340" i="6"/>
  <c r="B341" i="6"/>
  <c r="BR341" i="6" s="1"/>
  <c r="AM340" i="6"/>
  <c r="AD340" i="6"/>
  <c r="D340" i="6"/>
  <c r="AP340" i="6"/>
  <c r="A340" i="6"/>
  <c r="J340" i="6"/>
  <c r="AS340" i="6" s="1"/>
  <c r="BR340" i="6"/>
  <c r="BS340" i="6" s="1"/>
  <c r="N339" i="6"/>
  <c r="BQ341" i="6"/>
  <c r="BX341" i="6"/>
  <c r="BU341" i="6"/>
  <c r="BP341" i="6"/>
  <c r="BN342" i="6"/>
  <c r="BM341" i="6"/>
  <c r="BW339" i="6"/>
  <c r="BY339" i="6" s="1"/>
  <c r="DE339" i="6"/>
  <c r="DF339" i="6"/>
  <c r="DG339" i="6"/>
  <c r="BV340" i="6"/>
  <c r="BT339" i="6"/>
  <c r="CA339" i="6" s="1"/>
  <c r="H340" i="6"/>
  <c r="P339" i="6"/>
  <c r="Q339" i="6" s="1"/>
  <c r="AU340" i="6" l="1"/>
  <c r="J341" i="6"/>
  <c r="AT341" i="6" s="1"/>
  <c r="K340" i="6"/>
  <c r="AT340" i="6"/>
  <c r="N340" i="6"/>
  <c r="BZ339" i="6"/>
  <c r="CB339" i="6" s="1"/>
  <c r="CC339" i="6" s="1"/>
  <c r="BS341" i="6"/>
  <c r="AJ341" i="6"/>
  <c r="F341" i="6"/>
  <c r="G341" i="6" s="1"/>
  <c r="AM341" i="6"/>
  <c r="I341" i="6"/>
  <c r="AD341" i="6"/>
  <c r="B342" i="6"/>
  <c r="BR342" i="6" s="1"/>
  <c r="X341" i="6"/>
  <c r="L341" i="6"/>
  <c r="R341" i="6"/>
  <c r="A341" i="6"/>
  <c r="M341" i="6"/>
  <c r="D341" i="6"/>
  <c r="U341" i="6"/>
  <c r="E341" i="6"/>
  <c r="AG341" i="6"/>
  <c r="AP341" i="6"/>
  <c r="O341" i="6"/>
  <c r="AA341" i="6"/>
  <c r="BQ342" i="6"/>
  <c r="BX342" i="6"/>
  <c r="BM342" i="6"/>
  <c r="BN343" i="6"/>
  <c r="BP342" i="6"/>
  <c r="BU342" i="6"/>
  <c r="AS341" i="6"/>
  <c r="BW340" i="6"/>
  <c r="BY340" i="6" s="1"/>
  <c r="BV341" i="6"/>
  <c r="DF340" i="6"/>
  <c r="DG340" i="6"/>
  <c r="DE340" i="6"/>
  <c r="BT340" i="6"/>
  <c r="CA340" i="6" s="1"/>
  <c r="H341" i="6"/>
  <c r="P340" i="6"/>
  <c r="Q340" i="6" s="1"/>
  <c r="K341" i="6" l="1"/>
  <c r="AU341" i="6"/>
  <c r="BS342" i="6"/>
  <c r="BZ340" i="6"/>
  <c r="CB340" i="6" s="1"/>
  <c r="CC340" i="6" s="1"/>
  <c r="N341" i="6"/>
  <c r="AP342" i="6"/>
  <c r="F342" i="6"/>
  <c r="G342" i="6" s="1"/>
  <c r="U342" i="6"/>
  <c r="M342" i="6"/>
  <c r="D342" i="6"/>
  <c r="AJ342" i="6"/>
  <c r="B343" i="6"/>
  <c r="AG342" i="6"/>
  <c r="AD342" i="6"/>
  <c r="A342" i="6"/>
  <c r="R342" i="6"/>
  <c r="X342" i="6"/>
  <c r="O342" i="6"/>
  <c r="L342" i="6"/>
  <c r="E342" i="6"/>
  <c r="AA342" i="6"/>
  <c r="I342" i="6"/>
  <c r="AM342" i="6"/>
  <c r="J342" i="6"/>
  <c r="AT342" i="6" s="1"/>
  <c r="BN344" i="6"/>
  <c r="BQ343" i="6"/>
  <c r="BU343" i="6"/>
  <c r="BP343" i="6"/>
  <c r="BM343" i="6"/>
  <c r="BX343" i="6"/>
  <c r="DF341" i="6"/>
  <c r="BV342" i="6"/>
  <c r="DE341" i="6"/>
  <c r="DG341" i="6"/>
  <c r="BW341" i="6"/>
  <c r="BY341" i="6" s="1"/>
  <c r="BT341" i="6"/>
  <c r="CA341" i="6" s="1"/>
  <c r="H342" i="6"/>
  <c r="P341" i="6"/>
  <c r="Q341" i="6" s="1"/>
  <c r="AS342" i="6" l="1"/>
  <c r="K342" i="6"/>
  <c r="BZ341" i="6"/>
  <c r="CB341" i="6" s="1"/>
  <c r="CC341" i="6" s="1"/>
  <c r="M343" i="6"/>
  <c r="A343" i="6"/>
  <c r="I343" i="6"/>
  <c r="AM343" i="6"/>
  <c r="AD343" i="6"/>
  <c r="B344" i="6"/>
  <c r="BR344" i="6" s="1"/>
  <c r="D343" i="6"/>
  <c r="AA343" i="6"/>
  <c r="AP343" i="6"/>
  <c r="E343" i="6"/>
  <c r="U343" i="6"/>
  <c r="X343" i="6"/>
  <c r="F343" i="6"/>
  <c r="G343" i="6" s="1"/>
  <c r="AG343" i="6"/>
  <c r="R343" i="6"/>
  <c r="O343" i="6"/>
  <c r="AJ343" i="6"/>
  <c r="L343" i="6"/>
  <c r="BR343" i="6"/>
  <c r="BS343" i="6" s="1"/>
  <c r="N342" i="6"/>
  <c r="AU342" i="6"/>
  <c r="J343" i="6"/>
  <c r="AU343" i="6" s="1"/>
  <c r="BN345" i="6"/>
  <c r="BX344" i="6"/>
  <c r="BU344" i="6"/>
  <c r="BP344" i="6"/>
  <c r="BM344" i="6"/>
  <c r="BQ344" i="6"/>
  <c r="BW342" i="6"/>
  <c r="BY342" i="6" s="1"/>
  <c r="DG342" i="6"/>
  <c r="BV343" i="6"/>
  <c r="DE342" i="6"/>
  <c r="DF342" i="6"/>
  <c r="BT342" i="6"/>
  <c r="CA342" i="6" s="1"/>
  <c r="H343" i="6"/>
  <c r="P342" i="6"/>
  <c r="Q342" i="6" s="1"/>
  <c r="AS343" i="6" l="1"/>
  <c r="J344" i="6"/>
  <c r="AS344" i="6" s="1"/>
  <c r="N343" i="6"/>
  <c r="K343" i="6"/>
  <c r="P343" i="6" s="1"/>
  <c r="Q343" i="6" s="1"/>
  <c r="AT343" i="6"/>
  <c r="BS344" i="6"/>
  <c r="BZ342" i="6"/>
  <c r="X344" i="6"/>
  <c r="O344" i="6"/>
  <c r="AG344" i="6"/>
  <c r="AA344" i="6"/>
  <c r="U344" i="6"/>
  <c r="AD344" i="6"/>
  <c r="E344" i="6"/>
  <c r="R344" i="6"/>
  <c r="A344" i="6"/>
  <c r="B345" i="6"/>
  <c r="BR345" i="6" s="1"/>
  <c r="AJ344" i="6"/>
  <c r="I344" i="6"/>
  <c r="M344" i="6"/>
  <c r="L344" i="6"/>
  <c r="F344" i="6"/>
  <c r="G344" i="6" s="1"/>
  <c r="D344" i="6"/>
  <c r="AM344" i="6"/>
  <c r="AP344" i="6"/>
  <c r="BN346" i="6"/>
  <c r="BU345" i="6"/>
  <c r="BX345" i="6"/>
  <c r="BP345" i="6"/>
  <c r="BQ345" i="6"/>
  <c r="BM345" i="6"/>
  <c r="BW343" i="6"/>
  <c r="BY343" i="6" s="1"/>
  <c r="DF343" i="6"/>
  <c r="DE343" i="6"/>
  <c r="DG343" i="6"/>
  <c r="BV344" i="6"/>
  <c r="BT343" i="6"/>
  <c r="CA343" i="6" s="1"/>
  <c r="CB342" i="6"/>
  <c r="CC342" i="6" s="1"/>
  <c r="H344" i="6"/>
  <c r="AU344" i="6" l="1"/>
  <c r="J345" i="6"/>
  <c r="AT345" i="6" s="1"/>
  <c r="AT344" i="6"/>
  <c r="K344" i="6"/>
  <c r="P344" i="6" s="1"/>
  <c r="Q344" i="6" s="1"/>
  <c r="BS345" i="6"/>
  <c r="BZ343" i="6"/>
  <c r="N344" i="6"/>
  <c r="AJ345" i="6"/>
  <c r="O345" i="6"/>
  <c r="AM345" i="6"/>
  <c r="D345" i="6"/>
  <c r="AP345" i="6"/>
  <c r="A345" i="6"/>
  <c r="AA345" i="6"/>
  <c r="R345" i="6"/>
  <c r="U345" i="6"/>
  <c r="X345" i="6"/>
  <c r="L345" i="6"/>
  <c r="AD345" i="6"/>
  <c r="E345" i="6"/>
  <c r="M345" i="6"/>
  <c r="I345" i="6"/>
  <c r="K345" i="6" s="1"/>
  <c r="AG345" i="6"/>
  <c r="B346" i="6"/>
  <c r="F345" i="6"/>
  <c r="G345" i="6" s="1"/>
  <c r="BN347" i="6"/>
  <c r="BP346" i="6"/>
  <c r="BM346" i="6"/>
  <c r="BR346" i="6"/>
  <c r="BS346" i="6" s="1"/>
  <c r="BQ346" i="6"/>
  <c r="BU346" i="6"/>
  <c r="BX346" i="6"/>
  <c r="BW344" i="6"/>
  <c r="BY344" i="6" s="1"/>
  <c r="DG344" i="6"/>
  <c r="BV345" i="6"/>
  <c r="DE344" i="6"/>
  <c r="DF344" i="6"/>
  <c r="BT344" i="6"/>
  <c r="CA344" i="6" s="1"/>
  <c r="CB343" i="6"/>
  <c r="CC343" i="6" s="1"/>
  <c r="H345" i="6"/>
  <c r="AS345" i="6" l="1"/>
  <c r="J346" i="6"/>
  <c r="AT346" i="6" s="1"/>
  <c r="AU345" i="6"/>
  <c r="BZ344" i="6"/>
  <c r="X346" i="6"/>
  <c r="E346" i="6"/>
  <c r="AJ346" i="6"/>
  <c r="I346" i="6"/>
  <c r="U346" i="6"/>
  <c r="A346" i="6"/>
  <c r="AM346" i="6"/>
  <c r="R346" i="6"/>
  <c r="D346" i="6"/>
  <c r="B347" i="6"/>
  <c r="F346" i="6"/>
  <c r="G346" i="6" s="1"/>
  <c r="AP346" i="6"/>
  <c r="O346" i="6"/>
  <c r="AG346" i="6"/>
  <c r="M346" i="6"/>
  <c r="AA346" i="6"/>
  <c r="AD346" i="6"/>
  <c r="L346" i="6"/>
  <c r="N345" i="6"/>
  <c r="BN348" i="6"/>
  <c r="BP347" i="6"/>
  <c r="BM347" i="6"/>
  <c r="BR347" i="6"/>
  <c r="BS347" i="6" s="1"/>
  <c r="BQ347" i="6"/>
  <c r="BU347" i="6"/>
  <c r="BX347" i="6"/>
  <c r="AS346" i="6"/>
  <c r="J347" i="6"/>
  <c r="AU346" i="6"/>
  <c r="DE345" i="6"/>
  <c r="BW345" i="6"/>
  <c r="BY345" i="6" s="1"/>
  <c r="BV346" i="6"/>
  <c r="DF345" i="6"/>
  <c r="DG345" i="6"/>
  <c r="BT345" i="6"/>
  <c r="CA345" i="6" s="1"/>
  <c r="CB344" i="6"/>
  <c r="CC344" i="6" s="1"/>
  <c r="H346" i="6"/>
  <c r="P345" i="6"/>
  <c r="Q345" i="6" s="1"/>
  <c r="K346" i="6" l="1"/>
  <c r="P346" i="6" s="1"/>
  <c r="Q346" i="6" s="1"/>
  <c r="N346" i="6"/>
  <c r="BZ345" i="6"/>
  <c r="CB345" i="6" s="1"/>
  <c r="CC345" i="6" s="1"/>
  <c r="X347" i="6"/>
  <c r="I347" i="6"/>
  <c r="K347" i="6" s="1"/>
  <c r="AA347" i="6"/>
  <c r="R347" i="6"/>
  <c r="D347" i="6"/>
  <c r="AM347" i="6"/>
  <c r="AJ347" i="6"/>
  <c r="B348" i="6"/>
  <c r="U347" i="6"/>
  <c r="M347" i="6"/>
  <c r="E347" i="6"/>
  <c r="A347" i="6"/>
  <c r="L347" i="6"/>
  <c r="AD347" i="6"/>
  <c r="O347" i="6"/>
  <c r="AG347" i="6"/>
  <c r="AP347" i="6"/>
  <c r="F347" i="6"/>
  <c r="G347" i="6" s="1"/>
  <c r="BN349" i="6"/>
  <c r="BM348" i="6"/>
  <c r="BP348" i="6"/>
  <c r="BQ348" i="6"/>
  <c r="BX348" i="6"/>
  <c r="BU348" i="6"/>
  <c r="AT347" i="6"/>
  <c r="AU347" i="6"/>
  <c r="AS347" i="6"/>
  <c r="BW346" i="6"/>
  <c r="BY346" i="6" s="1"/>
  <c r="DG346" i="6"/>
  <c r="DF346" i="6"/>
  <c r="BV347" i="6"/>
  <c r="DE346" i="6"/>
  <c r="BT346" i="6"/>
  <c r="CA346" i="6" s="1"/>
  <c r="H347" i="6"/>
  <c r="N347" i="6" l="1"/>
  <c r="BZ346" i="6"/>
  <c r="CB346" i="6" s="1"/>
  <c r="CC346" i="6" s="1"/>
  <c r="AD348" i="6"/>
  <c r="O348" i="6"/>
  <c r="X348" i="6"/>
  <c r="F348" i="6"/>
  <c r="G348" i="6" s="1"/>
  <c r="M348" i="6"/>
  <c r="L348" i="6"/>
  <c r="N348" i="6" s="1"/>
  <c r="AA348" i="6"/>
  <c r="R348" i="6"/>
  <c r="E348" i="6"/>
  <c r="A348" i="6"/>
  <c r="D348" i="6"/>
  <c r="U348" i="6"/>
  <c r="AP348" i="6"/>
  <c r="I348" i="6"/>
  <c r="AG348" i="6"/>
  <c r="AJ348" i="6"/>
  <c r="B349" i="6"/>
  <c r="BR349" i="6" s="1"/>
  <c r="AM348" i="6"/>
  <c r="BR348" i="6"/>
  <c r="BS348" i="6" s="1"/>
  <c r="J348" i="6"/>
  <c r="K348" i="6" s="1"/>
  <c r="BN350" i="6"/>
  <c r="BQ349" i="6"/>
  <c r="BM349" i="6"/>
  <c r="BP349" i="6"/>
  <c r="BX349" i="6"/>
  <c r="BU349" i="6"/>
  <c r="DG347" i="6"/>
  <c r="DF347" i="6"/>
  <c r="DE347" i="6"/>
  <c r="BV348" i="6"/>
  <c r="BW347" i="6"/>
  <c r="BY347" i="6" s="1"/>
  <c r="BT347" i="6"/>
  <c r="CA347" i="6" s="1"/>
  <c r="H348" i="6"/>
  <c r="P347" i="6"/>
  <c r="Q347" i="6" s="1"/>
  <c r="AU348" i="6" l="1"/>
  <c r="AT348" i="6"/>
  <c r="AS348" i="6"/>
  <c r="BZ347" i="6"/>
  <c r="BS349" i="6"/>
  <c r="J349" i="6"/>
  <c r="AU349" i="6" s="1"/>
  <c r="AP349" i="6"/>
  <c r="L349" i="6"/>
  <c r="AM349" i="6"/>
  <c r="E349" i="6"/>
  <c r="M349" i="6"/>
  <c r="U349" i="6"/>
  <c r="D349" i="6"/>
  <c r="F349" i="6"/>
  <c r="G349" i="6" s="1"/>
  <c r="AG349" i="6"/>
  <c r="I349" i="6"/>
  <c r="AJ349" i="6"/>
  <c r="O349" i="6"/>
  <c r="R349" i="6"/>
  <c r="B350" i="6"/>
  <c r="X349" i="6"/>
  <c r="A349" i="6"/>
  <c r="AD349" i="6"/>
  <c r="AA349" i="6"/>
  <c r="BN351" i="6"/>
  <c r="BQ350" i="6"/>
  <c r="BX350" i="6"/>
  <c r="BM350" i="6"/>
  <c r="BU350" i="6"/>
  <c r="BP350" i="6"/>
  <c r="BW348" i="6"/>
  <c r="BY348" i="6" s="1"/>
  <c r="DG348" i="6"/>
  <c r="DE348" i="6"/>
  <c r="BV349" i="6"/>
  <c r="DF348" i="6"/>
  <c r="BT348" i="6"/>
  <c r="CA348" i="6" s="1"/>
  <c r="CB347" i="6"/>
  <c r="CC347" i="6" s="1"/>
  <c r="H349" i="6"/>
  <c r="P348" i="6"/>
  <c r="Q348" i="6" s="1"/>
  <c r="AS349" i="6" l="1"/>
  <c r="AT349" i="6"/>
  <c r="K349" i="6"/>
  <c r="P349" i="6" s="1"/>
  <c r="Q349" i="6" s="1"/>
  <c r="J350" i="6"/>
  <c r="BZ348" i="6"/>
  <c r="CB348" i="6" s="1"/>
  <c r="CC348" i="6" s="1"/>
  <c r="N349" i="6"/>
  <c r="R350" i="6"/>
  <c r="B351" i="6"/>
  <c r="I350" i="6"/>
  <c r="AM350" i="6"/>
  <c r="M350" i="6"/>
  <c r="O350" i="6"/>
  <c r="D350" i="6"/>
  <c r="AJ350" i="6"/>
  <c r="AG350" i="6"/>
  <c r="F350" i="6"/>
  <c r="G350" i="6" s="1"/>
  <c r="AA350" i="6"/>
  <c r="AP350" i="6"/>
  <c r="U350" i="6"/>
  <c r="L350" i="6"/>
  <c r="AD350" i="6"/>
  <c r="E350" i="6"/>
  <c r="X350" i="6"/>
  <c r="A350" i="6"/>
  <c r="BR350" i="6"/>
  <c r="BS350" i="6" s="1"/>
  <c r="BN352" i="6"/>
  <c r="BQ351" i="6"/>
  <c r="BX351" i="6"/>
  <c r="BU351" i="6"/>
  <c r="BP351" i="6"/>
  <c r="BM351" i="6"/>
  <c r="BR351" i="6"/>
  <c r="DE349" i="6"/>
  <c r="DG349" i="6"/>
  <c r="BV350" i="6"/>
  <c r="BW349" i="6"/>
  <c r="BY349" i="6" s="1"/>
  <c r="DF349" i="6"/>
  <c r="BT349" i="6"/>
  <c r="CA349" i="6" s="1"/>
  <c r="H350" i="6"/>
  <c r="J351" i="6" l="1"/>
  <c r="AT351" i="6" s="1"/>
  <c r="AS350" i="6"/>
  <c r="K350" i="6"/>
  <c r="AT350" i="6"/>
  <c r="AU350" i="6"/>
  <c r="N350" i="6"/>
  <c r="BZ349" i="6"/>
  <c r="CB349" i="6" s="1"/>
  <c r="CC349" i="6" s="1"/>
  <c r="BS351" i="6"/>
  <c r="AD351" i="6"/>
  <c r="L351" i="6"/>
  <c r="U351" i="6"/>
  <c r="X351" i="6"/>
  <c r="O351" i="6"/>
  <c r="R351" i="6"/>
  <c r="D351" i="6"/>
  <c r="I351" i="6"/>
  <c r="AP351" i="6"/>
  <c r="F351" i="6"/>
  <c r="G351" i="6" s="1"/>
  <c r="AG351" i="6"/>
  <c r="AM351" i="6"/>
  <c r="AJ351" i="6"/>
  <c r="A351" i="6"/>
  <c r="M351" i="6"/>
  <c r="B352" i="6"/>
  <c r="E351" i="6"/>
  <c r="AA351" i="6"/>
  <c r="BU352" i="6"/>
  <c r="BN353" i="6"/>
  <c r="BX352" i="6"/>
  <c r="BP352" i="6"/>
  <c r="BQ352" i="6"/>
  <c r="BM352" i="6"/>
  <c r="AS351" i="6"/>
  <c r="DE350" i="6"/>
  <c r="BW350" i="6"/>
  <c r="BY350" i="6" s="1"/>
  <c r="DG350" i="6"/>
  <c r="BV351" i="6"/>
  <c r="DF350" i="6"/>
  <c r="BT350" i="6"/>
  <c r="CA350" i="6" s="1"/>
  <c r="H351" i="6"/>
  <c r="P350" i="6"/>
  <c r="Q350" i="6" s="1"/>
  <c r="K351" i="6" l="1"/>
  <c r="AU351" i="6"/>
  <c r="BZ350" i="6"/>
  <c r="X352" i="6"/>
  <c r="L352" i="6"/>
  <c r="F352" i="6"/>
  <c r="G352" i="6" s="1"/>
  <c r="AG352" i="6"/>
  <c r="U352" i="6"/>
  <c r="R352" i="6"/>
  <c r="E352" i="6"/>
  <c r="M352" i="6"/>
  <c r="AA352" i="6"/>
  <c r="I352" i="6"/>
  <c r="AM352" i="6"/>
  <c r="AD352" i="6"/>
  <c r="A352" i="6"/>
  <c r="D352" i="6"/>
  <c r="AP352" i="6"/>
  <c r="B353" i="6"/>
  <c r="BR353" i="6" s="1"/>
  <c r="AJ352" i="6"/>
  <c r="O352" i="6"/>
  <c r="BR352" i="6"/>
  <c r="BS352" i="6" s="1"/>
  <c r="N351" i="6"/>
  <c r="J352" i="6"/>
  <c r="AU352" i="6" s="1"/>
  <c r="BN354" i="6"/>
  <c r="BU353" i="6"/>
  <c r="BP353" i="6"/>
  <c r="BQ353" i="6"/>
  <c r="BX353" i="6"/>
  <c r="BM353" i="6"/>
  <c r="DF351" i="6"/>
  <c r="DE351" i="6"/>
  <c r="BW351" i="6"/>
  <c r="BY351" i="6" s="1"/>
  <c r="BV352" i="6"/>
  <c r="DG351" i="6"/>
  <c r="BT351" i="6"/>
  <c r="CA351" i="6" s="1"/>
  <c r="CB350" i="6"/>
  <c r="CC350" i="6" s="1"/>
  <c r="P351" i="6"/>
  <c r="Q351" i="6" s="1"/>
  <c r="H352" i="6"/>
  <c r="K352" i="6" l="1"/>
  <c r="P352" i="6" s="1"/>
  <c r="Q352" i="6" s="1"/>
  <c r="J353" i="6"/>
  <c r="AU353" i="6" s="1"/>
  <c r="AS352" i="6"/>
  <c r="AT352" i="6"/>
  <c r="BS353" i="6"/>
  <c r="BZ351" i="6"/>
  <c r="X353" i="6"/>
  <c r="F353" i="6"/>
  <c r="G353" i="6" s="1"/>
  <c r="R353" i="6"/>
  <c r="D353" i="6"/>
  <c r="AD353" i="6"/>
  <c r="E353" i="6"/>
  <c r="M353" i="6"/>
  <c r="L353" i="6"/>
  <c r="I353" i="6"/>
  <c r="K353" i="6" s="1"/>
  <c r="U353" i="6"/>
  <c r="AP353" i="6"/>
  <c r="O353" i="6"/>
  <c r="AM353" i="6"/>
  <c r="AJ353" i="6"/>
  <c r="A353" i="6"/>
  <c r="AA353" i="6"/>
  <c r="B354" i="6"/>
  <c r="J354" i="6" s="1"/>
  <c r="AG353" i="6"/>
  <c r="N352" i="6"/>
  <c r="BN355" i="6"/>
  <c r="BU354" i="6"/>
  <c r="BP354" i="6"/>
  <c r="BM354" i="6"/>
  <c r="BQ354" i="6"/>
  <c r="BX354" i="6"/>
  <c r="AT353" i="6"/>
  <c r="AS353" i="6"/>
  <c r="DE352" i="6"/>
  <c r="BW352" i="6"/>
  <c r="BY352" i="6" s="1"/>
  <c r="BV353" i="6"/>
  <c r="DG352" i="6"/>
  <c r="DF352" i="6"/>
  <c r="BT352" i="6"/>
  <c r="CA352" i="6" s="1"/>
  <c r="CB351" i="6"/>
  <c r="CC351" i="6" s="1"/>
  <c r="H353" i="6"/>
  <c r="BR354" i="6" l="1"/>
  <c r="BS354" i="6" s="1"/>
  <c r="N353" i="6"/>
  <c r="BZ352" i="6"/>
  <c r="AJ354" i="6"/>
  <c r="I354" i="6"/>
  <c r="R354" i="6"/>
  <c r="D354" i="6"/>
  <c r="AD354" i="6"/>
  <c r="X354" i="6"/>
  <c r="F354" i="6"/>
  <c r="G354" i="6" s="1"/>
  <c r="L354" i="6"/>
  <c r="U354" i="6"/>
  <c r="AM354" i="6"/>
  <c r="M354" i="6"/>
  <c r="E354" i="6"/>
  <c r="B355" i="6"/>
  <c r="AA354" i="6"/>
  <c r="O354" i="6"/>
  <c r="AP354" i="6"/>
  <c r="A354" i="6"/>
  <c r="AG354" i="6"/>
  <c r="BN356" i="6"/>
  <c r="BM355" i="6"/>
  <c r="BR355" i="6"/>
  <c r="BX355" i="6"/>
  <c r="BP355" i="6"/>
  <c r="BQ355" i="6"/>
  <c r="BU355" i="6"/>
  <c r="AS354" i="6"/>
  <c r="AT354" i="6"/>
  <c r="AU354" i="6"/>
  <c r="K354" i="6"/>
  <c r="DF353" i="6"/>
  <c r="DG353" i="6"/>
  <c r="BV354" i="6"/>
  <c r="BW353" i="6"/>
  <c r="BY353" i="6" s="1"/>
  <c r="DE353" i="6"/>
  <c r="BT353" i="6"/>
  <c r="CA353" i="6" s="1"/>
  <c r="CB352" i="6"/>
  <c r="CC352" i="6" s="1"/>
  <c r="H354" i="6"/>
  <c r="P353" i="6"/>
  <c r="Q353" i="6" s="1"/>
  <c r="BS355" i="6" l="1"/>
  <c r="N354" i="6"/>
  <c r="BZ353" i="6"/>
  <c r="AJ355" i="6"/>
  <c r="E355" i="6"/>
  <c r="AG355" i="6"/>
  <c r="A355" i="6"/>
  <c r="AM355" i="6"/>
  <c r="AD355" i="6"/>
  <c r="F355" i="6"/>
  <c r="G355" i="6" s="1"/>
  <c r="X355" i="6"/>
  <c r="L355" i="6"/>
  <c r="AA355" i="6"/>
  <c r="D355" i="6"/>
  <c r="R355" i="6"/>
  <c r="O355" i="6"/>
  <c r="M355" i="6"/>
  <c r="B356" i="6"/>
  <c r="AP355" i="6"/>
  <c r="I355" i="6"/>
  <c r="U355" i="6"/>
  <c r="J355" i="6"/>
  <c r="AT355" i="6" s="1"/>
  <c r="BM356" i="6"/>
  <c r="BR356" i="6"/>
  <c r="BS356" i="6" s="1"/>
  <c r="BN357" i="6"/>
  <c r="BX356" i="6"/>
  <c r="BP356" i="6"/>
  <c r="BQ356" i="6"/>
  <c r="BU356" i="6"/>
  <c r="DE354" i="6"/>
  <c r="BV355" i="6"/>
  <c r="DG354" i="6"/>
  <c r="BW354" i="6"/>
  <c r="BY354" i="6" s="1"/>
  <c r="DF354" i="6"/>
  <c r="BT354" i="6"/>
  <c r="CA354" i="6" s="1"/>
  <c r="CB353" i="6"/>
  <c r="CC353" i="6" s="1"/>
  <c r="H355" i="6"/>
  <c r="P354" i="6"/>
  <c r="Q354" i="6" s="1"/>
  <c r="AU355" i="6" l="1"/>
  <c r="AS355" i="6"/>
  <c r="K355" i="6"/>
  <c r="N355" i="6"/>
  <c r="BZ354" i="6"/>
  <c r="CB354" i="6" s="1"/>
  <c r="CC354" i="6" s="1"/>
  <c r="R356" i="6"/>
  <c r="D356" i="6"/>
  <c r="AP356" i="6"/>
  <c r="I356" i="6"/>
  <c r="AM356" i="6"/>
  <c r="X356" i="6"/>
  <c r="M356" i="6"/>
  <c r="B357" i="6"/>
  <c r="L356" i="6"/>
  <c r="AA356" i="6"/>
  <c r="AG356" i="6"/>
  <c r="F356" i="6"/>
  <c r="G356" i="6" s="1"/>
  <c r="AJ356" i="6"/>
  <c r="E356" i="6"/>
  <c r="U356" i="6"/>
  <c r="A356" i="6"/>
  <c r="AD356" i="6"/>
  <c r="O356" i="6"/>
  <c r="J356" i="6"/>
  <c r="AT356" i="6" s="1"/>
  <c r="BQ357" i="6"/>
  <c r="BN358" i="6"/>
  <c r="BU357" i="6"/>
  <c r="BP357" i="6"/>
  <c r="BX357" i="6"/>
  <c r="BM357" i="6"/>
  <c r="DF355" i="6"/>
  <c r="BV356" i="6"/>
  <c r="DE355" i="6"/>
  <c r="BW355" i="6"/>
  <c r="BY355" i="6" s="1"/>
  <c r="DG355" i="6"/>
  <c r="BT355" i="6"/>
  <c r="CA355" i="6" s="1"/>
  <c r="H356" i="6"/>
  <c r="P355" i="6"/>
  <c r="Q355" i="6" s="1"/>
  <c r="K356" i="6" l="1"/>
  <c r="AS356" i="6"/>
  <c r="BZ355" i="6"/>
  <c r="CB355" i="6" s="1"/>
  <c r="CC355" i="6" s="1"/>
  <c r="AJ357" i="6"/>
  <c r="L357" i="6"/>
  <c r="AM357" i="6"/>
  <c r="D357" i="6"/>
  <c r="AD357" i="6"/>
  <c r="O357" i="6"/>
  <c r="E357" i="6"/>
  <c r="M357" i="6"/>
  <c r="I357" i="6"/>
  <c r="R357" i="6"/>
  <c r="X357" i="6"/>
  <c r="B358" i="6"/>
  <c r="U357" i="6"/>
  <c r="AP357" i="6"/>
  <c r="A357" i="6"/>
  <c r="AA357" i="6"/>
  <c r="F357" i="6"/>
  <c r="G357" i="6" s="1"/>
  <c r="AG357" i="6"/>
  <c r="AU356" i="6"/>
  <c r="BR357" i="6"/>
  <c r="BS357" i="6" s="1"/>
  <c r="J357" i="6"/>
  <c r="K357" i="6" s="1"/>
  <c r="N356" i="6"/>
  <c r="BQ358" i="6"/>
  <c r="BX358" i="6"/>
  <c r="BU358" i="6"/>
  <c r="BP358" i="6"/>
  <c r="BN359" i="6"/>
  <c r="BM358" i="6"/>
  <c r="DE356" i="6"/>
  <c r="BV357" i="6"/>
  <c r="BW356" i="6"/>
  <c r="BY356" i="6" s="1"/>
  <c r="DG356" i="6"/>
  <c r="DF356" i="6"/>
  <c r="BT356" i="6"/>
  <c r="CA356" i="6" s="1"/>
  <c r="P356" i="6"/>
  <c r="Q356" i="6" s="1"/>
  <c r="H357" i="6"/>
  <c r="J358" i="6" l="1"/>
  <c r="AU357" i="6"/>
  <c r="AT357" i="6"/>
  <c r="BZ356" i="6"/>
  <c r="CB356" i="6" s="1"/>
  <c r="CC356" i="6" s="1"/>
  <c r="AS357" i="6"/>
  <c r="R358" i="6"/>
  <c r="O358" i="6"/>
  <c r="AA358" i="6"/>
  <c r="U358" i="6"/>
  <c r="AD358" i="6"/>
  <c r="L358" i="6"/>
  <c r="A358" i="6"/>
  <c r="M358" i="6"/>
  <c r="AP358" i="6"/>
  <c r="F358" i="6"/>
  <c r="G358" i="6" s="1"/>
  <c r="AG358" i="6"/>
  <c r="AJ358" i="6"/>
  <c r="I358" i="6"/>
  <c r="D358" i="6"/>
  <c r="AM358" i="6"/>
  <c r="E358" i="6"/>
  <c r="X358" i="6"/>
  <c r="B359" i="6"/>
  <c r="N357" i="6"/>
  <c r="BR358" i="6"/>
  <c r="BS358" i="6" s="1"/>
  <c r="BN360" i="6"/>
  <c r="BQ359" i="6"/>
  <c r="BU359" i="6"/>
  <c r="BX359" i="6"/>
  <c r="BM359" i="6"/>
  <c r="BR359" i="6"/>
  <c r="BP359" i="6"/>
  <c r="AU358" i="6"/>
  <c r="AS358" i="6"/>
  <c r="DF357" i="6"/>
  <c r="DG357" i="6"/>
  <c r="DE357" i="6"/>
  <c r="BW357" i="6"/>
  <c r="BY357" i="6" s="1"/>
  <c r="BV358" i="6"/>
  <c r="BT357" i="6"/>
  <c r="CA357" i="6" s="1"/>
  <c r="H358" i="6"/>
  <c r="P357" i="6"/>
  <c r="Q357" i="6" s="1"/>
  <c r="J359" i="6" l="1"/>
  <c r="AS359" i="6" s="1"/>
  <c r="K358" i="6"/>
  <c r="AT358" i="6"/>
  <c r="N358" i="6"/>
  <c r="BZ357" i="6"/>
  <c r="BS359" i="6"/>
  <c r="AP359" i="6"/>
  <c r="F359" i="6"/>
  <c r="G359" i="6" s="1"/>
  <c r="AG359" i="6"/>
  <c r="L359" i="6"/>
  <c r="A359" i="6"/>
  <c r="X359" i="6"/>
  <c r="O359" i="6"/>
  <c r="AA359" i="6"/>
  <c r="R359" i="6"/>
  <c r="B360" i="6"/>
  <c r="M359" i="6"/>
  <c r="AJ359" i="6"/>
  <c r="E359" i="6"/>
  <c r="AD359" i="6"/>
  <c r="I359" i="6"/>
  <c r="K359" i="6" s="1"/>
  <c r="AM359" i="6"/>
  <c r="D359" i="6"/>
  <c r="U359" i="6"/>
  <c r="BN361" i="6"/>
  <c r="BX360" i="6"/>
  <c r="BU360" i="6"/>
  <c r="BP360" i="6"/>
  <c r="BR360" i="6"/>
  <c r="BM360" i="6"/>
  <c r="BQ360" i="6"/>
  <c r="J360" i="6"/>
  <c r="AT359" i="6"/>
  <c r="DF358" i="6"/>
  <c r="BW358" i="6"/>
  <c r="BY358" i="6" s="1"/>
  <c r="DE358" i="6"/>
  <c r="BV359" i="6"/>
  <c r="DG358" i="6"/>
  <c r="BT358" i="6"/>
  <c r="CA358" i="6" s="1"/>
  <c r="CB357" i="6"/>
  <c r="CC357" i="6" s="1"/>
  <c r="H359" i="6"/>
  <c r="P358" i="6"/>
  <c r="Q358" i="6" s="1"/>
  <c r="AU359" i="6" l="1"/>
  <c r="BZ358" i="6"/>
  <c r="CB358" i="6" s="1"/>
  <c r="CC358" i="6" s="1"/>
  <c r="BS360" i="6"/>
  <c r="F360" i="6"/>
  <c r="G360" i="6" s="1"/>
  <c r="AA360" i="6"/>
  <c r="R360" i="6"/>
  <c r="AP360" i="6"/>
  <c r="B361" i="6"/>
  <c r="AG360" i="6"/>
  <c r="AJ360" i="6"/>
  <c r="I360" i="6"/>
  <c r="X360" i="6"/>
  <c r="O360" i="6"/>
  <c r="U360" i="6"/>
  <c r="AD360" i="6"/>
  <c r="E360" i="6"/>
  <c r="M360" i="6"/>
  <c r="A360" i="6"/>
  <c r="D360" i="6"/>
  <c r="AM360" i="6"/>
  <c r="L360" i="6"/>
  <c r="N359" i="6"/>
  <c r="BN362" i="6"/>
  <c r="BU361" i="6"/>
  <c r="BX361" i="6"/>
  <c r="BP361" i="6"/>
  <c r="BQ361" i="6"/>
  <c r="BM361" i="6"/>
  <c r="AT360" i="6"/>
  <c r="AU360" i="6"/>
  <c r="AS360" i="6"/>
  <c r="K360" i="6"/>
  <c r="J361" i="6"/>
  <c r="DG359" i="6"/>
  <c r="BV360" i="6"/>
  <c r="DE359" i="6"/>
  <c r="BW359" i="6"/>
  <c r="BY359" i="6" s="1"/>
  <c r="DF359" i="6"/>
  <c r="BT359" i="6"/>
  <c r="CA359" i="6" s="1"/>
  <c r="H360" i="6"/>
  <c r="P359" i="6"/>
  <c r="Q359" i="6" s="1"/>
  <c r="BZ359" i="6" l="1"/>
  <c r="AJ361" i="6"/>
  <c r="A361" i="6"/>
  <c r="AM361" i="6"/>
  <c r="AD361" i="6"/>
  <c r="E361" i="6"/>
  <c r="F361" i="6"/>
  <c r="G361" i="6" s="1"/>
  <c r="R361" i="6"/>
  <c r="I361" i="6"/>
  <c r="K361" i="6" s="1"/>
  <c r="AP361" i="6"/>
  <c r="X361" i="6"/>
  <c r="D361" i="6"/>
  <c r="M361" i="6"/>
  <c r="L361" i="6"/>
  <c r="U361" i="6"/>
  <c r="AA361" i="6"/>
  <c r="B362" i="6"/>
  <c r="AG361" i="6"/>
  <c r="O361" i="6"/>
  <c r="BR361" i="6"/>
  <c r="BS361" i="6" s="1"/>
  <c r="N360" i="6"/>
  <c r="BN363" i="6"/>
  <c r="BP362" i="6"/>
  <c r="BM362" i="6"/>
  <c r="BU362" i="6"/>
  <c r="BQ362" i="6"/>
  <c r="BX362" i="6"/>
  <c r="AT361" i="6"/>
  <c r="AS361" i="6"/>
  <c r="AU361" i="6"/>
  <c r="BV361" i="6"/>
  <c r="BW360" i="6"/>
  <c r="BY360" i="6" s="1"/>
  <c r="DF360" i="6"/>
  <c r="DE360" i="6"/>
  <c r="DG360" i="6"/>
  <c r="BT360" i="6"/>
  <c r="CA360" i="6" s="1"/>
  <c r="CB359" i="6"/>
  <c r="CC359" i="6" s="1"/>
  <c r="H361" i="6"/>
  <c r="P360" i="6"/>
  <c r="Q360" i="6" s="1"/>
  <c r="BZ360" i="6" l="1"/>
  <c r="CB360" i="6" s="1"/>
  <c r="CC360" i="6" s="1"/>
  <c r="M362" i="6"/>
  <c r="E362" i="6"/>
  <c r="AD362" i="6"/>
  <c r="U362" i="6"/>
  <c r="I362" i="6"/>
  <c r="B363" i="6"/>
  <c r="AA362" i="6"/>
  <c r="A362" i="6"/>
  <c r="AP362" i="6"/>
  <c r="L362" i="6"/>
  <c r="AJ362" i="6"/>
  <c r="O362" i="6"/>
  <c r="AM362" i="6"/>
  <c r="AG362" i="6"/>
  <c r="R362" i="6"/>
  <c r="F362" i="6"/>
  <c r="G362" i="6" s="1"/>
  <c r="X362" i="6"/>
  <c r="D362" i="6"/>
  <c r="BR362" i="6"/>
  <c r="BS362" i="6" s="1"/>
  <c r="N361" i="6"/>
  <c r="J362" i="6"/>
  <c r="AT362" i="6" s="1"/>
  <c r="BN364" i="6"/>
  <c r="BP363" i="6"/>
  <c r="BM363" i="6"/>
  <c r="BQ363" i="6"/>
  <c r="BX363" i="6"/>
  <c r="BU363" i="6"/>
  <c r="DF361" i="6"/>
  <c r="BV362" i="6"/>
  <c r="DG361" i="6"/>
  <c r="DE361" i="6"/>
  <c r="BW361" i="6"/>
  <c r="BY361" i="6" s="1"/>
  <c r="BT361" i="6"/>
  <c r="CA361" i="6" s="1"/>
  <c r="H362" i="6"/>
  <c r="P361" i="6"/>
  <c r="Q361" i="6" s="1"/>
  <c r="N362" i="6" l="1"/>
  <c r="AU362" i="6"/>
  <c r="BZ361" i="6"/>
  <c r="CB361" i="6" s="1"/>
  <c r="CC361" i="6" s="1"/>
  <c r="AD363" i="6"/>
  <c r="B364" i="6"/>
  <c r="BR364" i="6" s="1"/>
  <c r="AA363" i="6"/>
  <c r="M363" i="6"/>
  <c r="AP363" i="6"/>
  <c r="O363" i="6"/>
  <c r="F363" i="6"/>
  <c r="G363" i="6" s="1"/>
  <c r="X363" i="6"/>
  <c r="E363" i="6"/>
  <c r="R363" i="6"/>
  <c r="I363" i="6"/>
  <c r="AM363" i="6"/>
  <c r="L363" i="6"/>
  <c r="U363" i="6"/>
  <c r="AJ363" i="6"/>
  <c r="D363" i="6"/>
  <c r="AG363" i="6"/>
  <c r="A363" i="6"/>
  <c r="J363" i="6"/>
  <c r="AU363" i="6" s="1"/>
  <c r="AS362" i="6"/>
  <c r="K362" i="6"/>
  <c r="P362" i="6" s="1"/>
  <c r="Q362" i="6" s="1"/>
  <c r="BR363" i="6"/>
  <c r="BS363" i="6" s="1"/>
  <c r="BN365" i="6"/>
  <c r="BM364" i="6"/>
  <c r="BQ364" i="6"/>
  <c r="BX364" i="6"/>
  <c r="BP364" i="6"/>
  <c r="BU364" i="6"/>
  <c r="DG362" i="6"/>
  <c r="DF362" i="6"/>
  <c r="DE362" i="6"/>
  <c r="BW362" i="6"/>
  <c r="BY362" i="6" s="1"/>
  <c r="BV363" i="6"/>
  <c r="BT362" i="6"/>
  <c r="CA362" i="6" s="1"/>
  <c r="H363" i="6"/>
  <c r="N363" i="6" l="1"/>
  <c r="K363" i="6"/>
  <c r="J364" i="6"/>
  <c r="AU364" i="6" s="1"/>
  <c r="AT363" i="6"/>
  <c r="AS363" i="6"/>
  <c r="BZ362" i="6"/>
  <c r="CB362" i="6" s="1"/>
  <c r="CC362" i="6" s="1"/>
  <c r="BS364" i="6"/>
  <c r="AJ364" i="6"/>
  <c r="D364" i="6"/>
  <c r="AM364" i="6"/>
  <c r="M364" i="6"/>
  <c r="AD364" i="6"/>
  <c r="I364" i="6"/>
  <c r="K364" i="6" s="1"/>
  <c r="R364" i="6"/>
  <c r="B365" i="6"/>
  <c r="AA364" i="6"/>
  <c r="X364" i="6"/>
  <c r="E364" i="6"/>
  <c r="A364" i="6"/>
  <c r="F364" i="6"/>
  <c r="G364" i="6" s="1"/>
  <c r="U364" i="6"/>
  <c r="AP364" i="6"/>
  <c r="O364" i="6"/>
  <c r="AG364" i="6"/>
  <c r="L364" i="6"/>
  <c r="BN366" i="6"/>
  <c r="BQ365" i="6"/>
  <c r="BR365" i="6"/>
  <c r="BX365" i="6"/>
  <c r="BM365" i="6"/>
  <c r="BU365" i="6"/>
  <c r="BP365" i="6"/>
  <c r="DF363" i="6"/>
  <c r="BV364" i="6"/>
  <c r="DE363" i="6"/>
  <c r="BW363" i="6"/>
  <c r="BY363" i="6" s="1"/>
  <c r="DG363" i="6"/>
  <c r="BT363" i="6"/>
  <c r="CA363" i="6" s="1"/>
  <c r="H364" i="6"/>
  <c r="P363" i="6"/>
  <c r="Q363" i="6" s="1"/>
  <c r="AT364" i="6" l="1"/>
  <c r="J365" i="6"/>
  <c r="BS365" i="6"/>
  <c r="AS364" i="6"/>
  <c r="BZ363" i="6"/>
  <c r="CB363" i="6" s="1"/>
  <c r="CC363" i="6" s="1"/>
  <c r="N364" i="6"/>
  <c r="AP365" i="6"/>
  <c r="O365" i="6"/>
  <c r="AM365" i="6"/>
  <c r="A365" i="6"/>
  <c r="M365" i="6"/>
  <c r="L365" i="6"/>
  <c r="U365" i="6"/>
  <c r="AD365" i="6"/>
  <c r="I365" i="6"/>
  <c r="E365" i="6"/>
  <c r="R365" i="6"/>
  <c r="F365" i="6"/>
  <c r="G365" i="6" s="1"/>
  <c r="X365" i="6"/>
  <c r="D365" i="6"/>
  <c r="AG365" i="6"/>
  <c r="AJ365" i="6"/>
  <c r="B366" i="6"/>
  <c r="AA365" i="6"/>
  <c r="BQ366" i="6"/>
  <c r="BR366" i="6"/>
  <c r="BN367" i="6"/>
  <c r="BP366" i="6"/>
  <c r="BX366" i="6"/>
  <c r="BU366" i="6"/>
  <c r="BM366" i="6"/>
  <c r="K365" i="6"/>
  <c r="J366" i="6"/>
  <c r="AT365" i="6"/>
  <c r="AS365" i="6"/>
  <c r="AU365" i="6"/>
  <c r="DF364" i="6"/>
  <c r="BW364" i="6"/>
  <c r="BY364" i="6" s="1"/>
  <c r="BV365" i="6"/>
  <c r="DG364" i="6"/>
  <c r="DE364" i="6"/>
  <c r="BT364" i="6"/>
  <c r="CA364" i="6" s="1"/>
  <c r="H365" i="6"/>
  <c r="P364" i="6"/>
  <c r="Q364" i="6" s="1"/>
  <c r="BS366" i="6" l="1"/>
  <c r="N365" i="6"/>
  <c r="BZ364" i="6"/>
  <c r="AJ366" i="6"/>
  <c r="F366" i="6"/>
  <c r="G366" i="6" s="1"/>
  <c r="AG366" i="6"/>
  <c r="AP366" i="6"/>
  <c r="U366" i="6"/>
  <c r="AD366" i="6"/>
  <c r="B367" i="6"/>
  <c r="J367" i="6" s="1"/>
  <c r="R366" i="6"/>
  <c r="L366" i="6"/>
  <c r="A366" i="6"/>
  <c r="X366" i="6"/>
  <c r="O366" i="6"/>
  <c r="M366" i="6"/>
  <c r="D366" i="6"/>
  <c r="AA366" i="6"/>
  <c r="E366" i="6"/>
  <c r="I366" i="6"/>
  <c r="AM366" i="6"/>
  <c r="BN368" i="6"/>
  <c r="BQ367" i="6"/>
  <c r="BX367" i="6"/>
  <c r="BU367" i="6"/>
  <c r="BM367" i="6"/>
  <c r="BR367" i="6"/>
  <c r="BP367" i="6"/>
  <c r="AU366" i="6"/>
  <c r="K366" i="6"/>
  <c r="AT366" i="6"/>
  <c r="AS366" i="6"/>
  <c r="DE365" i="6"/>
  <c r="BV366" i="6"/>
  <c r="DF365" i="6"/>
  <c r="DG365" i="6"/>
  <c r="BW365" i="6"/>
  <c r="BY365" i="6" s="1"/>
  <c r="BT365" i="6"/>
  <c r="CA365" i="6" s="1"/>
  <c r="CB364" i="6"/>
  <c r="CC364" i="6" s="1"/>
  <c r="H366" i="6"/>
  <c r="P365" i="6"/>
  <c r="Q365" i="6" s="1"/>
  <c r="BS367" i="6" l="1"/>
  <c r="BZ365" i="6"/>
  <c r="M367" i="6"/>
  <c r="O367" i="6"/>
  <c r="D367" i="6"/>
  <c r="I367" i="6"/>
  <c r="K367" i="6" s="1"/>
  <c r="AM367" i="6"/>
  <c r="AP367" i="6"/>
  <c r="AG367" i="6"/>
  <c r="AJ367" i="6"/>
  <c r="E367" i="6"/>
  <c r="U367" i="6"/>
  <c r="AD367" i="6"/>
  <c r="B368" i="6"/>
  <c r="BR368" i="6" s="1"/>
  <c r="BS368" i="6" s="1"/>
  <c r="F367" i="6"/>
  <c r="G367" i="6" s="1"/>
  <c r="AA367" i="6"/>
  <c r="X367" i="6"/>
  <c r="A367" i="6"/>
  <c r="R367" i="6"/>
  <c r="L367" i="6"/>
  <c r="N366" i="6"/>
  <c r="BQ368" i="6"/>
  <c r="BU368" i="6"/>
  <c r="BX368" i="6"/>
  <c r="BP368" i="6"/>
  <c r="BM368" i="6"/>
  <c r="BN369" i="6"/>
  <c r="AU367" i="6"/>
  <c r="AS367" i="6"/>
  <c r="AT367" i="6"/>
  <c r="DF366" i="6"/>
  <c r="BW366" i="6"/>
  <c r="BY366" i="6" s="1"/>
  <c r="DE366" i="6"/>
  <c r="DG366" i="6"/>
  <c r="BV367" i="6"/>
  <c r="BT366" i="6"/>
  <c r="CA366" i="6" s="1"/>
  <c r="CB365" i="6"/>
  <c r="CC365" i="6" s="1"/>
  <c r="H367" i="6"/>
  <c r="P366" i="6"/>
  <c r="Q366" i="6" s="1"/>
  <c r="J368" i="6" l="1"/>
  <c r="AU368" i="6" s="1"/>
  <c r="N367" i="6"/>
  <c r="BZ366" i="6"/>
  <c r="CB366" i="6" s="1"/>
  <c r="CC366" i="6" s="1"/>
  <c r="X368" i="6"/>
  <c r="E368" i="6"/>
  <c r="AM368" i="6"/>
  <c r="B369" i="6"/>
  <c r="R368" i="6"/>
  <c r="A368" i="6"/>
  <c r="M368" i="6"/>
  <c r="F368" i="6"/>
  <c r="G368" i="6" s="1"/>
  <c r="AP368" i="6"/>
  <c r="U368" i="6"/>
  <c r="AJ368" i="6"/>
  <c r="O368" i="6"/>
  <c r="AG368" i="6"/>
  <c r="AD368" i="6"/>
  <c r="L368" i="6"/>
  <c r="D368" i="6"/>
  <c r="AA368" i="6"/>
  <c r="I368" i="6"/>
  <c r="BN370" i="6"/>
  <c r="BU369" i="6"/>
  <c r="BP369" i="6"/>
  <c r="BQ369" i="6"/>
  <c r="BX369" i="6"/>
  <c r="BM369" i="6"/>
  <c r="AT368" i="6"/>
  <c r="AS368" i="6"/>
  <c r="DF367" i="6"/>
  <c r="BV368" i="6"/>
  <c r="DE367" i="6"/>
  <c r="BW367" i="6"/>
  <c r="BY367" i="6" s="1"/>
  <c r="DG367" i="6"/>
  <c r="BT367" i="6"/>
  <c r="CA367" i="6" s="1"/>
  <c r="H368" i="6"/>
  <c r="P367" i="6"/>
  <c r="Q367" i="6" s="1"/>
  <c r="K368" i="6" l="1"/>
  <c r="N368" i="6"/>
  <c r="BZ367" i="6"/>
  <c r="X369" i="6"/>
  <c r="F369" i="6"/>
  <c r="G369" i="6" s="1"/>
  <c r="E369" i="6"/>
  <c r="R369" i="6"/>
  <c r="I369" i="6"/>
  <c r="AJ369" i="6"/>
  <c r="A369" i="6"/>
  <c r="AM369" i="6"/>
  <c r="M369" i="6"/>
  <c r="AP369" i="6"/>
  <c r="D369" i="6"/>
  <c r="U369" i="6"/>
  <c r="B370" i="6"/>
  <c r="AG369" i="6"/>
  <c r="O369" i="6"/>
  <c r="AA369" i="6"/>
  <c r="AD369" i="6"/>
  <c r="L369" i="6"/>
  <c r="BR369" i="6"/>
  <c r="BS369" i="6" s="1"/>
  <c r="J369" i="6"/>
  <c r="AU369" i="6" s="1"/>
  <c r="BN371" i="6"/>
  <c r="BU370" i="6"/>
  <c r="BP370" i="6"/>
  <c r="BM370" i="6"/>
  <c r="BQ370" i="6"/>
  <c r="BX370" i="6"/>
  <c r="DF368" i="6"/>
  <c r="BW368" i="6"/>
  <c r="BY368" i="6" s="1"/>
  <c r="BV369" i="6"/>
  <c r="DG368" i="6"/>
  <c r="DE368" i="6"/>
  <c r="BT368" i="6"/>
  <c r="CA368" i="6" s="1"/>
  <c r="CB367" i="6"/>
  <c r="CC367" i="6" s="1"/>
  <c r="H369" i="6"/>
  <c r="P368" i="6"/>
  <c r="Q368" i="6" s="1"/>
  <c r="J370" i="6" l="1"/>
  <c r="AT370" i="6" s="1"/>
  <c r="AS369" i="6"/>
  <c r="AT369" i="6"/>
  <c r="BZ368" i="6"/>
  <c r="CB368" i="6" s="1"/>
  <c r="CC368" i="6" s="1"/>
  <c r="M370" i="6"/>
  <c r="F370" i="6"/>
  <c r="G370" i="6" s="1"/>
  <c r="B371" i="6"/>
  <c r="AA370" i="6"/>
  <c r="O370" i="6"/>
  <c r="AD370" i="6"/>
  <c r="U370" i="6"/>
  <c r="D370" i="6"/>
  <c r="R370" i="6"/>
  <c r="E370" i="6"/>
  <c r="AG370" i="6"/>
  <c r="AP370" i="6"/>
  <c r="A370" i="6"/>
  <c r="AM370" i="6"/>
  <c r="L370" i="6"/>
  <c r="X370" i="6"/>
  <c r="I370" i="6"/>
  <c r="AJ370" i="6"/>
  <c r="K369" i="6"/>
  <c r="P369" i="6" s="1"/>
  <c r="Q369" i="6" s="1"/>
  <c r="BR370" i="6"/>
  <c r="BS370" i="6" s="1"/>
  <c r="N369" i="6"/>
  <c r="BN372" i="6"/>
  <c r="BM371" i="6"/>
  <c r="BQ371" i="6"/>
  <c r="BX371" i="6"/>
  <c r="BP371" i="6"/>
  <c r="BU371" i="6"/>
  <c r="DG369" i="6"/>
  <c r="BW369" i="6"/>
  <c r="BY369" i="6" s="1"/>
  <c r="DE369" i="6"/>
  <c r="DF369" i="6"/>
  <c r="BV370" i="6"/>
  <c r="BT369" i="6"/>
  <c r="CA369" i="6" s="1"/>
  <c r="H370" i="6"/>
  <c r="J371" i="6" l="1"/>
  <c r="AU371" i="6" s="1"/>
  <c r="AS370" i="6"/>
  <c r="K370" i="6"/>
  <c r="AU370" i="6"/>
  <c r="N370" i="6"/>
  <c r="BZ369" i="6"/>
  <c r="AP371" i="6"/>
  <c r="E371" i="6"/>
  <c r="U371" i="6"/>
  <c r="X371" i="6"/>
  <c r="AM371" i="6"/>
  <c r="AJ371" i="6"/>
  <c r="B372" i="6"/>
  <c r="J372" i="6" s="1"/>
  <c r="AG371" i="6"/>
  <c r="D371" i="6"/>
  <c r="F371" i="6"/>
  <c r="G371" i="6" s="1"/>
  <c r="M371" i="6"/>
  <c r="A371" i="6"/>
  <c r="R371" i="6"/>
  <c r="L371" i="6"/>
  <c r="AA371" i="6"/>
  <c r="AD371" i="6"/>
  <c r="O371" i="6"/>
  <c r="I371" i="6"/>
  <c r="K371" i="6" s="1"/>
  <c r="BR371" i="6"/>
  <c r="BS371" i="6" s="1"/>
  <c r="BM372" i="6"/>
  <c r="BN373" i="6"/>
  <c r="BP372" i="6"/>
  <c r="BQ372" i="6"/>
  <c r="BU372" i="6"/>
  <c r="BX372" i="6"/>
  <c r="AS371" i="6"/>
  <c r="DF370" i="6"/>
  <c r="DE370" i="6"/>
  <c r="BW370" i="6"/>
  <c r="BY370" i="6" s="1"/>
  <c r="BV371" i="6"/>
  <c r="DG370" i="6"/>
  <c r="BT370" i="6"/>
  <c r="CA370" i="6" s="1"/>
  <c r="CB369" i="6"/>
  <c r="CC369" i="6" s="1"/>
  <c r="P370" i="6"/>
  <c r="Q370" i="6" s="1"/>
  <c r="H371" i="6"/>
  <c r="AT371" i="6" l="1"/>
  <c r="N371" i="6"/>
  <c r="BZ370" i="6"/>
  <c r="BR372" i="6"/>
  <c r="BS372" i="6" s="1"/>
  <c r="AJ372" i="6"/>
  <c r="D372" i="6"/>
  <c r="AM372" i="6"/>
  <c r="AD372" i="6"/>
  <c r="B373" i="6"/>
  <c r="A372" i="6"/>
  <c r="R372" i="6"/>
  <c r="E372" i="6"/>
  <c r="L372" i="6"/>
  <c r="F372" i="6"/>
  <c r="G372" i="6" s="1"/>
  <c r="X372" i="6"/>
  <c r="M372" i="6"/>
  <c r="O372" i="6"/>
  <c r="U372" i="6"/>
  <c r="AP372" i="6"/>
  <c r="I372" i="6"/>
  <c r="AG372" i="6"/>
  <c r="AA372" i="6"/>
  <c r="BN374" i="6"/>
  <c r="BQ373" i="6"/>
  <c r="BM373" i="6"/>
  <c r="BU373" i="6"/>
  <c r="BX373" i="6"/>
  <c r="BP373" i="6"/>
  <c r="AS372" i="6"/>
  <c r="AT372" i="6"/>
  <c r="AU372" i="6"/>
  <c r="K372" i="6"/>
  <c r="DF371" i="6"/>
  <c r="BW371" i="6"/>
  <c r="BY371" i="6" s="1"/>
  <c r="DE371" i="6"/>
  <c r="BV372" i="6"/>
  <c r="DG371" i="6"/>
  <c r="BT371" i="6"/>
  <c r="CA371" i="6" s="1"/>
  <c r="CB370" i="6"/>
  <c r="CC370" i="6" s="1"/>
  <c r="H372" i="6"/>
  <c r="P371" i="6"/>
  <c r="Q371" i="6" s="1"/>
  <c r="BZ371" i="6" l="1"/>
  <c r="M373" i="6"/>
  <c r="U373" i="6"/>
  <c r="F373" i="6"/>
  <c r="G373" i="6" s="1"/>
  <c r="AG373" i="6"/>
  <c r="AD373" i="6"/>
  <c r="A373" i="6"/>
  <c r="E373" i="6"/>
  <c r="AA373" i="6"/>
  <c r="O373" i="6"/>
  <c r="AP373" i="6"/>
  <c r="L373" i="6"/>
  <c r="B374" i="6"/>
  <c r="BR374" i="6" s="1"/>
  <c r="AJ373" i="6"/>
  <c r="D373" i="6"/>
  <c r="AM373" i="6"/>
  <c r="I373" i="6"/>
  <c r="R373" i="6"/>
  <c r="X373" i="6"/>
  <c r="J373" i="6"/>
  <c r="K373" i="6" s="1"/>
  <c r="BR373" i="6"/>
  <c r="BS373" i="6" s="1"/>
  <c r="N372" i="6"/>
  <c r="BN375" i="6"/>
  <c r="BQ374" i="6"/>
  <c r="BU374" i="6"/>
  <c r="BP374" i="6"/>
  <c r="BM374" i="6"/>
  <c r="BX374" i="6"/>
  <c r="AS373" i="6"/>
  <c r="DF372" i="6"/>
  <c r="BW372" i="6"/>
  <c r="BY372" i="6" s="1"/>
  <c r="DE372" i="6"/>
  <c r="BV373" i="6"/>
  <c r="DG372" i="6"/>
  <c r="BT372" i="6"/>
  <c r="CA372" i="6" s="1"/>
  <c r="CB371" i="6"/>
  <c r="CC371" i="6" s="1"/>
  <c r="P372" i="6"/>
  <c r="Q372" i="6" s="1"/>
  <c r="H373" i="6"/>
  <c r="AT373" i="6" l="1"/>
  <c r="AU373" i="6"/>
  <c r="J374" i="6"/>
  <c r="AT374" i="6" s="1"/>
  <c r="BZ372" i="6"/>
  <c r="BS374" i="6"/>
  <c r="X374" i="6"/>
  <c r="L374" i="6"/>
  <c r="AM374" i="6"/>
  <c r="AD374" i="6"/>
  <c r="B375" i="6"/>
  <c r="BR375" i="6" s="1"/>
  <c r="R374" i="6"/>
  <c r="O374" i="6"/>
  <c r="F374" i="6"/>
  <c r="G374" i="6" s="1"/>
  <c r="AP374" i="6"/>
  <c r="D374" i="6"/>
  <c r="U374" i="6"/>
  <c r="I374" i="6"/>
  <c r="AJ374" i="6"/>
  <c r="A374" i="6"/>
  <c r="AG374" i="6"/>
  <c r="M374" i="6"/>
  <c r="E374" i="6"/>
  <c r="AA374" i="6"/>
  <c r="N373" i="6"/>
  <c r="BN376" i="6"/>
  <c r="BQ375" i="6"/>
  <c r="BU375" i="6"/>
  <c r="BX375" i="6"/>
  <c r="BP375" i="6"/>
  <c r="BM375" i="6"/>
  <c r="DE373" i="6"/>
  <c r="DF373" i="6"/>
  <c r="BV374" i="6"/>
  <c r="BW373" i="6"/>
  <c r="BY373" i="6" s="1"/>
  <c r="DG373" i="6"/>
  <c r="BT373" i="6"/>
  <c r="CA373" i="6" s="1"/>
  <c r="CB372" i="6"/>
  <c r="CC372" i="6" s="1"/>
  <c r="H374" i="6"/>
  <c r="P373" i="6"/>
  <c r="Q373" i="6" s="1"/>
  <c r="AS374" i="6" l="1"/>
  <c r="AU374" i="6"/>
  <c r="K374" i="6"/>
  <c r="BS375" i="6"/>
  <c r="BZ373" i="6"/>
  <c r="AD375" i="6"/>
  <c r="L375" i="6"/>
  <c r="R375" i="6"/>
  <c r="O375" i="6"/>
  <c r="AJ375" i="6"/>
  <c r="I375" i="6"/>
  <c r="M375" i="6"/>
  <c r="B376" i="6"/>
  <c r="E375" i="6"/>
  <c r="AM375" i="6"/>
  <c r="U375" i="6"/>
  <c r="AP375" i="6"/>
  <c r="D375" i="6"/>
  <c r="AG375" i="6"/>
  <c r="X375" i="6"/>
  <c r="A375" i="6"/>
  <c r="AA375" i="6"/>
  <c r="F375" i="6"/>
  <c r="G375" i="6" s="1"/>
  <c r="J375" i="6"/>
  <c r="AS375" i="6" s="1"/>
  <c r="N374" i="6"/>
  <c r="BN377" i="6"/>
  <c r="BQ376" i="6"/>
  <c r="BX376" i="6"/>
  <c r="BU376" i="6"/>
  <c r="BR376" i="6"/>
  <c r="BM376" i="6"/>
  <c r="BP376" i="6"/>
  <c r="DF374" i="6"/>
  <c r="DG374" i="6"/>
  <c r="DE374" i="6"/>
  <c r="BV375" i="6"/>
  <c r="BW374" i="6"/>
  <c r="BY374" i="6" s="1"/>
  <c r="BT374" i="6"/>
  <c r="CA374" i="6" s="1"/>
  <c r="CB373" i="6"/>
  <c r="CC373" i="6" s="1"/>
  <c r="H375" i="6"/>
  <c r="P374" i="6"/>
  <c r="Q374" i="6" s="1"/>
  <c r="J376" i="6" l="1"/>
  <c r="AS376" i="6" s="1"/>
  <c r="AT375" i="6"/>
  <c r="AU375" i="6"/>
  <c r="K375" i="6"/>
  <c r="P375" i="6" s="1"/>
  <c r="Q375" i="6" s="1"/>
  <c r="N375" i="6"/>
  <c r="BS376" i="6"/>
  <c r="BZ374" i="6"/>
  <c r="CB374" i="6" s="1"/>
  <c r="CC374" i="6" s="1"/>
  <c r="R376" i="6"/>
  <c r="F376" i="6"/>
  <c r="G376" i="6" s="1"/>
  <c r="B377" i="6"/>
  <c r="M376" i="6"/>
  <c r="L376" i="6"/>
  <c r="D376" i="6"/>
  <c r="AP376" i="6"/>
  <c r="U376" i="6"/>
  <c r="X376" i="6"/>
  <c r="AG376" i="6"/>
  <c r="E376" i="6"/>
  <c r="AA376" i="6"/>
  <c r="AM376" i="6"/>
  <c r="O376" i="6"/>
  <c r="AD376" i="6"/>
  <c r="A376" i="6"/>
  <c r="AJ376" i="6"/>
  <c r="I376" i="6"/>
  <c r="K376" i="6" s="1"/>
  <c r="BN378" i="6"/>
  <c r="BU377" i="6"/>
  <c r="BX377" i="6"/>
  <c r="BP377" i="6"/>
  <c r="BM377" i="6"/>
  <c r="BQ377" i="6"/>
  <c r="AT376" i="6"/>
  <c r="AU376" i="6"/>
  <c r="DG375" i="6"/>
  <c r="BV376" i="6"/>
  <c r="DE375" i="6"/>
  <c r="BW375" i="6"/>
  <c r="BY375" i="6" s="1"/>
  <c r="DF375" i="6"/>
  <c r="BT375" i="6"/>
  <c r="CA375" i="6" s="1"/>
  <c r="H376" i="6"/>
  <c r="J377" i="6" l="1"/>
  <c r="AS377" i="6" s="1"/>
  <c r="BZ375" i="6"/>
  <c r="CB375" i="6" s="1"/>
  <c r="CC375" i="6" s="1"/>
  <c r="N376" i="6"/>
  <c r="AP377" i="6"/>
  <c r="O377" i="6"/>
  <c r="AA377" i="6"/>
  <c r="AJ377" i="6"/>
  <c r="A377" i="6"/>
  <c r="D377" i="6"/>
  <c r="L377" i="6"/>
  <c r="U377" i="6"/>
  <c r="AM377" i="6"/>
  <c r="B378" i="6"/>
  <c r="BR378" i="6" s="1"/>
  <c r="AG377" i="6"/>
  <c r="AD377" i="6"/>
  <c r="E377" i="6"/>
  <c r="M377" i="6"/>
  <c r="I377" i="6"/>
  <c r="X377" i="6"/>
  <c r="F377" i="6"/>
  <c r="G377" i="6" s="1"/>
  <c r="R377" i="6"/>
  <c r="BR377" i="6"/>
  <c r="BS377" i="6" s="1"/>
  <c r="BN379" i="6"/>
  <c r="BX378" i="6"/>
  <c r="BP378" i="6"/>
  <c r="BM378" i="6"/>
  <c r="BU378" i="6"/>
  <c r="BQ378" i="6"/>
  <c r="DF376" i="6"/>
  <c r="BW376" i="6"/>
  <c r="BY376" i="6" s="1"/>
  <c r="BV377" i="6"/>
  <c r="DE376" i="6"/>
  <c r="DG376" i="6"/>
  <c r="BT376" i="6"/>
  <c r="CA376" i="6" s="1"/>
  <c r="H377" i="6"/>
  <c r="P376" i="6"/>
  <c r="Q376" i="6" s="1"/>
  <c r="AU377" i="6" l="1"/>
  <c r="AT377" i="6"/>
  <c r="J378" i="6"/>
  <c r="AU378" i="6" s="1"/>
  <c r="K377" i="6"/>
  <c r="P377" i="6" s="1"/>
  <c r="Q377" i="6" s="1"/>
  <c r="BZ376" i="6"/>
  <c r="CB376" i="6" s="1"/>
  <c r="CC376" i="6" s="1"/>
  <c r="BS378" i="6"/>
  <c r="N377" i="6"/>
  <c r="R378" i="6"/>
  <c r="D378" i="6"/>
  <c r="B379" i="6"/>
  <c r="AA378" i="6"/>
  <c r="AJ378" i="6"/>
  <c r="X378" i="6"/>
  <c r="E378" i="6"/>
  <c r="M378" i="6"/>
  <c r="I378" i="6"/>
  <c r="K378" i="6" s="1"/>
  <c r="L378" i="6"/>
  <c r="F378" i="6"/>
  <c r="G378" i="6" s="1"/>
  <c r="O378" i="6"/>
  <c r="U378" i="6"/>
  <c r="AD378" i="6"/>
  <c r="A378" i="6"/>
  <c r="AG378" i="6"/>
  <c r="AP378" i="6"/>
  <c r="AM378" i="6"/>
  <c r="BN380" i="6"/>
  <c r="BM379" i="6"/>
  <c r="BR379" i="6"/>
  <c r="BP379" i="6"/>
  <c r="BX379" i="6"/>
  <c r="BU379" i="6"/>
  <c r="BQ379" i="6"/>
  <c r="DE377" i="6"/>
  <c r="BW377" i="6"/>
  <c r="BY377" i="6" s="1"/>
  <c r="BV378" i="6"/>
  <c r="DG377" i="6"/>
  <c r="DF377" i="6"/>
  <c r="BT377" i="6"/>
  <c r="CA377" i="6" s="1"/>
  <c r="H378" i="6"/>
  <c r="AT378" i="6" l="1"/>
  <c r="J379" i="6"/>
  <c r="AS378" i="6"/>
  <c r="BZ377" i="6"/>
  <c r="CB377" i="6" s="1"/>
  <c r="CC377" i="6" s="1"/>
  <c r="BS379" i="6"/>
  <c r="AD379" i="6"/>
  <c r="D379" i="6"/>
  <c r="AA379" i="6"/>
  <c r="AP379" i="6"/>
  <c r="F379" i="6"/>
  <c r="G379" i="6" s="1"/>
  <c r="M379" i="6"/>
  <c r="AM379" i="6"/>
  <c r="A379" i="6"/>
  <c r="X379" i="6"/>
  <c r="B380" i="6"/>
  <c r="R379" i="6"/>
  <c r="O379" i="6"/>
  <c r="U379" i="6"/>
  <c r="L379" i="6"/>
  <c r="AG379" i="6"/>
  <c r="AJ379" i="6"/>
  <c r="E379" i="6"/>
  <c r="I379" i="6"/>
  <c r="N378" i="6"/>
  <c r="BN381" i="6"/>
  <c r="BM380" i="6"/>
  <c r="BR380" i="6"/>
  <c r="BX380" i="6"/>
  <c r="BU380" i="6"/>
  <c r="BP380" i="6"/>
  <c r="BQ380" i="6"/>
  <c r="J380" i="6"/>
  <c r="K379" i="6"/>
  <c r="AT379" i="6"/>
  <c r="AU379" i="6"/>
  <c r="AS379" i="6"/>
  <c r="DE378" i="6"/>
  <c r="BV379" i="6"/>
  <c r="BW378" i="6"/>
  <c r="BY378" i="6" s="1"/>
  <c r="DG378" i="6"/>
  <c r="DF378" i="6"/>
  <c r="BT378" i="6"/>
  <c r="CA378" i="6" s="1"/>
  <c r="H379" i="6"/>
  <c r="P378" i="6"/>
  <c r="Q378" i="6" s="1"/>
  <c r="N379" i="6" l="1"/>
  <c r="BS380" i="6"/>
  <c r="BZ378" i="6"/>
  <c r="CB378" i="6" s="1"/>
  <c r="CC378" i="6" s="1"/>
  <c r="AJ380" i="6"/>
  <c r="E380" i="6"/>
  <c r="AM380" i="6"/>
  <c r="F380" i="6"/>
  <c r="G380" i="6" s="1"/>
  <c r="AG380" i="6"/>
  <c r="AD380" i="6"/>
  <c r="O380" i="6"/>
  <c r="M380" i="6"/>
  <c r="L380" i="6"/>
  <c r="AA380" i="6"/>
  <c r="A380" i="6"/>
  <c r="X380" i="6"/>
  <c r="B381" i="6"/>
  <c r="BR381" i="6" s="1"/>
  <c r="R380" i="6"/>
  <c r="D380" i="6"/>
  <c r="AP380" i="6"/>
  <c r="I380" i="6"/>
  <c r="U380" i="6"/>
  <c r="BN382" i="6"/>
  <c r="BQ381" i="6"/>
  <c r="BX381" i="6"/>
  <c r="BU381" i="6"/>
  <c r="BP381" i="6"/>
  <c r="BM381" i="6"/>
  <c r="AS380" i="6"/>
  <c r="AU380" i="6"/>
  <c r="AT380" i="6"/>
  <c r="K380" i="6"/>
  <c r="DF379" i="6"/>
  <c r="BW379" i="6"/>
  <c r="BY379" i="6" s="1"/>
  <c r="DE379" i="6"/>
  <c r="BV380" i="6"/>
  <c r="DG379" i="6"/>
  <c r="BT379" i="6"/>
  <c r="CA379" i="6" s="1"/>
  <c r="H380" i="6"/>
  <c r="P379" i="6"/>
  <c r="Q379" i="6" s="1"/>
  <c r="N380" i="6" l="1"/>
  <c r="BS381" i="6"/>
  <c r="BZ379" i="6"/>
  <c r="CB379" i="6" s="1"/>
  <c r="CC379" i="6" s="1"/>
  <c r="J381" i="6"/>
  <c r="AU381" i="6" s="1"/>
  <c r="AD381" i="6"/>
  <c r="B382" i="6"/>
  <c r="BR382" i="6" s="1"/>
  <c r="BS382" i="6" s="1"/>
  <c r="AM381" i="6"/>
  <c r="E381" i="6"/>
  <c r="M381" i="6"/>
  <c r="L381" i="6"/>
  <c r="D381" i="6"/>
  <c r="R381" i="6"/>
  <c r="I381" i="6"/>
  <c r="X381" i="6"/>
  <c r="U381" i="6"/>
  <c r="AG381" i="6"/>
  <c r="AP381" i="6"/>
  <c r="O381" i="6"/>
  <c r="F381" i="6"/>
  <c r="G381" i="6" s="1"/>
  <c r="AJ381" i="6"/>
  <c r="A381" i="6"/>
  <c r="AA381" i="6"/>
  <c r="BQ382" i="6"/>
  <c r="BN383" i="6"/>
  <c r="BX382" i="6"/>
  <c r="BU382" i="6"/>
  <c r="BP382" i="6"/>
  <c r="BM382" i="6"/>
  <c r="DF380" i="6"/>
  <c r="BV381" i="6"/>
  <c r="DE380" i="6"/>
  <c r="BW380" i="6"/>
  <c r="BY380" i="6" s="1"/>
  <c r="DG380" i="6"/>
  <c r="BT380" i="6"/>
  <c r="CA380" i="6" s="1"/>
  <c r="H381" i="6"/>
  <c r="P380" i="6"/>
  <c r="Q380" i="6" s="1"/>
  <c r="J382" i="6" l="1"/>
  <c r="AS382" i="6" s="1"/>
  <c r="AS381" i="6"/>
  <c r="AT381" i="6"/>
  <c r="K381" i="6"/>
  <c r="P381" i="6" s="1"/>
  <c r="Q381" i="6" s="1"/>
  <c r="BZ380" i="6"/>
  <c r="CB380" i="6" s="1"/>
  <c r="CC380" i="6" s="1"/>
  <c r="N381" i="6"/>
  <c r="R382" i="6"/>
  <c r="A382" i="6"/>
  <c r="D382" i="6"/>
  <c r="AJ382" i="6"/>
  <c r="O382" i="6"/>
  <c r="AG382" i="6"/>
  <c r="M382" i="6"/>
  <c r="L382" i="6"/>
  <c r="F382" i="6"/>
  <c r="G382" i="6" s="1"/>
  <c r="AA382" i="6"/>
  <c r="E382" i="6"/>
  <c r="AM382" i="6"/>
  <c r="AP382" i="6"/>
  <c r="U382" i="6"/>
  <c r="AD382" i="6"/>
  <c r="I382" i="6"/>
  <c r="X382" i="6"/>
  <c r="B383" i="6"/>
  <c r="BN384" i="6"/>
  <c r="BQ383" i="6"/>
  <c r="BX383" i="6"/>
  <c r="BM383" i="6"/>
  <c r="BU383" i="6"/>
  <c r="BP383" i="6"/>
  <c r="AU382" i="6"/>
  <c r="DG381" i="6"/>
  <c r="DF381" i="6"/>
  <c r="BV382" i="6"/>
  <c r="BW381" i="6"/>
  <c r="BY381" i="6" s="1"/>
  <c r="DE381" i="6"/>
  <c r="BT381" i="6"/>
  <c r="CA381" i="6" s="1"/>
  <c r="H382" i="6"/>
  <c r="AT382" i="6" l="1"/>
  <c r="J383" i="6"/>
  <c r="J384" i="6" s="1"/>
  <c r="K382" i="6"/>
  <c r="P382" i="6" s="1"/>
  <c r="Q382" i="6" s="1"/>
  <c r="BZ381" i="6"/>
  <c r="R383" i="6"/>
  <c r="L383" i="6"/>
  <c r="B384" i="6"/>
  <c r="M383" i="6"/>
  <c r="E383" i="6"/>
  <c r="I383" i="6"/>
  <c r="K383" i="6" s="1"/>
  <c r="AM383" i="6"/>
  <c r="D383" i="6"/>
  <c r="AA383" i="6"/>
  <c r="AP383" i="6"/>
  <c r="F383" i="6"/>
  <c r="G383" i="6" s="1"/>
  <c r="U383" i="6"/>
  <c r="AJ383" i="6"/>
  <c r="AG383" i="6"/>
  <c r="AD383" i="6"/>
  <c r="O383" i="6"/>
  <c r="X383" i="6"/>
  <c r="A383" i="6"/>
  <c r="BR383" i="6"/>
  <c r="BS383" i="6" s="1"/>
  <c r="N382" i="6"/>
  <c r="BU384" i="6"/>
  <c r="BX384" i="6"/>
  <c r="BP384" i="6"/>
  <c r="BN385" i="6"/>
  <c r="BM384" i="6"/>
  <c r="BQ384" i="6"/>
  <c r="AU383" i="6"/>
  <c r="AT383" i="6"/>
  <c r="AS383" i="6"/>
  <c r="DG382" i="6"/>
  <c r="DF382" i="6"/>
  <c r="DE382" i="6"/>
  <c r="BW382" i="6"/>
  <c r="BY382" i="6" s="1"/>
  <c r="BV383" i="6"/>
  <c r="BT382" i="6"/>
  <c r="CA382" i="6" s="1"/>
  <c r="CB381" i="6"/>
  <c r="CC381" i="6" s="1"/>
  <c r="H383" i="6"/>
  <c r="BZ382" i="6" l="1"/>
  <c r="CB382" i="6" s="1"/>
  <c r="CC382" i="6" s="1"/>
  <c r="X384" i="6"/>
  <c r="D384" i="6"/>
  <c r="AM384" i="6"/>
  <c r="R384" i="6"/>
  <c r="L384" i="6"/>
  <c r="I384" i="6"/>
  <c r="AP384" i="6"/>
  <c r="B385" i="6"/>
  <c r="U384" i="6"/>
  <c r="F384" i="6"/>
  <c r="G384" i="6" s="1"/>
  <c r="M384" i="6"/>
  <c r="A384" i="6"/>
  <c r="AJ384" i="6"/>
  <c r="E384" i="6"/>
  <c r="AA384" i="6"/>
  <c r="O384" i="6"/>
  <c r="AG384" i="6"/>
  <c r="AD384" i="6"/>
  <c r="BR384" i="6"/>
  <c r="BS384" i="6" s="1"/>
  <c r="N383" i="6"/>
  <c r="BN386" i="6"/>
  <c r="BX385" i="6"/>
  <c r="BU385" i="6"/>
  <c r="BP385" i="6"/>
  <c r="BM385" i="6"/>
  <c r="BQ385" i="6"/>
  <c r="AT384" i="6"/>
  <c r="AS384" i="6"/>
  <c r="AU384" i="6"/>
  <c r="K384" i="6"/>
  <c r="BW383" i="6"/>
  <c r="BY383" i="6" s="1"/>
  <c r="DG383" i="6"/>
  <c r="DF383" i="6"/>
  <c r="BV384" i="6"/>
  <c r="DE383" i="6"/>
  <c r="BT383" i="6"/>
  <c r="CA383" i="6" s="1"/>
  <c r="H384" i="6"/>
  <c r="P383" i="6"/>
  <c r="Q383" i="6" s="1"/>
  <c r="BZ383" i="6" l="1"/>
  <c r="CB383" i="6" s="1"/>
  <c r="CC383" i="6" s="1"/>
  <c r="AP385" i="6"/>
  <c r="O385" i="6"/>
  <c r="AM385" i="6"/>
  <c r="X385" i="6"/>
  <c r="D385" i="6"/>
  <c r="L385" i="6"/>
  <c r="U385" i="6"/>
  <c r="AJ385" i="6"/>
  <c r="A385" i="6"/>
  <c r="AA385" i="6"/>
  <c r="R385" i="6"/>
  <c r="AG385" i="6"/>
  <c r="E385" i="6"/>
  <c r="I385" i="6"/>
  <c r="B386" i="6"/>
  <c r="BR386" i="6" s="1"/>
  <c r="AD385" i="6"/>
  <c r="F385" i="6"/>
  <c r="G385" i="6" s="1"/>
  <c r="M385" i="6"/>
  <c r="J385" i="6"/>
  <c r="AT385" i="6" s="1"/>
  <c r="N384" i="6"/>
  <c r="BR385" i="6"/>
  <c r="BS385" i="6" s="1"/>
  <c r="BN387" i="6"/>
  <c r="BU386" i="6"/>
  <c r="BP386" i="6"/>
  <c r="BM386" i="6"/>
  <c r="BQ386" i="6"/>
  <c r="BX386" i="6"/>
  <c r="DF384" i="6"/>
  <c r="BV385" i="6"/>
  <c r="DE384" i="6"/>
  <c r="BW384" i="6"/>
  <c r="BY384" i="6" s="1"/>
  <c r="DG384" i="6"/>
  <c r="BT384" i="6"/>
  <c r="CA384" i="6" s="1"/>
  <c r="H385" i="6"/>
  <c r="P384" i="6"/>
  <c r="Q384" i="6" s="1"/>
  <c r="AU385" i="6" l="1"/>
  <c r="J386" i="6"/>
  <c r="AS385" i="6"/>
  <c r="K385" i="6"/>
  <c r="N385" i="6"/>
  <c r="BZ384" i="6"/>
  <c r="CB384" i="6" s="1"/>
  <c r="CC384" i="6" s="1"/>
  <c r="BS386" i="6"/>
  <c r="AD386" i="6"/>
  <c r="L386" i="6"/>
  <c r="AM386" i="6"/>
  <c r="X386" i="6"/>
  <c r="F386" i="6"/>
  <c r="G386" i="6" s="1"/>
  <c r="D386" i="6"/>
  <c r="A386" i="6"/>
  <c r="AJ386" i="6"/>
  <c r="I386" i="6"/>
  <c r="AP386" i="6"/>
  <c r="M386" i="6"/>
  <c r="O386" i="6"/>
  <c r="U386" i="6"/>
  <c r="R386" i="6"/>
  <c r="E386" i="6"/>
  <c r="B387" i="6"/>
  <c r="AA386" i="6"/>
  <c r="AG386" i="6"/>
  <c r="BN388" i="6"/>
  <c r="BP387" i="6"/>
  <c r="BM387" i="6"/>
  <c r="BR387" i="6"/>
  <c r="BQ387" i="6"/>
  <c r="BU387" i="6"/>
  <c r="BX387" i="6"/>
  <c r="AS386" i="6"/>
  <c r="AU386" i="6"/>
  <c r="AT386" i="6"/>
  <c r="DF385" i="6"/>
  <c r="DE385" i="6"/>
  <c r="DG385" i="6"/>
  <c r="BW385" i="6"/>
  <c r="BY385" i="6" s="1"/>
  <c r="BV386" i="6"/>
  <c r="BT385" i="6"/>
  <c r="CA385" i="6" s="1"/>
  <c r="H386" i="6"/>
  <c r="P385" i="6"/>
  <c r="Q385" i="6" s="1"/>
  <c r="K386" i="6" l="1"/>
  <c r="BS387" i="6"/>
  <c r="BZ385" i="6"/>
  <c r="CB385" i="6" s="1"/>
  <c r="CC385" i="6" s="1"/>
  <c r="AD387" i="6"/>
  <c r="B388" i="6"/>
  <c r="BR388" i="6" s="1"/>
  <c r="A387" i="6"/>
  <c r="X387" i="6"/>
  <c r="F387" i="6"/>
  <c r="G387" i="6" s="1"/>
  <c r="M387" i="6"/>
  <c r="AM387" i="6"/>
  <c r="L387" i="6"/>
  <c r="R387" i="6"/>
  <c r="I387" i="6"/>
  <c r="D387" i="6"/>
  <c r="AA387" i="6"/>
  <c r="AP387" i="6"/>
  <c r="O387" i="6"/>
  <c r="U387" i="6"/>
  <c r="AJ387" i="6"/>
  <c r="E387" i="6"/>
  <c r="AG387" i="6"/>
  <c r="J387" i="6"/>
  <c r="K387" i="6" s="1"/>
  <c r="N386" i="6"/>
  <c r="BM388" i="6"/>
  <c r="BN389" i="6"/>
  <c r="BQ388" i="6"/>
  <c r="BU388" i="6"/>
  <c r="BP388" i="6"/>
  <c r="BX388" i="6"/>
  <c r="BV387" i="6"/>
  <c r="DE386" i="6"/>
  <c r="DF386" i="6"/>
  <c r="DG386" i="6"/>
  <c r="BW386" i="6"/>
  <c r="BY386" i="6" s="1"/>
  <c r="BT386" i="6"/>
  <c r="CA386" i="6" s="1"/>
  <c r="H387" i="6"/>
  <c r="P386" i="6"/>
  <c r="Q386" i="6" s="1"/>
  <c r="AT387" i="6" l="1"/>
  <c r="AS387" i="6"/>
  <c r="AU387" i="6"/>
  <c r="N387" i="6"/>
  <c r="J388" i="6"/>
  <c r="AT388" i="6" s="1"/>
  <c r="BS388" i="6"/>
  <c r="BZ386" i="6"/>
  <c r="R388" i="6"/>
  <c r="D388" i="6"/>
  <c r="AP388" i="6"/>
  <c r="B389" i="6"/>
  <c r="AG388" i="6"/>
  <c r="M388" i="6"/>
  <c r="F388" i="6"/>
  <c r="G388" i="6" s="1"/>
  <c r="AJ388" i="6"/>
  <c r="O388" i="6"/>
  <c r="AM388" i="6"/>
  <c r="L388" i="6"/>
  <c r="AA388" i="6"/>
  <c r="E388" i="6"/>
  <c r="U388" i="6"/>
  <c r="AD388" i="6"/>
  <c r="I388" i="6"/>
  <c r="X388" i="6"/>
  <c r="A388" i="6"/>
  <c r="BR389" i="6"/>
  <c r="BN390" i="6"/>
  <c r="BP389" i="6"/>
  <c r="BM389" i="6"/>
  <c r="BQ389" i="6"/>
  <c r="BX389" i="6"/>
  <c r="BU389" i="6"/>
  <c r="DG387" i="6"/>
  <c r="BV388" i="6"/>
  <c r="DE387" i="6"/>
  <c r="BW387" i="6"/>
  <c r="BY387" i="6" s="1"/>
  <c r="DF387" i="6"/>
  <c r="BT387" i="6"/>
  <c r="CA387" i="6" s="1"/>
  <c r="CB386" i="6"/>
  <c r="CC386" i="6" s="1"/>
  <c r="H388" i="6"/>
  <c r="P387" i="6"/>
  <c r="Q387" i="6" s="1"/>
  <c r="BS389" i="6" l="1"/>
  <c r="AS388" i="6"/>
  <c r="AU388" i="6"/>
  <c r="K388" i="6"/>
  <c r="P388" i="6" s="1"/>
  <c r="Q388" i="6" s="1"/>
  <c r="BZ387" i="6"/>
  <c r="AP389" i="6"/>
  <c r="F389" i="6"/>
  <c r="G389" i="6" s="1"/>
  <c r="AM389" i="6"/>
  <c r="R389" i="6"/>
  <c r="AJ389" i="6"/>
  <c r="B390" i="6"/>
  <c r="AA389" i="6"/>
  <c r="X389" i="6"/>
  <c r="M389" i="6"/>
  <c r="U389" i="6"/>
  <c r="AD389" i="6"/>
  <c r="O389" i="6"/>
  <c r="L389" i="6"/>
  <c r="E389" i="6"/>
  <c r="D389" i="6"/>
  <c r="AG389" i="6"/>
  <c r="I389" i="6"/>
  <c r="A389" i="6"/>
  <c r="N388" i="6"/>
  <c r="J389" i="6"/>
  <c r="BQ390" i="6"/>
  <c r="BX390" i="6"/>
  <c r="BM390" i="6"/>
  <c r="BP390" i="6"/>
  <c r="BU390" i="6"/>
  <c r="BN391" i="6"/>
  <c r="DF388" i="6"/>
  <c r="BW388" i="6"/>
  <c r="BY388" i="6" s="1"/>
  <c r="BV389" i="6"/>
  <c r="DE388" i="6"/>
  <c r="DG388" i="6"/>
  <c r="BT388" i="6"/>
  <c r="CA388" i="6" s="1"/>
  <c r="CB387" i="6"/>
  <c r="CC387" i="6" s="1"/>
  <c r="H389" i="6"/>
  <c r="K389" i="6" l="1"/>
  <c r="AU389" i="6"/>
  <c r="AS389" i="6"/>
  <c r="AT389" i="6"/>
  <c r="BZ388" i="6"/>
  <c r="CB388" i="6" s="1"/>
  <c r="CC388" i="6" s="1"/>
  <c r="N389" i="6"/>
  <c r="M390" i="6"/>
  <c r="AA390" i="6"/>
  <c r="I390" i="6"/>
  <c r="AJ390" i="6"/>
  <c r="X390" i="6"/>
  <c r="R390" i="6"/>
  <c r="D390" i="6"/>
  <c r="O390" i="6"/>
  <c r="E390" i="6"/>
  <c r="AP390" i="6"/>
  <c r="F390" i="6"/>
  <c r="G390" i="6" s="1"/>
  <c r="AD390" i="6"/>
  <c r="L390" i="6"/>
  <c r="AM390" i="6"/>
  <c r="U390" i="6"/>
  <c r="AG390" i="6"/>
  <c r="B391" i="6"/>
  <c r="A390" i="6"/>
  <c r="J390" i="6"/>
  <c r="K390" i="6" s="1"/>
  <c r="BR390" i="6"/>
  <c r="BS390" i="6" s="1"/>
  <c r="BN392" i="6"/>
  <c r="BQ391" i="6"/>
  <c r="BU391" i="6"/>
  <c r="BP391" i="6"/>
  <c r="BM391" i="6"/>
  <c r="BX391" i="6"/>
  <c r="BR391" i="6"/>
  <c r="DF389" i="6"/>
  <c r="BW389" i="6"/>
  <c r="BY389" i="6" s="1"/>
  <c r="DE389" i="6"/>
  <c r="BV390" i="6"/>
  <c r="DG389" i="6"/>
  <c r="BT389" i="6"/>
  <c r="CA389" i="6" s="1"/>
  <c r="H390" i="6"/>
  <c r="P389" i="6"/>
  <c r="Q389" i="6" s="1"/>
  <c r="AT390" i="6" l="1"/>
  <c r="N390" i="6"/>
  <c r="AS390" i="6"/>
  <c r="J391" i="6"/>
  <c r="AT391" i="6" s="1"/>
  <c r="AU390" i="6"/>
  <c r="BZ389" i="6"/>
  <c r="CB389" i="6" s="1"/>
  <c r="CC389" i="6" s="1"/>
  <c r="BS391" i="6"/>
  <c r="R391" i="6"/>
  <c r="A391" i="6"/>
  <c r="O391" i="6"/>
  <c r="AM391" i="6"/>
  <c r="AD391" i="6"/>
  <c r="B392" i="6"/>
  <c r="M391" i="6"/>
  <c r="I391" i="6"/>
  <c r="AG391" i="6"/>
  <c r="E391" i="6"/>
  <c r="U391" i="6"/>
  <c r="AJ391" i="6"/>
  <c r="F391" i="6"/>
  <c r="G391" i="6" s="1"/>
  <c r="AP391" i="6"/>
  <c r="D391" i="6"/>
  <c r="X391" i="6"/>
  <c r="L391" i="6"/>
  <c r="AA391" i="6"/>
  <c r="BN393" i="6"/>
  <c r="BQ392" i="6"/>
  <c r="BX392" i="6"/>
  <c r="BU392" i="6"/>
  <c r="BP392" i="6"/>
  <c r="BM392" i="6"/>
  <c r="BV391" i="6"/>
  <c r="BW390" i="6"/>
  <c r="BY390" i="6" s="1"/>
  <c r="DF390" i="6"/>
  <c r="DE390" i="6"/>
  <c r="DG390" i="6"/>
  <c r="BT390" i="6"/>
  <c r="CA390" i="6" s="1"/>
  <c r="H391" i="6"/>
  <c r="P390" i="6"/>
  <c r="Q390" i="6" s="1"/>
  <c r="AS391" i="6" l="1"/>
  <c r="K391" i="6"/>
  <c r="AU391" i="6"/>
  <c r="DB390" i="6"/>
  <c r="CP390" i="6"/>
  <c r="CV390" i="6"/>
  <c r="CD390" i="6"/>
  <c r="CJ390" i="6"/>
  <c r="BZ390" i="6"/>
  <c r="CB390" i="6" s="1"/>
  <c r="CC390" i="6" s="1"/>
  <c r="AD392" i="6"/>
  <c r="A392" i="6"/>
  <c r="AJ392" i="6"/>
  <c r="L392" i="6"/>
  <c r="R392" i="6"/>
  <c r="E392" i="6"/>
  <c r="M392" i="6"/>
  <c r="F392" i="6"/>
  <c r="G392" i="6" s="1"/>
  <c r="D392" i="6"/>
  <c r="AM392" i="6"/>
  <c r="I392" i="6"/>
  <c r="AA392" i="6"/>
  <c r="AP392" i="6"/>
  <c r="B393" i="6"/>
  <c r="U392" i="6"/>
  <c r="X392" i="6"/>
  <c r="O392" i="6"/>
  <c r="AG392" i="6"/>
  <c r="J392" i="6"/>
  <c r="AT392" i="6" s="1"/>
  <c r="BR392" i="6"/>
  <c r="BS392" i="6" s="1"/>
  <c r="N391" i="6"/>
  <c r="BN394" i="6"/>
  <c r="BX393" i="6"/>
  <c r="BP393" i="6"/>
  <c r="BQ393" i="6"/>
  <c r="BU393" i="6"/>
  <c r="BM393" i="6"/>
  <c r="BR393" i="6"/>
  <c r="DF391" i="6"/>
  <c r="DG391" i="6"/>
  <c r="BW391" i="6"/>
  <c r="BY391" i="6" s="1"/>
  <c r="DE391" i="6"/>
  <c r="BV392" i="6"/>
  <c r="BT391" i="6"/>
  <c r="CA391" i="6" s="1"/>
  <c r="H392" i="6"/>
  <c r="P391" i="6"/>
  <c r="Q391" i="6" s="1"/>
  <c r="AU392" i="6" l="1"/>
  <c r="AS392" i="6"/>
  <c r="K392" i="6"/>
  <c r="J393" i="6"/>
  <c r="AT393" i="6" s="1"/>
  <c r="BS393" i="6"/>
  <c r="DB391" i="6"/>
  <c r="CP391" i="6"/>
  <c r="CJ391" i="6"/>
  <c r="CV391" i="6"/>
  <c r="CD391" i="6"/>
  <c r="BZ391" i="6"/>
  <c r="N392" i="6"/>
  <c r="E393" i="6"/>
  <c r="U393" i="6"/>
  <c r="X393" i="6"/>
  <c r="R393" i="6"/>
  <c r="B394" i="6"/>
  <c r="AG393" i="6"/>
  <c r="D393" i="6"/>
  <c r="AP393" i="6"/>
  <c r="O393" i="6"/>
  <c r="AA393" i="6"/>
  <c r="AJ393" i="6"/>
  <c r="A393" i="6"/>
  <c r="AM393" i="6"/>
  <c r="L393" i="6"/>
  <c r="AD393" i="6"/>
  <c r="F393" i="6"/>
  <c r="G393" i="6" s="1"/>
  <c r="M393" i="6"/>
  <c r="I393" i="6"/>
  <c r="BN395" i="6"/>
  <c r="BU394" i="6"/>
  <c r="BP394" i="6"/>
  <c r="BM394" i="6"/>
  <c r="BQ394" i="6"/>
  <c r="BX394" i="6"/>
  <c r="AU393" i="6"/>
  <c r="DF392" i="6"/>
  <c r="BW392" i="6"/>
  <c r="BY392" i="6" s="1"/>
  <c r="BV393" i="6"/>
  <c r="DE392" i="6"/>
  <c r="DG392" i="6"/>
  <c r="BT392" i="6"/>
  <c r="CA392" i="6" s="1"/>
  <c r="CB391" i="6"/>
  <c r="CC391" i="6" s="1"/>
  <c r="H393" i="6"/>
  <c r="P392" i="6"/>
  <c r="Q392" i="6" s="1"/>
  <c r="AS393" i="6" l="1"/>
  <c r="K393" i="6"/>
  <c r="N393" i="6"/>
  <c r="CJ392" i="6"/>
  <c r="DB392" i="6"/>
  <c r="CD392" i="6"/>
  <c r="CV392" i="6"/>
  <c r="CP392" i="6"/>
  <c r="BZ392" i="6"/>
  <c r="CB392" i="6" s="1"/>
  <c r="CC392" i="6" s="1"/>
  <c r="AP394" i="6"/>
  <c r="L394" i="6"/>
  <c r="U394" i="6"/>
  <c r="R394" i="6"/>
  <c r="I394" i="6"/>
  <c r="O394" i="6"/>
  <c r="AM394" i="6"/>
  <c r="AJ394" i="6"/>
  <c r="E394" i="6"/>
  <c r="B395" i="6"/>
  <c r="M394" i="6"/>
  <c r="A394" i="6"/>
  <c r="X394" i="6"/>
  <c r="D394" i="6"/>
  <c r="F394" i="6"/>
  <c r="G394" i="6" s="1"/>
  <c r="AA394" i="6"/>
  <c r="AD394" i="6"/>
  <c r="AG394" i="6"/>
  <c r="J394" i="6"/>
  <c r="AU394" i="6" s="1"/>
  <c r="BR394" i="6"/>
  <c r="BS394" i="6" s="1"/>
  <c r="BN396" i="6"/>
  <c r="BM395" i="6"/>
  <c r="BR395" i="6"/>
  <c r="BP395" i="6"/>
  <c r="BX395" i="6"/>
  <c r="BU395" i="6"/>
  <c r="BQ395" i="6"/>
  <c r="DF393" i="6"/>
  <c r="BV394" i="6"/>
  <c r="DE393" i="6"/>
  <c r="BW393" i="6"/>
  <c r="BY393" i="6" s="1"/>
  <c r="DG393" i="6"/>
  <c r="BT393" i="6"/>
  <c r="CA393" i="6" s="1"/>
  <c r="H394" i="6"/>
  <c r="P393" i="6"/>
  <c r="Q393" i="6" s="1"/>
  <c r="AS394" i="6" l="1"/>
  <c r="J395" i="6"/>
  <c r="AT395" i="6" s="1"/>
  <c r="K394" i="6"/>
  <c r="AT394" i="6"/>
  <c r="BS395" i="6"/>
  <c r="CD393" i="6"/>
  <c r="DB393" i="6"/>
  <c r="CV393" i="6"/>
  <c r="CP393" i="6"/>
  <c r="CJ393" i="6"/>
  <c r="BZ393" i="6"/>
  <c r="AD395" i="6"/>
  <c r="E395" i="6"/>
  <c r="AA395" i="6"/>
  <c r="R395" i="6"/>
  <c r="M395" i="6"/>
  <c r="AP395" i="6"/>
  <c r="B396" i="6"/>
  <c r="AJ395" i="6"/>
  <c r="AG395" i="6"/>
  <c r="X395" i="6"/>
  <c r="D395" i="6"/>
  <c r="I395" i="6"/>
  <c r="K395" i="6" s="1"/>
  <c r="O395" i="6"/>
  <c r="A395" i="6"/>
  <c r="AM395" i="6"/>
  <c r="F395" i="6"/>
  <c r="G395" i="6" s="1"/>
  <c r="L395" i="6"/>
  <c r="U395" i="6"/>
  <c r="N394" i="6"/>
  <c r="BN397" i="6"/>
  <c r="BM396" i="6"/>
  <c r="BP396" i="6"/>
  <c r="BX396" i="6"/>
  <c r="BU396" i="6"/>
  <c r="BQ396" i="6"/>
  <c r="AU395" i="6"/>
  <c r="DF394" i="6"/>
  <c r="DG394" i="6"/>
  <c r="DE394" i="6"/>
  <c r="BW394" i="6"/>
  <c r="BY394" i="6" s="1"/>
  <c r="BV395" i="6"/>
  <c r="BT394" i="6"/>
  <c r="CA394" i="6" s="1"/>
  <c r="CB393" i="6"/>
  <c r="CC393" i="6" s="1"/>
  <c r="H395" i="6"/>
  <c r="P394" i="6"/>
  <c r="Q394" i="6" s="1"/>
  <c r="AS395" i="6" l="1"/>
  <c r="N395" i="6"/>
  <c r="DB394" i="6"/>
  <c r="CV394" i="6"/>
  <c r="CD394" i="6"/>
  <c r="CP394" i="6"/>
  <c r="CJ394" i="6"/>
  <c r="BZ394" i="6"/>
  <c r="CB394" i="6" s="1"/>
  <c r="CC394" i="6" s="1"/>
  <c r="AP396" i="6"/>
  <c r="D396" i="6"/>
  <c r="AG396" i="6"/>
  <c r="F396" i="6"/>
  <c r="G396" i="6" s="1"/>
  <c r="R396" i="6"/>
  <c r="O396" i="6"/>
  <c r="AJ396" i="6"/>
  <c r="E396" i="6"/>
  <c r="AM396" i="6"/>
  <c r="M396" i="6"/>
  <c r="B397" i="6"/>
  <c r="L396" i="6"/>
  <c r="AA396" i="6"/>
  <c r="AD396" i="6"/>
  <c r="X396" i="6"/>
  <c r="A396" i="6"/>
  <c r="I396" i="6"/>
  <c r="U396" i="6"/>
  <c r="J396" i="6"/>
  <c r="J397" i="6" s="1"/>
  <c r="BR396" i="6"/>
  <c r="BS396" i="6" s="1"/>
  <c r="BN398" i="6"/>
  <c r="BQ397" i="6"/>
  <c r="BP397" i="6"/>
  <c r="BM397" i="6"/>
  <c r="BX397" i="6"/>
  <c r="BR397" i="6"/>
  <c r="BU397" i="6"/>
  <c r="DF395" i="6"/>
  <c r="BV396" i="6"/>
  <c r="DE395" i="6"/>
  <c r="BW395" i="6"/>
  <c r="BY395" i="6" s="1"/>
  <c r="DG395" i="6"/>
  <c r="BT395" i="6"/>
  <c r="CA395" i="6" s="1"/>
  <c r="H396" i="6"/>
  <c r="P395" i="6"/>
  <c r="Q395" i="6" s="1"/>
  <c r="AU396" i="6" l="1"/>
  <c r="K396" i="6"/>
  <c r="AS396" i="6"/>
  <c r="AT396" i="6"/>
  <c r="DB395" i="6"/>
  <c r="CJ395" i="6"/>
  <c r="CV395" i="6"/>
  <c r="CP395" i="6"/>
  <c r="CD395" i="6"/>
  <c r="BZ395" i="6"/>
  <c r="CB395" i="6" s="1"/>
  <c r="CC395" i="6" s="1"/>
  <c r="R397" i="6"/>
  <c r="O397" i="6"/>
  <c r="AJ397" i="6"/>
  <c r="A397" i="6"/>
  <c r="AA397" i="6"/>
  <c r="X397" i="6"/>
  <c r="D397" i="6"/>
  <c r="M397" i="6"/>
  <c r="B398" i="6"/>
  <c r="J398" i="6" s="1"/>
  <c r="E397" i="6"/>
  <c r="L397" i="6"/>
  <c r="AG397" i="6"/>
  <c r="AD397" i="6"/>
  <c r="I397" i="6"/>
  <c r="K397" i="6" s="1"/>
  <c r="U397" i="6"/>
  <c r="F397" i="6"/>
  <c r="G397" i="6" s="1"/>
  <c r="AP397" i="6"/>
  <c r="AM397" i="6"/>
  <c r="BS397" i="6"/>
  <c r="N396" i="6"/>
  <c r="BQ398" i="6"/>
  <c r="BX398" i="6"/>
  <c r="BU398" i="6"/>
  <c r="BP398" i="6"/>
  <c r="BR398" i="6"/>
  <c r="BM398" i="6"/>
  <c r="BN399" i="6"/>
  <c r="AU397" i="6"/>
  <c r="AS397" i="6"/>
  <c r="AT397" i="6"/>
  <c r="DF396" i="6"/>
  <c r="DE396" i="6"/>
  <c r="BW396" i="6"/>
  <c r="BY396" i="6" s="1"/>
  <c r="BV397" i="6"/>
  <c r="DG396" i="6"/>
  <c r="BT396" i="6"/>
  <c r="CA396" i="6" s="1"/>
  <c r="H397" i="6"/>
  <c r="P396" i="6"/>
  <c r="Q396" i="6" s="1"/>
  <c r="N397" i="6" l="1"/>
  <c r="CD396" i="6"/>
  <c r="DB396" i="6"/>
  <c r="CV396" i="6"/>
  <c r="CP396" i="6"/>
  <c r="CJ396" i="6"/>
  <c r="BZ396" i="6"/>
  <c r="BS398" i="6"/>
  <c r="AJ398" i="6"/>
  <c r="A398" i="6"/>
  <c r="AG398" i="6"/>
  <c r="AD398" i="6"/>
  <c r="L398" i="6"/>
  <c r="R398" i="6"/>
  <c r="I398" i="6"/>
  <c r="K398" i="6" s="1"/>
  <c r="M398" i="6"/>
  <c r="B399" i="6"/>
  <c r="X398" i="6"/>
  <c r="O398" i="6"/>
  <c r="D398" i="6"/>
  <c r="AA398" i="6"/>
  <c r="F398" i="6"/>
  <c r="G398" i="6" s="1"/>
  <c r="E398" i="6"/>
  <c r="AM398" i="6"/>
  <c r="AP398" i="6"/>
  <c r="U398" i="6"/>
  <c r="BN400" i="6"/>
  <c r="BQ399" i="6"/>
  <c r="BX399" i="6"/>
  <c r="BU399" i="6"/>
  <c r="BP399" i="6"/>
  <c r="BR399" i="6"/>
  <c r="BM399" i="6"/>
  <c r="AU398" i="6"/>
  <c r="AS398" i="6"/>
  <c r="AT398" i="6"/>
  <c r="J399" i="6"/>
  <c r="DF397" i="6"/>
  <c r="BW397" i="6"/>
  <c r="BY397" i="6" s="1"/>
  <c r="DE397" i="6"/>
  <c r="BV398" i="6"/>
  <c r="DG397" i="6"/>
  <c r="BT397" i="6"/>
  <c r="CA397" i="6" s="1"/>
  <c r="CB396" i="6"/>
  <c r="CC396" i="6" s="1"/>
  <c r="H398" i="6"/>
  <c r="P397" i="6"/>
  <c r="Q397" i="6" s="1"/>
  <c r="BS399" i="6" l="1"/>
  <c r="DB397" i="6"/>
  <c r="CV397" i="6"/>
  <c r="CP397" i="6"/>
  <c r="CJ397" i="6"/>
  <c r="CD397" i="6"/>
  <c r="BZ397" i="6"/>
  <c r="CB397" i="6" s="1"/>
  <c r="CC397" i="6" s="1"/>
  <c r="N398" i="6"/>
  <c r="AD399" i="6"/>
  <c r="B400" i="6"/>
  <c r="R399" i="6"/>
  <c r="F399" i="6"/>
  <c r="G399" i="6" s="1"/>
  <c r="AP399" i="6"/>
  <c r="D399" i="6"/>
  <c r="AG399" i="6"/>
  <c r="A399" i="6"/>
  <c r="X399" i="6"/>
  <c r="O399" i="6"/>
  <c r="L399" i="6"/>
  <c r="AM399" i="6"/>
  <c r="E399" i="6"/>
  <c r="M399" i="6"/>
  <c r="I399" i="6"/>
  <c r="K399" i="6" s="1"/>
  <c r="U399" i="6"/>
  <c r="AJ399" i="6"/>
  <c r="AA399" i="6"/>
  <c r="BN401" i="6"/>
  <c r="BU400" i="6"/>
  <c r="BX400" i="6"/>
  <c r="BP400" i="6"/>
  <c r="BM400" i="6"/>
  <c r="BQ400" i="6"/>
  <c r="AU399" i="6"/>
  <c r="AT399" i="6"/>
  <c r="AS399" i="6"/>
  <c r="DG398" i="6"/>
  <c r="DE398" i="6"/>
  <c r="BV399" i="6"/>
  <c r="BW398" i="6"/>
  <c r="BY398" i="6" s="1"/>
  <c r="DF398" i="6"/>
  <c r="BT398" i="6"/>
  <c r="CA398" i="6" s="1"/>
  <c r="H399" i="6"/>
  <c r="P398" i="6"/>
  <c r="Q398" i="6" s="1"/>
  <c r="DB398" i="6" l="1"/>
  <c r="CV398" i="6"/>
  <c r="CP398" i="6"/>
  <c r="CJ398" i="6"/>
  <c r="CD398" i="6"/>
  <c r="BZ398" i="6"/>
  <c r="CB398" i="6" s="1"/>
  <c r="CC398" i="6" s="1"/>
  <c r="N399" i="6"/>
  <c r="X400" i="6"/>
  <c r="L400" i="6"/>
  <c r="R400" i="6"/>
  <c r="I400" i="6"/>
  <c r="E400" i="6"/>
  <c r="AA400" i="6"/>
  <c r="F400" i="6"/>
  <c r="G400" i="6" s="1"/>
  <c r="AM400" i="6"/>
  <c r="M400" i="6"/>
  <c r="A400" i="6"/>
  <c r="AP400" i="6"/>
  <c r="B401" i="6"/>
  <c r="U400" i="6"/>
  <c r="AJ400" i="6"/>
  <c r="O400" i="6"/>
  <c r="AG400" i="6"/>
  <c r="AD400" i="6"/>
  <c r="D400" i="6"/>
  <c r="J400" i="6"/>
  <c r="AU400" i="6" s="1"/>
  <c r="BR400" i="6"/>
  <c r="BS400" i="6" s="1"/>
  <c r="BN402" i="6"/>
  <c r="BU401" i="6"/>
  <c r="BP401" i="6"/>
  <c r="BM401" i="6"/>
  <c r="BX401" i="6"/>
  <c r="BQ401" i="6"/>
  <c r="DF399" i="6"/>
  <c r="BV400" i="6"/>
  <c r="DE399" i="6"/>
  <c r="BW399" i="6"/>
  <c r="BY399" i="6" s="1"/>
  <c r="DG399" i="6"/>
  <c r="BT399" i="6"/>
  <c r="CA399" i="6" s="1"/>
  <c r="H400" i="6"/>
  <c r="P399" i="6"/>
  <c r="Q399" i="6" s="1"/>
  <c r="AS400" i="6" l="1"/>
  <c r="K400" i="6"/>
  <c r="J401" i="6"/>
  <c r="AT400" i="6"/>
  <c r="CP399" i="6"/>
  <c r="CJ399" i="6"/>
  <c r="CD399" i="6"/>
  <c r="DB399" i="6"/>
  <c r="CV399" i="6"/>
  <c r="BZ399" i="6"/>
  <c r="CB399" i="6" s="1"/>
  <c r="CC399" i="6" s="1"/>
  <c r="AD401" i="6"/>
  <c r="I401" i="6"/>
  <c r="X401" i="6"/>
  <c r="F401" i="6"/>
  <c r="G401" i="6" s="1"/>
  <c r="R401" i="6"/>
  <c r="B402" i="6"/>
  <c r="AP401" i="6"/>
  <c r="O401" i="6"/>
  <c r="D401" i="6"/>
  <c r="AM401" i="6"/>
  <c r="AJ401" i="6"/>
  <c r="M401" i="6"/>
  <c r="L401" i="6"/>
  <c r="E401" i="6"/>
  <c r="U401" i="6"/>
  <c r="AG401" i="6"/>
  <c r="A401" i="6"/>
  <c r="AA401" i="6"/>
  <c r="N400" i="6"/>
  <c r="BR401" i="6"/>
  <c r="BS401" i="6" s="1"/>
  <c r="BN403" i="6"/>
  <c r="BU402" i="6"/>
  <c r="BP402" i="6"/>
  <c r="BM402" i="6"/>
  <c r="BQ402" i="6"/>
  <c r="BX402" i="6"/>
  <c r="AU401" i="6"/>
  <c r="J402" i="6"/>
  <c r="AS401" i="6"/>
  <c r="DE400" i="6"/>
  <c r="BV401" i="6"/>
  <c r="DG400" i="6"/>
  <c r="BW400" i="6"/>
  <c r="BY400" i="6" s="1"/>
  <c r="DF400" i="6"/>
  <c r="BT400" i="6"/>
  <c r="CA400" i="6" s="1"/>
  <c r="H401" i="6"/>
  <c r="P400" i="6"/>
  <c r="Q400" i="6" s="1"/>
  <c r="K401" i="6" l="1"/>
  <c r="AT401" i="6"/>
  <c r="DB400" i="6"/>
  <c r="CV400" i="6"/>
  <c r="CJ400" i="6"/>
  <c r="CP400" i="6"/>
  <c r="CD400" i="6"/>
  <c r="BZ400" i="6"/>
  <c r="AJ402" i="6"/>
  <c r="E402" i="6"/>
  <c r="A402" i="6"/>
  <c r="R402" i="6"/>
  <c r="I402" i="6"/>
  <c r="K402" i="6" s="1"/>
  <c r="M402" i="6"/>
  <c r="F402" i="6"/>
  <c r="G402" i="6" s="1"/>
  <c r="B403" i="6"/>
  <c r="BR403" i="6" s="1"/>
  <c r="AA402" i="6"/>
  <c r="O402" i="6"/>
  <c r="AG402" i="6"/>
  <c r="AP402" i="6"/>
  <c r="AM402" i="6"/>
  <c r="AD402" i="6"/>
  <c r="L402" i="6"/>
  <c r="U402" i="6"/>
  <c r="X402" i="6"/>
  <c r="D402" i="6"/>
  <c r="BR402" i="6"/>
  <c r="BS402" i="6" s="1"/>
  <c r="N401" i="6"/>
  <c r="BN404" i="6"/>
  <c r="BM403" i="6"/>
  <c r="BX403" i="6"/>
  <c r="BP403" i="6"/>
  <c r="BQ403" i="6"/>
  <c r="BU403" i="6"/>
  <c r="AT402" i="6"/>
  <c r="AU402" i="6"/>
  <c r="AS402" i="6"/>
  <c r="DG401" i="6"/>
  <c r="BW401" i="6"/>
  <c r="BY401" i="6" s="1"/>
  <c r="DF401" i="6"/>
  <c r="DE401" i="6"/>
  <c r="BV402" i="6"/>
  <c r="BT401" i="6"/>
  <c r="CA401" i="6" s="1"/>
  <c r="CB400" i="6"/>
  <c r="CC400" i="6" s="1"/>
  <c r="H402" i="6"/>
  <c r="P401" i="6"/>
  <c r="Q401" i="6" s="1"/>
  <c r="BS403" i="6" l="1"/>
  <c r="N402" i="6"/>
  <c r="CD401" i="6"/>
  <c r="CP401" i="6"/>
  <c r="CJ401" i="6"/>
  <c r="DB401" i="6"/>
  <c r="CV401" i="6"/>
  <c r="BZ401" i="6"/>
  <c r="CB401" i="6" s="1"/>
  <c r="CC401" i="6" s="1"/>
  <c r="AP403" i="6"/>
  <c r="I403" i="6"/>
  <c r="AG403" i="6"/>
  <c r="O403" i="6"/>
  <c r="R403" i="6"/>
  <c r="AM403" i="6"/>
  <c r="AJ403" i="6"/>
  <c r="F403" i="6"/>
  <c r="G403" i="6" s="1"/>
  <c r="AA403" i="6"/>
  <c r="B404" i="6"/>
  <c r="AD403" i="6"/>
  <c r="M403" i="6"/>
  <c r="D403" i="6"/>
  <c r="A403" i="6"/>
  <c r="U403" i="6"/>
  <c r="X403" i="6"/>
  <c r="E403" i="6"/>
  <c r="L403" i="6"/>
  <c r="J403" i="6"/>
  <c r="K403" i="6" s="1"/>
  <c r="BM404" i="6"/>
  <c r="BR404" i="6"/>
  <c r="BS404" i="6" s="1"/>
  <c r="BN405" i="6"/>
  <c r="BQ404" i="6"/>
  <c r="BU404" i="6"/>
  <c r="BX404" i="6"/>
  <c r="BP404" i="6"/>
  <c r="J404" i="6"/>
  <c r="DF402" i="6"/>
  <c r="BV403" i="6"/>
  <c r="BW402" i="6"/>
  <c r="BY402" i="6" s="1"/>
  <c r="DE402" i="6"/>
  <c r="DG402" i="6"/>
  <c r="BT402" i="6"/>
  <c r="CA402" i="6" s="1"/>
  <c r="H403" i="6"/>
  <c r="P402" i="6"/>
  <c r="Q402" i="6" s="1"/>
  <c r="AS403" i="6" l="1"/>
  <c r="AT403" i="6"/>
  <c r="AU403" i="6"/>
  <c r="CV402" i="6"/>
  <c r="DB402" i="6"/>
  <c r="CJ402" i="6"/>
  <c r="CD402" i="6"/>
  <c r="CP402" i="6"/>
  <c r="BZ402" i="6"/>
  <c r="N403" i="6"/>
  <c r="X404" i="6"/>
  <c r="I404" i="6"/>
  <c r="L404" i="6"/>
  <c r="AA404" i="6"/>
  <c r="AP404" i="6"/>
  <c r="A404" i="6"/>
  <c r="AG404" i="6"/>
  <c r="R404" i="6"/>
  <c r="F404" i="6"/>
  <c r="G404" i="6" s="1"/>
  <c r="D404" i="6"/>
  <c r="M404" i="6"/>
  <c r="E404" i="6"/>
  <c r="U404" i="6"/>
  <c r="AJ404" i="6"/>
  <c r="B405" i="6"/>
  <c r="AM404" i="6"/>
  <c r="AD404" i="6"/>
  <c r="O404" i="6"/>
  <c r="BN406" i="6"/>
  <c r="BQ405" i="6"/>
  <c r="BX405" i="6"/>
  <c r="BU405" i="6"/>
  <c r="BM405" i="6"/>
  <c r="BR405" i="6"/>
  <c r="BS405" i="6" s="1"/>
  <c r="BP405" i="6"/>
  <c r="AU404" i="6"/>
  <c r="K404" i="6"/>
  <c r="AS404" i="6"/>
  <c r="AT404" i="6"/>
  <c r="BV404" i="6"/>
  <c r="DE403" i="6"/>
  <c r="DF403" i="6"/>
  <c r="BW403" i="6"/>
  <c r="BY403" i="6" s="1"/>
  <c r="DG403" i="6"/>
  <c r="BT403" i="6"/>
  <c r="CA403" i="6" s="1"/>
  <c r="CB402" i="6"/>
  <c r="CC402" i="6" s="1"/>
  <c r="H404" i="6"/>
  <c r="P403" i="6"/>
  <c r="Q403" i="6" s="1"/>
  <c r="CV403" i="6" l="1"/>
  <c r="DB403" i="6"/>
  <c r="CD403" i="6"/>
  <c r="CP403" i="6"/>
  <c r="CJ403" i="6"/>
  <c r="BZ403" i="6"/>
  <c r="AD405" i="6"/>
  <c r="L405" i="6"/>
  <c r="M405" i="6"/>
  <c r="I405" i="6"/>
  <c r="AJ405" i="6"/>
  <c r="F405" i="6"/>
  <c r="G405" i="6" s="1"/>
  <c r="R405" i="6"/>
  <c r="D405" i="6"/>
  <c r="X405" i="6"/>
  <c r="B406" i="6"/>
  <c r="A405" i="6"/>
  <c r="U405" i="6"/>
  <c r="E405" i="6"/>
  <c r="AG405" i="6"/>
  <c r="AM405" i="6"/>
  <c r="AP405" i="6"/>
  <c r="O405" i="6"/>
  <c r="AA405" i="6"/>
  <c r="J405" i="6"/>
  <c r="AU405" i="6" s="1"/>
  <c r="N404" i="6"/>
  <c r="BQ406" i="6"/>
  <c r="BN407" i="6"/>
  <c r="BR406" i="6"/>
  <c r="BS406" i="6" s="1"/>
  <c r="BM406" i="6"/>
  <c r="BX406" i="6"/>
  <c r="BU406" i="6"/>
  <c r="BP406" i="6"/>
  <c r="AT405" i="6"/>
  <c r="AS405" i="6"/>
  <c r="DG404" i="6"/>
  <c r="BW404" i="6"/>
  <c r="BY404" i="6" s="1"/>
  <c r="DF404" i="6"/>
  <c r="DE404" i="6"/>
  <c r="BV405" i="6"/>
  <c r="BT404" i="6"/>
  <c r="CA404" i="6" s="1"/>
  <c r="CB403" i="6"/>
  <c r="CC403" i="6" s="1"/>
  <c r="H405" i="6"/>
  <c r="P404" i="6"/>
  <c r="Q404" i="6" s="1"/>
  <c r="J406" i="6" l="1"/>
  <c r="AT406" i="6" s="1"/>
  <c r="K405" i="6"/>
  <c r="CP404" i="6"/>
  <c r="CV404" i="6"/>
  <c r="DB404" i="6"/>
  <c r="CJ404" i="6"/>
  <c r="CD404" i="6"/>
  <c r="BZ404" i="6"/>
  <c r="CB404" i="6" s="1"/>
  <c r="CC404" i="6" s="1"/>
  <c r="AD406" i="6"/>
  <c r="F406" i="6"/>
  <c r="G406" i="6" s="1"/>
  <c r="D406" i="6"/>
  <c r="AA406" i="6"/>
  <c r="I406" i="6"/>
  <c r="K406" i="6" s="1"/>
  <c r="R406" i="6"/>
  <c r="A406" i="6"/>
  <c r="E406" i="6"/>
  <c r="M406" i="6"/>
  <c r="L406" i="6"/>
  <c r="AM406" i="6"/>
  <c r="AP406" i="6"/>
  <c r="AJ406" i="6"/>
  <c r="B407" i="6"/>
  <c r="J407" i="6" s="1"/>
  <c r="AG406" i="6"/>
  <c r="X406" i="6"/>
  <c r="O406" i="6"/>
  <c r="U406" i="6"/>
  <c r="N405" i="6"/>
  <c r="BN408" i="6"/>
  <c r="BQ407" i="6"/>
  <c r="BU407" i="6"/>
  <c r="BX407" i="6"/>
  <c r="BP407" i="6"/>
  <c r="BM407" i="6"/>
  <c r="DE405" i="6"/>
  <c r="BW405" i="6"/>
  <c r="BY405" i="6" s="1"/>
  <c r="BV406" i="6"/>
  <c r="DG405" i="6"/>
  <c r="DF405" i="6"/>
  <c r="BT405" i="6"/>
  <c r="CA405" i="6" s="1"/>
  <c r="H406" i="6"/>
  <c r="P405" i="6"/>
  <c r="Q405" i="6" s="1"/>
  <c r="AU406" i="6" l="1"/>
  <c r="AS406" i="6"/>
  <c r="CJ405" i="6"/>
  <c r="CV405" i="6"/>
  <c r="DB405" i="6"/>
  <c r="CP405" i="6"/>
  <c r="CD405" i="6"/>
  <c r="BZ405" i="6"/>
  <c r="BR407" i="6"/>
  <c r="BS407" i="6" s="1"/>
  <c r="N406" i="6"/>
  <c r="R407" i="6"/>
  <c r="O407" i="6"/>
  <c r="F407" i="6"/>
  <c r="G407" i="6" s="1"/>
  <c r="AJ407" i="6"/>
  <c r="L407" i="6"/>
  <c r="I407" i="6"/>
  <c r="K407" i="6" s="1"/>
  <c r="AA407" i="6"/>
  <c r="M407" i="6"/>
  <c r="A407" i="6"/>
  <c r="AM407" i="6"/>
  <c r="AP407" i="6"/>
  <c r="D407" i="6"/>
  <c r="U407" i="6"/>
  <c r="X407" i="6"/>
  <c r="E407" i="6"/>
  <c r="AG407" i="6"/>
  <c r="AD407" i="6"/>
  <c r="B408" i="6"/>
  <c r="BR408" i="6" s="1"/>
  <c r="BN409" i="6"/>
  <c r="BX408" i="6"/>
  <c r="BU408" i="6"/>
  <c r="BP408" i="6"/>
  <c r="BM408" i="6"/>
  <c r="BQ408" i="6"/>
  <c r="AS407" i="6"/>
  <c r="AU407" i="6"/>
  <c r="AT407" i="6"/>
  <c r="BW406" i="6"/>
  <c r="BY406" i="6" s="1"/>
  <c r="BV407" i="6"/>
  <c r="DE406" i="6"/>
  <c r="DG406" i="6"/>
  <c r="DF406" i="6"/>
  <c r="BT406" i="6"/>
  <c r="CA406" i="6" s="1"/>
  <c r="CB405" i="6"/>
  <c r="CC405" i="6" s="1"/>
  <c r="H407" i="6"/>
  <c r="P406" i="6"/>
  <c r="Q406" i="6" s="1"/>
  <c r="N407" i="6" l="1"/>
  <c r="CP406" i="6"/>
  <c r="DB406" i="6"/>
  <c r="CV406" i="6"/>
  <c r="CD406" i="6"/>
  <c r="CJ406" i="6"/>
  <c r="BZ406" i="6"/>
  <c r="CB406" i="6" s="1"/>
  <c r="CC406" i="6" s="1"/>
  <c r="BS408" i="6"/>
  <c r="J408" i="6"/>
  <c r="AU408" i="6" s="1"/>
  <c r="AD408" i="6"/>
  <c r="E408" i="6"/>
  <c r="AJ408" i="6"/>
  <c r="D408" i="6"/>
  <c r="M408" i="6"/>
  <c r="L408" i="6"/>
  <c r="F408" i="6"/>
  <c r="G408" i="6" s="1"/>
  <c r="AA408" i="6"/>
  <c r="I408" i="6"/>
  <c r="AG408" i="6"/>
  <c r="R408" i="6"/>
  <c r="A408" i="6"/>
  <c r="AM408" i="6"/>
  <c r="AP408" i="6"/>
  <c r="B409" i="6"/>
  <c r="U408" i="6"/>
  <c r="X408" i="6"/>
  <c r="O408" i="6"/>
  <c r="BN410" i="6"/>
  <c r="BX409" i="6"/>
  <c r="BP409" i="6"/>
  <c r="BU409" i="6"/>
  <c r="BM409" i="6"/>
  <c r="BQ409" i="6"/>
  <c r="BW407" i="6"/>
  <c r="BY407" i="6" s="1"/>
  <c r="DF407" i="6"/>
  <c r="DG407" i="6"/>
  <c r="DE407" i="6"/>
  <c r="BV408" i="6"/>
  <c r="BT407" i="6"/>
  <c r="CA407" i="6" s="1"/>
  <c r="H408" i="6"/>
  <c r="P407" i="6"/>
  <c r="Q407" i="6" s="1"/>
  <c r="N408" i="6" l="1"/>
  <c r="J409" i="6"/>
  <c r="AU409" i="6" s="1"/>
  <c r="AT408" i="6"/>
  <c r="AS408" i="6"/>
  <c r="K408" i="6"/>
  <c r="P408" i="6" s="1"/>
  <c r="Q408" i="6" s="1"/>
  <c r="CP407" i="6"/>
  <c r="CD407" i="6"/>
  <c r="CJ407" i="6"/>
  <c r="DB407" i="6"/>
  <c r="CV407" i="6"/>
  <c r="BZ407" i="6"/>
  <c r="CB407" i="6" s="1"/>
  <c r="CC407" i="6" s="1"/>
  <c r="AJ409" i="6"/>
  <c r="O409" i="6"/>
  <c r="AA409" i="6"/>
  <c r="R409" i="6"/>
  <c r="AD409" i="6"/>
  <c r="A409" i="6"/>
  <c r="AM409" i="6"/>
  <c r="F409" i="6"/>
  <c r="G409" i="6" s="1"/>
  <c r="E409" i="6"/>
  <c r="X409" i="6"/>
  <c r="L409" i="6"/>
  <c r="AP409" i="6"/>
  <c r="M409" i="6"/>
  <c r="I409" i="6"/>
  <c r="D409" i="6"/>
  <c r="U409" i="6"/>
  <c r="B410" i="6"/>
  <c r="BR410" i="6" s="1"/>
  <c r="AG409" i="6"/>
  <c r="BR409" i="6"/>
  <c r="BS409" i="6" s="1"/>
  <c r="BN411" i="6"/>
  <c r="BP410" i="6"/>
  <c r="BM410" i="6"/>
  <c r="BQ410" i="6"/>
  <c r="BU410" i="6"/>
  <c r="BX410" i="6"/>
  <c r="J410" i="6"/>
  <c r="AS409" i="6"/>
  <c r="BW408" i="6"/>
  <c r="BY408" i="6" s="1"/>
  <c r="DE408" i="6"/>
  <c r="BV409" i="6"/>
  <c r="DF408" i="6"/>
  <c r="DG408" i="6"/>
  <c r="BT408" i="6"/>
  <c r="CA408" i="6" s="1"/>
  <c r="H409" i="6"/>
  <c r="AT409" i="6" l="1"/>
  <c r="K409" i="6"/>
  <c r="DB408" i="6"/>
  <c r="CP408" i="6"/>
  <c r="CJ408" i="6"/>
  <c r="CD408" i="6"/>
  <c r="CV408" i="6"/>
  <c r="BZ408" i="6"/>
  <c r="BS410" i="6"/>
  <c r="N409" i="6"/>
  <c r="AP410" i="6"/>
  <c r="L410" i="6"/>
  <c r="AG410" i="6"/>
  <c r="M410" i="6"/>
  <c r="A410" i="6"/>
  <c r="X410" i="6"/>
  <c r="I410" i="6"/>
  <c r="K410" i="6" s="1"/>
  <c r="AJ410" i="6"/>
  <c r="F410" i="6"/>
  <c r="G410" i="6" s="1"/>
  <c r="R410" i="6"/>
  <c r="D410" i="6"/>
  <c r="E410" i="6"/>
  <c r="B411" i="6"/>
  <c r="AA410" i="6"/>
  <c r="O410" i="6"/>
  <c r="U410" i="6"/>
  <c r="AD410" i="6"/>
  <c r="AM410" i="6"/>
  <c r="BN412" i="6"/>
  <c r="BM411" i="6"/>
  <c r="BR411" i="6"/>
  <c r="BQ411" i="6"/>
  <c r="BX411" i="6"/>
  <c r="BP411" i="6"/>
  <c r="BU411" i="6"/>
  <c r="AU410" i="6"/>
  <c r="AT410" i="6"/>
  <c r="AS410" i="6"/>
  <c r="BW409" i="6"/>
  <c r="BY409" i="6" s="1"/>
  <c r="DF409" i="6"/>
  <c r="DE409" i="6"/>
  <c r="DG409" i="6"/>
  <c r="BV410" i="6"/>
  <c r="BT409" i="6"/>
  <c r="CA409" i="6" s="1"/>
  <c r="CB408" i="6"/>
  <c r="CC408" i="6" s="1"/>
  <c r="H410" i="6"/>
  <c r="P409" i="6"/>
  <c r="Q409" i="6" s="1"/>
  <c r="BS411" i="6" l="1"/>
  <c r="CV409" i="6"/>
  <c r="CP409" i="6"/>
  <c r="DB409" i="6"/>
  <c r="CD409" i="6"/>
  <c r="CJ409" i="6"/>
  <c r="BZ409" i="6"/>
  <c r="M411" i="6"/>
  <c r="AM411" i="6"/>
  <c r="A411" i="6"/>
  <c r="D411" i="6"/>
  <c r="AJ411" i="6"/>
  <c r="B412" i="6"/>
  <c r="AG411" i="6"/>
  <c r="AD411" i="6"/>
  <c r="I411" i="6"/>
  <c r="AP411" i="6"/>
  <c r="O411" i="6"/>
  <c r="L411" i="6"/>
  <c r="U411" i="6"/>
  <c r="AA411" i="6"/>
  <c r="X411" i="6"/>
  <c r="F411" i="6"/>
  <c r="G411" i="6" s="1"/>
  <c r="R411" i="6"/>
  <c r="E411" i="6"/>
  <c r="J411" i="6"/>
  <c r="N410" i="6"/>
  <c r="BN413" i="6"/>
  <c r="BM412" i="6"/>
  <c r="BP412" i="6"/>
  <c r="BX412" i="6"/>
  <c r="BU412" i="6"/>
  <c r="BQ412" i="6"/>
  <c r="AT411" i="6"/>
  <c r="DF410" i="6"/>
  <c r="DE410" i="6"/>
  <c r="BW410" i="6"/>
  <c r="BY410" i="6" s="1"/>
  <c r="BV411" i="6"/>
  <c r="DG410" i="6"/>
  <c r="BT410" i="6"/>
  <c r="CA410" i="6" s="1"/>
  <c r="CB409" i="6"/>
  <c r="CC409" i="6" s="1"/>
  <c r="H411" i="6"/>
  <c r="P410" i="6"/>
  <c r="Q410" i="6" s="1"/>
  <c r="J412" i="6" l="1"/>
  <c r="K411" i="6"/>
  <c r="AS411" i="6"/>
  <c r="AU411" i="6"/>
  <c r="N411" i="6"/>
  <c r="CV410" i="6"/>
  <c r="CD410" i="6"/>
  <c r="DB410" i="6"/>
  <c r="CP410" i="6"/>
  <c r="CJ410" i="6"/>
  <c r="BZ410" i="6"/>
  <c r="CB410" i="6" s="1"/>
  <c r="CC410" i="6" s="1"/>
  <c r="BR412" i="6"/>
  <c r="BS412" i="6" s="1"/>
  <c r="R412" i="6"/>
  <c r="E412" i="6"/>
  <c r="L412" i="6"/>
  <c r="AA412" i="6"/>
  <c r="AM412" i="6"/>
  <c r="AD412" i="6"/>
  <c r="M412" i="6"/>
  <c r="O412" i="6"/>
  <c r="F412" i="6"/>
  <c r="G412" i="6" s="1"/>
  <c r="A412" i="6"/>
  <c r="I412" i="6"/>
  <c r="K412" i="6" s="1"/>
  <c r="U412" i="6"/>
  <c r="AP412" i="6"/>
  <c r="D412" i="6"/>
  <c r="AG412" i="6"/>
  <c r="AJ412" i="6"/>
  <c r="B413" i="6"/>
  <c r="BR413" i="6" s="1"/>
  <c r="X412" i="6"/>
  <c r="BN414" i="6"/>
  <c r="BQ413" i="6"/>
  <c r="BM413" i="6"/>
  <c r="BP413" i="6"/>
  <c r="BX413" i="6"/>
  <c r="BU413" i="6"/>
  <c r="AS412" i="6"/>
  <c r="AU412" i="6"/>
  <c r="AT412" i="6"/>
  <c r="J413" i="6"/>
  <c r="BW411" i="6"/>
  <c r="BY411" i="6" s="1"/>
  <c r="DG411" i="6"/>
  <c r="DE411" i="6"/>
  <c r="BV412" i="6"/>
  <c r="DF411" i="6"/>
  <c r="BT411" i="6"/>
  <c r="CA411" i="6" s="1"/>
  <c r="H412" i="6"/>
  <c r="P411" i="6"/>
  <c r="Q411" i="6" s="1"/>
  <c r="N412" i="6" l="1"/>
  <c r="CJ411" i="6"/>
  <c r="DB411" i="6"/>
  <c r="CV411" i="6"/>
  <c r="CP411" i="6"/>
  <c r="CD411" i="6"/>
  <c r="BZ411" i="6"/>
  <c r="CB411" i="6" s="1"/>
  <c r="CC411" i="6" s="1"/>
  <c r="BS413" i="6"/>
  <c r="R413" i="6"/>
  <c r="B414" i="6"/>
  <c r="E413" i="6"/>
  <c r="X413" i="6"/>
  <c r="L413" i="6"/>
  <c r="F413" i="6"/>
  <c r="G413" i="6" s="1"/>
  <c r="AG413" i="6"/>
  <c r="AP413" i="6"/>
  <c r="AA413" i="6"/>
  <c r="I413" i="6"/>
  <c r="M413" i="6"/>
  <c r="U413" i="6"/>
  <c r="D413" i="6"/>
  <c r="AJ413" i="6"/>
  <c r="O413" i="6"/>
  <c r="AD413" i="6"/>
  <c r="A413" i="6"/>
  <c r="AM413" i="6"/>
  <c r="BQ414" i="6"/>
  <c r="BP414" i="6"/>
  <c r="BM414" i="6"/>
  <c r="BX414" i="6"/>
  <c r="BR414" i="6"/>
  <c r="BU414" i="6"/>
  <c r="BN415" i="6"/>
  <c r="AU413" i="6"/>
  <c r="K413" i="6"/>
  <c r="AT413" i="6"/>
  <c r="AS413" i="6"/>
  <c r="J414" i="6"/>
  <c r="DE412" i="6"/>
  <c r="BW412" i="6"/>
  <c r="BY412" i="6" s="1"/>
  <c r="BV413" i="6"/>
  <c r="DG412" i="6"/>
  <c r="DF412" i="6"/>
  <c r="BT412" i="6"/>
  <c r="CA412" i="6" s="1"/>
  <c r="P412" i="6"/>
  <c r="Q412" i="6" s="1"/>
  <c r="H413" i="6"/>
  <c r="N413" i="6" l="1"/>
  <c r="CV412" i="6"/>
  <c r="DB412" i="6"/>
  <c r="CP412" i="6"/>
  <c r="CJ412" i="6"/>
  <c r="CD412" i="6"/>
  <c r="BZ412" i="6"/>
  <c r="BS414" i="6"/>
  <c r="X414" i="6"/>
  <c r="B415" i="6"/>
  <c r="D414" i="6"/>
  <c r="F414" i="6"/>
  <c r="G414" i="6" s="1"/>
  <c r="AM414" i="6"/>
  <c r="R414" i="6"/>
  <c r="O414" i="6"/>
  <c r="M414" i="6"/>
  <c r="A414" i="6"/>
  <c r="AA414" i="6"/>
  <c r="AP414" i="6"/>
  <c r="E414" i="6"/>
  <c r="AJ414" i="6"/>
  <c r="I414" i="6"/>
  <c r="K414" i="6" s="1"/>
  <c r="AG414" i="6"/>
  <c r="AD414" i="6"/>
  <c r="L414" i="6"/>
  <c r="U414" i="6"/>
  <c r="BN416" i="6"/>
  <c r="BQ415" i="6"/>
  <c r="BX415" i="6"/>
  <c r="BU415" i="6"/>
  <c r="BP415" i="6"/>
  <c r="BM415" i="6"/>
  <c r="BR415" i="6"/>
  <c r="AS414" i="6"/>
  <c r="AU414" i="6"/>
  <c r="J415" i="6"/>
  <c r="AT414" i="6"/>
  <c r="DG413" i="6"/>
  <c r="BW413" i="6"/>
  <c r="BY413" i="6" s="1"/>
  <c r="DF413" i="6"/>
  <c r="BV414" i="6"/>
  <c r="DE413" i="6"/>
  <c r="BT413" i="6"/>
  <c r="CA413" i="6" s="1"/>
  <c r="CB412" i="6"/>
  <c r="CC412" i="6" s="1"/>
  <c r="H414" i="6"/>
  <c r="P413" i="6"/>
  <c r="Q413" i="6" s="1"/>
  <c r="BS415" i="6" l="1"/>
  <c r="DB413" i="6"/>
  <c r="CD413" i="6"/>
  <c r="CP413" i="6"/>
  <c r="CV413" i="6"/>
  <c r="CJ413" i="6"/>
  <c r="BZ413" i="6"/>
  <c r="X415" i="6"/>
  <c r="E415" i="6"/>
  <c r="F415" i="6"/>
  <c r="G415" i="6" s="1"/>
  <c r="AM415" i="6"/>
  <c r="AP415" i="6"/>
  <c r="B416" i="6"/>
  <c r="BR416" i="6" s="1"/>
  <c r="BS416" i="6" s="1"/>
  <c r="R415" i="6"/>
  <c r="A415" i="6"/>
  <c r="D415" i="6"/>
  <c r="M415" i="6"/>
  <c r="L415" i="6"/>
  <c r="U415" i="6"/>
  <c r="AG415" i="6"/>
  <c r="AJ415" i="6"/>
  <c r="O415" i="6"/>
  <c r="AA415" i="6"/>
  <c r="AD415" i="6"/>
  <c r="I415" i="6"/>
  <c r="N414" i="6"/>
  <c r="BU416" i="6"/>
  <c r="BX416" i="6"/>
  <c r="BP416" i="6"/>
  <c r="BQ416" i="6"/>
  <c r="BN417" i="6"/>
  <c r="BM416" i="6"/>
  <c r="AS415" i="6"/>
  <c r="AU415" i="6"/>
  <c r="AT415" i="6"/>
  <c r="K415" i="6"/>
  <c r="BW414" i="6"/>
  <c r="BY414" i="6" s="1"/>
  <c r="DF414" i="6"/>
  <c r="DE414" i="6"/>
  <c r="DG414" i="6"/>
  <c r="BV415" i="6"/>
  <c r="BT414" i="6"/>
  <c r="CA414" i="6" s="1"/>
  <c r="CB413" i="6"/>
  <c r="CC413" i="6" s="1"/>
  <c r="H415" i="6"/>
  <c r="P414" i="6"/>
  <c r="Q414" i="6" s="1"/>
  <c r="N415" i="6" l="1"/>
  <c r="CV414" i="6"/>
  <c r="CJ414" i="6"/>
  <c r="DB414" i="6"/>
  <c r="CP414" i="6"/>
  <c r="CD414" i="6"/>
  <c r="BZ414" i="6"/>
  <c r="X416" i="6"/>
  <c r="E416" i="6"/>
  <c r="AM416" i="6"/>
  <c r="R416" i="6"/>
  <c r="F416" i="6"/>
  <c r="G416" i="6" s="1"/>
  <c r="AP416" i="6"/>
  <c r="AG416" i="6"/>
  <c r="M416" i="6"/>
  <c r="L416" i="6"/>
  <c r="I416" i="6"/>
  <c r="AA416" i="6"/>
  <c r="B417" i="6"/>
  <c r="AJ416" i="6"/>
  <c r="A416" i="6"/>
  <c r="U416" i="6"/>
  <c r="AD416" i="6"/>
  <c r="D416" i="6"/>
  <c r="O416" i="6"/>
  <c r="J416" i="6"/>
  <c r="J417" i="6" s="1"/>
  <c r="BN418" i="6"/>
  <c r="BU417" i="6"/>
  <c r="BP417" i="6"/>
  <c r="BQ417" i="6"/>
  <c r="BR417" i="6"/>
  <c r="BS417" i="6" s="1"/>
  <c r="BM417" i="6"/>
  <c r="BX417" i="6"/>
  <c r="AT416" i="6"/>
  <c r="DG415" i="6"/>
  <c r="DE415" i="6"/>
  <c r="BW415" i="6"/>
  <c r="BY415" i="6" s="1"/>
  <c r="DF415" i="6"/>
  <c r="BV416" i="6"/>
  <c r="BT415" i="6"/>
  <c r="CA415" i="6" s="1"/>
  <c r="CB414" i="6"/>
  <c r="CC414" i="6" s="1"/>
  <c r="H416" i="6"/>
  <c r="P415" i="6"/>
  <c r="Q415" i="6" s="1"/>
  <c r="K416" i="6" l="1"/>
  <c r="AS416" i="6"/>
  <c r="CP415" i="6"/>
  <c r="CJ415" i="6"/>
  <c r="DB415" i="6"/>
  <c r="CV415" i="6"/>
  <c r="CD415" i="6"/>
  <c r="BZ415" i="6"/>
  <c r="CB415" i="6" s="1"/>
  <c r="CC415" i="6" s="1"/>
  <c r="AU416" i="6"/>
  <c r="M417" i="6"/>
  <c r="D417" i="6"/>
  <c r="O417" i="6"/>
  <c r="AG417" i="6"/>
  <c r="I417" i="6"/>
  <c r="K417" i="6" s="1"/>
  <c r="AD417" i="6"/>
  <c r="F417" i="6"/>
  <c r="G417" i="6" s="1"/>
  <c r="B418" i="6"/>
  <c r="U417" i="6"/>
  <c r="R417" i="6"/>
  <c r="E417" i="6"/>
  <c r="AP417" i="6"/>
  <c r="A417" i="6"/>
  <c r="AA417" i="6"/>
  <c r="AJ417" i="6"/>
  <c r="L417" i="6"/>
  <c r="AM417" i="6"/>
  <c r="X417" i="6"/>
  <c r="N416" i="6"/>
  <c r="BN419" i="6"/>
  <c r="BU418" i="6"/>
  <c r="BP418" i="6"/>
  <c r="BM418" i="6"/>
  <c r="BR418" i="6"/>
  <c r="BS418" i="6" s="1"/>
  <c r="BX418" i="6"/>
  <c r="BQ418" i="6"/>
  <c r="J418" i="6"/>
  <c r="AT417" i="6"/>
  <c r="AS417" i="6"/>
  <c r="AU417" i="6"/>
  <c r="BW416" i="6"/>
  <c r="BY416" i="6" s="1"/>
  <c r="DF416" i="6"/>
  <c r="DE416" i="6"/>
  <c r="BV417" i="6"/>
  <c r="DG416" i="6"/>
  <c r="BT416" i="6"/>
  <c r="CA416" i="6" s="1"/>
  <c r="H417" i="6"/>
  <c r="P416" i="6"/>
  <c r="Q416" i="6" s="1"/>
  <c r="DB416" i="6" l="1"/>
  <c r="CV416" i="6"/>
  <c r="CP416" i="6"/>
  <c r="CJ416" i="6"/>
  <c r="CD416" i="6"/>
  <c r="BZ416" i="6"/>
  <c r="CB416" i="6" s="1"/>
  <c r="CC416" i="6" s="1"/>
  <c r="N417" i="6"/>
  <c r="AD418" i="6"/>
  <c r="O418" i="6"/>
  <c r="AM418" i="6"/>
  <c r="AJ418" i="6"/>
  <c r="B419" i="6"/>
  <c r="J419" i="6" s="1"/>
  <c r="X418" i="6"/>
  <c r="E418" i="6"/>
  <c r="A418" i="6"/>
  <c r="L418" i="6"/>
  <c r="U418" i="6"/>
  <c r="AP418" i="6"/>
  <c r="I418" i="6"/>
  <c r="K418" i="6" s="1"/>
  <c r="AG418" i="6"/>
  <c r="R418" i="6"/>
  <c r="D418" i="6"/>
  <c r="M418" i="6"/>
  <c r="AA418" i="6"/>
  <c r="F418" i="6"/>
  <c r="G418" i="6" s="1"/>
  <c r="BN420" i="6"/>
  <c r="BM419" i="6"/>
  <c r="BR419" i="6"/>
  <c r="BS419" i="6" s="1"/>
  <c r="BX419" i="6"/>
  <c r="BQ419" i="6"/>
  <c r="BU419" i="6"/>
  <c r="BP419" i="6"/>
  <c r="AS418" i="6"/>
  <c r="AU418" i="6"/>
  <c r="AT418" i="6"/>
  <c r="BW417" i="6"/>
  <c r="BY417" i="6" s="1"/>
  <c r="DG417" i="6"/>
  <c r="BV418" i="6"/>
  <c r="DE417" i="6"/>
  <c r="DF417" i="6"/>
  <c r="BT417" i="6"/>
  <c r="CA417" i="6" s="1"/>
  <c r="H418" i="6"/>
  <c r="P417" i="6"/>
  <c r="Q417" i="6" s="1"/>
  <c r="N418" i="6" l="1"/>
  <c r="CJ417" i="6"/>
  <c r="DB417" i="6"/>
  <c r="CV417" i="6"/>
  <c r="CP417" i="6"/>
  <c r="CD417" i="6"/>
  <c r="BZ417" i="6"/>
  <c r="CB417" i="6" s="1"/>
  <c r="CC417" i="6" s="1"/>
  <c r="AD419" i="6"/>
  <c r="A419" i="6"/>
  <c r="E419" i="6"/>
  <c r="U419" i="6"/>
  <c r="B420" i="6"/>
  <c r="X419" i="6"/>
  <c r="I419" i="6"/>
  <c r="K419" i="6" s="1"/>
  <c r="R419" i="6"/>
  <c r="AA419" i="6"/>
  <c r="AP419" i="6"/>
  <c r="AG419" i="6"/>
  <c r="D419" i="6"/>
  <c r="AJ419" i="6"/>
  <c r="O419" i="6"/>
  <c r="F419" i="6"/>
  <c r="G419" i="6" s="1"/>
  <c r="M419" i="6"/>
  <c r="AM419" i="6"/>
  <c r="L419" i="6"/>
  <c r="BM420" i="6"/>
  <c r="BX420" i="6"/>
  <c r="BP420" i="6"/>
  <c r="BQ420" i="6"/>
  <c r="BN421" i="6"/>
  <c r="BU420" i="6"/>
  <c r="AT419" i="6"/>
  <c r="AS419" i="6"/>
  <c r="AU419" i="6"/>
  <c r="BV419" i="6"/>
  <c r="DE418" i="6"/>
  <c r="BW418" i="6"/>
  <c r="BY418" i="6" s="1"/>
  <c r="DF418" i="6"/>
  <c r="DG418" i="6"/>
  <c r="BT418" i="6"/>
  <c r="CA418" i="6" s="1"/>
  <c r="H419" i="6"/>
  <c r="P418" i="6"/>
  <c r="Q418" i="6" s="1"/>
  <c r="DB418" i="6" l="1"/>
  <c r="CV418" i="6"/>
  <c r="CD418" i="6"/>
  <c r="CP418" i="6"/>
  <c r="CJ418" i="6"/>
  <c r="BZ418" i="6"/>
  <c r="CB418" i="6" s="1"/>
  <c r="CC418" i="6" s="1"/>
  <c r="R420" i="6"/>
  <c r="D420" i="6"/>
  <c r="U420" i="6"/>
  <c r="AP420" i="6"/>
  <c r="A420" i="6"/>
  <c r="AG420" i="6"/>
  <c r="M420" i="6"/>
  <c r="F420" i="6"/>
  <c r="G420" i="6" s="1"/>
  <c r="O420" i="6"/>
  <c r="I420" i="6"/>
  <c r="AA420" i="6"/>
  <c r="E420" i="6"/>
  <c r="AJ420" i="6"/>
  <c r="AM420" i="6"/>
  <c r="AD420" i="6"/>
  <c r="L420" i="6"/>
  <c r="X420" i="6"/>
  <c r="B421" i="6"/>
  <c r="BR420" i="6"/>
  <c r="BS420" i="6" s="1"/>
  <c r="N419" i="6"/>
  <c r="J420" i="6"/>
  <c r="BN422" i="6"/>
  <c r="BX421" i="6"/>
  <c r="BU421" i="6"/>
  <c r="BP421" i="6"/>
  <c r="BR421" i="6"/>
  <c r="BQ421" i="6"/>
  <c r="BM421" i="6"/>
  <c r="DF419" i="6"/>
  <c r="DE419" i="6"/>
  <c r="DG419" i="6"/>
  <c r="BV420" i="6"/>
  <c r="BW419" i="6"/>
  <c r="BY419" i="6" s="1"/>
  <c r="BT419" i="6"/>
  <c r="CA419" i="6" s="1"/>
  <c r="H420" i="6"/>
  <c r="P419" i="6"/>
  <c r="Q419" i="6" s="1"/>
  <c r="N420" i="6" l="1"/>
  <c r="J421" i="6"/>
  <c r="AU421" i="6" s="1"/>
  <c r="AS420" i="6"/>
  <c r="AT420" i="6"/>
  <c r="K420" i="6"/>
  <c r="CV419" i="6"/>
  <c r="CP419" i="6"/>
  <c r="DB419" i="6"/>
  <c r="CD419" i="6"/>
  <c r="CJ419" i="6"/>
  <c r="BZ419" i="6"/>
  <c r="CB419" i="6" s="1"/>
  <c r="CC419" i="6" s="1"/>
  <c r="AU420" i="6"/>
  <c r="AD421" i="6"/>
  <c r="O421" i="6"/>
  <c r="E421" i="6"/>
  <c r="AG421" i="6"/>
  <c r="AP421" i="6"/>
  <c r="R421" i="6"/>
  <c r="A421" i="6"/>
  <c r="D421" i="6"/>
  <c r="U421" i="6"/>
  <c r="AM421" i="6"/>
  <c r="X421" i="6"/>
  <c r="F421" i="6"/>
  <c r="G421" i="6" s="1"/>
  <c r="AJ421" i="6"/>
  <c r="L421" i="6"/>
  <c r="AA421" i="6"/>
  <c r="M421" i="6"/>
  <c r="B422" i="6"/>
  <c r="J422" i="6" s="1"/>
  <c r="I421" i="6"/>
  <c r="K421" i="6" s="1"/>
  <c r="BS421" i="6"/>
  <c r="BN423" i="6"/>
  <c r="BQ422" i="6"/>
  <c r="BX422" i="6"/>
  <c r="BU422" i="6"/>
  <c r="BM422" i="6"/>
  <c r="BP422" i="6"/>
  <c r="BR422" i="6"/>
  <c r="AT421" i="6"/>
  <c r="AS421" i="6"/>
  <c r="BW420" i="6"/>
  <c r="BY420" i="6" s="1"/>
  <c r="DG420" i="6"/>
  <c r="BV421" i="6"/>
  <c r="DF420" i="6"/>
  <c r="DE420" i="6"/>
  <c r="BT420" i="6"/>
  <c r="CA420" i="6" s="1"/>
  <c r="P420" i="6"/>
  <c r="Q420" i="6" s="1"/>
  <c r="H421" i="6"/>
  <c r="CP420" i="6" l="1"/>
  <c r="DB420" i="6"/>
  <c r="CD420" i="6"/>
  <c r="CV420" i="6"/>
  <c r="CJ420" i="6"/>
  <c r="BZ420" i="6"/>
  <c r="BS422" i="6"/>
  <c r="N421" i="6"/>
  <c r="AJ422" i="6"/>
  <c r="A422" i="6"/>
  <c r="AG422" i="6"/>
  <c r="F422" i="6"/>
  <c r="G422" i="6" s="1"/>
  <c r="D422" i="6"/>
  <c r="AP422" i="6"/>
  <c r="I422" i="6"/>
  <c r="K422" i="6" s="1"/>
  <c r="U422" i="6"/>
  <c r="X422" i="6"/>
  <c r="L422" i="6"/>
  <c r="R422" i="6"/>
  <c r="M422" i="6"/>
  <c r="E422" i="6"/>
  <c r="AD422" i="6"/>
  <c r="O422" i="6"/>
  <c r="AA422" i="6"/>
  <c r="B423" i="6"/>
  <c r="AM422" i="6"/>
  <c r="BN424" i="6"/>
  <c r="BQ423" i="6"/>
  <c r="BU423" i="6"/>
  <c r="BX423" i="6"/>
  <c r="BP423" i="6"/>
  <c r="BR423" i="6"/>
  <c r="BM423" i="6"/>
  <c r="AU422" i="6"/>
  <c r="AS422" i="6"/>
  <c r="AT422" i="6"/>
  <c r="J423" i="6"/>
  <c r="DG421" i="6"/>
  <c r="DE421" i="6"/>
  <c r="BV422" i="6"/>
  <c r="BW421" i="6"/>
  <c r="BY421" i="6" s="1"/>
  <c r="DF421" i="6"/>
  <c r="BT421" i="6"/>
  <c r="CA421" i="6" s="1"/>
  <c r="CB420" i="6"/>
  <c r="CC420" i="6" s="1"/>
  <c r="H422" i="6"/>
  <c r="P421" i="6"/>
  <c r="Q421" i="6" s="1"/>
  <c r="BS423" i="6" l="1"/>
  <c r="CV421" i="6"/>
  <c r="CJ421" i="6"/>
  <c r="CP421" i="6"/>
  <c r="CD421" i="6"/>
  <c r="DB421" i="6"/>
  <c r="BZ421" i="6"/>
  <c r="CB421" i="6" s="1"/>
  <c r="CC421" i="6" s="1"/>
  <c r="N422" i="6"/>
  <c r="AD423" i="6"/>
  <c r="D423" i="6"/>
  <c r="AP423" i="6"/>
  <c r="B424" i="6"/>
  <c r="M423" i="6"/>
  <c r="A423" i="6"/>
  <c r="E423" i="6"/>
  <c r="AA423" i="6"/>
  <c r="U423" i="6"/>
  <c r="F423" i="6"/>
  <c r="G423" i="6" s="1"/>
  <c r="AM423" i="6"/>
  <c r="AJ423" i="6"/>
  <c r="I423" i="6"/>
  <c r="K423" i="6" s="1"/>
  <c r="R423" i="6"/>
  <c r="L423" i="6"/>
  <c r="X423" i="6"/>
  <c r="O423" i="6"/>
  <c r="AG423" i="6"/>
  <c r="BN425" i="6"/>
  <c r="BU424" i="6"/>
  <c r="BP424" i="6"/>
  <c r="BQ424" i="6"/>
  <c r="BX424" i="6"/>
  <c r="BM424" i="6"/>
  <c r="AS423" i="6"/>
  <c r="AT423" i="6"/>
  <c r="AU423" i="6"/>
  <c r="DG422" i="6"/>
  <c r="DF422" i="6"/>
  <c r="DE422" i="6"/>
  <c r="BW422" i="6"/>
  <c r="BY422" i="6" s="1"/>
  <c r="BV423" i="6"/>
  <c r="BT422" i="6"/>
  <c r="CA422" i="6" s="1"/>
  <c r="H423" i="6"/>
  <c r="P422" i="6"/>
  <c r="Q422" i="6" s="1"/>
  <c r="N423" i="6" l="1"/>
  <c r="CD422" i="6"/>
  <c r="CV422" i="6"/>
  <c r="CP422" i="6"/>
  <c r="CJ422" i="6"/>
  <c r="DB422" i="6"/>
  <c r="BZ422" i="6"/>
  <c r="CB422" i="6" s="1"/>
  <c r="CC422" i="6" s="1"/>
  <c r="AJ424" i="6"/>
  <c r="F424" i="6"/>
  <c r="G424" i="6" s="1"/>
  <c r="M424" i="6"/>
  <c r="L424" i="6"/>
  <c r="O424" i="6"/>
  <c r="R424" i="6"/>
  <c r="I424" i="6"/>
  <c r="B425" i="6"/>
  <c r="AM424" i="6"/>
  <c r="E424" i="6"/>
  <c r="AP424" i="6"/>
  <c r="U424" i="6"/>
  <c r="X424" i="6"/>
  <c r="AG424" i="6"/>
  <c r="D424" i="6"/>
  <c r="AA424" i="6"/>
  <c r="A424" i="6"/>
  <c r="AD424" i="6"/>
  <c r="J424" i="6"/>
  <c r="AT424" i="6" s="1"/>
  <c r="BR424" i="6"/>
  <c r="BS424" i="6" s="1"/>
  <c r="BN426" i="6"/>
  <c r="BX425" i="6"/>
  <c r="BP425" i="6"/>
  <c r="BM425" i="6"/>
  <c r="BQ425" i="6"/>
  <c r="BU425" i="6"/>
  <c r="DF423" i="6"/>
  <c r="BW423" i="6"/>
  <c r="BY423" i="6" s="1"/>
  <c r="BV424" i="6"/>
  <c r="DG423" i="6"/>
  <c r="DE423" i="6"/>
  <c r="BT423" i="6"/>
  <c r="CA423" i="6" s="1"/>
  <c r="H424" i="6"/>
  <c r="P423" i="6"/>
  <c r="Q423" i="6" s="1"/>
  <c r="AU424" i="6" l="1"/>
  <c r="K424" i="6"/>
  <c r="J425" i="6"/>
  <c r="AS425" i="6" s="1"/>
  <c r="N424" i="6"/>
  <c r="AS424" i="6"/>
  <c r="DB423" i="6"/>
  <c r="CV423" i="6"/>
  <c r="CP423" i="6"/>
  <c r="CD423" i="6"/>
  <c r="CJ423" i="6"/>
  <c r="BZ423" i="6"/>
  <c r="AJ425" i="6"/>
  <c r="L425" i="6"/>
  <c r="AA425" i="6"/>
  <c r="R425" i="6"/>
  <c r="E425" i="6"/>
  <c r="X425" i="6"/>
  <c r="AP425" i="6"/>
  <c r="A425" i="6"/>
  <c r="AD425" i="6"/>
  <c r="I425" i="6"/>
  <c r="D425" i="6"/>
  <c r="M425" i="6"/>
  <c r="F425" i="6"/>
  <c r="G425" i="6" s="1"/>
  <c r="B426" i="6"/>
  <c r="BR426" i="6" s="1"/>
  <c r="U425" i="6"/>
  <c r="O425" i="6"/>
  <c r="AG425" i="6"/>
  <c r="AM425" i="6"/>
  <c r="BR425" i="6"/>
  <c r="BS425" i="6" s="1"/>
  <c r="BN427" i="6"/>
  <c r="BM426" i="6"/>
  <c r="BU426" i="6"/>
  <c r="BQ426" i="6"/>
  <c r="BX426" i="6"/>
  <c r="BP426" i="6"/>
  <c r="AT425" i="6"/>
  <c r="BW424" i="6"/>
  <c r="BY424" i="6" s="1"/>
  <c r="DG424" i="6"/>
  <c r="DE424" i="6"/>
  <c r="BV425" i="6"/>
  <c r="DF424" i="6"/>
  <c r="BT424" i="6"/>
  <c r="CA424" i="6" s="1"/>
  <c r="CB423" i="6"/>
  <c r="CC423" i="6" s="1"/>
  <c r="H425" i="6"/>
  <c r="P424" i="6"/>
  <c r="Q424" i="6" s="1"/>
  <c r="K425" i="6" l="1"/>
  <c r="AU425" i="6"/>
  <c r="BS426" i="6"/>
  <c r="CD424" i="6"/>
  <c r="DB424" i="6"/>
  <c r="CJ424" i="6"/>
  <c r="CV424" i="6"/>
  <c r="CP424" i="6"/>
  <c r="BZ424" i="6"/>
  <c r="AJ426" i="6"/>
  <c r="F426" i="6"/>
  <c r="G426" i="6" s="1"/>
  <c r="E426" i="6"/>
  <c r="U426" i="6"/>
  <c r="R426" i="6"/>
  <c r="B427" i="6"/>
  <c r="M426" i="6"/>
  <c r="X426" i="6"/>
  <c r="O426" i="6"/>
  <c r="AA426" i="6"/>
  <c r="L426" i="6"/>
  <c r="AD426" i="6"/>
  <c r="I426" i="6"/>
  <c r="AM426" i="6"/>
  <c r="AP426" i="6"/>
  <c r="D426" i="6"/>
  <c r="AG426" i="6"/>
  <c r="A426" i="6"/>
  <c r="J426" i="6"/>
  <c r="AS426" i="6" s="1"/>
  <c r="N425" i="6"/>
  <c r="BN428" i="6"/>
  <c r="BM427" i="6"/>
  <c r="BU427" i="6"/>
  <c r="BQ427" i="6"/>
  <c r="BX427" i="6"/>
  <c r="BP427" i="6"/>
  <c r="DF425" i="6"/>
  <c r="DE425" i="6"/>
  <c r="DG425" i="6"/>
  <c r="BW425" i="6"/>
  <c r="BY425" i="6" s="1"/>
  <c r="BV426" i="6"/>
  <c r="BT425" i="6"/>
  <c r="CA425" i="6" s="1"/>
  <c r="CB424" i="6"/>
  <c r="CC424" i="6" s="1"/>
  <c r="H426" i="6"/>
  <c r="P425" i="6"/>
  <c r="Q425" i="6" s="1"/>
  <c r="AT426" i="6" l="1"/>
  <c r="J427" i="6"/>
  <c r="AS427" i="6" s="1"/>
  <c r="K426" i="6"/>
  <c r="P426" i="6" s="1"/>
  <c r="Q426" i="6" s="1"/>
  <c r="AU426" i="6"/>
  <c r="CV425" i="6"/>
  <c r="DB425" i="6"/>
  <c r="CP425" i="6"/>
  <c r="CJ425" i="6"/>
  <c r="CD425" i="6"/>
  <c r="BZ425" i="6"/>
  <c r="CB425" i="6" s="1"/>
  <c r="CC425" i="6" s="1"/>
  <c r="R427" i="6"/>
  <c r="A427" i="6"/>
  <c r="M427" i="6"/>
  <c r="E427" i="6"/>
  <c r="F427" i="6"/>
  <c r="G427" i="6" s="1"/>
  <c r="AJ427" i="6"/>
  <c r="B428" i="6"/>
  <c r="AG427" i="6"/>
  <c r="L427" i="6"/>
  <c r="AM427" i="6"/>
  <c r="U427" i="6"/>
  <c r="AD427" i="6"/>
  <c r="O427" i="6"/>
  <c r="AA427" i="6"/>
  <c r="AP427" i="6"/>
  <c r="I427" i="6"/>
  <c r="K427" i="6" s="1"/>
  <c r="X427" i="6"/>
  <c r="D427" i="6"/>
  <c r="N426" i="6"/>
  <c r="BR427" i="6"/>
  <c r="BS427" i="6" s="1"/>
  <c r="BN429" i="6"/>
  <c r="BP428" i="6"/>
  <c r="BX428" i="6"/>
  <c r="BU428" i="6"/>
  <c r="BM428" i="6"/>
  <c r="BR428" i="6"/>
  <c r="BQ428" i="6"/>
  <c r="AU427" i="6"/>
  <c r="BW426" i="6"/>
  <c r="BY426" i="6" s="1"/>
  <c r="BV427" i="6"/>
  <c r="DF426" i="6"/>
  <c r="DE426" i="6"/>
  <c r="DG426" i="6"/>
  <c r="BT426" i="6"/>
  <c r="CA426" i="6" s="1"/>
  <c r="H427" i="6"/>
  <c r="AT427" i="6" l="1"/>
  <c r="J428" i="6"/>
  <c r="AT428" i="6" s="1"/>
  <c r="CV426" i="6"/>
  <c r="CD426" i="6"/>
  <c r="DB426" i="6"/>
  <c r="CP426" i="6"/>
  <c r="CJ426" i="6"/>
  <c r="BZ426" i="6"/>
  <c r="CB426" i="6" s="1"/>
  <c r="CC426" i="6" s="1"/>
  <c r="BS428" i="6"/>
  <c r="AD428" i="6"/>
  <c r="B429" i="6"/>
  <c r="F428" i="6"/>
  <c r="G428" i="6" s="1"/>
  <c r="E428" i="6"/>
  <c r="X428" i="6"/>
  <c r="L428" i="6"/>
  <c r="R428" i="6"/>
  <c r="O428" i="6"/>
  <c r="I428" i="6"/>
  <c r="K428" i="6" s="1"/>
  <c r="U428" i="6"/>
  <c r="M428" i="6"/>
  <c r="D428" i="6"/>
  <c r="AA428" i="6"/>
  <c r="AP428" i="6"/>
  <c r="A428" i="6"/>
  <c r="AG428" i="6"/>
  <c r="AJ428" i="6"/>
  <c r="AM428" i="6"/>
  <c r="N427" i="6"/>
  <c r="BN430" i="6"/>
  <c r="BQ429" i="6"/>
  <c r="BM429" i="6"/>
  <c r="BR429" i="6"/>
  <c r="BU429" i="6"/>
  <c r="BP429" i="6"/>
  <c r="BX429" i="6"/>
  <c r="AU428" i="6"/>
  <c r="AS428" i="6"/>
  <c r="BW427" i="6"/>
  <c r="BY427" i="6" s="1"/>
  <c r="DF427" i="6"/>
  <c r="DE427" i="6"/>
  <c r="DG427" i="6"/>
  <c r="BV428" i="6"/>
  <c r="BT427" i="6"/>
  <c r="CA427" i="6" s="1"/>
  <c r="H428" i="6"/>
  <c r="P427" i="6"/>
  <c r="Q427" i="6" s="1"/>
  <c r="J429" i="6" l="1"/>
  <c r="AU429" i="6" s="1"/>
  <c r="N428" i="6"/>
  <c r="BS429" i="6"/>
  <c r="DB427" i="6"/>
  <c r="CV427" i="6"/>
  <c r="CP427" i="6"/>
  <c r="CJ427" i="6"/>
  <c r="CD427" i="6"/>
  <c r="BZ427" i="6"/>
  <c r="R429" i="6"/>
  <c r="A429" i="6"/>
  <c r="X429" i="6"/>
  <c r="E429" i="6"/>
  <c r="U429" i="6"/>
  <c r="AG429" i="6"/>
  <c r="AJ429" i="6"/>
  <c r="AA429" i="6"/>
  <c r="M429" i="6"/>
  <c r="O429" i="6"/>
  <c r="F429" i="6"/>
  <c r="G429" i="6" s="1"/>
  <c r="AP429" i="6"/>
  <c r="L429" i="6"/>
  <c r="AM429" i="6"/>
  <c r="AD429" i="6"/>
  <c r="B430" i="6"/>
  <c r="I429" i="6"/>
  <c r="D429" i="6"/>
  <c r="BN431" i="6"/>
  <c r="BQ430" i="6"/>
  <c r="BX430" i="6"/>
  <c r="BP430" i="6"/>
  <c r="BM430" i="6"/>
  <c r="BR430" i="6"/>
  <c r="BU430" i="6"/>
  <c r="BV429" i="6"/>
  <c r="DE428" i="6"/>
  <c r="BW428" i="6"/>
  <c r="BY428" i="6" s="1"/>
  <c r="DF428" i="6"/>
  <c r="DG428" i="6"/>
  <c r="BT428" i="6"/>
  <c r="CA428" i="6" s="1"/>
  <c r="CB427" i="6"/>
  <c r="CC427" i="6" s="1"/>
  <c r="H429" i="6"/>
  <c r="P428" i="6"/>
  <c r="Q428" i="6" s="1"/>
  <c r="AS429" i="6" l="1"/>
  <c r="AT429" i="6"/>
  <c r="K429" i="6"/>
  <c r="N429" i="6"/>
  <c r="BS430" i="6"/>
  <c r="DB428" i="6"/>
  <c r="CV428" i="6"/>
  <c r="CJ428" i="6"/>
  <c r="CD428" i="6"/>
  <c r="CP428" i="6"/>
  <c r="BZ428" i="6"/>
  <c r="CB428" i="6" s="1"/>
  <c r="CC428" i="6" s="1"/>
  <c r="R430" i="6"/>
  <c r="B431" i="6"/>
  <c r="F430" i="6"/>
  <c r="G430" i="6" s="1"/>
  <c r="AJ430" i="6"/>
  <c r="D430" i="6"/>
  <c r="AG430" i="6"/>
  <c r="M430" i="6"/>
  <c r="AA430" i="6"/>
  <c r="E430" i="6"/>
  <c r="AM430" i="6"/>
  <c r="L430" i="6"/>
  <c r="AP430" i="6"/>
  <c r="I430" i="6"/>
  <c r="U430" i="6"/>
  <c r="AD430" i="6"/>
  <c r="A430" i="6"/>
  <c r="X430" i="6"/>
  <c r="O430" i="6"/>
  <c r="J430" i="6"/>
  <c r="AU430" i="6" s="1"/>
  <c r="BN432" i="6"/>
  <c r="BQ431" i="6"/>
  <c r="BX431" i="6"/>
  <c r="BU431" i="6"/>
  <c r="BM431" i="6"/>
  <c r="BR431" i="6"/>
  <c r="BP431" i="6"/>
  <c r="BW429" i="6"/>
  <c r="BY429" i="6" s="1"/>
  <c r="DF429" i="6"/>
  <c r="DG429" i="6"/>
  <c r="DE429" i="6"/>
  <c r="BV430" i="6"/>
  <c r="BT429" i="6"/>
  <c r="CA429" i="6" s="1"/>
  <c r="H430" i="6"/>
  <c r="P429" i="6"/>
  <c r="Q429" i="6" s="1"/>
  <c r="K430" i="6" l="1"/>
  <c r="J431" i="6"/>
  <c r="AS430" i="6"/>
  <c r="BS431" i="6"/>
  <c r="AT430" i="6"/>
  <c r="N430" i="6"/>
  <c r="CJ429" i="6"/>
  <c r="CV429" i="6"/>
  <c r="CP429" i="6"/>
  <c r="CD429" i="6"/>
  <c r="DB429" i="6"/>
  <c r="BZ429" i="6"/>
  <c r="CB429" i="6" s="1"/>
  <c r="CC429" i="6" s="1"/>
  <c r="D431" i="6"/>
  <c r="AM431" i="6"/>
  <c r="F431" i="6"/>
  <c r="G431" i="6" s="1"/>
  <c r="U431" i="6"/>
  <c r="AJ431" i="6"/>
  <c r="AA431" i="6"/>
  <c r="I431" i="6"/>
  <c r="K431" i="6" s="1"/>
  <c r="AP431" i="6"/>
  <c r="B432" i="6"/>
  <c r="J432" i="6" s="1"/>
  <c r="AG431" i="6"/>
  <c r="O431" i="6"/>
  <c r="AD431" i="6"/>
  <c r="E431" i="6"/>
  <c r="X431" i="6"/>
  <c r="R431" i="6"/>
  <c r="L431" i="6"/>
  <c r="M431" i="6"/>
  <c r="A431" i="6"/>
  <c r="BN433" i="6"/>
  <c r="BU432" i="6"/>
  <c r="BX432" i="6"/>
  <c r="BP432" i="6"/>
  <c r="BQ432" i="6"/>
  <c r="BM432" i="6"/>
  <c r="AU431" i="6"/>
  <c r="AS431" i="6"/>
  <c r="AT431" i="6"/>
  <c r="BW430" i="6"/>
  <c r="BY430" i="6" s="1"/>
  <c r="BV431" i="6"/>
  <c r="DE430" i="6"/>
  <c r="DF430" i="6"/>
  <c r="DG430" i="6"/>
  <c r="BT430" i="6"/>
  <c r="CA430" i="6" s="1"/>
  <c r="H431" i="6"/>
  <c r="P430" i="6"/>
  <c r="Q430" i="6" s="1"/>
  <c r="BR432" i="6" l="1"/>
  <c r="BS432" i="6" s="1"/>
  <c r="DB430" i="6"/>
  <c r="CV430" i="6"/>
  <c r="CP430" i="6"/>
  <c r="CJ430" i="6"/>
  <c r="CD430" i="6"/>
  <c r="BZ430" i="6"/>
  <c r="CB430" i="6" s="1"/>
  <c r="CC430" i="6" s="1"/>
  <c r="N431" i="6"/>
  <c r="X432" i="6"/>
  <c r="I432" i="6"/>
  <c r="K432" i="6" s="1"/>
  <c r="E432" i="6"/>
  <c r="AA432" i="6"/>
  <c r="AP432" i="6"/>
  <c r="O432" i="6"/>
  <c r="U432" i="6"/>
  <c r="R432" i="6"/>
  <c r="L432" i="6"/>
  <c r="AM432" i="6"/>
  <c r="M432" i="6"/>
  <c r="D432" i="6"/>
  <c r="B433" i="6"/>
  <c r="AJ432" i="6"/>
  <c r="A432" i="6"/>
  <c r="AG432" i="6"/>
  <c r="AD432" i="6"/>
  <c r="F432" i="6"/>
  <c r="G432" i="6" s="1"/>
  <c r="BN434" i="6"/>
  <c r="BP433" i="6"/>
  <c r="BM433" i="6"/>
  <c r="BR433" i="6"/>
  <c r="BX433" i="6"/>
  <c r="BU433" i="6"/>
  <c r="BQ433" i="6"/>
  <c r="AU432" i="6"/>
  <c r="AT432" i="6"/>
  <c r="AS432" i="6"/>
  <c r="BV432" i="6"/>
  <c r="DG431" i="6"/>
  <c r="BW431" i="6"/>
  <c r="BY431" i="6" s="1"/>
  <c r="DE431" i="6"/>
  <c r="DF431" i="6"/>
  <c r="BT431" i="6"/>
  <c r="CA431" i="6" s="1"/>
  <c r="H432" i="6"/>
  <c r="P431" i="6"/>
  <c r="Q431" i="6" s="1"/>
  <c r="BS433" i="6" l="1"/>
  <c r="CV431" i="6"/>
  <c r="DB431" i="6"/>
  <c r="CJ431" i="6"/>
  <c r="CP431" i="6"/>
  <c r="CD431" i="6"/>
  <c r="BZ431" i="6"/>
  <c r="M433" i="6"/>
  <c r="U433" i="6"/>
  <c r="A433" i="6"/>
  <c r="F433" i="6"/>
  <c r="G433" i="6" s="1"/>
  <c r="B434" i="6"/>
  <c r="AG433" i="6"/>
  <c r="AP433" i="6"/>
  <c r="L433" i="6"/>
  <c r="D433" i="6"/>
  <c r="O433" i="6"/>
  <c r="AA433" i="6"/>
  <c r="AM433" i="6"/>
  <c r="AJ433" i="6"/>
  <c r="AD433" i="6"/>
  <c r="X433" i="6"/>
  <c r="E433" i="6"/>
  <c r="R433" i="6"/>
  <c r="I433" i="6"/>
  <c r="J433" i="6"/>
  <c r="AT433" i="6" s="1"/>
  <c r="N432" i="6"/>
  <c r="BN435" i="6"/>
  <c r="BP434" i="6"/>
  <c r="BM434" i="6"/>
  <c r="BX434" i="6"/>
  <c r="BU434" i="6"/>
  <c r="BQ434" i="6"/>
  <c r="BW432" i="6"/>
  <c r="BY432" i="6" s="1"/>
  <c r="DG432" i="6"/>
  <c r="DF432" i="6"/>
  <c r="BV433" i="6"/>
  <c r="DE432" i="6"/>
  <c r="BT432" i="6"/>
  <c r="CA432" i="6" s="1"/>
  <c r="CB431" i="6"/>
  <c r="CC431" i="6" s="1"/>
  <c r="H433" i="6"/>
  <c r="P432" i="6"/>
  <c r="Q432" i="6" s="1"/>
  <c r="AS433" i="6" l="1"/>
  <c r="AU433" i="6"/>
  <c r="K433" i="6"/>
  <c r="CJ432" i="6"/>
  <c r="DB432" i="6"/>
  <c r="CD432" i="6"/>
  <c r="CV432" i="6"/>
  <c r="CP432" i="6"/>
  <c r="BZ432" i="6"/>
  <c r="CB432" i="6" s="1"/>
  <c r="CC432" i="6" s="1"/>
  <c r="AD434" i="6"/>
  <c r="O434" i="6"/>
  <c r="U434" i="6"/>
  <c r="M434" i="6"/>
  <c r="E434" i="6"/>
  <c r="X434" i="6"/>
  <c r="B435" i="6"/>
  <c r="BR435" i="6" s="1"/>
  <c r="AJ434" i="6"/>
  <c r="F434" i="6"/>
  <c r="G434" i="6" s="1"/>
  <c r="L434" i="6"/>
  <c r="AG434" i="6"/>
  <c r="R434" i="6"/>
  <c r="D434" i="6"/>
  <c r="A434" i="6"/>
  <c r="AA434" i="6"/>
  <c r="AP434" i="6"/>
  <c r="I434" i="6"/>
  <c r="AM434" i="6"/>
  <c r="J434" i="6"/>
  <c r="N433" i="6"/>
  <c r="BR434" i="6"/>
  <c r="BS434" i="6" s="1"/>
  <c r="BN436" i="6"/>
  <c r="BM435" i="6"/>
  <c r="BP435" i="6"/>
  <c r="BX435" i="6"/>
  <c r="BQ435" i="6"/>
  <c r="BU435" i="6"/>
  <c r="K434" i="6"/>
  <c r="DG433" i="6"/>
  <c r="BV434" i="6"/>
  <c r="DE433" i="6"/>
  <c r="DF433" i="6"/>
  <c r="BW433" i="6"/>
  <c r="BY433" i="6" s="1"/>
  <c r="BT433" i="6"/>
  <c r="CA433" i="6" s="1"/>
  <c r="H434" i="6"/>
  <c r="P433" i="6"/>
  <c r="Q433" i="6" s="1"/>
  <c r="J435" i="6" l="1"/>
  <c r="AT435" i="6" s="1"/>
  <c r="AU434" i="6"/>
  <c r="AT434" i="6"/>
  <c r="AS434" i="6"/>
  <c r="DB433" i="6"/>
  <c r="CV433" i="6"/>
  <c r="CJ433" i="6"/>
  <c r="CD433" i="6"/>
  <c r="CP433" i="6"/>
  <c r="BZ433" i="6"/>
  <c r="BS435" i="6"/>
  <c r="X435" i="6"/>
  <c r="E435" i="6"/>
  <c r="I435" i="6"/>
  <c r="K435" i="6" s="1"/>
  <c r="AP435" i="6"/>
  <c r="AG435" i="6"/>
  <c r="R435" i="6"/>
  <c r="D435" i="6"/>
  <c r="F435" i="6"/>
  <c r="G435" i="6" s="1"/>
  <c r="U435" i="6"/>
  <c r="M435" i="6"/>
  <c r="L435" i="6"/>
  <c r="AM435" i="6"/>
  <c r="B436" i="6"/>
  <c r="AJ435" i="6"/>
  <c r="O435" i="6"/>
  <c r="AA435" i="6"/>
  <c r="AD435" i="6"/>
  <c r="A435" i="6"/>
  <c r="N434" i="6"/>
  <c r="BN437" i="6"/>
  <c r="BP436" i="6"/>
  <c r="BM436" i="6"/>
  <c r="BQ436" i="6"/>
  <c r="BU436" i="6"/>
  <c r="BX436" i="6"/>
  <c r="AS435" i="6"/>
  <c r="DF434" i="6"/>
  <c r="BW434" i="6"/>
  <c r="BY434" i="6" s="1"/>
  <c r="DE434" i="6"/>
  <c r="DG434" i="6"/>
  <c r="BV435" i="6"/>
  <c r="BT434" i="6"/>
  <c r="CA434" i="6" s="1"/>
  <c r="CB433" i="6"/>
  <c r="CC433" i="6" s="1"/>
  <c r="H435" i="6"/>
  <c r="P434" i="6"/>
  <c r="Q434" i="6" s="1"/>
  <c r="N435" i="6" l="1"/>
  <c r="AU435" i="6"/>
  <c r="J436" i="6"/>
  <c r="AT436" i="6" s="1"/>
  <c r="DB434" i="6"/>
  <c r="CV434" i="6"/>
  <c r="CJ434" i="6"/>
  <c r="CP434" i="6"/>
  <c r="CD434" i="6"/>
  <c r="BZ434" i="6"/>
  <c r="AP436" i="6"/>
  <c r="A436" i="6"/>
  <c r="AG436" i="6"/>
  <c r="B437" i="6"/>
  <c r="AJ436" i="6"/>
  <c r="O436" i="6"/>
  <c r="AM436" i="6"/>
  <c r="R436" i="6"/>
  <c r="D436" i="6"/>
  <c r="M436" i="6"/>
  <c r="I436" i="6"/>
  <c r="U436" i="6"/>
  <c r="AD436" i="6"/>
  <c r="L436" i="6"/>
  <c r="X436" i="6"/>
  <c r="E436" i="6"/>
  <c r="F436" i="6"/>
  <c r="G436" i="6" s="1"/>
  <c r="AA436" i="6"/>
  <c r="BR436" i="6"/>
  <c r="BS436" i="6" s="1"/>
  <c r="BN438" i="6"/>
  <c r="BQ437" i="6"/>
  <c r="BM437" i="6"/>
  <c r="BR437" i="6"/>
  <c r="BS437" i="6" s="1"/>
  <c r="BP437" i="6"/>
  <c r="BU437" i="6"/>
  <c r="BX437" i="6"/>
  <c r="AS436" i="6"/>
  <c r="J437" i="6"/>
  <c r="K436" i="6"/>
  <c r="BV436" i="6"/>
  <c r="DG435" i="6"/>
  <c r="DF435" i="6"/>
  <c r="DE435" i="6"/>
  <c r="BW435" i="6"/>
  <c r="BY435" i="6" s="1"/>
  <c r="BT435" i="6"/>
  <c r="CA435" i="6" s="1"/>
  <c r="CB434" i="6"/>
  <c r="CC434" i="6" s="1"/>
  <c r="H436" i="6"/>
  <c r="P435" i="6"/>
  <c r="Q435" i="6" s="1"/>
  <c r="AU436" i="6" l="1"/>
  <c r="CD435" i="6"/>
  <c r="CP435" i="6"/>
  <c r="DB435" i="6"/>
  <c r="CV435" i="6"/>
  <c r="CJ435" i="6"/>
  <c r="BZ435" i="6"/>
  <c r="CB435" i="6" s="1"/>
  <c r="CC435" i="6" s="1"/>
  <c r="N436" i="6"/>
  <c r="R437" i="6"/>
  <c r="A437" i="6"/>
  <c r="E437" i="6"/>
  <c r="X437" i="6"/>
  <c r="D437" i="6"/>
  <c r="AG437" i="6"/>
  <c r="M437" i="6"/>
  <c r="B438" i="6"/>
  <c r="J438" i="6" s="1"/>
  <c r="I437" i="6"/>
  <c r="U437" i="6"/>
  <c r="F437" i="6"/>
  <c r="G437" i="6" s="1"/>
  <c r="AP437" i="6"/>
  <c r="AA437" i="6"/>
  <c r="AJ437" i="6"/>
  <c r="L437" i="6"/>
  <c r="AM437" i="6"/>
  <c r="AD437" i="6"/>
  <c r="O437" i="6"/>
  <c r="BQ438" i="6"/>
  <c r="BN439" i="6"/>
  <c r="BX438" i="6"/>
  <c r="BR438" i="6"/>
  <c r="BS438" i="6" s="1"/>
  <c r="BU438" i="6"/>
  <c r="BP438" i="6"/>
  <c r="BM438" i="6"/>
  <c r="AU437" i="6"/>
  <c r="AT437" i="6"/>
  <c r="AS437" i="6"/>
  <c r="K437" i="6"/>
  <c r="BW436" i="6"/>
  <c r="BY436" i="6" s="1"/>
  <c r="DG436" i="6"/>
  <c r="DE436" i="6"/>
  <c r="DF436" i="6"/>
  <c r="BV437" i="6"/>
  <c r="BT436" i="6"/>
  <c r="CA436" i="6" s="1"/>
  <c r="H437" i="6"/>
  <c r="P436" i="6"/>
  <c r="Q436" i="6" s="1"/>
  <c r="N437" i="6" l="1"/>
  <c r="DB436" i="6"/>
  <c r="CV436" i="6"/>
  <c r="CP436" i="6"/>
  <c r="CJ436" i="6"/>
  <c r="CD436" i="6"/>
  <c r="BZ436" i="6"/>
  <c r="CB436" i="6" s="1"/>
  <c r="CC436" i="6" s="1"/>
  <c r="AJ438" i="6"/>
  <c r="A438" i="6"/>
  <c r="AG438" i="6"/>
  <c r="M438" i="6"/>
  <c r="AA438" i="6"/>
  <c r="AP438" i="6"/>
  <c r="I438" i="6"/>
  <c r="K438" i="6" s="1"/>
  <c r="X438" i="6"/>
  <c r="L438" i="6"/>
  <c r="AD438" i="6"/>
  <c r="F438" i="6"/>
  <c r="G438" i="6" s="1"/>
  <c r="D438" i="6"/>
  <c r="AM438" i="6"/>
  <c r="R438" i="6"/>
  <c r="B439" i="6"/>
  <c r="J439" i="6" s="1"/>
  <c r="O438" i="6"/>
  <c r="E438" i="6"/>
  <c r="U438" i="6"/>
  <c r="BN440" i="6"/>
  <c r="BU439" i="6"/>
  <c r="BX439" i="6"/>
  <c r="BP439" i="6"/>
  <c r="BQ439" i="6"/>
  <c r="BM439" i="6"/>
  <c r="AT438" i="6"/>
  <c r="AU438" i="6"/>
  <c r="AS438" i="6"/>
  <c r="DG437" i="6"/>
  <c r="DF437" i="6"/>
  <c r="BW437" i="6"/>
  <c r="BY437" i="6" s="1"/>
  <c r="DE437" i="6"/>
  <c r="BV438" i="6"/>
  <c r="BT437" i="6"/>
  <c r="CA437" i="6" s="1"/>
  <c r="H438" i="6"/>
  <c r="P437" i="6"/>
  <c r="Q437" i="6" s="1"/>
  <c r="CP437" i="6" l="1"/>
  <c r="CV437" i="6"/>
  <c r="CJ437" i="6"/>
  <c r="DB437" i="6"/>
  <c r="CD437" i="6"/>
  <c r="BZ437" i="6"/>
  <c r="CB437" i="6" s="1"/>
  <c r="CC437" i="6" s="1"/>
  <c r="AJ439" i="6"/>
  <c r="I439" i="6"/>
  <c r="K439" i="6" s="1"/>
  <c r="X439" i="6"/>
  <c r="O439" i="6"/>
  <c r="M439" i="6"/>
  <c r="AM439" i="6"/>
  <c r="AA439" i="6"/>
  <c r="D439" i="6"/>
  <c r="A439" i="6"/>
  <c r="E439" i="6"/>
  <c r="U439" i="6"/>
  <c r="AP439" i="6"/>
  <c r="B440" i="6"/>
  <c r="AG439" i="6"/>
  <c r="AD439" i="6"/>
  <c r="F439" i="6"/>
  <c r="G439" i="6" s="1"/>
  <c r="R439" i="6"/>
  <c r="L439" i="6"/>
  <c r="N438" i="6"/>
  <c r="BR439" i="6"/>
  <c r="BS439" i="6" s="1"/>
  <c r="BN441" i="6"/>
  <c r="BU440" i="6"/>
  <c r="BP440" i="6"/>
  <c r="BQ440" i="6"/>
  <c r="BX440" i="6"/>
  <c r="BM440" i="6"/>
  <c r="BR440" i="6"/>
  <c r="AS439" i="6"/>
  <c r="AT439" i="6"/>
  <c r="AU439" i="6"/>
  <c r="BW438" i="6"/>
  <c r="BY438" i="6" s="1"/>
  <c r="DE438" i="6"/>
  <c r="DG438" i="6"/>
  <c r="DF438" i="6"/>
  <c r="BV439" i="6"/>
  <c r="BT438" i="6"/>
  <c r="CA438" i="6" s="1"/>
  <c r="H439" i="6"/>
  <c r="P438" i="6"/>
  <c r="Q438" i="6" s="1"/>
  <c r="N439" i="6" l="1"/>
  <c r="BS440" i="6"/>
  <c r="CP438" i="6"/>
  <c r="CD438" i="6"/>
  <c r="DB438" i="6"/>
  <c r="CV438" i="6"/>
  <c r="CJ438" i="6"/>
  <c r="BZ438" i="6"/>
  <c r="R440" i="6"/>
  <c r="E440" i="6"/>
  <c r="F440" i="6"/>
  <c r="G440" i="6" s="1"/>
  <c r="AA440" i="6"/>
  <c r="X440" i="6"/>
  <c r="AD440" i="6"/>
  <c r="M440" i="6"/>
  <c r="L440" i="6"/>
  <c r="A440" i="6"/>
  <c r="AJ440" i="6"/>
  <c r="I440" i="6"/>
  <c r="B441" i="6"/>
  <c r="AM440" i="6"/>
  <c r="AP440" i="6"/>
  <c r="O440" i="6"/>
  <c r="U440" i="6"/>
  <c r="AG440" i="6"/>
  <c r="D440" i="6"/>
  <c r="J440" i="6"/>
  <c r="AU440" i="6" s="1"/>
  <c r="BN442" i="6"/>
  <c r="BP441" i="6"/>
  <c r="BM441" i="6"/>
  <c r="BU441" i="6"/>
  <c r="BQ441" i="6"/>
  <c r="BX441" i="6"/>
  <c r="DF439" i="6"/>
  <c r="BW439" i="6"/>
  <c r="BY439" i="6" s="1"/>
  <c r="DG439" i="6"/>
  <c r="DE439" i="6"/>
  <c r="BV440" i="6"/>
  <c r="BT439" i="6"/>
  <c r="CA439" i="6" s="1"/>
  <c r="CB438" i="6"/>
  <c r="CC438" i="6" s="1"/>
  <c r="H440" i="6"/>
  <c r="P439" i="6"/>
  <c r="Q439" i="6" s="1"/>
  <c r="K440" i="6" l="1"/>
  <c r="N440" i="6"/>
  <c r="AS440" i="6"/>
  <c r="AT440" i="6"/>
  <c r="CV439" i="6"/>
  <c r="CP439" i="6"/>
  <c r="CD439" i="6"/>
  <c r="CJ439" i="6"/>
  <c r="DB439" i="6"/>
  <c r="BZ439" i="6"/>
  <c r="CB439" i="6" s="1"/>
  <c r="CC439" i="6" s="1"/>
  <c r="AJ441" i="6"/>
  <c r="L441" i="6"/>
  <c r="AM441" i="6"/>
  <c r="X441" i="6"/>
  <c r="B442" i="6"/>
  <c r="O441" i="6"/>
  <c r="AD441" i="6"/>
  <c r="E441" i="6"/>
  <c r="U441" i="6"/>
  <c r="AG441" i="6"/>
  <c r="AP441" i="6"/>
  <c r="A441" i="6"/>
  <c r="AA441" i="6"/>
  <c r="D441" i="6"/>
  <c r="R441" i="6"/>
  <c r="F441" i="6"/>
  <c r="G441" i="6" s="1"/>
  <c r="M441" i="6"/>
  <c r="I441" i="6"/>
  <c r="J441" i="6"/>
  <c r="AS441" i="6" s="1"/>
  <c r="BR441" i="6"/>
  <c r="BS441" i="6" s="1"/>
  <c r="BN443" i="6"/>
  <c r="BM442" i="6"/>
  <c r="BX442" i="6"/>
  <c r="BQ442" i="6"/>
  <c r="BU442" i="6"/>
  <c r="BP442" i="6"/>
  <c r="DF440" i="6"/>
  <c r="DE440" i="6"/>
  <c r="BW440" i="6"/>
  <c r="BY440" i="6" s="1"/>
  <c r="BV441" i="6"/>
  <c r="DG440" i="6"/>
  <c r="BT440" i="6"/>
  <c r="CA440" i="6" s="1"/>
  <c r="H441" i="6"/>
  <c r="P440" i="6"/>
  <c r="Q440" i="6" s="1"/>
  <c r="AT441" i="6" l="1"/>
  <c r="J442" i="6"/>
  <c r="AU442" i="6" s="1"/>
  <c r="K441" i="6"/>
  <c r="AU441" i="6"/>
  <c r="DB440" i="6"/>
  <c r="CV440" i="6"/>
  <c r="CP440" i="6"/>
  <c r="CJ440" i="6"/>
  <c r="CD440" i="6"/>
  <c r="BZ440" i="6"/>
  <c r="CB440" i="6" s="1"/>
  <c r="CC440" i="6" s="1"/>
  <c r="X442" i="6"/>
  <c r="B443" i="6"/>
  <c r="BR443" i="6" s="1"/>
  <c r="A442" i="6"/>
  <c r="R442" i="6"/>
  <c r="O442" i="6"/>
  <c r="L442" i="6"/>
  <c r="D442" i="6"/>
  <c r="M442" i="6"/>
  <c r="E442" i="6"/>
  <c r="AA442" i="6"/>
  <c r="AM442" i="6"/>
  <c r="AP442" i="6"/>
  <c r="F442" i="6"/>
  <c r="G442" i="6" s="1"/>
  <c r="AG442" i="6"/>
  <c r="AJ442" i="6"/>
  <c r="I442" i="6"/>
  <c r="AD442" i="6"/>
  <c r="U442" i="6"/>
  <c r="N441" i="6"/>
  <c r="BR442" i="6"/>
  <c r="BS442" i="6" s="1"/>
  <c r="BN444" i="6"/>
  <c r="BM443" i="6"/>
  <c r="BP443" i="6"/>
  <c r="BX443" i="6"/>
  <c r="BU443" i="6"/>
  <c r="BQ443" i="6"/>
  <c r="AT442" i="6"/>
  <c r="BW441" i="6"/>
  <c r="BY441" i="6" s="1"/>
  <c r="DE441" i="6"/>
  <c r="DG441" i="6"/>
  <c r="BV442" i="6"/>
  <c r="DF441" i="6"/>
  <c r="BT441" i="6"/>
  <c r="CA441" i="6" s="1"/>
  <c r="H442" i="6"/>
  <c r="P441" i="6"/>
  <c r="Q441" i="6" s="1"/>
  <c r="K442" i="6" l="1"/>
  <c r="J443" i="6"/>
  <c r="AS443" i="6" s="1"/>
  <c r="AS442" i="6"/>
  <c r="N442" i="6"/>
  <c r="CV441" i="6"/>
  <c r="CJ441" i="6"/>
  <c r="DB441" i="6"/>
  <c r="CP441" i="6"/>
  <c r="CD441" i="6"/>
  <c r="BZ441" i="6"/>
  <c r="BS443" i="6"/>
  <c r="R443" i="6"/>
  <c r="A443" i="6"/>
  <c r="AD443" i="6"/>
  <c r="AG443" i="6"/>
  <c r="M443" i="6"/>
  <c r="AM443" i="6"/>
  <c r="AJ443" i="6"/>
  <c r="B444" i="6"/>
  <c r="U443" i="6"/>
  <c r="O443" i="6"/>
  <c r="L443" i="6"/>
  <c r="AA443" i="6"/>
  <c r="F443" i="6"/>
  <c r="G443" i="6" s="1"/>
  <c r="I443" i="6"/>
  <c r="AP443" i="6"/>
  <c r="E443" i="6"/>
  <c r="X443" i="6"/>
  <c r="D443" i="6"/>
  <c r="BN445" i="6"/>
  <c r="BP444" i="6"/>
  <c r="BX444" i="6"/>
  <c r="BU444" i="6"/>
  <c r="BM444" i="6"/>
  <c r="BQ444" i="6"/>
  <c r="J444" i="6"/>
  <c r="AU443" i="6"/>
  <c r="AT443" i="6"/>
  <c r="DE442" i="6"/>
  <c r="BW442" i="6"/>
  <c r="BY442" i="6" s="1"/>
  <c r="DG442" i="6"/>
  <c r="DF442" i="6"/>
  <c r="BV443" i="6"/>
  <c r="BT442" i="6"/>
  <c r="CA442" i="6" s="1"/>
  <c r="CB441" i="6"/>
  <c r="CC441" i="6" s="1"/>
  <c r="H443" i="6"/>
  <c r="P442" i="6"/>
  <c r="Q442" i="6" s="1"/>
  <c r="K443" i="6" l="1"/>
  <c r="CP442" i="6"/>
  <c r="DB442" i="6"/>
  <c r="CJ442" i="6"/>
  <c r="CD442" i="6"/>
  <c r="CV442" i="6"/>
  <c r="BZ442" i="6"/>
  <c r="CB442" i="6" s="1"/>
  <c r="CC442" i="6" s="1"/>
  <c r="AJ444" i="6"/>
  <c r="E444" i="6"/>
  <c r="AM444" i="6"/>
  <c r="M444" i="6"/>
  <c r="I444" i="6"/>
  <c r="O444" i="6"/>
  <c r="AP444" i="6"/>
  <c r="AG444" i="6"/>
  <c r="AD444" i="6"/>
  <c r="B445" i="6"/>
  <c r="L444" i="6"/>
  <c r="U444" i="6"/>
  <c r="X444" i="6"/>
  <c r="A444" i="6"/>
  <c r="R444" i="6"/>
  <c r="F444" i="6"/>
  <c r="G444" i="6" s="1"/>
  <c r="AA444" i="6"/>
  <c r="D444" i="6"/>
  <c r="N443" i="6"/>
  <c r="BR444" i="6"/>
  <c r="BS444" i="6" s="1"/>
  <c r="BN446" i="6"/>
  <c r="BQ445" i="6"/>
  <c r="BM445" i="6"/>
  <c r="BR445" i="6"/>
  <c r="BU445" i="6"/>
  <c r="BP445" i="6"/>
  <c r="BX445" i="6"/>
  <c r="AS444" i="6"/>
  <c r="AT444" i="6"/>
  <c r="AU444" i="6"/>
  <c r="K444" i="6"/>
  <c r="J445" i="6"/>
  <c r="BW443" i="6"/>
  <c r="BY443" i="6" s="1"/>
  <c r="DG443" i="6"/>
  <c r="DF443" i="6"/>
  <c r="BV444" i="6"/>
  <c r="DE443" i="6"/>
  <c r="BT443" i="6"/>
  <c r="CA443" i="6" s="1"/>
  <c r="H444" i="6"/>
  <c r="P443" i="6"/>
  <c r="Q443" i="6" s="1"/>
  <c r="DB443" i="6" l="1"/>
  <c r="CV443" i="6"/>
  <c r="CJ443" i="6"/>
  <c r="CD443" i="6"/>
  <c r="CP443" i="6"/>
  <c r="BZ443" i="6"/>
  <c r="CB443" i="6" s="1"/>
  <c r="CC443" i="6" s="1"/>
  <c r="N444" i="6"/>
  <c r="BS445" i="6"/>
  <c r="I445" i="6"/>
  <c r="U445" i="6"/>
  <c r="AD445" i="6"/>
  <c r="L445" i="6"/>
  <c r="AA445" i="6"/>
  <c r="E445" i="6"/>
  <c r="AG445" i="6"/>
  <c r="R445" i="6"/>
  <c r="D445" i="6"/>
  <c r="AJ445" i="6"/>
  <c r="F445" i="6"/>
  <c r="G445" i="6" s="1"/>
  <c r="AM445" i="6"/>
  <c r="AP445" i="6"/>
  <c r="B446" i="6"/>
  <c r="J446" i="6" s="1"/>
  <c r="X445" i="6"/>
  <c r="O445" i="6"/>
  <c r="M445" i="6"/>
  <c r="A445" i="6"/>
  <c r="BQ446" i="6"/>
  <c r="BX446" i="6"/>
  <c r="BU446" i="6"/>
  <c r="BM446" i="6"/>
  <c r="BN447" i="6"/>
  <c r="BP446" i="6"/>
  <c r="AT445" i="6"/>
  <c r="AS445" i="6"/>
  <c r="AU445" i="6"/>
  <c r="K445" i="6"/>
  <c r="BW444" i="6"/>
  <c r="BY444" i="6" s="1"/>
  <c r="DF444" i="6"/>
  <c r="DG444" i="6"/>
  <c r="BV445" i="6"/>
  <c r="DE444" i="6"/>
  <c r="BT444" i="6"/>
  <c r="CA444" i="6" s="1"/>
  <c r="H445" i="6"/>
  <c r="P444" i="6"/>
  <c r="Q444" i="6" s="1"/>
  <c r="N445" i="6" l="1"/>
  <c r="DB444" i="6"/>
  <c r="CJ444" i="6"/>
  <c r="CV444" i="6"/>
  <c r="CP444" i="6"/>
  <c r="CD444" i="6"/>
  <c r="BZ444" i="6"/>
  <c r="AD446" i="6"/>
  <c r="L446" i="6"/>
  <c r="M446" i="6"/>
  <c r="AA446" i="6"/>
  <c r="A446" i="6"/>
  <c r="D446" i="6"/>
  <c r="X446" i="6"/>
  <c r="B447" i="6"/>
  <c r="AM446" i="6"/>
  <c r="R446" i="6"/>
  <c r="O446" i="6"/>
  <c r="I446" i="6"/>
  <c r="K446" i="6" s="1"/>
  <c r="AP446" i="6"/>
  <c r="E446" i="6"/>
  <c r="U446" i="6"/>
  <c r="AJ446" i="6"/>
  <c r="F446" i="6"/>
  <c r="G446" i="6" s="1"/>
  <c r="AG446" i="6"/>
  <c r="BR446" i="6"/>
  <c r="BS446" i="6" s="1"/>
  <c r="BN448" i="6"/>
  <c r="BX447" i="6"/>
  <c r="BU447" i="6"/>
  <c r="BP447" i="6"/>
  <c r="BM447" i="6"/>
  <c r="BQ447" i="6"/>
  <c r="AS446" i="6"/>
  <c r="AT446" i="6"/>
  <c r="AU446" i="6"/>
  <c r="BW445" i="6"/>
  <c r="BY445" i="6" s="1"/>
  <c r="DG445" i="6"/>
  <c r="DE445" i="6"/>
  <c r="BV446" i="6"/>
  <c r="DF445" i="6"/>
  <c r="BT445" i="6"/>
  <c r="CA445" i="6" s="1"/>
  <c r="CB444" i="6"/>
  <c r="CC444" i="6" s="1"/>
  <c r="H446" i="6"/>
  <c r="P445" i="6"/>
  <c r="Q445" i="6" s="1"/>
  <c r="CJ445" i="6" l="1"/>
  <c r="DB445" i="6"/>
  <c r="CV445" i="6"/>
  <c r="CP445" i="6"/>
  <c r="CD445" i="6"/>
  <c r="BZ445" i="6"/>
  <c r="CB445" i="6" s="1"/>
  <c r="CC445" i="6" s="1"/>
  <c r="AD447" i="6"/>
  <c r="E447" i="6"/>
  <c r="F447" i="6"/>
  <c r="G447" i="6" s="1"/>
  <c r="X447" i="6"/>
  <c r="D447" i="6"/>
  <c r="M447" i="6"/>
  <c r="L447" i="6"/>
  <c r="I447" i="6"/>
  <c r="AA447" i="6"/>
  <c r="R447" i="6"/>
  <c r="A447" i="6"/>
  <c r="AM447" i="6"/>
  <c r="AP447" i="6"/>
  <c r="B448" i="6"/>
  <c r="U447" i="6"/>
  <c r="AJ447" i="6"/>
  <c r="O447" i="6"/>
  <c r="AG447" i="6"/>
  <c r="J447" i="6"/>
  <c r="AS447" i="6" s="1"/>
  <c r="BR447" i="6"/>
  <c r="BS447" i="6" s="1"/>
  <c r="N446" i="6"/>
  <c r="BX448" i="6"/>
  <c r="BP448" i="6"/>
  <c r="BQ448" i="6"/>
  <c r="BN449" i="6"/>
  <c r="BU448" i="6"/>
  <c r="BM448" i="6"/>
  <c r="BW446" i="6"/>
  <c r="BY446" i="6" s="1"/>
  <c r="DG446" i="6"/>
  <c r="DF446" i="6"/>
  <c r="DE446" i="6"/>
  <c r="BV447" i="6"/>
  <c r="BT446" i="6"/>
  <c r="CA446" i="6" s="1"/>
  <c r="H447" i="6"/>
  <c r="P446" i="6"/>
  <c r="Q446" i="6" s="1"/>
  <c r="K447" i="6" l="1"/>
  <c r="AT447" i="6"/>
  <c r="AU447" i="6"/>
  <c r="N447" i="6"/>
  <c r="DB446" i="6"/>
  <c r="CJ446" i="6"/>
  <c r="CV446" i="6"/>
  <c r="CP446" i="6"/>
  <c r="CD446" i="6"/>
  <c r="BZ446" i="6"/>
  <c r="R448" i="6"/>
  <c r="F448" i="6"/>
  <c r="G448" i="6" s="1"/>
  <c r="E448" i="6"/>
  <c r="M448" i="6"/>
  <c r="L448" i="6"/>
  <c r="AD448" i="6"/>
  <c r="D448" i="6"/>
  <c r="AA448" i="6"/>
  <c r="A448" i="6"/>
  <c r="X448" i="6"/>
  <c r="I448" i="6"/>
  <c r="B449" i="6"/>
  <c r="BR449" i="6" s="1"/>
  <c r="AM448" i="6"/>
  <c r="AP448" i="6"/>
  <c r="O448" i="6"/>
  <c r="AG448" i="6"/>
  <c r="AJ448" i="6"/>
  <c r="U448" i="6"/>
  <c r="BR448" i="6"/>
  <c r="BS448" i="6" s="1"/>
  <c r="J448" i="6"/>
  <c r="K448" i="6" s="1"/>
  <c r="BN450" i="6"/>
  <c r="BP449" i="6"/>
  <c r="BM449" i="6"/>
  <c r="BX449" i="6"/>
  <c r="BU449" i="6"/>
  <c r="BQ449" i="6"/>
  <c r="DE447" i="6"/>
  <c r="BW447" i="6"/>
  <c r="BY447" i="6" s="1"/>
  <c r="DF447" i="6"/>
  <c r="DG447" i="6"/>
  <c r="BV448" i="6"/>
  <c r="BT447" i="6"/>
  <c r="CA447" i="6" s="1"/>
  <c r="CB446" i="6"/>
  <c r="CC446" i="6" s="1"/>
  <c r="H448" i="6"/>
  <c r="P447" i="6"/>
  <c r="Q447" i="6" s="1"/>
  <c r="N448" i="6" l="1"/>
  <c r="AU448" i="6"/>
  <c r="AT448" i="6"/>
  <c r="J449" i="6"/>
  <c r="AU449" i="6" s="1"/>
  <c r="BS449" i="6"/>
  <c r="DB447" i="6"/>
  <c r="CP447" i="6"/>
  <c r="CD447" i="6"/>
  <c r="CJ447" i="6"/>
  <c r="CV447" i="6"/>
  <c r="BZ447" i="6"/>
  <c r="AS448" i="6"/>
  <c r="O449" i="6"/>
  <c r="AG449" i="6"/>
  <c r="AP449" i="6"/>
  <c r="A449" i="6"/>
  <c r="AA449" i="6"/>
  <c r="R449" i="6"/>
  <c r="AJ449" i="6"/>
  <c r="L449" i="6"/>
  <c r="AM449" i="6"/>
  <c r="X449" i="6"/>
  <c r="I449" i="6"/>
  <c r="AD449" i="6"/>
  <c r="E449" i="6"/>
  <c r="D449" i="6"/>
  <c r="M449" i="6"/>
  <c r="F449" i="6"/>
  <c r="G449" i="6" s="1"/>
  <c r="B450" i="6"/>
  <c r="BR450" i="6" s="1"/>
  <c r="BS450" i="6" s="1"/>
  <c r="U449" i="6"/>
  <c r="BN451" i="6"/>
  <c r="BM450" i="6"/>
  <c r="BU450" i="6"/>
  <c r="BP450" i="6"/>
  <c r="BX450" i="6"/>
  <c r="BQ450" i="6"/>
  <c r="BW448" i="6"/>
  <c r="BY448" i="6" s="1"/>
  <c r="DG448" i="6"/>
  <c r="DF448" i="6"/>
  <c r="DE448" i="6"/>
  <c r="BV449" i="6"/>
  <c r="BT448" i="6"/>
  <c r="CA448" i="6" s="1"/>
  <c r="CB447" i="6"/>
  <c r="CC447" i="6" s="1"/>
  <c r="H449" i="6"/>
  <c r="P448" i="6"/>
  <c r="Q448" i="6" s="1"/>
  <c r="AS449" i="6" l="1"/>
  <c r="J450" i="6"/>
  <c r="AT449" i="6"/>
  <c r="K449" i="6"/>
  <c r="P449" i="6" s="1"/>
  <c r="Q449" i="6" s="1"/>
  <c r="CD448" i="6"/>
  <c r="DB448" i="6"/>
  <c r="CJ448" i="6"/>
  <c r="CV448" i="6"/>
  <c r="CP448" i="6"/>
  <c r="BZ448" i="6"/>
  <c r="R450" i="6"/>
  <c r="F450" i="6"/>
  <c r="G450" i="6" s="1"/>
  <c r="L450" i="6"/>
  <c r="AG450" i="6"/>
  <c r="M450" i="6"/>
  <c r="AA450" i="6"/>
  <c r="AD450" i="6"/>
  <c r="O450" i="6"/>
  <c r="AM450" i="6"/>
  <c r="A450" i="6"/>
  <c r="I450" i="6"/>
  <c r="AP450" i="6"/>
  <c r="D450" i="6"/>
  <c r="U450" i="6"/>
  <c r="AJ450" i="6"/>
  <c r="B451" i="6"/>
  <c r="X450" i="6"/>
  <c r="E450" i="6"/>
  <c r="N449" i="6"/>
  <c r="BN452" i="6"/>
  <c r="BM451" i="6"/>
  <c r="BX451" i="6"/>
  <c r="BP451" i="6"/>
  <c r="BQ451" i="6"/>
  <c r="BU451" i="6"/>
  <c r="K450" i="6"/>
  <c r="AS450" i="6"/>
  <c r="AU450" i="6"/>
  <c r="AT450" i="6"/>
  <c r="DE449" i="6"/>
  <c r="DF449" i="6"/>
  <c r="BW449" i="6"/>
  <c r="BY449" i="6" s="1"/>
  <c r="BV450" i="6"/>
  <c r="DG449" i="6"/>
  <c r="BT449" i="6"/>
  <c r="CA449" i="6" s="1"/>
  <c r="CB448" i="6"/>
  <c r="CC448" i="6" s="1"/>
  <c r="H450" i="6"/>
  <c r="CV449" i="6" l="1"/>
  <c r="CP449" i="6"/>
  <c r="DB449" i="6"/>
  <c r="CJ449" i="6"/>
  <c r="CD449" i="6"/>
  <c r="BZ449" i="6"/>
  <c r="M451" i="6"/>
  <c r="E451" i="6"/>
  <c r="L451" i="6"/>
  <c r="AM451" i="6"/>
  <c r="AP451" i="6"/>
  <c r="B452" i="6"/>
  <c r="AG451" i="6"/>
  <c r="AD451" i="6"/>
  <c r="A451" i="6"/>
  <c r="D451" i="6"/>
  <c r="U451" i="6"/>
  <c r="AJ451" i="6"/>
  <c r="O451" i="6"/>
  <c r="AA451" i="6"/>
  <c r="X451" i="6"/>
  <c r="F451" i="6"/>
  <c r="G451" i="6" s="1"/>
  <c r="R451" i="6"/>
  <c r="I451" i="6"/>
  <c r="J451" i="6"/>
  <c r="AS451" i="6" s="1"/>
  <c r="N450" i="6"/>
  <c r="BR451" i="6"/>
  <c r="BS451" i="6" s="1"/>
  <c r="BN453" i="6"/>
  <c r="BQ452" i="6"/>
  <c r="BM452" i="6"/>
  <c r="BP452" i="6"/>
  <c r="BU452" i="6"/>
  <c r="BX452" i="6"/>
  <c r="DG450" i="6"/>
  <c r="BW450" i="6"/>
  <c r="BY450" i="6" s="1"/>
  <c r="DE450" i="6"/>
  <c r="DF450" i="6"/>
  <c r="BV451" i="6"/>
  <c r="BT450" i="6"/>
  <c r="CA450" i="6" s="1"/>
  <c r="CB449" i="6"/>
  <c r="CC449" i="6" s="1"/>
  <c r="H451" i="6"/>
  <c r="P450" i="6"/>
  <c r="Q450" i="6" s="1"/>
  <c r="AT451" i="6" l="1"/>
  <c r="N451" i="6"/>
  <c r="K451" i="6"/>
  <c r="AU451" i="6"/>
  <c r="DB450" i="6"/>
  <c r="CD450" i="6"/>
  <c r="CV450" i="6"/>
  <c r="CP450" i="6"/>
  <c r="CJ450" i="6"/>
  <c r="BZ450" i="6"/>
  <c r="AD452" i="6"/>
  <c r="L452" i="6"/>
  <c r="F452" i="6"/>
  <c r="G452" i="6" s="1"/>
  <c r="I452" i="6"/>
  <c r="X452" i="6"/>
  <c r="B453" i="6"/>
  <c r="M452" i="6"/>
  <c r="E452" i="6"/>
  <c r="AA452" i="6"/>
  <c r="U452" i="6"/>
  <c r="R452" i="6"/>
  <c r="D452" i="6"/>
  <c r="AJ452" i="6"/>
  <c r="AM452" i="6"/>
  <c r="AP452" i="6"/>
  <c r="A452" i="6"/>
  <c r="AG452" i="6"/>
  <c r="O452" i="6"/>
  <c r="J452" i="6"/>
  <c r="AU452" i="6" s="1"/>
  <c r="BR452" i="6"/>
  <c r="BS452" i="6" s="1"/>
  <c r="BN454" i="6"/>
  <c r="BQ453" i="6"/>
  <c r="BM453" i="6"/>
  <c r="BX453" i="6"/>
  <c r="BU453" i="6"/>
  <c r="BP453" i="6"/>
  <c r="DG451" i="6"/>
  <c r="BW451" i="6"/>
  <c r="BY451" i="6" s="1"/>
  <c r="BV452" i="6"/>
  <c r="DF451" i="6"/>
  <c r="DE451" i="6"/>
  <c r="BT451" i="6"/>
  <c r="CA451" i="6" s="1"/>
  <c r="CB450" i="6"/>
  <c r="CC450" i="6" s="1"/>
  <c r="P451" i="6"/>
  <c r="Q451" i="6" s="1"/>
  <c r="H452" i="6"/>
  <c r="AT452" i="6" l="1"/>
  <c r="K452" i="6"/>
  <c r="AS452" i="6"/>
  <c r="J453" i="6"/>
  <c r="CV451" i="6"/>
  <c r="CP451" i="6"/>
  <c r="DB451" i="6"/>
  <c r="CJ451" i="6"/>
  <c r="CD451" i="6"/>
  <c r="BZ451" i="6"/>
  <c r="CB451" i="6" s="1"/>
  <c r="CC451" i="6" s="1"/>
  <c r="R453" i="6"/>
  <c r="A453" i="6"/>
  <c r="M453" i="6"/>
  <c r="F453" i="6"/>
  <c r="G453" i="6" s="1"/>
  <c r="AG453" i="6"/>
  <c r="E453" i="6"/>
  <c r="AJ453" i="6"/>
  <c r="L453" i="6"/>
  <c r="AM453" i="6"/>
  <c r="X453" i="6"/>
  <c r="D453" i="6"/>
  <c r="B454" i="6"/>
  <c r="BR454" i="6" s="1"/>
  <c r="AA453" i="6"/>
  <c r="AD453" i="6"/>
  <c r="O453" i="6"/>
  <c r="I453" i="6"/>
  <c r="U453" i="6"/>
  <c r="AP453" i="6"/>
  <c r="BR453" i="6"/>
  <c r="BS453" i="6" s="1"/>
  <c r="N452" i="6"/>
  <c r="BN455" i="6"/>
  <c r="BQ454" i="6"/>
  <c r="BX454" i="6"/>
  <c r="BU454" i="6"/>
  <c r="BM454" i="6"/>
  <c r="BP454" i="6"/>
  <c r="DE452" i="6"/>
  <c r="DF452" i="6"/>
  <c r="BW452" i="6"/>
  <c r="BY452" i="6" s="1"/>
  <c r="DG452" i="6"/>
  <c r="BV453" i="6"/>
  <c r="BT452" i="6"/>
  <c r="CA452" i="6" s="1"/>
  <c r="H453" i="6"/>
  <c r="P452" i="6"/>
  <c r="Q452" i="6" s="1"/>
  <c r="J454" i="6" l="1"/>
  <c r="AS454" i="6" s="1"/>
  <c r="AT453" i="6"/>
  <c r="AS453" i="6"/>
  <c r="AU453" i="6"/>
  <c r="K453" i="6"/>
  <c r="P453" i="6" s="1"/>
  <c r="Q453" i="6" s="1"/>
  <c r="N453" i="6"/>
  <c r="BS454" i="6"/>
  <c r="CD452" i="6"/>
  <c r="DB452" i="6"/>
  <c r="CV452" i="6"/>
  <c r="CP452" i="6"/>
  <c r="CJ452" i="6"/>
  <c r="BZ452" i="6"/>
  <c r="R454" i="6"/>
  <c r="E454" i="6"/>
  <c r="I454" i="6"/>
  <c r="AA454" i="6"/>
  <c r="F454" i="6"/>
  <c r="G454" i="6" s="1"/>
  <c r="AD454" i="6"/>
  <c r="O454" i="6"/>
  <c r="D454" i="6"/>
  <c r="AM454" i="6"/>
  <c r="AP454" i="6"/>
  <c r="M454" i="6"/>
  <c r="B455" i="6"/>
  <c r="U454" i="6"/>
  <c r="AJ454" i="6"/>
  <c r="A454" i="6"/>
  <c r="AG454" i="6"/>
  <c r="X454" i="6"/>
  <c r="L454" i="6"/>
  <c r="BN456" i="6"/>
  <c r="BQ455" i="6"/>
  <c r="BU455" i="6"/>
  <c r="BX455" i="6"/>
  <c r="BP455" i="6"/>
  <c r="BM455" i="6"/>
  <c r="J455" i="6"/>
  <c r="AU454" i="6"/>
  <c r="DE453" i="6"/>
  <c r="BW453" i="6"/>
  <c r="BY453" i="6" s="1"/>
  <c r="DG453" i="6"/>
  <c r="DF453" i="6"/>
  <c r="BV454" i="6"/>
  <c r="BT453" i="6"/>
  <c r="CA453" i="6" s="1"/>
  <c r="CB452" i="6"/>
  <c r="CC452" i="6" s="1"/>
  <c r="H454" i="6"/>
  <c r="AT454" i="6" l="1"/>
  <c r="K454" i="6"/>
  <c r="N454" i="6"/>
  <c r="CP453" i="6"/>
  <c r="CJ453" i="6"/>
  <c r="CD453" i="6"/>
  <c r="DB453" i="6"/>
  <c r="CV453" i="6"/>
  <c r="BZ453" i="6"/>
  <c r="AJ455" i="6"/>
  <c r="I455" i="6"/>
  <c r="E455" i="6"/>
  <c r="D455" i="6"/>
  <c r="U455" i="6"/>
  <c r="AP455" i="6"/>
  <c r="R455" i="6"/>
  <c r="L455" i="6"/>
  <c r="AD455" i="6"/>
  <c r="AM455" i="6"/>
  <c r="F455" i="6"/>
  <c r="G455" i="6" s="1"/>
  <c r="B456" i="6"/>
  <c r="BR456" i="6" s="1"/>
  <c r="X455" i="6"/>
  <c r="O455" i="6"/>
  <c r="AG455" i="6"/>
  <c r="AA455" i="6"/>
  <c r="M455" i="6"/>
  <c r="A455" i="6"/>
  <c r="BR455" i="6"/>
  <c r="BS455" i="6" s="1"/>
  <c r="BN457" i="6"/>
  <c r="BU456" i="6"/>
  <c r="BP456" i="6"/>
  <c r="BQ456" i="6"/>
  <c r="BX456" i="6"/>
  <c r="BM456" i="6"/>
  <c r="AT455" i="6"/>
  <c r="AS455" i="6"/>
  <c r="K455" i="6"/>
  <c r="AU455" i="6"/>
  <c r="J456" i="6"/>
  <c r="DG454" i="6"/>
  <c r="BV455" i="6"/>
  <c r="DF454" i="6"/>
  <c r="BW454" i="6"/>
  <c r="BY454" i="6" s="1"/>
  <c r="DE454" i="6"/>
  <c r="BT454" i="6"/>
  <c r="CA454" i="6" s="1"/>
  <c r="CB453" i="6"/>
  <c r="CC453" i="6" s="1"/>
  <c r="P454" i="6"/>
  <c r="Q454" i="6" s="1"/>
  <c r="H455" i="6"/>
  <c r="N455" i="6" l="1"/>
  <c r="BS456" i="6"/>
  <c r="CP454" i="6"/>
  <c r="CV454" i="6"/>
  <c r="DB454" i="6"/>
  <c r="CD454" i="6"/>
  <c r="CJ454" i="6"/>
  <c r="BZ454" i="6"/>
  <c r="M456" i="6"/>
  <c r="L456" i="6"/>
  <c r="A456" i="6"/>
  <c r="D456" i="6"/>
  <c r="AM456" i="6"/>
  <c r="AP456" i="6"/>
  <c r="O456" i="6"/>
  <c r="X456" i="6"/>
  <c r="AG456" i="6"/>
  <c r="AD456" i="6"/>
  <c r="E456" i="6"/>
  <c r="B457" i="6"/>
  <c r="AA456" i="6"/>
  <c r="U456" i="6"/>
  <c r="AJ456" i="6"/>
  <c r="I456" i="6"/>
  <c r="K456" i="6" s="1"/>
  <c r="R456" i="6"/>
  <c r="F456" i="6"/>
  <c r="G456" i="6" s="1"/>
  <c r="BN458" i="6"/>
  <c r="BX457" i="6"/>
  <c r="BP457" i="6"/>
  <c r="BM457" i="6"/>
  <c r="BR457" i="6"/>
  <c r="BS457" i="6" s="1"/>
  <c r="BQ457" i="6"/>
  <c r="BU457" i="6"/>
  <c r="AU456" i="6"/>
  <c r="AT456" i="6"/>
  <c r="AS456" i="6"/>
  <c r="J457" i="6"/>
  <c r="BW455" i="6"/>
  <c r="BY455" i="6" s="1"/>
  <c r="DG455" i="6"/>
  <c r="DF455" i="6"/>
  <c r="DE455" i="6"/>
  <c r="BV456" i="6"/>
  <c r="BT455" i="6"/>
  <c r="CA455" i="6" s="1"/>
  <c r="CB454" i="6"/>
  <c r="CC454" i="6" s="1"/>
  <c r="H456" i="6"/>
  <c r="P455" i="6"/>
  <c r="Q455" i="6" s="1"/>
  <c r="CP455" i="6" l="1"/>
  <c r="CJ455" i="6"/>
  <c r="DB455" i="6"/>
  <c r="CD455" i="6"/>
  <c r="CV455" i="6"/>
  <c r="BZ455" i="6"/>
  <c r="AJ457" i="6"/>
  <c r="L457" i="6"/>
  <c r="AM457" i="6"/>
  <c r="F457" i="6"/>
  <c r="G457" i="6" s="1"/>
  <c r="B458" i="6"/>
  <c r="AD457" i="6"/>
  <c r="I457" i="6"/>
  <c r="K457" i="6" s="1"/>
  <c r="D457" i="6"/>
  <c r="R457" i="6"/>
  <c r="E457" i="6"/>
  <c r="X457" i="6"/>
  <c r="M457" i="6"/>
  <c r="U457" i="6"/>
  <c r="O457" i="6"/>
  <c r="AG457" i="6"/>
  <c r="AP457" i="6"/>
  <c r="A457" i="6"/>
  <c r="AA457" i="6"/>
  <c r="N456" i="6"/>
  <c r="BN459" i="6"/>
  <c r="BM458" i="6"/>
  <c r="BR458" i="6"/>
  <c r="BS458" i="6" s="1"/>
  <c r="BU458" i="6"/>
  <c r="BQ458" i="6"/>
  <c r="BX458" i="6"/>
  <c r="BP458" i="6"/>
  <c r="AS457" i="6"/>
  <c r="AT457" i="6"/>
  <c r="AU457" i="6"/>
  <c r="DF456" i="6"/>
  <c r="DE456" i="6"/>
  <c r="BW456" i="6"/>
  <c r="BY456" i="6" s="1"/>
  <c r="DG456" i="6"/>
  <c r="BV457" i="6"/>
  <c r="BT456" i="6"/>
  <c r="CA456" i="6" s="1"/>
  <c r="CB455" i="6"/>
  <c r="CC455" i="6" s="1"/>
  <c r="H457" i="6"/>
  <c r="P456" i="6"/>
  <c r="Q456" i="6" s="1"/>
  <c r="CD456" i="6" l="1"/>
  <c r="CP456" i="6"/>
  <c r="DB456" i="6"/>
  <c r="CV456" i="6"/>
  <c r="CJ456" i="6"/>
  <c r="BZ456" i="6"/>
  <c r="CB456" i="6" s="1"/>
  <c r="CC456" i="6" s="1"/>
  <c r="X458" i="6"/>
  <c r="O458" i="6"/>
  <c r="A458" i="6"/>
  <c r="E458" i="6"/>
  <c r="I458" i="6"/>
  <c r="B459" i="6"/>
  <c r="M458" i="6"/>
  <c r="D458" i="6"/>
  <c r="AP458" i="6"/>
  <c r="AA458" i="6"/>
  <c r="AG458" i="6"/>
  <c r="AJ458" i="6"/>
  <c r="L458" i="6"/>
  <c r="AM458" i="6"/>
  <c r="AD458" i="6"/>
  <c r="F458" i="6"/>
  <c r="G458" i="6" s="1"/>
  <c r="U458" i="6"/>
  <c r="R458" i="6"/>
  <c r="J458" i="6"/>
  <c r="K458" i="6" s="1"/>
  <c r="N457" i="6"/>
  <c r="BN460" i="6"/>
  <c r="BM459" i="6"/>
  <c r="BR459" i="6"/>
  <c r="BS459" i="6" s="1"/>
  <c r="BU459" i="6"/>
  <c r="BQ459" i="6"/>
  <c r="BX459" i="6"/>
  <c r="BP459" i="6"/>
  <c r="BV458" i="6"/>
  <c r="DF457" i="6"/>
  <c r="BW457" i="6"/>
  <c r="BY457" i="6" s="1"/>
  <c r="DE457" i="6"/>
  <c r="DG457" i="6"/>
  <c r="BT457" i="6"/>
  <c r="CA457" i="6" s="1"/>
  <c r="P457" i="6"/>
  <c r="Q457" i="6" s="1"/>
  <c r="H458" i="6"/>
  <c r="AU458" i="6" l="1"/>
  <c r="AS458" i="6"/>
  <c r="AT458" i="6"/>
  <c r="N458" i="6"/>
  <c r="J459" i="6"/>
  <c r="AT459" i="6" s="1"/>
  <c r="CD457" i="6"/>
  <c r="DB457" i="6"/>
  <c r="CV457" i="6"/>
  <c r="CP457" i="6"/>
  <c r="CJ457" i="6"/>
  <c r="BZ457" i="6"/>
  <c r="R459" i="6"/>
  <c r="A459" i="6"/>
  <c r="AA459" i="6"/>
  <c r="M459" i="6"/>
  <c r="F459" i="6"/>
  <c r="G459" i="6" s="1"/>
  <c r="L459" i="6"/>
  <c r="AM459" i="6"/>
  <c r="AD459" i="6"/>
  <c r="AP459" i="6"/>
  <c r="E459" i="6"/>
  <c r="X459" i="6"/>
  <c r="D459" i="6"/>
  <c r="I459" i="6"/>
  <c r="U459" i="6"/>
  <c r="AJ459" i="6"/>
  <c r="B460" i="6"/>
  <c r="AG459" i="6"/>
  <c r="O459" i="6"/>
  <c r="BN461" i="6"/>
  <c r="BQ460" i="6"/>
  <c r="BU460" i="6"/>
  <c r="BP460" i="6"/>
  <c r="BM460" i="6"/>
  <c r="BX460" i="6"/>
  <c r="BW458" i="6"/>
  <c r="BY458" i="6" s="1"/>
  <c r="DF458" i="6"/>
  <c r="DG458" i="6"/>
  <c r="DE458" i="6"/>
  <c r="BV459" i="6"/>
  <c r="BT458" i="6"/>
  <c r="CA458" i="6" s="1"/>
  <c r="CB457" i="6"/>
  <c r="CC457" i="6" s="1"/>
  <c r="H459" i="6"/>
  <c r="P458" i="6"/>
  <c r="Q458" i="6" s="1"/>
  <c r="K459" i="6" l="1"/>
  <c r="AS459" i="6"/>
  <c r="AU459" i="6"/>
  <c r="J460" i="6"/>
  <c r="J461" i="6" s="1"/>
  <c r="N459" i="6"/>
  <c r="CJ458" i="6"/>
  <c r="CV458" i="6"/>
  <c r="CP458" i="6"/>
  <c r="DB458" i="6"/>
  <c r="CD458" i="6"/>
  <c r="BZ458" i="6"/>
  <c r="AJ460" i="6"/>
  <c r="F460" i="6"/>
  <c r="G460" i="6" s="1"/>
  <c r="E460" i="6"/>
  <c r="R460" i="6"/>
  <c r="O460" i="6"/>
  <c r="AP460" i="6"/>
  <c r="AM460" i="6"/>
  <c r="AD460" i="6"/>
  <c r="B461" i="6"/>
  <c r="AA460" i="6"/>
  <c r="D460" i="6"/>
  <c r="U460" i="6"/>
  <c r="X460" i="6"/>
  <c r="L460" i="6"/>
  <c r="M460" i="6"/>
  <c r="I460" i="6"/>
  <c r="AG460" i="6"/>
  <c r="A460" i="6"/>
  <c r="BR460" i="6"/>
  <c r="BS460" i="6" s="1"/>
  <c r="BN462" i="6"/>
  <c r="BQ461" i="6"/>
  <c r="BM461" i="6"/>
  <c r="BR461" i="6"/>
  <c r="BU461" i="6"/>
  <c r="BP461" i="6"/>
  <c r="BX461" i="6"/>
  <c r="AU460" i="6"/>
  <c r="AT460" i="6"/>
  <c r="DG459" i="6"/>
  <c r="BV460" i="6"/>
  <c r="DF459" i="6"/>
  <c r="BW459" i="6"/>
  <c r="BY459" i="6" s="1"/>
  <c r="DE459" i="6"/>
  <c r="BT459" i="6"/>
  <c r="CA459" i="6" s="1"/>
  <c r="CB458" i="6"/>
  <c r="CC458" i="6" s="1"/>
  <c r="H460" i="6"/>
  <c r="P459" i="6"/>
  <c r="Q459" i="6" s="1"/>
  <c r="AS460" i="6" l="1"/>
  <c r="K460" i="6"/>
  <c r="CP459" i="6"/>
  <c r="CJ459" i="6"/>
  <c r="CV459" i="6"/>
  <c r="CD459" i="6"/>
  <c r="DB459" i="6"/>
  <c r="BZ459" i="6"/>
  <c r="CB459" i="6" s="1"/>
  <c r="CC459" i="6" s="1"/>
  <c r="N460" i="6"/>
  <c r="BS461" i="6"/>
  <c r="M461" i="6"/>
  <c r="O461" i="6"/>
  <c r="AJ461" i="6"/>
  <c r="I461" i="6"/>
  <c r="K461" i="6" s="1"/>
  <c r="AA461" i="6"/>
  <c r="E461" i="6"/>
  <c r="F461" i="6"/>
  <c r="G461" i="6" s="1"/>
  <c r="U461" i="6"/>
  <c r="R461" i="6"/>
  <c r="X461" i="6"/>
  <c r="D461" i="6"/>
  <c r="AG461" i="6"/>
  <c r="AD461" i="6"/>
  <c r="B462" i="6"/>
  <c r="J462" i="6" s="1"/>
  <c r="A461" i="6"/>
  <c r="AP461" i="6"/>
  <c r="L461" i="6"/>
  <c r="AM461" i="6"/>
  <c r="BN463" i="6"/>
  <c r="BQ462" i="6"/>
  <c r="BX462" i="6"/>
  <c r="BU462" i="6"/>
  <c r="BM462" i="6"/>
  <c r="BP462" i="6"/>
  <c r="AU461" i="6"/>
  <c r="AT461" i="6"/>
  <c r="AS461" i="6"/>
  <c r="BW460" i="6"/>
  <c r="BY460" i="6" s="1"/>
  <c r="DG460" i="6"/>
  <c r="DE460" i="6"/>
  <c r="BV461" i="6"/>
  <c r="DF460" i="6"/>
  <c r="BT460" i="6"/>
  <c r="CA460" i="6" s="1"/>
  <c r="H461" i="6"/>
  <c r="P460" i="6"/>
  <c r="Q460" i="6" s="1"/>
  <c r="BR462" i="6" l="1"/>
  <c r="BS462" i="6" s="1"/>
  <c r="N461" i="6"/>
  <c r="CJ460" i="6"/>
  <c r="DB460" i="6"/>
  <c r="CP460" i="6"/>
  <c r="CV460" i="6"/>
  <c r="CD460" i="6"/>
  <c r="BZ460" i="6"/>
  <c r="CB460" i="6" s="1"/>
  <c r="CC460" i="6" s="1"/>
  <c r="X462" i="6"/>
  <c r="B463" i="6"/>
  <c r="R462" i="6"/>
  <c r="O462" i="6"/>
  <c r="M462" i="6"/>
  <c r="L462" i="6"/>
  <c r="D462" i="6"/>
  <c r="AA462" i="6"/>
  <c r="E462" i="6"/>
  <c r="AG462" i="6"/>
  <c r="AD462" i="6"/>
  <c r="A462" i="6"/>
  <c r="I462" i="6"/>
  <c r="K462" i="6" s="1"/>
  <c r="AM462" i="6"/>
  <c r="AP462" i="6"/>
  <c r="U462" i="6"/>
  <c r="AJ462" i="6"/>
  <c r="F462" i="6"/>
  <c r="G462" i="6" s="1"/>
  <c r="BN464" i="6"/>
  <c r="BQ463" i="6"/>
  <c r="BX463" i="6"/>
  <c r="BU463" i="6"/>
  <c r="BM463" i="6"/>
  <c r="BR463" i="6"/>
  <c r="BP463" i="6"/>
  <c r="AT462" i="6"/>
  <c r="AU462" i="6"/>
  <c r="AS462" i="6"/>
  <c r="J463" i="6"/>
  <c r="DG461" i="6"/>
  <c r="DF461" i="6"/>
  <c r="BW461" i="6"/>
  <c r="BY461" i="6" s="1"/>
  <c r="DE461" i="6"/>
  <c r="BV462" i="6"/>
  <c r="BT461" i="6"/>
  <c r="CA461" i="6" s="1"/>
  <c r="H462" i="6"/>
  <c r="P461" i="6"/>
  <c r="Q461" i="6" s="1"/>
  <c r="N462" i="6" l="1"/>
  <c r="BS463" i="6"/>
  <c r="CP461" i="6"/>
  <c r="CV461" i="6"/>
  <c r="CJ461" i="6"/>
  <c r="CD461" i="6"/>
  <c r="DB461" i="6"/>
  <c r="BZ461" i="6"/>
  <c r="M463" i="6"/>
  <c r="L463" i="6"/>
  <c r="U463" i="6"/>
  <c r="AP463" i="6"/>
  <c r="AG463" i="6"/>
  <c r="E463" i="6"/>
  <c r="AM463" i="6"/>
  <c r="F463" i="6"/>
  <c r="G463" i="6" s="1"/>
  <c r="AJ463" i="6"/>
  <c r="O463" i="6"/>
  <c r="AA463" i="6"/>
  <c r="AD463" i="6"/>
  <c r="D463" i="6"/>
  <c r="X463" i="6"/>
  <c r="I463" i="6"/>
  <c r="K463" i="6" s="1"/>
  <c r="R463" i="6"/>
  <c r="A463" i="6"/>
  <c r="B464" i="6"/>
  <c r="BU464" i="6"/>
  <c r="BX464" i="6"/>
  <c r="BP464" i="6"/>
  <c r="BN465" i="6"/>
  <c r="BQ464" i="6"/>
  <c r="BR464" i="6"/>
  <c r="BM464" i="6"/>
  <c r="AU463" i="6"/>
  <c r="J464" i="6"/>
  <c r="AT463" i="6"/>
  <c r="AS463" i="6"/>
  <c r="DF462" i="6"/>
  <c r="BW462" i="6"/>
  <c r="BY462" i="6" s="1"/>
  <c r="DG462" i="6"/>
  <c r="DE462" i="6"/>
  <c r="BV463" i="6"/>
  <c r="BT462" i="6"/>
  <c r="CA462" i="6" s="1"/>
  <c r="CB461" i="6"/>
  <c r="CC461" i="6" s="1"/>
  <c r="H463" i="6"/>
  <c r="P462" i="6"/>
  <c r="Q462" i="6" s="1"/>
  <c r="BS464" i="6" l="1"/>
  <c r="DB462" i="6"/>
  <c r="CV462" i="6"/>
  <c r="CP462" i="6"/>
  <c r="CJ462" i="6"/>
  <c r="CD462" i="6"/>
  <c r="BZ462" i="6"/>
  <c r="N463" i="6"/>
  <c r="AJ464" i="6"/>
  <c r="A464" i="6"/>
  <c r="AG464" i="6"/>
  <c r="R464" i="6"/>
  <c r="B465" i="6"/>
  <c r="BR465" i="6" s="1"/>
  <c r="BS465" i="6" s="1"/>
  <c r="AD464" i="6"/>
  <c r="I464" i="6"/>
  <c r="K464" i="6" s="1"/>
  <c r="M464" i="6"/>
  <c r="F464" i="6"/>
  <c r="G464" i="6" s="1"/>
  <c r="AA464" i="6"/>
  <c r="X464" i="6"/>
  <c r="E464" i="6"/>
  <c r="L464" i="6"/>
  <c r="D464" i="6"/>
  <c r="AM464" i="6"/>
  <c r="AP464" i="6"/>
  <c r="O464" i="6"/>
  <c r="U464" i="6"/>
  <c r="BN466" i="6"/>
  <c r="BU465" i="6"/>
  <c r="BP465" i="6"/>
  <c r="BM465" i="6"/>
  <c r="BQ465" i="6"/>
  <c r="BX465" i="6"/>
  <c r="AS464" i="6"/>
  <c r="AU464" i="6"/>
  <c r="AT464" i="6"/>
  <c r="J465" i="6"/>
  <c r="BV464" i="6"/>
  <c r="BW463" i="6"/>
  <c r="BY463" i="6" s="1"/>
  <c r="DE463" i="6"/>
  <c r="DG463" i="6"/>
  <c r="DF463" i="6"/>
  <c r="BT463" i="6"/>
  <c r="CA463" i="6" s="1"/>
  <c r="CB462" i="6"/>
  <c r="CC462" i="6" s="1"/>
  <c r="H464" i="6"/>
  <c r="P463" i="6"/>
  <c r="Q463" i="6" s="1"/>
  <c r="N464" i="6" l="1"/>
  <c r="CJ463" i="6"/>
  <c r="CD463" i="6"/>
  <c r="DB463" i="6"/>
  <c r="CV463" i="6"/>
  <c r="CP463" i="6"/>
  <c r="BZ463" i="6"/>
  <c r="B466" i="6"/>
  <c r="U465" i="6"/>
  <c r="O465" i="6"/>
  <c r="AG465" i="6"/>
  <c r="AP465" i="6"/>
  <c r="AA465" i="6"/>
  <c r="L465" i="6"/>
  <c r="M465" i="6"/>
  <c r="F465" i="6"/>
  <c r="G465" i="6" s="1"/>
  <c r="A465" i="6"/>
  <c r="AJ465" i="6"/>
  <c r="AM465" i="6"/>
  <c r="AD465" i="6"/>
  <c r="D465" i="6"/>
  <c r="X465" i="6"/>
  <c r="E465" i="6"/>
  <c r="R465" i="6"/>
  <c r="I465" i="6"/>
  <c r="K465" i="6" s="1"/>
  <c r="BN467" i="6"/>
  <c r="BM466" i="6"/>
  <c r="BR466" i="6"/>
  <c r="BS466" i="6" s="1"/>
  <c r="BU466" i="6"/>
  <c r="BP466" i="6"/>
  <c r="BQ466" i="6"/>
  <c r="BX466" i="6"/>
  <c r="AU465" i="6"/>
  <c r="AT465" i="6"/>
  <c r="J466" i="6"/>
  <c r="AS465" i="6"/>
  <c r="DE464" i="6"/>
  <c r="BW464" i="6"/>
  <c r="BY464" i="6" s="1"/>
  <c r="DG464" i="6"/>
  <c r="DF464" i="6"/>
  <c r="BV465" i="6"/>
  <c r="BT464" i="6"/>
  <c r="CA464" i="6" s="1"/>
  <c r="CB463" i="6"/>
  <c r="CC463" i="6" s="1"/>
  <c r="P464" i="6"/>
  <c r="Q464" i="6" s="1"/>
  <c r="H465" i="6"/>
  <c r="CV464" i="6" l="1"/>
  <c r="CP464" i="6"/>
  <c r="DB464" i="6"/>
  <c r="CJ464" i="6"/>
  <c r="CD464" i="6"/>
  <c r="BZ464" i="6"/>
  <c r="N465" i="6"/>
  <c r="AD466" i="6"/>
  <c r="O466" i="6"/>
  <c r="U466" i="6"/>
  <c r="X466" i="6"/>
  <c r="B467" i="6"/>
  <c r="BR467" i="6" s="1"/>
  <c r="BS467" i="6" s="1"/>
  <c r="AP466" i="6"/>
  <c r="F466" i="6"/>
  <c r="G466" i="6" s="1"/>
  <c r="R466" i="6"/>
  <c r="I466" i="6"/>
  <c r="K466" i="6" s="1"/>
  <c r="AJ466" i="6"/>
  <c r="E466" i="6"/>
  <c r="A466" i="6"/>
  <c r="D466" i="6"/>
  <c r="M466" i="6"/>
  <c r="AA466" i="6"/>
  <c r="L466" i="6"/>
  <c r="AG466" i="6"/>
  <c r="AM466" i="6"/>
  <c r="BN468" i="6"/>
  <c r="BM467" i="6"/>
  <c r="BP467" i="6"/>
  <c r="BX467" i="6"/>
  <c r="BU467" i="6"/>
  <c r="BQ467" i="6"/>
  <c r="AT466" i="6"/>
  <c r="AS466" i="6"/>
  <c r="AU466" i="6"/>
  <c r="J467" i="6"/>
  <c r="DE465" i="6"/>
  <c r="BV466" i="6"/>
  <c r="BW465" i="6"/>
  <c r="BY465" i="6" s="1"/>
  <c r="DG465" i="6"/>
  <c r="DF465" i="6"/>
  <c r="BT465" i="6"/>
  <c r="CA465" i="6" s="1"/>
  <c r="CB464" i="6"/>
  <c r="CC464" i="6" s="1"/>
  <c r="H466" i="6"/>
  <c r="P465" i="6"/>
  <c r="Q465" i="6" s="1"/>
  <c r="CJ465" i="6" l="1"/>
  <c r="DB465" i="6"/>
  <c r="CD465" i="6"/>
  <c r="CP465" i="6"/>
  <c r="CV465" i="6"/>
  <c r="BZ465" i="6"/>
  <c r="R467" i="6"/>
  <c r="E467" i="6"/>
  <c r="M467" i="6"/>
  <c r="AM467" i="6"/>
  <c r="L467" i="6"/>
  <c r="AA467" i="6"/>
  <c r="F467" i="6"/>
  <c r="G467" i="6" s="1"/>
  <c r="U467" i="6"/>
  <c r="AD467" i="6"/>
  <c r="D467" i="6"/>
  <c r="AP467" i="6"/>
  <c r="B468" i="6"/>
  <c r="AG467" i="6"/>
  <c r="AJ467" i="6"/>
  <c r="O467" i="6"/>
  <c r="I467" i="6"/>
  <c r="K467" i="6" s="1"/>
  <c r="A467" i="6"/>
  <c r="X467" i="6"/>
  <c r="N466" i="6"/>
  <c r="BQ468" i="6"/>
  <c r="BN469" i="6"/>
  <c r="BM468" i="6"/>
  <c r="BR468" i="6"/>
  <c r="BS468" i="6" s="1"/>
  <c r="BU468" i="6"/>
  <c r="BX468" i="6"/>
  <c r="BP468" i="6"/>
  <c r="AS467" i="6"/>
  <c r="AT467" i="6"/>
  <c r="AU467" i="6"/>
  <c r="J468" i="6"/>
  <c r="BW466" i="6"/>
  <c r="BY466" i="6" s="1"/>
  <c r="BV467" i="6"/>
  <c r="DF466" i="6"/>
  <c r="DE466" i="6"/>
  <c r="DG466" i="6"/>
  <c r="BT466" i="6"/>
  <c r="CA466" i="6" s="1"/>
  <c r="CB465" i="6"/>
  <c r="CC465" i="6" s="1"/>
  <c r="H467" i="6"/>
  <c r="P466" i="6"/>
  <c r="Q466" i="6" s="1"/>
  <c r="N467" i="6" l="1"/>
  <c r="DB466" i="6"/>
  <c r="CV466" i="6"/>
  <c r="CD466" i="6"/>
  <c r="CP466" i="6"/>
  <c r="CJ466" i="6"/>
  <c r="BZ466" i="6"/>
  <c r="X468" i="6"/>
  <c r="F468" i="6"/>
  <c r="G468" i="6" s="1"/>
  <c r="R468" i="6"/>
  <c r="D468" i="6"/>
  <c r="AA468" i="6"/>
  <c r="E468" i="6"/>
  <c r="AM468" i="6"/>
  <c r="M468" i="6"/>
  <c r="B469" i="6"/>
  <c r="J469" i="6" s="1"/>
  <c r="AP468" i="6"/>
  <c r="A468" i="6"/>
  <c r="AG468" i="6"/>
  <c r="AJ468" i="6"/>
  <c r="O468" i="6"/>
  <c r="AD468" i="6"/>
  <c r="L468" i="6"/>
  <c r="I468" i="6"/>
  <c r="K468" i="6" s="1"/>
  <c r="U468" i="6"/>
  <c r="BQ469" i="6"/>
  <c r="BX469" i="6"/>
  <c r="BM469" i="6"/>
  <c r="BN470" i="6"/>
  <c r="BU469" i="6"/>
  <c r="BP469" i="6"/>
  <c r="AU468" i="6"/>
  <c r="AS468" i="6"/>
  <c r="AT468" i="6"/>
  <c r="BW467" i="6"/>
  <c r="BY467" i="6" s="1"/>
  <c r="DG467" i="6"/>
  <c r="DF467" i="6"/>
  <c r="BV468" i="6"/>
  <c r="DE467" i="6"/>
  <c r="BT467" i="6"/>
  <c r="CA467" i="6" s="1"/>
  <c r="CB466" i="6"/>
  <c r="CC466" i="6" s="1"/>
  <c r="H468" i="6"/>
  <c r="P467" i="6"/>
  <c r="Q467" i="6" s="1"/>
  <c r="BR469" i="6" l="1"/>
  <c r="BS469" i="6" s="1"/>
  <c r="DB467" i="6"/>
  <c r="CJ467" i="6"/>
  <c r="CD467" i="6"/>
  <c r="CV467" i="6"/>
  <c r="CP467" i="6"/>
  <c r="BZ467" i="6"/>
  <c r="N468" i="6"/>
  <c r="R469" i="6"/>
  <c r="A469" i="6"/>
  <c r="AP469" i="6"/>
  <c r="F469" i="6"/>
  <c r="G469" i="6" s="1"/>
  <c r="AA469" i="6"/>
  <c r="X469" i="6"/>
  <c r="B470" i="6"/>
  <c r="BR470" i="6" s="1"/>
  <c r="M469" i="6"/>
  <c r="I469" i="6"/>
  <c r="K469" i="6" s="1"/>
  <c r="D469" i="6"/>
  <c r="AJ469" i="6"/>
  <c r="AM469" i="6"/>
  <c r="E469" i="6"/>
  <c r="U469" i="6"/>
  <c r="AG469" i="6"/>
  <c r="L469" i="6"/>
  <c r="AD469" i="6"/>
  <c r="O469" i="6"/>
  <c r="BN471" i="6"/>
  <c r="BQ470" i="6"/>
  <c r="BX470" i="6"/>
  <c r="BU470" i="6"/>
  <c r="BP470" i="6"/>
  <c r="BM470" i="6"/>
  <c r="AU469" i="6"/>
  <c r="AT469" i="6"/>
  <c r="AS469" i="6"/>
  <c r="DE468" i="6"/>
  <c r="BV469" i="6"/>
  <c r="BW468" i="6"/>
  <c r="BY468" i="6" s="1"/>
  <c r="DG468" i="6"/>
  <c r="DF468" i="6"/>
  <c r="BT468" i="6"/>
  <c r="CA468" i="6" s="1"/>
  <c r="CB467" i="6"/>
  <c r="CC467" i="6" s="1"/>
  <c r="H469" i="6"/>
  <c r="P468" i="6"/>
  <c r="Q468" i="6" s="1"/>
  <c r="BS470" i="6" l="1"/>
  <c r="DB468" i="6"/>
  <c r="CD468" i="6"/>
  <c r="CV468" i="6"/>
  <c r="CP468" i="6"/>
  <c r="CJ468" i="6"/>
  <c r="BZ468" i="6"/>
  <c r="CB468" i="6" s="1"/>
  <c r="CC468" i="6" s="1"/>
  <c r="J470" i="6"/>
  <c r="K470" i="6" s="1"/>
  <c r="AD470" i="6"/>
  <c r="I470" i="6"/>
  <c r="R470" i="6"/>
  <c r="B471" i="6"/>
  <c r="D470" i="6"/>
  <c r="O470" i="6"/>
  <c r="E470" i="6"/>
  <c r="AM470" i="6"/>
  <c r="AP470" i="6"/>
  <c r="F470" i="6"/>
  <c r="G470" i="6" s="1"/>
  <c r="M470" i="6"/>
  <c r="AA470" i="6"/>
  <c r="AJ470" i="6"/>
  <c r="A470" i="6"/>
  <c r="AG470" i="6"/>
  <c r="X470" i="6"/>
  <c r="L470" i="6"/>
  <c r="U470" i="6"/>
  <c r="N469" i="6"/>
  <c r="BN472" i="6"/>
  <c r="BU471" i="6"/>
  <c r="BX471" i="6"/>
  <c r="BP471" i="6"/>
  <c r="BQ471" i="6"/>
  <c r="BR471" i="6"/>
  <c r="BS471" i="6" s="1"/>
  <c r="BM471" i="6"/>
  <c r="BW469" i="6"/>
  <c r="BY469" i="6" s="1"/>
  <c r="DG469" i="6"/>
  <c r="BV470" i="6"/>
  <c r="DE469" i="6"/>
  <c r="DF469" i="6"/>
  <c r="BT469" i="6"/>
  <c r="CA469" i="6" s="1"/>
  <c r="H470" i="6"/>
  <c r="P469" i="6"/>
  <c r="Q469" i="6" s="1"/>
  <c r="AS470" i="6" l="1"/>
  <c r="AT470" i="6"/>
  <c r="AU470" i="6"/>
  <c r="J471" i="6"/>
  <c r="AU471" i="6" s="1"/>
  <c r="DB469" i="6"/>
  <c r="CP469" i="6"/>
  <c r="CV469" i="6"/>
  <c r="CJ469" i="6"/>
  <c r="CD469" i="6"/>
  <c r="BZ469" i="6"/>
  <c r="N470" i="6"/>
  <c r="X471" i="6"/>
  <c r="O471" i="6"/>
  <c r="AA471" i="6"/>
  <c r="L471" i="6"/>
  <c r="AM471" i="6"/>
  <c r="AD471" i="6"/>
  <c r="F471" i="6"/>
  <c r="G471" i="6" s="1"/>
  <c r="R471" i="6"/>
  <c r="M471" i="6"/>
  <c r="A471" i="6"/>
  <c r="E471" i="6"/>
  <c r="U471" i="6"/>
  <c r="AJ471" i="6"/>
  <c r="I471" i="6"/>
  <c r="D471" i="6"/>
  <c r="AP471" i="6"/>
  <c r="B472" i="6"/>
  <c r="AG471" i="6"/>
  <c r="BN473" i="6"/>
  <c r="BX472" i="6"/>
  <c r="BU472" i="6"/>
  <c r="BP472" i="6"/>
  <c r="BQ472" i="6"/>
  <c r="BM472" i="6"/>
  <c r="BR472" i="6"/>
  <c r="BS472" i="6" s="1"/>
  <c r="BW470" i="6"/>
  <c r="BY470" i="6" s="1"/>
  <c r="DG470" i="6"/>
  <c r="DF470" i="6"/>
  <c r="DE470" i="6"/>
  <c r="BV471" i="6"/>
  <c r="BT470" i="6"/>
  <c r="CA470" i="6" s="1"/>
  <c r="CB469" i="6"/>
  <c r="CC469" i="6" s="1"/>
  <c r="P470" i="6"/>
  <c r="Q470" i="6" s="1"/>
  <c r="H471" i="6"/>
  <c r="J472" i="6" l="1"/>
  <c r="AS471" i="6"/>
  <c r="AT471" i="6"/>
  <c r="N471" i="6"/>
  <c r="K471" i="6"/>
  <c r="CD470" i="6"/>
  <c r="DB470" i="6"/>
  <c r="CV470" i="6"/>
  <c r="CJ470" i="6"/>
  <c r="CP470" i="6"/>
  <c r="BZ470" i="6"/>
  <c r="CB470" i="6" s="1"/>
  <c r="CC470" i="6" s="1"/>
  <c r="R472" i="6"/>
  <c r="E472" i="6"/>
  <c r="AM472" i="6"/>
  <c r="M472" i="6"/>
  <c r="L472" i="6"/>
  <c r="B473" i="6"/>
  <c r="BR473" i="6" s="1"/>
  <c r="BS473" i="6" s="1"/>
  <c r="O472" i="6"/>
  <c r="U472" i="6"/>
  <c r="X472" i="6"/>
  <c r="AG472" i="6"/>
  <c r="F472" i="6"/>
  <c r="G472" i="6" s="1"/>
  <c r="AA472" i="6"/>
  <c r="AD472" i="6"/>
  <c r="I472" i="6"/>
  <c r="K472" i="6" s="1"/>
  <c r="AJ472" i="6"/>
  <c r="D472" i="6"/>
  <c r="AP472" i="6"/>
  <c r="A472" i="6"/>
  <c r="BN474" i="6"/>
  <c r="BP473" i="6"/>
  <c r="BM473" i="6"/>
  <c r="BU473" i="6"/>
  <c r="BQ473" i="6"/>
  <c r="BX473" i="6"/>
  <c r="AS472" i="6"/>
  <c r="AT472" i="6"/>
  <c r="AU472" i="6"/>
  <c r="DF471" i="6"/>
  <c r="BW471" i="6"/>
  <c r="BY471" i="6" s="1"/>
  <c r="DE471" i="6"/>
  <c r="BV472" i="6"/>
  <c r="DG471" i="6"/>
  <c r="BT471" i="6"/>
  <c r="CA471" i="6" s="1"/>
  <c r="H472" i="6"/>
  <c r="P471" i="6"/>
  <c r="Q471" i="6" s="1"/>
  <c r="N472" i="6" l="1"/>
  <c r="DB471" i="6"/>
  <c r="CV471" i="6"/>
  <c r="CD471" i="6"/>
  <c r="CP471" i="6"/>
  <c r="CJ471" i="6"/>
  <c r="BZ471" i="6"/>
  <c r="CB471" i="6" s="1"/>
  <c r="CC471" i="6" s="1"/>
  <c r="X473" i="6"/>
  <c r="E473" i="6"/>
  <c r="U473" i="6"/>
  <c r="O473" i="6"/>
  <c r="AP473" i="6"/>
  <c r="R473" i="6"/>
  <c r="I473" i="6"/>
  <c r="AG473" i="6"/>
  <c r="L473" i="6"/>
  <c r="AA473" i="6"/>
  <c r="AD473" i="6"/>
  <c r="F473" i="6"/>
  <c r="G473" i="6" s="1"/>
  <c r="M473" i="6"/>
  <c r="D473" i="6"/>
  <c r="B474" i="6"/>
  <c r="AJ473" i="6"/>
  <c r="A473" i="6"/>
  <c r="AM473" i="6"/>
  <c r="J473" i="6"/>
  <c r="AU473" i="6" s="1"/>
  <c r="BN475" i="6"/>
  <c r="BP474" i="6"/>
  <c r="BM474" i="6"/>
  <c r="BU474" i="6"/>
  <c r="BQ474" i="6"/>
  <c r="BX474" i="6"/>
  <c r="BW472" i="6"/>
  <c r="BY472" i="6" s="1"/>
  <c r="BV473" i="6"/>
  <c r="DG472" i="6"/>
  <c r="DF472" i="6"/>
  <c r="DE472" i="6"/>
  <c r="BT472" i="6"/>
  <c r="CA472" i="6" s="1"/>
  <c r="H473" i="6"/>
  <c r="P472" i="6"/>
  <c r="Q472" i="6" s="1"/>
  <c r="AS473" i="6" l="1"/>
  <c r="AT473" i="6"/>
  <c r="DB472" i="6"/>
  <c r="CD472" i="6"/>
  <c r="CP472" i="6"/>
  <c r="CJ472" i="6"/>
  <c r="CV472" i="6"/>
  <c r="BZ472" i="6"/>
  <c r="CB472" i="6" s="1"/>
  <c r="CC472" i="6" s="1"/>
  <c r="K473" i="6"/>
  <c r="M474" i="6"/>
  <c r="D474" i="6"/>
  <c r="AP474" i="6"/>
  <c r="F474" i="6"/>
  <c r="G474" i="6" s="1"/>
  <c r="X474" i="6"/>
  <c r="I474" i="6"/>
  <c r="A474" i="6"/>
  <c r="AA474" i="6"/>
  <c r="L474" i="6"/>
  <c r="U474" i="6"/>
  <c r="AD474" i="6"/>
  <c r="E474" i="6"/>
  <c r="AG474" i="6"/>
  <c r="AM474" i="6"/>
  <c r="R474" i="6"/>
  <c r="B475" i="6"/>
  <c r="AJ474" i="6"/>
  <c r="O474" i="6"/>
  <c r="J474" i="6"/>
  <c r="J475" i="6" s="1"/>
  <c r="BR474" i="6"/>
  <c r="BS474" i="6" s="1"/>
  <c r="N473" i="6"/>
  <c r="BN476" i="6"/>
  <c r="BM475" i="6"/>
  <c r="BR475" i="6"/>
  <c r="BX475" i="6"/>
  <c r="BQ475" i="6"/>
  <c r="BU475" i="6"/>
  <c r="BP475" i="6"/>
  <c r="BV474" i="6"/>
  <c r="DG473" i="6"/>
  <c r="DF473" i="6"/>
  <c r="BW473" i="6"/>
  <c r="BY473" i="6" s="1"/>
  <c r="DE473" i="6"/>
  <c r="BT473" i="6"/>
  <c r="CA473" i="6" s="1"/>
  <c r="H474" i="6"/>
  <c r="P473" i="6"/>
  <c r="Q473" i="6" s="1"/>
  <c r="AT474" i="6" l="1"/>
  <c r="AU474" i="6"/>
  <c r="K474" i="6"/>
  <c r="AS474" i="6"/>
  <c r="CJ473" i="6"/>
  <c r="CD473" i="6"/>
  <c r="DB473" i="6"/>
  <c r="CV473" i="6"/>
  <c r="CP473" i="6"/>
  <c r="BZ473" i="6"/>
  <c r="BS475" i="6"/>
  <c r="N474" i="6"/>
  <c r="R475" i="6"/>
  <c r="A475" i="6"/>
  <c r="M475" i="6"/>
  <c r="F475" i="6"/>
  <c r="G475" i="6" s="1"/>
  <c r="L475" i="6"/>
  <c r="AM475" i="6"/>
  <c r="I475" i="6"/>
  <c r="K475" i="6" s="1"/>
  <c r="X475" i="6"/>
  <c r="E475" i="6"/>
  <c r="D475" i="6"/>
  <c r="U475" i="6"/>
  <c r="AJ475" i="6"/>
  <c r="B476" i="6"/>
  <c r="J476" i="6" s="1"/>
  <c r="AG475" i="6"/>
  <c r="AD475" i="6"/>
  <c r="O475" i="6"/>
  <c r="AA475" i="6"/>
  <c r="AP475" i="6"/>
  <c r="BN477" i="6"/>
  <c r="BP476" i="6"/>
  <c r="BX476" i="6"/>
  <c r="BU476" i="6"/>
  <c r="BM476" i="6"/>
  <c r="BQ476" i="6"/>
  <c r="AT475" i="6"/>
  <c r="AU475" i="6"/>
  <c r="AS475" i="6"/>
  <c r="DE474" i="6"/>
  <c r="BV475" i="6"/>
  <c r="BW474" i="6"/>
  <c r="BY474" i="6" s="1"/>
  <c r="DG474" i="6"/>
  <c r="DF474" i="6"/>
  <c r="BT474" i="6"/>
  <c r="CA474" i="6" s="1"/>
  <c r="CB473" i="6"/>
  <c r="CC473" i="6" s="1"/>
  <c r="H475" i="6"/>
  <c r="P474" i="6"/>
  <c r="Q474" i="6" s="1"/>
  <c r="N475" i="6" l="1"/>
  <c r="CP474" i="6"/>
  <c r="CJ474" i="6"/>
  <c r="DB474" i="6"/>
  <c r="CV474" i="6"/>
  <c r="CD474" i="6"/>
  <c r="BZ474" i="6"/>
  <c r="CB474" i="6" s="1"/>
  <c r="CC474" i="6" s="1"/>
  <c r="E476" i="6"/>
  <c r="U476" i="6"/>
  <c r="AJ476" i="6"/>
  <c r="F476" i="6"/>
  <c r="G476" i="6" s="1"/>
  <c r="AM476" i="6"/>
  <c r="L476" i="6"/>
  <c r="M476" i="6"/>
  <c r="I476" i="6"/>
  <c r="K476" i="6" s="1"/>
  <c r="AA476" i="6"/>
  <c r="AP476" i="6"/>
  <c r="A476" i="6"/>
  <c r="AG476" i="6"/>
  <c r="X476" i="6"/>
  <c r="O476" i="6"/>
  <c r="AD476" i="6"/>
  <c r="B477" i="6"/>
  <c r="J477" i="6" s="1"/>
  <c r="R476" i="6"/>
  <c r="D476" i="6"/>
  <c r="BR476" i="6"/>
  <c r="BS476" i="6" s="1"/>
  <c r="BN478" i="6"/>
  <c r="BQ477" i="6"/>
  <c r="BM477" i="6"/>
  <c r="BX477" i="6"/>
  <c r="BP477" i="6"/>
  <c r="BU477" i="6"/>
  <c r="AU476" i="6"/>
  <c r="AS476" i="6"/>
  <c r="AT476" i="6"/>
  <c r="DE475" i="6"/>
  <c r="DG475" i="6"/>
  <c r="DF475" i="6"/>
  <c r="BV476" i="6"/>
  <c r="BW475" i="6"/>
  <c r="BY475" i="6" s="1"/>
  <c r="BT475" i="6"/>
  <c r="CA475" i="6" s="1"/>
  <c r="P475" i="6"/>
  <c r="Q475" i="6" s="1"/>
  <c r="H476" i="6"/>
  <c r="N476" i="6" l="1"/>
  <c r="CJ475" i="6"/>
  <c r="CD475" i="6"/>
  <c r="DB475" i="6"/>
  <c r="CV475" i="6"/>
  <c r="CP475" i="6"/>
  <c r="BZ475" i="6"/>
  <c r="M477" i="6"/>
  <c r="U477" i="6"/>
  <c r="R477" i="6"/>
  <c r="I477" i="6"/>
  <c r="K477" i="6" s="1"/>
  <c r="AG477" i="6"/>
  <c r="D477" i="6"/>
  <c r="AP477" i="6"/>
  <c r="A477" i="6"/>
  <c r="O477" i="6"/>
  <c r="X477" i="6"/>
  <c r="E477" i="6"/>
  <c r="AJ477" i="6"/>
  <c r="F477" i="6"/>
  <c r="G477" i="6" s="1"/>
  <c r="AM477" i="6"/>
  <c r="AD477" i="6"/>
  <c r="L477" i="6"/>
  <c r="AA477" i="6"/>
  <c r="B478" i="6"/>
  <c r="BR477" i="6"/>
  <c r="BS477" i="6" s="1"/>
  <c r="BN479" i="6"/>
  <c r="BQ478" i="6"/>
  <c r="BX478" i="6"/>
  <c r="BU478" i="6"/>
  <c r="BM478" i="6"/>
  <c r="BR478" i="6"/>
  <c r="BP478" i="6"/>
  <c r="J478" i="6"/>
  <c r="AU477" i="6"/>
  <c r="AS477" i="6"/>
  <c r="AT477" i="6"/>
  <c r="DE476" i="6"/>
  <c r="BW476" i="6"/>
  <c r="BY476" i="6" s="1"/>
  <c r="BV477" i="6"/>
  <c r="DG476" i="6"/>
  <c r="DF476" i="6"/>
  <c r="BT476" i="6"/>
  <c r="CA476" i="6" s="1"/>
  <c r="CB475" i="6"/>
  <c r="CC475" i="6" s="1"/>
  <c r="H477" i="6"/>
  <c r="P476" i="6"/>
  <c r="Q476" i="6" s="1"/>
  <c r="N477" i="6" l="1"/>
  <c r="CP476" i="6"/>
  <c r="CJ476" i="6"/>
  <c r="CV476" i="6"/>
  <c r="CD476" i="6"/>
  <c r="DB476" i="6"/>
  <c r="BZ476" i="6"/>
  <c r="CB476" i="6" s="1"/>
  <c r="CC476" i="6" s="1"/>
  <c r="BS478" i="6"/>
  <c r="R478" i="6"/>
  <c r="O478" i="6"/>
  <c r="M478" i="6"/>
  <c r="A478" i="6"/>
  <c r="E478" i="6"/>
  <c r="AG478" i="6"/>
  <c r="AD478" i="6"/>
  <c r="L478" i="6"/>
  <c r="B479" i="6"/>
  <c r="AA478" i="6"/>
  <c r="AJ478" i="6"/>
  <c r="I478" i="6"/>
  <c r="K478" i="6" s="1"/>
  <c r="AM478" i="6"/>
  <c r="AP478" i="6"/>
  <c r="D478" i="6"/>
  <c r="U478" i="6"/>
  <c r="F478" i="6"/>
  <c r="G478" i="6" s="1"/>
  <c r="X478" i="6"/>
  <c r="BN480" i="6"/>
  <c r="BQ479" i="6"/>
  <c r="BX479" i="6"/>
  <c r="BU479" i="6"/>
  <c r="BM479" i="6"/>
  <c r="BR479" i="6"/>
  <c r="BS479" i="6" s="1"/>
  <c r="BP479" i="6"/>
  <c r="AU478" i="6"/>
  <c r="J479" i="6"/>
  <c r="AS478" i="6"/>
  <c r="AT478" i="6"/>
  <c r="DE477" i="6"/>
  <c r="DG477" i="6"/>
  <c r="DF477" i="6"/>
  <c r="BV478" i="6"/>
  <c r="BW477" i="6"/>
  <c r="BY477" i="6" s="1"/>
  <c r="BT477" i="6"/>
  <c r="CA477" i="6" s="1"/>
  <c r="H478" i="6"/>
  <c r="P477" i="6"/>
  <c r="Q477" i="6" s="1"/>
  <c r="N478" i="6" l="1"/>
  <c r="CV477" i="6"/>
  <c r="CD477" i="6"/>
  <c r="DB477" i="6"/>
  <c r="CJ477" i="6"/>
  <c r="CP477" i="6"/>
  <c r="BZ477" i="6"/>
  <c r="X479" i="6"/>
  <c r="F479" i="6"/>
  <c r="G479" i="6" s="1"/>
  <c r="R479" i="6"/>
  <c r="A479" i="6"/>
  <c r="E479" i="6"/>
  <c r="AP479" i="6"/>
  <c r="B480" i="6"/>
  <c r="J480" i="6" s="1"/>
  <c r="U479" i="6"/>
  <c r="M479" i="6"/>
  <c r="L479" i="6"/>
  <c r="D479" i="6"/>
  <c r="AM479" i="6"/>
  <c r="AA479" i="6"/>
  <c r="AJ479" i="6"/>
  <c r="O479" i="6"/>
  <c r="AG479" i="6"/>
  <c r="AD479" i="6"/>
  <c r="I479" i="6"/>
  <c r="BN481" i="6"/>
  <c r="BX480" i="6"/>
  <c r="BP480" i="6"/>
  <c r="BQ480" i="6"/>
  <c r="BU480" i="6"/>
  <c r="BM480" i="6"/>
  <c r="AT479" i="6"/>
  <c r="K479" i="6"/>
  <c r="AS479" i="6"/>
  <c r="AU479" i="6"/>
  <c r="DE478" i="6"/>
  <c r="BV479" i="6"/>
  <c r="DG478" i="6"/>
  <c r="DF478" i="6"/>
  <c r="BW478" i="6"/>
  <c r="BY478" i="6" s="1"/>
  <c r="BT478" i="6"/>
  <c r="CA478" i="6" s="1"/>
  <c r="CB477" i="6"/>
  <c r="CC477" i="6" s="1"/>
  <c r="P478" i="6"/>
  <c r="Q478" i="6" s="1"/>
  <c r="H479" i="6"/>
  <c r="BR480" i="6" l="1"/>
  <c r="BS480" i="6" s="1"/>
  <c r="CV478" i="6"/>
  <c r="CP478" i="6"/>
  <c r="DB478" i="6"/>
  <c r="CJ478" i="6"/>
  <c r="CD478" i="6"/>
  <c r="BZ478" i="6"/>
  <c r="CB478" i="6" s="1"/>
  <c r="CC478" i="6" s="1"/>
  <c r="X480" i="6"/>
  <c r="I480" i="6"/>
  <c r="AA480" i="6"/>
  <c r="R480" i="6"/>
  <c r="F480" i="6"/>
  <c r="G480" i="6" s="1"/>
  <c r="D480" i="6"/>
  <c r="M480" i="6"/>
  <c r="L480" i="6"/>
  <c r="B481" i="6"/>
  <c r="AM480" i="6"/>
  <c r="AP480" i="6"/>
  <c r="O480" i="6"/>
  <c r="U480" i="6"/>
  <c r="AJ480" i="6"/>
  <c r="A480" i="6"/>
  <c r="AG480" i="6"/>
  <c r="AD480" i="6"/>
  <c r="E480" i="6"/>
  <c r="N479" i="6"/>
  <c r="BN482" i="6"/>
  <c r="BP481" i="6"/>
  <c r="BM481" i="6"/>
  <c r="BR481" i="6"/>
  <c r="BS481" i="6" s="1"/>
  <c r="BX481" i="6"/>
  <c r="BU481" i="6"/>
  <c r="BQ481" i="6"/>
  <c r="AS480" i="6"/>
  <c r="AT480" i="6"/>
  <c r="AU480" i="6"/>
  <c r="K480" i="6"/>
  <c r="J481" i="6"/>
  <c r="DF479" i="6"/>
  <c r="DE479" i="6"/>
  <c r="BW479" i="6"/>
  <c r="BY479" i="6" s="1"/>
  <c r="DG479" i="6"/>
  <c r="BV480" i="6"/>
  <c r="BT479" i="6"/>
  <c r="CA479" i="6" s="1"/>
  <c r="H480" i="6"/>
  <c r="P479" i="6"/>
  <c r="Q479" i="6" s="1"/>
  <c r="N480" i="6" l="1"/>
  <c r="CP479" i="6"/>
  <c r="CJ479" i="6"/>
  <c r="CV479" i="6"/>
  <c r="DB479" i="6"/>
  <c r="CD479" i="6"/>
  <c r="BZ479" i="6"/>
  <c r="CB479" i="6" s="1"/>
  <c r="CC479" i="6" s="1"/>
  <c r="M481" i="6"/>
  <c r="U481" i="6"/>
  <c r="L481" i="6"/>
  <c r="B482" i="6"/>
  <c r="AG481" i="6"/>
  <c r="X481" i="6"/>
  <c r="O481" i="6"/>
  <c r="AM481" i="6"/>
  <c r="AP481" i="6"/>
  <c r="A481" i="6"/>
  <c r="D481" i="6"/>
  <c r="AJ481" i="6"/>
  <c r="AA481" i="6"/>
  <c r="E481" i="6"/>
  <c r="AD481" i="6"/>
  <c r="I481" i="6"/>
  <c r="K481" i="6" s="1"/>
  <c r="R481" i="6"/>
  <c r="F481" i="6"/>
  <c r="G481" i="6" s="1"/>
  <c r="BN483" i="6"/>
  <c r="BP482" i="6"/>
  <c r="BM482" i="6"/>
  <c r="BR482" i="6"/>
  <c r="BS482" i="6" s="1"/>
  <c r="BX482" i="6"/>
  <c r="BU482" i="6"/>
  <c r="BQ482" i="6"/>
  <c r="AT481" i="6"/>
  <c r="AU481" i="6"/>
  <c r="AS481" i="6"/>
  <c r="DE480" i="6"/>
  <c r="BW480" i="6"/>
  <c r="BY480" i="6" s="1"/>
  <c r="BV481" i="6"/>
  <c r="DG480" i="6"/>
  <c r="DF480" i="6"/>
  <c r="BT480" i="6"/>
  <c r="CA480" i="6" s="1"/>
  <c r="P480" i="6"/>
  <c r="Q480" i="6" s="1"/>
  <c r="H481" i="6"/>
  <c r="DB480" i="6" l="1"/>
  <c r="CP480" i="6"/>
  <c r="CD480" i="6"/>
  <c r="CV480" i="6"/>
  <c r="CJ480" i="6"/>
  <c r="BZ480" i="6"/>
  <c r="CB480" i="6" s="1"/>
  <c r="CC480" i="6" s="1"/>
  <c r="AD482" i="6"/>
  <c r="O482" i="6"/>
  <c r="AM482" i="6"/>
  <c r="F482" i="6"/>
  <c r="G482" i="6" s="1"/>
  <c r="M482" i="6"/>
  <c r="AP482" i="6"/>
  <c r="E482" i="6"/>
  <c r="AG482" i="6"/>
  <c r="AJ482" i="6"/>
  <c r="B483" i="6"/>
  <c r="A482" i="6"/>
  <c r="X482" i="6"/>
  <c r="AA482" i="6"/>
  <c r="I482" i="6"/>
  <c r="U482" i="6"/>
  <c r="R482" i="6"/>
  <c r="D482" i="6"/>
  <c r="L482" i="6"/>
  <c r="J482" i="6"/>
  <c r="AT482" i="6" s="1"/>
  <c r="N481" i="6"/>
  <c r="BN484" i="6"/>
  <c r="BM483" i="6"/>
  <c r="BR483" i="6"/>
  <c r="BS483" i="6" s="1"/>
  <c r="BX483" i="6"/>
  <c r="BP483" i="6"/>
  <c r="BQ483" i="6"/>
  <c r="BU483" i="6"/>
  <c r="DE481" i="6"/>
  <c r="BV482" i="6"/>
  <c r="DF481" i="6"/>
  <c r="BW481" i="6"/>
  <c r="BY481" i="6" s="1"/>
  <c r="DG481" i="6"/>
  <c r="BT481" i="6"/>
  <c r="CA481" i="6" s="1"/>
  <c r="H482" i="6"/>
  <c r="P481" i="6"/>
  <c r="Q481" i="6" s="1"/>
  <c r="AU482" i="6" l="1"/>
  <c r="J483" i="6"/>
  <c r="AS483" i="6" s="1"/>
  <c r="AS482" i="6"/>
  <c r="K482" i="6"/>
  <c r="CP481" i="6"/>
  <c r="CJ481" i="6"/>
  <c r="DB481" i="6"/>
  <c r="CV481" i="6"/>
  <c r="CD481" i="6"/>
  <c r="BZ481" i="6"/>
  <c r="CB481" i="6" s="1"/>
  <c r="CC481" i="6" s="1"/>
  <c r="N482" i="6"/>
  <c r="L483" i="6"/>
  <c r="AM483" i="6"/>
  <c r="AD483" i="6"/>
  <c r="A483" i="6"/>
  <c r="E483" i="6"/>
  <c r="AA483" i="6"/>
  <c r="AP483" i="6"/>
  <c r="B484" i="6"/>
  <c r="U483" i="6"/>
  <c r="AJ483" i="6"/>
  <c r="O483" i="6"/>
  <c r="AG483" i="6"/>
  <c r="R483" i="6"/>
  <c r="F483" i="6"/>
  <c r="G483" i="6" s="1"/>
  <c r="M483" i="6"/>
  <c r="I483" i="6"/>
  <c r="K483" i="6" s="1"/>
  <c r="X483" i="6"/>
  <c r="D483" i="6"/>
  <c r="BN485" i="6"/>
  <c r="BP484" i="6"/>
  <c r="BM484" i="6"/>
  <c r="BR484" i="6"/>
  <c r="BS484" i="6" s="1"/>
  <c r="BX484" i="6"/>
  <c r="BU484" i="6"/>
  <c r="BQ484" i="6"/>
  <c r="J484" i="6"/>
  <c r="AT483" i="6"/>
  <c r="AU483" i="6"/>
  <c r="BV483" i="6"/>
  <c r="DE482" i="6"/>
  <c r="DG482" i="6"/>
  <c r="DF482" i="6"/>
  <c r="BW482" i="6"/>
  <c r="BY482" i="6" s="1"/>
  <c r="BT482" i="6"/>
  <c r="CA482" i="6" s="1"/>
  <c r="H483" i="6"/>
  <c r="P482" i="6"/>
  <c r="Q482" i="6" s="1"/>
  <c r="CJ482" i="6" l="1"/>
  <c r="DB482" i="6"/>
  <c r="CP482" i="6"/>
  <c r="CD482" i="6"/>
  <c r="CV482" i="6"/>
  <c r="BZ482" i="6"/>
  <c r="CB482" i="6" s="1"/>
  <c r="CC482" i="6" s="1"/>
  <c r="N483" i="6"/>
  <c r="X484" i="6"/>
  <c r="B485" i="6"/>
  <c r="J485" i="6" s="1"/>
  <c r="I484" i="6"/>
  <c r="R484" i="6"/>
  <c r="D484" i="6"/>
  <c r="U484" i="6"/>
  <c r="F484" i="6"/>
  <c r="G484" i="6" s="1"/>
  <c r="A484" i="6"/>
  <c r="M484" i="6"/>
  <c r="AA484" i="6"/>
  <c r="AG484" i="6"/>
  <c r="AP484" i="6"/>
  <c r="E484" i="6"/>
  <c r="AJ484" i="6"/>
  <c r="O484" i="6"/>
  <c r="AM484" i="6"/>
  <c r="AD484" i="6"/>
  <c r="L484" i="6"/>
  <c r="BN486" i="6"/>
  <c r="BQ485" i="6"/>
  <c r="BX485" i="6"/>
  <c r="BM485" i="6"/>
  <c r="BR485" i="6"/>
  <c r="BS485" i="6" s="1"/>
  <c r="BU485" i="6"/>
  <c r="BP485" i="6"/>
  <c r="AU484" i="6"/>
  <c r="K484" i="6"/>
  <c r="AT484" i="6"/>
  <c r="AS484" i="6"/>
  <c r="DF483" i="6"/>
  <c r="BW483" i="6"/>
  <c r="BY483" i="6" s="1"/>
  <c r="DE483" i="6"/>
  <c r="BV484" i="6"/>
  <c r="DG483" i="6"/>
  <c r="BT483" i="6"/>
  <c r="CA483" i="6" s="1"/>
  <c r="H484" i="6"/>
  <c r="P483" i="6"/>
  <c r="Q483" i="6" s="1"/>
  <c r="DB483" i="6" l="1"/>
  <c r="CV483" i="6"/>
  <c r="CP483" i="6"/>
  <c r="CJ483" i="6"/>
  <c r="CD483" i="6"/>
  <c r="BZ483" i="6"/>
  <c r="CB483" i="6" s="1"/>
  <c r="CC483" i="6" s="1"/>
  <c r="R485" i="6"/>
  <c r="A485" i="6"/>
  <c r="D485" i="6"/>
  <c r="X485" i="6"/>
  <c r="I485" i="6"/>
  <c r="K485" i="6" s="1"/>
  <c r="AP485" i="6"/>
  <c r="F485" i="6"/>
  <c r="G485" i="6" s="1"/>
  <c r="AM485" i="6"/>
  <c r="M485" i="6"/>
  <c r="B486" i="6"/>
  <c r="J486" i="6" s="1"/>
  <c r="E485" i="6"/>
  <c r="U485" i="6"/>
  <c r="AG485" i="6"/>
  <c r="AJ485" i="6"/>
  <c r="L485" i="6"/>
  <c r="AA485" i="6"/>
  <c r="AD485" i="6"/>
  <c r="O485" i="6"/>
  <c r="N484" i="6"/>
  <c r="BN487" i="6"/>
  <c r="BQ486" i="6"/>
  <c r="BX486" i="6"/>
  <c r="BM486" i="6"/>
  <c r="BU486" i="6"/>
  <c r="BP486" i="6"/>
  <c r="AT485" i="6"/>
  <c r="AS485" i="6"/>
  <c r="AU485" i="6"/>
  <c r="DE484" i="6"/>
  <c r="DF484" i="6"/>
  <c r="DG484" i="6"/>
  <c r="BV485" i="6"/>
  <c r="BW484" i="6"/>
  <c r="BY484" i="6" s="1"/>
  <c r="BT484" i="6"/>
  <c r="CA484" i="6" s="1"/>
  <c r="H485" i="6"/>
  <c r="P484" i="6"/>
  <c r="Q484" i="6" s="1"/>
  <c r="N485" i="6" l="1"/>
  <c r="BR486" i="6"/>
  <c r="BS486" i="6" s="1"/>
  <c r="CP484" i="6"/>
  <c r="CV484" i="6"/>
  <c r="DB484" i="6"/>
  <c r="CJ484" i="6"/>
  <c r="CD484" i="6"/>
  <c r="BZ484" i="6"/>
  <c r="CB484" i="6" s="1"/>
  <c r="CC484" i="6" s="1"/>
  <c r="AJ486" i="6"/>
  <c r="A486" i="6"/>
  <c r="AG486" i="6"/>
  <c r="R486" i="6"/>
  <c r="F486" i="6"/>
  <c r="G486" i="6" s="1"/>
  <c r="AM486" i="6"/>
  <c r="D486" i="6"/>
  <c r="U486" i="6"/>
  <c r="X486" i="6"/>
  <c r="L486" i="6"/>
  <c r="E486" i="6"/>
  <c r="I486" i="6"/>
  <c r="K486" i="6" s="1"/>
  <c r="B487" i="6"/>
  <c r="AP486" i="6"/>
  <c r="AD486" i="6"/>
  <c r="O486" i="6"/>
  <c r="M486" i="6"/>
  <c r="AA486" i="6"/>
  <c r="BN488" i="6"/>
  <c r="BQ487" i="6"/>
  <c r="BU487" i="6"/>
  <c r="BX487" i="6"/>
  <c r="BP487" i="6"/>
  <c r="BM487" i="6"/>
  <c r="J487" i="6"/>
  <c r="AT486" i="6"/>
  <c r="AS486" i="6"/>
  <c r="AU486" i="6"/>
  <c r="DE485" i="6"/>
  <c r="BV486" i="6"/>
  <c r="BW485" i="6"/>
  <c r="BY485" i="6" s="1"/>
  <c r="DG485" i="6"/>
  <c r="DF485" i="6"/>
  <c r="BT485" i="6"/>
  <c r="CA485" i="6" s="1"/>
  <c r="H486" i="6"/>
  <c r="P485" i="6"/>
  <c r="Q485" i="6" s="1"/>
  <c r="CD485" i="6" l="1"/>
  <c r="CP485" i="6"/>
  <c r="DB485" i="6"/>
  <c r="CV485" i="6"/>
  <c r="CJ485" i="6"/>
  <c r="BZ485" i="6"/>
  <c r="CB485" i="6" s="1"/>
  <c r="CC485" i="6" s="1"/>
  <c r="R487" i="6"/>
  <c r="L487" i="6"/>
  <c r="M487" i="6"/>
  <c r="A487" i="6"/>
  <c r="E487" i="6"/>
  <c r="AD487" i="6"/>
  <c r="F487" i="6"/>
  <c r="G487" i="6" s="1"/>
  <c r="AJ487" i="6"/>
  <c r="D487" i="6"/>
  <c r="AM487" i="6"/>
  <c r="AA487" i="6"/>
  <c r="AP487" i="6"/>
  <c r="B488" i="6"/>
  <c r="U487" i="6"/>
  <c r="X487" i="6"/>
  <c r="O487" i="6"/>
  <c r="AG487" i="6"/>
  <c r="I487" i="6"/>
  <c r="K487" i="6" s="1"/>
  <c r="N486" i="6"/>
  <c r="BR487" i="6"/>
  <c r="BS487" i="6" s="1"/>
  <c r="BN489" i="6"/>
  <c r="BU488" i="6"/>
  <c r="BP488" i="6"/>
  <c r="BQ488" i="6"/>
  <c r="BX488" i="6"/>
  <c r="BR488" i="6"/>
  <c r="BM488" i="6"/>
  <c r="AS487" i="6"/>
  <c r="AT487" i="6"/>
  <c r="J488" i="6"/>
  <c r="AU487" i="6"/>
  <c r="DE486" i="6"/>
  <c r="BV487" i="6"/>
  <c r="DF486" i="6"/>
  <c r="BW486" i="6"/>
  <c r="BY486" i="6" s="1"/>
  <c r="DG486" i="6"/>
  <c r="BT486" i="6"/>
  <c r="CA486" i="6" s="1"/>
  <c r="H487" i="6"/>
  <c r="P486" i="6"/>
  <c r="Q486" i="6" s="1"/>
  <c r="DB486" i="6" l="1"/>
  <c r="CV486" i="6"/>
  <c r="CP486" i="6"/>
  <c r="CD486" i="6"/>
  <c r="CJ486" i="6"/>
  <c r="BZ486" i="6"/>
  <c r="CB486" i="6" s="1"/>
  <c r="CC486" i="6" s="1"/>
  <c r="BS488" i="6"/>
  <c r="N487" i="6"/>
  <c r="AJ488" i="6"/>
  <c r="E488" i="6"/>
  <c r="AP488" i="6"/>
  <c r="O488" i="6"/>
  <c r="R488" i="6"/>
  <c r="I488" i="6"/>
  <c r="K488" i="6" s="1"/>
  <c r="D488" i="6"/>
  <c r="AA488" i="6"/>
  <c r="B489" i="6"/>
  <c r="AM488" i="6"/>
  <c r="M488" i="6"/>
  <c r="L488" i="6"/>
  <c r="U488" i="6"/>
  <c r="X488" i="6"/>
  <c r="A488" i="6"/>
  <c r="AG488" i="6"/>
  <c r="AD488" i="6"/>
  <c r="F488" i="6"/>
  <c r="G488" i="6" s="1"/>
  <c r="BN490" i="6"/>
  <c r="BP489" i="6"/>
  <c r="BM489" i="6"/>
  <c r="BR489" i="6"/>
  <c r="BU489" i="6"/>
  <c r="BQ489" i="6"/>
  <c r="BX489" i="6"/>
  <c r="AT488" i="6"/>
  <c r="AU488" i="6"/>
  <c r="AS488" i="6"/>
  <c r="J489" i="6"/>
  <c r="DE487" i="6"/>
  <c r="DF487" i="6"/>
  <c r="BW487" i="6"/>
  <c r="BY487" i="6" s="1"/>
  <c r="BV488" i="6"/>
  <c r="DG487" i="6"/>
  <c r="BT487" i="6"/>
  <c r="CA487" i="6" s="1"/>
  <c r="H488" i="6"/>
  <c r="P487" i="6"/>
  <c r="Q487" i="6" s="1"/>
  <c r="N488" i="6" l="1"/>
  <c r="CV487" i="6"/>
  <c r="CJ487" i="6"/>
  <c r="DB487" i="6"/>
  <c r="CP487" i="6"/>
  <c r="CD487" i="6"/>
  <c r="BZ487" i="6"/>
  <c r="CB487" i="6" s="1"/>
  <c r="CC487" i="6" s="1"/>
  <c r="BS489" i="6"/>
  <c r="X489" i="6"/>
  <c r="D489" i="6"/>
  <c r="U489" i="6"/>
  <c r="O489" i="6"/>
  <c r="AG489" i="6"/>
  <c r="A489" i="6"/>
  <c r="AD489" i="6"/>
  <c r="E489" i="6"/>
  <c r="B490" i="6"/>
  <c r="J490" i="6" s="1"/>
  <c r="AP489" i="6"/>
  <c r="AA489" i="6"/>
  <c r="M489" i="6"/>
  <c r="I489" i="6"/>
  <c r="K489" i="6" s="1"/>
  <c r="AJ489" i="6"/>
  <c r="L489" i="6"/>
  <c r="AM489" i="6"/>
  <c r="R489" i="6"/>
  <c r="F489" i="6"/>
  <c r="G489" i="6" s="1"/>
  <c r="BN491" i="6"/>
  <c r="BM490" i="6"/>
  <c r="BR490" i="6"/>
  <c r="BU490" i="6"/>
  <c r="BQ490" i="6"/>
  <c r="BX490" i="6"/>
  <c r="BP490" i="6"/>
  <c r="AT489" i="6"/>
  <c r="AS489" i="6"/>
  <c r="AU489" i="6"/>
  <c r="DE488" i="6"/>
  <c r="DG488" i="6"/>
  <c r="BW488" i="6"/>
  <c r="BY488" i="6" s="1"/>
  <c r="DF488" i="6"/>
  <c r="BV489" i="6"/>
  <c r="BT488" i="6"/>
  <c r="CA488" i="6" s="1"/>
  <c r="H489" i="6"/>
  <c r="P488" i="6"/>
  <c r="Q488" i="6" s="1"/>
  <c r="DB488" i="6" l="1"/>
  <c r="CV488" i="6"/>
  <c r="CP488" i="6"/>
  <c r="CJ488" i="6"/>
  <c r="CD488" i="6"/>
  <c r="BZ488" i="6"/>
  <c r="CB488" i="6" s="1"/>
  <c r="CC488" i="6" s="1"/>
  <c r="BS490" i="6"/>
  <c r="N489" i="6"/>
  <c r="AP490" i="6"/>
  <c r="E490" i="6"/>
  <c r="AG490" i="6"/>
  <c r="F490" i="6"/>
  <c r="G490" i="6" s="1"/>
  <c r="AA490" i="6"/>
  <c r="AD490" i="6"/>
  <c r="I490" i="6"/>
  <c r="K490" i="6" s="1"/>
  <c r="AJ490" i="6"/>
  <c r="D490" i="6"/>
  <c r="X490" i="6"/>
  <c r="M490" i="6"/>
  <c r="A490" i="6"/>
  <c r="R490" i="6"/>
  <c r="B491" i="6"/>
  <c r="J491" i="6" s="1"/>
  <c r="O490" i="6"/>
  <c r="L490" i="6"/>
  <c r="AM490" i="6"/>
  <c r="U490" i="6"/>
  <c r="BN492" i="6"/>
  <c r="BM491" i="6"/>
  <c r="BU491" i="6"/>
  <c r="BQ491" i="6"/>
  <c r="BX491" i="6"/>
  <c r="BP491" i="6"/>
  <c r="AU490" i="6"/>
  <c r="AT490" i="6"/>
  <c r="AS490" i="6"/>
  <c r="BV490" i="6"/>
  <c r="DF489" i="6"/>
  <c r="BW489" i="6"/>
  <c r="BY489" i="6" s="1"/>
  <c r="DE489" i="6"/>
  <c r="DG489" i="6"/>
  <c r="BT489" i="6"/>
  <c r="CA489" i="6" s="1"/>
  <c r="H490" i="6"/>
  <c r="P489" i="6"/>
  <c r="Q489" i="6" s="1"/>
  <c r="BR491" i="6" l="1"/>
  <c r="BS491" i="6" s="1"/>
  <c r="DB489" i="6"/>
  <c r="CJ489" i="6"/>
  <c r="CP489" i="6"/>
  <c r="CD489" i="6"/>
  <c r="CV489" i="6"/>
  <c r="BZ489" i="6"/>
  <c r="L491" i="6"/>
  <c r="AM491" i="6"/>
  <c r="F491" i="6"/>
  <c r="G491" i="6" s="1"/>
  <c r="E491" i="6"/>
  <c r="U491" i="6"/>
  <c r="AJ491" i="6"/>
  <c r="B492" i="6"/>
  <c r="AG491" i="6"/>
  <c r="AD491" i="6"/>
  <c r="O491" i="6"/>
  <c r="AA491" i="6"/>
  <c r="AP491" i="6"/>
  <c r="X491" i="6"/>
  <c r="D491" i="6"/>
  <c r="R491" i="6"/>
  <c r="A491" i="6"/>
  <c r="M491" i="6"/>
  <c r="I491" i="6"/>
  <c r="N490" i="6"/>
  <c r="BN493" i="6"/>
  <c r="BP492" i="6"/>
  <c r="BX492" i="6"/>
  <c r="BU492" i="6"/>
  <c r="BM492" i="6"/>
  <c r="BQ492" i="6"/>
  <c r="AU491" i="6"/>
  <c r="AS491" i="6"/>
  <c r="AT491" i="6"/>
  <c r="K491" i="6"/>
  <c r="DE490" i="6"/>
  <c r="BV491" i="6"/>
  <c r="DG490" i="6"/>
  <c r="BW490" i="6"/>
  <c r="BY490" i="6" s="1"/>
  <c r="DF490" i="6"/>
  <c r="BT490" i="6"/>
  <c r="CA490" i="6" s="1"/>
  <c r="CB489" i="6"/>
  <c r="CC489" i="6" s="1"/>
  <c r="H491" i="6"/>
  <c r="P490" i="6"/>
  <c r="Q490" i="6" s="1"/>
  <c r="CP490" i="6" l="1"/>
  <c r="CJ490" i="6"/>
  <c r="DB490" i="6"/>
  <c r="CV490" i="6"/>
  <c r="CD490" i="6"/>
  <c r="BZ490" i="6"/>
  <c r="CB490" i="6" s="1"/>
  <c r="CC490" i="6" s="1"/>
  <c r="X492" i="6"/>
  <c r="L492" i="6"/>
  <c r="D492" i="6"/>
  <c r="AA492" i="6"/>
  <c r="AG492" i="6"/>
  <c r="R492" i="6"/>
  <c r="O492" i="6"/>
  <c r="M492" i="6"/>
  <c r="F492" i="6"/>
  <c r="G492" i="6" s="1"/>
  <c r="E492" i="6"/>
  <c r="U492" i="6"/>
  <c r="AP492" i="6"/>
  <c r="A492" i="6"/>
  <c r="AJ492" i="6"/>
  <c r="I492" i="6"/>
  <c r="AM492" i="6"/>
  <c r="AD492" i="6"/>
  <c r="B493" i="6"/>
  <c r="BR492" i="6"/>
  <c r="BS492" i="6" s="1"/>
  <c r="J492" i="6"/>
  <c r="AU492" i="6" s="1"/>
  <c r="N491" i="6"/>
  <c r="BN494" i="6"/>
  <c r="BQ493" i="6"/>
  <c r="BM493" i="6"/>
  <c r="BU493" i="6"/>
  <c r="BP493" i="6"/>
  <c r="BX493" i="6"/>
  <c r="DE491" i="6"/>
  <c r="DG491" i="6"/>
  <c r="DF491" i="6"/>
  <c r="BW491" i="6"/>
  <c r="BY491" i="6" s="1"/>
  <c r="BV492" i="6"/>
  <c r="BT491" i="6"/>
  <c r="CA491" i="6" s="1"/>
  <c r="H492" i="6"/>
  <c r="P491" i="6"/>
  <c r="Q491" i="6" s="1"/>
  <c r="J493" i="6" l="1"/>
  <c r="AT493" i="6" s="1"/>
  <c r="BR493" i="6"/>
  <c r="BS493" i="6" s="1"/>
  <c r="AS492" i="6"/>
  <c r="AT492" i="6"/>
  <c r="K492" i="6"/>
  <c r="P492" i="6" s="1"/>
  <c r="Q492" i="6" s="1"/>
  <c r="CJ491" i="6"/>
  <c r="CP491" i="6"/>
  <c r="DB491" i="6"/>
  <c r="CV491" i="6"/>
  <c r="CD491" i="6"/>
  <c r="BZ491" i="6"/>
  <c r="M493" i="6"/>
  <c r="O493" i="6"/>
  <c r="I493" i="6"/>
  <c r="AG493" i="6"/>
  <c r="L493" i="6"/>
  <c r="D493" i="6"/>
  <c r="U493" i="6"/>
  <c r="AP493" i="6"/>
  <c r="AM493" i="6"/>
  <c r="X493" i="6"/>
  <c r="AJ493" i="6"/>
  <c r="F493" i="6"/>
  <c r="G493" i="6" s="1"/>
  <c r="AA493" i="6"/>
  <c r="AD493" i="6"/>
  <c r="B494" i="6"/>
  <c r="R493" i="6"/>
  <c r="A493" i="6"/>
  <c r="E493" i="6"/>
  <c r="N492" i="6"/>
  <c r="BQ494" i="6"/>
  <c r="BX494" i="6"/>
  <c r="BN495" i="6"/>
  <c r="BU494" i="6"/>
  <c r="BM494" i="6"/>
  <c r="BP494" i="6"/>
  <c r="AS493" i="6"/>
  <c r="BW492" i="6"/>
  <c r="BY492" i="6" s="1"/>
  <c r="DG492" i="6"/>
  <c r="DF492" i="6"/>
  <c r="BV493" i="6"/>
  <c r="DE492" i="6"/>
  <c r="BT492" i="6"/>
  <c r="CA492" i="6" s="1"/>
  <c r="CB491" i="6"/>
  <c r="CC491" i="6" s="1"/>
  <c r="H493" i="6"/>
  <c r="AU493" i="6" l="1"/>
  <c r="K493" i="6"/>
  <c r="N493" i="6"/>
  <c r="DB492" i="6"/>
  <c r="CP492" i="6"/>
  <c r="CV492" i="6"/>
  <c r="CJ492" i="6"/>
  <c r="CD492" i="6"/>
  <c r="BZ492" i="6"/>
  <c r="CB492" i="6" s="1"/>
  <c r="CC492" i="6" s="1"/>
  <c r="AD494" i="6"/>
  <c r="A494" i="6"/>
  <c r="F494" i="6"/>
  <c r="G494" i="6" s="1"/>
  <c r="I494" i="6"/>
  <c r="X494" i="6"/>
  <c r="O494" i="6"/>
  <c r="U494" i="6"/>
  <c r="R494" i="6"/>
  <c r="AA494" i="6"/>
  <c r="M494" i="6"/>
  <c r="L494" i="6"/>
  <c r="AM494" i="6"/>
  <c r="AP494" i="6"/>
  <c r="D494" i="6"/>
  <c r="AG494" i="6"/>
  <c r="AJ494" i="6"/>
  <c r="E494" i="6"/>
  <c r="B495" i="6"/>
  <c r="J494" i="6"/>
  <c r="AT494" i="6" s="1"/>
  <c r="BR494" i="6"/>
  <c r="BS494" i="6" s="1"/>
  <c r="BN496" i="6"/>
  <c r="BQ495" i="6"/>
  <c r="BX495" i="6"/>
  <c r="BU495" i="6"/>
  <c r="BM495" i="6"/>
  <c r="BR495" i="6"/>
  <c r="BP495" i="6"/>
  <c r="AS494" i="6"/>
  <c r="DE493" i="6"/>
  <c r="DG493" i="6"/>
  <c r="BW493" i="6"/>
  <c r="BY493" i="6" s="1"/>
  <c r="BV494" i="6"/>
  <c r="DF493" i="6"/>
  <c r="BT493" i="6"/>
  <c r="CA493" i="6" s="1"/>
  <c r="H494" i="6"/>
  <c r="P493" i="6"/>
  <c r="Q493" i="6" s="1"/>
  <c r="J495" i="6" l="1"/>
  <c r="AT495" i="6" s="1"/>
  <c r="AU494" i="6"/>
  <c r="K494" i="6"/>
  <c r="CD493" i="6"/>
  <c r="CV493" i="6"/>
  <c r="CP493" i="6"/>
  <c r="DB493" i="6"/>
  <c r="CJ493" i="6"/>
  <c r="BZ493" i="6"/>
  <c r="CB493" i="6" s="1"/>
  <c r="CC493" i="6" s="1"/>
  <c r="N494" i="6"/>
  <c r="BS495" i="6"/>
  <c r="M495" i="6"/>
  <c r="A495" i="6"/>
  <c r="I495" i="6"/>
  <c r="O495" i="6"/>
  <c r="F495" i="6"/>
  <c r="G495" i="6" s="1"/>
  <c r="AM495" i="6"/>
  <c r="U495" i="6"/>
  <c r="AP495" i="6"/>
  <c r="B496" i="6"/>
  <c r="BR496" i="6" s="1"/>
  <c r="AG495" i="6"/>
  <c r="AJ495" i="6"/>
  <c r="AA495" i="6"/>
  <c r="AD495" i="6"/>
  <c r="E495" i="6"/>
  <c r="X495" i="6"/>
  <c r="D495" i="6"/>
  <c r="R495" i="6"/>
  <c r="L495" i="6"/>
  <c r="BX496" i="6"/>
  <c r="BP496" i="6"/>
  <c r="BQ496" i="6"/>
  <c r="BU496" i="6"/>
  <c r="BN497" i="6"/>
  <c r="BM496" i="6"/>
  <c r="DG494" i="6"/>
  <c r="DE494" i="6"/>
  <c r="DF494" i="6"/>
  <c r="BV495" i="6"/>
  <c r="BW494" i="6"/>
  <c r="BY494" i="6" s="1"/>
  <c r="BT494" i="6"/>
  <c r="CA494" i="6" s="1"/>
  <c r="H495" i="6"/>
  <c r="P494" i="6"/>
  <c r="Q494" i="6" s="1"/>
  <c r="AS495" i="6" l="1"/>
  <c r="J496" i="6"/>
  <c r="AU496" i="6" s="1"/>
  <c r="AU495" i="6"/>
  <c r="K495" i="6"/>
  <c r="P495" i="6" s="1"/>
  <c r="Q495" i="6" s="1"/>
  <c r="N495" i="6"/>
  <c r="CV494" i="6"/>
  <c r="CP494" i="6"/>
  <c r="CJ494" i="6"/>
  <c r="DB494" i="6"/>
  <c r="CD494" i="6"/>
  <c r="BZ494" i="6"/>
  <c r="BS496" i="6"/>
  <c r="AP496" i="6"/>
  <c r="O496" i="6"/>
  <c r="U496" i="6"/>
  <c r="AJ496" i="6"/>
  <c r="A496" i="6"/>
  <c r="AG496" i="6"/>
  <c r="X496" i="6"/>
  <c r="E496" i="6"/>
  <c r="M496" i="6"/>
  <c r="D496" i="6"/>
  <c r="AD496" i="6"/>
  <c r="I496" i="6"/>
  <c r="R496" i="6"/>
  <c r="L496" i="6"/>
  <c r="F496" i="6"/>
  <c r="G496" i="6" s="1"/>
  <c r="AA496" i="6"/>
  <c r="B497" i="6"/>
  <c r="BR497" i="6" s="1"/>
  <c r="AM496" i="6"/>
  <c r="BN498" i="6"/>
  <c r="BU497" i="6"/>
  <c r="BP497" i="6"/>
  <c r="BM497" i="6"/>
  <c r="BQ497" i="6"/>
  <c r="BX497" i="6"/>
  <c r="J497" i="6"/>
  <c r="BV496" i="6"/>
  <c r="DE495" i="6"/>
  <c r="DG495" i="6"/>
  <c r="BW495" i="6"/>
  <c r="BY495" i="6" s="1"/>
  <c r="DF495" i="6"/>
  <c r="BT495" i="6"/>
  <c r="CA495" i="6" s="1"/>
  <c r="CB494" i="6"/>
  <c r="CC494" i="6" s="1"/>
  <c r="H496" i="6"/>
  <c r="AS496" i="6" l="1"/>
  <c r="AT496" i="6"/>
  <c r="K496" i="6"/>
  <c r="DB495" i="6"/>
  <c r="CD495" i="6"/>
  <c r="CP495" i="6"/>
  <c r="CV495" i="6"/>
  <c r="CJ495" i="6"/>
  <c r="BZ495" i="6"/>
  <c r="CB495" i="6" s="1"/>
  <c r="CC495" i="6" s="1"/>
  <c r="BS497" i="6"/>
  <c r="N496" i="6"/>
  <c r="X497" i="6"/>
  <c r="D497" i="6"/>
  <c r="O497" i="6"/>
  <c r="AP497" i="6"/>
  <c r="A497" i="6"/>
  <c r="R497" i="6"/>
  <c r="F497" i="6"/>
  <c r="G497" i="6" s="1"/>
  <c r="B498" i="6"/>
  <c r="AA497" i="6"/>
  <c r="M497" i="6"/>
  <c r="E497" i="6"/>
  <c r="U497" i="6"/>
  <c r="AG497" i="6"/>
  <c r="AJ497" i="6"/>
  <c r="L497" i="6"/>
  <c r="AM497" i="6"/>
  <c r="AD497" i="6"/>
  <c r="I497" i="6"/>
  <c r="K497" i="6" s="1"/>
  <c r="BN499" i="6"/>
  <c r="BP498" i="6"/>
  <c r="BM498" i="6"/>
  <c r="BR498" i="6"/>
  <c r="BX498" i="6"/>
  <c r="BU498" i="6"/>
  <c r="BQ498" i="6"/>
  <c r="AS497" i="6"/>
  <c r="AT497" i="6"/>
  <c r="AU497" i="6"/>
  <c r="J498" i="6"/>
  <c r="DE496" i="6"/>
  <c r="BW496" i="6"/>
  <c r="BY496" i="6" s="1"/>
  <c r="BV497" i="6"/>
  <c r="DG496" i="6"/>
  <c r="DF496" i="6"/>
  <c r="BT496" i="6"/>
  <c r="CA496" i="6" s="1"/>
  <c r="P496" i="6"/>
  <c r="Q496" i="6" s="1"/>
  <c r="H497" i="6"/>
  <c r="N497" i="6" l="1"/>
  <c r="DB496" i="6"/>
  <c r="CV496" i="6"/>
  <c r="CP496" i="6"/>
  <c r="CD496" i="6"/>
  <c r="CJ496" i="6"/>
  <c r="BZ496" i="6"/>
  <c r="BS498" i="6"/>
  <c r="X498" i="6"/>
  <c r="B499" i="6"/>
  <c r="M498" i="6"/>
  <c r="AA498" i="6"/>
  <c r="AD498" i="6"/>
  <c r="U498" i="6"/>
  <c r="AJ498" i="6"/>
  <c r="D498" i="6"/>
  <c r="A498" i="6"/>
  <c r="R498" i="6"/>
  <c r="I498" i="6"/>
  <c r="K498" i="6" s="1"/>
  <c r="E498" i="6"/>
  <c r="L498" i="6"/>
  <c r="AG498" i="6"/>
  <c r="O498" i="6"/>
  <c r="AP498" i="6"/>
  <c r="F498" i="6"/>
  <c r="G498" i="6" s="1"/>
  <c r="AM498" i="6"/>
  <c r="BN500" i="6"/>
  <c r="BM499" i="6"/>
  <c r="BR499" i="6"/>
  <c r="BX499" i="6"/>
  <c r="BP499" i="6"/>
  <c r="BU499" i="6"/>
  <c r="BQ499" i="6"/>
  <c r="AS498" i="6"/>
  <c r="AT498" i="6"/>
  <c r="J499" i="6"/>
  <c r="AU498" i="6"/>
  <c r="DE497" i="6"/>
  <c r="BV498" i="6"/>
  <c r="DG497" i="6"/>
  <c r="DF497" i="6"/>
  <c r="BW497" i="6"/>
  <c r="BY497" i="6" s="1"/>
  <c r="BT497" i="6"/>
  <c r="CA497" i="6" s="1"/>
  <c r="CB496" i="6"/>
  <c r="CC496" i="6" s="1"/>
  <c r="H498" i="6"/>
  <c r="P497" i="6"/>
  <c r="Q497" i="6" s="1"/>
  <c r="N498" i="6" l="1"/>
  <c r="DB497" i="6"/>
  <c r="CV497" i="6"/>
  <c r="CD497" i="6"/>
  <c r="CJ497" i="6"/>
  <c r="CP497" i="6"/>
  <c r="BZ497" i="6"/>
  <c r="BS499" i="6"/>
  <c r="AJ499" i="6"/>
  <c r="O499" i="6"/>
  <c r="AG499" i="6"/>
  <c r="R499" i="6"/>
  <c r="F499" i="6"/>
  <c r="G499" i="6" s="1"/>
  <c r="M499" i="6"/>
  <c r="AD499" i="6"/>
  <c r="A499" i="6"/>
  <c r="D499" i="6"/>
  <c r="L499" i="6"/>
  <c r="AM499" i="6"/>
  <c r="X499" i="6"/>
  <c r="E499" i="6"/>
  <c r="I499" i="6"/>
  <c r="K499" i="6" s="1"/>
  <c r="AA499" i="6"/>
  <c r="AP499" i="6"/>
  <c r="B500" i="6"/>
  <c r="J500" i="6" s="1"/>
  <c r="U499" i="6"/>
  <c r="BQ500" i="6"/>
  <c r="BM500" i="6"/>
  <c r="BR500" i="6"/>
  <c r="BU500" i="6"/>
  <c r="BN501" i="6"/>
  <c r="BX500" i="6"/>
  <c r="BP500" i="6"/>
  <c r="AS499" i="6"/>
  <c r="AU499" i="6"/>
  <c r="AT499" i="6"/>
  <c r="DE498" i="6"/>
  <c r="BW498" i="6"/>
  <c r="BY498" i="6" s="1"/>
  <c r="DG498" i="6"/>
  <c r="BV499" i="6"/>
  <c r="DF498" i="6"/>
  <c r="BT498" i="6"/>
  <c r="CA498" i="6" s="1"/>
  <c r="CB497" i="6"/>
  <c r="CC497" i="6" s="1"/>
  <c r="H499" i="6"/>
  <c r="P498" i="6"/>
  <c r="Q498" i="6" s="1"/>
  <c r="DB498" i="6" l="1"/>
  <c r="CP498" i="6"/>
  <c r="CV498" i="6"/>
  <c r="CJ498" i="6"/>
  <c r="CD498" i="6"/>
  <c r="BZ498" i="6"/>
  <c r="CB498" i="6" s="1"/>
  <c r="CC498" i="6" s="1"/>
  <c r="BS500" i="6"/>
  <c r="N499" i="6"/>
  <c r="R500" i="6"/>
  <c r="E500" i="6"/>
  <c r="F500" i="6"/>
  <c r="G500" i="6" s="1"/>
  <c r="AP500" i="6"/>
  <c r="A500" i="6"/>
  <c r="AG500" i="6"/>
  <c r="O500" i="6"/>
  <c r="X500" i="6"/>
  <c r="M500" i="6"/>
  <c r="B501" i="6"/>
  <c r="AA500" i="6"/>
  <c r="AD500" i="6"/>
  <c r="L500" i="6"/>
  <c r="I500" i="6"/>
  <c r="U500" i="6"/>
  <c r="AJ500" i="6"/>
  <c r="AM500" i="6"/>
  <c r="D500" i="6"/>
  <c r="BN502" i="6"/>
  <c r="BQ501" i="6"/>
  <c r="BX501" i="6"/>
  <c r="BM501" i="6"/>
  <c r="BR501" i="6"/>
  <c r="BP501" i="6"/>
  <c r="BU501" i="6"/>
  <c r="AU500" i="6"/>
  <c r="AS500" i="6"/>
  <c r="AT500" i="6"/>
  <c r="J501" i="6"/>
  <c r="K500" i="6"/>
  <c r="DE499" i="6"/>
  <c r="BV500" i="6"/>
  <c r="BW499" i="6"/>
  <c r="BY499" i="6" s="1"/>
  <c r="DG499" i="6"/>
  <c r="DF499" i="6"/>
  <c r="BT499" i="6"/>
  <c r="CA499" i="6" s="1"/>
  <c r="H500" i="6"/>
  <c r="P499" i="6"/>
  <c r="Q499" i="6" s="1"/>
  <c r="N500" i="6" l="1"/>
  <c r="BS501" i="6"/>
  <c r="CJ499" i="6"/>
  <c r="CV499" i="6"/>
  <c r="DB499" i="6"/>
  <c r="CP499" i="6"/>
  <c r="CD499" i="6"/>
  <c r="BZ499" i="6"/>
  <c r="M501" i="6"/>
  <c r="U501" i="6"/>
  <c r="AD501" i="6"/>
  <c r="I501" i="6"/>
  <c r="AG501" i="6"/>
  <c r="O501" i="6"/>
  <c r="D501" i="6"/>
  <c r="AM501" i="6"/>
  <c r="AP501" i="6"/>
  <c r="E501" i="6"/>
  <c r="B502" i="6"/>
  <c r="AJ501" i="6"/>
  <c r="L501" i="6"/>
  <c r="AA501" i="6"/>
  <c r="R501" i="6"/>
  <c r="A501" i="6"/>
  <c r="X501" i="6"/>
  <c r="F501" i="6"/>
  <c r="G501" i="6" s="1"/>
  <c r="BN503" i="6"/>
  <c r="BQ502" i="6"/>
  <c r="BX502" i="6"/>
  <c r="BU502" i="6"/>
  <c r="BP502" i="6"/>
  <c r="BM502" i="6"/>
  <c r="J502" i="6"/>
  <c r="AT501" i="6"/>
  <c r="AS501" i="6"/>
  <c r="K501" i="6"/>
  <c r="AU501" i="6"/>
  <c r="DF500" i="6"/>
  <c r="BV501" i="6"/>
  <c r="BW500" i="6"/>
  <c r="BY500" i="6" s="1"/>
  <c r="DE500" i="6"/>
  <c r="DG500" i="6"/>
  <c r="BT500" i="6"/>
  <c r="CA500" i="6" s="1"/>
  <c r="CB499" i="6"/>
  <c r="CC499" i="6" s="1"/>
  <c r="H501" i="6"/>
  <c r="P500" i="6"/>
  <c r="Q500" i="6" s="1"/>
  <c r="N501" i="6" l="1"/>
  <c r="CV500" i="6"/>
  <c r="DB500" i="6"/>
  <c r="CP500" i="6"/>
  <c r="CJ500" i="6"/>
  <c r="CD500" i="6"/>
  <c r="BZ500" i="6"/>
  <c r="CB500" i="6" s="1"/>
  <c r="CC500" i="6" s="1"/>
  <c r="R502" i="6"/>
  <c r="B503" i="6"/>
  <c r="AP502" i="6"/>
  <c r="F502" i="6"/>
  <c r="G502" i="6" s="1"/>
  <c r="U502" i="6"/>
  <c r="M502" i="6"/>
  <c r="O502" i="6"/>
  <c r="E502" i="6"/>
  <c r="A502" i="6"/>
  <c r="AG502" i="6"/>
  <c r="D502" i="6"/>
  <c r="AA502" i="6"/>
  <c r="AM502" i="6"/>
  <c r="X502" i="6"/>
  <c r="L502" i="6"/>
  <c r="AD502" i="6"/>
  <c r="I502" i="6"/>
  <c r="K502" i="6" s="1"/>
  <c r="AJ502" i="6"/>
  <c r="BR502" i="6"/>
  <c r="BS502" i="6" s="1"/>
  <c r="BN504" i="6"/>
  <c r="BU503" i="6"/>
  <c r="BX503" i="6"/>
  <c r="BP503" i="6"/>
  <c r="BQ503" i="6"/>
  <c r="BR503" i="6"/>
  <c r="BM503" i="6"/>
  <c r="J503" i="6"/>
  <c r="AS502" i="6"/>
  <c r="AU502" i="6"/>
  <c r="AT502" i="6"/>
  <c r="BV502" i="6"/>
  <c r="BW501" i="6"/>
  <c r="BY501" i="6" s="1"/>
  <c r="DE501" i="6"/>
  <c r="DG501" i="6"/>
  <c r="DF501" i="6"/>
  <c r="BT501" i="6"/>
  <c r="CA501" i="6" s="1"/>
  <c r="H502" i="6"/>
  <c r="P501" i="6"/>
  <c r="Q501" i="6" s="1"/>
  <c r="CV501" i="6" l="1"/>
  <c r="CD501" i="6"/>
  <c r="CP501" i="6"/>
  <c r="DB501" i="6"/>
  <c r="CJ501" i="6"/>
  <c r="BZ501" i="6"/>
  <c r="CB501" i="6" s="1"/>
  <c r="CC501" i="6" s="1"/>
  <c r="BS503" i="6"/>
  <c r="N502" i="6"/>
  <c r="M503" i="6"/>
  <c r="A503" i="6"/>
  <c r="F503" i="6"/>
  <c r="G503" i="6" s="1"/>
  <c r="AM503" i="6"/>
  <c r="AA503" i="6"/>
  <c r="L503" i="6"/>
  <c r="E503" i="6"/>
  <c r="AD503" i="6"/>
  <c r="R503" i="6"/>
  <c r="AP503" i="6"/>
  <c r="B504" i="6"/>
  <c r="U503" i="6"/>
  <c r="X503" i="6"/>
  <c r="O503" i="6"/>
  <c r="AG503" i="6"/>
  <c r="I503" i="6"/>
  <c r="K503" i="6" s="1"/>
  <c r="AJ503" i="6"/>
  <c r="D503" i="6"/>
  <c r="BN505" i="6"/>
  <c r="BX504" i="6"/>
  <c r="BU504" i="6"/>
  <c r="BP504" i="6"/>
  <c r="BQ504" i="6"/>
  <c r="BM504" i="6"/>
  <c r="BR504" i="6"/>
  <c r="AS503" i="6"/>
  <c r="AT503" i="6"/>
  <c r="J504" i="6"/>
  <c r="AU503" i="6"/>
  <c r="BW502" i="6"/>
  <c r="BY502" i="6" s="1"/>
  <c r="BV503" i="6"/>
  <c r="DE502" i="6"/>
  <c r="DG502" i="6"/>
  <c r="DF502" i="6"/>
  <c r="BT502" i="6"/>
  <c r="CA502" i="6" s="1"/>
  <c r="H503" i="6"/>
  <c r="P502" i="6"/>
  <c r="Q502" i="6" s="1"/>
  <c r="CV502" i="6" l="1"/>
  <c r="CD502" i="6"/>
  <c r="DB502" i="6"/>
  <c r="CP502" i="6"/>
  <c r="CJ502" i="6"/>
  <c r="BZ502" i="6"/>
  <c r="CB502" i="6" s="1"/>
  <c r="CC502" i="6" s="1"/>
  <c r="BS504" i="6"/>
  <c r="N503" i="6"/>
  <c r="X504" i="6"/>
  <c r="A504" i="6"/>
  <c r="AG504" i="6"/>
  <c r="L504" i="6"/>
  <c r="AP504" i="6"/>
  <c r="U504" i="6"/>
  <c r="AD504" i="6"/>
  <c r="F504" i="6"/>
  <c r="G504" i="6" s="1"/>
  <c r="M504" i="6"/>
  <c r="AJ504" i="6"/>
  <c r="I504" i="6"/>
  <c r="K504" i="6" s="1"/>
  <c r="R504" i="6"/>
  <c r="D504" i="6"/>
  <c r="E504" i="6"/>
  <c r="AA504" i="6"/>
  <c r="B505" i="6"/>
  <c r="AM504" i="6"/>
  <c r="O504" i="6"/>
  <c r="BN506" i="6"/>
  <c r="BP505" i="6"/>
  <c r="BM505" i="6"/>
  <c r="BR505" i="6"/>
  <c r="BS505" i="6" s="1"/>
  <c r="BU505" i="6"/>
  <c r="BQ505" i="6"/>
  <c r="BX505" i="6"/>
  <c r="AS504" i="6"/>
  <c r="AU504" i="6"/>
  <c r="AT504" i="6"/>
  <c r="J505" i="6"/>
  <c r="DE503" i="6"/>
  <c r="BW503" i="6"/>
  <c r="BY503" i="6" s="1"/>
  <c r="BV504" i="6"/>
  <c r="DF503" i="6"/>
  <c r="DG503" i="6"/>
  <c r="BT503" i="6"/>
  <c r="CA503" i="6" s="1"/>
  <c r="H504" i="6"/>
  <c r="P503" i="6"/>
  <c r="Q503" i="6" s="1"/>
  <c r="CP503" i="6" l="1"/>
  <c r="DB503" i="6"/>
  <c r="CV503" i="6"/>
  <c r="CD503" i="6"/>
  <c r="CJ503" i="6"/>
  <c r="BZ503" i="6"/>
  <c r="CB503" i="6" s="1"/>
  <c r="CC503" i="6" s="1"/>
  <c r="N504" i="6"/>
  <c r="X505" i="6"/>
  <c r="F505" i="6"/>
  <c r="G505" i="6" s="1"/>
  <c r="O505" i="6"/>
  <c r="A505" i="6"/>
  <c r="R505" i="6"/>
  <c r="D505" i="6"/>
  <c r="B506" i="6"/>
  <c r="BR506" i="6" s="1"/>
  <c r="BS506" i="6" s="1"/>
  <c r="U505" i="6"/>
  <c r="AG505" i="6"/>
  <c r="M505" i="6"/>
  <c r="E505" i="6"/>
  <c r="AP505" i="6"/>
  <c r="AA505" i="6"/>
  <c r="AJ505" i="6"/>
  <c r="L505" i="6"/>
  <c r="AM505" i="6"/>
  <c r="AD505" i="6"/>
  <c r="I505" i="6"/>
  <c r="BN507" i="6"/>
  <c r="BP506" i="6"/>
  <c r="BM506" i="6"/>
  <c r="BU506" i="6"/>
  <c r="BQ506" i="6"/>
  <c r="BX506" i="6"/>
  <c r="AT505" i="6"/>
  <c r="K505" i="6"/>
  <c r="AS505" i="6"/>
  <c r="AU505" i="6"/>
  <c r="DE504" i="6"/>
  <c r="BW504" i="6"/>
  <c r="BY504" i="6" s="1"/>
  <c r="DG504" i="6"/>
  <c r="DF504" i="6"/>
  <c r="BV505" i="6"/>
  <c r="BT504" i="6"/>
  <c r="CA504" i="6" s="1"/>
  <c r="H505" i="6"/>
  <c r="P504" i="6"/>
  <c r="Q504" i="6" s="1"/>
  <c r="J506" i="6" l="1"/>
  <c r="J507" i="6" s="1"/>
  <c r="DB504" i="6"/>
  <c r="CP504" i="6"/>
  <c r="CV504" i="6"/>
  <c r="CJ504" i="6"/>
  <c r="CD504" i="6"/>
  <c r="BZ504" i="6"/>
  <c r="CB504" i="6" s="1"/>
  <c r="CC504" i="6" s="1"/>
  <c r="N505" i="6"/>
  <c r="R506" i="6"/>
  <c r="B507" i="6"/>
  <c r="F506" i="6"/>
  <c r="G506" i="6" s="1"/>
  <c r="X506" i="6"/>
  <c r="AJ506" i="6"/>
  <c r="O506" i="6"/>
  <c r="M506" i="6"/>
  <c r="L506" i="6"/>
  <c r="U506" i="6"/>
  <c r="I506" i="6"/>
  <c r="AD506" i="6"/>
  <c r="E506" i="6"/>
  <c r="AG506" i="6"/>
  <c r="A506" i="6"/>
  <c r="AA506" i="6"/>
  <c r="AP506" i="6"/>
  <c r="AM506" i="6"/>
  <c r="D506" i="6"/>
  <c r="BN508" i="6"/>
  <c r="BM507" i="6"/>
  <c r="BX507" i="6"/>
  <c r="BQ507" i="6"/>
  <c r="BU507" i="6"/>
  <c r="BP507" i="6"/>
  <c r="AT506" i="6"/>
  <c r="AU506" i="6"/>
  <c r="DF505" i="6"/>
  <c r="BW505" i="6"/>
  <c r="BY505" i="6" s="1"/>
  <c r="BV506" i="6"/>
  <c r="DG505" i="6"/>
  <c r="DE505" i="6"/>
  <c r="BT505" i="6"/>
  <c r="CA505" i="6" s="1"/>
  <c r="H506" i="6"/>
  <c r="P505" i="6"/>
  <c r="Q505" i="6" s="1"/>
  <c r="AS506" i="6" l="1"/>
  <c r="K506" i="6"/>
  <c r="DB505" i="6"/>
  <c r="CV505" i="6"/>
  <c r="CP505" i="6"/>
  <c r="CJ505" i="6"/>
  <c r="CD505" i="6"/>
  <c r="BZ505" i="6"/>
  <c r="CB505" i="6" s="1"/>
  <c r="CC505" i="6" s="1"/>
  <c r="AD507" i="6"/>
  <c r="O507" i="6"/>
  <c r="AA507" i="6"/>
  <c r="X507" i="6"/>
  <c r="U507" i="6"/>
  <c r="AP507" i="6"/>
  <c r="I507" i="6"/>
  <c r="K507" i="6" s="1"/>
  <c r="E507" i="6"/>
  <c r="AM507" i="6"/>
  <c r="A507" i="6"/>
  <c r="D507" i="6"/>
  <c r="AJ507" i="6"/>
  <c r="B508" i="6"/>
  <c r="AG507" i="6"/>
  <c r="R507" i="6"/>
  <c r="M507" i="6"/>
  <c r="L507" i="6"/>
  <c r="F507" i="6"/>
  <c r="G507" i="6" s="1"/>
  <c r="BR507" i="6"/>
  <c r="BS507" i="6" s="1"/>
  <c r="N506" i="6"/>
  <c r="BN509" i="6"/>
  <c r="BQ508" i="6"/>
  <c r="BU508" i="6"/>
  <c r="BP508" i="6"/>
  <c r="BM508" i="6"/>
  <c r="BX508" i="6"/>
  <c r="AS507" i="6"/>
  <c r="AU507" i="6"/>
  <c r="J508" i="6"/>
  <c r="AT507" i="6"/>
  <c r="BW506" i="6"/>
  <c r="BY506" i="6" s="1"/>
  <c r="DE506" i="6"/>
  <c r="DF506" i="6"/>
  <c r="BV507" i="6"/>
  <c r="DG506" i="6"/>
  <c r="BT506" i="6"/>
  <c r="CA506" i="6" s="1"/>
  <c r="P506" i="6"/>
  <c r="Q506" i="6" s="1"/>
  <c r="H507" i="6"/>
  <c r="DB506" i="6" l="1"/>
  <c r="CV506" i="6"/>
  <c r="CD506" i="6"/>
  <c r="CP506" i="6"/>
  <c r="CJ506" i="6"/>
  <c r="BZ506" i="6"/>
  <c r="X508" i="6"/>
  <c r="L508" i="6"/>
  <c r="M508" i="6"/>
  <c r="O508" i="6"/>
  <c r="U508" i="6"/>
  <c r="AP508" i="6"/>
  <c r="A508" i="6"/>
  <c r="AG508" i="6"/>
  <c r="R508" i="6"/>
  <c r="D508" i="6"/>
  <c r="AA508" i="6"/>
  <c r="F508" i="6"/>
  <c r="G508" i="6" s="1"/>
  <c r="AM508" i="6"/>
  <c r="AD508" i="6"/>
  <c r="B509" i="6"/>
  <c r="E508" i="6"/>
  <c r="AJ508" i="6"/>
  <c r="I508" i="6"/>
  <c r="K508" i="6" s="1"/>
  <c r="BR508" i="6"/>
  <c r="BS508" i="6" s="1"/>
  <c r="N507" i="6"/>
  <c r="BN510" i="6"/>
  <c r="BQ509" i="6"/>
  <c r="BM509" i="6"/>
  <c r="BX509" i="6"/>
  <c r="BP509" i="6"/>
  <c r="BU509" i="6"/>
  <c r="AU508" i="6"/>
  <c r="AS508" i="6"/>
  <c r="AT508" i="6"/>
  <c r="BW507" i="6"/>
  <c r="BY507" i="6" s="1"/>
  <c r="DF507" i="6"/>
  <c r="DE507" i="6"/>
  <c r="BV508" i="6"/>
  <c r="DG507" i="6"/>
  <c r="BT507" i="6"/>
  <c r="CA507" i="6" s="1"/>
  <c r="CB506" i="6"/>
  <c r="CC506" i="6" s="1"/>
  <c r="P507" i="6"/>
  <c r="Q507" i="6" s="1"/>
  <c r="H508" i="6"/>
  <c r="DB507" i="6" l="1"/>
  <c r="CV507" i="6"/>
  <c r="CJ507" i="6"/>
  <c r="CD507" i="6"/>
  <c r="CP507" i="6"/>
  <c r="BZ507" i="6"/>
  <c r="CB507" i="6" s="1"/>
  <c r="CC507" i="6" s="1"/>
  <c r="AJ509" i="6"/>
  <c r="E509" i="6"/>
  <c r="AA509" i="6"/>
  <c r="I509" i="6"/>
  <c r="AG509" i="6"/>
  <c r="AD509" i="6"/>
  <c r="L509" i="6"/>
  <c r="AM509" i="6"/>
  <c r="O509" i="6"/>
  <c r="F509" i="6"/>
  <c r="G509" i="6" s="1"/>
  <c r="R509" i="6"/>
  <c r="B510" i="6"/>
  <c r="X509" i="6"/>
  <c r="AP509" i="6"/>
  <c r="M509" i="6"/>
  <c r="A509" i="6"/>
  <c r="D509" i="6"/>
  <c r="U509" i="6"/>
  <c r="J509" i="6"/>
  <c r="K509" i="6" s="1"/>
  <c r="BR509" i="6"/>
  <c r="BS509" i="6" s="1"/>
  <c r="N508" i="6"/>
  <c r="BN511" i="6"/>
  <c r="BQ510" i="6"/>
  <c r="BX510" i="6"/>
  <c r="BU510" i="6"/>
  <c r="BM510" i="6"/>
  <c r="BR510" i="6"/>
  <c r="BP510" i="6"/>
  <c r="DG508" i="6"/>
  <c r="DF508" i="6"/>
  <c r="DE508" i="6"/>
  <c r="BV509" i="6"/>
  <c r="BW508" i="6"/>
  <c r="BY508" i="6" s="1"/>
  <c r="BT508" i="6"/>
  <c r="CA508" i="6" s="1"/>
  <c r="H509" i="6"/>
  <c r="P508" i="6"/>
  <c r="Q508" i="6" s="1"/>
  <c r="AU509" i="6" l="1"/>
  <c r="AT509" i="6"/>
  <c r="J510" i="6"/>
  <c r="AT510" i="6" s="1"/>
  <c r="N509" i="6"/>
  <c r="AS509" i="6"/>
  <c r="CP508" i="6"/>
  <c r="CJ508" i="6"/>
  <c r="DB508" i="6"/>
  <c r="CV508" i="6"/>
  <c r="CD508" i="6"/>
  <c r="BZ508" i="6"/>
  <c r="BS510" i="6"/>
  <c r="X510" i="6"/>
  <c r="B511" i="6"/>
  <c r="BR511" i="6" s="1"/>
  <c r="E510" i="6"/>
  <c r="R510" i="6"/>
  <c r="O510" i="6"/>
  <c r="F510" i="6"/>
  <c r="G510" i="6" s="1"/>
  <c r="A510" i="6"/>
  <c r="D510" i="6"/>
  <c r="AP510" i="6"/>
  <c r="M510" i="6"/>
  <c r="AA510" i="6"/>
  <c r="AM510" i="6"/>
  <c r="AJ510" i="6"/>
  <c r="I510" i="6"/>
  <c r="AG510" i="6"/>
  <c r="AD510" i="6"/>
  <c r="L510" i="6"/>
  <c r="U510" i="6"/>
  <c r="BQ511" i="6"/>
  <c r="BX511" i="6"/>
  <c r="BU511" i="6"/>
  <c r="BM511" i="6"/>
  <c r="BP511" i="6"/>
  <c r="BN512" i="6"/>
  <c r="J511" i="6"/>
  <c r="AS510" i="6"/>
  <c r="AU510" i="6"/>
  <c r="DF509" i="6"/>
  <c r="DE509" i="6"/>
  <c r="BV510" i="6"/>
  <c r="BW509" i="6"/>
  <c r="BY509" i="6" s="1"/>
  <c r="DG509" i="6"/>
  <c r="BT509" i="6"/>
  <c r="CA509" i="6" s="1"/>
  <c r="CB508" i="6"/>
  <c r="CC508" i="6" s="1"/>
  <c r="P509" i="6"/>
  <c r="Q509" i="6" s="1"/>
  <c r="H510" i="6"/>
  <c r="K510" i="6" l="1"/>
  <c r="N510" i="6"/>
  <c r="BS511" i="6"/>
  <c r="DB509" i="6"/>
  <c r="CV509" i="6"/>
  <c r="CP509" i="6"/>
  <c r="CJ509" i="6"/>
  <c r="CD509" i="6"/>
  <c r="BZ509" i="6"/>
  <c r="AP511" i="6"/>
  <c r="B512" i="6"/>
  <c r="AG511" i="6"/>
  <c r="AD511" i="6"/>
  <c r="L511" i="6"/>
  <c r="F511" i="6"/>
  <c r="G511" i="6" s="1"/>
  <c r="AJ511" i="6"/>
  <c r="O511" i="6"/>
  <c r="AA511" i="6"/>
  <c r="D511" i="6"/>
  <c r="I511" i="6"/>
  <c r="K511" i="6" s="1"/>
  <c r="AM511" i="6"/>
  <c r="M511" i="6"/>
  <c r="U511" i="6"/>
  <c r="X511" i="6"/>
  <c r="E511" i="6"/>
  <c r="R511" i="6"/>
  <c r="A511" i="6"/>
  <c r="BX512" i="6"/>
  <c r="BP512" i="6"/>
  <c r="BN513" i="6"/>
  <c r="BQ512" i="6"/>
  <c r="BU512" i="6"/>
  <c r="BM512" i="6"/>
  <c r="BR512" i="6"/>
  <c r="AT511" i="6"/>
  <c r="J512" i="6"/>
  <c r="AU511" i="6"/>
  <c r="AS511" i="6"/>
  <c r="DF510" i="6"/>
  <c r="DE510" i="6"/>
  <c r="BV511" i="6"/>
  <c r="BW510" i="6"/>
  <c r="BY510" i="6" s="1"/>
  <c r="DG510" i="6"/>
  <c r="BT510" i="6"/>
  <c r="CA510" i="6" s="1"/>
  <c r="CB509" i="6"/>
  <c r="CC509" i="6" s="1"/>
  <c r="H511" i="6"/>
  <c r="P510" i="6"/>
  <c r="Q510" i="6" s="1"/>
  <c r="N511" i="6" l="1"/>
  <c r="BS512" i="6"/>
  <c r="CD510" i="6"/>
  <c r="DB510" i="6"/>
  <c r="CP510" i="6"/>
  <c r="CV510" i="6"/>
  <c r="CJ510" i="6"/>
  <c r="BZ510" i="6"/>
  <c r="D512" i="6"/>
  <c r="AA512" i="6"/>
  <c r="B513" i="6"/>
  <c r="AM512" i="6"/>
  <c r="AJ512" i="6"/>
  <c r="A512" i="6"/>
  <c r="U512" i="6"/>
  <c r="AD512" i="6"/>
  <c r="F512" i="6"/>
  <c r="G512" i="6" s="1"/>
  <c r="X512" i="6"/>
  <c r="E512" i="6"/>
  <c r="AP512" i="6"/>
  <c r="O512" i="6"/>
  <c r="AG512" i="6"/>
  <c r="R512" i="6"/>
  <c r="I512" i="6"/>
  <c r="K512" i="6" s="1"/>
  <c r="M512" i="6"/>
  <c r="L512" i="6"/>
  <c r="BN514" i="6"/>
  <c r="BU513" i="6"/>
  <c r="BP513" i="6"/>
  <c r="BM513" i="6"/>
  <c r="BR513" i="6"/>
  <c r="BQ513" i="6"/>
  <c r="BX513" i="6"/>
  <c r="AS512" i="6"/>
  <c r="AU512" i="6"/>
  <c r="AT512" i="6"/>
  <c r="J513" i="6"/>
  <c r="BW511" i="6"/>
  <c r="BY511" i="6" s="1"/>
  <c r="DG511" i="6"/>
  <c r="DE511" i="6"/>
  <c r="DF511" i="6"/>
  <c r="BV512" i="6"/>
  <c r="BT511" i="6"/>
  <c r="CA511" i="6" s="1"/>
  <c r="CB510" i="6"/>
  <c r="CC510" i="6" s="1"/>
  <c r="H512" i="6"/>
  <c r="P511" i="6"/>
  <c r="Q511" i="6" s="1"/>
  <c r="BS513" i="6" l="1"/>
  <c r="CV511" i="6"/>
  <c r="CP511" i="6"/>
  <c r="CJ511" i="6"/>
  <c r="CD511" i="6"/>
  <c r="DB511" i="6"/>
  <c r="BZ511" i="6"/>
  <c r="CB511" i="6" s="1"/>
  <c r="CC511" i="6" s="1"/>
  <c r="R513" i="6"/>
  <c r="F513" i="6"/>
  <c r="G513" i="6" s="1"/>
  <c r="O513" i="6"/>
  <c r="AG513" i="6"/>
  <c r="AP513" i="6"/>
  <c r="AM513" i="6"/>
  <c r="M513" i="6"/>
  <c r="E513" i="6"/>
  <c r="A513" i="6"/>
  <c r="L513" i="6"/>
  <c r="B514" i="6"/>
  <c r="U513" i="6"/>
  <c r="X513" i="6"/>
  <c r="D513" i="6"/>
  <c r="AD513" i="6"/>
  <c r="I513" i="6"/>
  <c r="K513" i="6" s="1"/>
  <c r="AJ513" i="6"/>
  <c r="AA513" i="6"/>
  <c r="N512" i="6"/>
  <c r="BM514" i="6"/>
  <c r="BR514" i="6"/>
  <c r="BS514" i="6" s="1"/>
  <c r="BU514" i="6"/>
  <c r="BN515" i="6"/>
  <c r="BP514" i="6"/>
  <c r="BX514" i="6"/>
  <c r="BQ514" i="6"/>
  <c r="AU513" i="6"/>
  <c r="AS513" i="6"/>
  <c r="J514" i="6"/>
  <c r="AT513" i="6"/>
  <c r="DG512" i="6"/>
  <c r="BV513" i="6"/>
  <c r="DE512" i="6"/>
  <c r="BW512" i="6"/>
  <c r="BY512" i="6" s="1"/>
  <c r="DF512" i="6"/>
  <c r="BT512" i="6"/>
  <c r="CA512" i="6" s="1"/>
  <c r="H513" i="6"/>
  <c r="P512" i="6"/>
  <c r="Q512" i="6" s="1"/>
  <c r="CV512" i="6" l="1"/>
  <c r="CD512" i="6"/>
  <c r="DB512" i="6"/>
  <c r="CP512" i="6"/>
  <c r="CJ512" i="6"/>
  <c r="BZ512" i="6"/>
  <c r="CB512" i="6" s="1"/>
  <c r="CC512" i="6" s="1"/>
  <c r="M514" i="6"/>
  <c r="AA514" i="6"/>
  <c r="AJ514" i="6"/>
  <c r="B515" i="6"/>
  <c r="E514" i="6"/>
  <c r="A514" i="6"/>
  <c r="I514" i="6"/>
  <c r="K514" i="6" s="1"/>
  <c r="U514" i="6"/>
  <c r="L514" i="6"/>
  <c r="AP514" i="6"/>
  <c r="D514" i="6"/>
  <c r="AG514" i="6"/>
  <c r="AD514" i="6"/>
  <c r="O514" i="6"/>
  <c r="AM514" i="6"/>
  <c r="X514" i="6"/>
  <c r="R514" i="6"/>
  <c r="F514" i="6"/>
  <c r="G514" i="6" s="1"/>
  <c r="N513" i="6"/>
  <c r="BN516" i="6"/>
  <c r="BM515" i="6"/>
  <c r="BR515" i="6"/>
  <c r="BS515" i="6" s="1"/>
  <c r="BP515" i="6"/>
  <c r="BQ515" i="6"/>
  <c r="BU515" i="6"/>
  <c r="BX515" i="6"/>
  <c r="AU514" i="6"/>
  <c r="AS514" i="6"/>
  <c r="AT514" i="6"/>
  <c r="J515" i="6"/>
  <c r="BW513" i="6"/>
  <c r="BY513" i="6" s="1"/>
  <c r="DE513" i="6"/>
  <c r="DF513" i="6"/>
  <c r="BV514" i="6"/>
  <c r="DG513" i="6"/>
  <c r="BT513" i="6"/>
  <c r="CA513" i="6" s="1"/>
  <c r="H514" i="6"/>
  <c r="P513" i="6"/>
  <c r="Q513" i="6" s="1"/>
  <c r="DB513" i="6" l="1"/>
  <c r="CV513" i="6"/>
  <c r="CJ513" i="6"/>
  <c r="CD513" i="6"/>
  <c r="CP513" i="6"/>
  <c r="BZ513" i="6"/>
  <c r="AJ515" i="6"/>
  <c r="O515" i="6"/>
  <c r="F515" i="6"/>
  <c r="G515" i="6" s="1"/>
  <c r="X515" i="6"/>
  <c r="R515" i="6"/>
  <c r="E515" i="6"/>
  <c r="AD515" i="6"/>
  <c r="A515" i="6"/>
  <c r="M515" i="6"/>
  <c r="L515" i="6"/>
  <c r="AP515" i="6"/>
  <c r="B516" i="6"/>
  <c r="AG515" i="6"/>
  <c r="I515" i="6"/>
  <c r="K515" i="6" s="1"/>
  <c r="AM515" i="6"/>
  <c r="AA515" i="6"/>
  <c r="D515" i="6"/>
  <c r="U515" i="6"/>
  <c r="N514" i="6"/>
  <c r="BN517" i="6"/>
  <c r="BP516" i="6"/>
  <c r="BM516" i="6"/>
  <c r="BX516" i="6"/>
  <c r="BQ516" i="6"/>
  <c r="BU516" i="6"/>
  <c r="AT515" i="6"/>
  <c r="AS515" i="6"/>
  <c r="J516" i="6"/>
  <c r="AU515" i="6"/>
  <c r="BV515" i="6"/>
  <c r="DF514" i="6"/>
  <c r="DE514" i="6"/>
  <c r="BW514" i="6"/>
  <c r="BY514" i="6" s="1"/>
  <c r="DG514" i="6"/>
  <c r="BT514" i="6"/>
  <c r="CA514" i="6" s="1"/>
  <c r="CB513" i="6"/>
  <c r="CC513" i="6" s="1"/>
  <c r="P514" i="6"/>
  <c r="Q514" i="6" s="1"/>
  <c r="H515" i="6"/>
  <c r="CD514" i="6" l="1"/>
  <c r="DB514" i="6"/>
  <c r="CP514" i="6"/>
  <c r="CJ514" i="6"/>
  <c r="CV514" i="6"/>
  <c r="BZ514" i="6"/>
  <c r="CB514" i="6" s="1"/>
  <c r="CC514" i="6" s="1"/>
  <c r="AD516" i="6"/>
  <c r="L516" i="6"/>
  <c r="X516" i="6"/>
  <c r="B517" i="6"/>
  <c r="F516" i="6"/>
  <c r="G516" i="6" s="1"/>
  <c r="R516" i="6"/>
  <c r="D516" i="6"/>
  <c r="M516" i="6"/>
  <c r="E516" i="6"/>
  <c r="AA516" i="6"/>
  <c r="AP516" i="6"/>
  <c r="A516" i="6"/>
  <c r="AG516" i="6"/>
  <c r="AJ516" i="6"/>
  <c r="O516" i="6"/>
  <c r="AM516" i="6"/>
  <c r="I516" i="6"/>
  <c r="K516" i="6" s="1"/>
  <c r="U516" i="6"/>
  <c r="N515" i="6"/>
  <c r="BR516" i="6"/>
  <c r="BS516" i="6" s="1"/>
  <c r="BN518" i="6"/>
  <c r="BQ517" i="6"/>
  <c r="BX517" i="6"/>
  <c r="BM517" i="6"/>
  <c r="BU517" i="6"/>
  <c r="BP517" i="6"/>
  <c r="J517" i="6"/>
  <c r="AT516" i="6"/>
  <c r="AS516" i="6"/>
  <c r="AU516" i="6"/>
  <c r="DF515" i="6"/>
  <c r="DG515" i="6"/>
  <c r="BV516" i="6"/>
  <c r="BW515" i="6"/>
  <c r="BY515" i="6" s="1"/>
  <c r="DE515" i="6"/>
  <c r="BT515" i="6"/>
  <c r="CA515" i="6" s="1"/>
  <c r="H516" i="6"/>
  <c r="P515" i="6"/>
  <c r="Q515" i="6" s="1"/>
  <c r="CV515" i="6" l="1"/>
  <c r="CP515" i="6"/>
  <c r="DB515" i="6"/>
  <c r="CJ515" i="6"/>
  <c r="CD515" i="6"/>
  <c r="BZ515" i="6"/>
  <c r="CB515" i="6" s="1"/>
  <c r="CC515" i="6" s="1"/>
  <c r="M517" i="6"/>
  <c r="B518" i="6"/>
  <c r="AJ517" i="6"/>
  <c r="L517" i="6"/>
  <c r="F517" i="6"/>
  <c r="G517" i="6" s="1"/>
  <c r="U517" i="6"/>
  <c r="AP517" i="6"/>
  <c r="E517" i="6"/>
  <c r="AA517" i="6"/>
  <c r="I517" i="6"/>
  <c r="K517" i="6" s="1"/>
  <c r="AG517" i="6"/>
  <c r="AM517" i="6"/>
  <c r="R517" i="6"/>
  <c r="A517" i="6"/>
  <c r="X517" i="6"/>
  <c r="D517" i="6"/>
  <c r="AD517" i="6"/>
  <c r="O517" i="6"/>
  <c r="BR517" i="6"/>
  <c r="BS517" i="6" s="1"/>
  <c r="N516" i="6"/>
  <c r="BN519" i="6"/>
  <c r="BQ518" i="6"/>
  <c r="BX518" i="6"/>
  <c r="BM518" i="6"/>
  <c r="BP518" i="6"/>
  <c r="BR518" i="6"/>
  <c r="BU518" i="6"/>
  <c r="AS517" i="6"/>
  <c r="AU517" i="6"/>
  <c r="AT517" i="6"/>
  <c r="J518" i="6"/>
  <c r="DG516" i="6"/>
  <c r="DE516" i="6"/>
  <c r="BW516" i="6"/>
  <c r="BY516" i="6" s="1"/>
  <c r="DF516" i="6"/>
  <c r="BV517" i="6"/>
  <c r="BT516" i="6"/>
  <c r="CA516" i="6" s="1"/>
  <c r="H517" i="6"/>
  <c r="P516" i="6"/>
  <c r="Q516" i="6" s="1"/>
  <c r="CP516" i="6" l="1"/>
  <c r="DB516" i="6"/>
  <c r="CV516" i="6"/>
  <c r="CJ516" i="6"/>
  <c r="CD516" i="6"/>
  <c r="BZ516" i="6"/>
  <c r="CB516" i="6" s="1"/>
  <c r="CC516" i="6" s="1"/>
  <c r="BS518" i="6"/>
  <c r="R518" i="6"/>
  <c r="F518" i="6"/>
  <c r="G518" i="6" s="1"/>
  <c r="AM518" i="6"/>
  <c r="AD518" i="6"/>
  <c r="O518" i="6"/>
  <c r="I518" i="6"/>
  <c r="K518" i="6" s="1"/>
  <c r="AA518" i="6"/>
  <c r="M518" i="6"/>
  <c r="B519" i="6"/>
  <c r="BR519" i="6" s="1"/>
  <c r="D518" i="6"/>
  <c r="AP518" i="6"/>
  <c r="E518" i="6"/>
  <c r="U518" i="6"/>
  <c r="AJ518" i="6"/>
  <c r="A518" i="6"/>
  <c r="AG518" i="6"/>
  <c r="X518" i="6"/>
  <c r="L518" i="6"/>
  <c r="N517" i="6"/>
  <c r="BN520" i="6"/>
  <c r="BQ519" i="6"/>
  <c r="BU519" i="6"/>
  <c r="BX519" i="6"/>
  <c r="BP519" i="6"/>
  <c r="BM519" i="6"/>
  <c r="AS518" i="6"/>
  <c r="AU518" i="6"/>
  <c r="AT518" i="6"/>
  <c r="BV518" i="6"/>
  <c r="DE517" i="6"/>
  <c r="BW517" i="6"/>
  <c r="BY517" i="6" s="1"/>
  <c r="DF517" i="6"/>
  <c r="DG517" i="6"/>
  <c r="BT517" i="6"/>
  <c r="CA517" i="6" s="1"/>
  <c r="P517" i="6"/>
  <c r="Q517" i="6" s="1"/>
  <c r="H518" i="6"/>
  <c r="J519" i="6" l="1"/>
  <c r="AU519" i="6" s="1"/>
  <c r="CV517" i="6"/>
  <c r="CP517" i="6"/>
  <c r="CJ517" i="6"/>
  <c r="CD517" i="6"/>
  <c r="DB517" i="6"/>
  <c r="BZ517" i="6"/>
  <c r="CB517" i="6" s="1"/>
  <c r="CC517" i="6" s="1"/>
  <c r="BS519" i="6"/>
  <c r="N518" i="6"/>
  <c r="AJ519" i="6"/>
  <c r="F519" i="6"/>
  <c r="G519" i="6" s="1"/>
  <c r="U519" i="6"/>
  <c r="R519" i="6"/>
  <c r="L519" i="6"/>
  <c r="A519" i="6"/>
  <c r="AD519" i="6"/>
  <c r="E519" i="6"/>
  <c r="M519" i="6"/>
  <c r="I519" i="6"/>
  <c r="AM519" i="6"/>
  <c r="D519" i="6"/>
  <c r="AP519" i="6"/>
  <c r="B520" i="6"/>
  <c r="BR520" i="6" s="1"/>
  <c r="AG519" i="6"/>
  <c r="X519" i="6"/>
  <c r="O519" i="6"/>
  <c r="AA519" i="6"/>
  <c r="BN521" i="6"/>
  <c r="BU520" i="6"/>
  <c r="BP520" i="6"/>
  <c r="BQ520" i="6"/>
  <c r="BX520" i="6"/>
  <c r="BM520" i="6"/>
  <c r="DF518" i="6"/>
  <c r="BW518" i="6"/>
  <c r="BY518" i="6" s="1"/>
  <c r="DG518" i="6"/>
  <c r="DE518" i="6"/>
  <c r="BV519" i="6"/>
  <c r="BT518" i="6"/>
  <c r="CA518" i="6" s="1"/>
  <c r="H519" i="6"/>
  <c r="P518" i="6"/>
  <c r="Q518" i="6" s="1"/>
  <c r="J520" i="6" l="1"/>
  <c r="AT520" i="6" s="1"/>
  <c r="AS519" i="6"/>
  <c r="K519" i="6"/>
  <c r="AT519" i="6"/>
  <c r="N519" i="6"/>
  <c r="BS520" i="6"/>
  <c r="CV518" i="6"/>
  <c r="CD518" i="6"/>
  <c r="CJ518" i="6"/>
  <c r="DB518" i="6"/>
  <c r="CP518" i="6"/>
  <c r="BZ518" i="6"/>
  <c r="X520" i="6"/>
  <c r="A520" i="6"/>
  <c r="AG520" i="6"/>
  <c r="M520" i="6"/>
  <c r="L520" i="6"/>
  <c r="AD520" i="6"/>
  <c r="I520" i="6"/>
  <c r="AJ520" i="6"/>
  <c r="E520" i="6"/>
  <c r="B521" i="6"/>
  <c r="AA520" i="6"/>
  <c r="AP520" i="6"/>
  <c r="AM520" i="6"/>
  <c r="U520" i="6"/>
  <c r="R520" i="6"/>
  <c r="F520" i="6"/>
  <c r="G520" i="6" s="1"/>
  <c r="D520" i="6"/>
  <c r="O520" i="6"/>
  <c r="BN522" i="6"/>
  <c r="BX521" i="6"/>
  <c r="BP521" i="6"/>
  <c r="BM521" i="6"/>
  <c r="BR521" i="6"/>
  <c r="BQ521" i="6"/>
  <c r="BU521" i="6"/>
  <c r="AU520" i="6"/>
  <c r="J521" i="6"/>
  <c r="AS520" i="6"/>
  <c r="BV520" i="6"/>
  <c r="DF519" i="6"/>
  <c r="DG519" i="6"/>
  <c r="DE519" i="6"/>
  <c r="BW519" i="6"/>
  <c r="BY519" i="6" s="1"/>
  <c r="BT519" i="6"/>
  <c r="CA519" i="6" s="1"/>
  <c r="CB518" i="6"/>
  <c r="CC518" i="6" s="1"/>
  <c r="P519" i="6"/>
  <c r="Q519" i="6" s="1"/>
  <c r="H520" i="6"/>
  <c r="K520" i="6" l="1"/>
  <c r="N520" i="6"/>
  <c r="BS521" i="6"/>
  <c r="CP519" i="6"/>
  <c r="CV519" i="6"/>
  <c r="CD519" i="6"/>
  <c r="CJ519" i="6"/>
  <c r="DB519" i="6"/>
  <c r="BZ519" i="6"/>
  <c r="M521" i="6"/>
  <c r="I521" i="6"/>
  <c r="AP521" i="6"/>
  <c r="R521" i="6"/>
  <c r="B522" i="6"/>
  <c r="U521" i="6"/>
  <c r="O521" i="6"/>
  <c r="AG521" i="6"/>
  <c r="A521" i="6"/>
  <c r="AA521" i="6"/>
  <c r="AJ521" i="6"/>
  <c r="L521" i="6"/>
  <c r="AM521" i="6"/>
  <c r="AD521" i="6"/>
  <c r="E521" i="6"/>
  <c r="X521" i="6"/>
  <c r="F521" i="6"/>
  <c r="G521" i="6" s="1"/>
  <c r="D521" i="6"/>
  <c r="BN523" i="6"/>
  <c r="BP522" i="6"/>
  <c r="BM522" i="6"/>
  <c r="BR522" i="6"/>
  <c r="BX522" i="6"/>
  <c r="BQ522" i="6"/>
  <c r="BU522" i="6"/>
  <c r="AS521" i="6"/>
  <c r="K521" i="6"/>
  <c r="AT521" i="6"/>
  <c r="AU521" i="6"/>
  <c r="BV521" i="6"/>
  <c r="BW520" i="6"/>
  <c r="BY520" i="6" s="1"/>
  <c r="DG520" i="6"/>
  <c r="DF520" i="6"/>
  <c r="DE520" i="6"/>
  <c r="BT520" i="6"/>
  <c r="CA520" i="6" s="1"/>
  <c r="CB519" i="6"/>
  <c r="CC519" i="6" s="1"/>
  <c r="H521" i="6"/>
  <c r="P520" i="6"/>
  <c r="Q520" i="6" s="1"/>
  <c r="BS522" i="6" l="1"/>
  <c r="N521" i="6"/>
  <c r="CJ520" i="6"/>
  <c r="DB520" i="6"/>
  <c r="CD520" i="6"/>
  <c r="CV520" i="6"/>
  <c r="CP520" i="6"/>
  <c r="BZ520" i="6"/>
  <c r="AJ522" i="6"/>
  <c r="E522" i="6"/>
  <c r="R522" i="6"/>
  <c r="B523" i="6"/>
  <c r="M522" i="6"/>
  <c r="I522" i="6"/>
  <c r="AA522" i="6"/>
  <c r="X522" i="6"/>
  <c r="O522" i="6"/>
  <c r="A522" i="6"/>
  <c r="L522" i="6"/>
  <c r="U522" i="6"/>
  <c r="D522" i="6"/>
  <c r="AD522" i="6"/>
  <c r="F522" i="6"/>
  <c r="G522" i="6" s="1"/>
  <c r="AM522" i="6"/>
  <c r="AP522" i="6"/>
  <c r="AG522" i="6"/>
  <c r="J522" i="6"/>
  <c r="BN524" i="6"/>
  <c r="BM523" i="6"/>
  <c r="BR523" i="6"/>
  <c r="BS523" i="6" s="1"/>
  <c r="BU523" i="6"/>
  <c r="BQ523" i="6"/>
  <c r="BX523" i="6"/>
  <c r="BP523" i="6"/>
  <c r="BV522" i="6"/>
  <c r="DF521" i="6"/>
  <c r="BW521" i="6"/>
  <c r="BY521" i="6" s="1"/>
  <c r="DG521" i="6"/>
  <c r="DE521" i="6"/>
  <c r="BT521" i="6"/>
  <c r="CA521" i="6" s="1"/>
  <c r="CB520" i="6"/>
  <c r="CC520" i="6" s="1"/>
  <c r="H522" i="6"/>
  <c r="P521" i="6"/>
  <c r="Q521" i="6" s="1"/>
  <c r="K522" i="6" l="1"/>
  <c r="J523" i="6"/>
  <c r="AT523" i="6" s="1"/>
  <c r="AU522" i="6"/>
  <c r="AS522" i="6"/>
  <c r="N522" i="6"/>
  <c r="CP521" i="6"/>
  <c r="CD521" i="6"/>
  <c r="DB521" i="6"/>
  <c r="CJ521" i="6"/>
  <c r="CV521" i="6"/>
  <c r="BZ521" i="6"/>
  <c r="AT522" i="6"/>
  <c r="R523" i="6"/>
  <c r="A523" i="6"/>
  <c r="AD523" i="6"/>
  <c r="O523" i="6"/>
  <c r="M523" i="6"/>
  <c r="F523" i="6"/>
  <c r="G523" i="6" s="1"/>
  <c r="AJ523" i="6"/>
  <c r="AG523" i="6"/>
  <c r="AA523" i="6"/>
  <c r="L523" i="6"/>
  <c r="AM523" i="6"/>
  <c r="D523" i="6"/>
  <c r="U523" i="6"/>
  <c r="B524" i="6"/>
  <c r="BR524" i="6" s="1"/>
  <c r="BS524" i="6" s="1"/>
  <c r="AP523" i="6"/>
  <c r="I523" i="6"/>
  <c r="X523" i="6"/>
  <c r="E523" i="6"/>
  <c r="BN525" i="6"/>
  <c r="BQ524" i="6"/>
  <c r="BU524" i="6"/>
  <c r="BP524" i="6"/>
  <c r="BM524" i="6"/>
  <c r="BX524" i="6"/>
  <c r="K523" i="6"/>
  <c r="DF522" i="6"/>
  <c r="DE522" i="6"/>
  <c r="BV523" i="6"/>
  <c r="BW522" i="6"/>
  <c r="BY522" i="6" s="1"/>
  <c r="DG522" i="6"/>
  <c r="BT522" i="6"/>
  <c r="CA522" i="6" s="1"/>
  <c r="CB521" i="6"/>
  <c r="CC521" i="6" s="1"/>
  <c r="H523" i="6"/>
  <c r="P522" i="6"/>
  <c r="Q522" i="6" s="1"/>
  <c r="AS523" i="6" l="1"/>
  <c r="AU523" i="6"/>
  <c r="CP522" i="6"/>
  <c r="CJ522" i="6"/>
  <c r="DB522" i="6"/>
  <c r="CV522" i="6"/>
  <c r="CD522" i="6"/>
  <c r="BZ522" i="6"/>
  <c r="J524" i="6"/>
  <c r="AT524" i="6" s="1"/>
  <c r="N523" i="6"/>
  <c r="AD524" i="6"/>
  <c r="B525" i="6"/>
  <c r="BR525" i="6" s="1"/>
  <c r="BS525" i="6" s="1"/>
  <c r="R524" i="6"/>
  <c r="O524" i="6"/>
  <c r="D524" i="6"/>
  <c r="AM524" i="6"/>
  <c r="X524" i="6"/>
  <c r="L524" i="6"/>
  <c r="AA524" i="6"/>
  <c r="AP524" i="6"/>
  <c r="AG524" i="6"/>
  <c r="AJ524" i="6"/>
  <c r="I524" i="6"/>
  <c r="U524" i="6"/>
  <c r="A524" i="6"/>
  <c r="M524" i="6"/>
  <c r="F524" i="6"/>
  <c r="G524" i="6" s="1"/>
  <c r="E524" i="6"/>
  <c r="BN526" i="6"/>
  <c r="BQ525" i="6"/>
  <c r="BX525" i="6"/>
  <c r="BM525" i="6"/>
  <c r="BP525" i="6"/>
  <c r="BU525" i="6"/>
  <c r="DE523" i="6"/>
  <c r="DF523" i="6"/>
  <c r="BW523" i="6"/>
  <c r="BY523" i="6" s="1"/>
  <c r="DG523" i="6"/>
  <c r="BV524" i="6"/>
  <c r="BT523" i="6"/>
  <c r="CA523" i="6" s="1"/>
  <c r="CB522" i="6"/>
  <c r="CC522" i="6" s="1"/>
  <c r="H524" i="6"/>
  <c r="P523" i="6"/>
  <c r="Q523" i="6" s="1"/>
  <c r="K524" i="6" l="1"/>
  <c r="P524" i="6" s="1"/>
  <c r="Q524" i="6" s="1"/>
  <c r="AS524" i="6"/>
  <c r="AU524" i="6"/>
  <c r="J525" i="6"/>
  <c r="J526" i="6" s="1"/>
  <c r="CJ523" i="6"/>
  <c r="DB523" i="6"/>
  <c r="CP523" i="6"/>
  <c r="CD523" i="6"/>
  <c r="CV523" i="6"/>
  <c r="BZ523" i="6"/>
  <c r="M525" i="6"/>
  <c r="O525" i="6"/>
  <c r="X525" i="6"/>
  <c r="D525" i="6"/>
  <c r="I525" i="6"/>
  <c r="U525" i="6"/>
  <c r="E525" i="6"/>
  <c r="AG525" i="6"/>
  <c r="R525" i="6"/>
  <c r="A525" i="6"/>
  <c r="L525" i="6"/>
  <c r="AD525" i="6"/>
  <c r="AJ525" i="6"/>
  <c r="F525" i="6"/>
  <c r="G525" i="6" s="1"/>
  <c r="AM525" i="6"/>
  <c r="AP525" i="6"/>
  <c r="AA525" i="6"/>
  <c r="B526" i="6"/>
  <c r="BR526" i="6" s="1"/>
  <c r="BS526" i="6" s="1"/>
  <c r="N524" i="6"/>
  <c r="BN527" i="6"/>
  <c r="BQ526" i="6"/>
  <c r="BX526" i="6"/>
  <c r="BP526" i="6"/>
  <c r="BM526" i="6"/>
  <c r="BU526" i="6"/>
  <c r="DG524" i="6"/>
  <c r="BW524" i="6"/>
  <c r="BY524" i="6" s="1"/>
  <c r="DE524" i="6"/>
  <c r="DF524" i="6"/>
  <c r="BV525" i="6"/>
  <c r="BT524" i="6"/>
  <c r="CA524" i="6" s="1"/>
  <c r="CB523" i="6"/>
  <c r="CC523" i="6" s="1"/>
  <c r="H525" i="6"/>
  <c r="AS525" i="6" l="1"/>
  <c r="AT525" i="6"/>
  <c r="AU525" i="6"/>
  <c r="K525" i="6"/>
  <c r="P525" i="6" s="1"/>
  <c r="Q525" i="6" s="1"/>
  <c r="CP524" i="6"/>
  <c r="CV524" i="6"/>
  <c r="CJ524" i="6"/>
  <c r="DB524" i="6"/>
  <c r="CD524" i="6"/>
  <c r="BZ524" i="6"/>
  <c r="CB524" i="6" s="1"/>
  <c r="CC524" i="6" s="1"/>
  <c r="N525" i="6"/>
  <c r="AJ526" i="6"/>
  <c r="F526" i="6"/>
  <c r="G526" i="6" s="1"/>
  <c r="AG526" i="6"/>
  <c r="X526" i="6"/>
  <c r="B527" i="6"/>
  <c r="M526" i="6"/>
  <c r="AD526" i="6"/>
  <c r="A526" i="6"/>
  <c r="E526" i="6"/>
  <c r="AA526" i="6"/>
  <c r="I526" i="6"/>
  <c r="K526" i="6" s="1"/>
  <c r="AM526" i="6"/>
  <c r="AP526" i="6"/>
  <c r="U526" i="6"/>
  <c r="O526" i="6"/>
  <c r="D526" i="6"/>
  <c r="R526" i="6"/>
  <c r="L526" i="6"/>
  <c r="BX527" i="6"/>
  <c r="BN528" i="6"/>
  <c r="BU527" i="6"/>
  <c r="BP527" i="6"/>
  <c r="BM527" i="6"/>
  <c r="BQ527" i="6"/>
  <c r="AU526" i="6"/>
  <c r="AT526" i="6"/>
  <c r="AS526" i="6"/>
  <c r="BW525" i="6"/>
  <c r="BY525" i="6" s="1"/>
  <c r="DG525" i="6"/>
  <c r="BV526" i="6"/>
  <c r="DF525" i="6"/>
  <c r="DE525" i="6"/>
  <c r="BT525" i="6"/>
  <c r="CA525" i="6" s="1"/>
  <c r="H526" i="6"/>
  <c r="CP525" i="6" l="1"/>
  <c r="DB525" i="6"/>
  <c r="CV525" i="6"/>
  <c r="CJ525" i="6"/>
  <c r="CD525" i="6"/>
  <c r="BZ525" i="6"/>
  <c r="CB525" i="6" s="1"/>
  <c r="CC525" i="6" s="1"/>
  <c r="N526" i="6"/>
  <c r="R527" i="6"/>
  <c r="A527" i="6"/>
  <c r="D527" i="6"/>
  <c r="AA527" i="6"/>
  <c r="M527" i="6"/>
  <c r="L527" i="6"/>
  <c r="AP527" i="6"/>
  <c r="U527" i="6"/>
  <c r="E527" i="6"/>
  <c r="AM527" i="6"/>
  <c r="B528" i="6"/>
  <c r="BR528" i="6" s="1"/>
  <c r="AJ527" i="6"/>
  <c r="O527" i="6"/>
  <c r="AG527" i="6"/>
  <c r="AD527" i="6"/>
  <c r="F527" i="6"/>
  <c r="G527" i="6" s="1"/>
  <c r="X527" i="6"/>
  <c r="I527" i="6"/>
  <c r="J527" i="6"/>
  <c r="K527" i="6" s="1"/>
  <c r="BR527" i="6"/>
  <c r="BS527" i="6" s="1"/>
  <c r="BU528" i="6"/>
  <c r="BX528" i="6"/>
  <c r="BN529" i="6"/>
  <c r="BP528" i="6"/>
  <c r="BQ528" i="6"/>
  <c r="BM528" i="6"/>
  <c r="J528" i="6"/>
  <c r="BW526" i="6"/>
  <c r="BY526" i="6" s="1"/>
  <c r="DG526" i="6"/>
  <c r="DE526" i="6"/>
  <c r="BV527" i="6"/>
  <c r="DF526" i="6"/>
  <c r="BT526" i="6"/>
  <c r="CA526" i="6" s="1"/>
  <c r="H527" i="6"/>
  <c r="P526" i="6"/>
  <c r="Q526" i="6" s="1"/>
  <c r="AU527" i="6" l="1"/>
  <c r="AS527" i="6"/>
  <c r="AT527" i="6"/>
  <c r="N527" i="6"/>
  <c r="CV526" i="6"/>
  <c r="CP526" i="6"/>
  <c r="CJ526" i="6"/>
  <c r="DB526" i="6"/>
  <c r="CD526" i="6"/>
  <c r="BZ526" i="6"/>
  <c r="CB526" i="6" s="1"/>
  <c r="CC526" i="6" s="1"/>
  <c r="BS528" i="6"/>
  <c r="AD528" i="6"/>
  <c r="I528" i="6"/>
  <c r="M528" i="6"/>
  <c r="E528" i="6"/>
  <c r="X528" i="6"/>
  <c r="F528" i="6"/>
  <c r="G528" i="6" s="1"/>
  <c r="AA528" i="6"/>
  <c r="R528" i="6"/>
  <c r="L528" i="6"/>
  <c r="D528" i="6"/>
  <c r="AP528" i="6"/>
  <c r="O528" i="6"/>
  <c r="U528" i="6"/>
  <c r="AJ528" i="6"/>
  <c r="A528" i="6"/>
  <c r="AG528" i="6"/>
  <c r="B529" i="6"/>
  <c r="BR529" i="6" s="1"/>
  <c r="AM528" i="6"/>
  <c r="BN530" i="6"/>
  <c r="BP529" i="6"/>
  <c r="BM529" i="6"/>
  <c r="BX529" i="6"/>
  <c r="BU529" i="6"/>
  <c r="BQ529" i="6"/>
  <c r="AS528" i="6"/>
  <c r="AU528" i="6"/>
  <c r="K528" i="6"/>
  <c r="AT528" i="6"/>
  <c r="BW527" i="6"/>
  <c r="BY527" i="6" s="1"/>
  <c r="BV528" i="6"/>
  <c r="DG527" i="6"/>
  <c r="DE527" i="6"/>
  <c r="DF527" i="6"/>
  <c r="BT527" i="6"/>
  <c r="CA527" i="6" s="1"/>
  <c r="H528" i="6"/>
  <c r="P527" i="6"/>
  <c r="Q527" i="6" s="1"/>
  <c r="J529" i="6" l="1"/>
  <c r="AS529" i="6" s="1"/>
  <c r="BS529" i="6"/>
  <c r="CD527" i="6"/>
  <c r="DB527" i="6"/>
  <c r="CV527" i="6"/>
  <c r="CJ527" i="6"/>
  <c r="CP527" i="6"/>
  <c r="BZ527" i="6"/>
  <c r="X529" i="6"/>
  <c r="E529" i="6"/>
  <c r="AP529" i="6"/>
  <c r="AM529" i="6"/>
  <c r="F529" i="6"/>
  <c r="G529" i="6" s="1"/>
  <c r="R529" i="6"/>
  <c r="I529" i="6"/>
  <c r="AA529" i="6"/>
  <c r="M529" i="6"/>
  <c r="D529" i="6"/>
  <c r="O529" i="6"/>
  <c r="AG529" i="6"/>
  <c r="AD529" i="6"/>
  <c r="B530" i="6"/>
  <c r="J530" i="6" s="1"/>
  <c r="U529" i="6"/>
  <c r="A529" i="6"/>
  <c r="AJ529" i="6"/>
  <c r="L529" i="6"/>
  <c r="N528" i="6"/>
  <c r="BP530" i="6"/>
  <c r="BM530" i="6"/>
  <c r="BX530" i="6"/>
  <c r="BU530" i="6"/>
  <c r="BN531" i="6"/>
  <c r="BQ530" i="6"/>
  <c r="BV529" i="6"/>
  <c r="DF528" i="6"/>
  <c r="BW528" i="6"/>
  <c r="BY528" i="6" s="1"/>
  <c r="DE528" i="6"/>
  <c r="DG528" i="6"/>
  <c r="BT528" i="6"/>
  <c r="CA528" i="6" s="1"/>
  <c r="CB527" i="6"/>
  <c r="CC527" i="6" s="1"/>
  <c r="H529" i="6"/>
  <c r="P528" i="6"/>
  <c r="Q528" i="6" s="1"/>
  <c r="AT529" i="6" l="1"/>
  <c r="AU529" i="6"/>
  <c r="N529" i="6"/>
  <c r="K529" i="6"/>
  <c r="CV528" i="6"/>
  <c r="CJ528" i="6"/>
  <c r="DB528" i="6"/>
  <c r="CD528" i="6"/>
  <c r="CP528" i="6"/>
  <c r="BZ528" i="6"/>
  <c r="BR530" i="6"/>
  <c r="BS530" i="6" s="1"/>
  <c r="AD530" i="6"/>
  <c r="O530" i="6"/>
  <c r="U530" i="6"/>
  <c r="AP530" i="6"/>
  <c r="E530" i="6"/>
  <c r="X530" i="6"/>
  <c r="B531" i="6"/>
  <c r="BR531" i="6" s="1"/>
  <c r="R530" i="6"/>
  <c r="D530" i="6"/>
  <c r="A530" i="6"/>
  <c r="AA530" i="6"/>
  <c r="L530" i="6"/>
  <c r="AG530" i="6"/>
  <c r="AM530" i="6"/>
  <c r="AJ530" i="6"/>
  <c r="F530" i="6"/>
  <c r="G530" i="6" s="1"/>
  <c r="M530" i="6"/>
  <c r="I530" i="6"/>
  <c r="BM531" i="6"/>
  <c r="BP531" i="6"/>
  <c r="BN532" i="6"/>
  <c r="BX531" i="6"/>
  <c r="BU531" i="6"/>
  <c r="BQ531" i="6"/>
  <c r="AU530" i="6"/>
  <c r="K530" i="6"/>
  <c r="AS530" i="6"/>
  <c r="AT530" i="6"/>
  <c r="BV530" i="6"/>
  <c r="DG529" i="6"/>
  <c r="DE529" i="6"/>
  <c r="DF529" i="6"/>
  <c r="BW529" i="6"/>
  <c r="BY529" i="6" s="1"/>
  <c r="BT529" i="6"/>
  <c r="CA529" i="6" s="1"/>
  <c r="CB528" i="6"/>
  <c r="CC528" i="6" s="1"/>
  <c r="H530" i="6"/>
  <c r="P529" i="6"/>
  <c r="Q529" i="6" s="1"/>
  <c r="J531" i="6" l="1"/>
  <c r="CV529" i="6"/>
  <c r="DB529" i="6"/>
  <c r="CP529" i="6"/>
  <c r="CJ529" i="6"/>
  <c r="CD529" i="6"/>
  <c r="BZ529" i="6"/>
  <c r="CB529" i="6" s="1"/>
  <c r="CC529" i="6" s="1"/>
  <c r="BS531" i="6"/>
  <c r="X531" i="6"/>
  <c r="I531" i="6"/>
  <c r="L531" i="6"/>
  <c r="E531" i="6"/>
  <c r="AA531" i="6"/>
  <c r="AP531" i="6"/>
  <c r="U531" i="6"/>
  <c r="R531" i="6"/>
  <c r="D531" i="6"/>
  <c r="M531" i="6"/>
  <c r="F531" i="6"/>
  <c r="G531" i="6" s="1"/>
  <c r="AM531" i="6"/>
  <c r="AJ531" i="6"/>
  <c r="O531" i="6"/>
  <c r="AG531" i="6"/>
  <c r="AD531" i="6"/>
  <c r="A531" i="6"/>
  <c r="B532" i="6"/>
  <c r="N530" i="6"/>
  <c r="BN533" i="6"/>
  <c r="BP532" i="6"/>
  <c r="BM532" i="6"/>
  <c r="BR532" i="6"/>
  <c r="BQ532" i="6"/>
  <c r="BU532" i="6"/>
  <c r="BX532" i="6"/>
  <c r="AS531" i="6"/>
  <c r="AT531" i="6"/>
  <c r="AU531" i="6"/>
  <c r="K531" i="6"/>
  <c r="J532" i="6"/>
  <c r="BV531" i="6"/>
  <c r="BW530" i="6"/>
  <c r="BY530" i="6" s="1"/>
  <c r="DF530" i="6"/>
  <c r="DG530" i="6"/>
  <c r="DE530" i="6"/>
  <c r="BT530" i="6"/>
  <c r="CA530" i="6" s="1"/>
  <c r="H531" i="6"/>
  <c r="P530" i="6"/>
  <c r="Q530" i="6" s="1"/>
  <c r="N531" i="6" l="1"/>
  <c r="BS532" i="6"/>
  <c r="DB530" i="6"/>
  <c r="CD530" i="6"/>
  <c r="CP530" i="6"/>
  <c r="CV530" i="6"/>
  <c r="CJ530" i="6"/>
  <c r="BZ530" i="6"/>
  <c r="CB530" i="6" s="1"/>
  <c r="CC530" i="6" s="1"/>
  <c r="R532" i="6"/>
  <c r="I532" i="6"/>
  <c r="M532" i="6"/>
  <c r="B533" i="6"/>
  <c r="A532" i="6"/>
  <c r="F532" i="6"/>
  <c r="G532" i="6" s="1"/>
  <c r="AA532" i="6"/>
  <c r="D532" i="6"/>
  <c r="U532" i="6"/>
  <c r="AP532" i="6"/>
  <c r="AG532" i="6"/>
  <c r="AJ532" i="6"/>
  <c r="O532" i="6"/>
  <c r="AM532" i="6"/>
  <c r="AD532" i="6"/>
  <c r="L532" i="6"/>
  <c r="X532" i="6"/>
  <c r="E532" i="6"/>
  <c r="BN534" i="6"/>
  <c r="BQ533" i="6"/>
  <c r="BX533" i="6"/>
  <c r="BM533" i="6"/>
  <c r="BU533" i="6"/>
  <c r="BP533" i="6"/>
  <c r="AT532" i="6"/>
  <c r="AS532" i="6"/>
  <c r="K532" i="6"/>
  <c r="AU532" i="6"/>
  <c r="DE531" i="6"/>
  <c r="BW531" i="6"/>
  <c r="BY531" i="6" s="1"/>
  <c r="DF531" i="6"/>
  <c r="BV532" i="6"/>
  <c r="DG531" i="6"/>
  <c r="BT531" i="6"/>
  <c r="CA531" i="6" s="1"/>
  <c r="H532" i="6"/>
  <c r="P531" i="6"/>
  <c r="Q531" i="6" s="1"/>
  <c r="N532" i="6" l="1"/>
  <c r="CP531" i="6"/>
  <c r="DB531" i="6"/>
  <c r="CV531" i="6"/>
  <c r="CJ531" i="6"/>
  <c r="CD531" i="6"/>
  <c r="BZ531" i="6"/>
  <c r="CB531" i="6" s="1"/>
  <c r="CC531" i="6" s="1"/>
  <c r="X533" i="6"/>
  <c r="B534" i="6"/>
  <c r="F533" i="6"/>
  <c r="G533" i="6" s="1"/>
  <c r="AJ533" i="6"/>
  <c r="L533" i="6"/>
  <c r="AA533" i="6"/>
  <c r="M533" i="6"/>
  <c r="I533" i="6"/>
  <c r="U533" i="6"/>
  <c r="O533" i="6"/>
  <c r="D533" i="6"/>
  <c r="AG533" i="6"/>
  <c r="AP533" i="6"/>
  <c r="E533" i="6"/>
  <c r="AM533" i="6"/>
  <c r="AD533" i="6"/>
  <c r="R533" i="6"/>
  <c r="A533" i="6"/>
  <c r="J533" i="6"/>
  <c r="AS533" i="6" s="1"/>
  <c r="BR533" i="6"/>
  <c r="BS533" i="6" s="1"/>
  <c r="BN535" i="6"/>
  <c r="BQ534" i="6"/>
  <c r="BX534" i="6"/>
  <c r="BR534" i="6"/>
  <c r="BU534" i="6"/>
  <c r="BP534" i="6"/>
  <c r="BM534" i="6"/>
  <c r="BW532" i="6"/>
  <c r="BY532" i="6" s="1"/>
  <c r="BV533" i="6"/>
  <c r="DG532" i="6"/>
  <c r="DF532" i="6"/>
  <c r="DE532" i="6"/>
  <c r="BT532" i="6"/>
  <c r="CA532" i="6" s="1"/>
  <c r="P532" i="6"/>
  <c r="Q532" i="6" s="1"/>
  <c r="H533" i="6"/>
  <c r="AT533" i="6" l="1"/>
  <c r="J534" i="6"/>
  <c r="AU534" i="6" s="1"/>
  <c r="AU533" i="6"/>
  <c r="K533" i="6"/>
  <c r="P533" i="6" s="1"/>
  <c r="Q533" i="6" s="1"/>
  <c r="DB532" i="6"/>
  <c r="CV532" i="6"/>
  <c r="CP532" i="6"/>
  <c r="CD532" i="6"/>
  <c r="CJ532" i="6"/>
  <c r="BZ532" i="6"/>
  <c r="CB532" i="6" s="1"/>
  <c r="CC532" i="6" s="1"/>
  <c r="R534" i="6"/>
  <c r="B535" i="6"/>
  <c r="D534" i="6"/>
  <c r="M534" i="6"/>
  <c r="AA534" i="6"/>
  <c r="I534" i="6"/>
  <c r="AJ534" i="6"/>
  <c r="A534" i="6"/>
  <c r="AG534" i="6"/>
  <c r="E534" i="6"/>
  <c r="O534" i="6"/>
  <c r="AM534" i="6"/>
  <c r="AP534" i="6"/>
  <c r="U534" i="6"/>
  <c r="X534" i="6"/>
  <c r="L534" i="6"/>
  <c r="AD534" i="6"/>
  <c r="F534" i="6"/>
  <c r="G534" i="6" s="1"/>
  <c r="N533" i="6"/>
  <c r="BS534" i="6"/>
  <c r="BN536" i="6"/>
  <c r="BU535" i="6"/>
  <c r="BX535" i="6"/>
  <c r="BP535" i="6"/>
  <c r="BQ535" i="6"/>
  <c r="BR535" i="6"/>
  <c r="BM535" i="6"/>
  <c r="AS534" i="6"/>
  <c r="J535" i="6"/>
  <c r="K534" i="6"/>
  <c r="BW533" i="6"/>
  <c r="BY533" i="6" s="1"/>
  <c r="DG533" i="6"/>
  <c r="BV534" i="6"/>
  <c r="DF533" i="6"/>
  <c r="DE533" i="6"/>
  <c r="BT533" i="6"/>
  <c r="CA533" i="6" s="1"/>
  <c r="H534" i="6"/>
  <c r="AT534" i="6" l="1"/>
  <c r="N534" i="6"/>
  <c r="DB533" i="6"/>
  <c r="CV533" i="6"/>
  <c r="CP533" i="6"/>
  <c r="CJ533" i="6"/>
  <c r="CD533" i="6"/>
  <c r="BZ533" i="6"/>
  <c r="BS535" i="6"/>
  <c r="AD535" i="6"/>
  <c r="E535" i="6"/>
  <c r="I535" i="6"/>
  <c r="K535" i="6" s="1"/>
  <c r="O535" i="6"/>
  <c r="R535" i="6"/>
  <c r="L535" i="6"/>
  <c r="F535" i="6"/>
  <c r="G535" i="6" s="1"/>
  <c r="X535" i="6"/>
  <c r="AG535" i="6"/>
  <c r="AJ535" i="6"/>
  <c r="D535" i="6"/>
  <c r="AA535" i="6"/>
  <c r="M535" i="6"/>
  <c r="A535" i="6"/>
  <c r="AM535" i="6"/>
  <c r="AP535" i="6"/>
  <c r="B536" i="6"/>
  <c r="U535" i="6"/>
  <c r="BN537" i="6"/>
  <c r="BX536" i="6"/>
  <c r="BU536" i="6"/>
  <c r="BP536" i="6"/>
  <c r="BQ536" i="6"/>
  <c r="BM536" i="6"/>
  <c r="BR536" i="6"/>
  <c r="AU535" i="6"/>
  <c r="J536" i="6"/>
  <c r="AT535" i="6"/>
  <c r="AS535" i="6"/>
  <c r="BW534" i="6"/>
  <c r="BY534" i="6" s="1"/>
  <c r="BV535" i="6"/>
  <c r="DF534" i="6"/>
  <c r="DE534" i="6"/>
  <c r="DG534" i="6"/>
  <c r="BT534" i="6"/>
  <c r="CA534" i="6" s="1"/>
  <c r="CB533" i="6"/>
  <c r="CC533" i="6" s="1"/>
  <c r="H535" i="6"/>
  <c r="P534" i="6"/>
  <c r="Q534" i="6" s="1"/>
  <c r="N535" i="6" l="1"/>
  <c r="BS536" i="6"/>
  <c r="DB534" i="6"/>
  <c r="CV534" i="6"/>
  <c r="CP534" i="6"/>
  <c r="CD534" i="6"/>
  <c r="CJ534" i="6"/>
  <c r="BZ534" i="6"/>
  <c r="AP536" i="6"/>
  <c r="O536" i="6"/>
  <c r="U536" i="6"/>
  <c r="R536" i="6"/>
  <c r="AA536" i="6"/>
  <c r="X536" i="6"/>
  <c r="A536" i="6"/>
  <c r="AG536" i="6"/>
  <c r="AD536" i="6"/>
  <c r="E536" i="6"/>
  <c r="L536" i="6"/>
  <c r="F536" i="6"/>
  <c r="G536" i="6" s="1"/>
  <c r="AJ536" i="6"/>
  <c r="D536" i="6"/>
  <c r="I536" i="6"/>
  <c r="K536" i="6" s="1"/>
  <c r="M536" i="6"/>
  <c r="B537" i="6"/>
  <c r="AM536" i="6"/>
  <c r="BN538" i="6"/>
  <c r="BX537" i="6"/>
  <c r="BP537" i="6"/>
  <c r="BM537" i="6"/>
  <c r="BR537" i="6"/>
  <c r="BQ537" i="6"/>
  <c r="BU537" i="6"/>
  <c r="AU536" i="6"/>
  <c r="AS536" i="6"/>
  <c r="AT536" i="6"/>
  <c r="J537" i="6"/>
  <c r="BW535" i="6"/>
  <c r="BY535" i="6" s="1"/>
  <c r="DG535" i="6"/>
  <c r="BV536" i="6"/>
  <c r="DF535" i="6"/>
  <c r="DE535" i="6"/>
  <c r="BT535" i="6"/>
  <c r="CA535" i="6" s="1"/>
  <c r="CB534" i="6"/>
  <c r="CC534" i="6" s="1"/>
  <c r="H536" i="6"/>
  <c r="P535" i="6"/>
  <c r="Q535" i="6" s="1"/>
  <c r="BS537" i="6" l="1"/>
  <c r="N536" i="6"/>
  <c r="CP535" i="6"/>
  <c r="DB535" i="6"/>
  <c r="CV535" i="6"/>
  <c r="CD535" i="6"/>
  <c r="CJ535" i="6"/>
  <c r="BZ535" i="6"/>
  <c r="B538" i="6"/>
  <c r="U537" i="6"/>
  <c r="R537" i="6"/>
  <c r="F537" i="6"/>
  <c r="G537" i="6" s="1"/>
  <c r="O537" i="6"/>
  <c r="AG537" i="6"/>
  <c r="AD537" i="6"/>
  <c r="I537" i="6"/>
  <c r="K537" i="6" s="1"/>
  <c r="AJ537" i="6"/>
  <c r="A537" i="6"/>
  <c r="AA537" i="6"/>
  <c r="X537" i="6"/>
  <c r="L537" i="6"/>
  <c r="AM537" i="6"/>
  <c r="AP537" i="6"/>
  <c r="E537" i="6"/>
  <c r="M537" i="6"/>
  <c r="D537" i="6"/>
  <c r="BN539" i="6"/>
  <c r="BP538" i="6"/>
  <c r="BM538" i="6"/>
  <c r="BR538" i="6"/>
  <c r="BS538" i="6" s="1"/>
  <c r="BU538" i="6"/>
  <c r="BQ538" i="6"/>
  <c r="BX538" i="6"/>
  <c r="AT537" i="6"/>
  <c r="AS537" i="6"/>
  <c r="AU537" i="6"/>
  <c r="J538" i="6"/>
  <c r="DE536" i="6"/>
  <c r="BW536" i="6"/>
  <c r="BY536" i="6" s="1"/>
  <c r="DF536" i="6"/>
  <c r="DG536" i="6"/>
  <c r="BV537" i="6"/>
  <c r="BT536" i="6"/>
  <c r="CA536" i="6" s="1"/>
  <c r="CB535" i="6"/>
  <c r="CC535" i="6" s="1"/>
  <c r="H537" i="6"/>
  <c r="P536" i="6"/>
  <c r="Q536" i="6" s="1"/>
  <c r="CV536" i="6" l="1"/>
  <c r="DB536" i="6"/>
  <c r="CP536" i="6"/>
  <c r="CJ536" i="6"/>
  <c r="CD536" i="6"/>
  <c r="BZ536" i="6"/>
  <c r="N537" i="6"/>
  <c r="X538" i="6"/>
  <c r="E538" i="6"/>
  <c r="AJ538" i="6"/>
  <c r="R538" i="6"/>
  <c r="B539" i="6"/>
  <c r="A538" i="6"/>
  <c r="AA538" i="6"/>
  <c r="AP538" i="6"/>
  <c r="AM538" i="6"/>
  <c r="O538" i="6"/>
  <c r="AD538" i="6"/>
  <c r="F538" i="6"/>
  <c r="G538" i="6" s="1"/>
  <c r="AG538" i="6"/>
  <c r="I538" i="6"/>
  <c r="K538" i="6" s="1"/>
  <c r="M538" i="6"/>
  <c r="D538" i="6"/>
  <c r="L538" i="6"/>
  <c r="U538" i="6"/>
  <c r="BN540" i="6"/>
  <c r="BM539" i="6"/>
  <c r="BR539" i="6"/>
  <c r="BS539" i="6" s="1"/>
  <c r="BP539" i="6"/>
  <c r="BU539" i="6"/>
  <c r="BX539" i="6"/>
  <c r="BQ539" i="6"/>
  <c r="AU538" i="6"/>
  <c r="AS538" i="6"/>
  <c r="AT538" i="6"/>
  <c r="BW537" i="6"/>
  <c r="BY537" i="6" s="1"/>
  <c r="DG537" i="6"/>
  <c r="DF537" i="6"/>
  <c r="BV538" i="6"/>
  <c r="DE537" i="6"/>
  <c r="BT537" i="6"/>
  <c r="CA537" i="6" s="1"/>
  <c r="CB536" i="6"/>
  <c r="CC536" i="6" s="1"/>
  <c r="H538" i="6"/>
  <c r="P537" i="6"/>
  <c r="Q537" i="6" s="1"/>
  <c r="N538" i="6" l="1"/>
  <c r="DB537" i="6"/>
  <c r="CV537" i="6"/>
  <c r="CP537" i="6"/>
  <c r="CJ537" i="6"/>
  <c r="CD537" i="6"/>
  <c r="BZ537" i="6"/>
  <c r="R539" i="6"/>
  <c r="A539" i="6"/>
  <c r="D539" i="6"/>
  <c r="X539" i="6"/>
  <c r="F539" i="6"/>
  <c r="G539" i="6" s="1"/>
  <c r="M539" i="6"/>
  <c r="E539" i="6"/>
  <c r="AM539" i="6"/>
  <c r="B540" i="6"/>
  <c r="AD539" i="6"/>
  <c r="AG539" i="6"/>
  <c r="L539" i="6"/>
  <c r="AP539" i="6"/>
  <c r="I539" i="6"/>
  <c r="AA539" i="6"/>
  <c r="AJ539" i="6"/>
  <c r="U539" i="6"/>
  <c r="O539" i="6"/>
  <c r="J539" i="6"/>
  <c r="AU539" i="6" s="1"/>
  <c r="BQ540" i="6"/>
  <c r="BU540" i="6"/>
  <c r="BN541" i="6"/>
  <c r="BP540" i="6"/>
  <c r="BM540" i="6"/>
  <c r="BR540" i="6"/>
  <c r="BS540" i="6" s="1"/>
  <c r="BX540" i="6"/>
  <c r="BW538" i="6"/>
  <c r="BY538" i="6" s="1"/>
  <c r="BV539" i="6"/>
  <c r="DF538" i="6"/>
  <c r="DG538" i="6"/>
  <c r="DE538" i="6"/>
  <c r="BT538" i="6"/>
  <c r="CA538" i="6" s="1"/>
  <c r="CB537" i="6"/>
  <c r="CC537" i="6" s="1"/>
  <c r="H539" i="6"/>
  <c r="P538" i="6"/>
  <c r="Q538" i="6" s="1"/>
  <c r="J540" i="6" l="1"/>
  <c r="AT540" i="6" s="1"/>
  <c r="AS539" i="6"/>
  <c r="K539" i="6"/>
  <c r="AT539" i="6"/>
  <c r="N539" i="6"/>
  <c r="CV538" i="6"/>
  <c r="CD538" i="6"/>
  <c r="DB538" i="6"/>
  <c r="CP538" i="6"/>
  <c r="CJ538" i="6"/>
  <c r="BZ538" i="6"/>
  <c r="AJ540" i="6"/>
  <c r="E540" i="6"/>
  <c r="AM540" i="6"/>
  <c r="M540" i="6"/>
  <c r="O540" i="6"/>
  <c r="AD540" i="6"/>
  <c r="B541" i="6"/>
  <c r="X540" i="6"/>
  <c r="L540" i="6"/>
  <c r="R540" i="6"/>
  <c r="D540" i="6"/>
  <c r="F540" i="6"/>
  <c r="G540" i="6" s="1"/>
  <c r="AA540" i="6"/>
  <c r="I540" i="6"/>
  <c r="K540" i="6" s="1"/>
  <c r="U540" i="6"/>
  <c r="AP540" i="6"/>
  <c r="A540" i="6"/>
  <c r="AG540" i="6"/>
  <c r="BQ541" i="6"/>
  <c r="BN542" i="6"/>
  <c r="BM541" i="6"/>
  <c r="BR541" i="6"/>
  <c r="BS541" i="6" s="1"/>
  <c r="BX541" i="6"/>
  <c r="BP541" i="6"/>
  <c r="BU541" i="6"/>
  <c r="AU540" i="6"/>
  <c r="J541" i="6"/>
  <c r="BW539" i="6"/>
  <c r="BY539" i="6" s="1"/>
  <c r="BV540" i="6"/>
  <c r="DF539" i="6"/>
  <c r="DG539" i="6"/>
  <c r="DE539" i="6"/>
  <c r="BT539" i="6"/>
  <c r="CA539" i="6" s="1"/>
  <c r="CB538" i="6"/>
  <c r="CC538" i="6" s="1"/>
  <c r="H540" i="6"/>
  <c r="P539" i="6"/>
  <c r="Q539" i="6" s="1"/>
  <c r="AS540" i="6" l="1"/>
  <c r="DB539" i="6"/>
  <c r="CP539" i="6"/>
  <c r="CD539" i="6"/>
  <c r="CJ539" i="6"/>
  <c r="CV539" i="6"/>
  <c r="BZ539" i="6"/>
  <c r="X541" i="6"/>
  <c r="O541" i="6"/>
  <c r="AJ541" i="6"/>
  <c r="D541" i="6"/>
  <c r="AM541" i="6"/>
  <c r="M541" i="6"/>
  <c r="U541" i="6"/>
  <c r="E541" i="6"/>
  <c r="I541" i="6"/>
  <c r="K541" i="6" s="1"/>
  <c r="F541" i="6"/>
  <c r="G541" i="6" s="1"/>
  <c r="AG541" i="6"/>
  <c r="AD541" i="6"/>
  <c r="L541" i="6"/>
  <c r="AA541" i="6"/>
  <c r="R541" i="6"/>
  <c r="B542" i="6"/>
  <c r="AP541" i="6"/>
  <c r="A541" i="6"/>
  <c r="N540" i="6"/>
  <c r="BN543" i="6"/>
  <c r="BQ542" i="6"/>
  <c r="BX542" i="6"/>
  <c r="BU542" i="6"/>
  <c r="BM542" i="6"/>
  <c r="BP542" i="6"/>
  <c r="AT541" i="6"/>
  <c r="AS541" i="6"/>
  <c r="AU541" i="6"/>
  <c r="DF540" i="6"/>
  <c r="BW540" i="6"/>
  <c r="BY540" i="6" s="1"/>
  <c r="DG540" i="6"/>
  <c r="BV541" i="6"/>
  <c r="DE540" i="6"/>
  <c r="BT540" i="6"/>
  <c r="CA540" i="6" s="1"/>
  <c r="CB539" i="6"/>
  <c r="CC539" i="6" s="1"/>
  <c r="H541" i="6"/>
  <c r="P540" i="6"/>
  <c r="Q540" i="6" s="1"/>
  <c r="N541" i="6" l="1"/>
  <c r="DB540" i="6"/>
  <c r="CJ540" i="6"/>
  <c r="CP540" i="6"/>
  <c r="CV540" i="6"/>
  <c r="CD540" i="6"/>
  <c r="BZ540" i="6"/>
  <c r="CB540" i="6" s="1"/>
  <c r="CC540" i="6" s="1"/>
  <c r="R542" i="6"/>
  <c r="O542" i="6"/>
  <c r="I542" i="6"/>
  <c r="AM542" i="6"/>
  <c r="D542" i="6"/>
  <c r="M542" i="6"/>
  <c r="A542" i="6"/>
  <c r="AP542" i="6"/>
  <c r="F542" i="6"/>
  <c r="G542" i="6" s="1"/>
  <c r="U542" i="6"/>
  <c r="AJ542" i="6"/>
  <c r="AG542" i="6"/>
  <c r="E542" i="6"/>
  <c r="AA542" i="6"/>
  <c r="AD542" i="6"/>
  <c r="L542" i="6"/>
  <c r="X542" i="6"/>
  <c r="B543" i="6"/>
  <c r="J542" i="6"/>
  <c r="J543" i="6" s="1"/>
  <c r="BR542" i="6"/>
  <c r="BS542" i="6" s="1"/>
  <c r="BN544" i="6"/>
  <c r="BQ543" i="6"/>
  <c r="BX543" i="6"/>
  <c r="BU543" i="6"/>
  <c r="BM543" i="6"/>
  <c r="BR543" i="6"/>
  <c r="BP543" i="6"/>
  <c r="DE541" i="6"/>
  <c r="BW541" i="6"/>
  <c r="BY541" i="6" s="1"/>
  <c r="BV542" i="6"/>
  <c r="DG541" i="6"/>
  <c r="DF541" i="6"/>
  <c r="BT541" i="6"/>
  <c r="CA541" i="6" s="1"/>
  <c r="H542" i="6"/>
  <c r="P541" i="6"/>
  <c r="Q541" i="6" s="1"/>
  <c r="AS542" i="6" l="1"/>
  <c r="AU542" i="6"/>
  <c r="AT542" i="6"/>
  <c r="K542" i="6"/>
  <c r="P542" i="6" s="1"/>
  <c r="Q542" i="6" s="1"/>
  <c r="DB541" i="6"/>
  <c r="CP541" i="6"/>
  <c r="CV541" i="6"/>
  <c r="CJ541" i="6"/>
  <c r="CD541" i="6"/>
  <c r="BZ541" i="6"/>
  <c r="N542" i="6"/>
  <c r="BS543" i="6"/>
  <c r="R543" i="6"/>
  <c r="A543" i="6"/>
  <c r="M543" i="6"/>
  <c r="L543" i="6"/>
  <c r="I543" i="6"/>
  <c r="K543" i="6" s="1"/>
  <c r="B544" i="6"/>
  <c r="E543" i="6"/>
  <c r="AM543" i="6"/>
  <c r="AA543" i="6"/>
  <c r="AP543" i="6"/>
  <c r="U543" i="6"/>
  <c r="AG543" i="6"/>
  <c r="AD543" i="6"/>
  <c r="D543" i="6"/>
  <c r="X543" i="6"/>
  <c r="F543" i="6"/>
  <c r="G543" i="6" s="1"/>
  <c r="AJ543" i="6"/>
  <c r="O543" i="6"/>
  <c r="BN545" i="6"/>
  <c r="BX544" i="6"/>
  <c r="BP544" i="6"/>
  <c r="BQ544" i="6"/>
  <c r="BU544" i="6"/>
  <c r="BM544" i="6"/>
  <c r="BR544" i="6"/>
  <c r="AU543" i="6"/>
  <c r="AT543" i="6"/>
  <c r="J544" i="6"/>
  <c r="AS543" i="6"/>
  <c r="DE542" i="6"/>
  <c r="DG542" i="6"/>
  <c r="DF542" i="6"/>
  <c r="BV543" i="6"/>
  <c r="BW542" i="6"/>
  <c r="BY542" i="6" s="1"/>
  <c r="BT542" i="6"/>
  <c r="CA542" i="6" s="1"/>
  <c r="CB541" i="6"/>
  <c r="CC541" i="6" s="1"/>
  <c r="H543" i="6"/>
  <c r="N543" i="6" l="1"/>
  <c r="BS544" i="6"/>
  <c r="CJ542" i="6"/>
  <c r="CD542" i="6"/>
  <c r="DB542" i="6"/>
  <c r="CP542" i="6"/>
  <c r="CV542" i="6"/>
  <c r="BZ542" i="6"/>
  <c r="CB542" i="6" s="1"/>
  <c r="CC542" i="6" s="1"/>
  <c r="AP544" i="6"/>
  <c r="O544" i="6"/>
  <c r="AG544" i="6"/>
  <c r="M544" i="6"/>
  <c r="L544" i="6"/>
  <c r="AJ544" i="6"/>
  <c r="A544" i="6"/>
  <c r="U544" i="6"/>
  <c r="R544" i="6"/>
  <c r="D544" i="6"/>
  <c r="AD544" i="6"/>
  <c r="I544" i="6"/>
  <c r="X544" i="6"/>
  <c r="E544" i="6"/>
  <c r="F544" i="6"/>
  <c r="G544" i="6" s="1"/>
  <c r="AA544" i="6"/>
  <c r="B545" i="6"/>
  <c r="AM544" i="6"/>
  <c r="BN546" i="6"/>
  <c r="BP545" i="6"/>
  <c r="BM545" i="6"/>
  <c r="BR545" i="6"/>
  <c r="BS545" i="6" s="1"/>
  <c r="BX545" i="6"/>
  <c r="BU545" i="6"/>
  <c r="BQ545" i="6"/>
  <c r="J545" i="6"/>
  <c r="AU544" i="6"/>
  <c r="AT544" i="6"/>
  <c r="AS544" i="6"/>
  <c r="K544" i="6"/>
  <c r="DF543" i="6"/>
  <c r="DE543" i="6"/>
  <c r="DG543" i="6"/>
  <c r="BV544" i="6"/>
  <c r="BW543" i="6"/>
  <c r="BY543" i="6" s="1"/>
  <c r="BT543" i="6"/>
  <c r="CA543" i="6" s="1"/>
  <c r="P543" i="6"/>
  <c r="Q543" i="6" s="1"/>
  <c r="H544" i="6"/>
  <c r="CP543" i="6" l="1"/>
  <c r="CJ543" i="6"/>
  <c r="CD543" i="6"/>
  <c r="DB543" i="6"/>
  <c r="CV543" i="6"/>
  <c r="BZ543" i="6"/>
  <c r="CB543" i="6" s="1"/>
  <c r="CC543" i="6" s="1"/>
  <c r="N544" i="6"/>
  <c r="R545" i="6"/>
  <c r="E545" i="6"/>
  <c r="AP545" i="6"/>
  <c r="AA545" i="6"/>
  <c r="AD545" i="6"/>
  <c r="D545" i="6"/>
  <c r="B546" i="6"/>
  <c r="J546" i="6" s="1"/>
  <c r="U545" i="6"/>
  <c r="M545" i="6"/>
  <c r="F545" i="6"/>
  <c r="G545" i="6" s="1"/>
  <c r="O545" i="6"/>
  <c r="AG545" i="6"/>
  <c r="A545" i="6"/>
  <c r="AJ545" i="6"/>
  <c r="L545" i="6"/>
  <c r="N545" i="6" s="1"/>
  <c r="AM545" i="6"/>
  <c r="X545" i="6"/>
  <c r="I545" i="6"/>
  <c r="K545" i="6" s="1"/>
  <c r="BM546" i="6"/>
  <c r="BU546" i="6"/>
  <c r="BN547" i="6"/>
  <c r="BP546" i="6"/>
  <c r="BX546" i="6"/>
  <c r="BQ546" i="6"/>
  <c r="AU545" i="6"/>
  <c r="AT545" i="6"/>
  <c r="AS545" i="6"/>
  <c r="DE544" i="6"/>
  <c r="DG544" i="6"/>
  <c r="BV545" i="6"/>
  <c r="BW544" i="6"/>
  <c r="BY544" i="6" s="1"/>
  <c r="DF544" i="6"/>
  <c r="BT544" i="6"/>
  <c r="CA544" i="6" s="1"/>
  <c r="H545" i="6"/>
  <c r="P544" i="6"/>
  <c r="Q544" i="6" s="1"/>
  <c r="DB544" i="6" l="1"/>
  <c r="CP544" i="6"/>
  <c r="CV544" i="6"/>
  <c r="CJ544" i="6"/>
  <c r="CD544" i="6"/>
  <c r="BZ544" i="6"/>
  <c r="CB544" i="6" s="1"/>
  <c r="CC544" i="6" s="1"/>
  <c r="BR546" i="6"/>
  <c r="BS546" i="6" s="1"/>
  <c r="AJ546" i="6"/>
  <c r="B547" i="6"/>
  <c r="M546" i="6"/>
  <c r="X546" i="6"/>
  <c r="E546" i="6"/>
  <c r="R546" i="6"/>
  <c r="D546" i="6"/>
  <c r="F546" i="6"/>
  <c r="G546" i="6" s="1"/>
  <c r="A546" i="6"/>
  <c r="AA546" i="6"/>
  <c r="L546" i="6"/>
  <c r="U546" i="6"/>
  <c r="AP546" i="6"/>
  <c r="I546" i="6"/>
  <c r="K546" i="6" s="1"/>
  <c r="AG546" i="6"/>
  <c r="AD546" i="6"/>
  <c r="O546" i="6"/>
  <c r="AM546" i="6"/>
  <c r="BN548" i="6"/>
  <c r="BM547" i="6"/>
  <c r="BR547" i="6"/>
  <c r="BP547" i="6"/>
  <c r="BQ547" i="6"/>
  <c r="BU547" i="6"/>
  <c r="BX547" i="6"/>
  <c r="AS546" i="6"/>
  <c r="AU546" i="6"/>
  <c r="AT546" i="6"/>
  <c r="J547" i="6"/>
  <c r="DE545" i="6"/>
  <c r="BW545" i="6"/>
  <c r="BY545" i="6" s="1"/>
  <c r="DF545" i="6"/>
  <c r="DG545" i="6"/>
  <c r="BV546" i="6"/>
  <c r="BT545" i="6"/>
  <c r="CA545" i="6" s="1"/>
  <c r="H546" i="6"/>
  <c r="P545" i="6"/>
  <c r="Q545" i="6" s="1"/>
  <c r="DB545" i="6" l="1"/>
  <c r="CJ545" i="6"/>
  <c r="CV545" i="6"/>
  <c r="CP545" i="6"/>
  <c r="CD545" i="6"/>
  <c r="BZ545" i="6"/>
  <c r="CB545" i="6" s="1"/>
  <c r="CC545" i="6" s="1"/>
  <c r="BS547" i="6"/>
  <c r="N546" i="6"/>
  <c r="X547" i="6"/>
  <c r="F547" i="6"/>
  <c r="G547" i="6" s="1"/>
  <c r="AP547" i="6"/>
  <c r="U547" i="6"/>
  <c r="R547" i="6"/>
  <c r="D547" i="6"/>
  <c r="M547" i="6"/>
  <c r="E547" i="6"/>
  <c r="B548" i="6"/>
  <c r="AD547" i="6"/>
  <c r="L547" i="6"/>
  <c r="AM547" i="6"/>
  <c r="I547" i="6"/>
  <c r="K547" i="6" s="1"/>
  <c r="AA547" i="6"/>
  <c r="AJ547" i="6"/>
  <c r="O547" i="6"/>
  <c r="AG547" i="6"/>
  <c r="A547" i="6"/>
  <c r="BN549" i="6"/>
  <c r="BP548" i="6"/>
  <c r="BM548" i="6"/>
  <c r="BR548" i="6"/>
  <c r="BX548" i="6"/>
  <c r="BU548" i="6"/>
  <c r="BQ548" i="6"/>
  <c r="J548" i="6"/>
  <c r="AT547" i="6"/>
  <c r="AS547" i="6"/>
  <c r="AU547" i="6"/>
  <c r="BW546" i="6"/>
  <c r="BY546" i="6" s="1"/>
  <c r="BV547" i="6"/>
  <c r="DE546" i="6"/>
  <c r="DF546" i="6"/>
  <c r="DG546" i="6"/>
  <c r="BT546" i="6"/>
  <c r="CA546" i="6" s="1"/>
  <c r="P546" i="6"/>
  <c r="Q546" i="6" s="1"/>
  <c r="H547" i="6"/>
  <c r="N547" i="6" l="1"/>
  <c r="BS548" i="6"/>
  <c r="CP546" i="6"/>
  <c r="DB546" i="6"/>
  <c r="CV546" i="6"/>
  <c r="CD546" i="6"/>
  <c r="CJ546" i="6"/>
  <c r="BZ546" i="6"/>
  <c r="CB546" i="6" s="1"/>
  <c r="CC546" i="6" s="1"/>
  <c r="M548" i="6"/>
  <c r="I548" i="6"/>
  <c r="F548" i="6"/>
  <c r="G548" i="6" s="1"/>
  <c r="AA548" i="6"/>
  <c r="AJ548" i="6"/>
  <c r="O548" i="6"/>
  <c r="AM548" i="6"/>
  <c r="D548" i="6"/>
  <c r="U548" i="6"/>
  <c r="AP548" i="6"/>
  <c r="A548" i="6"/>
  <c r="AG548" i="6"/>
  <c r="AD548" i="6"/>
  <c r="L548" i="6"/>
  <c r="X548" i="6"/>
  <c r="B549" i="6"/>
  <c r="R548" i="6"/>
  <c r="E548" i="6"/>
  <c r="BN550" i="6"/>
  <c r="BQ549" i="6"/>
  <c r="BM549" i="6"/>
  <c r="BR549" i="6"/>
  <c r="BS549" i="6" s="1"/>
  <c r="BX549" i="6"/>
  <c r="BU549" i="6"/>
  <c r="BP549" i="6"/>
  <c r="AS548" i="6"/>
  <c r="AT548" i="6"/>
  <c r="AU548" i="6"/>
  <c r="K548" i="6"/>
  <c r="BW547" i="6"/>
  <c r="BY547" i="6" s="1"/>
  <c r="DG547" i="6"/>
  <c r="BV548" i="6"/>
  <c r="DF547" i="6"/>
  <c r="DE547" i="6"/>
  <c r="BT547" i="6"/>
  <c r="CA547" i="6" s="1"/>
  <c r="H548" i="6"/>
  <c r="P547" i="6"/>
  <c r="Q547" i="6" s="1"/>
  <c r="N548" i="6" l="1"/>
  <c r="CV547" i="6"/>
  <c r="CP547" i="6"/>
  <c r="DB547" i="6"/>
  <c r="CD547" i="6"/>
  <c r="CJ547" i="6"/>
  <c r="BZ547" i="6"/>
  <c r="CB547" i="6" s="1"/>
  <c r="CC547" i="6" s="1"/>
  <c r="M549" i="6"/>
  <c r="B550" i="6"/>
  <c r="I549" i="6"/>
  <c r="U549" i="6"/>
  <c r="AP549" i="6"/>
  <c r="E549" i="6"/>
  <c r="AM549" i="6"/>
  <c r="L549" i="6"/>
  <c r="O549" i="6"/>
  <c r="F549" i="6"/>
  <c r="G549" i="6" s="1"/>
  <c r="AG549" i="6"/>
  <c r="AJ549" i="6"/>
  <c r="AA549" i="6"/>
  <c r="R549" i="6"/>
  <c r="A549" i="6"/>
  <c r="X549" i="6"/>
  <c r="D549" i="6"/>
  <c r="AD549" i="6"/>
  <c r="J549" i="6"/>
  <c r="AU549" i="6" s="1"/>
  <c r="BN551" i="6"/>
  <c r="BQ550" i="6"/>
  <c r="BX550" i="6"/>
  <c r="BM550" i="6"/>
  <c r="BU550" i="6"/>
  <c r="BP550" i="6"/>
  <c r="BR550" i="6"/>
  <c r="BS550" i="6" s="1"/>
  <c r="AS549" i="6"/>
  <c r="DG548" i="6"/>
  <c r="DF548" i="6"/>
  <c r="BV549" i="6"/>
  <c r="BW548" i="6"/>
  <c r="BY548" i="6" s="1"/>
  <c r="DE548" i="6"/>
  <c r="BT548" i="6"/>
  <c r="CA548" i="6" s="1"/>
  <c r="H549" i="6"/>
  <c r="P548" i="6"/>
  <c r="Q548" i="6" s="1"/>
  <c r="AT549" i="6" l="1"/>
  <c r="J550" i="6"/>
  <c r="K549" i="6"/>
  <c r="CP548" i="6"/>
  <c r="CV548" i="6"/>
  <c r="CJ548" i="6"/>
  <c r="CD548" i="6"/>
  <c r="DB548" i="6"/>
  <c r="BZ548" i="6"/>
  <c r="CB548" i="6" s="1"/>
  <c r="CC548" i="6" s="1"/>
  <c r="N549" i="6"/>
  <c r="M550" i="6"/>
  <c r="AA550" i="6"/>
  <c r="F550" i="6"/>
  <c r="G550" i="6" s="1"/>
  <c r="B551" i="6"/>
  <c r="BR551" i="6" s="1"/>
  <c r="BS551" i="6" s="1"/>
  <c r="D550" i="6"/>
  <c r="AM550" i="6"/>
  <c r="R550" i="6"/>
  <c r="I550" i="6"/>
  <c r="L550" i="6"/>
  <c r="AD550" i="6"/>
  <c r="O550" i="6"/>
  <c r="AP550" i="6"/>
  <c r="E550" i="6"/>
  <c r="U550" i="6"/>
  <c r="AJ550" i="6"/>
  <c r="A550" i="6"/>
  <c r="AG550" i="6"/>
  <c r="X550" i="6"/>
  <c r="BN552" i="6"/>
  <c r="BU551" i="6"/>
  <c r="BX551" i="6"/>
  <c r="BP551" i="6"/>
  <c r="BQ551" i="6"/>
  <c r="BM551" i="6"/>
  <c r="AS550" i="6"/>
  <c r="AU550" i="6"/>
  <c r="K550" i="6"/>
  <c r="AT550" i="6"/>
  <c r="DG549" i="6"/>
  <c r="BV550" i="6"/>
  <c r="DF549" i="6"/>
  <c r="DE549" i="6"/>
  <c r="BW549" i="6"/>
  <c r="BY549" i="6" s="1"/>
  <c r="BT549" i="6"/>
  <c r="CA549" i="6" s="1"/>
  <c r="H550" i="6"/>
  <c r="P549" i="6"/>
  <c r="Q549" i="6" s="1"/>
  <c r="DB549" i="6" l="1"/>
  <c r="CV549" i="6"/>
  <c r="CP549" i="6"/>
  <c r="CD549" i="6"/>
  <c r="CJ549" i="6"/>
  <c r="BZ549" i="6"/>
  <c r="N550" i="6"/>
  <c r="X551" i="6"/>
  <c r="O551" i="6"/>
  <c r="AA551" i="6"/>
  <c r="AD551" i="6"/>
  <c r="D551" i="6"/>
  <c r="A551" i="6"/>
  <c r="AJ551" i="6"/>
  <c r="E551" i="6"/>
  <c r="F551" i="6"/>
  <c r="G551" i="6" s="1"/>
  <c r="AM551" i="6"/>
  <c r="R551" i="6"/>
  <c r="L551" i="6"/>
  <c r="M551" i="6"/>
  <c r="I551" i="6"/>
  <c r="U551" i="6"/>
  <c r="AP551" i="6"/>
  <c r="B552" i="6"/>
  <c r="BR552" i="6" s="1"/>
  <c r="BS552" i="6" s="1"/>
  <c r="AG551" i="6"/>
  <c r="J551" i="6"/>
  <c r="BN553" i="6"/>
  <c r="BU552" i="6"/>
  <c r="BP552" i="6"/>
  <c r="BQ552" i="6"/>
  <c r="BX552" i="6"/>
  <c r="BM552" i="6"/>
  <c r="DE550" i="6"/>
  <c r="DG550" i="6"/>
  <c r="BW550" i="6"/>
  <c r="BY550" i="6" s="1"/>
  <c r="DF550" i="6"/>
  <c r="BV551" i="6"/>
  <c r="BT550" i="6"/>
  <c r="CA550" i="6" s="1"/>
  <c r="CB549" i="6"/>
  <c r="CC549" i="6" s="1"/>
  <c r="H551" i="6"/>
  <c r="P550" i="6"/>
  <c r="Q550" i="6" s="1"/>
  <c r="J552" i="6" l="1"/>
  <c r="AU552" i="6" s="1"/>
  <c r="AS551" i="6"/>
  <c r="K551" i="6"/>
  <c r="AT551" i="6"/>
  <c r="N551" i="6"/>
  <c r="DB550" i="6"/>
  <c r="CV550" i="6"/>
  <c r="CD550" i="6"/>
  <c r="CP550" i="6"/>
  <c r="CJ550" i="6"/>
  <c r="BZ550" i="6"/>
  <c r="CB550" i="6" s="1"/>
  <c r="CC550" i="6" s="1"/>
  <c r="AU551" i="6"/>
  <c r="R552" i="6"/>
  <c r="F552" i="6"/>
  <c r="G552" i="6" s="1"/>
  <c r="B553" i="6"/>
  <c r="AM552" i="6"/>
  <c r="AP552" i="6"/>
  <c r="O552" i="6"/>
  <c r="AG552" i="6"/>
  <c r="M552" i="6"/>
  <c r="L552" i="6"/>
  <c r="A552" i="6"/>
  <c r="I552" i="6"/>
  <c r="AA552" i="6"/>
  <c r="X552" i="6"/>
  <c r="U552" i="6"/>
  <c r="AD552" i="6"/>
  <c r="E552" i="6"/>
  <c r="AJ552" i="6"/>
  <c r="D552" i="6"/>
  <c r="BN554" i="6"/>
  <c r="BP553" i="6"/>
  <c r="BM553" i="6"/>
  <c r="BR553" i="6"/>
  <c r="BS553" i="6" s="1"/>
  <c r="BU553" i="6"/>
  <c r="BQ553" i="6"/>
  <c r="BX553" i="6"/>
  <c r="AT552" i="6"/>
  <c r="AS552" i="6"/>
  <c r="J553" i="6"/>
  <c r="BV552" i="6"/>
  <c r="DE551" i="6"/>
  <c r="DG551" i="6"/>
  <c r="BW551" i="6"/>
  <c r="BY551" i="6" s="1"/>
  <c r="DF551" i="6"/>
  <c r="BT551" i="6"/>
  <c r="CA551" i="6" s="1"/>
  <c r="H552" i="6"/>
  <c r="P551" i="6"/>
  <c r="Q551" i="6" s="1"/>
  <c r="K552" i="6" l="1"/>
  <c r="CV551" i="6"/>
  <c r="CP551" i="6"/>
  <c r="CD551" i="6"/>
  <c r="DB551" i="6"/>
  <c r="CJ551" i="6"/>
  <c r="BZ551" i="6"/>
  <c r="AP553" i="6"/>
  <c r="A553" i="6"/>
  <c r="AA553" i="6"/>
  <c r="M553" i="6"/>
  <c r="D553" i="6"/>
  <c r="AJ553" i="6"/>
  <c r="L553" i="6"/>
  <c r="AM553" i="6"/>
  <c r="R553" i="6"/>
  <c r="F553" i="6"/>
  <c r="G553" i="6" s="1"/>
  <c r="X553" i="6"/>
  <c r="I553" i="6"/>
  <c r="K553" i="6" s="1"/>
  <c r="AD553" i="6"/>
  <c r="E553" i="6"/>
  <c r="B554" i="6"/>
  <c r="U553" i="6"/>
  <c r="O553" i="6"/>
  <c r="AG553" i="6"/>
  <c r="N552" i="6"/>
  <c r="BN555" i="6"/>
  <c r="BP554" i="6"/>
  <c r="BM554" i="6"/>
  <c r="BX554" i="6"/>
  <c r="BQ554" i="6"/>
  <c r="BU554" i="6"/>
  <c r="AU553" i="6"/>
  <c r="AT553" i="6"/>
  <c r="AS553" i="6"/>
  <c r="DF552" i="6"/>
  <c r="DG552" i="6"/>
  <c r="BW552" i="6"/>
  <c r="BY552" i="6" s="1"/>
  <c r="BV553" i="6"/>
  <c r="DE552" i="6"/>
  <c r="BT552" i="6"/>
  <c r="CA552" i="6" s="1"/>
  <c r="CB551" i="6"/>
  <c r="CC551" i="6" s="1"/>
  <c r="H553" i="6"/>
  <c r="P552" i="6"/>
  <c r="Q552" i="6" s="1"/>
  <c r="N553" i="6" l="1"/>
  <c r="DB552" i="6"/>
  <c r="CV552" i="6"/>
  <c r="CJ552" i="6"/>
  <c r="CP552" i="6"/>
  <c r="CD552" i="6"/>
  <c r="BZ552" i="6"/>
  <c r="CB552" i="6" s="1"/>
  <c r="CC552" i="6" s="1"/>
  <c r="X554" i="6"/>
  <c r="O554" i="6"/>
  <c r="AA554" i="6"/>
  <c r="AJ554" i="6"/>
  <c r="M554" i="6"/>
  <c r="I554" i="6"/>
  <c r="AP554" i="6"/>
  <c r="E554" i="6"/>
  <c r="AG554" i="6"/>
  <c r="F554" i="6"/>
  <c r="G554" i="6" s="1"/>
  <c r="A554" i="6"/>
  <c r="L554" i="6"/>
  <c r="AM554" i="6"/>
  <c r="AD554" i="6"/>
  <c r="D554" i="6"/>
  <c r="U554" i="6"/>
  <c r="R554" i="6"/>
  <c r="B555" i="6"/>
  <c r="J554" i="6"/>
  <c r="J555" i="6" s="1"/>
  <c r="BR554" i="6"/>
  <c r="BS554" i="6" s="1"/>
  <c r="BN556" i="6"/>
  <c r="BM555" i="6"/>
  <c r="BR555" i="6"/>
  <c r="BU555" i="6"/>
  <c r="BQ555" i="6"/>
  <c r="BX555" i="6"/>
  <c r="BP555" i="6"/>
  <c r="DE553" i="6"/>
  <c r="BV554" i="6"/>
  <c r="BW553" i="6"/>
  <c r="BY553" i="6" s="1"/>
  <c r="DF553" i="6"/>
  <c r="DG553" i="6"/>
  <c r="BT553" i="6"/>
  <c r="CA553" i="6" s="1"/>
  <c r="H554" i="6"/>
  <c r="P553" i="6"/>
  <c r="Q553" i="6" s="1"/>
  <c r="AU554" i="6" l="1"/>
  <c r="AS554" i="6"/>
  <c r="K554" i="6"/>
  <c r="P554" i="6" s="1"/>
  <c r="Q554" i="6" s="1"/>
  <c r="AT554" i="6"/>
  <c r="DB553" i="6"/>
  <c r="CJ553" i="6"/>
  <c r="CD553" i="6"/>
  <c r="CV553" i="6"/>
  <c r="CP553" i="6"/>
  <c r="BZ553" i="6"/>
  <c r="CB553" i="6" s="1"/>
  <c r="CC553" i="6" s="1"/>
  <c r="N554" i="6"/>
  <c r="AP555" i="6"/>
  <c r="F555" i="6"/>
  <c r="G555" i="6" s="1"/>
  <c r="L555" i="6"/>
  <c r="X555" i="6"/>
  <c r="D555" i="6"/>
  <c r="R555" i="6"/>
  <c r="A555" i="6"/>
  <c r="I555" i="6"/>
  <c r="AD555" i="6"/>
  <c r="O555" i="6"/>
  <c r="M555" i="6"/>
  <c r="E555" i="6"/>
  <c r="AM555" i="6"/>
  <c r="U555" i="6"/>
  <c r="AJ555" i="6"/>
  <c r="B556" i="6"/>
  <c r="AG555" i="6"/>
  <c r="AA555" i="6"/>
  <c r="BS555" i="6"/>
  <c r="BN557" i="6"/>
  <c r="BP556" i="6"/>
  <c r="BX556" i="6"/>
  <c r="BU556" i="6"/>
  <c r="BM556" i="6"/>
  <c r="BR556" i="6"/>
  <c r="BQ556" i="6"/>
  <c r="K555" i="6"/>
  <c r="J556" i="6"/>
  <c r="AS555" i="6"/>
  <c r="AU555" i="6"/>
  <c r="AT555" i="6"/>
  <c r="BW554" i="6"/>
  <c r="BY554" i="6" s="1"/>
  <c r="BV555" i="6"/>
  <c r="DF554" i="6"/>
  <c r="DE554" i="6"/>
  <c r="DG554" i="6"/>
  <c r="BT554" i="6"/>
  <c r="CA554" i="6" s="1"/>
  <c r="H555" i="6"/>
  <c r="CP554" i="6" l="1"/>
  <c r="DB554" i="6"/>
  <c r="CV554" i="6"/>
  <c r="CJ554" i="6"/>
  <c r="CD554" i="6"/>
  <c r="BZ554" i="6"/>
  <c r="CB554" i="6" s="1"/>
  <c r="CC554" i="6" s="1"/>
  <c r="BS556" i="6"/>
  <c r="N555" i="6"/>
  <c r="R556" i="6"/>
  <c r="O556" i="6"/>
  <c r="AP556" i="6"/>
  <c r="AG556" i="6"/>
  <c r="M556" i="6"/>
  <c r="D556" i="6"/>
  <c r="E556" i="6"/>
  <c r="U556" i="6"/>
  <c r="F556" i="6"/>
  <c r="G556" i="6" s="1"/>
  <c r="I556" i="6"/>
  <c r="AA556" i="6"/>
  <c r="A556" i="6"/>
  <c r="AJ556" i="6"/>
  <c r="AM556" i="6"/>
  <c r="AD556" i="6"/>
  <c r="B557" i="6"/>
  <c r="BR557" i="6" s="1"/>
  <c r="X556" i="6"/>
  <c r="L556" i="6"/>
  <c r="BQ557" i="6"/>
  <c r="BN558" i="6"/>
  <c r="BX557" i="6"/>
  <c r="BM557" i="6"/>
  <c r="BP557" i="6"/>
  <c r="BU557" i="6"/>
  <c r="AU556" i="6"/>
  <c r="AT556" i="6"/>
  <c r="K556" i="6"/>
  <c r="AS556" i="6"/>
  <c r="BW555" i="6"/>
  <c r="BY555" i="6" s="1"/>
  <c r="DF555" i="6"/>
  <c r="DE555" i="6"/>
  <c r="DG555" i="6"/>
  <c r="BV556" i="6"/>
  <c r="BT555" i="6"/>
  <c r="CA555" i="6" s="1"/>
  <c r="H556" i="6"/>
  <c r="P555" i="6"/>
  <c r="Q555" i="6" s="1"/>
  <c r="J557" i="6" l="1"/>
  <c r="DB555" i="6"/>
  <c r="CV555" i="6"/>
  <c r="CP555" i="6"/>
  <c r="CD555" i="6"/>
  <c r="CJ555" i="6"/>
  <c r="BZ555" i="6"/>
  <c r="BS557" i="6"/>
  <c r="N556" i="6"/>
  <c r="AJ557" i="6"/>
  <c r="E557" i="6"/>
  <c r="AA557" i="6"/>
  <c r="AD557" i="6"/>
  <c r="B558" i="6"/>
  <c r="O557" i="6"/>
  <c r="D557" i="6"/>
  <c r="U557" i="6"/>
  <c r="I557" i="6"/>
  <c r="AP557" i="6"/>
  <c r="L557" i="6"/>
  <c r="AM557" i="6"/>
  <c r="M557" i="6"/>
  <c r="AG557" i="6"/>
  <c r="F557" i="6"/>
  <c r="G557" i="6" s="1"/>
  <c r="R557" i="6"/>
  <c r="A557" i="6"/>
  <c r="X557" i="6"/>
  <c r="BQ558" i="6"/>
  <c r="BX558" i="6"/>
  <c r="BU558" i="6"/>
  <c r="BM558" i="6"/>
  <c r="BP558" i="6"/>
  <c r="BN559" i="6"/>
  <c r="AT557" i="6"/>
  <c r="DF556" i="6"/>
  <c r="DE556" i="6"/>
  <c r="BW556" i="6"/>
  <c r="BY556" i="6" s="1"/>
  <c r="BV557" i="6"/>
  <c r="DG556" i="6"/>
  <c r="BT556" i="6"/>
  <c r="CA556" i="6" s="1"/>
  <c r="CB555" i="6"/>
  <c r="CC555" i="6" s="1"/>
  <c r="H557" i="6"/>
  <c r="P556" i="6"/>
  <c r="Q556" i="6" s="1"/>
  <c r="K557" i="6" l="1"/>
  <c r="AS557" i="6"/>
  <c r="AU557" i="6"/>
  <c r="DB556" i="6"/>
  <c r="CV556" i="6"/>
  <c r="CJ556" i="6"/>
  <c r="CD556" i="6"/>
  <c r="CP556" i="6"/>
  <c r="BZ556" i="6"/>
  <c r="CB556" i="6" s="1"/>
  <c r="CC556" i="6" s="1"/>
  <c r="N557" i="6"/>
  <c r="M558" i="6"/>
  <c r="L558" i="6"/>
  <c r="AA558" i="6"/>
  <c r="X558" i="6"/>
  <c r="O558" i="6"/>
  <c r="R558" i="6"/>
  <c r="B559" i="6"/>
  <c r="BR559" i="6" s="1"/>
  <c r="D558" i="6"/>
  <c r="AM558" i="6"/>
  <c r="F558" i="6"/>
  <c r="G558" i="6" s="1"/>
  <c r="AD558" i="6"/>
  <c r="A558" i="6"/>
  <c r="AP558" i="6"/>
  <c r="E558" i="6"/>
  <c r="U558" i="6"/>
  <c r="AJ558" i="6"/>
  <c r="I558" i="6"/>
  <c r="AG558" i="6"/>
  <c r="J558" i="6"/>
  <c r="AT558" i="6" s="1"/>
  <c r="BR558" i="6"/>
  <c r="BS558" i="6" s="1"/>
  <c r="BX559" i="6"/>
  <c r="BU559" i="6"/>
  <c r="BP559" i="6"/>
  <c r="BM559" i="6"/>
  <c r="BQ559" i="6"/>
  <c r="BN560" i="6"/>
  <c r="DF557" i="6"/>
  <c r="DE557" i="6"/>
  <c r="BV558" i="6"/>
  <c r="BW557" i="6"/>
  <c r="BY557" i="6" s="1"/>
  <c r="DG557" i="6"/>
  <c r="BT557" i="6"/>
  <c r="CA557" i="6" s="1"/>
  <c r="H558" i="6"/>
  <c r="P557" i="6"/>
  <c r="Q557" i="6" s="1"/>
  <c r="AU558" i="6" l="1"/>
  <c r="K558" i="6"/>
  <c r="AS558" i="6"/>
  <c r="DB557" i="6"/>
  <c r="CP557" i="6"/>
  <c r="CV557" i="6"/>
  <c r="CJ557" i="6"/>
  <c r="CD557" i="6"/>
  <c r="BZ557" i="6"/>
  <c r="CB557" i="6" s="1"/>
  <c r="CC557" i="6" s="1"/>
  <c r="BS559" i="6"/>
  <c r="R559" i="6"/>
  <c r="L559" i="6"/>
  <c r="I559" i="6"/>
  <c r="AM559" i="6"/>
  <c r="O559" i="6"/>
  <c r="E559" i="6"/>
  <c r="M559" i="6"/>
  <c r="A559" i="6"/>
  <c r="AJ559" i="6"/>
  <c r="AG559" i="6"/>
  <c r="AD559" i="6"/>
  <c r="X559" i="6"/>
  <c r="D559" i="6"/>
  <c r="F559" i="6"/>
  <c r="G559" i="6" s="1"/>
  <c r="AA559" i="6"/>
  <c r="AP559" i="6"/>
  <c r="B560" i="6"/>
  <c r="U559" i="6"/>
  <c r="N558" i="6"/>
  <c r="J559" i="6"/>
  <c r="K559" i="6" s="1"/>
  <c r="BN561" i="6"/>
  <c r="BX560" i="6"/>
  <c r="BP560" i="6"/>
  <c r="BQ560" i="6"/>
  <c r="BU560" i="6"/>
  <c r="BR560" i="6"/>
  <c r="BM560" i="6"/>
  <c r="DF558" i="6"/>
  <c r="BV559" i="6"/>
  <c r="DE558" i="6"/>
  <c r="BW558" i="6"/>
  <c r="BY558" i="6" s="1"/>
  <c r="DG558" i="6"/>
  <c r="BT558" i="6"/>
  <c r="CA558" i="6" s="1"/>
  <c r="H559" i="6"/>
  <c r="P558" i="6"/>
  <c r="Q558" i="6" s="1"/>
  <c r="AT559" i="6" l="1"/>
  <c r="J560" i="6"/>
  <c r="J561" i="6" s="1"/>
  <c r="AU559" i="6"/>
  <c r="CP558" i="6"/>
  <c r="DB558" i="6"/>
  <c r="CJ558" i="6"/>
  <c r="CD558" i="6"/>
  <c r="CV558" i="6"/>
  <c r="BZ558" i="6"/>
  <c r="CB558" i="6" s="1"/>
  <c r="CC558" i="6" s="1"/>
  <c r="BS560" i="6"/>
  <c r="AS559" i="6"/>
  <c r="N559" i="6"/>
  <c r="AJ560" i="6"/>
  <c r="A560" i="6"/>
  <c r="AG560" i="6"/>
  <c r="AD560" i="6"/>
  <c r="E560" i="6"/>
  <c r="X560" i="6"/>
  <c r="D560" i="6"/>
  <c r="R560" i="6"/>
  <c r="L560" i="6"/>
  <c r="M560" i="6"/>
  <c r="I560" i="6"/>
  <c r="F560" i="6"/>
  <c r="G560" i="6" s="1"/>
  <c r="B561" i="6"/>
  <c r="BR561" i="6" s="1"/>
  <c r="AM560" i="6"/>
  <c r="AP560" i="6"/>
  <c r="O560" i="6"/>
  <c r="U560" i="6"/>
  <c r="AA560" i="6"/>
  <c r="BN562" i="6"/>
  <c r="BU561" i="6"/>
  <c r="BP561" i="6"/>
  <c r="BM561" i="6"/>
  <c r="BQ561" i="6"/>
  <c r="BX561" i="6"/>
  <c r="AS560" i="6"/>
  <c r="AU560" i="6"/>
  <c r="AT560" i="6"/>
  <c r="K560" i="6"/>
  <c r="DG559" i="6"/>
  <c r="DF559" i="6"/>
  <c r="BV560" i="6"/>
  <c r="BW559" i="6"/>
  <c r="BY559" i="6" s="1"/>
  <c r="DE559" i="6"/>
  <c r="BT559" i="6"/>
  <c r="CA559" i="6" s="1"/>
  <c r="H560" i="6"/>
  <c r="P559" i="6"/>
  <c r="Q559" i="6" s="1"/>
  <c r="CP559" i="6" l="1"/>
  <c r="DB559" i="6"/>
  <c r="CV559" i="6"/>
  <c r="CJ559" i="6"/>
  <c r="CD559" i="6"/>
  <c r="BZ559" i="6"/>
  <c r="BS561" i="6"/>
  <c r="AP561" i="6"/>
  <c r="A561" i="6"/>
  <c r="AM561" i="6"/>
  <c r="F561" i="6"/>
  <c r="G561" i="6" s="1"/>
  <c r="E561" i="6"/>
  <c r="AJ561" i="6"/>
  <c r="L561" i="6"/>
  <c r="AA561" i="6"/>
  <c r="AD561" i="6"/>
  <c r="D561" i="6"/>
  <c r="X561" i="6"/>
  <c r="R561" i="6"/>
  <c r="M561" i="6"/>
  <c r="I561" i="6"/>
  <c r="K561" i="6" s="1"/>
  <c r="B562" i="6"/>
  <c r="U561" i="6"/>
  <c r="O561" i="6"/>
  <c r="AG561" i="6"/>
  <c r="N560" i="6"/>
  <c r="BN563" i="6"/>
  <c r="BP562" i="6"/>
  <c r="BM562" i="6"/>
  <c r="BX562" i="6"/>
  <c r="BU562" i="6"/>
  <c r="BQ562" i="6"/>
  <c r="AU561" i="6"/>
  <c r="AS561" i="6"/>
  <c r="AT561" i="6"/>
  <c r="BW560" i="6"/>
  <c r="BY560" i="6" s="1"/>
  <c r="DG560" i="6"/>
  <c r="DF560" i="6"/>
  <c r="DE560" i="6"/>
  <c r="BV561" i="6"/>
  <c r="BT560" i="6"/>
  <c r="CA560" i="6" s="1"/>
  <c r="CB559" i="6"/>
  <c r="CC559" i="6" s="1"/>
  <c r="H561" i="6"/>
  <c r="P560" i="6"/>
  <c r="Q560" i="6" s="1"/>
  <c r="N561" i="6" l="1"/>
  <c r="CD560" i="6"/>
  <c r="DB560" i="6"/>
  <c r="CV560" i="6"/>
  <c r="CJ560" i="6"/>
  <c r="CP560" i="6"/>
  <c r="BZ560" i="6"/>
  <c r="CB560" i="6" s="1"/>
  <c r="CC560" i="6" s="1"/>
  <c r="AJ562" i="6"/>
  <c r="E562" i="6"/>
  <c r="M562" i="6"/>
  <c r="D562" i="6"/>
  <c r="AP562" i="6"/>
  <c r="AM562" i="6"/>
  <c r="AD562" i="6"/>
  <c r="O562" i="6"/>
  <c r="R562" i="6"/>
  <c r="I562" i="6"/>
  <c r="U562" i="6"/>
  <c r="F562" i="6"/>
  <c r="G562" i="6" s="1"/>
  <c r="A562" i="6"/>
  <c r="AA562" i="6"/>
  <c r="L562" i="6"/>
  <c r="AG562" i="6"/>
  <c r="X562" i="6"/>
  <c r="B563" i="6"/>
  <c r="J562" i="6"/>
  <c r="BR562" i="6"/>
  <c r="BS562" i="6" s="1"/>
  <c r="BN564" i="6"/>
  <c r="BM563" i="6"/>
  <c r="BR563" i="6"/>
  <c r="BS563" i="6" s="1"/>
  <c r="BP563" i="6"/>
  <c r="BX563" i="6"/>
  <c r="BQ563" i="6"/>
  <c r="BU563" i="6"/>
  <c r="DE561" i="6"/>
  <c r="DG561" i="6"/>
  <c r="DF561" i="6"/>
  <c r="BV562" i="6"/>
  <c r="BW561" i="6"/>
  <c r="BY561" i="6" s="1"/>
  <c r="BT561" i="6"/>
  <c r="CA561" i="6" s="1"/>
  <c r="H562" i="6"/>
  <c r="P561" i="6"/>
  <c r="Q561" i="6" s="1"/>
  <c r="K562" i="6" l="1"/>
  <c r="P562" i="6" s="1"/>
  <c r="Q562" i="6" s="1"/>
  <c r="N562" i="6"/>
  <c r="AS562" i="6"/>
  <c r="J563" i="6"/>
  <c r="AT563" i="6" s="1"/>
  <c r="AU562" i="6"/>
  <c r="AT562" i="6"/>
  <c r="CD561" i="6"/>
  <c r="CV561" i="6"/>
  <c r="CP561" i="6"/>
  <c r="CJ561" i="6"/>
  <c r="DB561" i="6"/>
  <c r="BZ561" i="6"/>
  <c r="X563" i="6"/>
  <c r="F563" i="6"/>
  <c r="G563" i="6" s="1"/>
  <c r="AP563" i="6"/>
  <c r="U563" i="6"/>
  <c r="AD563" i="6"/>
  <c r="R563" i="6"/>
  <c r="E563" i="6"/>
  <c r="AA563" i="6"/>
  <c r="AJ563" i="6"/>
  <c r="AG563" i="6"/>
  <c r="A563" i="6"/>
  <c r="M563" i="6"/>
  <c r="I563" i="6"/>
  <c r="D563" i="6"/>
  <c r="B564" i="6"/>
  <c r="L563" i="6"/>
  <c r="AM563" i="6"/>
  <c r="O563" i="6"/>
  <c r="BN565" i="6"/>
  <c r="BP564" i="6"/>
  <c r="BM564" i="6"/>
  <c r="BR564" i="6"/>
  <c r="BS564" i="6" s="1"/>
  <c r="BQ564" i="6"/>
  <c r="BU564" i="6"/>
  <c r="BX564" i="6"/>
  <c r="AU563" i="6"/>
  <c r="BW562" i="6"/>
  <c r="BY562" i="6" s="1"/>
  <c r="DF562" i="6"/>
  <c r="DE562" i="6"/>
  <c r="DG562" i="6"/>
  <c r="BV563" i="6"/>
  <c r="BT562" i="6"/>
  <c r="CA562" i="6" s="1"/>
  <c r="CB561" i="6"/>
  <c r="CC561" i="6" s="1"/>
  <c r="H563" i="6"/>
  <c r="N563" i="6" l="1"/>
  <c r="AS563" i="6"/>
  <c r="J564" i="6"/>
  <c r="AU564" i="6" s="1"/>
  <c r="K563" i="6"/>
  <c r="P563" i="6" s="1"/>
  <c r="Q563" i="6" s="1"/>
  <c r="CV562" i="6"/>
  <c r="CJ562" i="6"/>
  <c r="DB562" i="6"/>
  <c r="CD562" i="6"/>
  <c r="CP562" i="6"/>
  <c r="BZ562" i="6"/>
  <c r="X564" i="6"/>
  <c r="D564" i="6"/>
  <c r="AP564" i="6"/>
  <c r="B565" i="6"/>
  <c r="AJ564" i="6"/>
  <c r="O564" i="6"/>
  <c r="AM564" i="6"/>
  <c r="R564" i="6"/>
  <c r="I564" i="6"/>
  <c r="K564" i="6" s="1"/>
  <c r="E564" i="6"/>
  <c r="L564" i="6"/>
  <c r="M564" i="6"/>
  <c r="AA564" i="6"/>
  <c r="A564" i="6"/>
  <c r="F564" i="6"/>
  <c r="G564" i="6" s="1"/>
  <c r="U564" i="6"/>
  <c r="AG564" i="6"/>
  <c r="AD564" i="6"/>
  <c r="BN566" i="6"/>
  <c r="BQ565" i="6"/>
  <c r="BM565" i="6"/>
  <c r="BP565" i="6"/>
  <c r="BU565" i="6"/>
  <c r="BX565" i="6"/>
  <c r="AT564" i="6"/>
  <c r="AS564" i="6"/>
  <c r="BW563" i="6"/>
  <c r="BY563" i="6" s="1"/>
  <c r="DG563" i="6"/>
  <c r="DF563" i="6"/>
  <c r="DE563" i="6"/>
  <c r="BV564" i="6"/>
  <c r="BT563" i="6"/>
  <c r="CA563" i="6" s="1"/>
  <c r="CB562" i="6"/>
  <c r="CC562" i="6" s="1"/>
  <c r="H564" i="6"/>
  <c r="J565" i="6" l="1"/>
  <c r="DB563" i="6"/>
  <c r="CP563" i="6"/>
  <c r="CJ563" i="6"/>
  <c r="CD563" i="6"/>
  <c r="CV563" i="6"/>
  <c r="BZ563" i="6"/>
  <c r="CB563" i="6" s="1"/>
  <c r="CC563" i="6" s="1"/>
  <c r="X565" i="6"/>
  <c r="I565" i="6"/>
  <c r="K565" i="6" s="1"/>
  <c r="E565" i="6"/>
  <c r="AG565" i="6"/>
  <c r="AJ565" i="6"/>
  <c r="L565" i="6"/>
  <c r="N565" i="6" s="1"/>
  <c r="M565" i="6"/>
  <c r="B566" i="6"/>
  <c r="BR566" i="6" s="1"/>
  <c r="D565" i="6"/>
  <c r="U565" i="6"/>
  <c r="AP565" i="6"/>
  <c r="F565" i="6"/>
  <c r="G565" i="6" s="1"/>
  <c r="AA565" i="6"/>
  <c r="AD565" i="6"/>
  <c r="O565" i="6"/>
  <c r="R565" i="6"/>
  <c r="A565" i="6"/>
  <c r="AM565" i="6"/>
  <c r="N564" i="6"/>
  <c r="BR565" i="6"/>
  <c r="BS565" i="6" s="1"/>
  <c r="BN567" i="6"/>
  <c r="BQ566" i="6"/>
  <c r="BX566" i="6"/>
  <c r="BU566" i="6"/>
  <c r="BP566" i="6"/>
  <c r="BM566" i="6"/>
  <c r="AT565" i="6"/>
  <c r="AU565" i="6"/>
  <c r="AS565" i="6"/>
  <c r="DF564" i="6"/>
  <c r="BV565" i="6"/>
  <c r="DE564" i="6"/>
  <c r="BW564" i="6"/>
  <c r="BY564" i="6" s="1"/>
  <c r="DG564" i="6"/>
  <c r="BT564" i="6"/>
  <c r="CA564" i="6" s="1"/>
  <c r="H565" i="6"/>
  <c r="P564" i="6"/>
  <c r="Q564" i="6" s="1"/>
  <c r="DB564" i="6" l="1"/>
  <c r="CJ564" i="6"/>
  <c r="CD564" i="6"/>
  <c r="CV564" i="6"/>
  <c r="CP564" i="6"/>
  <c r="BZ564" i="6"/>
  <c r="BS566" i="6"/>
  <c r="R566" i="6"/>
  <c r="B567" i="6"/>
  <c r="U566" i="6"/>
  <c r="AJ566" i="6"/>
  <c r="M566" i="6"/>
  <c r="O566" i="6"/>
  <c r="F566" i="6"/>
  <c r="G566" i="6" s="1"/>
  <c r="AA566" i="6"/>
  <c r="E566" i="6"/>
  <c r="AM566" i="6"/>
  <c r="AP566" i="6"/>
  <c r="I566" i="6"/>
  <c r="A566" i="6"/>
  <c r="AG566" i="6"/>
  <c r="X566" i="6"/>
  <c r="L566" i="6"/>
  <c r="AD566" i="6"/>
  <c r="D566" i="6"/>
  <c r="J566" i="6"/>
  <c r="AT566" i="6" s="1"/>
  <c r="BN568" i="6"/>
  <c r="BQ567" i="6"/>
  <c r="BU567" i="6"/>
  <c r="BX567" i="6"/>
  <c r="BR567" i="6"/>
  <c r="BS567" i="6" s="1"/>
  <c r="BP567" i="6"/>
  <c r="BM567" i="6"/>
  <c r="BV566" i="6"/>
  <c r="DE565" i="6"/>
  <c r="DF565" i="6"/>
  <c r="DG565" i="6"/>
  <c r="BW565" i="6"/>
  <c r="BY565" i="6" s="1"/>
  <c r="BT565" i="6"/>
  <c r="CA565" i="6" s="1"/>
  <c r="CB564" i="6"/>
  <c r="CC564" i="6" s="1"/>
  <c r="H566" i="6"/>
  <c r="P565" i="6"/>
  <c r="Q565" i="6" s="1"/>
  <c r="N566" i="6" l="1"/>
  <c r="J567" i="6"/>
  <c r="AT567" i="6" s="1"/>
  <c r="K566" i="6"/>
  <c r="P566" i="6" s="1"/>
  <c r="Q566" i="6" s="1"/>
  <c r="DB565" i="6"/>
  <c r="CV565" i="6"/>
  <c r="CP565" i="6"/>
  <c r="CJ565" i="6"/>
  <c r="CD565" i="6"/>
  <c r="BZ565" i="6"/>
  <c r="AS566" i="6"/>
  <c r="AU566" i="6"/>
  <c r="X567" i="6"/>
  <c r="O567" i="6"/>
  <c r="AA567" i="6"/>
  <c r="M567" i="6"/>
  <c r="A567" i="6"/>
  <c r="AD567" i="6"/>
  <c r="D567" i="6"/>
  <c r="R567" i="6"/>
  <c r="L567" i="6"/>
  <c r="AJ567" i="6"/>
  <c r="I567" i="6"/>
  <c r="E567" i="6"/>
  <c r="AM567" i="6"/>
  <c r="B568" i="6"/>
  <c r="AG567" i="6"/>
  <c r="F567" i="6"/>
  <c r="G567" i="6" s="1"/>
  <c r="U567" i="6"/>
  <c r="AP567" i="6"/>
  <c r="BU568" i="6"/>
  <c r="BP568" i="6"/>
  <c r="BQ568" i="6"/>
  <c r="BX568" i="6"/>
  <c r="BN569" i="6"/>
  <c r="BM568" i="6"/>
  <c r="AS567" i="6"/>
  <c r="AU567" i="6"/>
  <c r="DF566" i="6"/>
  <c r="BV567" i="6"/>
  <c r="DG566" i="6"/>
  <c r="BW566" i="6"/>
  <c r="BY566" i="6" s="1"/>
  <c r="DE566" i="6"/>
  <c r="BT566" i="6"/>
  <c r="CA566" i="6" s="1"/>
  <c r="CB565" i="6"/>
  <c r="CC565" i="6" s="1"/>
  <c r="H567" i="6"/>
  <c r="K567" i="6" l="1"/>
  <c r="CV566" i="6"/>
  <c r="CD566" i="6"/>
  <c r="DB566" i="6"/>
  <c r="CP566" i="6"/>
  <c r="CJ566" i="6"/>
  <c r="BZ566" i="6"/>
  <c r="CB566" i="6" s="1"/>
  <c r="CC566" i="6" s="1"/>
  <c r="M568" i="6"/>
  <c r="L568" i="6"/>
  <c r="D568" i="6"/>
  <c r="AA568" i="6"/>
  <c r="AM568" i="6"/>
  <c r="AJ568" i="6"/>
  <c r="F568" i="6"/>
  <c r="G568" i="6" s="1"/>
  <c r="R568" i="6"/>
  <c r="B569" i="6"/>
  <c r="E568" i="6"/>
  <c r="AP568" i="6"/>
  <c r="O568" i="6"/>
  <c r="U568" i="6"/>
  <c r="X568" i="6"/>
  <c r="A568" i="6"/>
  <c r="AG568" i="6"/>
  <c r="AD568" i="6"/>
  <c r="I568" i="6"/>
  <c r="N567" i="6"/>
  <c r="BR568" i="6"/>
  <c r="BS568" i="6" s="1"/>
  <c r="J568" i="6"/>
  <c r="AT568" i="6" s="1"/>
  <c r="BN570" i="6"/>
  <c r="BP569" i="6"/>
  <c r="BM569" i="6"/>
  <c r="BR569" i="6"/>
  <c r="BU569" i="6"/>
  <c r="BQ569" i="6"/>
  <c r="BX569" i="6"/>
  <c r="DG567" i="6"/>
  <c r="DF567" i="6"/>
  <c r="DE567" i="6"/>
  <c r="BV568" i="6"/>
  <c r="BW567" i="6"/>
  <c r="BY567" i="6" s="1"/>
  <c r="BT567" i="6"/>
  <c r="CA567" i="6" s="1"/>
  <c r="H568" i="6"/>
  <c r="P567" i="6"/>
  <c r="Q567" i="6" s="1"/>
  <c r="AU568" i="6" l="1"/>
  <c r="AS568" i="6"/>
  <c r="J569" i="6"/>
  <c r="AT569" i="6" s="1"/>
  <c r="K568" i="6"/>
  <c r="CV567" i="6"/>
  <c r="DB567" i="6"/>
  <c r="CP567" i="6"/>
  <c r="CJ567" i="6"/>
  <c r="CD567" i="6"/>
  <c r="BZ567" i="6"/>
  <c r="CB567" i="6" s="1"/>
  <c r="CC567" i="6" s="1"/>
  <c r="BS569" i="6"/>
  <c r="N568" i="6"/>
  <c r="AD569" i="6"/>
  <c r="D569" i="6"/>
  <c r="R569" i="6"/>
  <c r="AP569" i="6"/>
  <c r="AA569" i="6"/>
  <c r="X569" i="6"/>
  <c r="O569" i="6"/>
  <c r="I569" i="6"/>
  <c r="A569" i="6"/>
  <c r="AG569" i="6"/>
  <c r="L569" i="6"/>
  <c r="AJ569" i="6"/>
  <c r="AM569" i="6"/>
  <c r="U569" i="6"/>
  <c r="M569" i="6"/>
  <c r="E569" i="6"/>
  <c r="B570" i="6"/>
  <c r="F569" i="6"/>
  <c r="G569" i="6" s="1"/>
  <c r="BN571" i="6"/>
  <c r="BM570" i="6"/>
  <c r="BR570" i="6"/>
  <c r="BX570" i="6"/>
  <c r="BQ570" i="6"/>
  <c r="BU570" i="6"/>
  <c r="BP570" i="6"/>
  <c r="AS569" i="6"/>
  <c r="BV569" i="6"/>
  <c r="DG568" i="6"/>
  <c r="DF568" i="6"/>
  <c r="BW568" i="6"/>
  <c r="BY568" i="6" s="1"/>
  <c r="DE568" i="6"/>
  <c r="BT568" i="6"/>
  <c r="CA568" i="6" s="1"/>
  <c r="H569" i="6"/>
  <c r="P568" i="6"/>
  <c r="Q568" i="6" s="1"/>
  <c r="AU569" i="6" l="1"/>
  <c r="K569" i="6"/>
  <c r="J570" i="6"/>
  <c r="N569" i="6"/>
  <c r="DB568" i="6"/>
  <c r="CP568" i="6"/>
  <c r="CV568" i="6"/>
  <c r="CJ568" i="6"/>
  <c r="CD568" i="6"/>
  <c r="BZ568" i="6"/>
  <c r="CB568" i="6" s="1"/>
  <c r="CC568" i="6" s="1"/>
  <c r="BS570" i="6"/>
  <c r="L570" i="6"/>
  <c r="U570" i="6"/>
  <c r="AP570" i="6"/>
  <c r="E570" i="6"/>
  <c r="AM570" i="6"/>
  <c r="R570" i="6"/>
  <c r="F570" i="6"/>
  <c r="G570" i="6" s="1"/>
  <c r="M570" i="6"/>
  <c r="O570" i="6"/>
  <c r="AD570" i="6"/>
  <c r="D570" i="6"/>
  <c r="AG570" i="6"/>
  <c r="A570" i="6"/>
  <c r="AA570" i="6"/>
  <c r="AJ570" i="6"/>
  <c r="I570" i="6"/>
  <c r="K570" i="6" s="1"/>
  <c r="X570" i="6"/>
  <c r="B571" i="6"/>
  <c r="BN572" i="6"/>
  <c r="BM571" i="6"/>
  <c r="BR571" i="6"/>
  <c r="BP571" i="6"/>
  <c r="BU571" i="6"/>
  <c r="BX571" i="6"/>
  <c r="BQ571" i="6"/>
  <c r="AT570" i="6"/>
  <c r="J571" i="6"/>
  <c r="AS570" i="6"/>
  <c r="AU570" i="6"/>
  <c r="BV570" i="6"/>
  <c r="DF569" i="6"/>
  <c r="DG569" i="6"/>
  <c r="BW569" i="6"/>
  <c r="BY569" i="6" s="1"/>
  <c r="DE569" i="6"/>
  <c r="BT569" i="6"/>
  <c r="CA569" i="6" s="1"/>
  <c r="H570" i="6"/>
  <c r="P569" i="6"/>
  <c r="Q569" i="6" s="1"/>
  <c r="BS571" i="6" l="1"/>
  <c r="CD569" i="6"/>
  <c r="DB569" i="6"/>
  <c r="CV569" i="6"/>
  <c r="CP569" i="6"/>
  <c r="CJ569" i="6"/>
  <c r="BZ569" i="6"/>
  <c r="CB569" i="6" s="1"/>
  <c r="CC569" i="6" s="1"/>
  <c r="M571" i="6"/>
  <c r="I571" i="6"/>
  <c r="AD571" i="6"/>
  <c r="E571" i="6"/>
  <c r="AA571" i="6"/>
  <c r="AP571" i="6"/>
  <c r="L571" i="6"/>
  <c r="AM571" i="6"/>
  <c r="AJ571" i="6"/>
  <c r="B572" i="6"/>
  <c r="AG571" i="6"/>
  <c r="F571" i="6"/>
  <c r="G571" i="6" s="1"/>
  <c r="D571" i="6"/>
  <c r="U571" i="6"/>
  <c r="X571" i="6"/>
  <c r="A571" i="6"/>
  <c r="R571" i="6"/>
  <c r="O571" i="6"/>
  <c r="N570" i="6"/>
  <c r="BN573" i="6"/>
  <c r="BP572" i="6"/>
  <c r="BX572" i="6"/>
  <c r="BU572" i="6"/>
  <c r="BM572" i="6"/>
  <c r="BR572" i="6"/>
  <c r="BS572" i="6" s="1"/>
  <c r="BQ572" i="6"/>
  <c r="K571" i="6"/>
  <c r="AT571" i="6"/>
  <c r="AU571" i="6"/>
  <c r="J572" i="6"/>
  <c r="AS571" i="6"/>
  <c r="BV571" i="6"/>
  <c r="DG570" i="6"/>
  <c r="DF570" i="6"/>
  <c r="BW570" i="6"/>
  <c r="BY570" i="6" s="1"/>
  <c r="DE570" i="6"/>
  <c r="BT570" i="6"/>
  <c r="CA570" i="6" s="1"/>
  <c r="H571" i="6"/>
  <c r="P570" i="6"/>
  <c r="Q570" i="6" s="1"/>
  <c r="DB570" i="6" l="1"/>
  <c r="CD570" i="6"/>
  <c r="CV570" i="6"/>
  <c r="CP570" i="6"/>
  <c r="CJ570" i="6"/>
  <c r="BZ570" i="6"/>
  <c r="CB570" i="6" s="1"/>
  <c r="CC570" i="6" s="1"/>
  <c r="N571" i="6"/>
  <c r="X572" i="6"/>
  <c r="E572" i="6"/>
  <c r="AA572" i="6"/>
  <c r="A572" i="6"/>
  <c r="R572" i="6"/>
  <c r="I572" i="6"/>
  <c r="D572" i="6"/>
  <c r="M572" i="6"/>
  <c r="B573" i="6"/>
  <c r="J573" i="6" s="1"/>
  <c r="F572" i="6"/>
  <c r="G572" i="6" s="1"/>
  <c r="U572" i="6"/>
  <c r="AJ572" i="6"/>
  <c r="O572" i="6"/>
  <c r="AM572" i="6"/>
  <c r="AD572" i="6"/>
  <c r="L572" i="6"/>
  <c r="AP572" i="6"/>
  <c r="AG572" i="6"/>
  <c r="BQ573" i="6"/>
  <c r="BN574" i="6"/>
  <c r="BM573" i="6"/>
  <c r="BX573" i="6"/>
  <c r="BP573" i="6"/>
  <c r="BU573" i="6"/>
  <c r="AU572" i="6"/>
  <c r="AT572" i="6"/>
  <c r="AS572" i="6"/>
  <c r="K572" i="6"/>
  <c r="BV572" i="6"/>
  <c r="DG571" i="6"/>
  <c r="DE571" i="6"/>
  <c r="BW571" i="6"/>
  <c r="BY571" i="6" s="1"/>
  <c r="DF571" i="6"/>
  <c r="BT571" i="6"/>
  <c r="CA571" i="6" s="1"/>
  <c r="H572" i="6"/>
  <c r="P571" i="6"/>
  <c r="Q571" i="6" s="1"/>
  <c r="BR573" i="6" l="1"/>
  <c r="BS573" i="6" s="1"/>
  <c r="CV571" i="6"/>
  <c r="CP571" i="6"/>
  <c r="DB571" i="6"/>
  <c r="CJ571" i="6"/>
  <c r="CD571" i="6"/>
  <c r="BZ571" i="6"/>
  <c r="CB571" i="6" s="1"/>
  <c r="CC571" i="6" s="1"/>
  <c r="R573" i="6"/>
  <c r="D573" i="6"/>
  <c r="U573" i="6"/>
  <c r="X573" i="6"/>
  <c r="B574" i="6"/>
  <c r="BR574" i="6" s="1"/>
  <c r="BS574" i="6" s="1"/>
  <c r="AG573" i="6"/>
  <c r="AJ573" i="6"/>
  <c r="E573" i="6"/>
  <c r="AM573" i="6"/>
  <c r="M573" i="6"/>
  <c r="O573" i="6"/>
  <c r="F573" i="6"/>
  <c r="G573" i="6" s="1"/>
  <c r="I573" i="6"/>
  <c r="K573" i="6" s="1"/>
  <c r="AD573" i="6"/>
  <c r="L573" i="6"/>
  <c r="AA573" i="6"/>
  <c r="AP573" i="6"/>
  <c r="A573" i="6"/>
  <c r="N572" i="6"/>
  <c r="BQ574" i="6"/>
  <c r="BX574" i="6"/>
  <c r="BP574" i="6"/>
  <c r="BM574" i="6"/>
  <c r="BN575" i="6"/>
  <c r="BU574" i="6"/>
  <c r="AS573" i="6"/>
  <c r="AU573" i="6"/>
  <c r="AT573" i="6"/>
  <c r="J574" i="6"/>
  <c r="BW572" i="6"/>
  <c r="BY572" i="6" s="1"/>
  <c r="DE572" i="6"/>
  <c r="DF572" i="6"/>
  <c r="DG572" i="6"/>
  <c r="BV573" i="6"/>
  <c r="BT572" i="6"/>
  <c r="CA572" i="6" s="1"/>
  <c r="H573" i="6"/>
  <c r="P572" i="6"/>
  <c r="Q572" i="6" s="1"/>
  <c r="CD572" i="6" l="1"/>
  <c r="CJ572" i="6"/>
  <c r="DB572" i="6"/>
  <c r="CP572" i="6"/>
  <c r="CV572" i="6"/>
  <c r="BZ572" i="6"/>
  <c r="N573" i="6"/>
  <c r="AJ574" i="6"/>
  <c r="L574" i="6"/>
  <c r="AG574" i="6"/>
  <c r="O574" i="6"/>
  <c r="D574" i="6"/>
  <c r="U574" i="6"/>
  <c r="AD574" i="6"/>
  <c r="I574" i="6"/>
  <c r="K574" i="6" s="1"/>
  <c r="M574" i="6"/>
  <c r="AA574" i="6"/>
  <c r="AP574" i="6"/>
  <c r="X574" i="6"/>
  <c r="B575" i="6"/>
  <c r="J575" i="6" s="1"/>
  <c r="R574" i="6"/>
  <c r="A574" i="6"/>
  <c r="F574" i="6"/>
  <c r="G574" i="6" s="1"/>
  <c r="AM574" i="6"/>
  <c r="E574" i="6"/>
  <c r="BN576" i="6"/>
  <c r="BX575" i="6"/>
  <c r="BU575" i="6"/>
  <c r="BP575" i="6"/>
  <c r="BM575" i="6"/>
  <c r="BQ575" i="6"/>
  <c r="AU574" i="6"/>
  <c r="AT574" i="6"/>
  <c r="AS574" i="6"/>
  <c r="BW573" i="6"/>
  <c r="BY573" i="6" s="1"/>
  <c r="BV574" i="6"/>
  <c r="DF573" i="6"/>
  <c r="DG573" i="6"/>
  <c r="DE573" i="6"/>
  <c r="BT573" i="6"/>
  <c r="CA573" i="6" s="1"/>
  <c r="CB572" i="6"/>
  <c r="CC572" i="6" s="1"/>
  <c r="P573" i="6"/>
  <c r="Q573" i="6" s="1"/>
  <c r="H574" i="6"/>
  <c r="DB573" i="6" l="1"/>
  <c r="CV573" i="6"/>
  <c r="CP573" i="6"/>
  <c r="CJ573" i="6"/>
  <c r="CD573" i="6"/>
  <c r="BZ573" i="6"/>
  <c r="BR575" i="6"/>
  <c r="BS575" i="6" s="1"/>
  <c r="N574" i="6"/>
  <c r="X575" i="6"/>
  <c r="F575" i="6"/>
  <c r="G575" i="6" s="1"/>
  <c r="B576" i="6"/>
  <c r="R575" i="6"/>
  <c r="A575" i="6"/>
  <c r="E575" i="6"/>
  <c r="AA575" i="6"/>
  <c r="L575" i="6"/>
  <c r="M575" i="6"/>
  <c r="AM575" i="6"/>
  <c r="I575" i="6"/>
  <c r="K575" i="6" s="1"/>
  <c r="AP575" i="6"/>
  <c r="U575" i="6"/>
  <c r="AJ575" i="6"/>
  <c r="O575" i="6"/>
  <c r="AG575" i="6"/>
  <c r="AD575" i="6"/>
  <c r="D575" i="6"/>
  <c r="BN577" i="6"/>
  <c r="BX576" i="6"/>
  <c r="BP576" i="6"/>
  <c r="BQ576" i="6"/>
  <c r="BU576" i="6"/>
  <c r="BM576" i="6"/>
  <c r="BR576" i="6"/>
  <c r="AT575" i="6"/>
  <c r="AS575" i="6"/>
  <c r="AU575" i="6"/>
  <c r="DE574" i="6"/>
  <c r="BW574" i="6"/>
  <c r="BY574" i="6" s="1"/>
  <c r="DG574" i="6"/>
  <c r="DF574" i="6"/>
  <c r="BV575" i="6"/>
  <c r="BT574" i="6"/>
  <c r="CA574" i="6" s="1"/>
  <c r="CB573" i="6"/>
  <c r="CC573" i="6" s="1"/>
  <c r="H575" i="6"/>
  <c r="P574" i="6"/>
  <c r="Q574" i="6" s="1"/>
  <c r="CP574" i="6" l="1"/>
  <c r="CV574" i="6"/>
  <c r="CJ574" i="6"/>
  <c r="DB574" i="6"/>
  <c r="CD574" i="6"/>
  <c r="BZ574" i="6"/>
  <c r="BS576" i="6"/>
  <c r="N575" i="6"/>
  <c r="AJ576" i="6"/>
  <c r="A576" i="6"/>
  <c r="AG576" i="6"/>
  <c r="R576" i="6"/>
  <c r="D576" i="6"/>
  <c r="I576" i="6"/>
  <c r="AD576" i="6"/>
  <c r="F576" i="6"/>
  <c r="G576" i="6" s="1"/>
  <c r="AA576" i="6"/>
  <c r="X576" i="6"/>
  <c r="E576" i="6"/>
  <c r="M576" i="6"/>
  <c r="L576" i="6"/>
  <c r="B577" i="6"/>
  <c r="AM576" i="6"/>
  <c r="AP576" i="6"/>
  <c r="O576" i="6"/>
  <c r="U576" i="6"/>
  <c r="J576" i="6"/>
  <c r="AU576" i="6" s="1"/>
  <c r="BN578" i="6"/>
  <c r="BP577" i="6"/>
  <c r="BM577" i="6"/>
  <c r="BX577" i="6"/>
  <c r="BU577" i="6"/>
  <c r="BQ577" i="6"/>
  <c r="BV576" i="6"/>
  <c r="DE575" i="6"/>
  <c r="BW575" i="6"/>
  <c r="BY575" i="6" s="1"/>
  <c r="DF575" i="6"/>
  <c r="DG575" i="6"/>
  <c r="BT575" i="6"/>
  <c r="CA575" i="6" s="1"/>
  <c r="CB574" i="6"/>
  <c r="CC574" i="6" s="1"/>
  <c r="H576" i="6"/>
  <c r="P575" i="6"/>
  <c r="Q575" i="6" s="1"/>
  <c r="J577" i="6" l="1"/>
  <c r="N576" i="6"/>
  <c r="AS576" i="6"/>
  <c r="BR577" i="6"/>
  <c r="AT576" i="6"/>
  <c r="CV575" i="6"/>
  <c r="CP575" i="6"/>
  <c r="CJ575" i="6"/>
  <c r="DB575" i="6"/>
  <c r="CD575" i="6"/>
  <c r="BZ575" i="6"/>
  <c r="CB575" i="6" s="1"/>
  <c r="CC575" i="6" s="1"/>
  <c r="BS577" i="6"/>
  <c r="K576" i="6"/>
  <c r="P576" i="6" s="1"/>
  <c r="Q576" i="6" s="1"/>
  <c r="R577" i="6"/>
  <c r="F577" i="6"/>
  <c r="G577" i="6" s="1"/>
  <c r="AP577" i="6"/>
  <c r="AJ577" i="6"/>
  <c r="L577" i="6"/>
  <c r="AM577" i="6"/>
  <c r="M577" i="6"/>
  <c r="U577" i="6"/>
  <c r="O577" i="6"/>
  <c r="D577" i="6"/>
  <c r="AA577" i="6"/>
  <c r="B578" i="6"/>
  <c r="J578" i="6" s="1"/>
  <c r="AG577" i="6"/>
  <c r="A577" i="6"/>
  <c r="X577" i="6"/>
  <c r="I577" i="6"/>
  <c r="K577" i="6" s="1"/>
  <c r="AD577" i="6"/>
  <c r="E577" i="6"/>
  <c r="BN579" i="6"/>
  <c r="BP578" i="6"/>
  <c r="BM578" i="6"/>
  <c r="BX578" i="6"/>
  <c r="BU578" i="6"/>
  <c r="BQ578" i="6"/>
  <c r="AU577" i="6"/>
  <c r="AS577" i="6"/>
  <c r="AT577" i="6"/>
  <c r="BW576" i="6"/>
  <c r="BY576" i="6" s="1"/>
  <c r="BV577" i="6"/>
  <c r="DF576" i="6"/>
  <c r="DE576" i="6"/>
  <c r="DG576" i="6"/>
  <c r="BT576" i="6"/>
  <c r="CA576" i="6" s="1"/>
  <c r="H577" i="6"/>
  <c r="N577" i="6" l="1"/>
  <c r="DB576" i="6"/>
  <c r="CJ576" i="6"/>
  <c r="CV576" i="6"/>
  <c r="CP576" i="6"/>
  <c r="CD576" i="6"/>
  <c r="BZ576" i="6"/>
  <c r="BR578" i="6"/>
  <c r="BS578" i="6" s="1"/>
  <c r="AP578" i="6"/>
  <c r="D578" i="6"/>
  <c r="AM578" i="6"/>
  <c r="I578" i="6"/>
  <c r="K578" i="6" s="1"/>
  <c r="AD578" i="6"/>
  <c r="E578" i="6"/>
  <c r="U578" i="6"/>
  <c r="R578" i="6"/>
  <c r="AJ578" i="6"/>
  <c r="B579" i="6"/>
  <c r="X578" i="6"/>
  <c r="O578" i="6"/>
  <c r="M578" i="6"/>
  <c r="F578" i="6"/>
  <c r="G578" i="6" s="1"/>
  <c r="A578" i="6"/>
  <c r="AA578" i="6"/>
  <c r="L578" i="6"/>
  <c r="AG578" i="6"/>
  <c r="BN580" i="6"/>
  <c r="BM579" i="6"/>
  <c r="BP579" i="6"/>
  <c r="BR579" i="6"/>
  <c r="BQ579" i="6"/>
  <c r="BU579" i="6"/>
  <c r="BX579" i="6"/>
  <c r="AS578" i="6"/>
  <c r="J579" i="6"/>
  <c r="AT578" i="6"/>
  <c r="AU578" i="6"/>
  <c r="BV578" i="6"/>
  <c r="DE577" i="6"/>
  <c r="BW577" i="6"/>
  <c r="BY577" i="6" s="1"/>
  <c r="DG577" i="6"/>
  <c r="DF577" i="6"/>
  <c r="BT577" i="6"/>
  <c r="CA577" i="6" s="1"/>
  <c r="CB576" i="6"/>
  <c r="CC576" i="6" s="1"/>
  <c r="H578" i="6"/>
  <c r="P577" i="6"/>
  <c r="Q577" i="6" s="1"/>
  <c r="DB577" i="6" l="1"/>
  <c r="CV577" i="6"/>
  <c r="CP577" i="6"/>
  <c r="CJ577" i="6"/>
  <c r="CD577" i="6"/>
  <c r="BZ577" i="6"/>
  <c r="CB577" i="6" s="1"/>
  <c r="CC577" i="6" s="1"/>
  <c r="BS579" i="6"/>
  <c r="AJ579" i="6"/>
  <c r="O579" i="6"/>
  <c r="AG579" i="6"/>
  <c r="D579" i="6"/>
  <c r="F579" i="6"/>
  <c r="G579" i="6" s="1"/>
  <c r="L579" i="6"/>
  <c r="AD579" i="6"/>
  <c r="E579" i="6"/>
  <c r="X579" i="6"/>
  <c r="A579" i="6"/>
  <c r="R579" i="6"/>
  <c r="M579" i="6"/>
  <c r="AM579" i="6"/>
  <c r="I579" i="6"/>
  <c r="K579" i="6" s="1"/>
  <c r="AA579" i="6"/>
  <c r="AP579" i="6"/>
  <c r="B580" i="6"/>
  <c r="J580" i="6" s="1"/>
  <c r="U579" i="6"/>
  <c r="N578" i="6"/>
  <c r="BN581" i="6"/>
  <c r="BP580" i="6"/>
  <c r="BM580" i="6"/>
  <c r="BX580" i="6"/>
  <c r="BQ580" i="6"/>
  <c r="BU580" i="6"/>
  <c r="AS579" i="6"/>
  <c r="AT579" i="6"/>
  <c r="AU579" i="6"/>
  <c r="DE578" i="6"/>
  <c r="BV579" i="6"/>
  <c r="BW578" i="6"/>
  <c r="BY578" i="6" s="1"/>
  <c r="DG578" i="6"/>
  <c r="DF578" i="6"/>
  <c r="BT578" i="6"/>
  <c r="CA578" i="6" s="1"/>
  <c r="H579" i="6"/>
  <c r="P578" i="6"/>
  <c r="Q578" i="6" s="1"/>
  <c r="BR580" i="6" l="1"/>
  <c r="BS580" i="6" s="1"/>
  <c r="DB578" i="6"/>
  <c r="CV578" i="6"/>
  <c r="CP578" i="6"/>
  <c r="CJ578" i="6"/>
  <c r="CD578" i="6"/>
  <c r="BZ578" i="6"/>
  <c r="N579" i="6"/>
  <c r="X580" i="6"/>
  <c r="O580" i="6"/>
  <c r="E580" i="6"/>
  <c r="R580" i="6"/>
  <c r="L580" i="6"/>
  <c r="N580" i="6" s="1"/>
  <c r="D580" i="6"/>
  <c r="U580" i="6"/>
  <c r="M580" i="6"/>
  <c r="AA580" i="6"/>
  <c r="I580" i="6"/>
  <c r="AP580" i="6"/>
  <c r="A580" i="6"/>
  <c r="AG580" i="6"/>
  <c r="AJ580" i="6"/>
  <c r="B581" i="6"/>
  <c r="AM580" i="6"/>
  <c r="AD580" i="6"/>
  <c r="F580" i="6"/>
  <c r="G580" i="6" s="1"/>
  <c r="BN582" i="6"/>
  <c r="BQ581" i="6"/>
  <c r="BM581" i="6"/>
  <c r="BX581" i="6"/>
  <c r="BU581" i="6"/>
  <c r="BP581" i="6"/>
  <c r="K580" i="6"/>
  <c r="AS580" i="6"/>
  <c r="AU580" i="6"/>
  <c r="AT580" i="6"/>
  <c r="DE579" i="6"/>
  <c r="BW579" i="6"/>
  <c r="BY579" i="6" s="1"/>
  <c r="DG579" i="6"/>
  <c r="DF579" i="6"/>
  <c r="BV580" i="6"/>
  <c r="BT579" i="6"/>
  <c r="CA579" i="6" s="1"/>
  <c r="CB578" i="6"/>
  <c r="CC578" i="6" s="1"/>
  <c r="H580" i="6"/>
  <c r="P579" i="6"/>
  <c r="Q579" i="6" s="1"/>
  <c r="CP579" i="6" l="1"/>
  <c r="CD579" i="6"/>
  <c r="CJ579" i="6"/>
  <c r="DB579" i="6"/>
  <c r="CV579" i="6"/>
  <c r="BZ579" i="6"/>
  <c r="AD581" i="6"/>
  <c r="O581" i="6"/>
  <c r="M581" i="6"/>
  <c r="U581" i="6"/>
  <c r="AG581" i="6"/>
  <c r="I581" i="6"/>
  <c r="AA581" i="6"/>
  <c r="R581" i="6"/>
  <c r="E581" i="6"/>
  <c r="AJ581" i="6"/>
  <c r="L581" i="6"/>
  <c r="X581" i="6"/>
  <c r="B582" i="6"/>
  <c r="F581" i="6"/>
  <c r="G581" i="6" s="1"/>
  <c r="AP581" i="6"/>
  <c r="D581" i="6"/>
  <c r="AM581" i="6"/>
  <c r="A581" i="6"/>
  <c r="J581" i="6"/>
  <c r="AT581" i="6" s="1"/>
  <c r="BR581" i="6"/>
  <c r="BS581" i="6" s="1"/>
  <c r="BN583" i="6"/>
  <c r="BQ582" i="6"/>
  <c r="BX582" i="6"/>
  <c r="BM582" i="6"/>
  <c r="BP582" i="6"/>
  <c r="BU582" i="6"/>
  <c r="BV581" i="6"/>
  <c r="BW580" i="6"/>
  <c r="BY580" i="6" s="1"/>
  <c r="DF580" i="6"/>
  <c r="DE580" i="6"/>
  <c r="DG580" i="6"/>
  <c r="BT580" i="6"/>
  <c r="CA580" i="6" s="1"/>
  <c r="CB579" i="6"/>
  <c r="CC579" i="6" s="1"/>
  <c r="H581" i="6"/>
  <c r="P580" i="6"/>
  <c r="Q580" i="6" s="1"/>
  <c r="K581" i="6" l="1"/>
  <c r="P581" i="6" s="1"/>
  <c r="Q581" i="6" s="1"/>
  <c r="AS581" i="6"/>
  <c r="J582" i="6"/>
  <c r="AU582" i="6" s="1"/>
  <c r="AU581" i="6"/>
  <c r="DB580" i="6"/>
  <c r="CJ580" i="6"/>
  <c r="CP580" i="6"/>
  <c r="CV580" i="6"/>
  <c r="CD580" i="6"/>
  <c r="BZ580" i="6"/>
  <c r="R582" i="6"/>
  <c r="E582" i="6"/>
  <c r="D582" i="6"/>
  <c r="AD582" i="6"/>
  <c r="B583" i="6"/>
  <c r="BR583" i="6" s="1"/>
  <c r="F582" i="6"/>
  <c r="G582" i="6" s="1"/>
  <c r="AA582" i="6"/>
  <c r="U582" i="6"/>
  <c r="AP582" i="6"/>
  <c r="AG582" i="6"/>
  <c r="M582" i="6"/>
  <c r="AM582" i="6"/>
  <c r="I582" i="6"/>
  <c r="AJ582" i="6"/>
  <c r="O582" i="6"/>
  <c r="L582" i="6"/>
  <c r="X582" i="6"/>
  <c r="A582" i="6"/>
  <c r="BR582" i="6"/>
  <c r="BS582" i="6" s="1"/>
  <c r="N581" i="6"/>
  <c r="BN584" i="6"/>
  <c r="BQ583" i="6"/>
  <c r="BU583" i="6"/>
  <c r="BX583" i="6"/>
  <c r="BP583" i="6"/>
  <c r="BM583" i="6"/>
  <c r="AS582" i="6"/>
  <c r="BW581" i="6"/>
  <c r="BY581" i="6" s="1"/>
  <c r="DG581" i="6"/>
  <c r="DE581" i="6"/>
  <c r="BV582" i="6"/>
  <c r="DF581" i="6"/>
  <c r="BT581" i="6"/>
  <c r="CA581" i="6" s="1"/>
  <c r="CB580" i="6"/>
  <c r="CC580" i="6" s="1"/>
  <c r="H582" i="6"/>
  <c r="AT582" i="6" l="1"/>
  <c r="K582" i="6"/>
  <c r="N582" i="6"/>
  <c r="BS583" i="6"/>
  <c r="DB581" i="6"/>
  <c r="CV581" i="6"/>
  <c r="CP581" i="6"/>
  <c r="CJ581" i="6"/>
  <c r="CD581" i="6"/>
  <c r="BZ581" i="6"/>
  <c r="CB581" i="6" s="1"/>
  <c r="CC581" i="6" s="1"/>
  <c r="J583" i="6"/>
  <c r="AT583" i="6" s="1"/>
  <c r="AJ583" i="6"/>
  <c r="F583" i="6"/>
  <c r="G583" i="6" s="1"/>
  <c r="AM583" i="6"/>
  <c r="R583" i="6"/>
  <c r="A583" i="6"/>
  <c r="M583" i="6"/>
  <c r="E583" i="6"/>
  <c r="D583" i="6"/>
  <c r="I583" i="6"/>
  <c r="AD583" i="6"/>
  <c r="L583" i="6"/>
  <c r="AA583" i="6"/>
  <c r="AP583" i="6"/>
  <c r="B584" i="6"/>
  <c r="U583" i="6"/>
  <c r="X583" i="6"/>
  <c r="O583" i="6"/>
  <c r="AG583" i="6"/>
  <c r="BN585" i="6"/>
  <c r="BX584" i="6"/>
  <c r="BU584" i="6"/>
  <c r="BP584" i="6"/>
  <c r="BR584" i="6"/>
  <c r="BQ584" i="6"/>
  <c r="BM584" i="6"/>
  <c r="AS583" i="6"/>
  <c r="BV583" i="6"/>
  <c r="BW582" i="6"/>
  <c r="BY582" i="6" s="1"/>
  <c r="DG582" i="6"/>
  <c r="DF582" i="6"/>
  <c r="DE582" i="6"/>
  <c r="BT582" i="6"/>
  <c r="CA582" i="6" s="1"/>
  <c r="H583" i="6"/>
  <c r="P582" i="6"/>
  <c r="Q582" i="6" s="1"/>
  <c r="BS584" i="6" l="1"/>
  <c r="K583" i="6"/>
  <c r="J584" i="6"/>
  <c r="AS584" i="6" s="1"/>
  <c r="AU583" i="6"/>
  <c r="N583" i="6"/>
  <c r="CP582" i="6"/>
  <c r="CD582" i="6"/>
  <c r="CJ582" i="6"/>
  <c r="DB582" i="6"/>
  <c r="CV582" i="6"/>
  <c r="BZ582" i="6"/>
  <c r="CB582" i="6" s="1"/>
  <c r="CC582" i="6" s="1"/>
  <c r="AP584" i="6"/>
  <c r="O584" i="6"/>
  <c r="AG584" i="6"/>
  <c r="AJ584" i="6"/>
  <c r="F584" i="6"/>
  <c r="G584" i="6" s="1"/>
  <c r="X584" i="6"/>
  <c r="A584" i="6"/>
  <c r="U584" i="6"/>
  <c r="L584" i="6"/>
  <c r="M584" i="6"/>
  <c r="AD584" i="6"/>
  <c r="D584" i="6"/>
  <c r="R584" i="6"/>
  <c r="AA584" i="6"/>
  <c r="I584" i="6"/>
  <c r="AM584" i="6"/>
  <c r="B585" i="6"/>
  <c r="BR585" i="6" s="1"/>
  <c r="E584" i="6"/>
  <c r="BN586" i="6"/>
  <c r="BX585" i="6"/>
  <c r="BP585" i="6"/>
  <c r="BM585" i="6"/>
  <c r="BQ585" i="6"/>
  <c r="BU585" i="6"/>
  <c r="AT584" i="6"/>
  <c r="J585" i="6"/>
  <c r="AU584" i="6"/>
  <c r="BV584" i="6"/>
  <c r="DE583" i="6"/>
  <c r="BW583" i="6"/>
  <c r="BY583" i="6" s="1"/>
  <c r="DF583" i="6"/>
  <c r="DG583" i="6"/>
  <c r="BT583" i="6"/>
  <c r="CA583" i="6" s="1"/>
  <c r="P583" i="6"/>
  <c r="Q583" i="6" s="1"/>
  <c r="H584" i="6"/>
  <c r="BS585" i="6" l="1"/>
  <c r="K584" i="6"/>
  <c r="CJ583" i="6"/>
  <c r="DB583" i="6"/>
  <c r="CV583" i="6"/>
  <c r="CP583" i="6"/>
  <c r="CD583" i="6"/>
  <c r="BZ583" i="6"/>
  <c r="X585" i="6"/>
  <c r="E585" i="6"/>
  <c r="AP585" i="6"/>
  <c r="AM585" i="6"/>
  <c r="M585" i="6"/>
  <c r="D585" i="6"/>
  <c r="B586" i="6"/>
  <c r="J586" i="6" s="1"/>
  <c r="U585" i="6"/>
  <c r="A585" i="6"/>
  <c r="AG585" i="6"/>
  <c r="AJ585" i="6"/>
  <c r="R585" i="6"/>
  <c r="I585" i="6"/>
  <c r="K585" i="6" s="1"/>
  <c r="AD585" i="6"/>
  <c r="F585" i="6"/>
  <c r="G585" i="6" s="1"/>
  <c r="O585" i="6"/>
  <c r="AA585" i="6"/>
  <c r="L585" i="6"/>
  <c r="N585" i="6" s="1"/>
  <c r="N584" i="6"/>
  <c r="BN587" i="6"/>
  <c r="BP586" i="6"/>
  <c r="BM586" i="6"/>
  <c r="BR586" i="6"/>
  <c r="BS586" i="6" s="1"/>
  <c r="BX586" i="6"/>
  <c r="BQ586" i="6"/>
  <c r="BU586" i="6"/>
  <c r="AU585" i="6"/>
  <c r="AS585" i="6"/>
  <c r="AT585" i="6"/>
  <c r="DE584" i="6"/>
  <c r="BV585" i="6"/>
  <c r="BW584" i="6"/>
  <c r="BY584" i="6" s="1"/>
  <c r="DF584" i="6"/>
  <c r="DG584" i="6"/>
  <c r="BT584" i="6"/>
  <c r="CA584" i="6" s="1"/>
  <c r="CB583" i="6"/>
  <c r="CC583" i="6" s="1"/>
  <c r="H585" i="6"/>
  <c r="P584" i="6"/>
  <c r="Q584" i="6" s="1"/>
  <c r="DB584" i="6" l="1"/>
  <c r="CV584" i="6"/>
  <c r="CJ584" i="6"/>
  <c r="CD584" i="6"/>
  <c r="CP584" i="6"/>
  <c r="BZ584" i="6"/>
  <c r="R586" i="6"/>
  <c r="D586" i="6"/>
  <c r="I586" i="6"/>
  <c r="AJ586" i="6"/>
  <c r="F586" i="6"/>
  <c r="G586" i="6" s="1"/>
  <c r="O586" i="6"/>
  <c r="AM586" i="6"/>
  <c r="X586" i="6"/>
  <c r="B587" i="6"/>
  <c r="BR587" i="6" s="1"/>
  <c r="BS587" i="6" s="1"/>
  <c r="M586" i="6"/>
  <c r="A586" i="6"/>
  <c r="AA586" i="6"/>
  <c r="AD586" i="6"/>
  <c r="L586" i="6"/>
  <c r="U586" i="6"/>
  <c r="AP586" i="6"/>
  <c r="E586" i="6"/>
  <c r="AG586" i="6"/>
  <c r="BM587" i="6"/>
  <c r="BU587" i="6"/>
  <c r="BN588" i="6"/>
  <c r="BQ587" i="6"/>
  <c r="BP587" i="6"/>
  <c r="BX587" i="6"/>
  <c r="J587" i="6"/>
  <c r="AS586" i="6"/>
  <c r="K586" i="6"/>
  <c r="AT586" i="6"/>
  <c r="AU586" i="6"/>
  <c r="BV586" i="6"/>
  <c r="DE585" i="6"/>
  <c r="BW585" i="6"/>
  <c r="BY585" i="6" s="1"/>
  <c r="DF585" i="6"/>
  <c r="DG585" i="6"/>
  <c r="BT585" i="6"/>
  <c r="CA585" i="6" s="1"/>
  <c r="CB584" i="6"/>
  <c r="CC584" i="6" s="1"/>
  <c r="H586" i="6"/>
  <c r="P585" i="6"/>
  <c r="Q585" i="6" s="1"/>
  <c r="N586" i="6" l="1"/>
  <c r="CD585" i="6"/>
  <c r="DB585" i="6"/>
  <c r="CV585" i="6"/>
  <c r="CP585" i="6"/>
  <c r="CJ585" i="6"/>
  <c r="BZ585" i="6"/>
  <c r="X587" i="6"/>
  <c r="E587" i="6"/>
  <c r="U587" i="6"/>
  <c r="R587" i="6"/>
  <c r="I587" i="6"/>
  <c r="K587" i="6" s="1"/>
  <c r="AJ587" i="6"/>
  <c r="B588" i="6"/>
  <c r="J588" i="6" s="1"/>
  <c r="M587" i="6"/>
  <c r="AM587" i="6"/>
  <c r="L587" i="6"/>
  <c r="D587" i="6"/>
  <c r="F587" i="6"/>
  <c r="G587" i="6" s="1"/>
  <c r="AA587" i="6"/>
  <c r="AD587" i="6"/>
  <c r="A587" i="6"/>
  <c r="AG587" i="6"/>
  <c r="AP587" i="6"/>
  <c r="O587" i="6"/>
  <c r="BN589" i="6"/>
  <c r="BP588" i="6"/>
  <c r="BQ588" i="6"/>
  <c r="BX588" i="6"/>
  <c r="BR588" i="6"/>
  <c r="BS588" i="6" s="1"/>
  <c r="BM588" i="6"/>
  <c r="BU588" i="6"/>
  <c r="AS587" i="6"/>
  <c r="AU587" i="6"/>
  <c r="AT587" i="6"/>
  <c r="DF586" i="6"/>
  <c r="DG586" i="6"/>
  <c r="BV587" i="6"/>
  <c r="BW586" i="6"/>
  <c r="BY586" i="6" s="1"/>
  <c r="DE586" i="6"/>
  <c r="BT586" i="6"/>
  <c r="CA586" i="6" s="1"/>
  <c r="CB585" i="6"/>
  <c r="CC585" i="6" s="1"/>
  <c r="H587" i="6"/>
  <c r="P586" i="6"/>
  <c r="Q586" i="6" s="1"/>
  <c r="N587" i="6" l="1"/>
  <c r="CJ586" i="6"/>
  <c r="CD586" i="6"/>
  <c r="DB586" i="6"/>
  <c r="CV586" i="6"/>
  <c r="CP586" i="6"/>
  <c r="BZ586" i="6"/>
  <c r="CB586" i="6" s="1"/>
  <c r="CC586" i="6" s="1"/>
  <c r="X588" i="6"/>
  <c r="F588" i="6"/>
  <c r="G588" i="6" s="1"/>
  <c r="R588" i="6"/>
  <c r="E588" i="6"/>
  <c r="AP588" i="6"/>
  <c r="B589" i="6"/>
  <c r="AG588" i="6"/>
  <c r="M588" i="6"/>
  <c r="D588" i="6"/>
  <c r="L588" i="6"/>
  <c r="AA588" i="6"/>
  <c r="I588" i="6"/>
  <c r="K588" i="6" s="1"/>
  <c r="U588" i="6"/>
  <c r="AJ588" i="6"/>
  <c r="O588" i="6"/>
  <c r="AM588" i="6"/>
  <c r="AD588" i="6"/>
  <c r="A588" i="6"/>
  <c r="BN590" i="6"/>
  <c r="BQ589" i="6"/>
  <c r="BM589" i="6"/>
  <c r="BX589" i="6"/>
  <c r="BU589" i="6"/>
  <c r="BP589" i="6"/>
  <c r="AU588" i="6"/>
  <c r="AT588" i="6"/>
  <c r="AS588" i="6"/>
  <c r="BV588" i="6"/>
  <c r="BW587" i="6"/>
  <c r="BY587" i="6" s="1"/>
  <c r="DG587" i="6"/>
  <c r="DE587" i="6"/>
  <c r="DF587" i="6"/>
  <c r="BT587" i="6"/>
  <c r="CA587" i="6" s="1"/>
  <c r="H588" i="6"/>
  <c r="P587" i="6"/>
  <c r="Q587" i="6" s="1"/>
  <c r="DB587" i="6" l="1"/>
  <c r="CP587" i="6"/>
  <c r="CV587" i="6"/>
  <c r="CD587" i="6"/>
  <c r="CJ587" i="6"/>
  <c r="BZ587" i="6"/>
  <c r="CB587" i="6" s="1"/>
  <c r="CC587" i="6" s="1"/>
  <c r="M589" i="6"/>
  <c r="U589" i="6"/>
  <c r="E589" i="6"/>
  <c r="AG589" i="6"/>
  <c r="AD589" i="6"/>
  <c r="L589" i="6"/>
  <c r="F589" i="6"/>
  <c r="G589" i="6" s="1"/>
  <c r="B590" i="6"/>
  <c r="BR590" i="6" s="1"/>
  <c r="AJ589" i="6"/>
  <c r="A589" i="6"/>
  <c r="AM589" i="6"/>
  <c r="AP589" i="6"/>
  <c r="O589" i="6"/>
  <c r="AA589" i="6"/>
  <c r="R589" i="6"/>
  <c r="I589" i="6"/>
  <c r="X589" i="6"/>
  <c r="D589" i="6"/>
  <c r="BR589" i="6"/>
  <c r="BS589" i="6" s="1"/>
  <c r="J589" i="6"/>
  <c r="AU589" i="6" s="1"/>
  <c r="N588" i="6"/>
  <c r="BN591" i="6"/>
  <c r="BQ590" i="6"/>
  <c r="BX590" i="6"/>
  <c r="BU590" i="6"/>
  <c r="BP590" i="6"/>
  <c r="BM590" i="6"/>
  <c r="DF588" i="6"/>
  <c r="DE588" i="6"/>
  <c r="BV589" i="6"/>
  <c r="BW588" i="6"/>
  <c r="BY588" i="6" s="1"/>
  <c r="DG588" i="6"/>
  <c r="BT588" i="6"/>
  <c r="CA588" i="6" s="1"/>
  <c r="H589" i="6"/>
  <c r="P588" i="6"/>
  <c r="Q588" i="6" s="1"/>
  <c r="J590" i="6" l="1"/>
  <c r="AS590" i="6" s="1"/>
  <c r="K589" i="6"/>
  <c r="AT589" i="6"/>
  <c r="DB588" i="6"/>
  <c r="CV588" i="6"/>
  <c r="CD588" i="6"/>
  <c r="CP588" i="6"/>
  <c r="CJ588" i="6"/>
  <c r="BZ588" i="6"/>
  <c r="CB588" i="6" s="1"/>
  <c r="CC588" i="6" s="1"/>
  <c r="AS589" i="6"/>
  <c r="N589" i="6"/>
  <c r="BS590" i="6"/>
  <c r="AD590" i="6"/>
  <c r="A590" i="6"/>
  <c r="D590" i="6"/>
  <c r="AA590" i="6"/>
  <c r="X590" i="6"/>
  <c r="E590" i="6"/>
  <c r="AM590" i="6"/>
  <c r="R590" i="6"/>
  <c r="B591" i="6"/>
  <c r="M590" i="6"/>
  <c r="O590" i="6"/>
  <c r="F590" i="6"/>
  <c r="G590" i="6" s="1"/>
  <c r="AP590" i="6"/>
  <c r="I590" i="6"/>
  <c r="U590" i="6"/>
  <c r="AJ590" i="6"/>
  <c r="L590" i="6"/>
  <c r="N590" i="6" s="1"/>
  <c r="AG590" i="6"/>
  <c r="BN592" i="6"/>
  <c r="BX591" i="6"/>
  <c r="BU591" i="6"/>
  <c r="BP591" i="6"/>
  <c r="BQ591" i="6"/>
  <c r="BM591" i="6"/>
  <c r="BR591" i="6"/>
  <c r="BS591" i="6" s="1"/>
  <c r="K590" i="6"/>
  <c r="AU590" i="6"/>
  <c r="DF589" i="6"/>
  <c r="DE589" i="6"/>
  <c r="BW589" i="6"/>
  <c r="BY589" i="6" s="1"/>
  <c r="BV590" i="6"/>
  <c r="DG589" i="6"/>
  <c r="BT589" i="6"/>
  <c r="CA589" i="6" s="1"/>
  <c r="H590" i="6"/>
  <c r="P589" i="6"/>
  <c r="Q589" i="6" s="1"/>
  <c r="J591" i="6" l="1"/>
  <c r="AU591" i="6" s="1"/>
  <c r="AT590" i="6"/>
  <c r="CJ589" i="6"/>
  <c r="DB589" i="6"/>
  <c r="CP589" i="6"/>
  <c r="CD589" i="6"/>
  <c r="CV589" i="6"/>
  <c r="BZ589" i="6"/>
  <c r="AJ591" i="6"/>
  <c r="L591" i="6"/>
  <c r="AG591" i="6"/>
  <c r="M591" i="6"/>
  <c r="A591" i="6"/>
  <c r="AD591" i="6"/>
  <c r="E591" i="6"/>
  <c r="R591" i="6"/>
  <c r="O591" i="6"/>
  <c r="X591" i="6"/>
  <c r="B592" i="6"/>
  <c r="I591" i="6"/>
  <c r="F591" i="6"/>
  <c r="G591" i="6" s="1"/>
  <c r="U591" i="6"/>
  <c r="AP591" i="6"/>
  <c r="D591" i="6"/>
  <c r="AA591" i="6"/>
  <c r="AM591" i="6"/>
  <c r="BN593" i="6"/>
  <c r="BU592" i="6"/>
  <c r="BX592" i="6"/>
  <c r="BP592" i="6"/>
  <c r="BQ592" i="6"/>
  <c r="BM592" i="6"/>
  <c r="BR592" i="6"/>
  <c r="BS592" i="6" s="1"/>
  <c r="AT591" i="6"/>
  <c r="AS591" i="6"/>
  <c r="DE590" i="6"/>
  <c r="BW590" i="6"/>
  <c r="BY590" i="6" s="1"/>
  <c r="DF590" i="6"/>
  <c r="BV591" i="6"/>
  <c r="DG590" i="6"/>
  <c r="BT590" i="6"/>
  <c r="CA590" i="6" s="1"/>
  <c r="CB589" i="6"/>
  <c r="CC589" i="6" s="1"/>
  <c r="H591" i="6"/>
  <c r="P590" i="6"/>
  <c r="Q590" i="6" s="1"/>
  <c r="K591" i="6" l="1"/>
  <c r="J592" i="6"/>
  <c r="CD590" i="6"/>
  <c r="DB590" i="6"/>
  <c r="CV590" i="6"/>
  <c r="CP590" i="6"/>
  <c r="CJ590" i="6"/>
  <c r="BZ590" i="6"/>
  <c r="CB590" i="6" s="1"/>
  <c r="CC590" i="6" s="1"/>
  <c r="D592" i="6"/>
  <c r="AM592" i="6"/>
  <c r="R592" i="6"/>
  <c r="AP592" i="6"/>
  <c r="B593" i="6"/>
  <c r="U592" i="6"/>
  <c r="AJ592" i="6"/>
  <c r="O592" i="6"/>
  <c r="AG592" i="6"/>
  <c r="X592" i="6"/>
  <c r="E592" i="6"/>
  <c r="M592" i="6"/>
  <c r="L592" i="6"/>
  <c r="I592" i="6"/>
  <c r="K592" i="6" s="1"/>
  <c r="AA592" i="6"/>
  <c r="A592" i="6"/>
  <c r="AD592" i="6"/>
  <c r="F592" i="6"/>
  <c r="G592" i="6" s="1"/>
  <c r="N591" i="6"/>
  <c r="BN594" i="6"/>
  <c r="BP593" i="6"/>
  <c r="BM593" i="6"/>
  <c r="BX593" i="6"/>
  <c r="BQ593" i="6"/>
  <c r="BU593" i="6"/>
  <c r="AS592" i="6"/>
  <c r="AU592" i="6"/>
  <c r="AT592" i="6"/>
  <c r="J593" i="6"/>
  <c r="DE591" i="6"/>
  <c r="BV592" i="6"/>
  <c r="DG591" i="6"/>
  <c r="DF591" i="6"/>
  <c r="BW591" i="6"/>
  <c r="BY591" i="6" s="1"/>
  <c r="BT591" i="6"/>
  <c r="CA591" i="6" s="1"/>
  <c r="H592" i="6"/>
  <c r="P591" i="6"/>
  <c r="Q591" i="6" s="1"/>
  <c r="N592" i="6" l="1"/>
  <c r="CP591" i="6"/>
  <c r="DB591" i="6"/>
  <c r="CV591" i="6"/>
  <c r="CJ591" i="6"/>
  <c r="CD591" i="6"/>
  <c r="BZ591" i="6"/>
  <c r="M593" i="6"/>
  <c r="L593" i="6"/>
  <c r="AD593" i="6"/>
  <c r="I593" i="6"/>
  <c r="K593" i="6" s="1"/>
  <c r="U593" i="6"/>
  <c r="AJ593" i="6"/>
  <c r="A593" i="6"/>
  <c r="AM593" i="6"/>
  <c r="B594" i="6"/>
  <c r="AG593" i="6"/>
  <c r="AP593" i="6"/>
  <c r="O593" i="6"/>
  <c r="AA593" i="6"/>
  <c r="F593" i="6"/>
  <c r="G593" i="6" s="1"/>
  <c r="X593" i="6"/>
  <c r="E593" i="6"/>
  <c r="R593" i="6"/>
  <c r="D593" i="6"/>
  <c r="BR593" i="6"/>
  <c r="BS593" i="6" s="1"/>
  <c r="BN595" i="6"/>
  <c r="BP594" i="6"/>
  <c r="BM594" i="6"/>
  <c r="BR594" i="6"/>
  <c r="BS594" i="6" s="1"/>
  <c r="BX594" i="6"/>
  <c r="BQ594" i="6"/>
  <c r="BU594" i="6"/>
  <c r="AT593" i="6"/>
  <c r="AU593" i="6"/>
  <c r="AS593" i="6"/>
  <c r="J594" i="6"/>
  <c r="DE592" i="6"/>
  <c r="BV593" i="6"/>
  <c r="BW592" i="6"/>
  <c r="BY592" i="6" s="1"/>
  <c r="DG592" i="6"/>
  <c r="DF592" i="6"/>
  <c r="BT592" i="6"/>
  <c r="CA592" i="6" s="1"/>
  <c r="CB591" i="6"/>
  <c r="CC591" i="6" s="1"/>
  <c r="H593" i="6"/>
  <c r="P592" i="6"/>
  <c r="Q592" i="6" s="1"/>
  <c r="CV592" i="6" l="1"/>
  <c r="CJ592" i="6"/>
  <c r="DB592" i="6"/>
  <c r="CP592" i="6"/>
  <c r="CD592" i="6"/>
  <c r="BZ592" i="6"/>
  <c r="N593" i="6"/>
  <c r="AD594" i="6"/>
  <c r="L594" i="6"/>
  <c r="U594" i="6"/>
  <c r="X594" i="6"/>
  <c r="F594" i="6"/>
  <c r="G594" i="6" s="1"/>
  <c r="M594" i="6"/>
  <c r="I594" i="6"/>
  <c r="K594" i="6" s="1"/>
  <c r="AA594" i="6"/>
  <c r="AJ594" i="6"/>
  <c r="D594" i="6"/>
  <c r="R594" i="6"/>
  <c r="E594" i="6"/>
  <c r="B595" i="6"/>
  <c r="BR595" i="6" s="1"/>
  <c r="BS595" i="6" s="1"/>
  <c r="AP594" i="6"/>
  <c r="A594" i="6"/>
  <c r="O594" i="6"/>
  <c r="AG594" i="6"/>
  <c r="AM594" i="6"/>
  <c r="BN596" i="6"/>
  <c r="BM595" i="6"/>
  <c r="BP595" i="6"/>
  <c r="BX595" i="6"/>
  <c r="BU595" i="6"/>
  <c r="BQ595" i="6"/>
  <c r="AS594" i="6"/>
  <c r="AU594" i="6"/>
  <c r="AT594" i="6"/>
  <c r="BV594" i="6"/>
  <c r="DG593" i="6"/>
  <c r="BW593" i="6"/>
  <c r="BY593" i="6" s="1"/>
  <c r="DE593" i="6"/>
  <c r="DF593" i="6"/>
  <c r="BT593" i="6"/>
  <c r="CA593" i="6" s="1"/>
  <c r="CB592" i="6"/>
  <c r="CC592" i="6" s="1"/>
  <c r="H594" i="6"/>
  <c r="P593" i="6"/>
  <c r="Q593" i="6" s="1"/>
  <c r="J595" i="6" l="1"/>
  <c r="AT595" i="6" s="1"/>
  <c r="CV593" i="6"/>
  <c r="CJ593" i="6"/>
  <c r="CD593" i="6"/>
  <c r="DB593" i="6"/>
  <c r="CP593" i="6"/>
  <c r="BZ593" i="6"/>
  <c r="CB593" i="6" s="1"/>
  <c r="CC593" i="6" s="1"/>
  <c r="N594" i="6"/>
  <c r="M595" i="6"/>
  <c r="AM595" i="6"/>
  <c r="D595" i="6"/>
  <c r="A595" i="6"/>
  <c r="AA595" i="6"/>
  <c r="AP595" i="6"/>
  <c r="AD595" i="6"/>
  <c r="B596" i="6"/>
  <c r="BR596" i="6" s="1"/>
  <c r="BS596" i="6" s="1"/>
  <c r="L595" i="6"/>
  <c r="F595" i="6"/>
  <c r="G595" i="6" s="1"/>
  <c r="U595" i="6"/>
  <c r="AJ595" i="6"/>
  <c r="E595" i="6"/>
  <c r="AG595" i="6"/>
  <c r="X595" i="6"/>
  <c r="O595" i="6"/>
  <c r="R595" i="6"/>
  <c r="I595" i="6"/>
  <c r="BN597" i="6"/>
  <c r="BP596" i="6"/>
  <c r="BX596" i="6"/>
  <c r="BM596" i="6"/>
  <c r="BQ596" i="6"/>
  <c r="BU596" i="6"/>
  <c r="AU595" i="6"/>
  <c r="DE594" i="6"/>
  <c r="DG594" i="6"/>
  <c r="BV595" i="6"/>
  <c r="BW594" i="6"/>
  <c r="BY594" i="6" s="1"/>
  <c r="DF594" i="6"/>
  <c r="BT594" i="6"/>
  <c r="CA594" i="6" s="1"/>
  <c r="P594" i="6"/>
  <c r="Q594" i="6" s="1"/>
  <c r="H595" i="6"/>
  <c r="AS595" i="6" l="1"/>
  <c r="K595" i="6"/>
  <c r="J596" i="6"/>
  <c r="AU596" i="6" s="1"/>
  <c r="CV594" i="6"/>
  <c r="CP594" i="6"/>
  <c r="CD594" i="6"/>
  <c r="DB594" i="6"/>
  <c r="CJ594" i="6"/>
  <c r="BZ594" i="6"/>
  <c r="N595" i="6"/>
  <c r="AJ596" i="6"/>
  <c r="O596" i="6"/>
  <c r="AM596" i="6"/>
  <c r="AD596" i="6"/>
  <c r="I596" i="6"/>
  <c r="E596" i="6"/>
  <c r="R596" i="6"/>
  <c r="L596" i="6"/>
  <c r="U596" i="6"/>
  <c r="X596" i="6"/>
  <c r="A596" i="6"/>
  <c r="M596" i="6"/>
  <c r="AA596" i="6"/>
  <c r="D596" i="6"/>
  <c r="AG596" i="6"/>
  <c r="AP596" i="6"/>
  <c r="B597" i="6"/>
  <c r="F596" i="6"/>
  <c r="G596" i="6" s="1"/>
  <c r="BN598" i="6"/>
  <c r="BQ597" i="6"/>
  <c r="BX597" i="6"/>
  <c r="BM597" i="6"/>
  <c r="BR597" i="6"/>
  <c r="BS597" i="6" s="1"/>
  <c r="BP597" i="6"/>
  <c r="BU597" i="6"/>
  <c r="J597" i="6"/>
  <c r="AS596" i="6"/>
  <c r="K596" i="6"/>
  <c r="AT596" i="6"/>
  <c r="DF595" i="6"/>
  <c r="BV596" i="6"/>
  <c r="DE595" i="6"/>
  <c r="BW595" i="6"/>
  <c r="BY595" i="6" s="1"/>
  <c r="DG595" i="6"/>
  <c r="BT595" i="6"/>
  <c r="CA595" i="6" s="1"/>
  <c r="CB594" i="6"/>
  <c r="CC594" i="6" s="1"/>
  <c r="H596" i="6"/>
  <c r="P595" i="6"/>
  <c r="Q595" i="6" s="1"/>
  <c r="DB595" i="6" l="1"/>
  <c r="CD595" i="6"/>
  <c r="CJ595" i="6"/>
  <c r="CV595" i="6"/>
  <c r="CP595" i="6"/>
  <c r="BZ595" i="6"/>
  <c r="R597" i="6"/>
  <c r="O597" i="6"/>
  <c r="E597" i="6"/>
  <c r="X597" i="6"/>
  <c r="L597" i="6"/>
  <c r="AG597" i="6"/>
  <c r="I597" i="6"/>
  <c r="K597" i="6" s="1"/>
  <c r="M597" i="6"/>
  <c r="U597" i="6"/>
  <c r="F597" i="6"/>
  <c r="G597" i="6" s="1"/>
  <c r="AP597" i="6"/>
  <c r="A597" i="6"/>
  <c r="AM597" i="6"/>
  <c r="AJ597" i="6"/>
  <c r="B598" i="6"/>
  <c r="J598" i="6" s="1"/>
  <c r="AA597" i="6"/>
  <c r="AD597" i="6"/>
  <c r="D597" i="6"/>
  <c r="N596" i="6"/>
  <c r="BN599" i="6"/>
  <c r="BQ598" i="6"/>
  <c r="BM598" i="6"/>
  <c r="BR598" i="6"/>
  <c r="BS598" i="6" s="1"/>
  <c r="BP598" i="6"/>
  <c r="BX598" i="6"/>
  <c r="BU598" i="6"/>
  <c r="AT597" i="6"/>
  <c r="AU597" i="6"/>
  <c r="AS597" i="6"/>
  <c r="DF596" i="6"/>
  <c r="DE596" i="6"/>
  <c r="BW596" i="6"/>
  <c r="BY596" i="6" s="1"/>
  <c r="BV597" i="6"/>
  <c r="DG596" i="6"/>
  <c r="BT596" i="6"/>
  <c r="CA596" i="6" s="1"/>
  <c r="CB595" i="6"/>
  <c r="CC595" i="6" s="1"/>
  <c r="P596" i="6"/>
  <c r="Q596" i="6" s="1"/>
  <c r="H597" i="6"/>
  <c r="N597" i="6" l="1"/>
  <c r="DB596" i="6"/>
  <c r="CD596" i="6"/>
  <c r="CP596" i="6"/>
  <c r="CJ596" i="6"/>
  <c r="CV596" i="6"/>
  <c r="BZ596" i="6"/>
  <c r="CB596" i="6" s="1"/>
  <c r="CC596" i="6" s="1"/>
  <c r="X598" i="6"/>
  <c r="O598" i="6"/>
  <c r="U598" i="6"/>
  <c r="AD598" i="6"/>
  <c r="I598" i="6"/>
  <c r="K598" i="6" s="1"/>
  <c r="E598" i="6"/>
  <c r="R598" i="6"/>
  <c r="B599" i="6"/>
  <c r="J599" i="6" s="1"/>
  <c r="M598" i="6"/>
  <c r="AA598" i="6"/>
  <c r="AM598" i="6"/>
  <c r="F598" i="6"/>
  <c r="G598" i="6" s="1"/>
  <c r="AP598" i="6"/>
  <c r="D598" i="6"/>
  <c r="AG598" i="6"/>
  <c r="AJ598" i="6"/>
  <c r="L598" i="6"/>
  <c r="A598" i="6"/>
  <c r="BN600" i="6"/>
  <c r="BQ599" i="6"/>
  <c r="BU599" i="6"/>
  <c r="BX599" i="6"/>
  <c r="BM599" i="6"/>
  <c r="BR599" i="6"/>
  <c r="BS599" i="6" s="1"/>
  <c r="BP599" i="6"/>
  <c r="AS598" i="6"/>
  <c r="AT598" i="6"/>
  <c r="AU598" i="6"/>
  <c r="DF597" i="6"/>
  <c r="DG597" i="6"/>
  <c r="BV598" i="6"/>
  <c r="DE597" i="6"/>
  <c r="BW597" i="6"/>
  <c r="BY597" i="6" s="1"/>
  <c r="BT597" i="6"/>
  <c r="CA597" i="6" s="1"/>
  <c r="H598" i="6"/>
  <c r="P597" i="6"/>
  <c r="Q597" i="6" s="1"/>
  <c r="CV597" i="6" l="1"/>
  <c r="CP597" i="6"/>
  <c r="DB597" i="6"/>
  <c r="CJ597" i="6"/>
  <c r="CD597" i="6"/>
  <c r="BZ597" i="6"/>
  <c r="AJ599" i="6"/>
  <c r="L599" i="6"/>
  <c r="D599" i="6"/>
  <c r="M599" i="6"/>
  <c r="B600" i="6"/>
  <c r="I599" i="6"/>
  <c r="K599" i="6" s="1"/>
  <c r="AA599" i="6"/>
  <c r="AP599" i="6"/>
  <c r="U599" i="6"/>
  <c r="X599" i="6"/>
  <c r="O599" i="6"/>
  <c r="F599" i="6"/>
  <c r="G599" i="6" s="1"/>
  <c r="AM599" i="6"/>
  <c r="AD599" i="6"/>
  <c r="A599" i="6"/>
  <c r="R599" i="6"/>
  <c r="E599" i="6"/>
  <c r="AG599" i="6"/>
  <c r="N598" i="6"/>
  <c r="BQ600" i="6"/>
  <c r="BN601" i="6"/>
  <c r="BX600" i="6"/>
  <c r="BU600" i="6"/>
  <c r="BP600" i="6"/>
  <c r="BM600" i="6"/>
  <c r="AT599" i="6"/>
  <c r="AU599" i="6"/>
  <c r="AS599" i="6"/>
  <c r="J600" i="6"/>
  <c r="DF598" i="6"/>
  <c r="BW598" i="6"/>
  <c r="BY598" i="6" s="1"/>
  <c r="DE598" i="6"/>
  <c r="BV599" i="6"/>
  <c r="DG598" i="6"/>
  <c r="BT598" i="6"/>
  <c r="CA598" i="6" s="1"/>
  <c r="CB597" i="6"/>
  <c r="CC597" i="6" s="1"/>
  <c r="H599" i="6"/>
  <c r="P598" i="6"/>
  <c r="Q598" i="6" s="1"/>
  <c r="CV598" i="6" l="1"/>
  <c r="CP598" i="6"/>
  <c r="CD598" i="6"/>
  <c r="DB598" i="6"/>
  <c r="CJ598" i="6"/>
  <c r="BZ598" i="6"/>
  <c r="D600" i="6"/>
  <c r="AA600" i="6"/>
  <c r="AD600" i="6"/>
  <c r="I600" i="6"/>
  <c r="E600" i="6"/>
  <c r="AM600" i="6"/>
  <c r="AP600" i="6"/>
  <c r="B601" i="6"/>
  <c r="U600" i="6"/>
  <c r="AJ600" i="6"/>
  <c r="A600" i="6"/>
  <c r="R600" i="6"/>
  <c r="L600" i="6"/>
  <c r="M600" i="6"/>
  <c r="F600" i="6"/>
  <c r="G600" i="6" s="1"/>
  <c r="X600" i="6"/>
  <c r="O600" i="6"/>
  <c r="AG600" i="6"/>
  <c r="N599" i="6"/>
  <c r="BR600" i="6"/>
  <c r="BS600" i="6" s="1"/>
  <c r="BN602" i="6"/>
  <c r="BX601" i="6"/>
  <c r="BP601" i="6"/>
  <c r="BQ601" i="6"/>
  <c r="BU601" i="6"/>
  <c r="BM601" i="6"/>
  <c r="K600" i="6"/>
  <c r="AT600" i="6"/>
  <c r="AU600" i="6"/>
  <c r="AS600" i="6"/>
  <c r="DE599" i="6"/>
  <c r="BV600" i="6"/>
  <c r="BW599" i="6"/>
  <c r="BY599" i="6" s="1"/>
  <c r="DF599" i="6"/>
  <c r="DG599" i="6"/>
  <c r="BT599" i="6"/>
  <c r="CA599" i="6" s="1"/>
  <c r="CB598" i="6"/>
  <c r="CC598" i="6" s="1"/>
  <c r="H600" i="6"/>
  <c r="P599" i="6"/>
  <c r="Q599" i="6" s="1"/>
  <c r="DB599" i="6" l="1"/>
  <c r="CD599" i="6"/>
  <c r="CV599" i="6"/>
  <c r="CP599" i="6"/>
  <c r="CJ599" i="6"/>
  <c r="BZ599" i="6"/>
  <c r="CB599" i="6" s="1"/>
  <c r="CC599" i="6" s="1"/>
  <c r="N600" i="6"/>
  <c r="AD601" i="6"/>
  <c r="D601" i="6"/>
  <c r="E601" i="6"/>
  <c r="B602" i="6"/>
  <c r="X601" i="6"/>
  <c r="L601" i="6"/>
  <c r="N601" i="6" s="1"/>
  <c r="AG601" i="6"/>
  <c r="F601" i="6"/>
  <c r="G601" i="6" s="1"/>
  <c r="R601" i="6"/>
  <c r="U601" i="6"/>
  <c r="M601" i="6"/>
  <c r="AM601" i="6"/>
  <c r="AJ601" i="6"/>
  <c r="O601" i="6"/>
  <c r="I601" i="6"/>
  <c r="AP601" i="6"/>
  <c r="A601" i="6"/>
  <c r="AA601" i="6"/>
  <c r="J601" i="6"/>
  <c r="J602" i="6" s="1"/>
  <c r="BR601" i="6"/>
  <c r="BS601" i="6" s="1"/>
  <c r="BX602" i="6"/>
  <c r="BP602" i="6"/>
  <c r="BN603" i="6"/>
  <c r="BM602" i="6"/>
  <c r="BQ602" i="6"/>
  <c r="BU602" i="6"/>
  <c r="DG600" i="6"/>
  <c r="DF600" i="6"/>
  <c r="BW600" i="6"/>
  <c r="BY600" i="6" s="1"/>
  <c r="BV601" i="6"/>
  <c r="DE600" i="6"/>
  <c r="BT600" i="6"/>
  <c r="CA600" i="6" s="1"/>
  <c r="H601" i="6"/>
  <c r="P600" i="6"/>
  <c r="Q600" i="6" s="1"/>
  <c r="AT601" i="6" l="1"/>
  <c r="K601" i="6"/>
  <c r="P601" i="6" s="1"/>
  <c r="Q601" i="6" s="1"/>
  <c r="AU601" i="6"/>
  <c r="AS601" i="6"/>
  <c r="DB600" i="6"/>
  <c r="CV600" i="6"/>
  <c r="CJ600" i="6"/>
  <c r="CD600" i="6"/>
  <c r="CP600" i="6"/>
  <c r="BZ600" i="6"/>
  <c r="AP602" i="6"/>
  <c r="L602" i="6"/>
  <c r="AM602" i="6"/>
  <c r="X602" i="6"/>
  <c r="D602" i="6"/>
  <c r="R602" i="6"/>
  <c r="O602" i="6"/>
  <c r="A602" i="6"/>
  <c r="E602" i="6"/>
  <c r="U602" i="6"/>
  <c r="AJ602" i="6"/>
  <c r="F602" i="6"/>
  <c r="G602" i="6" s="1"/>
  <c r="M602" i="6"/>
  <c r="AA602" i="6"/>
  <c r="B603" i="6"/>
  <c r="J603" i="6" s="1"/>
  <c r="I602" i="6"/>
  <c r="K602" i="6" s="1"/>
  <c r="AD602" i="6"/>
  <c r="AG602" i="6"/>
  <c r="BR602" i="6"/>
  <c r="BS602" i="6" s="1"/>
  <c r="BN604" i="6"/>
  <c r="BP603" i="6"/>
  <c r="BM603" i="6"/>
  <c r="BR603" i="6"/>
  <c r="BU603" i="6"/>
  <c r="BQ603" i="6"/>
  <c r="BX603" i="6"/>
  <c r="AT602" i="6"/>
  <c r="AU602" i="6"/>
  <c r="AS602" i="6"/>
  <c r="DE601" i="6"/>
  <c r="BV602" i="6"/>
  <c r="BW601" i="6"/>
  <c r="BY601" i="6" s="1"/>
  <c r="DF601" i="6"/>
  <c r="DG601" i="6"/>
  <c r="BT601" i="6"/>
  <c r="CA601" i="6" s="1"/>
  <c r="CB600" i="6"/>
  <c r="CC600" i="6" s="1"/>
  <c r="H602" i="6"/>
  <c r="BS603" i="6" l="1"/>
  <c r="CJ601" i="6"/>
  <c r="CV601" i="6"/>
  <c r="CP601" i="6"/>
  <c r="CD601" i="6"/>
  <c r="DB601" i="6"/>
  <c r="BZ601" i="6"/>
  <c r="CB601" i="6" s="1"/>
  <c r="CC601" i="6" s="1"/>
  <c r="N602" i="6"/>
  <c r="AP603" i="6"/>
  <c r="E603" i="6"/>
  <c r="A603" i="6"/>
  <c r="I603" i="6"/>
  <c r="X603" i="6"/>
  <c r="D603" i="6"/>
  <c r="R603" i="6"/>
  <c r="B604" i="6"/>
  <c r="BR604" i="6" s="1"/>
  <c r="U603" i="6"/>
  <c r="AD603" i="6"/>
  <c r="AG603" i="6"/>
  <c r="AA603" i="6"/>
  <c r="L603" i="6"/>
  <c r="F603" i="6"/>
  <c r="G603" i="6" s="1"/>
  <c r="M603" i="6"/>
  <c r="AM603" i="6"/>
  <c r="AJ603" i="6"/>
  <c r="O603" i="6"/>
  <c r="BN605" i="6"/>
  <c r="BM604" i="6"/>
  <c r="BU604" i="6"/>
  <c r="BQ604" i="6"/>
  <c r="BP604" i="6"/>
  <c r="BX604" i="6"/>
  <c r="AS603" i="6"/>
  <c r="AT603" i="6"/>
  <c r="AU603" i="6"/>
  <c r="K603" i="6"/>
  <c r="DF602" i="6"/>
  <c r="BV603" i="6"/>
  <c r="BW602" i="6"/>
  <c r="BY602" i="6" s="1"/>
  <c r="DE602" i="6"/>
  <c r="DG602" i="6"/>
  <c r="BT602" i="6"/>
  <c r="CA602" i="6" s="1"/>
  <c r="H603" i="6"/>
  <c r="P602" i="6"/>
  <c r="Q602" i="6" s="1"/>
  <c r="BS604" i="6" l="1"/>
  <c r="J604" i="6"/>
  <c r="AS604" i="6" s="1"/>
  <c r="N603" i="6"/>
  <c r="CD602" i="6"/>
  <c r="DB602" i="6"/>
  <c r="CP602" i="6"/>
  <c r="CV602" i="6"/>
  <c r="CJ602" i="6"/>
  <c r="BZ602" i="6"/>
  <c r="R604" i="6"/>
  <c r="F604" i="6"/>
  <c r="G604" i="6" s="1"/>
  <c r="L604" i="6"/>
  <c r="AA604" i="6"/>
  <c r="AJ604" i="6"/>
  <c r="M604" i="6"/>
  <c r="E604" i="6"/>
  <c r="AD604" i="6"/>
  <c r="D604" i="6"/>
  <c r="U604" i="6"/>
  <c r="AP604" i="6"/>
  <c r="B605" i="6"/>
  <c r="AG604" i="6"/>
  <c r="O604" i="6"/>
  <c r="AM604" i="6"/>
  <c r="A604" i="6"/>
  <c r="X604" i="6"/>
  <c r="I604" i="6"/>
  <c r="BN606" i="6"/>
  <c r="BQ605" i="6"/>
  <c r="BU605" i="6"/>
  <c r="BX605" i="6"/>
  <c r="BM605" i="6"/>
  <c r="BP605" i="6"/>
  <c r="AU604" i="6"/>
  <c r="DF603" i="6"/>
  <c r="DE603" i="6"/>
  <c r="BV604" i="6"/>
  <c r="BW603" i="6"/>
  <c r="BY603" i="6" s="1"/>
  <c r="DG603" i="6"/>
  <c r="BT603" i="6"/>
  <c r="CA603" i="6" s="1"/>
  <c r="CB602" i="6"/>
  <c r="CC602" i="6" s="1"/>
  <c r="H604" i="6"/>
  <c r="P603" i="6"/>
  <c r="Q603" i="6" s="1"/>
  <c r="AT604" i="6" l="1"/>
  <c r="J605" i="6"/>
  <c r="K604" i="6"/>
  <c r="BR605" i="6"/>
  <c r="BS605" i="6" s="1"/>
  <c r="DB603" i="6"/>
  <c r="CV603" i="6"/>
  <c r="CP603" i="6"/>
  <c r="CJ603" i="6"/>
  <c r="CD603" i="6"/>
  <c r="BZ603" i="6"/>
  <c r="N604" i="6"/>
  <c r="R605" i="6"/>
  <c r="L605" i="6"/>
  <c r="X605" i="6"/>
  <c r="I605" i="6"/>
  <c r="K605" i="6" s="1"/>
  <c r="M605" i="6"/>
  <c r="D605" i="6"/>
  <c r="AG605" i="6"/>
  <c r="AD605" i="6"/>
  <c r="O605" i="6"/>
  <c r="AA605" i="6"/>
  <c r="AP605" i="6"/>
  <c r="F605" i="6"/>
  <c r="G605" i="6" s="1"/>
  <c r="B606" i="6"/>
  <c r="E605" i="6"/>
  <c r="U605" i="6"/>
  <c r="AJ605" i="6"/>
  <c r="A605" i="6"/>
  <c r="AM605" i="6"/>
  <c r="BN607" i="6"/>
  <c r="BQ606" i="6"/>
  <c r="BM606" i="6"/>
  <c r="BX606" i="6"/>
  <c r="BU606" i="6"/>
  <c r="BP606" i="6"/>
  <c r="AU605" i="6"/>
  <c r="AT605" i="6"/>
  <c r="AS605" i="6"/>
  <c r="DF604" i="6"/>
  <c r="DE604" i="6"/>
  <c r="BV605" i="6"/>
  <c r="BW604" i="6"/>
  <c r="BY604" i="6" s="1"/>
  <c r="DG604" i="6"/>
  <c r="BT604" i="6"/>
  <c r="CA604" i="6" s="1"/>
  <c r="CB603" i="6"/>
  <c r="CC603" i="6" s="1"/>
  <c r="H605" i="6"/>
  <c r="P604" i="6"/>
  <c r="Q604" i="6" s="1"/>
  <c r="DB604" i="6" l="1"/>
  <c r="CV604" i="6"/>
  <c r="CD604" i="6"/>
  <c r="CP604" i="6"/>
  <c r="CJ604" i="6"/>
  <c r="BZ604" i="6"/>
  <c r="CB604" i="6" s="1"/>
  <c r="CC604" i="6" s="1"/>
  <c r="N605" i="6"/>
  <c r="F606" i="6"/>
  <c r="G606" i="6" s="1"/>
  <c r="AM606" i="6"/>
  <c r="A606" i="6"/>
  <c r="D606" i="6"/>
  <c r="I606" i="6"/>
  <c r="O606" i="6"/>
  <c r="L606" i="6"/>
  <c r="AG606" i="6"/>
  <c r="AP606" i="6"/>
  <c r="E606" i="6"/>
  <c r="U606" i="6"/>
  <c r="AJ606" i="6"/>
  <c r="AD606" i="6"/>
  <c r="X606" i="6"/>
  <c r="R606" i="6"/>
  <c r="B607" i="6"/>
  <c r="M606" i="6"/>
  <c r="AA606" i="6"/>
  <c r="J606" i="6"/>
  <c r="AT606" i="6" s="1"/>
  <c r="BR606" i="6"/>
  <c r="BS606" i="6" s="1"/>
  <c r="BN608" i="6"/>
  <c r="BQ607" i="6"/>
  <c r="BX607" i="6"/>
  <c r="BU607" i="6"/>
  <c r="BP607" i="6"/>
  <c r="BM607" i="6"/>
  <c r="BR607" i="6"/>
  <c r="J607" i="6"/>
  <c r="AU606" i="6"/>
  <c r="DE605" i="6"/>
  <c r="DG605" i="6"/>
  <c r="BV606" i="6"/>
  <c r="DF605" i="6"/>
  <c r="BW605" i="6"/>
  <c r="BY605" i="6" s="1"/>
  <c r="BT605" i="6"/>
  <c r="CA605" i="6" s="1"/>
  <c r="H606" i="6"/>
  <c r="P605" i="6"/>
  <c r="Q605" i="6" s="1"/>
  <c r="AS606" i="6" l="1"/>
  <c r="K606" i="6"/>
  <c r="N606" i="6"/>
  <c r="DB605" i="6"/>
  <c r="CD605" i="6"/>
  <c r="CV605" i="6"/>
  <c r="CJ605" i="6"/>
  <c r="CP605" i="6"/>
  <c r="BZ605" i="6"/>
  <c r="BS607" i="6"/>
  <c r="R607" i="6"/>
  <c r="A607" i="6"/>
  <c r="D607" i="6"/>
  <c r="AA607" i="6"/>
  <c r="E607" i="6"/>
  <c r="L607" i="6"/>
  <c r="M607" i="6"/>
  <c r="O607" i="6"/>
  <c r="AG607" i="6"/>
  <c r="F607" i="6"/>
  <c r="G607" i="6" s="1"/>
  <c r="AP607" i="6"/>
  <c r="AD607" i="6"/>
  <c r="X607" i="6"/>
  <c r="B608" i="6"/>
  <c r="J608" i="6" s="1"/>
  <c r="AM607" i="6"/>
  <c r="AJ607" i="6"/>
  <c r="U607" i="6"/>
  <c r="I607" i="6"/>
  <c r="BN609" i="6"/>
  <c r="BU608" i="6"/>
  <c r="BX608" i="6"/>
  <c r="BP608" i="6"/>
  <c r="BQ608" i="6"/>
  <c r="BM608" i="6"/>
  <c r="AT607" i="6"/>
  <c r="AU607" i="6"/>
  <c r="AS607" i="6"/>
  <c r="K607" i="6"/>
  <c r="DF606" i="6"/>
  <c r="BV607" i="6"/>
  <c r="DE606" i="6"/>
  <c r="BW606" i="6"/>
  <c r="BY606" i="6" s="1"/>
  <c r="DG606" i="6"/>
  <c r="BT606" i="6"/>
  <c r="CA606" i="6" s="1"/>
  <c r="CB605" i="6"/>
  <c r="CC605" i="6" s="1"/>
  <c r="H607" i="6"/>
  <c r="P606" i="6"/>
  <c r="Q606" i="6" s="1"/>
  <c r="N607" i="6" l="1"/>
  <c r="CJ606" i="6"/>
  <c r="CD606" i="6"/>
  <c r="DB606" i="6"/>
  <c r="CP606" i="6"/>
  <c r="CV606" i="6"/>
  <c r="BZ606" i="6"/>
  <c r="CB606" i="6" s="1"/>
  <c r="CC606" i="6" s="1"/>
  <c r="AJ608" i="6"/>
  <c r="O608" i="6"/>
  <c r="U608" i="6"/>
  <c r="AD608" i="6"/>
  <c r="F608" i="6"/>
  <c r="G608" i="6" s="1"/>
  <c r="R608" i="6"/>
  <c r="L608" i="6"/>
  <c r="D608" i="6"/>
  <c r="X608" i="6"/>
  <c r="I608" i="6"/>
  <c r="M608" i="6"/>
  <c r="AA608" i="6"/>
  <c r="A608" i="6"/>
  <c r="E608" i="6"/>
  <c r="AM608" i="6"/>
  <c r="AP608" i="6"/>
  <c r="B609" i="6"/>
  <c r="J609" i="6" s="1"/>
  <c r="AG608" i="6"/>
  <c r="BR608" i="6"/>
  <c r="BS608" i="6" s="1"/>
  <c r="BN610" i="6"/>
  <c r="BX609" i="6"/>
  <c r="BU609" i="6"/>
  <c r="BP609" i="6"/>
  <c r="BQ609" i="6"/>
  <c r="BM609" i="6"/>
  <c r="BR609" i="6"/>
  <c r="AU608" i="6"/>
  <c r="AT608" i="6"/>
  <c r="AS608" i="6"/>
  <c r="K608" i="6"/>
  <c r="DF607" i="6"/>
  <c r="BV608" i="6"/>
  <c r="DE607" i="6"/>
  <c r="BW607" i="6"/>
  <c r="BY607" i="6" s="1"/>
  <c r="DG607" i="6"/>
  <c r="BT607" i="6"/>
  <c r="CA607" i="6" s="1"/>
  <c r="H608" i="6"/>
  <c r="P607" i="6"/>
  <c r="Q607" i="6" s="1"/>
  <c r="CD607" i="6" l="1"/>
  <c r="CP607" i="6"/>
  <c r="CV607" i="6"/>
  <c r="CJ607" i="6"/>
  <c r="DB607" i="6"/>
  <c r="BZ607" i="6"/>
  <c r="CB607" i="6" s="1"/>
  <c r="CC607" i="6" s="1"/>
  <c r="BS609" i="6"/>
  <c r="N608" i="6"/>
  <c r="R609" i="6"/>
  <c r="D609" i="6"/>
  <c r="U609" i="6"/>
  <c r="AP609" i="6"/>
  <c r="O609" i="6"/>
  <c r="AA609" i="6"/>
  <c r="AD609" i="6"/>
  <c r="F609" i="6"/>
  <c r="G609" i="6" s="1"/>
  <c r="B610" i="6"/>
  <c r="M609" i="6"/>
  <c r="L609" i="6"/>
  <c r="E609" i="6"/>
  <c r="AG609" i="6"/>
  <c r="AJ609" i="6"/>
  <c r="A609" i="6"/>
  <c r="AM609" i="6"/>
  <c r="X609" i="6"/>
  <c r="I609" i="6"/>
  <c r="BN611" i="6"/>
  <c r="BU610" i="6"/>
  <c r="BP610" i="6"/>
  <c r="BM610" i="6"/>
  <c r="BR610" i="6"/>
  <c r="BQ610" i="6"/>
  <c r="BX610" i="6"/>
  <c r="AU609" i="6"/>
  <c r="K609" i="6"/>
  <c r="J610" i="6"/>
  <c r="AT609" i="6"/>
  <c r="AS609" i="6"/>
  <c r="DF608" i="6"/>
  <c r="DG608" i="6"/>
  <c r="DE608" i="6"/>
  <c r="BV609" i="6"/>
  <c r="BW608" i="6"/>
  <c r="BY608" i="6" s="1"/>
  <c r="BT608" i="6"/>
  <c r="CA608" i="6" s="1"/>
  <c r="P608" i="6"/>
  <c r="Q608" i="6" s="1"/>
  <c r="H609" i="6"/>
  <c r="DB608" i="6" l="1"/>
  <c r="CV608" i="6"/>
  <c r="CP608" i="6"/>
  <c r="CD608" i="6"/>
  <c r="CJ608" i="6"/>
  <c r="BZ608" i="6"/>
  <c r="CB608" i="6" s="1"/>
  <c r="CC608" i="6" s="1"/>
  <c r="BS610" i="6"/>
  <c r="N609" i="6"/>
  <c r="M610" i="6"/>
  <c r="F610" i="6"/>
  <c r="G610" i="6" s="1"/>
  <c r="AP610" i="6"/>
  <c r="AG610" i="6"/>
  <c r="L610" i="6"/>
  <c r="AM610" i="6"/>
  <c r="B611" i="6"/>
  <c r="AA610" i="6"/>
  <c r="AD610" i="6"/>
  <c r="O610" i="6"/>
  <c r="U610" i="6"/>
  <c r="A610" i="6"/>
  <c r="AJ610" i="6"/>
  <c r="D610" i="6"/>
  <c r="X610" i="6"/>
  <c r="I610" i="6"/>
  <c r="K610" i="6" s="1"/>
  <c r="R610" i="6"/>
  <c r="E610" i="6"/>
  <c r="BN612" i="6"/>
  <c r="BP611" i="6"/>
  <c r="BM611" i="6"/>
  <c r="BU611" i="6"/>
  <c r="BQ611" i="6"/>
  <c r="BX611" i="6"/>
  <c r="AT610" i="6"/>
  <c r="AS610" i="6"/>
  <c r="AU610" i="6"/>
  <c r="DF609" i="6"/>
  <c r="BV610" i="6"/>
  <c r="DE609" i="6"/>
  <c r="BW609" i="6"/>
  <c r="BY609" i="6" s="1"/>
  <c r="DG609" i="6"/>
  <c r="BT609" i="6"/>
  <c r="CA609" i="6" s="1"/>
  <c r="H610" i="6"/>
  <c r="P609" i="6"/>
  <c r="Q609" i="6" s="1"/>
  <c r="N610" i="6" l="1"/>
  <c r="DB609" i="6"/>
  <c r="CV609" i="6"/>
  <c r="CP609" i="6"/>
  <c r="CD609" i="6"/>
  <c r="CJ609" i="6"/>
  <c r="BZ609" i="6"/>
  <c r="CB609" i="6" s="1"/>
  <c r="CC609" i="6" s="1"/>
  <c r="AJ611" i="6"/>
  <c r="E611" i="6"/>
  <c r="AG611" i="6"/>
  <c r="A611" i="6"/>
  <c r="AD611" i="6"/>
  <c r="B612" i="6"/>
  <c r="AP611" i="6"/>
  <c r="D611" i="6"/>
  <c r="U611" i="6"/>
  <c r="X611" i="6"/>
  <c r="I611" i="6"/>
  <c r="R611" i="6"/>
  <c r="O611" i="6"/>
  <c r="M611" i="6"/>
  <c r="AM611" i="6"/>
  <c r="AA611" i="6"/>
  <c r="L611" i="6"/>
  <c r="F611" i="6"/>
  <c r="G611" i="6" s="1"/>
  <c r="J611" i="6"/>
  <c r="AT611" i="6" s="1"/>
  <c r="BR611" i="6"/>
  <c r="BS611" i="6" s="1"/>
  <c r="BN613" i="6"/>
  <c r="BM612" i="6"/>
  <c r="BX612" i="6"/>
  <c r="BU612" i="6"/>
  <c r="BP612" i="6"/>
  <c r="BQ612" i="6"/>
  <c r="DF610" i="6"/>
  <c r="DE610" i="6"/>
  <c r="BW610" i="6"/>
  <c r="BY610" i="6" s="1"/>
  <c r="BV611" i="6"/>
  <c r="DG610" i="6"/>
  <c r="BT610" i="6"/>
  <c r="CA610" i="6" s="1"/>
  <c r="P610" i="6"/>
  <c r="Q610" i="6" s="1"/>
  <c r="H611" i="6"/>
  <c r="AU611" i="6" l="1"/>
  <c r="N611" i="6"/>
  <c r="J612" i="6"/>
  <c r="K611" i="6"/>
  <c r="P611" i="6" s="1"/>
  <c r="Q611" i="6" s="1"/>
  <c r="DB610" i="6"/>
  <c r="CV610" i="6"/>
  <c r="CP610" i="6"/>
  <c r="CD610" i="6"/>
  <c r="CJ610" i="6"/>
  <c r="BZ610" i="6"/>
  <c r="AS611" i="6"/>
  <c r="R612" i="6"/>
  <c r="A612" i="6"/>
  <c r="D612" i="6"/>
  <c r="M612" i="6"/>
  <c r="F612" i="6"/>
  <c r="G612" i="6" s="1"/>
  <c r="L612" i="6"/>
  <c r="AA612" i="6"/>
  <c r="AJ612" i="6"/>
  <c r="O612" i="6"/>
  <c r="AD612" i="6"/>
  <c r="AM612" i="6"/>
  <c r="E612" i="6"/>
  <c r="U612" i="6"/>
  <c r="AP612" i="6"/>
  <c r="B613" i="6"/>
  <c r="BR613" i="6" s="1"/>
  <c r="AG612" i="6"/>
  <c r="X612" i="6"/>
  <c r="I612" i="6"/>
  <c r="BR612" i="6"/>
  <c r="BS612" i="6" s="1"/>
  <c r="BN614" i="6"/>
  <c r="BP613" i="6"/>
  <c r="BU613" i="6"/>
  <c r="BM613" i="6"/>
  <c r="BQ613" i="6"/>
  <c r="BX613" i="6"/>
  <c r="AS612" i="6"/>
  <c r="AU612" i="6"/>
  <c r="DF611" i="6"/>
  <c r="BW611" i="6"/>
  <c r="BY611" i="6" s="1"/>
  <c r="DG611" i="6"/>
  <c r="DE611" i="6"/>
  <c r="BV612" i="6"/>
  <c r="BT611" i="6"/>
  <c r="CA611" i="6" s="1"/>
  <c r="CB610" i="6"/>
  <c r="CC610" i="6" s="1"/>
  <c r="H612" i="6"/>
  <c r="K612" i="6" l="1"/>
  <c r="N612" i="6"/>
  <c r="AT612" i="6"/>
  <c r="DB611" i="6"/>
  <c r="CV611" i="6"/>
  <c r="CJ611" i="6"/>
  <c r="CD611" i="6"/>
  <c r="CP611" i="6"/>
  <c r="BZ611" i="6"/>
  <c r="CB611" i="6" s="1"/>
  <c r="CC611" i="6" s="1"/>
  <c r="BS613" i="6"/>
  <c r="J613" i="6"/>
  <c r="AU613" i="6" s="1"/>
  <c r="AD613" i="6"/>
  <c r="L613" i="6"/>
  <c r="D613" i="6"/>
  <c r="I613" i="6"/>
  <c r="AP613" i="6"/>
  <c r="AM613" i="6"/>
  <c r="R613" i="6"/>
  <c r="E613" i="6"/>
  <c r="X613" i="6"/>
  <c r="F613" i="6"/>
  <c r="G613" i="6" s="1"/>
  <c r="AG613" i="6"/>
  <c r="O613" i="6"/>
  <c r="A613" i="6"/>
  <c r="AJ613" i="6"/>
  <c r="AA613" i="6"/>
  <c r="M613" i="6"/>
  <c r="U613" i="6"/>
  <c r="B614" i="6"/>
  <c r="BR614" i="6" s="1"/>
  <c r="BN615" i="6"/>
  <c r="BQ614" i="6"/>
  <c r="BM614" i="6"/>
  <c r="BP614" i="6"/>
  <c r="BU614" i="6"/>
  <c r="BX614" i="6"/>
  <c r="DG612" i="6"/>
  <c r="DE612" i="6"/>
  <c r="BV613" i="6"/>
  <c r="DF612" i="6"/>
  <c r="BW612" i="6"/>
  <c r="BY612" i="6" s="1"/>
  <c r="BT612" i="6"/>
  <c r="CA612" i="6" s="1"/>
  <c r="H613" i="6"/>
  <c r="P612" i="6"/>
  <c r="Q612" i="6" s="1"/>
  <c r="J614" i="6" l="1"/>
  <c r="AT613" i="6"/>
  <c r="K613" i="6"/>
  <c r="AS613" i="6"/>
  <c r="BS614" i="6"/>
  <c r="CV612" i="6"/>
  <c r="CP612" i="6"/>
  <c r="CJ612" i="6"/>
  <c r="DB612" i="6"/>
  <c r="CD612" i="6"/>
  <c r="BZ612" i="6"/>
  <c r="CB612" i="6" s="1"/>
  <c r="CC612" i="6" s="1"/>
  <c r="X614" i="6"/>
  <c r="O614" i="6"/>
  <c r="F614" i="6"/>
  <c r="G614" i="6" s="1"/>
  <c r="AM614" i="6"/>
  <c r="U614" i="6"/>
  <c r="R614" i="6"/>
  <c r="B615" i="6"/>
  <c r="A614" i="6"/>
  <c r="L614" i="6"/>
  <c r="AD614" i="6"/>
  <c r="AP614" i="6"/>
  <c r="E614" i="6"/>
  <c r="M614" i="6"/>
  <c r="AA614" i="6"/>
  <c r="D614" i="6"/>
  <c r="I614" i="6"/>
  <c r="K614" i="6" s="1"/>
  <c r="AJ614" i="6"/>
  <c r="AG614" i="6"/>
  <c r="N613" i="6"/>
  <c r="BN616" i="6"/>
  <c r="BQ615" i="6"/>
  <c r="BU615" i="6"/>
  <c r="BX615" i="6"/>
  <c r="BM615" i="6"/>
  <c r="BR615" i="6"/>
  <c r="BP615" i="6"/>
  <c r="AS614" i="6"/>
  <c r="AT614" i="6"/>
  <c r="AU614" i="6"/>
  <c r="J615" i="6"/>
  <c r="BV614" i="6"/>
  <c r="BW613" i="6"/>
  <c r="BY613" i="6" s="1"/>
  <c r="DE613" i="6"/>
  <c r="DG613" i="6"/>
  <c r="DF613" i="6"/>
  <c r="BT613" i="6"/>
  <c r="CA613" i="6" s="1"/>
  <c r="H614" i="6"/>
  <c r="P613" i="6"/>
  <c r="Q613" i="6" s="1"/>
  <c r="BS615" i="6" l="1"/>
  <c r="DB613" i="6"/>
  <c r="CJ613" i="6"/>
  <c r="CV613" i="6"/>
  <c r="CP613" i="6"/>
  <c r="CD613" i="6"/>
  <c r="BZ613" i="6"/>
  <c r="CB613" i="6" s="1"/>
  <c r="CC613" i="6" s="1"/>
  <c r="R615" i="6"/>
  <c r="F615" i="6"/>
  <c r="G615" i="6" s="1"/>
  <c r="AD615" i="6"/>
  <c r="B616" i="6"/>
  <c r="U615" i="6"/>
  <c r="AG615" i="6"/>
  <c r="M615" i="6"/>
  <c r="AM615" i="6"/>
  <c r="D615" i="6"/>
  <c r="I615" i="6"/>
  <c r="K615" i="6" s="1"/>
  <c r="AP615" i="6"/>
  <c r="E615" i="6"/>
  <c r="L615" i="6"/>
  <c r="X615" i="6"/>
  <c r="O615" i="6"/>
  <c r="AA615" i="6"/>
  <c r="AJ615" i="6"/>
  <c r="A615" i="6"/>
  <c r="N614" i="6"/>
  <c r="BX616" i="6"/>
  <c r="BU616" i="6"/>
  <c r="BP616" i="6"/>
  <c r="BN617" i="6"/>
  <c r="BM616" i="6"/>
  <c r="BR616" i="6"/>
  <c r="BS616" i="6" s="1"/>
  <c r="BQ616" i="6"/>
  <c r="J616" i="6"/>
  <c r="AT615" i="6"/>
  <c r="AS615" i="6"/>
  <c r="AU615" i="6"/>
  <c r="BV615" i="6"/>
  <c r="DE614" i="6"/>
  <c r="BW614" i="6"/>
  <c r="BY614" i="6" s="1"/>
  <c r="DG614" i="6"/>
  <c r="DF614" i="6"/>
  <c r="BT614" i="6"/>
  <c r="CA614" i="6" s="1"/>
  <c r="H615" i="6"/>
  <c r="P614" i="6"/>
  <c r="Q614" i="6" s="1"/>
  <c r="N615" i="6" l="1"/>
  <c r="DB614" i="6"/>
  <c r="CV614" i="6"/>
  <c r="CP614" i="6"/>
  <c r="CD614" i="6"/>
  <c r="CJ614" i="6"/>
  <c r="BZ614" i="6"/>
  <c r="M616" i="6"/>
  <c r="I616" i="6"/>
  <c r="AG616" i="6"/>
  <c r="F616" i="6"/>
  <c r="G616" i="6" s="1"/>
  <c r="AA616" i="6"/>
  <c r="U616" i="6"/>
  <c r="X616" i="6"/>
  <c r="E616" i="6"/>
  <c r="AM616" i="6"/>
  <c r="AP616" i="6"/>
  <c r="B617" i="6"/>
  <c r="O616" i="6"/>
  <c r="AJ616" i="6"/>
  <c r="A616" i="6"/>
  <c r="R616" i="6"/>
  <c r="L616" i="6"/>
  <c r="AD616" i="6"/>
  <c r="D616" i="6"/>
  <c r="BU617" i="6"/>
  <c r="BX617" i="6"/>
  <c r="BP617" i="6"/>
  <c r="BN618" i="6"/>
  <c r="BQ617" i="6"/>
  <c r="BM617" i="6"/>
  <c r="BR617" i="6"/>
  <c r="BS617" i="6" s="1"/>
  <c r="AT616" i="6"/>
  <c r="J617" i="6"/>
  <c r="AU616" i="6"/>
  <c r="K616" i="6"/>
  <c r="AS616" i="6"/>
  <c r="DG615" i="6"/>
  <c r="BV616" i="6"/>
  <c r="DF615" i="6"/>
  <c r="BW615" i="6"/>
  <c r="BY615" i="6" s="1"/>
  <c r="DE615" i="6"/>
  <c r="BT615" i="6"/>
  <c r="CA615" i="6" s="1"/>
  <c r="CB614" i="6"/>
  <c r="CC614" i="6" s="1"/>
  <c r="H616" i="6"/>
  <c r="P615" i="6"/>
  <c r="Q615" i="6" s="1"/>
  <c r="N616" i="6" l="1"/>
  <c r="CV615" i="6"/>
  <c r="DB615" i="6"/>
  <c r="CP615" i="6"/>
  <c r="CD615" i="6"/>
  <c r="CJ615" i="6"/>
  <c r="BZ615" i="6"/>
  <c r="AJ617" i="6"/>
  <c r="A617" i="6"/>
  <c r="AM617" i="6"/>
  <c r="AD617" i="6"/>
  <c r="L617" i="6"/>
  <c r="R617" i="6"/>
  <c r="I617" i="6"/>
  <c r="K617" i="6" s="1"/>
  <c r="E617" i="6"/>
  <c r="O617" i="6"/>
  <c r="AP617" i="6"/>
  <c r="AA617" i="6"/>
  <c r="X617" i="6"/>
  <c r="F617" i="6"/>
  <c r="G617" i="6" s="1"/>
  <c r="M617" i="6"/>
  <c r="D617" i="6"/>
  <c r="U617" i="6"/>
  <c r="B618" i="6"/>
  <c r="J618" i="6" s="1"/>
  <c r="AG617" i="6"/>
  <c r="BN619" i="6"/>
  <c r="BP618" i="6"/>
  <c r="BM618" i="6"/>
  <c r="BX618" i="6"/>
  <c r="BQ618" i="6"/>
  <c r="BU618" i="6"/>
  <c r="AT617" i="6"/>
  <c r="AS617" i="6"/>
  <c r="AU617" i="6"/>
  <c r="DG616" i="6"/>
  <c r="DF616" i="6"/>
  <c r="BW616" i="6"/>
  <c r="BY616" i="6" s="1"/>
  <c r="BV617" i="6"/>
  <c r="DE616" i="6"/>
  <c r="BT616" i="6"/>
  <c r="CA616" i="6" s="1"/>
  <c r="CB615" i="6"/>
  <c r="CC615" i="6" s="1"/>
  <c r="H617" i="6"/>
  <c r="P616" i="6"/>
  <c r="Q616" i="6" s="1"/>
  <c r="BR618" i="6" l="1"/>
  <c r="BS618" i="6" s="1"/>
  <c r="CV616" i="6"/>
  <c r="DB616" i="6"/>
  <c r="CP616" i="6"/>
  <c r="CJ616" i="6"/>
  <c r="CD616" i="6"/>
  <c r="BZ616" i="6"/>
  <c r="CB616" i="6" s="1"/>
  <c r="CC616" i="6" s="1"/>
  <c r="N617" i="6"/>
  <c r="X618" i="6"/>
  <c r="AA618" i="6"/>
  <c r="M618" i="6"/>
  <c r="U618" i="6"/>
  <c r="AD618" i="6"/>
  <c r="D618" i="6"/>
  <c r="AM618" i="6"/>
  <c r="B619" i="6"/>
  <c r="J619" i="6" s="1"/>
  <c r="F618" i="6"/>
  <c r="G618" i="6" s="1"/>
  <c r="O618" i="6"/>
  <c r="A618" i="6"/>
  <c r="AP618" i="6"/>
  <c r="L618" i="6"/>
  <c r="AG618" i="6"/>
  <c r="AJ618" i="6"/>
  <c r="E618" i="6"/>
  <c r="R618" i="6"/>
  <c r="I618" i="6"/>
  <c r="BN620" i="6"/>
  <c r="BP619" i="6"/>
  <c r="BM619" i="6"/>
  <c r="BR619" i="6"/>
  <c r="BS619" i="6" s="1"/>
  <c r="BX619" i="6"/>
  <c r="BU619" i="6"/>
  <c r="BQ619" i="6"/>
  <c r="AS618" i="6"/>
  <c r="AU618" i="6"/>
  <c r="K618" i="6"/>
  <c r="AT618" i="6"/>
  <c r="DE617" i="6"/>
  <c r="BV618" i="6"/>
  <c r="DG617" i="6"/>
  <c r="BW617" i="6"/>
  <c r="BY617" i="6" s="1"/>
  <c r="DF617" i="6"/>
  <c r="BT617" i="6"/>
  <c r="CA617" i="6" s="1"/>
  <c r="H618" i="6"/>
  <c r="P617" i="6"/>
  <c r="Q617" i="6" s="1"/>
  <c r="N618" i="6" l="1"/>
  <c r="DB617" i="6"/>
  <c r="CV617" i="6"/>
  <c r="CD617" i="6"/>
  <c r="CP617" i="6"/>
  <c r="CJ617" i="6"/>
  <c r="BZ617" i="6"/>
  <c r="M619" i="6"/>
  <c r="D619" i="6"/>
  <c r="L619" i="6"/>
  <c r="AD619" i="6"/>
  <c r="O619" i="6"/>
  <c r="AG619" i="6"/>
  <c r="AP619" i="6"/>
  <c r="E619" i="6"/>
  <c r="A619" i="6"/>
  <c r="AM619" i="6"/>
  <c r="I619" i="6"/>
  <c r="X619" i="6"/>
  <c r="AA619" i="6"/>
  <c r="AJ619" i="6"/>
  <c r="F619" i="6"/>
  <c r="G619" i="6" s="1"/>
  <c r="U619" i="6"/>
  <c r="R619" i="6"/>
  <c r="B620" i="6"/>
  <c r="BN621" i="6"/>
  <c r="BM620" i="6"/>
  <c r="BR620" i="6"/>
  <c r="BS620" i="6" s="1"/>
  <c r="BP620" i="6"/>
  <c r="BQ620" i="6"/>
  <c r="BX620" i="6"/>
  <c r="BU620" i="6"/>
  <c r="AU619" i="6"/>
  <c r="J620" i="6"/>
  <c r="AS619" i="6"/>
  <c r="K619" i="6"/>
  <c r="AT619" i="6"/>
  <c r="DG618" i="6"/>
  <c r="DE618" i="6"/>
  <c r="BW618" i="6"/>
  <c r="BY618" i="6" s="1"/>
  <c r="DF618" i="6"/>
  <c r="BV619" i="6"/>
  <c r="BT618" i="6"/>
  <c r="CA618" i="6" s="1"/>
  <c r="CB617" i="6"/>
  <c r="CC617" i="6" s="1"/>
  <c r="H619" i="6"/>
  <c r="P618" i="6"/>
  <c r="Q618" i="6" s="1"/>
  <c r="N619" i="6" l="1"/>
  <c r="DB618" i="6"/>
  <c r="CV618" i="6"/>
  <c r="CJ618" i="6"/>
  <c r="CD618" i="6"/>
  <c r="CP618" i="6"/>
  <c r="BZ618" i="6"/>
  <c r="CB618" i="6" s="1"/>
  <c r="CC618" i="6" s="1"/>
  <c r="R620" i="6"/>
  <c r="I620" i="6"/>
  <c r="U620" i="6"/>
  <c r="AP620" i="6"/>
  <c r="AG620" i="6"/>
  <c r="AJ620" i="6"/>
  <c r="O620" i="6"/>
  <c r="AM620" i="6"/>
  <c r="M620" i="6"/>
  <c r="D620" i="6"/>
  <c r="B621" i="6"/>
  <c r="L620" i="6"/>
  <c r="AA620" i="6"/>
  <c r="E620" i="6"/>
  <c r="AD620" i="6"/>
  <c r="A620" i="6"/>
  <c r="X620" i="6"/>
  <c r="F620" i="6"/>
  <c r="G620" i="6" s="1"/>
  <c r="BN622" i="6"/>
  <c r="BP621" i="6"/>
  <c r="BQ621" i="6"/>
  <c r="BX621" i="6"/>
  <c r="BM621" i="6"/>
  <c r="BR621" i="6"/>
  <c r="BS621" i="6" s="1"/>
  <c r="BU621" i="6"/>
  <c r="AT620" i="6"/>
  <c r="K620" i="6"/>
  <c r="AS620" i="6"/>
  <c r="J621" i="6"/>
  <c r="AU620" i="6"/>
  <c r="BW619" i="6"/>
  <c r="BY619" i="6" s="1"/>
  <c r="BV620" i="6"/>
  <c r="DG619" i="6"/>
  <c r="DF619" i="6"/>
  <c r="DE619" i="6"/>
  <c r="BT619" i="6"/>
  <c r="CA619" i="6" s="1"/>
  <c r="H620" i="6"/>
  <c r="P619" i="6"/>
  <c r="Q619" i="6" s="1"/>
  <c r="DB619" i="6" l="1"/>
  <c r="CP619" i="6"/>
  <c r="CV619" i="6"/>
  <c r="CJ619" i="6"/>
  <c r="CD619" i="6"/>
  <c r="BZ619" i="6"/>
  <c r="CB619" i="6" s="1"/>
  <c r="CC619" i="6" s="1"/>
  <c r="N620" i="6"/>
  <c r="R621" i="6"/>
  <c r="E621" i="6"/>
  <c r="D621" i="6"/>
  <c r="AG621" i="6"/>
  <c r="X621" i="6"/>
  <c r="F621" i="6"/>
  <c r="G621" i="6" s="1"/>
  <c r="AJ621" i="6"/>
  <c r="A621" i="6"/>
  <c r="AA621" i="6"/>
  <c r="M621" i="6"/>
  <c r="U621" i="6"/>
  <c r="I621" i="6"/>
  <c r="K621" i="6" s="1"/>
  <c r="B622" i="6"/>
  <c r="AP621" i="6"/>
  <c r="O621" i="6"/>
  <c r="AM621" i="6"/>
  <c r="AD621" i="6"/>
  <c r="L621" i="6"/>
  <c r="N621" i="6" s="1"/>
  <c r="BN623" i="6"/>
  <c r="BQ622" i="6"/>
  <c r="BM622" i="6"/>
  <c r="BR622" i="6"/>
  <c r="BS622" i="6" s="1"/>
  <c r="BX622" i="6"/>
  <c r="BU622" i="6"/>
  <c r="BP622" i="6"/>
  <c r="AT621" i="6"/>
  <c r="AU621" i="6"/>
  <c r="AS621" i="6"/>
  <c r="J622" i="6"/>
  <c r="DF620" i="6"/>
  <c r="DE620" i="6"/>
  <c r="BV621" i="6"/>
  <c r="DG620" i="6"/>
  <c r="BW620" i="6"/>
  <c r="BY620" i="6" s="1"/>
  <c r="BT620" i="6"/>
  <c r="CA620" i="6" s="1"/>
  <c r="H621" i="6"/>
  <c r="P620" i="6"/>
  <c r="Q620" i="6" s="1"/>
  <c r="CV620" i="6" l="1"/>
  <c r="CJ620" i="6"/>
  <c r="DB620" i="6"/>
  <c r="CD620" i="6"/>
  <c r="CP620" i="6"/>
  <c r="BZ620" i="6"/>
  <c r="CB620" i="6" s="1"/>
  <c r="CC620" i="6" s="1"/>
  <c r="I622" i="6"/>
  <c r="K622" i="6" s="1"/>
  <c r="AA622" i="6"/>
  <c r="AD622" i="6"/>
  <c r="F622" i="6"/>
  <c r="G622" i="6" s="1"/>
  <c r="U622" i="6"/>
  <c r="AJ622" i="6"/>
  <c r="AM622" i="6"/>
  <c r="AP622" i="6"/>
  <c r="D622" i="6"/>
  <c r="AG622" i="6"/>
  <c r="L622" i="6"/>
  <c r="A622" i="6"/>
  <c r="X622" i="6"/>
  <c r="E622" i="6"/>
  <c r="R622" i="6"/>
  <c r="B623" i="6"/>
  <c r="M622" i="6"/>
  <c r="O622" i="6"/>
  <c r="BN624" i="6"/>
  <c r="BQ623" i="6"/>
  <c r="BX623" i="6"/>
  <c r="BU623" i="6"/>
  <c r="BP623" i="6"/>
  <c r="BM623" i="6"/>
  <c r="AU622" i="6"/>
  <c r="AS622" i="6"/>
  <c r="AT622" i="6"/>
  <c r="DF621" i="6"/>
  <c r="DE621" i="6"/>
  <c r="DG621" i="6"/>
  <c r="BV622" i="6"/>
  <c r="BW621" i="6"/>
  <c r="BY621" i="6" s="1"/>
  <c r="BT621" i="6"/>
  <c r="CA621" i="6" s="1"/>
  <c r="H622" i="6"/>
  <c r="P621" i="6"/>
  <c r="Q621" i="6" s="1"/>
  <c r="CP621" i="6" l="1"/>
  <c r="CJ621" i="6"/>
  <c r="DB621" i="6"/>
  <c r="CV621" i="6"/>
  <c r="CD621" i="6"/>
  <c r="BZ621" i="6"/>
  <c r="AJ623" i="6"/>
  <c r="L623" i="6"/>
  <c r="AM623" i="6"/>
  <c r="AP623" i="6"/>
  <c r="I623" i="6"/>
  <c r="AD623" i="6"/>
  <c r="E623" i="6"/>
  <c r="R623" i="6"/>
  <c r="D623" i="6"/>
  <c r="AG623" i="6"/>
  <c r="X623" i="6"/>
  <c r="B624" i="6"/>
  <c r="BR624" i="6" s="1"/>
  <c r="O623" i="6"/>
  <c r="M623" i="6"/>
  <c r="A623" i="6"/>
  <c r="AA623" i="6"/>
  <c r="F623" i="6"/>
  <c r="G623" i="6" s="1"/>
  <c r="U623" i="6"/>
  <c r="N622" i="6"/>
  <c r="J623" i="6"/>
  <c r="AU623" i="6" s="1"/>
  <c r="BR623" i="6"/>
  <c r="BS623" i="6" s="1"/>
  <c r="BN625" i="6"/>
  <c r="BU624" i="6"/>
  <c r="BX624" i="6"/>
  <c r="BP624" i="6"/>
  <c r="BQ624" i="6"/>
  <c r="BM624" i="6"/>
  <c r="DF622" i="6"/>
  <c r="DE622" i="6"/>
  <c r="BW622" i="6"/>
  <c r="BY622" i="6" s="1"/>
  <c r="DG622" i="6"/>
  <c r="BV623" i="6"/>
  <c r="BT622" i="6"/>
  <c r="CA622" i="6" s="1"/>
  <c r="CB621" i="6"/>
  <c r="CC621" i="6" s="1"/>
  <c r="H623" i="6"/>
  <c r="P622" i="6"/>
  <c r="Q622" i="6" s="1"/>
  <c r="AT623" i="6" l="1"/>
  <c r="AS623" i="6"/>
  <c r="J624" i="6"/>
  <c r="AS624" i="6" s="1"/>
  <c r="CV622" i="6"/>
  <c r="DB622" i="6"/>
  <c r="CP622" i="6"/>
  <c r="CD622" i="6"/>
  <c r="CJ622" i="6"/>
  <c r="BZ622" i="6"/>
  <c r="CB622" i="6" s="1"/>
  <c r="CC622" i="6" s="1"/>
  <c r="BS624" i="6"/>
  <c r="K623" i="6"/>
  <c r="P623" i="6" s="1"/>
  <c r="Q623" i="6" s="1"/>
  <c r="R624" i="6"/>
  <c r="A624" i="6"/>
  <c r="U624" i="6"/>
  <c r="AJ624" i="6"/>
  <c r="O624" i="6"/>
  <c r="AG624" i="6"/>
  <c r="AD624" i="6"/>
  <c r="F624" i="6"/>
  <c r="G624" i="6" s="1"/>
  <c r="X624" i="6"/>
  <c r="I624" i="6"/>
  <c r="M624" i="6"/>
  <c r="L624" i="6"/>
  <c r="D624" i="6"/>
  <c r="AA624" i="6"/>
  <c r="B625" i="6"/>
  <c r="E624" i="6"/>
  <c r="AM624" i="6"/>
  <c r="AP624" i="6"/>
  <c r="N623" i="6"/>
  <c r="BX625" i="6"/>
  <c r="BU625" i="6"/>
  <c r="BP625" i="6"/>
  <c r="BQ625" i="6"/>
  <c r="BM625" i="6"/>
  <c r="BN626" i="6"/>
  <c r="DF623" i="6"/>
  <c r="DE623" i="6"/>
  <c r="BV624" i="6"/>
  <c r="BW623" i="6"/>
  <c r="BY623" i="6" s="1"/>
  <c r="DG623" i="6"/>
  <c r="BT623" i="6"/>
  <c r="CA623" i="6" s="1"/>
  <c r="H624" i="6"/>
  <c r="AT624" i="6" l="1"/>
  <c r="J625" i="6"/>
  <c r="AT625" i="6" s="1"/>
  <c r="K624" i="6"/>
  <c r="AU624" i="6"/>
  <c r="N624" i="6"/>
  <c r="CV623" i="6"/>
  <c r="DB623" i="6"/>
  <c r="CD623" i="6"/>
  <c r="CP623" i="6"/>
  <c r="CJ623" i="6"/>
  <c r="BZ623" i="6"/>
  <c r="CB623" i="6" s="1"/>
  <c r="CC623" i="6" s="1"/>
  <c r="BR625" i="6"/>
  <c r="BS625" i="6" s="1"/>
  <c r="AJ625" i="6"/>
  <c r="A625" i="6"/>
  <c r="L625" i="6"/>
  <c r="AD625" i="6"/>
  <c r="I625" i="6"/>
  <c r="R625" i="6"/>
  <c r="F625" i="6"/>
  <c r="G625" i="6" s="1"/>
  <c r="U625" i="6"/>
  <c r="E625" i="6"/>
  <c r="X625" i="6"/>
  <c r="D625" i="6"/>
  <c r="M625" i="6"/>
  <c r="AG625" i="6"/>
  <c r="B626" i="6"/>
  <c r="BR626" i="6" s="1"/>
  <c r="AM625" i="6"/>
  <c r="AP625" i="6"/>
  <c r="O625" i="6"/>
  <c r="AA625" i="6"/>
  <c r="BN627" i="6"/>
  <c r="BU626" i="6"/>
  <c r="BP626" i="6"/>
  <c r="BM626" i="6"/>
  <c r="BQ626" i="6"/>
  <c r="BX626" i="6"/>
  <c r="AU625" i="6"/>
  <c r="DF624" i="6"/>
  <c r="DE624" i="6"/>
  <c r="DG624" i="6"/>
  <c r="BV625" i="6"/>
  <c r="BW624" i="6"/>
  <c r="BY624" i="6" s="1"/>
  <c r="BT624" i="6"/>
  <c r="CA624" i="6" s="1"/>
  <c r="H625" i="6"/>
  <c r="P624" i="6"/>
  <c r="Q624" i="6" s="1"/>
  <c r="J626" i="6" l="1"/>
  <c r="AS626" i="6" s="1"/>
  <c r="AS625" i="6"/>
  <c r="K625" i="6"/>
  <c r="N625" i="6"/>
  <c r="CD624" i="6"/>
  <c r="DB624" i="6"/>
  <c r="CV624" i="6"/>
  <c r="CJ624" i="6"/>
  <c r="CP624" i="6"/>
  <c r="BZ624" i="6"/>
  <c r="CB624" i="6" s="1"/>
  <c r="CC624" i="6" s="1"/>
  <c r="BS626" i="6"/>
  <c r="AJ626" i="6"/>
  <c r="D626" i="6"/>
  <c r="AD626" i="6"/>
  <c r="L626" i="6"/>
  <c r="I626" i="6"/>
  <c r="R626" i="6"/>
  <c r="F626" i="6"/>
  <c r="G626" i="6" s="1"/>
  <c r="M626" i="6"/>
  <c r="O626" i="6"/>
  <c r="X626" i="6"/>
  <c r="E626" i="6"/>
  <c r="AM626" i="6"/>
  <c r="AP626" i="6"/>
  <c r="A626" i="6"/>
  <c r="AG626" i="6"/>
  <c r="U626" i="6"/>
  <c r="B627" i="6"/>
  <c r="BR627" i="6" s="1"/>
  <c r="AA626" i="6"/>
  <c r="BM627" i="6"/>
  <c r="BN628" i="6"/>
  <c r="BX627" i="6"/>
  <c r="BU627" i="6"/>
  <c r="BP627" i="6"/>
  <c r="BQ627" i="6"/>
  <c r="J627" i="6"/>
  <c r="AU626" i="6"/>
  <c r="DE625" i="6"/>
  <c r="BW625" i="6"/>
  <c r="BY625" i="6" s="1"/>
  <c r="DF625" i="6"/>
  <c r="BV626" i="6"/>
  <c r="DG625" i="6"/>
  <c r="BT625" i="6"/>
  <c r="CA625" i="6" s="1"/>
  <c r="H626" i="6"/>
  <c r="P625" i="6"/>
  <c r="Q625" i="6" s="1"/>
  <c r="AT626" i="6" l="1"/>
  <c r="K626" i="6"/>
  <c r="CD625" i="6"/>
  <c r="DB625" i="6"/>
  <c r="CP625" i="6"/>
  <c r="CJ625" i="6"/>
  <c r="CV625" i="6"/>
  <c r="BZ625" i="6"/>
  <c r="CB625" i="6" s="1"/>
  <c r="CC625" i="6" s="1"/>
  <c r="BS627" i="6"/>
  <c r="N626" i="6"/>
  <c r="AJ627" i="6"/>
  <c r="D627" i="6"/>
  <c r="AM627" i="6"/>
  <c r="AP627" i="6"/>
  <c r="E627" i="6"/>
  <c r="AA627" i="6"/>
  <c r="AD627" i="6"/>
  <c r="B628" i="6"/>
  <c r="J628" i="6" s="1"/>
  <c r="F627" i="6"/>
  <c r="G627" i="6" s="1"/>
  <c r="A627" i="6"/>
  <c r="U627" i="6"/>
  <c r="X627" i="6"/>
  <c r="O627" i="6"/>
  <c r="R627" i="6"/>
  <c r="I627" i="6"/>
  <c r="K627" i="6" s="1"/>
  <c r="M627" i="6"/>
  <c r="L627" i="6"/>
  <c r="AG627" i="6"/>
  <c r="BN629" i="6"/>
  <c r="BM628" i="6"/>
  <c r="BR628" i="6"/>
  <c r="BP628" i="6"/>
  <c r="BX628" i="6"/>
  <c r="BQ628" i="6"/>
  <c r="BU628" i="6"/>
  <c r="AS627" i="6"/>
  <c r="AU627" i="6"/>
  <c r="AT627" i="6"/>
  <c r="DF626" i="6"/>
  <c r="BW626" i="6"/>
  <c r="BY626" i="6" s="1"/>
  <c r="DG626" i="6"/>
  <c r="BV627" i="6"/>
  <c r="DE626" i="6"/>
  <c r="BT626" i="6"/>
  <c r="CA626" i="6" s="1"/>
  <c r="H627" i="6"/>
  <c r="P626" i="6"/>
  <c r="Q626" i="6" s="1"/>
  <c r="BS628" i="6" l="1"/>
  <c r="CV626" i="6"/>
  <c r="CD626" i="6"/>
  <c r="CJ626" i="6"/>
  <c r="DB626" i="6"/>
  <c r="CP626" i="6"/>
  <c r="BZ626" i="6"/>
  <c r="N627" i="6"/>
  <c r="M628" i="6"/>
  <c r="I628" i="6"/>
  <c r="F628" i="6"/>
  <c r="G628" i="6" s="1"/>
  <c r="U628" i="6"/>
  <c r="L628" i="6"/>
  <c r="AA628" i="6"/>
  <c r="AM628" i="6"/>
  <c r="AD628" i="6"/>
  <c r="A628" i="6"/>
  <c r="D628" i="6"/>
  <c r="X628" i="6"/>
  <c r="E628" i="6"/>
  <c r="AP628" i="6"/>
  <c r="B629" i="6"/>
  <c r="J629" i="6" s="1"/>
  <c r="AG628" i="6"/>
  <c r="AJ628" i="6"/>
  <c r="O628" i="6"/>
  <c r="R628" i="6"/>
  <c r="BN630" i="6"/>
  <c r="BP629" i="6"/>
  <c r="BU629" i="6"/>
  <c r="BM629" i="6"/>
  <c r="BX629" i="6"/>
  <c r="BQ629" i="6"/>
  <c r="AT628" i="6"/>
  <c r="AU628" i="6"/>
  <c r="AS628" i="6"/>
  <c r="K628" i="6"/>
  <c r="DE627" i="6"/>
  <c r="DG627" i="6"/>
  <c r="DF627" i="6"/>
  <c r="BV628" i="6"/>
  <c r="BW627" i="6"/>
  <c r="BY627" i="6" s="1"/>
  <c r="BT627" i="6"/>
  <c r="CA627" i="6" s="1"/>
  <c r="CB626" i="6"/>
  <c r="CC626" i="6" s="1"/>
  <c r="P627" i="6"/>
  <c r="Q627" i="6" s="1"/>
  <c r="H628" i="6"/>
  <c r="N628" i="6" l="1"/>
  <c r="DB627" i="6"/>
  <c r="CV627" i="6"/>
  <c r="CP627" i="6"/>
  <c r="CD627" i="6"/>
  <c r="CJ627" i="6"/>
  <c r="BZ627" i="6"/>
  <c r="CB627" i="6" s="1"/>
  <c r="CC627" i="6" s="1"/>
  <c r="R629" i="6"/>
  <c r="L629" i="6"/>
  <c r="X629" i="6"/>
  <c r="U629" i="6"/>
  <c r="F629" i="6"/>
  <c r="G629" i="6" s="1"/>
  <c r="E629" i="6"/>
  <c r="M629" i="6"/>
  <c r="AG629" i="6"/>
  <c r="D629" i="6"/>
  <c r="AM629" i="6"/>
  <c r="AP629" i="6"/>
  <c r="A629" i="6"/>
  <c r="O629" i="6"/>
  <c r="AJ629" i="6"/>
  <c r="B630" i="6"/>
  <c r="J630" i="6" s="1"/>
  <c r="AA629" i="6"/>
  <c r="AD629" i="6"/>
  <c r="I629" i="6"/>
  <c r="BR629" i="6"/>
  <c r="BS629" i="6" s="1"/>
  <c r="BN631" i="6"/>
  <c r="BQ630" i="6"/>
  <c r="BM630" i="6"/>
  <c r="BR630" i="6"/>
  <c r="BP630" i="6"/>
  <c r="BX630" i="6"/>
  <c r="BU630" i="6"/>
  <c r="AS629" i="6"/>
  <c r="AT629" i="6"/>
  <c r="K629" i="6"/>
  <c r="AU629" i="6"/>
  <c r="BW628" i="6"/>
  <c r="BY628" i="6" s="1"/>
  <c r="DF628" i="6"/>
  <c r="BV629" i="6"/>
  <c r="DG628" i="6"/>
  <c r="DE628" i="6"/>
  <c r="BT628" i="6"/>
  <c r="CA628" i="6" s="1"/>
  <c r="H629" i="6"/>
  <c r="P628" i="6"/>
  <c r="Q628" i="6" s="1"/>
  <c r="BS630" i="6" l="1"/>
  <c r="CV628" i="6"/>
  <c r="CP628" i="6"/>
  <c r="CJ628" i="6"/>
  <c r="CD628" i="6"/>
  <c r="DB628" i="6"/>
  <c r="BZ628" i="6"/>
  <c r="M630" i="6"/>
  <c r="AA630" i="6"/>
  <c r="A630" i="6"/>
  <c r="F630" i="6"/>
  <c r="G630" i="6" s="1"/>
  <c r="B631" i="6"/>
  <c r="E630" i="6"/>
  <c r="U630" i="6"/>
  <c r="AJ630" i="6"/>
  <c r="AM630" i="6"/>
  <c r="I630" i="6"/>
  <c r="L630" i="6"/>
  <c r="AD630" i="6"/>
  <c r="R630" i="6"/>
  <c r="AP630" i="6"/>
  <c r="D630" i="6"/>
  <c r="AG630" i="6"/>
  <c r="X630" i="6"/>
  <c r="O630" i="6"/>
  <c r="N629" i="6"/>
  <c r="BN632" i="6"/>
  <c r="BQ631" i="6"/>
  <c r="BU631" i="6"/>
  <c r="BX631" i="6"/>
  <c r="BM631" i="6"/>
  <c r="BP631" i="6"/>
  <c r="K630" i="6"/>
  <c r="AT630" i="6"/>
  <c r="AU630" i="6"/>
  <c r="AS630" i="6"/>
  <c r="DE629" i="6"/>
  <c r="DF629" i="6"/>
  <c r="DG629" i="6"/>
  <c r="BW629" i="6"/>
  <c r="BY629" i="6" s="1"/>
  <c r="BV630" i="6"/>
  <c r="BT629" i="6"/>
  <c r="CA629" i="6" s="1"/>
  <c r="CB628" i="6"/>
  <c r="CC628" i="6" s="1"/>
  <c r="H630" i="6"/>
  <c r="P629" i="6"/>
  <c r="Q629" i="6" s="1"/>
  <c r="CV629" i="6" l="1"/>
  <c r="DB629" i="6"/>
  <c r="CP629" i="6"/>
  <c r="CJ629" i="6"/>
  <c r="CD629" i="6"/>
  <c r="BZ629" i="6"/>
  <c r="CB629" i="6" s="1"/>
  <c r="CC629" i="6" s="1"/>
  <c r="X631" i="6"/>
  <c r="O631" i="6"/>
  <c r="AM631" i="6"/>
  <c r="AJ631" i="6"/>
  <c r="F631" i="6"/>
  <c r="G631" i="6" s="1"/>
  <c r="M631" i="6"/>
  <c r="AD631" i="6"/>
  <c r="A631" i="6"/>
  <c r="D631" i="6"/>
  <c r="U631" i="6"/>
  <c r="R631" i="6"/>
  <c r="L631" i="6"/>
  <c r="B632" i="6"/>
  <c r="BR632" i="6" s="1"/>
  <c r="I631" i="6"/>
  <c r="AG631" i="6"/>
  <c r="AP631" i="6"/>
  <c r="E631" i="6"/>
  <c r="AA631" i="6"/>
  <c r="J631" i="6"/>
  <c r="AS631" i="6" s="1"/>
  <c r="N630" i="6"/>
  <c r="BR631" i="6"/>
  <c r="BS631" i="6" s="1"/>
  <c r="BN633" i="6"/>
  <c r="BQ632" i="6"/>
  <c r="BX632" i="6"/>
  <c r="BU632" i="6"/>
  <c r="BP632" i="6"/>
  <c r="BM632" i="6"/>
  <c r="DF630" i="6"/>
  <c r="DE630" i="6"/>
  <c r="DG630" i="6"/>
  <c r="BV631" i="6"/>
  <c r="BW630" i="6"/>
  <c r="BY630" i="6" s="1"/>
  <c r="BT630" i="6"/>
  <c r="CA630" i="6" s="1"/>
  <c r="H631" i="6"/>
  <c r="P630" i="6"/>
  <c r="Q630" i="6" s="1"/>
  <c r="J632" i="6" l="1"/>
  <c r="AU632" i="6" s="1"/>
  <c r="N631" i="6"/>
  <c r="AU631" i="6"/>
  <c r="AT631" i="6"/>
  <c r="K631" i="6"/>
  <c r="P631" i="6" s="1"/>
  <c r="Q631" i="6" s="1"/>
  <c r="CV630" i="6"/>
  <c r="CP630" i="6"/>
  <c r="DB630" i="6"/>
  <c r="CD630" i="6"/>
  <c r="CJ630" i="6"/>
  <c r="BZ630" i="6"/>
  <c r="CB630" i="6" s="1"/>
  <c r="CC630" i="6" s="1"/>
  <c r="BS632" i="6"/>
  <c r="R632" i="6"/>
  <c r="L632" i="6"/>
  <c r="B633" i="6"/>
  <c r="M632" i="6"/>
  <c r="E632" i="6"/>
  <c r="F632" i="6"/>
  <c r="G632" i="6" s="1"/>
  <c r="AA632" i="6"/>
  <c r="AD632" i="6"/>
  <c r="I632" i="6"/>
  <c r="D632" i="6"/>
  <c r="U632" i="6"/>
  <c r="AP632" i="6"/>
  <c r="AG632" i="6"/>
  <c r="X632" i="6"/>
  <c r="O632" i="6"/>
  <c r="AM632" i="6"/>
  <c r="AJ632" i="6"/>
  <c r="A632" i="6"/>
  <c r="BN634" i="6"/>
  <c r="BU633" i="6"/>
  <c r="BX633" i="6"/>
  <c r="BP633" i="6"/>
  <c r="BR633" i="6"/>
  <c r="BM633" i="6"/>
  <c r="BQ633" i="6"/>
  <c r="K632" i="6"/>
  <c r="AT632" i="6"/>
  <c r="BW631" i="6"/>
  <c r="BY631" i="6" s="1"/>
  <c r="DF631" i="6"/>
  <c r="BV632" i="6"/>
  <c r="DG631" i="6"/>
  <c r="DE631" i="6"/>
  <c r="BT631" i="6"/>
  <c r="CA631" i="6" s="1"/>
  <c r="H632" i="6"/>
  <c r="J633" i="6" l="1"/>
  <c r="AS633" i="6" s="1"/>
  <c r="AS632" i="6"/>
  <c r="BS633" i="6"/>
  <c r="DB631" i="6"/>
  <c r="CV631" i="6"/>
  <c r="CP631" i="6"/>
  <c r="CD631" i="6"/>
  <c r="CJ631" i="6"/>
  <c r="BZ631" i="6"/>
  <c r="CB631" i="6" s="1"/>
  <c r="CC631" i="6" s="1"/>
  <c r="B634" i="6"/>
  <c r="AG633" i="6"/>
  <c r="X633" i="6"/>
  <c r="L633" i="6"/>
  <c r="R633" i="6"/>
  <c r="AP633" i="6"/>
  <c r="O633" i="6"/>
  <c r="AA633" i="6"/>
  <c r="AD633" i="6"/>
  <c r="F633" i="6"/>
  <c r="G633" i="6" s="1"/>
  <c r="AJ633" i="6"/>
  <c r="A633" i="6"/>
  <c r="AM633" i="6"/>
  <c r="I633" i="6"/>
  <c r="M633" i="6"/>
  <c r="D633" i="6"/>
  <c r="E633" i="6"/>
  <c r="U633" i="6"/>
  <c r="N632" i="6"/>
  <c r="BN635" i="6"/>
  <c r="BX634" i="6"/>
  <c r="BP634" i="6"/>
  <c r="BM634" i="6"/>
  <c r="BQ634" i="6"/>
  <c r="BU634" i="6"/>
  <c r="AT633" i="6"/>
  <c r="BW632" i="6"/>
  <c r="BY632" i="6" s="1"/>
  <c r="DG632" i="6"/>
  <c r="DF632" i="6"/>
  <c r="DE632" i="6"/>
  <c r="BV633" i="6"/>
  <c r="BT632" i="6"/>
  <c r="CA632" i="6" s="1"/>
  <c r="H633" i="6"/>
  <c r="P632" i="6"/>
  <c r="Q632" i="6" s="1"/>
  <c r="K633" i="6" l="1"/>
  <c r="P633" i="6" s="1"/>
  <c r="Q633" i="6" s="1"/>
  <c r="AU633" i="6"/>
  <c r="J634" i="6"/>
  <c r="AT634" i="6" s="1"/>
  <c r="BR634" i="6"/>
  <c r="BS634" i="6" s="1"/>
  <c r="N633" i="6"/>
  <c r="CD632" i="6"/>
  <c r="DB632" i="6"/>
  <c r="CV632" i="6"/>
  <c r="CP632" i="6"/>
  <c r="CJ632" i="6"/>
  <c r="BZ632" i="6"/>
  <c r="M634" i="6"/>
  <c r="F634" i="6"/>
  <c r="G634" i="6" s="1"/>
  <c r="AP634" i="6"/>
  <c r="L634" i="6"/>
  <c r="AG634" i="6"/>
  <c r="AJ634" i="6"/>
  <c r="B635" i="6"/>
  <c r="AA634" i="6"/>
  <c r="O634" i="6"/>
  <c r="AM634" i="6"/>
  <c r="AD634" i="6"/>
  <c r="A634" i="6"/>
  <c r="U634" i="6"/>
  <c r="I634" i="6"/>
  <c r="X634" i="6"/>
  <c r="D634" i="6"/>
  <c r="R634" i="6"/>
  <c r="E634" i="6"/>
  <c r="BN636" i="6"/>
  <c r="BP635" i="6"/>
  <c r="BM635" i="6"/>
  <c r="BU635" i="6"/>
  <c r="BQ635" i="6"/>
  <c r="BX635" i="6"/>
  <c r="AU634" i="6"/>
  <c r="BV634" i="6"/>
  <c r="DE633" i="6"/>
  <c r="BW633" i="6"/>
  <c r="BY633" i="6" s="1"/>
  <c r="DG633" i="6"/>
  <c r="DF633" i="6"/>
  <c r="BT633" i="6"/>
  <c r="CA633" i="6" s="1"/>
  <c r="CB632" i="6"/>
  <c r="CC632" i="6" s="1"/>
  <c r="H634" i="6"/>
  <c r="AS634" i="6" l="1"/>
  <c r="J635" i="6"/>
  <c r="K634" i="6"/>
  <c r="BR635" i="6"/>
  <c r="BS635" i="6" s="1"/>
  <c r="N634" i="6"/>
  <c r="DB633" i="6"/>
  <c r="CJ633" i="6"/>
  <c r="CD633" i="6"/>
  <c r="CV633" i="6"/>
  <c r="CP633" i="6"/>
  <c r="BZ633" i="6"/>
  <c r="AD635" i="6"/>
  <c r="O635" i="6"/>
  <c r="AA635" i="6"/>
  <c r="X635" i="6"/>
  <c r="I635" i="6"/>
  <c r="K635" i="6" s="1"/>
  <c r="R635" i="6"/>
  <c r="M635" i="6"/>
  <c r="AJ635" i="6"/>
  <c r="F635" i="6"/>
  <c r="G635" i="6" s="1"/>
  <c r="AP635" i="6"/>
  <c r="E635" i="6"/>
  <c r="U635" i="6"/>
  <c r="A635" i="6"/>
  <c r="AG635" i="6"/>
  <c r="D635" i="6"/>
  <c r="L635" i="6"/>
  <c r="B636" i="6"/>
  <c r="AM635" i="6"/>
  <c r="BN637" i="6"/>
  <c r="BM636" i="6"/>
  <c r="BR636" i="6"/>
  <c r="BS636" i="6" s="1"/>
  <c r="BU636" i="6"/>
  <c r="BQ636" i="6"/>
  <c r="BP636" i="6"/>
  <c r="BX636" i="6"/>
  <c r="AU635" i="6"/>
  <c r="AT635" i="6"/>
  <c r="J636" i="6"/>
  <c r="AS635" i="6"/>
  <c r="BV635" i="6"/>
  <c r="BW634" i="6"/>
  <c r="BY634" i="6" s="1"/>
  <c r="DG634" i="6"/>
  <c r="DF634" i="6"/>
  <c r="DE634" i="6"/>
  <c r="BT634" i="6"/>
  <c r="CA634" i="6" s="1"/>
  <c r="CB633" i="6"/>
  <c r="CC633" i="6" s="1"/>
  <c r="H635" i="6"/>
  <c r="P634" i="6"/>
  <c r="Q634" i="6" s="1"/>
  <c r="N635" i="6" l="1"/>
  <c r="CP634" i="6"/>
  <c r="CV634" i="6"/>
  <c r="CD634" i="6"/>
  <c r="DB634" i="6"/>
  <c r="CJ634" i="6"/>
  <c r="BZ634" i="6"/>
  <c r="CB634" i="6" s="1"/>
  <c r="CC634" i="6" s="1"/>
  <c r="AD636" i="6"/>
  <c r="A636" i="6"/>
  <c r="M636" i="6"/>
  <c r="X636" i="6"/>
  <c r="E636" i="6"/>
  <c r="AA636" i="6"/>
  <c r="R636" i="6"/>
  <c r="F636" i="6"/>
  <c r="G636" i="6" s="1"/>
  <c r="L636" i="6"/>
  <c r="U636" i="6"/>
  <c r="D636" i="6"/>
  <c r="AG636" i="6"/>
  <c r="AP636" i="6"/>
  <c r="B637" i="6"/>
  <c r="BR637" i="6" s="1"/>
  <c r="BS637" i="6" s="1"/>
  <c r="I636" i="6"/>
  <c r="K636" i="6" s="1"/>
  <c r="AJ636" i="6"/>
  <c r="O636" i="6"/>
  <c r="AM636" i="6"/>
  <c r="BN638" i="6"/>
  <c r="BQ637" i="6"/>
  <c r="BU637" i="6"/>
  <c r="BX637" i="6"/>
  <c r="BP637" i="6"/>
  <c r="BM637" i="6"/>
  <c r="AT636" i="6"/>
  <c r="AU636" i="6"/>
  <c r="AS636" i="6"/>
  <c r="DE635" i="6"/>
  <c r="BW635" i="6"/>
  <c r="BY635" i="6" s="1"/>
  <c r="DG635" i="6"/>
  <c r="DF635" i="6"/>
  <c r="BV636" i="6"/>
  <c r="BT635" i="6"/>
  <c r="CA635" i="6" s="1"/>
  <c r="H636" i="6"/>
  <c r="P635" i="6"/>
  <c r="Q635" i="6" s="1"/>
  <c r="CJ635" i="6" l="1"/>
  <c r="CD635" i="6"/>
  <c r="DB635" i="6"/>
  <c r="CP635" i="6"/>
  <c r="CV635" i="6"/>
  <c r="BZ635" i="6"/>
  <c r="CB635" i="6" s="1"/>
  <c r="CC635" i="6" s="1"/>
  <c r="M637" i="6"/>
  <c r="U637" i="6"/>
  <c r="R637" i="6"/>
  <c r="L637" i="6"/>
  <c r="E637" i="6"/>
  <c r="AG637" i="6"/>
  <c r="AD637" i="6"/>
  <c r="D637" i="6"/>
  <c r="B638" i="6"/>
  <c r="AJ637" i="6"/>
  <c r="A637" i="6"/>
  <c r="AM637" i="6"/>
  <c r="O637" i="6"/>
  <c r="AA637" i="6"/>
  <c r="X637" i="6"/>
  <c r="I637" i="6"/>
  <c r="AP637" i="6"/>
  <c r="F637" i="6"/>
  <c r="G637" i="6" s="1"/>
  <c r="J637" i="6"/>
  <c r="AS637" i="6" s="1"/>
  <c r="N636" i="6"/>
  <c r="BN639" i="6"/>
  <c r="BQ638" i="6"/>
  <c r="BM638" i="6"/>
  <c r="BR638" i="6"/>
  <c r="BS638" i="6" s="1"/>
  <c r="BX638" i="6"/>
  <c r="BU638" i="6"/>
  <c r="BP638" i="6"/>
  <c r="DE636" i="6"/>
  <c r="BV637" i="6"/>
  <c r="DG636" i="6"/>
  <c r="DF636" i="6"/>
  <c r="BW636" i="6"/>
  <c r="BY636" i="6" s="1"/>
  <c r="BT636" i="6"/>
  <c r="CA636" i="6" s="1"/>
  <c r="H637" i="6"/>
  <c r="P636" i="6"/>
  <c r="Q636" i="6" s="1"/>
  <c r="J638" i="6" l="1"/>
  <c r="J639" i="6" s="1"/>
  <c r="AT637" i="6"/>
  <c r="K637" i="6"/>
  <c r="AU637" i="6"/>
  <c r="CP636" i="6"/>
  <c r="CD636" i="6"/>
  <c r="DB636" i="6"/>
  <c r="CJ636" i="6"/>
  <c r="CV636" i="6"/>
  <c r="BZ636" i="6"/>
  <c r="CB636" i="6" s="1"/>
  <c r="CC636" i="6" s="1"/>
  <c r="N637" i="6"/>
  <c r="AD638" i="6"/>
  <c r="A638" i="6"/>
  <c r="F638" i="6"/>
  <c r="G638" i="6" s="1"/>
  <c r="X638" i="6"/>
  <c r="D638" i="6"/>
  <c r="E638" i="6"/>
  <c r="U638" i="6"/>
  <c r="R638" i="6"/>
  <c r="B639" i="6"/>
  <c r="M638" i="6"/>
  <c r="O638" i="6"/>
  <c r="AA638" i="6"/>
  <c r="AP638" i="6"/>
  <c r="I638" i="6"/>
  <c r="K638" i="6" s="1"/>
  <c r="AG638" i="6"/>
  <c r="AJ638" i="6"/>
  <c r="L638" i="6"/>
  <c r="AM638" i="6"/>
  <c r="BN640" i="6"/>
  <c r="BQ639" i="6"/>
  <c r="BX639" i="6"/>
  <c r="BU639" i="6"/>
  <c r="BP639" i="6"/>
  <c r="BR639" i="6"/>
  <c r="BS639" i="6" s="1"/>
  <c r="BM639" i="6"/>
  <c r="AS638" i="6"/>
  <c r="DE637" i="6"/>
  <c r="BW637" i="6"/>
  <c r="BY637" i="6" s="1"/>
  <c r="DG637" i="6"/>
  <c r="DF637" i="6"/>
  <c r="BV638" i="6"/>
  <c r="BT637" i="6"/>
  <c r="CA637" i="6" s="1"/>
  <c r="H638" i="6"/>
  <c r="P637" i="6"/>
  <c r="Q637" i="6" s="1"/>
  <c r="AU638" i="6" l="1"/>
  <c r="AT638" i="6"/>
  <c r="DB637" i="6"/>
  <c r="CP637" i="6"/>
  <c r="CV637" i="6"/>
  <c r="CD637" i="6"/>
  <c r="CJ637" i="6"/>
  <c r="BZ637" i="6"/>
  <c r="CB637" i="6" s="1"/>
  <c r="CC637" i="6" s="1"/>
  <c r="N638" i="6"/>
  <c r="R639" i="6"/>
  <c r="U639" i="6"/>
  <c r="AP639" i="6"/>
  <c r="O639" i="6"/>
  <c r="AJ639" i="6"/>
  <c r="L639" i="6"/>
  <c r="M639" i="6"/>
  <c r="AG639" i="6"/>
  <c r="F639" i="6"/>
  <c r="G639" i="6" s="1"/>
  <c r="AA639" i="6"/>
  <c r="I639" i="6"/>
  <c r="K639" i="6" s="1"/>
  <c r="A639" i="6"/>
  <c r="E639" i="6"/>
  <c r="AM639" i="6"/>
  <c r="AD639" i="6"/>
  <c r="D639" i="6"/>
  <c r="X639" i="6"/>
  <c r="B640" i="6"/>
  <c r="BN641" i="6"/>
  <c r="BU640" i="6"/>
  <c r="BX640" i="6"/>
  <c r="BP640" i="6"/>
  <c r="BQ640" i="6"/>
  <c r="BM640" i="6"/>
  <c r="BR640" i="6"/>
  <c r="BS640" i="6" s="1"/>
  <c r="J640" i="6"/>
  <c r="AU639" i="6"/>
  <c r="AS639" i="6"/>
  <c r="AT639" i="6"/>
  <c r="DG638" i="6"/>
  <c r="DE638" i="6"/>
  <c r="BW638" i="6"/>
  <c r="BY638" i="6" s="1"/>
  <c r="DF638" i="6"/>
  <c r="BV639" i="6"/>
  <c r="BT638" i="6"/>
  <c r="CA638" i="6" s="1"/>
  <c r="H639" i="6"/>
  <c r="P638" i="6"/>
  <c r="Q638" i="6" s="1"/>
  <c r="CJ638" i="6" l="1"/>
  <c r="CD638" i="6"/>
  <c r="CV638" i="6"/>
  <c r="DB638" i="6"/>
  <c r="CP638" i="6"/>
  <c r="BZ638" i="6"/>
  <c r="N639" i="6"/>
  <c r="R640" i="6"/>
  <c r="L640" i="6"/>
  <c r="AM640" i="6"/>
  <c r="B641" i="6"/>
  <c r="O640" i="6"/>
  <c r="M640" i="6"/>
  <c r="A640" i="6"/>
  <c r="E640" i="6"/>
  <c r="AJ640" i="6"/>
  <c r="U640" i="6"/>
  <c r="I640" i="6"/>
  <c r="K640" i="6" s="1"/>
  <c r="AA640" i="6"/>
  <c r="AP640" i="6"/>
  <c r="AG640" i="6"/>
  <c r="AD640" i="6"/>
  <c r="F640" i="6"/>
  <c r="G640" i="6" s="1"/>
  <c r="X640" i="6"/>
  <c r="D640" i="6"/>
  <c r="BU641" i="6"/>
  <c r="BP641" i="6"/>
  <c r="BQ641" i="6"/>
  <c r="BX641" i="6"/>
  <c r="BM641" i="6"/>
  <c r="BN642" i="6"/>
  <c r="AT640" i="6"/>
  <c r="AU640" i="6"/>
  <c r="J641" i="6"/>
  <c r="AS640" i="6"/>
  <c r="DF639" i="6"/>
  <c r="BV640" i="6"/>
  <c r="BW639" i="6"/>
  <c r="BY639" i="6" s="1"/>
  <c r="DE639" i="6"/>
  <c r="DG639" i="6"/>
  <c r="BT639" i="6"/>
  <c r="CA639" i="6" s="1"/>
  <c r="CB638" i="6"/>
  <c r="CC638" i="6" s="1"/>
  <c r="H640" i="6"/>
  <c r="P639" i="6"/>
  <c r="Q639" i="6" s="1"/>
  <c r="DB639" i="6" l="1"/>
  <c r="CP639" i="6"/>
  <c r="CD639" i="6"/>
  <c r="CJ639" i="6"/>
  <c r="CV639" i="6"/>
  <c r="BZ639" i="6"/>
  <c r="CB639" i="6" s="1"/>
  <c r="CC639" i="6" s="1"/>
  <c r="N640" i="6"/>
  <c r="AD641" i="6"/>
  <c r="I641" i="6"/>
  <c r="AP641" i="6"/>
  <c r="O641" i="6"/>
  <c r="R641" i="6"/>
  <c r="E641" i="6"/>
  <c r="F641" i="6"/>
  <c r="G641" i="6" s="1"/>
  <c r="B642" i="6"/>
  <c r="M641" i="6"/>
  <c r="L641" i="6"/>
  <c r="U641" i="6"/>
  <c r="AG641" i="6"/>
  <c r="AA641" i="6"/>
  <c r="AJ641" i="6"/>
  <c r="A641" i="6"/>
  <c r="AM641" i="6"/>
  <c r="X641" i="6"/>
  <c r="D641" i="6"/>
  <c r="BR641" i="6"/>
  <c r="BS641" i="6" s="1"/>
  <c r="BN643" i="6"/>
  <c r="BU642" i="6"/>
  <c r="BP642" i="6"/>
  <c r="BM642" i="6"/>
  <c r="BR642" i="6"/>
  <c r="BQ642" i="6"/>
  <c r="BX642" i="6"/>
  <c r="J642" i="6"/>
  <c r="AT641" i="6"/>
  <c r="AU641" i="6"/>
  <c r="K641" i="6"/>
  <c r="AS641" i="6"/>
  <c r="BV641" i="6"/>
  <c r="BW640" i="6"/>
  <c r="BY640" i="6" s="1"/>
  <c r="DG640" i="6"/>
  <c r="DE640" i="6"/>
  <c r="DF640" i="6"/>
  <c r="BT640" i="6"/>
  <c r="CA640" i="6" s="1"/>
  <c r="H641" i="6"/>
  <c r="P640" i="6"/>
  <c r="Q640" i="6" s="1"/>
  <c r="CP640" i="6" l="1"/>
  <c r="DB640" i="6"/>
  <c r="CV640" i="6"/>
  <c r="CJ640" i="6"/>
  <c r="CD640" i="6"/>
  <c r="BZ640" i="6"/>
  <c r="CB640" i="6" s="1"/>
  <c r="CC640" i="6" s="1"/>
  <c r="N641" i="6"/>
  <c r="BS642" i="6"/>
  <c r="AD642" i="6"/>
  <c r="L642" i="6"/>
  <c r="AG642" i="6"/>
  <c r="R642" i="6"/>
  <c r="D642" i="6"/>
  <c r="M642" i="6"/>
  <c r="AJ642" i="6"/>
  <c r="E642" i="6"/>
  <c r="I642" i="6"/>
  <c r="X642" i="6"/>
  <c r="F642" i="6"/>
  <c r="G642" i="6" s="1"/>
  <c r="B643" i="6"/>
  <c r="AA642" i="6"/>
  <c r="O642" i="6"/>
  <c r="AM642" i="6"/>
  <c r="AP642" i="6"/>
  <c r="A642" i="6"/>
  <c r="U642" i="6"/>
  <c r="BN644" i="6"/>
  <c r="BP643" i="6"/>
  <c r="BM643" i="6"/>
  <c r="BU643" i="6"/>
  <c r="BQ643" i="6"/>
  <c r="BX643" i="6"/>
  <c r="AT642" i="6"/>
  <c r="AU642" i="6"/>
  <c r="K642" i="6"/>
  <c r="AS642" i="6"/>
  <c r="DF641" i="6"/>
  <c r="BW641" i="6"/>
  <c r="BY641" i="6" s="1"/>
  <c r="DG641" i="6"/>
  <c r="BV642" i="6"/>
  <c r="DE641" i="6"/>
  <c r="BT641" i="6"/>
  <c r="CA641" i="6" s="1"/>
  <c r="H642" i="6"/>
  <c r="P641" i="6"/>
  <c r="Q641" i="6" s="1"/>
  <c r="N642" i="6" l="1"/>
  <c r="CJ641" i="6"/>
  <c r="DB641" i="6"/>
  <c r="CP641" i="6"/>
  <c r="CV641" i="6"/>
  <c r="CD641" i="6"/>
  <c r="BZ641" i="6"/>
  <c r="CB641" i="6" s="1"/>
  <c r="CC641" i="6" s="1"/>
  <c r="AP643" i="6"/>
  <c r="D643" i="6"/>
  <c r="AA643" i="6"/>
  <c r="AJ643" i="6"/>
  <c r="E643" i="6"/>
  <c r="X643" i="6"/>
  <c r="R643" i="6"/>
  <c r="AM643" i="6"/>
  <c r="F643" i="6"/>
  <c r="G643" i="6" s="1"/>
  <c r="M643" i="6"/>
  <c r="L643" i="6"/>
  <c r="AD643" i="6"/>
  <c r="B644" i="6"/>
  <c r="J644" i="6" s="1"/>
  <c r="O643" i="6"/>
  <c r="I643" i="6"/>
  <c r="AG643" i="6"/>
  <c r="A643" i="6"/>
  <c r="U643" i="6"/>
  <c r="J643" i="6"/>
  <c r="BR643" i="6"/>
  <c r="BS643" i="6" s="1"/>
  <c r="BN645" i="6"/>
  <c r="BM644" i="6"/>
  <c r="BR644" i="6"/>
  <c r="BX644" i="6"/>
  <c r="BU644" i="6"/>
  <c r="BP644" i="6"/>
  <c r="BQ644" i="6"/>
  <c r="AS643" i="6"/>
  <c r="AU643" i="6"/>
  <c r="AT643" i="6"/>
  <c r="BW642" i="6"/>
  <c r="BY642" i="6" s="1"/>
  <c r="BV643" i="6"/>
  <c r="DF642" i="6"/>
  <c r="DG642" i="6"/>
  <c r="DE642" i="6"/>
  <c r="BT642" i="6"/>
  <c r="CA642" i="6" s="1"/>
  <c r="H643" i="6"/>
  <c r="P642" i="6"/>
  <c r="Q642" i="6" s="1"/>
  <c r="K643" i="6" l="1"/>
  <c r="BS644" i="6"/>
  <c r="DB642" i="6"/>
  <c r="CP642" i="6"/>
  <c r="CV642" i="6"/>
  <c r="CJ642" i="6"/>
  <c r="CD642" i="6"/>
  <c r="BZ642" i="6"/>
  <c r="N643" i="6"/>
  <c r="R644" i="6"/>
  <c r="E644" i="6"/>
  <c r="I644" i="6"/>
  <c r="U644" i="6"/>
  <c r="B645" i="6"/>
  <c r="BR645" i="6" s="1"/>
  <c r="BS645" i="6" s="1"/>
  <c r="AD644" i="6"/>
  <c r="M644" i="6"/>
  <c r="AA644" i="6"/>
  <c r="A644" i="6"/>
  <c r="AG644" i="6"/>
  <c r="L644" i="6"/>
  <c r="AP644" i="6"/>
  <c r="D644" i="6"/>
  <c r="X644" i="6"/>
  <c r="F644" i="6"/>
  <c r="G644" i="6" s="1"/>
  <c r="AJ644" i="6"/>
  <c r="O644" i="6"/>
  <c r="AM644" i="6"/>
  <c r="BN646" i="6"/>
  <c r="BP645" i="6"/>
  <c r="BU645" i="6"/>
  <c r="BM645" i="6"/>
  <c r="BQ645" i="6"/>
  <c r="BX645" i="6"/>
  <c r="AU644" i="6"/>
  <c r="AS644" i="6"/>
  <c r="AT644" i="6"/>
  <c r="K644" i="6"/>
  <c r="BW643" i="6"/>
  <c r="BY643" i="6" s="1"/>
  <c r="BV644" i="6"/>
  <c r="DG643" i="6"/>
  <c r="DF643" i="6"/>
  <c r="DE643" i="6"/>
  <c r="BT643" i="6"/>
  <c r="CA643" i="6" s="1"/>
  <c r="CB642" i="6"/>
  <c r="CC642" i="6" s="1"/>
  <c r="H644" i="6"/>
  <c r="P643" i="6"/>
  <c r="Q643" i="6" s="1"/>
  <c r="N644" i="6" l="1"/>
  <c r="CV643" i="6"/>
  <c r="CP643" i="6"/>
  <c r="DB643" i="6"/>
  <c r="CJ643" i="6"/>
  <c r="CD643" i="6"/>
  <c r="BZ643" i="6"/>
  <c r="CB643" i="6" s="1"/>
  <c r="CC643" i="6" s="1"/>
  <c r="J645" i="6"/>
  <c r="AU645" i="6" s="1"/>
  <c r="AJ645" i="6"/>
  <c r="B646" i="6"/>
  <c r="AM645" i="6"/>
  <c r="I645" i="6"/>
  <c r="AD645" i="6"/>
  <c r="L645" i="6"/>
  <c r="X645" i="6"/>
  <c r="M645" i="6"/>
  <c r="U645" i="6"/>
  <c r="D645" i="6"/>
  <c r="AG645" i="6"/>
  <c r="F645" i="6"/>
  <c r="G645" i="6" s="1"/>
  <c r="O645" i="6"/>
  <c r="E645" i="6"/>
  <c r="AP645" i="6"/>
  <c r="A645" i="6"/>
  <c r="AA645" i="6"/>
  <c r="R645" i="6"/>
  <c r="BN647" i="6"/>
  <c r="BQ646" i="6"/>
  <c r="BM646" i="6"/>
  <c r="BR646" i="6"/>
  <c r="BS646" i="6" s="1"/>
  <c r="BP646" i="6"/>
  <c r="BU646" i="6"/>
  <c r="BX646" i="6"/>
  <c r="BW644" i="6"/>
  <c r="BY644" i="6" s="1"/>
  <c r="DG644" i="6"/>
  <c r="DE644" i="6"/>
  <c r="BV645" i="6"/>
  <c r="DF644" i="6"/>
  <c r="BT644" i="6"/>
  <c r="CA644" i="6" s="1"/>
  <c r="H645" i="6"/>
  <c r="P644" i="6"/>
  <c r="Q644" i="6" s="1"/>
  <c r="K645" i="6" l="1"/>
  <c r="AT645" i="6"/>
  <c r="J646" i="6"/>
  <c r="AU646" i="6" s="1"/>
  <c r="AS645" i="6"/>
  <c r="DB644" i="6"/>
  <c r="CP644" i="6"/>
  <c r="CJ644" i="6"/>
  <c r="CD644" i="6"/>
  <c r="CV644" i="6"/>
  <c r="BZ644" i="6"/>
  <c r="CB644" i="6" s="1"/>
  <c r="CC644" i="6" s="1"/>
  <c r="N645" i="6"/>
  <c r="AD646" i="6"/>
  <c r="I646" i="6"/>
  <c r="U646" i="6"/>
  <c r="AG646" i="6"/>
  <c r="M646" i="6"/>
  <c r="A646" i="6"/>
  <c r="D646" i="6"/>
  <c r="AP646" i="6"/>
  <c r="E646" i="6"/>
  <c r="F646" i="6"/>
  <c r="G646" i="6" s="1"/>
  <c r="AA646" i="6"/>
  <c r="AJ646" i="6"/>
  <c r="L646" i="6"/>
  <c r="AM646" i="6"/>
  <c r="X646" i="6"/>
  <c r="O646" i="6"/>
  <c r="R646" i="6"/>
  <c r="B647" i="6"/>
  <c r="BR647" i="6" s="1"/>
  <c r="BS647" i="6" s="1"/>
  <c r="BN648" i="6"/>
  <c r="BQ647" i="6"/>
  <c r="BU647" i="6"/>
  <c r="BM647" i="6"/>
  <c r="BX647" i="6"/>
  <c r="BP647" i="6"/>
  <c r="J647" i="6"/>
  <c r="AT646" i="6"/>
  <c r="AS646" i="6"/>
  <c r="DE645" i="6"/>
  <c r="BV646" i="6"/>
  <c r="BW645" i="6"/>
  <c r="BY645" i="6" s="1"/>
  <c r="DG645" i="6"/>
  <c r="DF645" i="6"/>
  <c r="BT645" i="6"/>
  <c r="CA645" i="6" s="1"/>
  <c r="P645" i="6"/>
  <c r="Q645" i="6" s="1"/>
  <c r="H646" i="6"/>
  <c r="K646" i="6" l="1"/>
  <c r="N646" i="6"/>
  <c r="DB645" i="6"/>
  <c r="CV645" i="6"/>
  <c r="CD645" i="6"/>
  <c r="CP645" i="6"/>
  <c r="CJ645" i="6"/>
  <c r="BZ645" i="6"/>
  <c r="CB645" i="6" s="1"/>
  <c r="CC645" i="6" s="1"/>
  <c r="X647" i="6"/>
  <c r="O647" i="6"/>
  <c r="AM647" i="6"/>
  <c r="L647" i="6"/>
  <c r="AJ647" i="6"/>
  <c r="A647" i="6"/>
  <c r="AD647" i="6"/>
  <c r="M647" i="6"/>
  <c r="F647" i="6"/>
  <c r="G647" i="6" s="1"/>
  <c r="AA647" i="6"/>
  <c r="AG647" i="6"/>
  <c r="R647" i="6"/>
  <c r="E647" i="6"/>
  <c r="B648" i="6"/>
  <c r="AP647" i="6"/>
  <c r="D647" i="6"/>
  <c r="U647" i="6"/>
  <c r="I647" i="6"/>
  <c r="BN649" i="6"/>
  <c r="BX648" i="6"/>
  <c r="BU648" i="6"/>
  <c r="BP648" i="6"/>
  <c r="BM648" i="6"/>
  <c r="BQ648" i="6"/>
  <c r="AU647" i="6"/>
  <c r="K647" i="6"/>
  <c r="AT647" i="6"/>
  <c r="AS647" i="6"/>
  <c r="BV647" i="6"/>
  <c r="DE646" i="6"/>
  <c r="BW646" i="6"/>
  <c r="BY646" i="6" s="1"/>
  <c r="DF646" i="6"/>
  <c r="DG646" i="6"/>
  <c r="BT646" i="6"/>
  <c r="CA646" i="6" s="1"/>
  <c r="P646" i="6"/>
  <c r="Q646" i="6" s="1"/>
  <c r="H647" i="6"/>
  <c r="DB646" i="6" l="1"/>
  <c r="CV646" i="6"/>
  <c r="CJ646" i="6"/>
  <c r="CD646" i="6"/>
  <c r="CP646" i="6"/>
  <c r="BZ646" i="6"/>
  <c r="CB646" i="6" s="1"/>
  <c r="CC646" i="6" s="1"/>
  <c r="AJ648" i="6"/>
  <c r="A648" i="6"/>
  <c r="F648" i="6"/>
  <c r="G648" i="6" s="1"/>
  <c r="O648" i="6"/>
  <c r="D648" i="6"/>
  <c r="R648" i="6"/>
  <c r="L648" i="6"/>
  <c r="AP648" i="6"/>
  <c r="B649" i="6"/>
  <c r="AG648" i="6"/>
  <c r="X648" i="6"/>
  <c r="AM648" i="6"/>
  <c r="M648" i="6"/>
  <c r="AD648" i="6"/>
  <c r="I648" i="6"/>
  <c r="AA648" i="6"/>
  <c r="E648" i="6"/>
  <c r="U648" i="6"/>
  <c r="N647" i="6"/>
  <c r="J648" i="6"/>
  <c r="J649" i="6" s="1"/>
  <c r="BR648" i="6"/>
  <c r="BS648" i="6" s="1"/>
  <c r="BN650" i="6"/>
  <c r="BU649" i="6"/>
  <c r="BX649" i="6"/>
  <c r="BP649" i="6"/>
  <c r="BQ649" i="6"/>
  <c r="BM649" i="6"/>
  <c r="BR649" i="6"/>
  <c r="BV648" i="6"/>
  <c r="DE647" i="6"/>
  <c r="DG647" i="6"/>
  <c r="BW647" i="6"/>
  <c r="BY647" i="6" s="1"/>
  <c r="DF647" i="6"/>
  <c r="BT647" i="6"/>
  <c r="CA647" i="6" s="1"/>
  <c r="H648" i="6"/>
  <c r="P647" i="6"/>
  <c r="Q647" i="6" s="1"/>
  <c r="AT648" i="6" l="1"/>
  <c r="N648" i="6"/>
  <c r="AU648" i="6"/>
  <c r="K648" i="6"/>
  <c r="P648" i="6" s="1"/>
  <c r="Q648" i="6" s="1"/>
  <c r="AS648" i="6"/>
  <c r="DB647" i="6"/>
  <c r="CJ647" i="6"/>
  <c r="CD647" i="6"/>
  <c r="CV647" i="6"/>
  <c r="CP647" i="6"/>
  <c r="BZ647" i="6"/>
  <c r="CB647" i="6" s="1"/>
  <c r="CC647" i="6" s="1"/>
  <c r="BS649" i="6"/>
  <c r="X649" i="6"/>
  <c r="E649" i="6"/>
  <c r="B650" i="6"/>
  <c r="BR650" i="6" s="1"/>
  <c r="AP649" i="6"/>
  <c r="F649" i="6"/>
  <c r="G649" i="6" s="1"/>
  <c r="A649" i="6"/>
  <c r="M649" i="6"/>
  <c r="U649" i="6"/>
  <c r="O649" i="6"/>
  <c r="AJ649" i="6"/>
  <c r="AA649" i="6"/>
  <c r="D649" i="6"/>
  <c r="AG649" i="6"/>
  <c r="AM649" i="6"/>
  <c r="AD649" i="6"/>
  <c r="I649" i="6"/>
  <c r="K649" i="6" s="1"/>
  <c r="R649" i="6"/>
  <c r="L649" i="6"/>
  <c r="BP650" i="6"/>
  <c r="BN651" i="6"/>
  <c r="BM650" i="6"/>
  <c r="BX650" i="6"/>
  <c r="BQ650" i="6"/>
  <c r="BU650" i="6"/>
  <c r="AT649" i="6"/>
  <c r="AS649" i="6"/>
  <c r="J650" i="6"/>
  <c r="AU649" i="6"/>
  <c r="BW648" i="6"/>
  <c r="BY648" i="6" s="1"/>
  <c r="DF648" i="6"/>
  <c r="BV649" i="6"/>
  <c r="DG648" i="6"/>
  <c r="DE648" i="6"/>
  <c r="BT648" i="6"/>
  <c r="CA648" i="6" s="1"/>
  <c r="H649" i="6"/>
  <c r="N649" i="6" l="1"/>
  <c r="BS650" i="6"/>
  <c r="DB648" i="6"/>
  <c r="CP648" i="6"/>
  <c r="CV648" i="6"/>
  <c r="CJ648" i="6"/>
  <c r="CD648" i="6"/>
  <c r="BZ648" i="6"/>
  <c r="CB648" i="6" s="1"/>
  <c r="CC648" i="6" s="1"/>
  <c r="AJ650" i="6"/>
  <c r="D650" i="6"/>
  <c r="B651" i="6"/>
  <c r="E650" i="6"/>
  <c r="R650" i="6"/>
  <c r="F650" i="6"/>
  <c r="G650" i="6" s="1"/>
  <c r="M650" i="6"/>
  <c r="AA650" i="6"/>
  <c r="X650" i="6"/>
  <c r="I650" i="6"/>
  <c r="O650" i="6"/>
  <c r="AM650" i="6"/>
  <c r="AD650" i="6"/>
  <c r="A650" i="6"/>
  <c r="U650" i="6"/>
  <c r="AP650" i="6"/>
  <c r="L650" i="6"/>
  <c r="AG650" i="6"/>
  <c r="BN652" i="6"/>
  <c r="BP651" i="6"/>
  <c r="BM651" i="6"/>
  <c r="BR651" i="6"/>
  <c r="BS651" i="6" s="1"/>
  <c r="BX651" i="6"/>
  <c r="BU651" i="6"/>
  <c r="BQ651" i="6"/>
  <c r="AT650" i="6"/>
  <c r="AU650" i="6"/>
  <c r="J651" i="6"/>
  <c r="K650" i="6"/>
  <c r="AS650" i="6"/>
  <c r="DF649" i="6"/>
  <c r="DE649" i="6"/>
  <c r="BW649" i="6"/>
  <c r="BY649" i="6" s="1"/>
  <c r="BV650" i="6"/>
  <c r="DG649" i="6"/>
  <c r="BT649" i="6"/>
  <c r="CA649" i="6" s="1"/>
  <c r="H650" i="6"/>
  <c r="P649" i="6"/>
  <c r="Q649" i="6" s="1"/>
  <c r="CD649" i="6" l="1"/>
  <c r="CV649" i="6"/>
  <c r="CP649" i="6"/>
  <c r="CJ649" i="6"/>
  <c r="DB649" i="6"/>
  <c r="BZ649" i="6"/>
  <c r="AD651" i="6"/>
  <c r="O651" i="6"/>
  <c r="AA651" i="6"/>
  <c r="AP651" i="6"/>
  <c r="D651" i="6"/>
  <c r="A651" i="6"/>
  <c r="F651" i="6"/>
  <c r="G651" i="6" s="1"/>
  <c r="M651" i="6"/>
  <c r="U651" i="6"/>
  <c r="X651" i="6"/>
  <c r="E651" i="6"/>
  <c r="R651" i="6"/>
  <c r="B652" i="6"/>
  <c r="BR652" i="6" s="1"/>
  <c r="BS652" i="6" s="1"/>
  <c r="L651" i="6"/>
  <c r="AG651" i="6"/>
  <c r="AJ651" i="6"/>
  <c r="I651" i="6"/>
  <c r="K651" i="6" s="1"/>
  <c r="AM651" i="6"/>
  <c r="N650" i="6"/>
  <c r="BM652" i="6"/>
  <c r="BN653" i="6"/>
  <c r="BP652" i="6"/>
  <c r="BQ652" i="6"/>
  <c r="BX652" i="6"/>
  <c r="BU652" i="6"/>
  <c r="AU651" i="6"/>
  <c r="AS651" i="6"/>
  <c r="AT651" i="6"/>
  <c r="DE650" i="6"/>
  <c r="BV651" i="6"/>
  <c r="DG650" i="6"/>
  <c r="DF650" i="6"/>
  <c r="BW650" i="6"/>
  <c r="BY650" i="6" s="1"/>
  <c r="BT650" i="6"/>
  <c r="CA650" i="6" s="1"/>
  <c r="CB649" i="6"/>
  <c r="CC649" i="6" s="1"/>
  <c r="H651" i="6"/>
  <c r="P650" i="6"/>
  <c r="Q650" i="6" s="1"/>
  <c r="N651" i="6" l="1"/>
  <c r="CV650" i="6"/>
  <c r="CJ650" i="6"/>
  <c r="DB650" i="6"/>
  <c r="CD650" i="6"/>
  <c r="CP650" i="6"/>
  <c r="BZ650" i="6"/>
  <c r="CB650" i="6" s="1"/>
  <c r="CC650" i="6" s="1"/>
  <c r="AD652" i="6"/>
  <c r="A652" i="6"/>
  <c r="R652" i="6"/>
  <c r="L652" i="6"/>
  <c r="B653" i="6"/>
  <c r="BR653" i="6" s="1"/>
  <c r="BS653" i="6" s="1"/>
  <c r="X652" i="6"/>
  <c r="D652" i="6"/>
  <c r="E652" i="6"/>
  <c r="U652" i="6"/>
  <c r="AP652" i="6"/>
  <c r="AG652" i="6"/>
  <c r="I652" i="6"/>
  <c r="AJ652" i="6"/>
  <c r="O652" i="6"/>
  <c r="AM652" i="6"/>
  <c r="M652" i="6"/>
  <c r="AA652" i="6"/>
  <c r="F652" i="6"/>
  <c r="G652" i="6" s="1"/>
  <c r="J652" i="6"/>
  <c r="AU652" i="6" s="1"/>
  <c r="BN654" i="6"/>
  <c r="BP653" i="6"/>
  <c r="BQ653" i="6"/>
  <c r="BX653" i="6"/>
  <c r="BM653" i="6"/>
  <c r="BU653" i="6"/>
  <c r="DF651" i="6"/>
  <c r="DE651" i="6"/>
  <c r="BV652" i="6"/>
  <c r="DG651" i="6"/>
  <c r="BW651" i="6"/>
  <c r="BY651" i="6" s="1"/>
  <c r="BT651" i="6"/>
  <c r="CA651" i="6" s="1"/>
  <c r="H652" i="6"/>
  <c r="P651" i="6"/>
  <c r="Q651" i="6" s="1"/>
  <c r="AT652" i="6" l="1"/>
  <c r="AS652" i="6"/>
  <c r="DB651" i="6"/>
  <c r="CP651" i="6"/>
  <c r="CD651" i="6"/>
  <c r="CV651" i="6"/>
  <c r="CJ651" i="6"/>
  <c r="BZ651" i="6"/>
  <c r="CB651" i="6" s="1"/>
  <c r="CC651" i="6" s="1"/>
  <c r="R653" i="6"/>
  <c r="E653" i="6"/>
  <c r="AA653" i="6"/>
  <c r="X653" i="6"/>
  <c r="F653" i="6"/>
  <c r="G653" i="6" s="1"/>
  <c r="I653" i="6"/>
  <c r="U653" i="6"/>
  <c r="AG653" i="6"/>
  <c r="M653" i="6"/>
  <c r="B654" i="6"/>
  <c r="D653" i="6"/>
  <c r="AJ653" i="6"/>
  <c r="A653" i="6"/>
  <c r="AP653" i="6"/>
  <c r="O653" i="6"/>
  <c r="AM653" i="6"/>
  <c r="AD653" i="6"/>
  <c r="L653" i="6"/>
  <c r="K652" i="6"/>
  <c r="P652" i="6" s="1"/>
  <c r="Q652" i="6" s="1"/>
  <c r="N652" i="6"/>
  <c r="J653" i="6"/>
  <c r="AU653" i="6" s="1"/>
  <c r="BN655" i="6"/>
  <c r="BQ654" i="6"/>
  <c r="BX654" i="6"/>
  <c r="BM654" i="6"/>
  <c r="BR654" i="6"/>
  <c r="BS654" i="6" s="1"/>
  <c r="BU654" i="6"/>
  <c r="BP654" i="6"/>
  <c r="DE652" i="6"/>
  <c r="BW652" i="6"/>
  <c r="BY652" i="6" s="1"/>
  <c r="DG652" i="6"/>
  <c r="DF652" i="6"/>
  <c r="BV653" i="6"/>
  <c r="BT652" i="6"/>
  <c r="CA652" i="6" s="1"/>
  <c r="H653" i="6"/>
  <c r="J654" i="6" l="1"/>
  <c r="AU654" i="6" s="1"/>
  <c r="AT653" i="6"/>
  <c r="K653" i="6"/>
  <c r="P653" i="6" s="1"/>
  <c r="Q653" i="6" s="1"/>
  <c r="AS653" i="6"/>
  <c r="CP652" i="6"/>
  <c r="CJ652" i="6"/>
  <c r="CD652" i="6"/>
  <c r="DB652" i="6"/>
  <c r="CV652" i="6"/>
  <c r="BZ652" i="6"/>
  <c r="CB652" i="6" s="1"/>
  <c r="CC652" i="6" s="1"/>
  <c r="AD654" i="6"/>
  <c r="A654" i="6"/>
  <c r="R654" i="6"/>
  <c r="AJ654" i="6"/>
  <c r="L654" i="6"/>
  <c r="X654" i="6"/>
  <c r="E654" i="6"/>
  <c r="F654" i="6"/>
  <c r="G654" i="6" s="1"/>
  <c r="U654" i="6"/>
  <c r="AP654" i="6"/>
  <c r="D654" i="6"/>
  <c r="AG654" i="6"/>
  <c r="AM654" i="6"/>
  <c r="B655" i="6"/>
  <c r="I654" i="6"/>
  <c r="K654" i="6" s="1"/>
  <c r="AA654" i="6"/>
  <c r="M654" i="6"/>
  <c r="O654" i="6"/>
  <c r="N653" i="6"/>
  <c r="BN656" i="6"/>
  <c r="BQ655" i="6"/>
  <c r="BX655" i="6"/>
  <c r="BU655" i="6"/>
  <c r="BP655" i="6"/>
  <c r="BM655" i="6"/>
  <c r="AS654" i="6"/>
  <c r="AT654" i="6"/>
  <c r="DE653" i="6"/>
  <c r="DF653" i="6"/>
  <c r="BV654" i="6"/>
  <c r="BW653" i="6"/>
  <c r="BY653" i="6" s="1"/>
  <c r="DG653" i="6"/>
  <c r="BT653" i="6"/>
  <c r="CA653" i="6" s="1"/>
  <c r="H654" i="6"/>
  <c r="J655" i="6" l="1"/>
  <c r="AU655" i="6" s="1"/>
  <c r="CJ653" i="6"/>
  <c r="DB653" i="6"/>
  <c r="CP653" i="6"/>
  <c r="CV653" i="6"/>
  <c r="CD653" i="6"/>
  <c r="BZ653" i="6"/>
  <c r="CB653" i="6" s="1"/>
  <c r="CC653" i="6" s="1"/>
  <c r="N654" i="6"/>
  <c r="AJ655" i="6"/>
  <c r="L655" i="6"/>
  <c r="AM655" i="6"/>
  <c r="X655" i="6"/>
  <c r="B656" i="6"/>
  <c r="J656" i="6" s="1"/>
  <c r="F655" i="6"/>
  <c r="G655" i="6" s="1"/>
  <c r="AP655" i="6"/>
  <c r="E655" i="6"/>
  <c r="AA655" i="6"/>
  <c r="AD655" i="6"/>
  <c r="D655" i="6"/>
  <c r="AG655" i="6"/>
  <c r="R655" i="6"/>
  <c r="O655" i="6"/>
  <c r="M655" i="6"/>
  <c r="A655" i="6"/>
  <c r="I655" i="6"/>
  <c r="U655" i="6"/>
  <c r="BR655" i="6"/>
  <c r="BS655" i="6" s="1"/>
  <c r="BN657" i="6"/>
  <c r="BX656" i="6"/>
  <c r="BU656" i="6"/>
  <c r="BP656" i="6"/>
  <c r="BQ656" i="6"/>
  <c r="BM656" i="6"/>
  <c r="DF654" i="6"/>
  <c r="DE654" i="6"/>
  <c r="DG654" i="6"/>
  <c r="BV655" i="6"/>
  <c r="BW654" i="6"/>
  <c r="BY654" i="6" s="1"/>
  <c r="BT654" i="6"/>
  <c r="CA654" i="6" s="1"/>
  <c r="P654" i="6"/>
  <c r="Q654" i="6" s="1"/>
  <c r="H655" i="6"/>
  <c r="K655" i="6" l="1"/>
  <c r="AT655" i="6"/>
  <c r="AS655" i="6"/>
  <c r="BR656" i="6"/>
  <c r="BS656" i="6" s="1"/>
  <c r="N655" i="6"/>
  <c r="CD654" i="6"/>
  <c r="DB654" i="6"/>
  <c r="CV654" i="6"/>
  <c r="CP654" i="6"/>
  <c r="CJ654" i="6"/>
  <c r="BZ654" i="6"/>
  <c r="AD656" i="6"/>
  <c r="I656" i="6"/>
  <c r="K656" i="6" s="1"/>
  <c r="R656" i="6"/>
  <c r="A656" i="6"/>
  <c r="AM656" i="6"/>
  <c r="X656" i="6"/>
  <c r="E656" i="6"/>
  <c r="F656" i="6"/>
  <c r="G656" i="6" s="1"/>
  <c r="L656" i="6"/>
  <c r="D656" i="6"/>
  <c r="M656" i="6"/>
  <c r="AA656" i="6"/>
  <c r="U656" i="6"/>
  <c r="AP656" i="6"/>
  <c r="B657" i="6"/>
  <c r="AG656" i="6"/>
  <c r="AJ656" i="6"/>
  <c r="O656" i="6"/>
  <c r="BN658" i="6"/>
  <c r="BX657" i="6"/>
  <c r="BU657" i="6"/>
  <c r="BP657" i="6"/>
  <c r="BQ657" i="6"/>
  <c r="BM657" i="6"/>
  <c r="AT656" i="6"/>
  <c r="AU656" i="6"/>
  <c r="AS656" i="6"/>
  <c r="BV656" i="6"/>
  <c r="DG655" i="6"/>
  <c r="DE655" i="6"/>
  <c r="BW655" i="6"/>
  <c r="BY655" i="6" s="1"/>
  <c r="DF655" i="6"/>
  <c r="BT655" i="6"/>
  <c r="CA655" i="6" s="1"/>
  <c r="CB654" i="6"/>
  <c r="CC654" i="6" s="1"/>
  <c r="P655" i="6"/>
  <c r="Q655" i="6" s="1"/>
  <c r="H656" i="6"/>
  <c r="CV655" i="6" l="1"/>
  <c r="CD655" i="6"/>
  <c r="DB655" i="6"/>
  <c r="CJ655" i="6"/>
  <c r="CP655" i="6"/>
  <c r="BZ655" i="6"/>
  <c r="AD657" i="6"/>
  <c r="I657" i="6"/>
  <c r="AG657" i="6"/>
  <c r="AP657" i="6"/>
  <c r="O657" i="6"/>
  <c r="AA657" i="6"/>
  <c r="X657" i="6"/>
  <c r="D657" i="6"/>
  <c r="F657" i="6"/>
  <c r="G657" i="6" s="1"/>
  <c r="B658" i="6"/>
  <c r="BR658" i="6" s="1"/>
  <c r="R657" i="6"/>
  <c r="E657" i="6"/>
  <c r="U657" i="6"/>
  <c r="AJ657" i="6"/>
  <c r="A657" i="6"/>
  <c r="AM657" i="6"/>
  <c r="M657" i="6"/>
  <c r="L657" i="6"/>
  <c r="BR657" i="6"/>
  <c r="BS657" i="6" s="1"/>
  <c r="J657" i="6"/>
  <c r="AS657" i="6" s="1"/>
  <c r="N656" i="6"/>
  <c r="BN659" i="6"/>
  <c r="BP658" i="6"/>
  <c r="BM658" i="6"/>
  <c r="BX658" i="6"/>
  <c r="BQ658" i="6"/>
  <c r="BU658" i="6"/>
  <c r="DE656" i="6"/>
  <c r="DF656" i="6"/>
  <c r="BV657" i="6"/>
  <c r="DG656" i="6"/>
  <c r="BW656" i="6"/>
  <c r="BY656" i="6" s="1"/>
  <c r="BT656" i="6"/>
  <c r="CA656" i="6" s="1"/>
  <c r="CB655" i="6"/>
  <c r="CC655" i="6" s="1"/>
  <c r="H657" i="6"/>
  <c r="P656" i="6"/>
  <c r="Q656" i="6" s="1"/>
  <c r="K657" i="6" l="1"/>
  <c r="J658" i="6"/>
  <c r="AU657" i="6"/>
  <c r="AT657" i="6"/>
  <c r="CV656" i="6"/>
  <c r="CJ656" i="6"/>
  <c r="DB656" i="6"/>
  <c r="CP656" i="6"/>
  <c r="CD656" i="6"/>
  <c r="BZ656" i="6"/>
  <c r="N657" i="6"/>
  <c r="R658" i="6"/>
  <c r="I658" i="6"/>
  <c r="B659" i="6"/>
  <c r="AJ658" i="6"/>
  <c r="M658" i="6"/>
  <c r="F658" i="6"/>
  <c r="G658" i="6" s="1"/>
  <c r="AA658" i="6"/>
  <c r="O658" i="6"/>
  <c r="AM658" i="6"/>
  <c r="AP658" i="6"/>
  <c r="A658" i="6"/>
  <c r="AG658" i="6"/>
  <c r="AD658" i="6"/>
  <c r="L658" i="6"/>
  <c r="U658" i="6"/>
  <c r="X658" i="6"/>
  <c r="D658" i="6"/>
  <c r="E658" i="6"/>
  <c r="BS658" i="6"/>
  <c r="BN660" i="6"/>
  <c r="BP659" i="6"/>
  <c r="BM659" i="6"/>
  <c r="BU659" i="6"/>
  <c r="BQ659" i="6"/>
  <c r="BX659" i="6"/>
  <c r="AU658" i="6"/>
  <c r="DE657" i="6"/>
  <c r="BW657" i="6"/>
  <c r="BY657" i="6" s="1"/>
  <c r="DG657" i="6"/>
  <c r="DF657" i="6"/>
  <c r="BV658" i="6"/>
  <c r="BT657" i="6"/>
  <c r="CA657" i="6" s="1"/>
  <c r="CB656" i="6"/>
  <c r="CC656" i="6" s="1"/>
  <c r="H658" i="6"/>
  <c r="P657" i="6"/>
  <c r="Q657" i="6" s="1"/>
  <c r="J659" i="6" l="1"/>
  <c r="AS659" i="6" s="1"/>
  <c r="AS658" i="6"/>
  <c r="AT658" i="6"/>
  <c r="N658" i="6"/>
  <c r="K658" i="6"/>
  <c r="P658" i="6" s="1"/>
  <c r="Q658" i="6" s="1"/>
  <c r="DB657" i="6"/>
  <c r="CV657" i="6"/>
  <c r="CJ657" i="6"/>
  <c r="CD657" i="6"/>
  <c r="CP657" i="6"/>
  <c r="BZ657" i="6"/>
  <c r="L659" i="6"/>
  <c r="AG659" i="6"/>
  <c r="O659" i="6"/>
  <c r="A659" i="6"/>
  <c r="U659" i="6"/>
  <c r="AP659" i="6"/>
  <c r="F659" i="6"/>
  <c r="G659" i="6" s="1"/>
  <c r="E659" i="6"/>
  <c r="AJ659" i="6"/>
  <c r="D659" i="6"/>
  <c r="AM659" i="6"/>
  <c r="X659" i="6"/>
  <c r="R659" i="6"/>
  <c r="AD659" i="6"/>
  <c r="B660" i="6"/>
  <c r="I659" i="6"/>
  <c r="M659" i="6"/>
  <c r="AA659" i="6"/>
  <c r="BR659" i="6"/>
  <c r="BS659" i="6" s="1"/>
  <c r="BY660" i="6"/>
  <c r="BN661" i="6"/>
  <c r="BM660" i="6"/>
  <c r="BR660" i="6"/>
  <c r="BP660" i="6"/>
  <c r="CA660" i="6"/>
  <c r="BU660" i="6"/>
  <c r="BQ660" i="6"/>
  <c r="BX660" i="6"/>
  <c r="CS660" i="6"/>
  <c r="CG660" i="6"/>
  <c r="CM660" i="6"/>
  <c r="CY660" i="6"/>
  <c r="AU659" i="6"/>
  <c r="AT659" i="6"/>
  <c r="BV659" i="6"/>
  <c r="DE658" i="6"/>
  <c r="BW658" i="6"/>
  <c r="BY658" i="6" s="1"/>
  <c r="DF658" i="6"/>
  <c r="DG658" i="6"/>
  <c r="BT658" i="6"/>
  <c r="CA658" i="6" s="1"/>
  <c r="CB657" i="6"/>
  <c r="CC657" i="6" s="1"/>
  <c r="H659" i="6"/>
  <c r="K659" i="6" l="1"/>
  <c r="P659" i="6" s="1"/>
  <c r="Q659" i="6" s="1"/>
  <c r="BS660" i="6"/>
  <c r="CP658" i="6"/>
  <c r="DB658" i="6"/>
  <c r="CV658" i="6"/>
  <c r="CJ658" i="6"/>
  <c r="CD658" i="6"/>
  <c r="BZ658" i="6"/>
  <c r="X660" i="6"/>
  <c r="A660" i="6"/>
  <c r="AP660" i="6"/>
  <c r="R660" i="6"/>
  <c r="F660" i="6"/>
  <c r="G660" i="6" s="1"/>
  <c r="L660" i="6"/>
  <c r="D660" i="6"/>
  <c r="U660" i="6"/>
  <c r="B661" i="6"/>
  <c r="AG660" i="6"/>
  <c r="M660" i="6"/>
  <c r="I660" i="6"/>
  <c r="AA660" i="6"/>
  <c r="AJ660" i="6"/>
  <c r="O660" i="6"/>
  <c r="AM660" i="6"/>
  <c r="AD660" i="6"/>
  <c r="E660" i="6"/>
  <c r="J660" i="6"/>
  <c r="AT660" i="6" s="1"/>
  <c r="BZ660" i="6"/>
  <c r="N659" i="6"/>
  <c r="BY661" i="6"/>
  <c r="BN662" i="6"/>
  <c r="CA661" i="6"/>
  <c r="BP661" i="6"/>
  <c r="BU661" i="6"/>
  <c r="BM661" i="6"/>
  <c r="BX661" i="6"/>
  <c r="CS661" i="6"/>
  <c r="CG661" i="6"/>
  <c r="CY661" i="6"/>
  <c r="CM661" i="6"/>
  <c r="BQ661" i="6"/>
  <c r="BW659" i="6"/>
  <c r="BY659" i="6" s="1"/>
  <c r="DG659" i="6"/>
  <c r="DF659" i="6"/>
  <c r="DE659" i="6"/>
  <c r="BV660" i="6"/>
  <c r="BT659" i="6"/>
  <c r="CA659" i="6" s="1"/>
  <c r="CB658" i="6"/>
  <c r="CC658" i="6" s="1"/>
  <c r="H660" i="6"/>
  <c r="J661" i="6" l="1"/>
  <c r="BR661" i="6"/>
  <c r="BS661" i="6" s="1"/>
  <c r="AU660" i="6"/>
  <c r="AS660" i="6"/>
  <c r="N660" i="6"/>
  <c r="K660" i="6"/>
  <c r="P660" i="6" s="1"/>
  <c r="Q660" i="6" s="1"/>
  <c r="DB659" i="6"/>
  <c r="CV659" i="6"/>
  <c r="CD659" i="6"/>
  <c r="CP659" i="6"/>
  <c r="CJ659" i="6"/>
  <c r="BZ659" i="6"/>
  <c r="R661" i="6"/>
  <c r="I661" i="6"/>
  <c r="K661" i="6" s="1"/>
  <c r="AD661" i="6"/>
  <c r="X661" i="6"/>
  <c r="O661" i="6"/>
  <c r="E661" i="6"/>
  <c r="U661" i="6"/>
  <c r="M661" i="6"/>
  <c r="L661" i="6"/>
  <c r="F661" i="6"/>
  <c r="G661" i="6" s="1"/>
  <c r="AG661" i="6"/>
  <c r="AP661" i="6"/>
  <c r="A661" i="6"/>
  <c r="AA661" i="6"/>
  <c r="D661" i="6"/>
  <c r="AJ661" i="6"/>
  <c r="B662" i="6"/>
  <c r="AM661" i="6"/>
  <c r="BY662" i="6"/>
  <c r="BN663" i="6"/>
  <c r="BQ662" i="6"/>
  <c r="BM662" i="6"/>
  <c r="BR662" i="6"/>
  <c r="BS662" i="6" s="1"/>
  <c r="BP662" i="6"/>
  <c r="CA662" i="6"/>
  <c r="BX662" i="6"/>
  <c r="BU662" i="6"/>
  <c r="CG662" i="6"/>
  <c r="CS662" i="6"/>
  <c r="CM662" i="6"/>
  <c r="CY662" i="6"/>
  <c r="BZ661" i="6"/>
  <c r="AU661" i="6"/>
  <c r="AS661" i="6"/>
  <c r="J662" i="6"/>
  <c r="AT661" i="6"/>
  <c r="DG660" i="6"/>
  <c r="DE660" i="6"/>
  <c r="DF660" i="6"/>
  <c r="BW660" i="6"/>
  <c r="BV661" i="6"/>
  <c r="BT660" i="6"/>
  <c r="CB659" i="6"/>
  <c r="CC659" i="6" s="1"/>
  <c r="H661" i="6"/>
  <c r="BZ662" i="6" l="1"/>
  <c r="X662" i="6"/>
  <c r="O662" i="6"/>
  <c r="B663" i="6"/>
  <c r="BR663" i="6" s="1"/>
  <c r="BS663" i="6" s="1"/>
  <c r="AD662" i="6"/>
  <c r="I662" i="6"/>
  <c r="K662" i="6" s="1"/>
  <c r="AA662" i="6"/>
  <c r="R662" i="6"/>
  <c r="A662" i="6"/>
  <c r="M662" i="6"/>
  <c r="F662" i="6"/>
  <c r="G662" i="6" s="1"/>
  <c r="D662" i="6"/>
  <c r="U662" i="6"/>
  <c r="AP662" i="6"/>
  <c r="E662" i="6"/>
  <c r="AG662" i="6"/>
  <c r="AJ662" i="6"/>
  <c r="L662" i="6"/>
  <c r="AM662" i="6"/>
  <c r="N661" i="6"/>
  <c r="BY663" i="6"/>
  <c r="BN664" i="6"/>
  <c r="BQ663" i="6"/>
  <c r="BU663" i="6"/>
  <c r="BM663" i="6"/>
  <c r="CA663" i="6"/>
  <c r="BP663" i="6"/>
  <c r="BX663" i="6"/>
  <c r="CM663" i="6"/>
  <c r="CG663" i="6"/>
  <c r="CS663" i="6"/>
  <c r="CY663" i="6"/>
  <c r="AT662" i="6"/>
  <c r="AS662" i="6"/>
  <c r="AU662" i="6"/>
  <c r="J663" i="6"/>
  <c r="BW661" i="6"/>
  <c r="BV662" i="6"/>
  <c r="DG661" i="6"/>
  <c r="DF661" i="6"/>
  <c r="DE661" i="6"/>
  <c r="BT661" i="6"/>
  <c r="CB660" i="6"/>
  <c r="CC660" i="6" s="1"/>
  <c r="H662" i="6"/>
  <c r="P661" i="6"/>
  <c r="Q661" i="6" s="1"/>
  <c r="AD663" i="6" l="1"/>
  <c r="A663" i="6"/>
  <c r="M663" i="6"/>
  <c r="I663" i="6"/>
  <c r="K663" i="6" s="1"/>
  <c r="U663" i="6"/>
  <c r="R663" i="6"/>
  <c r="F663" i="6"/>
  <c r="G663" i="6" s="1"/>
  <c r="B664" i="6"/>
  <c r="AJ663" i="6"/>
  <c r="AA663" i="6"/>
  <c r="AG663" i="6"/>
  <c r="AP663" i="6"/>
  <c r="E663" i="6"/>
  <c r="L663" i="6"/>
  <c r="X663" i="6"/>
  <c r="O663" i="6"/>
  <c r="AM663" i="6"/>
  <c r="D663" i="6"/>
  <c r="N662" i="6"/>
  <c r="BY664" i="6"/>
  <c r="BN665" i="6"/>
  <c r="BQ664" i="6"/>
  <c r="BX664" i="6"/>
  <c r="BU664" i="6"/>
  <c r="CA664" i="6"/>
  <c r="BP664" i="6"/>
  <c r="BM664" i="6"/>
  <c r="CS664" i="6"/>
  <c r="CG664" i="6"/>
  <c r="CM664" i="6"/>
  <c r="CY664" i="6"/>
  <c r="BZ663" i="6"/>
  <c r="AU663" i="6"/>
  <c r="AS663" i="6"/>
  <c r="AT663" i="6"/>
  <c r="DF662" i="6"/>
  <c r="DG662" i="6"/>
  <c r="BV663" i="6"/>
  <c r="DE662" i="6"/>
  <c r="BW662" i="6"/>
  <c r="BT662" i="6"/>
  <c r="CB661" i="6"/>
  <c r="CC661" i="6" s="1"/>
  <c r="H663" i="6"/>
  <c r="P662" i="6"/>
  <c r="Q662" i="6" s="1"/>
  <c r="M664" i="6" l="1"/>
  <c r="I664" i="6"/>
  <c r="B665" i="6"/>
  <c r="E664" i="6"/>
  <c r="AA664" i="6"/>
  <c r="X664" i="6"/>
  <c r="O664" i="6"/>
  <c r="AM664" i="6"/>
  <c r="AD664" i="6"/>
  <c r="F664" i="6"/>
  <c r="G664" i="6" s="1"/>
  <c r="D664" i="6"/>
  <c r="U664" i="6"/>
  <c r="AP664" i="6"/>
  <c r="AG664" i="6"/>
  <c r="AJ664" i="6"/>
  <c r="A664" i="6"/>
  <c r="R664" i="6"/>
  <c r="L664" i="6"/>
  <c r="N663" i="6"/>
  <c r="J664" i="6"/>
  <c r="AS664" i="6" s="1"/>
  <c r="BR664" i="6"/>
  <c r="BS664" i="6" s="1"/>
  <c r="BZ664" i="6"/>
  <c r="BY665" i="6"/>
  <c r="BN666" i="6"/>
  <c r="BU665" i="6"/>
  <c r="BX665" i="6"/>
  <c r="BP665" i="6"/>
  <c r="CA665" i="6"/>
  <c r="BR665" i="6"/>
  <c r="BQ665" i="6"/>
  <c r="BM665" i="6"/>
  <c r="CS665" i="6"/>
  <c r="CG665" i="6"/>
  <c r="CM665" i="6"/>
  <c r="CY665" i="6"/>
  <c r="DE663" i="6"/>
  <c r="DG663" i="6"/>
  <c r="BW663" i="6"/>
  <c r="BV664" i="6"/>
  <c r="DF663" i="6"/>
  <c r="BT663" i="6"/>
  <c r="CB662" i="6"/>
  <c r="CC662" i="6" s="1"/>
  <c r="P663" i="6"/>
  <c r="Q663" i="6" s="1"/>
  <c r="H664" i="6"/>
  <c r="J665" i="6" l="1"/>
  <c r="AT665" i="6" s="1"/>
  <c r="AU664" i="6"/>
  <c r="K664" i="6"/>
  <c r="AT664" i="6"/>
  <c r="BS665" i="6"/>
  <c r="R665" i="6"/>
  <c r="I665" i="6"/>
  <c r="M665" i="6"/>
  <c r="AD665" i="6"/>
  <c r="L665" i="6"/>
  <c r="A665" i="6"/>
  <c r="AP665" i="6"/>
  <c r="D665" i="6"/>
  <c r="F665" i="6"/>
  <c r="G665" i="6" s="1"/>
  <c r="E665" i="6"/>
  <c r="U665" i="6"/>
  <c r="B666" i="6"/>
  <c r="J666" i="6" s="1"/>
  <c r="AG665" i="6"/>
  <c r="AJ665" i="6"/>
  <c r="O665" i="6"/>
  <c r="AM665" i="6"/>
  <c r="X665" i="6"/>
  <c r="AA665" i="6"/>
  <c r="N664" i="6"/>
  <c r="BZ665" i="6"/>
  <c r="BY666" i="6"/>
  <c r="BU666" i="6"/>
  <c r="CA666" i="6"/>
  <c r="BP666" i="6"/>
  <c r="BM666" i="6"/>
  <c r="BQ666" i="6"/>
  <c r="BX666" i="6"/>
  <c r="CG666" i="6"/>
  <c r="CM666" i="6"/>
  <c r="BN667" i="6"/>
  <c r="CS666" i="6"/>
  <c r="CY666" i="6"/>
  <c r="AU665" i="6"/>
  <c r="BW664" i="6"/>
  <c r="DG664" i="6"/>
  <c r="DE664" i="6"/>
  <c r="BV665" i="6"/>
  <c r="DF664" i="6"/>
  <c r="BT664" i="6"/>
  <c r="CB663" i="6"/>
  <c r="CC663" i="6" s="1"/>
  <c r="H665" i="6"/>
  <c r="P664" i="6"/>
  <c r="Q664" i="6" s="1"/>
  <c r="AS665" i="6" l="1"/>
  <c r="K665" i="6"/>
  <c r="BZ666" i="6"/>
  <c r="N665" i="6"/>
  <c r="X666" i="6"/>
  <c r="F666" i="6"/>
  <c r="G666" i="6" s="1"/>
  <c r="O666" i="6"/>
  <c r="E666" i="6"/>
  <c r="R666" i="6"/>
  <c r="I666" i="6"/>
  <c r="K666" i="6" s="1"/>
  <c r="M666" i="6"/>
  <c r="AA666" i="6"/>
  <c r="B667" i="6"/>
  <c r="BR667" i="6" s="1"/>
  <c r="AM666" i="6"/>
  <c r="AJ666" i="6"/>
  <c r="D666" i="6"/>
  <c r="AD666" i="6"/>
  <c r="A666" i="6"/>
  <c r="U666" i="6"/>
  <c r="AP666" i="6"/>
  <c r="L666" i="6"/>
  <c r="AG666" i="6"/>
  <c r="BR666" i="6"/>
  <c r="BS666" i="6" s="1"/>
  <c r="BY667" i="6"/>
  <c r="BP667" i="6"/>
  <c r="BM667" i="6"/>
  <c r="BU667" i="6"/>
  <c r="BN668" i="6"/>
  <c r="BQ667" i="6"/>
  <c r="CG667" i="6"/>
  <c r="CM667" i="6"/>
  <c r="CA667" i="6"/>
  <c r="CS667" i="6"/>
  <c r="BX667" i="6"/>
  <c r="CY667" i="6"/>
  <c r="J667" i="6"/>
  <c r="AU666" i="6"/>
  <c r="AS666" i="6"/>
  <c r="AT666" i="6"/>
  <c r="DG665" i="6"/>
  <c r="BV666" i="6"/>
  <c r="DF665" i="6"/>
  <c r="DE665" i="6"/>
  <c r="BW665" i="6"/>
  <c r="BT665" i="6"/>
  <c r="CB664" i="6"/>
  <c r="CC664" i="6" s="1"/>
  <c r="H666" i="6"/>
  <c r="P665" i="6"/>
  <c r="Q665" i="6" s="1"/>
  <c r="BS667" i="6" l="1"/>
  <c r="N666" i="6"/>
  <c r="L667" i="6"/>
  <c r="AG667" i="6"/>
  <c r="B668" i="6"/>
  <c r="BR668" i="6" s="1"/>
  <c r="AJ667" i="6"/>
  <c r="I667" i="6"/>
  <c r="K667" i="6" s="1"/>
  <c r="AM667" i="6"/>
  <c r="AP667" i="6"/>
  <c r="D667" i="6"/>
  <c r="X667" i="6"/>
  <c r="AD667" i="6"/>
  <c r="O667" i="6"/>
  <c r="AA667" i="6"/>
  <c r="E667" i="6"/>
  <c r="M667" i="6"/>
  <c r="F667" i="6"/>
  <c r="G667" i="6" s="1"/>
  <c r="A667" i="6"/>
  <c r="U667" i="6"/>
  <c r="R667" i="6"/>
  <c r="BZ667" i="6"/>
  <c r="BY668" i="6"/>
  <c r="BN669" i="6"/>
  <c r="BM668" i="6"/>
  <c r="BP668" i="6"/>
  <c r="CA668" i="6"/>
  <c r="BQ668" i="6"/>
  <c r="BU668" i="6"/>
  <c r="CS668" i="6"/>
  <c r="CG668" i="6"/>
  <c r="CM668" i="6"/>
  <c r="BX668" i="6"/>
  <c r="CY668" i="6"/>
  <c r="AS667" i="6"/>
  <c r="AU667" i="6"/>
  <c r="J668" i="6"/>
  <c r="AT667" i="6"/>
  <c r="DE666" i="6"/>
  <c r="BV667" i="6"/>
  <c r="DG666" i="6"/>
  <c r="BW666" i="6"/>
  <c r="DF666" i="6"/>
  <c r="BT666" i="6"/>
  <c r="CB665" i="6"/>
  <c r="CC665" i="6" s="1"/>
  <c r="H667" i="6"/>
  <c r="P666" i="6"/>
  <c r="Q666" i="6" s="1"/>
  <c r="BS668" i="6" l="1"/>
  <c r="AJ668" i="6"/>
  <c r="O668" i="6"/>
  <c r="AM668" i="6"/>
  <c r="L668" i="6"/>
  <c r="AD668" i="6"/>
  <c r="A668" i="6"/>
  <c r="R668" i="6"/>
  <c r="F668" i="6"/>
  <c r="G668" i="6" s="1"/>
  <c r="D668" i="6"/>
  <c r="X668" i="6"/>
  <c r="I668" i="6"/>
  <c r="K668" i="6" s="1"/>
  <c r="M668" i="6"/>
  <c r="E668" i="6"/>
  <c r="U668" i="6"/>
  <c r="AP668" i="6"/>
  <c r="B669" i="6"/>
  <c r="AG668" i="6"/>
  <c r="AA668" i="6"/>
  <c r="N667" i="6"/>
  <c r="BZ668" i="6"/>
  <c r="BY669" i="6"/>
  <c r="BN670" i="6"/>
  <c r="CA669" i="6"/>
  <c r="BQ669" i="6"/>
  <c r="BX669" i="6"/>
  <c r="BU669" i="6"/>
  <c r="BR669" i="6"/>
  <c r="BP669" i="6"/>
  <c r="CS669" i="6"/>
  <c r="BM669" i="6"/>
  <c r="CG669" i="6"/>
  <c r="CM669" i="6"/>
  <c r="CY669" i="6"/>
  <c r="AT668" i="6"/>
  <c r="AS668" i="6"/>
  <c r="AU668" i="6"/>
  <c r="BV668" i="6"/>
  <c r="DE667" i="6"/>
  <c r="DG667" i="6"/>
  <c r="BW667" i="6"/>
  <c r="DF667" i="6"/>
  <c r="BT667" i="6"/>
  <c r="CB666" i="6"/>
  <c r="CC666" i="6" s="1"/>
  <c r="H668" i="6"/>
  <c r="P667" i="6"/>
  <c r="Q667" i="6" s="1"/>
  <c r="BS669" i="6" l="1"/>
  <c r="X669" i="6"/>
  <c r="F669" i="6"/>
  <c r="G669" i="6" s="1"/>
  <c r="AP669" i="6"/>
  <c r="I669" i="6"/>
  <c r="D669" i="6"/>
  <c r="M669" i="6"/>
  <c r="U669" i="6"/>
  <c r="E669" i="6"/>
  <c r="AG669" i="6"/>
  <c r="B670" i="6"/>
  <c r="AJ669" i="6"/>
  <c r="A669" i="6"/>
  <c r="AM669" i="6"/>
  <c r="AD669" i="6"/>
  <c r="O669" i="6"/>
  <c r="AA669" i="6"/>
  <c r="R669" i="6"/>
  <c r="L669" i="6"/>
  <c r="N668" i="6"/>
  <c r="J669" i="6"/>
  <c r="AT669" i="6" s="1"/>
  <c r="BZ669" i="6"/>
  <c r="BY670" i="6"/>
  <c r="BN671" i="6"/>
  <c r="BQ670" i="6"/>
  <c r="BM670" i="6"/>
  <c r="BR670" i="6"/>
  <c r="BX670" i="6"/>
  <c r="BU670" i="6"/>
  <c r="CA670" i="6"/>
  <c r="BP670" i="6"/>
  <c r="CG670" i="6"/>
  <c r="CM670" i="6"/>
  <c r="CS670" i="6"/>
  <c r="CY670" i="6"/>
  <c r="BV669" i="6"/>
  <c r="DF668" i="6"/>
  <c r="DE668" i="6"/>
  <c r="DG668" i="6"/>
  <c r="BW668" i="6"/>
  <c r="BT668" i="6"/>
  <c r="CB667" i="6"/>
  <c r="CC667" i="6" s="1"/>
  <c r="H669" i="6"/>
  <c r="P668" i="6"/>
  <c r="Q668" i="6" s="1"/>
  <c r="AU669" i="6" l="1"/>
  <c r="AS669" i="6"/>
  <c r="J670" i="6"/>
  <c r="BS670" i="6"/>
  <c r="K669" i="6"/>
  <c r="P669" i="6" s="1"/>
  <c r="Q669" i="6" s="1"/>
  <c r="N669" i="6"/>
  <c r="AD670" i="6"/>
  <c r="A670" i="6"/>
  <c r="I670" i="6"/>
  <c r="U670" i="6"/>
  <c r="X670" i="6"/>
  <c r="F670" i="6"/>
  <c r="G670" i="6" s="1"/>
  <c r="E670" i="6"/>
  <c r="R670" i="6"/>
  <c r="B671" i="6"/>
  <c r="BR671" i="6" s="1"/>
  <c r="M670" i="6"/>
  <c r="AA670" i="6"/>
  <c r="O670" i="6"/>
  <c r="AJ670" i="6"/>
  <c r="L670" i="6"/>
  <c r="AM670" i="6"/>
  <c r="AP670" i="6"/>
  <c r="D670" i="6"/>
  <c r="AG670" i="6"/>
  <c r="BY671" i="6"/>
  <c r="BN672" i="6"/>
  <c r="BQ671" i="6"/>
  <c r="BX671" i="6"/>
  <c r="BU671" i="6"/>
  <c r="BP671" i="6"/>
  <c r="CA671" i="6"/>
  <c r="BM671" i="6"/>
  <c r="CG671" i="6"/>
  <c r="CM671" i="6"/>
  <c r="CS671" i="6"/>
  <c r="CY671" i="6"/>
  <c r="BZ670" i="6"/>
  <c r="AU670" i="6"/>
  <c r="BV670" i="6"/>
  <c r="DE669" i="6"/>
  <c r="DG669" i="6"/>
  <c r="BW669" i="6"/>
  <c r="DF669" i="6"/>
  <c r="BT669" i="6"/>
  <c r="CB668" i="6"/>
  <c r="CC668" i="6" s="1"/>
  <c r="H670" i="6"/>
  <c r="BS671" i="6" l="1"/>
  <c r="J671" i="6"/>
  <c r="AU671" i="6" s="1"/>
  <c r="AS670" i="6"/>
  <c r="K670" i="6"/>
  <c r="P670" i="6" s="1"/>
  <c r="Q670" i="6" s="1"/>
  <c r="AT670" i="6"/>
  <c r="N670" i="6"/>
  <c r="AD671" i="6"/>
  <c r="F671" i="6"/>
  <c r="G671" i="6" s="1"/>
  <c r="X671" i="6"/>
  <c r="B672" i="6"/>
  <c r="M671" i="6"/>
  <c r="O671" i="6"/>
  <c r="E671" i="6"/>
  <c r="D671" i="6"/>
  <c r="AG671" i="6"/>
  <c r="R671" i="6"/>
  <c r="A671" i="6"/>
  <c r="U671" i="6"/>
  <c r="AP671" i="6"/>
  <c r="I671" i="6"/>
  <c r="AA671" i="6"/>
  <c r="AJ671" i="6"/>
  <c r="L671" i="6"/>
  <c r="AM671" i="6"/>
  <c r="BZ671" i="6"/>
  <c r="BY672" i="6"/>
  <c r="BN673" i="6"/>
  <c r="BX672" i="6"/>
  <c r="BU672" i="6"/>
  <c r="BP672" i="6"/>
  <c r="CA672" i="6"/>
  <c r="BQ672" i="6"/>
  <c r="BM672" i="6"/>
  <c r="CS672" i="6"/>
  <c r="CM672" i="6"/>
  <c r="CG672" i="6"/>
  <c r="CY672" i="6"/>
  <c r="AS671" i="6"/>
  <c r="AT671" i="6"/>
  <c r="J672" i="6"/>
  <c r="DF670" i="6"/>
  <c r="BW670" i="6"/>
  <c r="DG670" i="6"/>
  <c r="DE670" i="6"/>
  <c r="BV671" i="6"/>
  <c r="BT670" i="6"/>
  <c r="CB669" i="6"/>
  <c r="CC669" i="6" s="1"/>
  <c r="H671" i="6"/>
  <c r="K671" i="6" l="1"/>
  <c r="X672" i="6"/>
  <c r="E672" i="6"/>
  <c r="D672" i="6"/>
  <c r="R672" i="6"/>
  <c r="L672" i="6"/>
  <c r="AM672" i="6"/>
  <c r="AP672" i="6"/>
  <c r="B673" i="6"/>
  <c r="J673" i="6" s="1"/>
  <c r="M672" i="6"/>
  <c r="A672" i="6"/>
  <c r="F672" i="6"/>
  <c r="G672" i="6" s="1"/>
  <c r="AA672" i="6"/>
  <c r="U672" i="6"/>
  <c r="AJ672" i="6"/>
  <c r="O672" i="6"/>
  <c r="AG672" i="6"/>
  <c r="AD672" i="6"/>
  <c r="I672" i="6"/>
  <c r="BR672" i="6"/>
  <c r="BS672" i="6" s="1"/>
  <c r="N671" i="6"/>
  <c r="BZ672" i="6"/>
  <c r="BY673" i="6"/>
  <c r="BN674" i="6"/>
  <c r="BU673" i="6"/>
  <c r="BP673" i="6"/>
  <c r="CA673" i="6"/>
  <c r="BQ673" i="6"/>
  <c r="BX673" i="6"/>
  <c r="BM673" i="6"/>
  <c r="CS673" i="6"/>
  <c r="CG673" i="6"/>
  <c r="CM673" i="6"/>
  <c r="CY673" i="6"/>
  <c r="K672" i="6"/>
  <c r="AU672" i="6"/>
  <c r="AS672" i="6"/>
  <c r="AT672" i="6"/>
  <c r="DF671" i="6"/>
  <c r="DG671" i="6"/>
  <c r="BV672" i="6"/>
  <c r="BW671" i="6"/>
  <c r="DE671" i="6"/>
  <c r="BT671" i="6"/>
  <c r="CB670" i="6"/>
  <c r="CC670" i="6" s="1"/>
  <c r="H672" i="6"/>
  <c r="P671" i="6"/>
  <c r="Q671" i="6" s="1"/>
  <c r="N672" i="6" l="1"/>
  <c r="X673" i="6"/>
  <c r="E673" i="6"/>
  <c r="U673" i="6"/>
  <c r="B674" i="6"/>
  <c r="BR674" i="6" s="1"/>
  <c r="AG673" i="6"/>
  <c r="AD673" i="6"/>
  <c r="I673" i="6"/>
  <c r="K673" i="6" s="1"/>
  <c r="M673" i="6"/>
  <c r="R673" i="6"/>
  <c r="F673" i="6"/>
  <c r="G673" i="6" s="1"/>
  <c r="L673" i="6"/>
  <c r="D673" i="6"/>
  <c r="AP673" i="6"/>
  <c r="O673" i="6"/>
  <c r="AM673" i="6"/>
  <c r="AJ673" i="6"/>
  <c r="A673" i="6"/>
  <c r="AA673" i="6"/>
  <c r="BR673" i="6"/>
  <c r="BS673" i="6" s="1"/>
  <c r="BZ673" i="6"/>
  <c r="BY674" i="6"/>
  <c r="BN675" i="6"/>
  <c r="BU674" i="6"/>
  <c r="BP674" i="6"/>
  <c r="BM674" i="6"/>
  <c r="BQ674" i="6"/>
  <c r="BX674" i="6"/>
  <c r="CA674" i="6"/>
  <c r="CG674" i="6"/>
  <c r="CM674" i="6"/>
  <c r="CY674" i="6"/>
  <c r="CS674" i="6"/>
  <c r="AU673" i="6"/>
  <c r="AS673" i="6"/>
  <c r="AT673" i="6"/>
  <c r="J674" i="6"/>
  <c r="DE672" i="6"/>
  <c r="BW672" i="6"/>
  <c r="BV673" i="6"/>
  <c r="DF672" i="6"/>
  <c r="DG672" i="6"/>
  <c r="BT672" i="6"/>
  <c r="CB671" i="6"/>
  <c r="CC671" i="6" s="1"/>
  <c r="P672" i="6"/>
  <c r="Q672" i="6" s="1"/>
  <c r="H673" i="6"/>
  <c r="N673" i="6" l="1"/>
  <c r="BS674" i="6"/>
  <c r="AP674" i="6"/>
  <c r="A674" i="6"/>
  <c r="U674" i="6"/>
  <c r="AD674" i="6"/>
  <c r="L674" i="6"/>
  <c r="AG674" i="6"/>
  <c r="I674" i="6"/>
  <c r="E674" i="6"/>
  <c r="M674" i="6"/>
  <c r="F674" i="6"/>
  <c r="G674" i="6" s="1"/>
  <c r="AJ674" i="6"/>
  <c r="D674" i="6"/>
  <c r="X674" i="6"/>
  <c r="R674" i="6"/>
  <c r="B675" i="6"/>
  <c r="AA674" i="6"/>
  <c r="O674" i="6"/>
  <c r="AM674" i="6"/>
  <c r="BZ674" i="6"/>
  <c r="BY675" i="6"/>
  <c r="BM675" i="6"/>
  <c r="BR675" i="6"/>
  <c r="BX675" i="6"/>
  <c r="BN676" i="6"/>
  <c r="BU675" i="6"/>
  <c r="BP675" i="6"/>
  <c r="CA675" i="6"/>
  <c r="CG675" i="6"/>
  <c r="CM675" i="6"/>
  <c r="CS675" i="6"/>
  <c r="BQ675" i="6"/>
  <c r="CY675" i="6"/>
  <c r="AT674" i="6"/>
  <c r="AS674" i="6"/>
  <c r="AU674" i="6"/>
  <c r="J675" i="6"/>
  <c r="K674" i="6"/>
  <c r="DF673" i="6"/>
  <c r="BV674" i="6"/>
  <c r="DE673" i="6"/>
  <c r="DG673" i="6"/>
  <c r="BW673" i="6"/>
  <c r="BT673" i="6"/>
  <c r="CB672" i="6"/>
  <c r="CC672" i="6" s="1"/>
  <c r="H674" i="6"/>
  <c r="P673" i="6"/>
  <c r="Q673" i="6" s="1"/>
  <c r="N674" i="6" l="1"/>
  <c r="BS675" i="6"/>
  <c r="AD675" i="6"/>
  <c r="B676" i="6"/>
  <c r="I675" i="6"/>
  <c r="K675" i="6" s="1"/>
  <c r="X675" i="6"/>
  <c r="F675" i="6"/>
  <c r="G675" i="6" s="1"/>
  <c r="R675" i="6"/>
  <c r="AJ675" i="6"/>
  <c r="D675" i="6"/>
  <c r="AM675" i="6"/>
  <c r="A675" i="6"/>
  <c r="AP675" i="6"/>
  <c r="E675" i="6"/>
  <c r="AA675" i="6"/>
  <c r="M675" i="6"/>
  <c r="U675" i="6"/>
  <c r="AG675" i="6"/>
  <c r="L675" i="6"/>
  <c r="O675" i="6"/>
  <c r="BY676" i="6"/>
  <c r="BN677" i="6"/>
  <c r="BM676" i="6"/>
  <c r="BR676" i="6"/>
  <c r="BU676" i="6"/>
  <c r="CA676" i="6"/>
  <c r="BX676" i="6"/>
  <c r="BP676" i="6"/>
  <c r="BQ676" i="6"/>
  <c r="CS676" i="6"/>
  <c r="CG676" i="6"/>
  <c r="CM676" i="6"/>
  <c r="CY676" i="6"/>
  <c r="BZ675" i="6"/>
  <c r="AU675" i="6"/>
  <c r="AS675" i="6"/>
  <c r="AT675" i="6"/>
  <c r="J676" i="6"/>
  <c r="DF674" i="6"/>
  <c r="BW674" i="6"/>
  <c r="BV675" i="6"/>
  <c r="DE674" i="6"/>
  <c r="DG674" i="6"/>
  <c r="BT674" i="6"/>
  <c r="CB673" i="6"/>
  <c r="CC673" i="6" s="1"/>
  <c r="H675" i="6"/>
  <c r="P674" i="6"/>
  <c r="Q674" i="6" s="1"/>
  <c r="BS676" i="6" l="1"/>
  <c r="L676" i="6"/>
  <c r="U676" i="6"/>
  <c r="AM676" i="6"/>
  <c r="E676" i="6"/>
  <c r="I676" i="6"/>
  <c r="K676" i="6" s="1"/>
  <c r="AG676" i="6"/>
  <c r="X676" i="6"/>
  <c r="AP676" i="6"/>
  <c r="B677" i="6"/>
  <c r="D676" i="6"/>
  <c r="AJ676" i="6"/>
  <c r="O676" i="6"/>
  <c r="AD676" i="6"/>
  <c r="F676" i="6"/>
  <c r="G676" i="6" s="1"/>
  <c r="R676" i="6"/>
  <c r="A676" i="6"/>
  <c r="M676" i="6"/>
  <c r="AA676" i="6"/>
  <c r="N675" i="6"/>
  <c r="BZ676" i="6"/>
  <c r="BY677" i="6"/>
  <c r="BN678" i="6"/>
  <c r="CA677" i="6"/>
  <c r="BQ677" i="6"/>
  <c r="BP677" i="6"/>
  <c r="BM677" i="6"/>
  <c r="BR677" i="6"/>
  <c r="BS677" i="6" s="1"/>
  <c r="BX677" i="6"/>
  <c r="BU677" i="6"/>
  <c r="CS677" i="6"/>
  <c r="CG677" i="6"/>
  <c r="CM677" i="6"/>
  <c r="CY677" i="6"/>
  <c r="AT676" i="6"/>
  <c r="AS676" i="6"/>
  <c r="AU676" i="6"/>
  <c r="J677" i="6"/>
  <c r="DE675" i="6"/>
  <c r="BV676" i="6"/>
  <c r="DG675" i="6"/>
  <c r="BW675" i="6"/>
  <c r="DF675" i="6"/>
  <c r="BT675" i="6"/>
  <c r="CB674" i="6"/>
  <c r="CC674" i="6" s="1"/>
  <c r="H676" i="6"/>
  <c r="P675" i="6"/>
  <c r="Q675" i="6" s="1"/>
  <c r="R677" i="6" l="1"/>
  <c r="I677" i="6"/>
  <c r="M677" i="6"/>
  <c r="AG677" i="6"/>
  <c r="X677" i="6"/>
  <c r="U677" i="6"/>
  <c r="A677" i="6"/>
  <c r="AA677" i="6"/>
  <c r="AJ677" i="6"/>
  <c r="B678" i="6"/>
  <c r="O677" i="6"/>
  <c r="L677" i="6"/>
  <c r="E677" i="6"/>
  <c r="AD677" i="6"/>
  <c r="D677" i="6"/>
  <c r="AM677" i="6"/>
  <c r="F677" i="6"/>
  <c r="G677" i="6" s="1"/>
  <c r="AP677" i="6"/>
  <c r="N676" i="6"/>
  <c r="BZ677" i="6"/>
  <c r="BY678" i="6"/>
  <c r="BN679" i="6"/>
  <c r="BQ678" i="6"/>
  <c r="BM678" i="6"/>
  <c r="BR678" i="6"/>
  <c r="BS678" i="6" s="1"/>
  <c r="BP678" i="6"/>
  <c r="CA678" i="6"/>
  <c r="BU678" i="6"/>
  <c r="CG678" i="6"/>
  <c r="CM678" i="6"/>
  <c r="BX678" i="6"/>
  <c r="CS678" i="6"/>
  <c r="CY678" i="6"/>
  <c r="J678" i="6"/>
  <c r="AU677" i="6"/>
  <c r="K677" i="6"/>
  <c r="AS677" i="6"/>
  <c r="AT677" i="6"/>
  <c r="BW676" i="6"/>
  <c r="DG676" i="6"/>
  <c r="DF676" i="6"/>
  <c r="DE676" i="6"/>
  <c r="BV677" i="6"/>
  <c r="BT676" i="6"/>
  <c r="CB675" i="6"/>
  <c r="CC675" i="6" s="1"/>
  <c r="H677" i="6"/>
  <c r="P676" i="6"/>
  <c r="Q676" i="6" s="1"/>
  <c r="N677" i="6" l="1"/>
  <c r="AD678" i="6"/>
  <c r="F678" i="6"/>
  <c r="G678" i="6" s="1"/>
  <c r="U678" i="6"/>
  <c r="AP678" i="6"/>
  <c r="E678" i="6"/>
  <c r="AG678" i="6"/>
  <c r="AJ678" i="6"/>
  <c r="L678" i="6"/>
  <c r="AM678" i="6"/>
  <c r="M678" i="6"/>
  <c r="A678" i="6"/>
  <c r="D678" i="6"/>
  <c r="AA678" i="6"/>
  <c r="I678" i="6"/>
  <c r="K678" i="6" s="1"/>
  <c r="X678" i="6"/>
  <c r="O678" i="6"/>
  <c r="R678" i="6"/>
  <c r="B679" i="6"/>
  <c r="J679" i="6" s="1"/>
  <c r="BZ678" i="6"/>
  <c r="BY679" i="6"/>
  <c r="BN680" i="6"/>
  <c r="BQ679" i="6"/>
  <c r="BU679" i="6"/>
  <c r="BX679" i="6"/>
  <c r="BM679" i="6"/>
  <c r="CA679" i="6"/>
  <c r="BP679" i="6"/>
  <c r="CG679" i="6"/>
  <c r="CM679" i="6"/>
  <c r="CS679" i="6"/>
  <c r="CY679" i="6"/>
  <c r="AS678" i="6"/>
  <c r="AT678" i="6"/>
  <c r="AU678" i="6"/>
  <c r="DE677" i="6"/>
  <c r="DG677" i="6"/>
  <c r="BW677" i="6"/>
  <c r="BV678" i="6"/>
  <c r="DF677" i="6"/>
  <c r="BT677" i="6"/>
  <c r="CB676" i="6"/>
  <c r="CC676" i="6" s="1"/>
  <c r="H678" i="6"/>
  <c r="P677" i="6"/>
  <c r="Q677" i="6" s="1"/>
  <c r="BR679" i="6" l="1"/>
  <c r="BS679" i="6" s="1"/>
  <c r="AD679" i="6"/>
  <c r="B680" i="6"/>
  <c r="AM679" i="6"/>
  <c r="M679" i="6"/>
  <c r="L679" i="6"/>
  <c r="F679" i="6"/>
  <c r="G679" i="6" s="1"/>
  <c r="U679" i="6"/>
  <c r="E679" i="6"/>
  <c r="AG679" i="6"/>
  <c r="AP679" i="6"/>
  <c r="I679" i="6"/>
  <c r="K679" i="6" s="1"/>
  <c r="AA679" i="6"/>
  <c r="AJ679" i="6"/>
  <c r="A679" i="6"/>
  <c r="R679" i="6"/>
  <c r="D679" i="6"/>
  <c r="X679" i="6"/>
  <c r="O679" i="6"/>
  <c r="N678" i="6"/>
  <c r="BZ679" i="6"/>
  <c r="BY680" i="6"/>
  <c r="BX680" i="6"/>
  <c r="BU680" i="6"/>
  <c r="BP680" i="6"/>
  <c r="CA680" i="6"/>
  <c r="BN681" i="6"/>
  <c r="BM680" i="6"/>
  <c r="CS680" i="6"/>
  <c r="BR680" i="6"/>
  <c r="CM680" i="6"/>
  <c r="CG680" i="6"/>
  <c r="BQ680" i="6"/>
  <c r="CY680" i="6"/>
  <c r="AS679" i="6"/>
  <c r="AU679" i="6"/>
  <c r="AT679" i="6"/>
  <c r="J680" i="6"/>
  <c r="DE678" i="6"/>
  <c r="DG678" i="6"/>
  <c r="BW678" i="6"/>
  <c r="DF678" i="6"/>
  <c r="BV679" i="6"/>
  <c r="BT678" i="6"/>
  <c r="CB677" i="6"/>
  <c r="CC677" i="6" s="1"/>
  <c r="H679" i="6"/>
  <c r="P678" i="6"/>
  <c r="Q678" i="6" s="1"/>
  <c r="BS680" i="6" l="1"/>
  <c r="N679" i="6"/>
  <c r="R680" i="6"/>
  <c r="L680" i="6"/>
  <c r="AP680" i="6"/>
  <c r="M680" i="6"/>
  <c r="D680" i="6"/>
  <c r="U680" i="6"/>
  <c r="I680" i="6"/>
  <c r="K680" i="6" s="1"/>
  <c r="AA680" i="6"/>
  <c r="E680" i="6"/>
  <c r="AG680" i="6"/>
  <c r="B681" i="6"/>
  <c r="J681" i="6" s="1"/>
  <c r="X680" i="6"/>
  <c r="O680" i="6"/>
  <c r="AM680" i="6"/>
  <c r="AD680" i="6"/>
  <c r="F680" i="6"/>
  <c r="G680" i="6" s="1"/>
  <c r="AJ680" i="6"/>
  <c r="A680" i="6"/>
  <c r="BY681" i="6"/>
  <c r="BN682" i="6"/>
  <c r="BU681" i="6"/>
  <c r="BX681" i="6"/>
  <c r="CA681" i="6"/>
  <c r="BP681" i="6"/>
  <c r="BQ681" i="6"/>
  <c r="BM681" i="6"/>
  <c r="CS681" i="6"/>
  <c r="CG681" i="6"/>
  <c r="CM681" i="6"/>
  <c r="CY681" i="6"/>
  <c r="BZ680" i="6"/>
  <c r="AT680" i="6"/>
  <c r="AS680" i="6"/>
  <c r="AU680" i="6"/>
  <c r="DG679" i="6"/>
  <c r="DE679" i="6"/>
  <c r="BW679" i="6"/>
  <c r="BV680" i="6"/>
  <c r="DF679" i="6"/>
  <c r="BT679" i="6"/>
  <c r="CB678" i="6"/>
  <c r="CC678" i="6" s="1"/>
  <c r="H680" i="6"/>
  <c r="P679" i="6"/>
  <c r="Q679" i="6" s="1"/>
  <c r="X681" i="6" l="1"/>
  <c r="E681" i="6"/>
  <c r="R681" i="6"/>
  <c r="L681" i="6"/>
  <c r="AD681" i="6"/>
  <c r="I681" i="6"/>
  <c r="K681" i="6" s="1"/>
  <c r="M681" i="6"/>
  <c r="D681" i="6"/>
  <c r="F681" i="6"/>
  <c r="G681" i="6" s="1"/>
  <c r="U681" i="6"/>
  <c r="B682" i="6"/>
  <c r="AG681" i="6"/>
  <c r="AP681" i="6"/>
  <c r="O681" i="6"/>
  <c r="AM681" i="6"/>
  <c r="AJ681" i="6"/>
  <c r="A681" i="6"/>
  <c r="AA681" i="6"/>
  <c r="N680" i="6"/>
  <c r="BR681" i="6"/>
  <c r="BS681" i="6" s="1"/>
  <c r="BZ681" i="6"/>
  <c r="BY682" i="6"/>
  <c r="BN683" i="6"/>
  <c r="BP682" i="6"/>
  <c r="CA682" i="6"/>
  <c r="BM682" i="6"/>
  <c r="BR682" i="6"/>
  <c r="BX682" i="6"/>
  <c r="BU682" i="6"/>
  <c r="CG682" i="6"/>
  <c r="CM682" i="6"/>
  <c r="BQ682" i="6"/>
  <c r="CY682" i="6"/>
  <c r="CS682" i="6"/>
  <c r="AT681" i="6"/>
  <c r="AU681" i="6"/>
  <c r="J682" i="6"/>
  <c r="AS681" i="6"/>
  <c r="DE680" i="6"/>
  <c r="DF680" i="6"/>
  <c r="BV681" i="6"/>
  <c r="DG680" i="6"/>
  <c r="BW680" i="6"/>
  <c r="BT680" i="6"/>
  <c r="CB679" i="6"/>
  <c r="CC679" i="6" s="1"/>
  <c r="H681" i="6"/>
  <c r="P680" i="6"/>
  <c r="Q680" i="6" s="1"/>
  <c r="N681" i="6" l="1"/>
  <c r="BS682" i="6"/>
  <c r="R682" i="6"/>
  <c r="I682" i="6"/>
  <c r="E682" i="6"/>
  <c r="O682" i="6"/>
  <c r="AM682" i="6"/>
  <c r="X682" i="6"/>
  <c r="AD682" i="6"/>
  <c r="A682" i="6"/>
  <c r="U682" i="6"/>
  <c r="M682" i="6"/>
  <c r="F682" i="6"/>
  <c r="G682" i="6" s="1"/>
  <c r="B683" i="6"/>
  <c r="BR683" i="6" s="1"/>
  <c r="AA682" i="6"/>
  <c r="AP682" i="6"/>
  <c r="L682" i="6"/>
  <c r="AG682" i="6"/>
  <c r="AJ682" i="6"/>
  <c r="D682" i="6"/>
  <c r="BY683" i="6"/>
  <c r="BN684" i="6"/>
  <c r="BP683" i="6"/>
  <c r="BM683" i="6"/>
  <c r="BU683" i="6"/>
  <c r="BX683" i="6"/>
  <c r="CA683" i="6"/>
  <c r="CG683" i="6"/>
  <c r="CM683" i="6"/>
  <c r="BQ683" i="6"/>
  <c r="CS683" i="6"/>
  <c r="CY683" i="6"/>
  <c r="BZ682" i="6"/>
  <c r="AT682" i="6"/>
  <c r="AS682" i="6"/>
  <c r="K682" i="6"/>
  <c r="AU682" i="6"/>
  <c r="DF681" i="6"/>
  <c r="BV682" i="6"/>
  <c r="DG681" i="6"/>
  <c r="BW681" i="6"/>
  <c r="DE681" i="6"/>
  <c r="BT681" i="6"/>
  <c r="CB680" i="6"/>
  <c r="CC680" i="6" s="1"/>
  <c r="H682" i="6"/>
  <c r="P681" i="6"/>
  <c r="Q681" i="6" s="1"/>
  <c r="N682" i="6" l="1"/>
  <c r="BS683" i="6"/>
  <c r="BZ683" i="6"/>
  <c r="X683" i="6"/>
  <c r="F683" i="6"/>
  <c r="G683" i="6" s="1"/>
  <c r="AD683" i="6"/>
  <c r="AA683" i="6"/>
  <c r="AP683" i="6"/>
  <c r="E683" i="6"/>
  <c r="R683" i="6"/>
  <c r="B684" i="6"/>
  <c r="BR684" i="6" s="1"/>
  <c r="M683" i="6"/>
  <c r="I683" i="6"/>
  <c r="AM683" i="6"/>
  <c r="A683" i="6"/>
  <c r="U683" i="6"/>
  <c r="L683" i="6"/>
  <c r="AG683" i="6"/>
  <c r="AJ683" i="6"/>
  <c r="D683" i="6"/>
  <c r="O683" i="6"/>
  <c r="J683" i="6"/>
  <c r="K683" i="6" s="1"/>
  <c r="BY684" i="6"/>
  <c r="BN685" i="6"/>
  <c r="BM684" i="6"/>
  <c r="BU684" i="6"/>
  <c r="CA684" i="6"/>
  <c r="BQ684" i="6"/>
  <c r="BX684" i="6"/>
  <c r="BP684" i="6"/>
  <c r="CS684" i="6"/>
  <c r="CG684" i="6"/>
  <c r="CM684" i="6"/>
  <c r="CY684" i="6"/>
  <c r="DE682" i="6"/>
  <c r="BV683" i="6"/>
  <c r="BW682" i="6"/>
  <c r="DG682" i="6"/>
  <c r="DF682" i="6"/>
  <c r="BT682" i="6"/>
  <c r="CB681" i="6"/>
  <c r="CC681" i="6" s="1"/>
  <c r="H683" i="6"/>
  <c r="P682" i="6"/>
  <c r="Q682" i="6" s="1"/>
  <c r="BS684" i="6" l="1"/>
  <c r="AS683" i="6"/>
  <c r="AU683" i="6"/>
  <c r="AT683" i="6"/>
  <c r="J684" i="6"/>
  <c r="AT684" i="6" s="1"/>
  <c r="N683" i="6"/>
  <c r="L684" i="6"/>
  <c r="AA684" i="6"/>
  <c r="AJ684" i="6"/>
  <c r="AD684" i="6"/>
  <c r="X684" i="6"/>
  <c r="F684" i="6"/>
  <c r="G684" i="6" s="1"/>
  <c r="M684" i="6"/>
  <c r="I684" i="6"/>
  <c r="D684" i="6"/>
  <c r="U684" i="6"/>
  <c r="R684" i="6"/>
  <c r="E684" i="6"/>
  <c r="AP684" i="6"/>
  <c r="B685" i="6"/>
  <c r="BR685" i="6" s="1"/>
  <c r="BS685" i="6" s="1"/>
  <c r="AG684" i="6"/>
  <c r="O684" i="6"/>
  <c r="AM684" i="6"/>
  <c r="A684" i="6"/>
  <c r="BZ684" i="6"/>
  <c r="BY685" i="6"/>
  <c r="BN686" i="6"/>
  <c r="CA685" i="6"/>
  <c r="BQ685" i="6"/>
  <c r="BX685" i="6"/>
  <c r="BU685" i="6"/>
  <c r="BM685" i="6"/>
  <c r="BP685" i="6"/>
  <c r="CS685" i="6"/>
  <c r="CG685" i="6"/>
  <c r="CM685" i="6"/>
  <c r="CY685" i="6"/>
  <c r="DF683" i="6"/>
  <c r="BV684" i="6"/>
  <c r="DE683" i="6"/>
  <c r="BW683" i="6"/>
  <c r="DG683" i="6"/>
  <c r="BT683" i="6"/>
  <c r="CB682" i="6"/>
  <c r="CC682" i="6" s="1"/>
  <c r="H684" i="6"/>
  <c r="P683" i="6"/>
  <c r="Q683" i="6" s="1"/>
  <c r="K684" i="6" l="1"/>
  <c r="P684" i="6" s="1"/>
  <c r="Q684" i="6" s="1"/>
  <c r="AU684" i="6"/>
  <c r="AS684" i="6"/>
  <c r="N684" i="6"/>
  <c r="R685" i="6"/>
  <c r="F685" i="6"/>
  <c r="G685" i="6" s="1"/>
  <c r="X685" i="6"/>
  <c r="E685" i="6"/>
  <c r="AD685" i="6"/>
  <c r="L685" i="6"/>
  <c r="M685" i="6"/>
  <c r="B686" i="6"/>
  <c r="D685" i="6"/>
  <c r="U685" i="6"/>
  <c r="I685" i="6"/>
  <c r="AG685" i="6"/>
  <c r="AJ685" i="6"/>
  <c r="A685" i="6"/>
  <c r="AM685" i="6"/>
  <c r="AP685" i="6"/>
  <c r="O685" i="6"/>
  <c r="AA685" i="6"/>
  <c r="J685" i="6"/>
  <c r="K685" i="6" s="1"/>
  <c r="BZ685" i="6"/>
  <c r="BY686" i="6"/>
  <c r="BN687" i="6"/>
  <c r="BQ686" i="6"/>
  <c r="BM686" i="6"/>
  <c r="BR686" i="6"/>
  <c r="BS686" i="6" s="1"/>
  <c r="BX686" i="6"/>
  <c r="BU686" i="6"/>
  <c r="CA686" i="6"/>
  <c r="BP686" i="6"/>
  <c r="CG686" i="6"/>
  <c r="CM686" i="6"/>
  <c r="CS686" i="6"/>
  <c r="CY686" i="6"/>
  <c r="BV685" i="6"/>
  <c r="DF684" i="6"/>
  <c r="DE684" i="6"/>
  <c r="DG684" i="6"/>
  <c r="BW684" i="6"/>
  <c r="BT684" i="6"/>
  <c r="CB683" i="6"/>
  <c r="CC683" i="6" s="1"/>
  <c r="H685" i="6"/>
  <c r="AU685" i="6" l="1"/>
  <c r="AS685" i="6"/>
  <c r="N685" i="6"/>
  <c r="AT685" i="6"/>
  <c r="J686" i="6"/>
  <c r="AS686" i="6" s="1"/>
  <c r="AD686" i="6"/>
  <c r="A686" i="6"/>
  <c r="M686" i="6"/>
  <c r="D686" i="6"/>
  <c r="AA686" i="6"/>
  <c r="X686" i="6"/>
  <c r="I686" i="6"/>
  <c r="E686" i="6"/>
  <c r="AJ686" i="6"/>
  <c r="AM686" i="6"/>
  <c r="R686" i="6"/>
  <c r="B687" i="6"/>
  <c r="O686" i="6"/>
  <c r="F686" i="6"/>
  <c r="G686" i="6" s="1"/>
  <c r="U686" i="6"/>
  <c r="AP686" i="6"/>
  <c r="AG686" i="6"/>
  <c r="L686" i="6"/>
  <c r="BZ686" i="6"/>
  <c r="BY687" i="6"/>
  <c r="BN688" i="6"/>
  <c r="BQ687" i="6"/>
  <c r="BX687" i="6"/>
  <c r="BU687" i="6"/>
  <c r="BP687" i="6"/>
  <c r="CA687" i="6"/>
  <c r="BM687" i="6"/>
  <c r="BR687" i="6"/>
  <c r="BS687" i="6" s="1"/>
  <c r="CG687" i="6"/>
  <c r="CM687" i="6"/>
  <c r="CS687" i="6"/>
  <c r="CY687" i="6"/>
  <c r="DF685" i="6"/>
  <c r="DG685" i="6"/>
  <c r="BV686" i="6"/>
  <c r="DE685" i="6"/>
  <c r="BW685" i="6"/>
  <c r="BT685" i="6"/>
  <c r="CB684" i="6"/>
  <c r="CC684" i="6" s="1"/>
  <c r="H686" i="6"/>
  <c r="P685" i="6"/>
  <c r="Q685" i="6" s="1"/>
  <c r="AT686" i="6" l="1"/>
  <c r="J687" i="6"/>
  <c r="AS687" i="6" s="1"/>
  <c r="AU686" i="6"/>
  <c r="K686" i="6"/>
  <c r="P686" i="6" s="1"/>
  <c r="Q686" i="6" s="1"/>
  <c r="BZ687" i="6"/>
  <c r="X687" i="6"/>
  <c r="B688" i="6"/>
  <c r="BR688" i="6" s="1"/>
  <c r="BS688" i="6" s="1"/>
  <c r="M687" i="6"/>
  <c r="AD687" i="6"/>
  <c r="R687" i="6"/>
  <c r="O687" i="6"/>
  <c r="A687" i="6"/>
  <c r="AP687" i="6"/>
  <c r="AA687" i="6"/>
  <c r="AJ687" i="6"/>
  <c r="L687" i="6"/>
  <c r="AM687" i="6"/>
  <c r="E687" i="6"/>
  <c r="U687" i="6"/>
  <c r="I687" i="6"/>
  <c r="AG687" i="6"/>
  <c r="D687" i="6"/>
  <c r="F687" i="6"/>
  <c r="G687" i="6" s="1"/>
  <c r="N686" i="6"/>
  <c r="BY688" i="6"/>
  <c r="BN689" i="6"/>
  <c r="BQ688" i="6"/>
  <c r="BX688" i="6"/>
  <c r="BU688" i="6"/>
  <c r="CA688" i="6"/>
  <c r="BP688" i="6"/>
  <c r="BM688" i="6"/>
  <c r="CS688" i="6"/>
  <c r="CG688" i="6"/>
  <c r="CM688" i="6"/>
  <c r="CY688" i="6"/>
  <c r="J688" i="6"/>
  <c r="DE686" i="6"/>
  <c r="DF686" i="6"/>
  <c r="BV687" i="6"/>
  <c r="BW686" i="6"/>
  <c r="DG686" i="6"/>
  <c r="BT686" i="6"/>
  <c r="CB685" i="6"/>
  <c r="CC685" i="6" s="1"/>
  <c r="H687" i="6"/>
  <c r="AU687" i="6" l="1"/>
  <c r="K687" i="6"/>
  <c r="BZ688" i="6"/>
  <c r="AT687" i="6"/>
  <c r="N687" i="6"/>
  <c r="R688" i="6"/>
  <c r="A688" i="6"/>
  <c r="M688" i="6"/>
  <c r="L688" i="6"/>
  <c r="I688" i="6"/>
  <c r="K688" i="6" s="1"/>
  <c r="AA688" i="6"/>
  <c r="U688" i="6"/>
  <c r="AJ688" i="6"/>
  <c r="O688" i="6"/>
  <c r="AG688" i="6"/>
  <c r="AD688" i="6"/>
  <c r="E688" i="6"/>
  <c r="D688" i="6"/>
  <c r="AM688" i="6"/>
  <c r="AP688" i="6"/>
  <c r="B689" i="6"/>
  <c r="X688" i="6"/>
  <c r="F688" i="6"/>
  <c r="G688" i="6" s="1"/>
  <c r="BY689" i="6"/>
  <c r="BN690" i="6"/>
  <c r="BU689" i="6"/>
  <c r="BP689" i="6"/>
  <c r="BQ689" i="6"/>
  <c r="BX689" i="6"/>
  <c r="BM689" i="6"/>
  <c r="BR689" i="6"/>
  <c r="BS689" i="6" s="1"/>
  <c r="CS689" i="6"/>
  <c r="CG689" i="6"/>
  <c r="CM689" i="6"/>
  <c r="CY689" i="6"/>
  <c r="CA689" i="6"/>
  <c r="AS688" i="6"/>
  <c r="J689" i="6"/>
  <c r="AT688" i="6"/>
  <c r="AU688" i="6"/>
  <c r="DF687" i="6"/>
  <c r="DE687" i="6"/>
  <c r="DG687" i="6"/>
  <c r="BW687" i="6"/>
  <c r="BV688" i="6"/>
  <c r="BT687" i="6"/>
  <c r="CB686" i="6"/>
  <c r="CC686" i="6" s="1"/>
  <c r="H688" i="6"/>
  <c r="P687" i="6"/>
  <c r="Q687" i="6" s="1"/>
  <c r="N688" i="6" l="1"/>
  <c r="M689" i="6"/>
  <c r="L689" i="6"/>
  <c r="B690" i="6"/>
  <c r="BR690" i="6" s="1"/>
  <c r="BS690" i="6" s="1"/>
  <c r="D689" i="6"/>
  <c r="F689" i="6"/>
  <c r="G689" i="6" s="1"/>
  <c r="U689" i="6"/>
  <c r="AG689" i="6"/>
  <c r="I689" i="6"/>
  <c r="R689" i="6"/>
  <c r="AP689" i="6"/>
  <c r="O689" i="6"/>
  <c r="AM689" i="6"/>
  <c r="AJ689" i="6"/>
  <c r="A689" i="6"/>
  <c r="AA689" i="6"/>
  <c r="AD689" i="6"/>
  <c r="X689" i="6"/>
  <c r="E689" i="6"/>
  <c r="BZ689" i="6"/>
  <c r="BY690" i="6"/>
  <c r="BN691" i="6"/>
  <c r="BP690" i="6"/>
  <c r="CA690" i="6"/>
  <c r="BM690" i="6"/>
  <c r="BX690" i="6"/>
  <c r="BQ690" i="6"/>
  <c r="BU690" i="6"/>
  <c r="CG690" i="6"/>
  <c r="CM690" i="6"/>
  <c r="CS690" i="6"/>
  <c r="CY690" i="6"/>
  <c r="AS689" i="6"/>
  <c r="AU689" i="6"/>
  <c r="K689" i="6"/>
  <c r="J690" i="6"/>
  <c r="AT689" i="6"/>
  <c r="DE688" i="6"/>
  <c r="BV689" i="6"/>
  <c r="DG688" i="6"/>
  <c r="BW688" i="6"/>
  <c r="DF688" i="6"/>
  <c r="BT688" i="6"/>
  <c r="CB687" i="6"/>
  <c r="CC687" i="6" s="1"/>
  <c r="H689" i="6"/>
  <c r="P688" i="6"/>
  <c r="Q688" i="6" s="1"/>
  <c r="AJ690" i="6" l="1"/>
  <c r="E690" i="6"/>
  <c r="M690" i="6"/>
  <c r="AM690" i="6"/>
  <c r="A690" i="6"/>
  <c r="AD690" i="6"/>
  <c r="L690" i="6"/>
  <c r="U690" i="6"/>
  <c r="R690" i="6"/>
  <c r="D690" i="6"/>
  <c r="AA690" i="6"/>
  <c r="AP690" i="6"/>
  <c r="B691" i="6"/>
  <c r="I690" i="6"/>
  <c r="K690" i="6" s="1"/>
  <c r="O690" i="6"/>
  <c r="AG690" i="6"/>
  <c r="X690" i="6"/>
  <c r="F690" i="6"/>
  <c r="G690" i="6" s="1"/>
  <c r="N689" i="6"/>
  <c r="BY691" i="6"/>
  <c r="BM691" i="6"/>
  <c r="BR691" i="6"/>
  <c r="BS691" i="6" s="1"/>
  <c r="BX691" i="6"/>
  <c r="BU691" i="6"/>
  <c r="BN692" i="6"/>
  <c r="BP691" i="6"/>
  <c r="CA691" i="6"/>
  <c r="BQ691" i="6"/>
  <c r="CG691" i="6"/>
  <c r="CM691" i="6"/>
  <c r="CS691" i="6"/>
  <c r="CY691" i="6"/>
  <c r="BZ690" i="6"/>
  <c r="AS690" i="6"/>
  <c r="AU690" i="6"/>
  <c r="AT690" i="6"/>
  <c r="BW689" i="6"/>
  <c r="BV690" i="6"/>
  <c r="DG689" i="6"/>
  <c r="DE689" i="6"/>
  <c r="DF689" i="6"/>
  <c r="BT689" i="6"/>
  <c r="CB688" i="6"/>
  <c r="CC688" i="6" s="1"/>
  <c r="H690" i="6"/>
  <c r="P689" i="6"/>
  <c r="Q689" i="6" s="1"/>
  <c r="N690" i="6" l="1"/>
  <c r="R691" i="6"/>
  <c r="F691" i="6"/>
  <c r="G691" i="6" s="1"/>
  <c r="A691" i="6"/>
  <c r="U691" i="6"/>
  <c r="AJ691" i="6"/>
  <c r="E691" i="6"/>
  <c r="AM691" i="6"/>
  <c r="M691" i="6"/>
  <c r="I691" i="6"/>
  <c r="B692" i="6"/>
  <c r="O691" i="6"/>
  <c r="L691" i="6"/>
  <c r="AG691" i="6"/>
  <c r="AP691" i="6"/>
  <c r="D691" i="6"/>
  <c r="AA691" i="6"/>
  <c r="AD691" i="6"/>
  <c r="X691" i="6"/>
  <c r="J691" i="6"/>
  <c r="K691" i="6" s="1"/>
  <c r="BY692" i="6"/>
  <c r="BN693" i="6"/>
  <c r="BM692" i="6"/>
  <c r="BR692" i="6"/>
  <c r="BS692" i="6" s="1"/>
  <c r="BU692" i="6"/>
  <c r="CA692" i="6"/>
  <c r="BX692" i="6"/>
  <c r="BP692" i="6"/>
  <c r="CS692" i="6"/>
  <c r="BQ692" i="6"/>
  <c r="CG692" i="6"/>
  <c r="CM692" i="6"/>
  <c r="CY692" i="6"/>
  <c r="BZ691" i="6"/>
  <c r="DE690" i="6"/>
  <c r="BV691" i="6"/>
  <c r="DG690" i="6"/>
  <c r="BW690" i="6"/>
  <c r="DF690" i="6"/>
  <c r="BT690" i="6"/>
  <c r="CB689" i="6"/>
  <c r="CC689" i="6" s="1"/>
  <c r="H691" i="6"/>
  <c r="P690" i="6"/>
  <c r="Q690" i="6" s="1"/>
  <c r="AT691" i="6" l="1"/>
  <c r="AS691" i="6"/>
  <c r="AU691" i="6"/>
  <c r="J692" i="6"/>
  <c r="AU692" i="6" s="1"/>
  <c r="N691" i="6"/>
  <c r="AD692" i="6"/>
  <c r="F692" i="6"/>
  <c r="G692" i="6" s="1"/>
  <c r="E692" i="6"/>
  <c r="U692" i="6"/>
  <c r="AP692" i="6"/>
  <c r="B693" i="6"/>
  <c r="AG692" i="6"/>
  <c r="X692" i="6"/>
  <c r="A692" i="6"/>
  <c r="R692" i="6"/>
  <c r="I692" i="6"/>
  <c r="AJ692" i="6"/>
  <c r="O692" i="6"/>
  <c r="AM692" i="6"/>
  <c r="M692" i="6"/>
  <c r="D692" i="6"/>
  <c r="L692" i="6"/>
  <c r="AA692" i="6"/>
  <c r="BY693" i="6"/>
  <c r="BN694" i="6"/>
  <c r="CA693" i="6"/>
  <c r="BQ693" i="6"/>
  <c r="BP693" i="6"/>
  <c r="BM693" i="6"/>
  <c r="BU693" i="6"/>
  <c r="CS693" i="6"/>
  <c r="CG693" i="6"/>
  <c r="CM693" i="6"/>
  <c r="CY693" i="6"/>
  <c r="BX693" i="6"/>
  <c r="BZ692" i="6"/>
  <c r="DG691" i="6"/>
  <c r="DF691" i="6"/>
  <c r="DE691" i="6"/>
  <c r="BW691" i="6"/>
  <c r="BV692" i="6"/>
  <c r="BT691" i="6"/>
  <c r="CB690" i="6"/>
  <c r="CC690" i="6" s="1"/>
  <c r="H692" i="6"/>
  <c r="P691" i="6"/>
  <c r="Q691" i="6" s="1"/>
  <c r="AS692" i="6" l="1"/>
  <c r="K692" i="6"/>
  <c r="AT692" i="6"/>
  <c r="BZ693" i="6"/>
  <c r="M693" i="6"/>
  <c r="AG693" i="6"/>
  <c r="F693" i="6"/>
  <c r="G693" i="6" s="1"/>
  <c r="AM693" i="6"/>
  <c r="X693" i="6"/>
  <c r="E693" i="6"/>
  <c r="L693" i="6"/>
  <c r="AP693" i="6"/>
  <c r="A693" i="6"/>
  <c r="AA693" i="6"/>
  <c r="AJ693" i="6"/>
  <c r="B694" i="6"/>
  <c r="BR694" i="6" s="1"/>
  <c r="I693" i="6"/>
  <c r="AD693" i="6"/>
  <c r="D693" i="6"/>
  <c r="R693" i="6"/>
  <c r="O693" i="6"/>
  <c r="U693" i="6"/>
  <c r="J693" i="6"/>
  <c r="N692" i="6"/>
  <c r="BR693" i="6"/>
  <c r="BS693" i="6" s="1"/>
  <c r="BY694" i="6"/>
  <c r="BN695" i="6"/>
  <c r="BQ694" i="6"/>
  <c r="BM694" i="6"/>
  <c r="BP694" i="6"/>
  <c r="CA694" i="6"/>
  <c r="BX694" i="6"/>
  <c r="CG694" i="6"/>
  <c r="CM694" i="6"/>
  <c r="CS694" i="6"/>
  <c r="BU694" i="6"/>
  <c r="CY694" i="6"/>
  <c r="BW692" i="6"/>
  <c r="DG692" i="6"/>
  <c r="DE692" i="6"/>
  <c r="BV693" i="6"/>
  <c r="DF692" i="6"/>
  <c r="BT692" i="6"/>
  <c r="CB691" i="6"/>
  <c r="CC691" i="6" s="1"/>
  <c r="H693" i="6"/>
  <c r="P692" i="6"/>
  <c r="Q692" i="6" s="1"/>
  <c r="J694" i="6" l="1"/>
  <c r="AU694" i="6" s="1"/>
  <c r="AS693" i="6"/>
  <c r="N693" i="6"/>
  <c r="AT693" i="6"/>
  <c r="K693" i="6"/>
  <c r="P693" i="6" s="1"/>
  <c r="Q693" i="6" s="1"/>
  <c r="AU693" i="6"/>
  <c r="AJ694" i="6"/>
  <c r="L694" i="6"/>
  <c r="AM694" i="6"/>
  <c r="AD694" i="6"/>
  <c r="I694" i="6"/>
  <c r="K694" i="6" s="1"/>
  <c r="M694" i="6"/>
  <c r="A694" i="6"/>
  <c r="X694" i="6"/>
  <c r="O694" i="6"/>
  <c r="AP694" i="6"/>
  <c r="AG694" i="6"/>
  <c r="R694" i="6"/>
  <c r="AA694" i="6"/>
  <c r="F694" i="6"/>
  <c r="G694" i="6" s="1"/>
  <c r="B695" i="6"/>
  <c r="BR695" i="6" s="1"/>
  <c r="E694" i="6"/>
  <c r="U694" i="6"/>
  <c r="D694" i="6"/>
  <c r="BS694" i="6"/>
  <c r="BY695" i="6"/>
  <c r="BN696" i="6"/>
  <c r="BQ695" i="6"/>
  <c r="BU695" i="6"/>
  <c r="BX695" i="6"/>
  <c r="BM695" i="6"/>
  <c r="CA695" i="6"/>
  <c r="CG695" i="6"/>
  <c r="CM695" i="6"/>
  <c r="CS695" i="6"/>
  <c r="CY695" i="6"/>
  <c r="BP695" i="6"/>
  <c r="BZ694" i="6"/>
  <c r="AS694" i="6"/>
  <c r="AT694" i="6"/>
  <c r="BV694" i="6"/>
  <c r="DE693" i="6"/>
  <c r="DF693" i="6"/>
  <c r="DG693" i="6"/>
  <c r="BW693" i="6"/>
  <c r="BT693" i="6"/>
  <c r="CB692" i="6"/>
  <c r="CC692" i="6" s="1"/>
  <c r="H694" i="6"/>
  <c r="BZ695" i="6" l="1"/>
  <c r="BS695" i="6"/>
  <c r="AD695" i="6"/>
  <c r="A695" i="6"/>
  <c r="AJ695" i="6"/>
  <c r="L695" i="6"/>
  <c r="F695" i="6"/>
  <c r="G695" i="6" s="1"/>
  <c r="AP695" i="6"/>
  <c r="D695" i="6"/>
  <c r="AA695" i="6"/>
  <c r="R695" i="6"/>
  <c r="B696" i="6"/>
  <c r="X695" i="6"/>
  <c r="O695" i="6"/>
  <c r="M695" i="6"/>
  <c r="I695" i="6"/>
  <c r="E695" i="6"/>
  <c r="U695" i="6"/>
  <c r="AG695" i="6"/>
  <c r="AM695" i="6"/>
  <c r="J695" i="6"/>
  <c r="K695" i="6" s="1"/>
  <c r="N694" i="6"/>
  <c r="BY696" i="6"/>
  <c r="BN697" i="6"/>
  <c r="BQ696" i="6"/>
  <c r="BX696" i="6"/>
  <c r="BU696" i="6"/>
  <c r="CA696" i="6"/>
  <c r="BP696" i="6"/>
  <c r="BR696" i="6"/>
  <c r="BS696" i="6" s="1"/>
  <c r="BM696" i="6"/>
  <c r="CS696" i="6"/>
  <c r="CG696" i="6"/>
  <c r="CM696" i="6"/>
  <c r="CY696" i="6"/>
  <c r="DF694" i="6"/>
  <c r="DE694" i="6"/>
  <c r="BW694" i="6"/>
  <c r="DG694" i="6"/>
  <c r="BV695" i="6"/>
  <c r="BT694" i="6"/>
  <c r="CB693" i="6"/>
  <c r="CC693" i="6" s="1"/>
  <c r="H695" i="6"/>
  <c r="P694" i="6"/>
  <c r="Q694" i="6" s="1"/>
  <c r="AU695" i="6" l="1"/>
  <c r="AT695" i="6"/>
  <c r="AS695" i="6"/>
  <c r="J696" i="6"/>
  <c r="J697" i="6" s="1"/>
  <c r="N695" i="6"/>
  <c r="AD696" i="6"/>
  <c r="I696" i="6"/>
  <c r="D696" i="6"/>
  <c r="AP696" i="6"/>
  <c r="AG696" i="6"/>
  <c r="AJ696" i="6"/>
  <c r="A696" i="6"/>
  <c r="R696" i="6"/>
  <c r="L696" i="6"/>
  <c r="O696" i="6"/>
  <c r="U696" i="6"/>
  <c r="X696" i="6"/>
  <c r="B697" i="6"/>
  <c r="BR697" i="6" s="1"/>
  <c r="BS697" i="6" s="1"/>
  <c r="AM696" i="6"/>
  <c r="M696" i="6"/>
  <c r="E696" i="6"/>
  <c r="AA696" i="6"/>
  <c r="F696" i="6"/>
  <c r="G696" i="6" s="1"/>
  <c r="BZ696" i="6"/>
  <c r="BY697" i="6"/>
  <c r="BN698" i="6"/>
  <c r="BX697" i="6"/>
  <c r="BP697" i="6"/>
  <c r="BQ697" i="6"/>
  <c r="CA697" i="6"/>
  <c r="BU697" i="6"/>
  <c r="BM697" i="6"/>
  <c r="CS697" i="6"/>
  <c r="CG697" i="6"/>
  <c r="CM697" i="6"/>
  <c r="CY697" i="6"/>
  <c r="AS696" i="6"/>
  <c r="DG695" i="6"/>
  <c r="DF695" i="6"/>
  <c r="BW695" i="6"/>
  <c r="DE695" i="6"/>
  <c r="BV696" i="6"/>
  <c r="BT695" i="6"/>
  <c r="CB694" i="6"/>
  <c r="CC694" i="6" s="1"/>
  <c r="H696" i="6"/>
  <c r="P695" i="6"/>
  <c r="Q695" i="6" s="1"/>
  <c r="AT696" i="6" l="1"/>
  <c r="AU696" i="6"/>
  <c r="N696" i="6"/>
  <c r="K696" i="6"/>
  <c r="R697" i="6"/>
  <c r="E697" i="6"/>
  <c r="AJ697" i="6"/>
  <c r="D697" i="6"/>
  <c r="M697" i="6"/>
  <c r="I697" i="6"/>
  <c r="K697" i="6" s="1"/>
  <c r="F697" i="6"/>
  <c r="G697" i="6" s="1"/>
  <c r="U697" i="6"/>
  <c r="AA697" i="6"/>
  <c r="AD697" i="6"/>
  <c r="B698" i="6"/>
  <c r="AG697" i="6"/>
  <c r="AP697" i="6"/>
  <c r="A697" i="6"/>
  <c r="AM697" i="6"/>
  <c r="O697" i="6"/>
  <c r="X697" i="6"/>
  <c r="L697" i="6"/>
  <c r="BY698" i="6"/>
  <c r="BN699" i="6"/>
  <c r="BU698" i="6"/>
  <c r="BP698" i="6"/>
  <c r="BM698" i="6"/>
  <c r="BR698" i="6"/>
  <c r="BS698" i="6" s="1"/>
  <c r="BQ698" i="6"/>
  <c r="BX698" i="6"/>
  <c r="CG698" i="6"/>
  <c r="CM698" i="6"/>
  <c r="CS698" i="6"/>
  <c r="CA698" i="6"/>
  <c r="CY698" i="6"/>
  <c r="BZ697" i="6"/>
  <c r="J698" i="6"/>
  <c r="AU697" i="6"/>
  <c r="AS697" i="6"/>
  <c r="AT697" i="6"/>
  <c r="DG696" i="6"/>
  <c r="BW696" i="6"/>
  <c r="DE696" i="6"/>
  <c r="BV697" i="6"/>
  <c r="DF696" i="6"/>
  <c r="BT696" i="6"/>
  <c r="CB695" i="6"/>
  <c r="CC695" i="6" s="1"/>
  <c r="H697" i="6"/>
  <c r="P696" i="6"/>
  <c r="Q696" i="6" s="1"/>
  <c r="N697" i="6" l="1"/>
  <c r="AD698" i="6"/>
  <c r="L698" i="6"/>
  <c r="U698" i="6"/>
  <c r="X698" i="6"/>
  <c r="O698" i="6"/>
  <c r="D698" i="6"/>
  <c r="AP698" i="6"/>
  <c r="E698" i="6"/>
  <c r="AG698" i="6"/>
  <c r="A698" i="6"/>
  <c r="AM698" i="6"/>
  <c r="R698" i="6"/>
  <c r="I698" i="6"/>
  <c r="K698" i="6" s="1"/>
  <c r="AJ698" i="6"/>
  <c r="M698" i="6"/>
  <c r="F698" i="6"/>
  <c r="G698" i="6" s="1"/>
  <c r="B699" i="6"/>
  <c r="AA698" i="6"/>
  <c r="BY699" i="6"/>
  <c r="BN700" i="6"/>
  <c r="BM699" i="6"/>
  <c r="BR699" i="6"/>
  <c r="BS699" i="6" s="1"/>
  <c r="BX699" i="6"/>
  <c r="BQ699" i="6"/>
  <c r="BP699" i="6"/>
  <c r="CA699" i="6"/>
  <c r="CG699" i="6"/>
  <c r="CM699" i="6"/>
  <c r="CS699" i="6"/>
  <c r="CY699" i="6"/>
  <c r="BU699" i="6"/>
  <c r="BZ698" i="6"/>
  <c r="J699" i="6"/>
  <c r="AU698" i="6"/>
  <c r="AS698" i="6"/>
  <c r="AT698" i="6"/>
  <c r="DF697" i="6"/>
  <c r="BW697" i="6"/>
  <c r="DE697" i="6"/>
  <c r="DG697" i="6"/>
  <c r="BV698" i="6"/>
  <c r="BT697" i="6"/>
  <c r="CB696" i="6"/>
  <c r="CC696" i="6" s="1"/>
  <c r="H698" i="6"/>
  <c r="P697" i="6"/>
  <c r="Q697" i="6" s="1"/>
  <c r="N698" i="6" l="1"/>
  <c r="M699" i="6"/>
  <c r="D699" i="6"/>
  <c r="AD699" i="6"/>
  <c r="B700" i="6"/>
  <c r="AA699" i="6"/>
  <c r="A699" i="6"/>
  <c r="U699" i="6"/>
  <c r="I699" i="6"/>
  <c r="O699" i="6"/>
  <c r="X699" i="6"/>
  <c r="F699" i="6"/>
  <c r="G699" i="6" s="1"/>
  <c r="L699" i="6"/>
  <c r="AG699" i="6"/>
  <c r="AJ699" i="6"/>
  <c r="AM699" i="6"/>
  <c r="AP699" i="6"/>
  <c r="R699" i="6"/>
  <c r="E699" i="6"/>
  <c r="BZ699" i="6"/>
  <c r="BY700" i="6"/>
  <c r="BM700" i="6"/>
  <c r="BN701" i="6"/>
  <c r="BU700" i="6"/>
  <c r="CA700" i="6"/>
  <c r="BQ700" i="6"/>
  <c r="BP700" i="6"/>
  <c r="CS700" i="6"/>
  <c r="CG700" i="6"/>
  <c r="CM700" i="6"/>
  <c r="BX700" i="6"/>
  <c r="CY700" i="6"/>
  <c r="K699" i="6"/>
  <c r="AS699" i="6"/>
  <c r="AT699" i="6"/>
  <c r="AU699" i="6"/>
  <c r="DE698" i="6"/>
  <c r="BV699" i="6"/>
  <c r="BW698" i="6"/>
  <c r="DG698" i="6"/>
  <c r="DF698" i="6"/>
  <c r="BT698" i="6"/>
  <c r="CB697" i="6"/>
  <c r="CC697" i="6" s="1"/>
  <c r="H699" i="6"/>
  <c r="P698" i="6"/>
  <c r="Q698" i="6" s="1"/>
  <c r="N699" i="6" l="1"/>
  <c r="AD700" i="6"/>
  <c r="D700" i="6"/>
  <c r="M700" i="6"/>
  <c r="B701" i="6"/>
  <c r="BR701" i="6" s="1"/>
  <c r="E700" i="6"/>
  <c r="X700" i="6"/>
  <c r="F700" i="6"/>
  <c r="G700" i="6" s="1"/>
  <c r="O700" i="6"/>
  <c r="AA700" i="6"/>
  <c r="AJ700" i="6"/>
  <c r="L700" i="6"/>
  <c r="AM700" i="6"/>
  <c r="R700" i="6"/>
  <c r="I700" i="6"/>
  <c r="U700" i="6"/>
  <c r="AP700" i="6"/>
  <c r="A700" i="6"/>
  <c r="AG700" i="6"/>
  <c r="BR700" i="6"/>
  <c r="BS700" i="6" s="1"/>
  <c r="J700" i="6"/>
  <c r="BZ700" i="6"/>
  <c r="BY701" i="6"/>
  <c r="BN702" i="6"/>
  <c r="BQ701" i="6"/>
  <c r="BX701" i="6"/>
  <c r="BU701" i="6"/>
  <c r="CA701" i="6"/>
  <c r="BM701" i="6"/>
  <c r="CS701" i="6"/>
  <c r="CG701" i="6"/>
  <c r="CM701" i="6"/>
  <c r="CY701" i="6"/>
  <c r="BP701" i="6"/>
  <c r="BW699" i="6"/>
  <c r="DG699" i="6"/>
  <c r="BV700" i="6"/>
  <c r="DF699" i="6"/>
  <c r="DE699" i="6"/>
  <c r="BT699" i="6"/>
  <c r="CB698" i="6"/>
  <c r="CC698" i="6" s="1"/>
  <c r="P699" i="6"/>
  <c r="Q699" i="6" s="1"/>
  <c r="H700" i="6"/>
  <c r="K700" i="6" l="1"/>
  <c r="J701" i="6"/>
  <c r="AT701" i="6" s="1"/>
  <c r="AU700" i="6"/>
  <c r="N700" i="6"/>
  <c r="BS701" i="6"/>
  <c r="AS700" i="6"/>
  <c r="M701" i="6"/>
  <c r="O701" i="6"/>
  <c r="X701" i="6"/>
  <c r="F701" i="6"/>
  <c r="G701" i="6" s="1"/>
  <c r="U701" i="6"/>
  <c r="AJ701" i="6"/>
  <c r="E701" i="6"/>
  <c r="AM701" i="6"/>
  <c r="AA701" i="6"/>
  <c r="AP701" i="6"/>
  <c r="R701" i="6"/>
  <c r="B702" i="6"/>
  <c r="D701" i="6"/>
  <c r="AG701" i="6"/>
  <c r="AD701" i="6"/>
  <c r="L701" i="6"/>
  <c r="A701" i="6"/>
  <c r="I701" i="6"/>
  <c r="AT700" i="6"/>
  <c r="BZ701" i="6"/>
  <c r="BY702" i="6"/>
  <c r="BN703" i="6"/>
  <c r="BQ702" i="6"/>
  <c r="BM702" i="6"/>
  <c r="BX702" i="6"/>
  <c r="BU702" i="6"/>
  <c r="CA702" i="6"/>
  <c r="CG702" i="6"/>
  <c r="CM702" i="6"/>
  <c r="BP702" i="6"/>
  <c r="CS702" i="6"/>
  <c r="CY702" i="6"/>
  <c r="BR702" i="6"/>
  <c r="J702" i="6"/>
  <c r="AU701" i="6"/>
  <c r="AS701" i="6"/>
  <c r="DE700" i="6"/>
  <c r="DG700" i="6"/>
  <c r="BV701" i="6"/>
  <c r="DF700" i="6"/>
  <c r="BW700" i="6"/>
  <c r="BT700" i="6"/>
  <c r="CB699" i="6"/>
  <c r="CC699" i="6" s="1"/>
  <c r="H701" i="6"/>
  <c r="P700" i="6"/>
  <c r="Q700" i="6" s="1"/>
  <c r="K701" i="6" l="1"/>
  <c r="BS702" i="6"/>
  <c r="AP702" i="6"/>
  <c r="E702" i="6"/>
  <c r="AG702" i="6"/>
  <c r="X702" i="6"/>
  <c r="I702" i="6"/>
  <c r="K702" i="6" s="1"/>
  <c r="F702" i="6"/>
  <c r="G702" i="6" s="1"/>
  <c r="D702" i="6"/>
  <c r="AJ702" i="6"/>
  <c r="O702" i="6"/>
  <c r="AM702" i="6"/>
  <c r="AD702" i="6"/>
  <c r="L702" i="6"/>
  <c r="N702" i="6" s="1"/>
  <c r="AA702" i="6"/>
  <c r="R702" i="6"/>
  <c r="B703" i="6"/>
  <c r="BR703" i="6" s="1"/>
  <c r="BS703" i="6" s="1"/>
  <c r="M702" i="6"/>
  <c r="A702" i="6"/>
  <c r="U702" i="6"/>
  <c r="N701" i="6"/>
  <c r="BZ702" i="6"/>
  <c r="BY703" i="6"/>
  <c r="BN704" i="6"/>
  <c r="BQ703" i="6"/>
  <c r="BX703" i="6"/>
  <c r="BU703" i="6"/>
  <c r="CA703" i="6"/>
  <c r="BP703" i="6"/>
  <c r="BM703" i="6"/>
  <c r="CG703" i="6"/>
  <c r="CM703" i="6"/>
  <c r="CS703" i="6"/>
  <c r="CY703" i="6"/>
  <c r="AT702" i="6"/>
  <c r="AU702" i="6"/>
  <c r="AS702" i="6"/>
  <c r="DG701" i="6"/>
  <c r="DE701" i="6"/>
  <c r="BV702" i="6"/>
  <c r="DF701" i="6"/>
  <c r="BW701" i="6"/>
  <c r="BT701" i="6"/>
  <c r="CB700" i="6"/>
  <c r="CC700" i="6" s="1"/>
  <c r="H702" i="6"/>
  <c r="P701" i="6"/>
  <c r="Q701" i="6" s="1"/>
  <c r="AJ703" i="6" l="1"/>
  <c r="B704" i="6"/>
  <c r="AM703" i="6"/>
  <c r="X703" i="6"/>
  <c r="I703" i="6"/>
  <c r="R703" i="6"/>
  <c r="A703" i="6"/>
  <c r="D703" i="6"/>
  <c r="AG703" i="6"/>
  <c r="AD703" i="6"/>
  <c r="E703" i="6"/>
  <c r="M703" i="6"/>
  <c r="L703" i="6"/>
  <c r="F703" i="6"/>
  <c r="G703" i="6" s="1"/>
  <c r="U703" i="6"/>
  <c r="AP703" i="6"/>
  <c r="O703" i="6"/>
  <c r="AA703" i="6"/>
  <c r="J703" i="6"/>
  <c r="AU703" i="6" s="1"/>
  <c r="BZ703" i="6"/>
  <c r="BY704" i="6"/>
  <c r="BN705" i="6"/>
  <c r="BX704" i="6"/>
  <c r="BU704" i="6"/>
  <c r="CA704" i="6"/>
  <c r="BP704" i="6"/>
  <c r="BQ704" i="6"/>
  <c r="BR704" i="6"/>
  <c r="BS704" i="6" s="1"/>
  <c r="BM704" i="6"/>
  <c r="CS704" i="6"/>
  <c r="CM704" i="6"/>
  <c r="CG704" i="6"/>
  <c r="CY704" i="6"/>
  <c r="DF702" i="6"/>
  <c r="DE702" i="6"/>
  <c r="BV703" i="6"/>
  <c r="BW702" i="6"/>
  <c r="DG702" i="6"/>
  <c r="BT702" i="6"/>
  <c r="CB701" i="6"/>
  <c r="CC701" i="6" s="1"/>
  <c r="H703" i="6"/>
  <c r="P702" i="6"/>
  <c r="Q702" i="6" s="1"/>
  <c r="N703" i="6" l="1"/>
  <c r="K703" i="6"/>
  <c r="J704" i="6"/>
  <c r="AU704" i="6" s="1"/>
  <c r="AT703" i="6"/>
  <c r="AS703" i="6"/>
  <c r="R704" i="6"/>
  <c r="E704" i="6"/>
  <c r="A704" i="6"/>
  <c r="AD704" i="6"/>
  <c r="M704" i="6"/>
  <c r="AA704" i="6"/>
  <c r="D704" i="6"/>
  <c r="AM704" i="6"/>
  <c r="F704" i="6"/>
  <c r="G704" i="6" s="1"/>
  <c r="O704" i="6"/>
  <c r="AG704" i="6"/>
  <c r="AP704" i="6"/>
  <c r="B705" i="6"/>
  <c r="BR705" i="6" s="1"/>
  <c r="BS705" i="6" s="1"/>
  <c r="U704" i="6"/>
  <c r="AJ704" i="6"/>
  <c r="L704" i="6"/>
  <c r="X704" i="6"/>
  <c r="I704" i="6"/>
  <c r="K704" i="6" s="1"/>
  <c r="BZ704" i="6"/>
  <c r="BY705" i="6"/>
  <c r="BU705" i="6"/>
  <c r="BP705" i="6"/>
  <c r="BN706" i="6"/>
  <c r="BQ705" i="6"/>
  <c r="BX705" i="6"/>
  <c r="BM705" i="6"/>
  <c r="CA705" i="6"/>
  <c r="CS705" i="6"/>
  <c r="CG705" i="6"/>
  <c r="CM705" i="6"/>
  <c r="CY705" i="6"/>
  <c r="DG703" i="6"/>
  <c r="DE703" i="6"/>
  <c r="DF703" i="6"/>
  <c r="BW703" i="6"/>
  <c r="BV704" i="6"/>
  <c r="BT703" i="6"/>
  <c r="CB702" i="6"/>
  <c r="CC702" i="6" s="1"/>
  <c r="P703" i="6"/>
  <c r="Q703" i="6" s="1"/>
  <c r="H704" i="6"/>
  <c r="AT704" i="6" l="1"/>
  <c r="AS704" i="6"/>
  <c r="J705" i="6"/>
  <c r="AT705" i="6" s="1"/>
  <c r="N704" i="6"/>
  <c r="X705" i="6"/>
  <c r="D705" i="6"/>
  <c r="B706" i="6"/>
  <c r="BR706" i="6" s="1"/>
  <c r="BS706" i="6" s="1"/>
  <c r="U705" i="6"/>
  <c r="AD705" i="6"/>
  <c r="I705" i="6"/>
  <c r="O705" i="6"/>
  <c r="F705" i="6"/>
  <c r="G705" i="6" s="1"/>
  <c r="A705" i="6"/>
  <c r="AP705" i="6"/>
  <c r="L705" i="6"/>
  <c r="AM705" i="6"/>
  <c r="AJ705" i="6"/>
  <c r="E705" i="6"/>
  <c r="R705" i="6"/>
  <c r="M705" i="6"/>
  <c r="AG705" i="6"/>
  <c r="AA705" i="6"/>
  <c r="BY706" i="6"/>
  <c r="BN707" i="6"/>
  <c r="BU706" i="6"/>
  <c r="BP706" i="6"/>
  <c r="BM706" i="6"/>
  <c r="BQ706" i="6"/>
  <c r="BX706" i="6"/>
  <c r="CA706" i="6"/>
  <c r="CG706" i="6"/>
  <c r="CM706" i="6"/>
  <c r="CY706" i="6"/>
  <c r="CS706" i="6"/>
  <c r="BZ705" i="6"/>
  <c r="AS705" i="6"/>
  <c r="AU705" i="6"/>
  <c r="BW704" i="6"/>
  <c r="DF704" i="6"/>
  <c r="DE704" i="6"/>
  <c r="DG704" i="6"/>
  <c r="BV705" i="6"/>
  <c r="BT704" i="6"/>
  <c r="CB703" i="6"/>
  <c r="CC703" i="6" s="1"/>
  <c r="H705" i="6"/>
  <c r="P704" i="6"/>
  <c r="Q704" i="6" s="1"/>
  <c r="K705" i="6" l="1"/>
  <c r="P705" i="6" s="1"/>
  <c r="Q705" i="6" s="1"/>
  <c r="J706" i="6"/>
  <c r="AU706" i="6" s="1"/>
  <c r="BZ706" i="6"/>
  <c r="N705" i="6"/>
  <c r="A706" i="6"/>
  <c r="AA706" i="6"/>
  <c r="E706" i="6"/>
  <c r="M706" i="6"/>
  <c r="F706" i="6"/>
  <c r="G706" i="6" s="1"/>
  <c r="L706" i="6"/>
  <c r="AM706" i="6"/>
  <c r="AD706" i="6"/>
  <c r="U706" i="6"/>
  <c r="X706" i="6"/>
  <c r="B707" i="6"/>
  <c r="BR707" i="6" s="1"/>
  <c r="BS707" i="6" s="1"/>
  <c r="AP706" i="6"/>
  <c r="I706" i="6"/>
  <c r="K706" i="6" s="1"/>
  <c r="AG706" i="6"/>
  <c r="O706" i="6"/>
  <c r="AJ706" i="6"/>
  <c r="R706" i="6"/>
  <c r="D706" i="6"/>
  <c r="BY707" i="6"/>
  <c r="BN708" i="6"/>
  <c r="BP707" i="6"/>
  <c r="BM707" i="6"/>
  <c r="CA707" i="6"/>
  <c r="BU707" i="6"/>
  <c r="BQ707" i="6"/>
  <c r="BX707" i="6"/>
  <c r="CM707" i="6"/>
  <c r="CG707" i="6"/>
  <c r="CS707" i="6"/>
  <c r="CY707" i="6"/>
  <c r="DG705" i="6"/>
  <c r="BW705" i="6"/>
  <c r="BV706" i="6"/>
  <c r="DF705" i="6"/>
  <c r="DE705" i="6"/>
  <c r="BT705" i="6"/>
  <c r="CB704" i="6"/>
  <c r="CC704" i="6" s="1"/>
  <c r="H706" i="6"/>
  <c r="AS706" i="6" l="1"/>
  <c r="AT706" i="6"/>
  <c r="N706" i="6"/>
  <c r="R707" i="6"/>
  <c r="AA707" i="6"/>
  <c r="I707" i="6"/>
  <c r="D707" i="6"/>
  <c r="B708" i="6"/>
  <c r="E707" i="6"/>
  <c r="X707" i="6"/>
  <c r="M707" i="6"/>
  <c r="U707" i="6"/>
  <c r="O707" i="6"/>
  <c r="AJ707" i="6"/>
  <c r="AM707" i="6"/>
  <c r="F707" i="6"/>
  <c r="G707" i="6" s="1"/>
  <c r="L707" i="6"/>
  <c r="AG707" i="6"/>
  <c r="AP707" i="6"/>
  <c r="AD707" i="6"/>
  <c r="A707" i="6"/>
  <c r="J707" i="6"/>
  <c r="K707" i="6" s="1"/>
  <c r="BZ707" i="6"/>
  <c r="BY708" i="6"/>
  <c r="BN709" i="6"/>
  <c r="BM708" i="6"/>
  <c r="BU708" i="6"/>
  <c r="BX708" i="6"/>
  <c r="BP708" i="6"/>
  <c r="BQ708" i="6"/>
  <c r="CS708" i="6"/>
  <c r="CA708" i="6"/>
  <c r="CG708" i="6"/>
  <c r="CM708" i="6"/>
  <c r="CY708" i="6"/>
  <c r="DE706" i="6"/>
  <c r="BW706" i="6"/>
  <c r="DF706" i="6"/>
  <c r="DG706" i="6"/>
  <c r="BV707" i="6"/>
  <c r="BT706" i="6"/>
  <c r="CB705" i="6"/>
  <c r="CC705" i="6" s="1"/>
  <c r="P706" i="6"/>
  <c r="Q706" i="6" s="1"/>
  <c r="H707" i="6"/>
  <c r="J708" i="6" l="1"/>
  <c r="AS708" i="6" s="1"/>
  <c r="AU707" i="6"/>
  <c r="AT707" i="6"/>
  <c r="AS707" i="6"/>
  <c r="M708" i="6"/>
  <c r="L708" i="6"/>
  <c r="F708" i="6"/>
  <c r="G708" i="6" s="1"/>
  <c r="AA708" i="6"/>
  <c r="AD708" i="6"/>
  <c r="R708" i="6"/>
  <c r="E708" i="6"/>
  <c r="U708" i="6"/>
  <c r="AP708" i="6"/>
  <c r="A708" i="6"/>
  <c r="AG708" i="6"/>
  <c r="B709" i="6"/>
  <c r="O708" i="6"/>
  <c r="X708" i="6"/>
  <c r="AJ708" i="6"/>
  <c r="AM708" i="6"/>
  <c r="D708" i="6"/>
  <c r="I708" i="6"/>
  <c r="K708" i="6" s="1"/>
  <c r="N707" i="6"/>
  <c r="BR708" i="6"/>
  <c r="BS708" i="6" s="1"/>
  <c r="BY709" i="6"/>
  <c r="BN710" i="6"/>
  <c r="CA709" i="6"/>
  <c r="BQ709" i="6"/>
  <c r="BR709" i="6"/>
  <c r="BP709" i="6"/>
  <c r="BM709" i="6"/>
  <c r="BX709" i="6"/>
  <c r="CS709" i="6"/>
  <c r="CG709" i="6"/>
  <c r="CM709" i="6"/>
  <c r="CY709" i="6"/>
  <c r="BU709" i="6"/>
  <c r="BZ708" i="6"/>
  <c r="J709" i="6"/>
  <c r="AT708" i="6"/>
  <c r="AU708" i="6"/>
  <c r="BW707" i="6"/>
  <c r="DF707" i="6"/>
  <c r="DG707" i="6"/>
  <c r="BV708" i="6"/>
  <c r="DE707" i="6"/>
  <c r="BT707" i="6"/>
  <c r="CB706" i="6"/>
  <c r="CC706" i="6" s="1"/>
  <c r="P707" i="6"/>
  <c r="Q707" i="6" s="1"/>
  <c r="H708" i="6"/>
  <c r="BS709" i="6" l="1"/>
  <c r="AJ709" i="6"/>
  <c r="L709" i="6"/>
  <c r="AA709" i="6"/>
  <c r="AD709" i="6"/>
  <c r="O709" i="6"/>
  <c r="X709" i="6"/>
  <c r="U709" i="6"/>
  <c r="D709" i="6"/>
  <c r="E709" i="6"/>
  <c r="R709" i="6"/>
  <c r="F709" i="6"/>
  <c r="G709" i="6" s="1"/>
  <c r="B710" i="6"/>
  <c r="BR710" i="6" s="1"/>
  <c r="M709" i="6"/>
  <c r="I709" i="6"/>
  <c r="K709" i="6" s="1"/>
  <c r="AG709" i="6"/>
  <c r="A709" i="6"/>
  <c r="AP709" i="6"/>
  <c r="AM709" i="6"/>
  <c r="N708" i="6"/>
  <c r="BY710" i="6"/>
  <c r="BN711" i="6"/>
  <c r="BQ710" i="6"/>
  <c r="BX710" i="6"/>
  <c r="BU710" i="6"/>
  <c r="BM710" i="6"/>
  <c r="CA710" i="6"/>
  <c r="CG710" i="6"/>
  <c r="CM710" i="6"/>
  <c r="CS710" i="6"/>
  <c r="BP710" i="6"/>
  <c r="CY710" i="6"/>
  <c r="BZ709" i="6"/>
  <c r="AT709" i="6"/>
  <c r="AU709" i="6"/>
  <c r="AS709" i="6"/>
  <c r="DG708" i="6"/>
  <c r="DF708" i="6"/>
  <c r="DE708" i="6"/>
  <c r="BW708" i="6"/>
  <c r="BV709" i="6"/>
  <c r="BT708" i="6"/>
  <c r="CB707" i="6"/>
  <c r="CC707" i="6" s="1"/>
  <c r="H709" i="6"/>
  <c r="P708" i="6"/>
  <c r="Q708" i="6" s="1"/>
  <c r="J710" i="6" l="1"/>
  <c r="AS710" i="6" s="1"/>
  <c r="BZ710" i="6"/>
  <c r="BS710" i="6"/>
  <c r="AD710" i="6"/>
  <c r="AA710" i="6"/>
  <c r="M710" i="6"/>
  <c r="B711" i="6"/>
  <c r="I710" i="6"/>
  <c r="D710" i="6"/>
  <c r="R710" i="6"/>
  <c r="L710" i="6"/>
  <c r="F710" i="6"/>
  <c r="G710" i="6" s="1"/>
  <c r="U710" i="6"/>
  <c r="AP710" i="6"/>
  <c r="E710" i="6"/>
  <c r="AG710" i="6"/>
  <c r="AJ710" i="6"/>
  <c r="O710" i="6"/>
  <c r="AM710" i="6"/>
  <c r="X710" i="6"/>
  <c r="A710" i="6"/>
  <c r="N709" i="6"/>
  <c r="BY711" i="6"/>
  <c r="BN712" i="6"/>
  <c r="BU711" i="6"/>
  <c r="BX711" i="6"/>
  <c r="BP711" i="6"/>
  <c r="CA711" i="6"/>
  <c r="BQ711" i="6"/>
  <c r="CM711" i="6"/>
  <c r="CG711" i="6"/>
  <c r="BM711" i="6"/>
  <c r="CS711" i="6"/>
  <c r="CY711" i="6"/>
  <c r="AT710" i="6"/>
  <c r="DG709" i="6"/>
  <c r="DF709" i="6"/>
  <c r="BW709" i="6"/>
  <c r="BV710" i="6"/>
  <c r="DE709" i="6"/>
  <c r="BT709" i="6"/>
  <c r="CB708" i="6"/>
  <c r="CC708" i="6" s="1"/>
  <c r="H710" i="6"/>
  <c r="P709" i="6"/>
  <c r="Q709" i="6" s="1"/>
  <c r="AU710" i="6" l="1"/>
  <c r="K710" i="6"/>
  <c r="N710" i="6"/>
  <c r="AD711" i="6"/>
  <c r="L711" i="6"/>
  <c r="D711" i="6"/>
  <c r="AA711" i="6"/>
  <c r="X711" i="6"/>
  <c r="B712" i="6"/>
  <c r="M711" i="6"/>
  <c r="F711" i="6"/>
  <c r="G711" i="6" s="1"/>
  <c r="AM711" i="6"/>
  <c r="R711" i="6"/>
  <c r="A711" i="6"/>
  <c r="E711" i="6"/>
  <c r="I711" i="6"/>
  <c r="U711" i="6"/>
  <c r="AP711" i="6"/>
  <c r="O711" i="6"/>
  <c r="AG711" i="6"/>
  <c r="AJ711" i="6"/>
  <c r="J711" i="6"/>
  <c r="AU711" i="6" s="1"/>
  <c r="BR711" i="6"/>
  <c r="BS711" i="6" s="1"/>
  <c r="BY712" i="6"/>
  <c r="BN713" i="6"/>
  <c r="BX712" i="6"/>
  <c r="BU712" i="6"/>
  <c r="CA712" i="6"/>
  <c r="BP712" i="6"/>
  <c r="BQ712" i="6"/>
  <c r="BM712" i="6"/>
  <c r="CS712" i="6"/>
  <c r="CG712" i="6"/>
  <c r="CM712" i="6"/>
  <c r="CY712" i="6"/>
  <c r="BZ711" i="6"/>
  <c r="DF710" i="6"/>
  <c r="DE710" i="6"/>
  <c r="BW710" i="6"/>
  <c r="DG710" i="6"/>
  <c r="BV711" i="6"/>
  <c r="BT710" i="6"/>
  <c r="CB709" i="6"/>
  <c r="CC709" i="6" s="1"/>
  <c r="H711" i="6"/>
  <c r="P710" i="6"/>
  <c r="Q710" i="6" s="1"/>
  <c r="K711" i="6" l="1"/>
  <c r="AT711" i="6"/>
  <c r="AS711" i="6"/>
  <c r="N711" i="6"/>
  <c r="R712" i="6"/>
  <c r="E712" i="6"/>
  <c r="AP712" i="6"/>
  <c r="B713" i="6"/>
  <c r="X712" i="6"/>
  <c r="A712" i="6"/>
  <c r="AM712" i="6"/>
  <c r="M712" i="6"/>
  <c r="AA712" i="6"/>
  <c r="F712" i="6"/>
  <c r="G712" i="6" s="1"/>
  <c r="U712" i="6"/>
  <c r="O712" i="6"/>
  <c r="AG712" i="6"/>
  <c r="I712" i="6"/>
  <c r="AD712" i="6"/>
  <c r="D712" i="6"/>
  <c r="AJ712" i="6"/>
  <c r="L712" i="6"/>
  <c r="J712" i="6"/>
  <c r="AT712" i="6" s="1"/>
  <c r="BR712" i="6"/>
  <c r="BS712" i="6" s="1"/>
  <c r="BZ712" i="6"/>
  <c r="BY713" i="6"/>
  <c r="BN714" i="6"/>
  <c r="BP713" i="6"/>
  <c r="CA713" i="6"/>
  <c r="BM713" i="6"/>
  <c r="BU713" i="6"/>
  <c r="BX713" i="6"/>
  <c r="BQ713" i="6"/>
  <c r="CS713" i="6"/>
  <c r="CG713" i="6"/>
  <c r="CY713" i="6"/>
  <c r="CM713" i="6"/>
  <c r="BW711" i="6"/>
  <c r="DG711" i="6"/>
  <c r="BV712" i="6"/>
  <c r="DE711" i="6"/>
  <c r="DF711" i="6"/>
  <c r="BT711" i="6"/>
  <c r="CB710" i="6"/>
  <c r="CC710" i="6" s="1"/>
  <c r="H712" i="6"/>
  <c r="P711" i="6"/>
  <c r="Q711" i="6" s="1"/>
  <c r="J713" i="6" l="1"/>
  <c r="AS713" i="6" s="1"/>
  <c r="N712" i="6"/>
  <c r="AU712" i="6"/>
  <c r="K712" i="6"/>
  <c r="P712" i="6" s="1"/>
  <c r="Q712" i="6" s="1"/>
  <c r="AS712" i="6"/>
  <c r="AJ713" i="6"/>
  <c r="E713" i="6"/>
  <c r="AM713" i="6"/>
  <c r="X713" i="6"/>
  <c r="B714" i="6"/>
  <c r="U713" i="6"/>
  <c r="R713" i="6"/>
  <c r="O713" i="6"/>
  <c r="AD713" i="6"/>
  <c r="I713" i="6"/>
  <c r="D713" i="6"/>
  <c r="M713" i="6"/>
  <c r="F713" i="6"/>
  <c r="G713" i="6" s="1"/>
  <c r="L713" i="6"/>
  <c r="A713" i="6"/>
  <c r="AG713" i="6"/>
  <c r="AP713" i="6"/>
  <c r="AA713" i="6"/>
  <c r="BR713" i="6"/>
  <c r="BS713" i="6" s="1"/>
  <c r="BZ713" i="6"/>
  <c r="BY714" i="6"/>
  <c r="BN715" i="6"/>
  <c r="BP714" i="6"/>
  <c r="BM714" i="6"/>
  <c r="BR714" i="6"/>
  <c r="BX714" i="6"/>
  <c r="CA714" i="6"/>
  <c r="CG714" i="6"/>
  <c r="BQ714" i="6"/>
  <c r="BU714" i="6"/>
  <c r="CY714" i="6"/>
  <c r="CS714" i="6"/>
  <c r="CM714" i="6"/>
  <c r="DF712" i="6"/>
  <c r="DG712" i="6"/>
  <c r="DE712" i="6"/>
  <c r="BV713" i="6"/>
  <c r="BW712" i="6"/>
  <c r="BT712" i="6"/>
  <c r="CB711" i="6"/>
  <c r="CC711" i="6" s="1"/>
  <c r="H713" i="6"/>
  <c r="K713" i="6" l="1"/>
  <c r="AT713" i="6"/>
  <c r="AU713" i="6"/>
  <c r="N713" i="6"/>
  <c r="BS714" i="6"/>
  <c r="R714" i="6"/>
  <c r="D714" i="6"/>
  <c r="L714" i="6"/>
  <c r="AM714" i="6"/>
  <c r="AD714" i="6"/>
  <c r="AG714" i="6"/>
  <c r="X714" i="6"/>
  <c r="AA714" i="6"/>
  <c r="A714" i="6"/>
  <c r="B715" i="6"/>
  <c r="BR715" i="6" s="1"/>
  <c r="I714" i="6"/>
  <c r="M714" i="6"/>
  <c r="F714" i="6"/>
  <c r="G714" i="6" s="1"/>
  <c r="AP714" i="6"/>
  <c r="O714" i="6"/>
  <c r="U714" i="6"/>
  <c r="AJ714" i="6"/>
  <c r="E714" i="6"/>
  <c r="J714" i="6"/>
  <c r="AU714" i="6" s="1"/>
  <c r="BZ714" i="6"/>
  <c r="BY715" i="6"/>
  <c r="BN716" i="6"/>
  <c r="BM715" i="6"/>
  <c r="CA715" i="6"/>
  <c r="BP715" i="6"/>
  <c r="BQ715" i="6"/>
  <c r="BU715" i="6"/>
  <c r="CG715" i="6"/>
  <c r="CM715" i="6"/>
  <c r="CS715" i="6"/>
  <c r="BX715" i="6"/>
  <c r="CY715" i="6"/>
  <c r="DG713" i="6"/>
  <c r="BV714" i="6"/>
  <c r="DE713" i="6"/>
  <c r="BW713" i="6"/>
  <c r="DF713" i="6"/>
  <c r="BT713" i="6"/>
  <c r="CB712" i="6"/>
  <c r="CC712" i="6" s="1"/>
  <c r="H714" i="6"/>
  <c r="P713" i="6"/>
  <c r="Q713" i="6" s="1"/>
  <c r="BS715" i="6" l="1"/>
  <c r="J715" i="6"/>
  <c r="N714" i="6"/>
  <c r="AT714" i="6"/>
  <c r="AS714" i="6"/>
  <c r="K714" i="6"/>
  <c r="P714" i="6" s="1"/>
  <c r="Q714" i="6" s="1"/>
  <c r="AD715" i="6"/>
  <c r="O715" i="6"/>
  <c r="AA715" i="6"/>
  <c r="E715" i="6"/>
  <c r="L715" i="6"/>
  <c r="U715" i="6"/>
  <c r="AJ715" i="6"/>
  <c r="B716" i="6"/>
  <c r="J716" i="6" s="1"/>
  <c r="AM715" i="6"/>
  <c r="AP715" i="6"/>
  <c r="A715" i="6"/>
  <c r="X715" i="6"/>
  <c r="AG715" i="6"/>
  <c r="R715" i="6"/>
  <c r="F715" i="6"/>
  <c r="G715" i="6" s="1"/>
  <c r="M715" i="6"/>
  <c r="I715" i="6"/>
  <c r="D715" i="6"/>
  <c r="BZ715" i="6"/>
  <c r="BY716" i="6"/>
  <c r="BP716" i="6"/>
  <c r="CA716" i="6"/>
  <c r="BN717" i="6"/>
  <c r="BQ716" i="6"/>
  <c r="BU716" i="6"/>
  <c r="BM716" i="6"/>
  <c r="CS716" i="6"/>
  <c r="CG716" i="6"/>
  <c r="CM716" i="6"/>
  <c r="BX716" i="6"/>
  <c r="CY716" i="6"/>
  <c r="AU715" i="6"/>
  <c r="AS715" i="6"/>
  <c r="AT715" i="6"/>
  <c r="BW714" i="6"/>
  <c r="DF714" i="6"/>
  <c r="DG714" i="6"/>
  <c r="DE714" i="6"/>
  <c r="BV715" i="6"/>
  <c r="BT714" i="6"/>
  <c r="CB713" i="6"/>
  <c r="CC713" i="6" s="1"/>
  <c r="H715" i="6"/>
  <c r="BR716" i="6" l="1"/>
  <c r="BS716" i="6" s="1"/>
  <c r="K715" i="6"/>
  <c r="N715" i="6"/>
  <c r="X716" i="6"/>
  <c r="E716" i="6"/>
  <c r="O716" i="6"/>
  <c r="AP716" i="6"/>
  <c r="A716" i="6"/>
  <c r="L716" i="6"/>
  <c r="R716" i="6"/>
  <c r="B717" i="6"/>
  <c r="M716" i="6"/>
  <c r="AA716" i="6"/>
  <c r="AM716" i="6"/>
  <c r="I716" i="6"/>
  <c r="K716" i="6" s="1"/>
  <c r="AD716" i="6"/>
  <c r="D716" i="6"/>
  <c r="F716" i="6"/>
  <c r="G716" i="6" s="1"/>
  <c r="U716" i="6"/>
  <c r="AG716" i="6"/>
  <c r="AJ716" i="6"/>
  <c r="BZ716" i="6"/>
  <c r="BY717" i="6"/>
  <c r="BN718" i="6"/>
  <c r="BQ717" i="6"/>
  <c r="BX717" i="6"/>
  <c r="BM717" i="6"/>
  <c r="BU717" i="6"/>
  <c r="BP717" i="6"/>
  <c r="CS717" i="6"/>
  <c r="CG717" i="6"/>
  <c r="CA717" i="6"/>
  <c r="CY717" i="6"/>
  <c r="CM717" i="6"/>
  <c r="AT716" i="6"/>
  <c r="AS716" i="6"/>
  <c r="AU716" i="6"/>
  <c r="J717" i="6"/>
  <c r="BW715" i="6"/>
  <c r="DE715" i="6"/>
  <c r="BV716" i="6"/>
  <c r="DF715" i="6"/>
  <c r="DG715" i="6"/>
  <c r="BT715" i="6"/>
  <c r="CB714" i="6"/>
  <c r="CC714" i="6" s="1"/>
  <c r="P715" i="6"/>
  <c r="Q715" i="6" s="1"/>
  <c r="H716" i="6"/>
  <c r="AD717" i="6" l="1"/>
  <c r="A717" i="6"/>
  <c r="M717" i="6"/>
  <c r="L717" i="6"/>
  <c r="R717" i="6"/>
  <c r="E717" i="6"/>
  <c r="U717" i="6"/>
  <c r="F717" i="6"/>
  <c r="G717" i="6" s="1"/>
  <c r="AP717" i="6"/>
  <c r="O717" i="6"/>
  <c r="X717" i="6"/>
  <c r="B718" i="6"/>
  <c r="D717" i="6"/>
  <c r="AG717" i="6"/>
  <c r="AA717" i="6"/>
  <c r="AJ717" i="6"/>
  <c r="I717" i="6"/>
  <c r="AM717" i="6"/>
  <c r="BR717" i="6"/>
  <c r="BS717" i="6" s="1"/>
  <c r="N716" i="6"/>
  <c r="BZ717" i="6"/>
  <c r="BY718" i="6"/>
  <c r="BN719" i="6"/>
  <c r="BQ718" i="6"/>
  <c r="BX718" i="6"/>
  <c r="BU718" i="6"/>
  <c r="BP718" i="6"/>
  <c r="BM718" i="6"/>
  <c r="CG718" i="6"/>
  <c r="BR718" i="6"/>
  <c r="CS718" i="6"/>
  <c r="CA718" i="6"/>
  <c r="CM718" i="6"/>
  <c r="CY718" i="6"/>
  <c r="AU717" i="6"/>
  <c r="J718" i="6"/>
  <c r="AS717" i="6"/>
  <c r="K717" i="6"/>
  <c r="AT717" i="6"/>
  <c r="BW716" i="6"/>
  <c r="DF716" i="6"/>
  <c r="DE716" i="6"/>
  <c r="DG716" i="6"/>
  <c r="BV717" i="6"/>
  <c r="BT716" i="6"/>
  <c r="CB715" i="6"/>
  <c r="CC715" i="6" s="1"/>
  <c r="H717" i="6"/>
  <c r="P716" i="6"/>
  <c r="Q716" i="6" s="1"/>
  <c r="BS718" i="6" l="1"/>
  <c r="AD718" i="6"/>
  <c r="L718" i="6"/>
  <c r="AG718" i="6"/>
  <c r="X718" i="6"/>
  <c r="E718" i="6"/>
  <c r="U718" i="6"/>
  <c r="D718" i="6"/>
  <c r="R718" i="6"/>
  <c r="B719" i="6"/>
  <c r="M718" i="6"/>
  <c r="A718" i="6"/>
  <c r="I718" i="6"/>
  <c r="K718" i="6" s="1"/>
  <c r="AP718" i="6"/>
  <c r="F718" i="6"/>
  <c r="G718" i="6" s="1"/>
  <c r="AM718" i="6"/>
  <c r="AJ718" i="6"/>
  <c r="O718" i="6"/>
  <c r="AA718" i="6"/>
  <c r="N717" i="6"/>
  <c r="BZ718" i="6"/>
  <c r="BY719" i="6"/>
  <c r="BN720" i="6"/>
  <c r="BX719" i="6"/>
  <c r="BU719" i="6"/>
  <c r="BP719" i="6"/>
  <c r="CA719" i="6"/>
  <c r="BQ719" i="6"/>
  <c r="BM719" i="6"/>
  <c r="BR719" i="6"/>
  <c r="CM719" i="6"/>
  <c r="CG719" i="6"/>
  <c r="CS719" i="6"/>
  <c r="CY719" i="6"/>
  <c r="J719" i="6"/>
  <c r="AU718" i="6"/>
  <c r="AS718" i="6"/>
  <c r="AT718" i="6"/>
  <c r="DE717" i="6"/>
  <c r="BW717" i="6"/>
  <c r="BV718" i="6"/>
  <c r="DG717" i="6"/>
  <c r="DF717" i="6"/>
  <c r="BT717" i="6"/>
  <c r="CB716" i="6"/>
  <c r="CC716" i="6" s="1"/>
  <c r="P717" i="6"/>
  <c r="Q717" i="6" s="1"/>
  <c r="H718" i="6"/>
  <c r="BS719" i="6" l="1"/>
  <c r="N718" i="6"/>
  <c r="AD719" i="6"/>
  <c r="E719" i="6"/>
  <c r="M719" i="6"/>
  <c r="X719" i="6"/>
  <c r="F719" i="6"/>
  <c r="G719" i="6" s="1"/>
  <c r="I719" i="6"/>
  <c r="K719" i="6" s="1"/>
  <c r="AA719" i="6"/>
  <c r="U719" i="6"/>
  <c r="R719" i="6"/>
  <c r="L719" i="6"/>
  <c r="A719" i="6"/>
  <c r="D719" i="6"/>
  <c r="AP719" i="6"/>
  <c r="O719" i="6"/>
  <c r="AG719" i="6"/>
  <c r="AJ719" i="6"/>
  <c r="B720" i="6"/>
  <c r="AM719" i="6"/>
  <c r="BZ719" i="6"/>
  <c r="BY720" i="6"/>
  <c r="BX720" i="6"/>
  <c r="BU720" i="6"/>
  <c r="CA720" i="6"/>
  <c r="BP720" i="6"/>
  <c r="BQ720" i="6"/>
  <c r="BM720" i="6"/>
  <c r="BR720" i="6"/>
  <c r="BS720" i="6" s="1"/>
  <c r="BN721" i="6"/>
  <c r="CS720" i="6"/>
  <c r="CG720" i="6"/>
  <c r="CM720" i="6"/>
  <c r="CY720" i="6"/>
  <c r="AT719" i="6"/>
  <c r="AS719" i="6"/>
  <c r="J720" i="6"/>
  <c r="AU719" i="6"/>
  <c r="DF718" i="6"/>
  <c r="DG718" i="6"/>
  <c r="DE718" i="6"/>
  <c r="BV719" i="6"/>
  <c r="BW718" i="6"/>
  <c r="BT718" i="6"/>
  <c r="CB717" i="6"/>
  <c r="CC717" i="6" s="1"/>
  <c r="P718" i="6"/>
  <c r="Q718" i="6" s="1"/>
  <c r="H719" i="6"/>
  <c r="N719" i="6" l="1"/>
  <c r="AJ720" i="6"/>
  <c r="A720" i="6"/>
  <c r="AG720" i="6"/>
  <c r="F720" i="6"/>
  <c r="G720" i="6" s="1"/>
  <c r="AD720" i="6"/>
  <c r="E720" i="6"/>
  <c r="I720" i="6"/>
  <c r="K720" i="6" s="1"/>
  <c r="X720" i="6"/>
  <c r="D720" i="6"/>
  <c r="R720" i="6"/>
  <c r="M720" i="6"/>
  <c r="L720" i="6"/>
  <c r="AA720" i="6"/>
  <c r="O720" i="6"/>
  <c r="AM720" i="6"/>
  <c r="AP720" i="6"/>
  <c r="B721" i="6"/>
  <c r="U720" i="6"/>
  <c r="BZ720" i="6"/>
  <c r="BY721" i="6"/>
  <c r="BN722" i="6"/>
  <c r="BP721" i="6"/>
  <c r="BM721" i="6"/>
  <c r="BR721" i="6"/>
  <c r="BS721" i="6" s="1"/>
  <c r="BX721" i="6"/>
  <c r="BQ721" i="6"/>
  <c r="BU721" i="6"/>
  <c r="CA721" i="6"/>
  <c r="CS721" i="6"/>
  <c r="CG721" i="6"/>
  <c r="CY721" i="6"/>
  <c r="CM721" i="6"/>
  <c r="AT720" i="6"/>
  <c r="AU720" i="6"/>
  <c r="AS720" i="6"/>
  <c r="J721" i="6"/>
  <c r="BW719" i="6"/>
  <c r="DG719" i="6"/>
  <c r="DF719" i="6"/>
  <c r="DE719" i="6"/>
  <c r="BV720" i="6"/>
  <c r="BT719" i="6"/>
  <c r="CB718" i="6"/>
  <c r="CC718" i="6" s="1"/>
  <c r="H720" i="6"/>
  <c r="P719" i="6"/>
  <c r="Q719" i="6" s="1"/>
  <c r="N720" i="6" l="1"/>
  <c r="X721" i="6"/>
  <c r="D721" i="6"/>
  <c r="A721" i="6"/>
  <c r="O721" i="6"/>
  <c r="R721" i="6"/>
  <c r="E721" i="6"/>
  <c r="M721" i="6"/>
  <c r="U721" i="6"/>
  <c r="B722" i="6"/>
  <c r="AG721" i="6"/>
  <c r="AP721" i="6"/>
  <c r="L721" i="6"/>
  <c r="AA721" i="6"/>
  <c r="AJ721" i="6"/>
  <c r="I721" i="6"/>
  <c r="K721" i="6" s="1"/>
  <c r="AM721" i="6"/>
  <c r="AD721" i="6"/>
  <c r="F721" i="6"/>
  <c r="G721" i="6" s="1"/>
  <c r="BZ721" i="6"/>
  <c r="BY722" i="6"/>
  <c r="BN723" i="6"/>
  <c r="BM722" i="6"/>
  <c r="BR722" i="6"/>
  <c r="BS722" i="6" s="1"/>
  <c r="BU722" i="6"/>
  <c r="BX722" i="6"/>
  <c r="BP722" i="6"/>
  <c r="CG722" i="6"/>
  <c r="BQ722" i="6"/>
  <c r="CS722" i="6"/>
  <c r="CY722" i="6"/>
  <c r="CA722" i="6"/>
  <c r="CM722" i="6"/>
  <c r="AS721" i="6"/>
  <c r="AT721" i="6"/>
  <c r="AU721" i="6"/>
  <c r="J722" i="6"/>
  <c r="DF720" i="6"/>
  <c r="DE720" i="6"/>
  <c r="DG720" i="6"/>
  <c r="BV721" i="6"/>
  <c r="BW720" i="6"/>
  <c r="BT720" i="6"/>
  <c r="CB719" i="6"/>
  <c r="CC719" i="6" s="1"/>
  <c r="P720" i="6"/>
  <c r="Q720" i="6" s="1"/>
  <c r="H721" i="6"/>
  <c r="N721" i="6" l="1"/>
  <c r="X722" i="6"/>
  <c r="I722" i="6"/>
  <c r="AM722" i="6"/>
  <c r="E722" i="6"/>
  <c r="AG722" i="6"/>
  <c r="R722" i="6"/>
  <c r="B723" i="6"/>
  <c r="BR723" i="6" s="1"/>
  <c r="BS723" i="6" s="1"/>
  <c r="D722" i="6"/>
  <c r="AA722" i="6"/>
  <c r="L722" i="6"/>
  <c r="AJ722" i="6"/>
  <c r="AP722" i="6"/>
  <c r="AD722" i="6"/>
  <c r="O722" i="6"/>
  <c r="U722" i="6"/>
  <c r="M722" i="6"/>
  <c r="F722" i="6"/>
  <c r="G722" i="6" s="1"/>
  <c r="A722" i="6"/>
  <c r="BY723" i="6"/>
  <c r="BN724" i="6"/>
  <c r="BM723" i="6"/>
  <c r="BP723" i="6"/>
  <c r="CA723" i="6"/>
  <c r="BX723" i="6"/>
  <c r="BU723" i="6"/>
  <c r="BQ723" i="6"/>
  <c r="CG723" i="6"/>
  <c r="CM723" i="6"/>
  <c r="CS723" i="6"/>
  <c r="CY723" i="6"/>
  <c r="BZ722" i="6"/>
  <c r="K722" i="6"/>
  <c r="AS722" i="6"/>
  <c r="AT722" i="6"/>
  <c r="AU722" i="6"/>
  <c r="BV722" i="6"/>
  <c r="DG721" i="6"/>
  <c r="DE721" i="6"/>
  <c r="DF721" i="6"/>
  <c r="BW721" i="6"/>
  <c r="BT721" i="6"/>
  <c r="CB720" i="6"/>
  <c r="CC720" i="6" s="1"/>
  <c r="H722" i="6"/>
  <c r="P721" i="6"/>
  <c r="Q721" i="6" s="1"/>
  <c r="M723" i="6" l="1"/>
  <c r="O723" i="6"/>
  <c r="R723" i="6"/>
  <c r="L723" i="6"/>
  <c r="U723" i="6"/>
  <c r="I723" i="6"/>
  <c r="AG723" i="6"/>
  <c r="AD723" i="6"/>
  <c r="F723" i="6"/>
  <c r="G723" i="6" s="1"/>
  <c r="D723" i="6"/>
  <c r="X723" i="6"/>
  <c r="AP723" i="6"/>
  <c r="B724" i="6"/>
  <c r="AA723" i="6"/>
  <c r="AJ723" i="6"/>
  <c r="E723" i="6"/>
  <c r="AM723" i="6"/>
  <c r="A723" i="6"/>
  <c r="J723" i="6"/>
  <c r="N722" i="6"/>
  <c r="BZ723" i="6"/>
  <c r="BY724" i="6"/>
  <c r="BN725" i="6"/>
  <c r="CA724" i="6"/>
  <c r="BP724" i="6"/>
  <c r="BU724" i="6"/>
  <c r="BM724" i="6"/>
  <c r="BQ724" i="6"/>
  <c r="BX724" i="6"/>
  <c r="CS724" i="6"/>
  <c r="CG724" i="6"/>
  <c r="CM724" i="6"/>
  <c r="CY724" i="6"/>
  <c r="DG722" i="6"/>
  <c r="DE722" i="6"/>
  <c r="BV723" i="6"/>
  <c r="BW722" i="6"/>
  <c r="DF722" i="6"/>
  <c r="BT722" i="6"/>
  <c r="CB721" i="6"/>
  <c r="CC721" i="6" s="1"/>
  <c r="H723" i="6"/>
  <c r="P722" i="6"/>
  <c r="Q722" i="6" s="1"/>
  <c r="K723" i="6" l="1"/>
  <c r="J724" i="6"/>
  <c r="AU723" i="6"/>
  <c r="AT723" i="6"/>
  <c r="AS723" i="6"/>
  <c r="M724" i="6"/>
  <c r="F724" i="6"/>
  <c r="G724" i="6" s="1"/>
  <c r="AJ724" i="6"/>
  <c r="B725" i="6"/>
  <c r="AM724" i="6"/>
  <c r="X724" i="6"/>
  <c r="O724" i="6"/>
  <c r="D724" i="6"/>
  <c r="AA724" i="6"/>
  <c r="A724" i="6"/>
  <c r="E724" i="6"/>
  <c r="U724" i="6"/>
  <c r="AP724" i="6"/>
  <c r="AG724" i="6"/>
  <c r="AD724" i="6"/>
  <c r="L724" i="6"/>
  <c r="R724" i="6"/>
  <c r="I724" i="6"/>
  <c r="BR724" i="6"/>
  <c r="BS724" i="6" s="1"/>
  <c r="N723" i="6"/>
  <c r="BY725" i="6"/>
  <c r="BN726" i="6"/>
  <c r="BQ725" i="6"/>
  <c r="BX725" i="6"/>
  <c r="BM725" i="6"/>
  <c r="BR725" i="6"/>
  <c r="CA725" i="6"/>
  <c r="BP725" i="6"/>
  <c r="CS725" i="6"/>
  <c r="CG725" i="6"/>
  <c r="CM725" i="6"/>
  <c r="CY725" i="6"/>
  <c r="BU725" i="6"/>
  <c r="BZ724" i="6"/>
  <c r="AT724" i="6"/>
  <c r="AS724" i="6"/>
  <c r="AU724" i="6"/>
  <c r="BW723" i="6"/>
  <c r="DG723" i="6"/>
  <c r="DE723" i="6"/>
  <c r="DF723" i="6"/>
  <c r="BV724" i="6"/>
  <c r="BT723" i="6"/>
  <c r="CB722" i="6"/>
  <c r="CC722" i="6" s="1"/>
  <c r="P723" i="6"/>
  <c r="Q723" i="6" s="1"/>
  <c r="H724" i="6"/>
  <c r="K724" i="6" l="1"/>
  <c r="J725" i="6"/>
  <c r="AS725" i="6" s="1"/>
  <c r="N724" i="6"/>
  <c r="BS725" i="6"/>
  <c r="AD725" i="6"/>
  <c r="O725" i="6"/>
  <c r="AJ725" i="6"/>
  <c r="L725" i="6"/>
  <c r="AA725" i="6"/>
  <c r="R725" i="6"/>
  <c r="B726" i="6"/>
  <c r="D725" i="6"/>
  <c r="I725" i="6"/>
  <c r="AP725" i="6"/>
  <c r="E725" i="6"/>
  <c r="AM725" i="6"/>
  <c r="X725" i="6"/>
  <c r="M725" i="6"/>
  <c r="A725" i="6"/>
  <c r="F725" i="6"/>
  <c r="G725" i="6" s="1"/>
  <c r="U725" i="6"/>
  <c r="AG725" i="6"/>
  <c r="BZ725" i="6"/>
  <c r="BY726" i="6"/>
  <c r="BN727" i="6"/>
  <c r="BQ726" i="6"/>
  <c r="BX726" i="6"/>
  <c r="BU726" i="6"/>
  <c r="BM726" i="6"/>
  <c r="BR726" i="6"/>
  <c r="CA726" i="6"/>
  <c r="BP726" i="6"/>
  <c r="CG726" i="6"/>
  <c r="CM726" i="6"/>
  <c r="CS726" i="6"/>
  <c r="CY726" i="6"/>
  <c r="AT725" i="6"/>
  <c r="J726" i="6"/>
  <c r="DE724" i="6"/>
  <c r="DF724" i="6"/>
  <c r="BW724" i="6"/>
  <c r="DG724" i="6"/>
  <c r="BV725" i="6"/>
  <c r="BT724" i="6"/>
  <c r="CB723" i="6"/>
  <c r="CC723" i="6" s="1"/>
  <c r="H725" i="6"/>
  <c r="P724" i="6"/>
  <c r="Q724" i="6" s="1"/>
  <c r="K725" i="6" l="1"/>
  <c r="P725" i="6" s="1"/>
  <c r="Q725" i="6" s="1"/>
  <c r="AU725" i="6"/>
  <c r="N725" i="6"/>
  <c r="BS726" i="6"/>
  <c r="AP726" i="6"/>
  <c r="F726" i="6"/>
  <c r="G726" i="6" s="1"/>
  <c r="AM726" i="6"/>
  <c r="I726" i="6"/>
  <c r="AG726" i="6"/>
  <c r="AJ726" i="6"/>
  <c r="O726" i="6"/>
  <c r="L726" i="6"/>
  <c r="AD726" i="6"/>
  <c r="B727" i="6"/>
  <c r="X726" i="6"/>
  <c r="A726" i="6"/>
  <c r="R726" i="6"/>
  <c r="M726" i="6"/>
  <c r="AA726" i="6"/>
  <c r="D726" i="6"/>
  <c r="U726" i="6"/>
  <c r="E726" i="6"/>
  <c r="BZ726" i="6"/>
  <c r="BY727" i="6"/>
  <c r="BN728" i="6"/>
  <c r="BU727" i="6"/>
  <c r="BX727" i="6"/>
  <c r="BP727" i="6"/>
  <c r="CA727" i="6"/>
  <c r="BM727" i="6"/>
  <c r="BR727" i="6"/>
  <c r="BQ727" i="6"/>
  <c r="CM727" i="6"/>
  <c r="CG727" i="6"/>
  <c r="CS727" i="6"/>
  <c r="CY727" i="6"/>
  <c r="AU726" i="6"/>
  <c r="J727" i="6"/>
  <c r="AT726" i="6"/>
  <c r="K726" i="6"/>
  <c r="AS726" i="6"/>
  <c r="DF725" i="6"/>
  <c r="DE725" i="6"/>
  <c r="DG725" i="6"/>
  <c r="BW725" i="6"/>
  <c r="BV726" i="6"/>
  <c r="BT725" i="6"/>
  <c r="CB724" i="6"/>
  <c r="CC724" i="6" s="1"/>
  <c r="H726" i="6"/>
  <c r="N726" i="6" l="1"/>
  <c r="BS727" i="6"/>
  <c r="M727" i="6"/>
  <c r="AA727" i="6"/>
  <c r="E727" i="6"/>
  <c r="I727" i="6"/>
  <c r="O727" i="6"/>
  <c r="AG727" i="6"/>
  <c r="AD727" i="6"/>
  <c r="X727" i="6"/>
  <c r="D727" i="6"/>
  <c r="F727" i="6"/>
  <c r="G727" i="6" s="1"/>
  <c r="U727" i="6"/>
  <c r="AP727" i="6"/>
  <c r="B728" i="6"/>
  <c r="AM727" i="6"/>
  <c r="R727" i="6"/>
  <c r="A727" i="6"/>
  <c r="AJ727" i="6"/>
  <c r="L727" i="6"/>
  <c r="BZ727" i="6"/>
  <c r="BY728" i="6"/>
  <c r="BX728" i="6"/>
  <c r="BU728" i="6"/>
  <c r="BP728" i="6"/>
  <c r="CA728" i="6"/>
  <c r="BQ728" i="6"/>
  <c r="BM728" i="6"/>
  <c r="BN729" i="6"/>
  <c r="CS728" i="6"/>
  <c r="BR728" i="6"/>
  <c r="CM728" i="6"/>
  <c r="CG728" i="6"/>
  <c r="CY728" i="6"/>
  <c r="AT727" i="6"/>
  <c r="AS727" i="6"/>
  <c r="AU727" i="6"/>
  <c r="K727" i="6"/>
  <c r="DF726" i="6"/>
  <c r="BW726" i="6"/>
  <c r="DE726" i="6"/>
  <c r="BV727" i="6"/>
  <c r="DG726" i="6"/>
  <c r="BT726" i="6"/>
  <c r="CB725" i="6"/>
  <c r="CC725" i="6" s="1"/>
  <c r="P726" i="6"/>
  <c r="Q726" i="6" s="1"/>
  <c r="H727" i="6"/>
  <c r="N727" i="6" l="1"/>
  <c r="BS728" i="6"/>
  <c r="R728" i="6"/>
  <c r="F728" i="6"/>
  <c r="G728" i="6" s="1"/>
  <c r="O728" i="6"/>
  <c r="A728" i="6"/>
  <c r="AM728" i="6"/>
  <c r="M728" i="6"/>
  <c r="E728" i="6"/>
  <c r="I728" i="6"/>
  <c r="AA728" i="6"/>
  <c r="U728" i="6"/>
  <c r="AP728" i="6"/>
  <c r="B729" i="6"/>
  <c r="BR729" i="6" s="1"/>
  <c r="AG728" i="6"/>
  <c r="AD728" i="6"/>
  <c r="X728" i="6"/>
  <c r="D728" i="6"/>
  <c r="AJ728" i="6"/>
  <c r="L728" i="6"/>
  <c r="J728" i="6"/>
  <c r="AT728" i="6" s="1"/>
  <c r="BZ728" i="6"/>
  <c r="BY729" i="6"/>
  <c r="BN730" i="6"/>
  <c r="BP729" i="6"/>
  <c r="CA729" i="6"/>
  <c r="BM729" i="6"/>
  <c r="BU729" i="6"/>
  <c r="BX729" i="6"/>
  <c r="BQ729" i="6"/>
  <c r="CS729" i="6"/>
  <c r="CG729" i="6"/>
  <c r="CM729" i="6"/>
  <c r="CY729" i="6"/>
  <c r="DE727" i="6"/>
  <c r="DG727" i="6"/>
  <c r="BV728" i="6"/>
  <c r="BW727" i="6"/>
  <c r="DF727" i="6"/>
  <c r="BT727" i="6"/>
  <c r="CB726" i="6"/>
  <c r="CC726" i="6" s="1"/>
  <c r="H728" i="6"/>
  <c r="P727" i="6"/>
  <c r="Q727" i="6" s="1"/>
  <c r="AU728" i="6" l="1"/>
  <c r="AS728" i="6"/>
  <c r="J729" i="6"/>
  <c r="AT729" i="6" s="1"/>
  <c r="K728" i="6"/>
  <c r="P728" i="6" s="1"/>
  <c r="Q728" i="6" s="1"/>
  <c r="BS729" i="6"/>
  <c r="N728" i="6"/>
  <c r="R729" i="6"/>
  <c r="E729" i="6"/>
  <c r="AG729" i="6"/>
  <c r="M729" i="6"/>
  <c r="F729" i="6"/>
  <c r="G729" i="6" s="1"/>
  <c r="A729" i="6"/>
  <c r="AD729" i="6"/>
  <c r="L729" i="6"/>
  <c r="AM729" i="6"/>
  <c r="B730" i="6"/>
  <c r="BR730" i="6" s="1"/>
  <c r="U729" i="6"/>
  <c r="AJ729" i="6"/>
  <c r="D729" i="6"/>
  <c r="AA729" i="6"/>
  <c r="AP729" i="6"/>
  <c r="O729" i="6"/>
  <c r="X729" i="6"/>
  <c r="I729" i="6"/>
  <c r="BY730" i="6"/>
  <c r="BP730" i="6"/>
  <c r="BM730" i="6"/>
  <c r="BN731" i="6"/>
  <c r="BX730" i="6"/>
  <c r="BU730" i="6"/>
  <c r="CA730" i="6"/>
  <c r="BQ730" i="6"/>
  <c r="CG730" i="6"/>
  <c r="CM730" i="6"/>
  <c r="CY730" i="6"/>
  <c r="CS730" i="6"/>
  <c r="BZ729" i="6"/>
  <c r="DE728" i="6"/>
  <c r="DF728" i="6"/>
  <c r="DG728" i="6"/>
  <c r="BW728" i="6"/>
  <c r="BV729" i="6"/>
  <c r="BT728" i="6"/>
  <c r="CB727" i="6"/>
  <c r="CC727" i="6" s="1"/>
  <c r="H729" i="6"/>
  <c r="AS729" i="6" l="1"/>
  <c r="AU729" i="6"/>
  <c r="K729" i="6"/>
  <c r="J730" i="6"/>
  <c r="AT730" i="6" s="1"/>
  <c r="BS730" i="6"/>
  <c r="X730" i="6"/>
  <c r="O730" i="6"/>
  <c r="AG730" i="6"/>
  <c r="AJ730" i="6"/>
  <c r="F730" i="6"/>
  <c r="G730" i="6" s="1"/>
  <c r="R730" i="6"/>
  <c r="E730" i="6"/>
  <c r="M730" i="6"/>
  <c r="A730" i="6"/>
  <c r="AD730" i="6"/>
  <c r="D730" i="6"/>
  <c r="B731" i="6"/>
  <c r="BR731" i="6" s="1"/>
  <c r="AA730" i="6"/>
  <c r="AP730" i="6"/>
  <c r="U730" i="6"/>
  <c r="L730" i="6"/>
  <c r="AM730" i="6"/>
  <c r="I730" i="6"/>
  <c r="BZ730" i="6"/>
  <c r="N729" i="6"/>
  <c r="BY731" i="6"/>
  <c r="BN732" i="6"/>
  <c r="BM731" i="6"/>
  <c r="CA731" i="6"/>
  <c r="BP731" i="6"/>
  <c r="BQ731" i="6"/>
  <c r="BU731" i="6"/>
  <c r="CM731" i="6"/>
  <c r="BX731" i="6"/>
  <c r="CG731" i="6"/>
  <c r="CS731" i="6"/>
  <c r="CY731" i="6"/>
  <c r="DE729" i="6"/>
  <c r="BW729" i="6"/>
  <c r="DG729" i="6"/>
  <c r="DF729" i="6"/>
  <c r="BV730" i="6"/>
  <c r="BT729" i="6"/>
  <c r="CB728" i="6"/>
  <c r="CC728" i="6" s="1"/>
  <c r="H730" i="6"/>
  <c r="P729" i="6"/>
  <c r="Q729" i="6" s="1"/>
  <c r="BS731" i="6" l="1"/>
  <c r="J731" i="6"/>
  <c r="J732" i="6" s="1"/>
  <c r="AS730" i="6"/>
  <c r="K730" i="6"/>
  <c r="AU730" i="6"/>
  <c r="N730" i="6"/>
  <c r="AD731" i="6"/>
  <c r="I731" i="6"/>
  <c r="B732" i="6"/>
  <c r="M731" i="6"/>
  <c r="E731" i="6"/>
  <c r="AJ731" i="6"/>
  <c r="AG731" i="6"/>
  <c r="L731" i="6"/>
  <c r="AA731" i="6"/>
  <c r="D731" i="6"/>
  <c r="U731" i="6"/>
  <c r="AP731" i="6"/>
  <c r="O731" i="6"/>
  <c r="AM731" i="6"/>
  <c r="X731" i="6"/>
  <c r="A731" i="6"/>
  <c r="R731" i="6"/>
  <c r="F731" i="6"/>
  <c r="G731" i="6" s="1"/>
  <c r="BZ731" i="6"/>
  <c r="BY732" i="6"/>
  <c r="BN733" i="6"/>
  <c r="CA732" i="6"/>
  <c r="BQ732" i="6"/>
  <c r="BU732" i="6"/>
  <c r="BX732" i="6"/>
  <c r="BM732" i="6"/>
  <c r="CS732" i="6"/>
  <c r="CG732" i="6"/>
  <c r="BP732" i="6"/>
  <c r="BR732" i="6"/>
  <c r="CM732" i="6"/>
  <c r="CY732" i="6"/>
  <c r="AU731" i="6"/>
  <c r="AS731" i="6"/>
  <c r="BW730" i="6"/>
  <c r="DF730" i="6"/>
  <c r="BV731" i="6"/>
  <c r="DG730" i="6"/>
  <c r="DE730" i="6"/>
  <c r="BT730" i="6"/>
  <c r="CB729" i="6"/>
  <c r="CC729" i="6" s="1"/>
  <c r="P730" i="6"/>
  <c r="Q730" i="6" s="1"/>
  <c r="H731" i="6"/>
  <c r="BS732" i="6" l="1"/>
  <c r="AT731" i="6"/>
  <c r="K731" i="6"/>
  <c r="N731" i="6"/>
  <c r="R732" i="6"/>
  <c r="O732" i="6"/>
  <c r="E732" i="6"/>
  <c r="AP732" i="6"/>
  <c r="AG732" i="6"/>
  <c r="AJ732" i="6"/>
  <c r="L732" i="6"/>
  <c r="M732" i="6"/>
  <c r="B733" i="6"/>
  <c r="D732" i="6"/>
  <c r="AA732" i="6"/>
  <c r="U732" i="6"/>
  <c r="A732" i="6"/>
  <c r="X732" i="6"/>
  <c r="I732" i="6"/>
  <c r="K732" i="6" s="1"/>
  <c r="AD732" i="6"/>
  <c r="F732" i="6"/>
  <c r="G732" i="6" s="1"/>
  <c r="AM732" i="6"/>
  <c r="BZ732" i="6"/>
  <c r="BY733" i="6"/>
  <c r="BN734" i="6"/>
  <c r="BQ733" i="6"/>
  <c r="BM733" i="6"/>
  <c r="BR733" i="6"/>
  <c r="BX733" i="6"/>
  <c r="BU733" i="6"/>
  <c r="CA733" i="6"/>
  <c r="CS733" i="6"/>
  <c r="BP733" i="6"/>
  <c r="CG733" i="6"/>
  <c r="CM733" i="6"/>
  <c r="CY733" i="6"/>
  <c r="AU732" i="6"/>
  <c r="AS732" i="6"/>
  <c r="AT732" i="6"/>
  <c r="J733" i="6"/>
  <c r="DG731" i="6"/>
  <c r="DF731" i="6"/>
  <c r="DE731" i="6"/>
  <c r="BW731" i="6"/>
  <c r="BV732" i="6"/>
  <c r="BT731" i="6"/>
  <c r="CB730" i="6"/>
  <c r="CC730" i="6" s="1"/>
  <c r="H732" i="6"/>
  <c r="P731" i="6"/>
  <c r="Q731" i="6" s="1"/>
  <c r="BS733" i="6" l="1"/>
  <c r="N732" i="6"/>
  <c r="M733" i="6"/>
  <c r="O733" i="6"/>
  <c r="R733" i="6"/>
  <c r="A733" i="6"/>
  <c r="D733" i="6"/>
  <c r="U733" i="6"/>
  <c r="E733" i="6"/>
  <c r="AG733" i="6"/>
  <c r="AJ733" i="6"/>
  <c r="F733" i="6"/>
  <c r="G733" i="6" s="1"/>
  <c r="AM733" i="6"/>
  <c r="AD733" i="6"/>
  <c r="L733" i="6"/>
  <c r="AA733" i="6"/>
  <c r="AP733" i="6"/>
  <c r="I733" i="6"/>
  <c r="K733" i="6" s="1"/>
  <c r="X733" i="6"/>
  <c r="B734" i="6"/>
  <c r="BZ733" i="6"/>
  <c r="BY734" i="6"/>
  <c r="BN735" i="6"/>
  <c r="BQ734" i="6"/>
  <c r="BX734" i="6"/>
  <c r="BU734" i="6"/>
  <c r="BP734" i="6"/>
  <c r="CA734" i="6"/>
  <c r="BR734" i="6"/>
  <c r="CG734" i="6"/>
  <c r="CM734" i="6"/>
  <c r="CS734" i="6"/>
  <c r="CY734" i="6"/>
  <c r="BM734" i="6"/>
  <c r="AS733" i="6"/>
  <c r="AT733" i="6"/>
  <c r="AU733" i="6"/>
  <c r="J734" i="6"/>
  <c r="BW732" i="6"/>
  <c r="BV733" i="6"/>
  <c r="DF732" i="6"/>
  <c r="DE732" i="6"/>
  <c r="DG732" i="6"/>
  <c r="BT732" i="6"/>
  <c r="CB731" i="6"/>
  <c r="CC731" i="6" s="1"/>
  <c r="H733" i="6"/>
  <c r="P732" i="6"/>
  <c r="Q732" i="6" s="1"/>
  <c r="BS734" i="6" l="1"/>
  <c r="BZ734" i="6"/>
  <c r="N733" i="6"/>
  <c r="X734" i="6"/>
  <c r="L734" i="6"/>
  <c r="I734" i="6"/>
  <c r="U734" i="6"/>
  <c r="R734" i="6"/>
  <c r="F734" i="6"/>
  <c r="G734" i="6" s="1"/>
  <c r="A734" i="6"/>
  <c r="AA734" i="6"/>
  <c r="AD734" i="6"/>
  <c r="B735" i="6"/>
  <c r="M734" i="6"/>
  <c r="AP734" i="6"/>
  <c r="D734" i="6"/>
  <c r="AG734" i="6"/>
  <c r="AJ734" i="6"/>
  <c r="O734" i="6"/>
  <c r="AM734" i="6"/>
  <c r="E734" i="6"/>
  <c r="BY735" i="6"/>
  <c r="BN736" i="6"/>
  <c r="BQ735" i="6"/>
  <c r="BX735" i="6"/>
  <c r="BU735" i="6"/>
  <c r="CA735" i="6"/>
  <c r="BP735" i="6"/>
  <c r="BM735" i="6"/>
  <c r="BR735" i="6"/>
  <c r="BS735" i="6" s="1"/>
  <c r="CG735" i="6"/>
  <c r="CM735" i="6"/>
  <c r="CS735" i="6"/>
  <c r="CY735" i="6"/>
  <c r="AU734" i="6"/>
  <c r="AS734" i="6"/>
  <c r="J735" i="6"/>
  <c r="K734" i="6"/>
  <c r="AT734" i="6"/>
  <c r="DF733" i="6"/>
  <c r="DE733" i="6"/>
  <c r="DG733" i="6"/>
  <c r="BW733" i="6"/>
  <c r="BV734" i="6"/>
  <c r="BT733" i="6"/>
  <c r="CB732" i="6"/>
  <c r="CC732" i="6" s="1"/>
  <c r="P733" i="6"/>
  <c r="Q733" i="6" s="1"/>
  <c r="H734" i="6"/>
  <c r="R735" i="6" l="1"/>
  <c r="A735" i="6"/>
  <c r="B736" i="6"/>
  <c r="M735" i="6"/>
  <c r="L735" i="6"/>
  <c r="I735" i="6"/>
  <c r="K735" i="6" s="1"/>
  <c r="AP735" i="6"/>
  <c r="O735" i="6"/>
  <c r="AA735" i="6"/>
  <c r="F735" i="6"/>
  <c r="G735" i="6" s="1"/>
  <c r="U735" i="6"/>
  <c r="AD735" i="6"/>
  <c r="E735" i="6"/>
  <c r="D735" i="6"/>
  <c r="AG735" i="6"/>
  <c r="AJ735" i="6"/>
  <c r="AM735" i="6"/>
  <c r="X735" i="6"/>
  <c r="N734" i="6"/>
  <c r="BZ735" i="6"/>
  <c r="BY736" i="6"/>
  <c r="BN737" i="6"/>
  <c r="BU736" i="6"/>
  <c r="BP736" i="6"/>
  <c r="BQ736" i="6"/>
  <c r="BX736" i="6"/>
  <c r="BM736" i="6"/>
  <c r="BR736" i="6"/>
  <c r="BS736" i="6" s="1"/>
  <c r="CS736" i="6"/>
  <c r="CG736" i="6"/>
  <c r="CM736" i="6"/>
  <c r="CA736" i="6"/>
  <c r="CY736" i="6"/>
  <c r="J736" i="6"/>
  <c r="AU735" i="6"/>
  <c r="AS735" i="6"/>
  <c r="AT735" i="6"/>
  <c r="BW734" i="6"/>
  <c r="DG734" i="6"/>
  <c r="DF734" i="6"/>
  <c r="BV735" i="6"/>
  <c r="DE734" i="6"/>
  <c r="BT734" i="6"/>
  <c r="CB733" i="6"/>
  <c r="CC733" i="6" s="1"/>
  <c r="P734" i="6"/>
  <c r="Q734" i="6" s="1"/>
  <c r="H735" i="6"/>
  <c r="AD736" i="6" l="1"/>
  <c r="I736" i="6"/>
  <c r="AA736" i="6"/>
  <c r="X736" i="6"/>
  <c r="D736" i="6"/>
  <c r="M736" i="6"/>
  <c r="O736" i="6"/>
  <c r="AG736" i="6"/>
  <c r="R736" i="6"/>
  <c r="F736" i="6"/>
  <c r="G736" i="6" s="1"/>
  <c r="E736" i="6"/>
  <c r="L736" i="6"/>
  <c r="AP736" i="6"/>
  <c r="B737" i="6"/>
  <c r="BR737" i="6" s="1"/>
  <c r="BS737" i="6" s="1"/>
  <c r="AM736" i="6"/>
  <c r="AJ736" i="6"/>
  <c r="A736" i="6"/>
  <c r="U736" i="6"/>
  <c r="N735" i="6"/>
  <c r="BZ736" i="6"/>
  <c r="BY737" i="6"/>
  <c r="BN738" i="6"/>
  <c r="BU737" i="6"/>
  <c r="CA737" i="6"/>
  <c r="BP737" i="6"/>
  <c r="BM737" i="6"/>
  <c r="BQ737" i="6"/>
  <c r="BX737" i="6"/>
  <c r="CS737" i="6"/>
  <c r="CG737" i="6"/>
  <c r="CY737" i="6"/>
  <c r="CM737" i="6"/>
  <c r="AT736" i="6"/>
  <c r="K736" i="6"/>
  <c r="AU736" i="6"/>
  <c r="AS736" i="6"/>
  <c r="J737" i="6"/>
  <c r="BV736" i="6"/>
  <c r="DE735" i="6"/>
  <c r="DF735" i="6"/>
  <c r="BW735" i="6"/>
  <c r="DG735" i="6"/>
  <c r="BT735" i="6"/>
  <c r="CB734" i="6"/>
  <c r="CC734" i="6" s="1"/>
  <c r="H736" i="6"/>
  <c r="P735" i="6"/>
  <c r="Q735" i="6" s="1"/>
  <c r="N736" i="6" l="1"/>
  <c r="R737" i="6"/>
  <c r="O737" i="6"/>
  <c r="A737" i="6"/>
  <c r="AJ737" i="6"/>
  <c r="AM737" i="6"/>
  <c r="M737" i="6"/>
  <c r="D737" i="6"/>
  <c r="AP737" i="6"/>
  <c r="L737" i="6"/>
  <c r="AA737" i="6"/>
  <c r="B738" i="6"/>
  <c r="BR738" i="6" s="1"/>
  <c r="BS738" i="6" s="1"/>
  <c r="U737" i="6"/>
  <c r="AG737" i="6"/>
  <c r="F737" i="6"/>
  <c r="G737" i="6" s="1"/>
  <c r="AD737" i="6"/>
  <c r="E737" i="6"/>
  <c r="X737" i="6"/>
  <c r="I737" i="6"/>
  <c r="K737" i="6" s="1"/>
  <c r="BY738" i="6"/>
  <c r="BN739" i="6"/>
  <c r="BM738" i="6"/>
  <c r="BU738" i="6"/>
  <c r="BX738" i="6"/>
  <c r="BP738" i="6"/>
  <c r="CA738" i="6"/>
  <c r="BQ738" i="6"/>
  <c r="CG738" i="6"/>
  <c r="CS738" i="6"/>
  <c r="CY738" i="6"/>
  <c r="CM738" i="6"/>
  <c r="BZ737" i="6"/>
  <c r="AU737" i="6"/>
  <c r="AS737" i="6"/>
  <c r="AT737" i="6"/>
  <c r="DE736" i="6"/>
  <c r="BW736" i="6"/>
  <c r="DG736" i="6"/>
  <c r="BV737" i="6"/>
  <c r="DF736" i="6"/>
  <c r="BT736" i="6"/>
  <c r="CB735" i="6"/>
  <c r="CC735" i="6" s="1"/>
  <c r="P736" i="6"/>
  <c r="Q736" i="6" s="1"/>
  <c r="H737" i="6"/>
  <c r="AJ738" i="6" l="1"/>
  <c r="O738" i="6"/>
  <c r="AG738" i="6"/>
  <c r="B739" i="6"/>
  <c r="BR739" i="6" s="1"/>
  <c r="BS739" i="6" s="1"/>
  <c r="AA738" i="6"/>
  <c r="AM738" i="6"/>
  <c r="AP738" i="6"/>
  <c r="U738" i="6"/>
  <c r="AD738" i="6"/>
  <c r="D738" i="6"/>
  <c r="L738" i="6"/>
  <c r="I738" i="6"/>
  <c r="X738" i="6"/>
  <c r="R738" i="6"/>
  <c r="F738" i="6"/>
  <c r="G738" i="6" s="1"/>
  <c r="M738" i="6"/>
  <c r="A738" i="6"/>
  <c r="E738" i="6"/>
  <c r="J738" i="6"/>
  <c r="AS738" i="6" s="1"/>
  <c r="N737" i="6"/>
  <c r="BZ738" i="6"/>
  <c r="BY739" i="6"/>
  <c r="BN740" i="6"/>
  <c r="BM739" i="6"/>
  <c r="BX739" i="6"/>
  <c r="CA739" i="6"/>
  <c r="BU739" i="6"/>
  <c r="BP739" i="6"/>
  <c r="CG739" i="6"/>
  <c r="CM739" i="6"/>
  <c r="CS739" i="6"/>
  <c r="CY739" i="6"/>
  <c r="BQ739" i="6"/>
  <c r="DG737" i="6"/>
  <c r="BV738" i="6"/>
  <c r="DE737" i="6"/>
  <c r="BW737" i="6"/>
  <c r="DF737" i="6"/>
  <c r="BT737" i="6"/>
  <c r="CB736" i="6"/>
  <c r="CC736" i="6" s="1"/>
  <c r="H738" i="6"/>
  <c r="P737" i="6"/>
  <c r="Q737" i="6" s="1"/>
  <c r="AU738" i="6" l="1"/>
  <c r="AT738" i="6"/>
  <c r="K738" i="6"/>
  <c r="P738" i="6" s="1"/>
  <c r="Q738" i="6" s="1"/>
  <c r="R739" i="6"/>
  <c r="I739" i="6"/>
  <c r="B740" i="6"/>
  <c r="M739" i="6"/>
  <c r="O739" i="6"/>
  <c r="E739" i="6"/>
  <c r="L739" i="6"/>
  <c r="U739" i="6"/>
  <c r="AG739" i="6"/>
  <c r="AP739" i="6"/>
  <c r="AA739" i="6"/>
  <c r="AJ739" i="6"/>
  <c r="F739" i="6"/>
  <c r="G739" i="6" s="1"/>
  <c r="AM739" i="6"/>
  <c r="AD739" i="6"/>
  <c r="A739" i="6"/>
  <c r="X739" i="6"/>
  <c r="D739" i="6"/>
  <c r="J739" i="6"/>
  <c r="K739" i="6" s="1"/>
  <c r="N738" i="6"/>
  <c r="BZ739" i="6"/>
  <c r="BY740" i="6"/>
  <c r="BN741" i="6"/>
  <c r="CA740" i="6"/>
  <c r="BP740" i="6"/>
  <c r="BU740" i="6"/>
  <c r="BM740" i="6"/>
  <c r="BR740" i="6"/>
  <c r="BS740" i="6" s="1"/>
  <c r="BX740" i="6"/>
  <c r="BQ740" i="6"/>
  <c r="CS740" i="6"/>
  <c r="CG740" i="6"/>
  <c r="CM740" i="6"/>
  <c r="CY740" i="6"/>
  <c r="BW738" i="6"/>
  <c r="DG738" i="6"/>
  <c r="DF738" i="6"/>
  <c r="BV739" i="6"/>
  <c r="DE738" i="6"/>
  <c r="BT738" i="6"/>
  <c r="CB737" i="6"/>
  <c r="CC737" i="6" s="1"/>
  <c r="H739" i="6"/>
  <c r="AS739" i="6" l="1"/>
  <c r="N739" i="6"/>
  <c r="AT739" i="6"/>
  <c r="AU739" i="6"/>
  <c r="BZ740" i="6"/>
  <c r="AJ740" i="6"/>
  <c r="B741" i="6"/>
  <c r="BR741" i="6" s="1"/>
  <c r="BS741" i="6" s="1"/>
  <c r="AM740" i="6"/>
  <c r="R740" i="6"/>
  <c r="X740" i="6"/>
  <c r="O740" i="6"/>
  <c r="M740" i="6"/>
  <c r="AD740" i="6"/>
  <c r="D740" i="6"/>
  <c r="L740" i="6"/>
  <c r="E740" i="6"/>
  <c r="F740" i="6"/>
  <c r="G740" i="6" s="1"/>
  <c r="AA740" i="6"/>
  <c r="I740" i="6"/>
  <c r="U740" i="6"/>
  <c r="AP740" i="6"/>
  <c r="A740" i="6"/>
  <c r="AG740" i="6"/>
  <c r="J740" i="6"/>
  <c r="AU740" i="6" s="1"/>
  <c r="BY741" i="6"/>
  <c r="BN742" i="6"/>
  <c r="BQ741" i="6"/>
  <c r="BM741" i="6"/>
  <c r="BP741" i="6"/>
  <c r="CA741" i="6"/>
  <c r="BX741" i="6"/>
  <c r="BU741" i="6"/>
  <c r="CS741" i="6"/>
  <c r="CG741" i="6"/>
  <c r="CY741" i="6"/>
  <c r="CM741" i="6"/>
  <c r="DF739" i="6"/>
  <c r="DG739" i="6"/>
  <c r="DE739" i="6"/>
  <c r="BW739" i="6"/>
  <c r="BV740" i="6"/>
  <c r="BT739" i="6"/>
  <c r="CB738" i="6"/>
  <c r="CC738" i="6" s="1"/>
  <c r="P739" i="6"/>
  <c r="Q739" i="6" s="1"/>
  <c r="H740" i="6"/>
  <c r="AT740" i="6" l="1"/>
  <c r="AS740" i="6"/>
  <c r="K740" i="6"/>
  <c r="P740" i="6" s="1"/>
  <c r="Q740" i="6" s="1"/>
  <c r="J741" i="6"/>
  <c r="AS741" i="6" s="1"/>
  <c r="N740" i="6"/>
  <c r="R741" i="6"/>
  <c r="F741" i="6"/>
  <c r="G741" i="6" s="1"/>
  <c r="X741" i="6"/>
  <c r="A741" i="6"/>
  <c r="M741" i="6"/>
  <c r="B742" i="6"/>
  <c r="AP741" i="6"/>
  <c r="D741" i="6"/>
  <c r="AA741" i="6"/>
  <c r="AJ741" i="6"/>
  <c r="AM741" i="6"/>
  <c r="AD741" i="6"/>
  <c r="E741" i="6"/>
  <c r="U741" i="6"/>
  <c r="I741" i="6"/>
  <c r="AG741" i="6"/>
  <c r="L741" i="6"/>
  <c r="O741" i="6"/>
  <c r="BZ741" i="6"/>
  <c r="BY742" i="6"/>
  <c r="BN743" i="6"/>
  <c r="BQ742" i="6"/>
  <c r="BX742" i="6"/>
  <c r="BU742" i="6"/>
  <c r="BM742" i="6"/>
  <c r="BR742" i="6"/>
  <c r="BS742" i="6" s="1"/>
  <c r="CA742" i="6"/>
  <c r="CG742" i="6"/>
  <c r="CS742" i="6"/>
  <c r="CM742" i="6"/>
  <c r="CY742" i="6"/>
  <c r="BP742" i="6"/>
  <c r="DE740" i="6"/>
  <c r="BW740" i="6"/>
  <c r="DG740" i="6"/>
  <c r="BV741" i="6"/>
  <c r="DF740" i="6"/>
  <c r="BT740" i="6"/>
  <c r="CB739" i="6"/>
  <c r="CC739" i="6" s="1"/>
  <c r="H741" i="6"/>
  <c r="K741" i="6" l="1"/>
  <c r="AT741" i="6"/>
  <c r="AU741" i="6"/>
  <c r="AJ742" i="6"/>
  <c r="O742" i="6"/>
  <c r="AM742" i="6"/>
  <c r="E742" i="6"/>
  <c r="X742" i="6"/>
  <c r="A742" i="6"/>
  <c r="D742" i="6"/>
  <c r="R742" i="6"/>
  <c r="B743" i="6"/>
  <c r="AD742" i="6"/>
  <c r="L742" i="6"/>
  <c r="M742" i="6"/>
  <c r="AA742" i="6"/>
  <c r="I742" i="6"/>
  <c r="U742" i="6"/>
  <c r="AP742" i="6"/>
  <c r="F742" i="6"/>
  <c r="G742" i="6" s="1"/>
  <c r="AG742" i="6"/>
  <c r="J742" i="6"/>
  <c r="AU742" i="6" s="1"/>
  <c r="N741" i="6"/>
  <c r="BZ742" i="6"/>
  <c r="BY743" i="6"/>
  <c r="BN744" i="6"/>
  <c r="BQ743" i="6"/>
  <c r="BU743" i="6"/>
  <c r="BX743" i="6"/>
  <c r="CA743" i="6"/>
  <c r="BP743" i="6"/>
  <c r="BR743" i="6"/>
  <c r="BS743" i="6" s="1"/>
  <c r="CM743" i="6"/>
  <c r="CG743" i="6"/>
  <c r="CS743" i="6"/>
  <c r="BM743" i="6"/>
  <c r="CY743" i="6"/>
  <c r="DF741" i="6"/>
  <c r="DG741" i="6"/>
  <c r="BV742" i="6"/>
  <c r="DE741" i="6"/>
  <c r="BW741" i="6"/>
  <c r="BT741" i="6"/>
  <c r="CB740" i="6"/>
  <c r="CC740" i="6" s="1"/>
  <c r="P741" i="6"/>
  <c r="Q741" i="6" s="1"/>
  <c r="H742" i="6"/>
  <c r="N742" i="6" l="1"/>
  <c r="AS742" i="6"/>
  <c r="K742" i="6"/>
  <c r="P742" i="6" s="1"/>
  <c r="Q742" i="6" s="1"/>
  <c r="AT742" i="6"/>
  <c r="J743" i="6"/>
  <c r="AU743" i="6" s="1"/>
  <c r="BZ743" i="6"/>
  <c r="AJ743" i="6"/>
  <c r="A743" i="6"/>
  <c r="I743" i="6"/>
  <c r="AA743" i="6"/>
  <c r="R743" i="6"/>
  <c r="L743" i="6"/>
  <c r="U743" i="6"/>
  <c r="M743" i="6"/>
  <c r="F743" i="6"/>
  <c r="G743" i="6" s="1"/>
  <c r="E743" i="6"/>
  <c r="O743" i="6"/>
  <c r="AD743" i="6"/>
  <c r="B744" i="6"/>
  <c r="AM743" i="6"/>
  <c r="X743" i="6"/>
  <c r="D743" i="6"/>
  <c r="AP743" i="6"/>
  <c r="AG743" i="6"/>
  <c r="BY744" i="6"/>
  <c r="BU744" i="6"/>
  <c r="BP744" i="6"/>
  <c r="CA744" i="6"/>
  <c r="BQ744" i="6"/>
  <c r="BN745" i="6"/>
  <c r="BX744" i="6"/>
  <c r="CS744" i="6"/>
  <c r="BM744" i="6"/>
  <c r="CG744" i="6"/>
  <c r="CM744" i="6"/>
  <c r="CY744" i="6"/>
  <c r="AS743" i="6"/>
  <c r="BW742" i="6"/>
  <c r="DE742" i="6"/>
  <c r="DF742" i="6"/>
  <c r="BV743" i="6"/>
  <c r="DG742" i="6"/>
  <c r="BT742" i="6"/>
  <c r="CB741" i="6"/>
  <c r="CC741" i="6" s="1"/>
  <c r="H743" i="6"/>
  <c r="K743" i="6" l="1"/>
  <c r="P743" i="6" s="1"/>
  <c r="Q743" i="6" s="1"/>
  <c r="AT743" i="6"/>
  <c r="N743" i="6"/>
  <c r="AP744" i="6"/>
  <c r="B745" i="6"/>
  <c r="AM744" i="6"/>
  <c r="I744" i="6"/>
  <c r="AD744" i="6"/>
  <c r="A744" i="6"/>
  <c r="AG744" i="6"/>
  <c r="X744" i="6"/>
  <c r="E744" i="6"/>
  <c r="AA744" i="6"/>
  <c r="U744" i="6"/>
  <c r="M744" i="6"/>
  <c r="O744" i="6"/>
  <c r="AJ744" i="6"/>
  <c r="L744" i="6"/>
  <c r="R744" i="6"/>
  <c r="D744" i="6"/>
  <c r="F744" i="6"/>
  <c r="G744" i="6" s="1"/>
  <c r="J744" i="6"/>
  <c r="AT744" i="6" s="1"/>
  <c r="BR744" i="6"/>
  <c r="BS744" i="6" s="1"/>
  <c r="BY745" i="6"/>
  <c r="BN746" i="6"/>
  <c r="BX745" i="6"/>
  <c r="CA745" i="6"/>
  <c r="BP745" i="6"/>
  <c r="BM745" i="6"/>
  <c r="BR745" i="6"/>
  <c r="BQ745" i="6"/>
  <c r="BU745" i="6"/>
  <c r="CS745" i="6"/>
  <c r="CG745" i="6"/>
  <c r="CY745" i="6"/>
  <c r="CM745" i="6"/>
  <c r="BZ744" i="6"/>
  <c r="J745" i="6"/>
  <c r="BV744" i="6"/>
  <c r="DG743" i="6"/>
  <c r="BW743" i="6"/>
  <c r="DF743" i="6"/>
  <c r="DE743" i="6"/>
  <c r="BT743" i="6"/>
  <c r="CB742" i="6"/>
  <c r="CC742" i="6" s="1"/>
  <c r="H744" i="6"/>
  <c r="AU744" i="6" l="1"/>
  <c r="N744" i="6"/>
  <c r="AS744" i="6"/>
  <c r="K744" i="6"/>
  <c r="P744" i="6" s="1"/>
  <c r="Q744" i="6" s="1"/>
  <c r="BS745" i="6"/>
  <c r="M745" i="6"/>
  <c r="U745" i="6"/>
  <c r="I745" i="6"/>
  <c r="B746" i="6"/>
  <c r="AG745" i="6"/>
  <c r="D745" i="6"/>
  <c r="A745" i="6"/>
  <c r="AA745" i="6"/>
  <c r="AP745" i="6"/>
  <c r="L745" i="6"/>
  <c r="AM745" i="6"/>
  <c r="AD745" i="6"/>
  <c r="AJ745" i="6"/>
  <c r="O745" i="6"/>
  <c r="R745" i="6"/>
  <c r="F745" i="6"/>
  <c r="G745" i="6" s="1"/>
  <c r="X745" i="6"/>
  <c r="E745" i="6"/>
  <c r="BZ745" i="6"/>
  <c r="BY746" i="6"/>
  <c r="BN747" i="6"/>
  <c r="BM746" i="6"/>
  <c r="BR746" i="6"/>
  <c r="BU746" i="6"/>
  <c r="BQ746" i="6"/>
  <c r="BP746" i="6"/>
  <c r="CG746" i="6"/>
  <c r="BX746" i="6"/>
  <c r="CA746" i="6"/>
  <c r="CY746" i="6"/>
  <c r="CS746" i="6"/>
  <c r="CM746" i="6"/>
  <c r="J746" i="6"/>
  <c r="AU745" i="6"/>
  <c r="K745" i="6"/>
  <c r="AS745" i="6"/>
  <c r="AT745" i="6"/>
  <c r="BW744" i="6"/>
  <c r="DF744" i="6"/>
  <c r="DE744" i="6"/>
  <c r="BV745" i="6"/>
  <c r="DG744" i="6"/>
  <c r="BT744" i="6"/>
  <c r="CB743" i="6"/>
  <c r="CC743" i="6" s="1"/>
  <c r="H745" i="6"/>
  <c r="BS746" i="6" l="1"/>
  <c r="AP746" i="6"/>
  <c r="I746" i="6"/>
  <c r="U746" i="6"/>
  <c r="E746" i="6"/>
  <c r="AJ746" i="6"/>
  <c r="O746" i="6"/>
  <c r="AG746" i="6"/>
  <c r="AD746" i="6"/>
  <c r="F746" i="6"/>
  <c r="G746" i="6" s="1"/>
  <c r="R746" i="6"/>
  <c r="D746" i="6"/>
  <c r="X746" i="6"/>
  <c r="M746" i="6"/>
  <c r="B747" i="6"/>
  <c r="A746" i="6"/>
  <c r="AA746" i="6"/>
  <c r="L746" i="6"/>
  <c r="AM746" i="6"/>
  <c r="N745" i="6"/>
  <c r="BY747" i="6"/>
  <c r="BN748" i="6"/>
  <c r="BM747" i="6"/>
  <c r="CA747" i="6"/>
  <c r="BX747" i="6"/>
  <c r="BQ747" i="6"/>
  <c r="BP747" i="6"/>
  <c r="BU747" i="6"/>
  <c r="CM747" i="6"/>
  <c r="CG747" i="6"/>
  <c r="CS747" i="6"/>
  <c r="CY747" i="6"/>
  <c r="BZ746" i="6"/>
  <c r="AS746" i="6"/>
  <c r="AT746" i="6"/>
  <c r="AU746" i="6"/>
  <c r="K746" i="6"/>
  <c r="DF745" i="6"/>
  <c r="DE745" i="6"/>
  <c r="DG745" i="6"/>
  <c r="BV746" i="6"/>
  <c r="BW745" i="6"/>
  <c r="BT745" i="6"/>
  <c r="CB744" i="6"/>
  <c r="CC744" i="6" s="1"/>
  <c r="H746" i="6"/>
  <c r="P745" i="6"/>
  <c r="Q745" i="6" s="1"/>
  <c r="L747" i="6" l="1"/>
  <c r="AA747" i="6"/>
  <c r="F747" i="6"/>
  <c r="G747" i="6" s="1"/>
  <c r="U747" i="6"/>
  <c r="AP747" i="6"/>
  <c r="O747" i="6"/>
  <c r="AM747" i="6"/>
  <c r="X747" i="6"/>
  <c r="A747" i="6"/>
  <c r="R747" i="6"/>
  <c r="I747" i="6"/>
  <c r="AJ747" i="6"/>
  <c r="B748" i="6"/>
  <c r="AG747" i="6"/>
  <c r="AD747" i="6"/>
  <c r="E747" i="6"/>
  <c r="M747" i="6"/>
  <c r="D747" i="6"/>
  <c r="BR747" i="6"/>
  <c r="BS747" i="6" s="1"/>
  <c r="J747" i="6"/>
  <c r="AT747" i="6" s="1"/>
  <c r="N746" i="6"/>
  <c r="BZ747" i="6"/>
  <c r="BY748" i="6"/>
  <c r="BN749" i="6"/>
  <c r="CA748" i="6"/>
  <c r="BQ748" i="6"/>
  <c r="BX748" i="6"/>
  <c r="BU748" i="6"/>
  <c r="BR748" i="6"/>
  <c r="CS748" i="6"/>
  <c r="BM748" i="6"/>
  <c r="CG748" i="6"/>
  <c r="BP748" i="6"/>
  <c r="CY748" i="6"/>
  <c r="CM748" i="6"/>
  <c r="AS747" i="6"/>
  <c r="DE746" i="6"/>
  <c r="DG746" i="6"/>
  <c r="DF746" i="6"/>
  <c r="BV747" i="6"/>
  <c r="BW746" i="6"/>
  <c r="BT746" i="6"/>
  <c r="CB745" i="6"/>
  <c r="CC745" i="6" s="1"/>
  <c r="H747" i="6"/>
  <c r="P746" i="6"/>
  <c r="Q746" i="6" s="1"/>
  <c r="K747" i="6" l="1"/>
  <c r="J748" i="6"/>
  <c r="AU747" i="6"/>
  <c r="BZ748" i="6"/>
  <c r="BS748" i="6"/>
  <c r="AD748" i="6"/>
  <c r="I748" i="6"/>
  <c r="E748" i="6"/>
  <c r="U748" i="6"/>
  <c r="F748" i="6"/>
  <c r="G748" i="6" s="1"/>
  <c r="D748" i="6"/>
  <c r="R748" i="6"/>
  <c r="AA748" i="6"/>
  <c r="AG748" i="6"/>
  <c r="AP748" i="6"/>
  <c r="A748" i="6"/>
  <c r="AM748" i="6"/>
  <c r="M748" i="6"/>
  <c r="O748" i="6"/>
  <c r="AJ748" i="6"/>
  <c r="L748" i="6"/>
  <c r="B749" i="6"/>
  <c r="BR749" i="6" s="1"/>
  <c r="BS749" i="6" s="1"/>
  <c r="X748" i="6"/>
  <c r="N747" i="6"/>
  <c r="BY749" i="6"/>
  <c r="BN750" i="6"/>
  <c r="BQ749" i="6"/>
  <c r="BM749" i="6"/>
  <c r="BX749" i="6"/>
  <c r="BU749" i="6"/>
  <c r="CA749" i="6"/>
  <c r="CS749" i="6"/>
  <c r="BP749" i="6"/>
  <c r="CG749" i="6"/>
  <c r="CY749" i="6"/>
  <c r="CM749" i="6"/>
  <c r="AT748" i="6"/>
  <c r="AU748" i="6"/>
  <c r="BV748" i="6"/>
  <c r="DG747" i="6"/>
  <c r="DF747" i="6"/>
  <c r="BW747" i="6"/>
  <c r="DE747" i="6"/>
  <c r="BT747" i="6"/>
  <c r="CB746" i="6"/>
  <c r="CC746" i="6" s="1"/>
  <c r="P747" i="6"/>
  <c r="Q747" i="6" s="1"/>
  <c r="H748" i="6"/>
  <c r="K748" i="6" l="1"/>
  <c r="P748" i="6" s="1"/>
  <c r="Q748" i="6" s="1"/>
  <c r="J749" i="6"/>
  <c r="AS748" i="6"/>
  <c r="N748" i="6"/>
  <c r="AP749" i="6"/>
  <c r="L749" i="6"/>
  <c r="O749" i="6"/>
  <c r="R749" i="6"/>
  <c r="M749" i="6"/>
  <c r="AD749" i="6"/>
  <c r="A749" i="6"/>
  <c r="U749" i="6"/>
  <c r="D749" i="6"/>
  <c r="AG749" i="6"/>
  <c r="I749" i="6"/>
  <c r="X749" i="6"/>
  <c r="B750" i="6"/>
  <c r="E749" i="6"/>
  <c r="AA749" i="6"/>
  <c r="AJ749" i="6"/>
  <c r="F749" i="6"/>
  <c r="G749" i="6" s="1"/>
  <c r="AM749" i="6"/>
  <c r="BZ749" i="6"/>
  <c r="BY750" i="6"/>
  <c r="BN751" i="6"/>
  <c r="BQ750" i="6"/>
  <c r="BX750" i="6"/>
  <c r="BU750" i="6"/>
  <c r="BP750" i="6"/>
  <c r="CG750" i="6"/>
  <c r="CS750" i="6"/>
  <c r="CA750" i="6"/>
  <c r="BM750" i="6"/>
  <c r="CM750" i="6"/>
  <c r="CY750" i="6"/>
  <c r="AU749" i="6"/>
  <c r="AS749" i="6"/>
  <c r="AT749" i="6"/>
  <c r="BW748" i="6"/>
  <c r="DE748" i="6"/>
  <c r="DF748" i="6"/>
  <c r="BV749" i="6"/>
  <c r="DG748" i="6"/>
  <c r="BT748" i="6"/>
  <c r="CB747" i="6"/>
  <c r="CC747" i="6" s="1"/>
  <c r="H749" i="6"/>
  <c r="K749" i="6" l="1"/>
  <c r="BZ750" i="6"/>
  <c r="AD750" i="6"/>
  <c r="B751" i="6"/>
  <c r="BR751" i="6" s="1"/>
  <c r="M750" i="6"/>
  <c r="A750" i="6"/>
  <c r="AJ750" i="6"/>
  <c r="AM750" i="6"/>
  <c r="E750" i="6"/>
  <c r="AA750" i="6"/>
  <c r="F750" i="6"/>
  <c r="G750" i="6" s="1"/>
  <c r="U750" i="6"/>
  <c r="AP750" i="6"/>
  <c r="I750" i="6"/>
  <c r="AG750" i="6"/>
  <c r="L750" i="6"/>
  <c r="X750" i="6"/>
  <c r="O750" i="6"/>
  <c r="R750" i="6"/>
  <c r="D750" i="6"/>
  <c r="J750" i="6"/>
  <c r="AS750" i="6" s="1"/>
  <c r="BR750" i="6"/>
  <c r="BS750" i="6" s="1"/>
  <c r="N749" i="6"/>
  <c r="BY751" i="6"/>
  <c r="BN752" i="6"/>
  <c r="BQ751" i="6"/>
  <c r="BX751" i="6"/>
  <c r="BU751" i="6"/>
  <c r="CA751" i="6"/>
  <c r="BP751" i="6"/>
  <c r="BM751" i="6"/>
  <c r="CM751" i="6"/>
  <c r="CG751" i="6"/>
  <c r="CS751" i="6"/>
  <c r="CY751" i="6"/>
  <c r="DG749" i="6"/>
  <c r="DE749" i="6"/>
  <c r="BV750" i="6"/>
  <c r="BW749" i="6"/>
  <c r="DF749" i="6"/>
  <c r="BT749" i="6"/>
  <c r="CB748" i="6"/>
  <c r="CC748" i="6" s="1"/>
  <c r="H750" i="6"/>
  <c r="P749" i="6"/>
  <c r="Q749" i="6" s="1"/>
  <c r="AT750" i="6" l="1"/>
  <c r="K750" i="6"/>
  <c r="AU750" i="6"/>
  <c r="BS751" i="6"/>
  <c r="J751" i="6"/>
  <c r="R751" i="6"/>
  <c r="O751" i="6"/>
  <c r="M751" i="6"/>
  <c r="AA751" i="6"/>
  <c r="E751" i="6"/>
  <c r="A751" i="6"/>
  <c r="AJ751" i="6"/>
  <c r="F751" i="6"/>
  <c r="G751" i="6" s="1"/>
  <c r="AM751" i="6"/>
  <c r="D751" i="6"/>
  <c r="U751" i="6"/>
  <c r="AP751" i="6"/>
  <c r="B752" i="6"/>
  <c r="AG751" i="6"/>
  <c r="AD751" i="6"/>
  <c r="I751" i="6"/>
  <c r="X751" i="6"/>
  <c r="L751" i="6"/>
  <c r="N750" i="6"/>
  <c r="BZ751" i="6"/>
  <c r="BY752" i="6"/>
  <c r="BN753" i="6"/>
  <c r="BX752" i="6"/>
  <c r="BU752" i="6"/>
  <c r="BP752" i="6"/>
  <c r="BQ752" i="6"/>
  <c r="BM752" i="6"/>
  <c r="CA752" i="6"/>
  <c r="CS752" i="6"/>
  <c r="CG752" i="6"/>
  <c r="CM752" i="6"/>
  <c r="CY752" i="6"/>
  <c r="AT751" i="6"/>
  <c r="DE750" i="6"/>
  <c r="DG750" i="6"/>
  <c r="BV751" i="6"/>
  <c r="DF750" i="6"/>
  <c r="BW750" i="6"/>
  <c r="BT750" i="6"/>
  <c r="CB749" i="6"/>
  <c r="CC749" i="6" s="1"/>
  <c r="P750" i="6"/>
  <c r="Q750" i="6" s="1"/>
  <c r="H751" i="6"/>
  <c r="K751" i="6" l="1"/>
  <c r="J752" i="6"/>
  <c r="AS752" i="6" s="1"/>
  <c r="AU751" i="6"/>
  <c r="AS751" i="6"/>
  <c r="AP752" i="6"/>
  <c r="A752" i="6"/>
  <c r="U752" i="6"/>
  <c r="AJ752" i="6"/>
  <c r="D752" i="6"/>
  <c r="AG752" i="6"/>
  <c r="R752" i="6"/>
  <c r="O752" i="6"/>
  <c r="L752" i="6"/>
  <c r="AM752" i="6"/>
  <c r="AD752" i="6"/>
  <c r="F752" i="6"/>
  <c r="G752" i="6" s="1"/>
  <c r="M752" i="6"/>
  <c r="X752" i="6"/>
  <c r="E752" i="6"/>
  <c r="I752" i="6"/>
  <c r="K752" i="6" s="1"/>
  <c r="AA752" i="6"/>
  <c r="B753" i="6"/>
  <c r="N751" i="6"/>
  <c r="BR752" i="6"/>
  <c r="BS752" i="6" s="1"/>
  <c r="BY753" i="6"/>
  <c r="BP753" i="6"/>
  <c r="CA753" i="6"/>
  <c r="BN754" i="6"/>
  <c r="BM753" i="6"/>
  <c r="BR753" i="6"/>
  <c r="BX753" i="6"/>
  <c r="BQ753" i="6"/>
  <c r="BU753" i="6"/>
  <c r="CS753" i="6"/>
  <c r="CG753" i="6"/>
  <c r="CM753" i="6"/>
  <c r="CY753" i="6"/>
  <c r="BZ752" i="6"/>
  <c r="AT752" i="6"/>
  <c r="BV752" i="6"/>
  <c r="DF751" i="6"/>
  <c r="DG751" i="6"/>
  <c r="BW751" i="6"/>
  <c r="DE751" i="6"/>
  <c r="BT751" i="6"/>
  <c r="CB750" i="6"/>
  <c r="CC750" i="6" s="1"/>
  <c r="H752" i="6"/>
  <c r="P751" i="6"/>
  <c r="Q751" i="6" s="1"/>
  <c r="J753" i="6" l="1"/>
  <c r="AT753" i="6" s="1"/>
  <c r="AU752" i="6"/>
  <c r="BS753" i="6"/>
  <c r="X753" i="6"/>
  <c r="E753" i="6"/>
  <c r="U753" i="6"/>
  <c r="R753" i="6"/>
  <c r="O753" i="6"/>
  <c r="M753" i="6"/>
  <c r="D753" i="6"/>
  <c r="B754" i="6"/>
  <c r="BR754" i="6" s="1"/>
  <c r="BS754" i="6" s="1"/>
  <c r="A753" i="6"/>
  <c r="AG753" i="6"/>
  <c r="AP753" i="6"/>
  <c r="L753" i="6"/>
  <c r="AM753" i="6"/>
  <c r="AJ753" i="6"/>
  <c r="I753" i="6"/>
  <c r="AA753" i="6"/>
  <c r="AD753" i="6"/>
  <c r="F753" i="6"/>
  <c r="G753" i="6" s="1"/>
  <c r="N752" i="6"/>
  <c r="BZ753" i="6"/>
  <c r="BY754" i="6"/>
  <c r="BN755" i="6"/>
  <c r="BM754" i="6"/>
  <c r="BU754" i="6"/>
  <c r="BX754" i="6"/>
  <c r="BP754" i="6"/>
  <c r="BQ754" i="6"/>
  <c r="CA754" i="6"/>
  <c r="CG754" i="6"/>
  <c r="CM754" i="6"/>
  <c r="CS754" i="6"/>
  <c r="CY754" i="6"/>
  <c r="AS753" i="6"/>
  <c r="DF752" i="6"/>
  <c r="DE752" i="6"/>
  <c r="BW752" i="6"/>
  <c r="BV753" i="6"/>
  <c r="DG752" i="6"/>
  <c r="BT752" i="6"/>
  <c r="CB751" i="6"/>
  <c r="CC751" i="6" s="1"/>
  <c r="H753" i="6"/>
  <c r="P752" i="6"/>
  <c r="Q752" i="6" s="1"/>
  <c r="AU753" i="6" l="1"/>
  <c r="K753" i="6"/>
  <c r="N753" i="6"/>
  <c r="J754" i="6"/>
  <c r="AS754" i="6" s="1"/>
  <c r="AP754" i="6"/>
  <c r="E754" i="6"/>
  <c r="AG754" i="6"/>
  <c r="D754" i="6"/>
  <c r="AM754" i="6"/>
  <c r="AD754" i="6"/>
  <c r="A754" i="6"/>
  <c r="U754" i="6"/>
  <c r="L754" i="6"/>
  <c r="I754" i="6"/>
  <c r="X754" i="6"/>
  <c r="AJ754" i="6"/>
  <c r="O754" i="6"/>
  <c r="R754" i="6"/>
  <c r="AA754" i="6"/>
  <c r="M754" i="6"/>
  <c r="F754" i="6"/>
  <c r="G754" i="6" s="1"/>
  <c r="B755" i="6"/>
  <c r="BZ754" i="6"/>
  <c r="BY755" i="6"/>
  <c r="BM755" i="6"/>
  <c r="BN756" i="6"/>
  <c r="BU755" i="6"/>
  <c r="CA755" i="6"/>
  <c r="BX755" i="6"/>
  <c r="BP755" i="6"/>
  <c r="BQ755" i="6"/>
  <c r="CG755" i="6"/>
  <c r="CM755" i="6"/>
  <c r="BR755" i="6"/>
  <c r="BS755" i="6" s="1"/>
  <c r="CS755" i="6"/>
  <c r="CY755" i="6"/>
  <c r="AT754" i="6"/>
  <c r="J755" i="6"/>
  <c r="AU754" i="6"/>
  <c r="DG753" i="6"/>
  <c r="DF753" i="6"/>
  <c r="BV754" i="6"/>
  <c r="DE753" i="6"/>
  <c r="BW753" i="6"/>
  <c r="BT753" i="6"/>
  <c r="CB752" i="6"/>
  <c r="CC752" i="6" s="1"/>
  <c r="P753" i="6"/>
  <c r="Q753" i="6" s="1"/>
  <c r="H754" i="6"/>
  <c r="K754" i="6" l="1"/>
  <c r="N754" i="6"/>
  <c r="AD755" i="6"/>
  <c r="O755" i="6"/>
  <c r="R755" i="6"/>
  <c r="L755" i="6"/>
  <c r="D755" i="6"/>
  <c r="X755" i="6"/>
  <c r="A755" i="6"/>
  <c r="U755" i="6"/>
  <c r="AA755" i="6"/>
  <c r="AJ755" i="6"/>
  <c r="I755" i="6"/>
  <c r="K755" i="6" s="1"/>
  <c r="AM755" i="6"/>
  <c r="M755" i="6"/>
  <c r="B756" i="6"/>
  <c r="J756" i="6" s="1"/>
  <c r="E755" i="6"/>
  <c r="AG755" i="6"/>
  <c r="AP755" i="6"/>
  <c r="F755" i="6"/>
  <c r="G755" i="6" s="1"/>
  <c r="BY756" i="6"/>
  <c r="BN757" i="6"/>
  <c r="BP756" i="6"/>
  <c r="BU756" i="6"/>
  <c r="BM756" i="6"/>
  <c r="BQ756" i="6"/>
  <c r="CA756" i="6"/>
  <c r="BX756" i="6"/>
  <c r="CS756" i="6"/>
  <c r="CG756" i="6"/>
  <c r="CM756" i="6"/>
  <c r="CY756" i="6"/>
  <c r="BZ755" i="6"/>
  <c r="AS755" i="6"/>
  <c r="AU755" i="6"/>
  <c r="AT755" i="6"/>
  <c r="BV755" i="6"/>
  <c r="BW754" i="6"/>
  <c r="DE754" i="6"/>
  <c r="DG754" i="6"/>
  <c r="DF754" i="6"/>
  <c r="BT754" i="6"/>
  <c r="CB753" i="6"/>
  <c r="CC753" i="6" s="1"/>
  <c r="H755" i="6"/>
  <c r="P754" i="6"/>
  <c r="Q754" i="6" s="1"/>
  <c r="N755" i="6" l="1"/>
  <c r="BR756" i="6"/>
  <c r="BS756" i="6" s="1"/>
  <c r="M756" i="6"/>
  <c r="D756" i="6"/>
  <c r="AJ756" i="6"/>
  <c r="O756" i="6"/>
  <c r="AM756" i="6"/>
  <c r="I756" i="6"/>
  <c r="K756" i="6" s="1"/>
  <c r="AA756" i="6"/>
  <c r="AP756" i="6"/>
  <c r="E756" i="6"/>
  <c r="B757" i="6"/>
  <c r="J757" i="6" s="1"/>
  <c r="F756" i="6"/>
  <c r="G756" i="6" s="1"/>
  <c r="U756" i="6"/>
  <c r="AG756" i="6"/>
  <c r="X756" i="6"/>
  <c r="AD756" i="6"/>
  <c r="L756" i="6"/>
  <c r="R756" i="6"/>
  <c r="A756" i="6"/>
  <c r="BZ756" i="6"/>
  <c r="BY757" i="6"/>
  <c r="BN758" i="6"/>
  <c r="BQ757" i="6"/>
  <c r="BM757" i="6"/>
  <c r="BP757" i="6"/>
  <c r="CA757" i="6"/>
  <c r="BU757" i="6"/>
  <c r="BX757" i="6"/>
  <c r="CS757" i="6"/>
  <c r="CG757" i="6"/>
  <c r="CM757" i="6"/>
  <c r="CY757" i="6"/>
  <c r="AS756" i="6"/>
  <c r="AU756" i="6"/>
  <c r="AT756" i="6"/>
  <c r="DG755" i="6"/>
  <c r="DF755" i="6"/>
  <c r="BW755" i="6"/>
  <c r="BV756" i="6"/>
  <c r="DE755" i="6"/>
  <c r="BT755" i="6"/>
  <c r="CB754" i="6"/>
  <c r="CC754" i="6" s="1"/>
  <c r="H756" i="6"/>
  <c r="P755" i="6"/>
  <c r="Q755" i="6" s="1"/>
  <c r="BR757" i="6" l="1"/>
  <c r="BS757" i="6" s="1"/>
  <c r="N756" i="6"/>
  <c r="R757" i="6"/>
  <c r="F757" i="6"/>
  <c r="G757" i="6" s="1"/>
  <c r="X757" i="6"/>
  <c r="I757" i="6"/>
  <c r="K757" i="6" s="1"/>
  <c r="E757" i="6"/>
  <c r="M757" i="6"/>
  <c r="U757" i="6"/>
  <c r="AG757" i="6"/>
  <c r="D757" i="6"/>
  <c r="L757" i="6"/>
  <c r="AP757" i="6"/>
  <c r="O757" i="6"/>
  <c r="AM757" i="6"/>
  <c r="AJ757" i="6"/>
  <c r="B758" i="6"/>
  <c r="AA757" i="6"/>
  <c r="AD757" i="6"/>
  <c r="A757" i="6"/>
  <c r="BY758" i="6"/>
  <c r="BN759" i="6"/>
  <c r="BQ758" i="6"/>
  <c r="BX758" i="6"/>
  <c r="BU758" i="6"/>
  <c r="BM758" i="6"/>
  <c r="BP758" i="6"/>
  <c r="CG758" i="6"/>
  <c r="CM758" i="6"/>
  <c r="CA758" i="6"/>
  <c r="CS758" i="6"/>
  <c r="CY758" i="6"/>
  <c r="BZ757" i="6"/>
  <c r="AS757" i="6"/>
  <c r="AT757" i="6"/>
  <c r="AU757" i="6"/>
  <c r="DF756" i="6"/>
  <c r="BV757" i="6"/>
  <c r="BW756" i="6"/>
  <c r="DE756" i="6"/>
  <c r="DG756" i="6"/>
  <c r="BT756" i="6"/>
  <c r="CB755" i="6"/>
  <c r="CC755" i="6" s="1"/>
  <c r="P756" i="6"/>
  <c r="Q756" i="6" s="1"/>
  <c r="H757" i="6"/>
  <c r="AD758" i="6" l="1"/>
  <c r="I758" i="6"/>
  <c r="F758" i="6"/>
  <c r="G758" i="6" s="1"/>
  <c r="R758" i="6"/>
  <c r="M758" i="6"/>
  <c r="D758" i="6"/>
  <c r="AA758" i="6"/>
  <c r="E758" i="6"/>
  <c r="O758" i="6"/>
  <c r="U758" i="6"/>
  <c r="AP758" i="6"/>
  <c r="B759" i="6"/>
  <c r="BR759" i="6" s="1"/>
  <c r="AG758" i="6"/>
  <c r="AJ758" i="6"/>
  <c r="A758" i="6"/>
  <c r="AM758" i="6"/>
  <c r="X758" i="6"/>
  <c r="L758" i="6"/>
  <c r="BR758" i="6"/>
  <c r="BS758" i="6" s="1"/>
  <c r="J758" i="6"/>
  <c r="K758" i="6" s="1"/>
  <c r="N757" i="6"/>
  <c r="BZ758" i="6"/>
  <c r="BY759" i="6"/>
  <c r="BN760" i="6"/>
  <c r="BX759" i="6"/>
  <c r="BU759" i="6"/>
  <c r="BP759" i="6"/>
  <c r="CA759" i="6"/>
  <c r="BM759" i="6"/>
  <c r="CM759" i="6"/>
  <c r="CG759" i="6"/>
  <c r="CS759" i="6"/>
  <c r="BQ759" i="6"/>
  <c r="CY759" i="6"/>
  <c r="BW757" i="6"/>
  <c r="BV758" i="6"/>
  <c r="DG757" i="6"/>
  <c r="DF757" i="6"/>
  <c r="DE757" i="6"/>
  <c r="BT757" i="6"/>
  <c r="CB756" i="6"/>
  <c r="CC756" i="6" s="1"/>
  <c r="H758" i="6"/>
  <c r="P757" i="6"/>
  <c r="Q757" i="6" s="1"/>
  <c r="BS759" i="6" l="1"/>
  <c r="AS758" i="6"/>
  <c r="J759" i="6"/>
  <c r="AS759" i="6" s="1"/>
  <c r="AU758" i="6"/>
  <c r="AT758" i="6"/>
  <c r="N758" i="6"/>
  <c r="M759" i="6"/>
  <c r="AA759" i="6"/>
  <c r="U759" i="6"/>
  <c r="AD759" i="6"/>
  <c r="D759" i="6"/>
  <c r="AM759" i="6"/>
  <c r="I759" i="6"/>
  <c r="R759" i="6"/>
  <c r="B760" i="6"/>
  <c r="AG759" i="6"/>
  <c r="A759" i="6"/>
  <c r="AP759" i="6"/>
  <c r="E759" i="6"/>
  <c r="L759" i="6"/>
  <c r="O759" i="6"/>
  <c r="AJ759" i="6"/>
  <c r="F759" i="6"/>
  <c r="G759" i="6" s="1"/>
  <c r="X759" i="6"/>
  <c r="BZ759" i="6"/>
  <c r="BY760" i="6"/>
  <c r="BN761" i="6"/>
  <c r="BU760" i="6"/>
  <c r="BP760" i="6"/>
  <c r="BQ760" i="6"/>
  <c r="BR760" i="6"/>
  <c r="BS760" i="6" s="1"/>
  <c r="CA760" i="6"/>
  <c r="BX760" i="6"/>
  <c r="BM760" i="6"/>
  <c r="CS760" i="6"/>
  <c r="CM760" i="6"/>
  <c r="CG760" i="6"/>
  <c r="CY760" i="6"/>
  <c r="DF758" i="6"/>
  <c r="BW758" i="6"/>
  <c r="DE758" i="6"/>
  <c r="DG758" i="6"/>
  <c r="BV759" i="6"/>
  <c r="BT758" i="6"/>
  <c r="CB757" i="6"/>
  <c r="CC757" i="6" s="1"/>
  <c r="H759" i="6"/>
  <c r="P758" i="6"/>
  <c r="Q758" i="6" s="1"/>
  <c r="AT759" i="6" l="1"/>
  <c r="J760" i="6"/>
  <c r="AT760" i="6" s="1"/>
  <c r="AU759" i="6"/>
  <c r="K759" i="6"/>
  <c r="N759" i="6"/>
  <c r="L760" i="6"/>
  <c r="AG760" i="6"/>
  <c r="X760" i="6"/>
  <c r="AP760" i="6"/>
  <c r="F760" i="6"/>
  <c r="G760" i="6" s="1"/>
  <c r="AM760" i="6"/>
  <c r="E760" i="6"/>
  <c r="O760" i="6"/>
  <c r="R760" i="6"/>
  <c r="I760" i="6"/>
  <c r="A760" i="6"/>
  <c r="AD760" i="6"/>
  <c r="D760" i="6"/>
  <c r="B761" i="6"/>
  <c r="AJ760" i="6"/>
  <c r="M760" i="6"/>
  <c r="AA760" i="6"/>
  <c r="U760" i="6"/>
  <c r="BZ760" i="6"/>
  <c r="BY761" i="6"/>
  <c r="BN762" i="6"/>
  <c r="BU761" i="6"/>
  <c r="BP761" i="6"/>
  <c r="BM761" i="6"/>
  <c r="BQ761" i="6"/>
  <c r="BX761" i="6"/>
  <c r="CS761" i="6"/>
  <c r="CA761" i="6"/>
  <c r="CG761" i="6"/>
  <c r="CM761" i="6"/>
  <c r="CY761" i="6"/>
  <c r="AS760" i="6"/>
  <c r="AU760" i="6"/>
  <c r="DF759" i="6"/>
  <c r="DE759" i="6"/>
  <c r="BV760" i="6"/>
  <c r="BW759" i="6"/>
  <c r="DG759" i="6"/>
  <c r="BT759" i="6"/>
  <c r="CB758" i="6"/>
  <c r="CC758" i="6" s="1"/>
  <c r="H760" i="6"/>
  <c r="P759" i="6"/>
  <c r="Q759" i="6" s="1"/>
  <c r="K760" i="6" l="1"/>
  <c r="P760" i="6" s="1"/>
  <c r="Q760" i="6" s="1"/>
  <c r="J761" i="6"/>
  <c r="AT761" i="6" s="1"/>
  <c r="X761" i="6"/>
  <c r="A761" i="6"/>
  <c r="L761" i="6"/>
  <c r="F761" i="6"/>
  <c r="G761" i="6" s="1"/>
  <c r="O761" i="6"/>
  <c r="R761" i="6"/>
  <c r="E761" i="6"/>
  <c r="AP761" i="6"/>
  <c r="D761" i="6"/>
  <c r="AM761" i="6"/>
  <c r="M761" i="6"/>
  <c r="U761" i="6"/>
  <c r="AG761" i="6"/>
  <c r="AD761" i="6"/>
  <c r="I761" i="6"/>
  <c r="AA761" i="6"/>
  <c r="AJ761" i="6"/>
  <c r="B762" i="6"/>
  <c r="J762" i="6" s="1"/>
  <c r="BR761" i="6"/>
  <c r="BS761" i="6" s="1"/>
  <c r="N760" i="6"/>
  <c r="BY762" i="6"/>
  <c r="BN763" i="6"/>
  <c r="BM762" i="6"/>
  <c r="BU762" i="6"/>
  <c r="CA762" i="6"/>
  <c r="BQ762" i="6"/>
  <c r="BP762" i="6"/>
  <c r="BX762" i="6"/>
  <c r="CG762" i="6"/>
  <c r="CM762" i="6"/>
  <c r="BR762" i="6"/>
  <c r="CY762" i="6"/>
  <c r="CS762" i="6"/>
  <c r="BZ761" i="6"/>
  <c r="AS761" i="6"/>
  <c r="AU761" i="6"/>
  <c r="DG760" i="6"/>
  <c r="BV761" i="6"/>
  <c r="DE760" i="6"/>
  <c r="BW760" i="6"/>
  <c r="DF760" i="6"/>
  <c r="BT760" i="6"/>
  <c r="CB759" i="6"/>
  <c r="CC759" i="6" s="1"/>
  <c r="H761" i="6"/>
  <c r="K761" i="6" l="1"/>
  <c r="P761" i="6" s="1"/>
  <c r="Q761" i="6" s="1"/>
  <c r="BS762" i="6"/>
  <c r="N761" i="6"/>
  <c r="D762" i="6"/>
  <c r="A762" i="6"/>
  <c r="AJ762" i="6"/>
  <c r="B763" i="6"/>
  <c r="J763" i="6" s="1"/>
  <c r="AG762" i="6"/>
  <c r="F762" i="6"/>
  <c r="G762" i="6" s="1"/>
  <c r="AM762" i="6"/>
  <c r="E762" i="6"/>
  <c r="AP762" i="6"/>
  <c r="I762" i="6"/>
  <c r="U762" i="6"/>
  <c r="AD762" i="6"/>
  <c r="L762" i="6"/>
  <c r="X762" i="6"/>
  <c r="R762" i="6"/>
  <c r="O762" i="6"/>
  <c r="M762" i="6"/>
  <c r="AA762" i="6"/>
  <c r="BY763" i="6"/>
  <c r="BN764" i="6"/>
  <c r="BM763" i="6"/>
  <c r="BP763" i="6"/>
  <c r="BQ763" i="6"/>
  <c r="BU763" i="6"/>
  <c r="BX763" i="6"/>
  <c r="CG763" i="6"/>
  <c r="CM763" i="6"/>
  <c r="CS763" i="6"/>
  <c r="CY763" i="6"/>
  <c r="CA763" i="6"/>
  <c r="BZ762" i="6"/>
  <c r="AS762" i="6"/>
  <c r="AT762" i="6"/>
  <c r="AU762" i="6"/>
  <c r="K762" i="6"/>
  <c r="BV762" i="6"/>
  <c r="DG761" i="6"/>
  <c r="DF761" i="6"/>
  <c r="DE761" i="6"/>
  <c r="BW761" i="6"/>
  <c r="BT761" i="6"/>
  <c r="CB760" i="6"/>
  <c r="CC760" i="6" s="1"/>
  <c r="H762" i="6"/>
  <c r="N762" i="6" l="1"/>
  <c r="BZ763" i="6"/>
  <c r="BR763" i="6"/>
  <c r="BS763" i="6" s="1"/>
  <c r="AD763" i="6"/>
  <c r="A763" i="6"/>
  <c r="I763" i="6"/>
  <c r="K763" i="6" s="1"/>
  <c r="M763" i="6"/>
  <c r="U763" i="6"/>
  <c r="D763" i="6"/>
  <c r="L763" i="6"/>
  <c r="AM763" i="6"/>
  <c r="E763" i="6"/>
  <c r="AG763" i="6"/>
  <c r="AJ763" i="6"/>
  <c r="AP763" i="6"/>
  <c r="F763" i="6"/>
  <c r="G763" i="6" s="1"/>
  <c r="AA763" i="6"/>
  <c r="X763" i="6"/>
  <c r="O763" i="6"/>
  <c r="R763" i="6"/>
  <c r="B764" i="6"/>
  <c r="J764" i="6" s="1"/>
  <c r="BY764" i="6"/>
  <c r="BN765" i="6"/>
  <c r="BQ764" i="6"/>
  <c r="BX764" i="6"/>
  <c r="BU764" i="6"/>
  <c r="BM764" i="6"/>
  <c r="BP764" i="6"/>
  <c r="CA764" i="6"/>
  <c r="CS764" i="6"/>
  <c r="CG764" i="6"/>
  <c r="CM764" i="6"/>
  <c r="CY764" i="6"/>
  <c r="AS763" i="6"/>
  <c r="AU763" i="6"/>
  <c r="AT763" i="6"/>
  <c r="DE762" i="6"/>
  <c r="BW762" i="6"/>
  <c r="DG762" i="6"/>
  <c r="BV763" i="6"/>
  <c r="DF762" i="6"/>
  <c r="BT762" i="6"/>
  <c r="CB761" i="6"/>
  <c r="CC761" i="6" s="1"/>
  <c r="H763" i="6"/>
  <c r="P762" i="6"/>
  <c r="Q762" i="6" s="1"/>
  <c r="BR764" i="6" l="1"/>
  <c r="BS764" i="6" s="1"/>
  <c r="N763" i="6"/>
  <c r="AD764" i="6"/>
  <c r="E764" i="6"/>
  <c r="AP764" i="6"/>
  <c r="R764" i="6"/>
  <c r="L764" i="6"/>
  <c r="D764" i="6"/>
  <c r="U764" i="6"/>
  <c r="F764" i="6"/>
  <c r="G764" i="6" s="1"/>
  <c r="AG764" i="6"/>
  <c r="M764" i="6"/>
  <c r="A764" i="6"/>
  <c r="I764" i="6"/>
  <c r="K764" i="6" s="1"/>
  <c r="AA764" i="6"/>
  <c r="AJ764" i="6"/>
  <c r="O764" i="6"/>
  <c r="AM764" i="6"/>
  <c r="X764" i="6"/>
  <c r="B765" i="6"/>
  <c r="J765" i="6" s="1"/>
  <c r="BZ764" i="6"/>
  <c r="BY765" i="6"/>
  <c r="BN766" i="6"/>
  <c r="BQ765" i="6"/>
  <c r="BX765" i="6"/>
  <c r="BU765" i="6"/>
  <c r="CA765" i="6"/>
  <c r="BP765" i="6"/>
  <c r="BR765" i="6"/>
  <c r="CS765" i="6"/>
  <c r="CG765" i="6"/>
  <c r="CM765" i="6"/>
  <c r="BM765" i="6"/>
  <c r="CY765" i="6"/>
  <c r="AT764" i="6"/>
  <c r="AS764" i="6"/>
  <c r="AU764" i="6"/>
  <c r="DG763" i="6"/>
  <c r="BV764" i="6"/>
  <c r="DF763" i="6"/>
  <c r="BW763" i="6"/>
  <c r="DE763" i="6"/>
  <c r="BT763" i="6"/>
  <c r="CB762" i="6"/>
  <c r="CC762" i="6" s="1"/>
  <c r="H764" i="6"/>
  <c r="P763" i="6"/>
  <c r="Q763" i="6" s="1"/>
  <c r="BS765" i="6" l="1"/>
  <c r="N764" i="6"/>
  <c r="BZ765" i="6"/>
  <c r="M765" i="6"/>
  <c r="U765" i="6"/>
  <c r="E765" i="6"/>
  <c r="AG765" i="6"/>
  <c r="R765" i="6"/>
  <c r="A765" i="6"/>
  <c r="I765" i="6"/>
  <c r="AA765" i="6"/>
  <c r="AJ765" i="6"/>
  <c r="O765" i="6"/>
  <c r="AM765" i="6"/>
  <c r="AD765" i="6"/>
  <c r="B766" i="6"/>
  <c r="BR766" i="6" s="1"/>
  <c r="L765" i="6"/>
  <c r="X765" i="6"/>
  <c r="D765" i="6"/>
  <c r="AP765" i="6"/>
  <c r="F765" i="6"/>
  <c r="G765" i="6" s="1"/>
  <c r="BY766" i="6"/>
  <c r="BN767" i="6"/>
  <c r="BU766" i="6"/>
  <c r="BP766" i="6"/>
  <c r="BM766" i="6"/>
  <c r="CA766" i="6"/>
  <c r="BX766" i="6"/>
  <c r="BQ766" i="6"/>
  <c r="CG766" i="6"/>
  <c r="CS766" i="6"/>
  <c r="CY766" i="6"/>
  <c r="CM766" i="6"/>
  <c r="K765" i="6"/>
  <c r="AU765" i="6"/>
  <c r="AT765" i="6"/>
  <c r="AS765" i="6"/>
  <c r="BW764" i="6"/>
  <c r="DF764" i="6"/>
  <c r="DG764" i="6"/>
  <c r="DE764" i="6"/>
  <c r="BV765" i="6"/>
  <c r="BT764" i="6"/>
  <c r="CB763" i="6"/>
  <c r="CC763" i="6" s="1"/>
  <c r="H765" i="6"/>
  <c r="P764" i="6"/>
  <c r="Q764" i="6" s="1"/>
  <c r="BS766" i="6" l="1"/>
  <c r="N765" i="6"/>
  <c r="X766" i="6"/>
  <c r="L766" i="6"/>
  <c r="M766" i="6"/>
  <c r="AA766" i="6"/>
  <c r="U766" i="6"/>
  <c r="R766" i="6"/>
  <c r="I766" i="6"/>
  <c r="AD766" i="6"/>
  <c r="F766" i="6"/>
  <c r="G766" i="6" s="1"/>
  <c r="E766" i="6"/>
  <c r="AM766" i="6"/>
  <c r="AP766" i="6"/>
  <c r="B767" i="6"/>
  <c r="BR767" i="6" s="1"/>
  <c r="BS767" i="6" s="1"/>
  <c r="AG766" i="6"/>
  <c r="AJ766" i="6"/>
  <c r="A766" i="6"/>
  <c r="D766" i="6"/>
  <c r="O766" i="6"/>
  <c r="J766" i="6"/>
  <c r="K766" i="6" s="1"/>
  <c r="BZ766" i="6"/>
  <c r="BY767" i="6"/>
  <c r="BN768" i="6"/>
  <c r="BU767" i="6"/>
  <c r="CA767" i="6"/>
  <c r="BP767" i="6"/>
  <c r="BM767" i="6"/>
  <c r="BX767" i="6"/>
  <c r="BQ767" i="6"/>
  <c r="CG767" i="6"/>
  <c r="CM767" i="6"/>
  <c r="CS767" i="6"/>
  <c r="CY767" i="6"/>
  <c r="BW765" i="6"/>
  <c r="DG765" i="6"/>
  <c r="DE765" i="6"/>
  <c r="DF765" i="6"/>
  <c r="BV766" i="6"/>
  <c r="BT765" i="6"/>
  <c r="CB764" i="6"/>
  <c r="CC764" i="6" s="1"/>
  <c r="H766" i="6"/>
  <c r="P765" i="6"/>
  <c r="Q765" i="6" s="1"/>
  <c r="AU766" i="6" l="1"/>
  <c r="AS766" i="6"/>
  <c r="AT766" i="6"/>
  <c r="J767" i="6"/>
  <c r="N766" i="6"/>
  <c r="B768" i="6"/>
  <c r="BR768" i="6" s="1"/>
  <c r="BS768" i="6" s="1"/>
  <c r="AG767" i="6"/>
  <c r="L767" i="6"/>
  <c r="A767" i="6"/>
  <c r="AA767" i="6"/>
  <c r="AP767" i="6"/>
  <c r="E767" i="6"/>
  <c r="D767" i="6"/>
  <c r="O767" i="6"/>
  <c r="M767" i="6"/>
  <c r="U767" i="6"/>
  <c r="AJ767" i="6"/>
  <c r="F767" i="6"/>
  <c r="G767" i="6" s="1"/>
  <c r="AM767" i="6"/>
  <c r="AD767" i="6"/>
  <c r="X767" i="6"/>
  <c r="R767" i="6"/>
  <c r="I767" i="6"/>
  <c r="BZ767" i="6"/>
  <c r="BY768" i="6"/>
  <c r="BN769" i="6"/>
  <c r="BM768" i="6"/>
  <c r="BP768" i="6"/>
  <c r="BQ768" i="6"/>
  <c r="CS768" i="6"/>
  <c r="CA768" i="6"/>
  <c r="BX768" i="6"/>
  <c r="CG768" i="6"/>
  <c r="CM768" i="6"/>
  <c r="BU768" i="6"/>
  <c r="CY768" i="6"/>
  <c r="DG766" i="6"/>
  <c r="BW766" i="6"/>
  <c r="DF766" i="6"/>
  <c r="BV767" i="6"/>
  <c r="DE766" i="6"/>
  <c r="BT766" i="6"/>
  <c r="CB765" i="6"/>
  <c r="CC765" i="6" s="1"/>
  <c r="H767" i="6"/>
  <c r="P766" i="6"/>
  <c r="Q766" i="6" s="1"/>
  <c r="J768" i="6" l="1"/>
  <c r="J769" i="6" s="1"/>
  <c r="AT767" i="6"/>
  <c r="AS767" i="6"/>
  <c r="AU767" i="6"/>
  <c r="K767" i="6"/>
  <c r="P767" i="6" s="1"/>
  <c r="Q767" i="6" s="1"/>
  <c r="N767" i="6"/>
  <c r="AJ768" i="6"/>
  <c r="O768" i="6"/>
  <c r="AG768" i="6"/>
  <c r="M768" i="6"/>
  <c r="F768" i="6"/>
  <c r="G768" i="6" s="1"/>
  <c r="A768" i="6"/>
  <c r="I768" i="6"/>
  <c r="AD768" i="6"/>
  <c r="B769" i="6"/>
  <c r="R768" i="6"/>
  <c r="E768" i="6"/>
  <c r="X768" i="6"/>
  <c r="AA768" i="6"/>
  <c r="L768" i="6"/>
  <c r="AM768" i="6"/>
  <c r="AP768" i="6"/>
  <c r="D768" i="6"/>
  <c r="U768" i="6"/>
  <c r="BY769" i="6"/>
  <c r="BM769" i="6"/>
  <c r="BR769" i="6"/>
  <c r="BS769" i="6" s="1"/>
  <c r="BN770" i="6"/>
  <c r="CA769" i="6"/>
  <c r="BP769" i="6"/>
  <c r="BU769" i="6"/>
  <c r="BQ769" i="6"/>
  <c r="BX769" i="6"/>
  <c r="CS769" i="6"/>
  <c r="CG769" i="6"/>
  <c r="CY769" i="6"/>
  <c r="CM769" i="6"/>
  <c r="BZ768" i="6"/>
  <c r="AU768" i="6"/>
  <c r="AT768" i="6"/>
  <c r="DE767" i="6"/>
  <c r="BV768" i="6"/>
  <c r="BW767" i="6"/>
  <c r="DF767" i="6"/>
  <c r="DG767" i="6"/>
  <c r="BT767" i="6"/>
  <c r="CB766" i="6"/>
  <c r="CC766" i="6" s="1"/>
  <c r="H768" i="6"/>
  <c r="AS768" i="6" l="1"/>
  <c r="K768" i="6"/>
  <c r="N768" i="6"/>
  <c r="BZ769" i="6"/>
  <c r="R769" i="6"/>
  <c r="A769" i="6"/>
  <c r="D769" i="6"/>
  <c r="AG769" i="6"/>
  <c r="AJ769" i="6"/>
  <c r="O769" i="6"/>
  <c r="AM769" i="6"/>
  <c r="M769" i="6"/>
  <c r="B770" i="6"/>
  <c r="AP769" i="6"/>
  <c r="I769" i="6"/>
  <c r="L769" i="6"/>
  <c r="U769" i="6"/>
  <c r="AA769" i="6"/>
  <c r="AD769" i="6"/>
  <c r="E769" i="6"/>
  <c r="X769" i="6"/>
  <c r="F769" i="6"/>
  <c r="G769" i="6" s="1"/>
  <c r="BY770" i="6"/>
  <c r="CA770" i="6"/>
  <c r="BQ770" i="6"/>
  <c r="BX770" i="6"/>
  <c r="BM770" i="6"/>
  <c r="BR770" i="6"/>
  <c r="BS770" i="6" s="1"/>
  <c r="BN771" i="6"/>
  <c r="CG770" i="6"/>
  <c r="CS770" i="6"/>
  <c r="BU770" i="6"/>
  <c r="CY770" i="6"/>
  <c r="BP770" i="6"/>
  <c r="CM770" i="6"/>
  <c r="AS769" i="6"/>
  <c r="AU769" i="6"/>
  <c r="AT769" i="6"/>
  <c r="J770" i="6"/>
  <c r="K769" i="6"/>
  <c r="BW768" i="6"/>
  <c r="DF768" i="6"/>
  <c r="DE768" i="6"/>
  <c r="DG768" i="6"/>
  <c r="BV769" i="6"/>
  <c r="BT768" i="6"/>
  <c r="CB767" i="6"/>
  <c r="CC767" i="6" s="1"/>
  <c r="P768" i="6"/>
  <c r="Q768" i="6" s="1"/>
  <c r="H769" i="6"/>
  <c r="N769" i="6" l="1"/>
  <c r="M770" i="6"/>
  <c r="L770" i="6"/>
  <c r="AJ770" i="6"/>
  <c r="AD770" i="6"/>
  <c r="B771" i="6"/>
  <c r="BR771" i="6" s="1"/>
  <c r="BS771" i="6" s="1"/>
  <c r="I770" i="6"/>
  <c r="K770" i="6" s="1"/>
  <c r="AM770" i="6"/>
  <c r="U770" i="6"/>
  <c r="A770" i="6"/>
  <c r="AG770" i="6"/>
  <c r="F770" i="6"/>
  <c r="G770" i="6" s="1"/>
  <c r="E770" i="6"/>
  <c r="AP770" i="6"/>
  <c r="D770" i="6"/>
  <c r="X770" i="6"/>
  <c r="AA770" i="6"/>
  <c r="R770" i="6"/>
  <c r="O770" i="6"/>
  <c r="BZ770" i="6"/>
  <c r="BY771" i="6"/>
  <c r="BN772" i="6"/>
  <c r="CA771" i="6"/>
  <c r="BQ771" i="6"/>
  <c r="BU771" i="6"/>
  <c r="BX771" i="6"/>
  <c r="BP771" i="6"/>
  <c r="BM771" i="6"/>
  <c r="CG771" i="6"/>
  <c r="CM771" i="6"/>
  <c r="CS771" i="6"/>
  <c r="CY771" i="6"/>
  <c r="AT770" i="6"/>
  <c r="AU770" i="6"/>
  <c r="AS770" i="6"/>
  <c r="BW769" i="6"/>
  <c r="DF769" i="6"/>
  <c r="DG769" i="6"/>
  <c r="DE769" i="6"/>
  <c r="BV770" i="6"/>
  <c r="BT769" i="6"/>
  <c r="CB768" i="6"/>
  <c r="CC768" i="6" s="1"/>
  <c r="H770" i="6"/>
  <c r="P769" i="6"/>
  <c r="Q769" i="6" s="1"/>
  <c r="X771" i="6" l="1"/>
  <c r="A771" i="6"/>
  <c r="D771" i="6"/>
  <c r="U771" i="6"/>
  <c r="AG771" i="6"/>
  <c r="R771" i="6"/>
  <c r="L771" i="6"/>
  <c r="I771" i="6"/>
  <c r="M771" i="6"/>
  <c r="B772" i="6"/>
  <c r="AP771" i="6"/>
  <c r="E771" i="6"/>
  <c r="AA771" i="6"/>
  <c r="AJ771" i="6"/>
  <c r="F771" i="6"/>
  <c r="G771" i="6" s="1"/>
  <c r="AM771" i="6"/>
  <c r="AD771" i="6"/>
  <c r="O771" i="6"/>
  <c r="J771" i="6"/>
  <c r="AU771" i="6" s="1"/>
  <c r="N770" i="6"/>
  <c r="BZ771" i="6"/>
  <c r="BY772" i="6"/>
  <c r="BN773" i="6"/>
  <c r="BQ772" i="6"/>
  <c r="BX772" i="6"/>
  <c r="BU772" i="6"/>
  <c r="BP772" i="6"/>
  <c r="CA772" i="6"/>
  <c r="BM772" i="6"/>
  <c r="CS772" i="6"/>
  <c r="CG772" i="6"/>
  <c r="CM772" i="6"/>
  <c r="BR772" i="6"/>
  <c r="BS772" i="6" s="1"/>
  <c r="CY772" i="6"/>
  <c r="J772" i="6"/>
  <c r="DG770" i="6"/>
  <c r="DE770" i="6"/>
  <c r="BW770" i="6"/>
  <c r="DF770" i="6"/>
  <c r="BV771" i="6"/>
  <c r="BT770" i="6"/>
  <c r="CB769" i="6"/>
  <c r="CC769" i="6" s="1"/>
  <c r="P770" i="6"/>
  <c r="Q770" i="6" s="1"/>
  <c r="H771" i="6"/>
  <c r="AS771" i="6" l="1"/>
  <c r="AT771" i="6"/>
  <c r="K771" i="6"/>
  <c r="N771" i="6"/>
  <c r="AD772" i="6"/>
  <c r="L772" i="6"/>
  <c r="A772" i="6"/>
  <c r="U772" i="6"/>
  <c r="AG772" i="6"/>
  <c r="R772" i="6"/>
  <c r="I772" i="6"/>
  <c r="K772" i="6" s="1"/>
  <c r="AA772" i="6"/>
  <c r="E772" i="6"/>
  <c r="X772" i="6"/>
  <c r="M772" i="6"/>
  <c r="B773" i="6"/>
  <c r="BR773" i="6" s="1"/>
  <c r="BS773" i="6" s="1"/>
  <c r="F772" i="6"/>
  <c r="G772" i="6" s="1"/>
  <c r="AP772" i="6"/>
  <c r="D772" i="6"/>
  <c r="AJ772" i="6"/>
  <c r="O772" i="6"/>
  <c r="AM772" i="6"/>
  <c r="BZ772" i="6"/>
  <c r="BY773" i="6"/>
  <c r="BN774" i="6"/>
  <c r="BQ773" i="6"/>
  <c r="BX773" i="6"/>
  <c r="BU773" i="6"/>
  <c r="BP773" i="6"/>
  <c r="CA773" i="6"/>
  <c r="CS773" i="6"/>
  <c r="CG773" i="6"/>
  <c r="CY773" i="6"/>
  <c r="BM773" i="6"/>
  <c r="CM773" i="6"/>
  <c r="AT772" i="6"/>
  <c r="AU772" i="6"/>
  <c r="AS772" i="6"/>
  <c r="DF771" i="6"/>
  <c r="BW771" i="6"/>
  <c r="DG771" i="6"/>
  <c r="DE771" i="6"/>
  <c r="BV772" i="6"/>
  <c r="BT771" i="6"/>
  <c r="CB770" i="6"/>
  <c r="CC770" i="6" s="1"/>
  <c r="H772" i="6"/>
  <c r="P771" i="6"/>
  <c r="Q771" i="6" s="1"/>
  <c r="J773" i="6" l="1"/>
  <c r="AT773" i="6" s="1"/>
  <c r="N772" i="6"/>
  <c r="AD773" i="6"/>
  <c r="A773" i="6"/>
  <c r="AG773" i="6"/>
  <c r="I773" i="6"/>
  <c r="R773" i="6"/>
  <c r="D773" i="6"/>
  <c r="X773" i="6"/>
  <c r="U773" i="6"/>
  <c r="M773" i="6"/>
  <c r="AA773" i="6"/>
  <c r="F773" i="6"/>
  <c r="G773" i="6" s="1"/>
  <c r="AP773" i="6"/>
  <c r="O773" i="6"/>
  <c r="AM773" i="6"/>
  <c r="AJ773" i="6"/>
  <c r="B774" i="6"/>
  <c r="L773" i="6"/>
  <c r="E773" i="6"/>
  <c r="BZ773" i="6"/>
  <c r="BY774" i="6"/>
  <c r="BN775" i="6"/>
  <c r="BU774" i="6"/>
  <c r="BP774" i="6"/>
  <c r="CA774" i="6"/>
  <c r="BM774" i="6"/>
  <c r="BR774" i="6"/>
  <c r="BS774" i="6" s="1"/>
  <c r="BQ774" i="6"/>
  <c r="BX774" i="6"/>
  <c r="CG774" i="6"/>
  <c r="CM774" i="6"/>
  <c r="CS774" i="6"/>
  <c r="CY774" i="6"/>
  <c r="DG772" i="6"/>
  <c r="BW772" i="6"/>
  <c r="DF772" i="6"/>
  <c r="DE772" i="6"/>
  <c r="BV773" i="6"/>
  <c r="BT772" i="6"/>
  <c r="CB771" i="6"/>
  <c r="CC771" i="6" s="1"/>
  <c r="H773" i="6"/>
  <c r="P772" i="6"/>
  <c r="Q772" i="6" s="1"/>
  <c r="AS773" i="6" l="1"/>
  <c r="AU773" i="6"/>
  <c r="J774" i="6"/>
  <c r="AT774" i="6" s="1"/>
  <c r="K773" i="6"/>
  <c r="N773" i="6"/>
  <c r="BZ774" i="6"/>
  <c r="R774" i="6"/>
  <c r="I774" i="6"/>
  <c r="AA774" i="6"/>
  <c r="AD774" i="6"/>
  <c r="D774" i="6"/>
  <c r="O774" i="6"/>
  <c r="M774" i="6"/>
  <c r="F774" i="6"/>
  <c r="G774" i="6" s="1"/>
  <c r="E774" i="6"/>
  <c r="U774" i="6"/>
  <c r="AP774" i="6"/>
  <c r="B775" i="6"/>
  <c r="AG774" i="6"/>
  <c r="AJ774" i="6"/>
  <c r="A774" i="6"/>
  <c r="AM774" i="6"/>
  <c r="X774" i="6"/>
  <c r="L774" i="6"/>
  <c r="BY775" i="6"/>
  <c r="BN776" i="6"/>
  <c r="BU775" i="6"/>
  <c r="CA775" i="6"/>
  <c r="BP775" i="6"/>
  <c r="BM775" i="6"/>
  <c r="BQ775" i="6"/>
  <c r="CM775" i="6"/>
  <c r="CG775" i="6"/>
  <c r="CS775" i="6"/>
  <c r="CY775" i="6"/>
  <c r="BX775" i="6"/>
  <c r="BW773" i="6"/>
  <c r="DG773" i="6"/>
  <c r="DE773" i="6"/>
  <c r="BV774" i="6"/>
  <c r="DF773" i="6"/>
  <c r="BT773" i="6"/>
  <c r="CB772" i="6"/>
  <c r="CC772" i="6" s="1"/>
  <c r="P773" i="6"/>
  <c r="Q773" i="6" s="1"/>
  <c r="H774" i="6"/>
  <c r="AU774" i="6" l="1"/>
  <c r="K774" i="6"/>
  <c r="AS774" i="6"/>
  <c r="AD775" i="6"/>
  <c r="I775" i="6"/>
  <c r="AM775" i="6"/>
  <c r="AG775" i="6"/>
  <c r="D775" i="6"/>
  <c r="X775" i="6"/>
  <c r="F775" i="6"/>
  <c r="G775" i="6" s="1"/>
  <c r="AJ775" i="6"/>
  <c r="O775" i="6"/>
  <c r="B776" i="6"/>
  <c r="L775" i="6"/>
  <c r="R775" i="6"/>
  <c r="E775" i="6"/>
  <c r="M775" i="6"/>
  <c r="AA775" i="6"/>
  <c r="A775" i="6"/>
  <c r="U775" i="6"/>
  <c r="AP775" i="6"/>
  <c r="J775" i="6"/>
  <c r="AS775" i="6" s="1"/>
  <c r="N774" i="6"/>
  <c r="BR775" i="6"/>
  <c r="BS775" i="6" s="1"/>
  <c r="BZ775" i="6"/>
  <c r="BY776" i="6"/>
  <c r="BN777" i="6"/>
  <c r="BM776" i="6"/>
  <c r="BR776" i="6"/>
  <c r="BX776" i="6"/>
  <c r="BU776" i="6"/>
  <c r="CA776" i="6"/>
  <c r="BP776" i="6"/>
  <c r="CS776" i="6"/>
  <c r="CM776" i="6"/>
  <c r="BQ776" i="6"/>
  <c r="CG776" i="6"/>
  <c r="CY776" i="6"/>
  <c r="J776" i="6"/>
  <c r="AT775" i="6"/>
  <c r="DG774" i="6"/>
  <c r="DF774" i="6"/>
  <c r="BW774" i="6"/>
  <c r="BV775" i="6"/>
  <c r="DE774" i="6"/>
  <c r="BT774" i="6"/>
  <c r="CB773" i="6"/>
  <c r="CC773" i="6" s="1"/>
  <c r="H775" i="6"/>
  <c r="P774" i="6"/>
  <c r="Q774" i="6" s="1"/>
  <c r="AU775" i="6" l="1"/>
  <c r="K775" i="6"/>
  <c r="BZ776" i="6"/>
  <c r="BS776" i="6"/>
  <c r="N775" i="6"/>
  <c r="M776" i="6"/>
  <c r="AA776" i="6"/>
  <c r="A776" i="6"/>
  <c r="B777" i="6"/>
  <c r="J777" i="6" s="1"/>
  <c r="AP776" i="6"/>
  <c r="AG776" i="6"/>
  <c r="X776" i="6"/>
  <c r="D776" i="6"/>
  <c r="L776" i="6"/>
  <c r="U776" i="6"/>
  <c r="E776" i="6"/>
  <c r="AD776" i="6"/>
  <c r="I776" i="6"/>
  <c r="K776" i="6" s="1"/>
  <c r="AM776" i="6"/>
  <c r="AJ776" i="6"/>
  <c r="F776" i="6"/>
  <c r="G776" i="6" s="1"/>
  <c r="R776" i="6"/>
  <c r="O776" i="6"/>
  <c r="BY777" i="6"/>
  <c r="BN778" i="6"/>
  <c r="BM777" i="6"/>
  <c r="BR777" i="6"/>
  <c r="BQ777" i="6"/>
  <c r="BX777" i="6"/>
  <c r="BP777" i="6"/>
  <c r="CA777" i="6"/>
  <c r="BU777" i="6"/>
  <c r="CS777" i="6"/>
  <c r="CG777" i="6"/>
  <c r="CY777" i="6"/>
  <c r="CM777" i="6"/>
  <c r="AU776" i="6"/>
  <c r="AS776" i="6"/>
  <c r="AT776" i="6"/>
  <c r="DF775" i="6"/>
  <c r="BV776" i="6"/>
  <c r="BW775" i="6"/>
  <c r="DE775" i="6"/>
  <c r="DG775" i="6"/>
  <c r="BT775" i="6"/>
  <c r="CB774" i="6"/>
  <c r="CC774" i="6" s="1"/>
  <c r="H776" i="6"/>
  <c r="P775" i="6"/>
  <c r="Q775" i="6" s="1"/>
  <c r="BS777" i="6" l="1"/>
  <c r="N776" i="6"/>
  <c r="E777" i="6"/>
  <c r="AG777" i="6"/>
  <c r="I777" i="6"/>
  <c r="K777" i="6" s="1"/>
  <c r="AM777" i="6"/>
  <c r="X777" i="6"/>
  <c r="AP777" i="6"/>
  <c r="F777" i="6"/>
  <c r="G777" i="6" s="1"/>
  <c r="AA777" i="6"/>
  <c r="M777" i="6"/>
  <c r="D777" i="6"/>
  <c r="AD777" i="6"/>
  <c r="R777" i="6"/>
  <c r="A777" i="6"/>
  <c r="O777" i="6"/>
  <c r="AJ777" i="6"/>
  <c r="B778" i="6"/>
  <c r="L777" i="6"/>
  <c r="U777" i="6"/>
  <c r="BZ777" i="6"/>
  <c r="BY778" i="6"/>
  <c r="BN779" i="6"/>
  <c r="CA778" i="6"/>
  <c r="BQ778" i="6"/>
  <c r="BX778" i="6"/>
  <c r="BP778" i="6"/>
  <c r="BU778" i="6"/>
  <c r="CG778" i="6"/>
  <c r="BR778" i="6"/>
  <c r="BM778" i="6"/>
  <c r="CS778" i="6"/>
  <c r="CY778" i="6"/>
  <c r="CM778" i="6"/>
  <c r="J778" i="6"/>
  <c r="AU777" i="6"/>
  <c r="AS777" i="6"/>
  <c r="AT777" i="6"/>
  <c r="BW776" i="6"/>
  <c r="DG776" i="6"/>
  <c r="BV777" i="6"/>
  <c r="DF776" i="6"/>
  <c r="DE776" i="6"/>
  <c r="BT776" i="6"/>
  <c r="CB775" i="6"/>
  <c r="CC775" i="6" s="1"/>
  <c r="P776" i="6"/>
  <c r="Q776" i="6" s="1"/>
  <c r="H777" i="6"/>
  <c r="BS778" i="6" l="1"/>
  <c r="N777" i="6"/>
  <c r="M778" i="6"/>
  <c r="O778" i="6"/>
  <c r="B779" i="6"/>
  <c r="J779" i="6" s="1"/>
  <c r="F778" i="6"/>
  <c r="G778" i="6" s="1"/>
  <c r="AM778" i="6"/>
  <c r="I778" i="6"/>
  <c r="K778" i="6" s="1"/>
  <c r="U778" i="6"/>
  <c r="R778" i="6"/>
  <c r="AJ778" i="6"/>
  <c r="AA778" i="6"/>
  <c r="AP778" i="6"/>
  <c r="E778" i="6"/>
  <c r="D778" i="6"/>
  <c r="AD778" i="6"/>
  <c r="AG778" i="6"/>
  <c r="L778" i="6"/>
  <c r="X778" i="6"/>
  <c r="A778" i="6"/>
  <c r="BZ778" i="6"/>
  <c r="BY779" i="6"/>
  <c r="BN780" i="6"/>
  <c r="BQ779" i="6"/>
  <c r="BU779" i="6"/>
  <c r="BP779" i="6"/>
  <c r="BM779" i="6"/>
  <c r="CA779" i="6"/>
  <c r="BX779" i="6"/>
  <c r="CG779" i="6"/>
  <c r="CM779" i="6"/>
  <c r="CS779" i="6"/>
  <c r="CY779" i="6"/>
  <c r="AU778" i="6"/>
  <c r="AT778" i="6"/>
  <c r="AS778" i="6"/>
  <c r="DF777" i="6"/>
  <c r="DG777" i="6"/>
  <c r="BW777" i="6"/>
  <c r="DE777" i="6"/>
  <c r="BV778" i="6"/>
  <c r="BT777" i="6"/>
  <c r="CB776" i="6"/>
  <c r="CC776" i="6" s="1"/>
  <c r="H778" i="6"/>
  <c r="P777" i="6"/>
  <c r="Q777" i="6" s="1"/>
  <c r="N778" i="6" l="1"/>
  <c r="AP779" i="6"/>
  <c r="E779" i="6"/>
  <c r="AA779" i="6"/>
  <c r="U779" i="6"/>
  <c r="X779" i="6"/>
  <c r="O779" i="6"/>
  <c r="R779" i="6"/>
  <c r="B780" i="6"/>
  <c r="AD779" i="6"/>
  <c r="A779" i="6"/>
  <c r="M779" i="6"/>
  <c r="L779" i="6"/>
  <c r="I779" i="6"/>
  <c r="K779" i="6" s="1"/>
  <c r="AM779" i="6"/>
  <c r="D779" i="6"/>
  <c r="AG779" i="6"/>
  <c r="AJ779" i="6"/>
  <c r="F779" i="6"/>
  <c r="G779" i="6" s="1"/>
  <c r="BR779" i="6"/>
  <c r="BS779" i="6" s="1"/>
  <c r="BZ779" i="6"/>
  <c r="BY780" i="6"/>
  <c r="BN781" i="6"/>
  <c r="BQ780" i="6"/>
  <c r="BU780" i="6"/>
  <c r="BX780" i="6"/>
  <c r="CA780" i="6"/>
  <c r="BM780" i="6"/>
  <c r="CS780" i="6"/>
  <c r="BP780" i="6"/>
  <c r="CG780" i="6"/>
  <c r="CM780" i="6"/>
  <c r="CY780" i="6"/>
  <c r="AU779" i="6"/>
  <c r="AS779" i="6"/>
  <c r="AT779" i="6"/>
  <c r="DG778" i="6"/>
  <c r="BV779" i="6"/>
  <c r="BW778" i="6"/>
  <c r="DF778" i="6"/>
  <c r="DE778" i="6"/>
  <c r="BT778" i="6"/>
  <c r="CB777" i="6"/>
  <c r="CC777" i="6" s="1"/>
  <c r="H779" i="6"/>
  <c r="P778" i="6"/>
  <c r="Q778" i="6" s="1"/>
  <c r="N779" i="6" l="1"/>
  <c r="BZ780" i="6"/>
  <c r="M780" i="6"/>
  <c r="AA780" i="6"/>
  <c r="U780" i="6"/>
  <c r="AD780" i="6"/>
  <c r="R780" i="6"/>
  <c r="L780" i="6"/>
  <c r="F780" i="6"/>
  <c r="G780" i="6" s="1"/>
  <c r="A780" i="6"/>
  <c r="AJ780" i="6"/>
  <c r="O780" i="6"/>
  <c r="AM780" i="6"/>
  <c r="B781" i="6"/>
  <c r="BR781" i="6" s="1"/>
  <c r="D780" i="6"/>
  <c r="E780" i="6"/>
  <c r="AP780" i="6"/>
  <c r="I780" i="6"/>
  <c r="AG780" i="6"/>
  <c r="X780" i="6"/>
  <c r="J780" i="6"/>
  <c r="J781" i="6" s="1"/>
  <c r="BR780" i="6"/>
  <c r="BS780" i="6" s="1"/>
  <c r="BY781" i="6"/>
  <c r="BN782" i="6"/>
  <c r="BX781" i="6"/>
  <c r="BU781" i="6"/>
  <c r="BP781" i="6"/>
  <c r="CA781" i="6"/>
  <c r="BQ781" i="6"/>
  <c r="BM781" i="6"/>
  <c r="CS781" i="6"/>
  <c r="CG781" i="6"/>
  <c r="CM781" i="6"/>
  <c r="CY781" i="6"/>
  <c r="DE779" i="6"/>
  <c r="DF779" i="6"/>
  <c r="BV780" i="6"/>
  <c r="DG779" i="6"/>
  <c r="BW779" i="6"/>
  <c r="BT779" i="6"/>
  <c r="CB778" i="6"/>
  <c r="CC778" i="6" s="1"/>
  <c r="P779" i="6"/>
  <c r="Q779" i="6" s="1"/>
  <c r="H780" i="6"/>
  <c r="AU780" i="6" l="1"/>
  <c r="AS780" i="6"/>
  <c r="K780" i="6"/>
  <c r="P780" i="6" s="1"/>
  <c r="Q780" i="6" s="1"/>
  <c r="BS781" i="6"/>
  <c r="AT780" i="6"/>
  <c r="AD781" i="6"/>
  <c r="A781" i="6"/>
  <c r="X781" i="6"/>
  <c r="E781" i="6"/>
  <c r="I781" i="6"/>
  <c r="K781" i="6" s="1"/>
  <c r="F781" i="6"/>
  <c r="G781" i="6" s="1"/>
  <c r="AM781" i="6"/>
  <c r="B782" i="6"/>
  <c r="J782" i="6" s="1"/>
  <c r="R781" i="6"/>
  <c r="D781" i="6"/>
  <c r="AJ781" i="6"/>
  <c r="AP781" i="6"/>
  <c r="L781" i="6"/>
  <c r="M781" i="6"/>
  <c r="U781" i="6"/>
  <c r="AG781" i="6"/>
  <c r="O781" i="6"/>
  <c r="AA781" i="6"/>
  <c r="N780" i="6"/>
  <c r="BZ781" i="6"/>
  <c r="BY782" i="6"/>
  <c r="BN783" i="6"/>
  <c r="BX782" i="6"/>
  <c r="BU782" i="6"/>
  <c r="BP782" i="6"/>
  <c r="BM782" i="6"/>
  <c r="BR782" i="6"/>
  <c r="CA782" i="6"/>
  <c r="BQ782" i="6"/>
  <c r="CG782" i="6"/>
  <c r="CM782" i="6"/>
  <c r="CS782" i="6"/>
  <c r="CY782" i="6"/>
  <c r="AT781" i="6"/>
  <c r="AS781" i="6"/>
  <c r="AU781" i="6"/>
  <c r="BW780" i="6"/>
  <c r="BV781" i="6"/>
  <c r="DG780" i="6"/>
  <c r="DF780" i="6"/>
  <c r="DE780" i="6"/>
  <c r="BT780" i="6"/>
  <c r="CB779" i="6"/>
  <c r="CC779" i="6" s="1"/>
  <c r="H781" i="6"/>
  <c r="BS782" i="6" l="1"/>
  <c r="N781" i="6"/>
  <c r="R782" i="6"/>
  <c r="D782" i="6"/>
  <c r="AP782" i="6"/>
  <c r="AM782" i="6"/>
  <c r="X782" i="6"/>
  <c r="AD782" i="6"/>
  <c r="I782" i="6"/>
  <c r="K782" i="6" s="1"/>
  <c r="AA782" i="6"/>
  <c r="O782" i="6"/>
  <c r="B783" i="6"/>
  <c r="AJ782" i="6"/>
  <c r="A782" i="6"/>
  <c r="E782" i="6"/>
  <c r="M782" i="6"/>
  <c r="L782" i="6"/>
  <c r="F782" i="6"/>
  <c r="G782" i="6" s="1"/>
  <c r="U782" i="6"/>
  <c r="AG782" i="6"/>
  <c r="BZ782" i="6"/>
  <c r="BY783" i="6"/>
  <c r="BN784" i="6"/>
  <c r="BP783" i="6"/>
  <c r="BM783" i="6"/>
  <c r="BR783" i="6"/>
  <c r="BU783" i="6"/>
  <c r="BQ783" i="6"/>
  <c r="BX783" i="6"/>
  <c r="CG783" i="6"/>
  <c r="CM783" i="6"/>
  <c r="CS783" i="6"/>
  <c r="CA783" i="6"/>
  <c r="CY783" i="6"/>
  <c r="AU782" i="6"/>
  <c r="AT782" i="6"/>
  <c r="J783" i="6"/>
  <c r="AS782" i="6"/>
  <c r="DG781" i="6"/>
  <c r="DF781" i="6"/>
  <c r="BV782" i="6"/>
  <c r="BW781" i="6"/>
  <c r="DE781" i="6"/>
  <c r="BT781" i="6"/>
  <c r="CB780" i="6"/>
  <c r="CC780" i="6" s="1"/>
  <c r="H782" i="6"/>
  <c r="P781" i="6"/>
  <c r="Q781" i="6" s="1"/>
  <c r="BS783" i="6" l="1"/>
  <c r="N782" i="6"/>
  <c r="AJ783" i="6"/>
  <c r="E783" i="6"/>
  <c r="AM783" i="6"/>
  <c r="AD783" i="6"/>
  <c r="I783" i="6"/>
  <c r="K783" i="6" s="1"/>
  <c r="X783" i="6"/>
  <c r="F783" i="6"/>
  <c r="G783" i="6" s="1"/>
  <c r="R783" i="6"/>
  <c r="D783" i="6"/>
  <c r="M783" i="6"/>
  <c r="U783" i="6"/>
  <c r="AG783" i="6"/>
  <c r="A783" i="6"/>
  <c r="AA783" i="6"/>
  <c r="AP783" i="6"/>
  <c r="L783" i="6"/>
  <c r="O783" i="6"/>
  <c r="B784" i="6"/>
  <c r="BY784" i="6"/>
  <c r="BN785" i="6"/>
  <c r="BM784" i="6"/>
  <c r="BR784" i="6"/>
  <c r="BS784" i="6" s="1"/>
  <c r="BP784" i="6"/>
  <c r="CA784" i="6"/>
  <c r="BU784" i="6"/>
  <c r="CS784" i="6"/>
  <c r="BX784" i="6"/>
  <c r="BQ784" i="6"/>
  <c r="CG784" i="6"/>
  <c r="CM784" i="6"/>
  <c r="CY784" i="6"/>
  <c r="BZ783" i="6"/>
  <c r="AT783" i="6"/>
  <c r="AU783" i="6"/>
  <c r="AS783" i="6"/>
  <c r="J784" i="6"/>
  <c r="DE782" i="6"/>
  <c r="DF782" i="6"/>
  <c r="BW782" i="6"/>
  <c r="DG782" i="6"/>
  <c r="BV783" i="6"/>
  <c r="BT782" i="6"/>
  <c r="CB781" i="6"/>
  <c r="CC781" i="6" s="1"/>
  <c r="H783" i="6"/>
  <c r="P782" i="6"/>
  <c r="Q782" i="6" s="1"/>
  <c r="N783" i="6" l="1"/>
  <c r="M784" i="6"/>
  <c r="D784" i="6"/>
  <c r="U784" i="6"/>
  <c r="AD784" i="6"/>
  <c r="B785" i="6"/>
  <c r="E784" i="6"/>
  <c r="A784" i="6"/>
  <c r="AA784" i="6"/>
  <c r="L784" i="6"/>
  <c r="F784" i="6"/>
  <c r="G784" i="6" s="1"/>
  <c r="X784" i="6"/>
  <c r="R784" i="6"/>
  <c r="AP784" i="6"/>
  <c r="I784" i="6"/>
  <c r="K784" i="6" s="1"/>
  <c r="AG784" i="6"/>
  <c r="AJ784" i="6"/>
  <c r="O784" i="6"/>
  <c r="AM784" i="6"/>
  <c r="BY785" i="6"/>
  <c r="BN786" i="6"/>
  <c r="BM785" i="6"/>
  <c r="BR785" i="6"/>
  <c r="BS785" i="6" s="1"/>
  <c r="CA785" i="6"/>
  <c r="BQ785" i="6"/>
  <c r="BX785" i="6"/>
  <c r="BU785" i="6"/>
  <c r="BP785" i="6"/>
  <c r="CS785" i="6"/>
  <c r="CG785" i="6"/>
  <c r="CM785" i="6"/>
  <c r="CY785" i="6"/>
  <c r="BZ784" i="6"/>
  <c r="AS784" i="6"/>
  <c r="AT784" i="6"/>
  <c r="AU784" i="6"/>
  <c r="DG783" i="6"/>
  <c r="BV784" i="6"/>
  <c r="DF783" i="6"/>
  <c r="BW783" i="6"/>
  <c r="DE783" i="6"/>
  <c r="BT783" i="6"/>
  <c r="CB782" i="6"/>
  <c r="CC782" i="6" s="1"/>
  <c r="H784" i="6"/>
  <c r="P783" i="6"/>
  <c r="Q783" i="6" s="1"/>
  <c r="BZ785" i="6" l="1"/>
  <c r="L785" i="6"/>
  <c r="A785" i="6"/>
  <c r="E785" i="6"/>
  <c r="F785" i="6"/>
  <c r="G785" i="6" s="1"/>
  <c r="AM785" i="6"/>
  <c r="AJ785" i="6"/>
  <c r="O785" i="6"/>
  <c r="AA785" i="6"/>
  <c r="X785" i="6"/>
  <c r="B786" i="6"/>
  <c r="AP785" i="6"/>
  <c r="D785" i="6"/>
  <c r="I785" i="6"/>
  <c r="AD785" i="6"/>
  <c r="R785" i="6"/>
  <c r="U785" i="6"/>
  <c r="M785" i="6"/>
  <c r="AG785" i="6"/>
  <c r="J785" i="6"/>
  <c r="AS785" i="6" s="1"/>
  <c r="N784" i="6"/>
  <c r="BY786" i="6"/>
  <c r="BN787" i="6"/>
  <c r="BQ786" i="6"/>
  <c r="BX786" i="6"/>
  <c r="CA786" i="6"/>
  <c r="BM786" i="6"/>
  <c r="BR786" i="6"/>
  <c r="BS786" i="6" s="1"/>
  <c r="BU786" i="6"/>
  <c r="CG786" i="6"/>
  <c r="CM786" i="6"/>
  <c r="CY786" i="6"/>
  <c r="BP786" i="6"/>
  <c r="CS786" i="6"/>
  <c r="BV785" i="6"/>
  <c r="DG784" i="6"/>
  <c r="BW784" i="6"/>
  <c r="DF784" i="6"/>
  <c r="DE784" i="6"/>
  <c r="BT784" i="6"/>
  <c r="CB783" i="6"/>
  <c r="CC783" i="6" s="1"/>
  <c r="P784" i="6"/>
  <c r="Q784" i="6" s="1"/>
  <c r="H785" i="6"/>
  <c r="J786" i="6" l="1"/>
  <c r="AT785" i="6"/>
  <c r="AU785" i="6"/>
  <c r="K785" i="6"/>
  <c r="P785" i="6" s="1"/>
  <c r="Q785" i="6" s="1"/>
  <c r="D786" i="6"/>
  <c r="O786" i="6"/>
  <c r="AD786" i="6"/>
  <c r="A786" i="6"/>
  <c r="U786" i="6"/>
  <c r="AJ786" i="6"/>
  <c r="B787" i="6"/>
  <c r="I786" i="6"/>
  <c r="K786" i="6" s="1"/>
  <c r="AM786" i="6"/>
  <c r="AP786" i="6"/>
  <c r="E786" i="6"/>
  <c r="AG786" i="6"/>
  <c r="X786" i="6"/>
  <c r="F786" i="6"/>
  <c r="G786" i="6" s="1"/>
  <c r="R786" i="6"/>
  <c r="AA786" i="6"/>
  <c r="M786" i="6"/>
  <c r="L786" i="6"/>
  <c r="N785" i="6"/>
  <c r="BZ786" i="6"/>
  <c r="BY787" i="6"/>
  <c r="BN788" i="6"/>
  <c r="BQ787" i="6"/>
  <c r="BX787" i="6"/>
  <c r="CA787" i="6"/>
  <c r="BM787" i="6"/>
  <c r="CG787" i="6"/>
  <c r="CM787" i="6"/>
  <c r="BU787" i="6"/>
  <c r="CS787" i="6"/>
  <c r="CY787" i="6"/>
  <c r="BR787" i="6"/>
  <c r="BS787" i="6" s="1"/>
  <c r="BP787" i="6"/>
  <c r="AS786" i="6"/>
  <c r="AU786" i="6"/>
  <c r="AT786" i="6"/>
  <c r="DF785" i="6"/>
  <c r="BW785" i="6"/>
  <c r="DG785" i="6"/>
  <c r="DE785" i="6"/>
  <c r="BV786" i="6"/>
  <c r="BT785" i="6"/>
  <c r="CB784" i="6"/>
  <c r="CC784" i="6" s="1"/>
  <c r="H786" i="6"/>
  <c r="R787" i="6" l="1"/>
  <c r="L787" i="6"/>
  <c r="M787" i="6"/>
  <c r="B788" i="6"/>
  <c r="F787" i="6"/>
  <c r="G787" i="6" s="1"/>
  <c r="I787" i="6"/>
  <c r="U787" i="6"/>
  <c r="D787" i="6"/>
  <c r="AG787" i="6"/>
  <c r="AP787" i="6"/>
  <c r="AA787" i="6"/>
  <c r="E787" i="6"/>
  <c r="AD787" i="6"/>
  <c r="O787" i="6"/>
  <c r="X787" i="6"/>
  <c r="A787" i="6"/>
  <c r="AJ787" i="6"/>
  <c r="AM787" i="6"/>
  <c r="J787" i="6"/>
  <c r="AT787" i="6" s="1"/>
  <c r="N786" i="6"/>
  <c r="BZ787" i="6"/>
  <c r="BY788" i="6"/>
  <c r="BN789" i="6"/>
  <c r="BQ788" i="6"/>
  <c r="BX788" i="6"/>
  <c r="BU788" i="6"/>
  <c r="BP788" i="6"/>
  <c r="CA788" i="6"/>
  <c r="BM788" i="6"/>
  <c r="BR788" i="6"/>
  <c r="BS788" i="6" s="1"/>
  <c r="CS788" i="6"/>
  <c r="CG788" i="6"/>
  <c r="CM788" i="6"/>
  <c r="CY788" i="6"/>
  <c r="DG786" i="6"/>
  <c r="BV787" i="6"/>
  <c r="DE786" i="6"/>
  <c r="DF786" i="6"/>
  <c r="BW786" i="6"/>
  <c r="BT786" i="6"/>
  <c r="CB785" i="6"/>
  <c r="CC785" i="6" s="1"/>
  <c r="H787" i="6"/>
  <c r="P786" i="6"/>
  <c r="Q786" i="6" s="1"/>
  <c r="J788" i="6" l="1"/>
  <c r="AS787" i="6"/>
  <c r="AU787" i="6"/>
  <c r="K787" i="6"/>
  <c r="P787" i="6" s="1"/>
  <c r="Q787" i="6" s="1"/>
  <c r="R788" i="6"/>
  <c r="A788" i="6"/>
  <c r="F788" i="6"/>
  <c r="G788" i="6" s="1"/>
  <c r="AA788" i="6"/>
  <c r="L788" i="6"/>
  <c r="M788" i="6"/>
  <c r="E788" i="6"/>
  <c r="AG788" i="6"/>
  <c r="AD788" i="6"/>
  <c r="AJ788" i="6"/>
  <c r="D788" i="6"/>
  <c r="U788" i="6"/>
  <c r="AP788" i="6"/>
  <c r="I788" i="6"/>
  <c r="K788" i="6" s="1"/>
  <c r="O788" i="6"/>
  <c r="AM788" i="6"/>
  <c r="X788" i="6"/>
  <c r="B789" i="6"/>
  <c r="N787" i="6"/>
  <c r="BZ788" i="6"/>
  <c r="BY789" i="6"/>
  <c r="BN790" i="6"/>
  <c r="BX789" i="6"/>
  <c r="BU789" i="6"/>
  <c r="BP789" i="6"/>
  <c r="BR789" i="6"/>
  <c r="BS789" i="6" s="1"/>
  <c r="CS789" i="6"/>
  <c r="CG789" i="6"/>
  <c r="CM789" i="6"/>
  <c r="BQ789" i="6"/>
  <c r="CY789" i="6"/>
  <c r="BM789" i="6"/>
  <c r="CA789" i="6"/>
  <c r="AS788" i="6"/>
  <c r="AU788" i="6"/>
  <c r="AT788" i="6"/>
  <c r="J789" i="6"/>
  <c r="DF787" i="6"/>
  <c r="BV788" i="6"/>
  <c r="BW787" i="6"/>
  <c r="DE787" i="6"/>
  <c r="DG787" i="6"/>
  <c r="BT787" i="6"/>
  <c r="CB786" i="6"/>
  <c r="CC786" i="6" s="1"/>
  <c r="H788" i="6"/>
  <c r="N788" i="6" l="1"/>
  <c r="AD789" i="6"/>
  <c r="A789" i="6"/>
  <c r="M789" i="6"/>
  <c r="E789" i="6"/>
  <c r="AG789" i="6"/>
  <c r="D789" i="6"/>
  <c r="AM789" i="6"/>
  <c r="R789" i="6"/>
  <c r="F789" i="6"/>
  <c r="G789" i="6" s="1"/>
  <c r="X789" i="6"/>
  <c r="I789" i="6"/>
  <c r="K789" i="6" s="1"/>
  <c r="U789" i="6"/>
  <c r="AP789" i="6"/>
  <c r="O789" i="6"/>
  <c r="AA789" i="6"/>
  <c r="AJ789" i="6"/>
  <c r="B790" i="6"/>
  <c r="J790" i="6" s="1"/>
  <c r="L789" i="6"/>
  <c r="BZ789" i="6"/>
  <c r="BY790" i="6"/>
  <c r="BN791" i="6"/>
  <c r="BU790" i="6"/>
  <c r="BP790" i="6"/>
  <c r="BM790" i="6"/>
  <c r="BR790" i="6"/>
  <c r="BS790" i="6" s="1"/>
  <c r="BQ790" i="6"/>
  <c r="BX790" i="6"/>
  <c r="CG790" i="6"/>
  <c r="CM790" i="6"/>
  <c r="CA790" i="6"/>
  <c r="CS790" i="6"/>
  <c r="CY790" i="6"/>
  <c r="AS789" i="6"/>
  <c r="AU789" i="6"/>
  <c r="AT789" i="6"/>
  <c r="BW788" i="6"/>
  <c r="DG788" i="6"/>
  <c r="DF788" i="6"/>
  <c r="DE788" i="6"/>
  <c r="BV789" i="6"/>
  <c r="BT788" i="6"/>
  <c r="CB787" i="6"/>
  <c r="CC787" i="6" s="1"/>
  <c r="H789" i="6"/>
  <c r="P788" i="6"/>
  <c r="Q788" i="6" s="1"/>
  <c r="N789" i="6" l="1"/>
  <c r="AJ790" i="6"/>
  <c r="A790" i="6"/>
  <c r="AM790" i="6"/>
  <c r="M790" i="6"/>
  <c r="X790" i="6"/>
  <c r="L790" i="6"/>
  <c r="AA790" i="6"/>
  <c r="E790" i="6"/>
  <c r="D790" i="6"/>
  <c r="R790" i="6"/>
  <c r="I790" i="6"/>
  <c r="K790" i="6" s="1"/>
  <c r="AD790" i="6"/>
  <c r="F790" i="6"/>
  <c r="G790" i="6" s="1"/>
  <c r="AP790" i="6"/>
  <c r="B791" i="6"/>
  <c r="AG790" i="6"/>
  <c r="O790" i="6"/>
  <c r="U790" i="6"/>
  <c r="BY791" i="6"/>
  <c r="BN792" i="6"/>
  <c r="BU791" i="6"/>
  <c r="BP791" i="6"/>
  <c r="BM791" i="6"/>
  <c r="BQ791" i="6"/>
  <c r="BX791" i="6"/>
  <c r="CG791" i="6"/>
  <c r="CM791" i="6"/>
  <c r="CS791" i="6"/>
  <c r="CA791" i="6"/>
  <c r="CY791" i="6"/>
  <c r="BZ790" i="6"/>
  <c r="AS790" i="6"/>
  <c r="AU790" i="6"/>
  <c r="AT790" i="6"/>
  <c r="DE789" i="6"/>
  <c r="DG789" i="6"/>
  <c r="BV790" i="6"/>
  <c r="DF789" i="6"/>
  <c r="BW789" i="6"/>
  <c r="BT789" i="6"/>
  <c r="CB788" i="6"/>
  <c r="CC788" i="6" s="1"/>
  <c r="H790" i="6"/>
  <c r="P789" i="6"/>
  <c r="Q789" i="6" s="1"/>
  <c r="N790" i="6" l="1"/>
  <c r="M791" i="6"/>
  <c r="I791" i="6"/>
  <c r="AD791" i="6"/>
  <c r="E791" i="6"/>
  <c r="AM791" i="6"/>
  <c r="X791" i="6"/>
  <c r="F791" i="6"/>
  <c r="G791" i="6" s="1"/>
  <c r="B792" i="6"/>
  <c r="AG791" i="6"/>
  <c r="A791" i="6"/>
  <c r="U791" i="6"/>
  <c r="AP791" i="6"/>
  <c r="L791" i="6"/>
  <c r="AA791" i="6"/>
  <c r="R791" i="6"/>
  <c r="O791" i="6"/>
  <c r="AJ791" i="6"/>
  <c r="D791" i="6"/>
  <c r="BR791" i="6"/>
  <c r="BS791" i="6" s="1"/>
  <c r="J791" i="6"/>
  <c r="AU791" i="6" s="1"/>
  <c r="BZ791" i="6"/>
  <c r="BY792" i="6"/>
  <c r="BN793" i="6"/>
  <c r="BP792" i="6"/>
  <c r="BM792" i="6"/>
  <c r="BQ792" i="6"/>
  <c r="BX792" i="6"/>
  <c r="CA792" i="6"/>
  <c r="CS792" i="6"/>
  <c r="BU792" i="6"/>
  <c r="CM792" i="6"/>
  <c r="CG792" i="6"/>
  <c r="CY792" i="6"/>
  <c r="DF790" i="6"/>
  <c r="DE790" i="6"/>
  <c r="BW790" i="6"/>
  <c r="BV791" i="6"/>
  <c r="DG790" i="6"/>
  <c r="BT790" i="6"/>
  <c r="CB789" i="6"/>
  <c r="CC789" i="6" s="1"/>
  <c r="P790" i="6"/>
  <c r="Q790" i="6" s="1"/>
  <c r="H791" i="6"/>
  <c r="N791" i="6" l="1"/>
  <c r="J792" i="6"/>
  <c r="AT791" i="6"/>
  <c r="K791" i="6"/>
  <c r="P791" i="6" s="1"/>
  <c r="Q791" i="6" s="1"/>
  <c r="AD792" i="6"/>
  <c r="F792" i="6"/>
  <c r="G792" i="6" s="1"/>
  <c r="AM792" i="6"/>
  <c r="O792" i="6"/>
  <c r="E792" i="6"/>
  <c r="L792" i="6"/>
  <c r="U792" i="6"/>
  <c r="AP792" i="6"/>
  <c r="I792" i="6"/>
  <c r="AG792" i="6"/>
  <c r="X792" i="6"/>
  <c r="D792" i="6"/>
  <c r="AJ792" i="6"/>
  <c r="B793" i="6"/>
  <c r="J793" i="6" s="1"/>
  <c r="A792" i="6"/>
  <c r="R792" i="6"/>
  <c r="AA792" i="6"/>
  <c r="M792" i="6"/>
  <c r="AS791" i="6"/>
  <c r="BR792" i="6"/>
  <c r="BS792" i="6" s="1"/>
  <c r="BY793" i="6"/>
  <c r="BN794" i="6"/>
  <c r="BM793" i="6"/>
  <c r="BQ793" i="6"/>
  <c r="BU793" i="6"/>
  <c r="BP793" i="6"/>
  <c r="BX793" i="6"/>
  <c r="CS793" i="6"/>
  <c r="CG793" i="6"/>
  <c r="CM793" i="6"/>
  <c r="CY793" i="6"/>
  <c r="CA793" i="6"/>
  <c r="BZ792" i="6"/>
  <c r="AT792" i="6"/>
  <c r="AS792" i="6"/>
  <c r="BV792" i="6"/>
  <c r="DG791" i="6"/>
  <c r="BW791" i="6"/>
  <c r="DF791" i="6"/>
  <c r="DE791" i="6"/>
  <c r="BT791" i="6"/>
  <c r="CB790" i="6"/>
  <c r="CC790" i="6" s="1"/>
  <c r="H792" i="6"/>
  <c r="K792" i="6" l="1"/>
  <c r="AU792" i="6"/>
  <c r="N792" i="6"/>
  <c r="X793" i="6"/>
  <c r="B794" i="6"/>
  <c r="BR794" i="6" s="1"/>
  <c r="L793" i="6"/>
  <c r="O793" i="6"/>
  <c r="R793" i="6"/>
  <c r="A793" i="6"/>
  <c r="M793" i="6"/>
  <c r="AG793" i="6"/>
  <c r="AP793" i="6"/>
  <c r="F793" i="6"/>
  <c r="G793" i="6" s="1"/>
  <c r="U793" i="6"/>
  <c r="E793" i="6"/>
  <c r="AD793" i="6"/>
  <c r="D793" i="6"/>
  <c r="AM793" i="6"/>
  <c r="AJ793" i="6"/>
  <c r="I793" i="6"/>
  <c r="AA793" i="6"/>
  <c r="BR793" i="6"/>
  <c r="BS793" i="6" s="1"/>
  <c r="BZ793" i="6"/>
  <c r="BY794" i="6"/>
  <c r="BN795" i="6"/>
  <c r="CA794" i="6"/>
  <c r="BQ794" i="6"/>
  <c r="BU794" i="6"/>
  <c r="BP794" i="6"/>
  <c r="CG794" i="6"/>
  <c r="CM794" i="6"/>
  <c r="BM794" i="6"/>
  <c r="CY794" i="6"/>
  <c r="CS794" i="6"/>
  <c r="BX794" i="6"/>
  <c r="K793" i="6"/>
  <c r="AS793" i="6"/>
  <c r="AT793" i="6"/>
  <c r="J794" i="6"/>
  <c r="AU793" i="6"/>
  <c r="BW792" i="6"/>
  <c r="BV793" i="6"/>
  <c r="DG792" i="6"/>
  <c r="DF792" i="6"/>
  <c r="DE792" i="6"/>
  <c r="BT792" i="6"/>
  <c r="CB791" i="6"/>
  <c r="CC791" i="6" s="1"/>
  <c r="H793" i="6"/>
  <c r="P792" i="6"/>
  <c r="Q792" i="6" s="1"/>
  <c r="BS794" i="6" l="1"/>
  <c r="N793" i="6"/>
  <c r="X794" i="6"/>
  <c r="L794" i="6"/>
  <c r="AA794" i="6"/>
  <c r="F794" i="6"/>
  <c r="G794" i="6" s="1"/>
  <c r="E794" i="6"/>
  <c r="AM794" i="6"/>
  <c r="AP794" i="6"/>
  <c r="U794" i="6"/>
  <c r="R794" i="6"/>
  <c r="D794" i="6"/>
  <c r="AJ794" i="6"/>
  <c r="O794" i="6"/>
  <c r="B795" i="6"/>
  <c r="AG794" i="6"/>
  <c r="AD794" i="6"/>
  <c r="M794" i="6"/>
  <c r="A794" i="6"/>
  <c r="I794" i="6"/>
  <c r="K794" i="6" s="1"/>
  <c r="BZ794" i="6"/>
  <c r="BY795" i="6"/>
  <c r="BN796" i="6"/>
  <c r="CA795" i="6"/>
  <c r="BQ795" i="6"/>
  <c r="BU795" i="6"/>
  <c r="BX795" i="6"/>
  <c r="BM795" i="6"/>
  <c r="BP795" i="6"/>
  <c r="CG795" i="6"/>
  <c r="CM795" i="6"/>
  <c r="CS795" i="6"/>
  <c r="CY795" i="6"/>
  <c r="AS794" i="6"/>
  <c r="AT794" i="6"/>
  <c r="AU794" i="6"/>
  <c r="DG793" i="6"/>
  <c r="DE793" i="6"/>
  <c r="BW793" i="6"/>
  <c r="BV794" i="6"/>
  <c r="DF793" i="6"/>
  <c r="BT793" i="6"/>
  <c r="CB792" i="6"/>
  <c r="CC792" i="6" s="1"/>
  <c r="P793" i="6"/>
  <c r="Q793" i="6" s="1"/>
  <c r="H794" i="6"/>
  <c r="N794" i="6" l="1"/>
  <c r="R795" i="6"/>
  <c r="A795" i="6"/>
  <c r="AD795" i="6"/>
  <c r="L795" i="6"/>
  <c r="U795" i="6"/>
  <c r="D795" i="6"/>
  <c r="AG795" i="6"/>
  <c r="M795" i="6"/>
  <c r="B796" i="6"/>
  <c r="I795" i="6"/>
  <c r="AJ795" i="6"/>
  <c r="F795" i="6"/>
  <c r="G795" i="6" s="1"/>
  <c r="AM795" i="6"/>
  <c r="AP795" i="6"/>
  <c r="E795" i="6"/>
  <c r="AA795" i="6"/>
  <c r="X795" i="6"/>
  <c r="O795" i="6"/>
  <c r="J795" i="6"/>
  <c r="K795" i="6" s="1"/>
  <c r="BR795" i="6"/>
  <c r="BS795" i="6" s="1"/>
  <c r="BZ795" i="6"/>
  <c r="BY796" i="6"/>
  <c r="BN797" i="6"/>
  <c r="BQ796" i="6"/>
  <c r="BU796" i="6"/>
  <c r="BX796" i="6"/>
  <c r="BP796" i="6"/>
  <c r="CA796" i="6"/>
  <c r="BM796" i="6"/>
  <c r="BR796" i="6"/>
  <c r="CS796" i="6"/>
  <c r="CG796" i="6"/>
  <c r="CM796" i="6"/>
  <c r="CY796" i="6"/>
  <c r="J796" i="6"/>
  <c r="DF794" i="6"/>
  <c r="DE794" i="6"/>
  <c r="BW794" i="6"/>
  <c r="BV795" i="6"/>
  <c r="DG794" i="6"/>
  <c r="BT794" i="6"/>
  <c r="CB793" i="6"/>
  <c r="CC793" i="6" s="1"/>
  <c r="H795" i="6"/>
  <c r="P794" i="6"/>
  <c r="Q794" i="6" s="1"/>
  <c r="AS795" i="6" l="1"/>
  <c r="AU795" i="6"/>
  <c r="AT795" i="6"/>
  <c r="BZ796" i="6"/>
  <c r="BS796" i="6"/>
  <c r="N795" i="6"/>
  <c r="X796" i="6"/>
  <c r="B797" i="6"/>
  <c r="I796" i="6"/>
  <c r="K796" i="6" s="1"/>
  <c r="M796" i="6"/>
  <c r="AD796" i="6"/>
  <c r="AA796" i="6"/>
  <c r="R796" i="6"/>
  <c r="L796" i="6"/>
  <c r="F796" i="6"/>
  <c r="G796" i="6" s="1"/>
  <c r="A796" i="6"/>
  <c r="E796" i="6"/>
  <c r="U796" i="6"/>
  <c r="AP796" i="6"/>
  <c r="D796" i="6"/>
  <c r="AG796" i="6"/>
  <c r="AJ796" i="6"/>
  <c r="O796" i="6"/>
  <c r="AM796" i="6"/>
  <c r="BY797" i="6"/>
  <c r="BN798" i="6"/>
  <c r="BX797" i="6"/>
  <c r="BU797" i="6"/>
  <c r="BP797" i="6"/>
  <c r="CA797" i="6"/>
  <c r="BQ797" i="6"/>
  <c r="BR797" i="6"/>
  <c r="CS797" i="6"/>
  <c r="CG797" i="6"/>
  <c r="CM797" i="6"/>
  <c r="CY797" i="6"/>
  <c r="BM797" i="6"/>
  <c r="AS796" i="6"/>
  <c r="AT796" i="6"/>
  <c r="AU796" i="6"/>
  <c r="J797" i="6"/>
  <c r="BW795" i="6"/>
  <c r="DE795" i="6"/>
  <c r="BV796" i="6"/>
  <c r="DG795" i="6"/>
  <c r="DF795" i="6"/>
  <c r="BT795" i="6"/>
  <c r="CB794" i="6"/>
  <c r="CC794" i="6" s="1"/>
  <c r="P795" i="6"/>
  <c r="Q795" i="6" s="1"/>
  <c r="H796" i="6"/>
  <c r="BS797" i="6" l="1"/>
  <c r="R797" i="6"/>
  <c r="A797" i="6"/>
  <c r="AP797" i="6"/>
  <c r="E797" i="6"/>
  <c r="M797" i="6"/>
  <c r="U797" i="6"/>
  <c r="I797" i="6"/>
  <c r="K797" i="6" s="1"/>
  <c r="X797" i="6"/>
  <c r="L797" i="6"/>
  <c r="F797" i="6"/>
  <c r="G797" i="6" s="1"/>
  <c r="AG797" i="6"/>
  <c r="AJ797" i="6"/>
  <c r="O797" i="6"/>
  <c r="AA797" i="6"/>
  <c r="AD797" i="6"/>
  <c r="B798" i="6"/>
  <c r="D797" i="6"/>
  <c r="AM797" i="6"/>
  <c r="N796" i="6"/>
  <c r="BY798" i="6"/>
  <c r="BN799" i="6"/>
  <c r="BX798" i="6"/>
  <c r="BU798" i="6"/>
  <c r="CA798" i="6"/>
  <c r="BP798" i="6"/>
  <c r="BM798" i="6"/>
  <c r="BR798" i="6"/>
  <c r="BQ798" i="6"/>
  <c r="CG798" i="6"/>
  <c r="CM798" i="6"/>
  <c r="CS798" i="6"/>
  <c r="CY798" i="6"/>
  <c r="BZ797" i="6"/>
  <c r="AT797" i="6"/>
  <c r="AU797" i="6"/>
  <c r="AS797" i="6"/>
  <c r="DF796" i="6"/>
  <c r="DE796" i="6"/>
  <c r="BW796" i="6"/>
  <c r="BV797" i="6"/>
  <c r="DG796" i="6"/>
  <c r="BT796" i="6"/>
  <c r="CB795" i="6"/>
  <c r="CC795" i="6" s="1"/>
  <c r="P796" i="6"/>
  <c r="Q796" i="6" s="1"/>
  <c r="H797" i="6"/>
  <c r="BS798" i="6" l="1"/>
  <c r="X798" i="6"/>
  <c r="L798" i="6"/>
  <c r="AD798" i="6"/>
  <c r="E798" i="6"/>
  <c r="AJ798" i="6"/>
  <c r="A798" i="6"/>
  <c r="AM798" i="6"/>
  <c r="R798" i="6"/>
  <c r="F798" i="6"/>
  <c r="G798" i="6" s="1"/>
  <c r="AA798" i="6"/>
  <c r="M798" i="6"/>
  <c r="I798" i="6"/>
  <c r="D798" i="6"/>
  <c r="O798" i="6"/>
  <c r="U798" i="6"/>
  <c r="AP798" i="6"/>
  <c r="B799" i="6"/>
  <c r="AG798" i="6"/>
  <c r="J798" i="6"/>
  <c r="AS798" i="6" s="1"/>
  <c r="N797" i="6"/>
  <c r="BY799" i="6"/>
  <c r="BN800" i="6"/>
  <c r="BU799" i="6"/>
  <c r="CA799" i="6"/>
  <c r="BP799" i="6"/>
  <c r="BM799" i="6"/>
  <c r="BR799" i="6"/>
  <c r="BS799" i="6" s="1"/>
  <c r="BX799" i="6"/>
  <c r="BQ799" i="6"/>
  <c r="CG799" i="6"/>
  <c r="CM799" i="6"/>
  <c r="CS799" i="6"/>
  <c r="CY799" i="6"/>
  <c r="BZ798" i="6"/>
  <c r="J799" i="6"/>
  <c r="DE797" i="6"/>
  <c r="BV798" i="6"/>
  <c r="BW797" i="6"/>
  <c r="DF797" i="6"/>
  <c r="DG797" i="6"/>
  <c r="BT797" i="6"/>
  <c r="CB796" i="6"/>
  <c r="CC796" i="6" s="1"/>
  <c r="H798" i="6"/>
  <c r="P797" i="6"/>
  <c r="Q797" i="6" s="1"/>
  <c r="K798" i="6" l="1"/>
  <c r="AT798" i="6"/>
  <c r="AU798" i="6"/>
  <c r="N798" i="6"/>
  <c r="X799" i="6"/>
  <c r="I799" i="6"/>
  <c r="K799" i="6" s="1"/>
  <c r="B800" i="6"/>
  <c r="BR800" i="6" s="1"/>
  <c r="BS800" i="6" s="1"/>
  <c r="AP799" i="6"/>
  <c r="L799" i="6"/>
  <c r="AA799" i="6"/>
  <c r="AD799" i="6"/>
  <c r="F799" i="6"/>
  <c r="G799" i="6" s="1"/>
  <c r="R799" i="6"/>
  <c r="D799" i="6"/>
  <c r="U799" i="6"/>
  <c r="M799" i="6"/>
  <c r="O799" i="6"/>
  <c r="A799" i="6"/>
  <c r="AG799" i="6"/>
  <c r="AJ799" i="6"/>
  <c r="E799" i="6"/>
  <c r="AM799" i="6"/>
  <c r="BZ799" i="6"/>
  <c r="BY800" i="6"/>
  <c r="BN801" i="6"/>
  <c r="BP800" i="6"/>
  <c r="BM800" i="6"/>
  <c r="BU800" i="6"/>
  <c r="BQ800" i="6"/>
  <c r="BX800" i="6"/>
  <c r="CS800" i="6"/>
  <c r="CG800" i="6"/>
  <c r="CM800" i="6"/>
  <c r="CY800" i="6"/>
  <c r="CA800" i="6"/>
  <c r="AS799" i="6"/>
  <c r="AU799" i="6"/>
  <c r="AT799" i="6"/>
  <c r="J800" i="6"/>
  <c r="DF798" i="6"/>
  <c r="BV799" i="6"/>
  <c r="DE798" i="6"/>
  <c r="BW798" i="6"/>
  <c r="DG798" i="6"/>
  <c r="BT798" i="6"/>
  <c r="CB797" i="6"/>
  <c r="CC797" i="6" s="1"/>
  <c r="P798" i="6"/>
  <c r="Q798" i="6" s="1"/>
  <c r="H799" i="6"/>
  <c r="N799" i="6" l="1"/>
  <c r="AJ800" i="6"/>
  <c r="O800" i="6"/>
  <c r="U800" i="6"/>
  <c r="R800" i="6"/>
  <c r="M800" i="6"/>
  <c r="AA800" i="6"/>
  <c r="AD800" i="6"/>
  <c r="B801" i="6"/>
  <c r="A800" i="6"/>
  <c r="F800" i="6"/>
  <c r="G800" i="6" s="1"/>
  <c r="X800" i="6"/>
  <c r="D800" i="6"/>
  <c r="E800" i="6"/>
  <c r="L800" i="6"/>
  <c r="AM800" i="6"/>
  <c r="AP800" i="6"/>
  <c r="I800" i="6"/>
  <c r="AG800" i="6"/>
  <c r="BY801" i="6"/>
  <c r="BN802" i="6"/>
  <c r="BM801" i="6"/>
  <c r="CA801" i="6"/>
  <c r="BQ801" i="6"/>
  <c r="BP801" i="6"/>
  <c r="BU801" i="6"/>
  <c r="CS801" i="6"/>
  <c r="CG801" i="6"/>
  <c r="CM801" i="6"/>
  <c r="CY801" i="6"/>
  <c r="BX801" i="6"/>
  <c r="BZ800" i="6"/>
  <c r="AS800" i="6"/>
  <c r="K800" i="6"/>
  <c r="AT800" i="6"/>
  <c r="AU800" i="6"/>
  <c r="BW799" i="6"/>
  <c r="BV800" i="6"/>
  <c r="DE799" i="6"/>
  <c r="DF799" i="6"/>
  <c r="DG799" i="6"/>
  <c r="BT799" i="6"/>
  <c r="CB798" i="6"/>
  <c r="CC798" i="6" s="1"/>
  <c r="P799" i="6"/>
  <c r="Q799" i="6" s="1"/>
  <c r="H800" i="6"/>
  <c r="N800" i="6" l="1"/>
  <c r="R801" i="6"/>
  <c r="U801" i="6"/>
  <c r="AJ801" i="6"/>
  <c r="O801" i="6"/>
  <c r="M801" i="6"/>
  <c r="AG801" i="6"/>
  <c r="AA801" i="6"/>
  <c r="AD801" i="6"/>
  <c r="L801" i="6"/>
  <c r="A801" i="6"/>
  <c r="AP801" i="6"/>
  <c r="I801" i="6"/>
  <c r="AM801" i="6"/>
  <c r="E801" i="6"/>
  <c r="D801" i="6"/>
  <c r="B802" i="6"/>
  <c r="X801" i="6"/>
  <c r="F801" i="6"/>
  <c r="G801" i="6" s="1"/>
  <c r="BR801" i="6"/>
  <c r="BS801" i="6" s="1"/>
  <c r="J801" i="6"/>
  <c r="K801" i="6" s="1"/>
  <c r="BZ801" i="6"/>
  <c r="BY802" i="6"/>
  <c r="BN803" i="6"/>
  <c r="BQ802" i="6"/>
  <c r="BX802" i="6"/>
  <c r="CA802" i="6"/>
  <c r="BM802" i="6"/>
  <c r="BU802" i="6"/>
  <c r="CG802" i="6"/>
  <c r="CM802" i="6"/>
  <c r="BP802" i="6"/>
  <c r="CS802" i="6"/>
  <c r="CY802" i="6"/>
  <c r="DF800" i="6"/>
  <c r="DE800" i="6"/>
  <c r="DG800" i="6"/>
  <c r="BV801" i="6"/>
  <c r="BW800" i="6"/>
  <c r="BT800" i="6"/>
  <c r="CB799" i="6"/>
  <c r="CC799" i="6" s="1"/>
  <c r="H801" i="6"/>
  <c r="P800" i="6"/>
  <c r="Q800" i="6" s="1"/>
  <c r="AT801" i="6" l="1"/>
  <c r="J802" i="6"/>
  <c r="AU802" i="6" s="1"/>
  <c r="R802" i="6"/>
  <c r="AA802" i="6"/>
  <c r="M802" i="6"/>
  <c r="B803" i="6"/>
  <c r="BR803" i="6" s="1"/>
  <c r="AP802" i="6"/>
  <c r="I802" i="6"/>
  <c r="U802" i="6"/>
  <c r="D802" i="6"/>
  <c r="O802" i="6"/>
  <c r="E802" i="6"/>
  <c r="AM802" i="6"/>
  <c r="AD802" i="6"/>
  <c r="L802" i="6"/>
  <c r="X802" i="6"/>
  <c r="F802" i="6"/>
  <c r="G802" i="6" s="1"/>
  <c r="AJ802" i="6"/>
  <c r="A802" i="6"/>
  <c r="AG802" i="6"/>
  <c r="AU801" i="6"/>
  <c r="AS801" i="6"/>
  <c r="BR802" i="6"/>
  <c r="BS802" i="6" s="1"/>
  <c r="N801" i="6"/>
  <c r="BZ802" i="6"/>
  <c r="BY803" i="6"/>
  <c r="BN804" i="6"/>
  <c r="BQ803" i="6"/>
  <c r="BU803" i="6"/>
  <c r="BM803" i="6"/>
  <c r="CA803" i="6"/>
  <c r="BX803" i="6"/>
  <c r="CG803" i="6"/>
  <c r="CM803" i="6"/>
  <c r="BP803" i="6"/>
  <c r="CS803" i="6"/>
  <c r="CY803" i="6"/>
  <c r="DG801" i="6"/>
  <c r="BW801" i="6"/>
  <c r="BV802" i="6"/>
  <c r="DE801" i="6"/>
  <c r="DF801" i="6"/>
  <c r="BT801" i="6"/>
  <c r="CB800" i="6"/>
  <c r="CC800" i="6" s="1"/>
  <c r="H802" i="6"/>
  <c r="P801" i="6"/>
  <c r="Q801" i="6" s="1"/>
  <c r="AT802" i="6" l="1"/>
  <c r="K802" i="6"/>
  <c r="AS802" i="6"/>
  <c r="N802" i="6"/>
  <c r="BS803" i="6"/>
  <c r="AD803" i="6"/>
  <c r="O803" i="6"/>
  <c r="B804" i="6"/>
  <c r="I803" i="6"/>
  <c r="X803" i="6"/>
  <c r="A803" i="6"/>
  <c r="M803" i="6"/>
  <c r="D803" i="6"/>
  <c r="U803" i="6"/>
  <c r="AG803" i="6"/>
  <c r="R803" i="6"/>
  <c r="L803" i="6"/>
  <c r="AP803" i="6"/>
  <c r="E803" i="6"/>
  <c r="AA803" i="6"/>
  <c r="AJ803" i="6"/>
  <c r="F803" i="6"/>
  <c r="G803" i="6" s="1"/>
  <c r="AM803" i="6"/>
  <c r="J803" i="6"/>
  <c r="K803" i="6" s="1"/>
  <c r="BZ803" i="6"/>
  <c r="BY804" i="6"/>
  <c r="BN805" i="6"/>
  <c r="BQ804" i="6"/>
  <c r="BX804" i="6"/>
  <c r="BU804" i="6"/>
  <c r="CA804" i="6"/>
  <c r="BP804" i="6"/>
  <c r="CS804" i="6"/>
  <c r="BM804" i="6"/>
  <c r="CG804" i="6"/>
  <c r="CM804" i="6"/>
  <c r="CY804" i="6"/>
  <c r="BV803" i="6"/>
  <c r="DF802" i="6"/>
  <c r="BW802" i="6"/>
  <c r="DG802" i="6"/>
  <c r="DE802" i="6"/>
  <c r="BT802" i="6"/>
  <c r="CB801" i="6"/>
  <c r="CC801" i="6" s="1"/>
  <c r="P802" i="6"/>
  <c r="Q802" i="6" s="1"/>
  <c r="H803" i="6"/>
  <c r="J804" i="6" l="1"/>
  <c r="AT804" i="6" s="1"/>
  <c r="AT803" i="6"/>
  <c r="AS803" i="6"/>
  <c r="I804" i="6"/>
  <c r="U804" i="6"/>
  <c r="AP804" i="6"/>
  <c r="F804" i="6"/>
  <c r="G804" i="6" s="1"/>
  <c r="AD804" i="6"/>
  <c r="A804" i="6"/>
  <c r="E804" i="6"/>
  <c r="AG804" i="6"/>
  <c r="AM804" i="6"/>
  <c r="R804" i="6"/>
  <c r="X804" i="6"/>
  <c r="B805" i="6"/>
  <c r="M804" i="6"/>
  <c r="AA804" i="6"/>
  <c r="AJ804" i="6"/>
  <c r="O804" i="6"/>
  <c r="D804" i="6"/>
  <c r="L804" i="6"/>
  <c r="N803" i="6"/>
  <c r="AU803" i="6"/>
  <c r="BR804" i="6"/>
  <c r="BS804" i="6" s="1"/>
  <c r="BZ804" i="6"/>
  <c r="BY805" i="6"/>
  <c r="BN806" i="6"/>
  <c r="BX805" i="6"/>
  <c r="BU805" i="6"/>
  <c r="BP805" i="6"/>
  <c r="BM805" i="6"/>
  <c r="BR805" i="6"/>
  <c r="CS805" i="6"/>
  <c r="CG805" i="6"/>
  <c r="CY805" i="6"/>
  <c r="CM805" i="6"/>
  <c r="CA805" i="6"/>
  <c r="BQ805" i="6"/>
  <c r="AU804" i="6"/>
  <c r="AS804" i="6"/>
  <c r="DG803" i="6"/>
  <c r="BW803" i="6"/>
  <c r="DE803" i="6"/>
  <c r="DF803" i="6"/>
  <c r="BV804" i="6"/>
  <c r="BT803" i="6"/>
  <c r="CB802" i="6"/>
  <c r="CC802" i="6" s="1"/>
  <c r="H804" i="6"/>
  <c r="P803" i="6"/>
  <c r="Q803" i="6" s="1"/>
  <c r="J805" i="6" l="1"/>
  <c r="AT805" i="6" s="1"/>
  <c r="K804" i="6"/>
  <c r="X805" i="6"/>
  <c r="L805" i="6"/>
  <c r="D805" i="6"/>
  <c r="AA805" i="6"/>
  <c r="AJ805" i="6"/>
  <c r="B806" i="6"/>
  <c r="AM805" i="6"/>
  <c r="AD805" i="6"/>
  <c r="A805" i="6"/>
  <c r="M805" i="6"/>
  <c r="F805" i="6"/>
  <c r="G805" i="6" s="1"/>
  <c r="E805" i="6"/>
  <c r="U805" i="6"/>
  <c r="AG805" i="6"/>
  <c r="R805" i="6"/>
  <c r="I805" i="6"/>
  <c r="AP805" i="6"/>
  <c r="O805" i="6"/>
  <c r="N804" i="6"/>
  <c r="BS805" i="6"/>
  <c r="BZ805" i="6"/>
  <c r="BY806" i="6"/>
  <c r="BN807" i="6"/>
  <c r="BX806" i="6"/>
  <c r="BU806" i="6"/>
  <c r="BP806" i="6"/>
  <c r="BM806" i="6"/>
  <c r="CA806" i="6"/>
  <c r="CG806" i="6"/>
  <c r="CM806" i="6"/>
  <c r="BQ806" i="6"/>
  <c r="CS806" i="6"/>
  <c r="CY806" i="6"/>
  <c r="BW804" i="6"/>
  <c r="BV805" i="6"/>
  <c r="DF804" i="6"/>
  <c r="DE804" i="6"/>
  <c r="DG804" i="6"/>
  <c r="BT804" i="6"/>
  <c r="CB803" i="6"/>
  <c r="CC803" i="6" s="1"/>
  <c r="H805" i="6"/>
  <c r="P804" i="6"/>
  <c r="Q804" i="6" s="1"/>
  <c r="AU805" i="6" l="1"/>
  <c r="AS805" i="6"/>
  <c r="K805" i="6"/>
  <c r="X806" i="6"/>
  <c r="L806" i="6"/>
  <c r="U806" i="6"/>
  <c r="R806" i="6"/>
  <c r="E806" i="6"/>
  <c r="M806" i="6"/>
  <c r="I806" i="6"/>
  <c r="D806" i="6"/>
  <c r="AD806" i="6"/>
  <c r="F806" i="6"/>
  <c r="G806" i="6" s="1"/>
  <c r="AA806" i="6"/>
  <c r="O806" i="6"/>
  <c r="AP806" i="6"/>
  <c r="B807" i="6"/>
  <c r="BR807" i="6" s="1"/>
  <c r="AG806" i="6"/>
  <c r="AJ806" i="6"/>
  <c r="A806" i="6"/>
  <c r="AM806" i="6"/>
  <c r="J806" i="6"/>
  <c r="AS806" i="6" s="1"/>
  <c r="BR806" i="6"/>
  <c r="BS806" i="6" s="1"/>
  <c r="N805" i="6"/>
  <c r="BZ806" i="6"/>
  <c r="BY807" i="6"/>
  <c r="BN808" i="6"/>
  <c r="BP807" i="6"/>
  <c r="CA807" i="6"/>
  <c r="BM807" i="6"/>
  <c r="BQ807" i="6"/>
  <c r="BX807" i="6"/>
  <c r="BU807" i="6"/>
  <c r="CG807" i="6"/>
  <c r="CM807" i="6"/>
  <c r="CS807" i="6"/>
  <c r="CY807" i="6"/>
  <c r="DF805" i="6"/>
  <c r="DE805" i="6"/>
  <c r="BV806" i="6"/>
  <c r="DG805" i="6"/>
  <c r="BW805" i="6"/>
  <c r="BT805" i="6"/>
  <c r="CB804" i="6"/>
  <c r="CC804" i="6" s="1"/>
  <c r="P805" i="6"/>
  <c r="Q805" i="6" s="1"/>
  <c r="H806" i="6"/>
  <c r="AT806" i="6" l="1"/>
  <c r="AU806" i="6"/>
  <c r="K806" i="6"/>
  <c r="BS807" i="6"/>
  <c r="J807" i="6"/>
  <c r="AU807" i="6" s="1"/>
  <c r="N806" i="6"/>
  <c r="AP807" i="6"/>
  <c r="L807" i="6"/>
  <c r="AM807" i="6"/>
  <c r="R807" i="6"/>
  <c r="AD807" i="6"/>
  <c r="D807" i="6"/>
  <c r="AA807" i="6"/>
  <c r="AJ807" i="6"/>
  <c r="X807" i="6"/>
  <c r="E807" i="6"/>
  <c r="O807" i="6"/>
  <c r="F807" i="6"/>
  <c r="G807" i="6" s="1"/>
  <c r="M807" i="6"/>
  <c r="AG807" i="6"/>
  <c r="B808" i="6"/>
  <c r="BR808" i="6" s="1"/>
  <c r="I807" i="6"/>
  <c r="A807" i="6"/>
  <c r="U807" i="6"/>
  <c r="BY808" i="6"/>
  <c r="BN809" i="6"/>
  <c r="BM808" i="6"/>
  <c r="BX808" i="6"/>
  <c r="BU808" i="6"/>
  <c r="CA808" i="6"/>
  <c r="BP808" i="6"/>
  <c r="CS808" i="6"/>
  <c r="BQ808" i="6"/>
  <c r="CG808" i="6"/>
  <c r="CM808" i="6"/>
  <c r="CY808" i="6"/>
  <c r="BZ807" i="6"/>
  <c r="DF806" i="6"/>
  <c r="BW806" i="6"/>
  <c r="BV807" i="6"/>
  <c r="DE806" i="6"/>
  <c r="DG806" i="6"/>
  <c r="BT806" i="6"/>
  <c r="CB805" i="6"/>
  <c r="CC805" i="6" s="1"/>
  <c r="P806" i="6"/>
  <c r="Q806" i="6" s="1"/>
  <c r="H807" i="6"/>
  <c r="BS808" i="6" l="1"/>
  <c r="AT807" i="6"/>
  <c r="J808" i="6"/>
  <c r="K807" i="6"/>
  <c r="AS807" i="6"/>
  <c r="N807" i="6"/>
  <c r="AD808" i="6"/>
  <c r="E808" i="6"/>
  <c r="AM808" i="6"/>
  <c r="M808" i="6"/>
  <c r="AA808" i="6"/>
  <c r="X808" i="6"/>
  <c r="F808" i="6"/>
  <c r="G808" i="6" s="1"/>
  <c r="R808" i="6"/>
  <c r="O808" i="6"/>
  <c r="AJ808" i="6"/>
  <c r="B809" i="6"/>
  <c r="BR809" i="6" s="1"/>
  <c r="BS809" i="6" s="1"/>
  <c r="D808" i="6"/>
  <c r="L808" i="6"/>
  <c r="U808" i="6"/>
  <c r="AP808" i="6"/>
  <c r="I808" i="6"/>
  <c r="K808" i="6" s="1"/>
  <c r="AG808" i="6"/>
  <c r="A808" i="6"/>
  <c r="BZ808" i="6"/>
  <c r="BY809" i="6"/>
  <c r="BN810" i="6"/>
  <c r="BM809" i="6"/>
  <c r="BQ809" i="6"/>
  <c r="BU809" i="6"/>
  <c r="BP809" i="6"/>
  <c r="CA809" i="6"/>
  <c r="CS809" i="6"/>
  <c r="BX809" i="6"/>
  <c r="CG809" i="6"/>
  <c r="CY809" i="6"/>
  <c r="CM809" i="6"/>
  <c r="AT808" i="6"/>
  <c r="AU808" i="6"/>
  <c r="J809" i="6"/>
  <c r="AS808" i="6"/>
  <c r="BW807" i="6"/>
  <c r="DG807" i="6"/>
  <c r="BV808" i="6"/>
  <c r="DF807" i="6"/>
  <c r="DE807" i="6"/>
  <c r="BT807" i="6"/>
  <c r="CB806" i="6"/>
  <c r="CC806" i="6" s="1"/>
  <c r="H808" i="6"/>
  <c r="P807" i="6"/>
  <c r="Q807" i="6" s="1"/>
  <c r="N808" i="6" l="1"/>
  <c r="AJ809" i="6"/>
  <c r="B810" i="6"/>
  <c r="R809" i="6"/>
  <c r="L809" i="6"/>
  <c r="AG809" i="6"/>
  <c r="AP809" i="6"/>
  <c r="AA809" i="6"/>
  <c r="X809" i="6"/>
  <c r="A809" i="6"/>
  <c r="O809" i="6"/>
  <c r="D809" i="6"/>
  <c r="F809" i="6"/>
  <c r="G809" i="6" s="1"/>
  <c r="E809" i="6"/>
  <c r="M809" i="6"/>
  <c r="U809" i="6"/>
  <c r="I809" i="6"/>
  <c r="K809" i="6" s="1"/>
  <c r="AD809" i="6"/>
  <c r="AM809" i="6"/>
  <c r="BZ809" i="6"/>
  <c r="BY810" i="6"/>
  <c r="BN811" i="6"/>
  <c r="CA810" i="6"/>
  <c r="BQ810" i="6"/>
  <c r="BU810" i="6"/>
  <c r="BP810" i="6"/>
  <c r="BM810" i="6"/>
  <c r="CG810" i="6"/>
  <c r="CM810" i="6"/>
  <c r="BX810" i="6"/>
  <c r="CS810" i="6"/>
  <c r="CY810" i="6"/>
  <c r="BR810" i="6"/>
  <c r="BS810" i="6" s="1"/>
  <c r="J810" i="6"/>
  <c r="AU809" i="6"/>
  <c r="AS809" i="6"/>
  <c r="AT809" i="6"/>
  <c r="BV809" i="6"/>
  <c r="BW808" i="6"/>
  <c r="DG808" i="6"/>
  <c r="DF808" i="6"/>
  <c r="DE808" i="6"/>
  <c r="BT808" i="6"/>
  <c r="CB807" i="6"/>
  <c r="CC807" i="6" s="1"/>
  <c r="H809" i="6"/>
  <c r="P808" i="6"/>
  <c r="Q808" i="6" s="1"/>
  <c r="N809" i="6" l="1"/>
  <c r="X810" i="6"/>
  <c r="D810" i="6"/>
  <c r="E810" i="6"/>
  <c r="AM810" i="6"/>
  <c r="AJ810" i="6"/>
  <c r="B811" i="6"/>
  <c r="J811" i="6" s="1"/>
  <c r="AG810" i="6"/>
  <c r="M810" i="6"/>
  <c r="AA810" i="6"/>
  <c r="I810" i="6"/>
  <c r="K810" i="6" s="1"/>
  <c r="F810" i="6"/>
  <c r="G810" i="6" s="1"/>
  <c r="O810" i="6"/>
  <c r="AP810" i="6"/>
  <c r="U810" i="6"/>
  <c r="AD810" i="6"/>
  <c r="L810" i="6"/>
  <c r="R810" i="6"/>
  <c r="A810" i="6"/>
  <c r="BZ810" i="6"/>
  <c r="BY811" i="6"/>
  <c r="BN812" i="6"/>
  <c r="BQ811" i="6"/>
  <c r="BU811" i="6"/>
  <c r="BX811" i="6"/>
  <c r="BM811" i="6"/>
  <c r="CA811" i="6"/>
  <c r="CG811" i="6"/>
  <c r="CM811" i="6"/>
  <c r="CS811" i="6"/>
  <c r="BP811" i="6"/>
  <c r="CY811" i="6"/>
  <c r="AT810" i="6"/>
  <c r="AS810" i="6"/>
  <c r="AU810" i="6"/>
  <c r="DF809" i="6"/>
  <c r="BV810" i="6"/>
  <c r="BW809" i="6"/>
  <c r="DG809" i="6"/>
  <c r="DE809" i="6"/>
  <c r="BT809" i="6"/>
  <c r="CB808" i="6"/>
  <c r="CC808" i="6" s="1"/>
  <c r="H810" i="6"/>
  <c r="P809" i="6"/>
  <c r="Q809" i="6" s="1"/>
  <c r="BR811" i="6" l="1"/>
  <c r="BS811" i="6" s="1"/>
  <c r="R811" i="6"/>
  <c r="B812" i="6"/>
  <c r="M811" i="6"/>
  <c r="U811" i="6"/>
  <c r="AA811" i="6"/>
  <c r="I811" i="6"/>
  <c r="K811" i="6" s="1"/>
  <c r="AD811" i="6"/>
  <c r="L811" i="6"/>
  <c r="AJ811" i="6"/>
  <c r="AP811" i="6"/>
  <c r="A811" i="6"/>
  <c r="F811" i="6"/>
  <c r="G811" i="6" s="1"/>
  <c r="D811" i="6"/>
  <c r="AM811" i="6"/>
  <c r="E811" i="6"/>
  <c r="AG811" i="6"/>
  <c r="X811" i="6"/>
  <c r="O811" i="6"/>
  <c r="BZ811" i="6"/>
  <c r="N810" i="6"/>
  <c r="BY812" i="6"/>
  <c r="BN813" i="6"/>
  <c r="BQ812" i="6"/>
  <c r="BX812" i="6"/>
  <c r="BU812" i="6"/>
  <c r="BP812" i="6"/>
  <c r="BM812" i="6"/>
  <c r="BR812" i="6"/>
  <c r="CS812" i="6"/>
  <c r="CA812" i="6"/>
  <c r="CG812" i="6"/>
  <c r="CY812" i="6"/>
  <c r="CM812" i="6"/>
  <c r="AU811" i="6"/>
  <c r="AS811" i="6"/>
  <c r="J812" i="6"/>
  <c r="AT811" i="6"/>
  <c r="DF810" i="6"/>
  <c r="BW810" i="6"/>
  <c r="DE810" i="6"/>
  <c r="BV811" i="6"/>
  <c r="DG810" i="6"/>
  <c r="BT810" i="6"/>
  <c r="CB809" i="6"/>
  <c r="CC809" i="6" s="1"/>
  <c r="P810" i="6"/>
  <c r="Q810" i="6" s="1"/>
  <c r="H811" i="6"/>
  <c r="BS812" i="6" l="1"/>
  <c r="N811" i="6"/>
  <c r="M812" i="6"/>
  <c r="L812" i="6"/>
  <c r="AP812" i="6"/>
  <c r="I812" i="6"/>
  <c r="K812" i="6" s="1"/>
  <c r="AG812" i="6"/>
  <c r="AJ812" i="6"/>
  <c r="O812" i="6"/>
  <c r="X812" i="6"/>
  <c r="E812" i="6"/>
  <c r="AA812" i="6"/>
  <c r="AM812" i="6"/>
  <c r="F812" i="6"/>
  <c r="G812" i="6" s="1"/>
  <c r="U812" i="6"/>
  <c r="B813" i="6"/>
  <c r="J813" i="6" s="1"/>
  <c r="AD812" i="6"/>
  <c r="D812" i="6"/>
  <c r="R812" i="6"/>
  <c r="A812" i="6"/>
  <c r="BZ812" i="6"/>
  <c r="BY813" i="6"/>
  <c r="BN814" i="6"/>
  <c r="BX813" i="6"/>
  <c r="BU813" i="6"/>
  <c r="BP813" i="6"/>
  <c r="CA813" i="6"/>
  <c r="BQ813" i="6"/>
  <c r="BM813" i="6"/>
  <c r="CS813" i="6"/>
  <c r="CG813" i="6"/>
  <c r="CY813" i="6"/>
  <c r="CM813" i="6"/>
  <c r="AT812" i="6"/>
  <c r="AS812" i="6"/>
  <c r="AU812" i="6"/>
  <c r="DE811" i="6"/>
  <c r="DF811" i="6"/>
  <c r="BV812" i="6"/>
  <c r="DG811" i="6"/>
  <c r="BW811" i="6"/>
  <c r="BT811" i="6"/>
  <c r="CB810" i="6"/>
  <c r="CC810" i="6" s="1"/>
  <c r="P811" i="6"/>
  <c r="Q811" i="6" s="1"/>
  <c r="H812" i="6"/>
  <c r="BR813" i="6" l="1"/>
  <c r="BS813" i="6" s="1"/>
  <c r="AP813" i="6"/>
  <c r="B814" i="6"/>
  <c r="AM813" i="6"/>
  <c r="I813" i="6"/>
  <c r="U813" i="6"/>
  <c r="AD813" i="6"/>
  <c r="A813" i="6"/>
  <c r="M813" i="6"/>
  <c r="E813" i="6"/>
  <c r="AG813" i="6"/>
  <c r="AJ813" i="6"/>
  <c r="O813" i="6"/>
  <c r="R813" i="6"/>
  <c r="F813" i="6"/>
  <c r="G813" i="6" s="1"/>
  <c r="D813" i="6"/>
  <c r="X813" i="6"/>
  <c r="L813" i="6"/>
  <c r="AA813" i="6"/>
  <c r="N812" i="6"/>
  <c r="BZ813" i="6"/>
  <c r="BY814" i="6"/>
  <c r="BN815" i="6"/>
  <c r="BX814" i="6"/>
  <c r="BU814" i="6"/>
  <c r="CA814" i="6"/>
  <c r="BP814" i="6"/>
  <c r="BM814" i="6"/>
  <c r="BR814" i="6"/>
  <c r="BQ814" i="6"/>
  <c r="CG814" i="6"/>
  <c r="CM814" i="6"/>
  <c r="CS814" i="6"/>
  <c r="CY814" i="6"/>
  <c r="J814" i="6"/>
  <c r="AU813" i="6"/>
  <c r="K813" i="6"/>
  <c r="AT813" i="6"/>
  <c r="AS813" i="6"/>
  <c r="DG812" i="6"/>
  <c r="BV813" i="6"/>
  <c r="DF812" i="6"/>
  <c r="BW812" i="6"/>
  <c r="DE812" i="6"/>
  <c r="BT812" i="6"/>
  <c r="CB811" i="6"/>
  <c r="CC811" i="6" s="1"/>
  <c r="H813" i="6"/>
  <c r="P812" i="6"/>
  <c r="Q812" i="6" s="1"/>
  <c r="BS814" i="6" l="1"/>
  <c r="N813" i="6"/>
  <c r="M814" i="6"/>
  <c r="D814" i="6"/>
  <c r="E814" i="6"/>
  <c r="I814" i="6"/>
  <c r="K814" i="6" s="1"/>
  <c r="O814" i="6"/>
  <c r="U814" i="6"/>
  <c r="X814" i="6"/>
  <c r="L814" i="6"/>
  <c r="F814" i="6"/>
  <c r="G814" i="6" s="1"/>
  <c r="AP814" i="6"/>
  <c r="B815" i="6"/>
  <c r="BR815" i="6" s="1"/>
  <c r="BS815" i="6" s="1"/>
  <c r="AG814" i="6"/>
  <c r="AJ814" i="6"/>
  <c r="A814" i="6"/>
  <c r="AM814" i="6"/>
  <c r="R814" i="6"/>
  <c r="AD814" i="6"/>
  <c r="AA814" i="6"/>
  <c r="BZ814" i="6"/>
  <c r="BY815" i="6"/>
  <c r="BN816" i="6"/>
  <c r="BU815" i="6"/>
  <c r="CA815" i="6"/>
  <c r="BP815" i="6"/>
  <c r="BM815" i="6"/>
  <c r="BX815" i="6"/>
  <c r="BQ815" i="6"/>
  <c r="CG815" i="6"/>
  <c r="CM815" i="6"/>
  <c r="CS815" i="6"/>
  <c r="CY815" i="6"/>
  <c r="AU814" i="6"/>
  <c r="AS814" i="6"/>
  <c r="J815" i="6"/>
  <c r="AT814" i="6"/>
  <c r="DE813" i="6"/>
  <c r="BV814" i="6"/>
  <c r="BW813" i="6"/>
  <c r="DG813" i="6"/>
  <c r="DF813" i="6"/>
  <c r="BT813" i="6"/>
  <c r="CB812" i="6"/>
  <c r="CC812" i="6" s="1"/>
  <c r="P813" i="6"/>
  <c r="Q813" i="6" s="1"/>
  <c r="H814" i="6"/>
  <c r="N814" i="6" l="1"/>
  <c r="AJ815" i="6"/>
  <c r="I815" i="6"/>
  <c r="K815" i="6" s="1"/>
  <c r="D815" i="6"/>
  <c r="AG815" i="6"/>
  <c r="AD815" i="6"/>
  <c r="E815" i="6"/>
  <c r="B816" i="6"/>
  <c r="A815" i="6"/>
  <c r="AA815" i="6"/>
  <c r="AP815" i="6"/>
  <c r="L815" i="6"/>
  <c r="AM815" i="6"/>
  <c r="X815" i="6"/>
  <c r="F815" i="6"/>
  <c r="G815" i="6" s="1"/>
  <c r="R815" i="6"/>
  <c r="O815" i="6"/>
  <c r="M815" i="6"/>
  <c r="U815" i="6"/>
  <c r="BY816" i="6"/>
  <c r="BN817" i="6"/>
  <c r="BM816" i="6"/>
  <c r="CA816" i="6"/>
  <c r="BP816" i="6"/>
  <c r="CS816" i="6"/>
  <c r="BQ816" i="6"/>
  <c r="BU816" i="6"/>
  <c r="CG816" i="6"/>
  <c r="CM816" i="6"/>
  <c r="CY816" i="6"/>
  <c r="BX816" i="6"/>
  <c r="BZ815" i="6"/>
  <c r="AU815" i="6"/>
  <c r="AT815" i="6"/>
  <c r="AS815" i="6"/>
  <c r="BW814" i="6"/>
  <c r="DG814" i="6"/>
  <c r="DF814" i="6"/>
  <c r="DE814" i="6"/>
  <c r="BV815" i="6"/>
  <c r="BT814" i="6"/>
  <c r="CB813" i="6"/>
  <c r="CC813" i="6" s="1"/>
  <c r="P814" i="6"/>
  <c r="Q814" i="6" s="1"/>
  <c r="H815" i="6"/>
  <c r="M816" i="6" l="1"/>
  <c r="AA816" i="6"/>
  <c r="AJ816" i="6"/>
  <c r="O816" i="6"/>
  <c r="AG816" i="6"/>
  <c r="B817" i="6"/>
  <c r="BR817" i="6" s="1"/>
  <c r="A816" i="6"/>
  <c r="AM816" i="6"/>
  <c r="AD816" i="6"/>
  <c r="L816" i="6"/>
  <c r="D816" i="6"/>
  <c r="AP816" i="6"/>
  <c r="E816" i="6"/>
  <c r="U816" i="6"/>
  <c r="X816" i="6"/>
  <c r="F816" i="6"/>
  <c r="G816" i="6" s="1"/>
  <c r="R816" i="6"/>
  <c r="I816" i="6"/>
  <c r="N815" i="6"/>
  <c r="J816" i="6"/>
  <c r="K816" i="6" s="1"/>
  <c r="BR816" i="6"/>
  <c r="BS816" i="6" s="1"/>
  <c r="BZ816" i="6"/>
  <c r="BY817" i="6"/>
  <c r="BN818" i="6"/>
  <c r="BM817" i="6"/>
  <c r="BQ817" i="6"/>
  <c r="CA817" i="6"/>
  <c r="BU817" i="6"/>
  <c r="BP817" i="6"/>
  <c r="CS817" i="6"/>
  <c r="BX817" i="6"/>
  <c r="CG817" i="6"/>
  <c r="CY817" i="6"/>
  <c r="CM817" i="6"/>
  <c r="BW815" i="6"/>
  <c r="DG815" i="6"/>
  <c r="BV816" i="6"/>
  <c r="DF815" i="6"/>
  <c r="DE815" i="6"/>
  <c r="BT815" i="6"/>
  <c r="CB814" i="6"/>
  <c r="CC814" i="6" s="1"/>
  <c r="H816" i="6"/>
  <c r="P815" i="6"/>
  <c r="Q815" i="6" s="1"/>
  <c r="J817" i="6" l="1"/>
  <c r="AS817" i="6" s="1"/>
  <c r="AS816" i="6"/>
  <c r="AU816" i="6"/>
  <c r="BS817" i="6"/>
  <c r="AT816" i="6"/>
  <c r="N816" i="6"/>
  <c r="L817" i="6"/>
  <c r="B818" i="6"/>
  <c r="AD817" i="6"/>
  <c r="X817" i="6"/>
  <c r="D817" i="6"/>
  <c r="R817" i="6"/>
  <c r="I817" i="6"/>
  <c r="AA817" i="6"/>
  <c r="AP817" i="6"/>
  <c r="E817" i="6"/>
  <c r="F817" i="6"/>
  <c r="G817" i="6" s="1"/>
  <c r="M817" i="6"/>
  <c r="A817" i="6"/>
  <c r="U817" i="6"/>
  <c r="AJ817" i="6"/>
  <c r="O817" i="6"/>
  <c r="AM817" i="6"/>
  <c r="AG817" i="6"/>
  <c r="BZ817" i="6"/>
  <c r="BY818" i="6"/>
  <c r="BN819" i="6"/>
  <c r="CA818" i="6"/>
  <c r="BQ818" i="6"/>
  <c r="BX818" i="6"/>
  <c r="BM818" i="6"/>
  <c r="BR818" i="6"/>
  <c r="CG818" i="6"/>
  <c r="CM818" i="6"/>
  <c r="BU818" i="6"/>
  <c r="BP818" i="6"/>
  <c r="CY818" i="6"/>
  <c r="CS818" i="6"/>
  <c r="DF816" i="6"/>
  <c r="BW816" i="6"/>
  <c r="DG816" i="6"/>
  <c r="BV817" i="6"/>
  <c r="DE816" i="6"/>
  <c r="BT816" i="6"/>
  <c r="CB815" i="6"/>
  <c r="CC815" i="6" s="1"/>
  <c r="P816" i="6"/>
  <c r="Q816" i="6" s="1"/>
  <c r="H817" i="6"/>
  <c r="BS818" i="6" l="1"/>
  <c r="AU817" i="6"/>
  <c r="K817" i="6"/>
  <c r="AT817" i="6"/>
  <c r="J818" i="6"/>
  <c r="J819" i="6" s="1"/>
  <c r="N817" i="6"/>
  <c r="AP818" i="6"/>
  <c r="E818" i="6"/>
  <c r="AG818" i="6"/>
  <c r="AD818" i="6"/>
  <c r="A818" i="6"/>
  <c r="U818" i="6"/>
  <c r="D818" i="6"/>
  <c r="B819" i="6"/>
  <c r="X818" i="6"/>
  <c r="O818" i="6"/>
  <c r="AJ818" i="6"/>
  <c r="R818" i="6"/>
  <c r="L818" i="6"/>
  <c r="M818" i="6"/>
  <c r="F818" i="6"/>
  <c r="G818" i="6" s="1"/>
  <c r="I818" i="6"/>
  <c r="AA818" i="6"/>
  <c r="AM818" i="6"/>
  <c r="BZ818" i="6"/>
  <c r="BY819" i="6"/>
  <c r="BN820" i="6"/>
  <c r="BQ819" i="6"/>
  <c r="BX819" i="6"/>
  <c r="BU819" i="6"/>
  <c r="CG819" i="6"/>
  <c r="CM819" i="6"/>
  <c r="CS819" i="6"/>
  <c r="CA819" i="6"/>
  <c r="CY819" i="6"/>
  <c r="BP819" i="6"/>
  <c r="BM819" i="6"/>
  <c r="AS818" i="6"/>
  <c r="AT818" i="6"/>
  <c r="DF817" i="6"/>
  <c r="BW817" i="6"/>
  <c r="DG817" i="6"/>
  <c r="DE817" i="6"/>
  <c r="BV818" i="6"/>
  <c r="BT817" i="6"/>
  <c r="CB816" i="6"/>
  <c r="CC816" i="6" s="1"/>
  <c r="H818" i="6"/>
  <c r="P817" i="6"/>
  <c r="Q817" i="6" s="1"/>
  <c r="AU818" i="6" l="1"/>
  <c r="K818" i="6"/>
  <c r="N818" i="6"/>
  <c r="R819" i="6"/>
  <c r="L819" i="6"/>
  <c r="AP819" i="6"/>
  <c r="D819" i="6"/>
  <c r="M819" i="6"/>
  <c r="U819" i="6"/>
  <c r="I819" i="6"/>
  <c r="AG819" i="6"/>
  <c r="E819" i="6"/>
  <c r="AD819" i="6"/>
  <c r="O819" i="6"/>
  <c r="AJ819" i="6"/>
  <c r="AA819" i="6"/>
  <c r="AM819" i="6"/>
  <c r="F819" i="6"/>
  <c r="G819" i="6" s="1"/>
  <c r="B820" i="6"/>
  <c r="X819" i="6"/>
  <c r="A819" i="6"/>
  <c r="BR819" i="6"/>
  <c r="BS819" i="6" s="1"/>
  <c r="BZ819" i="6"/>
  <c r="BY820" i="6"/>
  <c r="BQ820" i="6"/>
  <c r="BX820" i="6"/>
  <c r="BU820" i="6"/>
  <c r="BN821" i="6"/>
  <c r="BP820" i="6"/>
  <c r="CA820" i="6"/>
  <c r="BM820" i="6"/>
  <c r="CS820" i="6"/>
  <c r="CG820" i="6"/>
  <c r="CM820" i="6"/>
  <c r="CY820" i="6"/>
  <c r="AT819" i="6"/>
  <c r="AU819" i="6"/>
  <c r="AS819" i="6"/>
  <c r="K819" i="6"/>
  <c r="J820" i="6"/>
  <c r="DF818" i="6"/>
  <c r="BW818" i="6"/>
  <c r="DE818" i="6"/>
  <c r="BV819" i="6"/>
  <c r="DG818" i="6"/>
  <c r="BT818" i="6"/>
  <c r="CB817" i="6"/>
  <c r="CC817" i="6" s="1"/>
  <c r="H819" i="6"/>
  <c r="P818" i="6"/>
  <c r="Q818" i="6" s="1"/>
  <c r="AD820" i="6" l="1"/>
  <c r="L820" i="6"/>
  <c r="R820" i="6"/>
  <c r="A820" i="6"/>
  <c r="E820" i="6"/>
  <c r="AP820" i="6"/>
  <c r="D820" i="6"/>
  <c r="AG820" i="6"/>
  <c r="M820" i="6"/>
  <c r="I820" i="6"/>
  <c r="F820" i="6"/>
  <c r="G820" i="6" s="1"/>
  <c r="AA820" i="6"/>
  <c r="U820" i="6"/>
  <c r="AJ820" i="6"/>
  <c r="O820" i="6"/>
  <c r="AM820" i="6"/>
  <c r="X820" i="6"/>
  <c r="B821" i="6"/>
  <c r="BR820" i="6"/>
  <c r="BS820" i="6" s="1"/>
  <c r="N819" i="6"/>
  <c r="BY821" i="6"/>
  <c r="BN822" i="6"/>
  <c r="BQ821" i="6"/>
  <c r="BX821" i="6"/>
  <c r="BU821" i="6"/>
  <c r="BP821" i="6"/>
  <c r="BR821" i="6"/>
  <c r="BM821" i="6"/>
  <c r="CS821" i="6"/>
  <c r="CG821" i="6"/>
  <c r="CM821" i="6"/>
  <c r="CY821" i="6"/>
  <c r="CA821" i="6"/>
  <c r="BZ820" i="6"/>
  <c r="AU820" i="6"/>
  <c r="J821" i="6"/>
  <c r="K820" i="6"/>
  <c r="AT820" i="6"/>
  <c r="AS820" i="6"/>
  <c r="BV820" i="6"/>
  <c r="BW819" i="6"/>
  <c r="DF819" i="6"/>
  <c r="DE819" i="6"/>
  <c r="DG819" i="6"/>
  <c r="BT819" i="6"/>
  <c r="CB818" i="6"/>
  <c r="CC818" i="6" s="1"/>
  <c r="H820" i="6"/>
  <c r="P819" i="6"/>
  <c r="Q819" i="6" s="1"/>
  <c r="BS821" i="6" l="1"/>
  <c r="X821" i="6"/>
  <c r="L821" i="6"/>
  <c r="AM821" i="6"/>
  <c r="M821" i="6"/>
  <c r="I821" i="6"/>
  <c r="K821" i="6" s="1"/>
  <c r="AP821" i="6"/>
  <c r="O821" i="6"/>
  <c r="F821" i="6"/>
  <c r="G821" i="6" s="1"/>
  <c r="U821" i="6"/>
  <c r="E821" i="6"/>
  <c r="AG821" i="6"/>
  <c r="AJ821" i="6"/>
  <c r="B822" i="6"/>
  <c r="BR822" i="6" s="1"/>
  <c r="BS822" i="6" s="1"/>
  <c r="AD821" i="6"/>
  <c r="A821" i="6"/>
  <c r="R821" i="6"/>
  <c r="D821" i="6"/>
  <c r="AA821" i="6"/>
  <c r="N820" i="6"/>
  <c r="BZ821" i="6"/>
  <c r="BY822" i="6"/>
  <c r="BN823" i="6"/>
  <c r="BU822" i="6"/>
  <c r="BP822" i="6"/>
  <c r="BM822" i="6"/>
  <c r="BQ822" i="6"/>
  <c r="CA822" i="6"/>
  <c r="CG822" i="6"/>
  <c r="CM822" i="6"/>
  <c r="CS822" i="6"/>
  <c r="BX822" i="6"/>
  <c r="CY822" i="6"/>
  <c r="AU821" i="6"/>
  <c r="AT821" i="6"/>
  <c r="AS821" i="6"/>
  <c r="BW820" i="6"/>
  <c r="DE820" i="6"/>
  <c r="BV821" i="6"/>
  <c r="DF820" i="6"/>
  <c r="DG820" i="6"/>
  <c r="BT820" i="6"/>
  <c r="CB819" i="6"/>
  <c r="CC819" i="6" s="1"/>
  <c r="H821" i="6"/>
  <c r="P820" i="6"/>
  <c r="Q820" i="6" s="1"/>
  <c r="J822" i="6" l="1"/>
  <c r="AU822" i="6" s="1"/>
  <c r="N821" i="6"/>
  <c r="AJ822" i="6"/>
  <c r="A822" i="6"/>
  <c r="AM822" i="6"/>
  <c r="D822" i="6"/>
  <c r="AA822" i="6"/>
  <c r="B823" i="6"/>
  <c r="BR823" i="6" s="1"/>
  <c r="BS823" i="6" s="1"/>
  <c r="X822" i="6"/>
  <c r="L822" i="6"/>
  <c r="AD822" i="6"/>
  <c r="F822" i="6"/>
  <c r="G822" i="6" s="1"/>
  <c r="M822" i="6"/>
  <c r="I822" i="6"/>
  <c r="K822" i="6" s="1"/>
  <c r="R822" i="6"/>
  <c r="E822" i="6"/>
  <c r="O822" i="6"/>
  <c r="U822" i="6"/>
  <c r="AP822" i="6"/>
  <c r="AG822" i="6"/>
  <c r="BY823" i="6"/>
  <c r="BN824" i="6"/>
  <c r="BP823" i="6"/>
  <c r="CA823" i="6"/>
  <c r="BM823" i="6"/>
  <c r="BQ823" i="6"/>
  <c r="BX823" i="6"/>
  <c r="BU823" i="6"/>
  <c r="CG823" i="6"/>
  <c r="CM823" i="6"/>
  <c r="CS823" i="6"/>
  <c r="CY823" i="6"/>
  <c r="BZ822" i="6"/>
  <c r="AT822" i="6"/>
  <c r="DE821" i="6"/>
  <c r="BV822" i="6"/>
  <c r="BW821" i="6"/>
  <c r="DG821" i="6"/>
  <c r="DF821" i="6"/>
  <c r="BT821" i="6"/>
  <c r="CB820" i="6"/>
  <c r="CC820" i="6" s="1"/>
  <c r="H822" i="6"/>
  <c r="P821" i="6"/>
  <c r="Q821" i="6" s="1"/>
  <c r="AS822" i="6" l="1"/>
  <c r="R823" i="6"/>
  <c r="O823" i="6"/>
  <c r="A823" i="6"/>
  <c r="U823" i="6"/>
  <c r="AJ823" i="6"/>
  <c r="I823" i="6"/>
  <c r="L823" i="6"/>
  <c r="AM823" i="6"/>
  <c r="M823" i="6"/>
  <c r="AG823" i="6"/>
  <c r="B824" i="6"/>
  <c r="E823" i="6"/>
  <c r="AP823" i="6"/>
  <c r="AD823" i="6"/>
  <c r="F823" i="6"/>
  <c r="G823" i="6" s="1"/>
  <c r="AA823" i="6"/>
  <c r="X823" i="6"/>
  <c r="D823" i="6"/>
  <c r="J823" i="6"/>
  <c r="J824" i="6" s="1"/>
  <c r="BZ823" i="6"/>
  <c r="N822" i="6"/>
  <c r="BY824" i="6"/>
  <c r="BN825" i="6"/>
  <c r="BM824" i="6"/>
  <c r="CA824" i="6"/>
  <c r="BX824" i="6"/>
  <c r="BU824" i="6"/>
  <c r="BQ824" i="6"/>
  <c r="BP824" i="6"/>
  <c r="CS824" i="6"/>
  <c r="CM824" i="6"/>
  <c r="CG824" i="6"/>
  <c r="CY824" i="6"/>
  <c r="BW822" i="6"/>
  <c r="DE822" i="6"/>
  <c r="DF822" i="6"/>
  <c r="BV823" i="6"/>
  <c r="DG822" i="6"/>
  <c r="BT822" i="6"/>
  <c r="CB821" i="6"/>
  <c r="CC821" i="6" s="1"/>
  <c r="H823" i="6"/>
  <c r="P822" i="6"/>
  <c r="Q822" i="6" s="1"/>
  <c r="K823" i="6" l="1"/>
  <c r="AT823" i="6"/>
  <c r="AS823" i="6"/>
  <c r="N823" i="6"/>
  <c r="AU823" i="6"/>
  <c r="BZ824" i="6"/>
  <c r="AD824" i="6"/>
  <c r="D824" i="6"/>
  <c r="AM824" i="6"/>
  <c r="AJ824" i="6"/>
  <c r="AP824" i="6"/>
  <c r="AG824" i="6"/>
  <c r="X824" i="6"/>
  <c r="E824" i="6"/>
  <c r="I824" i="6"/>
  <c r="K824" i="6" s="1"/>
  <c r="M824" i="6"/>
  <c r="A824" i="6"/>
  <c r="AA824" i="6"/>
  <c r="L824" i="6"/>
  <c r="U824" i="6"/>
  <c r="R824" i="6"/>
  <c r="B825" i="6"/>
  <c r="J825" i="6" s="1"/>
  <c r="O824" i="6"/>
  <c r="F824" i="6"/>
  <c r="G824" i="6" s="1"/>
  <c r="BR824" i="6"/>
  <c r="BS824" i="6" s="1"/>
  <c r="BY825" i="6"/>
  <c r="BN826" i="6"/>
  <c r="BM825" i="6"/>
  <c r="BX825" i="6"/>
  <c r="BU825" i="6"/>
  <c r="CA825" i="6"/>
  <c r="BP825" i="6"/>
  <c r="CS825" i="6"/>
  <c r="BQ825" i="6"/>
  <c r="CG825" i="6"/>
  <c r="CY825" i="6"/>
  <c r="CM825" i="6"/>
  <c r="AU824" i="6"/>
  <c r="AS824" i="6"/>
  <c r="AT824" i="6"/>
  <c r="BW823" i="6"/>
  <c r="DE823" i="6"/>
  <c r="BV824" i="6"/>
  <c r="DG823" i="6"/>
  <c r="DF823" i="6"/>
  <c r="BT823" i="6"/>
  <c r="CB822" i="6"/>
  <c r="CC822" i="6" s="1"/>
  <c r="H824" i="6"/>
  <c r="P823" i="6"/>
  <c r="Q823" i="6" s="1"/>
  <c r="BR825" i="6" l="1"/>
  <c r="BS825" i="6" s="1"/>
  <c r="N824" i="6"/>
  <c r="AJ825" i="6"/>
  <c r="B826" i="6"/>
  <c r="J826" i="6" s="1"/>
  <c r="M825" i="6"/>
  <c r="L825" i="6"/>
  <c r="X825" i="6"/>
  <c r="A825" i="6"/>
  <c r="D825" i="6"/>
  <c r="AD825" i="6"/>
  <c r="E825" i="6"/>
  <c r="AM825" i="6"/>
  <c r="R825" i="6"/>
  <c r="O825" i="6"/>
  <c r="U825" i="6"/>
  <c r="AG825" i="6"/>
  <c r="AA825" i="6"/>
  <c r="AP825" i="6"/>
  <c r="F825" i="6"/>
  <c r="G825" i="6" s="1"/>
  <c r="I825" i="6"/>
  <c r="K825" i="6" s="1"/>
  <c r="BZ825" i="6"/>
  <c r="BY826" i="6"/>
  <c r="BN827" i="6"/>
  <c r="CA826" i="6"/>
  <c r="BQ826" i="6"/>
  <c r="BX826" i="6"/>
  <c r="BP826" i="6"/>
  <c r="BR826" i="6"/>
  <c r="BU826" i="6"/>
  <c r="CG826" i="6"/>
  <c r="CM826" i="6"/>
  <c r="BM826" i="6"/>
  <c r="CS826" i="6"/>
  <c r="CY826" i="6"/>
  <c r="AT825" i="6"/>
  <c r="AU825" i="6"/>
  <c r="AS825" i="6"/>
  <c r="DE824" i="6"/>
  <c r="BW824" i="6"/>
  <c r="BV825" i="6"/>
  <c r="DF824" i="6"/>
  <c r="DG824" i="6"/>
  <c r="BT824" i="6"/>
  <c r="CB823" i="6"/>
  <c r="CC823" i="6" s="1"/>
  <c r="H825" i="6"/>
  <c r="P824" i="6"/>
  <c r="Q824" i="6" s="1"/>
  <c r="N825" i="6" l="1"/>
  <c r="BS826" i="6"/>
  <c r="BZ826" i="6"/>
  <c r="R826" i="6"/>
  <c r="L826" i="6"/>
  <c r="AM826" i="6"/>
  <c r="AP826" i="6"/>
  <c r="AJ826" i="6"/>
  <c r="D826" i="6"/>
  <c r="I826" i="6"/>
  <c r="K826" i="6" s="1"/>
  <c r="AG826" i="6"/>
  <c r="AD826" i="6"/>
  <c r="F826" i="6"/>
  <c r="G826" i="6" s="1"/>
  <c r="X826" i="6"/>
  <c r="B827" i="6"/>
  <c r="J827" i="6" s="1"/>
  <c r="A826" i="6"/>
  <c r="AA826" i="6"/>
  <c r="M826" i="6"/>
  <c r="O826" i="6"/>
  <c r="E826" i="6"/>
  <c r="U826" i="6"/>
  <c r="BY827" i="6"/>
  <c r="BN828" i="6"/>
  <c r="BQ827" i="6"/>
  <c r="BU827" i="6"/>
  <c r="BP827" i="6"/>
  <c r="BM827" i="6"/>
  <c r="CA827" i="6"/>
  <c r="CG827" i="6"/>
  <c r="CM827" i="6"/>
  <c r="CS827" i="6"/>
  <c r="BX827" i="6"/>
  <c r="CY827" i="6"/>
  <c r="AS826" i="6"/>
  <c r="AT826" i="6"/>
  <c r="AU826" i="6"/>
  <c r="DF825" i="6"/>
  <c r="BW825" i="6"/>
  <c r="DE825" i="6"/>
  <c r="BV826" i="6"/>
  <c r="DG825" i="6"/>
  <c r="BT825" i="6"/>
  <c r="CB824" i="6"/>
  <c r="CC824" i="6" s="1"/>
  <c r="H826" i="6"/>
  <c r="P825" i="6"/>
  <c r="Q825" i="6" s="1"/>
  <c r="BR827" i="6" l="1"/>
  <c r="BS827" i="6" s="1"/>
  <c r="N826" i="6"/>
  <c r="M827" i="6"/>
  <c r="A827" i="6"/>
  <c r="AJ827" i="6"/>
  <c r="D827" i="6"/>
  <c r="F827" i="6"/>
  <c r="G827" i="6" s="1"/>
  <c r="U827" i="6"/>
  <c r="E827" i="6"/>
  <c r="AG827" i="6"/>
  <c r="AP827" i="6"/>
  <c r="I827" i="6"/>
  <c r="AM827" i="6"/>
  <c r="AA827" i="6"/>
  <c r="X827" i="6"/>
  <c r="O827" i="6"/>
  <c r="R827" i="6"/>
  <c r="L827" i="6"/>
  <c r="AD827" i="6"/>
  <c r="B828" i="6"/>
  <c r="J828" i="6" s="1"/>
  <c r="BZ827" i="6"/>
  <c r="BY828" i="6"/>
  <c r="BQ828" i="6"/>
  <c r="BX828" i="6"/>
  <c r="BU828" i="6"/>
  <c r="BP828" i="6"/>
  <c r="BM828" i="6"/>
  <c r="BR828" i="6"/>
  <c r="CS828" i="6"/>
  <c r="CA828" i="6"/>
  <c r="BN829" i="6"/>
  <c r="CG828" i="6"/>
  <c r="CM828" i="6"/>
  <c r="CY828" i="6"/>
  <c r="AT827" i="6"/>
  <c r="K827" i="6"/>
  <c r="AS827" i="6"/>
  <c r="AU827" i="6"/>
  <c r="BW826" i="6"/>
  <c r="DF826" i="6"/>
  <c r="DG826" i="6"/>
  <c r="BV827" i="6"/>
  <c r="DE826" i="6"/>
  <c r="BT826" i="6"/>
  <c r="CB825" i="6"/>
  <c r="CC825" i="6" s="1"/>
  <c r="H827" i="6"/>
  <c r="P826" i="6"/>
  <c r="Q826" i="6" s="1"/>
  <c r="BS828" i="6" l="1"/>
  <c r="N827" i="6"/>
  <c r="X828" i="6"/>
  <c r="B829" i="6"/>
  <c r="R828" i="6"/>
  <c r="I828" i="6"/>
  <c r="K828" i="6" s="1"/>
  <c r="F828" i="6"/>
  <c r="G828" i="6" s="1"/>
  <c r="U828" i="6"/>
  <c r="AP828" i="6"/>
  <c r="AJ828" i="6"/>
  <c r="AM828" i="6"/>
  <c r="AD828" i="6"/>
  <c r="D828" i="6"/>
  <c r="A828" i="6"/>
  <c r="E828" i="6"/>
  <c r="M828" i="6"/>
  <c r="L828" i="6"/>
  <c r="AA828" i="6"/>
  <c r="AG828" i="6"/>
  <c r="O828" i="6"/>
  <c r="BZ828" i="6"/>
  <c r="BY829" i="6"/>
  <c r="BN830" i="6"/>
  <c r="BQ829" i="6"/>
  <c r="BX829" i="6"/>
  <c r="BU829" i="6"/>
  <c r="BP829" i="6"/>
  <c r="CA829" i="6"/>
  <c r="BM829" i="6"/>
  <c r="BR829" i="6"/>
  <c r="CS829" i="6"/>
  <c r="CG829" i="6"/>
  <c r="CM829" i="6"/>
  <c r="CY829" i="6"/>
  <c r="AU828" i="6"/>
  <c r="AT828" i="6"/>
  <c r="AS828" i="6"/>
  <c r="J829" i="6"/>
  <c r="BW827" i="6"/>
  <c r="DF827" i="6"/>
  <c r="DG827" i="6"/>
  <c r="BV828" i="6"/>
  <c r="DE827" i="6"/>
  <c r="BT827" i="6"/>
  <c r="CB826" i="6"/>
  <c r="CC826" i="6" s="1"/>
  <c r="P827" i="6"/>
  <c r="Q827" i="6" s="1"/>
  <c r="H828" i="6"/>
  <c r="BS829" i="6" l="1"/>
  <c r="BZ829" i="6"/>
  <c r="N828" i="6"/>
  <c r="M829" i="6"/>
  <c r="E829" i="6"/>
  <c r="AD829" i="6"/>
  <c r="A829" i="6"/>
  <c r="D829" i="6"/>
  <c r="U829" i="6"/>
  <c r="F829" i="6"/>
  <c r="G829" i="6" s="1"/>
  <c r="AG829" i="6"/>
  <c r="AJ829" i="6"/>
  <c r="B830" i="6"/>
  <c r="J830" i="6" s="1"/>
  <c r="AA829" i="6"/>
  <c r="X829" i="6"/>
  <c r="L829" i="6"/>
  <c r="R829" i="6"/>
  <c r="I829" i="6"/>
  <c r="AP829" i="6"/>
  <c r="O829" i="6"/>
  <c r="AM829" i="6"/>
  <c r="BY830" i="6"/>
  <c r="BN831" i="6"/>
  <c r="BX830" i="6"/>
  <c r="BU830" i="6"/>
  <c r="CA830" i="6"/>
  <c r="BP830" i="6"/>
  <c r="BM830" i="6"/>
  <c r="BR830" i="6"/>
  <c r="BQ830" i="6"/>
  <c r="CG830" i="6"/>
  <c r="CS830" i="6"/>
  <c r="CM830" i="6"/>
  <c r="CY830" i="6"/>
  <c r="AT829" i="6"/>
  <c r="AU829" i="6"/>
  <c r="AS829" i="6"/>
  <c r="K829" i="6"/>
  <c r="DE828" i="6"/>
  <c r="DG828" i="6"/>
  <c r="BW828" i="6"/>
  <c r="BV829" i="6"/>
  <c r="DF828" i="6"/>
  <c r="BT828" i="6"/>
  <c r="CB827" i="6"/>
  <c r="CC827" i="6" s="1"/>
  <c r="H829" i="6"/>
  <c r="P828" i="6"/>
  <c r="Q828" i="6" s="1"/>
  <c r="BS830" i="6" l="1"/>
  <c r="N829" i="6"/>
  <c r="BZ830" i="6"/>
  <c r="R830" i="6"/>
  <c r="D830" i="6"/>
  <c r="U830" i="6"/>
  <c r="O830" i="6"/>
  <c r="AM830" i="6"/>
  <c r="AD830" i="6"/>
  <c r="E830" i="6"/>
  <c r="I830" i="6"/>
  <c r="K830" i="6" s="1"/>
  <c r="AG830" i="6"/>
  <c r="M830" i="6"/>
  <c r="AA830" i="6"/>
  <c r="AJ830" i="6"/>
  <c r="A830" i="6"/>
  <c r="F830" i="6"/>
  <c r="G830" i="6" s="1"/>
  <c r="X830" i="6"/>
  <c r="L830" i="6"/>
  <c r="AP830" i="6"/>
  <c r="B831" i="6"/>
  <c r="BR831" i="6" s="1"/>
  <c r="BY831" i="6"/>
  <c r="BN832" i="6"/>
  <c r="BU831" i="6"/>
  <c r="BP831" i="6"/>
  <c r="BM831" i="6"/>
  <c r="BX831" i="6"/>
  <c r="CA831" i="6"/>
  <c r="CM831" i="6"/>
  <c r="CG831" i="6"/>
  <c r="CS831" i="6"/>
  <c r="CY831" i="6"/>
  <c r="BQ831" i="6"/>
  <c r="AS830" i="6"/>
  <c r="AU830" i="6"/>
  <c r="AT830" i="6"/>
  <c r="DG829" i="6"/>
  <c r="BW829" i="6"/>
  <c r="DE829" i="6"/>
  <c r="DF829" i="6"/>
  <c r="BV830" i="6"/>
  <c r="BT829" i="6"/>
  <c r="CB828" i="6"/>
  <c r="CC828" i="6" s="1"/>
  <c r="P829" i="6"/>
  <c r="Q829" i="6" s="1"/>
  <c r="H830" i="6"/>
  <c r="BS831" i="6" l="1"/>
  <c r="J831" i="6"/>
  <c r="N830" i="6"/>
  <c r="BZ831" i="6"/>
  <c r="R831" i="6"/>
  <c r="F831" i="6"/>
  <c r="G831" i="6" s="1"/>
  <c r="D831" i="6"/>
  <c r="M831" i="6"/>
  <c r="U831" i="6"/>
  <c r="A831" i="6"/>
  <c r="I831" i="6"/>
  <c r="B832" i="6"/>
  <c r="AG831" i="6"/>
  <c r="AP831" i="6"/>
  <c r="L831" i="6"/>
  <c r="E831" i="6"/>
  <c r="AD831" i="6"/>
  <c r="O831" i="6"/>
  <c r="X831" i="6"/>
  <c r="AA831" i="6"/>
  <c r="AJ831" i="6"/>
  <c r="AM831" i="6"/>
  <c r="BY832" i="6"/>
  <c r="BN833" i="6"/>
  <c r="BM832" i="6"/>
  <c r="BR832" i="6"/>
  <c r="BP832" i="6"/>
  <c r="CA832" i="6"/>
  <c r="BX832" i="6"/>
  <c r="CS832" i="6"/>
  <c r="BQ832" i="6"/>
  <c r="CG832" i="6"/>
  <c r="CM832" i="6"/>
  <c r="CY832" i="6"/>
  <c r="BU832" i="6"/>
  <c r="AT831" i="6"/>
  <c r="AS831" i="6"/>
  <c r="J832" i="6"/>
  <c r="BW830" i="6"/>
  <c r="DF830" i="6"/>
  <c r="DG830" i="6"/>
  <c r="DE830" i="6"/>
  <c r="BV831" i="6"/>
  <c r="BT830" i="6"/>
  <c r="CB829" i="6"/>
  <c r="CC829" i="6" s="1"/>
  <c r="H831" i="6"/>
  <c r="P830" i="6"/>
  <c r="Q830" i="6" s="1"/>
  <c r="BS832" i="6" l="1"/>
  <c r="K831" i="6"/>
  <c r="AU831" i="6"/>
  <c r="BZ832" i="6"/>
  <c r="X832" i="6"/>
  <c r="F832" i="6"/>
  <c r="G832" i="6" s="1"/>
  <c r="L832" i="6"/>
  <c r="R832" i="6"/>
  <c r="I832" i="6"/>
  <c r="K832" i="6" s="1"/>
  <c r="A832" i="6"/>
  <c r="AA832" i="6"/>
  <c r="AP832" i="6"/>
  <c r="U832" i="6"/>
  <c r="M832" i="6"/>
  <c r="E832" i="6"/>
  <c r="AM832" i="6"/>
  <c r="D832" i="6"/>
  <c r="AJ832" i="6"/>
  <c r="O832" i="6"/>
  <c r="AG832" i="6"/>
  <c r="AD832" i="6"/>
  <c r="B833" i="6"/>
  <c r="N831" i="6"/>
  <c r="BY833" i="6"/>
  <c r="BN834" i="6"/>
  <c r="BM833" i="6"/>
  <c r="BR833" i="6"/>
  <c r="BS833" i="6" s="1"/>
  <c r="CA833" i="6"/>
  <c r="BP833" i="6"/>
  <c r="CS833" i="6"/>
  <c r="BU833" i="6"/>
  <c r="CG833" i="6"/>
  <c r="CM833" i="6"/>
  <c r="BQ833" i="6"/>
  <c r="CY833" i="6"/>
  <c r="BX833" i="6"/>
  <c r="J833" i="6"/>
  <c r="AT832" i="6"/>
  <c r="AU832" i="6"/>
  <c r="AS832" i="6"/>
  <c r="BW831" i="6"/>
  <c r="BV832" i="6"/>
  <c r="DE831" i="6"/>
  <c r="DG831" i="6"/>
  <c r="DF831" i="6"/>
  <c r="BT831" i="6"/>
  <c r="CB830" i="6"/>
  <c r="CC830" i="6" s="1"/>
  <c r="H832" i="6"/>
  <c r="P831" i="6"/>
  <c r="Q831" i="6" s="1"/>
  <c r="N832" i="6" l="1"/>
  <c r="M833" i="6"/>
  <c r="F833" i="6"/>
  <c r="G833" i="6" s="1"/>
  <c r="AD833" i="6"/>
  <c r="L833" i="6"/>
  <c r="I833" i="6"/>
  <c r="K833" i="6" s="1"/>
  <c r="AP833" i="6"/>
  <c r="E833" i="6"/>
  <c r="AA833" i="6"/>
  <c r="A833" i="6"/>
  <c r="B834" i="6"/>
  <c r="J834" i="6" s="1"/>
  <c r="D833" i="6"/>
  <c r="AM833" i="6"/>
  <c r="AJ833" i="6"/>
  <c r="O833" i="6"/>
  <c r="X833" i="6"/>
  <c r="U833" i="6"/>
  <c r="R833" i="6"/>
  <c r="AG833" i="6"/>
  <c r="BZ833" i="6"/>
  <c r="BY834" i="6"/>
  <c r="BN835" i="6"/>
  <c r="CA834" i="6"/>
  <c r="BQ834" i="6"/>
  <c r="BX834" i="6"/>
  <c r="BM834" i="6"/>
  <c r="BP834" i="6"/>
  <c r="BU834" i="6"/>
  <c r="CG834" i="6"/>
  <c r="CY834" i="6"/>
  <c r="CS834" i="6"/>
  <c r="CM834" i="6"/>
  <c r="AT833" i="6"/>
  <c r="AS833" i="6"/>
  <c r="AU833" i="6"/>
  <c r="DE832" i="6"/>
  <c r="DG832" i="6"/>
  <c r="BW832" i="6"/>
  <c r="DF832" i="6"/>
  <c r="BV833" i="6"/>
  <c r="BT832" i="6"/>
  <c r="CB831" i="6"/>
  <c r="CC831" i="6" s="1"/>
  <c r="P832" i="6"/>
  <c r="Q832" i="6" s="1"/>
  <c r="H833" i="6"/>
  <c r="N833" i="6" l="1"/>
  <c r="M834" i="6"/>
  <c r="O834" i="6"/>
  <c r="L834" i="6"/>
  <c r="E834" i="6"/>
  <c r="B835" i="6"/>
  <c r="BR835" i="6" s="1"/>
  <c r="AJ834" i="6"/>
  <c r="AG834" i="6"/>
  <c r="F834" i="6"/>
  <c r="G834" i="6" s="1"/>
  <c r="AM834" i="6"/>
  <c r="AP834" i="6"/>
  <c r="D834" i="6"/>
  <c r="U834" i="6"/>
  <c r="A834" i="6"/>
  <c r="AD834" i="6"/>
  <c r="X834" i="6"/>
  <c r="I834" i="6"/>
  <c r="R834" i="6"/>
  <c r="AA834" i="6"/>
  <c r="BR834" i="6"/>
  <c r="BS834" i="6" s="1"/>
  <c r="BZ834" i="6"/>
  <c r="BY835" i="6"/>
  <c r="BN836" i="6"/>
  <c r="BQ835" i="6"/>
  <c r="BU835" i="6"/>
  <c r="BM835" i="6"/>
  <c r="CM835" i="6"/>
  <c r="CG835" i="6"/>
  <c r="CA835" i="6"/>
  <c r="CS835" i="6"/>
  <c r="BP835" i="6"/>
  <c r="CY835" i="6"/>
  <c r="BX835" i="6"/>
  <c r="AU834" i="6"/>
  <c r="K834" i="6"/>
  <c r="AS834" i="6"/>
  <c r="AT834" i="6"/>
  <c r="BV834" i="6"/>
  <c r="DF833" i="6"/>
  <c r="BW833" i="6"/>
  <c r="DG833" i="6"/>
  <c r="DE833" i="6"/>
  <c r="BT833" i="6"/>
  <c r="CB832" i="6"/>
  <c r="CC832" i="6" s="1"/>
  <c r="H834" i="6"/>
  <c r="P833" i="6"/>
  <c r="Q833" i="6" s="1"/>
  <c r="BS835" i="6" l="1"/>
  <c r="J835" i="6"/>
  <c r="N834" i="6"/>
  <c r="AP835" i="6"/>
  <c r="D835" i="6"/>
  <c r="AM835" i="6"/>
  <c r="O835" i="6"/>
  <c r="X835" i="6"/>
  <c r="A835" i="6"/>
  <c r="B836" i="6"/>
  <c r="AD835" i="6"/>
  <c r="E835" i="6"/>
  <c r="AA835" i="6"/>
  <c r="R835" i="6"/>
  <c r="L835" i="6"/>
  <c r="M835" i="6"/>
  <c r="I835" i="6"/>
  <c r="U835" i="6"/>
  <c r="AJ835" i="6"/>
  <c r="F835" i="6"/>
  <c r="G835" i="6" s="1"/>
  <c r="AG835" i="6"/>
  <c r="BZ835" i="6"/>
  <c r="BY836" i="6"/>
  <c r="BN837" i="6"/>
  <c r="BQ836" i="6"/>
  <c r="BX836" i="6"/>
  <c r="BU836" i="6"/>
  <c r="BP836" i="6"/>
  <c r="CA836" i="6"/>
  <c r="CS836" i="6"/>
  <c r="BM836" i="6"/>
  <c r="CG836" i="6"/>
  <c r="CM836" i="6"/>
  <c r="BR836" i="6"/>
  <c r="BS836" i="6" s="1"/>
  <c r="CY836" i="6"/>
  <c r="AU835" i="6"/>
  <c r="AS835" i="6"/>
  <c r="BW834" i="6"/>
  <c r="DG834" i="6"/>
  <c r="BV835" i="6"/>
  <c r="DF834" i="6"/>
  <c r="DE834" i="6"/>
  <c r="BT834" i="6"/>
  <c r="CB833" i="6"/>
  <c r="CC833" i="6" s="1"/>
  <c r="H835" i="6"/>
  <c r="P834" i="6"/>
  <c r="Q834" i="6" s="1"/>
  <c r="J836" i="6" l="1"/>
  <c r="J837" i="6" s="1"/>
  <c r="K835" i="6"/>
  <c r="P835" i="6" s="1"/>
  <c r="Q835" i="6" s="1"/>
  <c r="AT835" i="6"/>
  <c r="N835" i="6"/>
  <c r="BZ836" i="6"/>
  <c r="AD836" i="6"/>
  <c r="L836" i="6"/>
  <c r="D836" i="6"/>
  <c r="U836" i="6"/>
  <c r="F836" i="6"/>
  <c r="G836" i="6" s="1"/>
  <c r="R836" i="6"/>
  <c r="A836" i="6"/>
  <c r="I836" i="6"/>
  <c r="M836" i="6"/>
  <c r="AA836" i="6"/>
  <c r="AG836" i="6"/>
  <c r="AP836" i="6"/>
  <c r="E836" i="6"/>
  <c r="AJ836" i="6"/>
  <c r="O836" i="6"/>
  <c r="AM836" i="6"/>
  <c r="X836" i="6"/>
  <c r="B837" i="6"/>
  <c r="BR837" i="6" s="1"/>
  <c r="BS837" i="6" s="1"/>
  <c r="BY837" i="6"/>
  <c r="BN838" i="6"/>
  <c r="BQ837" i="6"/>
  <c r="BX837" i="6"/>
  <c r="BU837" i="6"/>
  <c r="BP837" i="6"/>
  <c r="CA837" i="6"/>
  <c r="BM837" i="6"/>
  <c r="CS837" i="6"/>
  <c r="CG837" i="6"/>
  <c r="CM837" i="6"/>
  <c r="CY837" i="6"/>
  <c r="AU836" i="6"/>
  <c r="BV836" i="6"/>
  <c r="BW835" i="6"/>
  <c r="DE835" i="6"/>
  <c r="DG835" i="6"/>
  <c r="DF835" i="6"/>
  <c r="BT835" i="6"/>
  <c r="CB834" i="6"/>
  <c r="CC834" i="6" s="1"/>
  <c r="H836" i="6"/>
  <c r="AT836" i="6" l="1"/>
  <c r="AS836" i="6"/>
  <c r="K836" i="6"/>
  <c r="AP837" i="6"/>
  <c r="O837" i="6"/>
  <c r="AA837" i="6"/>
  <c r="AD837" i="6"/>
  <c r="M837" i="6"/>
  <c r="U837" i="6"/>
  <c r="AG837" i="6"/>
  <c r="AJ837" i="6"/>
  <c r="B838" i="6"/>
  <c r="AM837" i="6"/>
  <c r="A837" i="6"/>
  <c r="L837" i="6"/>
  <c r="D837" i="6"/>
  <c r="R837" i="6"/>
  <c r="F837" i="6"/>
  <c r="G837" i="6" s="1"/>
  <c r="X837" i="6"/>
  <c r="I837" i="6"/>
  <c r="E837" i="6"/>
  <c r="N836" i="6"/>
  <c r="BZ837" i="6"/>
  <c r="BY838" i="6"/>
  <c r="BN839" i="6"/>
  <c r="BX838" i="6"/>
  <c r="BU838" i="6"/>
  <c r="BP838" i="6"/>
  <c r="BM838" i="6"/>
  <c r="BR838" i="6"/>
  <c r="BS838" i="6" s="1"/>
  <c r="CG838" i="6"/>
  <c r="CA838" i="6"/>
  <c r="CS838" i="6"/>
  <c r="CY838" i="6"/>
  <c r="CM838" i="6"/>
  <c r="BQ838" i="6"/>
  <c r="J838" i="6"/>
  <c r="AT837" i="6"/>
  <c r="AS837" i="6"/>
  <c r="AU837" i="6"/>
  <c r="K837" i="6"/>
  <c r="DE836" i="6"/>
  <c r="BV837" i="6"/>
  <c r="BW836" i="6"/>
  <c r="DF836" i="6"/>
  <c r="DG836" i="6"/>
  <c r="BT836" i="6"/>
  <c r="CB835" i="6"/>
  <c r="CC835" i="6" s="1"/>
  <c r="H837" i="6"/>
  <c r="P836" i="6"/>
  <c r="Q836" i="6" s="1"/>
  <c r="N837" i="6" l="1"/>
  <c r="I838" i="6"/>
  <c r="AM838" i="6"/>
  <c r="X838" i="6"/>
  <c r="R838" i="6"/>
  <c r="F838" i="6"/>
  <c r="G838" i="6" s="1"/>
  <c r="O838" i="6"/>
  <c r="U838" i="6"/>
  <c r="AJ838" i="6"/>
  <c r="A838" i="6"/>
  <c r="D838" i="6"/>
  <c r="L838" i="6"/>
  <c r="AP838" i="6"/>
  <c r="B839" i="6"/>
  <c r="AG838" i="6"/>
  <c r="AD838" i="6"/>
  <c r="E838" i="6"/>
  <c r="M838" i="6"/>
  <c r="AA838" i="6"/>
  <c r="BZ838" i="6"/>
  <c r="BY839" i="6"/>
  <c r="BN840" i="6"/>
  <c r="BP839" i="6"/>
  <c r="CA839" i="6"/>
  <c r="BM839" i="6"/>
  <c r="BQ839" i="6"/>
  <c r="BX839" i="6"/>
  <c r="CM839" i="6"/>
  <c r="CG839" i="6"/>
  <c r="CS839" i="6"/>
  <c r="BU839" i="6"/>
  <c r="CY839" i="6"/>
  <c r="AU838" i="6"/>
  <c r="AT838" i="6"/>
  <c r="AS838" i="6"/>
  <c r="K838" i="6"/>
  <c r="BW837" i="6"/>
  <c r="DE837" i="6"/>
  <c r="DF837" i="6"/>
  <c r="DG837" i="6"/>
  <c r="BV838" i="6"/>
  <c r="BT837" i="6"/>
  <c r="CB836" i="6"/>
  <c r="CC836" i="6" s="1"/>
  <c r="H838" i="6"/>
  <c r="P837" i="6"/>
  <c r="Q837" i="6" s="1"/>
  <c r="AD839" i="6" l="1"/>
  <c r="F839" i="6"/>
  <c r="G839" i="6" s="1"/>
  <c r="U839" i="6"/>
  <c r="R839" i="6"/>
  <c r="I839" i="6"/>
  <c r="AA839" i="6"/>
  <c r="AP839" i="6"/>
  <c r="L839" i="6"/>
  <c r="X839" i="6"/>
  <c r="E839" i="6"/>
  <c r="AG839" i="6"/>
  <c r="AJ839" i="6"/>
  <c r="O839" i="6"/>
  <c r="D839" i="6"/>
  <c r="M839" i="6"/>
  <c r="B840" i="6"/>
  <c r="BR840" i="6" s="1"/>
  <c r="A839" i="6"/>
  <c r="AM839" i="6"/>
  <c r="N838" i="6"/>
  <c r="J839" i="6"/>
  <c r="AT839" i="6" s="1"/>
  <c r="BR839" i="6"/>
  <c r="BS839" i="6" s="1"/>
  <c r="BY840" i="6"/>
  <c r="BN841" i="6"/>
  <c r="BP840" i="6"/>
  <c r="BM840" i="6"/>
  <c r="BQ840" i="6"/>
  <c r="BX840" i="6"/>
  <c r="CA840" i="6"/>
  <c r="CS840" i="6"/>
  <c r="BU840" i="6"/>
  <c r="CG840" i="6"/>
  <c r="CM840" i="6"/>
  <c r="CY840" i="6"/>
  <c r="BZ839" i="6"/>
  <c r="BV839" i="6"/>
  <c r="DG838" i="6"/>
  <c r="DE838" i="6"/>
  <c r="BW838" i="6"/>
  <c r="DF838" i="6"/>
  <c r="BT838" i="6"/>
  <c r="CB837" i="6"/>
  <c r="CC837" i="6" s="1"/>
  <c r="H839" i="6"/>
  <c r="P838" i="6"/>
  <c r="Q838" i="6" s="1"/>
  <c r="AU839" i="6" l="1"/>
  <c r="K839" i="6"/>
  <c r="P839" i="6" s="1"/>
  <c r="Q839" i="6" s="1"/>
  <c r="AS839" i="6"/>
  <c r="N839" i="6"/>
  <c r="J840" i="6"/>
  <c r="AT840" i="6" s="1"/>
  <c r="BS840" i="6"/>
  <c r="R840" i="6"/>
  <c r="B841" i="6"/>
  <c r="BR841" i="6" s="1"/>
  <c r="L840" i="6"/>
  <c r="F840" i="6"/>
  <c r="G840" i="6" s="1"/>
  <c r="M840" i="6"/>
  <c r="D840" i="6"/>
  <c r="AD840" i="6"/>
  <c r="A840" i="6"/>
  <c r="AA840" i="6"/>
  <c r="U840" i="6"/>
  <c r="AP840" i="6"/>
  <c r="I840" i="6"/>
  <c r="AG840" i="6"/>
  <c r="AM840" i="6"/>
  <c r="X840" i="6"/>
  <c r="E840" i="6"/>
  <c r="AJ840" i="6"/>
  <c r="O840" i="6"/>
  <c r="BY841" i="6"/>
  <c r="BN842" i="6"/>
  <c r="BM841" i="6"/>
  <c r="BQ841" i="6"/>
  <c r="BX841" i="6"/>
  <c r="BP841" i="6"/>
  <c r="BU841" i="6"/>
  <c r="CA841" i="6"/>
  <c r="CS841" i="6"/>
  <c r="CG841" i="6"/>
  <c r="CY841" i="6"/>
  <c r="CM841" i="6"/>
  <c r="BZ840" i="6"/>
  <c r="DF839" i="6"/>
  <c r="DG839" i="6"/>
  <c r="DE839" i="6"/>
  <c r="BW839" i="6"/>
  <c r="BV840" i="6"/>
  <c r="BT839" i="6"/>
  <c r="CB838" i="6"/>
  <c r="CC838" i="6" s="1"/>
  <c r="H840" i="6"/>
  <c r="AU840" i="6" l="1"/>
  <c r="J841" i="6"/>
  <c r="AU841" i="6" s="1"/>
  <c r="AS840" i="6"/>
  <c r="K840" i="6"/>
  <c r="BS841" i="6"/>
  <c r="N840" i="6"/>
  <c r="R841" i="6"/>
  <c r="A841" i="6"/>
  <c r="I841" i="6"/>
  <c r="AP841" i="6"/>
  <c r="D841" i="6"/>
  <c r="B842" i="6"/>
  <c r="BR842" i="6" s="1"/>
  <c r="X841" i="6"/>
  <c r="U841" i="6"/>
  <c r="O841" i="6"/>
  <c r="F841" i="6"/>
  <c r="G841" i="6" s="1"/>
  <c r="M841" i="6"/>
  <c r="AG841" i="6"/>
  <c r="AM841" i="6"/>
  <c r="AJ841" i="6"/>
  <c r="L841" i="6"/>
  <c r="AA841" i="6"/>
  <c r="AD841" i="6"/>
  <c r="E841" i="6"/>
  <c r="BZ841" i="6"/>
  <c r="BY842" i="6"/>
  <c r="BN843" i="6"/>
  <c r="CA842" i="6"/>
  <c r="BQ842" i="6"/>
  <c r="BU842" i="6"/>
  <c r="BP842" i="6"/>
  <c r="BM842" i="6"/>
  <c r="BX842" i="6"/>
  <c r="CG842" i="6"/>
  <c r="CS842" i="6"/>
  <c r="CY842" i="6"/>
  <c r="CM842" i="6"/>
  <c r="AS841" i="6"/>
  <c r="AT841" i="6"/>
  <c r="DF840" i="6"/>
  <c r="BW840" i="6"/>
  <c r="DG840" i="6"/>
  <c r="BV841" i="6"/>
  <c r="DE840" i="6"/>
  <c r="BT840" i="6"/>
  <c r="CB839" i="6"/>
  <c r="CC839" i="6" s="1"/>
  <c r="P840" i="6"/>
  <c r="Q840" i="6" s="1"/>
  <c r="H841" i="6"/>
  <c r="K841" i="6" l="1"/>
  <c r="N841" i="6"/>
  <c r="BS842" i="6"/>
  <c r="J842" i="6"/>
  <c r="AU842" i="6" s="1"/>
  <c r="BZ842" i="6"/>
  <c r="D842" i="6"/>
  <c r="AM842" i="6"/>
  <c r="AJ842" i="6"/>
  <c r="A842" i="6"/>
  <c r="AA842" i="6"/>
  <c r="E842" i="6"/>
  <c r="I842" i="6"/>
  <c r="AP842" i="6"/>
  <c r="F842" i="6"/>
  <c r="G842" i="6" s="1"/>
  <c r="U842" i="6"/>
  <c r="M842" i="6"/>
  <c r="L842" i="6"/>
  <c r="R842" i="6"/>
  <c r="X842" i="6"/>
  <c r="AD842" i="6"/>
  <c r="B843" i="6"/>
  <c r="AG842" i="6"/>
  <c r="O842" i="6"/>
  <c r="BY843" i="6"/>
  <c r="BN844" i="6"/>
  <c r="BQ843" i="6"/>
  <c r="BU843" i="6"/>
  <c r="BP843" i="6"/>
  <c r="BM843" i="6"/>
  <c r="BR843" i="6"/>
  <c r="CM843" i="6"/>
  <c r="BX843" i="6"/>
  <c r="CG843" i="6"/>
  <c r="CS843" i="6"/>
  <c r="CA843" i="6"/>
  <c r="CY843" i="6"/>
  <c r="AS842" i="6"/>
  <c r="DE841" i="6"/>
  <c r="BV842" i="6"/>
  <c r="DG841" i="6"/>
  <c r="BW841" i="6"/>
  <c r="DF841" i="6"/>
  <c r="BT841" i="6"/>
  <c r="CB840" i="6"/>
  <c r="CC840" i="6" s="1"/>
  <c r="H842" i="6"/>
  <c r="P841" i="6"/>
  <c r="Q841" i="6" s="1"/>
  <c r="K842" i="6" l="1"/>
  <c r="AT842" i="6"/>
  <c r="J843" i="6"/>
  <c r="J844" i="6" s="1"/>
  <c r="BS843" i="6"/>
  <c r="N842" i="6"/>
  <c r="AP843" i="6"/>
  <c r="E843" i="6"/>
  <c r="AM843" i="6"/>
  <c r="R843" i="6"/>
  <c r="A843" i="6"/>
  <c r="X843" i="6"/>
  <c r="O843" i="6"/>
  <c r="B844" i="6"/>
  <c r="I843" i="6"/>
  <c r="D843" i="6"/>
  <c r="AJ843" i="6"/>
  <c r="F843" i="6"/>
  <c r="G843" i="6" s="1"/>
  <c r="AA843" i="6"/>
  <c r="AG843" i="6"/>
  <c r="AD843" i="6"/>
  <c r="L843" i="6"/>
  <c r="M843" i="6"/>
  <c r="U843" i="6"/>
  <c r="BY844" i="6"/>
  <c r="BQ844" i="6"/>
  <c r="BU844" i="6"/>
  <c r="BX844" i="6"/>
  <c r="BP844" i="6"/>
  <c r="CA844" i="6"/>
  <c r="BM844" i="6"/>
  <c r="BR844" i="6"/>
  <c r="CS844" i="6"/>
  <c r="CG844" i="6"/>
  <c r="CY844" i="6"/>
  <c r="BN845" i="6"/>
  <c r="CM844" i="6"/>
  <c r="BZ843" i="6"/>
  <c r="AU843" i="6"/>
  <c r="K843" i="6"/>
  <c r="DE842" i="6"/>
  <c r="DF842" i="6"/>
  <c r="BV843" i="6"/>
  <c r="BW842" i="6"/>
  <c r="DG842" i="6"/>
  <c r="BT842" i="6"/>
  <c r="CB841" i="6"/>
  <c r="CC841" i="6" s="1"/>
  <c r="P842" i="6"/>
  <c r="Q842" i="6" s="1"/>
  <c r="H843" i="6"/>
  <c r="AS843" i="6" l="1"/>
  <c r="AT843" i="6"/>
  <c r="BS844" i="6"/>
  <c r="BZ844" i="6"/>
  <c r="N843" i="6"/>
  <c r="AJ844" i="6"/>
  <c r="O844" i="6"/>
  <c r="AM844" i="6"/>
  <c r="L844" i="6"/>
  <c r="D844" i="6"/>
  <c r="X844" i="6"/>
  <c r="B845" i="6"/>
  <c r="AD844" i="6"/>
  <c r="F844" i="6"/>
  <c r="G844" i="6" s="1"/>
  <c r="AP844" i="6"/>
  <c r="M844" i="6"/>
  <c r="I844" i="6"/>
  <c r="K844" i="6" s="1"/>
  <c r="AA844" i="6"/>
  <c r="AG844" i="6"/>
  <c r="R844" i="6"/>
  <c r="A844" i="6"/>
  <c r="U844" i="6"/>
  <c r="E844" i="6"/>
  <c r="BY845" i="6"/>
  <c r="BN846" i="6"/>
  <c r="BX845" i="6"/>
  <c r="BU845" i="6"/>
  <c r="BP845" i="6"/>
  <c r="CA845" i="6"/>
  <c r="BQ845" i="6"/>
  <c r="BR845" i="6"/>
  <c r="BS845" i="6" s="1"/>
  <c r="BM845" i="6"/>
  <c r="CS845" i="6"/>
  <c r="CG845" i="6"/>
  <c r="CY845" i="6"/>
  <c r="CM845" i="6"/>
  <c r="AT844" i="6"/>
  <c r="AU844" i="6"/>
  <c r="AS844" i="6"/>
  <c r="J845" i="6"/>
  <c r="BV844" i="6"/>
  <c r="BW843" i="6"/>
  <c r="DG843" i="6"/>
  <c r="DF843" i="6"/>
  <c r="DE843" i="6"/>
  <c r="BT843" i="6"/>
  <c r="CB842" i="6"/>
  <c r="CC842" i="6" s="1"/>
  <c r="H844" i="6"/>
  <c r="P843" i="6"/>
  <c r="Q843" i="6" s="1"/>
  <c r="N844" i="6" l="1"/>
  <c r="M845" i="6"/>
  <c r="U845" i="6"/>
  <c r="O845" i="6"/>
  <c r="D845" i="6"/>
  <c r="AG845" i="6"/>
  <c r="AJ845" i="6"/>
  <c r="AA845" i="6"/>
  <c r="AP845" i="6"/>
  <c r="B846" i="6"/>
  <c r="AM845" i="6"/>
  <c r="AD845" i="6"/>
  <c r="A845" i="6"/>
  <c r="I845" i="6"/>
  <c r="K845" i="6" s="1"/>
  <c r="L845" i="6"/>
  <c r="R845" i="6"/>
  <c r="E845" i="6"/>
  <c r="X845" i="6"/>
  <c r="F845" i="6"/>
  <c r="G845" i="6" s="1"/>
  <c r="BZ845" i="6"/>
  <c r="BY846" i="6"/>
  <c r="BN847" i="6"/>
  <c r="BX846" i="6"/>
  <c r="BU846" i="6"/>
  <c r="CA846" i="6"/>
  <c r="BP846" i="6"/>
  <c r="BM846" i="6"/>
  <c r="BR846" i="6"/>
  <c r="BS846" i="6" s="1"/>
  <c r="BQ846" i="6"/>
  <c r="CG846" i="6"/>
  <c r="CM846" i="6"/>
  <c r="CS846" i="6"/>
  <c r="CY846" i="6"/>
  <c r="AS845" i="6"/>
  <c r="AU845" i="6"/>
  <c r="AT845" i="6"/>
  <c r="J846" i="6"/>
  <c r="DF844" i="6"/>
  <c r="BV845" i="6"/>
  <c r="DE844" i="6"/>
  <c r="BW844" i="6"/>
  <c r="DG844" i="6"/>
  <c r="BT844" i="6"/>
  <c r="CB843" i="6"/>
  <c r="CC843" i="6" s="1"/>
  <c r="H845" i="6"/>
  <c r="P844" i="6"/>
  <c r="Q844" i="6" s="1"/>
  <c r="N845" i="6" l="1"/>
  <c r="AD846" i="6"/>
  <c r="F846" i="6"/>
  <c r="G846" i="6" s="1"/>
  <c r="AJ846" i="6"/>
  <c r="A846" i="6"/>
  <c r="AM846" i="6"/>
  <c r="M846" i="6"/>
  <c r="AA846" i="6"/>
  <c r="AP846" i="6"/>
  <c r="B847" i="6"/>
  <c r="AG846" i="6"/>
  <c r="I846" i="6"/>
  <c r="E846" i="6"/>
  <c r="O846" i="6"/>
  <c r="U846" i="6"/>
  <c r="X846" i="6"/>
  <c r="L846" i="6"/>
  <c r="R846" i="6"/>
  <c r="D846" i="6"/>
  <c r="BZ846" i="6"/>
  <c r="BY847" i="6"/>
  <c r="BN848" i="6"/>
  <c r="BU847" i="6"/>
  <c r="BP847" i="6"/>
  <c r="BM847" i="6"/>
  <c r="BR847" i="6"/>
  <c r="BS847" i="6" s="1"/>
  <c r="BX847" i="6"/>
  <c r="CA847" i="6"/>
  <c r="CG847" i="6"/>
  <c r="CM847" i="6"/>
  <c r="CS847" i="6"/>
  <c r="CY847" i="6"/>
  <c r="BQ847" i="6"/>
  <c r="AT846" i="6"/>
  <c r="AU846" i="6"/>
  <c r="K846" i="6"/>
  <c r="AS846" i="6"/>
  <c r="J847" i="6"/>
  <c r="DG845" i="6"/>
  <c r="DF845" i="6"/>
  <c r="BW845" i="6"/>
  <c r="DE845" i="6"/>
  <c r="BV846" i="6"/>
  <c r="BT845" i="6"/>
  <c r="CB844" i="6"/>
  <c r="CC844" i="6" s="1"/>
  <c r="H846" i="6"/>
  <c r="P845" i="6"/>
  <c r="Q845" i="6" s="1"/>
  <c r="N846" i="6" l="1"/>
  <c r="AD847" i="6"/>
  <c r="O847" i="6"/>
  <c r="M847" i="6"/>
  <c r="A847" i="6"/>
  <c r="F847" i="6"/>
  <c r="G847" i="6" s="1"/>
  <c r="X847" i="6"/>
  <c r="E847" i="6"/>
  <c r="U847" i="6"/>
  <c r="B848" i="6"/>
  <c r="AA847" i="6"/>
  <c r="R847" i="6"/>
  <c r="I847" i="6"/>
  <c r="K847" i="6" s="1"/>
  <c r="AP847" i="6"/>
  <c r="L847" i="6"/>
  <c r="AG847" i="6"/>
  <c r="AJ847" i="6"/>
  <c r="D847" i="6"/>
  <c r="AM847" i="6"/>
  <c r="BY848" i="6"/>
  <c r="BN849" i="6"/>
  <c r="BM848" i="6"/>
  <c r="BR848" i="6"/>
  <c r="BS848" i="6" s="1"/>
  <c r="BP848" i="6"/>
  <c r="BQ848" i="6"/>
  <c r="BX848" i="6"/>
  <c r="CS848" i="6"/>
  <c r="BU848" i="6"/>
  <c r="CA848" i="6"/>
  <c r="CG848" i="6"/>
  <c r="CM848" i="6"/>
  <c r="CY848" i="6"/>
  <c r="BZ847" i="6"/>
  <c r="AU847" i="6"/>
  <c r="AS847" i="6"/>
  <c r="J848" i="6"/>
  <c r="AT847" i="6"/>
  <c r="BV847" i="6"/>
  <c r="DE846" i="6"/>
  <c r="DF846" i="6"/>
  <c r="DG846" i="6"/>
  <c r="BW846" i="6"/>
  <c r="BT846" i="6"/>
  <c r="CB845" i="6"/>
  <c r="CC845" i="6" s="1"/>
  <c r="H847" i="6"/>
  <c r="P846" i="6"/>
  <c r="Q846" i="6" s="1"/>
  <c r="N847" i="6" l="1"/>
  <c r="A848" i="6"/>
  <c r="AM848" i="6"/>
  <c r="AD848" i="6"/>
  <c r="F848" i="6"/>
  <c r="G848" i="6" s="1"/>
  <c r="L848" i="6"/>
  <c r="D848" i="6"/>
  <c r="X848" i="6"/>
  <c r="AP848" i="6"/>
  <c r="I848" i="6"/>
  <c r="U848" i="6"/>
  <c r="AJ848" i="6"/>
  <c r="O848" i="6"/>
  <c r="AG848" i="6"/>
  <c r="B849" i="6"/>
  <c r="R848" i="6"/>
  <c r="E848" i="6"/>
  <c r="M848" i="6"/>
  <c r="AA848" i="6"/>
  <c r="BZ848" i="6"/>
  <c r="BY849" i="6"/>
  <c r="BN850" i="6"/>
  <c r="BM849" i="6"/>
  <c r="BR849" i="6"/>
  <c r="BS849" i="6" s="1"/>
  <c r="CA849" i="6"/>
  <c r="BQ849" i="6"/>
  <c r="BU849" i="6"/>
  <c r="CS849" i="6"/>
  <c r="CG849" i="6"/>
  <c r="CM849" i="6"/>
  <c r="BX849" i="6"/>
  <c r="CY849" i="6"/>
  <c r="BP849" i="6"/>
  <c r="AS848" i="6"/>
  <c r="AT848" i="6"/>
  <c r="K848" i="6"/>
  <c r="AU848" i="6"/>
  <c r="BV848" i="6"/>
  <c r="DF847" i="6"/>
  <c r="DG847" i="6"/>
  <c r="BW847" i="6"/>
  <c r="DE847" i="6"/>
  <c r="BT847" i="6"/>
  <c r="CB846" i="6"/>
  <c r="CC846" i="6" s="1"/>
  <c r="P847" i="6"/>
  <c r="Q847" i="6" s="1"/>
  <c r="H848" i="6"/>
  <c r="AD849" i="6" l="1"/>
  <c r="E849" i="6"/>
  <c r="X849" i="6"/>
  <c r="B850" i="6"/>
  <c r="U849" i="6"/>
  <c r="L849" i="6"/>
  <c r="N849" i="6" s="1"/>
  <c r="R849" i="6"/>
  <c r="A849" i="6"/>
  <c r="M849" i="6"/>
  <c r="AP849" i="6"/>
  <c r="F849" i="6"/>
  <c r="G849" i="6" s="1"/>
  <c r="AA849" i="6"/>
  <c r="AJ849" i="6"/>
  <c r="O849" i="6"/>
  <c r="D849" i="6"/>
  <c r="AG849" i="6"/>
  <c r="I849" i="6"/>
  <c r="AM849" i="6"/>
  <c r="N848" i="6"/>
  <c r="J849" i="6"/>
  <c r="AT849" i="6" s="1"/>
  <c r="BZ849" i="6"/>
  <c r="BY850" i="6"/>
  <c r="BN851" i="6"/>
  <c r="BQ850" i="6"/>
  <c r="BX850" i="6"/>
  <c r="CA850" i="6"/>
  <c r="BM850" i="6"/>
  <c r="CG850" i="6"/>
  <c r="CM850" i="6"/>
  <c r="BU850" i="6"/>
  <c r="BP850" i="6"/>
  <c r="CY850" i="6"/>
  <c r="CS850" i="6"/>
  <c r="DF848" i="6"/>
  <c r="DE848" i="6"/>
  <c r="BW848" i="6"/>
  <c r="BV849" i="6"/>
  <c r="DG848" i="6"/>
  <c r="BT848" i="6"/>
  <c r="CB847" i="6"/>
  <c r="CC847" i="6" s="1"/>
  <c r="P848" i="6"/>
  <c r="Q848" i="6" s="1"/>
  <c r="H849" i="6"/>
  <c r="AS849" i="6" l="1"/>
  <c r="AU849" i="6"/>
  <c r="BZ850" i="6"/>
  <c r="K849" i="6"/>
  <c r="R850" i="6"/>
  <c r="E850" i="6"/>
  <c r="M850" i="6"/>
  <c r="L850" i="6"/>
  <c r="I850" i="6"/>
  <c r="B851" i="6"/>
  <c r="X850" i="6"/>
  <c r="O850" i="6"/>
  <c r="F850" i="6"/>
  <c r="G850" i="6" s="1"/>
  <c r="AM850" i="6"/>
  <c r="AP850" i="6"/>
  <c r="D850" i="6"/>
  <c r="AG850" i="6"/>
  <c r="AD850" i="6"/>
  <c r="A850" i="6"/>
  <c r="U850" i="6"/>
  <c r="AJ850" i="6"/>
  <c r="AA850" i="6"/>
  <c r="J850" i="6"/>
  <c r="K850" i="6" s="1"/>
  <c r="BR850" i="6"/>
  <c r="BS850" i="6" s="1"/>
  <c r="BY851" i="6"/>
  <c r="BN852" i="6"/>
  <c r="BQ851" i="6"/>
  <c r="BX851" i="6"/>
  <c r="BP851" i="6"/>
  <c r="BM851" i="6"/>
  <c r="BR851" i="6"/>
  <c r="BU851" i="6"/>
  <c r="CG851" i="6"/>
  <c r="CM851" i="6"/>
  <c r="CS851" i="6"/>
  <c r="CA851" i="6"/>
  <c r="CY851" i="6"/>
  <c r="DG849" i="6"/>
  <c r="DF849" i="6"/>
  <c r="BV850" i="6"/>
  <c r="DE849" i="6"/>
  <c r="BW849" i="6"/>
  <c r="BT849" i="6"/>
  <c r="CB848" i="6"/>
  <c r="CC848" i="6" s="1"/>
  <c r="H850" i="6"/>
  <c r="P849" i="6"/>
  <c r="Q849" i="6" s="1"/>
  <c r="N850" i="6" l="1"/>
  <c r="AS850" i="6"/>
  <c r="AT850" i="6"/>
  <c r="AU850" i="6"/>
  <c r="J851" i="6"/>
  <c r="AT851" i="6" s="1"/>
  <c r="AD851" i="6"/>
  <c r="F851" i="6"/>
  <c r="G851" i="6" s="1"/>
  <c r="AM851" i="6"/>
  <c r="L851" i="6"/>
  <c r="X851" i="6"/>
  <c r="O851" i="6"/>
  <c r="R851" i="6"/>
  <c r="A851" i="6"/>
  <c r="AP851" i="6"/>
  <c r="M851" i="6"/>
  <c r="B852" i="6"/>
  <c r="BR852" i="6" s="1"/>
  <c r="E851" i="6"/>
  <c r="U851" i="6"/>
  <c r="D851" i="6"/>
  <c r="AG851" i="6"/>
  <c r="AJ851" i="6"/>
  <c r="I851" i="6"/>
  <c r="AA851" i="6"/>
  <c r="BS851" i="6"/>
  <c r="BZ851" i="6"/>
  <c r="BY852" i="6"/>
  <c r="BN853" i="6"/>
  <c r="BQ852" i="6"/>
  <c r="BX852" i="6"/>
  <c r="BU852" i="6"/>
  <c r="BP852" i="6"/>
  <c r="CA852" i="6"/>
  <c r="CS852" i="6"/>
  <c r="BM852" i="6"/>
  <c r="CG852" i="6"/>
  <c r="CM852" i="6"/>
  <c r="CY852" i="6"/>
  <c r="DE850" i="6"/>
  <c r="DF850" i="6"/>
  <c r="BW850" i="6"/>
  <c r="BV851" i="6"/>
  <c r="DG850" i="6"/>
  <c r="BT850" i="6"/>
  <c r="CB849" i="6"/>
  <c r="CC849" i="6" s="1"/>
  <c r="H851" i="6"/>
  <c r="P850" i="6"/>
  <c r="Q850" i="6" s="1"/>
  <c r="AU851" i="6" l="1"/>
  <c r="K851" i="6"/>
  <c r="AS851" i="6"/>
  <c r="J852" i="6"/>
  <c r="AS852" i="6" s="1"/>
  <c r="BS852" i="6"/>
  <c r="N851" i="6"/>
  <c r="AD852" i="6"/>
  <c r="L852" i="6"/>
  <c r="R852" i="6"/>
  <c r="AA852" i="6"/>
  <c r="E852" i="6"/>
  <c r="AG852" i="6"/>
  <c r="M852" i="6"/>
  <c r="U852" i="6"/>
  <c r="F852" i="6"/>
  <c r="G852" i="6" s="1"/>
  <c r="A852" i="6"/>
  <c r="AP852" i="6"/>
  <c r="D852" i="6"/>
  <c r="I852" i="6"/>
  <c r="AJ852" i="6"/>
  <c r="O852" i="6"/>
  <c r="AM852" i="6"/>
  <c r="X852" i="6"/>
  <c r="B853" i="6"/>
  <c r="BR853" i="6" s="1"/>
  <c r="BZ852" i="6"/>
  <c r="BY853" i="6"/>
  <c r="BN854" i="6"/>
  <c r="BX853" i="6"/>
  <c r="BU853" i="6"/>
  <c r="BP853" i="6"/>
  <c r="CA853" i="6"/>
  <c r="BQ853" i="6"/>
  <c r="BM853" i="6"/>
  <c r="CS853" i="6"/>
  <c r="CG853" i="6"/>
  <c r="CM853" i="6"/>
  <c r="CY853" i="6"/>
  <c r="DG851" i="6"/>
  <c r="DF851" i="6"/>
  <c r="BW851" i="6"/>
  <c r="BV852" i="6"/>
  <c r="DE851" i="6"/>
  <c r="BT851" i="6"/>
  <c r="CB850" i="6"/>
  <c r="CC850" i="6" s="1"/>
  <c r="H852" i="6"/>
  <c r="P851" i="6"/>
  <c r="Q851" i="6" s="1"/>
  <c r="AT852" i="6" l="1"/>
  <c r="AU852" i="6"/>
  <c r="J853" i="6"/>
  <c r="K852" i="6"/>
  <c r="P852" i="6" s="1"/>
  <c r="Q852" i="6" s="1"/>
  <c r="BS853" i="6"/>
  <c r="AP853" i="6"/>
  <c r="O853" i="6"/>
  <c r="AM853" i="6"/>
  <c r="M853" i="6"/>
  <c r="AJ853" i="6"/>
  <c r="B854" i="6"/>
  <c r="J854" i="6" s="1"/>
  <c r="AA853" i="6"/>
  <c r="R853" i="6"/>
  <c r="F853" i="6"/>
  <c r="G853" i="6" s="1"/>
  <c r="AD853" i="6"/>
  <c r="A853" i="6"/>
  <c r="X853" i="6"/>
  <c r="L853" i="6"/>
  <c r="U853" i="6"/>
  <c r="E853" i="6"/>
  <c r="AG853" i="6"/>
  <c r="I853" i="6"/>
  <c r="D853" i="6"/>
  <c r="N852" i="6"/>
  <c r="BZ853" i="6"/>
  <c r="BY854" i="6"/>
  <c r="BN855" i="6"/>
  <c r="BU854" i="6"/>
  <c r="BX854" i="6"/>
  <c r="BP854" i="6"/>
  <c r="BM854" i="6"/>
  <c r="CG854" i="6"/>
  <c r="CM854" i="6"/>
  <c r="CS854" i="6"/>
  <c r="CY854" i="6"/>
  <c r="CA854" i="6"/>
  <c r="BQ854" i="6"/>
  <c r="DE852" i="6"/>
  <c r="BV853" i="6"/>
  <c r="DF852" i="6"/>
  <c r="BW852" i="6"/>
  <c r="DG852" i="6"/>
  <c r="BT852" i="6"/>
  <c r="CB851" i="6"/>
  <c r="CC851" i="6" s="1"/>
  <c r="H853" i="6"/>
  <c r="K853" i="6" l="1"/>
  <c r="AS853" i="6"/>
  <c r="AT853" i="6"/>
  <c r="AU853" i="6"/>
  <c r="N853" i="6"/>
  <c r="AD854" i="6"/>
  <c r="E854" i="6"/>
  <c r="B855" i="6"/>
  <c r="J855" i="6" s="1"/>
  <c r="M854" i="6"/>
  <c r="AA854" i="6"/>
  <c r="O854" i="6"/>
  <c r="U854" i="6"/>
  <c r="AP854" i="6"/>
  <c r="AG854" i="6"/>
  <c r="I854" i="6"/>
  <c r="K854" i="6" s="1"/>
  <c r="D854" i="6"/>
  <c r="A854" i="6"/>
  <c r="AM854" i="6"/>
  <c r="X854" i="6"/>
  <c r="L854" i="6"/>
  <c r="R854" i="6"/>
  <c r="F854" i="6"/>
  <c r="G854" i="6" s="1"/>
  <c r="AJ854" i="6"/>
  <c r="BR854" i="6"/>
  <c r="BS854" i="6" s="1"/>
  <c r="BZ854" i="6"/>
  <c r="BY855" i="6"/>
  <c r="BN856" i="6"/>
  <c r="BP855" i="6"/>
  <c r="CA855" i="6"/>
  <c r="BM855" i="6"/>
  <c r="BQ855" i="6"/>
  <c r="BX855" i="6"/>
  <c r="CG855" i="6"/>
  <c r="CM855" i="6"/>
  <c r="CS855" i="6"/>
  <c r="BU855" i="6"/>
  <c r="CY855" i="6"/>
  <c r="AS854" i="6"/>
  <c r="AT854" i="6"/>
  <c r="AU854" i="6"/>
  <c r="DG853" i="6"/>
  <c r="DE853" i="6"/>
  <c r="DF853" i="6"/>
  <c r="BW853" i="6"/>
  <c r="BV854" i="6"/>
  <c r="BT853" i="6"/>
  <c r="CB852" i="6"/>
  <c r="CC852" i="6" s="1"/>
  <c r="H854" i="6"/>
  <c r="P853" i="6"/>
  <c r="Q853" i="6" s="1"/>
  <c r="BR855" i="6" l="1"/>
  <c r="BS855" i="6" s="1"/>
  <c r="N854" i="6"/>
  <c r="AD855" i="6"/>
  <c r="E855" i="6"/>
  <c r="AM855" i="6"/>
  <c r="X855" i="6"/>
  <c r="D855" i="6"/>
  <c r="I855" i="6"/>
  <c r="K855" i="6" s="1"/>
  <c r="F855" i="6"/>
  <c r="G855" i="6" s="1"/>
  <c r="AP855" i="6"/>
  <c r="AA855" i="6"/>
  <c r="R855" i="6"/>
  <c r="O855" i="6"/>
  <c r="AJ855" i="6"/>
  <c r="M855" i="6"/>
  <c r="B856" i="6"/>
  <c r="U855" i="6"/>
  <c r="L855" i="6"/>
  <c r="A855" i="6"/>
  <c r="AG855" i="6"/>
  <c r="BY856" i="6"/>
  <c r="BN857" i="6"/>
  <c r="BP856" i="6"/>
  <c r="BM856" i="6"/>
  <c r="BR856" i="6"/>
  <c r="CA856" i="6"/>
  <c r="BQ856" i="6"/>
  <c r="BX856" i="6"/>
  <c r="CS856" i="6"/>
  <c r="BU856" i="6"/>
  <c r="CM856" i="6"/>
  <c r="CG856" i="6"/>
  <c r="CY856" i="6"/>
  <c r="BZ855" i="6"/>
  <c r="AS855" i="6"/>
  <c r="AT855" i="6"/>
  <c r="AU855" i="6"/>
  <c r="BV855" i="6"/>
  <c r="BW854" i="6"/>
  <c r="DE854" i="6"/>
  <c r="DG854" i="6"/>
  <c r="DF854" i="6"/>
  <c r="BT854" i="6"/>
  <c r="CB853" i="6"/>
  <c r="CC853" i="6" s="1"/>
  <c r="H855" i="6"/>
  <c r="P854" i="6"/>
  <c r="Q854" i="6" s="1"/>
  <c r="N855" i="6" l="1"/>
  <c r="BS856" i="6"/>
  <c r="AJ856" i="6"/>
  <c r="I856" i="6"/>
  <c r="A856" i="6"/>
  <c r="U856" i="6"/>
  <c r="L856" i="6"/>
  <c r="R856" i="6"/>
  <c r="B857" i="6"/>
  <c r="AG856" i="6"/>
  <c r="M856" i="6"/>
  <c r="AA856" i="6"/>
  <c r="AP856" i="6"/>
  <c r="D856" i="6"/>
  <c r="AM856" i="6"/>
  <c r="AD856" i="6"/>
  <c r="E856" i="6"/>
  <c r="O856" i="6"/>
  <c r="X856" i="6"/>
  <c r="F856" i="6"/>
  <c r="G856" i="6" s="1"/>
  <c r="J856" i="6"/>
  <c r="BY857" i="6"/>
  <c r="BN858" i="6"/>
  <c r="BM857" i="6"/>
  <c r="BR857" i="6"/>
  <c r="BQ857" i="6"/>
  <c r="BU857" i="6"/>
  <c r="BP857" i="6"/>
  <c r="CS857" i="6"/>
  <c r="CG857" i="6"/>
  <c r="CM857" i="6"/>
  <c r="CY857" i="6"/>
  <c r="CA857" i="6"/>
  <c r="BX857" i="6"/>
  <c r="BZ856" i="6"/>
  <c r="DG855" i="6"/>
  <c r="DF855" i="6"/>
  <c r="BW855" i="6"/>
  <c r="BV856" i="6"/>
  <c r="DE855" i="6"/>
  <c r="BT855" i="6"/>
  <c r="CB854" i="6"/>
  <c r="CC854" i="6" s="1"/>
  <c r="H856" i="6"/>
  <c r="P855" i="6"/>
  <c r="Q855" i="6" s="1"/>
  <c r="K856" i="6" l="1"/>
  <c r="N856" i="6"/>
  <c r="J857" i="6"/>
  <c r="AT857" i="6" s="1"/>
  <c r="AU856" i="6"/>
  <c r="AS856" i="6"/>
  <c r="AT856" i="6"/>
  <c r="BS857" i="6"/>
  <c r="L857" i="6"/>
  <c r="O857" i="6"/>
  <c r="X857" i="6"/>
  <c r="U857" i="6"/>
  <c r="I857" i="6"/>
  <c r="AM857" i="6"/>
  <c r="AP857" i="6"/>
  <c r="F857" i="6"/>
  <c r="G857" i="6" s="1"/>
  <c r="AJ857" i="6"/>
  <c r="B858" i="6"/>
  <c r="BR858" i="6" s="1"/>
  <c r="A857" i="6"/>
  <c r="E857" i="6"/>
  <c r="R857" i="6"/>
  <c r="AD857" i="6"/>
  <c r="D857" i="6"/>
  <c r="AA857" i="6"/>
  <c r="M857" i="6"/>
  <c r="AG857" i="6"/>
  <c r="BY858" i="6"/>
  <c r="BN859" i="6"/>
  <c r="CA858" i="6"/>
  <c r="BQ858" i="6"/>
  <c r="BU858" i="6"/>
  <c r="BP858" i="6"/>
  <c r="BX858" i="6"/>
  <c r="BM858" i="6"/>
  <c r="CG858" i="6"/>
  <c r="CM858" i="6"/>
  <c r="CS858" i="6"/>
  <c r="CY858" i="6"/>
  <c r="BZ857" i="6"/>
  <c r="AU857" i="6"/>
  <c r="DE856" i="6"/>
  <c r="DG856" i="6"/>
  <c r="BV857" i="6"/>
  <c r="BW856" i="6"/>
  <c r="DF856" i="6"/>
  <c r="BT856" i="6"/>
  <c r="CB855" i="6"/>
  <c r="CC855" i="6" s="1"/>
  <c r="P856" i="6"/>
  <c r="Q856" i="6" s="1"/>
  <c r="H857" i="6"/>
  <c r="K857" i="6" l="1"/>
  <c r="J858" i="6"/>
  <c r="AT858" i="6" s="1"/>
  <c r="AS857" i="6"/>
  <c r="BS858" i="6"/>
  <c r="M858" i="6"/>
  <c r="AA858" i="6"/>
  <c r="D858" i="6"/>
  <c r="I858" i="6"/>
  <c r="F858" i="6"/>
  <c r="G858" i="6" s="1"/>
  <c r="X858" i="6"/>
  <c r="AG858" i="6"/>
  <c r="E858" i="6"/>
  <c r="AM858" i="6"/>
  <c r="AP858" i="6"/>
  <c r="U858" i="6"/>
  <c r="B859" i="6"/>
  <c r="R858" i="6"/>
  <c r="L858" i="6"/>
  <c r="AD858" i="6"/>
  <c r="A858" i="6"/>
  <c r="AJ858" i="6"/>
  <c r="O858" i="6"/>
  <c r="N857" i="6"/>
  <c r="BZ858" i="6"/>
  <c r="BY859" i="6"/>
  <c r="BN860" i="6"/>
  <c r="BQ859" i="6"/>
  <c r="BX859" i="6"/>
  <c r="BU859" i="6"/>
  <c r="BM859" i="6"/>
  <c r="BR859" i="6"/>
  <c r="BP859" i="6"/>
  <c r="CG859" i="6"/>
  <c r="CM859" i="6"/>
  <c r="CS859" i="6"/>
  <c r="CA859" i="6"/>
  <c r="CY859" i="6"/>
  <c r="AS858" i="6"/>
  <c r="BW857" i="6"/>
  <c r="DG857" i="6"/>
  <c r="BV858" i="6"/>
  <c r="DF857" i="6"/>
  <c r="DE857" i="6"/>
  <c r="BT857" i="6"/>
  <c r="CB856" i="6"/>
  <c r="CC856" i="6" s="1"/>
  <c r="H858" i="6"/>
  <c r="P857" i="6"/>
  <c r="Q857" i="6" s="1"/>
  <c r="BS859" i="6" l="1"/>
  <c r="J859" i="6"/>
  <c r="AU858" i="6"/>
  <c r="K858" i="6"/>
  <c r="P858" i="6" s="1"/>
  <c r="Q858" i="6" s="1"/>
  <c r="M859" i="6"/>
  <c r="B860" i="6"/>
  <c r="BR860" i="6" s="1"/>
  <c r="F859" i="6"/>
  <c r="G859" i="6" s="1"/>
  <c r="AG859" i="6"/>
  <c r="D859" i="6"/>
  <c r="U859" i="6"/>
  <c r="X859" i="6"/>
  <c r="O859" i="6"/>
  <c r="A859" i="6"/>
  <c r="AJ859" i="6"/>
  <c r="I859" i="6"/>
  <c r="K859" i="6" s="1"/>
  <c r="AM859" i="6"/>
  <c r="AP859" i="6"/>
  <c r="E859" i="6"/>
  <c r="AA859" i="6"/>
  <c r="R859" i="6"/>
  <c r="L859" i="6"/>
  <c r="AD859" i="6"/>
  <c r="N858" i="6"/>
  <c r="BZ859" i="6"/>
  <c r="BY860" i="6"/>
  <c r="BN861" i="6"/>
  <c r="BQ860" i="6"/>
  <c r="BU860" i="6"/>
  <c r="BX860" i="6"/>
  <c r="BP860" i="6"/>
  <c r="BM860" i="6"/>
  <c r="CS860" i="6"/>
  <c r="CA860" i="6"/>
  <c r="CG860" i="6"/>
  <c r="CM860" i="6"/>
  <c r="CY860" i="6"/>
  <c r="AT859" i="6"/>
  <c r="AS859" i="6"/>
  <c r="AU859" i="6"/>
  <c r="BW858" i="6"/>
  <c r="DE858" i="6"/>
  <c r="DF858" i="6"/>
  <c r="DG858" i="6"/>
  <c r="BV859" i="6"/>
  <c r="BT858" i="6"/>
  <c r="CB857" i="6"/>
  <c r="CC857" i="6" s="1"/>
  <c r="H859" i="6"/>
  <c r="BS860" i="6" l="1"/>
  <c r="J860" i="6"/>
  <c r="AU860" i="6" s="1"/>
  <c r="X860" i="6"/>
  <c r="B861" i="6"/>
  <c r="AD860" i="6"/>
  <c r="I860" i="6"/>
  <c r="R860" i="6"/>
  <c r="AA860" i="6"/>
  <c r="D860" i="6"/>
  <c r="U860" i="6"/>
  <c r="A860" i="6"/>
  <c r="AP860" i="6"/>
  <c r="F860" i="6"/>
  <c r="G860" i="6" s="1"/>
  <c r="AG860" i="6"/>
  <c r="AJ860" i="6"/>
  <c r="O860" i="6"/>
  <c r="AM860" i="6"/>
  <c r="M860" i="6"/>
  <c r="L860" i="6"/>
  <c r="E860" i="6"/>
  <c r="BZ860" i="6"/>
  <c r="N859" i="6"/>
  <c r="BY861" i="6"/>
  <c r="BN862" i="6"/>
  <c r="BQ861" i="6"/>
  <c r="BX861" i="6"/>
  <c r="BU861" i="6"/>
  <c r="BP861" i="6"/>
  <c r="CA861" i="6"/>
  <c r="BM861" i="6"/>
  <c r="CS861" i="6"/>
  <c r="CG861" i="6"/>
  <c r="CM861" i="6"/>
  <c r="BR861" i="6"/>
  <c r="CY861" i="6"/>
  <c r="AS860" i="6"/>
  <c r="J861" i="6"/>
  <c r="AT860" i="6"/>
  <c r="K860" i="6"/>
  <c r="BV860" i="6"/>
  <c r="DG859" i="6"/>
  <c r="BW859" i="6"/>
  <c r="DF859" i="6"/>
  <c r="DE859" i="6"/>
  <c r="BT859" i="6"/>
  <c r="CB858" i="6"/>
  <c r="CC858" i="6" s="1"/>
  <c r="H860" i="6"/>
  <c r="P859" i="6"/>
  <c r="Q859" i="6" s="1"/>
  <c r="BS861" i="6" l="1"/>
  <c r="X861" i="6"/>
  <c r="D861" i="6"/>
  <c r="I861" i="6"/>
  <c r="U861" i="6"/>
  <c r="O861" i="6"/>
  <c r="AD861" i="6"/>
  <c r="A861" i="6"/>
  <c r="M861" i="6"/>
  <c r="L861" i="6"/>
  <c r="AJ861" i="6"/>
  <c r="AM861" i="6"/>
  <c r="AA861" i="6"/>
  <c r="E861" i="6"/>
  <c r="AG861" i="6"/>
  <c r="AP861" i="6"/>
  <c r="B862" i="6"/>
  <c r="R861" i="6"/>
  <c r="F861" i="6"/>
  <c r="G861" i="6" s="1"/>
  <c r="N860" i="6"/>
  <c r="BZ861" i="6"/>
  <c r="BY862" i="6"/>
  <c r="BN863" i="6"/>
  <c r="BU862" i="6"/>
  <c r="BP862" i="6"/>
  <c r="BM862" i="6"/>
  <c r="CA862" i="6"/>
  <c r="BX862" i="6"/>
  <c r="CG862" i="6"/>
  <c r="CM862" i="6"/>
  <c r="BQ862" i="6"/>
  <c r="CS862" i="6"/>
  <c r="CY862" i="6"/>
  <c r="AT861" i="6"/>
  <c r="AU861" i="6"/>
  <c r="K861" i="6"/>
  <c r="AS861" i="6"/>
  <c r="DE860" i="6"/>
  <c r="DF860" i="6"/>
  <c r="BW860" i="6"/>
  <c r="BV861" i="6"/>
  <c r="DG860" i="6"/>
  <c r="BT860" i="6"/>
  <c r="CB859" i="6"/>
  <c r="CC859" i="6" s="1"/>
  <c r="H861" i="6"/>
  <c r="P860" i="6"/>
  <c r="Q860" i="6" s="1"/>
  <c r="AJ862" i="6" l="1"/>
  <c r="A862" i="6"/>
  <c r="AM862" i="6"/>
  <c r="M862" i="6"/>
  <c r="D862" i="6"/>
  <c r="X862" i="6"/>
  <c r="L862" i="6"/>
  <c r="E862" i="6"/>
  <c r="AA862" i="6"/>
  <c r="F862" i="6"/>
  <c r="G862" i="6" s="1"/>
  <c r="R862" i="6"/>
  <c r="I862" i="6"/>
  <c r="AD862" i="6"/>
  <c r="O862" i="6"/>
  <c r="U862" i="6"/>
  <c r="AP862" i="6"/>
  <c r="B863" i="6"/>
  <c r="AG862" i="6"/>
  <c r="J862" i="6"/>
  <c r="AS862" i="6" s="1"/>
  <c r="BR862" i="6"/>
  <c r="BS862" i="6" s="1"/>
  <c r="N861" i="6"/>
  <c r="BY863" i="6"/>
  <c r="BN864" i="6"/>
  <c r="BU863" i="6"/>
  <c r="BP863" i="6"/>
  <c r="BM863" i="6"/>
  <c r="BR863" i="6"/>
  <c r="BX863" i="6"/>
  <c r="BQ863" i="6"/>
  <c r="CA863" i="6"/>
  <c r="CG863" i="6"/>
  <c r="CM863" i="6"/>
  <c r="CS863" i="6"/>
  <c r="CY863" i="6"/>
  <c r="BZ862" i="6"/>
  <c r="BV862" i="6"/>
  <c r="DG861" i="6"/>
  <c r="DF861" i="6"/>
  <c r="DE861" i="6"/>
  <c r="BW861" i="6"/>
  <c r="BT861" i="6"/>
  <c r="CB860" i="6"/>
  <c r="CC860" i="6" s="1"/>
  <c r="H862" i="6"/>
  <c r="P861" i="6"/>
  <c r="Q861" i="6" s="1"/>
  <c r="AU862" i="6" l="1"/>
  <c r="AT862" i="6"/>
  <c r="K862" i="6"/>
  <c r="J863" i="6"/>
  <c r="AS863" i="6" s="1"/>
  <c r="BS863" i="6"/>
  <c r="N862" i="6"/>
  <c r="X863" i="6"/>
  <c r="D863" i="6"/>
  <c r="AG863" i="6"/>
  <c r="A863" i="6"/>
  <c r="R863" i="6"/>
  <c r="E863" i="6"/>
  <c r="O863" i="6"/>
  <c r="M863" i="6"/>
  <c r="U863" i="6"/>
  <c r="B864" i="6"/>
  <c r="BR864" i="6" s="1"/>
  <c r="BS864" i="6" s="1"/>
  <c r="AP863" i="6"/>
  <c r="L863" i="6"/>
  <c r="AA863" i="6"/>
  <c r="AJ863" i="6"/>
  <c r="F863" i="6"/>
  <c r="G863" i="6" s="1"/>
  <c r="AM863" i="6"/>
  <c r="AD863" i="6"/>
  <c r="I863" i="6"/>
  <c r="BZ863" i="6"/>
  <c r="BY864" i="6"/>
  <c r="BN865" i="6"/>
  <c r="BM864" i="6"/>
  <c r="BP864" i="6"/>
  <c r="BX864" i="6"/>
  <c r="CS864" i="6"/>
  <c r="BU864" i="6"/>
  <c r="CG864" i="6"/>
  <c r="CM864" i="6"/>
  <c r="CA864" i="6"/>
  <c r="BQ864" i="6"/>
  <c r="CY864" i="6"/>
  <c r="BV863" i="6"/>
  <c r="DG862" i="6"/>
  <c r="DF862" i="6"/>
  <c r="DE862" i="6"/>
  <c r="BW862" i="6"/>
  <c r="BT862" i="6"/>
  <c r="CB861" i="6"/>
  <c r="CC861" i="6" s="1"/>
  <c r="P862" i="6"/>
  <c r="Q862" i="6" s="1"/>
  <c r="H863" i="6"/>
  <c r="K863" i="6" l="1"/>
  <c r="J864" i="6"/>
  <c r="AT864" i="6" s="1"/>
  <c r="AU863" i="6"/>
  <c r="AT863" i="6"/>
  <c r="N863" i="6"/>
  <c r="L864" i="6"/>
  <c r="AM864" i="6"/>
  <c r="AJ864" i="6"/>
  <c r="A864" i="6"/>
  <c r="AP864" i="6"/>
  <c r="E864" i="6"/>
  <c r="AG864" i="6"/>
  <c r="U864" i="6"/>
  <c r="X864" i="6"/>
  <c r="R864" i="6"/>
  <c r="F864" i="6"/>
  <c r="G864" i="6" s="1"/>
  <c r="O864" i="6"/>
  <c r="AA864" i="6"/>
  <c r="D864" i="6"/>
  <c r="AD864" i="6"/>
  <c r="B865" i="6"/>
  <c r="BR865" i="6" s="1"/>
  <c r="BS865" i="6" s="1"/>
  <c r="I864" i="6"/>
  <c r="M864" i="6"/>
  <c r="BZ864" i="6"/>
  <c r="BY865" i="6"/>
  <c r="BN866" i="6"/>
  <c r="BM865" i="6"/>
  <c r="CA865" i="6"/>
  <c r="BP865" i="6"/>
  <c r="BQ865" i="6"/>
  <c r="BX865" i="6"/>
  <c r="CS865" i="6"/>
  <c r="CG865" i="6"/>
  <c r="CM865" i="6"/>
  <c r="CY865" i="6"/>
  <c r="BU865" i="6"/>
  <c r="AU864" i="6"/>
  <c r="BV864" i="6"/>
  <c r="DG863" i="6"/>
  <c r="BW863" i="6"/>
  <c r="DE863" i="6"/>
  <c r="DF863" i="6"/>
  <c r="BT863" i="6"/>
  <c r="CB862" i="6"/>
  <c r="CC862" i="6" s="1"/>
  <c r="P863" i="6"/>
  <c r="Q863" i="6" s="1"/>
  <c r="H864" i="6"/>
  <c r="J865" i="6" l="1"/>
  <c r="AU865" i="6" s="1"/>
  <c r="AS864" i="6"/>
  <c r="K864" i="6"/>
  <c r="N864" i="6"/>
  <c r="BZ865" i="6"/>
  <c r="X865" i="6"/>
  <c r="I865" i="6"/>
  <c r="M865" i="6"/>
  <c r="R865" i="6"/>
  <c r="U865" i="6"/>
  <c r="AG865" i="6"/>
  <c r="AP865" i="6"/>
  <c r="F865" i="6"/>
  <c r="G865" i="6" s="1"/>
  <c r="B866" i="6"/>
  <c r="AJ865" i="6"/>
  <c r="O865" i="6"/>
  <c r="AA865" i="6"/>
  <c r="A865" i="6"/>
  <c r="L865" i="6"/>
  <c r="E865" i="6"/>
  <c r="D865" i="6"/>
  <c r="AM865" i="6"/>
  <c r="AD865" i="6"/>
  <c r="BY866" i="6"/>
  <c r="BN867" i="6"/>
  <c r="BQ866" i="6"/>
  <c r="BX866" i="6"/>
  <c r="CA866" i="6"/>
  <c r="BM866" i="6"/>
  <c r="BR866" i="6"/>
  <c r="BS866" i="6" s="1"/>
  <c r="BP866" i="6"/>
  <c r="CG866" i="6"/>
  <c r="CM866" i="6"/>
  <c r="BU866" i="6"/>
  <c r="CY866" i="6"/>
  <c r="CS866" i="6"/>
  <c r="AS865" i="6"/>
  <c r="DF864" i="6"/>
  <c r="DE864" i="6"/>
  <c r="BW864" i="6"/>
  <c r="DG864" i="6"/>
  <c r="BV865" i="6"/>
  <c r="BT864" i="6"/>
  <c r="CB863" i="6"/>
  <c r="CC863" i="6" s="1"/>
  <c r="H865" i="6"/>
  <c r="P864" i="6"/>
  <c r="Q864" i="6" s="1"/>
  <c r="AT865" i="6" l="1"/>
  <c r="K865" i="6"/>
  <c r="J866" i="6"/>
  <c r="K866" i="6" s="1"/>
  <c r="N865" i="6"/>
  <c r="BZ866" i="6"/>
  <c r="AD866" i="6"/>
  <c r="B867" i="6"/>
  <c r="BR867" i="6" s="1"/>
  <c r="BS867" i="6" s="1"/>
  <c r="F866" i="6"/>
  <c r="G866" i="6" s="1"/>
  <c r="I866" i="6"/>
  <c r="D866" i="6"/>
  <c r="X866" i="6"/>
  <c r="O866" i="6"/>
  <c r="M866" i="6"/>
  <c r="AJ866" i="6"/>
  <c r="A866" i="6"/>
  <c r="AG866" i="6"/>
  <c r="R866" i="6"/>
  <c r="L866" i="6"/>
  <c r="AA866" i="6"/>
  <c r="AM866" i="6"/>
  <c r="AP866" i="6"/>
  <c r="E866" i="6"/>
  <c r="U866" i="6"/>
  <c r="BY867" i="6"/>
  <c r="BN868" i="6"/>
  <c r="CA867" i="6"/>
  <c r="BQ867" i="6"/>
  <c r="BU867" i="6"/>
  <c r="BX867" i="6"/>
  <c r="BP867" i="6"/>
  <c r="BM867" i="6"/>
  <c r="CG867" i="6"/>
  <c r="CM867" i="6"/>
  <c r="CS867" i="6"/>
  <c r="CY867" i="6"/>
  <c r="BW865" i="6"/>
  <c r="BV866" i="6"/>
  <c r="DF865" i="6"/>
  <c r="DE865" i="6"/>
  <c r="DG865" i="6"/>
  <c r="BT865" i="6"/>
  <c r="CB864" i="6"/>
  <c r="CC864" i="6" s="1"/>
  <c r="H866" i="6"/>
  <c r="P865" i="6"/>
  <c r="Q865" i="6" s="1"/>
  <c r="AT866" i="6" l="1"/>
  <c r="J867" i="6"/>
  <c r="AU867" i="6" s="1"/>
  <c r="AS866" i="6"/>
  <c r="AU866" i="6"/>
  <c r="N866" i="6"/>
  <c r="R867" i="6"/>
  <c r="L867" i="6"/>
  <c r="E867" i="6"/>
  <c r="M867" i="6"/>
  <c r="B868" i="6"/>
  <c r="I867" i="6"/>
  <c r="U867" i="6"/>
  <c r="F867" i="6"/>
  <c r="G867" i="6" s="1"/>
  <c r="AG867" i="6"/>
  <c r="AJ867" i="6"/>
  <c r="AA867" i="6"/>
  <c r="AP867" i="6"/>
  <c r="D867" i="6"/>
  <c r="AM867" i="6"/>
  <c r="AD867" i="6"/>
  <c r="O867" i="6"/>
  <c r="X867" i="6"/>
  <c r="A867" i="6"/>
  <c r="BZ867" i="6"/>
  <c r="BY868" i="6"/>
  <c r="BN869" i="6"/>
  <c r="BQ868" i="6"/>
  <c r="BX868" i="6"/>
  <c r="BU868" i="6"/>
  <c r="BP868" i="6"/>
  <c r="CA868" i="6"/>
  <c r="BM868" i="6"/>
  <c r="CS868" i="6"/>
  <c r="BR868" i="6"/>
  <c r="BS868" i="6" s="1"/>
  <c r="CG868" i="6"/>
  <c r="CM868" i="6"/>
  <c r="CY868" i="6"/>
  <c r="AT867" i="6"/>
  <c r="BV867" i="6"/>
  <c r="DG866" i="6"/>
  <c r="DE866" i="6"/>
  <c r="DF866" i="6"/>
  <c r="BW866" i="6"/>
  <c r="BT866" i="6"/>
  <c r="CB865" i="6"/>
  <c r="CC865" i="6" s="1"/>
  <c r="P866" i="6"/>
  <c r="Q866" i="6" s="1"/>
  <c r="H867" i="6"/>
  <c r="AS867" i="6" l="1"/>
  <c r="J868" i="6"/>
  <c r="AT868" i="6" s="1"/>
  <c r="K867" i="6"/>
  <c r="N867" i="6"/>
  <c r="M868" i="6"/>
  <c r="A868" i="6"/>
  <c r="E868" i="6"/>
  <c r="AA868" i="6"/>
  <c r="AJ868" i="6"/>
  <c r="O868" i="6"/>
  <c r="AM868" i="6"/>
  <c r="F868" i="6"/>
  <c r="G868" i="6" s="1"/>
  <c r="U868" i="6"/>
  <c r="AP868" i="6"/>
  <c r="D868" i="6"/>
  <c r="AG868" i="6"/>
  <c r="X868" i="6"/>
  <c r="B869" i="6"/>
  <c r="BR869" i="6" s="1"/>
  <c r="BS869" i="6" s="1"/>
  <c r="AD868" i="6"/>
  <c r="L868" i="6"/>
  <c r="R868" i="6"/>
  <c r="I868" i="6"/>
  <c r="K868" i="6" s="1"/>
  <c r="BZ868" i="6"/>
  <c r="BY869" i="6"/>
  <c r="BN870" i="6"/>
  <c r="BQ869" i="6"/>
  <c r="BX869" i="6"/>
  <c r="BU869" i="6"/>
  <c r="CA869" i="6"/>
  <c r="BP869" i="6"/>
  <c r="CS869" i="6"/>
  <c r="CG869" i="6"/>
  <c r="CM869" i="6"/>
  <c r="CY869" i="6"/>
  <c r="BM869" i="6"/>
  <c r="AU868" i="6"/>
  <c r="DE867" i="6"/>
  <c r="BV868" i="6"/>
  <c r="BW867" i="6"/>
  <c r="DF867" i="6"/>
  <c r="DG867" i="6"/>
  <c r="BT867" i="6"/>
  <c r="CB866" i="6"/>
  <c r="CC866" i="6" s="1"/>
  <c r="H868" i="6"/>
  <c r="P867" i="6"/>
  <c r="Q867" i="6" s="1"/>
  <c r="AS868" i="6" l="1"/>
  <c r="J869" i="6"/>
  <c r="X869" i="6"/>
  <c r="U869" i="6"/>
  <c r="M869" i="6"/>
  <c r="AG869" i="6"/>
  <c r="AP869" i="6"/>
  <c r="O869" i="6"/>
  <c r="AA869" i="6"/>
  <c r="E869" i="6"/>
  <c r="I869" i="6"/>
  <c r="F869" i="6"/>
  <c r="G869" i="6" s="1"/>
  <c r="AM869" i="6"/>
  <c r="AJ869" i="6"/>
  <c r="B870" i="6"/>
  <c r="BR870" i="6" s="1"/>
  <c r="BS870" i="6" s="1"/>
  <c r="L869" i="6"/>
  <c r="AD869" i="6"/>
  <c r="A869" i="6"/>
  <c r="R869" i="6"/>
  <c r="D869" i="6"/>
  <c r="N868" i="6"/>
  <c r="BZ869" i="6"/>
  <c r="BY870" i="6"/>
  <c r="BN871" i="6"/>
  <c r="BX870" i="6"/>
  <c r="BU870" i="6"/>
  <c r="CA870" i="6"/>
  <c r="BP870" i="6"/>
  <c r="BM870" i="6"/>
  <c r="BQ870" i="6"/>
  <c r="CG870" i="6"/>
  <c r="CM870" i="6"/>
  <c r="CS870" i="6"/>
  <c r="CY870" i="6"/>
  <c r="AT869" i="6"/>
  <c r="AS869" i="6"/>
  <c r="AU869" i="6"/>
  <c r="K869" i="6"/>
  <c r="DG868" i="6"/>
  <c r="DF868" i="6"/>
  <c r="BW868" i="6"/>
  <c r="DE868" i="6"/>
  <c r="BV869" i="6"/>
  <c r="BT868" i="6"/>
  <c r="CB867" i="6"/>
  <c r="CC867" i="6" s="1"/>
  <c r="H869" i="6"/>
  <c r="P868" i="6"/>
  <c r="Q868" i="6" s="1"/>
  <c r="N869" i="6" l="1"/>
  <c r="AJ870" i="6"/>
  <c r="A870" i="6"/>
  <c r="AM870" i="6"/>
  <c r="X870" i="6"/>
  <c r="L870" i="6"/>
  <c r="D870" i="6"/>
  <c r="M870" i="6"/>
  <c r="E870" i="6"/>
  <c r="R870" i="6"/>
  <c r="I870" i="6"/>
  <c r="AD870" i="6"/>
  <c r="F870" i="6"/>
  <c r="G870" i="6" s="1"/>
  <c r="O870" i="6"/>
  <c r="U870" i="6"/>
  <c r="AP870" i="6"/>
  <c r="B871" i="6"/>
  <c r="AG870" i="6"/>
  <c r="AA870" i="6"/>
  <c r="J870" i="6"/>
  <c r="K870" i="6" s="1"/>
  <c r="BZ870" i="6"/>
  <c r="BY871" i="6"/>
  <c r="BN872" i="6"/>
  <c r="BU871" i="6"/>
  <c r="BP871" i="6"/>
  <c r="BM871" i="6"/>
  <c r="BQ871" i="6"/>
  <c r="CA871" i="6"/>
  <c r="CG871" i="6"/>
  <c r="CM871" i="6"/>
  <c r="CS871" i="6"/>
  <c r="BX871" i="6"/>
  <c r="CY871" i="6"/>
  <c r="DE869" i="6"/>
  <c r="BW869" i="6"/>
  <c r="DF869" i="6"/>
  <c r="DG869" i="6"/>
  <c r="BV870" i="6"/>
  <c r="BT869" i="6"/>
  <c r="CB868" i="6"/>
  <c r="CC868" i="6" s="1"/>
  <c r="P869" i="6"/>
  <c r="Q869" i="6" s="1"/>
  <c r="H870" i="6"/>
  <c r="AT870" i="6" l="1"/>
  <c r="J871" i="6"/>
  <c r="AT871" i="6" s="1"/>
  <c r="N870" i="6"/>
  <c r="AU870" i="6"/>
  <c r="BR871" i="6"/>
  <c r="BS871" i="6" s="1"/>
  <c r="AS870" i="6"/>
  <c r="R871" i="6"/>
  <c r="I871" i="6"/>
  <c r="D871" i="6"/>
  <c r="M871" i="6"/>
  <c r="F871" i="6"/>
  <c r="G871" i="6" s="1"/>
  <c r="A871" i="6"/>
  <c r="AP871" i="6"/>
  <c r="L871" i="6"/>
  <c r="AA871" i="6"/>
  <c r="B872" i="6"/>
  <c r="BR872" i="6" s="1"/>
  <c r="U871" i="6"/>
  <c r="AG871" i="6"/>
  <c r="AM871" i="6"/>
  <c r="X871" i="6"/>
  <c r="E871" i="6"/>
  <c r="AJ871" i="6"/>
  <c r="O871" i="6"/>
  <c r="AD871" i="6"/>
  <c r="BZ871" i="6"/>
  <c r="BY872" i="6"/>
  <c r="BP872" i="6"/>
  <c r="BM872" i="6"/>
  <c r="CA872" i="6"/>
  <c r="BQ872" i="6"/>
  <c r="BX872" i="6"/>
  <c r="BN873" i="6"/>
  <c r="CS872" i="6"/>
  <c r="CM872" i="6"/>
  <c r="BU872" i="6"/>
  <c r="CG872" i="6"/>
  <c r="CY872" i="6"/>
  <c r="AS871" i="6"/>
  <c r="AU871" i="6"/>
  <c r="K871" i="6"/>
  <c r="BV871" i="6"/>
  <c r="BW870" i="6"/>
  <c r="DF870" i="6"/>
  <c r="DG870" i="6"/>
  <c r="DE870" i="6"/>
  <c r="BT870" i="6"/>
  <c r="CB869" i="6"/>
  <c r="CC869" i="6" s="1"/>
  <c r="P870" i="6"/>
  <c r="Q870" i="6" s="1"/>
  <c r="H871" i="6"/>
  <c r="BS872" i="6" l="1"/>
  <c r="N871" i="6"/>
  <c r="AD872" i="6"/>
  <c r="D872" i="6"/>
  <c r="AG872" i="6"/>
  <c r="O872" i="6"/>
  <c r="M872" i="6"/>
  <c r="AA872" i="6"/>
  <c r="X872" i="6"/>
  <c r="E872" i="6"/>
  <c r="AJ872" i="6"/>
  <c r="U872" i="6"/>
  <c r="A872" i="6"/>
  <c r="B873" i="6"/>
  <c r="L872" i="6"/>
  <c r="R872" i="6"/>
  <c r="F872" i="6"/>
  <c r="G872" i="6" s="1"/>
  <c r="AP872" i="6"/>
  <c r="I872" i="6"/>
  <c r="AM872" i="6"/>
  <c r="J872" i="6"/>
  <c r="AS872" i="6" s="1"/>
  <c r="BY873" i="6"/>
  <c r="BM873" i="6"/>
  <c r="CA873" i="6"/>
  <c r="BQ873" i="6"/>
  <c r="BX873" i="6"/>
  <c r="BP873" i="6"/>
  <c r="BN874" i="6"/>
  <c r="BU873" i="6"/>
  <c r="CS873" i="6"/>
  <c r="CG873" i="6"/>
  <c r="CM873" i="6"/>
  <c r="CY873" i="6"/>
  <c r="BZ872" i="6"/>
  <c r="DG871" i="6"/>
  <c r="BV872" i="6"/>
  <c r="BW871" i="6"/>
  <c r="DF871" i="6"/>
  <c r="DE871" i="6"/>
  <c r="BT871" i="6"/>
  <c r="CB870" i="6"/>
  <c r="CC870" i="6" s="1"/>
  <c r="P871" i="6"/>
  <c r="Q871" i="6" s="1"/>
  <c r="H872" i="6"/>
  <c r="N872" i="6" l="1"/>
  <c r="AU872" i="6"/>
  <c r="K872" i="6"/>
  <c r="P872" i="6" s="1"/>
  <c r="Q872" i="6" s="1"/>
  <c r="J873" i="6"/>
  <c r="AT873" i="6" s="1"/>
  <c r="AT872" i="6"/>
  <c r="AD873" i="6"/>
  <c r="D873" i="6"/>
  <c r="AA873" i="6"/>
  <c r="AG873" i="6"/>
  <c r="AM873" i="6"/>
  <c r="AJ873" i="6"/>
  <c r="B874" i="6"/>
  <c r="BR874" i="6" s="1"/>
  <c r="R873" i="6"/>
  <c r="A873" i="6"/>
  <c r="I873" i="6"/>
  <c r="O873" i="6"/>
  <c r="M873" i="6"/>
  <c r="U873" i="6"/>
  <c r="AP873" i="6"/>
  <c r="X873" i="6"/>
  <c r="F873" i="6"/>
  <c r="G873" i="6" s="1"/>
  <c r="L873" i="6"/>
  <c r="E873" i="6"/>
  <c r="BR873" i="6"/>
  <c r="BS873" i="6" s="1"/>
  <c r="BZ873" i="6"/>
  <c r="BY874" i="6"/>
  <c r="BN875" i="6"/>
  <c r="BQ874" i="6"/>
  <c r="BU874" i="6"/>
  <c r="BP874" i="6"/>
  <c r="CA874" i="6"/>
  <c r="CG874" i="6"/>
  <c r="CM874" i="6"/>
  <c r="BM874" i="6"/>
  <c r="CS874" i="6"/>
  <c r="CY874" i="6"/>
  <c r="BX874" i="6"/>
  <c r="AS873" i="6"/>
  <c r="DE872" i="6"/>
  <c r="BV873" i="6"/>
  <c r="DG872" i="6"/>
  <c r="DF872" i="6"/>
  <c r="BW872" i="6"/>
  <c r="BT872" i="6"/>
  <c r="CB871" i="6"/>
  <c r="CC871" i="6" s="1"/>
  <c r="H873" i="6"/>
  <c r="AU873" i="6" l="1"/>
  <c r="K873" i="6"/>
  <c r="BS874" i="6"/>
  <c r="J874" i="6"/>
  <c r="AT874" i="6" s="1"/>
  <c r="N873" i="6"/>
  <c r="AP874" i="6"/>
  <c r="E874" i="6"/>
  <c r="U874" i="6"/>
  <c r="R874" i="6"/>
  <c r="M874" i="6"/>
  <c r="F874" i="6"/>
  <c r="G874" i="6" s="1"/>
  <c r="AJ874" i="6"/>
  <c r="B875" i="6"/>
  <c r="BR875" i="6" s="1"/>
  <c r="BS875" i="6" s="1"/>
  <c r="AG874" i="6"/>
  <c r="O874" i="6"/>
  <c r="X874" i="6"/>
  <c r="AA874" i="6"/>
  <c r="D874" i="6"/>
  <c r="A874" i="6"/>
  <c r="AD874" i="6"/>
  <c r="L874" i="6"/>
  <c r="I874" i="6"/>
  <c r="AM874" i="6"/>
  <c r="BZ874" i="6"/>
  <c r="BY875" i="6"/>
  <c r="BN876" i="6"/>
  <c r="CA875" i="6"/>
  <c r="BQ875" i="6"/>
  <c r="BX875" i="6"/>
  <c r="BU875" i="6"/>
  <c r="BM875" i="6"/>
  <c r="BP875" i="6"/>
  <c r="CG875" i="6"/>
  <c r="CM875" i="6"/>
  <c r="CS875" i="6"/>
  <c r="CY875" i="6"/>
  <c r="AU874" i="6"/>
  <c r="BV874" i="6"/>
  <c r="BW873" i="6"/>
  <c r="DF873" i="6"/>
  <c r="DE873" i="6"/>
  <c r="DG873" i="6"/>
  <c r="BT873" i="6"/>
  <c r="CB872" i="6"/>
  <c r="CC872" i="6" s="1"/>
  <c r="H874" i="6"/>
  <c r="P873" i="6"/>
  <c r="Q873" i="6" s="1"/>
  <c r="K874" i="6" l="1"/>
  <c r="J875" i="6"/>
  <c r="AS875" i="6" s="1"/>
  <c r="AS874" i="6"/>
  <c r="N874" i="6"/>
  <c r="AP875" i="6"/>
  <c r="A875" i="6"/>
  <c r="O875" i="6"/>
  <c r="AD875" i="6"/>
  <c r="L875" i="6"/>
  <c r="R875" i="6"/>
  <c r="M875" i="6"/>
  <c r="U875" i="6"/>
  <c r="F875" i="6"/>
  <c r="G875" i="6" s="1"/>
  <c r="AG875" i="6"/>
  <c r="E875" i="6"/>
  <c r="B876" i="6"/>
  <c r="AJ875" i="6"/>
  <c r="D875" i="6"/>
  <c r="AM875" i="6"/>
  <c r="X875" i="6"/>
  <c r="I875" i="6"/>
  <c r="AA875" i="6"/>
  <c r="BZ875" i="6"/>
  <c r="BY876" i="6"/>
  <c r="BN877" i="6"/>
  <c r="BQ876" i="6"/>
  <c r="BX876" i="6"/>
  <c r="BU876" i="6"/>
  <c r="BM876" i="6"/>
  <c r="CA876" i="6"/>
  <c r="CS876" i="6"/>
  <c r="BP876" i="6"/>
  <c r="CG876" i="6"/>
  <c r="CM876" i="6"/>
  <c r="CY876" i="6"/>
  <c r="BW874" i="6"/>
  <c r="DG874" i="6"/>
  <c r="DE874" i="6"/>
  <c r="DF874" i="6"/>
  <c r="BV875" i="6"/>
  <c r="BT874" i="6"/>
  <c r="CB873" i="6"/>
  <c r="CC873" i="6" s="1"/>
  <c r="P874" i="6"/>
  <c r="Q874" i="6" s="1"/>
  <c r="H875" i="6"/>
  <c r="J876" i="6" l="1"/>
  <c r="AU876" i="6" s="1"/>
  <c r="K875" i="6"/>
  <c r="N875" i="6"/>
  <c r="AT875" i="6"/>
  <c r="AU875" i="6"/>
  <c r="AD876" i="6"/>
  <c r="F876" i="6"/>
  <c r="G876" i="6" s="1"/>
  <c r="D876" i="6"/>
  <c r="R876" i="6"/>
  <c r="A876" i="6"/>
  <c r="AP876" i="6"/>
  <c r="E876" i="6"/>
  <c r="AG876" i="6"/>
  <c r="M876" i="6"/>
  <c r="L876" i="6"/>
  <c r="I876" i="6"/>
  <c r="AA876" i="6"/>
  <c r="U876" i="6"/>
  <c r="AJ876" i="6"/>
  <c r="O876" i="6"/>
  <c r="AM876" i="6"/>
  <c r="X876" i="6"/>
  <c r="B877" i="6"/>
  <c r="BR876" i="6"/>
  <c r="BS876" i="6" s="1"/>
  <c r="BZ876" i="6"/>
  <c r="BY877" i="6"/>
  <c r="BN878" i="6"/>
  <c r="BQ877" i="6"/>
  <c r="BX877" i="6"/>
  <c r="BU877" i="6"/>
  <c r="CA877" i="6"/>
  <c r="BP877" i="6"/>
  <c r="CS877" i="6"/>
  <c r="BM877" i="6"/>
  <c r="CG877" i="6"/>
  <c r="CM877" i="6"/>
  <c r="CY877" i="6"/>
  <c r="BR877" i="6"/>
  <c r="DE875" i="6"/>
  <c r="DG875" i="6"/>
  <c r="BV876" i="6"/>
  <c r="BW875" i="6"/>
  <c r="DF875" i="6"/>
  <c r="BT875" i="6"/>
  <c r="CB874" i="6"/>
  <c r="CC874" i="6" s="1"/>
  <c r="P875" i="6"/>
  <c r="Q875" i="6" s="1"/>
  <c r="H876" i="6"/>
  <c r="AT876" i="6" l="1"/>
  <c r="AS876" i="6"/>
  <c r="K876" i="6"/>
  <c r="P876" i="6" s="1"/>
  <c r="Q876" i="6" s="1"/>
  <c r="J877" i="6"/>
  <c r="AS877" i="6" s="1"/>
  <c r="BS877" i="6"/>
  <c r="X877" i="6"/>
  <c r="L877" i="6"/>
  <c r="M877" i="6"/>
  <c r="U877" i="6"/>
  <c r="I877" i="6"/>
  <c r="AG877" i="6"/>
  <c r="D877" i="6"/>
  <c r="F877" i="6"/>
  <c r="G877" i="6" s="1"/>
  <c r="AP877" i="6"/>
  <c r="O877" i="6"/>
  <c r="AM877" i="6"/>
  <c r="AJ877" i="6"/>
  <c r="B878" i="6"/>
  <c r="AA877" i="6"/>
  <c r="AD877" i="6"/>
  <c r="A877" i="6"/>
  <c r="R877" i="6"/>
  <c r="E877" i="6"/>
  <c r="N876" i="6"/>
  <c r="BZ877" i="6"/>
  <c r="BY878" i="6"/>
  <c r="BN879" i="6"/>
  <c r="BU878" i="6"/>
  <c r="BP878" i="6"/>
  <c r="CA878" i="6"/>
  <c r="BM878" i="6"/>
  <c r="BX878" i="6"/>
  <c r="BQ878" i="6"/>
  <c r="CG878" i="6"/>
  <c r="CM878" i="6"/>
  <c r="CS878" i="6"/>
  <c r="CY878" i="6"/>
  <c r="AT877" i="6"/>
  <c r="AU877" i="6"/>
  <c r="BV877" i="6"/>
  <c r="DG876" i="6"/>
  <c r="DE876" i="6"/>
  <c r="BW876" i="6"/>
  <c r="DF876" i="6"/>
  <c r="BT876" i="6"/>
  <c r="CB875" i="6"/>
  <c r="CC875" i="6" s="1"/>
  <c r="H877" i="6"/>
  <c r="J878" i="6" l="1"/>
  <c r="AS878" i="6" s="1"/>
  <c r="K877" i="6"/>
  <c r="P877" i="6" s="1"/>
  <c r="Q877" i="6" s="1"/>
  <c r="N877" i="6"/>
  <c r="AD878" i="6"/>
  <c r="D878" i="6"/>
  <c r="M878" i="6"/>
  <c r="I878" i="6"/>
  <c r="O878" i="6"/>
  <c r="F878" i="6"/>
  <c r="G878" i="6" s="1"/>
  <c r="AA878" i="6"/>
  <c r="U878" i="6"/>
  <c r="AP878" i="6"/>
  <c r="B879" i="6"/>
  <c r="AG878" i="6"/>
  <c r="X878" i="6"/>
  <c r="L878" i="6"/>
  <c r="R878" i="6"/>
  <c r="E878" i="6"/>
  <c r="AJ878" i="6"/>
  <c r="A878" i="6"/>
  <c r="AM878" i="6"/>
  <c r="BR878" i="6"/>
  <c r="BS878" i="6" s="1"/>
  <c r="BZ878" i="6"/>
  <c r="BY879" i="6"/>
  <c r="BN880" i="6"/>
  <c r="BP879" i="6"/>
  <c r="BM879" i="6"/>
  <c r="BR879" i="6"/>
  <c r="BU879" i="6"/>
  <c r="CG879" i="6"/>
  <c r="CM879" i="6"/>
  <c r="CA879" i="6"/>
  <c r="CS879" i="6"/>
  <c r="BX879" i="6"/>
  <c r="CY879" i="6"/>
  <c r="BQ879" i="6"/>
  <c r="DG877" i="6"/>
  <c r="BV878" i="6"/>
  <c r="DE877" i="6"/>
  <c r="DF877" i="6"/>
  <c r="BW877" i="6"/>
  <c r="BT877" i="6"/>
  <c r="CB876" i="6"/>
  <c r="CC876" i="6" s="1"/>
  <c r="H878" i="6"/>
  <c r="AU878" i="6" l="1"/>
  <c r="AT878" i="6"/>
  <c r="K878" i="6"/>
  <c r="J879" i="6"/>
  <c r="AS879" i="6" s="1"/>
  <c r="N878" i="6"/>
  <c r="AJ879" i="6"/>
  <c r="F879" i="6"/>
  <c r="G879" i="6" s="1"/>
  <c r="AM879" i="6"/>
  <c r="R879" i="6"/>
  <c r="AP879" i="6"/>
  <c r="L879" i="6"/>
  <c r="AD879" i="6"/>
  <c r="O879" i="6"/>
  <c r="M879" i="6"/>
  <c r="AA879" i="6"/>
  <c r="X879" i="6"/>
  <c r="D879" i="6"/>
  <c r="U879" i="6"/>
  <c r="AG879" i="6"/>
  <c r="B880" i="6"/>
  <c r="BR880" i="6" s="1"/>
  <c r="I879" i="6"/>
  <c r="A879" i="6"/>
  <c r="E879" i="6"/>
  <c r="BS879" i="6"/>
  <c r="BY880" i="6"/>
  <c r="BN881" i="6"/>
  <c r="BP880" i="6"/>
  <c r="BM880" i="6"/>
  <c r="CA880" i="6"/>
  <c r="BU880" i="6"/>
  <c r="BX880" i="6"/>
  <c r="CS880" i="6"/>
  <c r="CG880" i="6"/>
  <c r="CM880" i="6"/>
  <c r="CY880" i="6"/>
  <c r="BQ880" i="6"/>
  <c r="BZ879" i="6"/>
  <c r="AT879" i="6"/>
  <c r="DE878" i="6"/>
  <c r="DG878" i="6"/>
  <c r="BW878" i="6"/>
  <c r="BV879" i="6"/>
  <c r="DF878" i="6"/>
  <c r="BT878" i="6"/>
  <c r="CB877" i="6"/>
  <c r="CC877" i="6" s="1"/>
  <c r="H879" i="6"/>
  <c r="P878" i="6"/>
  <c r="Q878" i="6" s="1"/>
  <c r="AU879" i="6" l="1"/>
  <c r="K879" i="6"/>
  <c r="N879" i="6"/>
  <c r="BS880" i="6"/>
  <c r="X880" i="6"/>
  <c r="F880" i="6"/>
  <c r="G880" i="6" s="1"/>
  <c r="AM880" i="6"/>
  <c r="AP880" i="6"/>
  <c r="R880" i="6"/>
  <c r="I880" i="6"/>
  <c r="A880" i="6"/>
  <c r="AA880" i="6"/>
  <c r="L880" i="6"/>
  <c r="D880" i="6"/>
  <c r="U880" i="6"/>
  <c r="M880" i="6"/>
  <c r="E880" i="6"/>
  <c r="AJ880" i="6"/>
  <c r="O880" i="6"/>
  <c r="AG880" i="6"/>
  <c r="AD880" i="6"/>
  <c r="B881" i="6"/>
  <c r="BR881" i="6" s="1"/>
  <c r="J880" i="6"/>
  <c r="AS880" i="6" s="1"/>
  <c r="BY881" i="6"/>
  <c r="BN882" i="6"/>
  <c r="BM881" i="6"/>
  <c r="CA881" i="6"/>
  <c r="BP881" i="6"/>
  <c r="BQ881" i="6"/>
  <c r="BX881" i="6"/>
  <c r="CS881" i="6"/>
  <c r="CG881" i="6"/>
  <c r="CM881" i="6"/>
  <c r="CY881" i="6"/>
  <c r="BU881" i="6"/>
  <c r="BZ880" i="6"/>
  <c r="DG879" i="6"/>
  <c r="BV880" i="6"/>
  <c r="BW879" i="6"/>
  <c r="DF879" i="6"/>
  <c r="DE879" i="6"/>
  <c r="BT879" i="6"/>
  <c r="CB878" i="6"/>
  <c r="CC878" i="6" s="1"/>
  <c r="P879" i="6"/>
  <c r="Q879" i="6" s="1"/>
  <c r="H880" i="6"/>
  <c r="J881" i="6" l="1"/>
  <c r="AS881" i="6" s="1"/>
  <c r="K880" i="6"/>
  <c r="AT880" i="6"/>
  <c r="AU880" i="6"/>
  <c r="BS881" i="6"/>
  <c r="BZ881" i="6"/>
  <c r="M881" i="6"/>
  <c r="U881" i="6"/>
  <c r="AJ881" i="6"/>
  <c r="AA881" i="6"/>
  <c r="I881" i="6"/>
  <c r="L881" i="6"/>
  <c r="AG881" i="6"/>
  <c r="F881" i="6"/>
  <c r="G881" i="6" s="1"/>
  <c r="B882" i="6"/>
  <c r="AD881" i="6"/>
  <c r="D881" i="6"/>
  <c r="R881" i="6"/>
  <c r="AP881" i="6"/>
  <c r="E881" i="6"/>
  <c r="AM881" i="6"/>
  <c r="O881" i="6"/>
  <c r="X881" i="6"/>
  <c r="A881" i="6"/>
  <c r="N880" i="6"/>
  <c r="BY882" i="6"/>
  <c r="BN883" i="6"/>
  <c r="CA882" i="6"/>
  <c r="BQ882" i="6"/>
  <c r="BM882" i="6"/>
  <c r="BR882" i="6"/>
  <c r="BX882" i="6"/>
  <c r="BU882" i="6"/>
  <c r="CG882" i="6"/>
  <c r="CM882" i="6"/>
  <c r="BP882" i="6"/>
  <c r="CY882" i="6"/>
  <c r="CS882" i="6"/>
  <c r="DF880" i="6"/>
  <c r="BV881" i="6"/>
  <c r="DE880" i="6"/>
  <c r="BW880" i="6"/>
  <c r="DG880" i="6"/>
  <c r="BT880" i="6"/>
  <c r="CB879" i="6"/>
  <c r="CC879" i="6" s="1"/>
  <c r="H881" i="6"/>
  <c r="P880" i="6"/>
  <c r="Q880" i="6" s="1"/>
  <c r="AT881" i="6" l="1"/>
  <c r="J882" i="6"/>
  <c r="AT882" i="6" s="1"/>
  <c r="AU881" i="6"/>
  <c r="K881" i="6"/>
  <c r="BS882" i="6"/>
  <c r="N881" i="6"/>
  <c r="AJ882" i="6"/>
  <c r="AA882" i="6"/>
  <c r="AM882" i="6"/>
  <c r="E882" i="6"/>
  <c r="X882" i="6"/>
  <c r="R882" i="6"/>
  <c r="B883" i="6"/>
  <c r="F882" i="6"/>
  <c r="G882" i="6" s="1"/>
  <c r="D882" i="6"/>
  <c r="AD882" i="6"/>
  <c r="A882" i="6"/>
  <c r="U882" i="6"/>
  <c r="M882" i="6"/>
  <c r="AP882" i="6"/>
  <c r="L882" i="6"/>
  <c r="I882" i="6"/>
  <c r="K882" i="6" s="1"/>
  <c r="AG882" i="6"/>
  <c r="O882" i="6"/>
  <c r="BZ882" i="6"/>
  <c r="BY883" i="6"/>
  <c r="BN884" i="6"/>
  <c r="CA883" i="6"/>
  <c r="BQ883" i="6"/>
  <c r="BX883" i="6"/>
  <c r="BU883" i="6"/>
  <c r="BP883" i="6"/>
  <c r="BM883" i="6"/>
  <c r="CG883" i="6"/>
  <c r="CM883" i="6"/>
  <c r="CS883" i="6"/>
  <c r="CY883" i="6"/>
  <c r="AS882" i="6"/>
  <c r="AU882" i="6"/>
  <c r="DG881" i="6"/>
  <c r="BW881" i="6"/>
  <c r="DE881" i="6"/>
  <c r="DF881" i="6"/>
  <c r="BV882" i="6"/>
  <c r="BT881" i="6"/>
  <c r="CB880" i="6"/>
  <c r="CC880" i="6" s="1"/>
  <c r="H882" i="6"/>
  <c r="P881" i="6"/>
  <c r="Q881" i="6" s="1"/>
  <c r="J883" i="6" l="1"/>
  <c r="AU883" i="6" s="1"/>
  <c r="N882" i="6"/>
  <c r="R883" i="6"/>
  <c r="L883" i="6"/>
  <c r="E883" i="6"/>
  <c r="B884" i="6"/>
  <c r="J884" i="6" s="1"/>
  <c r="AJ883" i="6"/>
  <c r="F883" i="6"/>
  <c r="G883" i="6" s="1"/>
  <c r="AP883" i="6"/>
  <c r="AM883" i="6"/>
  <c r="M883" i="6"/>
  <c r="U883" i="6"/>
  <c r="I883" i="6"/>
  <c r="K883" i="6" s="1"/>
  <c r="AG883" i="6"/>
  <c r="AA883" i="6"/>
  <c r="D883" i="6"/>
  <c r="AD883" i="6"/>
  <c r="O883" i="6"/>
  <c r="X883" i="6"/>
  <c r="A883" i="6"/>
  <c r="BR883" i="6"/>
  <c r="BS883" i="6" s="1"/>
  <c r="BZ883" i="6"/>
  <c r="BY884" i="6"/>
  <c r="BN885" i="6"/>
  <c r="BQ884" i="6"/>
  <c r="BX884" i="6"/>
  <c r="BU884" i="6"/>
  <c r="CA884" i="6"/>
  <c r="CS884" i="6"/>
  <c r="BP884" i="6"/>
  <c r="CG884" i="6"/>
  <c r="CM884" i="6"/>
  <c r="BM884" i="6"/>
  <c r="CY884" i="6"/>
  <c r="AT883" i="6"/>
  <c r="AS883" i="6"/>
  <c r="BV883" i="6"/>
  <c r="DF882" i="6"/>
  <c r="BW882" i="6"/>
  <c r="DG882" i="6"/>
  <c r="DE882" i="6"/>
  <c r="BT882" i="6"/>
  <c r="CB881" i="6"/>
  <c r="CC881" i="6" s="1"/>
  <c r="P882" i="6"/>
  <c r="Q882" i="6" s="1"/>
  <c r="H883" i="6"/>
  <c r="X884" i="6" l="1"/>
  <c r="B885" i="6"/>
  <c r="AD884" i="6"/>
  <c r="L884" i="6"/>
  <c r="A884" i="6"/>
  <c r="E884" i="6"/>
  <c r="U884" i="6"/>
  <c r="D884" i="6"/>
  <c r="R884" i="6"/>
  <c r="AA884" i="6"/>
  <c r="I884" i="6"/>
  <c r="AP884" i="6"/>
  <c r="AG884" i="6"/>
  <c r="AJ884" i="6"/>
  <c r="O884" i="6"/>
  <c r="AM884" i="6"/>
  <c r="M884" i="6"/>
  <c r="F884" i="6"/>
  <c r="G884" i="6" s="1"/>
  <c r="BR884" i="6"/>
  <c r="BS884" i="6" s="1"/>
  <c r="N883" i="6"/>
  <c r="BZ884" i="6"/>
  <c r="BY885" i="6"/>
  <c r="BN886" i="6"/>
  <c r="BQ885" i="6"/>
  <c r="BX885" i="6"/>
  <c r="BU885" i="6"/>
  <c r="BP885" i="6"/>
  <c r="CA885" i="6"/>
  <c r="BR885" i="6"/>
  <c r="CS885" i="6"/>
  <c r="BM885" i="6"/>
  <c r="CG885" i="6"/>
  <c r="CM885" i="6"/>
  <c r="CY885" i="6"/>
  <c r="AU884" i="6"/>
  <c r="AS884" i="6"/>
  <c r="K884" i="6"/>
  <c r="J885" i="6"/>
  <c r="AT884" i="6"/>
  <c r="DG883" i="6"/>
  <c r="DF883" i="6"/>
  <c r="BW883" i="6"/>
  <c r="BV884" i="6"/>
  <c r="DE883" i="6"/>
  <c r="BT883" i="6"/>
  <c r="CB882" i="6"/>
  <c r="CC882" i="6" s="1"/>
  <c r="H884" i="6"/>
  <c r="P883" i="6"/>
  <c r="Q883" i="6" s="1"/>
  <c r="BS885" i="6" l="1"/>
  <c r="N884" i="6"/>
  <c r="X885" i="6"/>
  <c r="I885" i="6"/>
  <c r="AJ885" i="6"/>
  <c r="B886" i="6"/>
  <c r="AA885" i="6"/>
  <c r="M885" i="6"/>
  <c r="U885" i="6"/>
  <c r="D885" i="6"/>
  <c r="L885" i="6"/>
  <c r="AP885" i="6"/>
  <c r="O885" i="6"/>
  <c r="AM885" i="6"/>
  <c r="E885" i="6"/>
  <c r="AG885" i="6"/>
  <c r="AD885" i="6"/>
  <c r="A885" i="6"/>
  <c r="R885" i="6"/>
  <c r="F885" i="6"/>
  <c r="G885" i="6" s="1"/>
  <c r="BZ885" i="6"/>
  <c r="BY886" i="6"/>
  <c r="BN887" i="6"/>
  <c r="BX886" i="6"/>
  <c r="BP886" i="6"/>
  <c r="BM886" i="6"/>
  <c r="BQ886" i="6"/>
  <c r="BU886" i="6"/>
  <c r="CG886" i="6"/>
  <c r="CM886" i="6"/>
  <c r="CS886" i="6"/>
  <c r="CY886" i="6"/>
  <c r="CA886" i="6"/>
  <c r="AS885" i="6"/>
  <c r="K885" i="6"/>
  <c r="AU885" i="6"/>
  <c r="AT885" i="6"/>
  <c r="DF884" i="6"/>
  <c r="BW884" i="6"/>
  <c r="BV885" i="6"/>
  <c r="DE884" i="6"/>
  <c r="DG884" i="6"/>
  <c r="BT884" i="6"/>
  <c r="CB883" i="6"/>
  <c r="CC883" i="6" s="1"/>
  <c r="H885" i="6"/>
  <c r="P884" i="6"/>
  <c r="Q884" i="6" s="1"/>
  <c r="X886" i="6" l="1"/>
  <c r="L886" i="6"/>
  <c r="R886" i="6"/>
  <c r="E886" i="6"/>
  <c r="AA886" i="6"/>
  <c r="U886" i="6"/>
  <c r="AD886" i="6"/>
  <c r="D886" i="6"/>
  <c r="M886" i="6"/>
  <c r="F886" i="6"/>
  <c r="G886" i="6" s="1"/>
  <c r="I886" i="6"/>
  <c r="AP886" i="6"/>
  <c r="B887" i="6"/>
  <c r="AG886" i="6"/>
  <c r="AJ886" i="6"/>
  <c r="A886" i="6"/>
  <c r="AM886" i="6"/>
  <c r="O886" i="6"/>
  <c r="J886" i="6"/>
  <c r="AT886" i="6" s="1"/>
  <c r="BR886" i="6"/>
  <c r="BS886" i="6" s="1"/>
  <c r="N885" i="6"/>
  <c r="BZ886" i="6"/>
  <c r="BY887" i="6"/>
  <c r="BN888" i="6"/>
  <c r="BP887" i="6"/>
  <c r="BM887" i="6"/>
  <c r="BQ887" i="6"/>
  <c r="BX887" i="6"/>
  <c r="BU887" i="6"/>
  <c r="CA887" i="6"/>
  <c r="CG887" i="6"/>
  <c r="CM887" i="6"/>
  <c r="CS887" i="6"/>
  <c r="CY887" i="6"/>
  <c r="AU886" i="6"/>
  <c r="DG885" i="6"/>
  <c r="DF885" i="6"/>
  <c r="BW885" i="6"/>
  <c r="BV886" i="6"/>
  <c r="DE885" i="6"/>
  <c r="BT885" i="6"/>
  <c r="CB884" i="6"/>
  <c r="CC884" i="6" s="1"/>
  <c r="P885" i="6"/>
  <c r="Q885" i="6" s="1"/>
  <c r="H886" i="6"/>
  <c r="K886" i="6" l="1"/>
  <c r="AS886" i="6"/>
  <c r="R887" i="6"/>
  <c r="O887" i="6"/>
  <c r="M887" i="6"/>
  <c r="D887" i="6"/>
  <c r="I887" i="6"/>
  <c r="AJ887" i="6"/>
  <c r="E887" i="6"/>
  <c r="X887" i="6"/>
  <c r="F887" i="6"/>
  <c r="G887" i="6" s="1"/>
  <c r="AP887" i="6"/>
  <c r="L887" i="6"/>
  <c r="AA887" i="6"/>
  <c r="B888" i="6"/>
  <c r="J888" i="6" s="1"/>
  <c r="U887" i="6"/>
  <c r="A887" i="6"/>
  <c r="AG887" i="6"/>
  <c r="AD887" i="6"/>
  <c r="AM887" i="6"/>
  <c r="N886" i="6"/>
  <c r="J887" i="6"/>
  <c r="AT887" i="6" s="1"/>
  <c r="BR887" i="6"/>
  <c r="BS887" i="6" s="1"/>
  <c r="BY888" i="6"/>
  <c r="BN889" i="6"/>
  <c r="BP888" i="6"/>
  <c r="BM888" i="6"/>
  <c r="BQ888" i="6"/>
  <c r="BX888" i="6"/>
  <c r="CA888" i="6"/>
  <c r="CS888" i="6"/>
  <c r="BU888" i="6"/>
  <c r="CM888" i="6"/>
  <c r="CG888" i="6"/>
  <c r="CY888" i="6"/>
  <c r="BZ887" i="6"/>
  <c r="BW886" i="6"/>
  <c r="DE886" i="6"/>
  <c r="DF886" i="6"/>
  <c r="BV887" i="6"/>
  <c r="DG886" i="6"/>
  <c r="BT886" i="6"/>
  <c r="CB885" i="6"/>
  <c r="CC885" i="6" s="1"/>
  <c r="H887" i="6"/>
  <c r="P886" i="6"/>
  <c r="Q886" i="6" s="1"/>
  <c r="BR888" i="6" l="1"/>
  <c r="BS888" i="6" s="1"/>
  <c r="AU887" i="6"/>
  <c r="AS887" i="6"/>
  <c r="K887" i="6"/>
  <c r="P887" i="6" s="1"/>
  <c r="Q887" i="6" s="1"/>
  <c r="AD888" i="6"/>
  <c r="D888" i="6"/>
  <c r="AM888" i="6"/>
  <c r="M888" i="6"/>
  <c r="AJ888" i="6"/>
  <c r="I888" i="6"/>
  <c r="K888" i="6" s="1"/>
  <c r="R888" i="6"/>
  <c r="O888" i="6"/>
  <c r="U888" i="6"/>
  <c r="A888" i="6"/>
  <c r="L888" i="6"/>
  <c r="X888" i="6"/>
  <c r="F888" i="6"/>
  <c r="G888" i="6" s="1"/>
  <c r="B889" i="6"/>
  <c r="BR889" i="6" s="1"/>
  <c r="AA888" i="6"/>
  <c r="AP888" i="6"/>
  <c r="E888" i="6"/>
  <c r="AG888" i="6"/>
  <c r="N887" i="6"/>
  <c r="BZ888" i="6"/>
  <c r="BY889" i="6"/>
  <c r="BN890" i="6"/>
  <c r="BM889" i="6"/>
  <c r="BU889" i="6"/>
  <c r="BX889" i="6"/>
  <c r="BQ889" i="6"/>
  <c r="BP889" i="6"/>
  <c r="CS889" i="6"/>
  <c r="CG889" i="6"/>
  <c r="CM889" i="6"/>
  <c r="CY889" i="6"/>
  <c r="CA889" i="6"/>
  <c r="AT888" i="6"/>
  <c r="AU888" i="6"/>
  <c r="AS888" i="6"/>
  <c r="J889" i="6"/>
  <c r="DE887" i="6"/>
  <c r="DG887" i="6"/>
  <c r="BV888" i="6"/>
  <c r="DF887" i="6"/>
  <c r="BW887" i="6"/>
  <c r="BT887" i="6"/>
  <c r="CB886" i="6"/>
  <c r="CC886" i="6" s="1"/>
  <c r="H888" i="6"/>
  <c r="BS889" i="6" l="1"/>
  <c r="D889" i="6"/>
  <c r="O889" i="6"/>
  <c r="AP889" i="6"/>
  <c r="F889" i="6"/>
  <c r="G889" i="6" s="1"/>
  <c r="AM889" i="6"/>
  <c r="R889" i="6"/>
  <c r="X889" i="6"/>
  <c r="I889" i="6"/>
  <c r="AD889" i="6"/>
  <c r="E889" i="6"/>
  <c r="AA889" i="6"/>
  <c r="AJ889" i="6"/>
  <c r="B890" i="6"/>
  <c r="BR890" i="6" s="1"/>
  <c r="A889" i="6"/>
  <c r="M889" i="6"/>
  <c r="U889" i="6"/>
  <c r="L889" i="6"/>
  <c r="AG889" i="6"/>
  <c r="N888" i="6"/>
  <c r="BZ889" i="6"/>
  <c r="BY890" i="6"/>
  <c r="BN891" i="6"/>
  <c r="BQ890" i="6"/>
  <c r="BU890" i="6"/>
  <c r="BP890" i="6"/>
  <c r="CA890" i="6"/>
  <c r="BX890" i="6"/>
  <c r="CG890" i="6"/>
  <c r="CM890" i="6"/>
  <c r="CS890" i="6"/>
  <c r="CY890" i="6"/>
  <c r="BM890" i="6"/>
  <c r="AU889" i="6"/>
  <c r="AT889" i="6"/>
  <c r="AS889" i="6"/>
  <c r="K889" i="6"/>
  <c r="DG888" i="6"/>
  <c r="DF888" i="6"/>
  <c r="BV889" i="6"/>
  <c r="DE888" i="6"/>
  <c r="BW888" i="6"/>
  <c r="BT888" i="6"/>
  <c r="CB887" i="6"/>
  <c r="CC887" i="6" s="1"/>
  <c r="H889" i="6"/>
  <c r="P888" i="6"/>
  <c r="Q888" i="6" s="1"/>
  <c r="N889" i="6" l="1"/>
  <c r="BS890" i="6"/>
  <c r="AD890" i="6"/>
  <c r="D890" i="6"/>
  <c r="I890" i="6"/>
  <c r="AP890" i="6"/>
  <c r="E890" i="6"/>
  <c r="U890" i="6"/>
  <c r="R890" i="6"/>
  <c r="O890" i="6"/>
  <c r="F890" i="6"/>
  <c r="G890" i="6" s="1"/>
  <c r="AM890" i="6"/>
  <c r="M890" i="6"/>
  <c r="AA890" i="6"/>
  <c r="A890" i="6"/>
  <c r="X890" i="6"/>
  <c r="B891" i="6"/>
  <c r="AG890" i="6"/>
  <c r="AJ890" i="6"/>
  <c r="L890" i="6"/>
  <c r="J890" i="6"/>
  <c r="AS890" i="6" s="1"/>
  <c r="BY891" i="6"/>
  <c r="BN892" i="6"/>
  <c r="CA891" i="6"/>
  <c r="BQ891" i="6"/>
  <c r="BX891" i="6"/>
  <c r="BP891" i="6"/>
  <c r="BM891" i="6"/>
  <c r="BR891" i="6"/>
  <c r="CG891" i="6"/>
  <c r="CM891" i="6"/>
  <c r="CS891" i="6"/>
  <c r="CY891" i="6"/>
  <c r="BU891" i="6"/>
  <c r="BZ890" i="6"/>
  <c r="BV890" i="6"/>
  <c r="DE889" i="6"/>
  <c r="DG889" i="6"/>
  <c r="DF889" i="6"/>
  <c r="BW889" i="6"/>
  <c r="BT889" i="6"/>
  <c r="CB888" i="6"/>
  <c r="CC888" i="6" s="1"/>
  <c r="H890" i="6"/>
  <c r="P889" i="6"/>
  <c r="Q889" i="6" s="1"/>
  <c r="K890" i="6" l="1"/>
  <c r="AU890" i="6"/>
  <c r="AT890" i="6"/>
  <c r="BS891" i="6"/>
  <c r="AD891" i="6"/>
  <c r="A891" i="6"/>
  <c r="AJ891" i="6"/>
  <c r="M891" i="6"/>
  <c r="U891" i="6"/>
  <c r="I891" i="6"/>
  <c r="AG891" i="6"/>
  <c r="D891" i="6"/>
  <c r="AM891" i="6"/>
  <c r="E891" i="6"/>
  <c r="B892" i="6"/>
  <c r="BR892" i="6" s="1"/>
  <c r="R891" i="6"/>
  <c r="F891" i="6"/>
  <c r="G891" i="6" s="1"/>
  <c r="AA891" i="6"/>
  <c r="X891" i="6"/>
  <c r="O891" i="6"/>
  <c r="AP891" i="6"/>
  <c r="L891" i="6"/>
  <c r="J891" i="6"/>
  <c r="AT891" i="6" s="1"/>
  <c r="N890" i="6"/>
  <c r="BZ891" i="6"/>
  <c r="BY892" i="6"/>
  <c r="BN893" i="6"/>
  <c r="BQ892" i="6"/>
  <c r="BX892" i="6"/>
  <c r="BU892" i="6"/>
  <c r="CA892" i="6"/>
  <c r="BM892" i="6"/>
  <c r="BP892" i="6"/>
  <c r="CS892" i="6"/>
  <c r="CG892" i="6"/>
  <c r="CM892" i="6"/>
  <c r="CY892" i="6"/>
  <c r="BV891" i="6"/>
  <c r="DE890" i="6"/>
  <c r="BW890" i="6"/>
  <c r="DG890" i="6"/>
  <c r="DF890" i="6"/>
  <c r="BT890" i="6"/>
  <c r="CB889" i="6"/>
  <c r="CC889" i="6" s="1"/>
  <c r="H891" i="6"/>
  <c r="P890" i="6"/>
  <c r="Q890" i="6" s="1"/>
  <c r="AU891" i="6" l="1"/>
  <c r="AS891" i="6"/>
  <c r="J892" i="6"/>
  <c r="AT892" i="6" s="1"/>
  <c r="N891" i="6"/>
  <c r="K891" i="6"/>
  <c r="BS892" i="6"/>
  <c r="X892" i="6"/>
  <c r="B893" i="6"/>
  <c r="F892" i="6"/>
  <c r="G892" i="6" s="1"/>
  <c r="AA892" i="6"/>
  <c r="U892" i="6"/>
  <c r="AD892" i="6"/>
  <c r="D892" i="6"/>
  <c r="E892" i="6"/>
  <c r="R892" i="6"/>
  <c r="L892" i="6"/>
  <c r="M892" i="6"/>
  <c r="A892" i="6"/>
  <c r="AP892" i="6"/>
  <c r="I892" i="6"/>
  <c r="AG892" i="6"/>
  <c r="AJ892" i="6"/>
  <c r="O892" i="6"/>
  <c r="AM892" i="6"/>
  <c r="BZ892" i="6"/>
  <c r="BY893" i="6"/>
  <c r="BN894" i="6"/>
  <c r="BQ893" i="6"/>
  <c r="BX893" i="6"/>
  <c r="BU893" i="6"/>
  <c r="CA893" i="6"/>
  <c r="BP893" i="6"/>
  <c r="BR893" i="6"/>
  <c r="CS893" i="6"/>
  <c r="BM893" i="6"/>
  <c r="CG893" i="6"/>
  <c r="CM893" i="6"/>
  <c r="CY893" i="6"/>
  <c r="AS892" i="6"/>
  <c r="BV892" i="6"/>
  <c r="BW891" i="6"/>
  <c r="DG891" i="6"/>
  <c r="DF891" i="6"/>
  <c r="DE891" i="6"/>
  <c r="BT891" i="6"/>
  <c r="CB890" i="6"/>
  <c r="CC890" i="6" s="1"/>
  <c r="H892" i="6"/>
  <c r="P891" i="6"/>
  <c r="Q891" i="6" s="1"/>
  <c r="BS893" i="6" l="1"/>
  <c r="AU892" i="6"/>
  <c r="J893" i="6"/>
  <c r="AU893" i="6" s="1"/>
  <c r="K892" i="6"/>
  <c r="N892" i="6"/>
  <c r="X893" i="6"/>
  <c r="E893" i="6"/>
  <c r="AP893" i="6"/>
  <c r="F893" i="6"/>
  <c r="G893" i="6" s="1"/>
  <c r="D893" i="6"/>
  <c r="AM893" i="6"/>
  <c r="AA893" i="6"/>
  <c r="M893" i="6"/>
  <c r="U893" i="6"/>
  <c r="I893" i="6"/>
  <c r="AG893" i="6"/>
  <c r="AJ893" i="6"/>
  <c r="O893" i="6"/>
  <c r="AD893" i="6"/>
  <c r="B894" i="6"/>
  <c r="L893" i="6"/>
  <c r="R893" i="6"/>
  <c r="A893" i="6"/>
  <c r="BZ893" i="6"/>
  <c r="BY894" i="6"/>
  <c r="BN895" i="6"/>
  <c r="BX894" i="6"/>
  <c r="BU894" i="6"/>
  <c r="CA894" i="6"/>
  <c r="BP894" i="6"/>
  <c r="BM894" i="6"/>
  <c r="BQ894" i="6"/>
  <c r="CG894" i="6"/>
  <c r="CM894" i="6"/>
  <c r="CS894" i="6"/>
  <c r="CY894" i="6"/>
  <c r="DF892" i="6"/>
  <c r="BW892" i="6"/>
  <c r="DE892" i="6"/>
  <c r="BV893" i="6"/>
  <c r="DG892" i="6"/>
  <c r="BT892" i="6"/>
  <c r="CB891" i="6"/>
  <c r="CC891" i="6" s="1"/>
  <c r="H893" i="6"/>
  <c r="P892" i="6"/>
  <c r="Q892" i="6" s="1"/>
  <c r="K893" i="6" l="1"/>
  <c r="AS893" i="6"/>
  <c r="AT893" i="6"/>
  <c r="R894" i="6"/>
  <c r="L894" i="6"/>
  <c r="AD894" i="6"/>
  <c r="F894" i="6"/>
  <c r="G894" i="6" s="1"/>
  <c r="X894" i="6"/>
  <c r="I894" i="6"/>
  <c r="AA894" i="6"/>
  <c r="O894" i="6"/>
  <c r="U894" i="6"/>
  <c r="AP894" i="6"/>
  <c r="AJ894" i="6"/>
  <c r="AM894" i="6"/>
  <c r="E894" i="6"/>
  <c r="B895" i="6"/>
  <c r="BR895" i="6" s="1"/>
  <c r="M894" i="6"/>
  <c r="D894" i="6"/>
  <c r="AG894" i="6"/>
  <c r="A894" i="6"/>
  <c r="BR894" i="6"/>
  <c r="BS894" i="6" s="1"/>
  <c r="J894" i="6"/>
  <c r="N893" i="6"/>
  <c r="BZ894" i="6"/>
  <c r="BY895" i="6"/>
  <c r="BN896" i="6"/>
  <c r="BU895" i="6"/>
  <c r="BP895" i="6"/>
  <c r="BM895" i="6"/>
  <c r="BX895" i="6"/>
  <c r="BQ895" i="6"/>
  <c r="CG895" i="6"/>
  <c r="CM895" i="6"/>
  <c r="CS895" i="6"/>
  <c r="CA895" i="6"/>
  <c r="CY895" i="6"/>
  <c r="BV894" i="6"/>
  <c r="DG893" i="6"/>
  <c r="DF893" i="6"/>
  <c r="DE893" i="6"/>
  <c r="BW893" i="6"/>
  <c r="BT893" i="6"/>
  <c r="CB892" i="6"/>
  <c r="CC892" i="6" s="1"/>
  <c r="H894" i="6"/>
  <c r="P893" i="6"/>
  <c r="Q893" i="6" s="1"/>
  <c r="K894" i="6" l="1"/>
  <c r="P894" i="6" s="1"/>
  <c r="Q894" i="6" s="1"/>
  <c r="AU894" i="6"/>
  <c r="AT894" i="6"/>
  <c r="AS894" i="6"/>
  <c r="BS895" i="6"/>
  <c r="J895" i="6"/>
  <c r="AT895" i="6" s="1"/>
  <c r="N894" i="6"/>
  <c r="M895" i="6"/>
  <c r="D895" i="6"/>
  <c r="AJ895" i="6"/>
  <c r="B896" i="6"/>
  <c r="U895" i="6"/>
  <c r="AP895" i="6"/>
  <c r="L895" i="6"/>
  <c r="AA895" i="6"/>
  <c r="AD895" i="6"/>
  <c r="A895" i="6"/>
  <c r="AG895" i="6"/>
  <c r="AM895" i="6"/>
  <c r="R895" i="6"/>
  <c r="O895" i="6"/>
  <c r="X895" i="6"/>
  <c r="I895" i="6"/>
  <c r="E895" i="6"/>
  <c r="F895" i="6"/>
  <c r="G895" i="6" s="1"/>
  <c r="BZ895" i="6"/>
  <c r="BY896" i="6"/>
  <c r="BN897" i="6"/>
  <c r="BP896" i="6"/>
  <c r="BM896" i="6"/>
  <c r="BR896" i="6"/>
  <c r="BU896" i="6"/>
  <c r="CS896" i="6"/>
  <c r="CA896" i="6"/>
  <c r="BX896" i="6"/>
  <c r="CM896" i="6"/>
  <c r="CG896" i="6"/>
  <c r="BQ896" i="6"/>
  <c r="CY896" i="6"/>
  <c r="BW894" i="6"/>
  <c r="DG894" i="6"/>
  <c r="BV895" i="6"/>
  <c r="DF894" i="6"/>
  <c r="DE894" i="6"/>
  <c r="BT894" i="6"/>
  <c r="CB893" i="6"/>
  <c r="CC893" i="6" s="1"/>
  <c r="H895" i="6"/>
  <c r="AU895" i="6" l="1"/>
  <c r="K895" i="6"/>
  <c r="AS895" i="6"/>
  <c r="BS896" i="6"/>
  <c r="L896" i="6"/>
  <c r="AM896" i="6"/>
  <c r="F896" i="6"/>
  <c r="G896" i="6" s="1"/>
  <c r="AP896" i="6"/>
  <c r="I896" i="6"/>
  <c r="U896" i="6"/>
  <c r="AD896" i="6"/>
  <c r="B897" i="6"/>
  <c r="BR897" i="6" s="1"/>
  <c r="BS897" i="6" s="1"/>
  <c r="X896" i="6"/>
  <c r="AJ896" i="6"/>
  <c r="O896" i="6"/>
  <c r="AG896" i="6"/>
  <c r="D896" i="6"/>
  <c r="M896" i="6"/>
  <c r="AA896" i="6"/>
  <c r="A896" i="6"/>
  <c r="E896" i="6"/>
  <c r="R896" i="6"/>
  <c r="J896" i="6"/>
  <c r="AS896" i="6" s="1"/>
  <c r="N895" i="6"/>
  <c r="BY897" i="6"/>
  <c r="BM897" i="6"/>
  <c r="BN898" i="6"/>
  <c r="CA897" i="6"/>
  <c r="BQ897" i="6"/>
  <c r="BP897" i="6"/>
  <c r="BX897" i="6"/>
  <c r="BU897" i="6"/>
  <c r="CS897" i="6"/>
  <c r="CG897" i="6"/>
  <c r="CM897" i="6"/>
  <c r="CY897" i="6"/>
  <c r="BZ896" i="6"/>
  <c r="DE895" i="6"/>
  <c r="DG895" i="6"/>
  <c r="BW895" i="6"/>
  <c r="BV896" i="6"/>
  <c r="DF895" i="6"/>
  <c r="BT895" i="6"/>
  <c r="CB894" i="6"/>
  <c r="CC894" i="6" s="1"/>
  <c r="H896" i="6"/>
  <c r="P895" i="6"/>
  <c r="Q895" i="6" s="1"/>
  <c r="AT896" i="6" l="1"/>
  <c r="AU896" i="6"/>
  <c r="K896" i="6"/>
  <c r="AP897" i="6"/>
  <c r="F897" i="6"/>
  <c r="G897" i="6" s="1"/>
  <c r="A897" i="6"/>
  <c r="M897" i="6"/>
  <c r="U897" i="6"/>
  <c r="AJ897" i="6"/>
  <c r="O897" i="6"/>
  <c r="AA897" i="6"/>
  <c r="I897" i="6"/>
  <c r="AD897" i="6"/>
  <c r="D897" i="6"/>
  <c r="R897" i="6"/>
  <c r="E897" i="6"/>
  <c r="X897" i="6"/>
  <c r="B898" i="6"/>
  <c r="L897" i="6"/>
  <c r="AG897" i="6"/>
  <c r="AM897" i="6"/>
  <c r="J897" i="6"/>
  <c r="J898" i="6" s="1"/>
  <c r="N896" i="6"/>
  <c r="BY898" i="6"/>
  <c r="BN899" i="6"/>
  <c r="BQ898" i="6"/>
  <c r="BX898" i="6"/>
  <c r="CA898" i="6"/>
  <c r="BM898" i="6"/>
  <c r="BR898" i="6"/>
  <c r="BS898" i="6" s="1"/>
  <c r="CG898" i="6"/>
  <c r="CM898" i="6"/>
  <c r="BP898" i="6"/>
  <c r="CY898" i="6"/>
  <c r="CS898" i="6"/>
  <c r="BU898" i="6"/>
  <c r="BZ897" i="6"/>
  <c r="DF896" i="6"/>
  <c r="BW896" i="6"/>
  <c r="DE896" i="6"/>
  <c r="DG896" i="6"/>
  <c r="BV897" i="6"/>
  <c r="BT896" i="6"/>
  <c r="CB895" i="6"/>
  <c r="CC895" i="6" s="1"/>
  <c r="H897" i="6"/>
  <c r="P896" i="6"/>
  <c r="Q896" i="6" s="1"/>
  <c r="AS897" i="6" l="1"/>
  <c r="AT897" i="6"/>
  <c r="K897" i="6"/>
  <c r="AU897" i="6"/>
  <c r="N897" i="6"/>
  <c r="X898" i="6"/>
  <c r="L898" i="6"/>
  <c r="M898" i="6"/>
  <c r="E898" i="6"/>
  <c r="AG898" i="6"/>
  <c r="R898" i="6"/>
  <c r="O898" i="6"/>
  <c r="I898" i="6"/>
  <c r="K898" i="6" s="1"/>
  <c r="B899" i="6"/>
  <c r="BR899" i="6" s="1"/>
  <c r="BS899" i="6" s="1"/>
  <c r="AA898" i="6"/>
  <c r="AP898" i="6"/>
  <c r="D898" i="6"/>
  <c r="AM898" i="6"/>
  <c r="F898" i="6"/>
  <c r="G898" i="6" s="1"/>
  <c r="AJ898" i="6"/>
  <c r="A898" i="6"/>
  <c r="U898" i="6"/>
  <c r="AD898" i="6"/>
  <c r="BZ898" i="6"/>
  <c r="BY899" i="6"/>
  <c r="BN900" i="6"/>
  <c r="BQ899" i="6"/>
  <c r="BU899" i="6"/>
  <c r="BX899" i="6"/>
  <c r="BP899" i="6"/>
  <c r="CA899" i="6"/>
  <c r="CM899" i="6"/>
  <c r="CG899" i="6"/>
  <c r="CS899" i="6"/>
  <c r="CY899" i="6"/>
  <c r="BM899" i="6"/>
  <c r="AT898" i="6"/>
  <c r="J899" i="6"/>
  <c r="AS898" i="6"/>
  <c r="AU898" i="6"/>
  <c r="DE897" i="6"/>
  <c r="BV898" i="6"/>
  <c r="DF897" i="6"/>
  <c r="BW897" i="6"/>
  <c r="DG897" i="6"/>
  <c r="BT897" i="6"/>
  <c r="CB896" i="6"/>
  <c r="CC896" i="6" s="1"/>
  <c r="H898" i="6"/>
  <c r="P897" i="6"/>
  <c r="Q897" i="6" s="1"/>
  <c r="BZ899" i="6" l="1"/>
  <c r="N898" i="6"/>
  <c r="X899" i="6"/>
  <c r="L899" i="6"/>
  <c r="U899" i="6"/>
  <c r="M899" i="6"/>
  <c r="AA899" i="6"/>
  <c r="D899" i="6"/>
  <c r="AJ899" i="6"/>
  <c r="AG899" i="6"/>
  <c r="E899" i="6"/>
  <c r="B900" i="6"/>
  <c r="J900" i="6" s="1"/>
  <c r="I899" i="6"/>
  <c r="K899" i="6" s="1"/>
  <c r="AD899" i="6"/>
  <c r="O899" i="6"/>
  <c r="R899" i="6"/>
  <c r="A899" i="6"/>
  <c r="AP899" i="6"/>
  <c r="F899" i="6"/>
  <c r="G899" i="6" s="1"/>
  <c r="AM899" i="6"/>
  <c r="BY900" i="6"/>
  <c r="BN901" i="6"/>
  <c r="BQ900" i="6"/>
  <c r="BX900" i="6"/>
  <c r="BU900" i="6"/>
  <c r="CA900" i="6"/>
  <c r="BM900" i="6"/>
  <c r="CS900" i="6"/>
  <c r="BP900" i="6"/>
  <c r="CM900" i="6"/>
  <c r="BR900" i="6"/>
  <c r="BS900" i="6" s="1"/>
  <c r="CG900" i="6"/>
  <c r="CY900" i="6"/>
  <c r="AS899" i="6"/>
  <c r="AT899" i="6"/>
  <c r="AU899" i="6"/>
  <c r="BW898" i="6"/>
  <c r="BV899" i="6"/>
  <c r="DG898" i="6"/>
  <c r="DE898" i="6"/>
  <c r="DF898" i="6"/>
  <c r="BT898" i="6"/>
  <c r="CB897" i="6"/>
  <c r="CC897" i="6" s="1"/>
  <c r="H899" i="6"/>
  <c r="P898" i="6"/>
  <c r="Q898" i="6" s="1"/>
  <c r="AJ900" i="6" l="1"/>
  <c r="O900" i="6"/>
  <c r="AM900" i="6"/>
  <c r="M900" i="6"/>
  <c r="AA900" i="6"/>
  <c r="X900" i="6"/>
  <c r="B901" i="6"/>
  <c r="E900" i="6"/>
  <c r="I900" i="6"/>
  <c r="U900" i="6"/>
  <c r="AD900" i="6"/>
  <c r="L900" i="6"/>
  <c r="R900" i="6"/>
  <c r="A900" i="6"/>
  <c r="D900" i="6"/>
  <c r="AG900" i="6"/>
  <c r="AP900" i="6"/>
  <c r="F900" i="6"/>
  <c r="G900" i="6" s="1"/>
  <c r="N899" i="6"/>
  <c r="BZ900" i="6"/>
  <c r="BY901" i="6"/>
  <c r="BN902" i="6"/>
  <c r="BX901" i="6"/>
  <c r="BU901" i="6"/>
  <c r="BP901" i="6"/>
  <c r="CA901" i="6"/>
  <c r="BQ901" i="6"/>
  <c r="BR901" i="6"/>
  <c r="BS901" i="6" s="1"/>
  <c r="CS901" i="6"/>
  <c r="CG901" i="6"/>
  <c r="CY901" i="6"/>
  <c r="CM901" i="6"/>
  <c r="BM901" i="6"/>
  <c r="AS900" i="6"/>
  <c r="J901" i="6"/>
  <c r="K900" i="6"/>
  <c r="AU900" i="6"/>
  <c r="AT900" i="6"/>
  <c r="DF899" i="6"/>
  <c r="DE899" i="6"/>
  <c r="BW899" i="6"/>
  <c r="DG899" i="6"/>
  <c r="BV900" i="6"/>
  <c r="BT899" i="6"/>
  <c r="CB898" i="6"/>
  <c r="CC898" i="6" s="1"/>
  <c r="P899" i="6"/>
  <c r="Q899" i="6" s="1"/>
  <c r="H900" i="6"/>
  <c r="R901" i="6" l="1"/>
  <c r="E901" i="6"/>
  <c r="X901" i="6"/>
  <c r="U901" i="6"/>
  <c r="AG901" i="6"/>
  <c r="B902" i="6"/>
  <c r="M901" i="6"/>
  <c r="AP901" i="6"/>
  <c r="A901" i="6"/>
  <c r="D901" i="6"/>
  <c r="L901" i="6"/>
  <c r="F901" i="6"/>
  <c r="G901" i="6" s="1"/>
  <c r="AA901" i="6"/>
  <c r="O901" i="6"/>
  <c r="AM901" i="6"/>
  <c r="AJ901" i="6"/>
  <c r="I901" i="6"/>
  <c r="AD901" i="6"/>
  <c r="N900" i="6"/>
  <c r="BZ901" i="6"/>
  <c r="BY902" i="6"/>
  <c r="BN903" i="6"/>
  <c r="BX902" i="6"/>
  <c r="BP902" i="6"/>
  <c r="CA902" i="6"/>
  <c r="BM902" i="6"/>
  <c r="BQ902" i="6"/>
  <c r="BU902" i="6"/>
  <c r="CG902" i="6"/>
  <c r="CS902" i="6"/>
  <c r="CM902" i="6"/>
  <c r="CY902" i="6"/>
  <c r="AU901" i="6"/>
  <c r="AS901" i="6"/>
  <c r="K901" i="6"/>
  <c r="AT901" i="6"/>
  <c r="DG900" i="6"/>
  <c r="DF900" i="6"/>
  <c r="BW900" i="6"/>
  <c r="BV901" i="6"/>
  <c r="DE900" i="6"/>
  <c r="BT900" i="6"/>
  <c r="CB899" i="6"/>
  <c r="CC899" i="6" s="1"/>
  <c r="H901" i="6"/>
  <c r="P900" i="6"/>
  <c r="Q900" i="6" s="1"/>
  <c r="N901" i="6" l="1"/>
  <c r="R902" i="6"/>
  <c r="L902" i="6"/>
  <c r="M902" i="6"/>
  <c r="E902" i="6"/>
  <c r="O902" i="6"/>
  <c r="U902" i="6"/>
  <c r="X902" i="6"/>
  <c r="F902" i="6"/>
  <c r="G902" i="6" s="1"/>
  <c r="AA902" i="6"/>
  <c r="AD902" i="6"/>
  <c r="I902" i="6"/>
  <c r="D902" i="6"/>
  <c r="AP902" i="6"/>
  <c r="B903" i="6"/>
  <c r="AG902" i="6"/>
  <c r="AJ902" i="6"/>
  <c r="A902" i="6"/>
  <c r="AM902" i="6"/>
  <c r="BR902" i="6"/>
  <c r="BS902" i="6" s="1"/>
  <c r="J902" i="6"/>
  <c r="K902" i="6" s="1"/>
  <c r="BZ902" i="6"/>
  <c r="BY903" i="6"/>
  <c r="BN904" i="6"/>
  <c r="BP903" i="6"/>
  <c r="CA903" i="6"/>
  <c r="BM903" i="6"/>
  <c r="BQ903" i="6"/>
  <c r="BX903" i="6"/>
  <c r="CM903" i="6"/>
  <c r="BU903" i="6"/>
  <c r="CG903" i="6"/>
  <c r="CS903" i="6"/>
  <c r="CY903" i="6"/>
  <c r="DG901" i="6"/>
  <c r="BV902" i="6"/>
  <c r="DE901" i="6"/>
  <c r="BW901" i="6"/>
  <c r="DF901" i="6"/>
  <c r="BT901" i="6"/>
  <c r="CB900" i="6"/>
  <c r="CC900" i="6" s="1"/>
  <c r="H902" i="6"/>
  <c r="P901" i="6"/>
  <c r="Q901" i="6" s="1"/>
  <c r="AU902" i="6" l="1"/>
  <c r="AS902" i="6"/>
  <c r="AT902" i="6"/>
  <c r="J903" i="6"/>
  <c r="AS903" i="6" s="1"/>
  <c r="M903" i="6"/>
  <c r="E903" i="6"/>
  <c r="AP903" i="6"/>
  <c r="AG903" i="6"/>
  <c r="B904" i="6"/>
  <c r="BR904" i="6" s="1"/>
  <c r="AA903" i="6"/>
  <c r="L903" i="6"/>
  <c r="AD903" i="6"/>
  <c r="AM903" i="6"/>
  <c r="A903" i="6"/>
  <c r="U903" i="6"/>
  <c r="F903" i="6"/>
  <c r="G903" i="6" s="1"/>
  <c r="AJ903" i="6"/>
  <c r="D903" i="6"/>
  <c r="R903" i="6"/>
  <c r="O903" i="6"/>
  <c r="X903" i="6"/>
  <c r="I903" i="6"/>
  <c r="N902" i="6"/>
  <c r="BR903" i="6"/>
  <c r="BS903" i="6" s="1"/>
  <c r="BZ903" i="6"/>
  <c r="BY904" i="6"/>
  <c r="BN905" i="6"/>
  <c r="BP904" i="6"/>
  <c r="BM904" i="6"/>
  <c r="BQ904" i="6"/>
  <c r="BX904" i="6"/>
  <c r="CA904" i="6"/>
  <c r="BU904" i="6"/>
  <c r="CS904" i="6"/>
  <c r="CG904" i="6"/>
  <c r="CM904" i="6"/>
  <c r="CY904" i="6"/>
  <c r="K903" i="6"/>
  <c r="BV903" i="6"/>
  <c r="BW902" i="6"/>
  <c r="DG902" i="6"/>
  <c r="DF902" i="6"/>
  <c r="DE902" i="6"/>
  <c r="BT902" i="6"/>
  <c r="CB901" i="6"/>
  <c r="CC901" i="6" s="1"/>
  <c r="H903" i="6"/>
  <c r="P902" i="6"/>
  <c r="Q902" i="6" s="1"/>
  <c r="AT903" i="6" l="1"/>
  <c r="AU903" i="6"/>
  <c r="N903" i="6"/>
  <c r="BZ904" i="6"/>
  <c r="BS904" i="6"/>
  <c r="J904" i="6"/>
  <c r="AU904" i="6" s="1"/>
  <c r="AP904" i="6"/>
  <c r="D904" i="6"/>
  <c r="AG904" i="6"/>
  <c r="X904" i="6"/>
  <c r="O904" i="6"/>
  <c r="M904" i="6"/>
  <c r="B905" i="6"/>
  <c r="A904" i="6"/>
  <c r="AD904" i="6"/>
  <c r="I904" i="6"/>
  <c r="AM904" i="6"/>
  <c r="AJ904" i="6"/>
  <c r="F904" i="6"/>
  <c r="G904" i="6" s="1"/>
  <c r="AA904" i="6"/>
  <c r="L904" i="6"/>
  <c r="U904" i="6"/>
  <c r="R904" i="6"/>
  <c r="E904" i="6"/>
  <c r="BY905" i="6"/>
  <c r="BN906" i="6"/>
  <c r="BM905" i="6"/>
  <c r="CA905" i="6"/>
  <c r="BQ905" i="6"/>
  <c r="BX905" i="6"/>
  <c r="BP905" i="6"/>
  <c r="BU905" i="6"/>
  <c r="CS905" i="6"/>
  <c r="CG905" i="6"/>
  <c r="CY905" i="6"/>
  <c r="CM905" i="6"/>
  <c r="DE903" i="6"/>
  <c r="DG903" i="6"/>
  <c r="BV904" i="6"/>
  <c r="BW903" i="6"/>
  <c r="DF903" i="6"/>
  <c r="BT903" i="6"/>
  <c r="CB902" i="6"/>
  <c r="CC902" i="6" s="1"/>
  <c r="H904" i="6"/>
  <c r="P903" i="6"/>
  <c r="Q903" i="6" s="1"/>
  <c r="AT904" i="6" l="1"/>
  <c r="AS904" i="6"/>
  <c r="N904" i="6"/>
  <c r="K904" i="6"/>
  <c r="P904" i="6" s="1"/>
  <c r="Q904" i="6" s="1"/>
  <c r="R905" i="6"/>
  <c r="A905" i="6"/>
  <c r="M905" i="6"/>
  <c r="U905" i="6"/>
  <c r="AG905" i="6"/>
  <c r="X905" i="6"/>
  <c r="O905" i="6"/>
  <c r="L905" i="6"/>
  <c r="AP905" i="6"/>
  <c r="F905" i="6"/>
  <c r="G905" i="6" s="1"/>
  <c r="I905" i="6"/>
  <c r="E905" i="6"/>
  <c r="AD905" i="6"/>
  <c r="D905" i="6"/>
  <c r="AA905" i="6"/>
  <c r="AJ905" i="6"/>
  <c r="B906" i="6"/>
  <c r="BR906" i="6" s="1"/>
  <c r="AM905" i="6"/>
  <c r="BR905" i="6"/>
  <c r="BS905" i="6" s="1"/>
  <c r="J905" i="6"/>
  <c r="AU905" i="6" s="1"/>
  <c r="BZ905" i="6"/>
  <c r="BY906" i="6"/>
  <c r="BN907" i="6"/>
  <c r="BQ906" i="6"/>
  <c r="BU906" i="6"/>
  <c r="BP906" i="6"/>
  <c r="BX906" i="6"/>
  <c r="CG906" i="6"/>
  <c r="CA906" i="6"/>
  <c r="CS906" i="6"/>
  <c r="CY906" i="6"/>
  <c r="BM906" i="6"/>
  <c r="CM906" i="6"/>
  <c r="DG904" i="6"/>
  <c r="DF904" i="6"/>
  <c r="DE904" i="6"/>
  <c r="BW904" i="6"/>
  <c r="BV905" i="6"/>
  <c r="BT904" i="6"/>
  <c r="CB903" i="6"/>
  <c r="CC903" i="6" s="1"/>
  <c r="H905" i="6"/>
  <c r="BS906" i="6" l="1"/>
  <c r="J906" i="6"/>
  <c r="AT905" i="6"/>
  <c r="K905" i="6"/>
  <c r="P905" i="6" s="1"/>
  <c r="Q905" i="6" s="1"/>
  <c r="N905" i="6"/>
  <c r="AS905" i="6"/>
  <c r="BZ906" i="6"/>
  <c r="M906" i="6"/>
  <c r="I906" i="6"/>
  <c r="AM906" i="6"/>
  <c r="X906" i="6"/>
  <c r="AG906" i="6"/>
  <c r="AD906" i="6"/>
  <c r="AA906" i="6"/>
  <c r="A906" i="6"/>
  <c r="E906" i="6"/>
  <c r="O906" i="6"/>
  <c r="L906" i="6"/>
  <c r="AJ906" i="6"/>
  <c r="F906" i="6"/>
  <c r="G906" i="6" s="1"/>
  <c r="B907" i="6"/>
  <c r="AP906" i="6"/>
  <c r="D906" i="6"/>
  <c r="U906" i="6"/>
  <c r="R906" i="6"/>
  <c r="BY907" i="6"/>
  <c r="BN908" i="6"/>
  <c r="CA907" i="6"/>
  <c r="BQ907" i="6"/>
  <c r="BX907" i="6"/>
  <c r="BU907" i="6"/>
  <c r="BM907" i="6"/>
  <c r="BR907" i="6"/>
  <c r="BS907" i="6" s="1"/>
  <c r="BP907" i="6"/>
  <c r="CM907" i="6"/>
  <c r="CG907" i="6"/>
  <c r="CS907" i="6"/>
  <c r="CY907" i="6"/>
  <c r="AS906" i="6"/>
  <c r="DG905" i="6"/>
  <c r="BV906" i="6"/>
  <c r="DF905" i="6"/>
  <c r="BW905" i="6"/>
  <c r="DE905" i="6"/>
  <c r="BT905" i="6"/>
  <c r="CB904" i="6"/>
  <c r="CC904" i="6" s="1"/>
  <c r="H906" i="6"/>
  <c r="J907" i="6" l="1"/>
  <c r="AU907" i="6" s="1"/>
  <c r="K906" i="6"/>
  <c r="AU906" i="6"/>
  <c r="AT906" i="6"/>
  <c r="N906" i="6"/>
  <c r="R907" i="6"/>
  <c r="O907" i="6"/>
  <c r="L907" i="6"/>
  <c r="U907" i="6"/>
  <c r="X907" i="6"/>
  <c r="B908" i="6"/>
  <c r="M907" i="6"/>
  <c r="AA907" i="6"/>
  <c r="AD907" i="6"/>
  <c r="A907" i="6"/>
  <c r="E907" i="6"/>
  <c r="AJ907" i="6"/>
  <c r="D907" i="6"/>
  <c r="AG907" i="6"/>
  <c r="AP907" i="6"/>
  <c r="I907" i="6"/>
  <c r="AM907" i="6"/>
  <c r="F907" i="6"/>
  <c r="G907" i="6" s="1"/>
  <c r="BZ907" i="6"/>
  <c r="BY908" i="6"/>
  <c r="BN909" i="6"/>
  <c r="BQ908" i="6"/>
  <c r="BX908" i="6"/>
  <c r="BU908" i="6"/>
  <c r="BP908" i="6"/>
  <c r="CA908" i="6"/>
  <c r="BM908" i="6"/>
  <c r="CS908" i="6"/>
  <c r="CG908" i="6"/>
  <c r="CY908" i="6"/>
  <c r="CM908" i="6"/>
  <c r="AT907" i="6"/>
  <c r="BV907" i="6"/>
  <c r="DG906" i="6"/>
  <c r="BW906" i="6"/>
  <c r="DF906" i="6"/>
  <c r="DE906" i="6"/>
  <c r="BT906" i="6"/>
  <c r="CB905" i="6"/>
  <c r="CC905" i="6" s="1"/>
  <c r="H907" i="6"/>
  <c r="P906" i="6"/>
  <c r="Q906" i="6" s="1"/>
  <c r="K907" i="6" l="1"/>
  <c r="AS907" i="6"/>
  <c r="J908" i="6"/>
  <c r="AS908" i="6" s="1"/>
  <c r="BR908" i="6"/>
  <c r="BS908" i="6" s="1"/>
  <c r="N907" i="6"/>
  <c r="X908" i="6"/>
  <c r="B909" i="6"/>
  <c r="J909" i="6" s="1"/>
  <c r="AD908" i="6"/>
  <c r="E908" i="6"/>
  <c r="M908" i="6"/>
  <c r="AA908" i="6"/>
  <c r="I908" i="6"/>
  <c r="F908" i="6"/>
  <c r="G908" i="6" s="1"/>
  <c r="R908" i="6"/>
  <c r="A908" i="6"/>
  <c r="U908" i="6"/>
  <c r="AG908" i="6"/>
  <c r="AP908" i="6"/>
  <c r="D908" i="6"/>
  <c r="L908" i="6"/>
  <c r="AJ908" i="6"/>
  <c r="O908" i="6"/>
  <c r="AM908" i="6"/>
  <c r="BZ908" i="6"/>
  <c r="BY909" i="6"/>
  <c r="BN910" i="6"/>
  <c r="BX909" i="6"/>
  <c r="BU909" i="6"/>
  <c r="BP909" i="6"/>
  <c r="CA909" i="6"/>
  <c r="BQ909" i="6"/>
  <c r="BM909" i="6"/>
  <c r="BR909" i="6"/>
  <c r="CS909" i="6"/>
  <c r="CG909" i="6"/>
  <c r="CY909" i="6"/>
  <c r="CM909" i="6"/>
  <c r="K908" i="6"/>
  <c r="AU908" i="6"/>
  <c r="DE907" i="6"/>
  <c r="DF907" i="6"/>
  <c r="DG907" i="6"/>
  <c r="BV908" i="6"/>
  <c r="BW907" i="6"/>
  <c r="BT907" i="6"/>
  <c r="CB906" i="6"/>
  <c r="CC906" i="6" s="1"/>
  <c r="H908" i="6"/>
  <c r="P907" i="6"/>
  <c r="Q907" i="6" s="1"/>
  <c r="AT908" i="6" l="1"/>
  <c r="BS909" i="6"/>
  <c r="M909" i="6"/>
  <c r="U909" i="6"/>
  <c r="A909" i="6"/>
  <c r="E909" i="6"/>
  <c r="AG909" i="6"/>
  <c r="F909" i="6"/>
  <c r="G909" i="6" s="1"/>
  <c r="L909" i="6"/>
  <c r="AP909" i="6"/>
  <c r="O909" i="6"/>
  <c r="AM909" i="6"/>
  <c r="AJ909" i="6"/>
  <c r="B910" i="6"/>
  <c r="J910" i="6" s="1"/>
  <c r="AA909" i="6"/>
  <c r="AD909" i="6"/>
  <c r="R909" i="6"/>
  <c r="I909" i="6"/>
  <c r="K909" i="6" s="1"/>
  <c r="X909" i="6"/>
  <c r="D909" i="6"/>
  <c r="N908" i="6"/>
  <c r="BZ909" i="6"/>
  <c r="BY910" i="6"/>
  <c r="BN911" i="6"/>
  <c r="BU910" i="6"/>
  <c r="BP910" i="6"/>
  <c r="CA910" i="6"/>
  <c r="BM910" i="6"/>
  <c r="BX910" i="6"/>
  <c r="CG910" i="6"/>
  <c r="CS910" i="6"/>
  <c r="BQ910" i="6"/>
  <c r="CM910" i="6"/>
  <c r="CY910" i="6"/>
  <c r="AU909" i="6"/>
  <c r="AS909" i="6"/>
  <c r="AT909" i="6"/>
  <c r="BV909" i="6"/>
  <c r="BW908" i="6"/>
  <c r="DF908" i="6"/>
  <c r="DG908" i="6"/>
  <c r="DE908" i="6"/>
  <c r="BT908" i="6"/>
  <c r="CB907" i="6"/>
  <c r="CC907" i="6" s="1"/>
  <c r="H909" i="6"/>
  <c r="P908" i="6"/>
  <c r="Q908" i="6" s="1"/>
  <c r="N909" i="6" l="1"/>
  <c r="AP910" i="6"/>
  <c r="B911" i="6"/>
  <c r="AG910" i="6"/>
  <c r="R910" i="6"/>
  <c r="L910" i="6"/>
  <c r="M910" i="6"/>
  <c r="AJ910" i="6"/>
  <c r="A910" i="6"/>
  <c r="AM910" i="6"/>
  <c r="F910" i="6"/>
  <c r="G910" i="6" s="1"/>
  <c r="O910" i="6"/>
  <c r="U910" i="6"/>
  <c r="AA910" i="6"/>
  <c r="X910" i="6"/>
  <c r="I910" i="6"/>
  <c r="K910" i="6" s="1"/>
  <c r="AD910" i="6"/>
  <c r="E910" i="6"/>
  <c r="D910" i="6"/>
  <c r="BR910" i="6"/>
  <c r="BS910" i="6" s="1"/>
  <c r="BY911" i="6"/>
  <c r="BN912" i="6"/>
  <c r="BP911" i="6"/>
  <c r="BM911" i="6"/>
  <c r="BR911" i="6"/>
  <c r="BU911" i="6"/>
  <c r="BQ911" i="6"/>
  <c r="BX911" i="6"/>
  <c r="CM911" i="6"/>
  <c r="CG911" i="6"/>
  <c r="CS911" i="6"/>
  <c r="CY911" i="6"/>
  <c r="CA911" i="6"/>
  <c r="BZ910" i="6"/>
  <c r="AS910" i="6"/>
  <c r="AU910" i="6"/>
  <c r="J911" i="6"/>
  <c r="AT910" i="6"/>
  <c r="BW909" i="6"/>
  <c r="DE909" i="6"/>
  <c r="BV910" i="6"/>
  <c r="DF909" i="6"/>
  <c r="DG909" i="6"/>
  <c r="BT909" i="6"/>
  <c r="CB908" i="6"/>
  <c r="CC908" i="6" s="1"/>
  <c r="H910" i="6"/>
  <c r="P909" i="6"/>
  <c r="Q909" i="6" s="1"/>
  <c r="N910" i="6" l="1"/>
  <c r="BS911" i="6"/>
  <c r="X911" i="6"/>
  <c r="F911" i="6"/>
  <c r="G911" i="6" s="1"/>
  <c r="E911" i="6"/>
  <c r="M911" i="6"/>
  <c r="AA911" i="6"/>
  <c r="AJ911" i="6"/>
  <c r="B912" i="6"/>
  <c r="O911" i="6"/>
  <c r="A911" i="6"/>
  <c r="U911" i="6"/>
  <c r="AP911" i="6"/>
  <c r="L911" i="6"/>
  <c r="AG911" i="6"/>
  <c r="AM911" i="6"/>
  <c r="AD911" i="6"/>
  <c r="I911" i="6"/>
  <c r="K911" i="6" s="1"/>
  <c r="R911" i="6"/>
  <c r="D911" i="6"/>
  <c r="BZ911" i="6"/>
  <c r="BY912" i="6"/>
  <c r="BN913" i="6"/>
  <c r="BM912" i="6"/>
  <c r="BR912" i="6"/>
  <c r="CA912" i="6"/>
  <c r="BP912" i="6"/>
  <c r="BU912" i="6"/>
  <c r="CS912" i="6"/>
  <c r="BQ912" i="6"/>
  <c r="CG912" i="6"/>
  <c r="CM912" i="6"/>
  <c r="BX912" i="6"/>
  <c r="CY912" i="6"/>
  <c r="AS911" i="6"/>
  <c r="AU911" i="6"/>
  <c r="AT911" i="6"/>
  <c r="J912" i="6"/>
  <c r="BV911" i="6"/>
  <c r="BW910" i="6"/>
  <c r="DF910" i="6"/>
  <c r="DE910" i="6"/>
  <c r="DG910" i="6"/>
  <c r="BT910" i="6"/>
  <c r="CB909" i="6"/>
  <c r="CC909" i="6" s="1"/>
  <c r="H911" i="6"/>
  <c r="P910" i="6"/>
  <c r="Q910" i="6" s="1"/>
  <c r="N911" i="6" l="1"/>
  <c r="BS912" i="6"/>
  <c r="BZ912" i="6"/>
  <c r="AP912" i="6"/>
  <c r="I912" i="6"/>
  <c r="AG912" i="6"/>
  <c r="E912" i="6"/>
  <c r="AJ912" i="6"/>
  <c r="O912" i="6"/>
  <c r="AM912" i="6"/>
  <c r="B913" i="6"/>
  <c r="X912" i="6"/>
  <c r="AD912" i="6"/>
  <c r="M912" i="6"/>
  <c r="D912" i="6"/>
  <c r="R912" i="6"/>
  <c r="F912" i="6"/>
  <c r="G912" i="6" s="1"/>
  <c r="A912" i="6"/>
  <c r="AA912" i="6"/>
  <c r="L912" i="6"/>
  <c r="U912" i="6"/>
  <c r="BY913" i="6"/>
  <c r="BN914" i="6"/>
  <c r="BM913" i="6"/>
  <c r="BR913" i="6"/>
  <c r="BQ913" i="6"/>
  <c r="CA913" i="6"/>
  <c r="BX913" i="6"/>
  <c r="BP913" i="6"/>
  <c r="CS913" i="6"/>
  <c r="CG913" i="6"/>
  <c r="CM913" i="6"/>
  <c r="CY913" i="6"/>
  <c r="BU913" i="6"/>
  <c r="AT912" i="6"/>
  <c r="J913" i="6"/>
  <c r="AU912" i="6"/>
  <c r="AS912" i="6"/>
  <c r="K912" i="6"/>
  <c r="BW911" i="6"/>
  <c r="DE911" i="6"/>
  <c r="DG911" i="6"/>
  <c r="DF911" i="6"/>
  <c r="BV912" i="6"/>
  <c r="BT911" i="6"/>
  <c r="CB910" i="6"/>
  <c r="CC910" i="6" s="1"/>
  <c r="H912" i="6"/>
  <c r="P911" i="6"/>
  <c r="Q911" i="6" s="1"/>
  <c r="BS913" i="6" l="1"/>
  <c r="N912" i="6"/>
  <c r="X913" i="6"/>
  <c r="AG913" i="6"/>
  <c r="AP913" i="6"/>
  <c r="I913" i="6"/>
  <c r="K913" i="6" s="1"/>
  <c r="E913" i="6"/>
  <c r="M913" i="6"/>
  <c r="F913" i="6"/>
  <c r="G913" i="6" s="1"/>
  <c r="AA913" i="6"/>
  <c r="L913" i="6"/>
  <c r="AM913" i="6"/>
  <c r="D913" i="6"/>
  <c r="A913" i="6"/>
  <c r="AD913" i="6"/>
  <c r="B914" i="6"/>
  <c r="J914" i="6" s="1"/>
  <c r="R913" i="6"/>
  <c r="U913" i="6"/>
  <c r="AJ913" i="6"/>
  <c r="O913" i="6"/>
  <c r="BY914" i="6"/>
  <c r="BN915" i="6"/>
  <c r="CA914" i="6"/>
  <c r="BQ914" i="6"/>
  <c r="BM914" i="6"/>
  <c r="BP914" i="6"/>
  <c r="BX914" i="6"/>
  <c r="CG914" i="6"/>
  <c r="CM914" i="6"/>
  <c r="CS914" i="6"/>
  <c r="CY914" i="6"/>
  <c r="BU914" i="6"/>
  <c r="BZ913" i="6"/>
  <c r="AU913" i="6"/>
  <c r="AS913" i="6"/>
  <c r="AT913" i="6"/>
  <c r="DE912" i="6"/>
  <c r="DG912" i="6"/>
  <c r="BW912" i="6"/>
  <c r="BV913" i="6"/>
  <c r="DF912" i="6"/>
  <c r="BT912" i="6"/>
  <c r="CB911" i="6"/>
  <c r="CC911" i="6" s="1"/>
  <c r="H913" i="6"/>
  <c r="P912" i="6"/>
  <c r="Q912" i="6" s="1"/>
  <c r="N913" i="6" l="1"/>
  <c r="R914" i="6"/>
  <c r="D914" i="6"/>
  <c r="I914" i="6"/>
  <c r="X914" i="6"/>
  <c r="B915" i="6"/>
  <c r="BR915" i="6" s="1"/>
  <c r="L914" i="6"/>
  <c r="M914" i="6"/>
  <c r="AA914" i="6"/>
  <c r="AM914" i="6"/>
  <c r="AP914" i="6"/>
  <c r="A914" i="6"/>
  <c r="AJ914" i="6"/>
  <c r="E914" i="6"/>
  <c r="F914" i="6"/>
  <c r="G914" i="6" s="1"/>
  <c r="O914" i="6"/>
  <c r="AG914" i="6"/>
  <c r="AD914" i="6"/>
  <c r="U914" i="6"/>
  <c r="BR914" i="6"/>
  <c r="BS914" i="6" s="1"/>
  <c r="BY915" i="6"/>
  <c r="BN916" i="6"/>
  <c r="BQ915" i="6"/>
  <c r="BX915" i="6"/>
  <c r="BU915" i="6"/>
  <c r="CA915" i="6"/>
  <c r="CM915" i="6"/>
  <c r="CG915" i="6"/>
  <c r="CS915" i="6"/>
  <c r="CY915" i="6"/>
  <c r="BP915" i="6"/>
  <c r="BM915" i="6"/>
  <c r="BZ914" i="6"/>
  <c r="AU914" i="6"/>
  <c r="AT914" i="6"/>
  <c r="K914" i="6"/>
  <c r="AS914" i="6"/>
  <c r="J915" i="6"/>
  <c r="DG913" i="6"/>
  <c r="DF913" i="6"/>
  <c r="BV914" i="6"/>
  <c r="BW913" i="6"/>
  <c r="DE913" i="6"/>
  <c r="BT913" i="6"/>
  <c r="CB912" i="6"/>
  <c r="CC912" i="6" s="1"/>
  <c r="H914" i="6"/>
  <c r="P913" i="6"/>
  <c r="Q913" i="6" s="1"/>
  <c r="BS915" i="6" l="1"/>
  <c r="N914" i="6"/>
  <c r="X915" i="6"/>
  <c r="L915" i="6"/>
  <c r="B916" i="6"/>
  <c r="J916" i="6" s="1"/>
  <c r="AP915" i="6"/>
  <c r="F915" i="6"/>
  <c r="G915" i="6" s="1"/>
  <c r="AM915" i="6"/>
  <c r="M915" i="6"/>
  <c r="AA915" i="6"/>
  <c r="D915" i="6"/>
  <c r="AD915" i="6"/>
  <c r="O915" i="6"/>
  <c r="E915" i="6"/>
  <c r="U915" i="6"/>
  <c r="AJ915" i="6"/>
  <c r="I915" i="6"/>
  <c r="K915" i="6" s="1"/>
  <c r="AG915" i="6"/>
  <c r="R915" i="6"/>
  <c r="A915" i="6"/>
  <c r="BZ915" i="6"/>
  <c r="BY916" i="6"/>
  <c r="BN917" i="6"/>
  <c r="BQ916" i="6"/>
  <c r="BX916" i="6"/>
  <c r="BU916" i="6"/>
  <c r="CA916" i="6"/>
  <c r="BP916" i="6"/>
  <c r="BM916" i="6"/>
  <c r="BR916" i="6"/>
  <c r="CS916" i="6"/>
  <c r="CG916" i="6"/>
  <c r="CM916" i="6"/>
  <c r="CY916" i="6"/>
  <c r="AS915" i="6"/>
  <c r="AT915" i="6"/>
  <c r="AU915" i="6"/>
  <c r="BV915" i="6"/>
  <c r="DG914" i="6"/>
  <c r="DF914" i="6"/>
  <c r="BW914" i="6"/>
  <c r="DE914" i="6"/>
  <c r="BT914" i="6"/>
  <c r="CB913" i="6"/>
  <c r="CC913" i="6" s="1"/>
  <c r="P914" i="6"/>
  <c r="Q914" i="6" s="1"/>
  <c r="H915" i="6"/>
  <c r="BS916" i="6" l="1"/>
  <c r="BZ916" i="6"/>
  <c r="N915" i="6"/>
  <c r="AJ916" i="6"/>
  <c r="O916" i="6"/>
  <c r="AM916" i="6"/>
  <c r="R916" i="6"/>
  <c r="A916" i="6"/>
  <c r="M916" i="6"/>
  <c r="X916" i="6"/>
  <c r="B917" i="6"/>
  <c r="E916" i="6"/>
  <c r="AD916" i="6"/>
  <c r="L916" i="6"/>
  <c r="D916" i="6"/>
  <c r="AA916" i="6"/>
  <c r="I916" i="6"/>
  <c r="U916" i="6"/>
  <c r="AP916" i="6"/>
  <c r="F916" i="6"/>
  <c r="G916" i="6" s="1"/>
  <c r="AG916" i="6"/>
  <c r="BY917" i="6"/>
  <c r="BN918" i="6"/>
  <c r="BX917" i="6"/>
  <c r="BU917" i="6"/>
  <c r="BP917" i="6"/>
  <c r="CS917" i="6"/>
  <c r="CA917" i="6"/>
  <c r="CG917" i="6"/>
  <c r="CM917" i="6"/>
  <c r="CY917" i="6"/>
  <c r="BR917" i="6"/>
  <c r="BM917" i="6"/>
  <c r="BQ917" i="6"/>
  <c r="J917" i="6"/>
  <c r="K916" i="6"/>
  <c r="AT916" i="6"/>
  <c r="AS916" i="6"/>
  <c r="AU916" i="6"/>
  <c r="DF915" i="6"/>
  <c r="DG915" i="6"/>
  <c r="BV916" i="6"/>
  <c r="DE915" i="6"/>
  <c r="BW915" i="6"/>
  <c r="BT915" i="6"/>
  <c r="CB914" i="6"/>
  <c r="CC914" i="6" s="1"/>
  <c r="H916" i="6"/>
  <c r="P915" i="6"/>
  <c r="Q915" i="6" s="1"/>
  <c r="N916" i="6" l="1"/>
  <c r="BS917" i="6"/>
  <c r="X917" i="6"/>
  <c r="F917" i="6"/>
  <c r="G917" i="6" s="1"/>
  <c r="E917" i="6"/>
  <c r="M917" i="6"/>
  <c r="U917" i="6"/>
  <c r="L917" i="6"/>
  <c r="AP917" i="6"/>
  <c r="O917" i="6"/>
  <c r="AM917" i="6"/>
  <c r="I917" i="6"/>
  <c r="AG917" i="6"/>
  <c r="AJ917" i="6"/>
  <c r="B918" i="6"/>
  <c r="J918" i="6" s="1"/>
  <c r="AD917" i="6"/>
  <c r="A917" i="6"/>
  <c r="R917" i="6"/>
  <c r="D917" i="6"/>
  <c r="AA917" i="6"/>
  <c r="BZ917" i="6"/>
  <c r="BY918" i="6"/>
  <c r="BN919" i="6"/>
  <c r="BU918" i="6"/>
  <c r="BX918" i="6"/>
  <c r="BP918" i="6"/>
  <c r="BM918" i="6"/>
  <c r="BQ918" i="6"/>
  <c r="CA918" i="6"/>
  <c r="CG918" i="6"/>
  <c r="CM918" i="6"/>
  <c r="CS918" i="6"/>
  <c r="CY918" i="6"/>
  <c r="AU917" i="6"/>
  <c r="AT917" i="6"/>
  <c r="AS917" i="6"/>
  <c r="K917" i="6"/>
  <c r="DE916" i="6"/>
  <c r="DF916" i="6"/>
  <c r="BV917" i="6"/>
  <c r="DG916" i="6"/>
  <c r="BW916" i="6"/>
  <c r="BT916" i="6"/>
  <c r="CB915" i="6"/>
  <c r="CC915" i="6" s="1"/>
  <c r="H917" i="6"/>
  <c r="P916" i="6"/>
  <c r="Q916" i="6" s="1"/>
  <c r="N917" i="6" l="1"/>
  <c r="BZ918" i="6"/>
  <c r="X918" i="6"/>
  <c r="E918" i="6"/>
  <c r="D918" i="6"/>
  <c r="AD918" i="6"/>
  <c r="M918" i="6"/>
  <c r="AA918" i="6"/>
  <c r="I918" i="6"/>
  <c r="K918" i="6" s="1"/>
  <c r="U918" i="6"/>
  <c r="O918" i="6"/>
  <c r="AG918" i="6"/>
  <c r="AM918" i="6"/>
  <c r="AJ918" i="6"/>
  <c r="A918" i="6"/>
  <c r="F918" i="6"/>
  <c r="G918" i="6" s="1"/>
  <c r="R918" i="6"/>
  <c r="L918" i="6"/>
  <c r="AP918" i="6"/>
  <c r="B919" i="6"/>
  <c r="BR919" i="6" s="1"/>
  <c r="BR918" i="6"/>
  <c r="BS918" i="6" s="1"/>
  <c r="BY919" i="6"/>
  <c r="BN920" i="6"/>
  <c r="BP919" i="6"/>
  <c r="CA919" i="6"/>
  <c r="BM919" i="6"/>
  <c r="BQ919" i="6"/>
  <c r="BX919" i="6"/>
  <c r="BU919" i="6"/>
  <c r="CG919" i="6"/>
  <c r="CM919" i="6"/>
  <c r="CS919" i="6"/>
  <c r="CY919" i="6"/>
  <c r="AT918" i="6"/>
  <c r="AU918" i="6"/>
  <c r="J919" i="6"/>
  <c r="AS918" i="6"/>
  <c r="BW917" i="6"/>
  <c r="DE917" i="6"/>
  <c r="DG917" i="6"/>
  <c r="BV918" i="6"/>
  <c r="DF917" i="6"/>
  <c r="BT917" i="6"/>
  <c r="CB916" i="6"/>
  <c r="CC916" i="6" s="1"/>
  <c r="P917" i="6"/>
  <c r="Q917" i="6" s="1"/>
  <c r="H918" i="6"/>
  <c r="N918" i="6" l="1"/>
  <c r="BS919" i="6"/>
  <c r="B920" i="6"/>
  <c r="U919" i="6"/>
  <c r="AJ919" i="6"/>
  <c r="I919" i="6"/>
  <c r="K919" i="6" s="1"/>
  <c r="E919" i="6"/>
  <c r="A919" i="6"/>
  <c r="AG919" i="6"/>
  <c r="AP919" i="6"/>
  <c r="L919" i="6"/>
  <c r="AA919" i="6"/>
  <c r="O919" i="6"/>
  <c r="M919" i="6"/>
  <c r="AD919" i="6"/>
  <c r="F919" i="6"/>
  <c r="G919" i="6" s="1"/>
  <c r="AM919" i="6"/>
  <c r="R919" i="6"/>
  <c r="D919" i="6"/>
  <c r="X919" i="6"/>
  <c r="BZ919" i="6"/>
  <c r="BY920" i="6"/>
  <c r="BN921" i="6"/>
  <c r="BP920" i="6"/>
  <c r="BM920" i="6"/>
  <c r="BR920" i="6"/>
  <c r="BS920" i="6" s="1"/>
  <c r="BQ920" i="6"/>
  <c r="BX920" i="6"/>
  <c r="CA920" i="6"/>
  <c r="CS920" i="6"/>
  <c r="BU920" i="6"/>
  <c r="CM920" i="6"/>
  <c r="CG920" i="6"/>
  <c r="CY920" i="6"/>
  <c r="AT919" i="6"/>
  <c r="AU919" i="6"/>
  <c r="AS919" i="6"/>
  <c r="J920" i="6"/>
  <c r="BV919" i="6"/>
  <c r="BW918" i="6"/>
  <c r="DG918" i="6"/>
  <c r="DE918" i="6"/>
  <c r="DF918" i="6"/>
  <c r="BT918" i="6"/>
  <c r="CB917" i="6"/>
  <c r="CC917" i="6" s="1"/>
  <c r="H919" i="6"/>
  <c r="P918" i="6"/>
  <c r="Q918" i="6" s="1"/>
  <c r="N919" i="6" l="1"/>
  <c r="AJ920" i="6"/>
  <c r="I920" i="6"/>
  <c r="AA920" i="6"/>
  <c r="E920" i="6"/>
  <c r="AP920" i="6"/>
  <c r="D920" i="6"/>
  <c r="AM920" i="6"/>
  <c r="F920" i="6"/>
  <c r="G920" i="6" s="1"/>
  <c r="R920" i="6"/>
  <c r="B921" i="6"/>
  <c r="A920" i="6"/>
  <c r="L920" i="6"/>
  <c r="AG920" i="6"/>
  <c r="X920" i="6"/>
  <c r="AD920" i="6"/>
  <c r="M920" i="6"/>
  <c r="U920" i="6"/>
  <c r="O920" i="6"/>
  <c r="BY921" i="6"/>
  <c r="BN922" i="6"/>
  <c r="BM921" i="6"/>
  <c r="BR921" i="6"/>
  <c r="BS921" i="6" s="1"/>
  <c r="BX921" i="6"/>
  <c r="BU921" i="6"/>
  <c r="BP921" i="6"/>
  <c r="CA921" i="6"/>
  <c r="CS921" i="6"/>
  <c r="CG921" i="6"/>
  <c r="CM921" i="6"/>
  <c r="CY921" i="6"/>
  <c r="BQ921" i="6"/>
  <c r="BZ920" i="6"/>
  <c r="AU920" i="6"/>
  <c r="J921" i="6"/>
  <c r="K920" i="6"/>
  <c r="AS920" i="6"/>
  <c r="AT920" i="6"/>
  <c r="DF919" i="6"/>
  <c r="BW919" i="6"/>
  <c r="DG919" i="6"/>
  <c r="DE919" i="6"/>
  <c r="BV920" i="6"/>
  <c r="BT919" i="6"/>
  <c r="CB918" i="6"/>
  <c r="CC918" i="6" s="1"/>
  <c r="H920" i="6"/>
  <c r="P919" i="6"/>
  <c r="Q919" i="6" s="1"/>
  <c r="X921" i="6" l="1"/>
  <c r="I921" i="6"/>
  <c r="U921" i="6"/>
  <c r="AP921" i="6"/>
  <c r="AM921" i="6"/>
  <c r="AJ921" i="6"/>
  <c r="M921" i="6"/>
  <c r="O921" i="6"/>
  <c r="L921" i="6"/>
  <c r="B922" i="6"/>
  <c r="R921" i="6"/>
  <c r="A921" i="6"/>
  <c r="E921" i="6"/>
  <c r="F921" i="6"/>
  <c r="G921" i="6" s="1"/>
  <c r="D921" i="6"/>
  <c r="AG921" i="6"/>
  <c r="AD921" i="6"/>
  <c r="AA921" i="6"/>
  <c r="N920" i="6"/>
  <c r="BZ921" i="6"/>
  <c r="BY922" i="6"/>
  <c r="CA922" i="6"/>
  <c r="BN923" i="6"/>
  <c r="BQ922" i="6"/>
  <c r="BX922" i="6"/>
  <c r="BP922" i="6"/>
  <c r="CG922" i="6"/>
  <c r="BU922" i="6"/>
  <c r="BR922" i="6"/>
  <c r="BS922" i="6" s="1"/>
  <c r="CY922" i="6"/>
  <c r="CS922" i="6"/>
  <c r="BM922" i="6"/>
  <c r="CM922" i="6"/>
  <c r="AU921" i="6"/>
  <c r="AS921" i="6"/>
  <c r="J922" i="6"/>
  <c r="K921" i="6"/>
  <c r="AT921" i="6"/>
  <c r="BV921" i="6"/>
  <c r="DG920" i="6"/>
  <c r="BW920" i="6"/>
  <c r="DE920" i="6"/>
  <c r="DF920" i="6"/>
  <c r="BT920" i="6"/>
  <c r="CB919" i="6"/>
  <c r="CC919" i="6" s="1"/>
  <c r="P920" i="6"/>
  <c r="Q920" i="6" s="1"/>
  <c r="H921" i="6"/>
  <c r="AJ922" i="6" l="1"/>
  <c r="D922" i="6"/>
  <c r="E922" i="6"/>
  <c r="O922" i="6"/>
  <c r="U922" i="6"/>
  <c r="L922" i="6"/>
  <c r="AD922" i="6"/>
  <c r="AA922" i="6"/>
  <c r="AP922" i="6"/>
  <c r="F922" i="6"/>
  <c r="G922" i="6" s="1"/>
  <c r="R922" i="6"/>
  <c r="M922" i="6"/>
  <c r="A922" i="6"/>
  <c r="I922" i="6"/>
  <c r="K922" i="6" s="1"/>
  <c r="AM922" i="6"/>
  <c r="X922" i="6"/>
  <c r="B923" i="6"/>
  <c r="AG922" i="6"/>
  <c r="BZ922" i="6"/>
  <c r="N921" i="6"/>
  <c r="BY923" i="6"/>
  <c r="BQ923" i="6"/>
  <c r="BN924" i="6"/>
  <c r="BX923" i="6"/>
  <c r="BP923" i="6"/>
  <c r="BM923" i="6"/>
  <c r="BR923" i="6"/>
  <c r="BS923" i="6" s="1"/>
  <c r="BU923" i="6"/>
  <c r="CM923" i="6"/>
  <c r="CG923" i="6"/>
  <c r="CS923" i="6"/>
  <c r="CA923" i="6"/>
  <c r="CY923" i="6"/>
  <c r="AU922" i="6"/>
  <c r="AT922" i="6"/>
  <c r="J923" i="6"/>
  <c r="AS922" i="6"/>
  <c r="DG921" i="6"/>
  <c r="DE921" i="6"/>
  <c r="DF921" i="6"/>
  <c r="BV922" i="6"/>
  <c r="BW921" i="6"/>
  <c r="BT921" i="6"/>
  <c r="CB920" i="6"/>
  <c r="CC920" i="6" s="1"/>
  <c r="H922" i="6"/>
  <c r="P921" i="6"/>
  <c r="Q921" i="6" s="1"/>
  <c r="N922" i="6" l="1"/>
  <c r="AD923" i="6"/>
  <c r="AA923" i="6"/>
  <c r="AG923" i="6"/>
  <c r="F923" i="6"/>
  <c r="G923" i="6" s="1"/>
  <c r="M923" i="6"/>
  <c r="B924" i="6"/>
  <c r="J924" i="6" s="1"/>
  <c r="AJ923" i="6"/>
  <c r="L923" i="6"/>
  <c r="D923" i="6"/>
  <c r="U923" i="6"/>
  <c r="I923" i="6"/>
  <c r="K923" i="6" s="1"/>
  <c r="AP923" i="6"/>
  <c r="AM923" i="6"/>
  <c r="R923" i="6"/>
  <c r="O923" i="6"/>
  <c r="X923" i="6"/>
  <c r="A923" i="6"/>
  <c r="E923" i="6"/>
  <c r="BZ923" i="6"/>
  <c r="BY924" i="6"/>
  <c r="BN925" i="6"/>
  <c r="BQ924" i="6"/>
  <c r="BU924" i="6"/>
  <c r="BX924" i="6"/>
  <c r="BP924" i="6"/>
  <c r="BM924" i="6"/>
  <c r="CS924" i="6"/>
  <c r="CA924" i="6"/>
  <c r="CG924" i="6"/>
  <c r="CM924" i="6"/>
  <c r="CY924" i="6"/>
  <c r="AS923" i="6"/>
  <c r="AT923" i="6"/>
  <c r="AU923" i="6"/>
  <c r="DE922" i="6"/>
  <c r="DG922" i="6"/>
  <c r="BV923" i="6"/>
  <c r="DF922" i="6"/>
  <c r="BW922" i="6"/>
  <c r="BT922" i="6"/>
  <c r="CB921" i="6"/>
  <c r="CC921" i="6" s="1"/>
  <c r="H923" i="6"/>
  <c r="P922" i="6"/>
  <c r="Q922" i="6" s="1"/>
  <c r="N923" i="6" l="1"/>
  <c r="AJ924" i="6"/>
  <c r="O924" i="6"/>
  <c r="AM924" i="6"/>
  <c r="X924" i="6"/>
  <c r="B925" i="6"/>
  <c r="J925" i="6" s="1"/>
  <c r="A924" i="6"/>
  <c r="F924" i="6"/>
  <c r="G924" i="6" s="1"/>
  <c r="AD924" i="6"/>
  <c r="E924" i="6"/>
  <c r="R924" i="6"/>
  <c r="L924" i="6"/>
  <c r="M924" i="6"/>
  <c r="D924" i="6"/>
  <c r="AA924" i="6"/>
  <c r="I924" i="6"/>
  <c r="K924" i="6" s="1"/>
  <c r="U924" i="6"/>
  <c r="AP924" i="6"/>
  <c r="AG924" i="6"/>
  <c r="BR924" i="6"/>
  <c r="BS924" i="6" s="1"/>
  <c r="BZ924" i="6"/>
  <c r="BY925" i="6"/>
  <c r="BN926" i="6"/>
  <c r="BQ925" i="6"/>
  <c r="BX925" i="6"/>
  <c r="BU925" i="6"/>
  <c r="CA925" i="6"/>
  <c r="BP925" i="6"/>
  <c r="CS925" i="6"/>
  <c r="CG925" i="6"/>
  <c r="CM925" i="6"/>
  <c r="CY925" i="6"/>
  <c r="BM925" i="6"/>
  <c r="AU924" i="6"/>
  <c r="AS924" i="6"/>
  <c r="AT924" i="6"/>
  <c r="BV924" i="6"/>
  <c r="DF923" i="6"/>
  <c r="DG923" i="6"/>
  <c r="BW923" i="6"/>
  <c r="DE923" i="6"/>
  <c r="BT923" i="6"/>
  <c r="CB922" i="6"/>
  <c r="CC922" i="6" s="1"/>
  <c r="P923" i="6"/>
  <c r="Q923" i="6" s="1"/>
  <c r="H924" i="6"/>
  <c r="BZ925" i="6" l="1"/>
  <c r="N924" i="6"/>
  <c r="M925" i="6"/>
  <c r="U925" i="6"/>
  <c r="F925" i="6"/>
  <c r="G925" i="6" s="1"/>
  <c r="AG925" i="6"/>
  <c r="AJ925" i="6"/>
  <c r="D925" i="6"/>
  <c r="E925" i="6"/>
  <c r="O925" i="6"/>
  <c r="AM925" i="6"/>
  <c r="AD925" i="6"/>
  <c r="B926" i="6"/>
  <c r="J926" i="6" s="1"/>
  <c r="AA925" i="6"/>
  <c r="AP925" i="6"/>
  <c r="A925" i="6"/>
  <c r="R925" i="6"/>
  <c r="I925" i="6"/>
  <c r="K925" i="6" s="1"/>
  <c r="X925" i="6"/>
  <c r="L925" i="6"/>
  <c r="BR925" i="6"/>
  <c r="BS925" i="6" s="1"/>
  <c r="BY926" i="6"/>
  <c r="BN927" i="6"/>
  <c r="BX926" i="6"/>
  <c r="BU926" i="6"/>
  <c r="BP926" i="6"/>
  <c r="BM926" i="6"/>
  <c r="CA926" i="6"/>
  <c r="BQ926" i="6"/>
  <c r="CG926" i="6"/>
  <c r="CM926" i="6"/>
  <c r="CS926" i="6"/>
  <c r="CY926" i="6"/>
  <c r="AS925" i="6"/>
  <c r="AT925" i="6"/>
  <c r="AU925" i="6"/>
  <c r="DE924" i="6"/>
  <c r="BW924" i="6"/>
  <c r="DF924" i="6"/>
  <c r="BV925" i="6"/>
  <c r="DG924" i="6"/>
  <c r="BT924" i="6"/>
  <c r="CB923" i="6"/>
  <c r="CC923" i="6" s="1"/>
  <c r="H925" i="6"/>
  <c r="P924" i="6"/>
  <c r="Q924" i="6" s="1"/>
  <c r="BR926" i="6" l="1"/>
  <c r="BS926" i="6" s="1"/>
  <c r="AD926" i="6"/>
  <c r="F926" i="6"/>
  <c r="G926" i="6" s="1"/>
  <c r="D926" i="6"/>
  <c r="AA926" i="6"/>
  <c r="X926" i="6"/>
  <c r="M926" i="6"/>
  <c r="I926" i="6"/>
  <c r="K926" i="6" s="1"/>
  <c r="AP926" i="6"/>
  <c r="B927" i="6"/>
  <c r="AG926" i="6"/>
  <c r="AM926" i="6"/>
  <c r="A926" i="6"/>
  <c r="E926" i="6"/>
  <c r="O926" i="6"/>
  <c r="U926" i="6"/>
  <c r="AJ926" i="6"/>
  <c r="R926" i="6"/>
  <c r="L926" i="6"/>
  <c r="N925" i="6"/>
  <c r="BZ926" i="6"/>
  <c r="BY927" i="6"/>
  <c r="BN928" i="6"/>
  <c r="BU927" i="6"/>
  <c r="CA927" i="6"/>
  <c r="BP927" i="6"/>
  <c r="BM927" i="6"/>
  <c r="BR927" i="6"/>
  <c r="BX927" i="6"/>
  <c r="BQ927" i="6"/>
  <c r="CG927" i="6"/>
  <c r="CM927" i="6"/>
  <c r="CS927" i="6"/>
  <c r="CY927" i="6"/>
  <c r="AU926" i="6"/>
  <c r="AT926" i="6"/>
  <c r="AS926" i="6"/>
  <c r="J927" i="6"/>
  <c r="BV926" i="6"/>
  <c r="BW925" i="6"/>
  <c r="DG925" i="6"/>
  <c r="DE925" i="6"/>
  <c r="DF925" i="6"/>
  <c r="BT925" i="6"/>
  <c r="CB924" i="6"/>
  <c r="CC924" i="6" s="1"/>
  <c r="H926" i="6"/>
  <c r="P925" i="6"/>
  <c r="Q925" i="6" s="1"/>
  <c r="N926" i="6" l="1"/>
  <c r="BS927" i="6"/>
  <c r="M927" i="6"/>
  <c r="I927" i="6"/>
  <c r="K927" i="6" s="1"/>
  <c r="AM927" i="6"/>
  <c r="B928" i="6"/>
  <c r="BR928" i="6" s="1"/>
  <c r="BS928" i="6" s="1"/>
  <c r="AA927" i="6"/>
  <c r="X927" i="6"/>
  <c r="U927" i="6"/>
  <c r="A927" i="6"/>
  <c r="AG927" i="6"/>
  <c r="AP927" i="6"/>
  <c r="L927" i="6"/>
  <c r="O927" i="6"/>
  <c r="AJ927" i="6"/>
  <c r="F927" i="6"/>
  <c r="G927" i="6" s="1"/>
  <c r="AD927" i="6"/>
  <c r="E927" i="6"/>
  <c r="R927" i="6"/>
  <c r="D927" i="6"/>
  <c r="BZ927" i="6"/>
  <c r="BY928" i="6"/>
  <c r="BN929" i="6"/>
  <c r="BM928" i="6"/>
  <c r="BP928" i="6"/>
  <c r="BX928" i="6"/>
  <c r="BU928" i="6"/>
  <c r="CS928" i="6"/>
  <c r="CA928" i="6"/>
  <c r="CG928" i="6"/>
  <c r="BQ928" i="6"/>
  <c r="CM928" i="6"/>
  <c r="CY928" i="6"/>
  <c r="AU927" i="6"/>
  <c r="AS927" i="6"/>
  <c r="J928" i="6"/>
  <c r="AT927" i="6"/>
  <c r="DG926" i="6"/>
  <c r="DF926" i="6"/>
  <c r="BW926" i="6"/>
  <c r="DE926" i="6"/>
  <c r="BV927" i="6"/>
  <c r="BT926" i="6"/>
  <c r="CB925" i="6"/>
  <c r="CC925" i="6" s="1"/>
  <c r="H927" i="6"/>
  <c r="P926" i="6"/>
  <c r="Q926" i="6" s="1"/>
  <c r="AJ928" i="6" l="1"/>
  <c r="O928" i="6"/>
  <c r="U928" i="6"/>
  <c r="AD928" i="6"/>
  <c r="B929" i="6"/>
  <c r="J929" i="6" s="1"/>
  <c r="R928" i="6"/>
  <c r="AP928" i="6"/>
  <c r="D928" i="6"/>
  <c r="AM928" i="6"/>
  <c r="I928" i="6"/>
  <c r="AG928" i="6"/>
  <c r="X928" i="6"/>
  <c r="E928" i="6"/>
  <c r="A928" i="6"/>
  <c r="M928" i="6"/>
  <c r="AA928" i="6"/>
  <c r="F928" i="6"/>
  <c r="G928" i="6" s="1"/>
  <c r="L928" i="6"/>
  <c r="N927" i="6"/>
  <c r="BZ928" i="6"/>
  <c r="BY929" i="6"/>
  <c r="BN930" i="6"/>
  <c r="BM929" i="6"/>
  <c r="BQ929" i="6"/>
  <c r="CA929" i="6"/>
  <c r="BP929" i="6"/>
  <c r="CS929" i="6"/>
  <c r="BX929" i="6"/>
  <c r="CG929" i="6"/>
  <c r="CM929" i="6"/>
  <c r="CY929" i="6"/>
  <c r="BU929" i="6"/>
  <c r="AT928" i="6"/>
  <c r="AU928" i="6"/>
  <c r="K928" i="6"/>
  <c r="AS928" i="6"/>
  <c r="DF927" i="6"/>
  <c r="BV928" i="6"/>
  <c r="DG927" i="6"/>
  <c r="BW927" i="6"/>
  <c r="DE927" i="6"/>
  <c r="BT927" i="6"/>
  <c r="CB926" i="6"/>
  <c r="CC926" i="6" s="1"/>
  <c r="H928" i="6"/>
  <c r="P927" i="6"/>
  <c r="Q927" i="6" s="1"/>
  <c r="BR929" i="6" l="1"/>
  <c r="BS929" i="6" s="1"/>
  <c r="M929" i="6"/>
  <c r="AG929" i="6"/>
  <c r="L929" i="6"/>
  <c r="I929" i="6"/>
  <c r="X929" i="6"/>
  <c r="F929" i="6"/>
  <c r="G929" i="6" s="1"/>
  <c r="AM929" i="6"/>
  <c r="AP929" i="6"/>
  <c r="E929" i="6"/>
  <c r="A929" i="6"/>
  <c r="D929" i="6"/>
  <c r="U929" i="6"/>
  <c r="AJ929" i="6"/>
  <c r="O929" i="6"/>
  <c r="AA929" i="6"/>
  <c r="AD929" i="6"/>
  <c r="B930" i="6"/>
  <c r="J930" i="6" s="1"/>
  <c r="R929" i="6"/>
  <c r="N928" i="6"/>
  <c r="BZ929" i="6"/>
  <c r="BY930" i="6"/>
  <c r="BN931" i="6"/>
  <c r="CA930" i="6"/>
  <c r="BQ930" i="6"/>
  <c r="BX930" i="6"/>
  <c r="BM930" i="6"/>
  <c r="BR930" i="6"/>
  <c r="BU930" i="6"/>
  <c r="CG930" i="6"/>
  <c r="CM930" i="6"/>
  <c r="BP930" i="6"/>
  <c r="CY930" i="6"/>
  <c r="CS930" i="6"/>
  <c r="AU929" i="6"/>
  <c r="AS929" i="6"/>
  <c r="K929" i="6"/>
  <c r="AT929" i="6"/>
  <c r="DF928" i="6"/>
  <c r="DE928" i="6"/>
  <c r="BV929" i="6"/>
  <c r="BW928" i="6"/>
  <c r="DG928" i="6"/>
  <c r="BT928" i="6"/>
  <c r="CB927" i="6"/>
  <c r="CC927" i="6" s="1"/>
  <c r="H929" i="6"/>
  <c r="P928" i="6"/>
  <c r="Q928" i="6" s="1"/>
  <c r="N929" i="6" l="1"/>
  <c r="BS930" i="6"/>
  <c r="BZ930" i="6"/>
  <c r="R930" i="6"/>
  <c r="AA930" i="6"/>
  <c r="AP930" i="6"/>
  <c r="M930" i="6"/>
  <c r="O930" i="6"/>
  <c r="E930" i="6"/>
  <c r="L930" i="6"/>
  <c r="F930" i="6"/>
  <c r="G930" i="6" s="1"/>
  <c r="AM930" i="6"/>
  <c r="D930" i="6"/>
  <c r="U930" i="6"/>
  <c r="AJ930" i="6"/>
  <c r="A930" i="6"/>
  <c r="AG930" i="6"/>
  <c r="AD930" i="6"/>
  <c r="I930" i="6"/>
  <c r="K930" i="6" s="1"/>
  <c r="X930" i="6"/>
  <c r="B931" i="6"/>
  <c r="J931" i="6" s="1"/>
  <c r="BY931" i="6"/>
  <c r="BQ931" i="6"/>
  <c r="BU931" i="6"/>
  <c r="BM931" i="6"/>
  <c r="CA931" i="6"/>
  <c r="BX931" i="6"/>
  <c r="CG931" i="6"/>
  <c r="CM931" i="6"/>
  <c r="CS931" i="6"/>
  <c r="BN932" i="6"/>
  <c r="BP931" i="6"/>
  <c r="CY931" i="6"/>
  <c r="AU930" i="6"/>
  <c r="AT930" i="6"/>
  <c r="AS930" i="6"/>
  <c r="BV930" i="6"/>
  <c r="DG929" i="6"/>
  <c r="DE929" i="6"/>
  <c r="DF929" i="6"/>
  <c r="BW929" i="6"/>
  <c r="BT929" i="6"/>
  <c r="CB928" i="6"/>
  <c r="CC928" i="6" s="1"/>
  <c r="H930" i="6"/>
  <c r="P929" i="6"/>
  <c r="Q929" i="6" s="1"/>
  <c r="BR931" i="6" l="1"/>
  <c r="BS931" i="6" s="1"/>
  <c r="N930" i="6"/>
  <c r="X931" i="6"/>
  <c r="I931" i="6"/>
  <c r="K931" i="6" s="1"/>
  <c r="M931" i="6"/>
  <c r="O931" i="6"/>
  <c r="L931" i="6"/>
  <c r="D931" i="6"/>
  <c r="U931" i="6"/>
  <c r="F931" i="6"/>
  <c r="G931" i="6" s="1"/>
  <c r="AG931" i="6"/>
  <c r="AD931" i="6"/>
  <c r="R931" i="6"/>
  <c r="AP931" i="6"/>
  <c r="E931" i="6"/>
  <c r="AA931" i="6"/>
  <c r="AJ931" i="6"/>
  <c r="B932" i="6"/>
  <c r="AM931" i="6"/>
  <c r="A931" i="6"/>
  <c r="BZ931" i="6"/>
  <c r="BY932" i="6"/>
  <c r="BN933" i="6"/>
  <c r="BQ932" i="6"/>
  <c r="BX932" i="6"/>
  <c r="BU932" i="6"/>
  <c r="BP932" i="6"/>
  <c r="CA932" i="6"/>
  <c r="BM932" i="6"/>
  <c r="CS932" i="6"/>
  <c r="CG932" i="6"/>
  <c r="CM932" i="6"/>
  <c r="CY932" i="6"/>
  <c r="AU931" i="6"/>
  <c r="AS931" i="6"/>
  <c r="AT931" i="6"/>
  <c r="BV931" i="6"/>
  <c r="DF930" i="6"/>
  <c r="DG930" i="6"/>
  <c r="DE930" i="6"/>
  <c r="BW930" i="6"/>
  <c r="BT930" i="6"/>
  <c r="CB929" i="6"/>
  <c r="CC929" i="6" s="1"/>
  <c r="H931" i="6"/>
  <c r="P930" i="6"/>
  <c r="Q930" i="6" s="1"/>
  <c r="N931" i="6" l="1"/>
  <c r="M932" i="6"/>
  <c r="A932" i="6"/>
  <c r="X932" i="6"/>
  <c r="O932" i="6"/>
  <c r="D932" i="6"/>
  <c r="AA932" i="6"/>
  <c r="AD932" i="6"/>
  <c r="F932" i="6"/>
  <c r="G932" i="6" s="1"/>
  <c r="U932" i="6"/>
  <c r="AP932" i="6"/>
  <c r="E932" i="6"/>
  <c r="AG932" i="6"/>
  <c r="AJ932" i="6"/>
  <c r="B933" i="6"/>
  <c r="BR933" i="6" s="1"/>
  <c r="AM932" i="6"/>
  <c r="L932" i="6"/>
  <c r="R932" i="6"/>
  <c r="I932" i="6"/>
  <c r="J932" i="6"/>
  <c r="AT932" i="6" s="1"/>
  <c r="BR932" i="6"/>
  <c r="BS932" i="6" s="1"/>
  <c r="BZ932" i="6"/>
  <c r="BY933" i="6"/>
  <c r="BN934" i="6"/>
  <c r="BQ933" i="6"/>
  <c r="BX933" i="6"/>
  <c r="BU933" i="6"/>
  <c r="CA933" i="6"/>
  <c r="BP933" i="6"/>
  <c r="BM933" i="6"/>
  <c r="CS933" i="6"/>
  <c r="CG933" i="6"/>
  <c r="CM933" i="6"/>
  <c r="CY933" i="6"/>
  <c r="BV932" i="6"/>
  <c r="BW931" i="6"/>
  <c r="DE931" i="6"/>
  <c r="DG931" i="6"/>
  <c r="DF931" i="6"/>
  <c r="BT931" i="6"/>
  <c r="CB930" i="6"/>
  <c r="CC930" i="6" s="1"/>
  <c r="H932" i="6"/>
  <c r="P931" i="6"/>
  <c r="Q931" i="6" s="1"/>
  <c r="J933" i="6" l="1"/>
  <c r="AS933" i="6" s="1"/>
  <c r="AU932" i="6"/>
  <c r="K932" i="6"/>
  <c r="P932" i="6" s="1"/>
  <c r="Q932" i="6" s="1"/>
  <c r="AS932" i="6"/>
  <c r="BS933" i="6"/>
  <c r="AD933" i="6"/>
  <c r="E933" i="6"/>
  <c r="AM933" i="6"/>
  <c r="A933" i="6"/>
  <c r="R933" i="6"/>
  <c r="L933" i="6"/>
  <c r="M933" i="6"/>
  <c r="U933" i="6"/>
  <c r="F933" i="6"/>
  <c r="G933" i="6" s="1"/>
  <c r="X933" i="6"/>
  <c r="I933" i="6"/>
  <c r="AP933" i="6"/>
  <c r="AA933" i="6"/>
  <c r="D933" i="6"/>
  <c r="AG933" i="6"/>
  <c r="B934" i="6"/>
  <c r="BR934" i="6" s="1"/>
  <c r="AJ933" i="6"/>
  <c r="O933" i="6"/>
  <c r="N932" i="6"/>
  <c r="BZ933" i="6"/>
  <c r="BY934" i="6"/>
  <c r="BN935" i="6"/>
  <c r="BU934" i="6"/>
  <c r="BP934" i="6"/>
  <c r="BM934" i="6"/>
  <c r="BQ934" i="6"/>
  <c r="CA934" i="6"/>
  <c r="CG934" i="6"/>
  <c r="CM934" i="6"/>
  <c r="CS934" i="6"/>
  <c r="BX934" i="6"/>
  <c r="CY934" i="6"/>
  <c r="DF932" i="6"/>
  <c r="DE932" i="6"/>
  <c r="BW932" i="6"/>
  <c r="BV933" i="6"/>
  <c r="DG932" i="6"/>
  <c r="BT932" i="6"/>
  <c r="CB931" i="6"/>
  <c r="CC931" i="6" s="1"/>
  <c r="H933" i="6"/>
  <c r="AT933" i="6" l="1"/>
  <c r="K933" i="6"/>
  <c r="AU933" i="6"/>
  <c r="BS934" i="6"/>
  <c r="AJ934" i="6"/>
  <c r="L934" i="6"/>
  <c r="AM934" i="6"/>
  <c r="R934" i="6"/>
  <c r="F934" i="6"/>
  <c r="G934" i="6" s="1"/>
  <c r="D934" i="6"/>
  <c r="B935" i="6"/>
  <c r="AP934" i="6"/>
  <c r="A934" i="6"/>
  <c r="AG934" i="6"/>
  <c r="X934" i="6"/>
  <c r="E934" i="6"/>
  <c r="AD934" i="6"/>
  <c r="I934" i="6"/>
  <c r="AA934" i="6"/>
  <c r="U934" i="6"/>
  <c r="M934" i="6"/>
  <c r="O934" i="6"/>
  <c r="N933" i="6"/>
  <c r="J934" i="6"/>
  <c r="BZ934" i="6"/>
  <c r="BY935" i="6"/>
  <c r="BN936" i="6"/>
  <c r="BU935" i="6"/>
  <c r="CA935" i="6"/>
  <c r="BP935" i="6"/>
  <c r="BM935" i="6"/>
  <c r="BR935" i="6"/>
  <c r="BQ935" i="6"/>
  <c r="BX935" i="6"/>
  <c r="CG935" i="6"/>
  <c r="CM935" i="6"/>
  <c r="CS935" i="6"/>
  <c r="CY935" i="6"/>
  <c r="DE933" i="6"/>
  <c r="DG933" i="6"/>
  <c r="DF933" i="6"/>
  <c r="BW933" i="6"/>
  <c r="BV934" i="6"/>
  <c r="BT933" i="6"/>
  <c r="CB932" i="6"/>
  <c r="CC932" i="6" s="1"/>
  <c r="P933" i="6"/>
  <c r="Q933" i="6" s="1"/>
  <c r="H934" i="6"/>
  <c r="K934" i="6" l="1"/>
  <c r="J935" i="6"/>
  <c r="AS935" i="6" s="1"/>
  <c r="AU934" i="6"/>
  <c r="AS934" i="6"/>
  <c r="BS935" i="6"/>
  <c r="AT934" i="6"/>
  <c r="AD935" i="6"/>
  <c r="E935" i="6"/>
  <c r="F935" i="6"/>
  <c r="G935" i="6" s="1"/>
  <c r="AJ935" i="6"/>
  <c r="R935" i="6"/>
  <c r="B936" i="6"/>
  <c r="BR936" i="6" s="1"/>
  <c r="X935" i="6"/>
  <c r="O935" i="6"/>
  <c r="U935" i="6"/>
  <c r="L935" i="6"/>
  <c r="AA935" i="6"/>
  <c r="AP935" i="6"/>
  <c r="D935" i="6"/>
  <c r="AM935" i="6"/>
  <c r="I935" i="6"/>
  <c r="K935" i="6" s="1"/>
  <c r="M935" i="6"/>
  <c r="AG935" i="6"/>
  <c r="A935" i="6"/>
  <c r="N934" i="6"/>
  <c r="BY936" i="6"/>
  <c r="BN937" i="6"/>
  <c r="BM936" i="6"/>
  <c r="BX936" i="6"/>
  <c r="BU936" i="6"/>
  <c r="CA936" i="6"/>
  <c r="BP936" i="6"/>
  <c r="CS936" i="6"/>
  <c r="CM936" i="6"/>
  <c r="CG936" i="6"/>
  <c r="BQ936" i="6"/>
  <c r="CY936" i="6"/>
  <c r="BZ935" i="6"/>
  <c r="AT935" i="6"/>
  <c r="DE934" i="6"/>
  <c r="DF934" i="6"/>
  <c r="BV935" i="6"/>
  <c r="DG934" i="6"/>
  <c r="BW934" i="6"/>
  <c r="BT934" i="6"/>
  <c r="CB933" i="6"/>
  <c r="CC933" i="6" s="1"/>
  <c r="H935" i="6"/>
  <c r="P934" i="6"/>
  <c r="Q934" i="6" s="1"/>
  <c r="AU935" i="6" l="1"/>
  <c r="BS936" i="6"/>
  <c r="J936" i="6"/>
  <c r="AU936" i="6" s="1"/>
  <c r="N935" i="6"/>
  <c r="AP936" i="6"/>
  <c r="O936" i="6"/>
  <c r="A936" i="6"/>
  <c r="E936" i="6"/>
  <c r="AD936" i="6"/>
  <c r="B937" i="6"/>
  <c r="AM936" i="6"/>
  <c r="X936" i="6"/>
  <c r="M936" i="6"/>
  <c r="AJ936" i="6"/>
  <c r="D936" i="6"/>
  <c r="R936" i="6"/>
  <c r="L936" i="6"/>
  <c r="AA936" i="6"/>
  <c r="I936" i="6"/>
  <c r="AG936" i="6"/>
  <c r="F936" i="6"/>
  <c r="G936" i="6" s="1"/>
  <c r="U936" i="6"/>
  <c r="BZ936" i="6"/>
  <c r="BY937" i="6"/>
  <c r="BN938" i="6"/>
  <c r="BM937" i="6"/>
  <c r="BQ937" i="6"/>
  <c r="BX937" i="6"/>
  <c r="BP937" i="6"/>
  <c r="CA937" i="6"/>
  <c r="CS937" i="6"/>
  <c r="CG937" i="6"/>
  <c r="CM937" i="6"/>
  <c r="CY937" i="6"/>
  <c r="BU937" i="6"/>
  <c r="K936" i="6"/>
  <c r="AT936" i="6"/>
  <c r="AS936" i="6"/>
  <c r="DF935" i="6"/>
  <c r="BW935" i="6"/>
  <c r="BV936" i="6"/>
  <c r="DG935" i="6"/>
  <c r="DE935" i="6"/>
  <c r="BT935" i="6"/>
  <c r="CB934" i="6"/>
  <c r="CC934" i="6" s="1"/>
  <c r="H936" i="6"/>
  <c r="P935" i="6"/>
  <c r="Q935" i="6" s="1"/>
  <c r="N936" i="6" l="1"/>
  <c r="X937" i="6"/>
  <c r="U937" i="6"/>
  <c r="M937" i="6"/>
  <c r="AG937" i="6"/>
  <c r="E937" i="6"/>
  <c r="AP937" i="6"/>
  <c r="AD937" i="6"/>
  <c r="AA937" i="6"/>
  <c r="F937" i="6"/>
  <c r="G937" i="6" s="1"/>
  <c r="L937" i="6"/>
  <c r="AM937" i="6"/>
  <c r="O937" i="6"/>
  <c r="B938" i="6"/>
  <c r="D937" i="6"/>
  <c r="AJ937" i="6"/>
  <c r="I937" i="6"/>
  <c r="R937" i="6"/>
  <c r="A937" i="6"/>
  <c r="BR937" i="6"/>
  <c r="BS937" i="6" s="1"/>
  <c r="J937" i="6"/>
  <c r="K937" i="6" s="1"/>
  <c r="BZ937" i="6"/>
  <c r="BY938" i="6"/>
  <c r="BN939" i="6"/>
  <c r="BQ938" i="6"/>
  <c r="BX938" i="6"/>
  <c r="BP938" i="6"/>
  <c r="BM938" i="6"/>
  <c r="CA938" i="6"/>
  <c r="CG938" i="6"/>
  <c r="CM938" i="6"/>
  <c r="BU938" i="6"/>
  <c r="CS938" i="6"/>
  <c r="CY938" i="6"/>
  <c r="DF936" i="6"/>
  <c r="BW936" i="6"/>
  <c r="BV937" i="6"/>
  <c r="DG936" i="6"/>
  <c r="DE936" i="6"/>
  <c r="BT936" i="6"/>
  <c r="CB935" i="6"/>
  <c r="CC935" i="6" s="1"/>
  <c r="P936" i="6"/>
  <c r="Q936" i="6" s="1"/>
  <c r="H937" i="6"/>
  <c r="AS937" i="6" l="1"/>
  <c r="AU937" i="6"/>
  <c r="AT937" i="6"/>
  <c r="AD938" i="6"/>
  <c r="L938" i="6"/>
  <c r="E938" i="6"/>
  <c r="O938" i="6"/>
  <c r="R938" i="6"/>
  <c r="D938" i="6"/>
  <c r="AM938" i="6"/>
  <c r="M938" i="6"/>
  <c r="AA938" i="6"/>
  <c r="A938" i="6"/>
  <c r="AP938" i="6"/>
  <c r="B939" i="6"/>
  <c r="BR939" i="6" s="1"/>
  <c r="U938" i="6"/>
  <c r="X938" i="6"/>
  <c r="I938" i="6"/>
  <c r="AG938" i="6"/>
  <c r="AJ938" i="6"/>
  <c r="F938" i="6"/>
  <c r="G938" i="6" s="1"/>
  <c r="J938" i="6"/>
  <c r="AU938" i="6" s="1"/>
  <c r="N937" i="6"/>
  <c r="BR938" i="6"/>
  <c r="BS938" i="6" s="1"/>
  <c r="BZ938" i="6"/>
  <c r="BY939" i="6"/>
  <c r="BN940" i="6"/>
  <c r="BQ939" i="6"/>
  <c r="BX939" i="6"/>
  <c r="BP939" i="6"/>
  <c r="CA939" i="6"/>
  <c r="BM939" i="6"/>
  <c r="CG939" i="6"/>
  <c r="CM939" i="6"/>
  <c r="CS939" i="6"/>
  <c r="CY939" i="6"/>
  <c r="BU939" i="6"/>
  <c r="BW937" i="6"/>
  <c r="DF937" i="6"/>
  <c r="DE937" i="6"/>
  <c r="BV938" i="6"/>
  <c r="DG937" i="6"/>
  <c r="BT937" i="6"/>
  <c r="CB936" i="6"/>
  <c r="CC936" i="6" s="1"/>
  <c r="H938" i="6"/>
  <c r="P937" i="6"/>
  <c r="Q937" i="6" s="1"/>
  <c r="K938" i="6" l="1"/>
  <c r="AS938" i="6"/>
  <c r="AT938" i="6"/>
  <c r="J939" i="6"/>
  <c r="AU939" i="6" s="1"/>
  <c r="AD939" i="6"/>
  <c r="L939" i="6"/>
  <c r="X939" i="6"/>
  <c r="O939" i="6"/>
  <c r="B940" i="6"/>
  <c r="AG939" i="6"/>
  <c r="M939" i="6"/>
  <c r="U939" i="6"/>
  <c r="A939" i="6"/>
  <c r="E939" i="6"/>
  <c r="AJ939" i="6"/>
  <c r="I939" i="6"/>
  <c r="AM939" i="6"/>
  <c r="AP939" i="6"/>
  <c r="F939" i="6"/>
  <c r="G939" i="6" s="1"/>
  <c r="AA939" i="6"/>
  <c r="R939" i="6"/>
  <c r="D939" i="6"/>
  <c r="N938" i="6"/>
  <c r="BS939" i="6"/>
  <c r="BZ939" i="6"/>
  <c r="BY940" i="6"/>
  <c r="BN941" i="6"/>
  <c r="BQ940" i="6"/>
  <c r="BX940" i="6"/>
  <c r="BU940" i="6"/>
  <c r="BP940" i="6"/>
  <c r="BM940" i="6"/>
  <c r="BR940" i="6"/>
  <c r="CS940" i="6"/>
  <c r="CA940" i="6"/>
  <c r="CG940" i="6"/>
  <c r="CM940" i="6"/>
  <c r="CY940" i="6"/>
  <c r="DE938" i="6"/>
  <c r="DF938" i="6"/>
  <c r="BW938" i="6"/>
  <c r="DG938" i="6"/>
  <c r="BV939" i="6"/>
  <c r="BT938" i="6"/>
  <c r="CB937" i="6"/>
  <c r="CC937" i="6" s="1"/>
  <c r="H939" i="6"/>
  <c r="P938" i="6"/>
  <c r="Q938" i="6" s="1"/>
  <c r="AS939" i="6" l="1"/>
  <c r="AT939" i="6"/>
  <c r="K939" i="6"/>
  <c r="BS940" i="6"/>
  <c r="N939" i="6"/>
  <c r="L940" i="6"/>
  <c r="AG940" i="6"/>
  <c r="R940" i="6"/>
  <c r="AP940" i="6"/>
  <c r="F940" i="6"/>
  <c r="G940" i="6" s="1"/>
  <c r="E940" i="6"/>
  <c r="X940" i="6"/>
  <c r="I940" i="6"/>
  <c r="AD940" i="6"/>
  <c r="AA940" i="6"/>
  <c r="AJ940" i="6"/>
  <c r="O940" i="6"/>
  <c r="AM940" i="6"/>
  <c r="M940" i="6"/>
  <c r="D940" i="6"/>
  <c r="A940" i="6"/>
  <c r="U940" i="6"/>
  <c r="B941" i="6"/>
  <c r="J940" i="6"/>
  <c r="J941" i="6" s="1"/>
  <c r="BZ940" i="6"/>
  <c r="BY941" i="6"/>
  <c r="BN942" i="6"/>
  <c r="BQ941" i="6"/>
  <c r="BX941" i="6"/>
  <c r="BU941" i="6"/>
  <c r="BP941" i="6"/>
  <c r="CA941" i="6"/>
  <c r="BM941" i="6"/>
  <c r="CS941" i="6"/>
  <c r="CG941" i="6"/>
  <c r="CY941" i="6"/>
  <c r="CM941" i="6"/>
  <c r="BV940" i="6"/>
  <c r="BW939" i="6"/>
  <c r="DF939" i="6"/>
  <c r="DG939" i="6"/>
  <c r="DE939" i="6"/>
  <c r="BT939" i="6"/>
  <c r="CB938" i="6"/>
  <c r="CC938" i="6" s="1"/>
  <c r="P939" i="6"/>
  <c r="Q939" i="6" s="1"/>
  <c r="H940" i="6"/>
  <c r="AS940" i="6" l="1"/>
  <c r="AU940" i="6"/>
  <c r="K940" i="6"/>
  <c r="P940" i="6" s="1"/>
  <c r="Q940" i="6" s="1"/>
  <c r="AT940" i="6"/>
  <c r="N940" i="6"/>
  <c r="R941" i="6"/>
  <c r="F941" i="6"/>
  <c r="G941" i="6" s="1"/>
  <c r="D941" i="6"/>
  <c r="L941" i="6"/>
  <c r="B942" i="6"/>
  <c r="J942" i="6" s="1"/>
  <c r="AP941" i="6"/>
  <c r="U941" i="6"/>
  <c r="X941" i="6"/>
  <c r="AG941" i="6"/>
  <c r="M941" i="6"/>
  <c r="AA941" i="6"/>
  <c r="E941" i="6"/>
  <c r="AJ941" i="6"/>
  <c r="O941" i="6"/>
  <c r="AM941" i="6"/>
  <c r="AD941" i="6"/>
  <c r="A941" i="6"/>
  <c r="I941" i="6"/>
  <c r="K941" i="6" s="1"/>
  <c r="BR941" i="6"/>
  <c r="BS941" i="6" s="1"/>
  <c r="BZ941" i="6"/>
  <c r="BY942" i="6"/>
  <c r="BN943" i="6"/>
  <c r="BU942" i="6"/>
  <c r="BP942" i="6"/>
  <c r="BM942" i="6"/>
  <c r="BX942" i="6"/>
  <c r="CA942" i="6"/>
  <c r="CG942" i="6"/>
  <c r="BQ942" i="6"/>
  <c r="CS942" i="6"/>
  <c r="CM942" i="6"/>
  <c r="CY942" i="6"/>
  <c r="AU941" i="6"/>
  <c r="AT941" i="6"/>
  <c r="AS941" i="6"/>
  <c r="BW940" i="6"/>
  <c r="DF940" i="6"/>
  <c r="DE940" i="6"/>
  <c r="BV941" i="6"/>
  <c r="DG940" i="6"/>
  <c r="BT940" i="6"/>
  <c r="CB939" i="6"/>
  <c r="CC939" i="6" s="1"/>
  <c r="H941" i="6"/>
  <c r="AJ942" i="6" l="1"/>
  <c r="I942" i="6"/>
  <c r="AM942" i="6"/>
  <c r="E942" i="6"/>
  <c r="O942" i="6"/>
  <c r="R942" i="6"/>
  <c r="D942" i="6"/>
  <c r="AA942" i="6"/>
  <c r="A942" i="6"/>
  <c r="U942" i="6"/>
  <c r="AP942" i="6"/>
  <c r="AG942" i="6"/>
  <c r="X942" i="6"/>
  <c r="AD942" i="6"/>
  <c r="B943" i="6"/>
  <c r="M942" i="6"/>
  <c r="L942" i="6"/>
  <c r="F942" i="6"/>
  <c r="G942" i="6" s="1"/>
  <c r="BR942" i="6"/>
  <c r="BS942" i="6" s="1"/>
  <c r="N941" i="6"/>
  <c r="BZ942" i="6"/>
  <c r="BY943" i="6"/>
  <c r="BN944" i="6"/>
  <c r="BU943" i="6"/>
  <c r="BP943" i="6"/>
  <c r="BM943" i="6"/>
  <c r="BX943" i="6"/>
  <c r="BR943" i="6"/>
  <c r="CA943" i="6"/>
  <c r="BQ943" i="6"/>
  <c r="CM943" i="6"/>
  <c r="CG943" i="6"/>
  <c r="CS943" i="6"/>
  <c r="CY943" i="6"/>
  <c r="AU942" i="6"/>
  <c r="AS942" i="6"/>
  <c r="K942" i="6"/>
  <c r="AT942" i="6"/>
  <c r="J943" i="6"/>
  <c r="DF941" i="6"/>
  <c r="BW941" i="6"/>
  <c r="DE941" i="6"/>
  <c r="BV942" i="6"/>
  <c r="DG941" i="6"/>
  <c r="BT941" i="6"/>
  <c r="CB940" i="6"/>
  <c r="CC940" i="6" s="1"/>
  <c r="H942" i="6"/>
  <c r="P941" i="6"/>
  <c r="Q941" i="6" s="1"/>
  <c r="BS943" i="6" l="1"/>
  <c r="AD943" i="6"/>
  <c r="I943" i="6"/>
  <c r="U943" i="6"/>
  <c r="A943" i="6"/>
  <c r="R943" i="6"/>
  <c r="AA943" i="6"/>
  <c r="AG943" i="6"/>
  <c r="X943" i="6"/>
  <c r="O943" i="6"/>
  <c r="M943" i="6"/>
  <c r="E943" i="6"/>
  <c r="F943" i="6"/>
  <c r="G943" i="6" s="1"/>
  <c r="AP943" i="6"/>
  <c r="L943" i="6"/>
  <c r="AM943" i="6"/>
  <c r="AJ943" i="6"/>
  <c r="B944" i="6"/>
  <c r="D943" i="6"/>
  <c r="N942" i="6"/>
  <c r="BZ943" i="6"/>
  <c r="BY944" i="6"/>
  <c r="BN945" i="6"/>
  <c r="BM944" i="6"/>
  <c r="BP944" i="6"/>
  <c r="CA944" i="6"/>
  <c r="BR944" i="6"/>
  <c r="CS944" i="6"/>
  <c r="BQ944" i="6"/>
  <c r="BX944" i="6"/>
  <c r="CG944" i="6"/>
  <c r="BU944" i="6"/>
  <c r="CM944" i="6"/>
  <c r="CY944" i="6"/>
  <c r="J944" i="6"/>
  <c r="AT943" i="6"/>
  <c r="K943" i="6"/>
  <c r="AU943" i="6"/>
  <c r="AS943" i="6"/>
  <c r="DF942" i="6"/>
  <c r="DE942" i="6"/>
  <c r="BW942" i="6"/>
  <c r="BV943" i="6"/>
  <c r="DG942" i="6"/>
  <c r="BT942" i="6"/>
  <c r="CB941" i="6"/>
  <c r="CC941" i="6" s="1"/>
  <c r="P942" i="6"/>
  <c r="Q942" i="6" s="1"/>
  <c r="H943" i="6"/>
  <c r="N943" i="6" l="1"/>
  <c r="BS944" i="6"/>
  <c r="R944" i="6"/>
  <c r="AA944" i="6"/>
  <c r="U944" i="6"/>
  <c r="X944" i="6"/>
  <c r="O944" i="6"/>
  <c r="E944" i="6"/>
  <c r="AM944" i="6"/>
  <c r="M944" i="6"/>
  <c r="D944" i="6"/>
  <c r="I944" i="6"/>
  <c r="K944" i="6" s="1"/>
  <c r="AJ944" i="6"/>
  <c r="B945" i="6"/>
  <c r="BR945" i="6" s="1"/>
  <c r="A944" i="6"/>
  <c r="AD944" i="6"/>
  <c r="L944" i="6"/>
  <c r="AP944" i="6"/>
  <c r="F944" i="6"/>
  <c r="G944" i="6" s="1"/>
  <c r="AG944" i="6"/>
  <c r="BZ944" i="6"/>
  <c r="BY945" i="6"/>
  <c r="BN946" i="6"/>
  <c r="BM945" i="6"/>
  <c r="BQ945" i="6"/>
  <c r="BU945" i="6"/>
  <c r="BP945" i="6"/>
  <c r="CA945" i="6"/>
  <c r="CS945" i="6"/>
  <c r="CG945" i="6"/>
  <c r="CY945" i="6"/>
  <c r="CM945" i="6"/>
  <c r="BX945" i="6"/>
  <c r="AS944" i="6"/>
  <c r="AT944" i="6"/>
  <c r="AU944" i="6"/>
  <c r="DF943" i="6"/>
  <c r="BV944" i="6"/>
  <c r="BW943" i="6"/>
  <c r="DG943" i="6"/>
  <c r="DE943" i="6"/>
  <c r="BT943" i="6"/>
  <c r="CB942" i="6"/>
  <c r="CC942" i="6" s="1"/>
  <c r="H944" i="6"/>
  <c r="P943" i="6"/>
  <c r="Q943" i="6" s="1"/>
  <c r="BS945" i="6" l="1"/>
  <c r="N944" i="6"/>
  <c r="R945" i="6"/>
  <c r="A945" i="6"/>
  <c r="AG945" i="6"/>
  <c r="D945" i="6"/>
  <c r="B946" i="6"/>
  <c r="X945" i="6"/>
  <c r="L945" i="6"/>
  <c r="F945" i="6"/>
  <c r="G945" i="6" s="1"/>
  <c r="AP945" i="6"/>
  <c r="O945" i="6"/>
  <c r="M945" i="6"/>
  <c r="U945" i="6"/>
  <c r="AJ945" i="6"/>
  <c r="E945" i="6"/>
  <c r="AM945" i="6"/>
  <c r="AD945" i="6"/>
  <c r="I945" i="6"/>
  <c r="AA945" i="6"/>
  <c r="J945" i="6"/>
  <c r="BZ945" i="6"/>
  <c r="BY946" i="6"/>
  <c r="BN947" i="6"/>
  <c r="BU946" i="6"/>
  <c r="BP946" i="6"/>
  <c r="BQ946" i="6"/>
  <c r="BM946" i="6"/>
  <c r="CG946" i="6"/>
  <c r="BX946" i="6"/>
  <c r="CA946" i="6"/>
  <c r="CY946" i="6"/>
  <c r="CS946" i="6"/>
  <c r="CM946" i="6"/>
  <c r="BW944" i="6"/>
  <c r="BV945" i="6"/>
  <c r="DF944" i="6"/>
  <c r="DE944" i="6"/>
  <c r="DG944" i="6"/>
  <c r="BT944" i="6"/>
  <c r="CB943" i="6"/>
  <c r="CC943" i="6" s="1"/>
  <c r="H945" i="6"/>
  <c r="P944" i="6"/>
  <c r="Q944" i="6" s="1"/>
  <c r="K945" i="6" l="1"/>
  <c r="N945" i="6"/>
  <c r="AU945" i="6"/>
  <c r="AS945" i="6"/>
  <c r="AT945" i="6"/>
  <c r="R946" i="6"/>
  <c r="AA946" i="6"/>
  <c r="M946" i="6"/>
  <c r="A946" i="6"/>
  <c r="D946" i="6"/>
  <c r="AM946" i="6"/>
  <c r="O946" i="6"/>
  <c r="AG946" i="6"/>
  <c r="AP946" i="6"/>
  <c r="B947" i="6"/>
  <c r="E946" i="6"/>
  <c r="AD946" i="6"/>
  <c r="I946" i="6"/>
  <c r="U946" i="6"/>
  <c r="X946" i="6"/>
  <c r="L946" i="6"/>
  <c r="AJ946" i="6"/>
  <c r="F946" i="6"/>
  <c r="G946" i="6" s="1"/>
  <c r="J946" i="6"/>
  <c r="AS946" i="6" s="1"/>
  <c r="BR946" i="6"/>
  <c r="BS946" i="6" s="1"/>
  <c r="BY947" i="6"/>
  <c r="BN948" i="6"/>
  <c r="BU947" i="6"/>
  <c r="BP947" i="6"/>
  <c r="BQ947" i="6"/>
  <c r="BX947" i="6"/>
  <c r="BM947" i="6"/>
  <c r="BR947" i="6"/>
  <c r="CG947" i="6"/>
  <c r="CM947" i="6"/>
  <c r="CS947" i="6"/>
  <c r="CA947" i="6"/>
  <c r="CY947" i="6"/>
  <c r="BZ946" i="6"/>
  <c r="DE945" i="6"/>
  <c r="DF945" i="6"/>
  <c r="DG945" i="6"/>
  <c r="BW945" i="6"/>
  <c r="BV946" i="6"/>
  <c r="BT945" i="6"/>
  <c r="CB944" i="6"/>
  <c r="CC944" i="6" s="1"/>
  <c r="P945" i="6"/>
  <c r="Q945" i="6" s="1"/>
  <c r="H946" i="6"/>
  <c r="AT946" i="6" l="1"/>
  <c r="N946" i="6"/>
  <c r="J947" i="6"/>
  <c r="AU947" i="6" s="1"/>
  <c r="AU946" i="6"/>
  <c r="K946" i="6"/>
  <c r="P946" i="6" s="1"/>
  <c r="Q946" i="6" s="1"/>
  <c r="BS947" i="6"/>
  <c r="AP947" i="6"/>
  <c r="L947" i="6"/>
  <c r="B948" i="6"/>
  <c r="A947" i="6"/>
  <c r="R947" i="6"/>
  <c r="F947" i="6"/>
  <c r="G947" i="6" s="1"/>
  <c r="X947" i="6"/>
  <c r="I947" i="6"/>
  <c r="M947" i="6"/>
  <c r="U947" i="6"/>
  <c r="AG947" i="6"/>
  <c r="D947" i="6"/>
  <c r="AJ947" i="6"/>
  <c r="E947" i="6"/>
  <c r="AA947" i="6"/>
  <c r="AD947" i="6"/>
  <c r="O947" i="6"/>
  <c r="AM947" i="6"/>
  <c r="BZ947" i="6"/>
  <c r="BY948" i="6"/>
  <c r="BN949" i="6"/>
  <c r="BM948" i="6"/>
  <c r="BR948" i="6"/>
  <c r="BU948" i="6"/>
  <c r="CA948" i="6"/>
  <c r="BQ948" i="6"/>
  <c r="CS948" i="6"/>
  <c r="BP948" i="6"/>
  <c r="CG948" i="6"/>
  <c r="CM948" i="6"/>
  <c r="BX948" i="6"/>
  <c r="CY948" i="6"/>
  <c r="AT947" i="6"/>
  <c r="BV947" i="6"/>
  <c r="DF946" i="6"/>
  <c r="BW946" i="6"/>
  <c r="DG946" i="6"/>
  <c r="DE946" i="6"/>
  <c r="BT946" i="6"/>
  <c r="CB945" i="6"/>
  <c r="CC945" i="6" s="1"/>
  <c r="H947" i="6"/>
  <c r="AS947" i="6" l="1"/>
  <c r="J948" i="6"/>
  <c r="AT948" i="6" s="1"/>
  <c r="K947" i="6"/>
  <c r="BS948" i="6"/>
  <c r="N947" i="6"/>
  <c r="AP948" i="6"/>
  <c r="E948" i="6"/>
  <c r="D948" i="6"/>
  <c r="AD948" i="6"/>
  <c r="R948" i="6"/>
  <c r="L948" i="6"/>
  <c r="AJ948" i="6"/>
  <c r="O948" i="6"/>
  <c r="AM948" i="6"/>
  <c r="X948" i="6"/>
  <c r="F948" i="6"/>
  <c r="G948" i="6" s="1"/>
  <c r="AA948" i="6"/>
  <c r="U948" i="6"/>
  <c r="M948" i="6"/>
  <c r="AG948" i="6"/>
  <c r="A948" i="6"/>
  <c r="B949" i="6"/>
  <c r="BR949" i="6" s="1"/>
  <c r="BS949" i="6" s="1"/>
  <c r="I948" i="6"/>
  <c r="BZ948" i="6"/>
  <c r="BY949" i="6"/>
  <c r="BN950" i="6"/>
  <c r="BM949" i="6"/>
  <c r="BU949" i="6"/>
  <c r="CA949" i="6"/>
  <c r="CS949" i="6"/>
  <c r="CG949" i="6"/>
  <c r="BX949" i="6"/>
  <c r="CY949" i="6"/>
  <c r="BP949" i="6"/>
  <c r="CM949" i="6"/>
  <c r="BQ949" i="6"/>
  <c r="AU948" i="6"/>
  <c r="AS948" i="6"/>
  <c r="J949" i="6"/>
  <c r="DG947" i="6"/>
  <c r="BV948" i="6"/>
  <c r="DF947" i="6"/>
  <c r="BW947" i="6"/>
  <c r="DE947" i="6"/>
  <c r="BT947" i="6"/>
  <c r="CB946" i="6"/>
  <c r="CC946" i="6" s="1"/>
  <c r="P947" i="6"/>
  <c r="Q947" i="6" s="1"/>
  <c r="H948" i="6"/>
  <c r="K948" i="6" l="1"/>
  <c r="N948" i="6"/>
  <c r="R949" i="6"/>
  <c r="O949" i="6"/>
  <c r="X949" i="6"/>
  <c r="I949" i="6"/>
  <c r="AG949" i="6"/>
  <c r="M949" i="6"/>
  <c r="U949" i="6"/>
  <c r="L949" i="6"/>
  <c r="B950" i="6"/>
  <c r="F949" i="6"/>
  <c r="G949" i="6" s="1"/>
  <c r="AP949" i="6"/>
  <c r="D949" i="6"/>
  <c r="AA949" i="6"/>
  <c r="AJ949" i="6"/>
  <c r="E949" i="6"/>
  <c r="AM949" i="6"/>
  <c r="AD949" i="6"/>
  <c r="A949" i="6"/>
  <c r="BY950" i="6"/>
  <c r="BN951" i="6"/>
  <c r="BR950" i="6"/>
  <c r="BS950" i="6" s="1"/>
  <c r="BP950" i="6"/>
  <c r="BQ950" i="6"/>
  <c r="CG950" i="6"/>
  <c r="BU950" i="6"/>
  <c r="BX950" i="6"/>
  <c r="CS950" i="6"/>
  <c r="CM950" i="6"/>
  <c r="CY950" i="6"/>
  <c r="BM950" i="6"/>
  <c r="CA950" i="6"/>
  <c r="BZ949" i="6"/>
  <c r="AT949" i="6"/>
  <c r="AU949" i="6"/>
  <c r="J950" i="6"/>
  <c r="K949" i="6"/>
  <c r="AS949" i="6"/>
  <c r="DG948" i="6"/>
  <c r="BW948" i="6"/>
  <c r="DE948" i="6"/>
  <c r="DF948" i="6"/>
  <c r="BV949" i="6"/>
  <c r="BT948" i="6"/>
  <c r="CB947" i="6"/>
  <c r="CC947" i="6" s="1"/>
  <c r="H949" i="6"/>
  <c r="P948" i="6"/>
  <c r="Q948" i="6" s="1"/>
  <c r="N949" i="6" l="1"/>
  <c r="AD950" i="6"/>
  <c r="O950" i="6"/>
  <c r="A950" i="6"/>
  <c r="U950" i="6"/>
  <c r="AJ950" i="6"/>
  <c r="D950" i="6"/>
  <c r="AM950" i="6"/>
  <c r="M950" i="6"/>
  <c r="E950" i="6"/>
  <c r="AG950" i="6"/>
  <c r="F950" i="6"/>
  <c r="G950" i="6" s="1"/>
  <c r="AA950" i="6"/>
  <c r="AP950" i="6"/>
  <c r="I950" i="6"/>
  <c r="K950" i="6" s="1"/>
  <c r="R950" i="6"/>
  <c r="L950" i="6"/>
  <c r="X950" i="6"/>
  <c r="B951" i="6"/>
  <c r="BZ950" i="6"/>
  <c r="BY951" i="6"/>
  <c r="BN952" i="6"/>
  <c r="CA951" i="6"/>
  <c r="BQ951" i="6"/>
  <c r="BM951" i="6"/>
  <c r="BR951" i="6"/>
  <c r="BS951" i="6" s="1"/>
  <c r="BU951" i="6"/>
  <c r="BP951" i="6"/>
  <c r="CM951" i="6"/>
  <c r="CG951" i="6"/>
  <c r="CS951" i="6"/>
  <c r="CY951" i="6"/>
  <c r="BX951" i="6"/>
  <c r="AT950" i="6"/>
  <c r="AU950" i="6"/>
  <c r="AS950" i="6"/>
  <c r="J951" i="6"/>
  <c r="BW949" i="6"/>
  <c r="DF949" i="6"/>
  <c r="DE949" i="6"/>
  <c r="DG949" i="6"/>
  <c r="BV950" i="6"/>
  <c r="BT949" i="6"/>
  <c r="CB948" i="6"/>
  <c r="CC948" i="6" s="1"/>
  <c r="H950" i="6"/>
  <c r="P949" i="6"/>
  <c r="Q949" i="6" s="1"/>
  <c r="N950" i="6" l="1"/>
  <c r="BZ951" i="6"/>
  <c r="E951" i="6"/>
  <c r="AG951" i="6"/>
  <c r="L951" i="6"/>
  <c r="N951" i="6" s="1"/>
  <c r="D951" i="6"/>
  <c r="I951" i="6"/>
  <c r="K951" i="6" s="1"/>
  <c r="U951" i="6"/>
  <c r="X951" i="6"/>
  <c r="B952" i="6"/>
  <c r="O951" i="6"/>
  <c r="M951" i="6"/>
  <c r="AP951" i="6"/>
  <c r="AD951" i="6"/>
  <c r="F951" i="6"/>
  <c r="G951" i="6" s="1"/>
  <c r="AM951" i="6"/>
  <c r="R951" i="6"/>
  <c r="AA951" i="6"/>
  <c r="AJ951" i="6"/>
  <c r="A951" i="6"/>
  <c r="BY952" i="6"/>
  <c r="BN953" i="6"/>
  <c r="BQ952" i="6"/>
  <c r="BX952" i="6"/>
  <c r="BP952" i="6"/>
  <c r="CS952" i="6"/>
  <c r="BM952" i="6"/>
  <c r="BU952" i="6"/>
  <c r="CA952" i="6"/>
  <c r="CM952" i="6"/>
  <c r="CG952" i="6"/>
  <c r="CY952" i="6"/>
  <c r="AT951" i="6"/>
  <c r="AU951" i="6"/>
  <c r="AS951" i="6"/>
  <c r="DF950" i="6"/>
  <c r="BW950" i="6"/>
  <c r="BV951" i="6"/>
  <c r="DG950" i="6"/>
  <c r="DE950" i="6"/>
  <c r="BT950" i="6"/>
  <c r="CB949" i="6"/>
  <c r="CC949" i="6" s="1"/>
  <c r="P950" i="6"/>
  <c r="Q950" i="6" s="1"/>
  <c r="H951" i="6"/>
  <c r="M952" i="6" l="1"/>
  <c r="AA952" i="6"/>
  <c r="AD952" i="6"/>
  <c r="E952" i="6"/>
  <c r="U952" i="6"/>
  <c r="D952" i="6"/>
  <c r="I952" i="6"/>
  <c r="AP952" i="6"/>
  <c r="A952" i="6"/>
  <c r="AG952" i="6"/>
  <c r="L952" i="6"/>
  <c r="AM952" i="6"/>
  <c r="AJ952" i="6"/>
  <c r="O952" i="6"/>
  <c r="R952" i="6"/>
  <c r="F952" i="6"/>
  <c r="G952" i="6" s="1"/>
  <c r="X952" i="6"/>
  <c r="B953" i="6"/>
  <c r="BR952" i="6"/>
  <c r="BS952" i="6" s="1"/>
  <c r="J952" i="6"/>
  <c r="AT952" i="6" s="1"/>
  <c r="BZ952" i="6"/>
  <c r="BY953" i="6"/>
  <c r="BN954" i="6"/>
  <c r="BQ953" i="6"/>
  <c r="BU953" i="6"/>
  <c r="CA953" i="6"/>
  <c r="BX953" i="6"/>
  <c r="CS953" i="6"/>
  <c r="CG953" i="6"/>
  <c r="CM953" i="6"/>
  <c r="CY953" i="6"/>
  <c r="BR953" i="6"/>
  <c r="BM953" i="6"/>
  <c r="BP953" i="6"/>
  <c r="BW951" i="6"/>
  <c r="DG951" i="6"/>
  <c r="DE951" i="6"/>
  <c r="BV952" i="6"/>
  <c r="DF951" i="6"/>
  <c r="BT951" i="6"/>
  <c r="CB950" i="6"/>
  <c r="CC950" i="6" s="1"/>
  <c r="P951" i="6"/>
  <c r="Q951" i="6" s="1"/>
  <c r="H952" i="6"/>
  <c r="K952" i="6" l="1"/>
  <c r="J953" i="6"/>
  <c r="AS953" i="6" s="1"/>
  <c r="AU952" i="6"/>
  <c r="BS953" i="6"/>
  <c r="AS952" i="6"/>
  <c r="BZ953" i="6"/>
  <c r="N952" i="6"/>
  <c r="R953" i="6"/>
  <c r="D953" i="6"/>
  <c r="X953" i="6"/>
  <c r="U953" i="6"/>
  <c r="B954" i="6"/>
  <c r="AD953" i="6"/>
  <c r="O953" i="6"/>
  <c r="M953" i="6"/>
  <c r="AG953" i="6"/>
  <c r="F953" i="6"/>
  <c r="G953" i="6" s="1"/>
  <c r="E953" i="6"/>
  <c r="AM953" i="6"/>
  <c r="AP953" i="6"/>
  <c r="I953" i="6"/>
  <c r="AA953" i="6"/>
  <c r="AJ953" i="6"/>
  <c r="A953" i="6"/>
  <c r="L953" i="6"/>
  <c r="BY954" i="6"/>
  <c r="BN955" i="6"/>
  <c r="BU954" i="6"/>
  <c r="BP954" i="6"/>
  <c r="CA954" i="6"/>
  <c r="BQ954" i="6"/>
  <c r="BX954" i="6"/>
  <c r="CG954" i="6"/>
  <c r="CM954" i="6"/>
  <c r="BM954" i="6"/>
  <c r="CS954" i="6"/>
  <c r="CY954" i="6"/>
  <c r="DF952" i="6"/>
  <c r="BV953" i="6"/>
  <c r="BW952" i="6"/>
  <c r="DE952" i="6"/>
  <c r="DG952" i="6"/>
  <c r="BT952" i="6"/>
  <c r="CB951" i="6"/>
  <c r="CC951" i="6" s="1"/>
  <c r="H953" i="6"/>
  <c r="P952" i="6"/>
  <c r="Q952" i="6" s="1"/>
  <c r="AU953" i="6" l="1"/>
  <c r="K953" i="6"/>
  <c r="P953" i="6" s="1"/>
  <c r="Q953" i="6" s="1"/>
  <c r="AT953" i="6"/>
  <c r="R954" i="6"/>
  <c r="I954" i="6"/>
  <c r="AJ954" i="6"/>
  <c r="AA954" i="6"/>
  <c r="M954" i="6"/>
  <c r="D954" i="6"/>
  <c r="AM954" i="6"/>
  <c r="U954" i="6"/>
  <c r="AD954" i="6"/>
  <c r="L954" i="6"/>
  <c r="A954" i="6"/>
  <c r="O954" i="6"/>
  <c r="X954" i="6"/>
  <c r="B955" i="6"/>
  <c r="AG954" i="6"/>
  <c r="AP954" i="6"/>
  <c r="F954" i="6"/>
  <c r="G954" i="6" s="1"/>
  <c r="E954" i="6"/>
  <c r="J954" i="6"/>
  <c r="AU954" i="6" s="1"/>
  <c r="N953" i="6"/>
  <c r="BR954" i="6"/>
  <c r="BS954" i="6" s="1"/>
  <c r="BZ954" i="6"/>
  <c r="BY955" i="6"/>
  <c r="BN956" i="6"/>
  <c r="BU955" i="6"/>
  <c r="BP955" i="6"/>
  <c r="BQ955" i="6"/>
  <c r="BM955" i="6"/>
  <c r="CG955" i="6"/>
  <c r="CM955" i="6"/>
  <c r="CS955" i="6"/>
  <c r="CY955" i="6"/>
  <c r="BX955" i="6"/>
  <c r="CA955" i="6"/>
  <c r="DF953" i="6"/>
  <c r="DG953" i="6"/>
  <c r="BW953" i="6"/>
  <c r="BV954" i="6"/>
  <c r="DE953" i="6"/>
  <c r="BT953" i="6"/>
  <c r="CB952" i="6"/>
  <c r="CC952" i="6" s="1"/>
  <c r="H954" i="6"/>
  <c r="AS954" i="6" l="1"/>
  <c r="J955" i="6"/>
  <c r="AU955" i="6" s="1"/>
  <c r="AT954" i="6"/>
  <c r="K954" i="6"/>
  <c r="P954" i="6" s="1"/>
  <c r="Q954" i="6" s="1"/>
  <c r="AJ955" i="6"/>
  <c r="F955" i="6"/>
  <c r="G955" i="6" s="1"/>
  <c r="AA955" i="6"/>
  <c r="AG955" i="6"/>
  <c r="R955" i="6"/>
  <c r="D955" i="6"/>
  <c r="AD955" i="6"/>
  <c r="M955" i="6"/>
  <c r="L955" i="6"/>
  <c r="X955" i="6"/>
  <c r="I955" i="6"/>
  <c r="U955" i="6"/>
  <c r="B956" i="6"/>
  <c r="O955" i="6"/>
  <c r="A955" i="6"/>
  <c r="AM955" i="6"/>
  <c r="AP955" i="6"/>
  <c r="E955" i="6"/>
  <c r="N954" i="6"/>
  <c r="BR955" i="6"/>
  <c r="BS955" i="6" s="1"/>
  <c r="BY956" i="6"/>
  <c r="BN957" i="6"/>
  <c r="BP956" i="6"/>
  <c r="BM956" i="6"/>
  <c r="BR956" i="6"/>
  <c r="BX956" i="6"/>
  <c r="BU956" i="6"/>
  <c r="CS956" i="6"/>
  <c r="CA956" i="6"/>
  <c r="CG956" i="6"/>
  <c r="CM956" i="6"/>
  <c r="BQ956" i="6"/>
  <c r="CY956" i="6"/>
  <c r="BZ955" i="6"/>
  <c r="BV955" i="6"/>
  <c r="BW954" i="6"/>
  <c r="DE954" i="6"/>
  <c r="DF954" i="6"/>
  <c r="DG954" i="6"/>
  <c r="BT954" i="6"/>
  <c r="CB953" i="6"/>
  <c r="CC953" i="6" s="1"/>
  <c r="H955" i="6"/>
  <c r="AS955" i="6" l="1"/>
  <c r="AT955" i="6"/>
  <c r="K955" i="6"/>
  <c r="BS956" i="6"/>
  <c r="X956" i="6"/>
  <c r="F956" i="6"/>
  <c r="G956" i="6" s="1"/>
  <c r="A956" i="6"/>
  <c r="U956" i="6"/>
  <c r="AG956" i="6"/>
  <c r="AP956" i="6"/>
  <c r="E956" i="6"/>
  <c r="AD956" i="6"/>
  <c r="D956" i="6"/>
  <c r="R956" i="6"/>
  <c r="L956" i="6"/>
  <c r="AJ956" i="6"/>
  <c r="O956" i="6"/>
  <c r="AM956" i="6"/>
  <c r="AA956" i="6"/>
  <c r="M956" i="6"/>
  <c r="I956" i="6"/>
  <c r="B957" i="6"/>
  <c r="BR957" i="6" s="1"/>
  <c r="J956" i="6"/>
  <c r="AT956" i="6" s="1"/>
  <c r="N955" i="6"/>
  <c r="BZ956" i="6"/>
  <c r="BY957" i="6"/>
  <c r="BN958" i="6"/>
  <c r="BM957" i="6"/>
  <c r="BP957" i="6"/>
  <c r="CA957" i="6"/>
  <c r="BX957" i="6"/>
  <c r="BQ957" i="6"/>
  <c r="CS957" i="6"/>
  <c r="CG957" i="6"/>
  <c r="CY957" i="6"/>
  <c r="CM957" i="6"/>
  <c r="BU957" i="6"/>
  <c r="DG955" i="6"/>
  <c r="DE955" i="6"/>
  <c r="DF955" i="6"/>
  <c r="BW955" i="6"/>
  <c r="BV956" i="6"/>
  <c r="BT955" i="6"/>
  <c r="CB954" i="6"/>
  <c r="CC954" i="6" s="1"/>
  <c r="H956" i="6"/>
  <c r="P955" i="6"/>
  <c r="Q955" i="6" s="1"/>
  <c r="AU956" i="6" l="1"/>
  <c r="J957" i="6"/>
  <c r="AS956" i="6"/>
  <c r="K956" i="6"/>
  <c r="BS957" i="6"/>
  <c r="N956" i="6"/>
  <c r="BZ957" i="6"/>
  <c r="AJ957" i="6"/>
  <c r="I957" i="6"/>
  <c r="A957" i="6"/>
  <c r="M957" i="6"/>
  <c r="U957" i="6"/>
  <c r="AD957" i="6"/>
  <c r="O957" i="6"/>
  <c r="L957" i="6"/>
  <c r="R957" i="6"/>
  <c r="E957" i="6"/>
  <c r="X957" i="6"/>
  <c r="D957" i="6"/>
  <c r="AG957" i="6"/>
  <c r="B958" i="6"/>
  <c r="AM957" i="6"/>
  <c r="AP957" i="6"/>
  <c r="F957" i="6"/>
  <c r="G957" i="6" s="1"/>
  <c r="AA957" i="6"/>
  <c r="BY958" i="6"/>
  <c r="BN959" i="6"/>
  <c r="BP958" i="6"/>
  <c r="BX958" i="6"/>
  <c r="BU958" i="6"/>
  <c r="CA958" i="6"/>
  <c r="BQ958" i="6"/>
  <c r="CG958" i="6"/>
  <c r="BM958" i="6"/>
  <c r="CM958" i="6"/>
  <c r="CS958" i="6"/>
  <c r="CY958" i="6"/>
  <c r="AS957" i="6"/>
  <c r="AU957" i="6"/>
  <c r="AT957" i="6"/>
  <c r="DF956" i="6"/>
  <c r="DE956" i="6"/>
  <c r="DG956" i="6"/>
  <c r="BW956" i="6"/>
  <c r="BV957" i="6"/>
  <c r="BT956" i="6"/>
  <c r="CB955" i="6"/>
  <c r="CC955" i="6" s="1"/>
  <c r="P956" i="6"/>
  <c r="Q956" i="6" s="1"/>
  <c r="H957" i="6"/>
  <c r="K957" i="6" l="1"/>
  <c r="R958" i="6"/>
  <c r="F958" i="6"/>
  <c r="G958" i="6" s="1"/>
  <c r="AG958" i="6"/>
  <c r="X958" i="6"/>
  <c r="I958" i="6"/>
  <c r="K958" i="6" s="1"/>
  <c r="E958" i="6"/>
  <c r="AD958" i="6"/>
  <c r="D958" i="6"/>
  <c r="M958" i="6"/>
  <c r="AA958" i="6"/>
  <c r="U958" i="6"/>
  <c r="AP958" i="6"/>
  <c r="L958" i="6"/>
  <c r="AM958" i="6"/>
  <c r="AJ958" i="6"/>
  <c r="B959" i="6"/>
  <c r="BR959" i="6" s="1"/>
  <c r="O958" i="6"/>
  <c r="A958" i="6"/>
  <c r="J958" i="6"/>
  <c r="AS958" i="6" s="1"/>
  <c r="BR958" i="6"/>
  <c r="BS958" i="6" s="1"/>
  <c r="N957" i="6"/>
  <c r="BZ958" i="6"/>
  <c r="BY959" i="6"/>
  <c r="BN960" i="6"/>
  <c r="CA959" i="6"/>
  <c r="BQ959" i="6"/>
  <c r="BM959" i="6"/>
  <c r="BX959" i="6"/>
  <c r="BU959" i="6"/>
  <c r="CM959" i="6"/>
  <c r="CG959" i="6"/>
  <c r="BP959" i="6"/>
  <c r="CS959" i="6"/>
  <c r="CY959" i="6"/>
  <c r="DE957" i="6"/>
  <c r="BV958" i="6"/>
  <c r="DG957" i="6"/>
  <c r="BW957" i="6"/>
  <c r="DF957" i="6"/>
  <c r="BT957" i="6"/>
  <c r="CB956" i="6"/>
  <c r="CC956" i="6" s="1"/>
  <c r="H958" i="6"/>
  <c r="P957" i="6"/>
  <c r="Q957" i="6" s="1"/>
  <c r="AU958" i="6" l="1"/>
  <c r="AT958" i="6"/>
  <c r="BS959" i="6"/>
  <c r="J959" i="6"/>
  <c r="AU959" i="6" s="1"/>
  <c r="R959" i="6"/>
  <c r="A959" i="6"/>
  <c r="AJ959" i="6"/>
  <c r="O959" i="6"/>
  <c r="AM959" i="6"/>
  <c r="X959" i="6"/>
  <c r="AA959" i="6"/>
  <c r="AG959" i="6"/>
  <c r="M959" i="6"/>
  <c r="D959" i="6"/>
  <c r="AP959" i="6"/>
  <c r="L959" i="6"/>
  <c r="F959" i="6"/>
  <c r="G959" i="6" s="1"/>
  <c r="E959" i="6"/>
  <c r="I959" i="6"/>
  <c r="U959" i="6"/>
  <c r="AD959" i="6"/>
  <c r="B960" i="6"/>
  <c r="N958" i="6"/>
  <c r="BY960" i="6"/>
  <c r="BN961" i="6"/>
  <c r="BQ960" i="6"/>
  <c r="CA960" i="6"/>
  <c r="CS960" i="6"/>
  <c r="BM960" i="6"/>
  <c r="BU960" i="6"/>
  <c r="CM960" i="6"/>
  <c r="BP960" i="6"/>
  <c r="CG960" i="6"/>
  <c r="CY960" i="6"/>
  <c r="BX960" i="6"/>
  <c r="BZ959" i="6"/>
  <c r="AT959" i="6"/>
  <c r="AS959" i="6"/>
  <c r="J960" i="6"/>
  <c r="DF958" i="6"/>
  <c r="BV959" i="6"/>
  <c r="BW958" i="6"/>
  <c r="DG958" i="6"/>
  <c r="DE958" i="6"/>
  <c r="BT958" i="6"/>
  <c r="CB957" i="6"/>
  <c r="CC957" i="6" s="1"/>
  <c r="H959" i="6"/>
  <c r="P958" i="6"/>
  <c r="Q958" i="6" s="1"/>
  <c r="K959" i="6" l="1"/>
  <c r="P959" i="6" s="1"/>
  <c r="Q959" i="6" s="1"/>
  <c r="N959" i="6"/>
  <c r="AJ960" i="6"/>
  <c r="D960" i="6"/>
  <c r="AG960" i="6"/>
  <c r="I960" i="6"/>
  <c r="K960" i="6" s="1"/>
  <c r="AM960" i="6"/>
  <c r="AP960" i="6"/>
  <c r="U960" i="6"/>
  <c r="AD960" i="6"/>
  <c r="A960" i="6"/>
  <c r="X960" i="6"/>
  <c r="L960" i="6"/>
  <c r="E960" i="6"/>
  <c r="O960" i="6"/>
  <c r="R960" i="6"/>
  <c r="AA960" i="6"/>
  <c r="M960" i="6"/>
  <c r="F960" i="6"/>
  <c r="G960" i="6" s="1"/>
  <c r="B961" i="6"/>
  <c r="BR960" i="6"/>
  <c r="BS960" i="6" s="1"/>
  <c r="BZ960" i="6"/>
  <c r="BY961" i="6"/>
  <c r="BN962" i="6"/>
  <c r="BX961" i="6"/>
  <c r="BU961" i="6"/>
  <c r="CA961" i="6"/>
  <c r="BM961" i="6"/>
  <c r="BQ961" i="6"/>
  <c r="BP961" i="6"/>
  <c r="CS961" i="6"/>
  <c r="CG961" i="6"/>
  <c r="CY961" i="6"/>
  <c r="CM961" i="6"/>
  <c r="AU960" i="6"/>
  <c r="J961" i="6"/>
  <c r="AT960" i="6"/>
  <c r="AS960" i="6"/>
  <c r="DF959" i="6"/>
  <c r="BW959" i="6"/>
  <c r="DE959" i="6"/>
  <c r="BV960" i="6"/>
  <c r="DG959" i="6"/>
  <c r="BT959" i="6"/>
  <c r="CB958" i="6"/>
  <c r="CC958" i="6" s="1"/>
  <c r="H960" i="6"/>
  <c r="N960" i="6" l="1"/>
  <c r="AJ961" i="6"/>
  <c r="F961" i="6"/>
  <c r="G961" i="6" s="1"/>
  <c r="L961" i="6"/>
  <c r="R961" i="6"/>
  <c r="M961" i="6"/>
  <c r="E961" i="6"/>
  <c r="AD961" i="6"/>
  <c r="B962" i="6"/>
  <c r="D961" i="6"/>
  <c r="AG961" i="6"/>
  <c r="A961" i="6"/>
  <c r="I961" i="6"/>
  <c r="O961" i="6"/>
  <c r="X961" i="6"/>
  <c r="U961" i="6"/>
  <c r="AA961" i="6"/>
  <c r="AP961" i="6"/>
  <c r="AM961" i="6"/>
  <c r="BR961" i="6"/>
  <c r="BS961" i="6" s="1"/>
  <c r="BZ961" i="6"/>
  <c r="BY962" i="6"/>
  <c r="BN963" i="6"/>
  <c r="BX962" i="6"/>
  <c r="BU962" i="6"/>
  <c r="CA962" i="6"/>
  <c r="BR962" i="6"/>
  <c r="BP962" i="6"/>
  <c r="BQ962" i="6"/>
  <c r="CG962" i="6"/>
  <c r="BM962" i="6"/>
  <c r="CY962" i="6"/>
  <c r="CS962" i="6"/>
  <c r="CM962" i="6"/>
  <c r="J962" i="6"/>
  <c r="AS961" i="6"/>
  <c r="K961" i="6"/>
  <c r="AT961" i="6"/>
  <c r="AU961" i="6"/>
  <c r="DG960" i="6"/>
  <c r="BW960" i="6"/>
  <c r="DF960" i="6"/>
  <c r="BV961" i="6"/>
  <c r="DE960" i="6"/>
  <c r="BT960" i="6"/>
  <c r="CB959" i="6"/>
  <c r="CC959" i="6" s="1"/>
  <c r="H961" i="6"/>
  <c r="P960" i="6"/>
  <c r="Q960" i="6" s="1"/>
  <c r="N961" i="6" l="1"/>
  <c r="BS962" i="6"/>
  <c r="X962" i="6"/>
  <c r="D962" i="6"/>
  <c r="R962" i="6"/>
  <c r="L962" i="6"/>
  <c r="M962" i="6"/>
  <c r="AA962" i="6"/>
  <c r="AP962" i="6"/>
  <c r="AD962" i="6"/>
  <c r="I962" i="6"/>
  <c r="U962" i="6"/>
  <c r="E962" i="6"/>
  <c r="A962" i="6"/>
  <c r="O962" i="6"/>
  <c r="AM962" i="6"/>
  <c r="B963" i="6"/>
  <c r="J963" i="6" s="1"/>
  <c r="AJ962" i="6"/>
  <c r="F962" i="6"/>
  <c r="G962" i="6" s="1"/>
  <c r="AG962" i="6"/>
  <c r="BZ962" i="6"/>
  <c r="BY963" i="6"/>
  <c r="BN964" i="6"/>
  <c r="BP963" i="6"/>
  <c r="BU963" i="6"/>
  <c r="BM963" i="6"/>
  <c r="BQ963" i="6"/>
  <c r="CA963" i="6"/>
  <c r="CG963" i="6"/>
  <c r="CM963" i="6"/>
  <c r="BX963" i="6"/>
  <c r="CS963" i="6"/>
  <c r="CY963" i="6"/>
  <c r="AS962" i="6"/>
  <c r="AT962" i="6"/>
  <c r="AU962" i="6"/>
  <c r="K962" i="6"/>
  <c r="DF961" i="6"/>
  <c r="BW961" i="6"/>
  <c r="DG961" i="6"/>
  <c r="BV962" i="6"/>
  <c r="DE961" i="6"/>
  <c r="BT961" i="6"/>
  <c r="CB960" i="6"/>
  <c r="CC960" i="6" s="1"/>
  <c r="P961" i="6"/>
  <c r="Q961" i="6" s="1"/>
  <c r="H962" i="6"/>
  <c r="N962" i="6" l="1"/>
  <c r="BR963" i="6"/>
  <c r="BS963" i="6" s="1"/>
  <c r="AD963" i="6"/>
  <c r="O963" i="6"/>
  <c r="R963" i="6"/>
  <c r="L963" i="6"/>
  <c r="N963" i="6" s="1"/>
  <c r="B964" i="6"/>
  <c r="J964" i="6" s="1"/>
  <c r="A963" i="6"/>
  <c r="X963" i="6"/>
  <c r="E963" i="6"/>
  <c r="M963" i="6"/>
  <c r="U963" i="6"/>
  <c r="AG963" i="6"/>
  <c r="AA963" i="6"/>
  <c r="AJ963" i="6"/>
  <c r="F963" i="6"/>
  <c r="G963" i="6" s="1"/>
  <c r="AM963" i="6"/>
  <c r="AP963" i="6"/>
  <c r="I963" i="6"/>
  <c r="D963" i="6"/>
  <c r="BZ963" i="6"/>
  <c r="BY964" i="6"/>
  <c r="BN965" i="6"/>
  <c r="BP964" i="6"/>
  <c r="BM964" i="6"/>
  <c r="BX964" i="6"/>
  <c r="BQ964" i="6"/>
  <c r="BU964" i="6"/>
  <c r="CA964" i="6"/>
  <c r="CS964" i="6"/>
  <c r="CG964" i="6"/>
  <c r="CM964" i="6"/>
  <c r="CY964" i="6"/>
  <c r="AT963" i="6"/>
  <c r="K963" i="6"/>
  <c r="AU963" i="6"/>
  <c r="AS963" i="6"/>
  <c r="BW962" i="6"/>
  <c r="DF962" i="6"/>
  <c r="BV963" i="6"/>
  <c r="DG962" i="6"/>
  <c r="DE962" i="6"/>
  <c r="BT962" i="6"/>
  <c r="CB961" i="6"/>
  <c r="CC961" i="6" s="1"/>
  <c r="P962" i="6"/>
  <c r="Q962" i="6" s="1"/>
  <c r="H963" i="6"/>
  <c r="AJ964" i="6" l="1"/>
  <c r="O964" i="6"/>
  <c r="AM964" i="6"/>
  <c r="D964" i="6"/>
  <c r="X964" i="6"/>
  <c r="E964" i="6"/>
  <c r="F964" i="6"/>
  <c r="G964" i="6" s="1"/>
  <c r="AD964" i="6"/>
  <c r="L964" i="6"/>
  <c r="AG964" i="6"/>
  <c r="AP964" i="6"/>
  <c r="B965" i="6"/>
  <c r="J965" i="6" s="1"/>
  <c r="R964" i="6"/>
  <c r="I964" i="6"/>
  <c r="K964" i="6" s="1"/>
  <c r="M964" i="6"/>
  <c r="AA964" i="6"/>
  <c r="A964" i="6"/>
  <c r="U964" i="6"/>
  <c r="BR964" i="6"/>
  <c r="BS964" i="6" s="1"/>
  <c r="BY965" i="6"/>
  <c r="BN966" i="6"/>
  <c r="BM965" i="6"/>
  <c r="BP965" i="6"/>
  <c r="BQ965" i="6"/>
  <c r="BX965" i="6"/>
  <c r="BU965" i="6"/>
  <c r="CS965" i="6"/>
  <c r="CG965" i="6"/>
  <c r="CM965" i="6"/>
  <c r="CY965" i="6"/>
  <c r="CA965" i="6"/>
  <c r="BZ964" i="6"/>
  <c r="AU964" i="6"/>
  <c r="AS964" i="6"/>
  <c r="AT964" i="6"/>
  <c r="BV964" i="6"/>
  <c r="DF963" i="6"/>
  <c r="BW963" i="6"/>
  <c r="DG963" i="6"/>
  <c r="DE963" i="6"/>
  <c r="BT963" i="6"/>
  <c r="CB962" i="6"/>
  <c r="CC962" i="6" s="1"/>
  <c r="H964" i="6"/>
  <c r="P963" i="6"/>
  <c r="Q963" i="6" s="1"/>
  <c r="BR965" i="6" l="1"/>
  <c r="BS965" i="6" s="1"/>
  <c r="X965" i="6"/>
  <c r="AG965" i="6"/>
  <c r="AM965" i="6"/>
  <c r="AJ965" i="6"/>
  <c r="F965" i="6"/>
  <c r="G965" i="6" s="1"/>
  <c r="I965" i="6"/>
  <c r="K965" i="6" s="1"/>
  <c r="U965" i="6"/>
  <c r="M965" i="6"/>
  <c r="E965" i="6"/>
  <c r="L965" i="6"/>
  <c r="AD965" i="6"/>
  <c r="D965" i="6"/>
  <c r="B966" i="6"/>
  <c r="J966" i="6" s="1"/>
  <c r="AA965" i="6"/>
  <c r="AP965" i="6"/>
  <c r="O965" i="6"/>
  <c r="A965" i="6"/>
  <c r="R965" i="6"/>
  <c r="N964" i="6"/>
  <c r="BZ965" i="6"/>
  <c r="BY966" i="6"/>
  <c r="BN967" i="6"/>
  <c r="BQ966" i="6"/>
  <c r="CA966" i="6"/>
  <c r="BP966" i="6"/>
  <c r="CG966" i="6"/>
  <c r="CM966" i="6"/>
  <c r="BM966" i="6"/>
  <c r="BR966" i="6"/>
  <c r="BU966" i="6"/>
  <c r="CS966" i="6"/>
  <c r="BX966" i="6"/>
  <c r="CY966" i="6"/>
  <c r="AU965" i="6"/>
  <c r="AT965" i="6"/>
  <c r="AS965" i="6"/>
  <c r="DF964" i="6"/>
  <c r="DG964" i="6"/>
  <c r="BW964" i="6"/>
  <c r="DE964" i="6"/>
  <c r="BV965" i="6"/>
  <c r="BT964" i="6"/>
  <c r="CB963" i="6"/>
  <c r="CC963" i="6" s="1"/>
  <c r="H965" i="6"/>
  <c r="P964" i="6"/>
  <c r="Q964" i="6" s="1"/>
  <c r="BS966" i="6" l="1"/>
  <c r="N965" i="6"/>
  <c r="X966" i="6"/>
  <c r="I966" i="6"/>
  <c r="K966" i="6" s="1"/>
  <c r="M966" i="6"/>
  <c r="U966" i="6"/>
  <c r="AM966" i="6"/>
  <c r="AD966" i="6"/>
  <c r="L966" i="6"/>
  <c r="D966" i="6"/>
  <c r="A966" i="6"/>
  <c r="AP966" i="6"/>
  <c r="AG966" i="6"/>
  <c r="AA966" i="6"/>
  <c r="F966" i="6"/>
  <c r="G966" i="6" s="1"/>
  <c r="O966" i="6"/>
  <c r="B967" i="6"/>
  <c r="AJ966" i="6"/>
  <c r="E966" i="6"/>
  <c r="R966" i="6"/>
  <c r="BZ966" i="6"/>
  <c r="BY967" i="6"/>
  <c r="BN968" i="6"/>
  <c r="CA967" i="6"/>
  <c r="BQ967" i="6"/>
  <c r="BM967" i="6"/>
  <c r="CG967" i="6"/>
  <c r="CM967" i="6"/>
  <c r="BP967" i="6"/>
  <c r="CS967" i="6"/>
  <c r="CY967" i="6"/>
  <c r="BU967" i="6"/>
  <c r="BX967" i="6"/>
  <c r="AU966" i="6"/>
  <c r="AT966" i="6"/>
  <c r="AS966" i="6"/>
  <c r="J967" i="6"/>
  <c r="BW965" i="6"/>
  <c r="DG965" i="6"/>
  <c r="DF965" i="6"/>
  <c r="DE965" i="6"/>
  <c r="BV966" i="6"/>
  <c r="BT965" i="6"/>
  <c r="CB964" i="6"/>
  <c r="CC964" i="6" s="1"/>
  <c r="P965" i="6"/>
  <c r="Q965" i="6" s="1"/>
  <c r="H966" i="6"/>
  <c r="N966" i="6" l="1"/>
  <c r="R967" i="6"/>
  <c r="O967" i="6"/>
  <c r="I967" i="6"/>
  <c r="K967" i="6" s="1"/>
  <c r="X967" i="6"/>
  <c r="A967" i="6"/>
  <c r="U967" i="6"/>
  <c r="D967" i="6"/>
  <c r="L967" i="6"/>
  <c r="M967" i="6"/>
  <c r="AG967" i="6"/>
  <c r="E967" i="6"/>
  <c r="AP967" i="6"/>
  <c r="AA967" i="6"/>
  <c r="AD967" i="6"/>
  <c r="F967" i="6"/>
  <c r="G967" i="6" s="1"/>
  <c r="AM967" i="6"/>
  <c r="AJ967" i="6"/>
  <c r="B968" i="6"/>
  <c r="BR967" i="6"/>
  <c r="BS967" i="6" s="1"/>
  <c r="BZ967" i="6"/>
  <c r="BY968" i="6"/>
  <c r="BN969" i="6"/>
  <c r="BQ968" i="6"/>
  <c r="BM968" i="6"/>
  <c r="BU968" i="6"/>
  <c r="CA968" i="6"/>
  <c r="CS968" i="6"/>
  <c r="BP968" i="6"/>
  <c r="CG968" i="6"/>
  <c r="CM968" i="6"/>
  <c r="BR968" i="6"/>
  <c r="CY968" i="6"/>
  <c r="BX968" i="6"/>
  <c r="AT967" i="6"/>
  <c r="J968" i="6"/>
  <c r="AU967" i="6"/>
  <c r="AS967" i="6"/>
  <c r="BW966" i="6"/>
  <c r="BV967" i="6"/>
  <c r="DG966" i="6"/>
  <c r="DE966" i="6"/>
  <c r="DF966" i="6"/>
  <c r="BT966" i="6"/>
  <c r="CB965" i="6"/>
  <c r="CC965" i="6" s="1"/>
  <c r="H967" i="6"/>
  <c r="P966" i="6"/>
  <c r="Q966" i="6" s="1"/>
  <c r="N967" i="6" l="1"/>
  <c r="BS968" i="6"/>
  <c r="AJ968" i="6"/>
  <c r="A968" i="6"/>
  <c r="O968" i="6"/>
  <c r="AG968" i="6"/>
  <c r="R968" i="6"/>
  <c r="L968" i="6"/>
  <c r="X968" i="6"/>
  <c r="B969" i="6"/>
  <c r="J969" i="6" s="1"/>
  <c r="M968" i="6"/>
  <c r="E968" i="6"/>
  <c r="AA968" i="6"/>
  <c r="F968" i="6"/>
  <c r="G968" i="6" s="1"/>
  <c r="AP968" i="6"/>
  <c r="I968" i="6"/>
  <c r="K968" i="6" s="1"/>
  <c r="U968" i="6"/>
  <c r="AD968" i="6"/>
  <c r="D968" i="6"/>
  <c r="AM968" i="6"/>
  <c r="BZ968" i="6"/>
  <c r="BY969" i="6"/>
  <c r="BN970" i="6"/>
  <c r="BU969" i="6"/>
  <c r="BX969" i="6"/>
  <c r="CA969" i="6"/>
  <c r="BM969" i="6"/>
  <c r="BQ969" i="6"/>
  <c r="BP969" i="6"/>
  <c r="CS969" i="6"/>
  <c r="CG969" i="6"/>
  <c r="CM969" i="6"/>
  <c r="CY969" i="6"/>
  <c r="AU968" i="6"/>
  <c r="AS968" i="6"/>
  <c r="AT968" i="6"/>
  <c r="BW967" i="6"/>
  <c r="BV968" i="6"/>
  <c r="DG967" i="6"/>
  <c r="DE967" i="6"/>
  <c r="DF967" i="6"/>
  <c r="BT967" i="6"/>
  <c r="CB966" i="6"/>
  <c r="CC966" i="6" s="1"/>
  <c r="H968" i="6"/>
  <c r="P967" i="6"/>
  <c r="Q967" i="6" s="1"/>
  <c r="N968" i="6" l="1"/>
  <c r="BR969" i="6"/>
  <c r="BS969" i="6" s="1"/>
  <c r="X969" i="6"/>
  <c r="AG969" i="6"/>
  <c r="M969" i="6"/>
  <c r="AA969" i="6"/>
  <c r="I969" i="6"/>
  <c r="K969" i="6" s="1"/>
  <c r="A969" i="6"/>
  <c r="AD969" i="6"/>
  <c r="B970" i="6"/>
  <c r="D969" i="6"/>
  <c r="E969" i="6"/>
  <c r="AP969" i="6"/>
  <c r="O969" i="6"/>
  <c r="AM969" i="6"/>
  <c r="F969" i="6"/>
  <c r="G969" i="6" s="1"/>
  <c r="AJ969" i="6"/>
  <c r="L969" i="6"/>
  <c r="R969" i="6"/>
  <c r="U969" i="6"/>
  <c r="BZ969" i="6"/>
  <c r="BY970" i="6"/>
  <c r="BN971" i="6"/>
  <c r="BX970" i="6"/>
  <c r="BU970" i="6"/>
  <c r="CA970" i="6"/>
  <c r="BQ970" i="6"/>
  <c r="BP970" i="6"/>
  <c r="BR970" i="6"/>
  <c r="BS970" i="6" s="1"/>
  <c r="CG970" i="6"/>
  <c r="CY970" i="6"/>
  <c r="CS970" i="6"/>
  <c r="BM970" i="6"/>
  <c r="CM970" i="6"/>
  <c r="AS969" i="6"/>
  <c r="AU969" i="6"/>
  <c r="AT969" i="6"/>
  <c r="J970" i="6"/>
  <c r="DE968" i="6"/>
  <c r="DF968" i="6"/>
  <c r="BW968" i="6"/>
  <c r="DG968" i="6"/>
  <c r="BV969" i="6"/>
  <c r="BT968" i="6"/>
  <c r="CB967" i="6"/>
  <c r="CC967" i="6" s="1"/>
  <c r="P968" i="6"/>
  <c r="Q968" i="6" s="1"/>
  <c r="H969" i="6"/>
  <c r="N969" i="6" l="1"/>
  <c r="R970" i="6"/>
  <c r="AA970" i="6"/>
  <c r="X970" i="6"/>
  <c r="M970" i="6"/>
  <c r="E970" i="6"/>
  <c r="D970" i="6"/>
  <c r="AM970" i="6"/>
  <c r="AP970" i="6"/>
  <c r="B971" i="6"/>
  <c r="U970" i="6"/>
  <c r="AG970" i="6"/>
  <c r="AD970" i="6"/>
  <c r="AJ970" i="6"/>
  <c r="L970" i="6"/>
  <c r="O970" i="6"/>
  <c r="I970" i="6"/>
  <c r="F970" i="6"/>
  <c r="G970" i="6" s="1"/>
  <c r="A970" i="6"/>
  <c r="BZ970" i="6"/>
  <c r="BY971" i="6"/>
  <c r="BN972" i="6"/>
  <c r="BP971" i="6"/>
  <c r="BX971" i="6"/>
  <c r="BQ971" i="6"/>
  <c r="CA971" i="6"/>
  <c r="CM971" i="6"/>
  <c r="CG971" i="6"/>
  <c r="BR971" i="6"/>
  <c r="BS971" i="6" s="1"/>
  <c r="CS971" i="6"/>
  <c r="BU971" i="6"/>
  <c r="CY971" i="6"/>
  <c r="BM971" i="6"/>
  <c r="J971" i="6"/>
  <c r="AU970" i="6"/>
  <c r="K970" i="6"/>
  <c r="AS970" i="6"/>
  <c r="AT970" i="6"/>
  <c r="DE969" i="6"/>
  <c r="BW969" i="6"/>
  <c r="BV970" i="6"/>
  <c r="DF969" i="6"/>
  <c r="DG969" i="6"/>
  <c r="BT969" i="6"/>
  <c r="CB968" i="6"/>
  <c r="CC968" i="6" s="1"/>
  <c r="H970" i="6"/>
  <c r="P969" i="6"/>
  <c r="Q969" i="6" s="1"/>
  <c r="N970" i="6" l="1"/>
  <c r="AD971" i="6"/>
  <c r="I971" i="6"/>
  <c r="K971" i="6" s="1"/>
  <c r="AA971" i="6"/>
  <c r="M971" i="6"/>
  <c r="U971" i="6"/>
  <c r="D971" i="6"/>
  <c r="B972" i="6"/>
  <c r="AG971" i="6"/>
  <c r="A971" i="6"/>
  <c r="AJ971" i="6"/>
  <c r="E971" i="6"/>
  <c r="AM971" i="6"/>
  <c r="AP971" i="6"/>
  <c r="O971" i="6"/>
  <c r="R971" i="6"/>
  <c r="F971" i="6"/>
  <c r="G971" i="6" s="1"/>
  <c r="X971" i="6"/>
  <c r="L971" i="6"/>
  <c r="BZ971" i="6"/>
  <c r="BY972" i="6"/>
  <c r="BP972" i="6"/>
  <c r="BN973" i="6"/>
  <c r="BM972" i="6"/>
  <c r="BX972" i="6"/>
  <c r="CA972" i="6"/>
  <c r="CS972" i="6"/>
  <c r="BQ972" i="6"/>
  <c r="CG972" i="6"/>
  <c r="BU972" i="6"/>
  <c r="CY972" i="6"/>
  <c r="CM972" i="6"/>
  <c r="AS971" i="6"/>
  <c r="AU971" i="6"/>
  <c r="AT971" i="6"/>
  <c r="BV971" i="6"/>
  <c r="DF970" i="6"/>
  <c r="DE970" i="6"/>
  <c r="DG970" i="6"/>
  <c r="BW970" i="6"/>
  <c r="BT970" i="6"/>
  <c r="CB969" i="6"/>
  <c r="CC969" i="6" s="1"/>
  <c r="H971" i="6"/>
  <c r="P970" i="6"/>
  <c r="Q970" i="6" s="1"/>
  <c r="N971" i="6" l="1"/>
  <c r="AJ972" i="6"/>
  <c r="B973" i="6"/>
  <c r="AM972" i="6"/>
  <c r="R972" i="6"/>
  <c r="E972" i="6"/>
  <c r="X972" i="6"/>
  <c r="O972" i="6"/>
  <c r="AA972" i="6"/>
  <c r="AD972" i="6"/>
  <c r="D972" i="6"/>
  <c r="M972" i="6"/>
  <c r="F972" i="6"/>
  <c r="G972" i="6" s="1"/>
  <c r="I972" i="6"/>
  <c r="U972" i="6"/>
  <c r="AP972" i="6"/>
  <c r="L972" i="6"/>
  <c r="AG972" i="6"/>
  <c r="A972" i="6"/>
  <c r="J972" i="6"/>
  <c r="AT972" i="6" s="1"/>
  <c r="BR972" i="6"/>
  <c r="BS972" i="6" s="1"/>
  <c r="BZ972" i="6"/>
  <c r="BY973" i="6"/>
  <c r="BN974" i="6"/>
  <c r="BM973" i="6"/>
  <c r="BP973" i="6"/>
  <c r="CA973" i="6"/>
  <c r="BR973" i="6"/>
  <c r="BX973" i="6"/>
  <c r="BU973" i="6"/>
  <c r="CS973" i="6"/>
  <c r="CG973" i="6"/>
  <c r="CY973" i="6"/>
  <c r="CM973" i="6"/>
  <c r="BQ973" i="6"/>
  <c r="BV972" i="6"/>
  <c r="DG971" i="6"/>
  <c r="DF971" i="6"/>
  <c r="BW971" i="6"/>
  <c r="DE971" i="6"/>
  <c r="BT971" i="6"/>
  <c r="CB970" i="6"/>
  <c r="CC970" i="6" s="1"/>
  <c r="P971" i="6"/>
  <c r="Q971" i="6" s="1"/>
  <c r="H972" i="6"/>
  <c r="AU972" i="6" l="1"/>
  <c r="N972" i="6"/>
  <c r="AS972" i="6"/>
  <c r="J973" i="6"/>
  <c r="AU973" i="6" s="1"/>
  <c r="K972" i="6"/>
  <c r="P972" i="6" s="1"/>
  <c r="Q972" i="6" s="1"/>
  <c r="BS973" i="6"/>
  <c r="X973" i="6"/>
  <c r="AG973" i="6"/>
  <c r="L973" i="6"/>
  <c r="AA973" i="6"/>
  <c r="E973" i="6"/>
  <c r="M973" i="6"/>
  <c r="I973" i="6"/>
  <c r="AP973" i="6"/>
  <c r="A973" i="6"/>
  <c r="AD973" i="6"/>
  <c r="R973" i="6"/>
  <c r="U973" i="6"/>
  <c r="B974" i="6"/>
  <c r="O973" i="6"/>
  <c r="AJ973" i="6"/>
  <c r="D973" i="6"/>
  <c r="AM973" i="6"/>
  <c r="F973" i="6"/>
  <c r="G973" i="6" s="1"/>
  <c r="BZ973" i="6"/>
  <c r="BY974" i="6"/>
  <c r="BN975" i="6"/>
  <c r="CA974" i="6"/>
  <c r="BP974" i="6"/>
  <c r="BM974" i="6"/>
  <c r="BX974" i="6"/>
  <c r="CG974" i="6"/>
  <c r="CM974" i="6"/>
  <c r="BQ974" i="6"/>
  <c r="CS974" i="6"/>
  <c r="BU974" i="6"/>
  <c r="CY974" i="6"/>
  <c r="BR974" i="6"/>
  <c r="BS974" i="6" s="1"/>
  <c r="DE972" i="6"/>
  <c r="DG972" i="6"/>
  <c r="DF972" i="6"/>
  <c r="BW972" i="6"/>
  <c r="BV973" i="6"/>
  <c r="BT972" i="6"/>
  <c r="CB971" i="6"/>
  <c r="CC971" i="6" s="1"/>
  <c r="H973" i="6"/>
  <c r="AT973" i="6" l="1"/>
  <c r="AS973" i="6"/>
  <c r="J974" i="6"/>
  <c r="K973" i="6"/>
  <c r="P973" i="6" s="1"/>
  <c r="Q973" i="6" s="1"/>
  <c r="N973" i="6"/>
  <c r="AJ974" i="6"/>
  <c r="E974" i="6"/>
  <c r="L974" i="6"/>
  <c r="AD974" i="6"/>
  <c r="B975" i="6"/>
  <c r="R974" i="6"/>
  <c r="I974" i="6"/>
  <c r="U974" i="6"/>
  <c r="AP974" i="6"/>
  <c r="D974" i="6"/>
  <c r="X974" i="6"/>
  <c r="AA974" i="6"/>
  <c r="M974" i="6"/>
  <c r="O974" i="6"/>
  <c r="F974" i="6"/>
  <c r="G974" i="6" s="1"/>
  <c r="A974" i="6"/>
  <c r="AG974" i="6"/>
  <c r="AM974" i="6"/>
  <c r="BZ974" i="6"/>
  <c r="BY975" i="6"/>
  <c r="BN976" i="6"/>
  <c r="CA975" i="6"/>
  <c r="BQ975" i="6"/>
  <c r="BM975" i="6"/>
  <c r="BP975" i="6"/>
  <c r="BX975" i="6"/>
  <c r="CG975" i="6"/>
  <c r="CM975" i="6"/>
  <c r="CS975" i="6"/>
  <c r="BR975" i="6"/>
  <c r="BS975" i="6" s="1"/>
  <c r="BU975" i="6"/>
  <c r="CY975" i="6"/>
  <c r="AS974" i="6"/>
  <c r="AT974" i="6"/>
  <c r="AU974" i="6"/>
  <c r="BW973" i="6"/>
  <c r="DF973" i="6"/>
  <c r="DE973" i="6"/>
  <c r="DG973" i="6"/>
  <c r="BV974" i="6"/>
  <c r="BT973" i="6"/>
  <c r="CB972" i="6"/>
  <c r="CC972" i="6" s="1"/>
  <c r="H974" i="6"/>
  <c r="K974" i="6" l="1"/>
  <c r="N974" i="6"/>
  <c r="X975" i="6"/>
  <c r="D975" i="6"/>
  <c r="AP975" i="6"/>
  <c r="AA975" i="6"/>
  <c r="M975" i="6"/>
  <c r="U975" i="6"/>
  <c r="L975" i="6"/>
  <c r="AM975" i="6"/>
  <c r="I975" i="6"/>
  <c r="AG975" i="6"/>
  <c r="E975" i="6"/>
  <c r="B976" i="6"/>
  <c r="BR976" i="6" s="1"/>
  <c r="BS976" i="6" s="1"/>
  <c r="AJ975" i="6"/>
  <c r="A975" i="6"/>
  <c r="AD975" i="6"/>
  <c r="O975" i="6"/>
  <c r="R975" i="6"/>
  <c r="F975" i="6"/>
  <c r="G975" i="6" s="1"/>
  <c r="J975" i="6"/>
  <c r="BZ975" i="6"/>
  <c r="BY976" i="6"/>
  <c r="BQ976" i="6"/>
  <c r="BX976" i="6"/>
  <c r="BU976" i="6"/>
  <c r="BN977" i="6"/>
  <c r="CA976" i="6"/>
  <c r="CS976" i="6"/>
  <c r="BP976" i="6"/>
  <c r="CG976" i="6"/>
  <c r="CM976" i="6"/>
  <c r="BM976" i="6"/>
  <c r="CY976" i="6"/>
  <c r="BW974" i="6"/>
  <c r="DG974" i="6"/>
  <c r="DF974" i="6"/>
  <c r="DE974" i="6"/>
  <c r="BV975" i="6"/>
  <c r="BT974" i="6"/>
  <c r="CB973" i="6"/>
  <c r="CC973" i="6" s="1"/>
  <c r="P974" i="6"/>
  <c r="Q974" i="6" s="1"/>
  <c r="H975" i="6"/>
  <c r="K975" i="6" l="1"/>
  <c r="J976" i="6"/>
  <c r="AT976" i="6" s="1"/>
  <c r="AS975" i="6"/>
  <c r="N975" i="6"/>
  <c r="AU975" i="6"/>
  <c r="AT975" i="6"/>
  <c r="X976" i="6"/>
  <c r="O976" i="6"/>
  <c r="AP976" i="6"/>
  <c r="R976" i="6"/>
  <c r="L976" i="6"/>
  <c r="M976" i="6"/>
  <c r="AA976" i="6"/>
  <c r="AM976" i="6"/>
  <c r="A976" i="6"/>
  <c r="AG976" i="6"/>
  <c r="F976" i="6"/>
  <c r="G976" i="6" s="1"/>
  <c r="AD976" i="6"/>
  <c r="B977" i="6"/>
  <c r="I976" i="6"/>
  <c r="E976" i="6"/>
  <c r="U976" i="6"/>
  <c r="AJ976" i="6"/>
  <c r="D976" i="6"/>
  <c r="BZ976" i="6"/>
  <c r="BY977" i="6"/>
  <c r="BN978" i="6"/>
  <c r="BX977" i="6"/>
  <c r="BU977" i="6"/>
  <c r="BQ977" i="6"/>
  <c r="BM977" i="6"/>
  <c r="CS977" i="6"/>
  <c r="CG977" i="6"/>
  <c r="CM977" i="6"/>
  <c r="CY977" i="6"/>
  <c r="CA977" i="6"/>
  <c r="BP977" i="6"/>
  <c r="AU976" i="6"/>
  <c r="K976" i="6"/>
  <c r="AS976" i="6"/>
  <c r="DF975" i="6"/>
  <c r="DG975" i="6"/>
  <c r="BW975" i="6"/>
  <c r="BV976" i="6"/>
  <c r="DE975" i="6"/>
  <c r="BT975" i="6"/>
  <c r="CB974" i="6"/>
  <c r="CC974" i="6" s="1"/>
  <c r="P975" i="6"/>
  <c r="Q975" i="6" s="1"/>
  <c r="H976" i="6"/>
  <c r="N976" i="6" l="1"/>
  <c r="AD977" i="6"/>
  <c r="B978" i="6"/>
  <c r="M977" i="6"/>
  <c r="D977" i="6"/>
  <c r="F977" i="6"/>
  <c r="G977" i="6" s="1"/>
  <c r="L977" i="6"/>
  <c r="X977" i="6"/>
  <c r="U977" i="6"/>
  <c r="AM977" i="6"/>
  <c r="R977" i="6"/>
  <c r="AG977" i="6"/>
  <c r="E977" i="6"/>
  <c r="AP977" i="6"/>
  <c r="O977" i="6"/>
  <c r="A977" i="6"/>
  <c r="AJ977" i="6"/>
  <c r="I977" i="6"/>
  <c r="AA977" i="6"/>
  <c r="J977" i="6"/>
  <c r="AU977" i="6" s="1"/>
  <c r="BR977" i="6"/>
  <c r="BS977" i="6" s="1"/>
  <c r="BY978" i="6"/>
  <c r="BN979" i="6"/>
  <c r="BX978" i="6"/>
  <c r="BU978" i="6"/>
  <c r="CG978" i="6"/>
  <c r="CM978" i="6"/>
  <c r="CA978" i="6"/>
  <c r="BP978" i="6"/>
  <c r="BQ978" i="6"/>
  <c r="CS978" i="6"/>
  <c r="BR978" i="6"/>
  <c r="CY978" i="6"/>
  <c r="BM978" i="6"/>
  <c r="BZ977" i="6"/>
  <c r="DG976" i="6"/>
  <c r="DF976" i="6"/>
  <c r="BV977" i="6"/>
  <c r="DE976" i="6"/>
  <c r="BW976" i="6"/>
  <c r="BT976" i="6"/>
  <c r="CB975" i="6"/>
  <c r="CC975" i="6" s="1"/>
  <c r="H977" i="6"/>
  <c r="P976" i="6"/>
  <c r="Q976" i="6" s="1"/>
  <c r="K977" i="6" l="1"/>
  <c r="AT977" i="6"/>
  <c r="N977" i="6"/>
  <c r="AS977" i="6"/>
  <c r="J978" i="6"/>
  <c r="AU978" i="6" s="1"/>
  <c r="BS978" i="6"/>
  <c r="M978" i="6"/>
  <c r="L978" i="6"/>
  <c r="F978" i="6"/>
  <c r="G978" i="6" s="1"/>
  <c r="I978" i="6"/>
  <c r="AP978" i="6"/>
  <c r="B979" i="6"/>
  <c r="AG978" i="6"/>
  <c r="X978" i="6"/>
  <c r="O978" i="6"/>
  <c r="AM978" i="6"/>
  <c r="AD978" i="6"/>
  <c r="E978" i="6"/>
  <c r="U978" i="6"/>
  <c r="D978" i="6"/>
  <c r="R978" i="6"/>
  <c r="A978" i="6"/>
  <c r="AJ978" i="6"/>
  <c r="AA978" i="6"/>
  <c r="BZ978" i="6"/>
  <c r="BY979" i="6"/>
  <c r="BN980" i="6"/>
  <c r="BP979" i="6"/>
  <c r="CA979" i="6"/>
  <c r="BX979" i="6"/>
  <c r="BM979" i="6"/>
  <c r="CG979" i="6"/>
  <c r="CM979" i="6"/>
  <c r="CS979" i="6"/>
  <c r="BU979" i="6"/>
  <c r="CY979" i="6"/>
  <c r="BQ979" i="6"/>
  <c r="AT978" i="6"/>
  <c r="DG977" i="6"/>
  <c r="BW977" i="6"/>
  <c r="DF977" i="6"/>
  <c r="DE977" i="6"/>
  <c r="BV978" i="6"/>
  <c r="BT977" i="6"/>
  <c r="CB976" i="6"/>
  <c r="CC976" i="6" s="1"/>
  <c r="P977" i="6"/>
  <c r="Q977" i="6" s="1"/>
  <c r="H978" i="6"/>
  <c r="AS978" i="6" l="1"/>
  <c r="K978" i="6"/>
  <c r="AD979" i="6"/>
  <c r="E979" i="6"/>
  <c r="AM979" i="6"/>
  <c r="X979" i="6"/>
  <c r="R979" i="6"/>
  <c r="I979" i="6"/>
  <c r="M979" i="6"/>
  <c r="AP979" i="6"/>
  <c r="L979" i="6"/>
  <c r="O979" i="6"/>
  <c r="D979" i="6"/>
  <c r="B980" i="6"/>
  <c r="A979" i="6"/>
  <c r="U979" i="6"/>
  <c r="AJ979" i="6"/>
  <c r="F979" i="6"/>
  <c r="G979" i="6" s="1"/>
  <c r="AG979" i="6"/>
  <c r="AA979" i="6"/>
  <c r="N978" i="6"/>
  <c r="J979" i="6"/>
  <c r="AT979" i="6" s="1"/>
  <c r="BR979" i="6"/>
  <c r="BS979" i="6" s="1"/>
  <c r="BZ979" i="6"/>
  <c r="BY980" i="6"/>
  <c r="BN981" i="6"/>
  <c r="BP980" i="6"/>
  <c r="BM980" i="6"/>
  <c r="BX980" i="6"/>
  <c r="CA980" i="6"/>
  <c r="BQ980" i="6"/>
  <c r="CS980" i="6"/>
  <c r="BU980" i="6"/>
  <c r="CG980" i="6"/>
  <c r="CM980" i="6"/>
  <c r="CY980" i="6"/>
  <c r="DG978" i="6"/>
  <c r="DF978" i="6"/>
  <c r="BW978" i="6"/>
  <c r="DE978" i="6"/>
  <c r="BV979" i="6"/>
  <c r="BT978" i="6"/>
  <c r="CB977" i="6"/>
  <c r="CC977" i="6" s="1"/>
  <c r="H979" i="6"/>
  <c r="P978" i="6"/>
  <c r="Q978" i="6" s="1"/>
  <c r="K979" i="6" l="1"/>
  <c r="J980" i="6"/>
  <c r="AS980" i="6" s="1"/>
  <c r="AS979" i="6"/>
  <c r="AU979" i="6"/>
  <c r="A980" i="6"/>
  <c r="F980" i="6"/>
  <c r="G980" i="6" s="1"/>
  <c r="E980" i="6"/>
  <c r="L980" i="6"/>
  <c r="N980" i="6" s="1"/>
  <c r="U980" i="6"/>
  <c r="X980" i="6"/>
  <c r="D980" i="6"/>
  <c r="AP980" i="6"/>
  <c r="I980" i="6"/>
  <c r="AG980" i="6"/>
  <c r="AJ980" i="6"/>
  <c r="O980" i="6"/>
  <c r="AM980" i="6"/>
  <c r="AD980" i="6"/>
  <c r="R980" i="6"/>
  <c r="B981" i="6"/>
  <c r="J981" i="6" s="1"/>
  <c r="M980" i="6"/>
  <c r="AA980" i="6"/>
  <c r="BR980" i="6"/>
  <c r="BS980" i="6" s="1"/>
  <c r="N979" i="6"/>
  <c r="BZ980" i="6"/>
  <c r="BY981" i="6"/>
  <c r="BN982" i="6"/>
  <c r="BM981" i="6"/>
  <c r="BR981" i="6"/>
  <c r="BP981" i="6"/>
  <c r="CA981" i="6"/>
  <c r="BU981" i="6"/>
  <c r="BQ981" i="6"/>
  <c r="CS981" i="6"/>
  <c r="CG981" i="6"/>
  <c r="CY981" i="6"/>
  <c r="CM981" i="6"/>
  <c r="BX981" i="6"/>
  <c r="AU980" i="6"/>
  <c r="AT980" i="6"/>
  <c r="DE979" i="6"/>
  <c r="BV980" i="6"/>
  <c r="DG979" i="6"/>
  <c r="BW979" i="6"/>
  <c r="DF979" i="6"/>
  <c r="BT979" i="6"/>
  <c r="CB978" i="6"/>
  <c r="CC978" i="6" s="1"/>
  <c r="P979" i="6"/>
  <c r="Q979" i="6" s="1"/>
  <c r="H980" i="6"/>
  <c r="K980" i="6" l="1"/>
  <c r="BS981" i="6"/>
  <c r="AD981" i="6"/>
  <c r="U981" i="6"/>
  <c r="B982" i="6"/>
  <c r="BR982" i="6" s="1"/>
  <c r="AM981" i="6"/>
  <c r="R981" i="6"/>
  <c r="AG981" i="6"/>
  <c r="X981" i="6"/>
  <c r="AA981" i="6"/>
  <c r="M981" i="6"/>
  <c r="F981" i="6"/>
  <c r="G981" i="6" s="1"/>
  <c r="L981" i="6"/>
  <c r="O981" i="6"/>
  <c r="AP981" i="6"/>
  <c r="A981" i="6"/>
  <c r="D981" i="6"/>
  <c r="AJ981" i="6"/>
  <c r="I981" i="6"/>
  <c r="E981" i="6"/>
  <c r="BZ981" i="6"/>
  <c r="BY982" i="6"/>
  <c r="BN983" i="6"/>
  <c r="CA982" i="6"/>
  <c r="BU982" i="6"/>
  <c r="BX982" i="6"/>
  <c r="CG982" i="6"/>
  <c r="BM982" i="6"/>
  <c r="BQ982" i="6"/>
  <c r="CS982" i="6"/>
  <c r="BP982" i="6"/>
  <c r="CM982" i="6"/>
  <c r="CY982" i="6"/>
  <c r="AS981" i="6"/>
  <c r="AT981" i="6"/>
  <c r="J982" i="6"/>
  <c r="AU981" i="6"/>
  <c r="K981" i="6"/>
  <c r="BW980" i="6"/>
  <c r="BV981" i="6"/>
  <c r="DG980" i="6"/>
  <c r="DF980" i="6"/>
  <c r="DE980" i="6"/>
  <c r="BT980" i="6"/>
  <c r="CB979" i="6"/>
  <c r="CC979" i="6" s="1"/>
  <c r="P980" i="6"/>
  <c r="Q980" i="6" s="1"/>
  <c r="H981" i="6"/>
  <c r="BS982" i="6" l="1"/>
  <c r="N981" i="6"/>
  <c r="X982" i="6"/>
  <c r="L982" i="6"/>
  <c r="AG982" i="6"/>
  <c r="AD982" i="6"/>
  <c r="D982" i="6"/>
  <c r="I982" i="6"/>
  <c r="K982" i="6" s="1"/>
  <c r="U982" i="6"/>
  <c r="M982" i="6"/>
  <c r="E982" i="6"/>
  <c r="A982" i="6"/>
  <c r="AP982" i="6"/>
  <c r="O982" i="6"/>
  <c r="AM982" i="6"/>
  <c r="AJ982" i="6"/>
  <c r="B983" i="6"/>
  <c r="J983" i="6" s="1"/>
  <c r="F982" i="6"/>
  <c r="G982" i="6" s="1"/>
  <c r="R982" i="6"/>
  <c r="AA982" i="6"/>
  <c r="BZ982" i="6"/>
  <c r="BY983" i="6"/>
  <c r="BN984" i="6"/>
  <c r="CA983" i="6"/>
  <c r="BM983" i="6"/>
  <c r="BQ983" i="6"/>
  <c r="CM983" i="6"/>
  <c r="BX983" i="6"/>
  <c r="CG983" i="6"/>
  <c r="CS983" i="6"/>
  <c r="BP983" i="6"/>
  <c r="CY983" i="6"/>
  <c r="BU983" i="6"/>
  <c r="AT982" i="6"/>
  <c r="AS982" i="6"/>
  <c r="AU982" i="6"/>
  <c r="BV982" i="6"/>
  <c r="DG981" i="6"/>
  <c r="DE981" i="6"/>
  <c r="BW981" i="6"/>
  <c r="DF981" i="6"/>
  <c r="BT981" i="6"/>
  <c r="CB980" i="6"/>
  <c r="CC980" i="6" s="1"/>
  <c r="H982" i="6"/>
  <c r="P981" i="6"/>
  <c r="Q981" i="6" s="1"/>
  <c r="N982" i="6" l="1"/>
  <c r="AJ983" i="6"/>
  <c r="B984" i="6"/>
  <c r="AP983" i="6"/>
  <c r="U983" i="6"/>
  <c r="AD983" i="6"/>
  <c r="O983" i="6"/>
  <c r="M983" i="6"/>
  <c r="AA983" i="6"/>
  <c r="A983" i="6"/>
  <c r="AM983" i="6"/>
  <c r="I983" i="6"/>
  <c r="AG983" i="6"/>
  <c r="F983" i="6"/>
  <c r="G983" i="6" s="1"/>
  <c r="L983" i="6"/>
  <c r="R983" i="6"/>
  <c r="E983" i="6"/>
  <c r="X983" i="6"/>
  <c r="D983" i="6"/>
  <c r="BR983" i="6"/>
  <c r="BS983" i="6" s="1"/>
  <c r="BY984" i="6"/>
  <c r="BN985" i="6"/>
  <c r="BQ984" i="6"/>
  <c r="BR984" i="6"/>
  <c r="CA984" i="6"/>
  <c r="BM984" i="6"/>
  <c r="BX984" i="6"/>
  <c r="CS984" i="6"/>
  <c r="BU984" i="6"/>
  <c r="BP984" i="6"/>
  <c r="CM984" i="6"/>
  <c r="CG984" i="6"/>
  <c r="CY984" i="6"/>
  <c r="BZ983" i="6"/>
  <c r="J984" i="6"/>
  <c r="K983" i="6"/>
  <c r="AU983" i="6"/>
  <c r="AT983" i="6"/>
  <c r="AS983" i="6"/>
  <c r="BV983" i="6"/>
  <c r="DG982" i="6"/>
  <c r="DE982" i="6"/>
  <c r="BW982" i="6"/>
  <c r="DF982" i="6"/>
  <c r="BT982" i="6"/>
  <c r="CB981" i="6"/>
  <c r="CC981" i="6" s="1"/>
  <c r="H983" i="6"/>
  <c r="P982" i="6"/>
  <c r="Q982" i="6" s="1"/>
  <c r="N983" i="6" l="1"/>
  <c r="BS984" i="6"/>
  <c r="R984" i="6"/>
  <c r="O984" i="6"/>
  <c r="AD984" i="6"/>
  <c r="F984" i="6"/>
  <c r="G984" i="6" s="1"/>
  <c r="AJ984" i="6"/>
  <c r="X984" i="6"/>
  <c r="A984" i="6"/>
  <c r="AA984" i="6"/>
  <c r="M984" i="6"/>
  <c r="D984" i="6"/>
  <c r="U984" i="6"/>
  <c r="E984" i="6"/>
  <c r="AG984" i="6"/>
  <c r="AP984" i="6"/>
  <c r="B985" i="6"/>
  <c r="AM984" i="6"/>
  <c r="I984" i="6"/>
  <c r="L984" i="6"/>
  <c r="BZ984" i="6"/>
  <c r="BY985" i="6"/>
  <c r="BN986" i="6"/>
  <c r="BX985" i="6"/>
  <c r="BU985" i="6"/>
  <c r="BR985" i="6"/>
  <c r="BS985" i="6" s="1"/>
  <c r="BM985" i="6"/>
  <c r="CS985" i="6"/>
  <c r="BQ985" i="6"/>
  <c r="CG985" i="6"/>
  <c r="CY985" i="6"/>
  <c r="BP985" i="6"/>
  <c r="CM985" i="6"/>
  <c r="CA985" i="6"/>
  <c r="J985" i="6"/>
  <c r="K984" i="6"/>
  <c r="AS984" i="6"/>
  <c r="AU984" i="6"/>
  <c r="AT984" i="6"/>
  <c r="DF983" i="6"/>
  <c r="DG983" i="6"/>
  <c r="DE983" i="6"/>
  <c r="BV984" i="6"/>
  <c r="BW983" i="6"/>
  <c r="BT983" i="6"/>
  <c r="CB982" i="6"/>
  <c r="CC982" i="6" s="1"/>
  <c r="P983" i="6"/>
  <c r="Q983" i="6" s="1"/>
  <c r="H984" i="6"/>
  <c r="R985" i="6" l="1"/>
  <c r="B986" i="6"/>
  <c r="D985" i="6"/>
  <c r="AG985" i="6"/>
  <c r="AM985" i="6"/>
  <c r="O985" i="6"/>
  <c r="X985" i="6"/>
  <c r="L985" i="6"/>
  <c r="M985" i="6"/>
  <c r="U985" i="6"/>
  <c r="I985" i="6"/>
  <c r="K985" i="6" s="1"/>
  <c r="AP985" i="6"/>
  <c r="A985" i="6"/>
  <c r="AD985" i="6"/>
  <c r="E985" i="6"/>
  <c r="AA985" i="6"/>
  <c r="AJ985" i="6"/>
  <c r="F985" i="6"/>
  <c r="G985" i="6" s="1"/>
  <c r="N984" i="6"/>
  <c r="BZ985" i="6"/>
  <c r="BY986" i="6"/>
  <c r="BN987" i="6"/>
  <c r="BU986" i="6"/>
  <c r="BP986" i="6"/>
  <c r="CA986" i="6"/>
  <c r="BQ986" i="6"/>
  <c r="BM986" i="6"/>
  <c r="BX986" i="6"/>
  <c r="CG986" i="6"/>
  <c r="CS986" i="6"/>
  <c r="BR986" i="6"/>
  <c r="BS986" i="6" s="1"/>
  <c r="CY986" i="6"/>
  <c r="CM986" i="6"/>
  <c r="J986" i="6"/>
  <c r="AU985" i="6"/>
  <c r="AT985" i="6"/>
  <c r="AS985" i="6"/>
  <c r="DG984" i="6"/>
  <c r="BW984" i="6"/>
  <c r="DF984" i="6"/>
  <c r="BV985" i="6"/>
  <c r="DE984" i="6"/>
  <c r="BT984" i="6"/>
  <c r="CB983" i="6"/>
  <c r="CC983" i="6" s="1"/>
  <c r="H985" i="6"/>
  <c r="P984" i="6"/>
  <c r="Q984" i="6" s="1"/>
  <c r="N985" i="6" l="1"/>
  <c r="M986" i="6"/>
  <c r="L986" i="6"/>
  <c r="AP986" i="6"/>
  <c r="AG986" i="6"/>
  <c r="E986" i="6"/>
  <c r="I986" i="6"/>
  <c r="K986" i="6" s="1"/>
  <c r="F986" i="6"/>
  <c r="G986" i="6" s="1"/>
  <c r="D986" i="6"/>
  <c r="O986" i="6"/>
  <c r="AM986" i="6"/>
  <c r="B987" i="6"/>
  <c r="J987" i="6" s="1"/>
  <c r="U986" i="6"/>
  <c r="X986" i="6"/>
  <c r="AD986" i="6"/>
  <c r="R986" i="6"/>
  <c r="A986" i="6"/>
  <c r="AJ986" i="6"/>
  <c r="AA986" i="6"/>
  <c r="BY987" i="6"/>
  <c r="BN988" i="6"/>
  <c r="BU987" i="6"/>
  <c r="CA987" i="6"/>
  <c r="BP987" i="6"/>
  <c r="BQ987" i="6"/>
  <c r="BX987" i="6"/>
  <c r="BM987" i="6"/>
  <c r="CM987" i="6"/>
  <c r="CG987" i="6"/>
  <c r="CS987" i="6"/>
  <c r="CY987" i="6"/>
  <c r="BR987" i="6"/>
  <c r="BS987" i="6" s="1"/>
  <c r="BZ986" i="6"/>
  <c r="AS986" i="6"/>
  <c r="AT986" i="6"/>
  <c r="AU986" i="6"/>
  <c r="BW985" i="6"/>
  <c r="DE985" i="6"/>
  <c r="DG985" i="6"/>
  <c r="DF985" i="6"/>
  <c r="BV986" i="6"/>
  <c r="BT985" i="6"/>
  <c r="CB984" i="6"/>
  <c r="CC984" i="6" s="1"/>
  <c r="H986" i="6"/>
  <c r="P985" i="6"/>
  <c r="Q985" i="6" s="1"/>
  <c r="BZ987" i="6" l="1"/>
  <c r="X987" i="6"/>
  <c r="F987" i="6"/>
  <c r="G987" i="6" s="1"/>
  <c r="A987" i="6"/>
  <c r="O987" i="6"/>
  <c r="AJ987" i="6"/>
  <c r="D987" i="6"/>
  <c r="AD987" i="6"/>
  <c r="AA987" i="6"/>
  <c r="M987" i="6"/>
  <c r="U987" i="6"/>
  <c r="B988" i="6"/>
  <c r="AG987" i="6"/>
  <c r="I987" i="6"/>
  <c r="AP987" i="6"/>
  <c r="L987" i="6"/>
  <c r="AM987" i="6"/>
  <c r="R987" i="6"/>
  <c r="E987" i="6"/>
  <c r="N986" i="6"/>
  <c r="BY988" i="6"/>
  <c r="BN989" i="6"/>
  <c r="BM988" i="6"/>
  <c r="BR988" i="6"/>
  <c r="BS988" i="6" s="1"/>
  <c r="BX988" i="6"/>
  <c r="BQ988" i="6"/>
  <c r="BU988" i="6"/>
  <c r="BP988" i="6"/>
  <c r="CS988" i="6"/>
  <c r="CG988" i="6"/>
  <c r="CM988" i="6"/>
  <c r="CA988" i="6"/>
  <c r="CY988" i="6"/>
  <c r="AS987" i="6"/>
  <c r="AT987" i="6"/>
  <c r="AU987" i="6"/>
  <c r="J988" i="6"/>
  <c r="K987" i="6"/>
  <c r="DG986" i="6"/>
  <c r="DF986" i="6"/>
  <c r="BW986" i="6"/>
  <c r="BV987" i="6"/>
  <c r="DE986" i="6"/>
  <c r="BT986" i="6"/>
  <c r="CB985" i="6"/>
  <c r="CC985" i="6" s="1"/>
  <c r="P986" i="6"/>
  <c r="Q986" i="6" s="1"/>
  <c r="H987" i="6"/>
  <c r="N987" i="6" l="1"/>
  <c r="X988" i="6"/>
  <c r="B989" i="6"/>
  <c r="L988" i="6"/>
  <c r="U988" i="6"/>
  <c r="AD988" i="6"/>
  <c r="E988" i="6"/>
  <c r="A988" i="6"/>
  <c r="F988" i="6"/>
  <c r="G988" i="6" s="1"/>
  <c r="R988" i="6"/>
  <c r="I988" i="6"/>
  <c r="M988" i="6"/>
  <c r="AA988" i="6"/>
  <c r="AP988" i="6"/>
  <c r="D988" i="6"/>
  <c r="AG988" i="6"/>
  <c r="AJ988" i="6"/>
  <c r="O988" i="6"/>
  <c r="AM988" i="6"/>
  <c r="BZ988" i="6"/>
  <c r="BY989" i="6"/>
  <c r="BN990" i="6"/>
  <c r="BM989" i="6"/>
  <c r="BR989" i="6"/>
  <c r="BS989" i="6" s="1"/>
  <c r="BU989" i="6"/>
  <c r="CA989" i="6"/>
  <c r="CS989" i="6"/>
  <c r="BX989" i="6"/>
  <c r="CG989" i="6"/>
  <c r="CM989" i="6"/>
  <c r="CY989" i="6"/>
  <c r="BQ989" i="6"/>
  <c r="BP989" i="6"/>
  <c r="AS988" i="6"/>
  <c r="J989" i="6"/>
  <c r="K988" i="6"/>
  <c r="AU988" i="6"/>
  <c r="AT988" i="6"/>
  <c r="DE987" i="6"/>
  <c r="DG987" i="6"/>
  <c r="BW987" i="6"/>
  <c r="BV988" i="6"/>
  <c r="DF987" i="6"/>
  <c r="BT987" i="6"/>
  <c r="CB986" i="6"/>
  <c r="CC986" i="6" s="1"/>
  <c r="P987" i="6"/>
  <c r="Q987" i="6" s="1"/>
  <c r="H988" i="6"/>
  <c r="N988" i="6" l="1"/>
  <c r="X989" i="6"/>
  <c r="O989" i="6"/>
  <c r="M989" i="6"/>
  <c r="AM989" i="6"/>
  <c r="L989" i="6"/>
  <c r="N989" i="6" s="1"/>
  <c r="AA989" i="6"/>
  <c r="B990" i="6"/>
  <c r="BR990" i="6" s="1"/>
  <c r="BS990" i="6" s="1"/>
  <c r="F989" i="6"/>
  <c r="G989" i="6" s="1"/>
  <c r="AJ989" i="6"/>
  <c r="E989" i="6"/>
  <c r="D989" i="6"/>
  <c r="AD989" i="6"/>
  <c r="AG989" i="6"/>
  <c r="R989" i="6"/>
  <c r="A989" i="6"/>
  <c r="AP989" i="6"/>
  <c r="U989" i="6"/>
  <c r="I989" i="6"/>
  <c r="BY990" i="6"/>
  <c r="BN991" i="6"/>
  <c r="CA990" i="6"/>
  <c r="BM990" i="6"/>
  <c r="CG990" i="6"/>
  <c r="CM990" i="6"/>
  <c r="BQ990" i="6"/>
  <c r="BU990" i="6"/>
  <c r="CS990" i="6"/>
  <c r="BP990" i="6"/>
  <c r="CY990" i="6"/>
  <c r="BX990" i="6"/>
  <c r="BZ989" i="6"/>
  <c r="AT989" i="6"/>
  <c r="AS989" i="6"/>
  <c r="AU989" i="6"/>
  <c r="K989" i="6"/>
  <c r="J990" i="6"/>
  <c r="BW988" i="6"/>
  <c r="DE988" i="6"/>
  <c r="BV989" i="6"/>
  <c r="DF988" i="6"/>
  <c r="DG988" i="6"/>
  <c r="BT988" i="6"/>
  <c r="CB987" i="6"/>
  <c r="CC987" i="6" s="1"/>
  <c r="H989" i="6"/>
  <c r="P988" i="6"/>
  <c r="Q988" i="6" s="1"/>
  <c r="M990" i="6" l="1"/>
  <c r="AA990" i="6"/>
  <c r="R990" i="6"/>
  <c r="D990" i="6"/>
  <c r="F990" i="6"/>
  <c r="G990" i="6" s="1"/>
  <c r="I990" i="6"/>
  <c r="K990" i="6" s="1"/>
  <c r="A990" i="6"/>
  <c r="U990" i="6"/>
  <c r="AP990" i="6"/>
  <c r="E990" i="6"/>
  <c r="AG990" i="6"/>
  <c r="AJ990" i="6"/>
  <c r="B991" i="6"/>
  <c r="BR991" i="6" s="1"/>
  <c r="BS991" i="6" s="1"/>
  <c r="AM990" i="6"/>
  <c r="X990" i="6"/>
  <c r="O990" i="6"/>
  <c r="AD990" i="6"/>
  <c r="L990" i="6"/>
  <c r="BZ990" i="6"/>
  <c r="BY991" i="6"/>
  <c r="BN992" i="6"/>
  <c r="BM991" i="6"/>
  <c r="BU991" i="6"/>
  <c r="BQ991" i="6"/>
  <c r="BX991" i="6"/>
  <c r="CG991" i="6"/>
  <c r="CM991" i="6"/>
  <c r="CS991" i="6"/>
  <c r="CY991" i="6"/>
  <c r="BP991" i="6"/>
  <c r="CA991" i="6"/>
  <c r="AU990" i="6"/>
  <c r="AT990" i="6"/>
  <c r="AS990" i="6"/>
  <c r="BW989" i="6"/>
  <c r="DG989" i="6"/>
  <c r="BV990" i="6"/>
  <c r="DF989" i="6"/>
  <c r="DE989" i="6"/>
  <c r="BT989" i="6"/>
  <c r="CB988" i="6"/>
  <c r="CC988" i="6" s="1"/>
  <c r="P989" i="6"/>
  <c r="Q989" i="6" s="1"/>
  <c r="H990" i="6"/>
  <c r="J991" i="6" l="1"/>
  <c r="AT991" i="6" s="1"/>
  <c r="N990" i="6"/>
  <c r="BZ991" i="6"/>
  <c r="R991" i="6"/>
  <c r="A991" i="6"/>
  <c r="F991" i="6"/>
  <c r="G991" i="6" s="1"/>
  <c r="AG991" i="6"/>
  <c r="L991" i="6"/>
  <c r="X991" i="6"/>
  <c r="B992" i="6"/>
  <c r="M991" i="6"/>
  <c r="O991" i="6"/>
  <c r="I991" i="6"/>
  <c r="U991" i="6"/>
  <c r="AP991" i="6"/>
  <c r="AA991" i="6"/>
  <c r="AJ991" i="6"/>
  <c r="D991" i="6"/>
  <c r="AM991" i="6"/>
  <c r="AD991" i="6"/>
  <c r="E991" i="6"/>
  <c r="BY992" i="6"/>
  <c r="BN993" i="6"/>
  <c r="BQ992" i="6"/>
  <c r="BP992" i="6"/>
  <c r="BM992" i="6"/>
  <c r="BX992" i="6"/>
  <c r="BU992" i="6"/>
  <c r="CS992" i="6"/>
  <c r="CA992" i="6"/>
  <c r="CG992" i="6"/>
  <c r="CM992" i="6"/>
  <c r="CY992" i="6"/>
  <c r="DE990" i="6"/>
  <c r="BW990" i="6"/>
  <c r="DG990" i="6"/>
  <c r="BV991" i="6"/>
  <c r="DF990" i="6"/>
  <c r="BT990" i="6"/>
  <c r="CB989" i="6"/>
  <c r="CC989" i="6" s="1"/>
  <c r="P990" i="6"/>
  <c r="Q990" i="6" s="1"/>
  <c r="H991" i="6"/>
  <c r="K991" i="6" l="1"/>
  <c r="AS991" i="6"/>
  <c r="AU991" i="6"/>
  <c r="N991" i="6"/>
  <c r="X992" i="6"/>
  <c r="AA992" i="6"/>
  <c r="B993" i="6"/>
  <c r="M992" i="6"/>
  <c r="D992" i="6"/>
  <c r="F992" i="6"/>
  <c r="G992" i="6" s="1"/>
  <c r="A992" i="6"/>
  <c r="AP992" i="6"/>
  <c r="L992" i="6"/>
  <c r="O992" i="6"/>
  <c r="AG992" i="6"/>
  <c r="I992" i="6"/>
  <c r="E992" i="6"/>
  <c r="AM992" i="6"/>
  <c r="AJ992" i="6"/>
  <c r="U992" i="6"/>
  <c r="AD992" i="6"/>
  <c r="R992" i="6"/>
  <c r="J992" i="6"/>
  <c r="AT992" i="6" s="1"/>
  <c r="BR992" i="6"/>
  <c r="BS992" i="6" s="1"/>
  <c r="BZ992" i="6"/>
  <c r="BY993" i="6"/>
  <c r="BN994" i="6"/>
  <c r="BX993" i="6"/>
  <c r="BU993" i="6"/>
  <c r="BP993" i="6"/>
  <c r="CS993" i="6"/>
  <c r="BM993" i="6"/>
  <c r="CG993" i="6"/>
  <c r="CY993" i="6"/>
  <c r="CM993" i="6"/>
  <c r="BQ993" i="6"/>
  <c r="CA993" i="6"/>
  <c r="DG991" i="6"/>
  <c r="DF991" i="6"/>
  <c r="BW991" i="6"/>
  <c r="DE991" i="6"/>
  <c r="BV992" i="6"/>
  <c r="BT991" i="6"/>
  <c r="CB990" i="6"/>
  <c r="CC990" i="6" s="1"/>
  <c r="H992" i="6"/>
  <c r="P991" i="6"/>
  <c r="Q991" i="6" s="1"/>
  <c r="AU992" i="6" l="1"/>
  <c r="K992" i="6"/>
  <c r="J993" i="6"/>
  <c r="AT993" i="6" s="1"/>
  <c r="AS992" i="6"/>
  <c r="R993" i="6"/>
  <c r="L993" i="6"/>
  <c r="AP993" i="6"/>
  <c r="X993" i="6"/>
  <c r="U993" i="6"/>
  <c r="I993" i="6"/>
  <c r="AA993" i="6"/>
  <c r="B994" i="6"/>
  <c r="BR994" i="6" s="1"/>
  <c r="O993" i="6"/>
  <c r="AM993" i="6"/>
  <c r="AD993" i="6"/>
  <c r="A993" i="6"/>
  <c r="M993" i="6"/>
  <c r="AG993" i="6"/>
  <c r="D993" i="6"/>
  <c r="AJ993" i="6"/>
  <c r="E993" i="6"/>
  <c r="F993" i="6"/>
  <c r="G993" i="6" s="1"/>
  <c r="BR993" i="6"/>
  <c r="BS993" i="6" s="1"/>
  <c r="N992" i="6"/>
  <c r="BY994" i="6"/>
  <c r="BN995" i="6"/>
  <c r="BU994" i="6"/>
  <c r="BP994" i="6"/>
  <c r="BQ994" i="6"/>
  <c r="BX994" i="6"/>
  <c r="CA994" i="6"/>
  <c r="CG994" i="6"/>
  <c r="CM994" i="6"/>
  <c r="BM994" i="6"/>
  <c r="CY994" i="6"/>
  <c r="CS994" i="6"/>
  <c r="BZ993" i="6"/>
  <c r="AU993" i="6"/>
  <c r="AS993" i="6"/>
  <c r="K993" i="6"/>
  <c r="DG992" i="6"/>
  <c r="BW992" i="6"/>
  <c r="DE992" i="6"/>
  <c r="DF992" i="6"/>
  <c r="BV993" i="6"/>
  <c r="BT992" i="6"/>
  <c r="CB991" i="6"/>
  <c r="CC991" i="6" s="1"/>
  <c r="P992" i="6"/>
  <c r="Q992" i="6" s="1"/>
  <c r="H993" i="6"/>
  <c r="J994" i="6" l="1"/>
  <c r="AS994" i="6" s="1"/>
  <c r="BS994" i="6"/>
  <c r="N993" i="6"/>
  <c r="X994" i="6"/>
  <c r="E994" i="6"/>
  <c r="M994" i="6"/>
  <c r="D994" i="6"/>
  <c r="O994" i="6"/>
  <c r="AJ994" i="6"/>
  <c r="U994" i="6"/>
  <c r="AD994" i="6"/>
  <c r="A994" i="6"/>
  <c r="R994" i="6"/>
  <c r="AA994" i="6"/>
  <c r="AM994" i="6"/>
  <c r="F994" i="6"/>
  <c r="G994" i="6" s="1"/>
  <c r="B995" i="6"/>
  <c r="I994" i="6"/>
  <c r="L994" i="6"/>
  <c r="AP994" i="6"/>
  <c r="AG994" i="6"/>
  <c r="BZ994" i="6"/>
  <c r="BY995" i="6"/>
  <c r="BN996" i="6"/>
  <c r="BP995" i="6"/>
  <c r="CA995" i="6"/>
  <c r="BU995" i="6"/>
  <c r="BR995" i="6"/>
  <c r="BQ995" i="6"/>
  <c r="BX995" i="6"/>
  <c r="BM995" i="6"/>
  <c r="CG995" i="6"/>
  <c r="CM995" i="6"/>
  <c r="CS995" i="6"/>
  <c r="CY995" i="6"/>
  <c r="AU994" i="6"/>
  <c r="DE993" i="6"/>
  <c r="DF993" i="6"/>
  <c r="DG993" i="6"/>
  <c r="BV994" i="6"/>
  <c r="BW993" i="6"/>
  <c r="BT993" i="6"/>
  <c r="CB992" i="6"/>
  <c r="CC992" i="6" s="1"/>
  <c r="P993" i="6"/>
  <c r="Q993" i="6" s="1"/>
  <c r="H994" i="6"/>
  <c r="J995" i="6" l="1"/>
  <c r="AT995" i="6" s="1"/>
  <c r="AT994" i="6"/>
  <c r="K994" i="6"/>
  <c r="BS995" i="6"/>
  <c r="AD995" i="6"/>
  <c r="I995" i="6"/>
  <c r="D995" i="6"/>
  <c r="A995" i="6"/>
  <c r="AG995" i="6"/>
  <c r="R995" i="6"/>
  <c r="B996" i="6"/>
  <c r="X995" i="6"/>
  <c r="O995" i="6"/>
  <c r="AP995" i="6"/>
  <c r="AA995" i="6"/>
  <c r="M995" i="6"/>
  <c r="U995" i="6"/>
  <c r="E995" i="6"/>
  <c r="L995" i="6"/>
  <c r="AJ995" i="6"/>
  <c r="F995" i="6"/>
  <c r="G995" i="6" s="1"/>
  <c r="AM995" i="6"/>
  <c r="N994" i="6"/>
  <c r="BY996" i="6"/>
  <c r="BN997" i="6"/>
  <c r="BR996" i="6"/>
  <c r="BM996" i="6"/>
  <c r="BU996" i="6"/>
  <c r="BP996" i="6"/>
  <c r="CS996" i="6"/>
  <c r="BQ996" i="6"/>
  <c r="CG996" i="6"/>
  <c r="BX996" i="6"/>
  <c r="CA996" i="6"/>
  <c r="CM996" i="6"/>
  <c r="CY996" i="6"/>
  <c r="BZ995" i="6"/>
  <c r="AS995" i="6"/>
  <c r="DF994" i="6"/>
  <c r="DG994" i="6"/>
  <c r="BV995" i="6"/>
  <c r="BW994" i="6"/>
  <c r="DE994" i="6"/>
  <c r="BT994" i="6"/>
  <c r="CB993" i="6"/>
  <c r="CC993" i="6" s="1"/>
  <c r="P994" i="6"/>
  <c r="Q994" i="6" s="1"/>
  <c r="H995" i="6"/>
  <c r="AU995" i="6" l="1"/>
  <c r="J996" i="6"/>
  <c r="K995" i="6"/>
  <c r="BS996" i="6"/>
  <c r="N995" i="6"/>
  <c r="R996" i="6"/>
  <c r="E996" i="6"/>
  <c r="M996" i="6"/>
  <c r="AA996" i="6"/>
  <c r="AP996" i="6"/>
  <c r="A996" i="6"/>
  <c r="F996" i="6"/>
  <c r="G996" i="6" s="1"/>
  <c r="L996" i="6"/>
  <c r="U996" i="6"/>
  <c r="D996" i="6"/>
  <c r="AG996" i="6"/>
  <c r="X996" i="6"/>
  <c r="I996" i="6"/>
  <c r="K996" i="6" s="1"/>
  <c r="AD996" i="6"/>
  <c r="B997" i="6"/>
  <c r="J997" i="6" s="1"/>
  <c r="AJ996" i="6"/>
  <c r="O996" i="6"/>
  <c r="AM996" i="6"/>
  <c r="BZ996" i="6"/>
  <c r="BY997" i="6"/>
  <c r="BN998" i="6"/>
  <c r="BM997" i="6"/>
  <c r="BU997" i="6"/>
  <c r="CA997" i="6"/>
  <c r="BX997" i="6"/>
  <c r="CS997" i="6"/>
  <c r="BP997" i="6"/>
  <c r="CG997" i="6"/>
  <c r="CY997" i="6"/>
  <c r="CM997" i="6"/>
  <c r="BQ997" i="6"/>
  <c r="AT996" i="6"/>
  <c r="AU996" i="6"/>
  <c r="AS996" i="6"/>
  <c r="DF995" i="6"/>
  <c r="DE995" i="6"/>
  <c r="BW995" i="6"/>
  <c r="DG995" i="6"/>
  <c r="BV996" i="6"/>
  <c r="BT995" i="6"/>
  <c r="CB994" i="6"/>
  <c r="CC994" i="6" s="1"/>
  <c r="P995" i="6"/>
  <c r="Q995" i="6" s="1"/>
  <c r="H996" i="6"/>
  <c r="BR997" i="6" l="1"/>
  <c r="BS997" i="6" s="1"/>
  <c r="M997" i="6"/>
  <c r="I997" i="6"/>
  <c r="AA997" i="6"/>
  <c r="L997" i="6"/>
  <c r="O997" i="6"/>
  <c r="AD997" i="6"/>
  <c r="B998" i="6"/>
  <c r="AM997" i="6"/>
  <c r="AP997" i="6"/>
  <c r="F997" i="6"/>
  <c r="G997" i="6" s="1"/>
  <c r="D997" i="6"/>
  <c r="AJ997" i="6"/>
  <c r="E997" i="6"/>
  <c r="A997" i="6"/>
  <c r="R997" i="6"/>
  <c r="U997" i="6"/>
  <c r="X997" i="6"/>
  <c r="AG997" i="6"/>
  <c r="N996" i="6"/>
  <c r="BZ997" i="6"/>
  <c r="BY998" i="6"/>
  <c r="BN999" i="6"/>
  <c r="CA998" i="6"/>
  <c r="BP998" i="6"/>
  <c r="BM998" i="6"/>
  <c r="BX998" i="6"/>
  <c r="CG998" i="6"/>
  <c r="BQ998" i="6"/>
  <c r="CS998" i="6"/>
  <c r="CM998" i="6"/>
  <c r="CY998" i="6"/>
  <c r="BU998" i="6"/>
  <c r="AT997" i="6"/>
  <c r="AS997" i="6"/>
  <c r="K997" i="6"/>
  <c r="AU997" i="6"/>
  <c r="DG996" i="6"/>
  <c r="BW996" i="6"/>
  <c r="DE996" i="6"/>
  <c r="BV997" i="6"/>
  <c r="DF996" i="6"/>
  <c r="BT996" i="6"/>
  <c r="CB995" i="6"/>
  <c r="CC995" i="6" s="1"/>
  <c r="H997" i="6"/>
  <c r="P996" i="6"/>
  <c r="Q996" i="6" s="1"/>
  <c r="R998" i="6" l="1"/>
  <c r="O998" i="6"/>
  <c r="AD998" i="6"/>
  <c r="AA998" i="6"/>
  <c r="A998" i="6"/>
  <c r="L998" i="6"/>
  <c r="X998" i="6"/>
  <c r="F998" i="6"/>
  <c r="G998" i="6" s="1"/>
  <c r="AJ998" i="6"/>
  <c r="I998" i="6"/>
  <c r="AM998" i="6"/>
  <c r="M998" i="6"/>
  <c r="E998" i="6"/>
  <c r="D998" i="6"/>
  <c r="B999" i="6"/>
  <c r="U998" i="6"/>
  <c r="AP998" i="6"/>
  <c r="AG998" i="6"/>
  <c r="BR998" i="6"/>
  <c r="BS998" i="6" s="1"/>
  <c r="J998" i="6"/>
  <c r="AU998" i="6" s="1"/>
  <c r="N997" i="6"/>
  <c r="BZ998" i="6"/>
  <c r="BY999" i="6"/>
  <c r="BN1000" i="6"/>
  <c r="CA999" i="6"/>
  <c r="BM999" i="6"/>
  <c r="BR999" i="6"/>
  <c r="BX999" i="6"/>
  <c r="BU999" i="6"/>
  <c r="BQ999" i="6"/>
  <c r="BP999" i="6"/>
  <c r="CM999" i="6"/>
  <c r="CG999" i="6"/>
  <c r="CS999" i="6"/>
  <c r="CY999" i="6"/>
  <c r="DE997" i="6"/>
  <c r="BW997" i="6"/>
  <c r="DG997" i="6"/>
  <c r="BV998" i="6"/>
  <c r="DF997" i="6"/>
  <c r="BT997" i="6"/>
  <c r="CB996" i="6"/>
  <c r="CC996" i="6" s="1"/>
  <c r="P997" i="6"/>
  <c r="Q997" i="6" s="1"/>
  <c r="H998" i="6"/>
  <c r="AT998" i="6" l="1"/>
  <c r="AS998" i="6"/>
  <c r="J999" i="6"/>
  <c r="AS999" i="6" s="1"/>
  <c r="K998" i="6"/>
  <c r="P998" i="6" s="1"/>
  <c r="Q998" i="6" s="1"/>
  <c r="N998" i="6"/>
  <c r="BS999" i="6"/>
  <c r="AJ999" i="6"/>
  <c r="B1000" i="6"/>
  <c r="BR1000" i="6" s="1"/>
  <c r="D999" i="6"/>
  <c r="R999" i="6"/>
  <c r="AA999" i="6"/>
  <c r="M999" i="6"/>
  <c r="X999" i="6"/>
  <c r="I999" i="6"/>
  <c r="K999" i="6" s="1"/>
  <c r="F999" i="6"/>
  <c r="G999" i="6" s="1"/>
  <c r="O999" i="6"/>
  <c r="E999" i="6"/>
  <c r="U999" i="6"/>
  <c r="AP999" i="6"/>
  <c r="L999" i="6"/>
  <c r="AG999" i="6"/>
  <c r="AD999" i="6"/>
  <c r="A999" i="6"/>
  <c r="AM999" i="6"/>
  <c r="BZ999" i="6"/>
  <c r="BY1000" i="6"/>
  <c r="BN1001" i="6"/>
  <c r="BQ1000" i="6"/>
  <c r="BX1000" i="6"/>
  <c r="BU1000" i="6"/>
  <c r="BM1000" i="6"/>
  <c r="CS1000" i="6"/>
  <c r="BP1000" i="6"/>
  <c r="CG1000" i="6"/>
  <c r="CM1000" i="6"/>
  <c r="CA1000" i="6"/>
  <c r="CY1000" i="6"/>
  <c r="AT999" i="6"/>
  <c r="J1000" i="6"/>
  <c r="AU999" i="6"/>
  <c r="DF998" i="6"/>
  <c r="BW998" i="6"/>
  <c r="DG998" i="6"/>
  <c r="DE998" i="6"/>
  <c r="BV999" i="6"/>
  <c r="BT998" i="6"/>
  <c r="CB997" i="6"/>
  <c r="CC997" i="6" s="1"/>
  <c r="H999" i="6"/>
  <c r="N999" i="6" l="1"/>
  <c r="BS1000" i="6"/>
  <c r="AD1000" i="6"/>
  <c r="B1001" i="6"/>
  <c r="AM1000" i="6"/>
  <c r="X1000" i="6"/>
  <c r="D1000" i="6"/>
  <c r="I1000" i="6"/>
  <c r="K1000" i="6" s="1"/>
  <c r="AJ1000" i="6"/>
  <c r="A1000" i="6"/>
  <c r="E1000" i="6"/>
  <c r="R1000" i="6"/>
  <c r="AA1000" i="6"/>
  <c r="L1000" i="6"/>
  <c r="M1000" i="6"/>
  <c r="F1000" i="6"/>
  <c r="G1000" i="6" s="1"/>
  <c r="U1000" i="6"/>
  <c r="AP1000" i="6"/>
  <c r="O1000" i="6"/>
  <c r="AG1000" i="6"/>
  <c r="BZ1000" i="6"/>
  <c r="BY1001" i="6"/>
  <c r="BN1002" i="6"/>
  <c r="BU1001" i="6"/>
  <c r="BX1001" i="6"/>
  <c r="CA1001" i="6"/>
  <c r="CS1001" i="6"/>
  <c r="BM1001" i="6"/>
  <c r="BR1001" i="6"/>
  <c r="CG1001" i="6"/>
  <c r="CM1001" i="6"/>
  <c r="BP1001" i="6"/>
  <c r="CY1001" i="6"/>
  <c r="BQ1001" i="6"/>
  <c r="J1001" i="6"/>
  <c r="AU1000" i="6"/>
  <c r="AS1000" i="6"/>
  <c r="AT1000" i="6"/>
  <c r="DG999" i="6"/>
  <c r="DE999" i="6"/>
  <c r="BV1000" i="6"/>
  <c r="BW999" i="6"/>
  <c r="DF999" i="6"/>
  <c r="BT999" i="6"/>
  <c r="CB998" i="6"/>
  <c r="CC998" i="6" s="1"/>
  <c r="H1000" i="6"/>
  <c r="P999" i="6"/>
  <c r="Q999" i="6" s="1"/>
  <c r="N1000" i="6" l="1"/>
  <c r="BS1001" i="6"/>
  <c r="M1001" i="6"/>
  <c r="U1001" i="6"/>
  <c r="X1001" i="6"/>
  <c r="E1001" i="6"/>
  <c r="AG1001" i="6"/>
  <c r="I1001" i="6"/>
  <c r="K1001" i="6" s="1"/>
  <c r="AM1001" i="6"/>
  <c r="L1001" i="6"/>
  <c r="AD1001" i="6"/>
  <c r="O1001" i="6"/>
  <c r="AA1001" i="6"/>
  <c r="AJ1001" i="6"/>
  <c r="D1001" i="6"/>
  <c r="B1002" i="6"/>
  <c r="AP1001" i="6"/>
  <c r="F1001" i="6"/>
  <c r="G1001" i="6" s="1"/>
  <c r="R1001" i="6"/>
  <c r="A1001" i="6"/>
  <c r="BY1002" i="6"/>
  <c r="BN1003" i="6"/>
  <c r="BU1002" i="6"/>
  <c r="BP1002" i="6"/>
  <c r="CA1002" i="6"/>
  <c r="BQ1002" i="6"/>
  <c r="BR1002" i="6"/>
  <c r="BS1002" i="6" s="1"/>
  <c r="BM1002" i="6"/>
  <c r="CG1002" i="6"/>
  <c r="CM1002" i="6"/>
  <c r="BX1002" i="6"/>
  <c r="CY1002" i="6"/>
  <c r="CS1002" i="6"/>
  <c r="BZ1001" i="6"/>
  <c r="AT1001" i="6"/>
  <c r="AS1001" i="6"/>
  <c r="AU1001" i="6"/>
  <c r="BW1000" i="6"/>
  <c r="DG1000" i="6"/>
  <c r="DE1000" i="6"/>
  <c r="BV1001" i="6"/>
  <c r="DF1000" i="6"/>
  <c r="BT1000" i="6"/>
  <c r="CB999" i="6"/>
  <c r="CC999" i="6" s="1"/>
  <c r="P1000" i="6"/>
  <c r="Q1000" i="6" s="1"/>
  <c r="H1001" i="6"/>
  <c r="N1001" i="6" l="1"/>
  <c r="R1002" i="6"/>
  <c r="AA1002" i="6"/>
  <c r="F1002" i="6"/>
  <c r="G1002" i="6" s="1"/>
  <c r="AP1002" i="6"/>
  <c r="B1003" i="6"/>
  <c r="AG1002" i="6"/>
  <c r="M1002" i="6"/>
  <c r="A1002" i="6"/>
  <c r="L1002" i="6"/>
  <c r="I1002" i="6"/>
  <c r="AJ1002" i="6"/>
  <c r="D1002" i="6"/>
  <c r="O1002" i="6"/>
  <c r="AM1002" i="6"/>
  <c r="X1002" i="6"/>
  <c r="U1002" i="6"/>
  <c r="AD1002" i="6"/>
  <c r="E1002" i="6"/>
  <c r="J1002" i="6"/>
  <c r="AT1002" i="6" s="1"/>
  <c r="BZ1002" i="6"/>
  <c r="BY1003" i="6"/>
  <c r="BN1004" i="6"/>
  <c r="BU1003" i="6"/>
  <c r="CA1003" i="6"/>
  <c r="BP1003" i="6"/>
  <c r="BQ1003" i="6"/>
  <c r="BX1003" i="6"/>
  <c r="BM1003" i="6"/>
  <c r="CG1003" i="6"/>
  <c r="CM1003" i="6"/>
  <c r="CS1003" i="6"/>
  <c r="CY1003" i="6"/>
  <c r="BW1001" i="6"/>
  <c r="DG1001" i="6"/>
  <c r="BV1002" i="6"/>
  <c r="DF1001" i="6"/>
  <c r="DE1001" i="6"/>
  <c r="BT1001" i="6"/>
  <c r="CB1000" i="6"/>
  <c r="CC1000" i="6" s="1"/>
  <c r="H1002" i="6"/>
  <c r="P1001" i="6"/>
  <c r="Q1001" i="6" s="1"/>
  <c r="J1003" i="6" l="1"/>
  <c r="AU1003" i="6" s="1"/>
  <c r="K1002" i="6"/>
  <c r="AU1002" i="6"/>
  <c r="AS1002" i="6"/>
  <c r="AD1003" i="6"/>
  <c r="E1003" i="6"/>
  <c r="B1004" i="6"/>
  <c r="R1003" i="6"/>
  <c r="I1003" i="6"/>
  <c r="AM1003" i="6"/>
  <c r="M1003" i="6"/>
  <c r="AA1003" i="6"/>
  <c r="O1003" i="6"/>
  <c r="F1003" i="6"/>
  <c r="G1003" i="6" s="1"/>
  <c r="L1003" i="6"/>
  <c r="A1003" i="6"/>
  <c r="U1003" i="6"/>
  <c r="AJ1003" i="6"/>
  <c r="D1003" i="6"/>
  <c r="AG1003" i="6"/>
  <c r="AP1003" i="6"/>
  <c r="X1003" i="6"/>
  <c r="BR1003" i="6"/>
  <c r="BS1003" i="6" s="1"/>
  <c r="N1002" i="6"/>
  <c r="BZ1003" i="6"/>
  <c r="BY1004" i="6"/>
  <c r="BN1005" i="6"/>
  <c r="BM1004" i="6"/>
  <c r="BU1004" i="6"/>
  <c r="BP1004" i="6"/>
  <c r="BQ1004" i="6"/>
  <c r="CS1004" i="6"/>
  <c r="BX1004" i="6"/>
  <c r="CG1004" i="6"/>
  <c r="CA1004" i="6"/>
  <c r="CY1004" i="6"/>
  <c r="CM1004" i="6"/>
  <c r="DF1002" i="6"/>
  <c r="BV1003" i="6"/>
  <c r="DE1002" i="6"/>
  <c r="BW1002" i="6"/>
  <c r="DG1002" i="6"/>
  <c r="BT1002" i="6"/>
  <c r="CB1001" i="6"/>
  <c r="CC1001" i="6" s="1"/>
  <c r="P1002" i="6"/>
  <c r="Q1002" i="6" s="1"/>
  <c r="H1003" i="6"/>
  <c r="J1004" i="6" l="1"/>
  <c r="AT1003" i="6"/>
  <c r="AS1003" i="6"/>
  <c r="K1003" i="6"/>
  <c r="N1003" i="6"/>
  <c r="R1004" i="6"/>
  <c r="AA1004" i="6"/>
  <c r="L1004" i="6"/>
  <c r="AG1004" i="6"/>
  <c r="M1004" i="6"/>
  <c r="B1005" i="6"/>
  <c r="J1005" i="6" s="1"/>
  <c r="A1004" i="6"/>
  <c r="U1004" i="6"/>
  <c r="AP1004" i="6"/>
  <c r="E1004" i="6"/>
  <c r="F1004" i="6"/>
  <c r="G1004" i="6" s="1"/>
  <c r="AJ1004" i="6"/>
  <c r="O1004" i="6"/>
  <c r="AM1004" i="6"/>
  <c r="X1004" i="6"/>
  <c r="D1004" i="6"/>
  <c r="AD1004" i="6"/>
  <c r="I1004" i="6"/>
  <c r="K1004" i="6" s="1"/>
  <c r="BR1004" i="6"/>
  <c r="BS1004" i="6" s="1"/>
  <c r="BZ1004" i="6"/>
  <c r="BY1005" i="6"/>
  <c r="BN1006" i="6"/>
  <c r="BM1005" i="6"/>
  <c r="BU1005" i="6"/>
  <c r="CA1005" i="6"/>
  <c r="BQ1005" i="6"/>
  <c r="BX1005" i="6"/>
  <c r="CS1005" i="6"/>
  <c r="CG1005" i="6"/>
  <c r="CY1005" i="6"/>
  <c r="BP1005" i="6"/>
  <c r="CM1005" i="6"/>
  <c r="AS1004" i="6"/>
  <c r="AU1004" i="6"/>
  <c r="AT1004" i="6"/>
  <c r="DE1003" i="6"/>
  <c r="BV1004" i="6"/>
  <c r="BW1003" i="6"/>
  <c r="DG1003" i="6"/>
  <c r="DF1003" i="6"/>
  <c r="BT1003" i="6"/>
  <c r="CB1002" i="6"/>
  <c r="CC1002" i="6" s="1"/>
  <c r="P1003" i="6"/>
  <c r="Q1003" i="6" s="1"/>
  <c r="H1004" i="6"/>
  <c r="BR1005" i="6" l="1"/>
  <c r="BS1005" i="6" s="1"/>
  <c r="N1004" i="6"/>
  <c r="X1005" i="6"/>
  <c r="U1005" i="6"/>
  <c r="E1005" i="6"/>
  <c r="A1005" i="6"/>
  <c r="AD1005" i="6"/>
  <c r="D1005" i="6"/>
  <c r="F1005" i="6"/>
  <c r="G1005" i="6" s="1"/>
  <c r="M1005" i="6"/>
  <c r="AG1005" i="6"/>
  <c r="L1005" i="6"/>
  <c r="AP1005" i="6"/>
  <c r="B1006" i="6"/>
  <c r="J1006" i="6" s="1"/>
  <c r="AJ1005" i="6"/>
  <c r="I1005" i="6"/>
  <c r="K1005" i="6" s="1"/>
  <c r="AA1005" i="6"/>
  <c r="R1005" i="6"/>
  <c r="O1005" i="6"/>
  <c r="AM1005" i="6"/>
  <c r="BZ1005" i="6"/>
  <c r="BY1006" i="6"/>
  <c r="BN1007" i="6"/>
  <c r="CA1006" i="6"/>
  <c r="BQ1006" i="6"/>
  <c r="BX1006" i="6"/>
  <c r="CG1006" i="6"/>
  <c r="BU1006" i="6"/>
  <c r="BP1006" i="6"/>
  <c r="CS1006" i="6"/>
  <c r="CM1006" i="6"/>
  <c r="CY1006" i="6"/>
  <c r="BM1006" i="6"/>
  <c r="AU1005" i="6"/>
  <c r="AT1005" i="6"/>
  <c r="AS1005" i="6"/>
  <c r="DG1004" i="6"/>
  <c r="DF1004" i="6"/>
  <c r="BW1004" i="6"/>
  <c r="DE1004" i="6"/>
  <c r="BV1005" i="6"/>
  <c r="BT1004" i="6"/>
  <c r="CB1003" i="6"/>
  <c r="CC1003" i="6" s="1"/>
  <c r="P1004" i="6"/>
  <c r="Q1004" i="6" s="1"/>
  <c r="H1005" i="6"/>
  <c r="R1006" i="6" l="1"/>
  <c r="I1006" i="6"/>
  <c r="A1006" i="6"/>
  <c r="AG1006" i="6"/>
  <c r="AJ1006" i="6"/>
  <c r="E1006" i="6"/>
  <c r="X1006" i="6"/>
  <c r="AA1006" i="6"/>
  <c r="L1006" i="6"/>
  <c r="D1006" i="6"/>
  <c r="AD1006" i="6"/>
  <c r="B1007" i="6"/>
  <c r="BR1007" i="6" s="1"/>
  <c r="M1006" i="6"/>
  <c r="F1006" i="6"/>
  <c r="G1006" i="6" s="1"/>
  <c r="U1006" i="6"/>
  <c r="AP1006" i="6"/>
  <c r="O1006" i="6"/>
  <c r="AM1006" i="6"/>
  <c r="N1005" i="6"/>
  <c r="BR1006" i="6"/>
  <c r="BS1006" i="6" s="1"/>
  <c r="BY1007" i="6"/>
  <c r="BN1008" i="6"/>
  <c r="CA1007" i="6"/>
  <c r="BM1007" i="6"/>
  <c r="BU1007" i="6"/>
  <c r="BP1007" i="6"/>
  <c r="CM1007" i="6"/>
  <c r="CG1007" i="6"/>
  <c r="BQ1007" i="6"/>
  <c r="CS1007" i="6"/>
  <c r="BX1007" i="6"/>
  <c r="CY1007" i="6"/>
  <c r="BZ1006" i="6"/>
  <c r="AU1006" i="6"/>
  <c r="AT1006" i="6"/>
  <c r="K1006" i="6"/>
  <c r="AS1006" i="6"/>
  <c r="DE1005" i="6"/>
  <c r="DG1005" i="6"/>
  <c r="BW1005" i="6"/>
  <c r="DF1005" i="6"/>
  <c r="BV1006" i="6"/>
  <c r="BT1005" i="6"/>
  <c r="CB1004" i="6"/>
  <c r="CC1004" i="6" s="1"/>
  <c r="H1006" i="6"/>
  <c r="P1005" i="6"/>
  <c r="Q1005" i="6" s="1"/>
  <c r="J1007" i="6" l="1"/>
  <c r="AT1007" i="6" s="1"/>
  <c r="BS1007" i="6"/>
  <c r="AD1007" i="6"/>
  <c r="E1007" i="6"/>
  <c r="A1007" i="6"/>
  <c r="I1007" i="6"/>
  <c r="AG1007" i="6"/>
  <c r="R1007" i="6"/>
  <c r="AA1007" i="6"/>
  <c r="U1007" i="6"/>
  <c r="D1007" i="6"/>
  <c r="X1007" i="6"/>
  <c r="F1007" i="6"/>
  <c r="G1007" i="6" s="1"/>
  <c r="M1007" i="6"/>
  <c r="AP1007" i="6"/>
  <c r="L1007" i="6"/>
  <c r="O1007" i="6"/>
  <c r="AJ1007" i="6"/>
  <c r="B1008" i="6"/>
  <c r="BR1008" i="6" s="1"/>
  <c r="AM1007" i="6"/>
  <c r="N1006" i="6"/>
  <c r="BZ1007" i="6"/>
  <c r="BY1008" i="6"/>
  <c r="BN1009" i="6"/>
  <c r="BQ1008" i="6"/>
  <c r="BP1008" i="6"/>
  <c r="CS1008" i="6"/>
  <c r="CA1008" i="6"/>
  <c r="BU1008" i="6"/>
  <c r="CG1008" i="6"/>
  <c r="BX1008" i="6"/>
  <c r="CM1008" i="6"/>
  <c r="BM1008" i="6"/>
  <c r="CY1008" i="6"/>
  <c r="J1008" i="6"/>
  <c r="DF1006" i="6"/>
  <c r="DG1006" i="6"/>
  <c r="BW1006" i="6"/>
  <c r="BV1007" i="6"/>
  <c r="DE1006" i="6"/>
  <c r="BT1006" i="6"/>
  <c r="CB1005" i="6"/>
  <c r="CC1005" i="6" s="1"/>
  <c r="P1006" i="6"/>
  <c r="Q1006" i="6" s="1"/>
  <c r="H1007" i="6"/>
  <c r="K1007" i="6" l="1"/>
  <c r="P1007" i="6" s="1"/>
  <c r="Q1007" i="6" s="1"/>
  <c r="AU1007" i="6"/>
  <c r="AS1007" i="6"/>
  <c r="N1007" i="6"/>
  <c r="BS1008" i="6"/>
  <c r="AJ1008" i="6"/>
  <c r="L1008" i="6"/>
  <c r="AG1008" i="6"/>
  <c r="AD1008" i="6"/>
  <c r="O1008" i="6"/>
  <c r="X1008" i="6"/>
  <c r="AA1008" i="6"/>
  <c r="M1008" i="6"/>
  <c r="I1008" i="6"/>
  <c r="K1008" i="6" s="1"/>
  <c r="D1008" i="6"/>
  <c r="E1008" i="6"/>
  <c r="R1008" i="6"/>
  <c r="A1008" i="6"/>
  <c r="F1008" i="6"/>
  <c r="G1008" i="6" s="1"/>
  <c r="AM1008" i="6"/>
  <c r="AP1008" i="6"/>
  <c r="B1009" i="6"/>
  <c r="U1008" i="6"/>
  <c r="BZ1008" i="6"/>
  <c r="BY1009" i="6"/>
  <c r="BN1010" i="6"/>
  <c r="BQ1009" i="6"/>
  <c r="BX1009" i="6"/>
  <c r="CA1009" i="6"/>
  <c r="BM1009" i="6"/>
  <c r="BR1009" i="6"/>
  <c r="BU1009" i="6"/>
  <c r="CS1009" i="6"/>
  <c r="CG1009" i="6"/>
  <c r="CM1009" i="6"/>
  <c r="BP1009" i="6"/>
  <c r="CY1009" i="6"/>
  <c r="J1009" i="6"/>
  <c r="AT1008" i="6"/>
  <c r="AU1008" i="6"/>
  <c r="AS1008" i="6"/>
  <c r="DE1007" i="6"/>
  <c r="DF1007" i="6"/>
  <c r="DG1007" i="6"/>
  <c r="BW1007" i="6"/>
  <c r="BV1008" i="6"/>
  <c r="BT1007" i="6"/>
  <c r="CB1006" i="6"/>
  <c r="CC1006" i="6" s="1"/>
  <c r="H1008" i="6"/>
  <c r="BS1009" i="6" l="1"/>
  <c r="N1008" i="6"/>
  <c r="X1009" i="6"/>
  <c r="A1009" i="6"/>
  <c r="E1009" i="6"/>
  <c r="U1009" i="6"/>
  <c r="AP1009" i="6"/>
  <c r="O1009" i="6"/>
  <c r="R1009" i="6"/>
  <c r="L1009" i="6"/>
  <c r="D1009" i="6"/>
  <c r="AG1009" i="6"/>
  <c r="M1009" i="6"/>
  <c r="B1010" i="6"/>
  <c r="AM1009" i="6"/>
  <c r="AJ1009" i="6"/>
  <c r="F1009" i="6"/>
  <c r="G1009" i="6" s="1"/>
  <c r="AA1009" i="6"/>
  <c r="AD1009" i="6"/>
  <c r="I1009" i="6"/>
  <c r="K1009" i="6" s="1"/>
  <c r="BZ1009" i="6"/>
  <c r="BY1010" i="6"/>
  <c r="BN1011" i="6"/>
  <c r="BU1010" i="6"/>
  <c r="BP1010" i="6"/>
  <c r="BQ1010" i="6"/>
  <c r="BM1010" i="6"/>
  <c r="CG1010" i="6"/>
  <c r="BX1010" i="6"/>
  <c r="BR1010" i="6"/>
  <c r="CS1010" i="6"/>
  <c r="CY1010" i="6"/>
  <c r="CA1010" i="6"/>
  <c r="CM1010" i="6"/>
  <c r="AT1009" i="6"/>
  <c r="AU1009" i="6"/>
  <c r="AS1009" i="6"/>
  <c r="DE1008" i="6"/>
  <c r="BW1008" i="6"/>
  <c r="DF1008" i="6"/>
  <c r="BV1009" i="6"/>
  <c r="DG1008" i="6"/>
  <c r="BT1008" i="6"/>
  <c r="CB1007" i="6"/>
  <c r="CC1007" i="6" s="1"/>
  <c r="H1009" i="6"/>
  <c r="P1008" i="6"/>
  <c r="Q1008" i="6" s="1"/>
  <c r="BS1010" i="6" l="1"/>
  <c r="AJ1010" i="6"/>
  <c r="AA1010" i="6"/>
  <c r="AG1010" i="6"/>
  <c r="R1010" i="6"/>
  <c r="E1010" i="6"/>
  <c r="M1010" i="6"/>
  <c r="A1010" i="6"/>
  <c r="F1010" i="6"/>
  <c r="G1010" i="6" s="1"/>
  <c r="D1010" i="6"/>
  <c r="O1010" i="6"/>
  <c r="AM1010" i="6"/>
  <c r="AD1010" i="6"/>
  <c r="I1010" i="6"/>
  <c r="U1010" i="6"/>
  <c r="X1010" i="6"/>
  <c r="L1010" i="6"/>
  <c r="AP1010" i="6"/>
  <c r="B1011" i="6"/>
  <c r="J1010" i="6"/>
  <c r="N1009" i="6"/>
  <c r="BY1011" i="6"/>
  <c r="BN1012" i="6"/>
  <c r="BP1011" i="6"/>
  <c r="BX1011" i="6"/>
  <c r="BQ1011" i="6"/>
  <c r="BU1011" i="6"/>
  <c r="BR1011" i="6"/>
  <c r="BS1011" i="6" s="1"/>
  <c r="CM1011" i="6"/>
  <c r="CG1011" i="6"/>
  <c r="CS1011" i="6"/>
  <c r="CY1011" i="6"/>
  <c r="CA1011" i="6"/>
  <c r="BM1011" i="6"/>
  <c r="BZ1010" i="6"/>
  <c r="J1011" i="6"/>
  <c r="DF1009" i="6"/>
  <c r="DG1009" i="6"/>
  <c r="BW1009" i="6"/>
  <c r="DE1009" i="6"/>
  <c r="BV1010" i="6"/>
  <c r="BT1009" i="6"/>
  <c r="CB1008" i="6"/>
  <c r="CC1008" i="6" s="1"/>
  <c r="P1009" i="6"/>
  <c r="Q1009" i="6" s="1"/>
  <c r="H1010" i="6"/>
  <c r="K1010" i="6" l="1"/>
  <c r="P1010" i="6" s="1"/>
  <c r="Q1010" i="6" s="1"/>
  <c r="N1010" i="6"/>
  <c r="AS1010" i="6"/>
  <c r="AU1010" i="6"/>
  <c r="AT1010" i="6"/>
  <c r="R1011" i="6"/>
  <c r="AA1011" i="6"/>
  <c r="U1011" i="6"/>
  <c r="F1011" i="6"/>
  <c r="G1011" i="6" s="1"/>
  <c r="AP1011" i="6"/>
  <c r="AM1011" i="6"/>
  <c r="X1011" i="6"/>
  <c r="I1011" i="6"/>
  <c r="K1011" i="6" s="1"/>
  <c r="AD1011" i="6"/>
  <c r="M1011" i="6"/>
  <c r="A1011" i="6"/>
  <c r="B1012" i="6"/>
  <c r="AG1011" i="6"/>
  <c r="E1011" i="6"/>
  <c r="AJ1011" i="6"/>
  <c r="D1011" i="6"/>
  <c r="O1011" i="6"/>
  <c r="L1011" i="6"/>
  <c r="BZ1011" i="6"/>
  <c r="BY1012" i="6"/>
  <c r="BN1013" i="6"/>
  <c r="BM1012" i="6"/>
  <c r="BR1012" i="6"/>
  <c r="BS1012" i="6" s="1"/>
  <c r="BU1012" i="6"/>
  <c r="BQ1012" i="6"/>
  <c r="CS1012" i="6"/>
  <c r="CA1012" i="6"/>
  <c r="BX1012" i="6"/>
  <c r="CG1012" i="6"/>
  <c r="CM1012" i="6"/>
  <c r="BP1012" i="6"/>
  <c r="CY1012" i="6"/>
  <c r="AU1011" i="6"/>
  <c r="AS1011" i="6"/>
  <c r="AT1011" i="6"/>
  <c r="J1012" i="6"/>
  <c r="BW1010" i="6"/>
  <c r="BV1011" i="6"/>
  <c r="DF1010" i="6"/>
  <c r="DE1010" i="6"/>
  <c r="DG1010" i="6"/>
  <c r="BT1010" i="6"/>
  <c r="CB1009" i="6"/>
  <c r="CC1009" i="6" s="1"/>
  <c r="H1011" i="6"/>
  <c r="AP1012" i="6" l="1"/>
  <c r="I1012" i="6"/>
  <c r="AM1012" i="6"/>
  <c r="R1012" i="6"/>
  <c r="B1013" i="6"/>
  <c r="M1012" i="6"/>
  <c r="AJ1012" i="6"/>
  <c r="O1012" i="6"/>
  <c r="D1012" i="6"/>
  <c r="F1012" i="6"/>
  <c r="G1012" i="6" s="1"/>
  <c r="AA1012" i="6"/>
  <c r="AG1012" i="6"/>
  <c r="X1012" i="6"/>
  <c r="A1012" i="6"/>
  <c r="AD1012" i="6"/>
  <c r="E1012" i="6"/>
  <c r="U1012" i="6"/>
  <c r="L1012" i="6"/>
  <c r="N1011" i="6"/>
  <c r="BY1013" i="6"/>
  <c r="BN1014" i="6"/>
  <c r="BM1013" i="6"/>
  <c r="BP1013" i="6"/>
  <c r="CA1013" i="6"/>
  <c r="BQ1013" i="6"/>
  <c r="BX1013" i="6"/>
  <c r="CS1013" i="6"/>
  <c r="CG1013" i="6"/>
  <c r="CM1013" i="6"/>
  <c r="CY1013" i="6"/>
  <c r="BU1013" i="6"/>
  <c r="BZ1012" i="6"/>
  <c r="AS1012" i="6"/>
  <c r="K1012" i="6"/>
  <c r="AU1012" i="6"/>
  <c r="AT1012" i="6"/>
  <c r="DF1011" i="6"/>
  <c r="DE1011" i="6"/>
  <c r="DG1011" i="6"/>
  <c r="BW1011" i="6"/>
  <c r="BV1012" i="6"/>
  <c r="BT1011" i="6"/>
  <c r="CB1010" i="6"/>
  <c r="CC1010" i="6" s="1"/>
  <c r="H1012" i="6"/>
  <c r="P1011" i="6"/>
  <c r="Q1011" i="6" s="1"/>
  <c r="X1013" i="6" l="1"/>
  <c r="U1013" i="6"/>
  <c r="AP1013" i="6"/>
  <c r="A1013" i="6"/>
  <c r="AD1013" i="6"/>
  <c r="F1013" i="6"/>
  <c r="G1013" i="6" s="1"/>
  <c r="M1013" i="6"/>
  <c r="AG1013" i="6"/>
  <c r="L1013" i="6"/>
  <c r="I1013" i="6"/>
  <c r="R1013" i="6"/>
  <c r="AA1013" i="6"/>
  <c r="B1014" i="6"/>
  <c r="AM1013" i="6"/>
  <c r="AJ1013" i="6"/>
  <c r="D1013" i="6"/>
  <c r="O1013" i="6"/>
  <c r="E1013" i="6"/>
  <c r="J1013" i="6"/>
  <c r="AT1013" i="6" s="1"/>
  <c r="BR1013" i="6"/>
  <c r="BS1013" i="6" s="1"/>
  <c r="N1012" i="6"/>
  <c r="BZ1013" i="6"/>
  <c r="BY1014" i="6"/>
  <c r="BN1015" i="6"/>
  <c r="CA1014" i="6"/>
  <c r="BP1014" i="6"/>
  <c r="BU1014" i="6"/>
  <c r="CG1014" i="6"/>
  <c r="BX1014" i="6"/>
  <c r="BM1014" i="6"/>
  <c r="CS1014" i="6"/>
  <c r="CM1014" i="6"/>
  <c r="CY1014" i="6"/>
  <c r="BQ1014" i="6"/>
  <c r="DG1012" i="6"/>
  <c r="DF1012" i="6"/>
  <c r="BW1012" i="6"/>
  <c r="BV1013" i="6"/>
  <c r="DE1012" i="6"/>
  <c r="BT1012" i="6"/>
  <c r="CB1011" i="6"/>
  <c r="CC1011" i="6" s="1"/>
  <c r="P1012" i="6"/>
  <c r="Q1012" i="6" s="1"/>
  <c r="H1013" i="6"/>
  <c r="AU1013" i="6" l="1"/>
  <c r="J1014" i="6"/>
  <c r="AT1014" i="6" s="1"/>
  <c r="K1013" i="6"/>
  <c r="AS1013" i="6"/>
  <c r="R1014" i="6"/>
  <c r="L1014" i="6"/>
  <c r="AJ1014" i="6"/>
  <c r="E1014" i="6"/>
  <c r="X1014" i="6"/>
  <c r="AA1014" i="6"/>
  <c r="AD1014" i="6"/>
  <c r="I1014" i="6"/>
  <c r="D1014" i="6"/>
  <c r="A1014" i="6"/>
  <c r="U1014" i="6"/>
  <c r="AG1014" i="6"/>
  <c r="AM1014" i="6"/>
  <c r="M1014" i="6"/>
  <c r="O1014" i="6"/>
  <c r="AP1014" i="6"/>
  <c r="F1014" i="6"/>
  <c r="G1014" i="6" s="1"/>
  <c r="B1015" i="6"/>
  <c r="BR1015" i="6" s="1"/>
  <c r="BR1014" i="6"/>
  <c r="BS1014" i="6" s="1"/>
  <c r="N1013" i="6"/>
  <c r="BY1015" i="6"/>
  <c r="BN1016" i="6"/>
  <c r="CA1015" i="6"/>
  <c r="BM1015" i="6"/>
  <c r="BP1015" i="6"/>
  <c r="BX1015" i="6"/>
  <c r="CM1015" i="6"/>
  <c r="CG1015" i="6"/>
  <c r="BQ1015" i="6"/>
  <c r="CS1015" i="6"/>
  <c r="CY1015" i="6"/>
  <c r="BU1015" i="6"/>
  <c r="BZ1014" i="6"/>
  <c r="AS1014" i="6"/>
  <c r="DE1013" i="6"/>
  <c r="BW1013" i="6"/>
  <c r="DF1013" i="6"/>
  <c r="DG1013" i="6"/>
  <c r="BV1014" i="6"/>
  <c r="BT1013" i="6"/>
  <c r="CB1012" i="6"/>
  <c r="CC1012" i="6" s="1"/>
  <c r="H1014" i="6"/>
  <c r="P1013" i="6"/>
  <c r="Q1013" i="6" s="1"/>
  <c r="J1015" i="6" l="1"/>
  <c r="AU1015" i="6" s="1"/>
  <c r="AU1014" i="6"/>
  <c r="K1014" i="6"/>
  <c r="BS1015" i="6"/>
  <c r="BZ1015" i="6"/>
  <c r="R1015" i="6"/>
  <c r="E1015" i="6"/>
  <c r="F1015" i="6"/>
  <c r="G1015" i="6" s="1"/>
  <c r="X1015" i="6"/>
  <c r="AA1015" i="6"/>
  <c r="M1015" i="6"/>
  <c r="AG1015" i="6"/>
  <c r="D1015" i="6"/>
  <c r="U1015" i="6"/>
  <c r="O1015" i="6"/>
  <c r="AJ1015" i="6"/>
  <c r="B1016" i="6"/>
  <c r="BR1016" i="6" s="1"/>
  <c r="AP1015" i="6"/>
  <c r="L1015" i="6"/>
  <c r="A1015" i="6"/>
  <c r="AD1015" i="6"/>
  <c r="I1015" i="6"/>
  <c r="K1015" i="6" s="1"/>
  <c r="AM1015" i="6"/>
  <c r="N1014" i="6"/>
  <c r="BY1016" i="6"/>
  <c r="BN1017" i="6"/>
  <c r="BQ1016" i="6"/>
  <c r="BU1016" i="6"/>
  <c r="BP1016" i="6"/>
  <c r="CA1016" i="6"/>
  <c r="CS1016" i="6"/>
  <c r="BX1016" i="6"/>
  <c r="BM1016" i="6"/>
  <c r="CM1016" i="6"/>
  <c r="CG1016" i="6"/>
  <c r="CY1016" i="6"/>
  <c r="AS1015" i="6"/>
  <c r="J1016" i="6"/>
  <c r="DE1014" i="6"/>
  <c r="BV1015" i="6"/>
  <c r="BW1014" i="6"/>
  <c r="DG1014" i="6"/>
  <c r="DF1014" i="6"/>
  <c r="BT1014" i="6"/>
  <c r="CB1013" i="6"/>
  <c r="CC1013" i="6" s="1"/>
  <c r="H1015" i="6"/>
  <c r="P1014" i="6"/>
  <c r="Q1014" i="6" s="1"/>
  <c r="BS1016" i="6" l="1"/>
  <c r="AT1015" i="6"/>
  <c r="N1015" i="6"/>
  <c r="X1016" i="6"/>
  <c r="E1016" i="6"/>
  <c r="U1016" i="6"/>
  <c r="AP1016" i="6"/>
  <c r="M1016" i="6"/>
  <c r="AA1016" i="6"/>
  <c r="D1016" i="6"/>
  <c r="AG1016" i="6"/>
  <c r="F1016" i="6"/>
  <c r="G1016" i="6" s="1"/>
  <c r="B1017" i="6"/>
  <c r="A1016" i="6"/>
  <c r="AD1016" i="6"/>
  <c r="L1016" i="6"/>
  <c r="AM1016" i="6"/>
  <c r="AJ1016" i="6"/>
  <c r="O1016" i="6"/>
  <c r="R1016" i="6"/>
  <c r="I1016" i="6"/>
  <c r="K1016" i="6" s="1"/>
  <c r="BZ1016" i="6"/>
  <c r="BY1017" i="6"/>
  <c r="BN1018" i="6"/>
  <c r="BU1017" i="6"/>
  <c r="BX1017" i="6"/>
  <c r="CA1017" i="6"/>
  <c r="BQ1017" i="6"/>
  <c r="BP1017" i="6"/>
  <c r="CS1017" i="6"/>
  <c r="CG1017" i="6"/>
  <c r="CY1017" i="6"/>
  <c r="BR1017" i="6"/>
  <c r="BS1017" i="6" s="1"/>
  <c r="CM1017" i="6"/>
  <c r="BM1017" i="6"/>
  <c r="AS1016" i="6"/>
  <c r="AU1016" i="6"/>
  <c r="AT1016" i="6"/>
  <c r="J1017" i="6"/>
  <c r="DG1015" i="6"/>
  <c r="DE1015" i="6"/>
  <c r="BV1016" i="6"/>
  <c r="BW1015" i="6"/>
  <c r="DF1015" i="6"/>
  <c r="BT1015" i="6"/>
  <c r="CB1014" i="6"/>
  <c r="CC1014" i="6" s="1"/>
  <c r="P1015" i="6"/>
  <c r="Q1015" i="6" s="1"/>
  <c r="H1016" i="6"/>
  <c r="AJ1017" i="6" l="1"/>
  <c r="A1017" i="6"/>
  <c r="AG1017" i="6"/>
  <c r="R1017" i="6"/>
  <c r="E1017" i="6"/>
  <c r="D1017" i="6"/>
  <c r="X1017" i="6"/>
  <c r="B1018" i="6"/>
  <c r="BR1018" i="6" s="1"/>
  <c r="BS1018" i="6" s="1"/>
  <c r="M1017" i="6"/>
  <c r="U1017" i="6"/>
  <c r="AP1017" i="6"/>
  <c r="O1017" i="6"/>
  <c r="AM1017" i="6"/>
  <c r="AD1017" i="6"/>
  <c r="F1017" i="6"/>
  <c r="G1017" i="6" s="1"/>
  <c r="AA1017" i="6"/>
  <c r="I1017" i="6"/>
  <c r="L1017" i="6"/>
  <c r="N1016" i="6"/>
  <c r="BZ1017" i="6"/>
  <c r="BY1018" i="6"/>
  <c r="BN1019" i="6"/>
  <c r="BX1018" i="6"/>
  <c r="BU1018" i="6"/>
  <c r="CA1018" i="6"/>
  <c r="BP1018" i="6"/>
  <c r="CG1018" i="6"/>
  <c r="BM1018" i="6"/>
  <c r="CS1018" i="6"/>
  <c r="BQ1018" i="6"/>
  <c r="CY1018" i="6"/>
  <c r="CM1018" i="6"/>
  <c r="AU1017" i="6"/>
  <c r="K1017" i="6"/>
  <c r="AS1017" i="6"/>
  <c r="AT1017" i="6"/>
  <c r="BV1017" i="6"/>
  <c r="BW1016" i="6"/>
  <c r="DG1016" i="6"/>
  <c r="DF1016" i="6"/>
  <c r="DE1016" i="6"/>
  <c r="BT1016" i="6"/>
  <c r="CB1015" i="6"/>
  <c r="CC1015" i="6" s="1"/>
  <c r="H1017" i="6"/>
  <c r="P1016" i="6"/>
  <c r="Q1016" i="6" s="1"/>
  <c r="N1017" i="6" l="1"/>
  <c r="AD1018" i="6"/>
  <c r="E1018" i="6"/>
  <c r="AJ1018" i="6"/>
  <c r="M1018" i="6"/>
  <c r="L1018" i="6"/>
  <c r="D1018" i="6"/>
  <c r="AP1018" i="6"/>
  <c r="U1018" i="6"/>
  <c r="X1018" i="6"/>
  <c r="I1018" i="6"/>
  <c r="AG1018" i="6"/>
  <c r="F1018" i="6"/>
  <c r="G1018" i="6" s="1"/>
  <c r="AM1018" i="6"/>
  <c r="O1018" i="6"/>
  <c r="A1018" i="6"/>
  <c r="B1019" i="6"/>
  <c r="R1018" i="6"/>
  <c r="AA1018" i="6"/>
  <c r="J1018" i="6"/>
  <c r="AU1018" i="6" s="1"/>
  <c r="BZ1018" i="6"/>
  <c r="BY1019" i="6"/>
  <c r="BN1020" i="6"/>
  <c r="BU1019" i="6"/>
  <c r="CA1019" i="6"/>
  <c r="BP1019" i="6"/>
  <c r="BQ1019" i="6"/>
  <c r="CM1019" i="6"/>
  <c r="CG1019" i="6"/>
  <c r="BX1019" i="6"/>
  <c r="CS1019" i="6"/>
  <c r="BR1019" i="6"/>
  <c r="BS1019" i="6" s="1"/>
  <c r="CY1019" i="6"/>
  <c r="BM1019" i="6"/>
  <c r="DF1017" i="6"/>
  <c r="DE1017" i="6"/>
  <c r="BW1017" i="6"/>
  <c r="BV1018" i="6"/>
  <c r="DG1017" i="6"/>
  <c r="BT1017" i="6"/>
  <c r="CB1016" i="6"/>
  <c r="CC1016" i="6" s="1"/>
  <c r="H1018" i="6"/>
  <c r="P1017" i="6"/>
  <c r="Q1017" i="6" s="1"/>
  <c r="AS1018" i="6" l="1"/>
  <c r="K1018" i="6"/>
  <c r="N1018" i="6"/>
  <c r="J1019" i="6"/>
  <c r="AT1019" i="6" s="1"/>
  <c r="AT1018" i="6"/>
  <c r="R1019" i="6"/>
  <c r="D1019" i="6"/>
  <c r="AD1019" i="6"/>
  <c r="O1019" i="6"/>
  <c r="B1020" i="6"/>
  <c r="X1019" i="6"/>
  <c r="L1019" i="6"/>
  <c r="U1019" i="6"/>
  <c r="AG1019" i="6"/>
  <c r="E1019" i="6"/>
  <c r="M1019" i="6"/>
  <c r="AA1019" i="6"/>
  <c r="A1019" i="6"/>
  <c r="AJ1019" i="6"/>
  <c r="F1019" i="6"/>
  <c r="G1019" i="6" s="1"/>
  <c r="I1019" i="6"/>
  <c r="AP1019" i="6"/>
  <c r="AM1019" i="6"/>
  <c r="BZ1019" i="6"/>
  <c r="BY1020" i="6"/>
  <c r="BN1021" i="6"/>
  <c r="BP1020" i="6"/>
  <c r="BM1020" i="6"/>
  <c r="BX1020" i="6"/>
  <c r="CA1020" i="6"/>
  <c r="BU1020" i="6"/>
  <c r="CS1020" i="6"/>
  <c r="BQ1020" i="6"/>
  <c r="CG1020" i="6"/>
  <c r="CM1020" i="6"/>
  <c r="CY1020" i="6"/>
  <c r="BW1018" i="6"/>
  <c r="BV1019" i="6"/>
  <c r="DF1018" i="6"/>
  <c r="DG1018" i="6"/>
  <c r="DE1018" i="6"/>
  <c r="BT1018" i="6"/>
  <c r="CB1017" i="6"/>
  <c r="CC1017" i="6" s="1"/>
  <c r="H1019" i="6"/>
  <c r="P1018" i="6"/>
  <c r="Q1018" i="6" s="1"/>
  <c r="AS1019" i="6" l="1"/>
  <c r="K1019" i="6"/>
  <c r="N1019" i="6"/>
  <c r="AU1019" i="6"/>
  <c r="AD1020" i="6"/>
  <c r="E1020" i="6"/>
  <c r="L1020" i="6"/>
  <c r="F1020" i="6"/>
  <c r="G1020" i="6" s="1"/>
  <c r="R1020" i="6"/>
  <c r="D1020" i="6"/>
  <c r="A1020" i="6"/>
  <c r="AA1020" i="6"/>
  <c r="M1020" i="6"/>
  <c r="B1021" i="6"/>
  <c r="BR1021" i="6" s="1"/>
  <c r="U1020" i="6"/>
  <c r="AP1020" i="6"/>
  <c r="AG1020" i="6"/>
  <c r="AJ1020" i="6"/>
  <c r="O1020" i="6"/>
  <c r="AM1020" i="6"/>
  <c r="X1020" i="6"/>
  <c r="I1020" i="6"/>
  <c r="J1020" i="6"/>
  <c r="AS1020" i="6" s="1"/>
  <c r="BR1020" i="6"/>
  <c r="BS1020" i="6" s="1"/>
  <c r="BY1021" i="6"/>
  <c r="BN1022" i="6"/>
  <c r="BM1021" i="6"/>
  <c r="BU1021" i="6"/>
  <c r="CA1021" i="6"/>
  <c r="BP1021" i="6"/>
  <c r="BQ1021" i="6"/>
  <c r="BX1021" i="6"/>
  <c r="CS1021" i="6"/>
  <c r="CG1021" i="6"/>
  <c r="CM1021" i="6"/>
  <c r="CY1021" i="6"/>
  <c r="BZ1020" i="6"/>
  <c r="DE1019" i="6"/>
  <c r="DG1019" i="6"/>
  <c r="DF1019" i="6"/>
  <c r="BW1019" i="6"/>
  <c r="BV1020" i="6"/>
  <c r="BT1019" i="6"/>
  <c r="CB1018" i="6"/>
  <c r="CC1018" i="6" s="1"/>
  <c r="H1020" i="6"/>
  <c r="P1019" i="6"/>
  <c r="Q1019" i="6" s="1"/>
  <c r="K1020" i="6" l="1"/>
  <c r="AU1020" i="6"/>
  <c r="N1020" i="6"/>
  <c r="J1021" i="6"/>
  <c r="AT1021" i="6" s="1"/>
  <c r="AT1020" i="6"/>
  <c r="BS1021" i="6"/>
  <c r="M1021" i="6"/>
  <c r="AG1021" i="6"/>
  <c r="B1022" i="6"/>
  <c r="AM1021" i="6"/>
  <c r="R1021" i="6"/>
  <c r="F1021" i="6"/>
  <c r="G1021" i="6" s="1"/>
  <c r="L1021" i="6"/>
  <c r="A1021" i="6"/>
  <c r="X1021" i="6"/>
  <c r="U1021" i="6"/>
  <c r="AJ1021" i="6"/>
  <c r="E1021" i="6"/>
  <c r="I1021" i="6"/>
  <c r="AP1021" i="6"/>
  <c r="D1021" i="6"/>
  <c r="AA1021" i="6"/>
  <c r="AD1021" i="6"/>
  <c r="O1021" i="6"/>
  <c r="BZ1021" i="6"/>
  <c r="BY1022" i="6"/>
  <c r="BN1023" i="6"/>
  <c r="BP1022" i="6"/>
  <c r="BX1022" i="6"/>
  <c r="BU1022" i="6"/>
  <c r="CA1022" i="6"/>
  <c r="BM1022" i="6"/>
  <c r="CG1022" i="6"/>
  <c r="CM1022" i="6"/>
  <c r="BR1022" i="6"/>
  <c r="CS1022" i="6"/>
  <c r="CY1022" i="6"/>
  <c r="BQ1022" i="6"/>
  <c r="DF1020" i="6"/>
  <c r="BV1021" i="6"/>
  <c r="BW1020" i="6"/>
  <c r="DE1020" i="6"/>
  <c r="DG1020" i="6"/>
  <c r="BT1020" i="6"/>
  <c r="CB1019" i="6"/>
  <c r="CC1019" i="6" s="1"/>
  <c r="H1021" i="6"/>
  <c r="P1020" i="6"/>
  <c r="Q1020" i="6" s="1"/>
  <c r="AU1021" i="6" l="1"/>
  <c r="AS1021" i="6"/>
  <c r="K1021" i="6"/>
  <c r="N1021" i="6"/>
  <c r="BS1022" i="6"/>
  <c r="R1022" i="6"/>
  <c r="F1022" i="6"/>
  <c r="G1022" i="6" s="1"/>
  <c r="AD1022" i="6"/>
  <c r="I1022" i="6"/>
  <c r="X1022" i="6"/>
  <c r="O1022" i="6"/>
  <c r="AP1022" i="6"/>
  <c r="L1022" i="6"/>
  <c r="AM1022" i="6"/>
  <c r="AA1022" i="6"/>
  <c r="B1023" i="6"/>
  <c r="BR1023" i="6" s="1"/>
  <c r="A1022" i="6"/>
  <c r="AJ1022" i="6"/>
  <c r="M1022" i="6"/>
  <c r="E1022" i="6"/>
  <c r="D1022" i="6"/>
  <c r="U1022" i="6"/>
  <c r="AG1022" i="6"/>
  <c r="J1022" i="6"/>
  <c r="BZ1022" i="6"/>
  <c r="BY1023" i="6"/>
  <c r="BN1024" i="6"/>
  <c r="CA1023" i="6"/>
  <c r="BM1023" i="6"/>
  <c r="BQ1023" i="6"/>
  <c r="BX1023" i="6"/>
  <c r="CG1023" i="6"/>
  <c r="CM1023" i="6"/>
  <c r="BP1023" i="6"/>
  <c r="CS1023" i="6"/>
  <c r="CY1023" i="6"/>
  <c r="BU1023" i="6"/>
  <c r="DF1021" i="6"/>
  <c r="DE1021" i="6"/>
  <c r="BW1021" i="6"/>
  <c r="BV1022" i="6"/>
  <c r="DG1021" i="6"/>
  <c r="BT1021" i="6"/>
  <c r="CB1020" i="6"/>
  <c r="CC1020" i="6" s="1"/>
  <c r="H1022" i="6"/>
  <c r="P1021" i="6"/>
  <c r="Q1021" i="6" s="1"/>
  <c r="K1022" i="6" l="1"/>
  <c r="P1022" i="6" s="1"/>
  <c r="Q1022" i="6" s="1"/>
  <c r="AS1022" i="6"/>
  <c r="J1023" i="6"/>
  <c r="AT1023" i="6" s="1"/>
  <c r="AU1022" i="6"/>
  <c r="AT1022" i="6"/>
  <c r="N1022" i="6"/>
  <c r="BS1023" i="6"/>
  <c r="M1023" i="6"/>
  <c r="U1023" i="6"/>
  <c r="R1023" i="6"/>
  <c r="A1023" i="6"/>
  <c r="F1023" i="6"/>
  <c r="G1023" i="6" s="1"/>
  <c r="AG1023" i="6"/>
  <c r="E1023" i="6"/>
  <c r="I1023" i="6"/>
  <c r="AJ1023" i="6"/>
  <c r="O1023" i="6"/>
  <c r="AM1023" i="6"/>
  <c r="AD1023" i="6"/>
  <c r="X1023" i="6"/>
  <c r="D1023" i="6"/>
  <c r="B1024" i="6"/>
  <c r="J1024" i="6" s="1"/>
  <c r="AP1023" i="6"/>
  <c r="L1023" i="6"/>
  <c r="AA1023" i="6"/>
  <c r="BY1024" i="6"/>
  <c r="BN1025" i="6"/>
  <c r="BQ1024" i="6"/>
  <c r="CA1024" i="6"/>
  <c r="CS1024" i="6"/>
  <c r="BX1024" i="6"/>
  <c r="BP1024" i="6"/>
  <c r="BM1024" i="6"/>
  <c r="CG1024" i="6"/>
  <c r="BU1024" i="6"/>
  <c r="CM1024" i="6"/>
  <c r="CY1024" i="6"/>
  <c r="BZ1023" i="6"/>
  <c r="BW1022" i="6"/>
  <c r="DG1022" i="6"/>
  <c r="BV1023" i="6"/>
  <c r="DF1022" i="6"/>
  <c r="DE1022" i="6"/>
  <c r="BT1022" i="6"/>
  <c r="CB1021" i="6"/>
  <c r="CC1021" i="6" s="1"/>
  <c r="H1023" i="6"/>
  <c r="AU1023" i="6" l="1"/>
  <c r="AS1023" i="6"/>
  <c r="K1023" i="6"/>
  <c r="BZ1024" i="6"/>
  <c r="M1024" i="6"/>
  <c r="AA1024" i="6"/>
  <c r="AD1024" i="6"/>
  <c r="F1024" i="6"/>
  <c r="G1024" i="6" s="1"/>
  <c r="A1024" i="6"/>
  <c r="AJ1024" i="6"/>
  <c r="AG1024" i="6"/>
  <c r="D1024" i="6"/>
  <c r="AM1024" i="6"/>
  <c r="AP1024" i="6"/>
  <c r="O1024" i="6"/>
  <c r="U1024" i="6"/>
  <c r="E1024" i="6"/>
  <c r="L1024" i="6"/>
  <c r="R1024" i="6"/>
  <c r="I1024" i="6"/>
  <c r="K1024" i="6" s="1"/>
  <c r="X1024" i="6"/>
  <c r="B1025" i="6"/>
  <c r="J1025" i="6" s="1"/>
  <c r="BR1024" i="6"/>
  <c r="BS1024" i="6" s="1"/>
  <c r="N1023" i="6"/>
  <c r="BY1025" i="6"/>
  <c r="BN1026" i="6"/>
  <c r="BQ1025" i="6"/>
  <c r="BX1025" i="6"/>
  <c r="CA1025" i="6"/>
  <c r="BR1025" i="6"/>
  <c r="BM1025" i="6"/>
  <c r="BU1025" i="6"/>
  <c r="BP1025" i="6"/>
  <c r="CS1025" i="6"/>
  <c r="CG1025" i="6"/>
  <c r="CY1025" i="6"/>
  <c r="CM1025" i="6"/>
  <c r="AS1024" i="6"/>
  <c r="AT1024" i="6"/>
  <c r="AU1024" i="6"/>
  <c r="DG1023" i="6"/>
  <c r="DE1023" i="6"/>
  <c r="DF1023" i="6"/>
  <c r="BW1023" i="6"/>
  <c r="BV1024" i="6"/>
  <c r="BT1023" i="6"/>
  <c r="CB1022" i="6"/>
  <c r="CC1022" i="6" s="1"/>
  <c r="P1023" i="6"/>
  <c r="Q1023" i="6" s="1"/>
  <c r="H1024" i="6"/>
  <c r="N1024" i="6" l="1"/>
  <c r="BS1025" i="6"/>
  <c r="R1025" i="6"/>
  <c r="U1025" i="6"/>
  <c r="X1025" i="6"/>
  <c r="AG1025" i="6"/>
  <c r="AA1025" i="6"/>
  <c r="E1025" i="6"/>
  <c r="AM1025" i="6"/>
  <c r="O1025" i="6"/>
  <c r="M1025" i="6"/>
  <c r="L1025" i="6"/>
  <c r="I1025" i="6"/>
  <c r="AP1025" i="6"/>
  <c r="A1025" i="6"/>
  <c r="AJ1025" i="6"/>
  <c r="F1025" i="6"/>
  <c r="G1025" i="6" s="1"/>
  <c r="D1025" i="6"/>
  <c r="AD1025" i="6"/>
  <c r="B1026" i="6"/>
  <c r="BR1026" i="6" s="1"/>
  <c r="BZ1025" i="6"/>
  <c r="BY1026" i="6"/>
  <c r="BN1027" i="6"/>
  <c r="BX1026" i="6"/>
  <c r="BU1026" i="6"/>
  <c r="CA1026" i="6"/>
  <c r="BP1026" i="6"/>
  <c r="BM1026" i="6"/>
  <c r="CG1026" i="6"/>
  <c r="CM1026" i="6"/>
  <c r="BQ1026" i="6"/>
  <c r="CY1026" i="6"/>
  <c r="CS1026" i="6"/>
  <c r="AS1025" i="6"/>
  <c r="J1026" i="6"/>
  <c r="AU1025" i="6"/>
  <c r="K1025" i="6"/>
  <c r="AT1025" i="6"/>
  <c r="DF1024" i="6"/>
  <c r="DG1024" i="6"/>
  <c r="BW1024" i="6"/>
  <c r="DE1024" i="6"/>
  <c r="BV1025" i="6"/>
  <c r="BT1024" i="6"/>
  <c r="CB1023" i="6"/>
  <c r="CC1023" i="6" s="1"/>
  <c r="H1025" i="6"/>
  <c r="P1024" i="6"/>
  <c r="Q1024" i="6" s="1"/>
  <c r="BS1026" i="6" l="1"/>
  <c r="R1026" i="6"/>
  <c r="L1026" i="6"/>
  <c r="O1026" i="6"/>
  <c r="U1026" i="6"/>
  <c r="M1026" i="6"/>
  <c r="AA1026" i="6"/>
  <c r="AJ1026" i="6"/>
  <c r="AG1026" i="6"/>
  <c r="I1026" i="6"/>
  <c r="AM1026" i="6"/>
  <c r="AP1026" i="6"/>
  <c r="B1027" i="6"/>
  <c r="A1026" i="6"/>
  <c r="F1026" i="6"/>
  <c r="G1026" i="6" s="1"/>
  <c r="AD1026" i="6"/>
  <c r="D1026" i="6"/>
  <c r="X1026" i="6"/>
  <c r="E1026" i="6"/>
  <c r="N1025" i="6"/>
  <c r="BZ1026" i="6"/>
  <c r="BY1027" i="6"/>
  <c r="BN1028" i="6"/>
  <c r="BX1027" i="6"/>
  <c r="BP1027" i="6"/>
  <c r="BQ1027" i="6"/>
  <c r="BM1027" i="6"/>
  <c r="CA1027" i="6"/>
  <c r="CG1027" i="6"/>
  <c r="CM1027" i="6"/>
  <c r="CS1027" i="6"/>
  <c r="BR1027" i="6"/>
  <c r="CY1027" i="6"/>
  <c r="BU1027" i="6"/>
  <c r="AS1026" i="6"/>
  <c r="K1026" i="6"/>
  <c r="AU1026" i="6"/>
  <c r="AT1026" i="6"/>
  <c r="DG1025" i="6"/>
  <c r="BV1026" i="6"/>
  <c r="DE1025" i="6"/>
  <c r="DF1025" i="6"/>
  <c r="BW1025" i="6"/>
  <c r="BT1025" i="6"/>
  <c r="CB1024" i="6"/>
  <c r="CC1024" i="6" s="1"/>
  <c r="H1026" i="6"/>
  <c r="P1025" i="6"/>
  <c r="Q1025" i="6" s="1"/>
  <c r="BS1027" i="6" l="1"/>
  <c r="AD1027" i="6"/>
  <c r="O1027" i="6"/>
  <c r="U1027" i="6"/>
  <c r="R1027" i="6"/>
  <c r="L1027" i="6"/>
  <c r="A1027" i="6"/>
  <c r="AG1027" i="6"/>
  <c r="AP1027" i="6"/>
  <c r="AM1027" i="6"/>
  <c r="X1027" i="6"/>
  <c r="D1027" i="6"/>
  <c r="M1027" i="6"/>
  <c r="I1027" i="6"/>
  <c r="K1027" i="6" s="1"/>
  <c r="AA1027" i="6"/>
  <c r="AJ1027" i="6"/>
  <c r="F1027" i="6"/>
  <c r="G1027" i="6" s="1"/>
  <c r="B1028" i="6"/>
  <c r="E1027" i="6"/>
  <c r="J1027" i="6"/>
  <c r="AS1027" i="6" s="1"/>
  <c r="N1026" i="6"/>
  <c r="BY1028" i="6"/>
  <c r="BN1029" i="6"/>
  <c r="BR1028" i="6"/>
  <c r="BM1028" i="6"/>
  <c r="BU1028" i="6"/>
  <c r="BX1028" i="6"/>
  <c r="BP1028" i="6"/>
  <c r="CA1028" i="6"/>
  <c r="CS1028" i="6"/>
  <c r="BQ1028" i="6"/>
  <c r="CG1028" i="6"/>
  <c r="CM1028" i="6"/>
  <c r="CY1028" i="6"/>
  <c r="BZ1027" i="6"/>
  <c r="DG1026" i="6"/>
  <c r="BW1026" i="6"/>
  <c r="DE1026" i="6"/>
  <c r="DF1026" i="6"/>
  <c r="BV1027" i="6"/>
  <c r="BT1026" i="6"/>
  <c r="CB1025" i="6"/>
  <c r="CC1025" i="6" s="1"/>
  <c r="P1026" i="6"/>
  <c r="Q1026" i="6" s="1"/>
  <c r="H1027" i="6"/>
  <c r="AT1027" i="6" l="1"/>
  <c r="AU1027" i="6"/>
  <c r="J1028" i="6"/>
  <c r="AT1028" i="6" s="1"/>
  <c r="N1027" i="6"/>
  <c r="BS1028" i="6"/>
  <c r="M1028" i="6"/>
  <c r="AA1028" i="6"/>
  <c r="A1028" i="6"/>
  <c r="U1028" i="6"/>
  <c r="X1028" i="6"/>
  <c r="E1028" i="6"/>
  <c r="L1028" i="6"/>
  <c r="AG1028" i="6"/>
  <c r="AP1028" i="6"/>
  <c r="D1028" i="6"/>
  <c r="AM1028" i="6"/>
  <c r="AJ1028" i="6"/>
  <c r="O1028" i="6"/>
  <c r="F1028" i="6"/>
  <c r="G1028" i="6" s="1"/>
  <c r="AD1028" i="6"/>
  <c r="I1028" i="6"/>
  <c r="R1028" i="6"/>
  <c r="B1029" i="6"/>
  <c r="BR1029" i="6" s="1"/>
  <c r="BZ1028" i="6"/>
  <c r="BY1029" i="6"/>
  <c r="BN1030" i="6"/>
  <c r="BM1029" i="6"/>
  <c r="BU1029" i="6"/>
  <c r="BQ1029" i="6"/>
  <c r="BX1029" i="6"/>
  <c r="BP1029" i="6"/>
  <c r="CS1029" i="6"/>
  <c r="CG1029" i="6"/>
  <c r="CY1029" i="6"/>
  <c r="CM1029" i="6"/>
  <c r="CA1029" i="6"/>
  <c r="AU1028" i="6"/>
  <c r="BV1028" i="6"/>
  <c r="DG1027" i="6"/>
  <c r="DF1027" i="6"/>
  <c r="BW1027" i="6"/>
  <c r="DE1027" i="6"/>
  <c r="BT1027" i="6"/>
  <c r="CB1026" i="6"/>
  <c r="CC1026" i="6" s="1"/>
  <c r="P1027" i="6"/>
  <c r="Q1027" i="6" s="1"/>
  <c r="H1028" i="6"/>
  <c r="AS1028" i="6" l="1"/>
  <c r="J1029" i="6"/>
  <c r="AT1029" i="6" s="1"/>
  <c r="K1028" i="6"/>
  <c r="BS1029" i="6"/>
  <c r="N1028" i="6"/>
  <c r="AD1029" i="6"/>
  <c r="U1029" i="6"/>
  <c r="AA1029" i="6"/>
  <c r="B1030" i="6"/>
  <c r="BR1030" i="6" s="1"/>
  <c r="D1029" i="6"/>
  <c r="R1029" i="6"/>
  <c r="AG1029" i="6"/>
  <c r="L1029" i="6"/>
  <c r="A1029" i="6"/>
  <c r="X1029" i="6"/>
  <c r="E1029" i="6"/>
  <c r="M1029" i="6"/>
  <c r="AJ1029" i="6"/>
  <c r="AP1029" i="6"/>
  <c r="O1029" i="6"/>
  <c r="AM1029" i="6"/>
  <c r="I1029" i="6"/>
  <c r="F1029" i="6"/>
  <c r="G1029" i="6" s="1"/>
  <c r="BY1030" i="6"/>
  <c r="BN1031" i="6"/>
  <c r="BQ1030" i="6"/>
  <c r="CA1030" i="6"/>
  <c r="BM1030" i="6"/>
  <c r="CG1030" i="6"/>
  <c r="CM1030" i="6"/>
  <c r="BX1030" i="6"/>
  <c r="CS1030" i="6"/>
  <c r="CY1030" i="6"/>
  <c r="BU1030" i="6"/>
  <c r="BP1030" i="6"/>
  <c r="BZ1029" i="6"/>
  <c r="AU1029" i="6"/>
  <c r="DF1028" i="6"/>
  <c r="BV1029" i="6"/>
  <c r="DE1028" i="6"/>
  <c r="BW1028" i="6"/>
  <c r="DG1028" i="6"/>
  <c r="BT1028" i="6"/>
  <c r="CB1027" i="6"/>
  <c r="CC1027" i="6" s="1"/>
  <c r="P1028" i="6"/>
  <c r="Q1028" i="6" s="1"/>
  <c r="H1029" i="6"/>
  <c r="AS1029" i="6" l="1"/>
  <c r="K1029" i="6"/>
  <c r="BS1030" i="6"/>
  <c r="M1030" i="6"/>
  <c r="L1030" i="6"/>
  <c r="R1030" i="6"/>
  <c r="F1030" i="6"/>
  <c r="G1030" i="6" s="1"/>
  <c r="U1030" i="6"/>
  <c r="AP1030" i="6"/>
  <c r="B1031" i="6"/>
  <c r="AM1030" i="6"/>
  <c r="I1030" i="6"/>
  <c r="A1030" i="6"/>
  <c r="AG1030" i="6"/>
  <c r="AJ1030" i="6"/>
  <c r="D1030" i="6"/>
  <c r="AA1030" i="6"/>
  <c r="X1030" i="6"/>
  <c r="O1030" i="6"/>
  <c r="AD1030" i="6"/>
  <c r="E1030" i="6"/>
  <c r="J1030" i="6"/>
  <c r="AU1030" i="6" s="1"/>
  <c r="BZ1030" i="6"/>
  <c r="N1029" i="6"/>
  <c r="BY1031" i="6"/>
  <c r="BN1032" i="6"/>
  <c r="CA1031" i="6"/>
  <c r="BQ1031" i="6"/>
  <c r="BM1031" i="6"/>
  <c r="BR1031" i="6"/>
  <c r="BS1031" i="6" s="1"/>
  <c r="CG1031" i="6"/>
  <c r="CM1031" i="6"/>
  <c r="CS1031" i="6"/>
  <c r="BU1031" i="6"/>
  <c r="BP1031" i="6"/>
  <c r="CY1031" i="6"/>
  <c r="BX1031" i="6"/>
  <c r="DG1029" i="6"/>
  <c r="DE1029" i="6"/>
  <c r="BW1029" i="6"/>
  <c r="DF1029" i="6"/>
  <c r="BV1030" i="6"/>
  <c r="BT1029" i="6"/>
  <c r="CB1028" i="6"/>
  <c r="CC1028" i="6" s="1"/>
  <c r="H1030" i="6"/>
  <c r="P1029" i="6"/>
  <c r="Q1029" i="6" s="1"/>
  <c r="AT1030" i="6" l="1"/>
  <c r="J1031" i="6"/>
  <c r="AS1031" i="6" s="1"/>
  <c r="AS1030" i="6"/>
  <c r="K1030" i="6"/>
  <c r="P1030" i="6" s="1"/>
  <c r="Q1030" i="6" s="1"/>
  <c r="AJ1031" i="6"/>
  <c r="B1032" i="6"/>
  <c r="BR1032" i="6" s="1"/>
  <c r="BS1032" i="6" s="1"/>
  <c r="R1031" i="6"/>
  <c r="O1031" i="6"/>
  <c r="X1031" i="6"/>
  <c r="M1031" i="6"/>
  <c r="I1031" i="6"/>
  <c r="A1031" i="6"/>
  <c r="E1031" i="6"/>
  <c r="AG1031" i="6"/>
  <c r="D1031" i="6"/>
  <c r="U1031" i="6"/>
  <c r="AP1031" i="6"/>
  <c r="L1031" i="6"/>
  <c r="AA1031" i="6"/>
  <c r="AD1031" i="6"/>
  <c r="F1031" i="6"/>
  <c r="G1031" i="6" s="1"/>
  <c r="AM1031" i="6"/>
  <c r="N1030" i="6"/>
  <c r="BZ1031" i="6"/>
  <c r="BY1032" i="6"/>
  <c r="BN1033" i="6"/>
  <c r="BQ1032" i="6"/>
  <c r="BM1032" i="6"/>
  <c r="BU1032" i="6"/>
  <c r="CS1032" i="6"/>
  <c r="BX1032" i="6"/>
  <c r="CG1032" i="6"/>
  <c r="BP1032" i="6"/>
  <c r="CM1032" i="6"/>
  <c r="CA1032" i="6"/>
  <c r="CY1032" i="6"/>
  <c r="AU1031" i="6"/>
  <c r="DE1030" i="6"/>
  <c r="DG1030" i="6"/>
  <c r="BW1030" i="6"/>
  <c r="DF1030" i="6"/>
  <c r="BV1031" i="6"/>
  <c r="BT1030" i="6"/>
  <c r="CB1029" i="6"/>
  <c r="CC1029" i="6" s="1"/>
  <c r="H1031" i="6"/>
  <c r="AT1031" i="6" l="1"/>
  <c r="K1031" i="6"/>
  <c r="J1032" i="6"/>
  <c r="AT1032" i="6" s="1"/>
  <c r="N1031" i="6"/>
  <c r="BZ1032" i="6"/>
  <c r="R1032" i="6"/>
  <c r="B1033" i="6"/>
  <c r="F1032" i="6"/>
  <c r="G1032" i="6" s="1"/>
  <c r="I1032" i="6"/>
  <c r="X1032" i="6"/>
  <c r="O1032" i="6"/>
  <c r="E1032" i="6"/>
  <c r="AA1032" i="6"/>
  <c r="AG1032" i="6"/>
  <c r="M1032" i="6"/>
  <c r="L1032" i="6"/>
  <c r="AP1032" i="6"/>
  <c r="U1032" i="6"/>
  <c r="AD1032" i="6"/>
  <c r="D1032" i="6"/>
  <c r="AM1032" i="6"/>
  <c r="AJ1032" i="6"/>
  <c r="A1032" i="6"/>
  <c r="BY1033" i="6"/>
  <c r="BN1034" i="6"/>
  <c r="BU1033" i="6"/>
  <c r="BX1033" i="6"/>
  <c r="CA1033" i="6"/>
  <c r="BM1033" i="6"/>
  <c r="BQ1033" i="6"/>
  <c r="BP1033" i="6"/>
  <c r="BR1033" i="6"/>
  <c r="BS1033" i="6" s="1"/>
  <c r="CS1033" i="6"/>
  <c r="CG1033" i="6"/>
  <c r="CY1033" i="6"/>
  <c r="CM1033" i="6"/>
  <c r="J1033" i="6"/>
  <c r="DE1031" i="6"/>
  <c r="DG1031" i="6"/>
  <c r="BV1032" i="6"/>
  <c r="DF1031" i="6"/>
  <c r="BW1031" i="6"/>
  <c r="BT1031" i="6"/>
  <c r="CB1030" i="6"/>
  <c r="CC1030" i="6" s="1"/>
  <c r="P1031" i="6"/>
  <c r="Q1031" i="6" s="1"/>
  <c r="H1032" i="6"/>
  <c r="AU1032" i="6" l="1"/>
  <c r="AS1032" i="6"/>
  <c r="K1032" i="6"/>
  <c r="P1032" i="6" s="1"/>
  <c r="Q1032" i="6" s="1"/>
  <c r="R1033" i="6"/>
  <c r="U1033" i="6"/>
  <c r="F1033" i="6"/>
  <c r="G1033" i="6" s="1"/>
  <c r="AD1033" i="6"/>
  <c r="AM1033" i="6"/>
  <c r="X1033" i="6"/>
  <c r="AG1033" i="6"/>
  <c r="M1033" i="6"/>
  <c r="B1034" i="6"/>
  <c r="I1033" i="6"/>
  <c r="K1033" i="6" s="1"/>
  <c r="AA1033" i="6"/>
  <c r="A1033" i="6"/>
  <c r="O1033" i="6"/>
  <c r="AJ1033" i="6"/>
  <c r="E1033" i="6"/>
  <c r="D1033" i="6"/>
  <c r="AP1033" i="6"/>
  <c r="L1033" i="6"/>
  <c r="N1032" i="6"/>
  <c r="BZ1033" i="6"/>
  <c r="BY1034" i="6"/>
  <c r="BX1034" i="6"/>
  <c r="BU1034" i="6"/>
  <c r="BQ1034" i="6"/>
  <c r="BP1034" i="6"/>
  <c r="CG1034" i="6"/>
  <c r="CM1034" i="6"/>
  <c r="CA1034" i="6"/>
  <c r="BM1034" i="6"/>
  <c r="BN1035" i="6"/>
  <c r="CS1034" i="6"/>
  <c r="CY1034" i="6"/>
  <c r="BR1034" i="6"/>
  <c r="BS1034" i="6" s="1"/>
  <c r="AT1033" i="6"/>
  <c r="AU1033" i="6"/>
  <c r="AS1033" i="6"/>
  <c r="J1034" i="6"/>
  <c r="DF1032" i="6"/>
  <c r="BV1033" i="6"/>
  <c r="DG1032" i="6"/>
  <c r="BW1032" i="6"/>
  <c r="DE1032" i="6"/>
  <c r="BT1032" i="6"/>
  <c r="CB1031" i="6"/>
  <c r="CC1031" i="6" s="1"/>
  <c r="H1033" i="6"/>
  <c r="N1033" i="6" l="1"/>
  <c r="AJ1034" i="6"/>
  <c r="AA1034" i="6"/>
  <c r="U1034" i="6"/>
  <c r="AP1034" i="6"/>
  <c r="B1035" i="6"/>
  <c r="X1034" i="6"/>
  <c r="D1034" i="6"/>
  <c r="M1034" i="6"/>
  <c r="E1034" i="6"/>
  <c r="O1034" i="6"/>
  <c r="F1034" i="6"/>
  <c r="G1034" i="6" s="1"/>
  <c r="AM1034" i="6"/>
  <c r="AG1034" i="6"/>
  <c r="I1034" i="6"/>
  <c r="K1034" i="6" s="1"/>
  <c r="AD1034" i="6"/>
  <c r="A1034" i="6"/>
  <c r="R1034" i="6"/>
  <c r="L1034" i="6"/>
  <c r="BY1035" i="6"/>
  <c r="BN1036" i="6"/>
  <c r="BP1035" i="6"/>
  <c r="BX1035" i="6"/>
  <c r="BQ1035" i="6"/>
  <c r="CA1035" i="6"/>
  <c r="CG1035" i="6"/>
  <c r="CM1035" i="6"/>
  <c r="CS1035" i="6"/>
  <c r="CY1035" i="6"/>
  <c r="BR1035" i="6"/>
  <c r="BS1035" i="6" s="1"/>
  <c r="BM1035" i="6"/>
  <c r="BU1035" i="6"/>
  <c r="BZ1034" i="6"/>
  <c r="AT1034" i="6"/>
  <c r="AU1034" i="6"/>
  <c r="AS1034" i="6"/>
  <c r="BW1033" i="6"/>
  <c r="DE1033" i="6"/>
  <c r="DF1033" i="6"/>
  <c r="DG1033" i="6"/>
  <c r="BV1034" i="6"/>
  <c r="BT1033" i="6"/>
  <c r="CB1032" i="6"/>
  <c r="CC1032" i="6" s="1"/>
  <c r="P1033" i="6"/>
  <c r="Q1033" i="6" s="1"/>
  <c r="H1034" i="6"/>
  <c r="R1035" i="6" l="1"/>
  <c r="E1035" i="6"/>
  <c r="M1035" i="6"/>
  <c r="U1035" i="6"/>
  <c r="AG1035" i="6"/>
  <c r="AD1035" i="6"/>
  <c r="I1035" i="6"/>
  <c r="X1035" i="6"/>
  <c r="F1035" i="6"/>
  <c r="G1035" i="6" s="1"/>
  <c r="B1036" i="6"/>
  <c r="AJ1035" i="6"/>
  <c r="D1035" i="6"/>
  <c r="AA1035" i="6"/>
  <c r="AP1035" i="6"/>
  <c r="O1035" i="6"/>
  <c r="AM1035" i="6"/>
  <c r="A1035" i="6"/>
  <c r="L1035" i="6"/>
  <c r="N1034" i="6"/>
  <c r="J1035" i="6"/>
  <c r="BZ1035" i="6"/>
  <c r="BY1036" i="6"/>
  <c r="BN1037" i="6"/>
  <c r="BP1036" i="6"/>
  <c r="BM1036" i="6"/>
  <c r="BR1036" i="6"/>
  <c r="BS1036" i="6" s="1"/>
  <c r="BX1036" i="6"/>
  <c r="CA1036" i="6"/>
  <c r="CS1036" i="6"/>
  <c r="BQ1036" i="6"/>
  <c r="BU1036" i="6"/>
  <c r="CG1036" i="6"/>
  <c r="CY1036" i="6"/>
  <c r="CM1036" i="6"/>
  <c r="BW1034" i="6"/>
  <c r="DF1034" i="6"/>
  <c r="DG1034" i="6"/>
  <c r="DE1034" i="6"/>
  <c r="BV1035" i="6"/>
  <c r="BT1034" i="6"/>
  <c r="CB1033" i="6"/>
  <c r="CC1033" i="6" s="1"/>
  <c r="H1035" i="6"/>
  <c r="P1034" i="6"/>
  <c r="Q1034" i="6" s="1"/>
  <c r="N1035" i="6" l="1"/>
  <c r="K1035" i="6"/>
  <c r="J1036" i="6"/>
  <c r="AS1036" i="6" s="1"/>
  <c r="AU1035" i="6"/>
  <c r="AS1035" i="6"/>
  <c r="AT1035" i="6"/>
  <c r="R1036" i="6"/>
  <c r="I1036" i="6"/>
  <c r="K1036" i="6" s="1"/>
  <c r="L1036" i="6"/>
  <c r="AG1036" i="6"/>
  <c r="D1036" i="6"/>
  <c r="M1036" i="6"/>
  <c r="AA1036" i="6"/>
  <c r="AJ1036" i="6"/>
  <c r="AM1036" i="6"/>
  <c r="A1036" i="6"/>
  <c r="U1036" i="6"/>
  <c r="AP1036" i="6"/>
  <c r="E1036" i="6"/>
  <c r="O1036" i="6"/>
  <c r="X1036" i="6"/>
  <c r="B1037" i="6"/>
  <c r="BR1037" i="6" s="1"/>
  <c r="BS1037" i="6" s="1"/>
  <c r="AD1036" i="6"/>
  <c r="F1036" i="6"/>
  <c r="G1036" i="6" s="1"/>
  <c r="BZ1036" i="6"/>
  <c r="BY1037" i="6"/>
  <c r="BN1038" i="6"/>
  <c r="BM1037" i="6"/>
  <c r="BP1037" i="6"/>
  <c r="BU1037" i="6"/>
  <c r="CS1037" i="6"/>
  <c r="BQ1037" i="6"/>
  <c r="CG1037" i="6"/>
  <c r="CY1037" i="6"/>
  <c r="CM1037" i="6"/>
  <c r="BX1037" i="6"/>
  <c r="CA1037" i="6"/>
  <c r="AU1036" i="6"/>
  <c r="AT1036" i="6"/>
  <c r="DF1035" i="6"/>
  <c r="DG1035" i="6"/>
  <c r="BW1035" i="6"/>
  <c r="BV1036" i="6"/>
  <c r="DE1035" i="6"/>
  <c r="BT1035" i="6"/>
  <c r="CB1034" i="6"/>
  <c r="CC1034" i="6" s="1"/>
  <c r="H1036" i="6"/>
  <c r="P1035" i="6"/>
  <c r="Q1035" i="6" s="1"/>
  <c r="J1037" i="6" l="1"/>
  <c r="AS1037" i="6" s="1"/>
  <c r="N1036" i="6"/>
  <c r="AP1037" i="6"/>
  <c r="B1038" i="6"/>
  <c r="BR1038" i="6" s="1"/>
  <c r="BS1038" i="6" s="1"/>
  <c r="F1037" i="6"/>
  <c r="G1037" i="6" s="1"/>
  <c r="AJ1037" i="6"/>
  <c r="I1037" i="6"/>
  <c r="K1037" i="6" s="1"/>
  <c r="AM1037" i="6"/>
  <c r="AD1037" i="6"/>
  <c r="U1037" i="6"/>
  <c r="R1037" i="6"/>
  <c r="AG1037" i="6"/>
  <c r="X1037" i="6"/>
  <c r="E1037" i="6"/>
  <c r="M1037" i="6"/>
  <c r="AA1037" i="6"/>
  <c r="L1037" i="6"/>
  <c r="A1037" i="6"/>
  <c r="D1037" i="6"/>
  <c r="O1037" i="6"/>
  <c r="BZ1037" i="6"/>
  <c r="BY1038" i="6"/>
  <c r="BN1039" i="6"/>
  <c r="BP1038" i="6"/>
  <c r="BM1038" i="6"/>
  <c r="BX1038" i="6"/>
  <c r="CG1038" i="6"/>
  <c r="CM1038" i="6"/>
  <c r="BU1038" i="6"/>
  <c r="CS1038" i="6"/>
  <c r="CY1038" i="6"/>
  <c r="BQ1038" i="6"/>
  <c r="CA1038" i="6"/>
  <c r="AU1037" i="6"/>
  <c r="J1038" i="6"/>
  <c r="DF1036" i="6"/>
  <c r="BV1037" i="6"/>
  <c r="DG1036" i="6"/>
  <c r="DE1036" i="6"/>
  <c r="BW1036" i="6"/>
  <c r="BT1036" i="6"/>
  <c r="CB1035" i="6"/>
  <c r="CC1035" i="6" s="1"/>
  <c r="P1036" i="6"/>
  <c r="Q1036" i="6" s="1"/>
  <c r="H1037" i="6"/>
  <c r="AT1037" i="6" l="1"/>
  <c r="N1037" i="6"/>
  <c r="AD1038" i="6"/>
  <c r="O1038" i="6"/>
  <c r="AJ1038" i="6"/>
  <c r="M1038" i="6"/>
  <c r="B1039" i="6"/>
  <c r="F1038" i="6"/>
  <c r="G1038" i="6" s="1"/>
  <c r="E1038" i="6"/>
  <c r="I1038" i="6"/>
  <c r="A1038" i="6"/>
  <c r="U1038" i="6"/>
  <c r="AP1038" i="6"/>
  <c r="D1038" i="6"/>
  <c r="AG1038" i="6"/>
  <c r="AM1038" i="6"/>
  <c r="R1038" i="6"/>
  <c r="AA1038" i="6"/>
  <c r="X1038" i="6"/>
  <c r="L1038" i="6"/>
  <c r="BZ1038" i="6"/>
  <c r="BY1039" i="6"/>
  <c r="BN1040" i="6"/>
  <c r="CA1039" i="6"/>
  <c r="BQ1039" i="6"/>
  <c r="BM1039" i="6"/>
  <c r="BP1039" i="6"/>
  <c r="BX1039" i="6"/>
  <c r="CG1039" i="6"/>
  <c r="CM1039" i="6"/>
  <c r="CS1039" i="6"/>
  <c r="CY1039" i="6"/>
  <c r="BU1039" i="6"/>
  <c r="AS1038" i="6"/>
  <c r="AT1038" i="6"/>
  <c r="AU1038" i="6"/>
  <c r="K1038" i="6"/>
  <c r="DG1037" i="6"/>
  <c r="BW1037" i="6"/>
  <c r="DF1037" i="6"/>
  <c r="BV1038" i="6"/>
  <c r="DE1037" i="6"/>
  <c r="BT1037" i="6"/>
  <c r="CB1036" i="6"/>
  <c r="CC1036" i="6" s="1"/>
  <c r="H1038" i="6"/>
  <c r="P1037" i="6"/>
  <c r="Q1037" i="6" s="1"/>
  <c r="N1038" i="6" l="1"/>
  <c r="AJ1039" i="6"/>
  <c r="A1039" i="6"/>
  <c r="AM1039" i="6"/>
  <c r="AD1039" i="6"/>
  <c r="O1039" i="6"/>
  <c r="B1040" i="6"/>
  <c r="BR1040" i="6" s="1"/>
  <c r="M1039" i="6"/>
  <c r="U1039" i="6"/>
  <c r="R1039" i="6"/>
  <c r="F1039" i="6"/>
  <c r="G1039" i="6" s="1"/>
  <c r="X1039" i="6"/>
  <c r="E1039" i="6"/>
  <c r="D1039" i="6"/>
  <c r="AA1039" i="6"/>
  <c r="AP1039" i="6"/>
  <c r="L1039" i="6"/>
  <c r="AG1039" i="6"/>
  <c r="I1039" i="6"/>
  <c r="J1039" i="6"/>
  <c r="J1040" i="6" s="1"/>
  <c r="BR1039" i="6"/>
  <c r="BS1039" i="6" s="1"/>
  <c r="BY1040" i="6"/>
  <c r="BN1041" i="6"/>
  <c r="BQ1040" i="6"/>
  <c r="BX1040" i="6"/>
  <c r="BU1040" i="6"/>
  <c r="CA1040" i="6"/>
  <c r="CS1040" i="6"/>
  <c r="BP1040" i="6"/>
  <c r="BM1040" i="6"/>
  <c r="CG1040" i="6"/>
  <c r="CM1040" i="6"/>
  <c r="CY1040" i="6"/>
  <c r="BZ1039" i="6"/>
  <c r="BV1039" i="6"/>
  <c r="DG1038" i="6"/>
  <c r="DE1038" i="6"/>
  <c r="DF1038" i="6"/>
  <c r="BW1038" i="6"/>
  <c r="BT1038" i="6"/>
  <c r="CB1037" i="6"/>
  <c r="CC1037" i="6" s="1"/>
  <c r="P1038" i="6"/>
  <c r="Q1038" i="6" s="1"/>
  <c r="H1039" i="6"/>
  <c r="AU1039" i="6" l="1"/>
  <c r="K1039" i="6"/>
  <c r="AS1039" i="6"/>
  <c r="AT1039" i="6"/>
  <c r="R1040" i="6"/>
  <c r="L1040" i="6"/>
  <c r="O1040" i="6"/>
  <c r="A1040" i="6"/>
  <c r="F1040" i="6"/>
  <c r="G1040" i="6" s="1"/>
  <c r="M1040" i="6"/>
  <c r="B1041" i="6"/>
  <c r="E1040" i="6"/>
  <c r="AD1040" i="6"/>
  <c r="I1040" i="6"/>
  <c r="K1040" i="6" s="1"/>
  <c r="X1040" i="6"/>
  <c r="AA1040" i="6"/>
  <c r="AP1040" i="6"/>
  <c r="D1040" i="6"/>
  <c r="U1040" i="6"/>
  <c r="AG1040" i="6"/>
  <c r="AJ1040" i="6"/>
  <c r="AM1040" i="6"/>
  <c r="BS1040" i="6"/>
  <c r="N1039" i="6"/>
  <c r="BZ1040" i="6"/>
  <c r="BY1041" i="6"/>
  <c r="BN1042" i="6"/>
  <c r="BX1041" i="6"/>
  <c r="BU1041" i="6"/>
  <c r="CA1041" i="6"/>
  <c r="BQ1041" i="6"/>
  <c r="BM1041" i="6"/>
  <c r="BR1041" i="6"/>
  <c r="CS1041" i="6"/>
  <c r="BP1041" i="6"/>
  <c r="CG1041" i="6"/>
  <c r="CM1041" i="6"/>
  <c r="CY1041" i="6"/>
  <c r="AT1040" i="6"/>
  <c r="J1041" i="6"/>
  <c r="AS1040" i="6"/>
  <c r="AU1040" i="6"/>
  <c r="DE1039" i="6"/>
  <c r="DF1039" i="6"/>
  <c r="DG1039" i="6"/>
  <c r="BW1039" i="6"/>
  <c r="BV1040" i="6"/>
  <c r="BT1039" i="6"/>
  <c r="CB1038" i="6"/>
  <c r="CC1038" i="6" s="1"/>
  <c r="P1039" i="6"/>
  <c r="Q1039" i="6" s="1"/>
  <c r="H1040" i="6"/>
  <c r="BS1041" i="6" l="1"/>
  <c r="AD1041" i="6"/>
  <c r="B1042" i="6"/>
  <c r="A1041" i="6"/>
  <c r="L1041" i="6"/>
  <c r="R1041" i="6"/>
  <c r="U1041" i="6"/>
  <c r="F1041" i="6"/>
  <c r="G1041" i="6" s="1"/>
  <c r="X1041" i="6"/>
  <c r="AG1041" i="6"/>
  <c r="M1041" i="6"/>
  <c r="E1041" i="6"/>
  <c r="AM1041" i="6"/>
  <c r="AP1041" i="6"/>
  <c r="O1041" i="6"/>
  <c r="I1041" i="6"/>
  <c r="K1041" i="6" s="1"/>
  <c r="AJ1041" i="6"/>
  <c r="D1041" i="6"/>
  <c r="AA1041" i="6"/>
  <c r="N1040" i="6"/>
  <c r="BZ1041" i="6"/>
  <c r="BY1042" i="6"/>
  <c r="BN1043" i="6"/>
  <c r="BX1042" i="6"/>
  <c r="BU1042" i="6"/>
  <c r="CA1042" i="6"/>
  <c r="CG1042" i="6"/>
  <c r="CM1042" i="6"/>
  <c r="BM1042" i="6"/>
  <c r="BR1042" i="6"/>
  <c r="BQ1042" i="6"/>
  <c r="BP1042" i="6"/>
  <c r="CY1042" i="6"/>
  <c r="CS1042" i="6"/>
  <c r="J1042" i="6"/>
  <c r="AT1041" i="6"/>
  <c r="AS1041" i="6"/>
  <c r="AU1041" i="6"/>
  <c r="DF1040" i="6"/>
  <c r="BW1040" i="6"/>
  <c r="DE1040" i="6"/>
  <c r="DG1040" i="6"/>
  <c r="BV1041" i="6"/>
  <c r="BT1040" i="6"/>
  <c r="CB1039" i="6"/>
  <c r="CC1039" i="6" s="1"/>
  <c r="H1041" i="6"/>
  <c r="P1040" i="6"/>
  <c r="Q1040" i="6" s="1"/>
  <c r="N1041" i="6" l="1"/>
  <c r="BS1042" i="6"/>
  <c r="AP1042" i="6"/>
  <c r="B1043" i="6"/>
  <c r="E1042" i="6"/>
  <c r="L1042" i="6"/>
  <c r="AD1042" i="6"/>
  <c r="F1042" i="6"/>
  <c r="G1042" i="6" s="1"/>
  <c r="U1042" i="6"/>
  <c r="AJ1042" i="6"/>
  <c r="R1042" i="6"/>
  <c r="X1042" i="6"/>
  <c r="D1042" i="6"/>
  <c r="A1042" i="6"/>
  <c r="M1042" i="6"/>
  <c r="AA1042" i="6"/>
  <c r="I1042" i="6"/>
  <c r="AM1042" i="6"/>
  <c r="O1042" i="6"/>
  <c r="AG1042" i="6"/>
  <c r="BZ1042" i="6"/>
  <c r="BY1043" i="6"/>
  <c r="BN1044" i="6"/>
  <c r="BU1043" i="6"/>
  <c r="CA1043" i="6"/>
  <c r="BP1043" i="6"/>
  <c r="BQ1043" i="6"/>
  <c r="BR1043" i="6"/>
  <c r="BM1043" i="6"/>
  <c r="CG1043" i="6"/>
  <c r="CM1043" i="6"/>
  <c r="CS1043" i="6"/>
  <c r="CY1043" i="6"/>
  <c r="BX1043" i="6"/>
  <c r="AU1042" i="6"/>
  <c r="K1042" i="6"/>
  <c r="AS1042" i="6"/>
  <c r="J1043" i="6"/>
  <c r="AT1042" i="6"/>
  <c r="BW1041" i="6"/>
  <c r="DE1041" i="6"/>
  <c r="BV1042" i="6"/>
  <c r="DG1041" i="6"/>
  <c r="DF1041" i="6"/>
  <c r="BT1041" i="6"/>
  <c r="CB1040" i="6"/>
  <c r="CC1040" i="6" s="1"/>
  <c r="P1041" i="6"/>
  <c r="Q1041" i="6" s="1"/>
  <c r="H1042" i="6"/>
  <c r="N1042" i="6" l="1"/>
  <c r="BS1043" i="6"/>
  <c r="X1043" i="6"/>
  <c r="AA1043" i="6"/>
  <c r="L1043" i="6"/>
  <c r="M1043" i="6"/>
  <c r="U1043" i="6"/>
  <c r="B1044" i="6"/>
  <c r="J1044" i="6" s="1"/>
  <c r="AG1043" i="6"/>
  <c r="A1043" i="6"/>
  <c r="AJ1043" i="6"/>
  <c r="F1043" i="6"/>
  <c r="G1043" i="6" s="1"/>
  <c r="O1043" i="6"/>
  <c r="AP1043" i="6"/>
  <c r="E1043" i="6"/>
  <c r="AM1043" i="6"/>
  <c r="AD1043" i="6"/>
  <c r="I1043" i="6"/>
  <c r="K1043" i="6" s="1"/>
  <c r="R1043" i="6"/>
  <c r="D1043" i="6"/>
  <c r="BY1044" i="6"/>
  <c r="BN1045" i="6"/>
  <c r="BP1044" i="6"/>
  <c r="BM1044" i="6"/>
  <c r="BX1044" i="6"/>
  <c r="BQ1044" i="6"/>
  <c r="CS1044" i="6"/>
  <c r="BU1044" i="6"/>
  <c r="CA1044" i="6"/>
  <c r="CG1044" i="6"/>
  <c r="CM1044" i="6"/>
  <c r="CY1044" i="6"/>
  <c r="BZ1043" i="6"/>
  <c r="AU1043" i="6"/>
  <c r="AS1043" i="6"/>
  <c r="AT1043" i="6"/>
  <c r="DF1042" i="6"/>
  <c r="DE1042" i="6"/>
  <c r="BW1042" i="6"/>
  <c r="DG1042" i="6"/>
  <c r="BV1043" i="6"/>
  <c r="BT1042" i="6"/>
  <c r="CB1041" i="6"/>
  <c r="CC1041" i="6" s="1"/>
  <c r="H1043" i="6"/>
  <c r="P1042" i="6"/>
  <c r="Q1042" i="6" s="1"/>
  <c r="BR1044" i="6" l="1"/>
  <c r="BS1044" i="6" s="1"/>
  <c r="N1043" i="6"/>
  <c r="M1044" i="6"/>
  <c r="AA1044" i="6"/>
  <c r="A1044" i="6"/>
  <c r="U1044" i="6"/>
  <c r="AJ1044" i="6"/>
  <c r="B1045" i="6"/>
  <c r="L1044" i="6"/>
  <c r="AG1044" i="6"/>
  <c r="AP1044" i="6"/>
  <c r="I1044" i="6"/>
  <c r="K1044" i="6" s="1"/>
  <c r="AM1044" i="6"/>
  <c r="O1044" i="6"/>
  <c r="X1044" i="6"/>
  <c r="F1044" i="6"/>
  <c r="G1044" i="6" s="1"/>
  <c r="AD1044" i="6"/>
  <c r="E1044" i="6"/>
  <c r="R1044" i="6"/>
  <c r="D1044" i="6"/>
  <c r="BZ1044" i="6"/>
  <c r="BY1045" i="6"/>
  <c r="BN1046" i="6"/>
  <c r="BM1045" i="6"/>
  <c r="BP1045" i="6"/>
  <c r="BU1045" i="6"/>
  <c r="BQ1045" i="6"/>
  <c r="CA1045" i="6"/>
  <c r="CS1045" i="6"/>
  <c r="BX1045" i="6"/>
  <c r="CG1045" i="6"/>
  <c r="CY1045" i="6"/>
  <c r="CM1045" i="6"/>
  <c r="AU1044" i="6"/>
  <c r="AS1044" i="6"/>
  <c r="AT1044" i="6"/>
  <c r="DF1043" i="6"/>
  <c r="BW1043" i="6"/>
  <c r="BV1044" i="6"/>
  <c r="DG1043" i="6"/>
  <c r="DE1043" i="6"/>
  <c r="BT1043" i="6"/>
  <c r="CB1042" i="6"/>
  <c r="CC1042" i="6" s="1"/>
  <c r="H1044" i="6"/>
  <c r="P1043" i="6"/>
  <c r="Q1043" i="6" s="1"/>
  <c r="N1044" i="6" l="1"/>
  <c r="L1045" i="6"/>
  <c r="E1045" i="6"/>
  <c r="U1045" i="6"/>
  <c r="R1045" i="6"/>
  <c r="AG1045" i="6"/>
  <c r="M1045" i="6"/>
  <c r="B1046" i="6"/>
  <c r="BR1046" i="6" s="1"/>
  <c r="AM1045" i="6"/>
  <c r="O1045" i="6"/>
  <c r="X1045" i="6"/>
  <c r="AP1045" i="6"/>
  <c r="A1045" i="6"/>
  <c r="F1045" i="6"/>
  <c r="G1045" i="6" s="1"/>
  <c r="AJ1045" i="6"/>
  <c r="I1045" i="6"/>
  <c r="D1045" i="6"/>
  <c r="AD1045" i="6"/>
  <c r="AA1045" i="6"/>
  <c r="BR1045" i="6"/>
  <c r="BS1045" i="6" s="1"/>
  <c r="J1045" i="6"/>
  <c r="AU1045" i="6" s="1"/>
  <c r="BZ1045" i="6"/>
  <c r="BY1046" i="6"/>
  <c r="BN1047" i="6"/>
  <c r="BP1046" i="6"/>
  <c r="BQ1046" i="6"/>
  <c r="BU1046" i="6"/>
  <c r="CG1046" i="6"/>
  <c r="CA1046" i="6"/>
  <c r="CS1046" i="6"/>
  <c r="BX1046" i="6"/>
  <c r="CM1046" i="6"/>
  <c r="CY1046" i="6"/>
  <c r="BM1046" i="6"/>
  <c r="DE1044" i="6"/>
  <c r="BW1044" i="6"/>
  <c r="DF1044" i="6"/>
  <c r="DG1044" i="6"/>
  <c r="BV1045" i="6"/>
  <c r="BT1044" i="6"/>
  <c r="CB1043" i="6"/>
  <c r="CC1043" i="6" s="1"/>
  <c r="H1045" i="6"/>
  <c r="P1044" i="6"/>
  <c r="Q1044" i="6" s="1"/>
  <c r="K1045" i="6" l="1"/>
  <c r="AT1045" i="6"/>
  <c r="AS1045" i="6"/>
  <c r="N1045" i="6"/>
  <c r="BS1046" i="6"/>
  <c r="R1046" i="6"/>
  <c r="L1046" i="6"/>
  <c r="AP1046" i="6"/>
  <c r="O1046" i="6"/>
  <c r="X1046" i="6"/>
  <c r="AA1046" i="6"/>
  <c r="F1046" i="6"/>
  <c r="G1046" i="6" s="1"/>
  <c r="D1046" i="6"/>
  <c r="A1046" i="6"/>
  <c r="U1046" i="6"/>
  <c r="AG1046" i="6"/>
  <c r="AJ1046" i="6"/>
  <c r="B1047" i="6"/>
  <c r="BR1047" i="6" s="1"/>
  <c r="AM1046" i="6"/>
  <c r="AD1046" i="6"/>
  <c r="M1046" i="6"/>
  <c r="E1046" i="6"/>
  <c r="I1046" i="6"/>
  <c r="J1046" i="6"/>
  <c r="BZ1046" i="6"/>
  <c r="BY1047" i="6"/>
  <c r="BN1048" i="6"/>
  <c r="CA1047" i="6"/>
  <c r="BQ1047" i="6"/>
  <c r="BM1047" i="6"/>
  <c r="BX1047" i="6"/>
  <c r="BU1047" i="6"/>
  <c r="CM1047" i="6"/>
  <c r="BP1047" i="6"/>
  <c r="CG1047" i="6"/>
  <c r="CS1047" i="6"/>
  <c r="CY1047" i="6"/>
  <c r="BW1045" i="6"/>
  <c r="DF1045" i="6"/>
  <c r="DG1045" i="6"/>
  <c r="DE1045" i="6"/>
  <c r="BV1046" i="6"/>
  <c r="BT1045" i="6"/>
  <c r="CB1044" i="6"/>
  <c r="CC1044" i="6" s="1"/>
  <c r="P1045" i="6"/>
  <c r="Q1045" i="6" s="1"/>
  <c r="H1046" i="6"/>
  <c r="K1046" i="6" l="1"/>
  <c r="P1046" i="6" s="1"/>
  <c r="Q1046" i="6" s="1"/>
  <c r="J1047" i="6"/>
  <c r="J1048" i="6" s="1"/>
  <c r="AT1046" i="6"/>
  <c r="AS1046" i="6"/>
  <c r="AU1046" i="6"/>
  <c r="BS1047" i="6"/>
  <c r="N1046" i="6"/>
  <c r="AJ1047" i="6"/>
  <c r="D1047" i="6"/>
  <c r="M1047" i="6"/>
  <c r="A1047" i="6"/>
  <c r="I1047" i="6"/>
  <c r="K1047" i="6" s="1"/>
  <c r="U1047" i="6"/>
  <c r="AD1047" i="6"/>
  <c r="F1047" i="6"/>
  <c r="G1047" i="6" s="1"/>
  <c r="AA1047" i="6"/>
  <c r="O1047" i="6"/>
  <c r="AP1047" i="6"/>
  <c r="L1047" i="6"/>
  <c r="AM1047" i="6"/>
  <c r="R1047" i="6"/>
  <c r="E1047" i="6"/>
  <c r="AG1047" i="6"/>
  <c r="X1047" i="6"/>
  <c r="B1048" i="6"/>
  <c r="BY1048" i="6"/>
  <c r="BN1049" i="6"/>
  <c r="BQ1048" i="6"/>
  <c r="CA1048" i="6"/>
  <c r="BM1048" i="6"/>
  <c r="BU1048" i="6"/>
  <c r="CS1048" i="6"/>
  <c r="BP1048" i="6"/>
  <c r="BR1048" i="6"/>
  <c r="BX1048" i="6"/>
  <c r="CM1048" i="6"/>
  <c r="CG1048" i="6"/>
  <c r="CY1048" i="6"/>
  <c r="BZ1047" i="6"/>
  <c r="AU1047" i="6"/>
  <c r="AT1047" i="6"/>
  <c r="DE1046" i="6"/>
  <c r="DG1046" i="6"/>
  <c r="BV1047" i="6"/>
  <c r="BW1046" i="6"/>
  <c r="DF1046" i="6"/>
  <c r="BT1046" i="6"/>
  <c r="CB1045" i="6"/>
  <c r="CC1045" i="6" s="1"/>
  <c r="H1047" i="6"/>
  <c r="AS1047" i="6" l="1"/>
  <c r="BS1048" i="6"/>
  <c r="M1048" i="6"/>
  <c r="AA1048" i="6"/>
  <c r="AP1048" i="6"/>
  <c r="B1049" i="6"/>
  <c r="I1048" i="6"/>
  <c r="K1048" i="6" s="1"/>
  <c r="D1048" i="6"/>
  <c r="E1048" i="6"/>
  <c r="O1048" i="6"/>
  <c r="AG1048" i="6"/>
  <c r="AJ1048" i="6"/>
  <c r="F1048" i="6"/>
  <c r="G1048" i="6" s="1"/>
  <c r="U1048" i="6"/>
  <c r="AD1048" i="6"/>
  <c r="AM1048" i="6"/>
  <c r="R1048" i="6"/>
  <c r="A1048" i="6"/>
  <c r="X1048" i="6"/>
  <c r="L1048" i="6"/>
  <c r="N1047" i="6"/>
  <c r="BZ1048" i="6"/>
  <c r="BY1049" i="6"/>
  <c r="BN1050" i="6"/>
  <c r="BX1049" i="6"/>
  <c r="BU1049" i="6"/>
  <c r="CA1049" i="6"/>
  <c r="CS1049" i="6"/>
  <c r="BP1049" i="6"/>
  <c r="CG1049" i="6"/>
  <c r="CY1049" i="6"/>
  <c r="BQ1049" i="6"/>
  <c r="CM1049" i="6"/>
  <c r="BM1049" i="6"/>
  <c r="AU1048" i="6"/>
  <c r="AT1048" i="6"/>
  <c r="AS1048" i="6"/>
  <c r="J1049" i="6"/>
  <c r="DF1047" i="6"/>
  <c r="BV1048" i="6"/>
  <c r="DG1047" i="6"/>
  <c r="BW1047" i="6"/>
  <c r="DE1047" i="6"/>
  <c r="BT1047" i="6"/>
  <c r="CB1046" i="6"/>
  <c r="CC1046" i="6" s="1"/>
  <c r="H1048" i="6"/>
  <c r="P1047" i="6"/>
  <c r="Q1047" i="6" s="1"/>
  <c r="X1049" i="6" l="1"/>
  <c r="L1049" i="6"/>
  <c r="AM1049" i="6"/>
  <c r="M1049" i="6"/>
  <c r="U1049" i="6"/>
  <c r="A1049" i="6"/>
  <c r="O1049" i="6"/>
  <c r="AJ1049" i="6"/>
  <c r="F1049" i="6"/>
  <c r="G1049" i="6" s="1"/>
  <c r="D1049" i="6"/>
  <c r="AG1049" i="6"/>
  <c r="I1049" i="6"/>
  <c r="AD1049" i="6"/>
  <c r="AA1049" i="6"/>
  <c r="AP1049" i="6"/>
  <c r="E1049" i="6"/>
  <c r="R1049" i="6"/>
  <c r="B1050" i="6"/>
  <c r="N1048" i="6"/>
  <c r="BR1049" i="6"/>
  <c r="BS1049" i="6" s="1"/>
  <c r="BZ1049" i="6"/>
  <c r="BY1050" i="6"/>
  <c r="BX1050" i="6"/>
  <c r="BU1050" i="6"/>
  <c r="CA1050" i="6"/>
  <c r="BN1051" i="6"/>
  <c r="BM1050" i="6"/>
  <c r="BQ1050" i="6"/>
  <c r="CG1050" i="6"/>
  <c r="CM1050" i="6"/>
  <c r="BP1050" i="6"/>
  <c r="CS1050" i="6"/>
  <c r="CY1050" i="6"/>
  <c r="BR1050" i="6"/>
  <c r="AT1049" i="6"/>
  <c r="AS1049" i="6"/>
  <c r="J1050" i="6"/>
  <c r="K1049" i="6"/>
  <c r="AU1049" i="6"/>
  <c r="DF1048" i="6"/>
  <c r="BV1049" i="6"/>
  <c r="DE1048" i="6"/>
  <c r="BW1048" i="6"/>
  <c r="DG1048" i="6"/>
  <c r="BT1048" i="6"/>
  <c r="CB1047" i="6"/>
  <c r="CC1047" i="6" s="1"/>
  <c r="P1048" i="6"/>
  <c r="Q1048" i="6" s="1"/>
  <c r="H1049" i="6"/>
  <c r="BS1050" i="6" l="1"/>
  <c r="R1050" i="6"/>
  <c r="A1050" i="6"/>
  <c r="AM1050" i="6"/>
  <c r="AJ1050" i="6"/>
  <c r="L1050" i="6"/>
  <c r="O1050" i="6"/>
  <c r="AP1050" i="6"/>
  <c r="U1050" i="6"/>
  <c r="M1050" i="6"/>
  <c r="E1050" i="6"/>
  <c r="I1050" i="6"/>
  <c r="K1050" i="6" s="1"/>
  <c r="AA1050" i="6"/>
  <c r="B1051" i="6"/>
  <c r="BR1051" i="6" s="1"/>
  <c r="X1050" i="6"/>
  <c r="D1050" i="6"/>
  <c r="AG1050" i="6"/>
  <c r="AD1050" i="6"/>
  <c r="F1050" i="6"/>
  <c r="G1050" i="6" s="1"/>
  <c r="N1049" i="6"/>
  <c r="BY1051" i="6"/>
  <c r="BN1052" i="6"/>
  <c r="BP1051" i="6"/>
  <c r="BX1051" i="6"/>
  <c r="BU1051" i="6"/>
  <c r="BM1051" i="6"/>
  <c r="BQ1051" i="6"/>
  <c r="CG1051" i="6"/>
  <c r="CM1051" i="6"/>
  <c r="CS1051" i="6"/>
  <c r="CA1051" i="6"/>
  <c r="CY1051" i="6"/>
  <c r="BZ1050" i="6"/>
  <c r="AS1050" i="6"/>
  <c r="AT1050" i="6"/>
  <c r="AU1050" i="6"/>
  <c r="J1051" i="6"/>
  <c r="BW1049" i="6"/>
  <c r="DG1049" i="6"/>
  <c r="DE1049" i="6"/>
  <c r="DF1049" i="6"/>
  <c r="BV1050" i="6"/>
  <c r="BT1049" i="6"/>
  <c r="CB1048" i="6"/>
  <c r="CC1048" i="6" s="1"/>
  <c r="H1050" i="6"/>
  <c r="P1049" i="6"/>
  <c r="Q1049" i="6" s="1"/>
  <c r="N1050" i="6" l="1"/>
  <c r="BS1051" i="6"/>
  <c r="AJ1051" i="6"/>
  <c r="E1051" i="6"/>
  <c r="AM1051" i="6"/>
  <c r="O1051" i="6"/>
  <c r="M1051" i="6"/>
  <c r="AP1051" i="6"/>
  <c r="L1051" i="6"/>
  <c r="AA1051" i="6"/>
  <c r="X1051" i="6"/>
  <c r="D1051" i="6"/>
  <c r="U1051" i="6"/>
  <c r="I1051" i="6"/>
  <c r="K1051" i="6" s="1"/>
  <c r="R1051" i="6"/>
  <c r="B1052" i="6"/>
  <c r="AD1051" i="6"/>
  <c r="A1051" i="6"/>
  <c r="AG1051" i="6"/>
  <c r="F1051" i="6"/>
  <c r="G1051" i="6" s="1"/>
  <c r="BZ1051" i="6"/>
  <c r="BY1052" i="6"/>
  <c r="BN1053" i="6"/>
  <c r="BR1052" i="6"/>
  <c r="BM1052" i="6"/>
  <c r="BX1052" i="6"/>
  <c r="BQ1052" i="6"/>
  <c r="BU1052" i="6"/>
  <c r="CS1052" i="6"/>
  <c r="CG1052" i="6"/>
  <c r="CM1052" i="6"/>
  <c r="CA1052" i="6"/>
  <c r="BP1052" i="6"/>
  <c r="CY1052" i="6"/>
  <c r="AS1051" i="6"/>
  <c r="AT1051" i="6"/>
  <c r="AU1051" i="6"/>
  <c r="DE1050" i="6"/>
  <c r="BW1050" i="6"/>
  <c r="DG1050" i="6"/>
  <c r="BV1051" i="6"/>
  <c r="DF1050" i="6"/>
  <c r="BT1050" i="6"/>
  <c r="CB1049" i="6"/>
  <c r="CC1049" i="6" s="1"/>
  <c r="H1051" i="6"/>
  <c r="P1050" i="6"/>
  <c r="Q1050" i="6" s="1"/>
  <c r="N1051" i="6" l="1"/>
  <c r="BS1052" i="6"/>
  <c r="X1052" i="6"/>
  <c r="B1053" i="6"/>
  <c r="BR1053" i="6" s="1"/>
  <c r="A1052" i="6"/>
  <c r="U1052" i="6"/>
  <c r="L1052" i="6"/>
  <c r="AG1052" i="6"/>
  <c r="AD1052" i="6"/>
  <c r="I1052" i="6"/>
  <c r="R1052" i="6"/>
  <c r="F1052" i="6"/>
  <c r="G1052" i="6" s="1"/>
  <c r="M1052" i="6"/>
  <c r="AA1052" i="6"/>
  <c r="AP1052" i="6"/>
  <c r="D1052" i="6"/>
  <c r="E1052" i="6"/>
  <c r="AJ1052" i="6"/>
  <c r="O1052" i="6"/>
  <c r="AM1052" i="6"/>
  <c r="J1052" i="6"/>
  <c r="K1052" i="6" s="1"/>
  <c r="BZ1052" i="6"/>
  <c r="BY1053" i="6"/>
  <c r="BN1054" i="6"/>
  <c r="BM1053" i="6"/>
  <c r="BP1053" i="6"/>
  <c r="CA1053" i="6"/>
  <c r="BQ1053" i="6"/>
  <c r="CS1053" i="6"/>
  <c r="CG1053" i="6"/>
  <c r="CM1053" i="6"/>
  <c r="BX1053" i="6"/>
  <c r="CY1053" i="6"/>
  <c r="BU1053" i="6"/>
  <c r="DE1051" i="6"/>
  <c r="DG1051" i="6"/>
  <c r="BW1051" i="6"/>
  <c r="BV1052" i="6"/>
  <c r="DF1051" i="6"/>
  <c r="BT1051" i="6"/>
  <c r="CB1050" i="6"/>
  <c r="CC1050" i="6" s="1"/>
  <c r="P1051" i="6"/>
  <c r="Q1051" i="6" s="1"/>
  <c r="H1052" i="6"/>
  <c r="BS1053" i="6" l="1"/>
  <c r="N1052" i="6"/>
  <c r="AU1052" i="6"/>
  <c r="AS1052" i="6"/>
  <c r="J1053" i="6"/>
  <c r="K1053" i="6" s="1"/>
  <c r="AT1052" i="6"/>
  <c r="M1053" i="6"/>
  <c r="I1053" i="6"/>
  <c r="AD1053" i="6"/>
  <c r="F1053" i="6"/>
  <c r="G1053" i="6" s="1"/>
  <c r="L1053" i="6"/>
  <c r="E1053" i="6"/>
  <c r="A1053" i="6"/>
  <c r="B1054" i="6"/>
  <c r="AM1053" i="6"/>
  <c r="AJ1053" i="6"/>
  <c r="D1053" i="6"/>
  <c r="AA1053" i="6"/>
  <c r="O1053" i="6"/>
  <c r="X1053" i="6"/>
  <c r="U1053" i="6"/>
  <c r="AP1053" i="6"/>
  <c r="AG1053" i="6"/>
  <c r="R1053" i="6"/>
  <c r="BZ1053" i="6"/>
  <c r="BY1054" i="6"/>
  <c r="BN1055" i="6"/>
  <c r="CA1054" i="6"/>
  <c r="BP1054" i="6"/>
  <c r="BR1054" i="6"/>
  <c r="BS1054" i="6" s="1"/>
  <c r="BM1054" i="6"/>
  <c r="CG1054" i="6"/>
  <c r="BQ1054" i="6"/>
  <c r="CS1054" i="6"/>
  <c r="CM1054" i="6"/>
  <c r="CY1054" i="6"/>
  <c r="BX1054" i="6"/>
  <c r="BU1054" i="6"/>
  <c r="AU1053" i="6"/>
  <c r="AT1053" i="6"/>
  <c r="DE1052" i="6"/>
  <c r="BV1053" i="6"/>
  <c r="DF1052" i="6"/>
  <c r="BW1052" i="6"/>
  <c r="DG1052" i="6"/>
  <c r="BT1052" i="6"/>
  <c r="CB1051" i="6"/>
  <c r="CC1051" i="6" s="1"/>
  <c r="H1053" i="6"/>
  <c r="P1052" i="6"/>
  <c r="Q1052" i="6" s="1"/>
  <c r="AS1053" i="6" l="1"/>
  <c r="AD1054" i="6"/>
  <c r="AA1054" i="6"/>
  <c r="AG1054" i="6"/>
  <c r="M1054" i="6"/>
  <c r="F1054" i="6"/>
  <c r="G1054" i="6" s="1"/>
  <c r="AP1054" i="6"/>
  <c r="I1054" i="6"/>
  <c r="AM1054" i="6"/>
  <c r="AJ1054" i="6"/>
  <c r="B1055" i="6"/>
  <c r="O1054" i="6"/>
  <c r="E1054" i="6"/>
  <c r="U1054" i="6"/>
  <c r="A1054" i="6"/>
  <c r="R1054" i="6"/>
  <c r="D1054" i="6"/>
  <c r="X1054" i="6"/>
  <c r="L1054" i="6"/>
  <c r="J1054" i="6"/>
  <c r="N1053" i="6"/>
  <c r="BZ1054" i="6"/>
  <c r="BY1055" i="6"/>
  <c r="BN1056" i="6"/>
  <c r="CA1055" i="6"/>
  <c r="BQ1055" i="6"/>
  <c r="BM1055" i="6"/>
  <c r="BR1055" i="6"/>
  <c r="BS1055" i="6" s="1"/>
  <c r="BP1055" i="6"/>
  <c r="BX1055" i="6"/>
  <c r="BU1055" i="6"/>
  <c r="CM1055" i="6"/>
  <c r="CG1055" i="6"/>
  <c r="CS1055" i="6"/>
  <c r="CY1055" i="6"/>
  <c r="J1055" i="6"/>
  <c r="AU1054" i="6"/>
  <c r="AS1054" i="6"/>
  <c r="BW1053" i="6"/>
  <c r="DE1053" i="6"/>
  <c r="BV1054" i="6"/>
  <c r="DG1053" i="6"/>
  <c r="DF1053" i="6"/>
  <c r="BT1053" i="6"/>
  <c r="CB1052" i="6"/>
  <c r="CC1052" i="6" s="1"/>
  <c r="P1053" i="6"/>
  <c r="Q1053" i="6" s="1"/>
  <c r="H1054" i="6"/>
  <c r="K1054" i="6" l="1"/>
  <c r="AT1054" i="6"/>
  <c r="BZ1055" i="6"/>
  <c r="N1054" i="6"/>
  <c r="X1055" i="6"/>
  <c r="AA1055" i="6"/>
  <c r="E1055" i="6"/>
  <c r="O1055" i="6"/>
  <c r="L1055" i="6"/>
  <c r="B1056" i="6"/>
  <c r="M1055" i="6"/>
  <c r="U1055" i="6"/>
  <c r="I1055" i="6"/>
  <c r="K1055" i="6" s="1"/>
  <c r="AG1055" i="6"/>
  <c r="AP1055" i="6"/>
  <c r="AJ1055" i="6"/>
  <c r="F1055" i="6"/>
  <c r="G1055" i="6" s="1"/>
  <c r="AM1055" i="6"/>
  <c r="AD1055" i="6"/>
  <c r="D1055" i="6"/>
  <c r="R1055" i="6"/>
  <c r="A1055" i="6"/>
  <c r="BY1056" i="6"/>
  <c r="BN1057" i="6"/>
  <c r="BQ1056" i="6"/>
  <c r="BP1056" i="6"/>
  <c r="BM1056" i="6"/>
  <c r="BX1056" i="6"/>
  <c r="CS1056" i="6"/>
  <c r="CM1056" i="6"/>
  <c r="BU1056" i="6"/>
  <c r="CG1056" i="6"/>
  <c r="CA1056" i="6"/>
  <c r="CY1056" i="6"/>
  <c r="AT1055" i="6"/>
  <c r="AS1055" i="6"/>
  <c r="AU1055" i="6"/>
  <c r="DE1054" i="6"/>
  <c r="DG1054" i="6"/>
  <c r="DF1054" i="6"/>
  <c r="BW1054" i="6"/>
  <c r="BV1055" i="6"/>
  <c r="BT1054" i="6"/>
  <c r="CB1053" i="6"/>
  <c r="CC1053" i="6" s="1"/>
  <c r="H1055" i="6"/>
  <c r="P1054" i="6"/>
  <c r="Q1054" i="6" s="1"/>
  <c r="AJ1056" i="6" l="1"/>
  <c r="F1056" i="6"/>
  <c r="G1056" i="6" s="1"/>
  <c r="A1056" i="6"/>
  <c r="AD1056" i="6"/>
  <c r="D1056" i="6"/>
  <c r="R1056" i="6"/>
  <c r="B1057" i="6"/>
  <c r="M1056" i="6"/>
  <c r="O1056" i="6"/>
  <c r="X1056" i="6"/>
  <c r="AA1056" i="6"/>
  <c r="I1056" i="6"/>
  <c r="AG1056" i="6"/>
  <c r="E1056" i="6"/>
  <c r="AM1056" i="6"/>
  <c r="AP1056" i="6"/>
  <c r="L1056" i="6"/>
  <c r="U1056" i="6"/>
  <c r="N1055" i="6"/>
  <c r="J1056" i="6"/>
  <c r="J1057" i="6" s="1"/>
  <c r="BR1056" i="6"/>
  <c r="BS1056" i="6" s="1"/>
  <c r="BZ1056" i="6"/>
  <c r="BY1057" i="6"/>
  <c r="BN1058" i="6"/>
  <c r="BX1057" i="6"/>
  <c r="BU1057" i="6"/>
  <c r="CA1057" i="6"/>
  <c r="BP1057" i="6"/>
  <c r="CS1057" i="6"/>
  <c r="BR1057" i="6"/>
  <c r="CG1057" i="6"/>
  <c r="CM1057" i="6"/>
  <c r="CY1057" i="6"/>
  <c r="BM1057" i="6"/>
  <c r="BQ1057" i="6"/>
  <c r="DE1055" i="6"/>
  <c r="DG1055" i="6"/>
  <c r="BW1055" i="6"/>
  <c r="BV1056" i="6"/>
  <c r="DF1055" i="6"/>
  <c r="BT1055" i="6"/>
  <c r="CB1054" i="6"/>
  <c r="CC1054" i="6" s="1"/>
  <c r="P1055" i="6"/>
  <c r="Q1055" i="6" s="1"/>
  <c r="H1056" i="6"/>
  <c r="AU1056" i="6" l="1"/>
  <c r="K1056" i="6"/>
  <c r="AS1056" i="6"/>
  <c r="AT1056" i="6"/>
  <c r="BS1057" i="6"/>
  <c r="X1057" i="6"/>
  <c r="U1057" i="6"/>
  <c r="O1057" i="6"/>
  <c r="AJ1057" i="6"/>
  <c r="D1057" i="6"/>
  <c r="M1057" i="6"/>
  <c r="AG1057" i="6"/>
  <c r="F1057" i="6"/>
  <c r="G1057" i="6" s="1"/>
  <c r="E1057" i="6"/>
  <c r="I1057" i="6"/>
  <c r="K1057" i="6" s="1"/>
  <c r="AM1057" i="6"/>
  <c r="AP1057" i="6"/>
  <c r="B1058" i="6"/>
  <c r="BR1058" i="6" s="1"/>
  <c r="AA1057" i="6"/>
  <c r="AD1057" i="6"/>
  <c r="A1057" i="6"/>
  <c r="R1057" i="6"/>
  <c r="L1057" i="6"/>
  <c r="N1056" i="6"/>
  <c r="BZ1057" i="6"/>
  <c r="BY1058" i="6"/>
  <c r="BN1059" i="6"/>
  <c r="BU1058" i="6"/>
  <c r="BP1058" i="6"/>
  <c r="CA1058" i="6"/>
  <c r="BQ1058" i="6"/>
  <c r="BX1058" i="6"/>
  <c r="CG1058" i="6"/>
  <c r="CM1058" i="6"/>
  <c r="CY1058" i="6"/>
  <c r="CS1058" i="6"/>
  <c r="BM1058" i="6"/>
  <c r="AT1057" i="6"/>
  <c r="AU1057" i="6"/>
  <c r="AS1057" i="6"/>
  <c r="J1058" i="6"/>
  <c r="BV1057" i="6"/>
  <c r="DF1056" i="6"/>
  <c r="DG1056" i="6"/>
  <c r="BW1056" i="6"/>
  <c r="DE1056" i="6"/>
  <c r="BT1056" i="6"/>
  <c r="CB1055" i="6"/>
  <c r="CC1055" i="6" s="1"/>
  <c r="P1056" i="6"/>
  <c r="Q1056" i="6" s="1"/>
  <c r="H1057" i="6"/>
  <c r="BS1058" i="6" l="1"/>
  <c r="AJ1058" i="6"/>
  <c r="D1058" i="6"/>
  <c r="AG1058" i="6"/>
  <c r="R1058" i="6"/>
  <c r="F1058" i="6"/>
  <c r="G1058" i="6" s="1"/>
  <c r="I1058" i="6"/>
  <c r="K1058" i="6" s="1"/>
  <c r="L1058" i="6"/>
  <c r="AD1058" i="6"/>
  <c r="A1058" i="6"/>
  <c r="M1058" i="6"/>
  <c r="AA1058" i="6"/>
  <c r="X1058" i="6"/>
  <c r="E1058" i="6"/>
  <c r="O1058" i="6"/>
  <c r="AM1058" i="6"/>
  <c r="AP1058" i="6"/>
  <c r="B1059" i="6"/>
  <c r="U1058" i="6"/>
  <c r="N1057" i="6"/>
  <c r="BZ1058" i="6"/>
  <c r="BY1059" i="6"/>
  <c r="BN1060" i="6"/>
  <c r="BP1059" i="6"/>
  <c r="CA1059" i="6"/>
  <c r="BU1059" i="6"/>
  <c r="BR1059" i="6"/>
  <c r="BX1059" i="6"/>
  <c r="BM1059" i="6"/>
  <c r="CG1059" i="6"/>
  <c r="CM1059" i="6"/>
  <c r="CS1059" i="6"/>
  <c r="CY1059" i="6"/>
  <c r="BQ1059" i="6"/>
  <c r="AT1058" i="6"/>
  <c r="AS1058" i="6"/>
  <c r="AU1058" i="6"/>
  <c r="J1059" i="6"/>
  <c r="BW1057" i="6"/>
  <c r="BV1058" i="6"/>
  <c r="DE1057" i="6"/>
  <c r="DG1057" i="6"/>
  <c r="DF1057" i="6"/>
  <c r="BT1057" i="6"/>
  <c r="CB1056" i="6"/>
  <c r="CC1056" i="6" s="1"/>
  <c r="H1058" i="6"/>
  <c r="P1057" i="6"/>
  <c r="Q1057" i="6" s="1"/>
  <c r="BS1059" i="6" l="1"/>
  <c r="N1058" i="6"/>
  <c r="AD1059" i="6"/>
  <c r="D1059" i="6"/>
  <c r="AG1059" i="6"/>
  <c r="X1059" i="6"/>
  <c r="AA1059" i="6"/>
  <c r="M1059" i="6"/>
  <c r="R1059" i="6"/>
  <c r="L1059" i="6"/>
  <c r="O1059" i="6"/>
  <c r="B1060" i="6"/>
  <c r="BR1060" i="6" s="1"/>
  <c r="U1059" i="6"/>
  <c r="A1059" i="6"/>
  <c r="AP1059" i="6"/>
  <c r="E1059" i="6"/>
  <c r="F1059" i="6"/>
  <c r="G1059" i="6" s="1"/>
  <c r="AJ1059" i="6"/>
  <c r="I1059" i="6"/>
  <c r="AM1059" i="6"/>
  <c r="BZ1059" i="6"/>
  <c r="BY1060" i="6"/>
  <c r="BN1061" i="6"/>
  <c r="BP1060" i="6"/>
  <c r="BM1060" i="6"/>
  <c r="BX1060" i="6"/>
  <c r="CS1060" i="6"/>
  <c r="BQ1060" i="6"/>
  <c r="CG1060" i="6"/>
  <c r="CM1060" i="6"/>
  <c r="CA1060" i="6"/>
  <c r="BU1060" i="6"/>
  <c r="CY1060" i="6"/>
  <c r="AT1059" i="6"/>
  <c r="K1059" i="6"/>
  <c r="AU1059" i="6"/>
  <c r="AS1059" i="6"/>
  <c r="J1060" i="6"/>
  <c r="BW1058" i="6"/>
  <c r="BV1059" i="6"/>
  <c r="DF1058" i="6"/>
  <c r="DG1058" i="6"/>
  <c r="DE1058" i="6"/>
  <c r="BT1058" i="6"/>
  <c r="CB1057" i="6"/>
  <c r="CC1057" i="6" s="1"/>
  <c r="H1059" i="6"/>
  <c r="P1058" i="6"/>
  <c r="Q1058" i="6" s="1"/>
  <c r="BS1060" i="6" l="1"/>
  <c r="R1060" i="6"/>
  <c r="D1060" i="6"/>
  <c r="L1060" i="6"/>
  <c r="AG1060" i="6"/>
  <c r="AP1060" i="6"/>
  <c r="I1060" i="6"/>
  <c r="E1060" i="6"/>
  <c r="M1060" i="6"/>
  <c r="AA1060" i="6"/>
  <c r="A1060" i="6"/>
  <c r="U1060" i="6"/>
  <c r="AJ1060" i="6"/>
  <c r="O1060" i="6"/>
  <c r="AM1060" i="6"/>
  <c r="X1060" i="6"/>
  <c r="F1060" i="6"/>
  <c r="G1060" i="6" s="1"/>
  <c r="AD1060" i="6"/>
  <c r="B1061" i="6"/>
  <c r="N1059" i="6"/>
  <c r="BY1061" i="6"/>
  <c r="BN1062" i="6"/>
  <c r="BM1061" i="6"/>
  <c r="BR1061" i="6"/>
  <c r="BS1061" i="6" s="1"/>
  <c r="BU1061" i="6"/>
  <c r="CA1061" i="6"/>
  <c r="BX1061" i="6"/>
  <c r="CS1061" i="6"/>
  <c r="CG1061" i="6"/>
  <c r="BQ1061" i="6"/>
  <c r="CY1061" i="6"/>
  <c r="BP1061" i="6"/>
  <c r="CM1061" i="6"/>
  <c r="BZ1060" i="6"/>
  <c r="J1061" i="6"/>
  <c r="AS1060" i="6"/>
  <c r="AT1060" i="6"/>
  <c r="AU1060" i="6"/>
  <c r="K1060" i="6"/>
  <c r="DE1059" i="6"/>
  <c r="DG1059" i="6"/>
  <c r="BW1059" i="6"/>
  <c r="BV1060" i="6"/>
  <c r="DF1059" i="6"/>
  <c r="BT1059" i="6"/>
  <c r="CB1058" i="6"/>
  <c r="CC1058" i="6" s="1"/>
  <c r="H1060" i="6"/>
  <c r="P1059" i="6"/>
  <c r="Q1059" i="6" s="1"/>
  <c r="N1060" i="6" l="1"/>
  <c r="M1061" i="6"/>
  <c r="U1061" i="6"/>
  <c r="AD1061" i="6"/>
  <c r="A1061" i="6"/>
  <c r="L1061" i="6"/>
  <c r="AG1061" i="6"/>
  <c r="F1061" i="6"/>
  <c r="G1061" i="6" s="1"/>
  <c r="B1062" i="6"/>
  <c r="D1061" i="6"/>
  <c r="AP1061" i="6"/>
  <c r="E1061" i="6"/>
  <c r="AA1061" i="6"/>
  <c r="AJ1061" i="6"/>
  <c r="AM1061" i="6"/>
  <c r="X1061" i="6"/>
  <c r="I1061" i="6"/>
  <c r="R1061" i="6"/>
  <c r="O1061" i="6"/>
  <c r="BZ1061" i="6"/>
  <c r="BY1062" i="6"/>
  <c r="BN1063" i="6"/>
  <c r="BP1062" i="6"/>
  <c r="BM1062" i="6"/>
  <c r="BX1062" i="6"/>
  <c r="CA1062" i="6"/>
  <c r="CG1062" i="6"/>
  <c r="BQ1062" i="6"/>
  <c r="BU1062" i="6"/>
  <c r="CS1062" i="6"/>
  <c r="CM1062" i="6"/>
  <c r="CY1062" i="6"/>
  <c r="BR1062" i="6"/>
  <c r="BS1062" i="6" s="1"/>
  <c r="AU1061" i="6"/>
  <c r="K1061" i="6"/>
  <c r="J1062" i="6"/>
  <c r="AS1061" i="6"/>
  <c r="AT1061" i="6"/>
  <c r="DG1060" i="6"/>
  <c r="DF1060" i="6"/>
  <c r="BW1060" i="6"/>
  <c r="BV1061" i="6"/>
  <c r="DE1060" i="6"/>
  <c r="BT1060" i="6"/>
  <c r="CB1059" i="6"/>
  <c r="CC1059" i="6" s="1"/>
  <c r="H1061" i="6"/>
  <c r="P1060" i="6"/>
  <c r="Q1060" i="6" s="1"/>
  <c r="N1061" i="6" l="1"/>
  <c r="BZ1062" i="6"/>
  <c r="AD1062" i="6"/>
  <c r="F1062" i="6"/>
  <c r="G1062" i="6" s="1"/>
  <c r="M1062" i="6"/>
  <c r="B1063" i="6"/>
  <c r="J1063" i="6" s="1"/>
  <c r="AG1062" i="6"/>
  <c r="R1062" i="6"/>
  <c r="AA1062" i="6"/>
  <c r="L1062" i="6"/>
  <c r="AP1062" i="6"/>
  <c r="D1062" i="6"/>
  <c r="E1062" i="6"/>
  <c r="A1062" i="6"/>
  <c r="U1062" i="6"/>
  <c r="AJ1062" i="6"/>
  <c r="I1062" i="6"/>
  <c r="K1062" i="6" s="1"/>
  <c r="AM1062" i="6"/>
  <c r="X1062" i="6"/>
  <c r="O1062" i="6"/>
  <c r="BY1063" i="6"/>
  <c r="BN1064" i="6"/>
  <c r="BM1063" i="6"/>
  <c r="BX1063" i="6"/>
  <c r="BU1063" i="6"/>
  <c r="CA1063" i="6"/>
  <c r="BP1063" i="6"/>
  <c r="CM1063" i="6"/>
  <c r="CG1063" i="6"/>
  <c r="CS1063" i="6"/>
  <c r="CY1063" i="6"/>
  <c r="BQ1063" i="6"/>
  <c r="AS1062" i="6"/>
  <c r="AT1062" i="6"/>
  <c r="AU1062" i="6"/>
  <c r="BW1061" i="6"/>
  <c r="DF1061" i="6"/>
  <c r="DE1061" i="6"/>
  <c r="DG1061" i="6"/>
  <c r="BV1062" i="6"/>
  <c r="BT1061" i="6"/>
  <c r="CB1060" i="6"/>
  <c r="CC1060" i="6" s="1"/>
  <c r="P1061" i="6"/>
  <c r="Q1061" i="6" s="1"/>
  <c r="H1062" i="6"/>
  <c r="BR1063" i="6" l="1"/>
  <c r="BS1063" i="6" s="1"/>
  <c r="X1063" i="6"/>
  <c r="AA1063" i="6"/>
  <c r="M1063" i="6"/>
  <c r="D1063" i="6"/>
  <c r="AP1063" i="6"/>
  <c r="L1063" i="6"/>
  <c r="AM1063" i="6"/>
  <c r="AD1063" i="6"/>
  <c r="B1064" i="6"/>
  <c r="R1063" i="6"/>
  <c r="O1063" i="6"/>
  <c r="F1063" i="6"/>
  <c r="G1063" i="6" s="1"/>
  <c r="AG1063" i="6"/>
  <c r="A1063" i="6"/>
  <c r="AJ1063" i="6"/>
  <c r="I1063" i="6"/>
  <c r="U1063" i="6"/>
  <c r="E1063" i="6"/>
  <c r="N1062" i="6"/>
  <c r="BZ1063" i="6"/>
  <c r="BY1064" i="6"/>
  <c r="BN1065" i="6"/>
  <c r="BQ1064" i="6"/>
  <c r="BX1064" i="6"/>
  <c r="BR1064" i="6"/>
  <c r="CS1064" i="6"/>
  <c r="BP1064" i="6"/>
  <c r="BU1064" i="6"/>
  <c r="CG1064" i="6"/>
  <c r="BM1064" i="6"/>
  <c r="CA1064" i="6"/>
  <c r="CM1064" i="6"/>
  <c r="CY1064" i="6"/>
  <c r="J1064" i="6"/>
  <c r="AS1063" i="6"/>
  <c r="AT1063" i="6"/>
  <c r="AU1063" i="6"/>
  <c r="K1063" i="6"/>
  <c r="BV1063" i="6"/>
  <c r="DF1062" i="6"/>
  <c r="DG1062" i="6"/>
  <c r="BW1062" i="6"/>
  <c r="DE1062" i="6"/>
  <c r="BT1062" i="6"/>
  <c r="CB1061" i="6"/>
  <c r="CC1061" i="6" s="1"/>
  <c r="H1063" i="6"/>
  <c r="P1062" i="6"/>
  <c r="Q1062" i="6" s="1"/>
  <c r="N1063" i="6" l="1"/>
  <c r="BS1064" i="6"/>
  <c r="M1064" i="6"/>
  <c r="AA1064" i="6"/>
  <c r="AP1064" i="6"/>
  <c r="A1064" i="6"/>
  <c r="I1064" i="6"/>
  <c r="K1064" i="6" s="1"/>
  <c r="U1064" i="6"/>
  <c r="O1064" i="6"/>
  <c r="AM1064" i="6"/>
  <c r="AD1064" i="6"/>
  <c r="B1065" i="6"/>
  <c r="AJ1064" i="6"/>
  <c r="D1064" i="6"/>
  <c r="E1064" i="6"/>
  <c r="AG1064" i="6"/>
  <c r="R1064" i="6"/>
  <c r="L1064" i="6"/>
  <c r="X1064" i="6"/>
  <c r="F1064" i="6"/>
  <c r="G1064" i="6" s="1"/>
  <c r="BZ1064" i="6"/>
  <c r="BY1065" i="6"/>
  <c r="BN1066" i="6"/>
  <c r="BU1065" i="6"/>
  <c r="BX1065" i="6"/>
  <c r="CA1065" i="6"/>
  <c r="BQ1065" i="6"/>
  <c r="CS1065" i="6"/>
  <c r="CG1065" i="6"/>
  <c r="CY1065" i="6"/>
  <c r="BR1065" i="6"/>
  <c r="BM1065" i="6"/>
  <c r="CM1065" i="6"/>
  <c r="BP1065" i="6"/>
  <c r="AU1064" i="6"/>
  <c r="AS1064" i="6"/>
  <c r="J1065" i="6"/>
  <c r="AT1064" i="6"/>
  <c r="DE1063" i="6"/>
  <c r="DF1063" i="6"/>
  <c r="BW1063" i="6"/>
  <c r="BV1064" i="6"/>
  <c r="DG1063" i="6"/>
  <c r="BT1063" i="6"/>
  <c r="CB1062" i="6"/>
  <c r="CC1062" i="6" s="1"/>
  <c r="H1064" i="6"/>
  <c r="P1063" i="6"/>
  <c r="Q1063" i="6" s="1"/>
  <c r="BS1065" i="6" l="1"/>
  <c r="N1064" i="6"/>
  <c r="AP1065" i="6"/>
  <c r="O1065" i="6"/>
  <c r="AM1065" i="6"/>
  <c r="I1065" i="6"/>
  <c r="K1065" i="6" s="1"/>
  <c r="B1066" i="6"/>
  <c r="AD1065" i="6"/>
  <c r="F1065" i="6"/>
  <c r="G1065" i="6" s="1"/>
  <c r="A1065" i="6"/>
  <c r="R1065" i="6"/>
  <c r="E1065" i="6"/>
  <c r="AJ1065" i="6"/>
  <c r="U1065" i="6"/>
  <c r="M1065" i="6"/>
  <c r="AG1065" i="6"/>
  <c r="X1065" i="6"/>
  <c r="L1065" i="6"/>
  <c r="D1065" i="6"/>
  <c r="AA1065" i="6"/>
  <c r="BZ1065" i="6"/>
  <c r="BY1066" i="6"/>
  <c r="BN1067" i="6"/>
  <c r="BX1066" i="6"/>
  <c r="BU1066" i="6"/>
  <c r="CA1066" i="6"/>
  <c r="BM1066" i="6"/>
  <c r="CG1066" i="6"/>
  <c r="BQ1066" i="6"/>
  <c r="BP1066" i="6"/>
  <c r="CS1066" i="6"/>
  <c r="CY1066" i="6"/>
  <c r="CM1066" i="6"/>
  <c r="AT1065" i="6"/>
  <c r="AS1065" i="6"/>
  <c r="AU1065" i="6"/>
  <c r="BW1064" i="6"/>
  <c r="DE1064" i="6"/>
  <c r="DF1064" i="6"/>
  <c r="BV1065" i="6"/>
  <c r="DG1064" i="6"/>
  <c r="BT1064" i="6"/>
  <c r="CB1063" i="6"/>
  <c r="CC1063" i="6" s="1"/>
  <c r="P1064" i="6"/>
  <c r="Q1064" i="6" s="1"/>
  <c r="H1065" i="6"/>
  <c r="BZ1066" i="6" l="1"/>
  <c r="D1066" i="6"/>
  <c r="AM1066" i="6"/>
  <c r="O1066" i="6"/>
  <c r="U1066" i="6"/>
  <c r="AJ1066" i="6"/>
  <c r="E1066" i="6"/>
  <c r="AA1066" i="6"/>
  <c r="AP1066" i="6"/>
  <c r="B1067" i="6"/>
  <c r="F1066" i="6"/>
  <c r="G1066" i="6" s="1"/>
  <c r="X1066" i="6"/>
  <c r="I1066" i="6"/>
  <c r="AG1066" i="6"/>
  <c r="AD1066" i="6"/>
  <c r="R1066" i="6"/>
  <c r="L1066" i="6"/>
  <c r="M1066" i="6"/>
  <c r="A1066" i="6"/>
  <c r="BR1066" i="6"/>
  <c r="BS1066" i="6" s="1"/>
  <c r="J1066" i="6"/>
  <c r="K1066" i="6" s="1"/>
  <c r="N1065" i="6"/>
  <c r="BY1067" i="6"/>
  <c r="BN1068" i="6"/>
  <c r="BP1067" i="6"/>
  <c r="BX1067" i="6"/>
  <c r="CA1067" i="6"/>
  <c r="BR1067" i="6"/>
  <c r="BU1067" i="6"/>
  <c r="BM1067" i="6"/>
  <c r="CM1067" i="6"/>
  <c r="CG1067" i="6"/>
  <c r="CS1067" i="6"/>
  <c r="CY1067" i="6"/>
  <c r="BQ1067" i="6"/>
  <c r="BV1066" i="6"/>
  <c r="DE1065" i="6"/>
  <c r="DF1065" i="6"/>
  <c r="DG1065" i="6"/>
  <c r="BW1065" i="6"/>
  <c r="BT1065" i="6"/>
  <c r="CB1064" i="6"/>
  <c r="CC1064" i="6" s="1"/>
  <c r="P1065" i="6"/>
  <c r="Q1065" i="6" s="1"/>
  <c r="H1066" i="6"/>
  <c r="J1067" i="6" l="1"/>
  <c r="J1068" i="6" s="1"/>
  <c r="AS1066" i="6"/>
  <c r="AU1066" i="6"/>
  <c r="AT1066" i="6"/>
  <c r="BS1067" i="6"/>
  <c r="N1066" i="6"/>
  <c r="AD1067" i="6"/>
  <c r="L1067" i="6"/>
  <c r="B1068" i="6"/>
  <c r="BR1068" i="6" s="1"/>
  <c r="D1067" i="6"/>
  <c r="AM1067" i="6"/>
  <c r="R1067" i="6"/>
  <c r="AA1067" i="6"/>
  <c r="M1067" i="6"/>
  <c r="I1067" i="6"/>
  <c r="AP1067" i="6"/>
  <c r="X1067" i="6"/>
  <c r="F1067" i="6"/>
  <c r="G1067" i="6" s="1"/>
  <c r="U1067" i="6"/>
  <c r="A1067" i="6"/>
  <c r="AG1067" i="6"/>
  <c r="AJ1067" i="6"/>
  <c r="E1067" i="6"/>
  <c r="O1067" i="6"/>
  <c r="BZ1067" i="6"/>
  <c r="BY1068" i="6"/>
  <c r="BN1069" i="6"/>
  <c r="BM1068" i="6"/>
  <c r="BU1068" i="6"/>
  <c r="BP1068" i="6"/>
  <c r="BQ1068" i="6"/>
  <c r="CA1068" i="6"/>
  <c r="CS1068" i="6"/>
  <c r="CG1068" i="6"/>
  <c r="BX1068" i="6"/>
  <c r="CY1068" i="6"/>
  <c r="CM1068" i="6"/>
  <c r="AU1067" i="6"/>
  <c r="AT1067" i="6"/>
  <c r="AS1067" i="6"/>
  <c r="BV1067" i="6"/>
  <c r="DE1066" i="6"/>
  <c r="DF1066" i="6"/>
  <c r="BW1066" i="6"/>
  <c r="DG1066" i="6"/>
  <c r="BT1066" i="6"/>
  <c r="CB1065" i="6"/>
  <c r="CC1065" i="6" s="1"/>
  <c r="H1067" i="6"/>
  <c r="P1066" i="6"/>
  <c r="Q1066" i="6" s="1"/>
  <c r="K1067" i="6" l="1"/>
  <c r="N1067" i="6"/>
  <c r="BS1068" i="6"/>
  <c r="X1068" i="6"/>
  <c r="E1068" i="6"/>
  <c r="AP1068" i="6"/>
  <c r="D1068" i="6"/>
  <c r="AD1068" i="6"/>
  <c r="I1068" i="6"/>
  <c r="K1068" i="6" s="1"/>
  <c r="AA1068" i="6"/>
  <c r="L1068" i="6"/>
  <c r="AG1068" i="6"/>
  <c r="F1068" i="6"/>
  <c r="G1068" i="6" s="1"/>
  <c r="B1069" i="6"/>
  <c r="J1069" i="6" s="1"/>
  <c r="AJ1068" i="6"/>
  <c r="O1068" i="6"/>
  <c r="AM1068" i="6"/>
  <c r="R1068" i="6"/>
  <c r="M1068" i="6"/>
  <c r="A1068" i="6"/>
  <c r="U1068" i="6"/>
  <c r="BZ1068" i="6"/>
  <c r="BY1069" i="6"/>
  <c r="BN1070" i="6"/>
  <c r="BM1069" i="6"/>
  <c r="BP1069" i="6"/>
  <c r="BX1069" i="6"/>
  <c r="BU1069" i="6"/>
  <c r="BQ1069" i="6"/>
  <c r="CS1069" i="6"/>
  <c r="CA1069" i="6"/>
  <c r="CG1069" i="6"/>
  <c r="CY1069" i="6"/>
  <c r="CM1069" i="6"/>
  <c r="AT1068" i="6"/>
  <c r="AU1068" i="6"/>
  <c r="AS1068" i="6"/>
  <c r="DE1067" i="6"/>
  <c r="DG1067" i="6"/>
  <c r="BW1067" i="6"/>
  <c r="BV1068" i="6"/>
  <c r="DF1067" i="6"/>
  <c r="BT1067" i="6"/>
  <c r="CB1066" i="6"/>
  <c r="CC1066" i="6" s="1"/>
  <c r="P1067" i="6"/>
  <c r="Q1067" i="6" s="1"/>
  <c r="H1068" i="6"/>
  <c r="BR1069" i="6" l="1"/>
  <c r="BS1069" i="6" s="1"/>
  <c r="N1068" i="6"/>
  <c r="AJ1069" i="6"/>
  <c r="O1069" i="6"/>
  <c r="AM1069" i="6"/>
  <c r="E1069" i="6"/>
  <c r="AP1069" i="6"/>
  <c r="A1069" i="6"/>
  <c r="D1069" i="6"/>
  <c r="X1069" i="6"/>
  <c r="AD1069" i="6"/>
  <c r="I1069" i="6"/>
  <c r="R1069" i="6"/>
  <c r="U1069" i="6"/>
  <c r="M1069" i="6"/>
  <c r="AG1069" i="6"/>
  <c r="L1069" i="6"/>
  <c r="F1069" i="6"/>
  <c r="G1069" i="6" s="1"/>
  <c r="B1070" i="6"/>
  <c r="AA1069" i="6"/>
  <c r="BZ1069" i="6"/>
  <c r="BY1070" i="6"/>
  <c r="BN1071" i="6"/>
  <c r="BQ1070" i="6"/>
  <c r="CA1070" i="6"/>
  <c r="BX1070" i="6"/>
  <c r="BR1070" i="6"/>
  <c r="BU1070" i="6"/>
  <c r="CG1070" i="6"/>
  <c r="BP1070" i="6"/>
  <c r="BM1070" i="6"/>
  <c r="CS1070" i="6"/>
  <c r="CM1070" i="6"/>
  <c r="CY1070" i="6"/>
  <c r="AS1069" i="6"/>
  <c r="AT1069" i="6"/>
  <c r="K1069" i="6"/>
  <c r="AU1069" i="6"/>
  <c r="J1070" i="6"/>
  <c r="BV1069" i="6"/>
  <c r="DE1068" i="6"/>
  <c r="DG1068" i="6"/>
  <c r="DF1068" i="6"/>
  <c r="BW1068" i="6"/>
  <c r="BT1068" i="6"/>
  <c r="CB1067" i="6"/>
  <c r="CC1067" i="6" s="1"/>
  <c r="H1069" i="6"/>
  <c r="P1068" i="6"/>
  <c r="Q1068" i="6" s="1"/>
  <c r="BS1070" i="6" l="1"/>
  <c r="BZ1070" i="6"/>
  <c r="N1069" i="6"/>
  <c r="X1070" i="6"/>
  <c r="B1071" i="6"/>
  <c r="BR1071" i="6" s="1"/>
  <c r="M1070" i="6"/>
  <c r="E1070" i="6"/>
  <c r="AD1070" i="6"/>
  <c r="AA1070" i="6"/>
  <c r="A1070" i="6"/>
  <c r="U1070" i="6"/>
  <c r="R1070" i="6"/>
  <c r="I1070" i="6"/>
  <c r="K1070" i="6" s="1"/>
  <c r="L1070" i="6"/>
  <c r="F1070" i="6"/>
  <c r="G1070" i="6" s="1"/>
  <c r="AP1070" i="6"/>
  <c r="O1070" i="6"/>
  <c r="AG1070" i="6"/>
  <c r="AJ1070" i="6"/>
  <c r="D1070" i="6"/>
  <c r="AM1070" i="6"/>
  <c r="BY1071" i="6"/>
  <c r="BN1072" i="6"/>
  <c r="CA1071" i="6"/>
  <c r="BQ1071" i="6"/>
  <c r="BM1071" i="6"/>
  <c r="CM1071" i="6"/>
  <c r="CG1071" i="6"/>
  <c r="BU1071" i="6"/>
  <c r="CS1071" i="6"/>
  <c r="CY1071" i="6"/>
  <c r="BX1071" i="6"/>
  <c r="BP1071" i="6"/>
  <c r="AU1070" i="6"/>
  <c r="AS1070" i="6"/>
  <c r="J1071" i="6"/>
  <c r="AT1070" i="6"/>
  <c r="BV1070" i="6"/>
  <c r="DF1069" i="6"/>
  <c r="DE1069" i="6"/>
  <c r="DG1069" i="6"/>
  <c r="BW1069" i="6"/>
  <c r="BT1069" i="6"/>
  <c r="CB1068" i="6"/>
  <c r="CC1068" i="6" s="1"/>
  <c r="H1070" i="6"/>
  <c r="P1069" i="6"/>
  <c r="Q1069" i="6" s="1"/>
  <c r="BS1071" i="6" l="1"/>
  <c r="BZ1071" i="6"/>
  <c r="N1070" i="6"/>
  <c r="M1071" i="6"/>
  <c r="AG1071" i="6"/>
  <c r="AJ1071" i="6"/>
  <c r="B1072" i="6"/>
  <c r="J1072" i="6" s="1"/>
  <c r="AA1071" i="6"/>
  <c r="AD1071" i="6"/>
  <c r="I1071" i="6"/>
  <c r="D1071" i="6"/>
  <c r="A1071" i="6"/>
  <c r="F1071" i="6"/>
  <c r="G1071" i="6" s="1"/>
  <c r="E1071" i="6"/>
  <c r="AP1071" i="6"/>
  <c r="L1071" i="6"/>
  <c r="AM1071" i="6"/>
  <c r="X1071" i="6"/>
  <c r="O1071" i="6"/>
  <c r="R1071" i="6"/>
  <c r="U1071" i="6"/>
  <c r="BY1072" i="6"/>
  <c r="BN1073" i="6"/>
  <c r="BQ1072" i="6"/>
  <c r="BX1072" i="6"/>
  <c r="CS1072" i="6"/>
  <c r="CA1072" i="6"/>
  <c r="BM1072" i="6"/>
  <c r="BU1072" i="6"/>
  <c r="CG1072" i="6"/>
  <c r="BP1072" i="6"/>
  <c r="CM1072" i="6"/>
  <c r="CY1072" i="6"/>
  <c r="AT1071" i="6"/>
  <c r="K1071" i="6"/>
  <c r="AS1071" i="6"/>
  <c r="AU1071" i="6"/>
  <c r="DE1070" i="6"/>
  <c r="DG1070" i="6"/>
  <c r="DF1070" i="6"/>
  <c r="BW1070" i="6"/>
  <c r="BV1071" i="6"/>
  <c r="BT1070" i="6"/>
  <c r="CB1069" i="6"/>
  <c r="CC1069" i="6" s="1"/>
  <c r="P1070" i="6"/>
  <c r="Q1070" i="6" s="1"/>
  <c r="H1071" i="6"/>
  <c r="N1071" i="6" l="1"/>
  <c r="AJ1072" i="6"/>
  <c r="B1073" i="6"/>
  <c r="AG1072" i="6"/>
  <c r="O1072" i="6"/>
  <c r="AD1072" i="6"/>
  <c r="L1072" i="6"/>
  <c r="X1072" i="6"/>
  <c r="I1072" i="6"/>
  <c r="K1072" i="6" s="1"/>
  <c r="AA1072" i="6"/>
  <c r="AM1072" i="6"/>
  <c r="R1072" i="6"/>
  <c r="A1072" i="6"/>
  <c r="M1072" i="6"/>
  <c r="F1072" i="6"/>
  <c r="G1072" i="6" s="1"/>
  <c r="D1072" i="6"/>
  <c r="AP1072" i="6"/>
  <c r="E1072" i="6"/>
  <c r="U1072" i="6"/>
  <c r="BR1072" i="6"/>
  <c r="BS1072" i="6" s="1"/>
  <c r="BZ1072" i="6"/>
  <c r="BY1073" i="6"/>
  <c r="BN1074" i="6"/>
  <c r="BX1073" i="6"/>
  <c r="BU1073" i="6"/>
  <c r="CA1073" i="6"/>
  <c r="BM1073" i="6"/>
  <c r="BP1073" i="6"/>
  <c r="BQ1073" i="6"/>
  <c r="CS1073" i="6"/>
  <c r="CG1073" i="6"/>
  <c r="CY1073" i="6"/>
  <c r="CM1073" i="6"/>
  <c r="BR1073" i="6"/>
  <c r="AS1072" i="6"/>
  <c r="AT1072" i="6"/>
  <c r="AU1072" i="6"/>
  <c r="J1073" i="6"/>
  <c r="DG1071" i="6"/>
  <c r="BV1072" i="6"/>
  <c r="DE1071" i="6"/>
  <c r="BW1071" i="6"/>
  <c r="DF1071" i="6"/>
  <c r="BT1071" i="6"/>
  <c r="CB1070" i="6"/>
  <c r="CC1070" i="6" s="1"/>
  <c r="H1072" i="6"/>
  <c r="P1071" i="6"/>
  <c r="Q1071" i="6" s="1"/>
  <c r="N1072" i="6" l="1"/>
  <c r="R1073" i="6"/>
  <c r="A1073" i="6"/>
  <c r="AJ1073" i="6"/>
  <c r="L1073" i="6"/>
  <c r="E1073" i="6"/>
  <c r="X1073" i="6"/>
  <c r="B1074" i="6"/>
  <c r="J1074" i="6" s="1"/>
  <c r="U1073" i="6"/>
  <c r="F1073" i="6"/>
  <c r="G1073" i="6" s="1"/>
  <c r="AP1073" i="6"/>
  <c r="O1073" i="6"/>
  <c r="AM1073" i="6"/>
  <c r="I1073" i="6"/>
  <c r="K1073" i="6" s="1"/>
  <c r="M1073" i="6"/>
  <c r="AA1073" i="6"/>
  <c r="AD1073" i="6"/>
  <c r="D1073" i="6"/>
  <c r="AG1073" i="6"/>
  <c r="BS1073" i="6"/>
  <c r="BZ1073" i="6"/>
  <c r="BY1074" i="6"/>
  <c r="BN1075" i="6"/>
  <c r="BX1074" i="6"/>
  <c r="BU1074" i="6"/>
  <c r="BP1074" i="6"/>
  <c r="BM1074" i="6"/>
  <c r="BQ1074" i="6"/>
  <c r="CG1074" i="6"/>
  <c r="CM1074" i="6"/>
  <c r="CA1074" i="6"/>
  <c r="CS1074" i="6"/>
  <c r="CY1074" i="6"/>
  <c r="AU1073" i="6"/>
  <c r="AS1073" i="6"/>
  <c r="AT1073" i="6"/>
  <c r="DG1072" i="6"/>
  <c r="DE1072" i="6"/>
  <c r="DF1072" i="6"/>
  <c r="BV1073" i="6"/>
  <c r="BW1072" i="6"/>
  <c r="BT1072" i="6"/>
  <c r="CB1071" i="6"/>
  <c r="CC1071" i="6" s="1"/>
  <c r="H1073" i="6"/>
  <c r="P1072" i="6"/>
  <c r="Q1072" i="6" s="1"/>
  <c r="BR1074" i="6" l="1"/>
  <c r="BS1074" i="6" s="1"/>
  <c r="AJ1074" i="6"/>
  <c r="AA1074" i="6"/>
  <c r="M1074" i="6"/>
  <c r="A1074" i="6"/>
  <c r="B1075" i="6"/>
  <c r="J1075" i="6" s="1"/>
  <c r="AD1074" i="6"/>
  <c r="U1074" i="6"/>
  <c r="X1074" i="6"/>
  <c r="L1074" i="6"/>
  <c r="R1074" i="6"/>
  <c r="I1074" i="6"/>
  <c r="K1074" i="6" s="1"/>
  <c r="AM1074" i="6"/>
  <c r="F1074" i="6"/>
  <c r="G1074" i="6" s="1"/>
  <c r="E1074" i="6"/>
  <c r="D1074" i="6"/>
  <c r="O1074" i="6"/>
  <c r="AP1074" i="6"/>
  <c r="AG1074" i="6"/>
  <c r="N1073" i="6"/>
  <c r="BZ1074" i="6"/>
  <c r="BY1075" i="6"/>
  <c r="BP1075" i="6"/>
  <c r="BX1075" i="6"/>
  <c r="BQ1075" i="6"/>
  <c r="BN1076" i="6"/>
  <c r="BU1075" i="6"/>
  <c r="CA1075" i="6"/>
  <c r="CG1075" i="6"/>
  <c r="CM1075" i="6"/>
  <c r="BM1075" i="6"/>
  <c r="CS1075" i="6"/>
  <c r="CY1075" i="6"/>
  <c r="AS1074" i="6"/>
  <c r="AT1074" i="6"/>
  <c r="AU1074" i="6"/>
  <c r="DF1073" i="6"/>
  <c r="BV1074" i="6"/>
  <c r="DG1073" i="6"/>
  <c r="BW1073" i="6"/>
  <c r="DE1073" i="6"/>
  <c r="BT1073" i="6"/>
  <c r="CB1072" i="6"/>
  <c r="CC1072" i="6" s="1"/>
  <c r="P1073" i="6"/>
  <c r="Q1073" i="6" s="1"/>
  <c r="H1074" i="6"/>
  <c r="AP1075" i="6" l="1"/>
  <c r="O1075" i="6"/>
  <c r="AM1075" i="6"/>
  <c r="AD1075" i="6"/>
  <c r="L1075" i="6"/>
  <c r="N1075" i="6" s="1"/>
  <c r="B1076" i="6"/>
  <c r="J1076" i="6" s="1"/>
  <c r="X1075" i="6"/>
  <c r="D1075" i="6"/>
  <c r="R1075" i="6"/>
  <c r="E1075" i="6"/>
  <c r="M1075" i="6"/>
  <c r="U1075" i="6"/>
  <c r="AG1075" i="6"/>
  <c r="A1075" i="6"/>
  <c r="F1075" i="6"/>
  <c r="G1075" i="6" s="1"/>
  <c r="AJ1075" i="6"/>
  <c r="I1075" i="6"/>
  <c r="AA1075" i="6"/>
  <c r="BR1075" i="6"/>
  <c r="BS1075" i="6" s="1"/>
  <c r="N1074" i="6"/>
  <c r="BZ1075" i="6"/>
  <c r="BY1076" i="6"/>
  <c r="BP1076" i="6"/>
  <c r="BM1076" i="6"/>
  <c r="BN1077" i="6"/>
  <c r="BX1076" i="6"/>
  <c r="CA1076" i="6"/>
  <c r="CS1076" i="6"/>
  <c r="CG1076" i="6"/>
  <c r="CM1076" i="6"/>
  <c r="BQ1076" i="6"/>
  <c r="BU1076" i="6"/>
  <c r="CY1076" i="6"/>
  <c r="AU1075" i="6"/>
  <c r="AT1075" i="6"/>
  <c r="AS1075" i="6"/>
  <c r="K1075" i="6"/>
  <c r="BV1075" i="6"/>
  <c r="DG1074" i="6"/>
  <c r="BW1074" i="6"/>
  <c r="DF1074" i="6"/>
  <c r="DE1074" i="6"/>
  <c r="BT1074" i="6"/>
  <c r="CB1073" i="6"/>
  <c r="CC1073" i="6" s="1"/>
  <c r="H1075" i="6"/>
  <c r="P1074" i="6"/>
  <c r="Q1074" i="6" s="1"/>
  <c r="BR1076" i="6" l="1"/>
  <c r="BS1076" i="6" s="1"/>
  <c r="R1076" i="6"/>
  <c r="E1076" i="6"/>
  <c r="AP1076" i="6"/>
  <c r="M1076" i="6"/>
  <c r="AA1076" i="6"/>
  <c r="I1076" i="6"/>
  <c r="K1076" i="6" s="1"/>
  <c r="B1077" i="6"/>
  <c r="AM1076" i="6"/>
  <c r="A1076" i="6"/>
  <c r="U1076" i="6"/>
  <c r="L1076" i="6"/>
  <c r="AG1076" i="6"/>
  <c r="AJ1076" i="6"/>
  <c r="O1076" i="6"/>
  <c r="X1076" i="6"/>
  <c r="F1076" i="6"/>
  <c r="G1076" i="6" s="1"/>
  <c r="AD1076" i="6"/>
  <c r="D1076" i="6"/>
  <c r="BZ1076" i="6"/>
  <c r="BY1077" i="6"/>
  <c r="BN1078" i="6"/>
  <c r="BM1077" i="6"/>
  <c r="BU1077" i="6"/>
  <c r="CA1077" i="6"/>
  <c r="BQ1077" i="6"/>
  <c r="BX1077" i="6"/>
  <c r="CS1077" i="6"/>
  <c r="CG1077" i="6"/>
  <c r="CM1077" i="6"/>
  <c r="CY1077" i="6"/>
  <c r="BP1077" i="6"/>
  <c r="AS1076" i="6"/>
  <c r="AT1076" i="6"/>
  <c r="AU1076" i="6"/>
  <c r="DE1075" i="6"/>
  <c r="DG1075" i="6"/>
  <c r="BW1075" i="6"/>
  <c r="DF1075" i="6"/>
  <c r="BV1076" i="6"/>
  <c r="BT1075" i="6"/>
  <c r="CB1074" i="6"/>
  <c r="CC1074" i="6" s="1"/>
  <c r="H1076" i="6"/>
  <c r="P1075" i="6"/>
  <c r="Q1075" i="6" s="1"/>
  <c r="N1076" i="6" l="1"/>
  <c r="X1077" i="6"/>
  <c r="U1077" i="6"/>
  <c r="L1077" i="6"/>
  <c r="B1078" i="6"/>
  <c r="BR1078" i="6" s="1"/>
  <c r="AM1077" i="6"/>
  <c r="R1077" i="6"/>
  <c r="AG1077" i="6"/>
  <c r="A1077" i="6"/>
  <c r="AP1077" i="6"/>
  <c r="E1077" i="6"/>
  <c r="M1077" i="6"/>
  <c r="AA1077" i="6"/>
  <c r="O1077" i="6"/>
  <c r="AJ1077" i="6"/>
  <c r="D1077" i="6"/>
  <c r="I1077" i="6"/>
  <c r="AD1077" i="6"/>
  <c r="F1077" i="6"/>
  <c r="G1077" i="6" s="1"/>
  <c r="J1077" i="6"/>
  <c r="J1078" i="6" s="1"/>
  <c r="BR1077" i="6"/>
  <c r="BS1077" i="6" s="1"/>
  <c r="BZ1077" i="6"/>
  <c r="BY1078" i="6"/>
  <c r="BN1079" i="6"/>
  <c r="BP1078" i="6"/>
  <c r="BX1078" i="6"/>
  <c r="BU1078" i="6"/>
  <c r="CG1078" i="6"/>
  <c r="BM1078" i="6"/>
  <c r="CS1078" i="6"/>
  <c r="BQ1078" i="6"/>
  <c r="CM1078" i="6"/>
  <c r="CY1078" i="6"/>
  <c r="CA1078" i="6"/>
  <c r="DG1076" i="6"/>
  <c r="BW1076" i="6"/>
  <c r="DE1076" i="6"/>
  <c r="DF1076" i="6"/>
  <c r="BV1077" i="6"/>
  <c r="BT1076" i="6"/>
  <c r="CB1075" i="6"/>
  <c r="CC1075" i="6" s="1"/>
  <c r="P1076" i="6"/>
  <c r="Q1076" i="6" s="1"/>
  <c r="H1077" i="6"/>
  <c r="N1077" i="6" l="1"/>
  <c r="AT1077" i="6"/>
  <c r="AS1077" i="6"/>
  <c r="K1077" i="6"/>
  <c r="P1077" i="6" s="1"/>
  <c r="Q1077" i="6" s="1"/>
  <c r="BS1078" i="6"/>
  <c r="AU1077" i="6"/>
  <c r="X1078" i="6"/>
  <c r="L1078" i="6"/>
  <c r="I1078" i="6"/>
  <c r="K1078" i="6" s="1"/>
  <c r="O1078" i="6"/>
  <c r="A1078" i="6"/>
  <c r="U1078" i="6"/>
  <c r="AD1078" i="6"/>
  <c r="AA1078" i="6"/>
  <c r="E1078" i="6"/>
  <c r="R1078" i="6"/>
  <c r="B1079" i="6"/>
  <c r="M1078" i="6"/>
  <c r="AP1078" i="6"/>
  <c r="D1078" i="6"/>
  <c r="AG1078" i="6"/>
  <c r="AJ1078" i="6"/>
  <c r="F1078" i="6"/>
  <c r="G1078" i="6" s="1"/>
  <c r="AM1078" i="6"/>
  <c r="BZ1078" i="6"/>
  <c r="BY1079" i="6"/>
  <c r="BN1080" i="6"/>
  <c r="CA1079" i="6"/>
  <c r="BQ1079" i="6"/>
  <c r="BM1079" i="6"/>
  <c r="BR1079" i="6"/>
  <c r="BU1079" i="6"/>
  <c r="CM1079" i="6"/>
  <c r="CG1079" i="6"/>
  <c r="BP1079" i="6"/>
  <c r="CS1079" i="6"/>
  <c r="CY1079" i="6"/>
  <c r="BX1079" i="6"/>
  <c r="AT1078" i="6"/>
  <c r="AS1078" i="6"/>
  <c r="J1079" i="6"/>
  <c r="AU1078" i="6"/>
  <c r="BW1077" i="6"/>
  <c r="DE1077" i="6"/>
  <c r="DF1077" i="6"/>
  <c r="DG1077" i="6"/>
  <c r="BV1078" i="6"/>
  <c r="BT1077" i="6"/>
  <c r="CB1076" i="6"/>
  <c r="CC1076" i="6" s="1"/>
  <c r="H1078" i="6"/>
  <c r="BS1079" i="6" l="1"/>
  <c r="AJ1079" i="6"/>
  <c r="O1079" i="6"/>
  <c r="M1079" i="6"/>
  <c r="AG1079" i="6"/>
  <c r="AM1079" i="6"/>
  <c r="A1079" i="6"/>
  <c r="R1079" i="6"/>
  <c r="U1079" i="6"/>
  <c r="AP1079" i="6"/>
  <c r="X1079" i="6"/>
  <c r="I1079" i="6"/>
  <c r="K1079" i="6" s="1"/>
  <c r="B1080" i="6"/>
  <c r="J1080" i="6" s="1"/>
  <c r="D1079" i="6"/>
  <c r="F1079" i="6"/>
  <c r="G1079" i="6" s="1"/>
  <c r="L1079" i="6"/>
  <c r="AD1079" i="6"/>
  <c r="E1079" i="6"/>
  <c r="AA1079" i="6"/>
  <c r="N1078" i="6"/>
  <c r="BZ1079" i="6"/>
  <c r="BY1080" i="6"/>
  <c r="BN1081" i="6"/>
  <c r="BQ1080" i="6"/>
  <c r="BU1080" i="6"/>
  <c r="BP1080" i="6"/>
  <c r="CS1080" i="6"/>
  <c r="CA1080" i="6"/>
  <c r="BM1080" i="6"/>
  <c r="BR1080" i="6"/>
  <c r="BS1080" i="6" s="1"/>
  <c r="CM1080" i="6"/>
  <c r="CG1080" i="6"/>
  <c r="BX1080" i="6"/>
  <c r="CY1080" i="6"/>
  <c r="AU1079" i="6"/>
  <c r="AS1079" i="6"/>
  <c r="AT1079" i="6"/>
  <c r="DE1078" i="6"/>
  <c r="DG1078" i="6"/>
  <c r="BW1078" i="6"/>
  <c r="DF1078" i="6"/>
  <c r="BV1079" i="6"/>
  <c r="BT1078" i="6"/>
  <c r="CB1077" i="6"/>
  <c r="CC1077" i="6" s="1"/>
  <c r="H1079" i="6"/>
  <c r="P1078" i="6"/>
  <c r="Q1078" i="6" s="1"/>
  <c r="N1079" i="6" l="1"/>
  <c r="AD1080" i="6"/>
  <c r="L1080" i="6"/>
  <c r="AM1080" i="6"/>
  <c r="M1080" i="6"/>
  <c r="AA1080" i="6"/>
  <c r="AJ1080" i="6"/>
  <c r="O1080" i="6"/>
  <c r="R1080" i="6"/>
  <c r="I1080" i="6"/>
  <c r="B1081" i="6"/>
  <c r="X1080" i="6"/>
  <c r="D1080" i="6"/>
  <c r="E1080" i="6"/>
  <c r="F1080" i="6"/>
  <c r="G1080" i="6" s="1"/>
  <c r="U1080" i="6"/>
  <c r="AP1080" i="6"/>
  <c r="A1080" i="6"/>
  <c r="AG1080" i="6"/>
  <c r="BZ1080" i="6"/>
  <c r="BY1081" i="6"/>
  <c r="BN1082" i="6"/>
  <c r="BU1081" i="6"/>
  <c r="BX1081" i="6"/>
  <c r="BQ1081" i="6"/>
  <c r="BP1081" i="6"/>
  <c r="CA1081" i="6"/>
  <c r="BM1081" i="6"/>
  <c r="CS1081" i="6"/>
  <c r="CG1081" i="6"/>
  <c r="CY1081" i="6"/>
  <c r="CM1081" i="6"/>
  <c r="BR1081" i="6"/>
  <c r="BS1081" i="6" s="1"/>
  <c r="AT1080" i="6"/>
  <c r="AU1080" i="6"/>
  <c r="AS1080" i="6"/>
  <c r="K1080" i="6"/>
  <c r="J1081" i="6"/>
  <c r="DE1079" i="6"/>
  <c r="DG1079" i="6"/>
  <c r="BV1080" i="6"/>
  <c r="BW1079" i="6"/>
  <c r="DF1079" i="6"/>
  <c r="BT1079" i="6"/>
  <c r="CB1078" i="6"/>
  <c r="CC1078" i="6" s="1"/>
  <c r="P1079" i="6"/>
  <c r="Q1079" i="6" s="1"/>
  <c r="H1080" i="6"/>
  <c r="R1081" i="6" l="1"/>
  <c r="B1082" i="6"/>
  <c r="L1081" i="6"/>
  <c r="AP1081" i="6"/>
  <c r="AM1081" i="6"/>
  <c r="X1081" i="6"/>
  <c r="U1081" i="6"/>
  <c r="M1081" i="6"/>
  <c r="AG1081" i="6"/>
  <c r="O1081" i="6"/>
  <c r="F1081" i="6"/>
  <c r="G1081" i="6" s="1"/>
  <c r="I1081" i="6"/>
  <c r="AJ1081" i="6"/>
  <c r="AD1081" i="6"/>
  <c r="A1081" i="6"/>
  <c r="D1081" i="6"/>
  <c r="AA1081" i="6"/>
  <c r="E1081" i="6"/>
  <c r="N1080" i="6"/>
  <c r="BY1082" i="6"/>
  <c r="BN1083" i="6"/>
  <c r="BX1082" i="6"/>
  <c r="BU1082" i="6"/>
  <c r="CA1082" i="6"/>
  <c r="BR1082" i="6"/>
  <c r="BS1082" i="6" s="1"/>
  <c r="BM1082" i="6"/>
  <c r="CG1082" i="6"/>
  <c r="CM1082" i="6"/>
  <c r="BQ1082" i="6"/>
  <c r="CY1082" i="6"/>
  <c r="CS1082" i="6"/>
  <c r="BP1082" i="6"/>
  <c r="BZ1081" i="6"/>
  <c r="AT1081" i="6"/>
  <c r="AU1081" i="6"/>
  <c r="J1082" i="6"/>
  <c r="K1081" i="6"/>
  <c r="AS1081" i="6"/>
  <c r="DG1080" i="6"/>
  <c r="BV1081" i="6"/>
  <c r="BW1080" i="6"/>
  <c r="DF1080" i="6"/>
  <c r="DE1080" i="6"/>
  <c r="BT1080" i="6"/>
  <c r="CB1079" i="6"/>
  <c r="CC1079" i="6" s="1"/>
  <c r="H1081" i="6"/>
  <c r="P1080" i="6"/>
  <c r="Q1080" i="6" s="1"/>
  <c r="N1081" i="6" l="1"/>
  <c r="M1082" i="6"/>
  <c r="F1082" i="6"/>
  <c r="G1082" i="6" s="1"/>
  <c r="AM1082" i="6"/>
  <c r="R1082" i="6"/>
  <c r="AA1082" i="6"/>
  <c r="D1082" i="6"/>
  <c r="L1082" i="6"/>
  <c r="AD1082" i="6"/>
  <c r="O1082" i="6"/>
  <c r="AJ1082" i="6"/>
  <c r="A1082" i="6"/>
  <c r="X1082" i="6"/>
  <c r="B1083" i="6"/>
  <c r="U1082" i="6"/>
  <c r="E1082" i="6"/>
  <c r="AG1082" i="6"/>
  <c r="I1082" i="6"/>
  <c r="AP1082" i="6"/>
  <c r="BZ1082" i="6"/>
  <c r="BY1083" i="6"/>
  <c r="BN1084" i="6"/>
  <c r="BU1083" i="6"/>
  <c r="BP1083" i="6"/>
  <c r="BQ1083" i="6"/>
  <c r="CA1083" i="6"/>
  <c r="CG1083" i="6"/>
  <c r="CM1083" i="6"/>
  <c r="BM1083" i="6"/>
  <c r="CS1083" i="6"/>
  <c r="BX1083" i="6"/>
  <c r="CY1083" i="6"/>
  <c r="AS1082" i="6"/>
  <c r="AT1082" i="6"/>
  <c r="AU1082" i="6"/>
  <c r="K1082" i="6"/>
  <c r="DG1081" i="6"/>
  <c r="BW1081" i="6"/>
  <c r="DF1081" i="6"/>
  <c r="DE1081" i="6"/>
  <c r="BV1082" i="6"/>
  <c r="BT1081" i="6"/>
  <c r="CB1080" i="6"/>
  <c r="CC1080" i="6" s="1"/>
  <c r="H1082" i="6"/>
  <c r="P1081" i="6"/>
  <c r="Q1081" i="6" s="1"/>
  <c r="N1082" i="6" l="1"/>
  <c r="AD1083" i="6"/>
  <c r="L1083" i="6"/>
  <c r="AG1083" i="6"/>
  <c r="R1083" i="6"/>
  <c r="O1083" i="6"/>
  <c r="B1084" i="6"/>
  <c r="BR1084" i="6" s="1"/>
  <c r="A1083" i="6"/>
  <c r="M1083" i="6"/>
  <c r="U1083" i="6"/>
  <c r="AA1083" i="6"/>
  <c r="AP1083" i="6"/>
  <c r="D1083" i="6"/>
  <c r="F1083" i="6"/>
  <c r="G1083" i="6" s="1"/>
  <c r="AJ1083" i="6"/>
  <c r="E1083" i="6"/>
  <c r="AM1083" i="6"/>
  <c r="X1083" i="6"/>
  <c r="I1083" i="6"/>
  <c r="BR1083" i="6"/>
  <c r="BS1083" i="6" s="1"/>
  <c r="J1083" i="6"/>
  <c r="AU1083" i="6" s="1"/>
  <c r="BY1084" i="6"/>
  <c r="BN1085" i="6"/>
  <c r="BP1084" i="6"/>
  <c r="BM1084" i="6"/>
  <c r="BX1084" i="6"/>
  <c r="BU1084" i="6"/>
  <c r="CA1084" i="6"/>
  <c r="CS1084" i="6"/>
  <c r="CG1084" i="6"/>
  <c r="BQ1084" i="6"/>
  <c r="CM1084" i="6"/>
  <c r="CY1084" i="6"/>
  <c r="BZ1083" i="6"/>
  <c r="BV1083" i="6"/>
  <c r="DF1082" i="6"/>
  <c r="BW1082" i="6"/>
  <c r="DG1082" i="6"/>
  <c r="DE1082" i="6"/>
  <c r="BT1082" i="6"/>
  <c r="CB1081" i="6"/>
  <c r="CC1081" i="6" s="1"/>
  <c r="P1082" i="6"/>
  <c r="Q1082" i="6" s="1"/>
  <c r="H1083" i="6"/>
  <c r="AS1083" i="6" l="1"/>
  <c r="K1083" i="6"/>
  <c r="AT1083" i="6"/>
  <c r="J1084" i="6"/>
  <c r="AS1084" i="6" s="1"/>
  <c r="BS1084" i="6"/>
  <c r="M1084" i="6"/>
  <c r="B1085" i="6"/>
  <c r="BR1085" i="6" s="1"/>
  <c r="AG1084" i="6"/>
  <c r="X1084" i="6"/>
  <c r="A1084" i="6"/>
  <c r="AA1084" i="6"/>
  <c r="AP1084" i="6"/>
  <c r="I1084" i="6"/>
  <c r="F1084" i="6"/>
  <c r="G1084" i="6" s="1"/>
  <c r="L1084" i="6"/>
  <c r="U1084" i="6"/>
  <c r="AJ1084" i="6"/>
  <c r="O1084" i="6"/>
  <c r="AM1084" i="6"/>
  <c r="AD1084" i="6"/>
  <c r="E1084" i="6"/>
  <c r="R1084" i="6"/>
  <c r="D1084" i="6"/>
  <c r="N1083" i="6"/>
  <c r="BZ1084" i="6"/>
  <c r="BY1085" i="6"/>
  <c r="BN1086" i="6"/>
  <c r="BM1085" i="6"/>
  <c r="BU1085" i="6"/>
  <c r="CA1085" i="6"/>
  <c r="BP1085" i="6"/>
  <c r="BQ1085" i="6"/>
  <c r="BX1085" i="6"/>
  <c r="CS1085" i="6"/>
  <c r="CG1085" i="6"/>
  <c r="CY1085" i="6"/>
  <c r="CM1085" i="6"/>
  <c r="DF1083" i="6"/>
  <c r="BV1084" i="6"/>
  <c r="DE1083" i="6"/>
  <c r="DG1083" i="6"/>
  <c r="BW1083" i="6"/>
  <c r="BT1083" i="6"/>
  <c r="CB1082" i="6"/>
  <c r="CC1082" i="6" s="1"/>
  <c r="P1083" i="6"/>
  <c r="Q1083" i="6" s="1"/>
  <c r="H1084" i="6"/>
  <c r="J1085" i="6" l="1"/>
  <c r="AU1085" i="6" s="1"/>
  <c r="AU1084" i="6"/>
  <c r="N1084" i="6"/>
  <c r="AT1084" i="6"/>
  <c r="K1084" i="6"/>
  <c r="BS1085" i="6"/>
  <c r="AJ1085" i="6"/>
  <c r="F1085" i="6"/>
  <c r="G1085" i="6" s="1"/>
  <c r="E1085" i="6"/>
  <c r="R1085" i="6"/>
  <c r="AG1085" i="6"/>
  <c r="M1085" i="6"/>
  <c r="AD1085" i="6"/>
  <c r="O1085" i="6"/>
  <c r="L1085" i="6"/>
  <c r="AA1085" i="6"/>
  <c r="X1085" i="6"/>
  <c r="U1085" i="6"/>
  <c r="D1085" i="6"/>
  <c r="B1086" i="6"/>
  <c r="AM1085" i="6"/>
  <c r="AP1085" i="6"/>
  <c r="I1085" i="6"/>
  <c r="A1085" i="6"/>
  <c r="BZ1085" i="6"/>
  <c r="BY1086" i="6"/>
  <c r="BN1087" i="6"/>
  <c r="BP1086" i="6"/>
  <c r="BX1086" i="6"/>
  <c r="BU1086" i="6"/>
  <c r="CA1086" i="6"/>
  <c r="CG1086" i="6"/>
  <c r="CM1086" i="6"/>
  <c r="BQ1086" i="6"/>
  <c r="CS1086" i="6"/>
  <c r="BM1086" i="6"/>
  <c r="CY1086" i="6"/>
  <c r="AT1085" i="6"/>
  <c r="BW1084" i="6"/>
  <c r="DF1084" i="6"/>
  <c r="DE1084" i="6"/>
  <c r="BV1085" i="6"/>
  <c r="DG1084" i="6"/>
  <c r="BT1084" i="6"/>
  <c r="CB1083" i="6"/>
  <c r="CC1083" i="6" s="1"/>
  <c r="P1084" i="6"/>
  <c r="Q1084" i="6" s="1"/>
  <c r="H1085" i="6"/>
  <c r="AS1085" i="6" l="1"/>
  <c r="K1085" i="6"/>
  <c r="X1086" i="6"/>
  <c r="B1087" i="6"/>
  <c r="M1086" i="6"/>
  <c r="AG1086" i="6"/>
  <c r="R1086" i="6"/>
  <c r="E1086" i="6"/>
  <c r="F1086" i="6"/>
  <c r="G1086" i="6" s="1"/>
  <c r="U1086" i="6"/>
  <c r="AD1086" i="6"/>
  <c r="D1086" i="6"/>
  <c r="O1086" i="6"/>
  <c r="AP1086" i="6"/>
  <c r="L1086" i="6"/>
  <c r="AM1086" i="6"/>
  <c r="AJ1086" i="6"/>
  <c r="AA1086" i="6"/>
  <c r="I1086" i="6"/>
  <c r="A1086" i="6"/>
  <c r="J1086" i="6"/>
  <c r="J1087" i="6" s="1"/>
  <c r="BR1086" i="6"/>
  <c r="BS1086" i="6" s="1"/>
  <c r="N1085" i="6"/>
  <c r="BZ1086" i="6"/>
  <c r="BY1087" i="6"/>
  <c r="BN1088" i="6"/>
  <c r="CA1087" i="6"/>
  <c r="BQ1087" i="6"/>
  <c r="BM1087" i="6"/>
  <c r="BR1087" i="6"/>
  <c r="BX1087" i="6"/>
  <c r="BU1087" i="6"/>
  <c r="CG1087" i="6"/>
  <c r="CM1087" i="6"/>
  <c r="CS1087" i="6"/>
  <c r="CY1087" i="6"/>
  <c r="BP1087" i="6"/>
  <c r="AS1086" i="6"/>
  <c r="AT1086" i="6"/>
  <c r="BW1085" i="6"/>
  <c r="DG1085" i="6"/>
  <c r="DF1085" i="6"/>
  <c r="DE1085" i="6"/>
  <c r="BV1086" i="6"/>
  <c r="BT1085" i="6"/>
  <c r="CB1084" i="6"/>
  <c r="CC1084" i="6" s="1"/>
  <c r="P1085" i="6"/>
  <c r="Q1085" i="6" s="1"/>
  <c r="H1086" i="6"/>
  <c r="AU1086" i="6" l="1"/>
  <c r="K1086" i="6"/>
  <c r="BZ1087" i="6"/>
  <c r="N1086" i="6"/>
  <c r="BS1087" i="6"/>
  <c r="M1087" i="6"/>
  <c r="F1087" i="6"/>
  <c r="G1087" i="6" s="1"/>
  <c r="I1087" i="6"/>
  <c r="K1087" i="6" s="1"/>
  <c r="U1087" i="6"/>
  <c r="AJ1087" i="6"/>
  <c r="O1087" i="6"/>
  <c r="AM1087" i="6"/>
  <c r="AD1087" i="6"/>
  <c r="B1088" i="6"/>
  <c r="D1087" i="6"/>
  <c r="AG1087" i="6"/>
  <c r="AP1087" i="6"/>
  <c r="L1087" i="6"/>
  <c r="AA1087" i="6"/>
  <c r="R1087" i="6"/>
  <c r="A1087" i="6"/>
  <c r="X1087" i="6"/>
  <c r="E1087" i="6"/>
  <c r="BY1088" i="6"/>
  <c r="BN1089" i="6"/>
  <c r="BQ1088" i="6"/>
  <c r="CA1088" i="6"/>
  <c r="CS1088" i="6"/>
  <c r="BX1088" i="6"/>
  <c r="BU1088" i="6"/>
  <c r="BM1088" i="6"/>
  <c r="CG1088" i="6"/>
  <c r="CM1088" i="6"/>
  <c r="BR1088" i="6"/>
  <c r="CY1088" i="6"/>
  <c r="BP1088" i="6"/>
  <c r="AT1087" i="6"/>
  <c r="J1088" i="6"/>
  <c r="AS1087" i="6"/>
  <c r="AU1087" i="6"/>
  <c r="DE1086" i="6"/>
  <c r="BW1086" i="6"/>
  <c r="DG1086" i="6"/>
  <c r="DF1086" i="6"/>
  <c r="BV1087" i="6"/>
  <c r="BT1086" i="6"/>
  <c r="CB1085" i="6"/>
  <c r="CC1085" i="6" s="1"/>
  <c r="P1086" i="6"/>
  <c r="Q1086" i="6" s="1"/>
  <c r="H1087" i="6"/>
  <c r="BS1088" i="6" l="1"/>
  <c r="N1087" i="6"/>
  <c r="AD1088" i="6"/>
  <c r="D1088" i="6"/>
  <c r="I1088" i="6"/>
  <c r="K1088" i="6" s="1"/>
  <c r="R1088" i="6"/>
  <c r="B1089" i="6"/>
  <c r="J1089" i="6" s="1"/>
  <c r="M1088" i="6"/>
  <c r="AA1088" i="6"/>
  <c r="AM1088" i="6"/>
  <c r="X1088" i="6"/>
  <c r="A1088" i="6"/>
  <c r="E1088" i="6"/>
  <c r="AG1088" i="6"/>
  <c r="AP1088" i="6"/>
  <c r="O1088" i="6"/>
  <c r="U1088" i="6"/>
  <c r="AJ1088" i="6"/>
  <c r="F1088" i="6"/>
  <c r="G1088" i="6" s="1"/>
  <c r="L1088" i="6"/>
  <c r="BZ1088" i="6"/>
  <c r="BY1089" i="6"/>
  <c r="BN1090" i="6"/>
  <c r="BX1089" i="6"/>
  <c r="BU1089" i="6"/>
  <c r="CA1089" i="6"/>
  <c r="BM1089" i="6"/>
  <c r="BP1089" i="6"/>
  <c r="CS1089" i="6"/>
  <c r="CG1089" i="6"/>
  <c r="CY1089" i="6"/>
  <c r="BQ1089" i="6"/>
  <c r="CM1089" i="6"/>
  <c r="AU1088" i="6"/>
  <c r="AS1088" i="6"/>
  <c r="AT1088" i="6"/>
  <c r="DE1087" i="6"/>
  <c r="DG1087" i="6"/>
  <c r="BW1087" i="6"/>
  <c r="BV1088" i="6"/>
  <c r="DF1087" i="6"/>
  <c r="BT1087" i="6"/>
  <c r="CB1086" i="6"/>
  <c r="CC1086" i="6" s="1"/>
  <c r="P1087" i="6"/>
  <c r="Q1087" i="6" s="1"/>
  <c r="H1088" i="6"/>
  <c r="BR1089" i="6" l="1"/>
  <c r="BS1089" i="6" s="1"/>
  <c r="N1088" i="6"/>
  <c r="R1089" i="6"/>
  <c r="U1089" i="6"/>
  <c r="F1089" i="6"/>
  <c r="G1089" i="6" s="1"/>
  <c r="X1089" i="6"/>
  <c r="AG1089" i="6"/>
  <c r="M1089" i="6"/>
  <c r="D1089" i="6"/>
  <c r="I1089" i="6"/>
  <c r="K1089" i="6" s="1"/>
  <c r="AA1089" i="6"/>
  <c r="A1089" i="6"/>
  <c r="AP1089" i="6"/>
  <c r="O1089" i="6"/>
  <c r="L1089" i="6"/>
  <c r="AJ1089" i="6"/>
  <c r="E1089" i="6"/>
  <c r="AM1089" i="6"/>
  <c r="AD1089" i="6"/>
  <c r="B1090" i="6"/>
  <c r="BZ1089" i="6"/>
  <c r="BY1090" i="6"/>
  <c r="BN1091" i="6"/>
  <c r="BU1090" i="6"/>
  <c r="BP1090" i="6"/>
  <c r="BQ1090" i="6"/>
  <c r="CA1090" i="6"/>
  <c r="BR1090" i="6"/>
  <c r="CG1090" i="6"/>
  <c r="CM1090" i="6"/>
  <c r="BX1090" i="6"/>
  <c r="CY1090" i="6"/>
  <c r="CS1090" i="6"/>
  <c r="BM1090" i="6"/>
  <c r="AT1089" i="6"/>
  <c r="AS1089" i="6"/>
  <c r="AU1089" i="6"/>
  <c r="J1090" i="6"/>
  <c r="BW1088" i="6"/>
  <c r="DF1088" i="6"/>
  <c r="DE1088" i="6"/>
  <c r="BV1089" i="6"/>
  <c r="DG1088" i="6"/>
  <c r="BT1088" i="6"/>
  <c r="CB1087" i="6"/>
  <c r="CC1087" i="6" s="1"/>
  <c r="H1089" i="6"/>
  <c r="P1088" i="6"/>
  <c r="Q1088" i="6" s="1"/>
  <c r="BS1090" i="6" l="1"/>
  <c r="N1089" i="6"/>
  <c r="AJ1090" i="6"/>
  <c r="I1090" i="6"/>
  <c r="AG1090" i="6"/>
  <c r="AA1090" i="6"/>
  <c r="AP1090" i="6"/>
  <c r="U1090" i="6"/>
  <c r="AD1090" i="6"/>
  <c r="D1090" i="6"/>
  <c r="X1090" i="6"/>
  <c r="E1090" i="6"/>
  <c r="A1090" i="6"/>
  <c r="R1090" i="6"/>
  <c r="L1090" i="6"/>
  <c r="M1090" i="6"/>
  <c r="F1090" i="6"/>
  <c r="G1090" i="6" s="1"/>
  <c r="O1090" i="6"/>
  <c r="AM1090" i="6"/>
  <c r="B1091" i="6"/>
  <c r="BZ1090" i="6"/>
  <c r="BY1091" i="6"/>
  <c r="BN1092" i="6"/>
  <c r="BP1091" i="6"/>
  <c r="BU1091" i="6"/>
  <c r="BM1091" i="6"/>
  <c r="BQ1091" i="6"/>
  <c r="CG1091" i="6"/>
  <c r="CM1091" i="6"/>
  <c r="CS1091" i="6"/>
  <c r="BX1091" i="6"/>
  <c r="BR1091" i="6"/>
  <c r="CA1091" i="6"/>
  <c r="CY1091" i="6"/>
  <c r="J1091" i="6"/>
  <c r="K1090" i="6"/>
  <c r="AS1090" i="6"/>
  <c r="AU1090" i="6"/>
  <c r="AT1090" i="6"/>
  <c r="DF1089" i="6"/>
  <c r="BV1090" i="6"/>
  <c r="DG1089" i="6"/>
  <c r="DE1089" i="6"/>
  <c r="BW1089" i="6"/>
  <c r="BT1089" i="6"/>
  <c r="CB1088" i="6"/>
  <c r="CC1088" i="6" s="1"/>
  <c r="H1090" i="6"/>
  <c r="P1089" i="6"/>
  <c r="Q1089" i="6" s="1"/>
  <c r="N1090" i="6" l="1"/>
  <c r="BS1091" i="6"/>
  <c r="B1092" i="6"/>
  <c r="AA1091" i="6"/>
  <c r="AD1091" i="6"/>
  <c r="A1091" i="6"/>
  <c r="U1091" i="6"/>
  <c r="AP1091" i="6"/>
  <c r="E1091" i="6"/>
  <c r="AM1091" i="6"/>
  <c r="X1091" i="6"/>
  <c r="L1091" i="6"/>
  <c r="AJ1091" i="6"/>
  <c r="I1091" i="6"/>
  <c r="K1091" i="6" s="1"/>
  <c r="AG1091" i="6"/>
  <c r="O1091" i="6"/>
  <c r="R1091" i="6"/>
  <c r="F1091" i="6"/>
  <c r="G1091" i="6" s="1"/>
  <c r="M1091" i="6"/>
  <c r="D1091" i="6"/>
  <c r="BZ1091" i="6"/>
  <c r="BY1092" i="6"/>
  <c r="BN1093" i="6"/>
  <c r="BP1092" i="6"/>
  <c r="BM1092" i="6"/>
  <c r="BR1092" i="6"/>
  <c r="BS1092" i="6" s="1"/>
  <c r="BX1092" i="6"/>
  <c r="BQ1092" i="6"/>
  <c r="BU1092" i="6"/>
  <c r="CA1092" i="6"/>
  <c r="CS1092" i="6"/>
  <c r="CG1092" i="6"/>
  <c r="CM1092" i="6"/>
  <c r="CY1092" i="6"/>
  <c r="AT1091" i="6"/>
  <c r="AU1091" i="6"/>
  <c r="J1092" i="6"/>
  <c r="AS1091" i="6"/>
  <c r="DF1090" i="6"/>
  <c r="BW1090" i="6"/>
  <c r="DG1090" i="6"/>
  <c r="BV1091" i="6"/>
  <c r="DE1090" i="6"/>
  <c r="BT1090" i="6"/>
  <c r="CB1089" i="6"/>
  <c r="CC1089" i="6" s="1"/>
  <c r="H1091" i="6"/>
  <c r="P1090" i="6"/>
  <c r="Q1090" i="6" s="1"/>
  <c r="N1091" i="6" l="1"/>
  <c r="X1092" i="6"/>
  <c r="D1092" i="6"/>
  <c r="U1092" i="6"/>
  <c r="AD1092" i="6"/>
  <c r="B1093" i="6"/>
  <c r="M1092" i="6"/>
  <c r="AA1092" i="6"/>
  <c r="R1092" i="6"/>
  <c r="F1092" i="6"/>
  <c r="G1092" i="6" s="1"/>
  <c r="A1092" i="6"/>
  <c r="I1092" i="6"/>
  <c r="K1092" i="6" s="1"/>
  <c r="L1092" i="6"/>
  <c r="AP1092" i="6"/>
  <c r="E1092" i="6"/>
  <c r="AG1092" i="6"/>
  <c r="AJ1092" i="6"/>
  <c r="O1092" i="6"/>
  <c r="AM1092" i="6"/>
  <c r="BZ1092" i="6"/>
  <c r="BY1093" i="6"/>
  <c r="BN1094" i="6"/>
  <c r="BM1093" i="6"/>
  <c r="BP1093" i="6"/>
  <c r="BQ1093" i="6"/>
  <c r="BX1093" i="6"/>
  <c r="CS1093" i="6"/>
  <c r="CG1093" i="6"/>
  <c r="CY1093" i="6"/>
  <c r="CM1093" i="6"/>
  <c r="CA1093" i="6"/>
  <c r="BU1093" i="6"/>
  <c r="AT1092" i="6"/>
  <c r="AU1092" i="6"/>
  <c r="AS1092" i="6"/>
  <c r="DF1091" i="6"/>
  <c r="BW1091" i="6"/>
  <c r="BV1092" i="6"/>
  <c r="DE1091" i="6"/>
  <c r="DG1091" i="6"/>
  <c r="BT1091" i="6"/>
  <c r="CB1090" i="6"/>
  <c r="CC1090" i="6" s="1"/>
  <c r="H1092" i="6"/>
  <c r="P1091" i="6"/>
  <c r="Q1091" i="6" s="1"/>
  <c r="N1092" i="6" l="1"/>
  <c r="BZ1093" i="6"/>
  <c r="AD1093" i="6"/>
  <c r="U1093" i="6"/>
  <c r="M1093" i="6"/>
  <c r="D1093" i="6"/>
  <c r="I1093" i="6"/>
  <c r="X1093" i="6"/>
  <c r="AG1093" i="6"/>
  <c r="AM1093" i="6"/>
  <c r="R1093" i="6"/>
  <c r="F1093" i="6"/>
  <c r="G1093" i="6" s="1"/>
  <c r="L1093" i="6"/>
  <c r="B1094" i="6"/>
  <c r="AJ1093" i="6"/>
  <c r="O1093" i="6"/>
  <c r="A1093" i="6"/>
  <c r="AP1093" i="6"/>
  <c r="E1093" i="6"/>
  <c r="AA1093" i="6"/>
  <c r="J1093" i="6"/>
  <c r="AU1093" i="6" s="1"/>
  <c r="BR1093" i="6"/>
  <c r="BS1093" i="6" s="1"/>
  <c r="BY1094" i="6"/>
  <c r="BN1095" i="6"/>
  <c r="BQ1094" i="6"/>
  <c r="CA1094" i="6"/>
  <c r="CG1094" i="6"/>
  <c r="BP1094" i="6"/>
  <c r="BU1094" i="6"/>
  <c r="CS1094" i="6"/>
  <c r="BX1094" i="6"/>
  <c r="BM1094" i="6"/>
  <c r="CM1094" i="6"/>
  <c r="CY1094" i="6"/>
  <c r="BV1093" i="6"/>
  <c r="DE1092" i="6"/>
  <c r="DG1092" i="6"/>
  <c r="DF1092" i="6"/>
  <c r="BW1092" i="6"/>
  <c r="BT1092" i="6"/>
  <c r="CB1091" i="6"/>
  <c r="CC1091" i="6" s="1"/>
  <c r="P1092" i="6"/>
  <c r="Q1092" i="6" s="1"/>
  <c r="H1093" i="6"/>
  <c r="AS1093" i="6" l="1"/>
  <c r="K1093" i="6"/>
  <c r="AT1093" i="6"/>
  <c r="J1094" i="6"/>
  <c r="J1095" i="6" s="1"/>
  <c r="N1093" i="6"/>
  <c r="X1094" i="6"/>
  <c r="F1094" i="6"/>
  <c r="G1094" i="6" s="1"/>
  <c r="I1094" i="6"/>
  <c r="L1094" i="6"/>
  <c r="M1094" i="6"/>
  <c r="D1094" i="6"/>
  <c r="U1094" i="6"/>
  <c r="AD1094" i="6"/>
  <c r="AA1094" i="6"/>
  <c r="B1095" i="6"/>
  <c r="R1094" i="6"/>
  <c r="O1094" i="6"/>
  <c r="AP1094" i="6"/>
  <c r="A1094" i="6"/>
  <c r="AG1094" i="6"/>
  <c r="AJ1094" i="6"/>
  <c r="E1094" i="6"/>
  <c r="AM1094" i="6"/>
  <c r="BR1094" i="6"/>
  <c r="BS1094" i="6" s="1"/>
  <c r="BZ1094" i="6"/>
  <c r="BY1095" i="6"/>
  <c r="BN1096" i="6"/>
  <c r="BQ1095" i="6"/>
  <c r="BM1095" i="6"/>
  <c r="BR1095" i="6"/>
  <c r="CA1095" i="6"/>
  <c r="CM1095" i="6"/>
  <c r="BX1095" i="6"/>
  <c r="CG1095" i="6"/>
  <c r="CS1095" i="6"/>
  <c r="BP1095" i="6"/>
  <c r="CY1095" i="6"/>
  <c r="BU1095" i="6"/>
  <c r="DG1093" i="6"/>
  <c r="BV1094" i="6"/>
  <c r="DF1093" i="6"/>
  <c r="DE1093" i="6"/>
  <c r="BW1093" i="6"/>
  <c r="BT1093" i="6"/>
  <c r="CB1092" i="6"/>
  <c r="CC1092" i="6" s="1"/>
  <c r="H1094" i="6"/>
  <c r="P1093" i="6"/>
  <c r="Q1093" i="6" s="1"/>
  <c r="AU1094" i="6" l="1"/>
  <c r="K1094" i="6"/>
  <c r="AT1094" i="6"/>
  <c r="AS1094" i="6"/>
  <c r="N1094" i="6"/>
  <c r="BS1095" i="6"/>
  <c r="BZ1095" i="6"/>
  <c r="R1095" i="6"/>
  <c r="F1095" i="6"/>
  <c r="G1095" i="6" s="1"/>
  <c r="I1095" i="6"/>
  <c r="K1095" i="6" s="1"/>
  <c r="AG1095" i="6"/>
  <c r="L1095" i="6"/>
  <c r="M1095" i="6"/>
  <c r="AA1095" i="6"/>
  <c r="D1095" i="6"/>
  <c r="E1095" i="6"/>
  <c r="U1095" i="6"/>
  <c r="AD1095" i="6"/>
  <c r="AM1095" i="6"/>
  <c r="AJ1095" i="6"/>
  <c r="O1095" i="6"/>
  <c r="AP1095" i="6"/>
  <c r="B1096" i="6"/>
  <c r="BR1096" i="6" s="1"/>
  <c r="X1095" i="6"/>
  <c r="A1095" i="6"/>
  <c r="BY1096" i="6"/>
  <c r="BN1097" i="6"/>
  <c r="BQ1096" i="6"/>
  <c r="BM1096" i="6"/>
  <c r="CA1096" i="6"/>
  <c r="BU1096" i="6"/>
  <c r="CS1096" i="6"/>
  <c r="BX1096" i="6"/>
  <c r="BP1096" i="6"/>
  <c r="CG1096" i="6"/>
  <c r="CM1096" i="6"/>
  <c r="CY1096" i="6"/>
  <c r="AT1095" i="6"/>
  <c r="J1096" i="6"/>
  <c r="AS1095" i="6"/>
  <c r="AU1095" i="6"/>
  <c r="DE1094" i="6"/>
  <c r="BV1095" i="6"/>
  <c r="DF1094" i="6"/>
  <c r="DG1094" i="6"/>
  <c r="BW1094" i="6"/>
  <c r="BT1094" i="6"/>
  <c r="CB1093" i="6"/>
  <c r="CC1093" i="6" s="1"/>
  <c r="P1094" i="6"/>
  <c r="Q1094" i="6" s="1"/>
  <c r="H1095" i="6"/>
  <c r="BS1096" i="6" l="1"/>
  <c r="N1095" i="6"/>
  <c r="AD1096" i="6"/>
  <c r="E1096" i="6"/>
  <c r="AG1096" i="6"/>
  <c r="AP1096" i="6"/>
  <c r="F1096" i="6"/>
  <c r="G1096" i="6" s="1"/>
  <c r="AM1096" i="6"/>
  <c r="O1096" i="6"/>
  <c r="AJ1096" i="6"/>
  <c r="A1096" i="6"/>
  <c r="X1096" i="6"/>
  <c r="L1096" i="6"/>
  <c r="R1096" i="6"/>
  <c r="AA1096" i="6"/>
  <c r="M1096" i="6"/>
  <c r="D1096" i="6"/>
  <c r="U1096" i="6"/>
  <c r="I1096" i="6"/>
  <c r="K1096" i="6" s="1"/>
  <c r="B1097" i="6"/>
  <c r="BY1097" i="6"/>
  <c r="BN1098" i="6"/>
  <c r="BU1097" i="6"/>
  <c r="BX1097" i="6"/>
  <c r="CA1097" i="6"/>
  <c r="BM1097" i="6"/>
  <c r="BQ1097" i="6"/>
  <c r="BR1097" i="6"/>
  <c r="BS1097" i="6" s="1"/>
  <c r="CS1097" i="6"/>
  <c r="CG1097" i="6"/>
  <c r="CM1097" i="6"/>
  <c r="CY1097" i="6"/>
  <c r="BP1097" i="6"/>
  <c r="BZ1096" i="6"/>
  <c r="J1097" i="6"/>
  <c r="AU1096" i="6"/>
  <c r="AS1096" i="6"/>
  <c r="AT1096" i="6"/>
  <c r="DF1095" i="6"/>
  <c r="DE1095" i="6"/>
  <c r="BV1096" i="6"/>
  <c r="DG1095" i="6"/>
  <c r="BW1095" i="6"/>
  <c r="BT1095" i="6"/>
  <c r="CB1094" i="6"/>
  <c r="CC1094" i="6" s="1"/>
  <c r="H1096" i="6"/>
  <c r="P1095" i="6"/>
  <c r="Q1095" i="6" s="1"/>
  <c r="N1096" i="6" l="1"/>
  <c r="M1097" i="6"/>
  <c r="I1097" i="6"/>
  <c r="F1097" i="6"/>
  <c r="G1097" i="6" s="1"/>
  <c r="B1098" i="6"/>
  <c r="X1097" i="6"/>
  <c r="L1097" i="6"/>
  <c r="D1097" i="6"/>
  <c r="AM1097" i="6"/>
  <c r="AD1097" i="6"/>
  <c r="O1097" i="6"/>
  <c r="AA1097" i="6"/>
  <c r="AJ1097" i="6"/>
  <c r="E1097" i="6"/>
  <c r="A1097" i="6"/>
  <c r="AP1097" i="6"/>
  <c r="U1097" i="6"/>
  <c r="R1097" i="6"/>
  <c r="AG1097" i="6"/>
  <c r="BZ1097" i="6"/>
  <c r="BY1098" i="6"/>
  <c r="BN1099" i="6"/>
  <c r="BU1098" i="6"/>
  <c r="BP1098" i="6"/>
  <c r="CA1098" i="6"/>
  <c r="BQ1098" i="6"/>
  <c r="BX1098" i="6"/>
  <c r="CG1098" i="6"/>
  <c r="CM1098" i="6"/>
  <c r="BR1098" i="6"/>
  <c r="BS1098" i="6" s="1"/>
  <c r="CS1098" i="6"/>
  <c r="CY1098" i="6"/>
  <c r="BM1098" i="6"/>
  <c r="AS1097" i="6"/>
  <c r="K1097" i="6"/>
  <c r="AT1097" i="6"/>
  <c r="J1098" i="6"/>
  <c r="AU1097" i="6"/>
  <c r="BW1096" i="6"/>
  <c r="DF1096" i="6"/>
  <c r="DE1096" i="6"/>
  <c r="BV1097" i="6"/>
  <c r="DG1096" i="6"/>
  <c r="BT1096" i="6"/>
  <c r="CB1095" i="6"/>
  <c r="CC1095" i="6" s="1"/>
  <c r="H1097" i="6"/>
  <c r="P1096" i="6"/>
  <c r="Q1096" i="6" s="1"/>
  <c r="N1097" i="6" l="1"/>
  <c r="AJ1098" i="6"/>
  <c r="A1098" i="6"/>
  <c r="M1098" i="6"/>
  <c r="AD1098" i="6"/>
  <c r="L1098" i="6"/>
  <c r="D1098" i="6"/>
  <c r="I1098" i="6"/>
  <c r="K1098" i="6" s="1"/>
  <c r="O1098" i="6"/>
  <c r="AM1098" i="6"/>
  <c r="R1098" i="6"/>
  <c r="AA1098" i="6"/>
  <c r="F1098" i="6"/>
  <c r="G1098" i="6" s="1"/>
  <c r="E1098" i="6"/>
  <c r="AP1098" i="6"/>
  <c r="B1099" i="6"/>
  <c r="J1099" i="6" s="1"/>
  <c r="U1098" i="6"/>
  <c r="X1098" i="6"/>
  <c r="AG1098" i="6"/>
  <c r="BY1099" i="6"/>
  <c r="BN1100" i="6"/>
  <c r="BU1099" i="6"/>
  <c r="BP1099" i="6"/>
  <c r="BQ1099" i="6"/>
  <c r="BX1099" i="6"/>
  <c r="CG1099" i="6"/>
  <c r="CM1099" i="6"/>
  <c r="CS1099" i="6"/>
  <c r="CY1099" i="6"/>
  <c r="CA1099" i="6"/>
  <c r="BM1099" i="6"/>
  <c r="BZ1098" i="6"/>
  <c r="AU1098" i="6"/>
  <c r="AT1098" i="6"/>
  <c r="AS1098" i="6"/>
  <c r="BW1097" i="6"/>
  <c r="DE1097" i="6"/>
  <c r="BV1098" i="6"/>
  <c r="DF1097" i="6"/>
  <c r="DG1097" i="6"/>
  <c r="BT1097" i="6"/>
  <c r="CB1096" i="6"/>
  <c r="CC1096" i="6" s="1"/>
  <c r="H1098" i="6"/>
  <c r="P1097" i="6"/>
  <c r="Q1097" i="6" s="1"/>
  <c r="BR1099" i="6" l="1"/>
  <c r="BS1099" i="6" s="1"/>
  <c r="M1099" i="6"/>
  <c r="L1099" i="6"/>
  <c r="X1099" i="6"/>
  <c r="F1099" i="6"/>
  <c r="G1099" i="6" s="1"/>
  <c r="B1100" i="6"/>
  <c r="BR1100" i="6" s="1"/>
  <c r="BS1100" i="6" s="1"/>
  <c r="U1099" i="6"/>
  <c r="AG1099" i="6"/>
  <c r="E1099" i="6"/>
  <c r="A1099" i="6"/>
  <c r="AJ1099" i="6"/>
  <c r="O1099" i="6"/>
  <c r="AM1099" i="6"/>
  <c r="AD1099" i="6"/>
  <c r="R1099" i="6"/>
  <c r="D1099" i="6"/>
  <c r="AP1099" i="6"/>
  <c r="I1099" i="6"/>
  <c r="AA1099" i="6"/>
  <c r="N1098" i="6"/>
  <c r="BZ1099" i="6"/>
  <c r="BY1100" i="6"/>
  <c r="BN1101" i="6"/>
  <c r="BP1100" i="6"/>
  <c r="BM1100" i="6"/>
  <c r="BX1100" i="6"/>
  <c r="CA1100" i="6"/>
  <c r="BQ1100" i="6"/>
  <c r="CS1100" i="6"/>
  <c r="BU1100" i="6"/>
  <c r="CG1100" i="6"/>
  <c r="CY1100" i="6"/>
  <c r="CM1100" i="6"/>
  <c r="K1099" i="6"/>
  <c r="AT1099" i="6"/>
  <c r="AS1099" i="6"/>
  <c r="J1100" i="6"/>
  <c r="AU1099" i="6"/>
  <c r="DE1098" i="6"/>
  <c r="BV1099" i="6"/>
  <c r="DG1098" i="6"/>
  <c r="BW1098" i="6"/>
  <c r="DF1098" i="6"/>
  <c r="BT1098" i="6"/>
  <c r="CB1097" i="6"/>
  <c r="CC1097" i="6" s="1"/>
  <c r="H1099" i="6"/>
  <c r="P1098" i="6"/>
  <c r="Q1098" i="6" s="1"/>
  <c r="X1100" i="6" l="1"/>
  <c r="B1101" i="6"/>
  <c r="AD1100" i="6"/>
  <c r="E1100" i="6"/>
  <c r="R1100" i="6"/>
  <c r="D1100" i="6"/>
  <c r="M1100" i="6"/>
  <c r="AA1100" i="6"/>
  <c r="AP1100" i="6"/>
  <c r="I1100" i="6"/>
  <c r="AG1100" i="6"/>
  <c r="AJ1100" i="6"/>
  <c r="O1100" i="6"/>
  <c r="AM1100" i="6"/>
  <c r="A1100" i="6"/>
  <c r="F1100" i="6"/>
  <c r="G1100" i="6" s="1"/>
  <c r="L1100" i="6"/>
  <c r="U1100" i="6"/>
  <c r="N1099" i="6"/>
  <c r="BZ1100" i="6"/>
  <c r="BY1101" i="6"/>
  <c r="BN1102" i="6"/>
  <c r="BM1101" i="6"/>
  <c r="BR1101" i="6"/>
  <c r="BS1101" i="6" s="1"/>
  <c r="BP1101" i="6"/>
  <c r="CA1101" i="6"/>
  <c r="CS1101" i="6"/>
  <c r="BX1101" i="6"/>
  <c r="CG1101" i="6"/>
  <c r="CY1101" i="6"/>
  <c r="BQ1101" i="6"/>
  <c r="CM1101" i="6"/>
  <c r="BU1101" i="6"/>
  <c r="AS1100" i="6"/>
  <c r="J1101" i="6"/>
  <c r="AU1100" i="6"/>
  <c r="AT1100" i="6"/>
  <c r="K1100" i="6"/>
  <c r="DG1099" i="6"/>
  <c r="BW1099" i="6"/>
  <c r="DE1099" i="6"/>
  <c r="DF1099" i="6"/>
  <c r="BV1100" i="6"/>
  <c r="BT1099" i="6"/>
  <c r="CB1098" i="6"/>
  <c r="CC1098" i="6" s="1"/>
  <c r="P1099" i="6"/>
  <c r="Q1099" i="6" s="1"/>
  <c r="H1100" i="6"/>
  <c r="AJ1101" i="6" l="1"/>
  <c r="I1101" i="6"/>
  <c r="O1101" i="6"/>
  <c r="AG1101" i="6"/>
  <c r="M1101" i="6"/>
  <c r="AM1101" i="6"/>
  <c r="E1101" i="6"/>
  <c r="AD1101" i="6"/>
  <c r="U1101" i="6"/>
  <c r="L1101" i="6"/>
  <c r="D1101" i="6"/>
  <c r="F1101" i="6"/>
  <c r="G1101" i="6" s="1"/>
  <c r="X1101" i="6"/>
  <c r="AP1101" i="6"/>
  <c r="A1101" i="6"/>
  <c r="R1101" i="6"/>
  <c r="AA1101" i="6"/>
  <c r="B1102" i="6"/>
  <c r="N1100" i="6"/>
  <c r="BY1102" i="6"/>
  <c r="BN1103" i="6"/>
  <c r="CA1102" i="6"/>
  <c r="BP1102" i="6"/>
  <c r="BR1102" i="6"/>
  <c r="BS1102" i="6" s="1"/>
  <c r="BM1102" i="6"/>
  <c r="BX1102" i="6"/>
  <c r="CG1102" i="6"/>
  <c r="CM1102" i="6"/>
  <c r="BQ1102" i="6"/>
  <c r="CS1102" i="6"/>
  <c r="BU1102" i="6"/>
  <c r="CY1102" i="6"/>
  <c r="BZ1101" i="6"/>
  <c r="AU1101" i="6"/>
  <c r="K1101" i="6"/>
  <c r="AT1101" i="6"/>
  <c r="J1102" i="6"/>
  <c r="AS1101" i="6"/>
  <c r="DG1100" i="6"/>
  <c r="BW1100" i="6"/>
  <c r="DF1100" i="6"/>
  <c r="BV1101" i="6"/>
  <c r="DE1100" i="6"/>
  <c r="BT1100" i="6"/>
  <c r="CB1099" i="6"/>
  <c r="CC1099" i="6" s="1"/>
  <c r="H1101" i="6"/>
  <c r="P1100" i="6"/>
  <c r="Q1100" i="6" s="1"/>
  <c r="AD1102" i="6" l="1"/>
  <c r="AA1102" i="6"/>
  <c r="A1102" i="6"/>
  <c r="AG1102" i="6"/>
  <c r="M1102" i="6"/>
  <c r="E1102" i="6"/>
  <c r="AJ1102" i="6"/>
  <c r="B1103" i="6"/>
  <c r="I1102" i="6"/>
  <c r="U1102" i="6"/>
  <c r="AP1102" i="6"/>
  <c r="D1102" i="6"/>
  <c r="AM1102" i="6"/>
  <c r="X1102" i="6"/>
  <c r="L1102" i="6"/>
  <c r="R1102" i="6"/>
  <c r="O1102" i="6"/>
  <c r="F1102" i="6"/>
  <c r="G1102" i="6" s="1"/>
  <c r="N1101" i="6"/>
  <c r="BZ1102" i="6"/>
  <c r="BY1103" i="6"/>
  <c r="BN1104" i="6"/>
  <c r="BQ1103" i="6"/>
  <c r="BM1103" i="6"/>
  <c r="BP1103" i="6"/>
  <c r="BX1103" i="6"/>
  <c r="CA1103" i="6"/>
  <c r="BU1103" i="6"/>
  <c r="CG1103" i="6"/>
  <c r="CM1103" i="6"/>
  <c r="CS1103" i="6"/>
  <c r="CY1103" i="6"/>
  <c r="K1102" i="6"/>
  <c r="AS1102" i="6"/>
  <c r="AT1102" i="6"/>
  <c r="AU1102" i="6"/>
  <c r="DE1101" i="6"/>
  <c r="BV1102" i="6"/>
  <c r="DF1101" i="6"/>
  <c r="BW1101" i="6"/>
  <c r="DG1101" i="6"/>
  <c r="BT1101" i="6"/>
  <c r="CB1100" i="6"/>
  <c r="CC1100" i="6" s="1"/>
  <c r="H1102" i="6"/>
  <c r="P1101" i="6"/>
  <c r="Q1101" i="6" s="1"/>
  <c r="AD1103" i="6" l="1"/>
  <c r="O1103" i="6"/>
  <c r="AM1103" i="6"/>
  <c r="R1103" i="6"/>
  <c r="I1103" i="6"/>
  <c r="X1103" i="6"/>
  <c r="B1104" i="6"/>
  <c r="AP1103" i="6"/>
  <c r="L1103" i="6"/>
  <c r="AA1103" i="6"/>
  <c r="U1103" i="6"/>
  <c r="D1103" i="6"/>
  <c r="AJ1103" i="6"/>
  <c r="M1103" i="6"/>
  <c r="E1103" i="6"/>
  <c r="F1103" i="6"/>
  <c r="G1103" i="6" s="1"/>
  <c r="AG1103" i="6"/>
  <c r="A1103" i="6"/>
  <c r="N1102" i="6"/>
  <c r="J1103" i="6"/>
  <c r="J1104" i="6" s="1"/>
  <c r="BR1103" i="6"/>
  <c r="BS1103" i="6" s="1"/>
  <c r="BZ1103" i="6"/>
  <c r="BY1104" i="6"/>
  <c r="BN1105" i="6"/>
  <c r="BQ1104" i="6"/>
  <c r="BX1104" i="6"/>
  <c r="BU1104" i="6"/>
  <c r="BP1104" i="6"/>
  <c r="CS1104" i="6"/>
  <c r="BM1104" i="6"/>
  <c r="BR1104" i="6"/>
  <c r="CA1104" i="6"/>
  <c r="CG1104" i="6"/>
  <c r="CM1104" i="6"/>
  <c r="CY1104" i="6"/>
  <c r="DE1102" i="6"/>
  <c r="BV1103" i="6"/>
  <c r="DG1102" i="6"/>
  <c r="BW1102" i="6"/>
  <c r="DF1102" i="6"/>
  <c r="BT1102" i="6"/>
  <c r="CB1101" i="6"/>
  <c r="CC1101" i="6" s="1"/>
  <c r="P1102" i="6"/>
  <c r="Q1102" i="6" s="1"/>
  <c r="H1103" i="6"/>
  <c r="K1103" i="6" l="1"/>
  <c r="P1103" i="6" s="1"/>
  <c r="Q1103" i="6" s="1"/>
  <c r="AS1103" i="6"/>
  <c r="AT1103" i="6"/>
  <c r="AU1103" i="6"/>
  <c r="BS1104" i="6"/>
  <c r="X1104" i="6"/>
  <c r="L1104" i="6"/>
  <c r="AM1104" i="6"/>
  <c r="B1105" i="6"/>
  <c r="AP1104" i="6"/>
  <c r="U1104" i="6"/>
  <c r="R1104" i="6"/>
  <c r="AA1104" i="6"/>
  <c r="I1104" i="6"/>
  <c r="A1104" i="6"/>
  <c r="M1104" i="6"/>
  <c r="E1104" i="6"/>
  <c r="D1104" i="6"/>
  <c r="AJ1104" i="6"/>
  <c r="F1104" i="6"/>
  <c r="G1104" i="6" s="1"/>
  <c r="AG1104" i="6"/>
  <c r="AD1104" i="6"/>
  <c r="O1104" i="6"/>
  <c r="N1103" i="6"/>
  <c r="BZ1104" i="6"/>
  <c r="BY1105" i="6"/>
  <c r="BN1106" i="6"/>
  <c r="BQ1105" i="6"/>
  <c r="BX1105" i="6"/>
  <c r="CA1105" i="6"/>
  <c r="CS1105" i="6"/>
  <c r="BP1105" i="6"/>
  <c r="CG1105" i="6"/>
  <c r="CM1105" i="6"/>
  <c r="CY1105" i="6"/>
  <c r="BU1105" i="6"/>
  <c r="BM1105" i="6"/>
  <c r="K1104" i="6"/>
  <c r="AU1104" i="6"/>
  <c r="AS1104" i="6"/>
  <c r="AT1104" i="6"/>
  <c r="DG1103" i="6"/>
  <c r="DF1103" i="6"/>
  <c r="BV1104" i="6"/>
  <c r="DE1103" i="6"/>
  <c r="BW1103" i="6"/>
  <c r="BT1103" i="6"/>
  <c r="CB1102" i="6"/>
  <c r="CC1102" i="6" s="1"/>
  <c r="H1104" i="6"/>
  <c r="BZ1105" i="6" l="1"/>
  <c r="I1105" i="6"/>
  <c r="D1105" i="6"/>
  <c r="R1105" i="6"/>
  <c r="A1105" i="6"/>
  <c r="AP1105" i="6"/>
  <c r="O1105" i="6"/>
  <c r="AM1105" i="6"/>
  <c r="AD1105" i="6"/>
  <c r="B1106" i="6"/>
  <c r="U1105" i="6"/>
  <c r="AJ1105" i="6"/>
  <c r="E1105" i="6"/>
  <c r="AA1105" i="6"/>
  <c r="X1105" i="6"/>
  <c r="M1105" i="6"/>
  <c r="AG1105" i="6"/>
  <c r="F1105" i="6"/>
  <c r="G1105" i="6" s="1"/>
  <c r="L1105" i="6"/>
  <c r="J1105" i="6"/>
  <c r="AU1105" i="6" s="1"/>
  <c r="BR1105" i="6"/>
  <c r="BS1105" i="6" s="1"/>
  <c r="N1104" i="6"/>
  <c r="BY1106" i="6"/>
  <c r="BN1107" i="6"/>
  <c r="BX1106" i="6"/>
  <c r="BU1106" i="6"/>
  <c r="CA1106" i="6"/>
  <c r="CG1106" i="6"/>
  <c r="CM1106" i="6"/>
  <c r="BP1106" i="6"/>
  <c r="CS1106" i="6"/>
  <c r="BR1106" i="6"/>
  <c r="CY1106" i="6"/>
  <c r="BQ1106" i="6"/>
  <c r="BM1106" i="6"/>
  <c r="BW1104" i="6"/>
  <c r="DE1104" i="6"/>
  <c r="DF1104" i="6"/>
  <c r="DG1104" i="6"/>
  <c r="BV1105" i="6"/>
  <c r="BT1104" i="6"/>
  <c r="CB1103" i="6"/>
  <c r="CC1103" i="6" s="1"/>
  <c r="H1105" i="6"/>
  <c r="P1104" i="6"/>
  <c r="Q1104" i="6" s="1"/>
  <c r="J1106" i="6" l="1"/>
  <c r="AT1106" i="6" s="1"/>
  <c r="AT1105" i="6"/>
  <c r="AS1105" i="6"/>
  <c r="BS1106" i="6"/>
  <c r="K1105" i="6"/>
  <c r="P1105" i="6" s="1"/>
  <c r="Q1105" i="6" s="1"/>
  <c r="N1105" i="6"/>
  <c r="AJ1106" i="6"/>
  <c r="L1106" i="6"/>
  <c r="AP1106" i="6"/>
  <c r="B1107" i="6"/>
  <c r="AG1106" i="6"/>
  <c r="R1106" i="6"/>
  <c r="AA1106" i="6"/>
  <c r="M1106" i="6"/>
  <c r="F1106" i="6"/>
  <c r="G1106" i="6" s="1"/>
  <c r="I1106" i="6"/>
  <c r="A1106" i="6"/>
  <c r="O1106" i="6"/>
  <c r="AM1106" i="6"/>
  <c r="AD1106" i="6"/>
  <c r="E1106" i="6"/>
  <c r="U1106" i="6"/>
  <c r="X1106" i="6"/>
  <c r="D1106" i="6"/>
  <c r="BZ1106" i="6"/>
  <c r="BY1107" i="6"/>
  <c r="BN1108" i="6"/>
  <c r="BP1107" i="6"/>
  <c r="BX1107" i="6"/>
  <c r="CA1107" i="6"/>
  <c r="BM1107" i="6"/>
  <c r="BQ1107" i="6"/>
  <c r="BU1107" i="6"/>
  <c r="CG1107" i="6"/>
  <c r="CM1107" i="6"/>
  <c r="CS1107" i="6"/>
  <c r="CY1107" i="6"/>
  <c r="AU1106" i="6"/>
  <c r="J1107" i="6"/>
  <c r="DF1105" i="6"/>
  <c r="BV1106" i="6"/>
  <c r="DG1105" i="6"/>
  <c r="BW1105" i="6"/>
  <c r="DE1105" i="6"/>
  <c r="BT1105" i="6"/>
  <c r="CB1104" i="6"/>
  <c r="CC1104" i="6" s="1"/>
  <c r="H1106" i="6"/>
  <c r="K1106" i="6" l="1"/>
  <c r="P1106" i="6" s="1"/>
  <c r="Q1106" i="6" s="1"/>
  <c r="AS1106" i="6"/>
  <c r="N1106" i="6"/>
  <c r="AP1107" i="6"/>
  <c r="F1107" i="6"/>
  <c r="G1107" i="6" s="1"/>
  <c r="AM1107" i="6"/>
  <c r="L1107" i="6"/>
  <c r="M1107" i="6"/>
  <c r="AJ1107" i="6"/>
  <c r="E1107" i="6"/>
  <c r="I1107" i="6"/>
  <c r="AD1107" i="6"/>
  <c r="D1107" i="6"/>
  <c r="AG1107" i="6"/>
  <c r="X1107" i="6"/>
  <c r="R1107" i="6"/>
  <c r="O1107" i="6"/>
  <c r="AA1107" i="6"/>
  <c r="B1108" i="6"/>
  <c r="U1107" i="6"/>
  <c r="A1107" i="6"/>
  <c r="BR1107" i="6"/>
  <c r="BS1107" i="6" s="1"/>
  <c r="BZ1107" i="6"/>
  <c r="BY1108" i="6"/>
  <c r="BN1109" i="6"/>
  <c r="BP1108" i="6"/>
  <c r="BM1108" i="6"/>
  <c r="BR1108" i="6"/>
  <c r="BX1108" i="6"/>
  <c r="BQ1108" i="6"/>
  <c r="BU1108" i="6"/>
  <c r="CS1108" i="6"/>
  <c r="CG1108" i="6"/>
  <c r="CA1108" i="6"/>
  <c r="CM1108" i="6"/>
  <c r="CY1108" i="6"/>
  <c r="AS1107" i="6"/>
  <c r="AU1107" i="6"/>
  <c r="AT1107" i="6"/>
  <c r="K1107" i="6"/>
  <c r="J1108" i="6"/>
  <c r="DE1106" i="6"/>
  <c r="DG1106" i="6"/>
  <c r="BW1106" i="6"/>
  <c r="BV1107" i="6"/>
  <c r="DF1106" i="6"/>
  <c r="BT1106" i="6"/>
  <c r="CB1105" i="6"/>
  <c r="CC1105" i="6" s="1"/>
  <c r="H1107" i="6"/>
  <c r="N1107" i="6" l="1"/>
  <c r="BS1108" i="6"/>
  <c r="R1108" i="6"/>
  <c r="B1109" i="6"/>
  <c r="BR1109" i="6" s="1"/>
  <c r="M1108" i="6"/>
  <c r="AA1108" i="6"/>
  <c r="U1108" i="6"/>
  <c r="AJ1108" i="6"/>
  <c r="O1108" i="6"/>
  <c r="AM1108" i="6"/>
  <c r="A1108" i="6"/>
  <c r="E1108" i="6"/>
  <c r="L1108" i="6"/>
  <c r="N1108" i="6" s="1"/>
  <c r="AP1108" i="6"/>
  <c r="F1108" i="6"/>
  <c r="G1108" i="6" s="1"/>
  <c r="AG1108" i="6"/>
  <c r="X1108" i="6"/>
  <c r="D1108" i="6"/>
  <c r="AD1108" i="6"/>
  <c r="I1108" i="6"/>
  <c r="BZ1108" i="6"/>
  <c r="BY1109" i="6"/>
  <c r="BN1110" i="6"/>
  <c r="BM1109" i="6"/>
  <c r="BU1109" i="6"/>
  <c r="CA1109" i="6"/>
  <c r="BX1109" i="6"/>
  <c r="BP1109" i="6"/>
  <c r="CS1109" i="6"/>
  <c r="CG1109" i="6"/>
  <c r="CY1109" i="6"/>
  <c r="BQ1109" i="6"/>
  <c r="CM1109" i="6"/>
  <c r="AT1108" i="6"/>
  <c r="AS1108" i="6"/>
  <c r="J1109" i="6"/>
  <c r="AU1108" i="6"/>
  <c r="K1108" i="6"/>
  <c r="DG1107" i="6"/>
  <c r="DF1107" i="6"/>
  <c r="BW1107" i="6"/>
  <c r="DE1107" i="6"/>
  <c r="BV1108" i="6"/>
  <c r="BT1107" i="6"/>
  <c r="CB1106" i="6"/>
  <c r="CC1106" i="6" s="1"/>
  <c r="H1108" i="6"/>
  <c r="P1107" i="6"/>
  <c r="Q1107" i="6" s="1"/>
  <c r="BS1109" i="6" l="1"/>
  <c r="R1109" i="6"/>
  <c r="E1109" i="6"/>
  <c r="M1109" i="6"/>
  <c r="O1109" i="6"/>
  <c r="B1110" i="6"/>
  <c r="BR1110" i="6" s="1"/>
  <c r="BS1110" i="6" s="1"/>
  <c r="D1109" i="6"/>
  <c r="AJ1109" i="6"/>
  <c r="F1109" i="6"/>
  <c r="G1109" i="6" s="1"/>
  <c r="AA1109" i="6"/>
  <c r="L1109" i="6"/>
  <c r="AM1109" i="6"/>
  <c r="AP1109" i="6"/>
  <c r="A1109" i="6"/>
  <c r="I1109" i="6"/>
  <c r="K1109" i="6" s="1"/>
  <c r="AD1109" i="6"/>
  <c r="U1109" i="6"/>
  <c r="X1109" i="6"/>
  <c r="AG1109" i="6"/>
  <c r="BZ1109" i="6"/>
  <c r="BY1110" i="6"/>
  <c r="BN1111" i="6"/>
  <c r="CA1110" i="6"/>
  <c r="BU1110" i="6"/>
  <c r="BX1110" i="6"/>
  <c r="CG1110" i="6"/>
  <c r="BQ1110" i="6"/>
  <c r="BM1110" i="6"/>
  <c r="CS1110" i="6"/>
  <c r="CM1110" i="6"/>
  <c r="CY1110" i="6"/>
  <c r="BP1110" i="6"/>
  <c r="AU1109" i="6"/>
  <c r="AS1109" i="6"/>
  <c r="AT1109" i="6"/>
  <c r="BW1108" i="6"/>
  <c r="BV1109" i="6"/>
  <c r="DG1108" i="6"/>
  <c r="DF1108" i="6"/>
  <c r="DE1108" i="6"/>
  <c r="BT1108" i="6"/>
  <c r="CB1107" i="6"/>
  <c r="CC1107" i="6" s="1"/>
  <c r="H1109" i="6"/>
  <c r="P1108" i="6"/>
  <c r="Q1108" i="6" s="1"/>
  <c r="N1109" i="6" l="1"/>
  <c r="AD1110" i="6"/>
  <c r="AA1110" i="6"/>
  <c r="A1110" i="6"/>
  <c r="AG1110" i="6"/>
  <c r="B1111" i="6"/>
  <c r="R1110" i="6"/>
  <c r="I1110" i="6"/>
  <c r="E1110" i="6"/>
  <c r="M1110" i="6"/>
  <c r="AP1110" i="6"/>
  <c r="O1110" i="6"/>
  <c r="L1110" i="6"/>
  <c r="F1110" i="6"/>
  <c r="G1110" i="6" s="1"/>
  <c r="U1110" i="6"/>
  <c r="AM1110" i="6"/>
  <c r="AJ1110" i="6"/>
  <c r="X1110" i="6"/>
  <c r="D1110" i="6"/>
  <c r="J1110" i="6"/>
  <c r="AS1110" i="6" s="1"/>
  <c r="BZ1110" i="6"/>
  <c r="BY1111" i="6"/>
  <c r="BN1112" i="6"/>
  <c r="BM1111" i="6"/>
  <c r="BR1111" i="6"/>
  <c r="BS1111" i="6" s="1"/>
  <c r="CA1111" i="6"/>
  <c r="BQ1111" i="6"/>
  <c r="BX1111" i="6"/>
  <c r="BU1111" i="6"/>
  <c r="CM1111" i="6"/>
  <c r="BP1111" i="6"/>
  <c r="CG1111" i="6"/>
  <c r="CS1111" i="6"/>
  <c r="CY1111" i="6"/>
  <c r="BW1109" i="6"/>
  <c r="DE1109" i="6"/>
  <c r="BV1110" i="6"/>
  <c r="DG1109" i="6"/>
  <c r="DF1109" i="6"/>
  <c r="BT1109" i="6"/>
  <c r="CB1108" i="6"/>
  <c r="CC1108" i="6" s="1"/>
  <c r="H1110" i="6"/>
  <c r="P1109" i="6"/>
  <c r="Q1109" i="6" s="1"/>
  <c r="AT1110" i="6" l="1"/>
  <c r="J1111" i="6"/>
  <c r="AT1111" i="6" s="1"/>
  <c r="AU1110" i="6"/>
  <c r="F1111" i="6"/>
  <c r="G1111" i="6" s="1"/>
  <c r="AG1111" i="6"/>
  <c r="R1111" i="6"/>
  <c r="B1112" i="6"/>
  <c r="E1111" i="6"/>
  <c r="A1111" i="6"/>
  <c r="AD1111" i="6"/>
  <c r="O1111" i="6"/>
  <c r="AM1111" i="6"/>
  <c r="AP1111" i="6"/>
  <c r="L1111" i="6"/>
  <c r="D1111" i="6"/>
  <c r="X1111" i="6"/>
  <c r="I1111" i="6"/>
  <c r="AJ1111" i="6"/>
  <c r="AA1111" i="6"/>
  <c r="M1111" i="6"/>
  <c r="U1111" i="6"/>
  <c r="K1110" i="6"/>
  <c r="P1110" i="6" s="1"/>
  <c r="Q1110" i="6" s="1"/>
  <c r="N1110" i="6"/>
  <c r="BZ1111" i="6"/>
  <c r="BY1112" i="6"/>
  <c r="BN1113" i="6"/>
  <c r="BQ1112" i="6"/>
  <c r="BX1112" i="6"/>
  <c r="BR1112" i="6"/>
  <c r="BS1112" i="6" s="1"/>
  <c r="CA1112" i="6"/>
  <c r="BM1112" i="6"/>
  <c r="CS1112" i="6"/>
  <c r="BU1112" i="6"/>
  <c r="CM1112" i="6"/>
  <c r="CG1112" i="6"/>
  <c r="BP1112" i="6"/>
  <c r="CY1112" i="6"/>
  <c r="J1112" i="6"/>
  <c r="AS1111" i="6"/>
  <c r="DF1110" i="6"/>
  <c r="DE1110" i="6"/>
  <c r="BV1111" i="6"/>
  <c r="BW1110" i="6"/>
  <c r="DG1110" i="6"/>
  <c r="BT1110" i="6"/>
  <c r="CB1109" i="6"/>
  <c r="CC1109" i="6" s="1"/>
  <c r="H1111" i="6"/>
  <c r="K1111" i="6" l="1"/>
  <c r="AU1111" i="6"/>
  <c r="AP1112" i="6"/>
  <c r="D1112" i="6"/>
  <c r="AM1112" i="6"/>
  <c r="X1112" i="6"/>
  <c r="E1112" i="6"/>
  <c r="U1112" i="6"/>
  <c r="B1113" i="6"/>
  <c r="AJ1112" i="6"/>
  <c r="O1112" i="6"/>
  <c r="L1112" i="6"/>
  <c r="AD1112" i="6"/>
  <c r="AG1112" i="6"/>
  <c r="F1112" i="6"/>
  <c r="G1112" i="6" s="1"/>
  <c r="R1112" i="6"/>
  <c r="AA1112" i="6"/>
  <c r="M1112" i="6"/>
  <c r="A1112" i="6"/>
  <c r="I1112" i="6"/>
  <c r="N1111" i="6"/>
  <c r="BZ1112" i="6"/>
  <c r="BY1113" i="6"/>
  <c r="BN1114" i="6"/>
  <c r="BQ1113" i="6"/>
  <c r="BX1113" i="6"/>
  <c r="BR1113" i="6"/>
  <c r="BS1113" i="6" s="1"/>
  <c r="BP1113" i="6"/>
  <c r="CA1113" i="6"/>
  <c r="CS1113" i="6"/>
  <c r="BM1113" i="6"/>
  <c r="CG1113" i="6"/>
  <c r="CM1113" i="6"/>
  <c r="CY1113" i="6"/>
  <c r="BU1113" i="6"/>
  <c r="J1113" i="6"/>
  <c r="AT1112" i="6"/>
  <c r="K1112" i="6"/>
  <c r="AU1112" i="6"/>
  <c r="AS1112" i="6"/>
  <c r="BV1112" i="6"/>
  <c r="DE1111" i="6"/>
  <c r="BW1111" i="6"/>
  <c r="DF1111" i="6"/>
  <c r="DG1111" i="6"/>
  <c r="BT1111" i="6"/>
  <c r="CB1110" i="6"/>
  <c r="CC1110" i="6" s="1"/>
  <c r="H1112" i="6"/>
  <c r="P1111" i="6"/>
  <c r="Q1111" i="6" s="1"/>
  <c r="AP1113" i="6" l="1"/>
  <c r="I1113" i="6"/>
  <c r="R1113" i="6"/>
  <c r="B1114" i="6"/>
  <c r="BR1114" i="6" s="1"/>
  <c r="BS1114" i="6" s="1"/>
  <c r="L1113" i="6"/>
  <c r="N1113" i="6" s="1"/>
  <c r="AG1113" i="6"/>
  <c r="AD1113" i="6"/>
  <c r="O1113" i="6"/>
  <c r="AM1113" i="6"/>
  <c r="AJ1113" i="6"/>
  <c r="AA1113" i="6"/>
  <c r="X1113" i="6"/>
  <c r="M1113" i="6"/>
  <c r="A1113" i="6"/>
  <c r="F1113" i="6"/>
  <c r="G1113" i="6" s="1"/>
  <c r="U1113" i="6"/>
  <c r="D1113" i="6"/>
  <c r="E1113" i="6"/>
  <c r="N1112" i="6"/>
  <c r="BZ1113" i="6"/>
  <c r="BY1114" i="6"/>
  <c r="BN1115" i="6"/>
  <c r="BX1114" i="6"/>
  <c r="BU1114" i="6"/>
  <c r="CA1114" i="6"/>
  <c r="BM1114" i="6"/>
  <c r="BQ1114" i="6"/>
  <c r="CG1114" i="6"/>
  <c r="CM1114" i="6"/>
  <c r="CY1114" i="6"/>
  <c r="CS1114" i="6"/>
  <c r="BP1114" i="6"/>
  <c r="AT1113" i="6"/>
  <c r="AS1113" i="6"/>
  <c r="J1114" i="6"/>
  <c r="K1113" i="6"/>
  <c r="AU1113" i="6"/>
  <c r="BV1113" i="6"/>
  <c r="DE1112" i="6"/>
  <c r="DG1112" i="6"/>
  <c r="DF1112" i="6"/>
  <c r="BW1112" i="6"/>
  <c r="BT1112" i="6"/>
  <c r="CB1111" i="6"/>
  <c r="CC1111" i="6" s="1"/>
  <c r="H1113" i="6"/>
  <c r="P1112" i="6"/>
  <c r="Q1112" i="6" s="1"/>
  <c r="R1114" i="6" l="1"/>
  <c r="A1114" i="6"/>
  <c r="B1115" i="6"/>
  <c r="AP1114" i="6"/>
  <c r="D1114" i="6"/>
  <c r="AJ1114" i="6"/>
  <c r="F1114" i="6"/>
  <c r="G1114" i="6" s="1"/>
  <c r="I1114" i="6"/>
  <c r="K1114" i="6" s="1"/>
  <c r="L1114" i="6"/>
  <c r="M1114" i="6"/>
  <c r="AA1114" i="6"/>
  <c r="AM1114" i="6"/>
  <c r="U1114" i="6"/>
  <c r="X1114" i="6"/>
  <c r="O1114" i="6"/>
  <c r="AG1114" i="6"/>
  <c r="AD1114" i="6"/>
  <c r="E1114" i="6"/>
  <c r="BZ1114" i="6"/>
  <c r="BY1115" i="6"/>
  <c r="BN1116" i="6"/>
  <c r="BP1115" i="6"/>
  <c r="BX1115" i="6"/>
  <c r="BU1115" i="6"/>
  <c r="BM1115" i="6"/>
  <c r="BQ1115" i="6"/>
  <c r="BR1115" i="6"/>
  <c r="BS1115" i="6" s="1"/>
  <c r="CG1115" i="6"/>
  <c r="CM1115" i="6"/>
  <c r="CS1115" i="6"/>
  <c r="CA1115" i="6"/>
  <c r="CY1115" i="6"/>
  <c r="AT1114" i="6"/>
  <c r="AU1114" i="6"/>
  <c r="AS1114" i="6"/>
  <c r="J1115" i="6"/>
  <c r="BW1113" i="6"/>
  <c r="DG1113" i="6"/>
  <c r="DE1113" i="6"/>
  <c r="BV1114" i="6"/>
  <c r="DF1113" i="6"/>
  <c r="BT1113" i="6"/>
  <c r="CB1112" i="6"/>
  <c r="CC1112" i="6" s="1"/>
  <c r="H1114" i="6"/>
  <c r="P1113" i="6"/>
  <c r="Q1113" i="6" s="1"/>
  <c r="X1115" i="6" l="1"/>
  <c r="O1115" i="6"/>
  <c r="A1115" i="6"/>
  <c r="AM1115" i="6"/>
  <c r="AD1115" i="6"/>
  <c r="D1115" i="6"/>
  <c r="M1115" i="6"/>
  <c r="R1115" i="6"/>
  <c r="U1115" i="6"/>
  <c r="AG1115" i="6"/>
  <c r="B1116" i="6"/>
  <c r="E1115" i="6"/>
  <c r="AA1115" i="6"/>
  <c r="AJ1115" i="6"/>
  <c r="I1115" i="6"/>
  <c r="K1115" i="6" s="1"/>
  <c r="F1115" i="6"/>
  <c r="G1115" i="6" s="1"/>
  <c r="AP1115" i="6"/>
  <c r="L1115" i="6"/>
  <c r="N1114" i="6"/>
  <c r="BZ1115" i="6"/>
  <c r="BY1116" i="6"/>
  <c r="BN1117" i="6"/>
  <c r="BP1116" i="6"/>
  <c r="BM1116" i="6"/>
  <c r="BR1116" i="6"/>
  <c r="BS1116" i="6" s="1"/>
  <c r="BU1116" i="6"/>
  <c r="BQ1116" i="6"/>
  <c r="CS1116" i="6"/>
  <c r="CA1116" i="6"/>
  <c r="BX1116" i="6"/>
  <c r="CG1116" i="6"/>
  <c r="CM1116" i="6"/>
  <c r="CY1116" i="6"/>
  <c r="AS1115" i="6"/>
  <c r="AU1115" i="6"/>
  <c r="J1116" i="6"/>
  <c r="AT1115" i="6"/>
  <c r="DF1114" i="6"/>
  <c r="BV1115" i="6"/>
  <c r="DG1114" i="6"/>
  <c r="BW1114" i="6"/>
  <c r="DE1114" i="6"/>
  <c r="BT1114" i="6"/>
  <c r="CB1113" i="6"/>
  <c r="CC1113" i="6" s="1"/>
  <c r="P1114" i="6"/>
  <c r="Q1114" i="6" s="1"/>
  <c r="H1115" i="6"/>
  <c r="M1116" i="6" l="1"/>
  <c r="AA1116" i="6"/>
  <c r="B1117" i="6"/>
  <c r="A1116" i="6"/>
  <c r="U1116" i="6"/>
  <c r="AP1116" i="6"/>
  <c r="D1116" i="6"/>
  <c r="I1116" i="6"/>
  <c r="K1116" i="6" s="1"/>
  <c r="AJ1116" i="6"/>
  <c r="L1116" i="6"/>
  <c r="AG1116" i="6"/>
  <c r="AM1116" i="6"/>
  <c r="AD1116" i="6"/>
  <c r="E1116" i="6"/>
  <c r="R1116" i="6"/>
  <c r="F1116" i="6"/>
  <c r="G1116" i="6" s="1"/>
  <c r="X1116" i="6"/>
  <c r="O1116" i="6"/>
  <c r="N1115" i="6"/>
  <c r="BZ1116" i="6"/>
  <c r="BY1117" i="6"/>
  <c r="BN1118" i="6"/>
  <c r="BM1117" i="6"/>
  <c r="BR1117" i="6"/>
  <c r="BS1117" i="6" s="1"/>
  <c r="BP1117" i="6"/>
  <c r="CA1117" i="6"/>
  <c r="BQ1117" i="6"/>
  <c r="CS1117" i="6"/>
  <c r="CG1117" i="6"/>
  <c r="CM1117" i="6"/>
  <c r="CY1117" i="6"/>
  <c r="BX1117" i="6"/>
  <c r="BU1117" i="6"/>
  <c r="AT1116" i="6"/>
  <c r="AU1116" i="6"/>
  <c r="J1117" i="6"/>
  <c r="AS1116" i="6"/>
  <c r="BW1115" i="6"/>
  <c r="DF1115" i="6"/>
  <c r="BV1116" i="6"/>
  <c r="DG1115" i="6"/>
  <c r="DE1115" i="6"/>
  <c r="BT1115" i="6"/>
  <c r="CB1114" i="6"/>
  <c r="CC1114" i="6" s="1"/>
  <c r="P1115" i="6"/>
  <c r="Q1115" i="6" s="1"/>
  <c r="H1116" i="6"/>
  <c r="AJ1117" i="6" l="1"/>
  <c r="A1117" i="6"/>
  <c r="AA1117" i="6"/>
  <c r="M1117" i="6"/>
  <c r="D1117" i="6"/>
  <c r="AM1117" i="6"/>
  <c r="AD1117" i="6"/>
  <c r="E1117" i="6"/>
  <c r="AG1117" i="6"/>
  <c r="X1117" i="6"/>
  <c r="U1117" i="6"/>
  <c r="R1117" i="6"/>
  <c r="L1117" i="6"/>
  <c r="B1118" i="6"/>
  <c r="O1117" i="6"/>
  <c r="AP1117" i="6"/>
  <c r="F1117" i="6"/>
  <c r="G1117" i="6" s="1"/>
  <c r="I1117" i="6"/>
  <c r="N1116" i="6"/>
  <c r="BZ1117" i="6"/>
  <c r="BY1118" i="6"/>
  <c r="BN1119" i="6"/>
  <c r="CA1118" i="6"/>
  <c r="BM1118" i="6"/>
  <c r="BQ1118" i="6"/>
  <c r="CG1118" i="6"/>
  <c r="BX1118" i="6"/>
  <c r="BU1118" i="6"/>
  <c r="CS1118" i="6"/>
  <c r="CM1118" i="6"/>
  <c r="CY1118" i="6"/>
  <c r="BP1118" i="6"/>
  <c r="AU1117" i="6"/>
  <c r="K1117" i="6"/>
  <c r="AS1117" i="6"/>
  <c r="AT1117" i="6"/>
  <c r="BV1117" i="6"/>
  <c r="DE1116" i="6"/>
  <c r="DG1116" i="6"/>
  <c r="DF1116" i="6"/>
  <c r="BW1116" i="6"/>
  <c r="BT1116" i="6"/>
  <c r="CB1115" i="6"/>
  <c r="CC1115" i="6" s="1"/>
  <c r="H1117" i="6"/>
  <c r="P1116" i="6"/>
  <c r="Q1116" i="6" s="1"/>
  <c r="AD1118" i="6" l="1"/>
  <c r="O1118" i="6"/>
  <c r="AP1118" i="6"/>
  <c r="M1118" i="6"/>
  <c r="B1119" i="6"/>
  <c r="AG1118" i="6"/>
  <c r="L1118" i="6"/>
  <c r="AM1118" i="6"/>
  <c r="AJ1118" i="6"/>
  <c r="AA1118" i="6"/>
  <c r="F1118" i="6"/>
  <c r="G1118" i="6" s="1"/>
  <c r="U1118" i="6"/>
  <c r="A1118" i="6"/>
  <c r="X1118" i="6"/>
  <c r="D1118" i="6"/>
  <c r="R1118" i="6"/>
  <c r="E1118" i="6"/>
  <c r="I1118" i="6"/>
  <c r="N1117" i="6"/>
  <c r="J1118" i="6"/>
  <c r="AT1118" i="6" s="1"/>
  <c r="BR1118" i="6"/>
  <c r="BS1118" i="6" s="1"/>
  <c r="BZ1118" i="6"/>
  <c r="BY1119" i="6"/>
  <c r="BN1120" i="6"/>
  <c r="BM1119" i="6"/>
  <c r="BU1119" i="6"/>
  <c r="BX1119" i="6"/>
  <c r="BP1119" i="6"/>
  <c r="CM1119" i="6"/>
  <c r="CG1119" i="6"/>
  <c r="CA1119" i="6"/>
  <c r="CS1119" i="6"/>
  <c r="CY1119" i="6"/>
  <c r="BQ1119" i="6"/>
  <c r="BW1117" i="6"/>
  <c r="DF1117" i="6"/>
  <c r="BV1118" i="6"/>
  <c r="DE1117" i="6"/>
  <c r="DG1117" i="6"/>
  <c r="BT1117" i="6"/>
  <c r="CB1116" i="6"/>
  <c r="CC1116" i="6" s="1"/>
  <c r="P1117" i="6"/>
  <c r="Q1117" i="6" s="1"/>
  <c r="H1118" i="6"/>
  <c r="J1119" i="6" l="1"/>
  <c r="AS1119" i="6" s="1"/>
  <c r="AS1118" i="6"/>
  <c r="N1118" i="6"/>
  <c r="K1118" i="6"/>
  <c r="AU1118" i="6"/>
  <c r="AD1119" i="6"/>
  <c r="AA1119" i="6"/>
  <c r="AP1119" i="6"/>
  <c r="L1119" i="6"/>
  <c r="O1119" i="6"/>
  <c r="AJ1119" i="6"/>
  <c r="X1119" i="6"/>
  <c r="B1120" i="6"/>
  <c r="R1119" i="6"/>
  <c r="E1119" i="6"/>
  <c r="I1119" i="6"/>
  <c r="A1119" i="6"/>
  <c r="F1119" i="6"/>
  <c r="G1119" i="6" s="1"/>
  <c r="D1119" i="6"/>
  <c r="AG1119" i="6"/>
  <c r="M1119" i="6"/>
  <c r="U1119" i="6"/>
  <c r="AM1119" i="6"/>
  <c r="BR1119" i="6"/>
  <c r="BS1119" i="6" s="1"/>
  <c r="BZ1119" i="6"/>
  <c r="BY1120" i="6"/>
  <c r="BN1121" i="6"/>
  <c r="BQ1120" i="6"/>
  <c r="BX1120" i="6"/>
  <c r="BM1120" i="6"/>
  <c r="BU1120" i="6"/>
  <c r="CS1120" i="6"/>
  <c r="BP1120" i="6"/>
  <c r="CM1120" i="6"/>
  <c r="CA1120" i="6"/>
  <c r="CG1120" i="6"/>
  <c r="CY1120" i="6"/>
  <c r="DF1118" i="6"/>
  <c r="BW1118" i="6"/>
  <c r="DE1118" i="6"/>
  <c r="BV1119" i="6"/>
  <c r="DG1118" i="6"/>
  <c r="BT1118" i="6"/>
  <c r="CB1117" i="6"/>
  <c r="CC1117" i="6" s="1"/>
  <c r="P1118" i="6"/>
  <c r="Q1118" i="6" s="1"/>
  <c r="H1119" i="6"/>
  <c r="J1120" i="6" l="1"/>
  <c r="AS1120" i="6" s="1"/>
  <c r="K1119" i="6"/>
  <c r="AT1119" i="6"/>
  <c r="AU1119" i="6"/>
  <c r="N1119" i="6"/>
  <c r="BZ1120" i="6"/>
  <c r="AJ1120" i="6"/>
  <c r="A1120" i="6"/>
  <c r="L1120" i="6"/>
  <c r="E1120" i="6"/>
  <c r="AD1120" i="6"/>
  <c r="B1121" i="6"/>
  <c r="BR1121" i="6" s="1"/>
  <c r="X1120" i="6"/>
  <c r="M1120" i="6"/>
  <c r="F1120" i="6"/>
  <c r="G1120" i="6" s="1"/>
  <c r="AM1120" i="6"/>
  <c r="R1120" i="6"/>
  <c r="D1120" i="6"/>
  <c r="AA1120" i="6"/>
  <c r="I1120" i="6"/>
  <c r="U1120" i="6"/>
  <c r="AP1120" i="6"/>
  <c r="O1120" i="6"/>
  <c r="AG1120" i="6"/>
  <c r="BR1120" i="6"/>
  <c r="BS1120" i="6" s="1"/>
  <c r="BY1121" i="6"/>
  <c r="BN1122" i="6"/>
  <c r="BX1121" i="6"/>
  <c r="BU1121" i="6"/>
  <c r="BP1121" i="6"/>
  <c r="CA1121" i="6"/>
  <c r="CS1121" i="6"/>
  <c r="CG1121" i="6"/>
  <c r="CM1121" i="6"/>
  <c r="BM1121" i="6"/>
  <c r="CY1121" i="6"/>
  <c r="BQ1121" i="6"/>
  <c r="AU1120" i="6"/>
  <c r="AT1120" i="6"/>
  <c r="DF1119" i="6"/>
  <c r="BW1119" i="6"/>
  <c r="BV1120" i="6"/>
  <c r="DE1119" i="6"/>
  <c r="DG1119" i="6"/>
  <c r="BT1119" i="6"/>
  <c r="CB1118" i="6"/>
  <c r="CC1118" i="6" s="1"/>
  <c r="H1120" i="6"/>
  <c r="P1119" i="6"/>
  <c r="Q1119" i="6" s="1"/>
  <c r="K1120" i="6" l="1"/>
  <c r="P1120" i="6" s="1"/>
  <c r="Q1120" i="6" s="1"/>
  <c r="BS1121" i="6"/>
  <c r="N1120" i="6"/>
  <c r="AJ1121" i="6"/>
  <c r="F1121" i="6"/>
  <c r="G1121" i="6" s="1"/>
  <c r="B1122" i="6"/>
  <c r="BR1122" i="6" s="1"/>
  <c r="R1121" i="6"/>
  <c r="AA1121" i="6"/>
  <c r="I1121" i="6"/>
  <c r="AD1121" i="6"/>
  <c r="U1121" i="6"/>
  <c r="M1121" i="6"/>
  <c r="E1121" i="6"/>
  <c r="X1121" i="6"/>
  <c r="AG1121" i="6"/>
  <c r="AM1121" i="6"/>
  <c r="D1121" i="6"/>
  <c r="A1121" i="6"/>
  <c r="AP1121" i="6"/>
  <c r="O1121" i="6"/>
  <c r="L1121" i="6"/>
  <c r="J1121" i="6"/>
  <c r="AT1121" i="6" s="1"/>
  <c r="BZ1121" i="6"/>
  <c r="BY1122" i="6"/>
  <c r="BN1123" i="6"/>
  <c r="BU1122" i="6"/>
  <c r="BP1122" i="6"/>
  <c r="BQ1122" i="6"/>
  <c r="BX1122" i="6"/>
  <c r="CA1122" i="6"/>
  <c r="CG1122" i="6"/>
  <c r="BM1122" i="6"/>
  <c r="CY1122" i="6"/>
  <c r="CS1122" i="6"/>
  <c r="CM1122" i="6"/>
  <c r="BW1120" i="6"/>
  <c r="DE1120" i="6"/>
  <c r="DF1120" i="6"/>
  <c r="BV1121" i="6"/>
  <c r="DG1120" i="6"/>
  <c r="BT1120" i="6"/>
  <c r="CB1119" i="6"/>
  <c r="CC1119" i="6" s="1"/>
  <c r="H1121" i="6"/>
  <c r="BS1122" i="6" l="1"/>
  <c r="K1121" i="6"/>
  <c r="P1121" i="6" s="1"/>
  <c r="Q1121" i="6" s="1"/>
  <c r="AU1121" i="6"/>
  <c r="N1121" i="6"/>
  <c r="J1122" i="6"/>
  <c r="AT1122" i="6" s="1"/>
  <c r="AS1121" i="6"/>
  <c r="M1122" i="6"/>
  <c r="L1122" i="6"/>
  <c r="AJ1122" i="6"/>
  <c r="AG1122" i="6"/>
  <c r="B1123" i="6"/>
  <c r="D1122" i="6"/>
  <c r="AP1122" i="6"/>
  <c r="AD1122" i="6"/>
  <c r="AA1122" i="6"/>
  <c r="O1122" i="6"/>
  <c r="AM1122" i="6"/>
  <c r="I1122" i="6"/>
  <c r="U1122" i="6"/>
  <c r="F1122" i="6"/>
  <c r="G1122" i="6" s="1"/>
  <c r="X1122" i="6"/>
  <c r="E1122" i="6"/>
  <c r="R1122" i="6"/>
  <c r="A1122" i="6"/>
  <c r="BZ1122" i="6"/>
  <c r="BY1123" i="6"/>
  <c r="BN1124" i="6"/>
  <c r="BP1123" i="6"/>
  <c r="BU1123" i="6"/>
  <c r="BM1123" i="6"/>
  <c r="CA1123" i="6"/>
  <c r="CM1123" i="6"/>
  <c r="CG1123" i="6"/>
  <c r="BQ1123" i="6"/>
  <c r="CS1123" i="6"/>
  <c r="CY1123" i="6"/>
  <c r="BX1123" i="6"/>
  <c r="AS1122" i="6"/>
  <c r="AU1122" i="6"/>
  <c r="BV1122" i="6"/>
  <c r="DF1121" i="6"/>
  <c r="BW1121" i="6"/>
  <c r="DE1121" i="6"/>
  <c r="DG1121" i="6"/>
  <c r="BT1121" i="6"/>
  <c r="CB1120" i="6"/>
  <c r="CC1120" i="6" s="1"/>
  <c r="H1122" i="6"/>
  <c r="K1122" i="6" l="1"/>
  <c r="P1122" i="6" s="1"/>
  <c r="Q1122" i="6" s="1"/>
  <c r="AJ1123" i="6"/>
  <c r="I1123" i="6"/>
  <c r="AG1123" i="6"/>
  <c r="M1123" i="6"/>
  <c r="AD1123" i="6"/>
  <c r="F1123" i="6"/>
  <c r="G1123" i="6" s="1"/>
  <c r="AM1123" i="6"/>
  <c r="D1123" i="6"/>
  <c r="L1123" i="6"/>
  <c r="AA1123" i="6"/>
  <c r="AP1123" i="6"/>
  <c r="E1123" i="6"/>
  <c r="X1123" i="6"/>
  <c r="R1123" i="6"/>
  <c r="A1123" i="6"/>
  <c r="U1123" i="6"/>
  <c r="B1124" i="6"/>
  <c r="O1123" i="6"/>
  <c r="N1122" i="6"/>
  <c r="J1123" i="6"/>
  <c r="AT1123" i="6" s="1"/>
  <c r="BZ1123" i="6"/>
  <c r="BR1123" i="6"/>
  <c r="BS1123" i="6" s="1"/>
  <c r="BY1124" i="6"/>
  <c r="BN1125" i="6"/>
  <c r="BP1124" i="6"/>
  <c r="BM1124" i="6"/>
  <c r="BX1124" i="6"/>
  <c r="BR1124" i="6"/>
  <c r="CS1124" i="6"/>
  <c r="CA1124" i="6"/>
  <c r="BU1124" i="6"/>
  <c r="CG1124" i="6"/>
  <c r="BQ1124" i="6"/>
  <c r="CM1124" i="6"/>
  <c r="CY1124" i="6"/>
  <c r="DE1122" i="6"/>
  <c r="DG1122" i="6"/>
  <c r="BW1122" i="6"/>
  <c r="DF1122" i="6"/>
  <c r="BV1123" i="6"/>
  <c r="BT1122" i="6"/>
  <c r="CB1121" i="6"/>
  <c r="CC1121" i="6" s="1"/>
  <c r="H1123" i="6"/>
  <c r="AU1123" i="6" l="1"/>
  <c r="K1123" i="6"/>
  <c r="AS1123" i="6"/>
  <c r="J1124" i="6"/>
  <c r="AT1124" i="6" s="1"/>
  <c r="BS1124" i="6"/>
  <c r="AD1124" i="6"/>
  <c r="F1124" i="6"/>
  <c r="G1124" i="6" s="1"/>
  <c r="A1124" i="6"/>
  <c r="L1124" i="6"/>
  <c r="B1125" i="6"/>
  <c r="BR1125" i="6" s="1"/>
  <c r="D1124" i="6"/>
  <c r="R1124" i="6"/>
  <c r="AA1124" i="6"/>
  <c r="AG1124" i="6"/>
  <c r="M1124" i="6"/>
  <c r="U1124" i="6"/>
  <c r="AP1124" i="6"/>
  <c r="I1124" i="6"/>
  <c r="E1124" i="6"/>
  <c r="X1124" i="6"/>
  <c r="AJ1124" i="6"/>
  <c r="O1124" i="6"/>
  <c r="AM1124" i="6"/>
  <c r="N1123" i="6"/>
  <c r="BZ1124" i="6"/>
  <c r="BY1125" i="6"/>
  <c r="BN1126" i="6"/>
  <c r="BM1125" i="6"/>
  <c r="BU1125" i="6"/>
  <c r="BX1125" i="6"/>
  <c r="CS1125" i="6"/>
  <c r="CG1125" i="6"/>
  <c r="CY1125" i="6"/>
  <c r="BP1125" i="6"/>
  <c r="CM1125" i="6"/>
  <c r="BQ1125" i="6"/>
  <c r="CA1125" i="6"/>
  <c r="AS1124" i="6"/>
  <c r="DE1123" i="6"/>
  <c r="DF1123" i="6"/>
  <c r="DG1123" i="6"/>
  <c r="BW1123" i="6"/>
  <c r="BV1124" i="6"/>
  <c r="BT1123" i="6"/>
  <c r="CB1122" i="6"/>
  <c r="CC1122" i="6" s="1"/>
  <c r="P1123" i="6"/>
  <c r="Q1123" i="6" s="1"/>
  <c r="H1124" i="6"/>
  <c r="AU1124" i="6" l="1"/>
  <c r="N1124" i="6"/>
  <c r="K1124" i="6"/>
  <c r="BS1125" i="6"/>
  <c r="J1125" i="6"/>
  <c r="AS1125" i="6" s="1"/>
  <c r="AP1125" i="6"/>
  <c r="O1125" i="6"/>
  <c r="AM1125" i="6"/>
  <c r="R1125" i="6"/>
  <c r="B1126" i="6"/>
  <c r="BR1126" i="6" s="1"/>
  <c r="I1125" i="6"/>
  <c r="AJ1125" i="6"/>
  <c r="A1125" i="6"/>
  <c r="E1125" i="6"/>
  <c r="AD1125" i="6"/>
  <c r="AA1125" i="6"/>
  <c r="U1125" i="6"/>
  <c r="D1125" i="6"/>
  <c r="F1125" i="6"/>
  <c r="G1125" i="6" s="1"/>
  <c r="X1125" i="6"/>
  <c r="AG1125" i="6"/>
  <c r="M1125" i="6"/>
  <c r="L1125" i="6"/>
  <c r="BZ1125" i="6"/>
  <c r="BY1126" i="6"/>
  <c r="BN1127" i="6"/>
  <c r="BP1126" i="6"/>
  <c r="BM1126" i="6"/>
  <c r="CA1126" i="6"/>
  <c r="BX1126" i="6"/>
  <c r="BQ1126" i="6"/>
  <c r="CG1126" i="6"/>
  <c r="BU1126" i="6"/>
  <c r="CS1126" i="6"/>
  <c r="CM1126" i="6"/>
  <c r="CY1126" i="6"/>
  <c r="BV1125" i="6"/>
  <c r="DF1124" i="6"/>
  <c r="BW1124" i="6"/>
  <c r="DE1124" i="6"/>
  <c r="DG1124" i="6"/>
  <c r="BT1124" i="6"/>
  <c r="CB1123" i="6"/>
  <c r="CC1123" i="6" s="1"/>
  <c r="H1125" i="6"/>
  <c r="P1124" i="6"/>
  <c r="Q1124" i="6" s="1"/>
  <c r="AT1125" i="6" l="1"/>
  <c r="AU1125" i="6"/>
  <c r="K1125" i="6"/>
  <c r="N1125" i="6"/>
  <c r="BS1126" i="6"/>
  <c r="AD1126" i="6"/>
  <c r="E1126" i="6"/>
  <c r="A1126" i="6"/>
  <c r="AM1126" i="6"/>
  <c r="AA1126" i="6"/>
  <c r="R1126" i="6"/>
  <c r="L1126" i="6"/>
  <c r="I1126" i="6"/>
  <c r="AP1126" i="6"/>
  <c r="X1126" i="6"/>
  <c r="D1126" i="6"/>
  <c r="M1126" i="6"/>
  <c r="U1126" i="6"/>
  <c r="AG1126" i="6"/>
  <c r="F1126" i="6"/>
  <c r="G1126" i="6" s="1"/>
  <c r="AJ1126" i="6"/>
  <c r="O1126" i="6"/>
  <c r="B1127" i="6"/>
  <c r="J1126" i="6"/>
  <c r="AS1126" i="6" s="1"/>
  <c r="BZ1126" i="6"/>
  <c r="BY1127" i="6"/>
  <c r="BN1128" i="6"/>
  <c r="BM1127" i="6"/>
  <c r="BX1127" i="6"/>
  <c r="CA1127" i="6"/>
  <c r="BU1127" i="6"/>
  <c r="BR1127" i="6"/>
  <c r="CM1127" i="6"/>
  <c r="CG1127" i="6"/>
  <c r="BQ1127" i="6"/>
  <c r="CS1127" i="6"/>
  <c r="BP1127" i="6"/>
  <c r="CY1127" i="6"/>
  <c r="DF1125" i="6"/>
  <c r="BW1125" i="6"/>
  <c r="DG1125" i="6"/>
  <c r="DE1125" i="6"/>
  <c r="BV1126" i="6"/>
  <c r="BT1125" i="6"/>
  <c r="CB1124" i="6"/>
  <c r="CC1124" i="6" s="1"/>
  <c r="H1126" i="6"/>
  <c r="P1125" i="6"/>
  <c r="Q1125" i="6" s="1"/>
  <c r="BS1127" i="6" l="1"/>
  <c r="N1126" i="6"/>
  <c r="AT1126" i="6"/>
  <c r="K1126" i="6"/>
  <c r="J1127" i="6"/>
  <c r="K1127" i="6" s="1"/>
  <c r="AU1126" i="6"/>
  <c r="AJ1127" i="6"/>
  <c r="O1127" i="6"/>
  <c r="R1127" i="6"/>
  <c r="AP1127" i="6"/>
  <c r="L1127" i="6"/>
  <c r="AA1127" i="6"/>
  <c r="AD1127" i="6"/>
  <c r="AM1127" i="6"/>
  <c r="X1127" i="6"/>
  <c r="F1127" i="6"/>
  <c r="G1127" i="6" s="1"/>
  <c r="A1127" i="6"/>
  <c r="D1127" i="6"/>
  <c r="E1127" i="6"/>
  <c r="I1127" i="6"/>
  <c r="AG1127" i="6"/>
  <c r="M1127" i="6"/>
  <c r="U1127" i="6"/>
  <c r="B1128" i="6"/>
  <c r="BZ1127" i="6"/>
  <c r="BY1128" i="6"/>
  <c r="BN1129" i="6"/>
  <c r="BQ1128" i="6"/>
  <c r="BX1128" i="6"/>
  <c r="CS1128" i="6"/>
  <c r="BR1128" i="6"/>
  <c r="CA1128" i="6"/>
  <c r="CG1128" i="6"/>
  <c r="BU1128" i="6"/>
  <c r="CM1128" i="6"/>
  <c r="BP1128" i="6"/>
  <c r="BM1128" i="6"/>
  <c r="CY1128" i="6"/>
  <c r="AU1127" i="6"/>
  <c r="DF1126" i="6"/>
  <c r="BV1127" i="6"/>
  <c r="DG1126" i="6"/>
  <c r="DE1126" i="6"/>
  <c r="BW1126" i="6"/>
  <c r="BT1126" i="6"/>
  <c r="CB1125" i="6"/>
  <c r="CC1125" i="6" s="1"/>
  <c r="H1127" i="6"/>
  <c r="P1126" i="6"/>
  <c r="Q1126" i="6" s="1"/>
  <c r="AS1127" i="6" l="1"/>
  <c r="AT1127" i="6"/>
  <c r="BS1128" i="6"/>
  <c r="J1128" i="6"/>
  <c r="AS1128" i="6" s="1"/>
  <c r="AP1128" i="6"/>
  <c r="A1128" i="6"/>
  <c r="X1128" i="6"/>
  <c r="L1128" i="6"/>
  <c r="R1128" i="6"/>
  <c r="AA1128" i="6"/>
  <c r="M1128" i="6"/>
  <c r="F1128" i="6"/>
  <c r="G1128" i="6" s="1"/>
  <c r="B1129" i="6"/>
  <c r="AG1128" i="6"/>
  <c r="I1128" i="6"/>
  <c r="U1128" i="6"/>
  <c r="D1128" i="6"/>
  <c r="O1128" i="6"/>
  <c r="AD1128" i="6"/>
  <c r="E1128" i="6"/>
  <c r="AJ1128" i="6"/>
  <c r="AM1128" i="6"/>
  <c r="N1127" i="6"/>
  <c r="BZ1128" i="6"/>
  <c r="BY1129" i="6"/>
  <c r="BN1130" i="6"/>
  <c r="BQ1129" i="6"/>
  <c r="BU1129" i="6"/>
  <c r="BM1129" i="6"/>
  <c r="BR1129" i="6"/>
  <c r="BS1129" i="6" s="1"/>
  <c r="CS1129" i="6"/>
  <c r="BX1129" i="6"/>
  <c r="CG1129" i="6"/>
  <c r="CY1129" i="6"/>
  <c r="BP1129" i="6"/>
  <c r="CM1129" i="6"/>
  <c r="CA1129" i="6"/>
  <c r="DF1127" i="6"/>
  <c r="DE1127" i="6"/>
  <c r="DG1127" i="6"/>
  <c r="BW1127" i="6"/>
  <c r="BV1128" i="6"/>
  <c r="BT1127" i="6"/>
  <c r="CB1126" i="6"/>
  <c r="CC1126" i="6" s="1"/>
  <c r="H1128" i="6"/>
  <c r="P1127" i="6"/>
  <c r="Q1127" i="6" s="1"/>
  <c r="J1129" i="6" l="1"/>
  <c r="AT1128" i="6"/>
  <c r="AU1128" i="6"/>
  <c r="K1128" i="6"/>
  <c r="P1128" i="6" s="1"/>
  <c r="Q1128" i="6" s="1"/>
  <c r="N1128" i="6"/>
  <c r="X1129" i="6"/>
  <c r="U1129" i="6"/>
  <c r="R1129" i="6"/>
  <c r="AG1129" i="6"/>
  <c r="E1129" i="6"/>
  <c r="AD1129" i="6"/>
  <c r="O1129" i="6"/>
  <c r="AM1129" i="6"/>
  <c r="M1129" i="6"/>
  <c r="B1130" i="6"/>
  <c r="BR1130" i="6" s="1"/>
  <c r="BS1130" i="6" s="1"/>
  <c r="A1129" i="6"/>
  <c r="D1129" i="6"/>
  <c r="AA1129" i="6"/>
  <c r="AJ1129" i="6"/>
  <c r="I1129" i="6"/>
  <c r="K1129" i="6" s="1"/>
  <c r="L1129" i="6"/>
  <c r="AP1129" i="6"/>
  <c r="F1129" i="6"/>
  <c r="G1129" i="6" s="1"/>
  <c r="BY1130" i="6"/>
  <c r="BN1131" i="6"/>
  <c r="BX1130" i="6"/>
  <c r="BU1130" i="6"/>
  <c r="CA1130" i="6"/>
  <c r="BP1130" i="6"/>
  <c r="CG1130" i="6"/>
  <c r="CM1130" i="6"/>
  <c r="BM1130" i="6"/>
  <c r="CS1130" i="6"/>
  <c r="CY1130" i="6"/>
  <c r="BQ1130" i="6"/>
  <c r="BZ1129" i="6"/>
  <c r="AT1129" i="6"/>
  <c r="J1130" i="6"/>
  <c r="AU1129" i="6"/>
  <c r="AS1129" i="6"/>
  <c r="BW1128" i="6"/>
  <c r="DF1128" i="6"/>
  <c r="DG1128" i="6"/>
  <c r="DE1128" i="6"/>
  <c r="BV1129" i="6"/>
  <c r="BT1128" i="6"/>
  <c r="CB1127" i="6"/>
  <c r="CC1127" i="6" s="1"/>
  <c r="H1129" i="6"/>
  <c r="R1130" i="6" l="1"/>
  <c r="I1130" i="6"/>
  <c r="X1130" i="6"/>
  <c r="AG1130" i="6"/>
  <c r="M1130" i="6"/>
  <c r="AM1130" i="6"/>
  <c r="D1130" i="6"/>
  <c r="E1130" i="6"/>
  <c r="U1130" i="6"/>
  <c r="O1130" i="6"/>
  <c r="A1130" i="6"/>
  <c r="AP1130" i="6"/>
  <c r="B1131" i="6"/>
  <c r="BR1131" i="6" s="1"/>
  <c r="BS1131" i="6" s="1"/>
  <c r="F1130" i="6"/>
  <c r="G1130" i="6" s="1"/>
  <c r="AJ1130" i="6"/>
  <c r="L1130" i="6"/>
  <c r="AD1130" i="6"/>
  <c r="AA1130" i="6"/>
  <c r="N1129" i="6"/>
  <c r="BZ1130" i="6"/>
  <c r="BY1131" i="6"/>
  <c r="BN1132" i="6"/>
  <c r="BU1131" i="6"/>
  <c r="BP1131" i="6"/>
  <c r="BQ1131" i="6"/>
  <c r="BX1131" i="6"/>
  <c r="BM1131" i="6"/>
  <c r="CG1131" i="6"/>
  <c r="CM1131" i="6"/>
  <c r="CS1131" i="6"/>
  <c r="CY1131" i="6"/>
  <c r="CA1131" i="6"/>
  <c r="K1130" i="6"/>
  <c r="AS1130" i="6"/>
  <c r="AU1130" i="6"/>
  <c r="AT1130" i="6"/>
  <c r="DF1129" i="6"/>
  <c r="DG1129" i="6"/>
  <c r="BW1129" i="6"/>
  <c r="DE1129" i="6"/>
  <c r="BV1130" i="6"/>
  <c r="BT1129" i="6"/>
  <c r="CB1128" i="6"/>
  <c r="CC1128" i="6" s="1"/>
  <c r="P1129" i="6"/>
  <c r="Q1129" i="6" s="1"/>
  <c r="H1130" i="6"/>
  <c r="J1131" i="6" l="1"/>
  <c r="AU1131" i="6" s="1"/>
  <c r="N1130" i="6"/>
  <c r="AP1131" i="6"/>
  <c r="L1131" i="6"/>
  <c r="E1131" i="6"/>
  <c r="X1131" i="6"/>
  <c r="AA1131" i="6"/>
  <c r="AG1131" i="6"/>
  <c r="R1131" i="6"/>
  <c r="U1131" i="6"/>
  <c r="M1131" i="6"/>
  <c r="B1132" i="6"/>
  <c r="BR1132" i="6" s="1"/>
  <c r="BS1132" i="6" s="1"/>
  <c r="I1131" i="6"/>
  <c r="A1131" i="6"/>
  <c r="AJ1131" i="6"/>
  <c r="F1131" i="6"/>
  <c r="G1131" i="6" s="1"/>
  <c r="D1131" i="6"/>
  <c r="AD1131" i="6"/>
  <c r="O1131" i="6"/>
  <c r="AM1131" i="6"/>
  <c r="BY1132" i="6"/>
  <c r="BN1133" i="6"/>
  <c r="BP1132" i="6"/>
  <c r="BM1132" i="6"/>
  <c r="BX1132" i="6"/>
  <c r="CA1132" i="6"/>
  <c r="CS1132" i="6"/>
  <c r="BQ1132" i="6"/>
  <c r="CG1132" i="6"/>
  <c r="BU1132" i="6"/>
  <c r="CY1132" i="6"/>
  <c r="CM1132" i="6"/>
  <c r="BZ1131" i="6"/>
  <c r="AT1131" i="6"/>
  <c r="DE1130" i="6"/>
  <c r="DF1130" i="6"/>
  <c r="BV1131" i="6"/>
  <c r="BW1130" i="6"/>
  <c r="DG1130" i="6"/>
  <c r="BT1130" i="6"/>
  <c r="CB1129" i="6"/>
  <c r="CC1129" i="6" s="1"/>
  <c r="P1130" i="6"/>
  <c r="Q1130" i="6" s="1"/>
  <c r="H1131" i="6"/>
  <c r="J1132" i="6" l="1"/>
  <c r="K1131" i="6"/>
  <c r="AS1131" i="6"/>
  <c r="BZ1132" i="6"/>
  <c r="R1132" i="6"/>
  <c r="AA1132" i="6"/>
  <c r="AJ1132" i="6"/>
  <c r="O1132" i="6"/>
  <c r="AM1132" i="6"/>
  <c r="M1132" i="6"/>
  <c r="F1132" i="6"/>
  <c r="G1132" i="6" s="1"/>
  <c r="L1132" i="6"/>
  <c r="U1132" i="6"/>
  <c r="I1132" i="6"/>
  <c r="K1132" i="6" s="1"/>
  <c r="A1132" i="6"/>
  <c r="B1133" i="6"/>
  <c r="J1133" i="6" s="1"/>
  <c r="AP1132" i="6"/>
  <c r="AG1132" i="6"/>
  <c r="X1132" i="6"/>
  <c r="D1132" i="6"/>
  <c r="AD1132" i="6"/>
  <c r="E1132" i="6"/>
  <c r="N1131" i="6"/>
  <c r="BY1133" i="6"/>
  <c r="BN1134" i="6"/>
  <c r="BM1133" i="6"/>
  <c r="BR1133" i="6"/>
  <c r="BS1133" i="6" s="1"/>
  <c r="BU1133" i="6"/>
  <c r="CS1133" i="6"/>
  <c r="CA1133" i="6"/>
  <c r="CG1133" i="6"/>
  <c r="CY1133" i="6"/>
  <c r="BX1133" i="6"/>
  <c r="CM1133" i="6"/>
  <c r="BQ1133" i="6"/>
  <c r="BP1133" i="6"/>
  <c r="AT1132" i="6"/>
  <c r="AU1132" i="6"/>
  <c r="AS1132" i="6"/>
  <c r="DG1131" i="6"/>
  <c r="BW1131" i="6"/>
  <c r="DF1131" i="6"/>
  <c r="DE1131" i="6"/>
  <c r="BV1132" i="6"/>
  <c r="BT1131" i="6"/>
  <c r="CB1130" i="6"/>
  <c r="CC1130" i="6" s="1"/>
  <c r="H1132" i="6"/>
  <c r="P1131" i="6"/>
  <c r="Q1131" i="6" s="1"/>
  <c r="N1132" i="6" l="1"/>
  <c r="M1133" i="6"/>
  <c r="F1133" i="6"/>
  <c r="G1133" i="6" s="1"/>
  <c r="AP1133" i="6"/>
  <c r="D1133" i="6"/>
  <c r="AJ1133" i="6"/>
  <c r="U1133" i="6"/>
  <c r="I1133" i="6"/>
  <c r="K1133" i="6" s="1"/>
  <c r="AD1133" i="6"/>
  <c r="L1133" i="6"/>
  <c r="AM1133" i="6"/>
  <c r="O1133" i="6"/>
  <c r="B1134" i="6"/>
  <c r="BR1134" i="6" s="1"/>
  <c r="BS1134" i="6" s="1"/>
  <c r="A1133" i="6"/>
  <c r="AG1133" i="6"/>
  <c r="X1133" i="6"/>
  <c r="AA1133" i="6"/>
  <c r="R1133" i="6"/>
  <c r="E1133" i="6"/>
  <c r="BZ1133" i="6"/>
  <c r="BY1134" i="6"/>
  <c r="BN1135" i="6"/>
  <c r="BP1134" i="6"/>
  <c r="CG1134" i="6"/>
  <c r="BU1134" i="6"/>
  <c r="BQ1134" i="6"/>
  <c r="CS1134" i="6"/>
  <c r="BX1134" i="6"/>
  <c r="BM1134" i="6"/>
  <c r="CM1134" i="6"/>
  <c r="CY1134" i="6"/>
  <c r="CA1134" i="6"/>
  <c r="AT1133" i="6"/>
  <c r="AU1133" i="6"/>
  <c r="AS1133" i="6"/>
  <c r="BV1133" i="6"/>
  <c r="DG1132" i="6"/>
  <c r="DE1132" i="6"/>
  <c r="DF1132" i="6"/>
  <c r="BW1132" i="6"/>
  <c r="BT1132" i="6"/>
  <c r="CB1131" i="6"/>
  <c r="CC1131" i="6" s="1"/>
  <c r="P1132" i="6"/>
  <c r="Q1132" i="6" s="1"/>
  <c r="H1133" i="6"/>
  <c r="M1134" i="6" l="1"/>
  <c r="O1134" i="6"/>
  <c r="AJ1134" i="6"/>
  <c r="D1134" i="6"/>
  <c r="E1134" i="6"/>
  <c r="I1134" i="6"/>
  <c r="K1134" i="6" s="1"/>
  <c r="A1134" i="6"/>
  <c r="U1134" i="6"/>
  <c r="AA1134" i="6"/>
  <c r="X1134" i="6"/>
  <c r="L1134" i="6"/>
  <c r="R1134" i="6"/>
  <c r="AP1134" i="6"/>
  <c r="F1134" i="6"/>
  <c r="G1134" i="6" s="1"/>
  <c r="AG1134" i="6"/>
  <c r="AM1134" i="6"/>
  <c r="AD1134" i="6"/>
  <c r="B1135" i="6"/>
  <c r="J1134" i="6"/>
  <c r="AT1134" i="6" s="1"/>
  <c r="N1133" i="6"/>
  <c r="BY1135" i="6"/>
  <c r="BN1136" i="6"/>
  <c r="CA1135" i="6"/>
  <c r="BM1135" i="6"/>
  <c r="BR1135" i="6"/>
  <c r="BS1135" i="6" s="1"/>
  <c r="BP1135" i="6"/>
  <c r="CM1135" i="6"/>
  <c r="CG1135" i="6"/>
  <c r="BX1135" i="6"/>
  <c r="CS1135" i="6"/>
  <c r="CY1135" i="6"/>
  <c r="BQ1135" i="6"/>
  <c r="BU1135" i="6"/>
  <c r="BZ1134" i="6"/>
  <c r="AU1134" i="6"/>
  <c r="AS1134" i="6"/>
  <c r="J1135" i="6"/>
  <c r="DF1133" i="6"/>
  <c r="BV1134" i="6"/>
  <c r="BW1133" i="6"/>
  <c r="DG1133" i="6"/>
  <c r="DE1133" i="6"/>
  <c r="BT1133" i="6"/>
  <c r="CB1132" i="6"/>
  <c r="CC1132" i="6" s="1"/>
  <c r="P1133" i="6"/>
  <c r="Q1133" i="6" s="1"/>
  <c r="H1134" i="6"/>
  <c r="N1134" i="6" l="1"/>
  <c r="AD1135" i="6"/>
  <c r="I1135" i="6"/>
  <c r="K1135" i="6" s="1"/>
  <c r="E1135" i="6"/>
  <c r="X1135" i="6"/>
  <c r="AA1135" i="6"/>
  <c r="M1135" i="6"/>
  <c r="A1135" i="6"/>
  <c r="R1135" i="6"/>
  <c r="AG1135" i="6"/>
  <c r="O1135" i="6"/>
  <c r="D1135" i="6"/>
  <c r="U1135" i="6"/>
  <c r="AP1135" i="6"/>
  <c r="L1135" i="6"/>
  <c r="AM1135" i="6"/>
  <c r="AJ1135" i="6"/>
  <c r="F1135" i="6"/>
  <c r="G1135" i="6" s="1"/>
  <c r="B1136" i="6"/>
  <c r="BY1136" i="6"/>
  <c r="BN1137" i="6"/>
  <c r="BQ1136" i="6"/>
  <c r="BU1136" i="6"/>
  <c r="CS1136" i="6"/>
  <c r="BP1136" i="6"/>
  <c r="BM1136" i="6"/>
  <c r="BX1136" i="6"/>
  <c r="CA1136" i="6"/>
  <c r="CM1136" i="6"/>
  <c r="CG1136" i="6"/>
  <c r="CY1136" i="6"/>
  <c r="BZ1135" i="6"/>
  <c r="AS1135" i="6"/>
  <c r="AU1135" i="6"/>
  <c r="J1136" i="6"/>
  <c r="AT1135" i="6"/>
  <c r="DE1134" i="6"/>
  <c r="BV1135" i="6"/>
  <c r="DG1134" i="6"/>
  <c r="BW1134" i="6"/>
  <c r="DF1134" i="6"/>
  <c r="BT1134" i="6"/>
  <c r="CB1133" i="6"/>
  <c r="CC1133" i="6" s="1"/>
  <c r="H1135" i="6"/>
  <c r="P1134" i="6"/>
  <c r="Q1134" i="6" s="1"/>
  <c r="N1135" i="6" l="1"/>
  <c r="R1136" i="6"/>
  <c r="F1136" i="6"/>
  <c r="G1136" i="6" s="1"/>
  <c r="AM1136" i="6"/>
  <c r="L1136" i="6"/>
  <c r="AG1136" i="6"/>
  <c r="M1136" i="6"/>
  <c r="B1137" i="6"/>
  <c r="J1137" i="6" s="1"/>
  <c r="I1136" i="6"/>
  <c r="K1136" i="6" s="1"/>
  <c r="D1136" i="6"/>
  <c r="AA1136" i="6"/>
  <c r="AP1136" i="6"/>
  <c r="A1136" i="6"/>
  <c r="U1136" i="6"/>
  <c r="AJ1136" i="6"/>
  <c r="AD1136" i="6"/>
  <c r="E1136" i="6"/>
  <c r="X1136" i="6"/>
  <c r="O1136" i="6"/>
  <c r="BR1136" i="6"/>
  <c r="BS1136" i="6" s="1"/>
  <c r="BZ1136" i="6"/>
  <c r="BY1137" i="6"/>
  <c r="BX1137" i="6"/>
  <c r="BU1137" i="6"/>
  <c r="CA1137" i="6"/>
  <c r="BQ1137" i="6"/>
  <c r="BP1137" i="6"/>
  <c r="CS1137" i="6"/>
  <c r="BN1138" i="6"/>
  <c r="CG1137" i="6"/>
  <c r="CY1137" i="6"/>
  <c r="CM1137" i="6"/>
  <c r="BM1137" i="6"/>
  <c r="AU1136" i="6"/>
  <c r="AS1136" i="6"/>
  <c r="AT1136" i="6"/>
  <c r="DG1135" i="6"/>
  <c r="DE1135" i="6"/>
  <c r="BV1136" i="6"/>
  <c r="DF1135" i="6"/>
  <c r="BW1135" i="6"/>
  <c r="BT1135" i="6"/>
  <c r="CB1134" i="6"/>
  <c r="CC1134" i="6" s="1"/>
  <c r="H1136" i="6"/>
  <c r="P1135" i="6"/>
  <c r="Q1135" i="6" s="1"/>
  <c r="BR1137" i="6" l="1"/>
  <c r="BS1137" i="6" s="1"/>
  <c r="N1136" i="6"/>
  <c r="M1137" i="6"/>
  <c r="L1137" i="6"/>
  <c r="I1137" i="6"/>
  <c r="E1137" i="6"/>
  <c r="D1137" i="6"/>
  <c r="F1137" i="6"/>
  <c r="G1137" i="6" s="1"/>
  <c r="B1138" i="6"/>
  <c r="BR1138" i="6" s="1"/>
  <c r="A1137" i="6"/>
  <c r="U1137" i="6"/>
  <c r="X1137" i="6"/>
  <c r="AG1137" i="6"/>
  <c r="AJ1137" i="6"/>
  <c r="AP1137" i="6"/>
  <c r="O1137" i="6"/>
  <c r="AM1137" i="6"/>
  <c r="AA1137" i="6"/>
  <c r="AD1137" i="6"/>
  <c r="R1137" i="6"/>
  <c r="BZ1137" i="6"/>
  <c r="BY1138" i="6"/>
  <c r="BN1139" i="6"/>
  <c r="BU1138" i="6"/>
  <c r="BP1138" i="6"/>
  <c r="BQ1138" i="6"/>
  <c r="CG1138" i="6"/>
  <c r="BX1138" i="6"/>
  <c r="CA1138" i="6"/>
  <c r="BM1138" i="6"/>
  <c r="CY1138" i="6"/>
  <c r="CS1138" i="6"/>
  <c r="CM1138" i="6"/>
  <c r="AT1137" i="6"/>
  <c r="AU1137" i="6"/>
  <c r="AS1137" i="6"/>
  <c r="K1137" i="6"/>
  <c r="BW1136" i="6"/>
  <c r="DG1136" i="6"/>
  <c r="DF1136" i="6"/>
  <c r="DE1136" i="6"/>
  <c r="BV1137" i="6"/>
  <c r="BT1136" i="6"/>
  <c r="CB1135" i="6"/>
  <c r="CC1135" i="6" s="1"/>
  <c r="P1136" i="6"/>
  <c r="Q1136" i="6" s="1"/>
  <c r="H1137" i="6"/>
  <c r="BS1138" i="6" l="1"/>
  <c r="N1137" i="6"/>
  <c r="AJ1138" i="6"/>
  <c r="A1138" i="6"/>
  <c r="M1138" i="6"/>
  <c r="F1138" i="6"/>
  <c r="G1138" i="6" s="1"/>
  <c r="AP1138" i="6"/>
  <c r="B1139" i="6"/>
  <c r="AG1138" i="6"/>
  <c r="AD1138" i="6"/>
  <c r="R1138" i="6"/>
  <c r="I1138" i="6"/>
  <c r="X1138" i="6"/>
  <c r="U1138" i="6"/>
  <c r="AA1138" i="6"/>
  <c r="E1138" i="6"/>
  <c r="L1138" i="6"/>
  <c r="O1138" i="6"/>
  <c r="AM1138" i="6"/>
  <c r="D1138" i="6"/>
  <c r="J1138" i="6"/>
  <c r="AT1138" i="6" s="1"/>
  <c r="BZ1138" i="6"/>
  <c r="BY1139" i="6"/>
  <c r="BN1140" i="6"/>
  <c r="BP1139" i="6"/>
  <c r="BX1139" i="6"/>
  <c r="CM1139" i="6"/>
  <c r="CG1139" i="6"/>
  <c r="CS1139" i="6"/>
  <c r="BU1139" i="6"/>
  <c r="BM1139" i="6"/>
  <c r="CY1139" i="6"/>
  <c r="CA1139" i="6"/>
  <c r="BQ1139" i="6"/>
  <c r="DE1137" i="6"/>
  <c r="DG1137" i="6"/>
  <c r="BW1137" i="6"/>
  <c r="BV1138" i="6"/>
  <c r="DF1137" i="6"/>
  <c r="BT1137" i="6"/>
  <c r="CB1136" i="6"/>
  <c r="CC1136" i="6" s="1"/>
  <c r="P1137" i="6"/>
  <c r="Q1137" i="6" s="1"/>
  <c r="H1138" i="6"/>
  <c r="N1138" i="6" l="1"/>
  <c r="AU1138" i="6"/>
  <c r="AS1138" i="6"/>
  <c r="K1138" i="6"/>
  <c r="R1139" i="6"/>
  <c r="L1139" i="6"/>
  <c r="M1139" i="6"/>
  <c r="U1139" i="6"/>
  <c r="AJ1139" i="6"/>
  <c r="I1139" i="6"/>
  <c r="AA1139" i="6"/>
  <c r="D1139" i="6"/>
  <c r="B1140" i="6"/>
  <c r="AG1139" i="6"/>
  <c r="AP1139" i="6"/>
  <c r="F1139" i="6"/>
  <c r="G1139" i="6" s="1"/>
  <c r="AM1139" i="6"/>
  <c r="X1139" i="6"/>
  <c r="A1139" i="6"/>
  <c r="E1139" i="6"/>
  <c r="O1139" i="6"/>
  <c r="AD1139" i="6"/>
  <c r="BR1139" i="6"/>
  <c r="BS1139" i="6" s="1"/>
  <c r="J1139" i="6"/>
  <c r="K1139" i="6" s="1"/>
  <c r="BZ1139" i="6"/>
  <c r="BY1140" i="6"/>
  <c r="BN1141" i="6"/>
  <c r="BP1140" i="6"/>
  <c r="BM1140" i="6"/>
  <c r="BR1140" i="6"/>
  <c r="BX1140" i="6"/>
  <c r="CS1140" i="6"/>
  <c r="BU1140" i="6"/>
  <c r="CG1140" i="6"/>
  <c r="CM1140" i="6"/>
  <c r="BQ1140" i="6"/>
  <c r="CA1140" i="6"/>
  <c r="CY1140" i="6"/>
  <c r="DF1138" i="6"/>
  <c r="BW1138" i="6"/>
  <c r="DE1138" i="6"/>
  <c r="BV1139" i="6"/>
  <c r="DG1138" i="6"/>
  <c r="BT1138" i="6"/>
  <c r="CB1137" i="6"/>
  <c r="CC1137" i="6" s="1"/>
  <c r="H1139" i="6"/>
  <c r="P1138" i="6"/>
  <c r="Q1138" i="6" s="1"/>
  <c r="AS1139" i="6" l="1"/>
  <c r="AT1139" i="6"/>
  <c r="J1140" i="6"/>
  <c r="AU1140" i="6" s="1"/>
  <c r="BS1140" i="6"/>
  <c r="AU1139" i="6"/>
  <c r="N1139" i="6"/>
  <c r="AJ1140" i="6"/>
  <c r="O1140" i="6"/>
  <c r="E1140" i="6"/>
  <c r="I1140" i="6"/>
  <c r="M1140" i="6"/>
  <c r="A1140" i="6"/>
  <c r="U1140" i="6"/>
  <c r="D1140" i="6"/>
  <c r="X1140" i="6"/>
  <c r="F1140" i="6"/>
  <c r="G1140" i="6" s="1"/>
  <c r="AD1140" i="6"/>
  <c r="AA1140" i="6"/>
  <c r="L1140" i="6"/>
  <c r="AG1140" i="6"/>
  <c r="R1140" i="6"/>
  <c r="B1141" i="6"/>
  <c r="BR1141" i="6" s="1"/>
  <c r="AP1140" i="6"/>
  <c r="AM1140" i="6"/>
  <c r="BZ1140" i="6"/>
  <c r="BY1141" i="6"/>
  <c r="BN1142" i="6"/>
  <c r="BM1141" i="6"/>
  <c r="BP1141" i="6"/>
  <c r="CA1141" i="6"/>
  <c r="CS1141" i="6"/>
  <c r="BX1141" i="6"/>
  <c r="CG1141" i="6"/>
  <c r="CM1141" i="6"/>
  <c r="CY1141" i="6"/>
  <c r="BQ1141" i="6"/>
  <c r="BU1141" i="6"/>
  <c r="BV1140" i="6"/>
  <c r="DG1139" i="6"/>
  <c r="DE1139" i="6"/>
  <c r="BW1139" i="6"/>
  <c r="DF1139" i="6"/>
  <c r="BT1139" i="6"/>
  <c r="CB1138" i="6"/>
  <c r="CC1138" i="6" s="1"/>
  <c r="H1140" i="6"/>
  <c r="P1139" i="6"/>
  <c r="Q1139" i="6" s="1"/>
  <c r="N1140" i="6" l="1"/>
  <c r="AT1140" i="6"/>
  <c r="K1140" i="6"/>
  <c r="AS1140" i="6"/>
  <c r="J1141" i="6"/>
  <c r="AT1141" i="6" s="1"/>
  <c r="BS1141" i="6"/>
  <c r="BZ1141" i="6"/>
  <c r="X1141" i="6"/>
  <c r="AG1141" i="6"/>
  <c r="AP1141" i="6"/>
  <c r="D1141" i="6"/>
  <c r="A1141" i="6"/>
  <c r="R1141" i="6"/>
  <c r="E1141" i="6"/>
  <c r="M1141" i="6"/>
  <c r="AA1141" i="6"/>
  <c r="L1141" i="6"/>
  <c r="O1141" i="6"/>
  <c r="B1142" i="6"/>
  <c r="AM1141" i="6"/>
  <c r="AJ1141" i="6"/>
  <c r="I1141" i="6"/>
  <c r="F1141" i="6"/>
  <c r="G1141" i="6" s="1"/>
  <c r="AD1141" i="6"/>
  <c r="U1141" i="6"/>
  <c r="BY1142" i="6"/>
  <c r="BN1143" i="6"/>
  <c r="BP1142" i="6"/>
  <c r="BU1142" i="6"/>
  <c r="CG1142" i="6"/>
  <c r="BX1142" i="6"/>
  <c r="BM1142" i="6"/>
  <c r="CA1142" i="6"/>
  <c r="CS1142" i="6"/>
  <c r="CM1142" i="6"/>
  <c r="CY1142" i="6"/>
  <c r="BQ1142" i="6"/>
  <c r="J1142" i="6"/>
  <c r="BW1140" i="6"/>
  <c r="DE1140" i="6"/>
  <c r="DF1140" i="6"/>
  <c r="DG1140" i="6"/>
  <c r="BV1141" i="6"/>
  <c r="BT1140" i="6"/>
  <c r="CB1139" i="6"/>
  <c r="CC1139" i="6" s="1"/>
  <c r="P1140" i="6"/>
  <c r="Q1140" i="6" s="1"/>
  <c r="H1141" i="6"/>
  <c r="K1141" i="6" l="1"/>
  <c r="AS1141" i="6"/>
  <c r="AU1141" i="6"/>
  <c r="BZ1142" i="6"/>
  <c r="N1141" i="6"/>
  <c r="AJ1142" i="6"/>
  <c r="L1142" i="6"/>
  <c r="I1142" i="6"/>
  <c r="K1142" i="6" s="1"/>
  <c r="X1142" i="6"/>
  <c r="F1142" i="6"/>
  <c r="G1142" i="6" s="1"/>
  <c r="D1142" i="6"/>
  <c r="E1142" i="6"/>
  <c r="U1142" i="6"/>
  <c r="A1142" i="6"/>
  <c r="AP1142" i="6"/>
  <c r="AA1142" i="6"/>
  <c r="AM1142" i="6"/>
  <c r="R1142" i="6"/>
  <c r="AD1142" i="6"/>
  <c r="B1143" i="6"/>
  <c r="M1142" i="6"/>
  <c r="O1142" i="6"/>
  <c r="AG1142" i="6"/>
  <c r="BR1142" i="6"/>
  <c r="BS1142" i="6" s="1"/>
  <c r="BY1143" i="6"/>
  <c r="BN1144" i="6"/>
  <c r="CA1143" i="6"/>
  <c r="BQ1143" i="6"/>
  <c r="BM1143" i="6"/>
  <c r="BX1143" i="6"/>
  <c r="BU1143" i="6"/>
  <c r="CM1143" i="6"/>
  <c r="BP1143" i="6"/>
  <c r="CG1143" i="6"/>
  <c r="CS1143" i="6"/>
  <c r="CY1143" i="6"/>
  <c r="AT1142" i="6"/>
  <c r="AU1142" i="6"/>
  <c r="AS1142" i="6"/>
  <c r="DF1141" i="6"/>
  <c r="BV1142" i="6"/>
  <c r="DG1141" i="6"/>
  <c r="BW1141" i="6"/>
  <c r="DE1141" i="6"/>
  <c r="BT1141" i="6"/>
  <c r="CB1140" i="6"/>
  <c r="CC1140" i="6" s="1"/>
  <c r="H1142" i="6"/>
  <c r="P1141" i="6"/>
  <c r="Q1141" i="6" s="1"/>
  <c r="M1143" i="6" l="1"/>
  <c r="I1143" i="6"/>
  <c r="AP1143" i="6"/>
  <c r="AD1143" i="6"/>
  <c r="D1143" i="6"/>
  <c r="U1143" i="6"/>
  <c r="L1143" i="6"/>
  <c r="AM1143" i="6"/>
  <c r="A1143" i="6"/>
  <c r="F1143" i="6"/>
  <c r="G1143" i="6" s="1"/>
  <c r="AG1143" i="6"/>
  <c r="E1143" i="6"/>
  <c r="O1143" i="6"/>
  <c r="X1143" i="6"/>
  <c r="R1143" i="6"/>
  <c r="AA1143" i="6"/>
  <c r="AJ1143" i="6"/>
  <c r="B1144" i="6"/>
  <c r="J1143" i="6"/>
  <c r="AT1143" i="6" s="1"/>
  <c r="N1142" i="6"/>
  <c r="BZ1143" i="6"/>
  <c r="BR1143" i="6"/>
  <c r="BS1143" i="6" s="1"/>
  <c r="BY1144" i="6"/>
  <c r="BN1145" i="6"/>
  <c r="BQ1144" i="6"/>
  <c r="CA1144" i="6"/>
  <c r="CS1144" i="6"/>
  <c r="BX1144" i="6"/>
  <c r="BP1144" i="6"/>
  <c r="CG1144" i="6"/>
  <c r="BM1144" i="6"/>
  <c r="CM1144" i="6"/>
  <c r="CY1144" i="6"/>
  <c r="BR1144" i="6"/>
  <c r="BU1144" i="6"/>
  <c r="AU1143" i="6"/>
  <c r="DE1142" i="6"/>
  <c r="DG1142" i="6"/>
  <c r="BV1143" i="6"/>
  <c r="DF1142" i="6"/>
  <c r="BW1142" i="6"/>
  <c r="BT1142" i="6"/>
  <c r="CB1141" i="6"/>
  <c r="CC1141" i="6" s="1"/>
  <c r="H1143" i="6"/>
  <c r="P1142" i="6"/>
  <c r="Q1142" i="6" s="1"/>
  <c r="J1144" i="6" l="1"/>
  <c r="AS1143" i="6"/>
  <c r="K1143" i="6"/>
  <c r="BZ1144" i="6"/>
  <c r="N1143" i="6"/>
  <c r="BS1144" i="6"/>
  <c r="R1144" i="6"/>
  <c r="AA1144" i="6"/>
  <c r="AG1144" i="6"/>
  <c r="D1144" i="6"/>
  <c r="M1144" i="6"/>
  <c r="B1145" i="6"/>
  <c r="AD1144" i="6"/>
  <c r="A1144" i="6"/>
  <c r="X1144" i="6"/>
  <c r="F1144" i="6"/>
  <c r="G1144" i="6" s="1"/>
  <c r="U1144" i="6"/>
  <c r="I1144" i="6"/>
  <c r="K1144" i="6" s="1"/>
  <c r="O1144" i="6"/>
  <c r="AP1144" i="6"/>
  <c r="E1144" i="6"/>
  <c r="AM1144" i="6"/>
  <c r="AJ1144" i="6"/>
  <c r="L1144" i="6"/>
  <c r="BY1145" i="6"/>
  <c r="BN1146" i="6"/>
  <c r="BQ1145" i="6"/>
  <c r="BU1145" i="6"/>
  <c r="CA1145" i="6"/>
  <c r="CS1145" i="6"/>
  <c r="BM1145" i="6"/>
  <c r="CG1145" i="6"/>
  <c r="CY1145" i="6"/>
  <c r="BX1145" i="6"/>
  <c r="BP1145" i="6"/>
  <c r="CM1145" i="6"/>
  <c r="AT1144" i="6"/>
  <c r="AS1144" i="6"/>
  <c r="J1145" i="6"/>
  <c r="AU1144" i="6"/>
  <c r="BV1144" i="6"/>
  <c r="DE1143" i="6"/>
  <c r="DG1143" i="6"/>
  <c r="BW1143" i="6"/>
  <c r="DF1143" i="6"/>
  <c r="BT1143" i="6"/>
  <c r="CB1142" i="6"/>
  <c r="CC1142" i="6" s="1"/>
  <c r="H1144" i="6"/>
  <c r="P1143" i="6"/>
  <c r="Q1143" i="6" s="1"/>
  <c r="N1144" i="6" l="1"/>
  <c r="AJ1145" i="6"/>
  <c r="E1145" i="6"/>
  <c r="AA1145" i="6"/>
  <c r="AM1145" i="6"/>
  <c r="AP1145" i="6"/>
  <c r="D1145" i="6"/>
  <c r="R1145" i="6"/>
  <c r="AG1145" i="6"/>
  <c r="I1145" i="6"/>
  <c r="X1145" i="6"/>
  <c r="U1145" i="6"/>
  <c r="M1145" i="6"/>
  <c r="B1146" i="6"/>
  <c r="BR1146" i="6" s="1"/>
  <c r="L1145" i="6"/>
  <c r="AD1145" i="6"/>
  <c r="O1145" i="6"/>
  <c r="F1145" i="6"/>
  <c r="G1145" i="6" s="1"/>
  <c r="A1145" i="6"/>
  <c r="BR1145" i="6"/>
  <c r="BS1145" i="6" s="1"/>
  <c r="BY1146" i="6"/>
  <c r="BN1147" i="6"/>
  <c r="BX1146" i="6"/>
  <c r="BU1146" i="6"/>
  <c r="CA1146" i="6"/>
  <c r="CG1146" i="6"/>
  <c r="BP1146" i="6"/>
  <c r="CS1146" i="6"/>
  <c r="BQ1146" i="6"/>
  <c r="BM1146" i="6"/>
  <c r="CY1146" i="6"/>
  <c r="CM1146" i="6"/>
  <c r="BZ1145" i="6"/>
  <c r="AS1145" i="6"/>
  <c r="AT1145" i="6"/>
  <c r="AU1145" i="6"/>
  <c r="K1145" i="6"/>
  <c r="DG1144" i="6"/>
  <c r="DE1144" i="6"/>
  <c r="BV1145" i="6"/>
  <c r="DF1144" i="6"/>
  <c r="BW1144" i="6"/>
  <c r="BT1144" i="6"/>
  <c r="CB1143" i="6"/>
  <c r="CC1143" i="6" s="1"/>
  <c r="P1144" i="6"/>
  <c r="Q1144" i="6" s="1"/>
  <c r="H1145" i="6"/>
  <c r="N1145" i="6" l="1"/>
  <c r="BS1146" i="6"/>
  <c r="R1146" i="6"/>
  <c r="AA1146" i="6"/>
  <c r="B1147" i="6"/>
  <c r="BR1147" i="6" s="1"/>
  <c r="AD1146" i="6"/>
  <c r="F1146" i="6"/>
  <c r="G1146" i="6" s="1"/>
  <c r="AM1146" i="6"/>
  <c r="U1146" i="6"/>
  <c r="M1146" i="6"/>
  <c r="L1146" i="6"/>
  <c r="E1146" i="6"/>
  <c r="A1146" i="6"/>
  <c r="O1146" i="6"/>
  <c r="AP1146" i="6"/>
  <c r="X1146" i="6"/>
  <c r="D1146" i="6"/>
  <c r="AG1146" i="6"/>
  <c r="AJ1146" i="6"/>
  <c r="I1146" i="6"/>
  <c r="J1146" i="6"/>
  <c r="AU1146" i="6" s="1"/>
  <c r="BZ1146" i="6"/>
  <c r="BY1147" i="6"/>
  <c r="BN1148" i="6"/>
  <c r="BU1147" i="6"/>
  <c r="BP1147" i="6"/>
  <c r="BQ1147" i="6"/>
  <c r="BM1147" i="6"/>
  <c r="CM1147" i="6"/>
  <c r="CA1147" i="6"/>
  <c r="CG1147" i="6"/>
  <c r="CS1147" i="6"/>
  <c r="CY1147" i="6"/>
  <c r="BX1147" i="6"/>
  <c r="DE1145" i="6"/>
  <c r="BV1146" i="6"/>
  <c r="DG1145" i="6"/>
  <c r="BW1145" i="6"/>
  <c r="DF1145" i="6"/>
  <c r="BT1145" i="6"/>
  <c r="CB1144" i="6"/>
  <c r="CC1144" i="6" s="1"/>
  <c r="H1146" i="6"/>
  <c r="P1145" i="6"/>
  <c r="Q1145" i="6" s="1"/>
  <c r="K1146" i="6" l="1"/>
  <c r="J1147" i="6"/>
  <c r="AU1147" i="6" s="1"/>
  <c r="AS1146" i="6"/>
  <c r="AT1146" i="6"/>
  <c r="BS1147" i="6"/>
  <c r="AD1147" i="6"/>
  <c r="AA1147" i="6"/>
  <c r="R1147" i="6"/>
  <c r="O1147" i="6"/>
  <c r="A1147" i="6"/>
  <c r="AM1147" i="6"/>
  <c r="AJ1147" i="6"/>
  <c r="I1147" i="6"/>
  <c r="K1147" i="6" s="1"/>
  <c r="L1147" i="6"/>
  <c r="M1147" i="6"/>
  <c r="U1147" i="6"/>
  <c r="B1148" i="6"/>
  <c r="AG1147" i="6"/>
  <c r="X1147" i="6"/>
  <c r="E1147" i="6"/>
  <c r="F1147" i="6"/>
  <c r="G1147" i="6" s="1"/>
  <c r="AP1147" i="6"/>
  <c r="D1147" i="6"/>
  <c r="N1146" i="6"/>
  <c r="BY1148" i="6"/>
  <c r="BN1149" i="6"/>
  <c r="BP1148" i="6"/>
  <c r="BM1148" i="6"/>
  <c r="BR1148" i="6"/>
  <c r="BS1148" i="6" s="1"/>
  <c r="BX1148" i="6"/>
  <c r="BQ1148" i="6"/>
  <c r="CS1148" i="6"/>
  <c r="BU1148" i="6"/>
  <c r="CA1148" i="6"/>
  <c r="CG1148" i="6"/>
  <c r="CM1148" i="6"/>
  <c r="CY1148" i="6"/>
  <c r="BZ1147" i="6"/>
  <c r="J1148" i="6"/>
  <c r="DE1146" i="6"/>
  <c r="DF1146" i="6"/>
  <c r="BW1146" i="6"/>
  <c r="DG1146" i="6"/>
  <c r="BV1147" i="6"/>
  <c r="BT1146" i="6"/>
  <c r="CB1145" i="6"/>
  <c r="CC1145" i="6" s="1"/>
  <c r="H1147" i="6"/>
  <c r="P1146" i="6"/>
  <c r="Q1146" i="6" s="1"/>
  <c r="AT1147" i="6" l="1"/>
  <c r="AS1147" i="6"/>
  <c r="R1148" i="6"/>
  <c r="AA1148" i="6"/>
  <c r="AJ1148" i="6"/>
  <c r="O1148" i="6"/>
  <c r="AM1148" i="6"/>
  <c r="M1148" i="6"/>
  <c r="U1148" i="6"/>
  <c r="A1148" i="6"/>
  <c r="AG1148" i="6"/>
  <c r="L1148" i="6"/>
  <c r="B1149" i="6"/>
  <c r="BR1149" i="6" s="1"/>
  <c r="BS1149" i="6" s="1"/>
  <c r="AP1148" i="6"/>
  <c r="E1148" i="6"/>
  <c r="I1148" i="6"/>
  <c r="K1148" i="6" s="1"/>
  <c r="X1148" i="6"/>
  <c r="D1148" i="6"/>
  <c r="AD1148" i="6"/>
  <c r="F1148" i="6"/>
  <c r="G1148" i="6" s="1"/>
  <c r="N1147" i="6"/>
  <c r="BZ1148" i="6"/>
  <c r="BY1149" i="6"/>
  <c r="BN1150" i="6"/>
  <c r="BM1149" i="6"/>
  <c r="BP1149" i="6"/>
  <c r="BQ1149" i="6"/>
  <c r="BX1149" i="6"/>
  <c r="BU1149" i="6"/>
  <c r="CS1149" i="6"/>
  <c r="CG1149" i="6"/>
  <c r="CM1149" i="6"/>
  <c r="CA1149" i="6"/>
  <c r="CY1149" i="6"/>
  <c r="AU1148" i="6"/>
  <c r="AT1148" i="6"/>
  <c r="AS1148" i="6"/>
  <c r="J1149" i="6"/>
  <c r="BW1147" i="6"/>
  <c r="DE1147" i="6"/>
  <c r="DG1147" i="6"/>
  <c r="DF1147" i="6"/>
  <c r="BV1148" i="6"/>
  <c r="BT1147" i="6"/>
  <c r="CB1146" i="6"/>
  <c r="CC1146" i="6" s="1"/>
  <c r="H1148" i="6"/>
  <c r="P1147" i="6"/>
  <c r="Q1147" i="6" s="1"/>
  <c r="AJ1149" i="6" l="1"/>
  <c r="U1149" i="6"/>
  <c r="E1149" i="6"/>
  <c r="M1149" i="6"/>
  <c r="L1149" i="6"/>
  <c r="AD1149" i="6"/>
  <c r="AG1149" i="6"/>
  <c r="R1149" i="6"/>
  <c r="F1149" i="6"/>
  <c r="G1149" i="6" s="1"/>
  <c r="X1149" i="6"/>
  <c r="A1149" i="6"/>
  <c r="D1149" i="6"/>
  <c r="I1149" i="6"/>
  <c r="K1149" i="6" s="1"/>
  <c r="AP1149" i="6"/>
  <c r="O1149" i="6"/>
  <c r="AA1149" i="6"/>
  <c r="B1150" i="6"/>
  <c r="AM1149" i="6"/>
  <c r="N1148" i="6"/>
  <c r="BY1150" i="6"/>
  <c r="BN1151" i="6"/>
  <c r="BP1150" i="6"/>
  <c r="CG1150" i="6"/>
  <c r="CA1150" i="6"/>
  <c r="BQ1150" i="6"/>
  <c r="CS1150" i="6"/>
  <c r="BR1150" i="6"/>
  <c r="BS1150" i="6" s="1"/>
  <c r="CM1150" i="6"/>
  <c r="CY1150" i="6"/>
  <c r="BU1150" i="6"/>
  <c r="BM1150" i="6"/>
  <c r="BX1150" i="6"/>
  <c r="BZ1149" i="6"/>
  <c r="J1150" i="6"/>
  <c r="AT1149" i="6"/>
  <c r="AU1149" i="6"/>
  <c r="AS1149" i="6"/>
  <c r="BV1149" i="6"/>
  <c r="DG1148" i="6"/>
  <c r="DF1148" i="6"/>
  <c r="DE1148" i="6"/>
  <c r="BW1148" i="6"/>
  <c r="BT1148" i="6"/>
  <c r="CB1147" i="6"/>
  <c r="CC1147" i="6" s="1"/>
  <c r="H1149" i="6"/>
  <c r="P1148" i="6"/>
  <c r="Q1148" i="6" s="1"/>
  <c r="N1149" i="6" l="1"/>
  <c r="AD1150" i="6"/>
  <c r="E1150" i="6"/>
  <c r="A1150" i="6"/>
  <c r="AM1150" i="6"/>
  <c r="AJ1150" i="6"/>
  <c r="AA1150" i="6"/>
  <c r="M1150" i="6"/>
  <c r="U1150" i="6"/>
  <c r="B1151" i="6"/>
  <c r="F1150" i="6"/>
  <c r="G1150" i="6" s="1"/>
  <c r="AG1150" i="6"/>
  <c r="AP1150" i="6"/>
  <c r="L1150" i="6"/>
  <c r="N1150" i="6" s="1"/>
  <c r="D1150" i="6"/>
  <c r="X1150" i="6"/>
  <c r="O1150" i="6"/>
  <c r="R1150" i="6"/>
  <c r="I1150" i="6"/>
  <c r="BY1151" i="6"/>
  <c r="BN1152" i="6"/>
  <c r="CA1151" i="6"/>
  <c r="BQ1151" i="6"/>
  <c r="BM1151" i="6"/>
  <c r="BR1151" i="6"/>
  <c r="BS1151" i="6" s="1"/>
  <c r="CM1151" i="6"/>
  <c r="CG1151" i="6"/>
  <c r="CS1151" i="6"/>
  <c r="BU1151" i="6"/>
  <c r="BP1151" i="6"/>
  <c r="CY1151" i="6"/>
  <c r="BX1151" i="6"/>
  <c r="BZ1150" i="6"/>
  <c r="AT1150" i="6"/>
  <c r="K1150" i="6"/>
  <c r="AS1150" i="6"/>
  <c r="J1151" i="6"/>
  <c r="AU1150" i="6"/>
  <c r="DF1149" i="6"/>
  <c r="DG1149" i="6"/>
  <c r="BV1150" i="6"/>
  <c r="BW1149" i="6"/>
  <c r="DE1149" i="6"/>
  <c r="BT1149" i="6"/>
  <c r="CB1148" i="6"/>
  <c r="CC1148" i="6" s="1"/>
  <c r="H1150" i="6"/>
  <c r="P1149" i="6"/>
  <c r="Q1149" i="6" s="1"/>
  <c r="X1151" i="6" l="1"/>
  <c r="AG1151" i="6"/>
  <c r="U1151" i="6"/>
  <c r="AP1151" i="6"/>
  <c r="L1151" i="6"/>
  <c r="M1151" i="6"/>
  <c r="A1151" i="6"/>
  <c r="F1151" i="6"/>
  <c r="G1151" i="6" s="1"/>
  <c r="D1151" i="6"/>
  <c r="E1151" i="6"/>
  <c r="O1151" i="6"/>
  <c r="AJ1151" i="6"/>
  <c r="I1151" i="6"/>
  <c r="K1151" i="6" s="1"/>
  <c r="AM1151" i="6"/>
  <c r="AD1151" i="6"/>
  <c r="B1152" i="6"/>
  <c r="R1151" i="6"/>
  <c r="AA1151" i="6"/>
  <c r="BZ1151" i="6"/>
  <c r="BY1152" i="6"/>
  <c r="BN1153" i="6"/>
  <c r="BQ1152" i="6"/>
  <c r="BM1152" i="6"/>
  <c r="CS1152" i="6"/>
  <c r="BU1152" i="6"/>
  <c r="CM1152" i="6"/>
  <c r="CG1152" i="6"/>
  <c r="BX1152" i="6"/>
  <c r="BP1152" i="6"/>
  <c r="CY1152" i="6"/>
  <c r="CA1152" i="6"/>
  <c r="AT1151" i="6"/>
  <c r="AS1151" i="6"/>
  <c r="AU1151" i="6"/>
  <c r="DF1150" i="6"/>
  <c r="DE1150" i="6"/>
  <c r="BW1150" i="6"/>
  <c r="BV1151" i="6"/>
  <c r="DG1150" i="6"/>
  <c r="BT1150" i="6"/>
  <c r="CB1149" i="6"/>
  <c r="CC1149" i="6" s="1"/>
  <c r="H1151" i="6"/>
  <c r="P1150" i="6"/>
  <c r="Q1150" i="6" s="1"/>
  <c r="N1151" i="6" l="1"/>
  <c r="R1152" i="6"/>
  <c r="B1153" i="6"/>
  <c r="I1152" i="6"/>
  <c r="X1152" i="6"/>
  <c r="A1152" i="6"/>
  <c r="D1152" i="6"/>
  <c r="AG1152" i="6"/>
  <c r="AP1152" i="6"/>
  <c r="E1152" i="6"/>
  <c r="L1152" i="6"/>
  <c r="M1152" i="6"/>
  <c r="O1152" i="6"/>
  <c r="AM1152" i="6"/>
  <c r="AJ1152" i="6"/>
  <c r="F1152" i="6"/>
  <c r="G1152" i="6" s="1"/>
  <c r="U1152" i="6"/>
  <c r="AD1152" i="6"/>
  <c r="AA1152" i="6"/>
  <c r="J1152" i="6"/>
  <c r="AU1152" i="6" s="1"/>
  <c r="BR1152" i="6"/>
  <c r="BS1152" i="6" s="1"/>
  <c r="BY1153" i="6"/>
  <c r="BN1154" i="6"/>
  <c r="BX1153" i="6"/>
  <c r="BU1153" i="6"/>
  <c r="CA1153" i="6"/>
  <c r="BM1153" i="6"/>
  <c r="CS1153" i="6"/>
  <c r="BQ1153" i="6"/>
  <c r="CG1153" i="6"/>
  <c r="CY1153" i="6"/>
  <c r="BP1153" i="6"/>
  <c r="CM1153" i="6"/>
  <c r="BR1153" i="6"/>
  <c r="BZ1152" i="6"/>
  <c r="AS1152" i="6"/>
  <c r="DG1151" i="6"/>
  <c r="DE1151" i="6"/>
  <c r="BV1152" i="6"/>
  <c r="BW1151" i="6"/>
  <c r="DF1151" i="6"/>
  <c r="BT1151" i="6"/>
  <c r="CB1150" i="6"/>
  <c r="CC1150" i="6" s="1"/>
  <c r="H1152" i="6"/>
  <c r="P1151" i="6"/>
  <c r="Q1151" i="6" s="1"/>
  <c r="J1153" i="6" l="1"/>
  <c r="AT1152" i="6"/>
  <c r="K1152" i="6"/>
  <c r="P1152" i="6" s="1"/>
  <c r="Q1152" i="6" s="1"/>
  <c r="BS1153" i="6"/>
  <c r="N1152" i="6"/>
  <c r="X1153" i="6"/>
  <c r="AG1153" i="6"/>
  <c r="M1153" i="6"/>
  <c r="E1153" i="6"/>
  <c r="AJ1153" i="6"/>
  <c r="AD1153" i="6"/>
  <c r="D1153" i="6"/>
  <c r="AA1153" i="6"/>
  <c r="B1154" i="6"/>
  <c r="BR1154" i="6" s="1"/>
  <c r="BS1154" i="6" s="1"/>
  <c r="L1153" i="6"/>
  <c r="I1153" i="6"/>
  <c r="K1153" i="6" s="1"/>
  <c r="AM1153" i="6"/>
  <c r="AP1153" i="6"/>
  <c r="O1153" i="6"/>
  <c r="A1153" i="6"/>
  <c r="F1153" i="6"/>
  <c r="G1153" i="6" s="1"/>
  <c r="R1153" i="6"/>
  <c r="U1153" i="6"/>
  <c r="BZ1153" i="6"/>
  <c r="BY1154" i="6"/>
  <c r="BN1155" i="6"/>
  <c r="BX1154" i="6"/>
  <c r="BU1154" i="6"/>
  <c r="CA1154" i="6"/>
  <c r="BQ1154" i="6"/>
  <c r="CG1154" i="6"/>
  <c r="BP1154" i="6"/>
  <c r="BM1154" i="6"/>
  <c r="CY1154" i="6"/>
  <c r="CS1154" i="6"/>
  <c r="CM1154" i="6"/>
  <c r="AT1153" i="6"/>
  <c r="J1154" i="6"/>
  <c r="AU1153" i="6"/>
  <c r="AS1153" i="6"/>
  <c r="DG1152" i="6"/>
  <c r="BW1152" i="6"/>
  <c r="DF1152" i="6"/>
  <c r="DE1152" i="6"/>
  <c r="BV1153" i="6"/>
  <c r="BT1152" i="6"/>
  <c r="CB1151" i="6"/>
  <c r="CC1151" i="6" s="1"/>
  <c r="H1153" i="6"/>
  <c r="N1153" i="6" l="1"/>
  <c r="AJ1154" i="6"/>
  <c r="I1154" i="6"/>
  <c r="K1154" i="6" s="1"/>
  <c r="D1154" i="6"/>
  <c r="AA1154" i="6"/>
  <c r="F1154" i="6"/>
  <c r="G1154" i="6" s="1"/>
  <c r="O1154" i="6"/>
  <c r="B1155" i="6"/>
  <c r="AD1154" i="6"/>
  <c r="A1154" i="6"/>
  <c r="M1154" i="6"/>
  <c r="AM1154" i="6"/>
  <c r="U1154" i="6"/>
  <c r="AP1154" i="6"/>
  <c r="AG1154" i="6"/>
  <c r="X1154" i="6"/>
  <c r="E1154" i="6"/>
  <c r="R1154" i="6"/>
  <c r="L1154" i="6"/>
  <c r="BZ1154" i="6"/>
  <c r="BY1155" i="6"/>
  <c r="BN1156" i="6"/>
  <c r="BP1155" i="6"/>
  <c r="BU1155" i="6"/>
  <c r="BQ1155" i="6"/>
  <c r="BX1155" i="6"/>
  <c r="CG1155" i="6"/>
  <c r="CM1155" i="6"/>
  <c r="CS1155" i="6"/>
  <c r="CY1155" i="6"/>
  <c r="CA1155" i="6"/>
  <c r="BM1155" i="6"/>
  <c r="AS1154" i="6"/>
  <c r="AT1154" i="6"/>
  <c r="AU1154" i="6"/>
  <c r="DE1153" i="6"/>
  <c r="BW1153" i="6"/>
  <c r="DG1153" i="6"/>
  <c r="BV1154" i="6"/>
  <c r="DF1153" i="6"/>
  <c r="BT1153" i="6"/>
  <c r="CB1152" i="6"/>
  <c r="CC1152" i="6" s="1"/>
  <c r="H1154" i="6"/>
  <c r="P1153" i="6"/>
  <c r="Q1153" i="6" s="1"/>
  <c r="M1155" i="6" l="1"/>
  <c r="I1155" i="6"/>
  <c r="B1156" i="6"/>
  <c r="U1155" i="6"/>
  <c r="AD1155" i="6"/>
  <c r="AM1155" i="6"/>
  <c r="AP1155" i="6"/>
  <c r="L1155" i="6"/>
  <c r="A1155" i="6"/>
  <c r="AG1155" i="6"/>
  <c r="AJ1155" i="6"/>
  <c r="E1155" i="6"/>
  <c r="D1155" i="6"/>
  <c r="O1155" i="6"/>
  <c r="X1155" i="6"/>
  <c r="F1155" i="6"/>
  <c r="G1155" i="6" s="1"/>
  <c r="R1155" i="6"/>
  <c r="AA1155" i="6"/>
  <c r="N1154" i="6"/>
  <c r="J1155" i="6"/>
  <c r="AU1155" i="6" s="1"/>
  <c r="BR1155" i="6"/>
  <c r="BS1155" i="6" s="1"/>
  <c r="BZ1155" i="6"/>
  <c r="BY1156" i="6"/>
  <c r="BN1157" i="6"/>
  <c r="BP1156" i="6"/>
  <c r="BM1156" i="6"/>
  <c r="BR1156" i="6"/>
  <c r="BX1156" i="6"/>
  <c r="CS1156" i="6"/>
  <c r="CA1156" i="6"/>
  <c r="BU1156" i="6"/>
  <c r="CG1156" i="6"/>
  <c r="CM1156" i="6"/>
  <c r="CY1156" i="6"/>
  <c r="BQ1156" i="6"/>
  <c r="J1156" i="6"/>
  <c r="DF1154" i="6"/>
  <c r="DE1154" i="6"/>
  <c r="BW1154" i="6"/>
  <c r="BV1155" i="6"/>
  <c r="DG1154" i="6"/>
  <c r="BT1154" i="6"/>
  <c r="CB1153" i="6"/>
  <c r="CC1153" i="6" s="1"/>
  <c r="H1155" i="6"/>
  <c r="P1154" i="6"/>
  <c r="Q1154" i="6" s="1"/>
  <c r="K1155" i="6" l="1"/>
  <c r="AS1155" i="6"/>
  <c r="AT1155" i="6"/>
  <c r="N1155" i="6"/>
  <c r="AJ1156" i="6"/>
  <c r="O1156" i="6"/>
  <c r="AM1156" i="6"/>
  <c r="I1156" i="6"/>
  <c r="K1156" i="6" s="1"/>
  <c r="E1156" i="6"/>
  <c r="X1156" i="6"/>
  <c r="B1157" i="6"/>
  <c r="R1156" i="6"/>
  <c r="AA1156" i="6"/>
  <c r="M1156" i="6"/>
  <c r="A1156" i="6"/>
  <c r="AD1156" i="6"/>
  <c r="D1156" i="6"/>
  <c r="AP1156" i="6"/>
  <c r="F1156" i="6"/>
  <c r="G1156" i="6" s="1"/>
  <c r="AG1156" i="6"/>
  <c r="L1156" i="6"/>
  <c r="U1156" i="6"/>
  <c r="BS1156" i="6"/>
  <c r="BZ1156" i="6"/>
  <c r="BY1157" i="6"/>
  <c r="BN1158" i="6"/>
  <c r="BM1157" i="6"/>
  <c r="BR1157" i="6"/>
  <c r="BP1157" i="6"/>
  <c r="CS1157" i="6"/>
  <c r="CG1157" i="6"/>
  <c r="CY1157" i="6"/>
  <c r="CM1157" i="6"/>
  <c r="BX1157" i="6"/>
  <c r="BQ1157" i="6"/>
  <c r="BU1157" i="6"/>
  <c r="CA1157" i="6"/>
  <c r="AT1156" i="6"/>
  <c r="AS1156" i="6"/>
  <c r="AU1156" i="6"/>
  <c r="BV1156" i="6"/>
  <c r="DG1155" i="6"/>
  <c r="BW1155" i="6"/>
  <c r="DF1155" i="6"/>
  <c r="DE1155" i="6"/>
  <c r="BT1155" i="6"/>
  <c r="CB1154" i="6"/>
  <c r="CC1154" i="6" s="1"/>
  <c r="H1156" i="6"/>
  <c r="P1155" i="6"/>
  <c r="Q1155" i="6" s="1"/>
  <c r="BS1157" i="6" l="1"/>
  <c r="AJ1157" i="6"/>
  <c r="E1157" i="6"/>
  <c r="I1157" i="6"/>
  <c r="D1157" i="6"/>
  <c r="AD1157" i="6"/>
  <c r="U1157" i="6"/>
  <c r="X1157" i="6"/>
  <c r="AG1157" i="6"/>
  <c r="M1157" i="6"/>
  <c r="F1157" i="6"/>
  <c r="G1157" i="6" s="1"/>
  <c r="O1157" i="6"/>
  <c r="B1158" i="6"/>
  <c r="BR1158" i="6" s="1"/>
  <c r="AP1157" i="6"/>
  <c r="AM1157" i="6"/>
  <c r="R1157" i="6"/>
  <c r="AA1157" i="6"/>
  <c r="L1157" i="6"/>
  <c r="A1157" i="6"/>
  <c r="J1157" i="6"/>
  <c r="K1157" i="6" s="1"/>
  <c r="N1156" i="6"/>
  <c r="BZ1157" i="6"/>
  <c r="BY1158" i="6"/>
  <c r="BN1159" i="6"/>
  <c r="BP1158" i="6"/>
  <c r="BM1158" i="6"/>
  <c r="CG1158" i="6"/>
  <c r="BU1158" i="6"/>
  <c r="CS1158" i="6"/>
  <c r="BQ1158" i="6"/>
  <c r="BX1158" i="6"/>
  <c r="CM1158" i="6"/>
  <c r="CY1158" i="6"/>
  <c r="CA1158" i="6"/>
  <c r="DG1156" i="6"/>
  <c r="DF1156" i="6"/>
  <c r="DE1156" i="6"/>
  <c r="BW1156" i="6"/>
  <c r="BV1157" i="6"/>
  <c r="BT1156" i="6"/>
  <c r="CB1155" i="6"/>
  <c r="CC1155" i="6" s="1"/>
  <c r="H1157" i="6"/>
  <c r="P1156" i="6"/>
  <c r="Q1156" i="6" s="1"/>
  <c r="N1157" i="6" l="1"/>
  <c r="BS1158" i="6"/>
  <c r="AT1157" i="6"/>
  <c r="AS1157" i="6"/>
  <c r="AU1157" i="6"/>
  <c r="J1158" i="6"/>
  <c r="AS1158" i="6" s="1"/>
  <c r="R1158" i="6"/>
  <c r="O1158" i="6"/>
  <c r="E1158" i="6"/>
  <c r="M1158" i="6"/>
  <c r="L1158" i="6"/>
  <c r="F1158" i="6"/>
  <c r="G1158" i="6" s="1"/>
  <c r="B1159" i="6"/>
  <c r="AP1158" i="6"/>
  <c r="D1158" i="6"/>
  <c r="AG1158" i="6"/>
  <c r="X1158" i="6"/>
  <c r="AD1158" i="6"/>
  <c r="A1158" i="6"/>
  <c r="U1158" i="6"/>
  <c r="AJ1158" i="6"/>
  <c r="AA1158" i="6"/>
  <c r="AM1158" i="6"/>
  <c r="I1158" i="6"/>
  <c r="BZ1158" i="6"/>
  <c r="BY1159" i="6"/>
  <c r="BN1160" i="6"/>
  <c r="CA1159" i="6"/>
  <c r="BQ1159" i="6"/>
  <c r="BM1159" i="6"/>
  <c r="BR1159" i="6"/>
  <c r="BS1159" i="6" s="1"/>
  <c r="BP1159" i="6"/>
  <c r="CM1159" i="6"/>
  <c r="CG1159" i="6"/>
  <c r="BX1159" i="6"/>
  <c r="CS1159" i="6"/>
  <c r="CY1159" i="6"/>
  <c r="BU1159" i="6"/>
  <c r="DF1157" i="6"/>
  <c r="BW1157" i="6"/>
  <c r="BV1158" i="6"/>
  <c r="DE1157" i="6"/>
  <c r="DG1157" i="6"/>
  <c r="BT1157" i="6"/>
  <c r="CB1156" i="6"/>
  <c r="CC1156" i="6" s="1"/>
  <c r="H1158" i="6"/>
  <c r="P1157" i="6"/>
  <c r="Q1157" i="6" s="1"/>
  <c r="AT1158" i="6" l="1"/>
  <c r="AU1158" i="6"/>
  <c r="K1158" i="6"/>
  <c r="AD1159" i="6"/>
  <c r="A1159" i="6"/>
  <c r="I1159" i="6"/>
  <c r="R1159" i="6"/>
  <c r="AJ1159" i="6"/>
  <c r="D1159" i="6"/>
  <c r="M1159" i="6"/>
  <c r="B1160" i="6"/>
  <c r="X1159" i="6"/>
  <c r="O1159" i="6"/>
  <c r="AA1159" i="6"/>
  <c r="E1159" i="6"/>
  <c r="U1159" i="6"/>
  <c r="F1159" i="6"/>
  <c r="G1159" i="6" s="1"/>
  <c r="AG1159" i="6"/>
  <c r="AP1159" i="6"/>
  <c r="L1159" i="6"/>
  <c r="AM1159" i="6"/>
  <c r="N1158" i="6"/>
  <c r="J1159" i="6"/>
  <c r="K1159" i="6" s="1"/>
  <c r="BZ1159" i="6"/>
  <c r="BY1160" i="6"/>
  <c r="BN1161" i="6"/>
  <c r="BQ1160" i="6"/>
  <c r="BX1160" i="6"/>
  <c r="CS1160" i="6"/>
  <c r="BU1160" i="6"/>
  <c r="BP1160" i="6"/>
  <c r="CA1160" i="6"/>
  <c r="CG1160" i="6"/>
  <c r="BM1160" i="6"/>
  <c r="CM1160" i="6"/>
  <c r="CY1160" i="6"/>
  <c r="DF1158" i="6"/>
  <c r="DE1158" i="6"/>
  <c r="DG1158" i="6"/>
  <c r="BW1158" i="6"/>
  <c r="BV1159" i="6"/>
  <c r="BT1158" i="6"/>
  <c r="CB1157" i="6"/>
  <c r="CC1157" i="6" s="1"/>
  <c r="P1158" i="6"/>
  <c r="Q1158" i="6" s="1"/>
  <c r="H1159" i="6"/>
  <c r="J1160" i="6" l="1"/>
  <c r="AU1160" i="6" s="1"/>
  <c r="AT1159" i="6"/>
  <c r="AU1159" i="6"/>
  <c r="D1160" i="6"/>
  <c r="AG1160" i="6"/>
  <c r="E1160" i="6"/>
  <c r="O1160" i="6"/>
  <c r="AD1160" i="6"/>
  <c r="AA1160" i="6"/>
  <c r="AM1160" i="6"/>
  <c r="R1160" i="6"/>
  <c r="F1160" i="6"/>
  <c r="G1160" i="6" s="1"/>
  <c r="AP1160" i="6"/>
  <c r="B1161" i="6"/>
  <c r="BR1161" i="6" s="1"/>
  <c r="M1160" i="6"/>
  <c r="AJ1160" i="6"/>
  <c r="A1160" i="6"/>
  <c r="U1160" i="6"/>
  <c r="X1160" i="6"/>
  <c r="L1160" i="6"/>
  <c r="I1160" i="6"/>
  <c r="AS1159" i="6"/>
  <c r="BZ1160" i="6"/>
  <c r="BR1160" i="6"/>
  <c r="BS1160" i="6" s="1"/>
  <c r="N1159" i="6"/>
  <c r="BY1161" i="6"/>
  <c r="BN1162" i="6"/>
  <c r="BU1161" i="6"/>
  <c r="BX1161" i="6"/>
  <c r="BQ1161" i="6"/>
  <c r="BP1161" i="6"/>
  <c r="CS1161" i="6"/>
  <c r="CG1161" i="6"/>
  <c r="BM1161" i="6"/>
  <c r="CY1161" i="6"/>
  <c r="CA1161" i="6"/>
  <c r="CM1161" i="6"/>
  <c r="AS1160" i="6"/>
  <c r="AT1160" i="6"/>
  <c r="BW1159" i="6"/>
  <c r="BV1160" i="6"/>
  <c r="DG1159" i="6"/>
  <c r="DF1159" i="6"/>
  <c r="DE1159" i="6"/>
  <c r="BT1159" i="6"/>
  <c r="CB1158" i="6"/>
  <c r="CC1158" i="6" s="1"/>
  <c r="H1160" i="6"/>
  <c r="P1159" i="6"/>
  <c r="Q1159" i="6" s="1"/>
  <c r="J1161" i="6" l="1"/>
  <c r="AU1161" i="6" s="1"/>
  <c r="K1160" i="6"/>
  <c r="N1160" i="6"/>
  <c r="BS1161" i="6"/>
  <c r="AD1161" i="6"/>
  <c r="O1161" i="6"/>
  <c r="AM1161" i="6"/>
  <c r="X1161" i="6"/>
  <c r="AG1161" i="6"/>
  <c r="A1161" i="6"/>
  <c r="AJ1161" i="6"/>
  <c r="F1161" i="6"/>
  <c r="G1161" i="6" s="1"/>
  <c r="L1161" i="6"/>
  <c r="B1162" i="6"/>
  <c r="AP1161" i="6"/>
  <c r="U1161" i="6"/>
  <c r="R1161" i="6"/>
  <c r="M1161" i="6"/>
  <c r="D1161" i="6"/>
  <c r="AA1161" i="6"/>
  <c r="I1161" i="6"/>
  <c r="E1161" i="6"/>
  <c r="BZ1161" i="6"/>
  <c r="BY1162" i="6"/>
  <c r="BN1163" i="6"/>
  <c r="BX1162" i="6"/>
  <c r="BU1162" i="6"/>
  <c r="CG1162" i="6"/>
  <c r="BP1162" i="6"/>
  <c r="CS1162" i="6"/>
  <c r="BR1162" i="6"/>
  <c r="CY1162" i="6"/>
  <c r="BQ1162" i="6"/>
  <c r="BM1162" i="6"/>
  <c r="CM1162" i="6"/>
  <c r="CA1162" i="6"/>
  <c r="BV1161" i="6"/>
  <c r="DE1160" i="6"/>
  <c r="DF1160" i="6"/>
  <c r="DG1160" i="6"/>
  <c r="BW1160" i="6"/>
  <c r="BT1160" i="6"/>
  <c r="CB1159" i="6"/>
  <c r="CC1159" i="6" s="1"/>
  <c r="H1161" i="6"/>
  <c r="P1160" i="6"/>
  <c r="Q1160" i="6" s="1"/>
  <c r="J1162" i="6" l="1"/>
  <c r="AS1161" i="6"/>
  <c r="K1161" i="6"/>
  <c r="BS1162" i="6"/>
  <c r="AT1161" i="6"/>
  <c r="X1162" i="6"/>
  <c r="I1162" i="6"/>
  <c r="AG1162" i="6"/>
  <c r="L1162" i="6"/>
  <c r="AM1162" i="6"/>
  <c r="AD1162" i="6"/>
  <c r="E1162" i="6"/>
  <c r="M1162" i="6"/>
  <c r="A1162" i="6"/>
  <c r="D1162" i="6"/>
  <c r="AJ1162" i="6"/>
  <c r="AA1162" i="6"/>
  <c r="R1162" i="6"/>
  <c r="O1162" i="6"/>
  <c r="F1162" i="6"/>
  <c r="G1162" i="6" s="1"/>
  <c r="AP1162" i="6"/>
  <c r="B1163" i="6"/>
  <c r="U1162" i="6"/>
  <c r="N1161" i="6"/>
  <c r="BZ1162" i="6"/>
  <c r="BY1163" i="6"/>
  <c r="BN1164" i="6"/>
  <c r="BP1163" i="6"/>
  <c r="CA1163" i="6"/>
  <c r="BX1163" i="6"/>
  <c r="BR1163" i="6"/>
  <c r="BS1163" i="6" s="1"/>
  <c r="CM1163" i="6"/>
  <c r="CG1163" i="6"/>
  <c r="BM1163" i="6"/>
  <c r="CS1163" i="6"/>
  <c r="BQ1163" i="6"/>
  <c r="BU1163" i="6"/>
  <c r="CY1163" i="6"/>
  <c r="AT1162" i="6"/>
  <c r="AS1162" i="6"/>
  <c r="K1162" i="6"/>
  <c r="AU1162" i="6"/>
  <c r="J1163" i="6"/>
  <c r="DE1161" i="6"/>
  <c r="DF1161" i="6"/>
  <c r="BW1161" i="6"/>
  <c r="BV1162" i="6"/>
  <c r="DG1161" i="6"/>
  <c r="BT1161" i="6"/>
  <c r="CB1160" i="6"/>
  <c r="CC1160" i="6" s="1"/>
  <c r="H1162" i="6"/>
  <c r="P1161" i="6"/>
  <c r="Q1161" i="6" s="1"/>
  <c r="N1162" i="6" l="1"/>
  <c r="BZ1163" i="6"/>
  <c r="AP1163" i="6"/>
  <c r="AA1163" i="6"/>
  <c r="B1164" i="6"/>
  <c r="BR1164" i="6" s="1"/>
  <c r="BS1164" i="6" s="1"/>
  <c r="R1163" i="6"/>
  <c r="O1163" i="6"/>
  <c r="M1163" i="6"/>
  <c r="L1163" i="6"/>
  <c r="A1163" i="6"/>
  <c r="AG1163" i="6"/>
  <c r="AJ1163" i="6"/>
  <c r="I1163" i="6"/>
  <c r="K1163" i="6" s="1"/>
  <c r="E1163" i="6"/>
  <c r="X1163" i="6"/>
  <c r="AM1163" i="6"/>
  <c r="AD1163" i="6"/>
  <c r="F1163" i="6"/>
  <c r="G1163" i="6" s="1"/>
  <c r="U1163" i="6"/>
  <c r="D1163" i="6"/>
  <c r="BY1164" i="6"/>
  <c r="BN1165" i="6"/>
  <c r="BP1164" i="6"/>
  <c r="BM1164" i="6"/>
  <c r="BX1164" i="6"/>
  <c r="CS1164" i="6"/>
  <c r="BQ1164" i="6"/>
  <c r="CA1164" i="6"/>
  <c r="CG1164" i="6"/>
  <c r="CY1164" i="6"/>
  <c r="CM1164" i="6"/>
  <c r="BU1164" i="6"/>
  <c r="AU1163" i="6"/>
  <c r="AT1163" i="6"/>
  <c r="AS1163" i="6"/>
  <c r="J1164" i="6"/>
  <c r="DG1162" i="6"/>
  <c r="DE1162" i="6"/>
  <c r="BV1163" i="6"/>
  <c r="DF1162" i="6"/>
  <c r="BW1162" i="6"/>
  <c r="BT1162" i="6"/>
  <c r="CB1161" i="6"/>
  <c r="CC1161" i="6" s="1"/>
  <c r="P1162" i="6"/>
  <c r="Q1162" i="6" s="1"/>
  <c r="H1163" i="6"/>
  <c r="N1163" i="6" l="1"/>
  <c r="AD1164" i="6"/>
  <c r="AA1164" i="6"/>
  <c r="A1164" i="6"/>
  <c r="D1164" i="6"/>
  <c r="R1164" i="6"/>
  <c r="E1164" i="6"/>
  <c r="U1164" i="6"/>
  <c r="L1164" i="6"/>
  <c r="AG1164" i="6"/>
  <c r="AP1164" i="6"/>
  <c r="I1164" i="6"/>
  <c r="K1164" i="6" s="1"/>
  <c r="M1164" i="6"/>
  <c r="F1164" i="6"/>
  <c r="G1164" i="6" s="1"/>
  <c r="B1165" i="6"/>
  <c r="AJ1164" i="6"/>
  <c r="O1164" i="6"/>
  <c r="AM1164" i="6"/>
  <c r="X1164" i="6"/>
  <c r="BZ1164" i="6"/>
  <c r="BY1165" i="6"/>
  <c r="BN1166" i="6"/>
  <c r="BM1165" i="6"/>
  <c r="BP1165" i="6"/>
  <c r="BU1165" i="6"/>
  <c r="CA1165" i="6"/>
  <c r="CS1165" i="6"/>
  <c r="BQ1165" i="6"/>
  <c r="CG1165" i="6"/>
  <c r="CY1165" i="6"/>
  <c r="CM1165" i="6"/>
  <c r="BX1165" i="6"/>
  <c r="AT1164" i="6"/>
  <c r="AU1164" i="6"/>
  <c r="AS1164" i="6"/>
  <c r="BW1163" i="6"/>
  <c r="DG1163" i="6"/>
  <c r="DF1163" i="6"/>
  <c r="DE1163" i="6"/>
  <c r="BV1164" i="6"/>
  <c r="BT1163" i="6"/>
  <c r="CB1162" i="6"/>
  <c r="CC1162" i="6" s="1"/>
  <c r="P1163" i="6"/>
  <c r="Q1163" i="6" s="1"/>
  <c r="H1164" i="6"/>
  <c r="N1164" i="6" l="1"/>
  <c r="R1165" i="6"/>
  <c r="E1165" i="6"/>
  <c r="L1165" i="6"/>
  <c r="AP1165" i="6"/>
  <c r="M1165" i="6"/>
  <c r="AA1165" i="6"/>
  <c r="AM1165" i="6"/>
  <c r="A1165" i="6"/>
  <c r="I1165" i="6"/>
  <c r="AJ1165" i="6"/>
  <c r="D1165" i="6"/>
  <c r="O1165" i="6"/>
  <c r="U1165" i="6"/>
  <c r="X1165" i="6"/>
  <c r="B1166" i="6"/>
  <c r="BR1166" i="6" s="1"/>
  <c r="F1165" i="6"/>
  <c r="G1165" i="6" s="1"/>
  <c r="AD1165" i="6"/>
  <c r="AG1165" i="6"/>
  <c r="BR1165" i="6"/>
  <c r="BS1165" i="6" s="1"/>
  <c r="J1165" i="6"/>
  <c r="AT1165" i="6" s="1"/>
  <c r="BZ1165" i="6"/>
  <c r="BY1166" i="6"/>
  <c r="BN1167" i="6"/>
  <c r="BP1166" i="6"/>
  <c r="BQ1166" i="6"/>
  <c r="CG1166" i="6"/>
  <c r="BX1166" i="6"/>
  <c r="BU1166" i="6"/>
  <c r="CM1166" i="6"/>
  <c r="CS1166" i="6"/>
  <c r="CA1166" i="6"/>
  <c r="CY1166" i="6"/>
  <c r="BM1166" i="6"/>
  <c r="DF1164" i="6"/>
  <c r="BW1164" i="6"/>
  <c r="DE1164" i="6"/>
  <c r="BV1165" i="6"/>
  <c r="DG1164" i="6"/>
  <c r="BT1164" i="6"/>
  <c r="CB1163" i="6"/>
  <c r="CC1163" i="6" s="1"/>
  <c r="P1164" i="6"/>
  <c r="Q1164" i="6" s="1"/>
  <c r="H1165" i="6"/>
  <c r="J1166" i="6" l="1"/>
  <c r="AT1166" i="6" s="1"/>
  <c r="AU1165" i="6"/>
  <c r="AS1165" i="6"/>
  <c r="BS1166" i="6"/>
  <c r="K1165" i="6"/>
  <c r="P1165" i="6" s="1"/>
  <c r="Q1165" i="6" s="1"/>
  <c r="R1166" i="6"/>
  <c r="D1166" i="6"/>
  <c r="A1166" i="6"/>
  <c r="AG1166" i="6"/>
  <c r="X1166" i="6"/>
  <c r="B1167" i="6"/>
  <c r="AD1166" i="6"/>
  <c r="I1166" i="6"/>
  <c r="AA1166" i="6"/>
  <c r="AJ1166" i="6"/>
  <c r="L1166" i="6"/>
  <c r="E1166" i="6"/>
  <c r="M1166" i="6"/>
  <c r="F1166" i="6"/>
  <c r="G1166" i="6" s="1"/>
  <c r="U1166" i="6"/>
  <c r="AP1166" i="6"/>
  <c r="O1166" i="6"/>
  <c r="AM1166" i="6"/>
  <c r="N1165" i="6"/>
  <c r="BY1167" i="6"/>
  <c r="BN1168" i="6"/>
  <c r="CA1167" i="6"/>
  <c r="BQ1167" i="6"/>
  <c r="BM1167" i="6"/>
  <c r="BR1167" i="6"/>
  <c r="BS1167" i="6" s="1"/>
  <c r="BX1167" i="6"/>
  <c r="CM1167" i="6"/>
  <c r="BU1167" i="6"/>
  <c r="CG1167" i="6"/>
  <c r="CS1167" i="6"/>
  <c r="CY1167" i="6"/>
  <c r="BP1167" i="6"/>
  <c r="BZ1166" i="6"/>
  <c r="AU1166" i="6"/>
  <c r="DE1165" i="6"/>
  <c r="BW1165" i="6"/>
  <c r="DF1165" i="6"/>
  <c r="DG1165" i="6"/>
  <c r="BV1166" i="6"/>
  <c r="BT1165" i="6"/>
  <c r="CB1164" i="6"/>
  <c r="CC1164" i="6" s="1"/>
  <c r="H1166" i="6"/>
  <c r="J1167" i="6" l="1"/>
  <c r="AS1166" i="6"/>
  <c r="K1166" i="6"/>
  <c r="P1166" i="6" s="1"/>
  <c r="Q1166" i="6" s="1"/>
  <c r="AD1167" i="6"/>
  <c r="I1167" i="6"/>
  <c r="M1167" i="6"/>
  <c r="AG1167" i="6"/>
  <c r="X1167" i="6"/>
  <c r="AA1167" i="6"/>
  <c r="A1167" i="6"/>
  <c r="E1167" i="6"/>
  <c r="R1167" i="6"/>
  <c r="F1167" i="6"/>
  <c r="G1167" i="6" s="1"/>
  <c r="U1167" i="6"/>
  <c r="D1167" i="6"/>
  <c r="AP1167" i="6"/>
  <c r="L1167" i="6"/>
  <c r="AM1167" i="6"/>
  <c r="AJ1167" i="6"/>
  <c r="O1167" i="6"/>
  <c r="B1168" i="6"/>
  <c r="N1166" i="6"/>
  <c r="BZ1167" i="6"/>
  <c r="BY1168" i="6"/>
  <c r="BN1169" i="6"/>
  <c r="BQ1168" i="6"/>
  <c r="BR1168" i="6"/>
  <c r="BS1168" i="6" s="1"/>
  <c r="CS1168" i="6"/>
  <c r="BM1168" i="6"/>
  <c r="BU1168" i="6"/>
  <c r="BP1168" i="6"/>
  <c r="CA1168" i="6"/>
  <c r="CM1168" i="6"/>
  <c r="CG1168" i="6"/>
  <c r="BX1168" i="6"/>
  <c r="CY1168" i="6"/>
  <c r="J1168" i="6"/>
  <c r="AT1167" i="6"/>
  <c r="AS1167" i="6"/>
  <c r="K1167" i="6"/>
  <c r="AU1167" i="6"/>
  <c r="DG1166" i="6"/>
  <c r="DF1166" i="6"/>
  <c r="DE1166" i="6"/>
  <c r="BV1167" i="6"/>
  <c r="BW1166" i="6"/>
  <c r="BT1166" i="6"/>
  <c r="CB1165" i="6"/>
  <c r="CC1165" i="6" s="1"/>
  <c r="H1167" i="6"/>
  <c r="N1167" i="6" l="1"/>
  <c r="AJ1168" i="6"/>
  <c r="F1168" i="6"/>
  <c r="G1168" i="6" s="1"/>
  <c r="AM1168" i="6"/>
  <c r="L1168" i="6"/>
  <c r="AD1168" i="6"/>
  <c r="O1168" i="6"/>
  <c r="R1168" i="6"/>
  <c r="M1168" i="6"/>
  <c r="D1168" i="6"/>
  <c r="AA1168" i="6"/>
  <c r="X1168" i="6"/>
  <c r="A1168" i="6"/>
  <c r="I1168" i="6"/>
  <c r="K1168" i="6" s="1"/>
  <c r="B1169" i="6"/>
  <c r="BR1169" i="6" s="1"/>
  <c r="BS1169" i="6" s="1"/>
  <c r="E1168" i="6"/>
  <c r="U1168" i="6"/>
  <c r="AP1168" i="6"/>
  <c r="AG1168" i="6"/>
  <c r="BZ1168" i="6"/>
  <c r="BY1169" i="6"/>
  <c r="BN1170" i="6"/>
  <c r="BX1169" i="6"/>
  <c r="BU1169" i="6"/>
  <c r="CA1169" i="6"/>
  <c r="CS1169" i="6"/>
  <c r="CG1169" i="6"/>
  <c r="CY1169" i="6"/>
  <c r="BQ1169" i="6"/>
  <c r="BP1169" i="6"/>
  <c r="CM1169" i="6"/>
  <c r="BM1169" i="6"/>
  <c r="AU1168" i="6"/>
  <c r="AT1168" i="6"/>
  <c r="AS1168" i="6"/>
  <c r="DG1167" i="6"/>
  <c r="DE1167" i="6"/>
  <c r="BW1167" i="6"/>
  <c r="DF1167" i="6"/>
  <c r="BV1168" i="6"/>
  <c r="BT1167" i="6"/>
  <c r="CB1166" i="6"/>
  <c r="CC1166" i="6" s="1"/>
  <c r="H1168" i="6"/>
  <c r="P1167" i="6"/>
  <c r="Q1167" i="6" s="1"/>
  <c r="N1168" i="6" l="1"/>
  <c r="X1169" i="6"/>
  <c r="U1169" i="6"/>
  <c r="I1169" i="6"/>
  <c r="L1169" i="6"/>
  <c r="E1169" i="6"/>
  <c r="AM1169" i="6"/>
  <c r="R1169" i="6"/>
  <c r="AG1169" i="6"/>
  <c r="M1169" i="6"/>
  <c r="AA1169" i="6"/>
  <c r="AP1169" i="6"/>
  <c r="D1169" i="6"/>
  <c r="A1169" i="6"/>
  <c r="AJ1169" i="6"/>
  <c r="F1169" i="6"/>
  <c r="G1169" i="6" s="1"/>
  <c r="O1169" i="6"/>
  <c r="AD1169" i="6"/>
  <c r="B1170" i="6"/>
  <c r="J1169" i="6"/>
  <c r="AS1169" i="6" s="1"/>
  <c r="BZ1169" i="6"/>
  <c r="BY1170" i="6"/>
  <c r="BN1171" i="6"/>
  <c r="BU1170" i="6"/>
  <c r="BP1170" i="6"/>
  <c r="BQ1170" i="6"/>
  <c r="BM1170" i="6"/>
  <c r="CG1170" i="6"/>
  <c r="CA1170" i="6"/>
  <c r="BR1170" i="6"/>
  <c r="BS1170" i="6" s="1"/>
  <c r="BX1170" i="6"/>
  <c r="CY1170" i="6"/>
  <c r="CS1170" i="6"/>
  <c r="CM1170" i="6"/>
  <c r="DE1168" i="6"/>
  <c r="BW1168" i="6"/>
  <c r="DG1168" i="6"/>
  <c r="BV1169" i="6"/>
  <c r="DF1168" i="6"/>
  <c r="BT1168" i="6"/>
  <c r="CB1167" i="6"/>
  <c r="CC1167" i="6" s="1"/>
  <c r="P1168" i="6"/>
  <c r="Q1168" i="6" s="1"/>
  <c r="H1169" i="6"/>
  <c r="J1170" i="6" l="1"/>
  <c r="AS1170" i="6" s="1"/>
  <c r="AU1169" i="6"/>
  <c r="AT1169" i="6"/>
  <c r="K1169" i="6"/>
  <c r="P1169" i="6" s="1"/>
  <c r="Q1169" i="6" s="1"/>
  <c r="M1170" i="6"/>
  <c r="A1170" i="6"/>
  <c r="B1171" i="6"/>
  <c r="U1170" i="6"/>
  <c r="R1170" i="6"/>
  <c r="I1170" i="6"/>
  <c r="AJ1170" i="6"/>
  <c r="F1170" i="6"/>
  <c r="G1170" i="6" s="1"/>
  <c r="L1170" i="6"/>
  <c r="E1170" i="6"/>
  <c r="AM1170" i="6"/>
  <c r="O1170" i="6"/>
  <c r="AP1170" i="6"/>
  <c r="D1170" i="6"/>
  <c r="AG1170" i="6"/>
  <c r="AD1170" i="6"/>
  <c r="X1170" i="6"/>
  <c r="AA1170" i="6"/>
  <c r="N1169" i="6"/>
  <c r="BZ1170" i="6"/>
  <c r="BY1171" i="6"/>
  <c r="BN1172" i="6"/>
  <c r="BU1171" i="6"/>
  <c r="CA1171" i="6"/>
  <c r="BP1171" i="6"/>
  <c r="BQ1171" i="6"/>
  <c r="BX1171" i="6"/>
  <c r="BM1171" i="6"/>
  <c r="CM1171" i="6"/>
  <c r="CG1171" i="6"/>
  <c r="CS1171" i="6"/>
  <c r="CY1171" i="6"/>
  <c r="BR1171" i="6"/>
  <c r="BS1171" i="6" s="1"/>
  <c r="BW1169" i="6"/>
  <c r="DF1169" i="6"/>
  <c r="DE1169" i="6"/>
  <c r="BV1170" i="6"/>
  <c r="DG1169" i="6"/>
  <c r="BT1169" i="6"/>
  <c r="CB1168" i="6"/>
  <c r="CC1168" i="6" s="1"/>
  <c r="H1170" i="6"/>
  <c r="AT1170" i="6" l="1"/>
  <c r="K1170" i="6"/>
  <c r="J1171" i="6"/>
  <c r="AT1171" i="6" s="1"/>
  <c r="AU1170" i="6"/>
  <c r="AP1171" i="6"/>
  <c r="D1171" i="6"/>
  <c r="AM1171" i="6"/>
  <c r="AD1171" i="6"/>
  <c r="O1171" i="6"/>
  <c r="U1171" i="6"/>
  <c r="AJ1171" i="6"/>
  <c r="F1171" i="6"/>
  <c r="G1171" i="6" s="1"/>
  <c r="AA1171" i="6"/>
  <c r="R1171" i="6"/>
  <c r="B1172" i="6"/>
  <c r="A1171" i="6"/>
  <c r="X1171" i="6"/>
  <c r="I1171" i="6"/>
  <c r="M1171" i="6"/>
  <c r="E1171" i="6"/>
  <c r="AG1171" i="6"/>
  <c r="L1171" i="6"/>
  <c r="N1170" i="6"/>
  <c r="BY1172" i="6"/>
  <c r="BN1173" i="6"/>
  <c r="BM1172" i="6"/>
  <c r="BU1172" i="6"/>
  <c r="BQ1172" i="6"/>
  <c r="CS1172" i="6"/>
  <c r="BX1172" i="6"/>
  <c r="BP1172" i="6"/>
  <c r="BR1172" i="6"/>
  <c r="BS1172" i="6" s="1"/>
  <c r="CG1172" i="6"/>
  <c r="CA1172" i="6"/>
  <c r="CM1172" i="6"/>
  <c r="CY1172" i="6"/>
  <c r="BZ1171" i="6"/>
  <c r="AU1171" i="6"/>
  <c r="J1172" i="6"/>
  <c r="DG1170" i="6"/>
  <c r="BW1170" i="6"/>
  <c r="DF1170" i="6"/>
  <c r="BV1171" i="6"/>
  <c r="DE1170" i="6"/>
  <c r="BT1170" i="6"/>
  <c r="CB1169" i="6"/>
  <c r="CC1169" i="6" s="1"/>
  <c r="H1171" i="6"/>
  <c r="P1170" i="6"/>
  <c r="Q1170" i="6" s="1"/>
  <c r="AS1171" i="6" l="1"/>
  <c r="K1171" i="6"/>
  <c r="N1171" i="6"/>
  <c r="AD1172" i="6"/>
  <c r="AA1172" i="6"/>
  <c r="AJ1172" i="6"/>
  <c r="E1172" i="6"/>
  <c r="D1172" i="6"/>
  <c r="R1172" i="6"/>
  <c r="A1172" i="6"/>
  <c r="M1172" i="6"/>
  <c r="F1172" i="6"/>
  <c r="G1172" i="6" s="1"/>
  <c r="AM1172" i="6"/>
  <c r="L1172" i="6"/>
  <c r="AP1172" i="6"/>
  <c r="X1172" i="6"/>
  <c r="B1173" i="6"/>
  <c r="BR1173" i="6" s="1"/>
  <c r="BS1173" i="6" s="1"/>
  <c r="I1172" i="6"/>
  <c r="K1172" i="6" s="1"/>
  <c r="U1172" i="6"/>
  <c r="O1172" i="6"/>
  <c r="AG1172" i="6"/>
  <c r="BZ1172" i="6"/>
  <c r="BY1173" i="6"/>
  <c r="BN1174" i="6"/>
  <c r="BM1173" i="6"/>
  <c r="BP1173" i="6"/>
  <c r="CA1173" i="6"/>
  <c r="BQ1173" i="6"/>
  <c r="BX1173" i="6"/>
  <c r="CS1173" i="6"/>
  <c r="CG1173" i="6"/>
  <c r="CY1173" i="6"/>
  <c r="CM1173" i="6"/>
  <c r="BU1173" i="6"/>
  <c r="AT1172" i="6"/>
  <c r="AU1172" i="6"/>
  <c r="J1173" i="6"/>
  <c r="AS1172" i="6"/>
  <c r="DF1171" i="6"/>
  <c r="BV1172" i="6"/>
  <c r="DE1171" i="6"/>
  <c r="BW1171" i="6"/>
  <c r="DG1171" i="6"/>
  <c r="BT1171" i="6"/>
  <c r="CB1170" i="6"/>
  <c r="CC1170" i="6" s="1"/>
  <c r="P1171" i="6"/>
  <c r="Q1171" i="6" s="1"/>
  <c r="H1172" i="6"/>
  <c r="M1173" i="6" l="1"/>
  <c r="I1173" i="6"/>
  <c r="O1173" i="6"/>
  <c r="F1173" i="6"/>
  <c r="G1173" i="6" s="1"/>
  <c r="AD1173" i="6"/>
  <c r="AG1173" i="6"/>
  <c r="R1173" i="6"/>
  <c r="AA1173" i="6"/>
  <c r="B1174" i="6"/>
  <c r="AM1173" i="6"/>
  <c r="AP1173" i="6"/>
  <c r="A1173" i="6"/>
  <c r="D1173" i="6"/>
  <c r="AJ1173" i="6"/>
  <c r="U1173" i="6"/>
  <c r="E1173" i="6"/>
  <c r="X1173" i="6"/>
  <c r="L1173" i="6"/>
  <c r="N1172" i="6"/>
  <c r="BZ1173" i="6"/>
  <c r="BY1174" i="6"/>
  <c r="BN1175" i="6"/>
  <c r="BP1174" i="6"/>
  <c r="BR1174" i="6"/>
  <c r="BS1174" i="6" s="1"/>
  <c r="CG1174" i="6"/>
  <c r="BM1174" i="6"/>
  <c r="CA1174" i="6"/>
  <c r="CS1174" i="6"/>
  <c r="CM1174" i="6"/>
  <c r="CY1174" i="6"/>
  <c r="BX1174" i="6"/>
  <c r="BQ1174" i="6"/>
  <c r="BU1174" i="6"/>
  <c r="AU1173" i="6"/>
  <c r="J1174" i="6"/>
  <c r="AT1173" i="6"/>
  <c r="AS1173" i="6"/>
  <c r="K1173" i="6"/>
  <c r="DF1172" i="6"/>
  <c r="BW1172" i="6"/>
  <c r="DG1172" i="6"/>
  <c r="BV1173" i="6"/>
  <c r="DE1172" i="6"/>
  <c r="BT1172" i="6"/>
  <c r="CB1171" i="6"/>
  <c r="CC1171" i="6" s="1"/>
  <c r="P1172" i="6"/>
  <c r="Q1172" i="6" s="1"/>
  <c r="H1173" i="6"/>
  <c r="N1173" i="6" l="1"/>
  <c r="AJ1174" i="6"/>
  <c r="AA1174" i="6"/>
  <c r="O1174" i="6"/>
  <c r="F1174" i="6"/>
  <c r="G1174" i="6" s="1"/>
  <c r="M1174" i="6"/>
  <c r="X1174" i="6"/>
  <c r="L1174" i="6"/>
  <c r="AD1174" i="6"/>
  <c r="D1174" i="6"/>
  <c r="R1174" i="6"/>
  <c r="U1174" i="6"/>
  <c r="A1174" i="6"/>
  <c r="AG1174" i="6"/>
  <c r="I1174" i="6"/>
  <c r="K1174" i="6" s="1"/>
  <c r="AM1174" i="6"/>
  <c r="AP1174" i="6"/>
  <c r="E1174" i="6"/>
  <c r="B1175" i="6"/>
  <c r="BZ1174" i="6"/>
  <c r="BY1175" i="6"/>
  <c r="BN1176" i="6"/>
  <c r="BQ1175" i="6"/>
  <c r="BM1175" i="6"/>
  <c r="BR1175" i="6"/>
  <c r="BS1175" i="6" s="1"/>
  <c r="CM1175" i="6"/>
  <c r="CG1175" i="6"/>
  <c r="BP1175" i="6"/>
  <c r="CS1175" i="6"/>
  <c r="BX1175" i="6"/>
  <c r="BU1175" i="6"/>
  <c r="CA1175" i="6"/>
  <c r="CY1175" i="6"/>
  <c r="AT1174" i="6"/>
  <c r="J1175" i="6"/>
  <c r="AS1174" i="6"/>
  <c r="AU1174" i="6"/>
  <c r="BW1173" i="6"/>
  <c r="DE1173" i="6"/>
  <c r="DF1173" i="6"/>
  <c r="BV1174" i="6"/>
  <c r="DG1173" i="6"/>
  <c r="BT1173" i="6"/>
  <c r="CB1172" i="6"/>
  <c r="CC1172" i="6" s="1"/>
  <c r="H1174" i="6"/>
  <c r="P1173" i="6"/>
  <c r="Q1173" i="6" s="1"/>
  <c r="N1174" i="6" l="1"/>
  <c r="R1175" i="6"/>
  <c r="O1175" i="6"/>
  <c r="AJ1175" i="6"/>
  <c r="E1175" i="6"/>
  <c r="L1175" i="6"/>
  <c r="I1175" i="6"/>
  <c r="K1175" i="6" s="1"/>
  <c r="AG1175" i="6"/>
  <c r="AP1175" i="6"/>
  <c r="D1175" i="6"/>
  <c r="F1175" i="6"/>
  <c r="G1175" i="6" s="1"/>
  <c r="M1175" i="6"/>
  <c r="A1175" i="6"/>
  <c r="U1175" i="6"/>
  <c r="AD1175" i="6"/>
  <c r="AA1175" i="6"/>
  <c r="AM1175" i="6"/>
  <c r="X1175" i="6"/>
  <c r="B1176" i="6"/>
  <c r="BZ1175" i="6"/>
  <c r="BY1176" i="6"/>
  <c r="BN1177" i="6"/>
  <c r="BQ1176" i="6"/>
  <c r="BP1176" i="6"/>
  <c r="CS1176" i="6"/>
  <c r="BM1176" i="6"/>
  <c r="CA1176" i="6"/>
  <c r="BX1176" i="6"/>
  <c r="CG1176" i="6"/>
  <c r="BR1176" i="6"/>
  <c r="BS1176" i="6" s="1"/>
  <c r="CM1176" i="6"/>
  <c r="CY1176" i="6"/>
  <c r="BU1176" i="6"/>
  <c r="J1176" i="6"/>
  <c r="AU1175" i="6"/>
  <c r="AT1175" i="6"/>
  <c r="AS1175" i="6"/>
  <c r="DG1174" i="6"/>
  <c r="DE1174" i="6"/>
  <c r="BV1175" i="6"/>
  <c r="BW1174" i="6"/>
  <c r="DF1174" i="6"/>
  <c r="BT1174" i="6"/>
  <c r="CB1173" i="6"/>
  <c r="CC1173" i="6" s="1"/>
  <c r="P1174" i="6"/>
  <c r="Q1174" i="6" s="1"/>
  <c r="H1175" i="6"/>
  <c r="N1175" i="6" l="1"/>
  <c r="AP1176" i="6"/>
  <c r="L1176" i="6"/>
  <c r="AM1176" i="6"/>
  <c r="D1176" i="6"/>
  <c r="AJ1176" i="6"/>
  <c r="X1176" i="6"/>
  <c r="F1176" i="6"/>
  <c r="G1176" i="6" s="1"/>
  <c r="R1176" i="6"/>
  <c r="I1176" i="6"/>
  <c r="M1176" i="6"/>
  <c r="B1177" i="6"/>
  <c r="O1176" i="6"/>
  <c r="U1176" i="6"/>
  <c r="A1176" i="6"/>
  <c r="E1176" i="6"/>
  <c r="AD1176" i="6"/>
  <c r="AA1176" i="6"/>
  <c r="AG1176" i="6"/>
  <c r="BY1177" i="6"/>
  <c r="BN1178" i="6"/>
  <c r="BQ1177" i="6"/>
  <c r="BX1177" i="6"/>
  <c r="BU1177" i="6"/>
  <c r="BR1177" i="6"/>
  <c r="BS1177" i="6" s="1"/>
  <c r="BP1177" i="6"/>
  <c r="BM1177" i="6"/>
  <c r="CS1177" i="6"/>
  <c r="CG1177" i="6"/>
  <c r="CY1177" i="6"/>
  <c r="CM1177" i="6"/>
  <c r="CA1177" i="6"/>
  <c r="BZ1176" i="6"/>
  <c r="AU1176" i="6"/>
  <c r="K1176" i="6"/>
  <c r="J1177" i="6"/>
  <c r="AT1176" i="6"/>
  <c r="AS1176" i="6"/>
  <c r="BV1176" i="6"/>
  <c r="DF1175" i="6"/>
  <c r="DG1175" i="6"/>
  <c r="BW1175" i="6"/>
  <c r="DE1175" i="6"/>
  <c r="BT1175" i="6"/>
  <c r="CB1174" i="6"/>
  <c r="CC1174" i="6" s="1"/>
  <c r="P1175" i="6"/>
  <c r="Q1175" i="6" s="1"/>
  <c r="H1176" i="6"/>
  <c r="M1177" i="6" l="1"/>
  <c r="B1178" i="6"/>
  <c r="U1177" i="6"/>
  <c r="F1177" i="6"/>
  <c r="G1177" i="6" s="1"/>
  <c r="AM1177" i="6"/>
  <c r="AJ1177" i="6"/>
  <c r="AG1177" i="6"/>
  <c r="L1177" i="6"/>
  <c r="E1177" i="6"/>
  <c r="D1177" i="6"/>
  <c r="O1177" i="6"/>
  <c r="AD1177" i="6"/>
  <c r="I1177" i="6"/>
  <c r="K1177" i="6" s="1"/>
  <c r="AP1177" i="6"/>
  <c r="R1177" i="6"/>
  <c r="A1177" i="6"/>
  <c r="X1177" i="6"/>
  <c r="AA1177" i="6"/>
  <c r="N1176" i="6"/>
  <c r="BZ1177" i="6"/>
  <c r="BY1178" i="6"/>
  <c r="BN1179" i="6"/>
  <c r="BU1178" i="6"/>
  <c r="BP1178" i="6"/>
  <c r="BQ1178" i="6"/>
  <c r="CG1178" i="6"/>
  <c r="BX1178" i="6"/>
  <c r="CA1178" i="6"/>
  <c r="CS1178" i="6"/>
  <c r="BR1178" i="6"/>
  <c r="BS1178" i="6" s="1"/>
  <c r="CY1178" i="6"/>
  <c r="CM1178" i="6"/>
  <c r="BM1178" i="6"/>
  <c r="AU1177" i="6"/>
  <c r="AT1177" i="6"/>
  <c r="J1178" i="6"/>
  <c r="AS1177" i="6"/>
  <c r="DE1176" i="6"/>
  <c r="BW1176" i="6"/>
  <c r="DG1176" i="6"/>
  <c r="DF1176" i="6"/>
  <c r="BV1177" i="6"/>
  <c r="BT1176" i="6"/>
  <c r="CB1175" i="6"/>
  <c r="CC1175" i="6" s="1"/>
  <c r="P1176" i="6"/>
  <c r="Q1176" i="6" s="1"/>
  <c r="H1177" i="6"/>
  <c r="N1177" i="6" l="1"/>
  <c r="D1178" i="6"/>
  <c r="AM1178" i="6"/>
  <c r="AD1178" i="6"/>
  <c r="I1178" i="6"/>
  <c r="K1178" i="6" s="1"/>
  <c r="R1178" i="6"/>
  <c r="O1178" i="6"/>
  <c r="F1178" i="6"/>
  <c r="G1178" i="6" s="1"/>
  <c r="U1178" i="6"/>
  <c r="X1178" i="6"/>
  <c r="B1179" i="6"/>
  <c r="E1178" i="6"/>
  <c r="AP1178" i="6"/>
  <c r="AA1178" i="6"/>
  <c r="AG1178" i="6"/>
  <c r="M1178" i="6"/>
  <c r="AJ1178" i="6"/>
  <c r="L1178" i="6"/>
  <c r="A1178" i="6"/>
  <c r="BZ1178" i="6"/>
  <c r="BY1179" i="6"/>
  <c r="BU1179" i="6"/>
  <c r="BP1179" i="6"/>
  <c r="BQ1179" i="6"/>
  <c r="CA1179" i="6"/>
  <c r="BR1179" i="6"/>
  <c r="BS1179" i="6" s="1"/>
  <c r="CG1179" i="6"/>
  <c r="CM1179" i="6"/>
  <c r="CS1179" i="6"/>
  <c r="CY1179" i="6"/>
  <c r="BN1180" i="6"/>
  <c r="BM1179" i="6"/>
  <c r="BX1179" i="6"/>
  <c r="AS1178" i="6"/>
  <c r="AT1178" i="6"/>
  <c r="AU1178" i="6"/>
  <c r="J1179" i="6"/>
  <c r="DG1177" i="6"/>
  <c r="DF1177" i="6"/>
  <c r="DE1177" i="6"/>
  <c r="BV1178" i="6"/>
  <c r="BW1177" i="6"/>
  <c r="BT1177" i="6"/>
  <c r="CB1176" i="6"/>
  <c r="CC1176" i="6" s="1"/>
  <c r="P1177" i="6"/>
  <c r="Q1177" i="6" s="1"/>
  <c r="H1178" i="6"/>
  <c r="BZ1179" i="6" l="1"/>
  <c r="AP1179" i="6"/>
  <c r="B1180" i="6"/>
  <c r="AA1179" i="6"/>
  <c r="AG1179" i="6"/>
  <c r="E1179" i="6"/>
  <c r="X1179" i="6"/>
  <c r="I1179" i="6"/>
  <c r="K1179" i="6" s="1"/>
  <c r="D1179" i="6"/>
  <c r="AD1179" i="6"/>
  <c r="O1179" i="6"/>
  <c r="R1179" i="6"/>
  <c r="U1179" i="6"/>
  <c r="M1179" i="6"/>
  <c r="A1179" i="6"/>
  <c r="F1179" i="6"/>
  <c r="G1179" i="6" s="1"/>
  <c r="AJ1179" i="6"/>
  <c r="L1179" i="6"/>
  <c r="AM1179" i="6"/>
  <c r="N1178" i="6"/>
  <c r="BY1180" i="6"/>
  <c r="BN1181" i="6"/>
  <c r="BM1180" i="6"/>
  <c r="BX1180" i="6"/>
  <c r="CS1180" i="6"/>
  <c r="BU1180" i="6"/>
  <c r="CG1180" i="6"/>
  <c r="CM1180" i="6"/>
  <c r="BP1180" i="6"/>
  <c r="BR1180" i="6"/>
  <c r="BS1180" i="6" s="1"/>
  <c r="BQ1180" i="6"/>
  <c r="CY1180" i="6"/>
  <c r="CA1180" i="6"/>
  <c r="AS1179" i="6"/>
  <c r="AT1179" i="6"/>
  <c r="AU1179" i="6"/>
  <c r="J1180" i="6"/>
  <c r="BW1178" i="6"/>
  <c r="DE1178" i="6"/>
  <c r="DG1178" i="6"/>
  <c r="DF1178" i="6"/>
  <c r="BV1179" i="6"/>
  <c r="BT1178" i="6"/>
  <c r="CB1177" i="6"/>
  <c r="CC1177" i="6" s="1"/>
  <c r="H1179" i="6"/>
  <c r="P1178" i="6"/>
  <c r="Q1178" i="6" s="1"/>
  <c r="BZ1180" i="6" l="1"/>
  <c r="I1180" i="6"/>
  <c r="B1181" i="6"/>
  <c r="AP1180" i="6"/>
  <c r="A1180" i="6"/>
  <c r="F1180" i="6"/>
  <c r="G1180" i="6" s="1"/>
  <c r="D1180" i="6"/>
  <c r="E1180" i="6"/>
  <c r="X1180" i="6"/>
  <c r="AD1180" i="6"/>
  <c r="AJ1180" i="6"/>
  <c r="O1180" i="6"/>
  <c r="AM1180" i="6"/>
  <c r="AA1180" i="6"/>
  <c r="L1180" i="6"/>
  <c r="R1180" i="6"/>
  <c r="U1180" i="6"/>
  <c r="M1180" i="6"/>
  <c r="AG1180" i="6"/>
  <c r="N1179" i="6"/>
  <c r="BY1181" i="6"/>
  <c r="BN1182" i="6"/>
  <c r="BM1181" i="6"/>
  <c r="BU1181" i="6"/>
  <c r="CS1181" i="6"/>
  <c r="BX1181" i="6"/>
  <c r="BR1181" i="6"/>
  <c r="BS1181" i="6" s="1"/>
  <c r="CG1181" i="6"/>
  <c r="CM1181" i="6"/>
  <c r="CA1181" i="6"/>
  <c r="CY1181" i="6"/>
  <c r="BQ1181" i="6"/>
  <c r="BP1181" i="6"/>
  <c r="K1180" i="6"/>
  <c r="AU1180" i="6"/>
  <c r="AS1180" i="6"/>
  <c r="AT1180" i="6"/>
  <c r="J1181" i="6"/>
  <c r="BV1180" i="6"/>
  <c r="BW1179" i="6"/>
  <c r="DE1179" i="6"/>
  <c r="DF1179" i="6"/>
  <c r="DG1179" i="6"/>
  <c r="BT1179" i="6"/>
  <c r="CB1178" i="6"/>
  <c r="CC1178" i="6" s="1"/>
  <c r="H1180" i="6"/>
  <c r="P1179" i="6"/>
  <c r="Q1179" i="6" s="1"/>
  <c r="N1180" i="6" l="1"/>
  <c r="AD1181" i="6"/>
  <c r="F1181" i="6"/>
  <c r="G1181" i="6" s="1"/>
  <c r="I1181" i="6"/>
  <c r="AM1181" i="6"/>
  <c r="E1181" i="6"/>
  <c r="U1181" i="6"/>
  <c r="AG1181" i="6"/>
  <c r="X1181" i="6"/>
  <c r="L1181" i="6"/>
  <c r="R1181" i="6"/>
  <c r="B1182" i="6"/>
  <c r="AJ1181" i="6"/>
  <c r="O1181" i="6"/>
  <c r="M1181" i="6"/>
  <c r="A1181" i="6"/>
  <c r="AA1181" i="6"/>
  <c r="AP1181" i="6"/>
  <c r="D1181" i="6"/>
  <c r="BZ1181" i="6"/>
  <c r="BY1182" i="6"/>
  <c r="BN1183" i="6"/>
  <c r="BX1182" i="6"/>
  <c r="CG1182" i="6"/>
  <c r="CM1182" i="6"/>
  <c r="BU1182" i="6"/>
  <c r="BP1182" i="6"/>
  <c r="CS1182" i="6"/>
  <c r="BQ1182" i="6"/>
  <c r="CY1182" i="6"/>
  <c r="BM1182" i="6"/>
  <c r="BR1182" i="6"/>
  <c r="BS1182" i="6" s="1"/>
  <c r="CA1182" i="6"/>
  <c r="AU1181" i="6"/>
  <c r="AT1181" i="6"/>
  <c r="K1181" i="6"/>
  <c r="J1182" i="6"/>
  <c r="AS1181" i="6"/>
  <c r="DF1180" i="6"/>
  <c r="DG1180" i="6"/>
  <c r="BW1180" i="6"/>
  <c r="DE1180" i="6"/>
  <c r="BV1181" i="6"/>
  <c r="BT1180" i="6"/>
  <c r="CB1179" i="6"/>
  <c r="CC1179" i="6" s="1"/>
  <c r="P1180" i="6"/>
  <c r="Q1180" i="6" s="1"/>
  <c r="H1181" i="6"/>
  <c r="AD1182" i="6" l="1"/>
  <c r="L1182" i="6"/>
  <c r="A1182" i="6"/>
  <c r="M1182" i="6"/>
  <c r="E1182" i="6"/>
  <c r="F1182" i="6"/>
  <c r="G1182" i="6" s="1"/>
  <c r="B1183" i="6"/>
  <c r="I1182" i="6"/>
  <c r="K1182" i="6" s="1"/>
  <c r="U1182" i="6"/>
  <c r="AP1182" i="6"/>
  <c r="AA1182" i="6"/>
  <c r="AG1182" i="6"/>
  <c r="AJ1182" i="6"/>
  <c r="D1182" i="6"/>
  <c r="AM1182" i="6"/>
  <c r="X1182" i="6"/>
  <c r="O1182" i="6"/>
  <c r="R1182" i="6"/>
  <c r="N1181" i="6"/>
  <c r="BZ1182" i="6"/>
  <c r="BY1183" i="6"/>
  <c r="BN1184" i="6"/>
  <c r="BM1183" i="6"/>
  <c r="BP1183" i="6"/>
  <c r="CA1183" i="6"/>
  <c r="CG1183" i="6"/>
  <c r="CM1183" i="6"/>
  <c r="BX1183" i="6"/>
  <c r="CS1183" i="6"/>
  <c r="CY1183" i="6"/>
  <c r="BQ1183" i="6"/>
  <c r="BU1183" i="6"/>
  <c r="AT1182" i="6"/>
  <c r="AU1182" i="6"/>
  <c r="AS1182" i="6"/>
  <c r="BW1181" i="6"/>
  <c r="DF1181" i="6"/>
  <c r="DE1181" i="6"/>
  <c r="BV1182" i="6"/>
  <c r="DG1181" i="6"/>
  <c r="BT1181" i="6"/>
  <c r="CB1180" i="6"/>
  <c r="CC1180" i="6" s="1"/>
  <c r="H1182" i="6"/>
  <c r="P1181" i="6"/>
  <c r="Q1181" i="6" s="1"/>
  <c r="AD1183" i="6" l="1"/>
  <c r="L1183" i="6"/>
  <c r="X1183" i="6"/>
  <c r="D1183" i="6"/>
  <c r="R1183" i="6"/>
  <c r="U1183" i="6"/>
  <c r="M1183" i="6"/>
  <c r="AG1183" i="6"/>
  <c r="E1183" i="6"/>
  <c r="F1183" i="6"/>
  <c r="G1183" i="6" s="1"/>
  <c r="AA1183" i="6"/>
  <c r="AP1183" i="6"/>
  <c r="O1183" i="6"/>
  <c r="A1183" i="6"/>
  <c r="AJ1183" i="6"/>
  <c r="I1183" i="6"/>
  <c r="AM1183" i="6"/>
  <c r="B1184" i="6"/>
  <c r="J1183" i="6"/>
  <c r="AS1183" i="6" s="1"/>
  <c r="BR1183" i="6"/>
  <c r="BS1183" i="6" s="1"/>
  <c r="BZ1183" i="6"/>
  <c r="N1182" i="6"/>
  <c r="BY1184" i="6"/>
  <c r="BN1185" i="6"/>
  <c r="CS1184" i="6"/>
  <c r="BQ1184" i="6"/>
  <c r="BX1184" i="6"/>
  <c r="BR1184" i="6"/>
  <c r="BM1184" i="6"/>
  <c r="BP1184" i="6"/>
  <c r="CM1184" i="6"/>
  <c r="CA1184" i="6"/>
  <c r="CG1184" i="6"/>
  <c r="CY1184" i="6"/>
  <c r="BU1184" i="6"/>
  <c r="DG1182" i="6"/>
  <c r="BV1183" i="6"/>
  <c r="DE1182" i="6"/>
  <c r="BW1182" i="6"/>
  <c r="DF1182" i="6"/>
  <c r="BT1182" i="6"/>
  <c r="CB1181" i="6"/>
  <c r="CC1181" i="6" s="1"/>
  <c r="H1183" i="6"/>
  <c r="P1182" i="6"/>
  <c r="Q1182" i="6" s="1"/>
  <c r="K1183" i="6" l="1"/>
  <c r="P1183" i="6" s="1"/>
  <c r="Q1183" i="6" s="1"/>
  <c r="J1184" i="6"/>
  <c r="AU1184" i="6" s="1"/>
  <c r="AU1183" i="6"/>
  <c r="AT1183" i="6"/>
  <c r="BS1184" i="6"/>
  <c r="AJ1184" i="6"/>
  <c r="A1184" i="6"/>
  <c r="AG1184" i="6"/>
  <c r="E1184" i="6"/>
  <c r="AD1184" i="6"/>
  <c r="I1184" i="6"/>
  <c r="R1184" i="6"/>
  <c r="M1184" i="6"/>
  <c r="AP1184" i="6"/>
  <c r="B1185" i="6"/>
  <c r="U1184" i="6"/>
  <c r="O1184" i="6"/>
  <c r="X1184" i="6"/>
  <c r="D1184" i="6"/>
  <c r="AA1184" i="6"/>
  <c r="F1184" i="6"/>
  <c r="G1184" i="6" s="1"/>
  <c r="L1184" i="6"/>
  <c r="AM1184" i="6"/>
  <c r="N1183" i="6"/>
  <c r="BZ1184" i="6"/>
  <c r="BY1185" i="6"/>
  <c r="BN1186" i="6"/>
  <c r="BU1185" i="6"/>
  <c r="CA1185" i="6"/>
  <c r="BP1185" i="6"/>
  <c r="BR1185" i="6"/>
  <c r="CS1185" i="6"/>
  <c r="BQ1185" i="6"/>
  <c r="CG1185" i="6"/>
  <c r="CM1185" i="6"/>
  <c r="CY1185" i="6"/>
  <c r="BX1185" i="6"/>
  <c r="BM1185" i="6"/>
  <c r="J1185" i="6"/>
  <c r="DF1183" i="6"/>
  <c r="BW1183" i="6"/>
  <c r="DG1183" i="6"/>
  <c r="BV1184" i="6"/>
  <c r="DE1183" i="6"/>
  <c r="BT1183" i="6"/>
  <c r="CB1182" i="6"/>
  <c r="CC1182" i="6" s="1"/>
  <c r="H1184" i="6"/>
  <c r="AT1184" i="6" l="1"/>
  <c r="AS1184" i="6"/>
  <c r="K1184" i="6"/>
  <c r="BS1185" i="6"/>
  <c r="AD1185" i="6"/>
  <c r="L1185" i="6"/>
  <c r="X1185" i="6"/>
  <c r="AM1185" i="6"/>
  <c r="R1185" i="6"/>
  <c r="D1185" i="6"/>
  <c r="A1185" i="6"/>
  <c r="AP1185" i="6"/>
  <c r="U1185" i="6"/>
  <c r="AJ1185" i="6"/>
  <c r="AG1185" i="6"/>
  <c r="AA1185" i="6"/>
  <c r="I1185" i="6"/>
  <c r="K1185" i="6" s="1"/>
  <c r="F1185" i="6"/>
  <c r="G1185" i="6" s="1"/>
  <c r="M1185" i="6"/>
  <c r="E1185" i="6"/>
  <c r="B1186" i="6"/>
  <c r="BR1186" i="6" s="1"/>
  <c r="BS1186" i="6" s="1"/>
  <c r="O1185" i="6"/>
  <c r="N1184" i="6"/>
  <c r="BZ1185" i="6"/>
  <c r="BY1186" i="6"/>
  <c r="BN1187" i="6"/>
  <c r="BQ1186" i="6"/>
  <c r="BM1186" i="6"/>
  <c r="CG1186" i="6"/>
  <c r="CM1186" i="6"/>
  <c r="BP1186" i="6"/>
  <c r="BU1186" i="6"/>
  <c r="CY1186" i="6"/>
  <c r="CA1186" i="6"/>
  <c r="BX1186" i="6"/>
  <c r="CS1186" i="6"/>
  <c r="AS1185" i="6"/>
  <c r="AU1185" i="6"/>
  <c r="J1186" i="6"/>
  <c r="AT1185" i="6"/>
  <c r="DF1184" i="6"/>
  <c r="BV1185" i="6"/>
  <c r="BW1184" i="6"/>
  <c r="DE1184" i="6"/>
  <c r="DG1184" i="6"/>
  <c r="BT1184" i="6"/>
  <c r="CB1183" i="6"/>
  <c r="CC1183" i="6" s="1"/>
  <c r="P1184" i="6"/>
  <c r="Q1184" i="6" s="1"/>
  <c r="H1185" i="6"/>
  <c r="N1185" i="6" l="1"/>
  <c r="AJ1186" i="6"/>
  <c r="E1186" i="6"/>
  <c r="I1186" i="6"/>
  <c r="B1187" i="6"/>
  <c r="J1187" i="6" s="1"/>
  <c r="AM1186" i="6"/>
  <c r="U1186" i="6"/>
  <c r="AD1186" i="6"/>
  <c r="O1186" i="6"/>
  <c r="X1186" i="6"/>
  <c r="D1186" i="6"/>
  <c r="M1186" i="6"/>
  <c r="AA1186" i="6"/>
  <c r="R1186" i="6"/>
  <c r="F1186" i="6"/>
  <c r="G1186" i="6" s="1"/>
  <c r="A1186" i="6"/>
  <c r="L1186" i="6"/>
  <c r="AP1186" i="6"/>
  <c r="AG1186" i="6"/>
  <c r="BZ1186" i="6"/>
  <c r="BY1187" i="6"/>
  <c r="BN1188" i="6"/>
  <c r="BQ1187" i="6"/>
  <c r="BR1187" i="6"/>
  <c r="BS1187" i="6" s="1"/>
  <c r="BU1187" i="6"/>
  <c r="CG1187" i="6"/>
  <c r="CM1187" i="6"/>
  <c r="CA1187" i="6"/>
  <c r="CS1187" i="6"/>
  <c r="BP1187" i="6"/>
  <c r="CY1187" i="6"/>
  <c r="BM1187" i="6"/>
  <c r="BX1187" i="6"/>
  <c r="AS1186" i="6"/>
  <c r="AU1186" i="6"/>
  <c r="K1186" i="6"/>
  <c r="AT1186" i="6"/>
  <c r="DF1185" i="6"/>
  <c r="DG1185" i="6"/>
  <c r="DE1185" i="6"/>
  <c r="BV1186" i="6"/>
  <c r="BW1185" i="6"/>
  <c r="BT1185" i="6"/>
  <c r="CB1184" i="6"/>
  <c r="CC1184" i="6" s="1"/>
  <c r="H1186" i="6"/>
  <c r="P1185" i="6"/>
  <c r="Q1185" i="6" s="1"/>
  <c r="R1187" i="6" l="1"/>
  <c r="AG1187" i="6"/>
  <c r="AJ1187" i="6"/>
  <c r="B1188" i="6"/>
  <c r="J1188" i="6" s="1"/>
  <c r="A1187" i="6"/>
  <c r="M1187" i="6"/>
  <c r="O1187" i="6"/>
  <c r="I1187" i="6"/>
  <c r="K1187" i="6" s="1"/>
  <c r="L1187" i="6"/>
  <c r="AA1187" i="6"/>
  <c r="AM1187" i="6"/>
  <c r="AD1187" i="6"/>
  <c r="D1187" i="6"/>
  <c r="F1187" i="6"/>
  <c r="G1187" i="6" s="1"/>
  <c r="AP1187" i="6"/>
  <c r="E1187" i="6"/>
  <c r="X1187" i="6"/>
  <c r="U1187" i="6"/>
  <c r="N1186" i="6"/>
  <c r="BZ1187" i="6"/>
  <c r="BY1188" i="6"/>
  <c r="BN1189" i="6"/>
  <c r="BU1188" i="6"/>
  <c r="BP1188" i="6"/>
  <c r="CS1188" i="6"/>
  <c r="CA1188" i="6"/>
  <c r="BM1188" i="6"/>
  <c r="BQ1188" i="6"/>
  <c r="CG1188" i="6"/>
  <c r="CM1188" i="6"/>
  <c r="BX1188" i="6"/>
  <c r="BR1188" i="6"/>
  <c r="BS1188" i="6" s="1"/>
  <c r="CY1188" i="6"/>
  <c r="AU1187" i="6"/>
  <c r="AT1187" i="6"/>
  <c r="AS1187" i="6"/>
  <c r="BW1186" i="6"/>
  <c r="DF1186" i="6"/>
  <c r="BV1187" i="6"/>
  <c r="DE1186" i="6"/>
  <c r="DG1186" i="6"/>
  <c r="BT1186" i="6"/>
  <c r="CB1185" i="6"/>
  <c r="CC1185" i="6" s="1"/>
  <c r="P1186" i="6"/>
  <c r="Q1186" i="6" s="1"/>
  <c r="H1187" i="6"/>
  <c r="X1188" i="6" l="1"/>
  <c r="B1189" i="6"/>
  <c r="M1188" i="6"/>
  <c r="U1188" i="6"/>
  <c r="AD1188" i="6"/>
  <c r="AA1188" i="6"/>
  <c r="E1188" i="6"/>
  <c r="R1188" i="6"/>
  <c r="O1188" i="6"/>
  <c r="I1188" i="6"/>
  <c r="AG1188" i="6"/>
  <c r="D1188" i="6"/>
  <c r="L1188" i="6"/>
  <c r="AP1188" i="6"/>
  <c r="A1188" i="6"/>
  <c r="F1188" i="6"/>
  <c r="G1188" i="6" s="1"/>
  <c r="AJ1188" i="6"/>
  <c r="AM1188" i="6"/>
  <c r="N1187" i="6"/>
  <c r="BZ1188" i="6"/>
  <c r="BY1189" i="6"/>
  <c r="BN1190" i="6"/>
  <c r="BU1189" i="6"/>
  <c r="CS1189" i="6"/>
  <c r="BP1189" i="6"/>
  <c r="BR1189" i="6"/>
  <c r="BS1189" i="6" s="1"/>
  <c r="CG1189" i="6"/>
  <c r="CM1189" i="6"/>
  <c r="BQ1189" i="6"/>
  <c r="CY1189" i="6"/>
  <c r="BX1189" i="6"/>
  <c r="CA1189" i="6"/>
  <c r="BM1189" i="6"/>
  <c r="AT1188" i="6"/>
  <c r="AU1188" i="6"/>
  <c r="K1188" i="6"/>
  <c r="AS1188" i="6"/>
  <c r="J1189" i="6"/>
  <c r="BV1188" i="6"/>
  <c r="DF1187" i="6"/>
  <c r="BW1187" i="6"/>
  <c r="DE1187" i="6"/>
  <c r="DG1187" i="6"/>
  <c r="BT1187" i="6"/>
  <c r="CB1186" i="6"/>
  <c r="CC1186" i="6" s="1"/>
  <c r="P1187" i="6"/>
  <c r="Q1187" i="6" s="1"/>
  <c r="H1188" i="6"/>
  <c r="N1188" i="6" l="1"/>
  <c r="R1189" i="6"/>
  <c r="A1189" i="6"/>
  <c r="AA1189" i="6"/>
  <c r="AP1189" i="6"/>
  <c r="O1189" i="6"/>
  <c r="M1189" i="6"/>
  <c r="D1189" i="6"/>
  <c r="I1189" i="6"/>
  <c r="U1189" i="6"/>
  <c r="AJ1189" i="6"/>
  <c r="AG1189" i="6"/>
  <c r="B1190" i="6"/>
  <c r="F1189" i="6"/>
  <c r="G1189" i="6" s="1"/>
  <c r="AM1189" i="6"/>
  <c r="AD1189" i="6"/>
  <c r="E1189" i="6"/>
  <c r="X1189" i="6"/>
  <c r="L1189" i="6"/>
  <c r="BZ1189" i="6"/>
  <c r="BY1190" i="6"/>
  <c r="BN1191" i="6"/>
  <c r="BQ1190" i="6"/>
  <c r="CG1190" i="6"/>
  <c r="CM1190" i="6"/>
  <c r="BX1190" i="6"/>
  <c r="BU1190" i="6"/>
  <c r="CS1190" i="6"/>
  <c r="BM1190" i="6"/>
  <c r="CA1190" i="6"/>
  <c r="CY1190" i="6"/>
  <c r="BP1190" i="6"/>
  <c r="AT1189" i="6"/>
  <c r="AS1189" i="6"/>
  <c r="K1189" i="6"/>
  <c r="AU1189" i="6"/>
  <c r="J1190" i="6"/>
  <c r="DG1188" i="6"/>
  <c r="DF1188" i="6"/>
  <c r="BV1189" i="6"/>
  <c r="BW1188" i="6"/>
  <c r="DE1188" i="6"/>
  <c r="BT1188" i="6"/>
  <c r="CB1187" i="6"/>
  <c r="CC1187" i="6" s="1"/>
  <c r="H1189" i="6"/>
  <c r="P1188" i="6"/>
  <c r="Q1188" i="6" s="1"/>
  <c r="N1189" i="6" l="1"/>
  <c r="AJ1190" i="6"/>
  <c r="I1190" i="6"/>
  <c r="B1191" i="6"/>
  <c r="J1191" i="6" s="1"/>
  <c r="M1190" i="6"/>
  <c r="E1190" i="6"/>
  <c r="X1190" i="6"/>
  <c r="O1190" i="6"/>
  <c r="AD1190" i="6"/>
  <c r="A1190" i="6"/>
  <c r="D1190" i="6"/>
  <c r="AG1190" i="6"/>
  <c r="AM1190" i="6"/>
  <c r="AP1190" i="6"/>
  <c r="AA1190" i="6"/>
  <c r="F1190" i="6"/>
  <c r="G1190" i="6" s="1"/>
  <c r="R1190" i="6"/>
  <c r="L1190" i="6"/>
  <c r="U1190" i="6"/>
  <c r="BR1190" i="6"/>
  <c r="BS1190" i="6" s="1"/>
  <c r="BY1191" i="6"/>
  <c r="BN1192" i="6"/>
  <c r="BQ1191" i="6"/>
  <c r="BX1191" i="6"/>
  <c r="BU1191" i="6"/>
  <c r="CA1191" i="6"/>
  <c r="CG1191" i="6"/>
  <c r="CM1191" i="6"/>
  <c r="CS1191" i="6"/>
  <c r="BM1191" i="6"/>
  <c r="BR1191" i="6"/>
  <c r="CY1191" i="6"/>
  <c r="BP1191" i="6"/>
  <c r="BZ1190" i="6"/>
  <c r="AT1190" i="6"/>
  <c r="AU1190" i="6"/>
  <c r="K1190" i="6"/>
  <c r="AS1190" i="6"/>
  <c r="BW1189" i="6"/>
  <c r="DF1189" i="6"/>
  <c r="DE1189" i="6"/>
  <c r="BV1190" i="6"/>
  <c r="DG1189" i="6"/>
  <c r="BT1189" i="6"/>
  <c r="CB1188" i="6"/>
  <c r="CC1188" i="6" s="1"/>
  <c r="P1189" i="6"/>
  <c r="Q1189" i="6" s="1"/>
  <c r="H1190" i="6"/>
  <c r="BS1191" i="6" l="1"/>
  <c r="BZ1191" i="6"/>
  <c r="M1191" i="6"/>
  <c r="AA1191" i="6"/>
  <c r="R1191" i="6"/>
  <c r="F1191" i="6"/>
  <c r="G1191" i="6" s="1"/>
  <c r="L1191" i="6"/>
  <c r="I1191" i="6"/>
  <c r="K1191" i="6" s="1"/>
  <c r="AG1191" i="6"/>
  <c r="AJ1191" i="6"/>
  <c r="O1191" i="6"/>
  <c r="X1191" i="6"/>
  <c r="U1191" i="6"/>
  <c r="AP1191" i="6"/>
  <c r="B1192" i="6"/>
  <c r="AM1191" i="6"/>
  <c r="AD1191" i="6"/>
  <c r="E1191" i="6"/>
  <c r="D1191" i="6"/>
  <c r="A1191" i="6"/>
  <c r="N1190" i="6"/>
  <c r="BY1192" i="6"/>
  <c r="BN1193" i="6"/>
  <c r="BU1192" i="6"/>
  <c r="CS1192" i="6"/>
  <c r="BP1192" i="6"/>
  <c r="CA1192" i="6"/>
  <c r="BQ1192" i="6"/>
  <c r="CG1192" i="6"/>
  <c r="CM1192" i="6"/>
  <c r="BX1192" i="6"/>
  <c r="BM1192" i="6"/>
  <c r="CY1192" i="6"/>
  <c r="BR1192" i="6"/>
  <c r="BS1192" i="6" s="1"/>
  <c r="AU1191" i="6"/>
  <c r="AS1191" i="6"/>
  <c r="AT1191" i="6"/>
  <c r="DG1190" i="6"/>
  <c r="BV1191" i="6"/>
  <c r="DF1190" i="6"/>
  <c r="BW1190" i="6"/>
  <c r="DE1190" i="6"/>
  <c r="BT1190" i="6"/>
  <c r="CB1189" i="6"/>
  <c r="CC1189" i="6" s="1"/>
  <c r="H1191" i="6"/>
  <c r="P1190" i="6"/>
  <c r="Q1190" i="6" s="1"/>
  <c r="N1191" i="6" l="1"/>
  <c r="M1192" i="6"/>
  <c r="AA1192" i="6"/>
  <c r="AD1192" i="6"/>
  <c r="AG1192" i="6"/>
  <c r="AJ1192" i="6"/>
  <c r="X1192" i="6"/>
  <c r="F1192" i="6"/>
  <c r="G1192" i="6" s="1"/>
  <c r="I1192" i="6"/>
  <c r="E1192" i="6"/>
  <c r="O1192" i="6"/>
  <c r="U1192" i="6"/>
  <c r="B1193" i="6"/>
  <c r="BR1193" i="6" s="1"/>
  <c r="BS1193" i="6" s="1"/>
  <c r="A1192" i="6"/>
  <c r="AM1192" i="6"/>
  <c r="AP1192" i="6"/>
  <c r="D1192" i="6"/>
  <c r="R1192" i="6"/>
  <c r="L1192" i="6"/>
  <c r="J1192" i="6"/>
  <c r="AU1192" i="6" s="1"/>
  <c r="BZ1192" i="6"/>
  <c r="BY1193" i="6"/>
  <c r="BN1194" i="6"/>
  <c r="BX1193" i="6"/>
  <c r="CA1193" i="6"/>
  <c r="BP1193" i="6"/>
  <c r="BM1193" i="6"/>
  <c r="CS1193" i="6"/>
  <c r="BQ1193" i="6"/>
  <c r="CG1193" i="6"/>
  <c r="CM1193" i="6"/>
  <c r="CY1193" i="6"/>
  <c r="BU1193" i="6"/>
  <c r="DE1191" i="6"/>
  <c r="BW1191" i="6"/>
  <c r="DF1191" i="6"/>
  <c r="BV1192" i="6"/>
  <c r="DG1191" i="6"/>
  <c r="BT1191" i="6"/>
  <c r="CB1190" i="6"/>
  <c r="CC1190" i="6" s="1"/>
  <c r="H1192" i="6"/>
  <c r="P1191" i="6"/>
  <c r="Q1191" i="6" s="1"/>
  <c r="AS1192" i="6" l="1"/>
  <c r="AT1192" i="6"/>
  <c r="K1192" i="6"/>
  <c r="N1192" i="6"/>
  <c r="X1193" i="6"/>
  <c r="O1193" i="6"/>
  <c r="R1193" i="6"/>
  <c r="F1193" i="6"/>
  <c r="G1193" i="6" s="1"/>
  <c r="AD1193" i="6"/>
  <c r="U1193" i="6"/>
  <c r="AA1193" i="6"/>
  <c r="M1193" i="6"/>
  <c r="D1193" i="6"/>
  <c r="B1194" i="6"/>
  <c r="E1193" i="6"/>
  <c r="A1193" i="6"/>
  <c r="AM1193" i="6"/>
  <c r="AJ1193" i="6"/>
  <c r="AG1193" i="6"/>
  <c r="I1193" i="6"/>
  <c r="AP1193" i="6"/>
  <c r="L1193" i="6"/>
  <c r="J1193" i="6"/>
  <c r="K1193" i="6" s="1"/>
  <c r="BZ1193" i="6"/>
  <c r="BY1194" i="6"/>
  <c r="BN1195" i="6"/>
  <c r="CG1194" i="6"/>
  <c r="CM1194" i="6"/>
  <c r="BM1194" i="6"/>
  <c r="BU1194" i="6"/>
  <c r="CS1194" i="6"/>
  <c r="CY1194" i="6"/>
  <c r="BQ1194" i="6"/>
  <c r="BX1194" i="6"/>
  <c r="BP1194" i="6"/>
  <c r="CA1194" i="6"/>
  <c r="BV1193" i="6"/>
  <c r="BW1192" i="6"/>
  <c r="DG1192" i="6"/>
  <c r="DF1192" i="6"/>
  <c r="DE1192" i="6"/>
  <c r="BT1192" i="6"/>
  <c r="CB1191" i="6"/>
  <c r="CC1191" i="6" s="1"/>
  <c r="P1192" i="6"/>
  <c r="Q1192" i="6" s="1"/>
  <c r="H1193" i="6"/>
  <c r="J1194" i="6" l="1"/>
  <c r="AS1194" i="6" s="1"/>
  <c r="AS1193" i="6"/>
  <c r="AU1193" i="6"/>
  <c r="AT1193" i="6"/>
  <c r="N1193" i="6"/>
  <c r="R1194" i="6"/>
  <c r="F1194" i="6"/>
  <c r="G1194" i="6" s="1"/>
  <c r="AP1194" i="6"/>
  <c r="U1194" i="6"/>
  <c r="X1194" i="6"/>
  <c r="D1194" i="6"/>
  <c r="AG1194" i="6"/>
  <c r="M1194" i="6"/>
  <c r="AM1194" i="6"/>
  <c r="L1194" i="6"/>
  <c r="B1195" i="6"/>
  <c r="BR1195" i="6" s="1"/>
  <c r="A1194" i="6"/>
  <c r="E1194" i="6"/>
  <c r="AA1194" i="6"/>
  <c r="AJ1194" i="6"/>
  <c r="O1194" i="6"/>
  <c r="AD1194" i="6"/>
  <c r="I1194" i="6"/>
  <c r="BR1194" i="6"/>
  <c r="BS1194" i="6" s="1"/>
  <c r="BZ1194" i="6"/>
  <c r="BY1195" i="6"/>
  <c r="BN1196" i="6"/>
  <c r="BM1195" i="6"/>
  <c r="CG1195" i="6"/>
  <c r="CM1195" i="6"/>
  <c r="BU1195" i="6"/>
  <c r="CA1195" i="6"/>
  <c r="CS1195" i="6"/>
  <c r="BQ1195" i="6"/>
  <c r="CY1195" i="6"/>
  <c r="BX1195" i="6"/>
  <c r="BP1195" i="6"/>
  <c r="AU1194" i="6"/>
  <c r="BW1193" i="6"/>
  <c r="DE1193" i="6"/>
  <c r="DF1193" i="6"/>
  <c r="BV1194" i="6"/>
  <c r="DG1193" i="6"/>
  <c r="BT1193" i="6"/>
  <c r="CB1192" i="6"/>
  <c r="CC1192" i="6" s="1"/>
  <c r="P1193" i="6"/>
  <c r="Q1193" i="6" s="1"/>
  <c r="H1194" i="6"/>
  <c r="AT1194" i="6" l="1"/>
  <c r="K1194" i="6"/>
  <c r="BS1195" i="6"/>
  <c r="J1195" i="6"/>
  <c r="J1196" i="6" s="1"/>
  <c r="N1194" i="6"/>
  <c r="BZ1195" i="6"/>
  <c r="AJ1195" i="6"/>
  <c r="D1195" i="6"/>
  <c r="I1195" i="6"/>
  <c r="AD1195" i="6"/>
  <c r="R1195" i="6"/>
  <c r="X1195" i="6"/>
  <c r="O1195" i="6"/>
  <c r="B1196" i="6"/>
  <c r="U1195" i="6"/>
  <c r="AG1195" i="6"/>
  <c r="M1195" i="6"/>
  <c r="A1195" i="6"/>
  <c r="AP1195" i="6"/>
  <c r="L1195" i="6"/>
  <c r="F1195" i="6"/>
  <c r="G1195" i="6" s="1"/>
  <c r="E1195" i="6"/>
  <c r="AM1195" i="6"/>
  <c r="AA1195" i="6"/>
  <c r="BY1196" i="6"/>
  <c r="BN1197" i="6"/>
  <c r="CS1196" i="6"/>
  <c r="CA1196" i="6"/>
  <c r="BQ1196" i="6"/>
  <c r="BR1196" i="6"/>
  <c r="CG1196" i="6"/>
  <c r="CM1196" i="6"/>
  <c r="BP1196" i="6"/>
  <c r="BX1196" i="6"/>
  <c r="BU1196" i="6"/>
  <c r="CY1196" i="6"/>
  <c r="BM1196" i="6"/>
  <c r="AS1195" i="6"/>
  <c r="AU1195" i="6"/>
  <c r="AT1195" i="6"/>
  <c r="DG1194" i="6"/>
  <c r="DE1194" i="6"/>
  <c r="BW1194" i="6"/>
  <c r="BV1195" i="6"/>
  <c r="DF1194" i="6"/>
  <c r="BT1194" i="6"/>
  <c r="CB1193" i="6"/>
  <c r="CC1193" i="6" s="1"/>
  <c r="P1194" i="6"/>
  <c r="Q1194" i="6" s="1"/>
  <c r="H1195" i="6"/>
  <c r="K1195" i="6" l="1"/>
  <c r="P1195" i="6" s="1"/>
  <c r="Q1195" i="6" s="1"/>
  <c r="N1195" i="6"/>
  <c r="BS1196" i="6"/>
  <c r="X1196" i="6"/>
  <c r="D1196" i="6"/>
  <c r="R1196" i="6"/>
  <c r="AD1196" i="6"/>
  <c r="B1197" i="6"/>
  <c r="J1197" i="6" s="1"/>
  <c r="AA1196" i="6"/>
  <c r="U1196" i="6"/>
  <c r="AG1196" i="6"/>
  <c r="AJ1196" i="6"/>
  <c r="A1196" i="6"/>
  <c r="AM1196" i="6"/>
  <c r="M1196" i="6"/>
  <c r="L1196" i="6"/>
  <c r="O1196" i="6"/>
  <c r="I1196" i="6"/>
  <c r="AP1196" i="6"/>
  <c r="F1196" i="6"/>
  <c r="G1196" i="6" s="1"/>
  <c r="E1196" i="6"/>
  <c r="BZ1196" i="6"/>
  <c r="BY1197" i="6"/>
  <c r="BN1198" i="6"/>
  <c r="BQ1197" i="6"/>
  <c r="CS1197" i="6"/>
  <c r="BM1197" i="6"/>
  <c r="CG1197" i="6"/>
  <c r="CM1197" i="6"/>
  <c r="CY1197" i="6"/>
  <c r="CA1197" i="6"/>
  <c r="BU1197" i="6"/>
  <c r="BP1197" i="6"/>
  <c r="BX1197" i="6"/>
  <c r="AT1196" i="6"/>
  <c r="AU1196" i="6"/>
  <c r="AS1196" i="6"/>
  <c r="K1196" i="6"/>
  <c r="BW1195" i="6"/>
  <c r="BV1196" i="6"/>
  <c r="DG1195" i="6"/>
  <c r="DE1195" i="6"/>
  <c r="DF1195" i="6"/>
  <c r="BT1195" i="6"/>
  <c r="CB1194" i="6"/>
  <c r="CC1194" i="6" s="1"/>
  <c r="H1196" i="6"/>
  <c r="N1196" i="6" l="1"/>
  <c r="BZ1197" i="6"/>
  <c r="AJ1197" i="6"/>
  <c r="AG1197" i="6"/>
  <c r="D1197" i="6"/>
  <c r="R1197" i="6"/>
  <c r="AD1197" i="6"/>
  <c r="O1197" i="6"/>
  <c r="F1197" i="6"/>
  <c r="G1197" i="6" s="1"/>
  <c r="AP1197" i="6"/>
  <c r="U1197" i="6"/>
  <c r="AA1197" i="6"/>
  <c r="X1197" i="6"/>
  <c r="E1197" i="6"/>
  <c r="M1197" i="6"/>
  <c r="I1197" i="6"/>
  <c r="K1197" i="6" s="1"/>
  <c r="A1197" i="6"/>
  <c r="AM1197" i="6"/>
  <c r="L1197" i="6"/>
  <c r="B1198" i="6"/>
  <c r="BR1198" i="6" s="1"/>
  <c r="BR1197" i="6"/>
  <c r="BS1197" i="6" s="1"/>
  <c r="BY1198" i="6"/>
  <c r="BN1199" i="6"/>
  <c r="BQ1198" i="6"/>
  <c r="CG1198" i="6"/>
  <c r="BX1198" i="6"/>
  <c r="BU1198" i="6"/>
  <c r="CS1198" i="6"/>
  <c r="CM1198" i="6"/>
  <c r="CY1198" i="6"/>
  <c r="BP1198" i="6"/>
  <c r="BM1198" i="6"/>
  <c r="CA1198" i="6"/>
  <c r="AS1197" i="6"/>
  <c r="AU1197" i="6"/>
  <c r="AT1197" i="6"/>
  <c r="DF1196" i="6"/>
  <c r="BW1196" i="6"/>
  <c r="BV1197" i="6"/>
  <c r="DG1196" i="6"/>
  <c r="DE1196" i="6"/>
  <c r="BT1196" i="6"/>
  <c r="CB1195" i="6"/>
  <c r="CC1195" i="6" s="1"/>
  <c r="H1197" i="6"/>
  <c r="P1196" i="6"/>
  <c r="Q1196" i="6" s="1"/>
  <c r="J1198" i="6" l="1"/>
  <c r="AU1198" i="6" s="1"/>
  <c r="BS1198" i="6"/>
  <c r="D1198" i="6"/>
  <c r="AG1198" i="6"/>
  <c r="X1198" i="6"/>
  <c r="F1198" i="6"/>
  <c r="G1198" i="6" s="1"/>
  <c r="AA1198" i="6"/>
  <c r="AM1198" i="6"/>
  <c r="AJ1198" i="6"/>
  <c r="A1198" i="6"/>
  <c r="I1198" i="6"/>
  <c r="AD1198" i="6"/>
  <c r="AP1198" i="6"/>
  <c r="B1199" i="6"/>
  <c r="E1198" i="6"/>
  <c r="O1198" i="6"/>
  <c r="R1198" i="6"/>
  <c r="L1198" i="6"/>
  <c r="M1198" i="6"/>
  <c r="U1198" i="6"/>
  <c r="N1197" i="6"/>
  <c r="BZ1198" i="6"/>
  <c r="BY1199" i="6"/>
  <c r="BN1200" i="6"/>
  <c r="BQ1199" i="6"/>
  <c r="BX1199" i="6"/>
  <c r="CA1199" i="6"/>
  <c r="CM1199" i="6"/>
  <c r="BU1199" i="6"/>
  <c r="BR1199" i="6"/>
  <c r="CG1199" i="6"/>
  <c r="CS1199" i="6"/>
  <c r="BM1199" i="6"/>
  <c r="CY1199" i="6"/>
  <c r="BP1199" i="6"/>
  <c r="J1199" i="6"/>
  <c r="BV1198" i="6"/>
  <c r="DF1197" i="6"/>
  <c r="DE1197" i="6"/>
  <c r="DG1197" i="6"/>
  <c r="BW1197" i="6"/>
  <c r="BT1197" i="6"/>
  <c r="CB1196" i="6"/>
  <c r="CC1196" i="6" s="1"/>
  <c r="P1197" i="6"/>
  <c r="Q1197" i="6" s="1"/>
  <c r="H1198" i="6"/>
  <c r="AT1198" i="6" l="1"/>
  <c r="AS1198" i="6"/>
  <c r="K1198" i="6"/>
  <c r="N1198" i="6"/>
  <c r="BS1199" i="6"/>
  <c r="BZ1199" i="6"/>
  <c r="AD1199" i="6"/>
  <c r="O1199" i="6"/>
  <c r="U1199" i="6"/>
  <c r="R1199" i="6"/>
  <c r="A1199" i="6"/>
  <c r="I1199" i="6"/>
  <c r="K1199" i="6" s="1"/>
  <c r="X1199" i="6"/>
  <c r="AG1199" i="6"/>
  <c r="M1199" i="6"/>
  <c r="L1199" i="6"/>
  <c r="E1199" i="6"/>
  <c r="F1199" i="6"/>
  <c r="G1199" i="6" s="1"/>
  <c r="AP1199" i="6"/>
  <c r="D1199" i="6"/>
  <c r="B1200" i="6"/>
  <c r="AJ1199" i="6"/>
  <c r="AA1199" i="6"/>
  <c r="AM1199" i="6"/>
  <c r="BY1200" i="6"/>
  <c r="BN1201" i="6"/>
  <c r="BU1200" i="6"/>
  <c r="CS1200" i="6"/>
  <c r="BP1200" i="6"/>
  <c r="BQ1200" i="6"/>
  <c r="BX1200" i="6"/>
  <c r="BR1200" i="6"/>
  <c r="BM1200" i="6"/>
  <c r="CG1200" i="6"/>
  <c r="CM1200" i="6"/>
  <c r="CA1200" i="6"/>
  <c r="CY1200" i="6"/>
  <c r="AT1199" i="6"/>
  <c r="AU1199" i="6"/>
  <c r="AS1199" i="6"/>
  <c r="BV1199" i="6"/>
  <c r="DG1198" i="6"/>
  <c r="BW1198" i="6"/>
  <c r="DF1198" i="6"/>
  <c r="DE1198" i="6"/>
  <c r="BT1198" i="6"/>
  <c r="CB1197" i="6"/>
  <c r="CC1197" i="6" s="1"/>
  <c r="P1198" i="6"/>
  <c r="Q1198" i="6" s="1"/>
  <c r="H1199" i="6"/>
  <c r="BS1200" i="6" l="1"/>
  <c r="N1199" i="6"/>
  <c r="R1200" i="6"/>
  <c r="O1200" i="6"/>
  <c r="AM1200" i="6"/>
  <c r="X1200" i="6"/>
  <c r="B1201" i="6"/>
  <c r="BR1201" i="6" s="1"/>
  <c r="M1200" i="6"/>
  <c r="F1200" i="6"/>
  <c r="G1200" i="6" s="1"/>
  <c r="U1200" i="6"/>
  <c r="AA1200" i="6"/>
  <c r="E1200" i="6"/>
  <c r="AP1200" i="6"/>
  <c r="A1200" i="6"/>
  <c r="AJ1200" i="6"/>
  <c r="AG1200" i="6"/>
  <c r="AD1200" i="6"/>
  <c r="I1200" i="6"/>
  <c r="L1200" i="6"/>
  <c r="D1200" i="6"/>
  <c r="J1200" i="6"/>
  <c r="AS1200" i="6" s="1"/>
  <c r="BZ1200" i="6"/>
  <c r="BY1201" i="6"/>
  <c r="BN1202" i="6"/>
  <c r="BP1201" i="6"/>
  <c r="BM1201" i="6"/>
  <c r="CS1201" i="6"/>
  <c r="BX1201" i="6"/>
  <c r="CG1201" i="6"/>
  <c r="CM1201" i="6"/>
  <c r="CY1201" i="6"/>
  <c r="BQ1201" i="6"/>
  <c r="BU1201" i="6"/>
  <c r="CA1201" i="6"/>
  <c r="DG1199" i="6"/>
  <c r="DE1199" i="6"/>
  <c r="BW1199" i="6"/>
  <c r="BV1200" i="6"/>
  <c r="DF1199" i="6"/>
  <c r="BT1199" i="6"/>
  <c r="CB1198" i="6"/>
  <c r="CC1198" i="6" s="1"/>
  <c r="P1199" i="6"/>
  <c r="Q1199" i="6" s="1"/>
  <c r="H1200" i="6"/>
  <c r="AT1200" i="6" l="1"/>
  <c r="K1200" i="6"/>
  <c r="AU1200" i="6"/>
  <c r="BS1201" i="6"/>
  <c r="J1201" i="6"/>
  <c r="AT1201" i="6" s="1"/>
  <c r="N1200" i="6"/>
  <c r="X1201" i="6"/>
  <c r="I1201" i="6"/>
  <c r="M1201" i="6"/>
  <c r="E1201" i="6"/>
  <c r="R1201" i="6"/>
  <c r="F1201" i="6"/>
  <c r="G1201" i="6" s="1"/>
  <c r="O1201" i="6"/>
  <c r="D1201" i="6"/>
  <c r="L1201" i="6"/>
  <c r="AJ1201" i="6"/>
  <c r="U1201" i="6"/>
  <c r="B1202" i="6"/>
  <c r="AD1201" i="6"/>
  <c r="AP1201" i="6"/>
  <c r="AA1201" i="6"/>
  <c r="A1201" i="6"/>
  <c r="AM1201" i="6"/>
  <c r="AG1201" i="6"/>
  <c r="BZ1201" i="6"/>
  <c r="BY1202" i="6"/>
  <c r="BN1203" i="6"/>
  <c r="CG1202" i="6"/>
  <c r="CM1202" i="6"/>
  <c r="BM1202" i="6"/>
  <c r="BU1202" i="6"/>
  <c r="BQ1202" i="6"/>
  <c r="BX1202" i="6"/>
  <c r="BP1202" i="6"/>
  <c r="CA1202" i="6"/>
  <c r="CY1202" i="6"/>
  <c r="CS1202" i="6"/>
  <c r="BV1201" i="6"/>
  <c r="DF1200" i="6"/>
  <c r="BW1200" i="6"/>
  <c r="DE1200" i="6"/>
  <c r="DG1200" i="6"/>
  <c r="BT1200" i="6"/>
  <c r="CB1199" i="6"/>
  <c r="CC1199" i="6" s="1"/>
  <c r="H1201" i="6"/>
  <c r="P1200" i="6"/>
  <c r="Q1200" i="6" s="1"/>
  <c r="AU1201" i="6" l="1"/>
  <c r="AS1201" i="6"/>
  <c r="K1201" i="6"/>
  <c r="P1201" i="6" s="1"/>
  <c r="Q1201" i="6" s="1"/>
  <c r="N1201" i="6"/>
  <c r="X1202" i="6"/>
  <c r="I1202" i="6"/>
  <c r="R1202" i="6"/>
  <c r="AG1202" i="6"/>
  <c r="AP1202" i="6"/>
  <c r="L1202" i="6"/>
  <c r="AJ1202" i="6"/>
  <c r="F1202" i="6"/>
  <c r="G1202" i="6" s="1"/>
  <c r="O1202" i="6"/>
  <c r="AD1202" i="6"/>
  <c r="E1202" i="6"/>
  <c r="U1202" i="6"/>
  <c r="B1203" i="6"/>
  <c r="M1202" i="6"/>
  <c r="D1202" i="6"/>
  <c r="AM1202" i="6"/>
  <c r="AA1202" i="6"/>
  <c r="A1202" i="6"/>
  <c r="J1202" i="6"/>
  <c r="BR1202" i="6"/>
  <c r="BS1202" i="6" s="1"/>
  <c r="BY1203" i="6"/>
  <c r="BN1204" i="6"/>
  <c r="BM1203" i="6"/>
  <c r="CA1203" i="6"/>
  <c r="CG1203" i="6"/>
  <c r="CM1203" i="6"/>
  <c r="BU1203" i="6"/>
  <c r="CS1203" i="6"/>
  <c r="BQ1203" i="6"/>
  <c r="BX1203" i="6"/>
  <c r="BP1203" i="6"/>
  <c r="CY1203" i="6"/>
  <c r="BZ1202" i="6"/>
  <c r="BW1201" i="6"/>
  <c r="DF1201" i="6"/>
  <c r="BV1202" i="6"/>
  <c r="DE1201" i="6"/>
  <c r="DG1201" i="6"/>
  <c r="BT1201" i="6"/>
  <c r="CB1200" i="6"/>
  <c r="CC1200" i="6" s="1"/>
  <c r="H1202" i="6"/>
  <c r="K1202" i="6" l="1"/>
  <c r="AS1202" i="6"/>
  <c r="J1203" i="6"/>
  <c r="AT1203" i="6" s="1"/>
  <c r="AT1202" i="6"/>
  <c r="AU1202" i="6"/>
  <c r="N1202" i="6"/>
  <c r="AJ1203" i="6"/>
  <c r="F1203" i="6"/>
  <c r="G1203" i="6" s="1"/>
  <c r="B1204" i="6"/>
  <c r="BR1204" i="6" s="1"/>
  <c r="X1203" i="6"/>
  <c r="U1203" i="6"/>
  <c r="M1203" i="6"/>
  <c r="AA1203" i="6"/>
  <c r="AP1203" i="6"/>
  <c r="O1203" i="6"/>
  <c r="AM1203" i="6"/>
  <c r="R1203" i="6"/>
  <c r="AD1203" i="6"/>
  <c r="AG1203" i="6"/>
  <c r="A1203" i="6"/>
  <c r="L1203" i="6"/>
  <c r="E1203" i="6"/>
  <c r="D1203" i="6"/>
  <c r="I1203" i="6"/>
  <c r="K1203" i="6" s="1"/>
  <c r="BR1203" i="6"/>
  <c r="BS1203" i="6" s="1"/>
  <c r="BZ1203" i="6"/>
  <c r="BY1204" i="6"/>
  <c r="BN1205" i="6"/>
  <c r="CS1204" i="6"/>
  <c r="BQ1204" i="6"/>
  <c r="BU1204" i="6"/>
  <c r="CG1204" i="6"/>
  <c r="CM1204" i="6"/>
  <c r="BP1204" i="6"/>
  <c r="BM1204" i="6"/>
  <c r="CA1204" i="6"/>
  <c r="BX1204" i="6"/>
  <c r="CY1204" i="6"/>
  <c r="AU1203" i="6"/>
  <c r="DG1202" i="6"/>
  <c r="BW1202" i="6"/>
  <c r="DE1202" i="6"/>
  <c r="BV1203" i="6"/>
  <c r="DF1202" i="6"/>
  <c r="BT1202" i="6"/>
  <c r="CB1201" i="6"/>
  <c r="CC1201" i="6" s="1"/>
  <c r="H1203" i="6"/>
  <c r="P1202" i="6"/>
  <c r="Q1202" i="6" s="1"/>
  <c r="AS1203" i="6" l="1"/>
  <c r="J1204" i="6"/>
  <c r="BS1204" i="6"/>
  <c r="AD1204" i="6"/>
  <c r="A1204" i="6"/>
  <c r="O1204" i="6"/>
  <c r="AP1204" i="6"/>
  <c r="I1204" i="6"/>
  <c r="K1204" i="6" s="1"/>
  <c r="R1204" i="6"/>
  <c r="AA1204" i="6"/>
  <c r="F1204" i="6"/>
  <c r="G1204" i="6" s="1"/>
  <c r="B1205" i="6"/>
  <c r="D1204" i="6"/>
  <c r="M1204" i="6"/>
  <c r="AG1204" i="6"/>
  <c r="E1204" i="6"/>
  <c r="AJ1204" i="6"/>
  <c r="L1204" i="6"/>
  <c r="AM1204" i="6"/>
  <c r="X1204" i="6"/>
  <c r="U1204" i="6"/>
  <c r="N1203" i="6"/>
  <c r="BZ1204" i="6"/>
  <c r="BY1205" i="6"/>
  <c r="CA1205" i="6"/>
  <c r="BU1205" i="6"/>
  <c r="BQ1205" i="6"/>
  <c r="BP1205" i="6"/>
  <c r="CG1205" i="6"/>
  <c r="CS1205" i="6"/>
  <c r="BR1205" i="6"/>
  <c r="CM1205" i="6"/>
  <c r="BX1205" i="6"/>
  <c r="BM1205" i="6"/>
  <c r="CY1205" i="6"/>
  <c r="AS1204" i="6"/>
  <c r="AT1204" i="6"/>
  <c r="AU1204" i="6"/>
  <c r="DF1203" i="6"/>
  <c r="BW1203" i="6"/>
  <c r="DG1203" i="6"/>
  <c r="DE1203" i="6"/>
  <c r="BV1204" i="6"/>
  <c r="BT1203" i="6"/>
  <c r="CB1202" i="6"/>
  <c r="CC1202" i="6" s="1"/>
  <c r="H1204" i="6"/>
  <c r="P1203" i="6"/>
  <c r="Q1203" i="6" s="1"/>
  <c r="BS1205" i="6" l="1"/>
  <c r="N1204" i="6"/>
  <c r="E122" i="8" a="1"/>
  <c r="E122" i="8" s="1"/>
  <c r="F1205" i="6"/>
  <c r="G1205" i="6" s="1"/>
  <c r="AA1205" i="6"/>
  <c r="AP1205" i="6"/>
  <c r="D1205" i="6"/>
  <c r="E1205" i="6"/>
  <c r="AD1205" i="6"/>
  <c r="A1205" i="6"/>
  <c r="AJ1205" i="6"/>
  <c r="AG1205" i="6"/>
  <c r="L1205" i="6"/>
  <c r="X1205" i="6"/>
  <c r="R1205" i="6"/>
  <c r="M1205" i="6"/>
  <c r="AM1205" i="6"/>
  <c r="O1205" i="6"/>
  <c r="U1205" i="6"/>
  <c r="I1205" i="6"/>
  <c r="BZ1205" i="6"/>
  <c r="E125" i="8" a="1"/>
  <c r="E125" i="8" s="1"/>
  <c r="E124" i="8" a="1"/>
  <c r="E124" i="8" s="1"/>
  <c r="E123" i="8" a="1"/>
  <c r="E123" i="8" s="1"/>
  <c r="DG1204" i="6"/>
  <c r="BV1205" i="6"/>
  <c r="DF1204" i="6"/>
  <c r="BW1204" i="6"/>
  <c r="DE1204" i="6"/>
  <c r="BT1204" i="6"/>
  <c r="CB1203" i="6"/>
  <c r="CC1203" i="6" s="1"/>
  <c r="H1205" i="6"/>
  <c r="P1204" i="6"/>
  <c r="Q1204" i="6" s="1"/>
  <c r="N1205" i="6" l="1"/>
  <c r="J1205" i="6"/>
  <c r="D123" i="8" a="1"/>
  <c r="D123" i="8" s="1"/>
  <c r="D122" i="8" a="1"/>
  <c r="D122" i="8" s="1"/>
  <c r="D124" i="8" a="1"/>
  <c r="D124" i="8" s="1"/>
  <c r="D125" i="8" a="1"/>
  <c r="D125" i="8" s="1"/>
  <c r="DE1205" i="6"/>
  <c r="BW1205" i="6"/>
  <c r="DG1205" i="6"/>
  <c r="DF1205" i="6"/>
  <c r="BT1205" i="6"/>
  <c r="CB1204" i="6"/>
  <c r="CC1204" i="6" s="1"/>
  <c r="AT1205" i="6" l="1"/>
  <c r="AU1205" i="6"/>
  <c r="AS1205" i="6"/>
  <c r="K1205" i="6"/>
  <c r="P1205" i="6" s="1"/>
  <c r="Q1205" i="6" s="1"/>
  <c r="CB1205" i="6"/>
  <c r="CC1205" i="6" s="1"/>
  <c r="E130" i="8" s="1" a="1"/>
  <c r="E130" i="8" s="1"/>
  <c r="E129" i="8" l="1" a="1"/>
  <c r="E129" i="8" s="1"/>
  <c r="E128" i="8" a="1"/>
  <c r="E128" i="8" s="1"/>
  <c r="D127" i="8" a="1"/>
  <c r="D127" i="8" s="1"/>
  <c r="D129" i="8" a="1"/>
  <c r="D129" i="8" s="1"/>
  <c r="D128" i="8" a="1"/>
  <c r="D128" i="8" s="1"/>
  <c r="D130" i="8" a="1"/>
  <c r="D130" i="8" s="1"/>
  <c r="E127" i="8" a="1"/>
  <c r="E127" i="8" s="1"/>
  <c r="D131" i="8" l="1"/>
  <c r="E131" i="8"/>
  <c r="S5" i="6" l="1"/>
  <c r="D111" i="8"/>
  <c r="R135" i="6" l="1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5" i="6"/>
  <c r="T6" i="6" s="1"/>
  <c r="U6" i="6" s="1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D116" i="8" s="1" a="1"/>
  <c r="D116" i="8" s="1"/>
  <c r="R74" i="6"/>
  <c r="R75" i="6"/>
  <c r="R76" i="6"/>
  <c r="R71" i="6"/>
  <c r="R73" i="6"/>
  <c r="R72" i="6"/>
  <c r="R81" i="6"/>
  <c r="R78" i="6"/>
  <c r="R82" i="6"/>
  <c r="R83" i="6"/>
  <c r="R79" i="6"/>
  <c r="R94" i="6"/>
  <c r="R95" i="6"/>
  <c r="R96" i="6"/>
  <c r="R97" i="6"/>
  <c r="R98" i="6"/>
  <c r="R99" i="6"/>
  <c r="R100" i="6"/>
  <c r="R101" i="6"/>
  <c r="R102" i="6"/>
  <c r="R103" i="6"/>
  <c r="R84" i="6"/>
  <c r="R86" i="6"/>
  <c r="R88" i="6"/>
  <c r="R90" i="6"/>
  <c r="R93" i="6"/>
  <c r="R85" i="6"/>
  <c r="R87" i="6"/>
  <c r="R89" i="6"/>
  <c r="R91" i="6"/>
  <c r="R77" i="6"/>
  <c r="R109" i="6"/>
  <c r="R113" i="6"/>
  <c r="R117" i="6"/>
  <c r="R106" i="6"/>
  <c r="R80" i="6"/>
  <c r="R111" i="6"/>
  <c r="R116" i="6"/>
  <c r="R120" i="6"/>
  <c r="R107" i="6"/>
  <c r="R114" i="6"/>
  <c r="R118" i="6"/>
  <c r="R92" i="6"/>
  <c r="R115" i="6"/>
  <c r="R123" i="6"/>
  <c r="R112" i="6"/>
  <c r="R108" i="6"/>
  <c r="R121" i="6"/>
  <c r="R130" i="6"/>
  <c r="R104" i="6"/>
  <c r="R124" i="6"/>
  <c r="R126" i="6"/>
  <c r="R127" i="6"/>
  <c r="R134" i="6"/>
  <c r="R119" i="6"/>
  <c r="R122" i="6"/>
  <c r="R105" i="6"/>
  <c r="R128" i="6"/>
  <c r="R132" i="6"/>
  <c r="R110" i="6"/>
  <c r="R133" i="6"/>
  <c r="R129" i="6"/>
  <c r="R125" i="6"/>
  <c r="R131" i="6"/>
  <c r="S6" i="6" l="1"/>
  <c r="S7" i="6" s="1"/>
  <c r="S8" i="6" s="1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S39" i="6" s="1"/>
  <c r="S40" i="6" s="1"/>
  <c r="S41" i="6" s="1"/>
  <c r="S42" i="6" s="1"/>
  <c r="S43" i="6" s="1"/>
  <c r="S44" i="6" s="1"/>
  <c r="S45" i="6" s="1"/>
  <c r="S46" i="6" s="1"/>
  <c r="S47" i="6" s="1"/>
  <c r="S48" i="6" s="1"/>
  <c r="S49" i="6" s="1"/>
  <c r="S50" i="6" s="1"/>
  <c r="S51" i="6" s="1"/>
  <c r="S52" i="6" s="1"/>
  <c r="S53" i="6" s="1"/>
  <c r="S54" i="6" s="1"/>
  <c r="S55" i="6" s="1"/>
  <c r="S56" i="6" s="1"/>
  <c r="S57" i="6" s="1"/>
  <c r="S58" i="6" s="1"/>
  <c r="S59" i="6" s="1"/>
  <c r="S60" i="6" s="1"/>
  <c r="S61" i="6" s="1"/>
  <c r="S62" i="6" s="1"/>
  <c r="S63" i="6" s="1"/>
  <c r="S64" i="6" s="1"/>
  <c r="S65" i="6" s="1"/>
  <c r="S66" i="6" s="1"/>
  <c r="S67" i="6" s="1"/>
  <c r="S68" i="6" s="1"/>
  <c r="S69" i="6" s="1"/>
  <c r="S70" i="6" s="1"/>
  <c r="S71" i="6" s="1"/>
  <c r="S72" i="6" s="1"/>
  <c r="S73" i="6" s="1"/>
  <c r="S74" i="6" s="1"/>
  <c r="S75" i="6" s="1"/>
  <c r="S76" i="6" s="1"/>
  <c r="S77" i="6" s="1"/>
  <c r="S78" i="6" s="1"/>
  <c r="S79" i="6" s="1"/>
  <c r="S80" i="6" s="1"/>
  <c r="S81" i="6" s="1"/>
  <c r="S82" i="6" s="1"/>
  <c r="S83" i="6" s="1"/>
  <c r="S84" i="6" s="1"/>
  <c r="S85" i="6" s="1"/>
  <c r="S86" i="6" s="1"/>
  <c r="S87" i="6" s="1"/>
  <c r="S88" i="6" s="1"/>
  <c r="S89" i="6" s="1"/>
  <c r="S90" i="6" s="1"/>
  <c r="S91" i="6" s="1"/>
  <c r="S92" i="6" s="1"/>
  <c r="S93" i="6" s="1"/>
  <c r="S94" i="6" s="1"/>
  <c r="S95" i="6" s="1"/>
  <c r="S96" i="6" s="1"/>
  <c r="S97" i="6" s="1"/>
  <c r="S98" i="6" s="1"/>
  <c r="S99" i="6" s="1"/>
  <c r="S100" i="6" s="1"/>
  <c r="S101" i="6" s="1"/>
  <c r="S102" i="6" s="1"/>
  <c r="S103" i="6" s="1"/>
  <c r="S104" i="6" s="1"/>
  <c r="S105" i="6" s="1"/>
  <c r="S106" i="6" s="1"/>
  <c r="S107" i="6" s="1"/>
  <c r="S108" i="6" s="1"/>
  <c r="S109" i="6" s="1"/>
  <c r="S110" i="6" s="1"/>
  <c r="S111" i="6" s="1"/>
  <c r="S112" i="6" s="1"/>
  <c r="S113" i="6" s="1"/>
  <c r="S114" i="6" s="1"/>
  <c r="S115" i="6" s="1"/>
  <c r="S116" i="6" s="1"/>
  <c r="S117" i="6" s="1"/>
  <c r="S118" i="6" s="1"/>
  <c r="S119" i="6" s="1"/>
  <c r="S120" i="6" s="1"/>
  <c r="S121" i="6" s="1"/>
  <c r="S122" i="6" s="1"/>
  <c r="S123" i="6" s="1"/>
  <c r="S124" i="6" s="1"/>
  <c r="S125" i="6" s="1"/>
  <c r="S126" i="6" s="1"/>
  <c r="S127" i="6" s="1"/>
  <c r="S128" i="6" s="1"/>
  <c r="S129" i="6" s="1"/>
  <c r="S130" i="6" s="1"/>
  <c r="S131" i="6" s="1"/>
  <c r="S132" i="6" s="1"/>
  <c r="S133" i="6" s="1"/>
  <c r="S134" i="6" s="1"/>
  <c r="S135" i="6" s="1"/>
  <c r="S136" i="6" s="1"/>
  <c r="S137" i="6" s="1"/>
  <c r="S138" i="6" s="1"/>
  <c r="S139" i="6" s="1"/>
  <c r="S140" i="6" s="1"/>
  <c r="S141" i="6" s="1"/>
  <c r="S142" i="6" s="1"/>
  <c r="S143" i="6" s="1"/>
  <c r="S144" i="6" s="1"/>
  <c r="S145" i="6" s="1"/>
  <c r="S146" i="6" s="1"/>
  <c r="S147" i="6" s="1"/>
  <c r="S148" i="6" s="1"/>
  <c r="S149" i="6" s="1"/>
  <c r="S150" i="6" s="1"/>
  <c r="S151" i="6" s="1"/>
  <c r="S152" i="6" s="1"/>
  <c r="S153" i="6" s="1"/>
  <c r="S154" i="6" s="1"/>
  <c r="S155" i="6" s="1"/>
  <c r="S156" i="6" s="1"/>
  <c r="S157" i="6" s="1"/>
  <c r="S158" i="6" s="1"/>
  <c r="S159" i="6" s="1"/>
  <c r="S160" i="6" s="1"/>
  <c r="S161" i="6" s="1"/>
  <c r="S162" i="6" s="1"/>
  <c r="S163" i="6" s="1"/>
  <c r="S164" i="6" s="1"/>
  <c r="S165" i="6" s="1"/>
  <c r="S166" i="6" s="1"/>
  <c r="S167" i="6" s="1"/>
  <c r="S168" i="6" s="1"/>
  <c r="S169" i="6" s="1"/>
  <c r="S170" i="6" s="1"/>
  <c r="S171" i="6" s="1"/>
  <c r="S172" i="6" s="1"/>
  <c r="S173" i="6" s="1"/>
  <c r="S174" i="6" s="1"/>
  <c r="S175" i="6" s="1"/>
  <c r="S176" i="6" s="1"/>
  <c r="S177" i="6" s="1"/>
  <c r="S178" i="6" s="1"/>
  <c r="S179" i="6" s="1"/>
  <c r="S180" i="6" s="1"/>
  <c r="S181" i="6" s="1"/>
  <c r="S182" i="6" s="1"/>
  <c r="S183" i="6" s="1"/>
  <c r="S184" i="6" s="1"/>
  <c r="S185" i="6" s="1"/>
  <c r="S186" i="6" s="1"/>
  <c r="S187" i="6" s="1"/>
  <c r="S188" i="6" s="1"/>
  <c r="S189" i="6" s="1"/>
  <c r="S190" i="6" s="1"/>
  <c r="S191" i="6" s="1"/>
  <c r="S192" i="6" s="1"/>
  <c r="S193" i="6" s="1"/>
  <c r="S194" i="6" s="1"/>
  <c r="S195" i="6" s="1"/>
  <c r="S196" i="6" s="1"/>
  <c r="S197" i="6" s="1"/>
  <c r="S198" i="6" s="1"/>
  <c r="S199" i="6" s="1"/>
  <c r="S200" i="6" s="1"/>
  <c r="S201" i="6" s="1"/>
  <c r="S202" i="6" s="1"/>
  <c r="S203" i="6" s="1"/>
  <c r="S204" i="6" s="1"/>
  <c r="S205" i="6" s="1"/>
  <c r="S206" i="6" s="1"/>
  <c r="S207" i="6" s="1"/>
  <c r="S208" i="6" s="1"/>
  <c r="S209" i="6" s="1"/>
  <c r="S210" i="6" s="1"/>
  <c r="S211" i="6" s="1"/>
  <c r="S212" i="6" s="1"/>
  <c r="S213" i="6" s="1"/>
  <c r="S214" i="6" s="1"/>
  <c r="S215" i="6" s="1"/>
  <c r="S216" i="6" s="1"/>
  <c r="S217" i="6" s="1"/>
  <c r="S218" i="6" s="1"/>
  <c r="S219" i="6" s="1"/>
  <c r="S220" i="6" s="1"/>
  <c r="S221" i="6" s="1"/>
  <c r="S222" i="6" s="1"/>
  <c r="S223" i="6" s="1"/>
  <c r="S224" i="6" s="1"/>
  <c r="S225" i="6" s="1"/>
  <c r="S226" i="6" s="1"/>
  <c r="S227" i="6" s="1"/>
  <c r="S228" i="6" s="1"/>
  <c r="S229" i="6" s="1"/>
  <c r="S230" i="6" s="1"/>
  <c r="S231" i="6" s="1"/>
  <c r="S232" i="6" s="1"/>
  <c r="S233" i="6" s="1"/>
  <c r="S234" i="6" s="1"/>
  <c r="S235" i="6" s="1"/>
  <c r="S236" i="6" s="1"/>
  <c r="S237" i="6" s="1"/>
  <c r="S238" i="6" s="1"/>
  <c r="S239" i="6" s="1"/>
  <c r="S240" i="6" s="1"/>
  <c r="S241" i="6" s="1"/>
  <c r="S242" i="6" s="1"/>
  <c r="S243" i="6" s="1"/>
  <c r="S244" i="6" s="1"/>
  <c r="S245" i="6" s="1"/>
  <c r="S246" i="6" s="1"/>
  <c r="S247" i="6" s="1"/>
  <c r="S248" i="6" s="1"/>
  <c r="S249" i="6" s="1"/>
  <c r="S250" i="6" s="1"/>
  <c r="S251" i="6" s="1"/>
  <c r="S252" i="6" s="1"/>
  <c r="S253" i="6" s="1"/>
  <c r="S254" i="6" s="1"/>
  <c r="S255" i="6" s="1"/>
  <c r="S256" i="6" s="1"/>
  <c r="S257" i="6" s="1"/>
  <c r="S258" i="6" s="1"/>
  <c r="S259" i="6" s="1"/>
  <c r="S260" i="6" s="1"/>
  <c r="S261" i="6" s="1"/>
  <c r="S262" i="6" s="1"/>
  <c r="S263" i="6" s="1"/>
  <c r="S264" i="6" s="1"/>
  <c r="S265" i="6" s="1"/>
  <c r="S266" i="6" s="1"/>
  <c r="S267" i="6" s="1"/>
  <c r="S268" i="6" s="1"/>
  <c r="S269" i="6" s="1"/>
  <c r="S270" i="6" s="1"/>
  <c r="S271" i="6" s="1"/>
  <c r="S272" i="6" s="1"/>
  <c r="S273" i="6" s="1"/>
  <c r="S274" i="6" s="1"/>
  <c r="S275" i="6" s="1"/>
  <c r="S276" i="6" s="1"/>
  <c r="S277" i="6" s="1"/>
  <c r="S278" i="6" s="1"/>
  <c r="S279" i="6" s="1"/>
  <c r="S280" i="6" s="1"/>
  <c r="S281" i="6" s="1"/>
  <c r="S282" i="6" s="1"/>
  <c r="S283" i="6" s="1"/>
  <c r="S284" i="6" s="1"/>
  <c r="S285" i="6" s="1"/>
  <c r="S286" i="6" s="1"/>
  <c r="S287" i="6" s="1"/>
  <c r="S288" i="6" s="1"/>
  <c r="S289" i="6" s="1"/>
  <c r="S290" i="6" s="1"/>
  <c r="S291" i="6" s="1"/>
  <c r="S292" i="6" s="1"/>
  <c r="S293" i="6" s="1"/>
  <c r="S294" i="6" s="1"/>
  <c r="S295" i="6" s="1"/>
  <c r="S296" i="6" s="1"/>
  <c r="S297" i="6" s="1"/>
  <c r="S298" i="6" s="1"/>
  <c r="S299" i="6" s="1"/>
  <c r="S300" i="6" s="1"/>
  <c r="S301" i="6" s="1"/>
  <c r="S302" i="6" s="1"/>
  <c r="S303" i="6" s="1"/>
  <c r="S304" i="6" s="1"/>
  <c r="S305" i="6" s="1"/>
  <c r="S306" i="6" s="1"/>
  <c r="S307" i="6" s="1"/>
  <c r="S308" i="6" s="1"/>
  <c r="S309" i="6" s="1"/>
  <c r="S310" i="6" s="1"/>
  <c r="S311" i="6" s="1"/>
  <c r="S312" i="6" s="1"/>
  <c r="S313" i="6" s="1"/>
  <c r="S314" i="6" s="1"/>
  <c r="S315" i="6" s="1"/>
  <c r="S316" i="6" s="1"/>
  <c r="S317" i="6" s="1"/>
  <c r="S318" i="6" s="1"/>
  <c r="S319" i="6" s="1"/>
  <c r="S320" i="6" s="1"/>
  <c r="S321" i="6" s="1"/>
  <c r="S322" i="6" s="1"/>
  <c r="S323" i="6" s="1"/>
  <c r="S324" i="6" s="1"/>
  <c r="S325" i="6" s="1"/>
  <c r="S326" i="6" s="1"/>
  <c r="S327" i="6" s="1"/>
  <c r="S328" i="6" s="1"/>
  <c r="S329" i="6" s="1"/>
  <c r="S330" i="6" s="1"/>
  <c r="S331" i="6" s="1"/>
  <c r="S332" i="6" s="1"/>
  <c r="S333" i="6" s="1"/>
  <c r="S334" i="6" s="1"/>
  <c r="S335" i="6" s="1"/>
  <c r="S336" i="6" s="1"/>
  <c r="S337" i="6" s="1"/>
  <c r="S338" i="6" s="1"/>
  <c r="S339" i="6" s="1"/>
  <c r="S340" i="6" s="1"/>
  <c r="S341" i="6" s="1"/>
  <c r="S342" i="6" s="1"/>
  <c r="S343" i="6" s="1"/>
  <c r="S344" i="6" s="1"/>
  <c r="S345" i="6" s="1"/>
  <c r="S346" i="6" s="1"/>
  <c r="S347" i="6" s="1"/>
  <c r="S348" i="6" s="1"/>
  <c r="S349" i="6" s="1"/>
  <c r="S350" i="6" s="1"/>
  <c r="S351" i="6" s="1"/>
  <c r="S352" i="6" s="1"/>
  <c r="S353" i="6" s="1"/>
  <c r="S354" i="6" s="1"/>
  <c r="S355" i="6" s="1"/>
  <c r="S356" i="6" s="1"/>
  <c r="S357" i="6" s="1"/>
  <c r="S358" i="6" s="1"/>
  <c r="S359" i="6" s="1"/>
  <c r="S360" i="6" s="1"/>
  <c r="S361" i="6" s="1"/>
  <c r="S362" i="6" s="1"/>
  <c r="S363" i="6" s="1"/>
  <c r="S364" i="6" s="1"/>
  <c r="S365" i="6" s="1"/>
  <c r="S366" i="6" s="1"/>
  <c r="S367" i="6" s="1"/>
  <c r="S368" i="6" s="1"/>
  <c r="S369" i="6" s="1"/>
  <c r="S370" i="6" s="1"/>
  <c r="S371" i="6" s="1"/>
  <c r="S372" i="6" s="1"/>
  <c r="S373" i="6" s="1"/>
  <c r="S374" i="6" s="1"/>
  <c r="S375" i="6" s="1"/>
  <c r="S376" i="6" s="1"/>
  <c r="S377" i="6" s="1"/>
  <c r="S378" i="6" s="1"/>
  <c r="S379" i="6" s="1"/>
  <c r="S380" i="6" s="1"/>
  <c r="S381" i="6" s="1"/>
  <c r="S382" i="6" s="1"/>
  <c r="S383" i="6" s="1"/>
  <c r="S384" i="6" s="1"/>
  <c r="S385" i="6" s="1"/>
  <c r="S386" i="6" s="1"/>
  <c r="S387" i="6" s="1"/>
  <c r="S388" i="6" s="1"/>
  <c r="S389" i="6" s="1"/>
  <c r="S390" i="6" s="1"/>
  <c r="S391" i="6" s="1"/>
  <c r="S392" i="6" s="1"/>
  <c r="S393" i="6" s="1"/>
  <c r="S394" i="6" s="1"/>
  <c r="S395" i="6" s="1"/>
  <c r="S396" i="6" s="1"/>
  <c r="S397" i="6" s="1"/>
  <c r="S398" i="6" s="1"/>
  <c r="S399" i="6" s="1"/>
  <c r="S400" i="6" s="1"/>
  <c r="S401" i="6" s="1"/>
  <c r="S402" i="6" s="1"/>
  <c r="S403" i="6" s="1"/>
  <c r="S404" i="6" s="1"/>
  <c r="S405" i="6" s="1"/>
  <c r="S406" i="6" s="1"/>
  <c r="S407" i="6" s="1"/>
  <c r="S408" i="6" s="1"/>
  <c r="S409" i="6" s="1"/>
  <c r="S410" i="6" s="1"/>
  <c r="S411" i="6" s="1"/>
  <c r="S412" i="6" s="1"/>
  <c r="S413" i="6" s="1"/>
  <c r="S414" i="6" s="1"/>
  <c r="S415" i="6" s="1"/>
  <c r="S416" i="6" s="1"/>
  <c r="S417" i="6" s="1"/>
  <c r="S418" i="6" s="1"/>
  <c r="S419" i="6" s="1"/>
  <c r="S420" i="6" s="1"/>
  <c r="S421" i="6" s="1"/>
  <c r="S422" i="6" s="1"/>
  <c r="S423" i="6" s="1"/>
  <c r="S424" i="6" s="1"/>
  <c r="S425" i="6" s="1"/>
  <c r="S426" i="6" s="1"/>
  <c r="S427" i="6" s="1"/>
  <c r="S428" i="6" s="1"/>
  <c r="S429" i="6" s="1"/>
  <c r="S430" i="6" s="1"/>
  <c r="S431" i="6" s="1"/>
  <c r="S432" i="6" s="1"/>
  <c r="S433" i="6" s="1"/>
  <c r="S434" i="6" s="1"/>
  <c r="S435" i="6" s="1"/>
  <c r="S436" i="6" s="1"/>
  <c r="S437" i="6" s="1"/>
  <c r="S438" i="6" s="1"/>
  <c r="S439" i="6" s="1"/>
  <c r="S440" i="6" s="1"/>
  <c r="S441" i="6" s="1"/>
  <c r="S442" i="6" s="1"/>
  <c r="S443" i="6" s="1"/>
  <c r="S444" i="6" s="1"/>
  <c r="S445" i="6" s="1"/>
  <c r="S446" i="6" s="1"/>
  <c r="S447" i="6" s="1"/>
  <c r="S448" i="6" s="1"/>
  <c r="S449" i="6" s="1"/>
  <c r="S450" i="6" s="1"/>
  <c r="S451" i="6" s="1"/>
  <c r="S452" i="6" s="1"/>
  <c r="S453" i="6" s="1"/>
  <c r="S454" i="6" s="1"/>
  <c r="S455" i="6" s="1"/>
  <c r="S456" i="6" s="1"/>
  <c r="S457" i="6" s="1"/>
  <c r="S458" i="6" s="1"/>
  <c r="S459" i="6" s="1"/>
  <c r="S460" i="6" s="1"/>
  <c r="S461" i="6" s="1"/>
  <c r="S462" i="6" s="1"/>
  <c r="S463" i="6" s="1"/>
  <c r="S464" i="6" s="1"/>
  <c r="S465" i="6" s="1"/>
  <c r="S466" i="6" s="1"/>
  <c r="S467" i="6" s="1"/>
  <c r="S468" i="6" s="1"/>
  <c r="S469" i="6" s="1"/>
  <c r="S470" i="6" s="1"/>
  <c r="S471" i="6" s="1"/>
  <c r="S472" i="6" s="1"/>
  <c r="S473" i="6" s="1"/>
  <c r="S474" i="6" s="1"/>
  <c r="S475" i="6" s="1"/>
  <c r="S476" i="6" s="1"/>
  <c r="S477" i="6" s="1"/>
  <c r="S478" i="6" s="1"/>
  <c r="S479" i="6" s="1"/>
  <c r="S480" i="6" s="1"/>
  <c r="S481" i="6" s="1"/>
  <c r="S482" i="6" s="1"/>
  <c r="S483" i="6" s="1"/>
  <c r="S484" i="6" s="1"/>
  <c r="S485" i="6" s="1"/>
  <c r="S486" i="6" s="1"/>
  <c r="S487" i="6" s="1"/>
  <c r="S488" i="6" s="1"/>
  <c r="S489" i="6" s="1"/>
  <c r="S490" i="6" s="1"/>
  <c r="S491" i="6" s="1"/>
  <c r="S492" i="6" s="1"/>
  <c r="S493" i="6" s="1"/>
  <c r="S494" i="6" s="1"/>
  <c r="S495" i="6" s="1"/>
  <c r="S496" i="6" s="1"/>
  <c r="S497" i="6" s="1"/>
  <c r="S498" i="6" s="1"/>
  <c r="S499" i="6" s="1"/>
  <c r="S500" i="6" s="1"/>
  <c r="S501" i="6" s="1"/>
  <c r="S502" i="6" s="1"/>
  <c r="S503" i="6" s="1"/>
  <c r="S504" i="6" s="1"/>
  <c r="S505" i="6" s="1"/>
  <c r="S506" i="6" s="1"/>
  <c r="S507" i="6" s="1"/>
  <c r="S508" i="6" s="1"/>
  <c r="S509" i="6" s="1"/>
  <c r="S510" i="6" s="1"/>
  <c r="S511" i="6" s="1"/>
  <c r="S512" i="6" s="1"/>
  <c r="S513" i="6" s="1"/>
  <c r="S514" i="6" s="1"/>
  <c r="S515" i="6" s="1"/>
  <c r="S516" i="6" s="1"/>
  <c r="S517" i="6" s="1"/>
  <c r="S518" i="6" s="1"/>
  <c r="S519" i="6" s="1"/>
  <c r="S520" i="6" s="1"/>
  <c r="S521" i="6" s="1"/>
  <c r="S522" i="6" s="1"/>
  <c r="S523" i="6" s="1"/>
  <c r="S524" i="6" s="1"/>
  <c r="S525" i="6" s="1"/>
  <c r="S526" i="6" s="1"/>
  <c r="S527" i="6" s="1"/>
  <c r="S528" i="6" s="1"/>
  <c r="S529" i="6" s="1"/>
  <c r="S530" i="6" s="1"/>
  <c r="S531" i="6" s="1"/>
  <c r="S532" i="6" s="1"/>
  <c r="S533" i="6" s="1"/>
  <c r="S534" i="6" s="1"/>
  <c r="S535" i="6" s="1"/>
  <c r="S536" i="6" s="1"/>
  <c r="S537" i="6" s="1"/>
  <c r="S538" i="6" s="1"/>
  <c r="S539" i="6" s="1"/>
  <c r="S540" i="6" s="1"/>
  <c r="S541" i="6" s="1"/>
  <c r="S542" i="6" s="1"/>
  <c r="S543" i="6" s="1"/>
  <c r="S544" i="6" s="1"/>
  <c r="S545" i="6" s="1"/>
  <c r="S546" i="6" s="1"/>
  <c r="S547" i="6" s="1"/>
  <c r="S548" i="6" s="1"/>
  <c r="S549" i="6" s="1"/>
  <c r="S550" i="6" s="1"/>
  <c r="S551" i="6" s="1"/>
  <c r="S552" i="6" s="1"/>
  <c r="S553" i="6" s="1"/>
  <c r="S554" i="6" s="1"/>
  <c r="S555" i="6" s="1"/>
  <c r="S556" i="6" s="1"/>
  <c r="S557" i="6" s="1"/>
  <c r="S558" i="6" s="1"/>
  <c r="S559" i="6" s="1"/>
  <c r="S560" i="6" s="1"/>
  <c r="S561" i="6" s="1"/>
  <c r="S562" i="6" s="1"/>
  <c r="S563" i="6" s="1"/>
  <c r="S564" i="6" s="1"/>
  <c r="S565" i="6" s="1"/>
  <c r="S566" i="6" s="1"/>
  <c r="S567" i="6" s="1"/>
  <c r="S568" i="6" s="1"/>
  <c r="S569" i="6" s="1"/>
  <c r="S570" i="6" s="1"/>
  <c r="S571" i="6" s="1"/>
  <c r="S572" i="6" s="1"/>
  <c r="S573" i="6" s="1"/>
  <c r="S574" i="6" s="1"/>
  <c r="S575" i="6" s="1"/>
  <c r="S576" i="6" s="1"/>
  <c r="S577" i="6" s="1"/>
  <c r="S578" i="6" s="1"/>
  <c r="S579" i="6" s="1"/>
  <c r="S580" i="6" s="1"/>
  <c r="S581" i="6" s="1"/>
  <c r="S582" i="6" s="1"/>
  <c r="S583" i="6" s="1"/>
  <c r="S584" i="6" s="1"/>
  <c r="S585" i="6" s="1"/>
  <c r="S586" i="6" s="1"/>
  <c r="S587" i="6" s="1"/>
  <c r="S588" i="6" s="1"/>
  <c r="S589" i="6" s="1"/>
  <c r="S590" i="6" s="1"/>
  <c r="S591" i="6" s="1"/>
  <c r="S592" i="6" s="1"/>
  <c r="S593" i="6" s="1"/>
  <c r="S594" i="6" s="1"/>
  <c r="S595" i="6" s="1"/>
  <c r="S596" i="6" s="1"/>
  <c r="S597" i="6" s="1"/>
  <c r="S598" i="6" s="1"/>
  <c r="S599" i="6" s="1"/>
  <c r="S600" i="6" s="1"/>
  <c r="S601" i="6" s="1"/>
  <c r="S602" i="6" s="1"/>
  <c r="S603" i="6" s="1"/>
  <c r="S604" i="6" s="1"/>
  <c r="S605" i="6" s="1"/>
  <c r="S606" i="6" s="1"/>
  <c r="S607" i="6" s="1"/>
  <c r="S608" i="6" s="1"/>
  <c r="S609" i="6" s="1"/>
  <c r="S610" i="6" s="1"/>
  <c r="S611" i="6" s="1"/>
  <c r="S612" i="6" s="1"/>
  <c r="S613" i="6" s="1"/>
  <c r="S614" i="6" s="1"/>
  <c r="S615" i="6" s="1"/>
  <c r="S616" i="6" s="1"/>
  <c r="S617" i="6" s="1"/>
  <c r="S618" i="6" s="1"/>
  <c r="S619" i="6" s="1"/>
  <c r="S620" i="6" s="1"/>
  <c r="S621" i="6" s="1"/>
  <c r="S622" i="6" s="1"/>
  <c r="S623" i="6" s="1"/>
  <c r="S624" i="6" s="1"/>
  <c r="S625" i="6" s="1"/>
  <c r="S626" i="6" s="1"/>
  <c r="S627" i="6" s="1"/>
  <c r="S628" i="6" s="1"/>
  <c r="S629" i="6" s="1"/>
  <c r="S630" i="6" s="1"/>
  <c r="S631" i="6" s="1"/>
  <c r="S632" i="6" s="1"/>
  <c r="S633" i="6" s="1"/>
  <c r="S634" i="6" s="1"/>
  <c r="S635" i="6" s="1"/>
  <c r="S636" i="6" s="1"/>
  <c r="S637" i="6" s="1"/>
  <c r="S638" i="6" s="1"/>
  <c r="S639" i="6" s="1"/>
  <c r="S640" i="6" s="1"/>
  <c r="S641" i="6" s="1"/>
  <c r="S642" i="6" s="1"/>
  <c r="S643" i="6" s="1"/>
  <c r="S644" i="6" s="1"/>
  <c r="S645" i="6" s="1"/>
  <c r="S646" i="6" s="1"/>
  <c r="S647" i="6" s="1"/>
  <c r="S648" i="6" s="1"/>
  <c r="S649" i="6" s="1"/>
  <c r="S650" i="6" s="1"/>
  <c r="S651" i="6" s="1"/>
  <c r="S652" i="6" s="1"/>
  <c r="S653" i="6" s="1"/>
  <c r="S654" i="6" s="1"/>
  <c r="S655" i="6" s="1"/>
  <c r="S656" i="6" s="1"/>
  <c r="S657" i="6" s="1"/>
  <c r="S658" i="6" s="1"/>
  <c r="S659" i="6" s="1"/>
  <c r="S660" i="6" s="1"/>
  <c r="S661" i="6" s="1"/>
  <c r="S662" i="6" s="1"/>
  <c r="S663" i="6" s="1"/>
  <c r="S664" i="6" s="1"/>
  <c r="S665" i="6" s="1"/>
  <c r="S666" i="6" s="1"/>
  <c r="S667" i="6" s="1"/>
  <c r="S668" i="6" s="1"/>
  <c r="S669" i="6" s="1"/>
  <c r="S670" i="6" s="1"/>
  <c r="S671" i="6" s="1"/>
  <c r="S672" i="6" s="1"/>
  <c r="S673" i="6" s="1"/>
  <c r="S674" i="6" s="1"/>
  <c r="S675" i="6" s="1"/>
  <c r="S676" i="6" s="1"/>
  <c r="S677" i="6" s="1"/>
  <c r="S678" i="6" s="1"/>
  <c r="S679" i="6" s="1"/>
  <c r="S680" i="6" s="1"/>
  <c r="S681" i="6" s="1"/>
  <c r="S682" i="6" s="1"/>
  <c r="S683" i="6" s="1"/>
  <c r="S684" i="6" s="1"/>
  <c r="S685" i="6" s="1"/>
  <c r="S686" i="6" s="1"/>
  <c r="S687" i="6" s="1"/>
  <c r="S688" i="6" s="1"/>
  <c r="S689" i="6" s="1"/>
  <c r="S690" i="6" s="1"/>
  <c r="S691" i="6" s="1"/>
  <c r="S692" i="6" s="1"/>
  <c r="S693" i="6" s="1"/>
  <c r="S694" i="6" s="1"/>
  <c r="S695" i="6" s="1"/>
  <c r="S696" i="6" s="1"/>
  <c r="S697" i="6" s="1"/>
  <c r="S698" i="6" s="1"/>
  <c r="S699" i="6" s="1"/>
  <c r="S700" i="6" s="1"/>
  <c r="S701" i="6" s="1"/>
  <c r="S702" i="6" s="1"/>
  <c r="S703" i="6" s="1"/>
  <c r="S704" i="6" s="1"/>
  <c r="S705" i="6" s="1"/>
  <c r="S706" i="6" s="1"/>
  <c r="S707" i="6" s="1"/>
  <c r="S708" i="6" s="1"/>
  <c r="S709" i="6" s="1"/>
  <c r="S710" i="6" s="1"/>
  <c r="S711" i="6" s="1"/>
  <c r="S712" i="6" s="1"/>
  <c r="S713" i="6" s="1"/>
  <c r="S714" i="6" s="1"/>
  <c r="S715" i="6" s="1"/>
  <c r="S716" i="6" s="1"/>
  <c r="S717" i="6" s="1"/>
  <c r="S718" i="6" s="1"/>
  <c r="S719" i="6" s="1"/>
  <c r="S720" i="6" s="1"/>
  <c r="S721" i="6" s="1"/>
  <c r="S722" i="6" s="1"/>
  <c r="S723" i="6" s="1"/>
  <c r="S724" i="6" s="1"/>
  <c r="S725" i="6" s="1"/>
  <c r="S726" i="6" s="1"/>
  <c r="S727" i="6" s="1"/>
  <c r="S728" i="6" s="1"/>
  <c r="S729" i="6" s="1"/>
  <c r="S730" i="6" s="1"/>
  <c r="S731" i="6" s="1"/>
  <c r="S732" i="6" s="1"/>
  <c r="S733" i="6" s="1"/>
  <c r="S734" i="6" s="1"/>
  <c r="S735" i="6" s="1"/>
  <c r="S736" i="6" s="1"/>
  <c r="S737" i="6" s="1"/>
  <c r="S738" i="6" s="1"/>
  <c r="S739" i="6" s="1"/>
  <c r="S740" i="6" s="1"/>
  <c r="S741" i="6" s="1"/>
  <c r="S742" i="6" s="1"/>
  <c r="S743" i="6" s="1"/>
  <c r="S744" i="6" s="1"/>
  <c r="S745" i="6" s="1"/>
  <c r="S746" i="6" s="1"/>
  <c r="S747" i="6" s="1"/>
  <c r="S748" i="6" s="1"/>
  <c r="S749" i="6" s="1"/>
  <c r="S750" i="6" s="1"/>
  <c r="S751" i="6" s="1"/>
  <c r="S752" i="6" s="1"/>
  <c r="S753" i="6" s="1"/>
  <c r="S754" i="6" s="1"/>
  <c r="S755" i="6" s="1"/>
  <c r="S756" i="6" s="1"/>
  <c r="S757" i="6" s="1"/>
  <c r="S758" i="6" s="1"/>
  <c r="S759" i="6" s="1"/>
  <c r="S760" i="6" s="1"/>
  <c r="S761" i="6" s="1"/>
  <c r="S762" i="6" s="1"/>
  <c r="S763" i="6" s="1"/>
  <c r="S764" i="6" s="1"/>
  <c r="S765" i="6" s="1"/>
  <c r="S766" i="6" s="1"/>
  <c r="S767" i="6" s="1"/>
  <c r="S768" i="6" s="1"/>
  <c r="S769" i="6" s="1"/>
  <c r="S770" i="6" s="1"/>
  <c r="S771" i="6" s="1"/>
  <c r="S772" i="6" s="1"/>
  <c r="S773" i="6" s="1"/>
  <c r="S774" i="6" s="1"/>
  <c r="S775" i="6" s="1"/>
  <c r="S776" i="6" s="1"/>
  <c r="S777" i="6" s="1"/>
  <c r="S778" i="6" s="1"/>
  <c r="S779" i="6" s="1"/>
  <c r="S780" i="6" s="1"/>
  <c r="S781" i="6" s="1"/>
  <c r="S782" i="6" s="1"/>
  <c r="S783" i="6" s="1"/>
  <c r="S784" i="6" s="1"/>
  <c r="S785" i="6" s="1"/>
  <c r="S786" i="6" s="1"/>
  <c r="S787" i="6" s="1"/>
  <c r="S788" i="6" s="1"/>
  <c r="S789" i="6" s="1"/>
  <c r="S790" i="6" s="1"/>
  <c r="S791" i="6" s="1"/>
  <c r="S792" i="6" s="1"/>
  <c r="S793" i="6" s="1"/>
  <c r="S794" i="6" s="1"/>
  <c r="S795" i="6" s="1"/>
  <c r="S796" i="6" s="1"/>
  <c r="S797" i="6" s="1"/>
  <c r="S798" i="6" s="1"/>
  <c r="S799" i="6" s="1"/>
  <c r="S800" i="6" s="1"/>
  <c r="S801" i="6" s="1"/>
  <c r="S802" i="6" s="1"/>
  <c r="S803" i="6" s="1"/>
  <c r="S804" i="6" s="1"/>
  <c r="S805" i="6" s="1"/>
  <c r="S806" i="6" s="1"/>
  <c r="S807" i="6" s="1"/>
  <c r="S808" i="6" s="1"/>
  <c r="S809" i="6" s="1"/>
  <c r="S810" i="6" s="1"/>
  <c r="S811" i="6" s="1"/>
  <c r="S812" i="6" s="1"/>
  <c r="S813" i="6" s="1"/>
  <c r="S814" i="6" s="1"/>
  <c r="S815" i="6" s="1"/>
  <c r="S816" i="6" s="1"/>
  <c r="S817" i="6" s="1"/>
  <c r="S818" i="6" s="1"/>
  <c r="S819" i="6" s="1"/>
  <c r="S820" i="6" s="1"/>
  <c r="S821" i="6" s="1"/>
  <c r="S822" i="6" s="1"/>
  <c r="S823" i="6" s="1"/>
  <c r="S824" i="6" s="1"/>
  <c r="S825" i="6" s="1"/>
  <c r="S826" i="6" s="1"/>
  <c r="S827" i="6" s="1"/>
  <c r="S828" i="6" s="1"/>
  <c r="S829" i="6" s="1"/>
  <c r="S830" i="6" s="1"/>
  <c r="S831" i="6" s="1"/>
  <c r="S832" i="6" s="1"/>
  <c r="S833" i="6" s="1"/>
  <c r="S834" i="6" s="1"/>
  <c r="S835" i="6" s="1"/>
  <c r="S836" i="6" s="1"/>
  <c r="S837" i="6" s="1"/>
  <c r="S838" i="6" s="1"/>
  <c r="S839" i="6" s="1"/>
  <c r="S840" i="6" s="1"/>
  <c r="S841" i="6" s="1"/>
  <c r="S842" i="6" s="1"/>
  <c r="S843" i="6" s="1"/>
  <c r="S844" i="6" s="1"/>
  <c r="S845" i="6" s="1"/>
  <c r="S846" i="6" s="1"/>
  <c r="S847" i="6" s="1"/>
  <c r="S848" i="6" s="1"/>
  <c r="S849" i="6" s="1"/>
  <c r="S850" i="6" s="1"/>
  <c r="S851" i="6" s="1"/>
  <c r="S852" i="6" s="1"/>
  <c r="S853" i="6" s="1"/>
  <c r="S854" i="6" s="1"/>
  <c r="S855" i="6" s="1"/>
  <c r="S856" i="6" s="1"/>
  <c r="S857" i="6" s="1"/>
  <c r="S858" i="6" s="1"/>
  <c r="S859" i="6" s="1"/>
  <c r="S860" i="6" s="1"/>
  <c r="S861" i="6" s="1"/>
  <c r="S862" i="6" s="1"/>
  <c r="S863" i="6" s="1"/>
  <c r="S864" i="6" s="1"/>
  <c r="S865" i="6" s="1"/>
  <c r="S866" i="6" s="1"/>
  <c r="S867" i="6" s="1"/>
  <c r="S868" i="6" s="1"/>
  <c r="S869" i="6" s="1"/>
  <c r="S870" i="6" s="1"/>
  <c r="S871" i="6" s="1"/>
  <c r="S872" i="6" s="1"/>
  <c r="S873" i="6" s="1"/>
  <c r="S874" i="6" s="1"/>
  <c r="S875" i="6" s="1"/>
  <c r="S876" i="6" s="1"/>
  <c r="S877" i="6" s="1"/>
  <c r="S878" i="6" s="1"/>
  <c r="S879" i="6" s="1"/>
  <c r="S880" i="6" s="1"/>
  <c r="S881" i="6" s="1"/>
  <c r="S882" i="6" s="1"/>
  <c r="S883" i="6" s="1"/>
  <c r="S884" i="6" s="1"/>
  <c r="S885" i="6" s="1"/>
  <c r="S886" i="6" s="1"/>
  <c r="S887" i="6" s="1"/>
  <c r="S888" i="6" s="1"/>
  <c r="S889" i="6" s="1"/>
  <c r="S890" i="6" s="1"/>
  <c r="S891" i="6" s="1"/>
  <c r="S892" i="6" s="1"/>
  <c r="S893" i="6" s="1"/>
  <c r="S894" i="6" s="1"/>
  <c r="S895" i="6" s="1"/>
  <c r="S896" i="6" s="1"/>
  <c r="S897" i="6" s="1"/>
  <c r="S898" i="6" s="1"/>
  <c r="S899" i="6" s="1"/>
  <c r="S900" i="6" s="1"/>
  <c r="S901" i="6" s="1"/>
  <c r="S902" i="6" s="1"/>
  <c r="S903" i="6" s="1"/>
  <c r="S904" i="6" s="1"/>
  <c r="S905" i="6" s="1"/>
  <c r="S906" i="6" s="1"/>
  <c r="S907" i="6" s="1"/>
  <c r="S908" i="6" s="1"/>
  <c r="S909" i="6" s="1"/>
  <c r="S910" i="6" s="1"/>
  <c r="S911" i="6" s="1"/>
  <c r="S912" i="6" s="1"/>
  <c r="S913" i="6" s="1"/>
  <c r="S914" i="6" s="1"/>
  <c r="S915" i="6" s="1"/>
  <c r="S916" i="6" s="1"/>
  <c r="S917" i="6" s="1"/>
  <c r="S918" i="6" s="1"/>
  <c r="S919" i="6" s="1"/>
  <c r="S920" i="6" s="1"/>
  <c r="S921" i="6" s="1"/>
  <c r="S922" i="6" s="1"/>
  <c r="S923" i="6" s="1"/>
  <c r="S924" i="6" s="1"/>
  <c r="S925" i="6" s="1"/>
  <c r="S926" i="6" s="1"/>
  <c r="S927" i="6" s="1"/>
  <c r="S928" i="6" s="1"/>
  <c r="S929" i="6" s="1"/>
  <c r="S930" i="6" s="1"/>
  <c r="S931" i="6" s="1"/>
  <c r="S932" i="6" s="1"/>
  <c r="S933" i="6" s="1"/>
  <c r="S934" i="6" s="1"/>
  <c r="S935" i="6" s="1"/>
  <c r="S936" i="6" s="1"/>
  <c r="S937" i="6" s="1"/>
  <c r="S938" i="6" s="1"/>
  <c r="S939" i="6" s="1"/>
  <c r="S940" i="6" s="1"/>
  <c r="S941" i="6" s="1"/>
  <c r="S942" i="6" s="1"/>
  <c r="S943" i="6" s="1"/>
  <c r="S944" i="6" s="1"/>
  <c r="S945" i="6" s="1"/>
  <c r="S946" i="6" s="1"/>
  <c r="S947" i="6" s="1"/>
  <c r="S948" i="6" s="1"/>
  <c r="S949" i="6" s="1"/>
  <c r="S950" i="6" s="1"/>
  <c r="S951" i="6" s="1"/>
  <c r="S952" i="6" s="1"/>
  <c r="S953" i="6" s="1"/>
  <c r="S954" i="6" s="1"/>
  <c r="S955" i="6" s="1"/>
  <c r="S956" i="6" s="1"/>
  <c r="S957" i="6" s="1"/>
  <c r="S958" i="6" s="1"/>
  <c r="S959" i="6" s="1"/>
  <c r="S960" i="6" s="1"/>
  <c r="S961" i="6" s="1"/>
  <c r="S962" i="6" s="1"/>
  <c r="S963" i="6" s="1"/>
  <c r="S964" i="6" s="1"/>
  <c r="S965" i="6" s="1"/>
  <c r="S966" i="6" s="1"/>
  <c r="S967" i="6" s="1"/>
  <c r="S968" i="6" s="1"/>
  <c r="S969" i="6" s="1"/>
  <c r="S970" i="6" s="1"/>
  <c r="S971" i="6" s="1"/>
  <c r="S972" i="6" s="1"/>
  <c r="S973" i="6" s="1"/>
  <c r="S974" i="6" s="1"/>
  <c r="S975" i="6" s="1"/>
  <c r="S976" i="6" s="1"/>
  <c r="S977" i="6" s="1"/>
  <c r="S978" i="6" s="1"/>
  <c r="S979" i="6" s="1"/>
  <c r="S980" i="6" s="1"/>
  <c r="S981" i="6" s="1"/>
  <c r="S982" i="6" s="1"/>
  <c r="S983" i="6" s="1"/>
  <c r="S984" i="6" s="1"/>
  <c r="S985" i="6" s="1"/>
  <c r="S986" i="6" s="1"/>
  <c r="S987" i="6" s="1"/>
  <c r="S988" i="6" s="1"/>
  <c r="S989" i="6" s="1"/>
  <c r="S990" i="6" s="1"/>
  <c r="S991" i="6" s="1"/>
  <c r="S992" i="6" s="1"/>
  <c r="S993" i="6" s="1"/>
  <c r="S994" i="6" s="1"/>
  <c r="S995" i="6" s="1"/>
  <c r="S996" i="6" s="1"/>
  <c r="S997" i="6" s="1"/>
  <c r="S998" i="6" s="1"/>
  <c r="S999" i="6" s="1"/>
  <c r="S1000" i="6" s="1"/>
  <c r="S1001" i="6" s="1"/>
  <c r="S1002" i="6" s="1"/>
  <c r="S1003" i="6" s="1"/>
  <c r="S1004" i="6" s="1"/>
  <c r="S1005" i="6" s="1"/>
  <c r="S1006" i="6" s="1"/>
  <c r="S1007" i="6" s="1"/>
  <c r="S1008" i="6" s="1"/>
  <c r="S1009" i="6" s="1"/>
  <c r="S1010" i="6" s="1"/>
  <c r="S1011" i="6" s="1"/>
  <c r="S1012" i="6" s="1"/>
  <c r="S1013" i="6" s="1"/>
  <c r="S1014" i="6" s="1"/>
  <c r="S1015" i="6" s="1"/>
  <c r="S1016" i="6" s="1"/>
  <c r="S1017" i="6" s="1"/>
  <c r="S1018" i="6" s="1"/>
  <c r="S1019" i="6" s="1"/>
  <c r="S1020" i="6" s="1"/>
  <c r="S1021" i="6" s="1"/>
  <c r="S1022" i="6" s="1"/>
  <c r="S1023" i="6" s="1"/>
  <c r="S1024" i="6" s="1"/>
  <c r="S1025" i="6" s="1"/>
  <c r="S1026" i="6" s="1"/>
  <c r="S1027" i="6" s="1"/>
  <c r="S1028" i="6" s="1"/>
  <c r="S1029" i="6" s="1"/>
  <c r="S1030" i="6" s="1"/>
  <c r="S1031" i="6" s="1"/>
  <c r="S1032" i="6" s="1"/>
  <c r="S1033" i="6" s="1"/>
  <c r="S1034" i="6" s="1"/>
  <c r="S1035" i="6" s="1"/>
  <c r="S1036" i="6" s="1"/>
  <c r="S1037" i="6" s="1"/>
  <c r="S1038" i="6" s="1"/>
  <c r="S1039" i="6" s="1"/>
  <c r="S1040" i="6" s="1"/>
  <c r="S1041" i="6" s="1"/>
  <c r="S1042" i="6" s="1"/>
  <c r="S1043" i="6" s="1"/>
  <c r="S1044" i="6" s="1"/>
  <c r="S1045" i="6" s="1"/>
  <c r="S1046" i="6" s="1"/>
  <c r="S1047" i="6" s="1"/>
  <c r="S1048" i="6" s="1"/>
  <c r="S1049" i="6" s="1"/>
  <c r="S1050" i="6" s="1"/>
  <c r="S1051" i="6" s="1"/>
  <c r="S1052" i="6" s="1"/>
  <c r="S1053" i="6" s="1"/>
  <c r="S1054" i="6" s="1"/>
  <c r="S1055" i="6" s="1"/>
  <c r="S1056" i="6" s="1"/>
  <c r="S1057" i="6" s="1"/>
  <c r="S1058" i="6" s="1"/>
  <c r="S1059" i="6" s="1"/>
  <c r="S1060" i="6" s="1"/>
  <c r="S1061" i="6" s="1"/>
  <c r="S1062" i="6" s="1"/>
  <c r="S1063" i="6" s="1"/>
  <c r="S1064" i="6" s="1"/>
  <c r="S1065" i="6" s="1"/>
  <c r="S1066" i="6" s="1"/>
  <c r="S1067" i="6" s="1"/>
  <c r="S1068" i="6" s="1"/>
  <c r="S1069" i="6" s="1"/>
  <c r="S1070" i="6" s="1"/>
  <c r="S1071" i="6" s="1"/>
  <c r="S1072" i="6" s="1"/>
  <c r="S1073" i="6" s="1"/>
  <c r="S1074" i="6" s="1"/>
  <c r="S1075" i="6" s="1"/>
  <c r="S1076" i="6" s="1"/>
  <c r="S1077" i="6" s="1"/>
  <c r="S1078" i="6" s="1"/>
  <c r="S1079" i="6" s="1"/>
  <c r="S1080" i="6" s="1"/>
  <c r="S1081" i="6" s="1"/>
  <c r="S1082" i="6" s="1"/>
  <c r="S1083" i="6" s="1"/>
  <c r="S1084" i="6" s="1"/>
  <c r="S1085" i="6" s="1"/>
  <c r="S1086" i="6" s="1"/>
  <c r="S1087" i="6" s="1"/>
  <c r="S1088" i="6" s="1"/>
  <c r="S1089" i="6" s="1"/>
  <c r="S1090" i="6" s="1"/>
  <c r="S1091" i="6" s="1"/>
  <c r="S1092" i="6" s="1"/>
  <c r="S1093" i="6" s="1"/>
  <c r="S1094" i="6" s="1"/>
  <c r="S1095" i="6" s="1"/>
  <c r="S1096" i="6" s="1"/>
  <c r="S1097" i="6" s="1"/>
  <c r="S1098" i="6" s="1"/>
  <c r="S1099" i="6" s="1"/>
  <c r="S1100" i="6" s="1"/>
  <c r="S1101" i="6" s="1"/>
  <c r="S1102" i="6" s="1"/>
  <c r="S1103" i="6" s="1"/>
  <c r="S1104" i="6" s="1"/>
  <c r="S1105" i="6" s="1"/>
  <c r="S1106" i="6" s="1"/>
  <c r="S1107" i="6" s="1"/>
  <c r="S1108" i="6" s="1"/>
  <c r="S1109" i="6" s="1"/>
  <c r="S1110" i="6" s="1"/>
  <c r="S1111" i="6" s="1"/>
  <c r="S1112" i="6" s="1"/>
  <c r="S1113" i="6" s="1"/>
  <c r="S1114" i="6" s="1"/>
  <c r="S1115" i="6" s="1"/>
  <c r="S1116" i="6" s="1"/>
  <c r="S1117" i="6" s="1"/>
  <c r="S1118" i="6" s="1"/>
  <c r="S1119" i="6" s="1"/>
  <c r="S1120" i="6" s="1"/>
  <c r="S1121" i="6" s="1"/>
  <c r="S1122" i="6" s="1"/>
  <c r="S1123" i="6" s="1"/>
  <c r="S1124" i="6" s="1"/>
  <c r="S1125" i="6" s="1"/>
  <c r="S1126" i="6" s="1"/>
  <c r="S1127" i="6" s="1"/>
  <c r="S1128" i="6" s="1"/>
  <c r="S1129" i="6" s="1"/>
  <c r="S1130" i="6" s="1"/>
  <c r="S1131" i="6" s="1"/>
  <c r="S1132" i="6" s="1"/>
  <c r="S1133" i="6" s="1"/>
  <c r="S1134" i="6" s="1"/>
  <c r="S1135" i="6" s="1"/>
  <c r="S1136" i="6" s="1"/>
  <c r="S1137" i="6" s="1"/>
  <c r="S1138" i="6" s="1"/>
  <c r="S1139" i="6" s="1"/>
  <c r="S1140" i="6" s="1"/>
  <c r="S1141" i="6" s="1"/>
  <c r="S1142" i="6" s="1"/>
  <c r="S1143" i="6" s="1"/>
  <c r="S1144" i="6" s="1"/>
  <c r="S1145" i="6" s="1"/>
  <c r="S1146" i="6" s="1"/>
  <c r="S1147" i="6" s="1"/>
  <c r="S1148" i="6" s="1"/>
  <c r="S1149" i="6" s="1"/>
  <c r="S1150" i="6" s="1"/>
  <c r="S1151" i="6" s="1"/>
  <c r="S1152" i="6" s="1"/>
  <c r="S1153" i="6" s="1"/>
  <c r="S1154" i="6" s="1"/>
  <c r="S1155" i="6" s="1"/>
  <c r="S1156" i="6" s="1"/>
  <c r="S1157" i="6" s="1"/>
  <c r="S1158" i="6" s="1"/>
  <c r="S1159" i="6" s="1"/>
  <c r="S1160" i="6" s="1"/>
  <c r="S1161" i="6" s="1"/>
  <c r="S1162" i="6" s="1"/>
  <c r="S1163" i="6" s="1"/>
  <c r="S1164" i="6" s="1"/>
  <c r="S1165" i="6" s="1"/>
  <c r="S1166" i="6" s="1"/>
  <c r="S1167" i="6" s="1"/>
  <c r="S1168" i="6" s="1"/>
  <c r="S1169" i="6" s="1"/>
  <c r="S1170" i="6" s="1"/>
  <c r="S1171" i="6" s="1"/>
  <c r="S1172" i="6" s="1"/>
  <c r="S1173" i="6" s="1"/>
  <c r="S1174" i="6" s="1"/>
  <c r="S1175" i="6" s="1"/>
  <c r="S1176" i="6" s="1"/>
  <c r="S1177" i="6" s="1"/>
  <c r="S1178" i="6" s="1"/>
  <c r="S1179" i="6" s="1"/>
  <c r="S1180" i="6" s="1"/>
  <c r="S1181" i="6" s="1"/>
  <c r="S1182" i="6" s="1"/>
  <c r="S1183" i="6" s="1"/>
  <c r="S1184" i="6" s="1"/>
  <c r="S1185" i="6" s="1"/>
  <c r="S1186" i="6" s="1"/>
  <c r="S1187" i="6" s="1"/>
  <c r="S1188" i="6" s="1"/>
  <c r="S1189" i="6" s="1"/>
  <c r="S1190" i="6" s="1"/>
  <c r="S1191" i="6" s="1"/>
  <c r="S1192" i="6" s="1"/>
  <c r="S1193" i="6" s="1"/>
  <c r="S1194" i="6" s="1"/>
  <c r="S1195" i="6" s="1"/>
  <c r="S1196" i="6" s="1"/>
  <c r="S1197" i="6" s="1"/>
  <c r="S1198" i="6" s="1"/>
  <c r="S1199" i="6" s="1"/>
  <c r="S1200" i="6" s="1"/>
  <c r="S1201" i="6" s="1"/>
  <c r="S1202" i="6" s="1"/>
  <c r="S1203" i="6" s="1"/>
  <c r="S1204" i="6" s="1"/>
  <c r="S1205" i="6" s="1"/>
  <c r="V6" i="6"/>
  <c r="W6" i="6" s="1"/>
  <c r="T7" i="6" l="1"/>
  <c r="T8" i="6" l="1"/>
  <c r="U8" i="6" s="1"/>
  <c r="U7" i="6"/>
  <c r="V7" i="6"/>
  <c r="W7" i="6" s="1"/>
  <c r="T9" i="6"/>
  <c r="U9" i="6" s="1"/>
  <c r="V8" i="6"/>
  <c r="W8" i="6" s="1"/>
  <c r="T10" i="6" l="1"/>
  <c r="U10" i="6" s="1"/>
  <c r="V9" i="6"/>
  <c r="W9" i="6" s="1"/>
  <c r="T11" i="6" l="1"/>
  <c r="U11" i="6" s="1"/>
  <c r="V10" i="6"/>
  <c r="W10" i="6" s="1"/>
  <c r="T12" i="6" l="1"/>
  <c r="U12" i="6" s="1"/>
  <c r="V11" i="6"/>
  <c r="W11" i="6" s="1"/>
  <c r="T13" i="6" l="1"/>
  <c r="U13" i="6" s="1"/>
  <c r="V12" i="6"/>
  <c r="W12" i="6" s="1"/>
  <c r="T14" i="6" l="1"/>
  <c r="U14" i="6" s="1"/>
  <c r="V13" i="6"/>
  <c r="W13" i="6" s="1"/>
  <c r="T15" i="6" l="1"/>
  <c r="U15" i="6" s="1"/>
  <c r="V14" i="6"/>
  <c r="W14" i="6" s="1"/>
  <c r="V15" i="6" l="1"/>
  <c r="W15" i="6" s="1"/>
  <c r="T16" i="6"/>
  <c r="U16" i="6" s="1"/>
  <c r="T17" i="6" l="1"/>
  <c r="U17" i="6" s="1"/>
  <c r="V16" i="6"/>
  <c r="W16" i="6" s="1"/>
  <c r="V17" i="6" l="1"/>
  <c r="W17" i="6" s="1"/>
  <c r="T18" i="6"/>
  <c r="U18" i="6" s="1"/>
  <c r="T19" i="6" l="1"/>
  <c r="U19" i="6" s="1"/>
  <c r="V18" i="6"/>
  <c r="W18" i="6" s="1"/>
  <c r="V19" i="6" l="1"/>
  <c r="W19" i="6" s="1"/>
  <c r="T20" i="6"/>
  <c r="U20" i="6" s="1"/>
  <c r="V20" i="6" l="1"/>
  <c r="W20" i="6" s="1"/>
  <c r="T21" i="6"/>
  <c r="U21" i="6" s="1"/>
  <c r="T22" i="6" l="1"/>
  <c r="U22" i="6" s="1"/>
  <c r="V21" i="6"/>
  <c r="W21" i="6" s="1"/>
  <c r="T23" i="6" l="1"/>
  <c r="U23" i="6" s="1"/>
  <c r="V22" i="6"/>
  <c r="W22" i="6" s="1"/>
  <c r="V23" i="6" l="1"/>
  <c r="W23" i="6" s="1"/>
  <c r="T24" i="6"/>
  <c r="U24" i="6" s="1"/>
  <c r="V24" i="6" l="1"/>
  <c r="W24" i="6" s="1"/>
  <c r="T25" i="6"/>
  <c r="U25" i="6" s="1"/>
  <c r="T26" i="6" l="1"/>
  <c r="U26" i="6" s="1"/>
  <c r="V25" i="6"/>
  <c r="W25" i="6" s="1"/>
  <c r="T27" i="6" l="1"/>
  <c r="U27" i="6" s="1"/>
  <c r="V26" i="6"/>
  <c r="W26" i="6" s="1"/>
  <c r="T28" i="6" l="1"/>
  <c r="U28" i="6" s="1"/>
  <c r="V27" i="6"/>
  <c r="W27" i="6" s="1"/>
  <c r="V28" i="6" l="1"/>
  <c r="W28" i="6" s="1"/>
  <c r="T29" i="6"/>
  <c r="U29" i="6" s="1"/>
  <c r="V29" i="6" l="1"/>
  <c r="W29" i="6" s="1"/>
  <c r="T30" i="6"/>
  <c r="U30" i="6" s="1"/>
  <c r="T31" i="6" l="1"/>
  <c r="U31" i="6" s="1"/>
  <c r="V30" i="6"/>
  <c r="W30" i="6" s="1"/>
  <c r="T32" i="6" l="1"/>
  <c r="U32" i="6" s="1"/>
  <c r="V31" i="6"/>
  <c r="W31" i="6" s="1"/>
  <c r="T33" i="6" l="1"/>
  <c r="U33" i="6" s="1"/>
  <c r="V32" i="6"/>
  <c r="W32" i="6" s="1"/>
  <c r="U35" i="6"/>
  <c r="V33" i="6" l="1"/>
  <c r="W33" i="6" s="1"/>
  <c r="T34" i="6"/>
  <c r="U34" i="6" s="1"/>
  <c r="U36" i="6"/>
  <c r="T35" i="6" l="1"/>
  <c r="V34" i="6"/>
  <c r="W34" i="6" s="1"/>
  <c r="U37" i="6"/>
  <c r="T36" i="6" l="1"/>
  <c r="V35" i="6"/>
  <c r="W35" i="6" s="1"/>
  <c r="U38" i="6"/>
  <c r="V36" i="6" l="1"/>
  <c r="W36" i="6" s="1"/>
  <c r="T37" i="6"/>
  <c r="U39" i="6"/>
  <c r="T38" i="6" l="1"/>
  <c r="V37" i="6"/>
  <c r="W37" i="6" s="1"/>
  <c r="U40" i="6"/>
  <c r="T39" i="6" l="1"/>
  <c r="V38" i="6"/>
  <c r="W38" i="6" s="1"/>
  <c r="U41" i="6"/>
  <c r="T40" i="6" l="1"/>
  <c r="V39" i="6"/>
  <c r="W39" i="6" s="1"/>
  <c r="U42" i="6"/>
  <c r="V40" i="6" l="1"/>
  <c r="W40" i="6" s="1"/>
  <c r="T41" i="6"/>
  <c r="U43" i="6"/>
  <c r="T42" i="6" l="1"/>
  <c r="V41" i="6"/>
  <c r="W41" i="6" s="1"/>
  <c r="U44" i="6"/>
  <c r="T43" i="6" l="1"/>
  <c r="V42" i="6"/>
  <c r="W42" i="6" s="1"/>
  <c r="U45" i="6"/>
  <c r="T44" i="6" l="1"/>
  <c r="V43" i="6"/>
  <c r="W43" i="6" s="1"/>
  <c r="U46" i="6"/>
  <c r="T45" i="6" l="1"/>
  <c r="V44" i="6"/>
  <c r="W44" i="6" s="1"/>
  <c r="U47" i="6"/>
  <c r="T46" i="6" l="1"/>
  <c r="V45" i="6"/>
  <c r="W45" i="6" s="1"/>
  <c r="U48" i="6"/>
  <c r="T47" i="6" l="1"/>
  <c r="V46" i="6"/>
  <c r="W46" i="6" s="1"/>
  <c r="U49" i="6"/>
  <c r="T48" i="6" l="1"/>
  <c r="V47" i="6"/>
  <c r="W47" i="6" s="1"/>
  <c r="U50" i="6"/>
  <c r="T49" i="6" l="1"/>
  <c r="V48" i="6"/>
  <c r="W48" i="6" s="1"/>
  <c r="U51" i="6"/>
  <c r="T50" i="6" l="1"/>
  <c r="V49" i="6"/>
  <c r="W49" i="6" s="1"/>
  <c r="U52" i="6"/>
  <c r="T51" i="6" l="1"/>
  <c r="V50" i="6"/>
  <c r="W50" i="6" s="1"/>
  <c r="U53" i="6"/>
  <c r="V51" i="6" l="1"/>
  <c r="W51" i="6" s="1"/>
  <c r="T52" i="6"/>
  <c r="U54" i="6"/>
  <c r="T53" i="6" l="1"/>
  <c r="V52" i="6"/>
  <c r="W52" i="6" s="1"/>
  <c r="U55" i="6"/>
  <c r="T54" i="6" l="1"/>
  <c r="V53" i="6"/>
  <c r="W53" i="6" s="1"/>
  <c r="U56" i="6"/>
  <c r="T55" i="6" l="1"/>
  <c r="V54" i="6"/>
  <c r="W54" i="6" s="1"/>
  <c r="U57" i="6"/>
  <c r="V55" i="6" l="1"/>
  <c r="W55" i="6" s="1"/>
  <c r="T56" i="6"/>
  <c r="U58" i="6"/>
  <c r="T57" i="6" l="1"/>
  <c r="V56" i="6"/>
  <c r="W56" i="6" s="1"/>
  <c r="U59" i="6"/>
  <c r="T58" i="6" l="1"/>
  <c r="V57" i="6"/>
  <c r="W57" i="6" s="1"/>
  <c r="U60" i="6"/>
  <c r="V58" i="6" l="1"/>
  <c r="W58" i="6" s="1"/>
  <c r="T59" i="6"/>
  <c r="U61" i="6"/>
  <c r="T60" i="6" l="1"/>
  <c r="V59" i="6"/>
  <c r="W59" i="6" s="1"/>
  <c r="U62" i="6"/>
  <c r="T61" i="6" l="1"/>
  <c r="V60" i="6"/>
  <c r="W60" i="6" s="1"/>
  <c r="U63" i="6"/>
  <c r="T62" i="6" l="1"/>
  <c r="V61" i="6"/>
  <c r="W61" i="6" s="1"/>
  <c r="U64" i="6"/>
  <c r="T63" i="6" l="1"/>
  <c r="V62" i="6"/>
  <c r="W62" i="6" s="1"/>
  <c r="U65" i="6"/>
  <c r="T64" i="6" l="1"/>
  <c r="V63" i="6"/>
  <c r="W63" i="6" s="1"/>
  <c r="U66" i="6"/>
  <c r="V64" i="6" l="1"/>
  <c r="W64" i="6" s="1"/>
  <c r="T65" i="6"/>
  <c r="U67" i="6"/>
  <c r="T66" i="6" l="1"/>
  <c r="V65" i="6"/>
  <c r="W65" i="6" s="1"/>
  <c r="U68" i="6"/>
  <c r="T67" i="6" l="1"/>
  <c r="V66" i="6"/>
  <c r="W66" i="6" s="1"/>
  <c r="U69" i="6"/>
  <c r="V67" i="6" l="1"/>
  <c r="W67" i="6" s="1"/>
  <c r="T68" i="6"/>
  <c r="T69" i="6" l="1"/>
  <c r="V68" i="6"/>
  <c r="W68" i="6" s="1"/>
  <c r="V69" i="6" l="1"/>
  <c r="W69" i="6" s="1"/>
  <c r="T70" i="6"/>
  <c r="T71" i="6" l="1"/>
  <c r="V70" i="6"/>
  <c r="W70" i="6" s="1"/>
  <c r="T72" i="6" l="1"/>
  <c r="V71" i="6"/>
  <c r="W71" i="6" s="1"/>
  <c r="T73" i="6" l="1"/>
  <c r="V72" i="6"/>
  <c r="W72" i="6" s="1"/>
  <c r="T74" i="6" l="1"/>
  <c r="V73" i="6"/>
  <c r="W73" i="6" s="1"/>
  <c r="T75" i="6" l="1"/>
  <c r="V74" i="6"/>
  <c r="W74" i="6" s="1"/>
  <c r="T76" i="6" l="1"/>
  <c r="V75" i="6"/>
  <c r="W75" i="6" s="1"/>
  <c r="T77" i="6" l="1"/>
  <c r="V76" i="6"/>
  <c r="W76" i="6" s="1"/>
  <c r="T78" i="6" l="1"/>
  <c r="V77" i="6"/>
  <c r="W77" i="6" s="1"/>
  <c r="T79" i="6" l="1"/>
  <c r="V78" i="6"/>
  <c r="W78" i="6" s="1"/>
  <c r="T80" i="6" l="1"/>
  <c r="V79" i="6"/>
  <c r="W79" i="6" s="1"/>
  <c r="T81" i="6" l="1"/>
  <c r="V80" i="6"/>
  <c r="W80" i="6" s="1"/>
  <c r="T82" i="6" l="1"/>
  <c r="V81" i="6"/>
  <c r="W81" i="6" s="1"/>
  <c r="T83" i="6" l="1"/>
  <c r="V82" i="6"/>
  <c r="W82" i="6" s="1"/>
  <c r="V83" i="6" l="1"/>
  <c r="W83" i="6" s="1"/>
  <c r="T84" i="6"/>
  <c r="V84" i="6" l="1"/>
  <c r="W84" i="6" s="1"/>
  <c r="T85" i="6"/>
  <c r="V85" i="6" l="1"/>
  <c r="W85" i="6" s="1"/>
  <c r="T86" i="6"/>
  <c r="T87" i="6" l="1"/>
  <c r="V86" i="6"/>
  <c r="W86" i="6" s="1"/>
  <c r="T88" i="6" l="1"/>
  <c r="V87" i="6"/>
  <c r="W87" i="6" s="1"/>
  <c r="T89" i="6" l="1"/>
  <c r="V88" i="6"/>
  <c r="W88" i="6" s="1"/>
  <c r="V89" i="6" l="1"/>
  <c r="W89" i="6" s="1"/>
  <c r="T90" i="6"/>
  <c r="T91" i="6" l="1"/>
  <c r="V90" i="6"/>
  <c r="W90" i="6" s="1"/>
  <c r="T92" i="6" l="1"/>
  <c r="V91" i="6"/>
  <c r="W91" i="6" s="1"/>
  <c r="T93" i="6" l="1"/>
  <c r="V92" i="6"/>
  <c r="W92" i="6" s="1"/>
  <c r="V93" i="6" l="1"/>
  <c r="W93" i="6" s="1"/>
  <c r="T94" i="6"/>
  <c r="V94" i="6" l="1"/>
  <c r="W94" i="6" s="1"/>
  <c r="T95" i="6"/>
  <c r="T96" i="6" l="1"/>
  <c r="V95" i="6"/>
  <c r="W95" i="6" s="1"/>
  <c r="T97" i="6" l="1"/>
  <c r="V96" i="6"/>
  <c r="W96" i="6" s="1"/>
  <c r="T98" i="6" l="1"/>
  <c r="V97" i="6"/>
  <c r="W97" i="6" s="1"/>
  <c r="V98" i="6" l="1"/>
  <c r="W98" i="6" s="1"/>
  <c r="T99" i="6"/>
  <c r="V99" i="6" l="1"/>
  <c r="W99" i="6" s="1"/>
  <c r="T100" i="6"/>
  <c r="V100" i="6" l="1"/>
  <c r="W100" i="6" s="1"/>
  <c r="T101" i="6"/>
  <c r="T102" i="6" l="1"/>
  <c r="V101" i="6"/>
  <c r="W101" i="6" s="1"/>
  <c r="T103" i="6" l="1"/>
  <c r="V102" i="6"/>
  <c r="W102" i="6" s="1"/>
  <c r="T104" i="6" l="1"/>
  <c r="V103" i="6"/>
  <c r="W103" i="6" s="1"/>
  <c r="V104" i="6" l="1"/>
  <c r="W104" i="6" s="1"/>
  <c r="T105" i="6"/>
  <c r="T106" i="6" l="1"/>
  <c r="V105" i="6"/>
  <c r="W105" i="6" s="1"/>
  <c r="T107" i="6" l="1"/>
  <c r="V106" i="6"/>
  <c r="W106" i="6" s="1"/>
  <c r="T108" i="6" l="1"/>
  <c r="V107" i="6"/>
  <c r="W107" i="6" s="1"/>
  <c r="T109" i="6" l="1"/>
  <c r="V108" i="6"/>
  <c r="W108" i="6" s="1"/>
  <c r="V109" i="6" l="1"/>
  <c r="W109" i="6" s="1"/>
  <c r="T110" i="6"/>
  <c r="V110" i="6" l="1"/>
  <c r="W110" i="6" s="1"/>
  <c r="T111" i="6"/>
  <c r="T112" i="6" l="1"/>
  <c r="V111" i="6"/>
  <c r="W111" i="6" s="1"/>
  <c r="T113" i="6" l="1"/>
  <c r="V112" i="6"/>
  <c r="W112" i="6" s="1"/>
  <c r="T114" i="6" l="1"/>
  <c r="V113" i="6"/>
  <c r="W113" i="6" s="1"/>
  <c r="V114" i="6" l="1"/>
  <c r="W114" i="6" s="1"/>
  <c r="T115" i="6"/>
  <c r="T116" i="6" l="1"/>
  <c r="V115" i="6"/>
  <c r="W115" i="6" s="1"/>
  <c r="T117" i="6" l="1"/>
  <c r="V116" i="6"/>
  <c r="W116" i="6" s="1"/>
  <c r="T118" i="6" l="1"/>
  <c r="V117" i="6"/>
  <c r="W117" i="6" s="1"/>
  <c r="V118" i="6" l="1"/>
  <c r="W118" i="6" s="1"/>
  <c r="T119" i="6"/>
  <c r="T120" i="6" l="1"/>
  <c r="V119" i="6"/>
  <c r="W119" i="6" s="1"/>
  <c r="V120" i="6" l="1"/>
  <c r="W120" i="6" s="1"/>
  <c r="T121" i="6"/>
  <c r="T122" i="6" l="1"/>
  <c r="V121" i="6"/>
  <c r="W121" i="6" s="1"/>
  <c r="V122" i="6" l="1"/>
  <c r="W122" i="6" s="1"/>
  <c r="T123" i="6"/>
  <c r="T124" i="6" l="1"/>
  <c r="V123" i="6"/>
  <c r="W123" i="6" s="1"/>
  <c r="V124" i="6" l="1"/>
  <c r="W124" i="6" s="1"/>
  <c r="T125" i="6"/>
  <c r="T126" i="6" l="1"/>
  <c r="V125" i="6"/>
  <c r="W125" i="6" s="1"/>
  <c r="V126" i="6" l="1"/>
  <c r="W126" i="6" s="1"/>
  <c r="T127" i="6"/>
  <c r="T128" i="6" l="1"/>
  <c r="V127" i="6"/>
  <c r="W127" i="6" s="1"/>
  <c r="V128" i="6" l="1"/>
  <c r="W128" i="6" s="1"/>
  <c r="T129" i="6"/>
  <c r="T130" i="6" l="1"/>
  <c r="V129" i="6"/>
  <c r="W129" i="6" s="1"/>
  <c r="V130" i="6" l="1"/>
  <c r="W130" i="6" s="1"/>
  <c r="T131" i="6"/>
  <c r="T132" i="6" l="1"/>
  <c r="V131" i="6"/>
  <c r="W131" i="6" s="1"/>
  <c r="T133" i="6" l="1"/>
  <c r="V132" i="6"/>
  <c r="W132" i="6" s="1"/>
  <c r="T134" i="6" l="1"/>
  <c r="V133" i="6"/>
  <c r="W133" i="6" s="1"/>
  <c r="T135" i="6" l="1"/>
  <c r="V134" i="6"/>
  <c r="W134" i="6" s="1"/>
  <c r="T136" i="6" l="1"/>
  <c r="V135" i="6"/>
  <c r="W135" i="6" s="1"/>
  <c r="V136" i="6" l="1"/>
  <c r="W136" i="6" s="1"/>
  <c r="T137" i="6"/>
  <c r="V137" i="6" l="1"/>
  <c r="W137" i="6" s="1"/>
  <c r="T138" i="6"/>
  <c r="T139" i="6" l="1"/>
  <c r="V138" i="6"/>
  <c r="W138" i="6" s="1"/>
  <c r="T140" i="6" l="1"/>
  <c r="V139" i="6"/>
  <c r="W139" i="6" s="1"/>
  <c r="T141" i="6" l="1"/>
  <c r="V140" i="6"/>
  <c r="W140" i="6" s="1"/>
  <c r="T142" i="6" l="1"/>
  <c r="V141" i="6"/>
  <c r="W141" i="6" s="1"/>
  <c r="V142" i="6" l="1"/>
  <c r="W142" i="6" s="1"/>
  <c r="T143" i="6"/>
  <c r="T144" i="6" l="1"/>
  <c r="V143" i="6"/>
  <c r="W143" i="6" s="1"/>
  <c r="T145" i="6" l="1"/>
  <c r="V144" i="6"/>
  <c r="W144" i="6" s="1"/>
  <c r="T146" i="6" l="1"/>
  <c r="V145" i="6"/>
  <c r="W145" i="6" s="1"/>
  <c r="V146" i="6" l="1"/>
  <c r="W146" i="6" s="1"/>
  <c r="T147" i="6"/>
  <c r="T148" i="6" l="1"/>
  <c r="V147" i="6"/>
  <c r="W147" i="6" s="1"/>
  <c r="T149" i="6" l="1"/>
  <c r="V148" i="6"/>
  <c r="W148" i="6" s="1"/>
  <c r="T150" i="6" l="1"/>
  <c r="V149" i="6"/>
  <c r="W149" i="6" s="1"/>
  <c r="V150" i="6" l="1"/>
  <c r="W150" i="6" s="1"/>
  <c r="T151" i="6"/>
  <c r="T152" i="6" l="1"/>
  <c r="V151" i="6"/>
  <c r="W151" i="6" s="1"/>
  <c r="V152" i="6" l="1"/>
  <c r="W152" i="6" s="1"/>
  <c r="T153" i="6"/>
  <c r="T154" i="6" l="1"/>
  <c r="V153" i="6"/>
  <c r="W153" i="6" s="1"/>
  <c r="V154" i="6" l="1"/>
  <c r="W154" i="6" s="1"/>
  <c r="T155" i="6"/>
  <c r="T156" i="6" l="1"/>
  <c r="V155" i="6"/>
  <c r="W155" i="6" s="1"/>
  <c r="V156" i="6" l="1"/>
  <c r="W156" i="6" s="1"/>
  <c r="T157" i="6"/>
  <c r="T158" i="6" l="1"/>
  <c r="V157" i="6"/>
  <c r="W157" i="6" s="1"/>
  <c r="T159" i="6" l="1"/>
  <c r="V158" i="6"/>
  <c r="W158" i="6" s="1"/>
  <c r="T160" i="6" l="1"/>
  <c r="V159" i="6"/>
  <c r="W159" i="6" s="1"/>
  <c r="T161" i="6" l="1"/>
  <c r="V160" i="6"/>
  <c r="W160" i="6" s="1"/>
  <c r="T162" i="6" l="1"/>
  <c r="V161" i="6"/>
  <c r="W161" i="6" s="1"/>
  <c r="V162" i="6" l="1"/>
  <c r="W162" i="6" s="1"/>
  <c r="T163" i="6"/>
  <c r="T164" i="6" l="1"/>
  <c r="V163" i="6"/>
  <c r="W163" i="6" s="1"/>
  <c r="T165" i="6" l="1"/>
  <c r="V164" i="6"/>
  <c r="W164" i="6" s="1"/>
  <c r="T166" i="6" l="1"/>
  <c r="V165" i="6"/>
  <c r="W165" i="6" s="1"/>
  <c r="T167" i="6" l="1"/>
  <c r="V166" i="6"/>
  <c r="W166" i="6" s="1"/>
  <c r="T168" i="6" l="1"/>
  <c r="V167" i="6"/>
  <c r="W167" i="6" s="1"/>
  <c r="T169" i="6" l="1"/>
  <c r="V168" i="6"/>
  <c r="W168" i="6" s="1"/>
  <c r="V169" i="6" l="1"/>
  <c r="W169" i="6" s="1"/>
  <c r="T170" i="6"/>
  <c r="V170" i="6" l="1"/>
  <c r="W170" i="6" s="1"/>
  <c r="T171" i="6"/>
  <c r="T172" i="6" l="1"/>
  <c r="V171" i="6"/>
  <c r="W171" i="6" s="1"/>
  <c r="T173" i="6" l="1"/>
  <c r="V172" i="6"/>
  <c r="W172" i="6" s="1"/>
  <c r="T174" i="6" l="1"/>
  <c r="V173" i="6"/>
  <c r="W173" i="6" s="1"/>
  <c r="T175" i="6" l="1"/>
  <c r="V174" i="6"/>
  <c r="W174" i="6" s="1"/>
  <c r="T176" i="6" l="1"/>
  <c r="V175" i="6"/>
  <c r="W175" i="6" s="1"/>
  <c r="T177" i="6" l="1"/>
  <c r="V176" i="6"/>
  <c r="W176" i="6" s="1"/>
  <c r="T178" i="6" l="1"/>
  <c r="V177" i="6"/>
  <c r="W177" i="6" s="1"/>
  <c r="T179" i="6" l="1"/>
  <c r="V178" i="6"/>
  <c r="W178" i="6" s="1"/>
  <c r="T180" i="6" l="1"/>
  <c r="V179" i="6"/>
  <c r="W179" i="6" s="1"/>
  <c r="T181" i="6" l="1"/>
  <c r="V180" i="6"/>
  <c r="W180" i="6" s="1"/>
  <c r="T182" i="6" l="1"/>
  <c r="V181" i="6"/>
  <c r="W181" i="6" s="1"/>
  <c r="T183" i="6" l="1"/>
  <c r="V182" i="6"/>
  <c r="W182" i="6" s="1"/>
  <c r="T184" i="6" l="1"/>
  <c r="V183" i="6"/>
  <c r="W183" i="6" s="1"/>
  <c r="T185" i="6" l="1"/>
  <c r="V184" i="6"/>
  <c r="W184" i="6" s="1"/>
  <c r="T186" i="6" l="1"/>
  <c r="V185" i="6"/>
  <c r="W185" i="6" s="1"/>
  <c r="T187" i="6" l="1"/>
  <c r="V186" i="6"/>
  <c r="W186" i="6" s="1"/>
  <c r="T188" i="6" l="1"/>
  <c r="V187" i="6"/>
  <c r="W187" i="6" s="1"/>
  <c r="T189" i="6" l="1"/>
  <c r="V188" i="6"/>
  <c r="W188" i="6" s="1"/>
  <c r="T190" i="6" l="1"/>
  <c r="V189" i="6"/>
  <c r="W189" i="6" s="1"/>
  <c r="T191" i="6" l="1"/>
  <c r="V190" i="6"/>
  <c r="W190" i="6" s="1"/>
  <c r="T192" i="6" l="1"/>
  <c r="V191" i="6"/>
  <c r="W191" i="6" s="1"/>
  <c r="T193" i="6" l="1"/>
  <c r="V192" i="6"/>
  <c r="W192" i="6" s="1"/>
  <c r="T194" i="6" l="1"/>
  <c r="V193" i="6"/>
  <c r="W193" i="6" s="1"/>
  <c r="T195" i="6" l="1"/>
  <c r="V194" i="6"/>
  <c r="W194" i="6" s="1"/>
  <c r="V195" i="6" l="1"/>
  <c r="W195" i="6" s="1"/>
  <c r="T196" i="6"/>
  <c r="T197" i="6" l="1"/>
  <c r="V196" i="6"/>
  <c r="W196" i="6" s="1"/>
  <c r="T198" i="6" l="1"/>
  <c r="V197" i="6"/>
  <c r="W197" i="6" s="1"/>
  <c r="T199" i="6" l="1"/>
  <c r="V198" i="6"/>
  <c r="W198" i="6" s="1"/>
  <c r="V199" i="6" l="1"/>
  <c r="W199" i="6" s="1"/>
  <c r="T200" i="6"/>
  <c r="T201" i="6" l="1"/>
  <c r="V200" i="6"/>
  <c r="W200" i="6" s="1"/>
  <c r="T202" i="6" l="1"/>
  <c r="V201" i="6"/>
  <c r="W201" i="6" s="1"/>
  <c r="T203" i="6" l="1"/>
  <c r="V202" i="6"/>
  <c r="W202" i="6" s="1"/>
  <c r="T204" i="6" l="1"/>
  <c r="V203" i="6"/>
  <c r="W203" i="6" s="1"/>
  <c r="T205" i="6" l="1"/>
  <c r="V204" i="6"/>
  <c r="W204" i="6" s="1"/>
  <c r="T206" i="6" l="1"/>
  <c r="V205" i="6"/>
  <c r="W205" i="6" s="1"/>
  <c r="T207" i="6" l="1"/>
  <c r="V206" i="6"/>
  <c r="W206" i="6" s="1"/>
  <c r="T208" i="6" l="1"/>
  <c r="V207" i="6"/>
  <c r="W207" i="6" s="1"/>
  <c r="T209" i="6" l="1"/>
  <c r="V208" i="6"/>
  <c r="W208" i="6" s="1"/>
  <c r="T210" i="6" l="1"/>
  <c r="V209" i="6"/>
  <c r="W209" i="6" s="1"/>
  <c r="T211" i="6" l="1"/>
  <c r="V210" i="6"/>
  <c r="W210" i="6" s="1"/>
  <c r="T212" i="6" l="1"/>
  <c r="V211" i="6"/>
  <c r="W211" i="6" s="1"/>
  <c r="T213" i="6" l="1"/>
  <c r="V212" i="6"/>
  <c r="W212" i="6" s="1"/>
  <c r="T214" i="6" l="1"/>
  <c r="V213" i="6"/>
  <c r="W213" i="6" s="1"/>
  <c r="T215" i="6" l="1"/>
  <c r="V214" i="6"/>
  <c r="W214" i="6" s="1"/>
  <c r="T216" i="6" l="1"/>
  <c r="V215" i="6"/>
  <c r="W215" i="6" s="1"/>
  <c r="V216" i="6" l="1"/>
  <c r="W216" i="6" s="1"/>
  <c r="T217" i="6"/>
  <c r="V217" i="6" l="1"/>
  <c r="W217" i="6" s="1"/>
  <c r="T218" i="6"/>
  <c r="V218" i="6" l="1"/>
  <c r="W218" i="6" s="1"/>
  <c r="T219" i="6"/>
  <c r="T220" i="6" l="1"/>
  <c r="V219" i="6"/>
  <c r="W219" i="6" s="1"/>
  <c r="T221" i="6" l="1"/>
  <c r="V220" i="6"/>
  <c r="W220" i="6" s="1"/>
  <c r="T222" i="6" l="1"/>
  <c r="V221" i="6"/>
  <c r="W221" i="6" s="1"/>
  <c r="V222" i="6" l="1"/>
  <c r="W222" i="6" s="1"/>
  <c r="T223" i="6"/>
  <c r="T224" i="6" l="1"/>
  <c r="V223" i="6"/>
  <c r="W223" i="6" s="1"/>
  <c r="V224" i="6" l="1"/>
  <c r="W224" i="6" s="1"/>
  <c r="T225" i="6"/>
  <c r="T226" i="6" l="1"/>
  <c r="V225" i="6"/>
  <c r="W225" i="6" s="1"/>
  <c r="T227" i="6" l="1"/>
  <c r="V226" i="6"/>
  <c r="W226" i="6" s="1"/>
  <c r="T228" i="6" l="1"/>
  <c r="V227" i="6"/>
  <c r="W227" i="6" s="1"/>
  <c r="V228" i="6" l="1"/>
  <c r="W228" i="6" s="1"/>
  <c r="T229" i="6"/>
  <c r="T230" i="6" l="1"/>
  <c r="V229" i="6"/>
  <c r="W229" i="6" s="1"/>
  <c r="V230" i="6" l="1"/>
  <c r="W230" i="6" s="1"/>
  <c r="T231" i="6"/>
  <c r="T232" i="6" l="1"/>
  <c r="V231" i="6"/>
  <c r="W231" i="6" s="1"/>
  <c r="V232" i="6" l="1"/>
  <c r="W232" i="6" s="1"/>
  <c r="T233" i="6"/>
  <c r="T234" i="6" l="1"/>
  <c r="V233" i="6"/>
  <c r="W233" i="6" s="1"/>
  <c r="T235" i="6" l="1"/>
  <c r="V234" i="6"/>
  <c r="W234" i="6" s="1"/>
  <c r="T236" i="6" l="1"/>
  <c r="V235" i="6"/>
  <c r="W235" i="6" s="1"/>
  <c r="V236" i="6" l="1"/>
  <c r="W236" i="6" s="1"/>
  <c r="T237" i="6"/>
  <c r="T238" i="6" l="1"/>
  <c r="V237" i="6"/>
  <c r="W237" i="6" s="1"/>
  <c r="V238" i="6" l="1"/>
  <c r="W238" i="6" s="1"/>
  <c r="T239" i="6"/>
  <c r="T240" i="6" l="1"/>
  <c r="V239" i="6"/>
  <c r="W239" i="6" s="1"/>
  <c r="T241" i="6" l="1"/>
  <c r="V240" i="6"/>
  <c r="W240" i="6" s="1"/>
  <c r="T242" i="6" l="1"/>
  <c r="V241" i="6"/>
  <c r="W241" i="6" s="1"/>
  <c r="V242" i="6" l="1"/>
  <c r="W242" i="6" s="1"/>
  <c r="T243" i="6"/>
  <c r="T244" i="6" l="1"/>
  <c r="V243" i="6"/>
  <c r="W243" i="6" s="1"/>
  <c r="V244" i="6" l="1"/>
  <c r="W244" i="6" s="1"/>
  <c r="T245" i="6"/>
  <c r="T246" i="6" l="1"/>
  <c r="V245" i="6"/>
  <c r="W245" i="6" s="1"/>
  <c r="V246" i="6" l="1"/>
  <c r="W246" i="6" s="1"/>
  <c r="T247" i="6"/>
  <c r="T248" i="6" l="1"/>
  <c r="V247" i="6"/>
  <c r="W247" i="6" s="1"/>
  <c r="T249" i="6" l="1"/>
  <c r="V248" i="6"/>
  <c r="W248" i="6" s="1"/>
  <c r="T250" i="6" l="1"/>
  <c r="V249" i="6"/>
  <c r="W249" i="6" s="1"/>
  <c r="V250" i="6" l="1"/>
  <c r="W250" i="6" s="1"/>
  <c r="T251" i="6"/>
  <c r="T252" i="6" l="1"/>
  <c r="V251" i="6"/>
  <c r="W251" i="6" s="1"/>
  <c r="V252" i="6" l="1"/>
  <c r="W252" i="6" s="1"/>
  <c r="T253" i="6"/>
  <c r="T254" i="6" l="1"/>
  <c r="V253" i="6"/>
  <c r="W253" i="6" s="1"/>
  <c r="T255" i="6" l="1"/>
  <c r="V254" i="6"/>
  <c r="W254" i="6" s="1"/>
  <c r="T256" i="6" l="1"/>
  <c r="V255" i="6"/>
  <c r="W255" i="6" s="1"/>
  <c r="V256" i="6" l="1"/>
  <c r="W256" i="6" s="1"/>
  <c r="T257" i="6"/>
  <c r="V257" i="6" l="1"/>
  <c r="W257" i="6" s="1"/>
  <c r="T258" i="6"/>
  <c r="V258" i="6" l="1"/>
  <c r="W258" i="6" s="1"/>
  <c r="T259" i="6"/>
  <c r="V259" i="6" l="1"/>
  <c r="W259" i="6" s="1"/>
  <c r="T260" i="6"/>
  <c r="T261" i="6" l="1"/>
  <c r="V260" i="6"/>
  <c r="W260" i="6" s="1"/>
  <c r="T262" i="6" l="1"/>
  <c r="V261" i="6"/>
  <c r="W261" i="6" s="1"/>
  <c r="T263" i="6" l="1"/>
  <c r="V262" i="6"/>
  <c r="W262" i="6" s="1"/>
  <c r="T264" i="6" l="1"/>
  <c r="V263" i="6"/>
  <c r="W263" i="6" s="1"/>
  <c r="V264" i="6" l="1"/>
  <c r="W264" i="6" s="1"/>
  <c r="T265" i="6"/>
  <c r="T266" i="6" l="1"/>
  <c r="V265" i="6"/>
  <c r="W265" i="6" s="1"/>
  <c r="V266" i="6" l="1"/>
  <c r="W266" i="6" s="1"/>
  <c r="T267" i="6"/>
  <c r="T268" i="6" l="1"/>
  <c r="V267" i="6"/>
  <c r="W267" i="6" s="1"/>
  <c r="V268" i="6" l="1"/>
  <c r="W268" i="6" s="1"/>
  <c r="T269" i="6"/>
  <c r="T270" i="6" l="1"/>
  <c r="V269" i="6"/>
  <c r="W269" i="6" s="1"/>
  <c r="V270" i="6" l="1"/>
  <c r="W270" i="6" s="1"/>
  <c r="T271" i="6"/>
  <c r="T272" i="6" l="1"/>
  <c r="V271" i="6"/>
  <c r="W271" i="6" s="1"/>
  <c r="V272" i="6" l="1"/>
  <c r="W272" i="6" s="1"/>
  <c r="T273" i="6"/>
  <c r="T274" i="6" l="1"/>
  <c r="V273" i="6"/>
  <c r="W273" i="6" s="1"/>
  <c r="V274" i="6" l="1"/>
  <c r="W274" i="6" s="1"/>
  <c r="T275" i="6"/>
  <c r="T276" i="6" l="1"/>
  <c r="V275" i="6"/>
  <c r="W275" i="6" s="1"/>
  <c r="V276" i="6" l="1"/>
  <c r="W276" i="6" s="1"/>
  <c r="T277" i="6"/>
  <c r="V277" i="6" l="1"/>
  <c r="W277" i="6" s="1"/>
  <c r="T278" i="6"/>
  <c r="T279" i="6" l="1"/>
  <c r="V278" i="6"/>
  <c r="W278" i="6" s="1"/>
  <c r="T280" i="6" l="1"/>
  <c r="V279" i="6"/>
  <c r="W279" i="6" s="1"/>
  <c r="T281" i="6" l="1"/>
  <c r="V280" i="6"/>
  <c r="W280" i="6" s="1"/>
  <c r="V281" i="6" l="1"/>
  <c r="W281" i="6" s="1"/>
  <c r="T282" i="6"/>
  <c r="T283" i="6" l="1"/>
  <c r="V282" i="6"/>
  <c r="W282" i="6" s="1"/>
  <c r="V283" i="6" l="1"/>
  <c r="W283" i="6" s="1"/>
  <c r="T284" i="6"/>
  <c r="T285" i="6" l="1"/>
  <c r="V284" i="6"/>
  <c r="W284" i="6" s="1"/>
  <c r="V285" i="6" l="1"/>
  <c r="W285" i="6" s="1"/>
  <c r="T286" i="6"/>
  <c r="T287" i="6" l="1"/>
  <c r="V286" i="6"/>
  <c r="W286" i="6" s="1"/>
  <c r="V287" i="6" l="1"/>
  <c r="W287" i="6" s="1"/>
  <c r="T288" i="6"/>
  <c r="T289" i="6" l="1"/>
  <c r="V288" i="6"/>
  <c r="W288" i="6" s="1"/>
  <c r="V289" i="6" l="1"/>
  <c r="W289" i="6" s="1"/>
  <c r="T290" i="6"/>
  <c r="T291" i="6" l="1"/>
  <c r="V290" i="6"/>
  <c r="W290" i="6" s="1"/>
  <c r="V291" i="6" l="1"/>
  <c r="W291" i="6" s="1"/>
  <c r="T292" i="6"/>
  <c r="T293" i="6" l="1"/>
  <c r="V292" i="6"/>
  <c r="W292" i="6" s="1"/>
  <c r="V293" i="6" l="1"/>
  <c r="W293" i="6" s="1"/>
  <c r="T294" i="6"/>
  <c r="T295" i="6" l="1"/>
  <c r="V294" i="6"/>
  <c r="W294" i="6" s="1"/>
  <c r="V295" i="6" l="1"/>
  <c r="W295" i="6" s="1"/>
  <c r="T296" i="6"/>
  <c r="T297" i="6" l="1"/>
  <c r="V296" i="6"/>
  <c r="W296" i="6" s="1"/>
  <c r="V297" i="6" l="1"/>
  <c r="W297" i="6" s="1"/>
  <c r="T298" i="6"/>
  <c r="T299" i="6" l="1"/>
  <c r="V298" i="6"/>
  <c r="W298" i="6" s="1"/>
  <c r="V299" i="6" l="1"/>
  <c r="W299" i="6" s="1"/>
  <c r="T300" i="6"/>
  <c r="T301" i="6" l="1"/>
  <c r="V300" i="6"/>
  <c r="W300" i="6" s="1"/>
  <c r="V301" i="6" l="1"/>
  <c r="W301" i="6" s="1"/>
  <c r="T302" i="6"/>
  <c r="T303" i="6" l="1"/>
  <c r="V302" i="6"/>
  <c r="W302" i="6" s="1"/>
  <c r="V303" i="6" l="1"/>
  <c r="W303" i="6" s="1"/>
  <c r="T304" i="6"/>
  <c r="T305" i="6" l="1"/>
  <c r="V304" i="6"/>
  <c r="W304" i="6" s="1"/>
  <c r="V305" i="6" l="1"/>
  <c r="W305" i="6" s="1"/>
  <c r="T306" i="6"/>
  <c r="T307" i="6" l="1"/>
  <c r="V306" i="6"/>
  <c r="W306" i="6" s="1"/>
  <c r="V307" i="6" l="1"/>
  <c r="W307" i="6" s="1"/>
  <c r="T308" i="6"/>
  <c r="T309" i="6" l="1"/>
  <c r="V308" i="6"/>
  <c r="W308" i="6" s="1"/>
  <c r="V309" i="6" l="1"/>
  <c r="W309" i="6" s="1"/>
  <c r="T310" i="6"/>
  <c r="T311" i="6" l="1"/>
  <c r="V310" i="6"/>
  <c r="W310" i="6" s="1"/>
  <c r="V311" i="6" l="1"/>
  <c r="W311" i="6" s="1"/>
  <c r="T312" i="6"/>
  <c r="T313" i="6" l="1"/>
  <c r="V312" i="6"/>
  <c r="W312" i="6" s="1"/>
  <c r="V313" i="6" l="1"/>
  <c r="W313" i="6" s="1"/>
  <c r="T314" i="6"/>
  <c r="T315" i="6" l="1"/>
  <c r="V314" i="6"/>
  <c r="W314" i="6" s="1"/>
  <c r="V315" i="6" l="1"/>
  <c r="W315" i="6" s="1"/>
  <c r="T316" i="6"/>
  <c r="T317" i="6" l="1"/>
  <c r="V316" i="6"/>
  <c r="W316" i="6" s="1"/>
  <c r="T318" i="6" l="1"/>
  <c r="V317" i="6"/>
  <c r="W317" i="6" s="1"/>
  <c r="T319" i="6" l="1"/>
  <c r="V318" i="6"/>
  <c r="W318" i="6" s="1"/>
  <c r="V319" i="6" l="1"/>
  <c r="W319" i="6" s="1"/>
  <c r="T320" i="6"/>
  <c r="V320" i="6" l="1"/>
  <c r="W320" i="6" s="1"/>
  <c r="T321" i="6"/>
  <c r="T322" i="6" l="1"/>
  <c r="V321" i="6"/>
  <c r="W321" i="6" s="1"/>
  <c r="T323" i="6" l="1"/>
  <c r="V322" i="6"/>
  <c r="W322" i="6" s="1"/>
  <c r="T324" i="6" l="1"/>
  <c r="V323" i="6"/>
  <c r="W323" i="6" s="1"/>
  <c r="V324" i="6" l="1"/>
  <c r="W324" i="6" s="1"/>
  <c r="T325" i="6"/>
  <c r="T326" i="6" l="1"/>
  <c r="V325" i="6"/>
  <c r="W325" i="6" s="1"/>
  <c r="V326" i="6" l="1"/>
  <c r="W326" i="6" s="1"/>
  <c r="T327" i="6"/>
  <c r="T328" i="6" l="1"/>
  <c r="V327" i="6"/>
  <c r="W327" i="6" s="1"/>
  <c r="V328" i="6" l="1"/>
  <c r="W328" i="6" s="1"/>
  <c r="T329" i="6"/>
  <c r="T330" i="6" l="1"/>
  <c r="V329" i="6"/>
  <c r="W329" i="6" s="1"/>
  <c r="V330" i="6" l="1"/>
  <c r="W330" i="6" s="1"/>
  <c r="T331" i="6"/>
  <c r="T332" i="6" l="1"/>
  <c r="V331" i="6"/>
  <c r="W331" i="6" s="1"/>
  <c r="V332" i="6" l="1"/>
  <c r="W332" i="6" s="1"/>
  <c r="T333" i="6"/>
  <c r="T334" i="6" l="1"/>
  <c r="V333" i="6"/>
  <c r="W333" i="6" s="1"/>
  <c r="V334" i="6" l="1"/>
  <c r="W334" i="6" s="1"/>
  <c r="T335" i="6"/>
  <c r="T336" i="6" l="1"/>
  <c r="V335" i="6"/>
  <c r="W335" i="6" s="1"/>
  <c r="V336" i="6" l="1"/>
  <c r="W336" i="6" s="1"/>
  <c r="T337" i="6"/>
  <c r="T338" i="6" l="1"/>
  <c r="V337" i="6"/>
  <c r="W337" i="6" s="1"/>
  <c r="V338" i="6" l="1"/>
  <c r="W338" i="6" s="1"/>
  <c r="T339" i="6"/>
  <c r="T340" i="6" l="1"/>
  <c r="V339" i="6"/>
  <c r="W339" i="6" s="1"/>
  <c r="V340" i="6" l="1"/>
  <c r="W340" i="6" s="1"/>
  <c r="T341" i="6"/>
  <c r="T342" i="6" l="1"/>
  <c r="V341" i="6"/>
  <c r="W341" i="6" s="1"/>
  <c r="V342" i="6" l="1"/>
  <c r="W342" i="6" s="1"/>
  <c r="T343" i="6"/>
  <c r="T344" i="6" l="1"/>
  <c r="V343" i="6"/>
  <c r="W343" i="6" s="1"/>
  <c r="V344" i="6" l="1"/>
  <c r="W344" i="6" s="1"/>
  <c r="T345" i="6"/>
  <c r="T346" i="6" l="1"/>
  <c r="V345" i="6"/>
  <c r="W345" i="6" s="1"/>
  <c r="V346" i="6" l="1"/>
  <c r="W346" i="6" s="1"/>
  <c r="T347" i="6"/>
  <c r="T348" i="6" l="1"/>
  <c r="V347" i="6"/>
  <c r="W347" i="6" s="1"/>
  <c r="V348" i="6" l="1"/>
  <c r="W348" i="6" s="1"/>
  <c r="T349" i="6"/>
  <c r="T350" i="6" l="1"/>
  <c r="V349" i="6"/>
  <c r="W349" i="6" s="1"/>
  <c r="V350" i="6" l="1"/>
  <c r="W350" i="6" s="1"/>
  <c r="T351" i="6"/>
  <c r="T352" i="6" l="1"/>
  <c r="V351" i="6"/>
  <c r="W351" i="6" s="1"/>
  <c r="V352" i="6" l="1"/>
  <c r="W352" i="6" s="1"/>
  <c r="T353" i="6"/>
  <c r="T354" i="6" l="1"/>
  <c r="V353" i="6"/>
  <c r="W353" i="6" s="1"/>
  <c r="V354" i="6" l="1"/>
  <c r="W354" i="6" s="1"/>
  <c r="T355" i="6"/>
  <c r="T356" i="6" l="1"/>
  <c r="V355" i="6"/>
  <c r="W355" i="6" s="1"/>
  <c r="V356" i="6" l="1"/>
  <c r="W356" i="6" s="1"/>
  <c r="T357" i="6"/>
  <c r="T358" i="6" l="1"/>
  <c r="V357" i="6"/>
  <c r="W357" i="6" s="1"/>
  <c r="V358" i="6" l="1"/>
  <c r="W358" i="6" s="1"/>
  <c r="T359" i="6"/>
  <c r="T360" i="6" l="1"/>
  <c r="V359" i="6"/>
  <c r="W359" i="6" s="1"/>
  <c r="V360" i="6" l="1"/>
  <c r="W360" i="6" s="1"/>
  <c r="T361" i="6"/>
  <c r="T362" i="6" l="1"/>
  <c r="V361" i="6"/>
  <c r="W361" i="6" s="1"/>
  <c r="V362" i="6" l="1"/>
  <c r="W362" i="6" s="1"/>
  <c r="T363" i="6"/>
  <c r="T364" i="6" l="1"/>
  <c r="V363" i="6"/>
  <c r="W363" i="6" s="1"/>
  <c r="V364" i="6" l="1"/>
  <c r="W364" i="6" s="1"/>
  <c r="T365" i="6"/>
  <c r="T366" i="6" l="1"/>
  <c r="V365" i="6"/>
  <c r="W365" i="6" s="1"/>
  <c r="V366" i="6" l="1"/>
  <c r="W366" i="6" s="1"/>
  <c r="T367" i="6"/>
  <c r="T368" i="6" l="1"/>
  <c r="V367" i="6"/>
  <c r="W367" i="6" s="1"/>
  <c r="V368" i="6" l="1"/>
  <c r="W368" i="6" s="1"/>
  <c r="T369" i="6"/>
  <c r="T370" i="6" l="1"/>
  <c r="V369" i="6"/>
  <c r="W369" i="6" s="1"/>
  <c r="V370" i="6" l="1"/>
  <c r="W370" i="6" s="1"/>
  <c r="T371" i="6"/>
  <c r="T372" i="6" l="1"/>
  <c r="V371" i="6"/>
  <c r="W371" i="6" s="1"/>
  <c r="V372" i="6" l="1"/>
  <c r="W372" i="6" s="1"/>
  <c r="T373" i="6"/>
  <c r="T374" i="6" l="1"/>
  <c r="V373" i="6"/>
  <c r="W373" i="6" s="1"/>
  <c r="V374" i="6" l="1"/>
  <c r="W374" i="6" s="1"/>
  <c r="T375" i="6"/>
  <c r="T376" i="6" l="1"/>
  <c r="V375" i="6"/>
  <c r="W375" i="6" s="1"/>
  <c r="V376" i="6" l="1"/>
  <c r="W376" i="6" s="1"/>
  <c r="T377" i="6"/>
  <c r="T378" i="6" l="1"/>
  <c r="V377" i="6"/>
  <c r="W377" i="6" s="1"/>
  <c r="V378" i="6" l="1"/>
  <c r="W378" i="6" s="1"/>
  <c r="T379" i="6"/>
  <c r="T380" i="6" l="1"/>
  <c r="V379" i="6"/>
  <c r="W379" i="6" s="1"/>
  <c r="V380" i="6" l="1"/>
  <c r="W380" i="6" s="1"/>
  <c r="T381" i="6"/>
  <c r="V381" i="6" l="1"/>
  <c r="W381" i="6" s="1"/>
  <c r="T382" i="6"/>
  <c r="V382" i="6" l="1"/>
  <c r="W382" i="6" s="1"/>
  <c r="T383" i="6"/>
  <c r="T384" i="6" l="1"/>
  <c r="V383" i="6"/>
  <c r="W383" i="6" s="1"/>
  <c r="T385" i="6" l="1"/>
  <c r="V384" i="6"/>
  <c r="W384" i="6" s="1"/>
  <c r="T386" i="6" l="1"/>
  <c r="V385" i="6"/>
  <c r="W385" i="6" s="1"/>
  <c r="V386" i="6" l="1"/>
  <c r="W386" i="6" s="1"/>
  <c r="T387" i="6"/>
  <c r="T388" i="6" l="1"/>
  <c r="V387" i="6"/>
  <c r="W387" i="6" s="1"/>
  <c r="V388" i="6" l="1"/>
  <c r="W388" i="6" s="1"/>
  <c r="T389" i="6"/>
  <c r="T390" i="6" l="1"/>
  <c r="V389" i="6"/>
  <c r="W389" i="6" s="1"/>
  <c r="T391" i="6" l="1"/>
  <c r="V390" i="6"/>
  <c r="W390" i="6" s="1"/>
  <c r="T392" i="6" l="1"/>
  <c r="V391" i="6"/>
  <c r="W391" i="6" s="1"/>
  <c r="V392" i="6" l="1"/>
  <c r="W392" i="6" s="1"/>
  <c r="T393" i="6"/>
  <c r="V393" i="6" l="1"/>
  <c r="W393" i="6" s="1"/>
  <c r="T394" i="6"/>
  <c r="V394" i="6" l="1"/>
  <c r="W394" i="6" s="1"/>
  <c r="T395" i="6"/>
  <c r="T396" i="6" l="1"/>
  <c r="V395" i="6"/>
  <c r="W395" i="6" s="1"/>
  <c r="T397" i="6" l="1"/>
  <c r="V396" i="6"/>
  <c r="W396" i="6" s="1"/>
  <c r="V397" i="6" l="1"/>
  <c r="W397" i="6" s="1"/>
  <c r="T398" i="6"/>
  <c r="T399" i="6" l="1"/>
  <c r="V398" i="6"/>
  <c r="W398" i="6" s="1"/>
  <c r="T400" i="6" l="1"/>
  <c r="V399" i="6"/>
  <c r="W399" i="6" s="1"/>
  <c r="V400" i="6" l="1"/>
  <c r="W400" i="6" s="1"/>
  <c r="T401" i="6"/>
  <c r="T402" i="6" l="1"/>
  <c r="V401" i="6"/>
  <c r="W401" i="6" s="1"/>
  <c r="V402" i="6" l="1"/>
  <c r="W402" i="6" s="1"/>
  <c r="T403" i="6"/>
  <c r="T404" i="6" l="1"/>
  <c r="V403" i="6"/>
  <c r="W403" i="6" s="1"/>
  <c r="V404" i="6" l="1"/>
  <c r="W404" i="6" s="1"/>
  <c r="T405" i="6"/>
  <c r="T406" i="6" l="1"/>
  <c r="V405" i="6"/>
  <c r="W405" i="6" s="1"/>
  <c r="T407" i="6" l="1"/>
  <c r="V406" i="6"/>
  <c r="W406" i="6" s="1"/>
  <c r="T408" i="6" l="1"/>
  <c r="V407" i="6"/>
  <c r="W407" i="6" s="1"/>
  <c r="V408" i="6" l="1"/>
  <c r="W408" i="6" s="1"/>
  <c r="T409" i="6"/>
  <c r="T410" i="6" l="1"/>
  <c r="V409" i="6"/>
  <c r="W409" i="6" s="1"/>
  <c r="T411" i="6" l="1"/>
  <c r="V410" i="6"/>
  <c r="W410" i="6" s="1"/>
  <c r="T412" i="6" l="1"/>
  <c r="V411" i="6"/>
  <c r="W411" i="6" s="1"/>
  <c r="T413" i="6" l="1"/>
  <c r="V412" i="6"/>
  <c r="W412" i="6" s="1"/>
  <c r="T414" i="6" l="1"/>
  <c r="V413" i="6"/>
  <c r="W413" i="6" s="1"/>
  <c r="V414" i="6" l="1"/>
  <c r="W414" i="6" s="1"/>
  <c r="T415" i="6"/>
  <c r="V415" i="6" l="1"/>
  <c r="W415" i="6" s="1"/>
  <c r="T416" i="6"/>
  <c r="T417" i="6" l="1"/>
  <c r="V416" i="6"/>
  <c r="W416" i="6" s="1"/>
  <c r="T418" i="6" l="1"/>
  <c r="V417" i="6"/>
  <c r="W417" i="6" s="1"/>
  <c r="T419" i="6" l="1"/>
  <c r="V418" i="6"/>
  <c r="W418" i="6" s="1"/>
  <c r="T420" i="6" l="1"/>
  <c r="V419" i="6"/>
  <c r="W419" i="6" s="1"/>
  <c r="V420" i="6" l="1"/>
  <c r="W420" i="6" s="1"/>
  <c r="T421" i="6"/>
  <c r="T422" i="6" l="1"/>
  <c r="V421" i="6"/>
  <c r="W421" i="6" s="1"/>
  <c r="T423" i="6" l="1"/>
  <c r="V422" i="6"/>
  <c r="W422" i="6" s="1"/>
  <c r="T424" i="6" l="1"/>
  <c r="V423" i="6"/>
  <c r="W423" i="6" s="1"/>
  <c r="T425" i="6" l="1"/>
  <c r="V424" i="6"/>
  <c r="W424" i="6" s="1"/>
  <c r="V425" i="6" l="1"/>
  <c r="W425" i="6" s="1"/>
  <c r="T426" i="6"/>
  <c r="V426" i="6" l="1"/>
  <c r="W426" i="6" s="1"/>
  <c r="T427" i="6"/>
  <c r="T428" i="6" l="1"/>
  <c r="V427" i="6"/>
  <c r="W427" i="6" s="1"/>
  <c r="T429" i="6" l="1"/>
  <c r="V428" i="6"/>
  <c r="W428" i="6" s="1"/>
  <c r="T430" i="6" l="1"/>
  <c r="V429" i="6"/>
  <c r="W429" i="6" s="1"/>
  <c r="T431" i="6" l="1"/>
  <c r="V430" i="6"/>
  <c r="W430" i="6" s="1"/>
  <c r="V431" i="6" l="1"/>
  <c r="W431" i="6" s="1"/>
  <c r="T432" i="6"/>
  <c r="T433" i="6" l="1"/>
  <c r="V432" i="6"/>
  <c r="W432" i="6" s="1"/>
  <c r="T434" i="6" l="1"/>
  <c r="V433" i="6"/>
  <c r="W433" i="6" s="1"/>
  <c r="T435" i="6" l="1"/>
  <c r="V434" i="6"/>
  <c r="W434" i="6" s="1"/>
  <c r="T436" i="6" l="1"/>
  <c r="V435" i="6"/>
  <c r="W435" i="6" s="1"/>
  <c r="V436" i="6" l="1"/>
  <c r="W436" i="6" s="1"/>
  <c r="T437" i="6"/>
  <c r="T438" i="6" l="1"/>
  <c r="V437" i="6"/>
  <c r="W437" i="6" s="1"/>
  <c r="T439" i="6" l="1"/>
  <c r="V438" i="6"/>
  <c r="W438" i="6" s="1"/>
  <c r="T440" i="6" l="1"/>
  <c r="V439" i="6"/>
  <c r="W439" i="6" s="1"/>
  <c r="T441" i="6" l="1"/>
  <c r="V440" i="6"/>
  <c r="W440" i="6" s="1"/>
  <c r="T442" i="6" l="1"/>
  <c r="V441" i="6"/>
  <c r="W441" i="6" s="1"/>
  <c r="T443" i="6" l="1"/>
  <c r="V442" i="6"/>
  <c r="W442" i="6" s="1"/>
  <c r="T444" i="6" l="1"/>
  <c r="V443" i="6"/>
  <c r="W443" i="6" s="1"/>
  <c r="T445" i="6" l="1"/>
  <c r="V444" i="6"/>
  <c r="W444" i="6" s="1"/>
  <c r="T446" i="6" l="1"/>
  <c r="V445" i="6"/>
  <c r="W445" i="6" s="1"/>
  <c r="T447" i="6" l="1"/>
  <c r="V446" i="6"/>
  <c r="W446" i="6" s="1"/>
  <c r="T448" i="6" l="1"/>
  <c r="V447" i="6"/>
  <c r="W447" i="6" s="1"/>
  <c r="T449" i="6" l="1"/>
  <c r="V448" i="6"/>
  <c r="W448" i="6" s="1"/>
  <c r="T450" i="6" l="1"/>
  <c r="V449" i="6"/>
  <c r="W449" i="6" s="1"/>
  <c r="T451" i="6" l="1"/>
  <c r="V450" i="6"/>
  <c r="W450" i="6" s="1"/>
  <c r="T452" i="6" l="1"/>
  <c r="V451" i="6"/>
  <c r="W451" i="6" s="1"/>
  <c r="T453" i="6" l="1"/>
  <c r="V452" i="6"/>
  <c r="W452" i="6" s="1"/>
  <c r="V453" i="6" l="1"/>
  <c r="W453" i="6" s="1"/>
  <c r="T454" i="6"/>
  <c r="T455" i="6" l="1"/>
  <c r="V454" i="6"/>
  <c r="W454" i="6" s="1"/>
  <c r="T456" i="6" l="1"/>
  <c r="V455" i="6"/>
  <c r="W455" i="6" s="1"/>
  <c r="T457" i="6" l="1"/>
  <c r="V456" i="6"/>
  <c r="W456" i="6" s="1"/>
  <c r="T458" i="6" l="1"/>
  <c r="V457" i="6"/>
  <c r="W457" i="6" s="1"/>
  <c r="T459" i="6" l="1"/>
  <c r="V458" i="6"/>
  <c r="W458" i="6" s="1"/>
  <c r="T460" i="6" l="1"/>
  <c r="V459" i="6"/>
  <c r="W459" i="6" s="1"/>
  <c r="T461" i="6" l="1"/>
  <c r="V460" i="6"/>
  <c r="W460" i="6" s="1"/>
  <c r="T462" i="6" l="1"/>
  <c r="V461" i="6"/>
  <c r="W461" i="6" s="1"/>
  <c r="T463" i="6" l="1"/>
  <c r="V462" i="6"/>
  <c r="W462" i="6" s="1"/>
  <c r="T464" i="6" l="1"/>
  <c r="V463" i="6"/>
  <c r="W463" i="6" s="1"/>
  <c r="T465" i="6" l="1"/>
  <c r="V464" i="6"/>
  <c r="W464" i="6" s="1"/>
  <c r="T466" i="6" l="1"/>
  <c r="V465" i="6"/>
  <c r="W465" i="6" s="1"/>
  <c r="T467" i="6" l="1"/>
  <c r="V466" i="6"/>
  <c r="W466" i="6" s="1"/>
  <c r="T468" i="6" l="1"/>
  <c r="V467" i="6"/>
  <c r="W467" i="6" s="1"/>
  <c r="V468" i="6" l="1"/>
  <c r="W468" i="6" s="1"/>
  <c r="T469" i="6"/>
  <c r="V469" i="6" l="1"/>
  <c r="W469" i="6" s="1"/>
  <c r="T470" i="6"/>
  <c r="T471" i="6" l="1"/>
  <c r="V470" i="6"/>
  <c r="W470" i="6" s="1"/>
  <c r="T472" i="6" l="1"/>
  <c r="V471" i="6"/>
  <c r="W471" i="6" s="1"/>
  <c r="V472" i="6" l="1"/>
  <c r="W472" i="6" s="1"/>
  <c r="T473" i="6"/>
  <c r="T474" i="6" l="1"/>
  <c r="V473" i="6"/>
  <c r="W473" i="6" s="1"/>
  <c r="T475" i="6" l="1"/>
  <c r="V474" i="6"/>
  <c r="W474" i="6" s="1"/>
  <c r="T476" i="6" l="1"/>
  <c r="V475" i="6"/>
  <c r="W475" i="6" s="1"/>
  <c r="V476" i="6" l="1"/>
  <c r="W476" i="6" s="1"/>
  <c r="T477" i="6"/>
  <c r="T478" i="6" l="1"/>
  <c r="V477" i="6"/>
  <c r="W477" i="6" s="1"/>
  <c r="T479" i="6" l="1"/>
  <c r="V478" i="6"/>
  <c r="W478" i="6" s="1"/>
  <c r="T480" i="6" l="1"/>
  <c r="V479" i="6"/>
  <c r="W479" i="6" s="1"/>
  <c r="T481" i="6" l="1"/>
  <c r="V480" i="6"/>
  <c r="W480" i="6" s="1"/>
  <c r="T482" i="6" l="1"/>
  <c r="V481" i="6"/>
  <c r="W481" i="6" s="1"/>
  <c r="T483" i="6" l="1"/>
  <c r="V482" i="6"/>
  <c r="W482" i="6" s="1"/>
  <c r="T484" i="6" l="1"/>
  <c r="V483" i="6"/>
  <c r="W483" i="6" s="1"/>
  <c r="T485" i="6" l="1"/>
  <c r="V484" i="6"/>
  <c r="W484" i="6" s="1"/>
  <c r="T486" i="6" l="1"/>
  <c r="V485" i="6"/>
  <c r="W485" i="6" s="1"/>
  <c r="T487" i="6" l="1"/>
  <c r="V486" i="6"/>
  <c r="W486" i="6" s="1"/>
  <c r="T488" i="6" l="1"/>
  <c r="V487" i="6"/>
  <c r="W487" i="6" s="1"/>
  <c r="V488" i="6" l="1"/>
  <c r="W488" i="6" s="1"/>
  <c r="T489" i="6"/>
  <c r="T490" i="6" l="1"/>
  <c r="V489" i="6"/>
  <c r="W489" i="6" s="1"/>
  <c r="T491" i="6" l="1"/>
  <c r="V490" i="6"/>
  <c r="W490" i="6" s="1"/>
  <c r="T492" i="6" l="1"/>
  <c r="V491" i="6"/>
  <c r="W491" i="6" s="1"/>
  <c r="T493" i="6" l="1"/>
  <c r="V492" i="6"/>
  <c r="W492" i="6" s="1"/>
  <c r="V493" i="6" l="1"/>
  <c r="W493" i="6" s="1"/>
  <c r="T494" i="6"/>
  <c r="T495" i="6" l="1"/>
  <c r="V494" i="6"/>
  <c r="W494" i="6" s="1"/>
  <c r="T496" i="6" l="1"/>
  <c r="V495" i="6"/>
  <c r="W495" i="6" s="1"/>
  <c r="T497" i="6" l="1"/>
  <c r="V496" i="6"/>
  <c r="W496" i="6" s="1"/>
  <c r="T498" i="6" l="1"/>
  <c r="V497" i="6"/>
  <c r="W497" i="6" s="1"/>
  <c r="T499" i="6" l="1"/>
  <c r="V498" i="6"/>
  <c r="W498" i="6" s="1"/>
  <c r="T500" i="6" l="1"/>
  <c r="V499" i="6"/>
  <c r="W499" i="6" s="1"/>
  <c r="T501" i="6" l="1"/>
  <c r="V500" i="6"/>
  <c r="W500" i="6" s="1"/>
  <c r="T502" i="6" l="1"/>
  <c r="V501" i="6"/>
  <c r="W501" i="6" s="1"/>
  <c r="T503" i="6" l="1"/>
  <c r="V502" i="6"/>
  <c r="W502" i="6" s="1"/>
  <c r="T504" i="6" l="1"/>
  <c r="V503" i="6"/>
  <c r="W503" i="6" s="1"/>
  <c r="V504" i="6" l="1"/>
  <c r="W504" i="6" s="1"/>
  <c r="T505" i="6"/>
  <c r="T506" i="6" l="1"/>
  <c r="V505" i="6"/>
  <c r="W505" i="6" s="1"/>
  <c r="T507" i="6" l="1"/>
  <c r="V506" i="6"/>
  <c r="W506" i="6" s="1"/>
  <c r="T508" i="6" l="1"/>
  <c r="V507" i="6"/>
  <c r="W507" i="6" s="1"/>
  <c r="T509" i="6" l="1"/>
  <c r="V508" i="6"/>
  <c r="W508" i="6" s="1"/>
  <c r="V509" i="6" l="1"/>
  <c r="W509" i="6" s="1"/>
  <c r="T510" i="6"/>
  <c r="T511" i="6" l="1"/>
  <c r="V510" i="6"/>
  <c r="W510" i="6" s="1"/>
  <c r="T512" i="6" l="1"/>
  <c r="V511" i="6"/>
  <c r="W511" i="6" s="1"/>
  <c r="T513" i="6" l="1"/>
  <c r="V512" i="6"/>
  <c r="W512" i="6" s="1"/>
  <c r="T514" i="6" l="1"/>
  <c r="V513" i="6"/>
  <c r="W513" i="6" s="1"/>
  <c r="T515" i="6" l="1"/>
  <c r="V514" i="6"/>
  <c r="W514" i="6" s="1"/>
  <c r="T516" i="6" l="1"/>
  <c r="V515" i="6"/>
  <c r="W515" i="6" s="1"/>
  <c r="T517" i="6" l="1"/>
  <c r="V516" i="6"/>
  <c r="W516" i="6" s="1"/>
  <c r="T518" i="6" l="1"/>
  <c r="V517" i="6"/>
  <c r="W517" i="6" s="1"/>
  <c r="T519" i="6" l="1"/>
  <c r="V518" i="6"/>
  <c r="W518" i="6" s="1"/>
  <c r="T520" i="6" l="1"/>
  <c r="V519" i="6"/>
  <c r="W519" i="6" s="1"/>
  <c r="T521" i="6" l="1"/>
  <c r="V520" i="6"/>
  <c r="W520" i="6" s="1"/>
  <c r="V521" i="6" l="1"/>
  <c r="W521" i="6" s="1"/>
  <c r="T522" i="6"/>
  <c r="T523" i="6" l="1"/>
  <c r="V522" i="6"/>
  <c r="W522" i="6" s="1"/>
  <c r="T524" i="6" l="1"/>
  <c r="V523" i="6"/>
  <c r="W523" i="6" s="1"/>
  <c r="T525" i="6" l="1"/>
  <c r="V524" i="6"/>
  <c r="W524" i="6" s="1"/>
  <c r="V525" i="6" l="1"/>
  <c r="W525" i="6" s="1"/>
  <c r="T526" i="6"/>
  <c r="T527" i="6" l="1"/>
  <c r="V526" i="6"/>
  <c r="W526" i="6" s="1"/>
  <c r="V527" i="6" l="1"/>
  <c r="W527" i="6" s="1"/>
  <c r="T528" i="6"/>
  <c r="T529" i="6" l="1"/>
  <c r="V528" i="6"/>
  <c r="W528" i="6" s="1"/>
  <c r="T530" i="6" l="1"/>
  <c r="V529" i="6"/>
  <c r="W529" i="6" s="1"/>
  <c r="T531" i="6" l="1"/>
  <c r="V530" i="6"/>
  <c r="W530" i="6" s="1"/>
  <c r="T532" i="6" l="1"/>
  <c r="V531" i="6"/>
  <c r="W531" i="6" s="1"/>
  <c r="T533" i="6" l="1"/>
  <c r="V532" i="6"/>
  <c r="W532" i="6" s="1"/>
  <c r="T534" i="6" l="1"/>
  <c r="V533" i="6"/>
  <c r="W533" i="6" s="1"/>
  <c r="T535" i="6" l="1"/>
  <c r="V534" i="6"/>
  <c r="W534" i="6" s="1"/>
  <c r="T536" i="6" l="1"/>
  <c r="V535" i="6"/>
  <c r="W535" i="6" s="1"/>
  <c r="T537" i="6" l="1"/>
  <c r="V536" i="6"/>
  <c r="W536" i="6" s="1"/>
  <c r="T538" i="6" l="1"/>
  <c r="V537" i="6"/>
  <c r="W537" i="6" s="1"/>
  <c r="T539" i="6" l="1"/>
  <c r="V538" i="6"/>
  <c r="W538" i="6" s="1"/>
  <c r="T540" i="6" l="1"/>
  <c r="V539" i="6"/>
  <c r="W539" i="6" s="1"/>
  <c r="T541" i="6" l="1"/>
  <c r="V540" i="6"/>
  <c r="W540" i="6" s="1"/>
  <c r="V541" i="6" l="1"/>
  <c r="W541" i="6" s="1"/>
  <c r="T542" i="6"/>
  <c r="T543" i="6" l="1"/>
  <c r="V542" i="6"/>
  <c r="W542" i="6" s="1"/>
  <c r="V543" i="6" l="1"/>
  <c r="W543" i="6" s="1"/>
  <c r="T544" i="6"/>
  <c r="T545" i="6" l="1"/>
  <c r="V544" i="6"/>
  <c r="W544" i="6" s="1"/>
  <c r="V545" i="6" l="1"/>
  <c r="W545" i="6" s="1"/>
  <c r="T546" i="6"/>
  <c r="V546" i="6" l="1"/>
  <c r="W546" i="6" s="1"/>
  <c r="T547" i="6"/>
  <c r="T548" i="6" l="1"/>
  <c r="V547" i="6"/>
  <c r="W547" i="6" s="1"/>
  <c r="V548" i="6" l="1"/>
  <c r="W548" i="6" s="1"/>
  <c r="T549" i="6"/>
  <c r="T550" i="6" l="1"/>
  <c r="V549" i="6"/>
  <c r="W549" i="6" s="1"/>
  <c r="V550" i="6" l="1"/>
  <c r="W550" i="6" s="1"/>
  <c r="T551" i="6"/>
  <c r="T552" i="6" l="1"/>
  <c r="V551" i="6"/>
  <c r="W551" i="6" s="1"/>
  <c r="T553" i="6" l="1"/>
  <c r="V552" i="6"/>
  <c r="W552" i="6" s="1"/>
  <c r="T554" i="6" l="1"/>
  <c r="V553" i="6"/>
  <c r="W553" i="6" s="1"/>
  <c r="T555" i="6" l="1"/>
  <c r="V554" i="6"/>
  <c r="W554" i="6" s="1"/>
  <c r="T556" i="6" l="1"/>
  <c r="V555" i="6"/>
  <c r="W555" i="6" s="1"/>
  <c r="V556" i="6" l="1"/>
  <c r="W556" i="6" s="1"/>
  <c r="T557" i="6"/>
  <c r="V557" i="6" l="1"/>
  <c r="W557" i="6" s="1"/>
  <c r="T558" i="6"/>
  <c r="T559" i="6" l="1"/>
  <c r="V558" i="6"/>
  <c r="W558" i="6" s="1"/>
  <c r="T560" i="6" l="1"/>
  <c r="V559" i="6"/>
  <c r="W559" i="6" s="1"/>
  <c r="T561" i="6" l="1"/>
  <c r="V560" i="6"/>
  <c r="W560" i="6" s="1"/>
  <c r="V561" i="6" l="1"/>
  <c r="W561" i="6" s="1"/>
  <c r="T562" i="6"/>
  <c r="T563" i="6" l="1"/>
  <c r="V562" i="6"/>
  <c r="W562" i="6" s="1"/>
  <c r="T564" i="6" l="1"/>
  <c r="V563" i="6"/>
  <c r="W563" i="6" s="1"/>
  <c r="T565" i="6" l="1"/>
  <c r="V564" i="6"/>
  <c r="W564" i="6" s="1"/>
  <c r="V565" i="6" l="1"/>
  <c r="W565" i="6" s="1"/>
  <c r="T566" i="6"/>
  <c r="V566" i="6" l="1"/>
  <c r="W566" i="6" s="1"/>
  <c r="T567" i="6"/>
  <c r="T568" i="6" l="1"/>
  <c r="V567" i="6"/>
  <c r="W567" i="6" s="1"/>
  <c r="T569" i="6" l="1"/>
  <c r="V568" i="6"/>
  <c r="W568" i="6" s="1"/>
  <c r="V569" i="6" l="1"/>
  <c r="W569" i="6" s="1"/>
  <c r="T570" i="6"/>
  <c r="V570" i="6" l="1"/>
  <c r="W570" i="6" s="1"/>
  <c r="T571" i="6"/>
  <c r="T572" i="6" l="1"/>
  <c r="V571" i="6"/>
  <c r="W571" i="6" s="1"/>
  <c r="V572" i="6" l="1"/>
  <c r="W572" i="6" s="1"/>
  <c r="T573" i="6"/>
  <c r="T574" i="6" l="1"/>
  <c r="V573" i="6"/>
  <c r="W573" i="6" s="1"/>
  <c r="V574" i="6" l="1"/>
  <c r="W574" i="6" s="1"/>
  <c r="T575" i="6"/>
  <c r="T576" i="6" l="1"/>
  <c r="V575" i="6"/>
  <c r="W575" i="6" s="1"/>
  <c r="V576" i="6" l="1"/>
  <c r="W576" i="6" s="1"/>
  <c r="T577" i="6"/>
  <c r="T578" i="6" l="1"/>
  <c r="V577" i="6"/>
  <c r="W577" i="6" s="1"/>
  <c r="T579" i="6" l="1"/>
  <c r="V578" i="6"/>
  <c r="W578" i="6" s="1"/>
  <c r="T580" i="6" l="1"/>
  <c r="V579" i="6"/>
  <c r="W579" i="6" s="1"/>
  <c r="V580" i="6" l="1"/>
  <c r="W580" i="6" s="1"/>
  <c r="T581" i="6"/>
  <c r="T582" i="6" l="1"/>
  <c r="V581" i="6"/>
  <c r="W581" i="6" s="1"/>
  <c r="T583" i="6" l="1"/>
  <c r="V582" i="6"/>
  <c r="W582" i="6" s="1"/>
  <c r="T584" i="6" l="1"/>
  <c r="V583" i="6"/>
  <c r="W583" i="6" s="1"/>
  <c r="V584" i="6" l="1"/>
  <c r="W584" i="6" s="1"/>
  <c r="T585" i="6"/>
  <c r="T586" i="6" l="1"/>
  <c r="V585" i="6"/>
  <c r="W585" i="6" s="1"/>
  <c r="T587" i="6" l="1"/>
  <c r="V586" i="6"/>
  <c r="W586" i="6" s="1"/>
  <c r="T588" i="6" l="1"/>
  <c r="V587" i="6"/>
  <c r="W587" i="6" s="1"/>
  <c r="T589" i="6" l="1"/>
  <c r="V588" i="6"/>
  <c r="W588" i="6" s="1"/>
  <c r="T590" i="6" l="1"/>
  <c r="V589" i="6"/>
  <c r="W589" i="6" s="1"/>
  <c r="T591" i="6" l="1"/>
  <c r="V590" i="6"/>
  <c r="W590" i="6" s="1"/>
  <c r="T592" i="6" l="1"/>
  <c r="V591" i="6"/>
  <c r="W591" i="6" s="1"/>
  <c r="T593" i="6" l="1"/>
  <c r="V592" i="6"/>
  <c r="W592" i="6" s="1"/>
  <c r="T594" i="6" l="1"/>
  <c r="V593" i="6"/>
  <c r="W593" i="6" s="1"/>
  <c r="T595" i="6" l="1"/>
  <c r="V594" i="6"/>
  <c r="W594" i="6" s="1"/>
  <c r="T596" i="6" l="1"/>
  <c r="V595" i="6"/>
  <c r="W595" i="6" s="1"/>
  <c r="T597" i="6" l="1"/>
  <c r="V596" i="6"/>
  <c r="W596" i="6" s="1"/>
  <c r="T598" i="6" l="1"/>
  <c r="V597" i="6"/>
  <c r="W597" i="6" s="1"/>
  <c r="T599" i="6" l="1"/>
  <c r="V598" i="6"/>
  <c r="W598" i="6" s="1"/>
  <c r="T600" i="6" l="1"/>
  <c r="V599" i="6"/>
  <c r="W599" i="6" s="1"/>
  <c r="T601" i="6" l="1"/>
  <c r="V600" i="6"/>
  <c r="W600" i="6" s="1"/>
  <c r="T602" i="6" l="1"/>
  <c r="V601" i="6"/>
  <c r="W601" i="6" s="1"/>
  <c r="T603" i="6" l="1"/>
  <c r="V602" i="6"/>
  <c r="W602" i="6" s="1"/>
  <c r="T604" i="6" l="1"/>
  <c r="V603" i="6"/>
  <c r="W603" i="6" s="1"/>
  <c r="V604" i="6" l="1"/>
  <c r="W604" i="6" s="1"/>
  <c r="T605" i="6"/>
  <c r="T606" i="6" l="1"/>
  <c r="V605" i="6"/>
  <c r="W605" i="6" s="1"/>
  <c r="T607" i="6" l="1"/>
  <c r="V606" i="6"/>
  <c r="W606" i="6" s="1"/>
  <c r="T608" i="6" l="1"/>
  <c r="V607" i="6"/>
  <c r="W607" i="6" s="1"/>
  <c r="T609" i="6" l="1"/>
  <c r="V608" i="6"/>
  <c r="W608" i="6" s="1"/>
  <c r="T610" i="6" l="1"/>
  <c r="V609" i="6"/>
  <c r="W609" i="6" s="1"/>
  <c r="T611" i="6" l="1"/>
  <c r="V610" i="6"/>
  <c r="W610" i="6" s="1"/>
  <c r="T612" i="6" l="1"/>
  <c r="V611" i="6"/>
  <c r="W611" i="6" s="1"/>
  <c r="T613" i="6" l="1"/>
  <c r="V612" i="6"/>
  <c r="W612" i="6" s="1"/>
  <c r="T614" i="6" l="1"/>
  <c r="V613" i="6"/>
  <c r="W613" i="6" s="1"/>
  <c r="T615" i="6" l="1"/>
  <c r="V614" i="6"/>
  <c r="W614" i="6" s="1"/>
  <c r="T616" i="6" l="1"/>
  <c r="V615" i="6"/>
  <c r="W615" i="6" s="1"/>
  <c r="T617" i="6" l="1"/>
  <c r="V616" i="6"/>
  <c r="W616" i="6" s="1"/>
  <c r="T618" i="6" l="1"/>
  <c r="V617" i="6"/>
  <c r="W617" i="6" s="1"/>
  <c r="V618" i="6" l="1"/>
  <c r="W618" i="6" s="1"/>
  <c r="T619" i="6"/>
  <c r="T620" i="6" l="1"/>
  <c r="V619" i="6"/>
  <c r="W619" i="6" s="1"/>
  <c r="T621" i="6" l="1"/>
  <c r="V620" i="6"/>
  <c r="W620" i="6" s="1"/>
  <c r="T622" i="6" l="1"/>
  <c r="V621" i="6"/>
  <c r="W621" i="6" s="1"/>
  <c r="T623" i="6" l="1"/>
  <c r="V622" i="6"/>
  <c r="W622" i="6" s="1"/>
  <c r="T624" i="6" l="1"/>
  <c r="V623" i="6"/>
  <c r="W623" i="6" s="1"/>
  <c r="V624" i="6" l="1"/>
  <c r="W624" i="6" s="1"/>
  <c r="T625" i="6"/>
  <c r="T626" i="6" l="1"/>
  <c r="V625" i="6"/>
  <c r="W625" i="6" s="1"/>
  <c r="T627" i="6" l="1"/>
  <c r="V626" i="6"/>
  <c r="W626" i="6" s="1"/>
  <c r="T628" i="6" l="1"/>
  <c r="V627" i="6"/>
  <c r="W627" i="6" s="1"/>
  <c r="T629" i="6" l="1"/>
  <c r="V628" i="6"/>
  <c r="W628" i="6" s="1"/>
  <c r="T630" i="6" l="1"/>
  <c r="V629" i="6"/>
  <c r="W629" i="6" s="1"/>
  <c r="T631" i="6" l="1"/>
  <c r="V630" i="6"/>
  <c r="W630" i="6" s="1"/>
  <c r="T632" i="6" l="1"/>
  <c r="V631" i="6"/>
  <c r="W631" i="6" s="1"/>
  <c r="V632" i="6" l="1"/>
  <c r="W632" i="6" s="1"/>
  <c r="T633" i="6"/>
  <c r="T634" i="6" l="1"/>
  <c r="V633" i="6"/>
  <c r="W633" i="6" s="1"/>
  <c r="T635" i="6" l="1"/>
  <c r="V634" i="6"/>
  <c r="W634" i="6" s="1"/>
  <c r="T636" i="6" l="1"/>
  <c r="V635" i="6"/>
  <c r="W635" i="6" s="1"/>
  <c r="T637" i="6" l="1"/>
  <c r="V636" i="6"/>
  <c r="W636" i="6" s="1"/>
  <c r="T638" i="6" l="1"/>
  <c r="V637" i="6"/>
  <c r="W637" i="6" s="1"/>
  <c r="T639" i="6" l="1"/>
  <c r="V638" i="6"/>
  <c r="W638" i="6" s="1"/>
  <c r="T640" i="6" l="1"/>
  <c r="V639" i="6"/>
  <c r="W639" i="6" s="1"/>
  <c r="T641" i="6" l="1"/>
  <c r="V640" i="6"/>
  <c r="W640" i="6" s="1"/>
  <c r="T642" i="6" l="1"/>
  <c r="V641" i="6"/>
  <c r="W641" i="6" s="1"/>
  <c r="T643" i="6" l="1"/>
  <c r="V642" i="6"/>
  <c r="W642" i="6" s="1"/>
  <c r="T644" i="6" l="1"/>
  <c r="V643" i="6"/>
  <c r="W643" i="6" s="1"/>
  <c r="V644" i="6" l="1"/>
  <c r="W644" i="6" s="1"/>
  <c r="T645" i="6"/>
  <c r="T646" i="6" l="1"/>
  <c r="V645" i="6"/>
  <c r="W645" i="6" s="1"/>
  <c r="T647" i="6" l="1"/>
  <c r="V646" i="6"/>
  <c r="W646" i="6" s="1"/>
  <c r="T648" i="6" l="1"/>
  <c r="V647" i="6"/>
  <c r="W647" i="6" s="1"/>
  <c r="V648" i="6" l="1"/>
  <c r="W648" i="6" s="1"/>
  <c r="T649" i="6"/>
  <c r="T650" i="6" l="1"/>
  <c r="V649" i="6"/>
  <c r="W649" i="6" s="1"/>
  <c r="T651" i="6" l="1"/>
  <c r="V650" i="6"/>
  <c r="W650" i="6" s="1"/>
  <c r="T652" i="6" l="1"/>
  <c r="V651" i="6"/>
  <c r="W651" i="6" s="1"/>
  <c r="V652" i="6" l="1"/>
  <c r="W652" i="6" s="1"/>
  <c r="T653" i="6"/>
  <c r="V653" i="6" l="1"/>
  <c r="W653" i="6" s="1"/>
  <c r="T654" i="6"/>
  <c r="T655" i="6" l="1"/>
  <c r="V654" i="6"/>
  <c r="W654" i="6" s="1"/>
  <c r="T656" i="6" l="1"/>
  <c r="V655" i="6"/>
  <c r="W655" i="6" s="1"/>
  <c r="T657" i="6" l="1"/>
  <c r="V656" i="6"/>
  <c r="W656" i="6" s="1"/>
  <c r="T658" i="6" l="1"/>
  <c r="V657" i="6"/>
  <c r="W657" i="6" s="1"/>
  <c r="T659" i="6" l="1"/>
  <c r="V658" i="6"/>
  <c r="W658" i="6" s="1"/>
  <c r="T660" i="6" l="1"/>
  <c r="V659" i="6"/>
  <c r="W659" i="6" s="1"/>
  <c r="V660" i="6" l="1"/>
  <c r="W660" i="6" s="1"/>
  <c r="T661" i="6"/>
  <c r="V661" i="6" l="1"/>
  <c r="W661" i="6" s="1"/>
  <c r="T662" i="6"/>
  <c r="T663" i="6" l="1"/>
  <c r="V662" i="6"/>
  <c r="W662" i="6" s="1"/>
  <c r="T664" i="6" l="1"/>
  <c r="V663" i="6"/>
  <c r="W663" i="6" s="1"/>
  <c r="T665" i="6" l="1"/>
  <c r="V664" i="6"/>
  <c r="W664" i="6" s="1"/>
  <c r="T666" i="6" l="1"/>
  <c r="V665" i="6"/>
  <c r="W665" i="6" s="1"/>
  <c r="T667" i="6" l="1"/>
  <c r="V666" i="6"/>
  <c r="W666" i="6" s="1"/>
  <c r="T668" i="6" l="1"/>
  <c r="V667" i="6"/>
  <c r="W667" i="6" s="1"/>
  <c r="V668" i="6" l="1"/>
  <c r="W668" i="6" s="1"/>
  <c r="T669" i="6"/>
  <c r="V669" i="6" l="1"/>
  <c r="W669" i="6" s="1"/>
  <c r="T670" i="6"/>
  <c r="T671" i="6" l="1"/>
  <c r="V670" i="6"/>
  <c r="W670" i="6" s="1"/>
  <c r="T672" i="6" l="1"/>
  <c r="V671" i="6"/>
  <c r="W671" i="6" s="1"/>
  <c r="T673" i="6" l="1"/>
  <c r="V672" i="6"/>
  <c r="W672" i="6" s="1"/>
  <c r="T674" i="6" l="1"/>
  <c r="V673" i="6"/>
  <c r="W673" i="6" s="1"/>
  <c r="T675" i="6" l="1"/>
  <c r="V674" i="6"/>
  <c r="W674" i="6" s="1"/>
  <c r="T676" i="6" l="1"/>
  <c r="V675" i="6"/>
  <c r="W675" i="6" s="1"/>
  <c r="V676" i="6" l="1"/>
  <c r="W676" i="6" s="1"/>
  <c r="T677" i="6"/>
  <c r="V677" i="6" l="1"/>
  <c r="W677" i="6" s="1"/>
  <c r="T678" i="6"/>
  <c r="T679" i="6" l="1"/>
  <c r="V678" i="6"/>
  <c r="W678" i="6" s="1"/>
  <c r="T680" i="6" l="1"/>
  <c r="V679" i="6"/>
  <c r="W679" i="6" s="1"/>
  <c r="T681" i="6" l="1"/>
  <c r="V680" i="6"/>
  <c r="W680" i="6" s="1"/>
  <c r="T682" i="6" l="1"/>
  <c r="V681" i="6"/>
  <c r="W681" i="6" s="1"/>
  <c r="T683" i="6" l="1"/>
  <c r="V682" i="6"/>
  <c r="W682" i="6" s="1"/>
  <c r="T684" i="6" l="1"/>
  <c r="V683" i="6"/>
  <c r="W683" i="6" s="1"/>
  <c r="V684" i="6" l="1"/>
  <c r="W684" i="6" s="1"/>
  <c r="T685" i="6"/>
  <c r="V685" i="6" l="1"/>
  <c r="W685" i="6" s="1"/>
  <c r="T686" i="6"/>
  <c r="T687" i="6" l="1"/>
  <c r="V686" i="6"/>
  <c r="W686" i="6" s="1"/>
  <c r="T688" i="6" l="1"/>
  <c r="V687" i="6"/>
  <c r="W687" i="6" s="1"/>
  <c r="T689" i="6" l="1"/>
  <c r="V688" i="6"/>
  <c r="W688" i="6" s="1"/>
  <c r="T690" i="6" l="1"/>
  <c r="V689" i="6"/>
  <c r="W689" i="6" s="1"/>
  <c r="T691" i="6" l="1"/>
  <c r="V690" i="6"/>
  <c r="W690" i="6" s="1"/>
  <c r="T692" i="6" l="1"/>
  <c r="V691" i="6"/>
  <c r="W691" i="6" s="1"/>
  <c r="V692" i="6" l="1"/>
  <c r="W692" i="6" s="1"/>
  <c r="T693" i="6"/>
  <c r="V693" i="6" l="1"/>
  <c r="W693" i="6" s="1"/>
  <c r="T694" i="6"/>
  <c r="T695" i="6" l="1"/>
  <c r="V694" i="6"/>
  <c r="W694" i="6" s="1"/>
  <c r="T696" i="6" l="1"/>
  <c r="V695" i="6"/>
  <c r="W695" i="6" s="1"/>
  <c r="T697" i="6" l="1"/>
  <c r="V696" i="6"/>
  <c r="W696" i="6" s="1"/>
  <c r="V697" i="6" l="1"/>
  <c r="W697" i="6" s="1"/>
  <c r="T698" i="6"/>
  <c r="T699" i="6" l="1"/>
  <c r="V698" i="6"/>
  <c r="W698" i="6" s="1"/>
  <c r="T700" i="6" l="1"/>
  <c r="V699" i="6"/>
  <c r="W699" i="6" s="1"/>
  <c r="T701" i="6" l="1"/>
  <c r="V700" i="6"/>
  <c r="W700" i="6" s="1"/>
  <c r="T702" i="6" l="1"/>
  <c r="V701" i="6"/>
  <c r="W701" i="6" s="1"/>
  <c r="T703" i="6" l="1"/>
  <c r="V702" i="6"/>
  <c r="W702" i="6" s="1"/>
  <c r="V703" i="6" l="1"/>
  <c r="W703" i="6" s="1"/>
  <c r="T704" i="6"/>
  <c r="T705" i="6" l="1"/>
  <c r="V704" i="6"/>
  <c r="W704" i="6" s="1"/>
  <c r="V705" i="6" l="1"/>
  <c r="W705" i="6" s="1"/>
  <c r="T706" i="6"/>
  <c r="T707" i="6" l="1"/>
  <c r="V706" i="6"/>
  <c r="W706" i="6" s="1"/>
  <c r="T708" i="6" l="1"/>
  <c r="V707" i="6"/>
  <c r="W707" i="6" s="1"/>
  <c r="T709" i="6" l="1"/>
  <c r="V708" i="6"/>
  <c r="W708" i="6" s="1"/>
  <c r="V709" i="6" l="1"/>
  <c r="W709" i="6" s="1"/>
  <c r="T710" i="6"/>
  <c r="T711" i="6" l="1"/>
  <c r="V710" i="6"/>
  <c r="W710" i="6" s="1"/>
  <c r="T712" i="6" l="1"/>
  <c r="V711" i="6"/>
  <c r="W711" i="6" s="1"/>
  <c r="T713" i="6" l="1"/>
  <c r="V712" i="6"/>
  <c r="W712" i="6" s="1"/>
  <c r="V713" i="6" l="1"/>
  <c r="W713" i="6" s="1"/>
  <c r="T714" i="6"/>
  <c r="T715" i="6" l="1"/>
  <c r="V714" i="6"/>
  <c r="W714" i="6" s="1"/>
  <c r="V715" i="6" l="1"/>
  <c r="W715" i="6" s="1"/>
  <c r="T716" i="6"/>
  <c r="T717" i="6" l="1"/>
  <c r="V716" i="6"/>
  <c r="W716" i="6" s="1"/>
  <c r="T718" i="6" l="1"/>
  <c r="V717" i="6"/>
  <c r="W717" i="6" s="1"/>
  <c r="T719" i="6" l="1"/>
  <c r="V718" i="6"/>
  <c r="W718" i="6" s="1"/>
  <c r="V719" i="6" l="1"/>
  <c r="W719" i="6" s="1"/>
  <c r="T720" i="6"/>
  <c r="T721" i="6" l="1"/>
  <c r="V720" i="6"/>
  <c r="W720" i="6" s="1"/>
  <c r="T722" i="6" l="1"/>
  <c r="V721" i="6"/>
  <c r="W721" i="6" s="1"/>
  <c r="T723" i="6" l="1"/>
  <c r="V722" i="6"/>
  <c r="W722" i="6" s="1"/>
  <c r="T724" i="6" l="1"/>
  <c r="V723" i="6"/>
  <c r="W723" i="6" s="1"/>
  <c r="T725" i="6" l="1"/>
  <c r="V724" i="6"/>
  <c r="W724" i="6" s="1"/>
  <c r="T726" i="6" l="1"/>
  <c r="V725" i="6"/>
  <c r="W725" i="6" s="1"/>
  <c r="T727" i="6" l="1"/>
  <c r="V726" i="6"/>
  <c r="W726" i="6" s="1"/>
  <c r="T728" i="6" l="1"/>
  <c r="V727" i="6"/>
  <c r="W727" i="6" s="1"/>
  <c r="T729" i="6" l="1"/>
  <c r="V728" i="6"/>
  <c r="W728" i="6" s="1"/>
  <c r="V729" i="6" l="1"/>
  <c r="W729" i="6" s="1"/>
  <c r="T730" i="6"/>
  <c r="T731" i="6" l="1"/>
  <c r="V730" i="6"/>
  <c r="W730" i="6" s="1"/>
  <c r="V731" i="6" l="1"/>
  <c r="W731" i="6" s="1"/>
  <c r="T732" i="6"/>
  <c r="T733" i="6" l="1"/>
  <c r="V732" i="6"/>
  <c r="W732" i="6" s="1"/>
  <c r="T734" i="6" l="1"/>
  <c r="V733" i="6"/>
  <c r="W733" i="6" s="1"/>
  <c r="T735" i="6" l="1"/>
  <c r="V734" i="6"/>
  <c r="W734" i="6" s="1"/>
  <c r="V735" i="6" l="1"/>
  <c r="W735" i="6" s="1"/>
  <c r="T736" i="6"/>
  <c r="T737" i="6" l="1"/>
  <c r="V736" i="6"/>
  <c r="W736" i="6" s="1"/>
  <c r="V737" i="6" l="1"/>
  <c r="W737" i="6" s="1"/>
  <c r="T738" i="6"/>
  <c r="T739" i="6" l="1"/>
  <c r="V738" i="6"/>
  <c r="W738" i="6" s="1"/>
  <c r="T740" i="6" l="1"/>
  <c r="V739" i="6"/>
  <c r="W739" i="6" s="1"/>
  <c r="T741" i="6" l="1"/>
  <c r="V740" i="6"/>
  <c r="W740" i="6" s="1"/>
  <c r="V741" i="6" l="1"/>
  <c r="W741" i="6" s="1"/>
  <c r="T742" i="6"/>
  <c r="T743" i="6" l="1"/>
  <c r="V742" i="6"/>
  <c r="W742" i="6" s="1"/>
  <c r="T744" i="6" l="1"/>
  <c r="V743" i="6"/>
  <c r="W743" i="6" s="1"/>
  <c r="T745" i="6" l="1"/>
  <c r="V744" i="6"/>
  <c r="W744" i="6" s="1"/>
  <c r="T746" i="6" l="1"/>
  <c r="V745" i="6"/>
  <c r="W745" i="6" s="1"/>
  <c r="V746" i="6" l="1"/>
  <c r="W746" i="6" s="1"/>
  <c r="T747" i="6"/>
  <c r="T748" i="6" l="1"/>
  <c r="V747" i="6"/>
  <c r="W747" i="6" s="1"/>
  <c r="T749" i="6" l="1"/>
  <c r="V748" i="6"/>
  <c r="W748" i="6" s="1"/>
  <c r="T750" i="6" l="1"/>
  <c r="V749" i="6"/>
  <c r="W749" i="6" s="1"/>
  <c r="T751" i="6" l="1"/>
  <c r="V750" i="6"/>
  <c r="W750" i="6" s="1"/>
  <c r="T752" i="6" l="1"/>
  <c r="V751" i="6"/>
  <c r="W751" i="6" s="1"/>
  <c r="T753" i="6" l="1"/>
  <c r="V752" i="6"/>
  <c r="W752" i="6" s="1"/>
  <c r="V753" i="6" l="1"/>
  <c r="W753" i="6" s="1"/>
  <c r="T754" i="6"/>
  <c r="V754" i="6" l="1"/>
  <c r="W754" i="6" s="1"/>
  <c r="T755" i="6"/>
  <c r="T756" i="6" l="1"/>
  <c r="V755" i="6"/>
  <c r="W755" i="6" s="1"/>
  <c r="T757" i="6" l="1"/>
  <c r="V756" i="6"/>
  <c r="W756" i="6" s="1"/>
  <c r="T758" i="6" l="1"/>
  <c r="V757" i="6"/>
  <c r="W757" i="6" s="1"/>
  <c r="T759" i="6" l="1"/>
  <c r="V758" i="6"/>
  <c r="W758" i="6" s="1"/>
  <c r="T760" i="6" l="1"/>
  <c r="V759" i="6"/>
  <c r="W759" i="6" s="1"/>
  <c r="T761" i="6" l="1"/>
  <c r="V760" i="6"/>
  <c r="W760" i="6" s="1"/>
  <c r="V761" i="6" l="1"/>
  <c r="W761" i="6" s="1"/>
  <c r="T762" i="6"/>
  <c r="V762" i="6" l="1"/>
  <c r="W762" i="6" s="1"/>
  <c r="T763" i="6"/>
  <c r="T764" i="6" l="1"/>
  <c r="V763" i="6"/>
  <c r="W763" i="6" s="1"/>
  <c r="T765" i="6" l="1"/>
  <c r="V764" i="6"/>
  <c r="W764" i="6" s="1"/>
  <c r="T766" i="6" l="1"/>
  <c r="V765" i="6"/>
  <c r="W765" i="6" s="1"/>
  <c r="T767" i="6" l="1"/>
  <c r="V766" i="6"/>
  <c r="W766" i="6" s="1"/>
  <c r="T768" i="6" l="1"/>
  <c r="V767" i="6"/>
  <c r="W767" i="6" s="1"/>
  <c r="T769" i="6" l="1"/>
  <c r="V768" i="6"/>
  <c r="W768" i="6" s="1"/>
  <c r="V769" i="6" l="1"/>
  <c r="W769" i="6" s="1"/>
  <c r="T770" i="6"/>
  <c r="V770" i="6" l="1"/>
  <c r="W770" i="6" s="1"/>
  <c r="T771" i="6"/>
  <c r="T772" i="6" l="1"/>
  <c r="V771" i="6"/>
  <c r="W771" i="6" s="1"/>
  <c r="T773" i="6" l="1"/>
  <c r="V772" i="6"/>
  <c r="W772" i="6" s="1"/>
  <c r="T774" i="6" l="1"/>
  <c r="V773" i="6"/>
  <c r="W773" i="6" s="1"/>
  <c r="T775" i="6" l="1"/>
  <c r="V774" i="6"/>
  <c r="W774" i="6" s="1"/>
  <c r="T776" i="6" l="1"/>
  <c r="V775" i="6"/>
  <c r="W775" i="6" s="1"/>
  <c r="T777" i="6" l="1"/>
  <c r="V776" i="6"/>
  <c r="W776" i="6" s="1"/>
  <c r="V777" i="6" l="1"/>
  <c r="W777" i="6" s="1"/>
  <c r="T778" i="6"/>
  <c r="V778" i="6" l="1"/>
  <c r="W778" i="6" s="1"/>
  <c r="T779" i="6"/>
  <c r="T780" i="6" l="1"/>
  <c r="V779" i="6"/>
  <c r="W779" i="6" s="1"/>
  <c r="T781" i="6" l="1"/>
  <c r="V780" i="6"/>
  <c r="W780" i="6" s="1"/>
  <c r="T782" i="6" l="1"/>
  <c r="V781" i="6"/>
  <c r="W781" i="6" s="1"/>
  <c r="T783" i="6" l="1"/>
  <c r="V782" i="6"/>
  <c r="W782" i="6" s="1"/>
  <c r="T784" i="6" l="1"/>
  <c r="V783" i="6"/>
  <c r="W783" i="6" s="1"/>
  <c r="T785" i="6" l="1"/>
  <c r="V784" i="6"/>
  <c r="W784" i="6" s="1"/>
  <c r="V785" i="6" l="1"/>
  <c r="W785" i="6" s="1"/>
  <c r="T786" i="6"/>
  <c r="V786" i="6" l="1"/>
  <c r="W786" i="6" s="1"/>
  <c r="T787" i="6"/>
  <c r="T788" i="6" l="1"/>
  <c r="V787" i="6"/>
  <c r="W787" i="6" s="1"/>
  <c r="T789" i="6" l="1"/>
  <c r="V788" i="6"/>
  <c r="W788" i="6" s="1"/>
  <c r="T790" i="6" l="1"/>
  <c r="V789" i="6"/>
  <c r="W789" i="6" s="1"/>
  <c r="T791" i="6" l="1"/>
  <c r="V790" i="6"/>
  <c r="W790" i="6" s="1"/>
  <c r="T792" i="6" l="1"/>
  <c r="V791" i="6"/>
  <c r="W791" i="6" s="1"/>
  <c r="T793" i="6" l="1"/>
  <c r="V792" i="6"/>
  <c r="W792" i="6" s="1"/>
  <c r="V793" i="6" l="1"/>
  <c r="W793" i="6" s="1"/>
  <c r="T794" i="6"/>
  <c r="V794" i="6" l="1"/>
  <c r="W794" i="6" s="1"/>
  <c r="T795" i="6"/>
  <c r="T796" i="6" l="1"/>
  <c r="V795" i="6"/>
  <c r="W795" i="6" s="1"/>
  <c r="T797" i="6" l="1"/>
  <c r="V796" i="6"/>
  <c r="W796" i="6" s="1"/>
  <c r="T798" i="6" l="1"/>
  <c r="V797" i="6"/>
  <c r="W797" i="6" s="1"/>
  <c r="T799" i="6" l="1"/>
  <c r="V798" i="6"/>
  <c r="W798" i="6" s="1"/>
  <c r="T800" i="6" l="1"/>
  <c r="V799" i="6"/>
  <c r="W799" i="6" s="1"/>
  <c r="V800" i="6" l="1"/>
  <c r="W800" i="6" s="1"/>
  <c r="T801" i="6"/>
  <c r="T802" i="6" l="1"/>
  <c r="V801" i="6"/>
  <c r="W801" i="6" s="1"/>
  <c r="T803" i="6" l="1"/>
  <c r="V802" i="6"/>
  <c r="W802" i="6" s="1"/>
  <c r="T804" i="6" l="1"/>
  <c r="V803" i="6"/>
  <c r="W803" i="6" s="1"/>
  <c r="T805" i="6" l="1"/>
  <c r="V804" i="6"/>
  <c r="W804" i="6" s="1"/>
  <c r="T806" i="6" l="1"/>
  <c r="V805" i="6"/>
  <c r="W805" i="6" s="1"/>
  <c r="T807" i="6" l="1"/>
  <c r="V806" i="6"/>
  <c r="W806" i="6" s="1"/>
  <c r="T808" i="6" l="1"/>
  <c r="V807" i="6"/>
  <c r="W807" i="6" s="1"/>
  <c r="T809" i="6" l="1"/>
  <c r="V808" i="6"/>
  <c r="W808" i="6" s="1"/>
  <c r="T810" i="6" l="1"/>
  <c r="V809" i="6"/>
  <c r="W809" i="6" s="1"/>
  <c r="V810" i="6" l="1"/>
  <c r="W810" i="6" s="1"/>
  <c r="T811" i="6"/>
  <c r="T812" i="6" l="1"/>
  <c r="V811" i="6"/>
  <c r="W811" i="6" s="1"/>
  <c r="V812" i="6" l="1"/>
  <c r="W812" i="6" s="1"/>
  <c r="T813" i="6"/>
  <c r="T814" i="6" l="1"/>
  <c r="V813" i="6"/>
  <c r="W813" i="6" s="1"/>
  <c r="T815" i="6" l="1"/>
  <c r="V814" i="6"/>
  <c r="W814" i="6" s="1"/>
  <c r="T816" i="6" l="1"/>
  <c r="V815" i="6"/>
  <c r="W815" i="6" s="1"/>
  <c r="V816" i="6" l="1"/>
  <c r="W816" i="6" s="1"/>
  <c r="T817" i="6"/>
  <c r="T818" i="6" l="1"/>
  <c r="V817" i="6"/>
  <c r="W817" i="6" s="1"/>
  <c r="V818" i="6" l="1"/>
  <c r="W818" i="6" s="1"/>
  <c r="T819" i="6"/>
  <c r="T820" i="6" l="1"/>
  <c r="V819" i="6"/>
  <c r="W819" i="6" s="1"/>
  <c r="T821" i="6" l="1"/>
  <c r="V820" i="6"/>
  <c r="W820" i="6" s="1"/>
  <c r="T822" i="6" l="1"/>
  <c r="V821" i="6"/>
  <c r="W821" i="6" s="1"/>
  <c r="T823" i="6" l="1"/>
  <c r="V822" i="6"/>
  <c r="W822" i="6" s="1"/>
  <c r="T824" i="6" l="1"/>
  <c r="V823" i="6"/>
  <c r="W823" i="6" s="1"/>
  <c r="T825" i="6" l="1"/>
  <c r="V824" i="6"/>
  <c r="W824" i="6" s="1"/>
  <c r="T826" i="6" l="1"/>
  <c r="V825" i="6"/>
  <c r="W825" i="6" s="1"/>
  <c r="V826" i="6" l="1"/>
  <c r="W826" i="6" s="1"/>
  <c r="T827" i="6"/>
  <c r="T828" i="6" l="1"/>
  <c r="V827" i="6"/>
  <c r="W827" i="6" s="1"/>
  <c r="V828" i="6" l="1"/>
  <c r="W828" i="6" s="1"/>
  <c r="T829" i="6"/>
  <c r="T830" i="6" l="1"/>
  <c r="V829" i="6"/>
  <c r="W829" i="6" s="1"/>
  <c r="T831" i="6" l="1"/>
  <c r="V830" i="6"/>
  <c r="W830" i="6" s="1"/>
  <c r="T832" i="6" l="1"/>
  <c r="V831" i="6"/>
  <c r="W831" i="6" s="1"/>
  <c r="V832" i="6" l="1"/>
  <c r="W832" i="6" s="1"/>
  <c r="T833" i="6"/>
  <c r="T834" i="6" l="1"/>
  <c r="V833" i="6"/>
  <c r="W833" i="6" s="1"/>
  <c r="T835" i="6" l="1"/>
  <c r="V834" i="6"/>
  <c r="W834" i="6" s="1"/>
  <c r="T836" i="6" l="1"/>
  <c r="V835" i="6"/>
  <c r="W835" i="6" s="1"/>
  <c r="T837" i="6" l="1"/>
  <c r="V836" i="6"/>
  <c r="W836" i="6" s="1"/>
  <c r="T838" i="6" l="1"/>
  <c r="V837" i="6"/>
  <c r="W837" i="6" s="1"/>
  <c r="T839" i="6" l="1"/>
  <c r="V838" i="6"/>
  <c r="W838" i="6" s="1"/>
  <c r="T840" i="6" l="1"/>
  <c r="V839" i="6"/>
  <c r="W839" i="6" s="1"/>
  <c r="T841" i="6" l="1"/>
  <c r="V840" i="6"/>
  <c r="W840" i="6" s="1"/>
  <c r="T842" i="6" l="1"/>
  <c r="V841" i="6"/>
  <c r="W841" i="6" s="1"/>
  <c r="V842" i="6" l="1"/>
  <c r="W842" i="6" s="1"/>
  <c r="T843" i="6"/>
  <c r="T844" i="6" l="1"/>
  <c r="V843" i="6"/>
  <c r="W843" i="6" s="1"/>
  <c r="V844" i="6" l="1"/>
  <c r="W844" i="6" s="1"/>
  <c r="T845" i="6"/>
  <c r="T846" i="6" l="1"/>
  <c r="V845" i="6"/>
  <c r="W845" i="6" s="1"/>
  <c r="T847" i="6" l="1"/>
  <c r="V846" i="6"/>
  <c r="W846" i="6" s="1"/>
  <c r="T848" i="6" l="1"/>
  <c r="V847" i="6"/>
  <c r="W847" i="6" s="1"/>
  <c r="V848" i="6" l="1"/>
  <c r="W848" i="6" s="1"/>
  <c r="T849" i="6"/>
  <c r="T850" i="6" l="1"/>
  <c r="V849" i="6"/>
  <c r="W849" i="6" s="1"/>
  <c r="V850" i="6" l="1"/>
  <c r="W850" i="6" s="1"/>
  <c r="T851" i="6"/>
  <c r="T852" i="6" l="1"/>
  <c r="V851" i="6"/>
  <c r="W851" i="6" s="1"/>
  <c r="V852" i="6" l="1"/>
  <c r="W852" i="6" s="1"/>
  <c r="T853" i="6"/>
  <c r="T854" i="6" l="1"/>
  <c r="V853" i="6"/>
  <c r="W853" i="6" s="1"/>
  <c r="V854" i="6" l="1"/>
  <c r="W854" i="6" s="1"/>
  <c r="T855" i="6"/>
  <c r="T856" i="6" l="1"/>
  <c r="V855" i="6"/>
  <c r="W855" i="6" s="1"/>
  <c r="T857" i="6" l="1"/>
  <c r="V856" i="6"/>
  <c r="W856" i="6" s="1"/>
  <c r="T858" i="6" l="1"/>
  <c r="V857" i="6"/>
  <c r="W857" i="6" s="1"/>
  <c r="T859" i="6" l="1"/>
  <c r="V858" i="6"/>
  <c r="W858" i="6" s="1"/>
  <c r="T860" i="6" l="1"/>
  <c r="V859" i="6"/>
  <c r="W859" i="6" s="1"/>
  <c r="V860" i="6" l="1"/>
  <c r="W860" i="6" s="1"/>
  <c r="T861" i="6"/>
  <c r="T862" i="6" l="1"/>
  <c r="V861" i="6"/>
  <c r="W861" i="6" s="1"/>
  <c r="T863" i="6" l="1"/>
  <c r="V862" i="6"/>
  <c r="W862" i="6" s="1"/>
  <c r="T864" i="6" l="1"/>
  <c r="V863" i="6"/>
  <c r="W863" i="6" s="1"/>
  <c r="V864" i="6" l="1"/>
  <c r="W864" i="6" s="1"/>
  <c r="T865" i="6"/>
  <c r="T866" i="6" l="1"/>
  <c r="V865" i="6"/>
  <c r="W865" i="6" s="1"/>
  <c r="T867" i="6" l="1"/>
  <c r="V866" i="6"/>
  <c r="W866" i="6" s="1"/>
  <c r="T868" i="6" l="1"/>
  <c r="V867" i="6"/>
  <c r="W867" i="6" s="1"/>
  <c r="V868" i="6" l="1"/>
  <c r="W868" i="6" s="1"/>
  <c r="T869" i="6"/>
  <c r="T870" i="6" l="1"/>
  <c r="V869" i="6"/>
  <c r="W869" i="6" s="1"/>
  <c r="T871" i="6" l="1"/>
  <c r="V870" i="6"/>
  <c r="W870" i="6" s="1"/>
  <c r="T872" i="6" l="1"/>
  <c r="V871" i="6"/>
  <c r="W871" i="6" s="1"/>
  <c r="V872" i="6" l="1"/>
  <c r="W872" i="6" s="1"/>
  <c r="T873" i="6"/>
  <c r="V873" i="6" l="1"/>
  <c r="W873" i="6" s="1"/>
  <c r="T874" i="6"/>
  <c r="T875" i="6" l="1"/>
  <c r="V874" i="6"/>
  <c r="W874" i="6" s="1"/>
  <c r="T876" i="6" l="1"/>
  <c r="V875" i="6"/>
  <c r="W875" i="6" s="1"/>
  <c r="T877" i="6" l="1"/>
  <c r="V876" i="6"/>
  <c r="W876" i="6" s="1"/>
  <c r="T878" i="6" l="1"/>
  <c r="V877" i="6"/>
  <c r="W877" i="6" s="1"/>
  <c r="T879" i="6" l="1"/>
  <c r="V878" i="6"/>
  <c r="W878" i="6" s="1"/>
  <c r="T880" i="6" l="1"/>
  <c r="V879" i="6"/>
  <c r="W879" i="6" s="1"/>
  <c r="V880" i="6" l="1"/>
  <c r="W880" i="6" s="1"/>
  <c r="T881" i="6"/>
  <c r="T882" i="6" l="1"/>
  <c r="V881" i="6"/>
  <c r="W881" i="6" s="1"/>
  <c r="T883" i="6" l="1"/>
  <c r="V882" i="6"/>
  <c r="W882" i="6" s="1"/>
  <c r="T884" i="6" l="1"/>
  <c r="V883" i="6"/>
  <c r="W883" i="6" s="1"/>
  <c r="V884" i="6" l="1"/>
  <c r="W884" i="6" s="1"/>
  <c r="T885" i="6"/>
  <c r="T886" i="6" l="1"/>
  <c r="V885" i="6"/>
  <c r="W885" i="6" s="1"/>
  <c r="T887" i="6" l="1"/>
  <c r="V886" i="6"/>
  <c r="W886" i="6" s="1"/>
  <c r="T888" i="6" l="1"/>
  <c r="V887" i="6"/>
  <c r="W887" i="6" s="1"/>
  <c r="V888" i="6" l="1"/>
  <c r="W888" i="6" s="1"/>
  <c r="T889" i="6"/>
  <c r="V889" i="6" l="1"/>
  <c r="W889" i="6" s="1"/>
  <c r="T890" i="6"/>
  <c r="T891" i="6" l="1"/>
  <c r="V890" i="6"/>
  <c r="W890" i="6" s="1"/>
  <c r="T892" i="6" l="1"/>
  <c r="V891" i="6"/>
  <c r="W891" i="6" s="1"/>
  <c r="T893" i="6" l="1"/>
  <c r="V892" i="6"/>
  <c r="W892" i="6" s="1"/>
  <c r="T894" i="6" l="1"/>
  <c r="V893" i="6"/>
  <c r="W893" i="6" s="1"/>
  <c r="T895" i="6" l="1"/>
  <c r="V894" i="6"/>
  <c r="W894" i="6" s="1"/>
  <c r="T896" i="6" l="1"/>
  <c r="V895" i="6"/>
  <c r="W895" i="6" s="1"/>
  <c r="V896" i="6" l="1"/>
  <c r="W896" i="6" s="1"/>
  <c r="T897" i="6"/>
  <c r="T898" i="6" l="1"/>
  <c r="V897" i="6"/>
  <c r="W897" i="6" s="1"/>
  <c r="T899" i="6" l="1"/>
  <c r="V898" i="6"/>
  <c r="W898" i="6" s="1"/>
  <c r="T900" i="6" l="1"/>
  <c r="V899" i="6"/>
  <c r="W899" i="6" s="1"/>
  <c r="V900" i="6" l="1"/>
  <c r="W900" i="6" s="1"/>
  <c r="T901" i="6"/>
  <c r="T902" i="6" l="1"/>
  <c r="V901" i="6"/>
  <c r="W901" i="6" s="1"/>
  <c r="T903" i="6" l="1"/>
  <c r="V902" i="6"/>
  <c r="W902" i="6" s="1"/>
  <c r="T904" i="6" l="1"/>
  <c r="V903" i="6"/>
  <c r="W903" i="6" s="1"/>
  <c r="V904" i="6" l="1"/>
  <c r="W904" i="6" s="1"/>
  <c r="T905" i="6"/>
  <c r="V905" i="6" l="1"/>
  <c r="W905" i="6" s="1"/>
  <c r="T906" i="6"/>
  <c r="T907" i="6" l="1"/>
  <c r="V906" i="6"/>
  <c r="W906" i="6" s="1"/>
  <c r="T908" i="6" l="1"/>
  <c r="V907" i="6"/>
  <c r="W907" i="6" s="1"/>
  <c r="T909" i="6" l="1"/>
  <c r="V908" i="6"/>
  <c r="W908" i="6" s="1"/>
  <c r="T910" i="6" l="1"/>
  <c r="V909" i="6"/>
  <c r="W909" i="6" s="1"/>
  <c r="T911" i="6" l="1"/>
  <c r="V910" i="6"/>
  <c r="W910" i="6" s="1"/>
  <c r="T912" i="6" l="1"/>
  <c r="V911" i="6"/>
  <c r="W911" i="6" s="1"/>
  <c r="V912" i="6" l="1"/>
  <c r="W912" i="6" s="1"/>
  <c r="T913" i="6"/>
  <c r="T914" i="6" l="1"/>
  <c r="V913" i="6"/>
  <c r="W913" i="6" s="1"/>
  <c r="T915" i="6" l="1"/>
  <c r="V914" i="6"/>
  <c r="W914" i="6" s="1"/>
  <c r="T916" i="6" l="1"/>
  <c r="V915" i="6"/>
  <c r="W915" i="6" s="1"/>
  <c r="V916" i="6" l="1"/>
  <c r="W916" i="6" s="1"/>
  <c r="T917" i="6"/>
  <c r="T918" i="6" l="1"/>
  <c r="V917" i="6"/>
  <c r="W917" i="6" s="1"/>
  <c r="T919" i="6" l="1"/>
  <c r="V918" i="6"/>
  <c r="W918" i="6" s="1"/>
  <c r="T920" i="6" l="1"/>
  <c r="V919" i="6"/>
  <c r="W919" i="6" s="1"/>
  <c r="V920" i="6" l="1"/>
  <c r="W920" i="6" s="1"/>
  <c r="T921" i="6"/>
  <c r="V921" i="6" l="1"/>
  <c r="W921" i="6" s="1"/>
  <c r="T922" i="6"/>
  <c r="T923" i="6" l="1"/>
  <c r="V922" i="6"/>
  <c r="W922" i="6" s="1"/>
  <c r="T924" i="6" l="1"/>
  <c r="V923" i="6"/>
  <c r="W923" i="6" s="1"/>
  <c r="T925" i="6" l="1"/>
  <c r="V924" i="6"/>
  <c r="W924" i="6" s="1"/>
  <c r="T926" i="6" l="1"/>
  <c r="V925" i="6"/>
  <c r="W925" i="6" s="1"/>
  <c r="T927" i="6" l="1"/>
  <c r="V926" i="6"/>
  <c r="W926" i="6" s="1"/>
  <c r="T928" i="6" l="1"/>
  <c r="V927" i="6"/>
  <c r="W927" i="6" s="1"/>
  <c r="V928" i="6" l="1"/>
  <c r="W928" i="6" s="1"/>
  <c r="T929" i="6"/>
  <c r="T930" i="6" l="1"/>
  <c r="V929" i="6"/>
  <c r="W929" i="6" s="1"/>
  <c r="T931" i="6" l="1"/>
  <c r="V930" i="6"/>
  <c r="W930" i="6" s="1"/>
  <c r="T932" i="6" l="1"/>
  <c r="V931" i="6"/>
  <c r="W931" i="6" s="1"/>
  <c r="V932" i="6" l="1"/>
  <c r="W932" i="6" s="1"/>
  <c r="T933" i="6"/>
  <c r="T934" i="6" l="1"/>
  <c r="V933" i="6"/>
  <c r="W933" i="6" s="1"/>
  <c r="T935" i="6" l="1"/>
  <c r="V934" i="6"/>
  <c r="W934" i="6" s="1"/>
  <c r="T936" i="6" l="1"/>
  <c r="V935" i="6"/>
  <c r="W935" i="6" s="1"/>
  <c r="V936" i="6" l="1"/>
  <c r="W936" i="6" s="1"/>
  <c r="T937" i="6"/>
  <c r="V937" i="6" l="1"/>
  <c r="W937" i="6" s="1"/>
  <c r="T938" i="6"/>
  <c r="T939" i="6" l="1"/>
  <c r="V938" i="6"/>
  <c r="W938" i="6" s="1"/>
  <c r="T940" i="6" l="1"/>
  <c r="V939" i="6"/>
  <c r="W939" i="6" s="1"/>
  <c r="T941" i="6" l="1"/>
  <c r="V940" i="6"/>
  <c r="W940" i="6" s="1"/>
  <c r="T942" i="6" l="1"/>
  <c r="V941" i="6"/>
  <c r="W941" i="6" s="1"/>
  <c r="T943" i="6" l="1"/>
  <c r="V942" i="6"/>
  <c r="W942" i="6" s="1"/>
  <c r="T944" i="6" l="1"/>
  <c r="V943" i="6"/>
  <c r="W943" i="6" s="1"/>
  <c r="V944" i="6" l="1"/>
  <c r="W944" i="6" s="1"/>
  <c r="T945" i="6"/>
  <c r="T946" i="6" l="1"/>
  <c r="V945" i="6"/>
  <c r="W945" i="6" s="1"/>
  <c r="T947" i="6" l="1"/>
  <c r="V946" i="6"/>
  <c r="W946" i="6" s="1"/>
  <c r="T948" i="6" l="1"/>
  <c r="V947" i="6"/>
  <c r="W947" i="6" s="1"/>
  <c r="V948" i="6" l="1"/>
  <c r="W948" i="6" s="1"/>
  <c r="T949" i="6"/>
  <c r="T950" i="6" l="1"/>
  <c r="V949" i="6"/>
  <c r="W949" i="6" s="1"/>
  <c r="T951" i="6" l="1"/>
  <c r="V950" i="6"/>
  <c r="W950" i="6" s="1"/>
  <c r="T952" i="6" l="1"/>
  <c r="V951" i="6"/>
  <c r="W951" i="6" s="1"/>
  <c r="V952" i="6" l="1"/>
  <c r="W952" i="6" s="1"/>
  <c r="T953" i="6"/>
  <c r="V953" i="6" l="1"/>
  <c r="W953" i="6" s="1"/>
  <c r="T954" i="6"/>
  <c r="T955" i="6" l="1"/>
  <c r="V954" i="6"/>
  <c r="W954" i="6" s="1"/>
  <c r="T956" i="6" l="1"/>
  <c r="V955" i="6"/>
  <c r="W955" i="6" s="1"/>
  <c r="T957" i="6" l="1"/>
  <c r="V956" i="6"/>
  <c r="W956" i="6" s="1"/>
  <c r="T958" i="6" l="1"/>
  <c r="V957" i="6"/>
  <c r="W957" i="6" s="1"/>
  <c r="T959" i="6" l="1"/>
  <c r="V958" i="6"/>
  <c r="W958" i="6" s="1"/>
  <c r="T960" i="6" l="1"/>
  <c r="V959" i="6"/>
  <c r="W959" i="6" s="1"/>
  <c r="V960" i="6" l="1"/>
  <c r="W960" i="6" s="1"/>
  <c r="T961" i="6"/>
  <c r="V961" i="6" l="1"/>
  <c r="W961" i="6" s="1"/>
  <c r="T962" i="6"/>
  <c r="T963" i="6" l="1"/>
  <c r="V962" i="6"/>
  <c r="W962" i="6" s="1"/>
  <c r="T964" i="6" l="1"/>
  <c r="V963" i="6"/>
  <c r="W963" i="6" s="1"/>
  <c r="T965" i="6" l="1"/>
  <c r="V964" i="6"/>
  <c r="W964" i="6" s="1"/>
  <c r="T966" i="6" l="1"/>
  <c r="V965" i="6"/>
  <c r="W965" i="6" s="1"/>
  <c r="T967" i="6" l="1"/>
  <c r="V966" i="6"/>
  <c r="W966" i="6" s="1"/>
  <c r="T968" i="6" l="1"/>
  <c r="V967" i="6"/>
  <c r="W967" i="6" s="1"/>
  <c r="V968" i="6" l="1"/>
  <c r="W968" i="6" s="1"/>
  <c r="T969" i="6"/>
  <c r="V969" i="6" l="1"/>
  <c r="W969" i="6" s="1"/>
  <c r="T970" i="6"/>
  <c r="T971" i="6" l="1"/>
  <c r="V970" i="6"/>
  <c r="W970" i="6" s="1"/>
  <c r="T972" i="6" l="1"/>
  <c r="V971" i="6"/>
  <c r="W971" i="6" s="1"/>
  <c r="T973" i="6" l="1"/>
  <c r="V972" i="6"/>
  <c r="W972" i="6" s="1"/>
  <c r="T974" i="6" l="1"/>
  <c r="V973" i="6"/>
  <c r="W973" i="6" s="1"/>
  <c r="T975" i="6" l="1"/>
  <c r="V974" i="6"/>
  <c r="W974" i="6" s="1"/>
  <c r="T976" i="6" l="1"/>
  <c r="V975" i="6"/>
  <c r="W975" i="6" s="1"/>
  <c r="V976" i="6" l="1"/>
  <c r="W976" i="6" s="1"/>
  <c r="T977" i="6"/>
  <c r="T978" i="6" l="1"/>
  <c r="V977" i="6"/>
  <c r="W977" i="6" s="1"/>
  <c r="T979" i="6" l="1"/>
  <c r="V978" i="6"/>
  <c r="W978" i="6" s="1"/>
  <c r="T980" i="6" l="1"/>
  <c r="V979" i="6"/>
  <c r="W979" i="6" s="1"/>
  <c r="V980" i="6" l="1"/>
  <c r="W980" i="6" s="1"/>
  <c r="T981" i="6"/>
  <c r="T982" i="6" l="1"/>
  <c r="V981" i="6"/>
  <c r="W981" i="6" s="1"/>
  <c r="T983" i="6" l="1"/>
  <c r="V982" i="6"/>
  <c r="W982" i="6" s="1"/>
  <c r="T984" i="6" l="1"/>
  <c r="V983" i="6"/>
  <c r="W983" i="6" s="1"/>
  <c r="V984" i="6" l="1"/>
  <c r="W984" i="6" s="1"/>
  <c r="T985" i="6"/>
  <c r="V985" i="6" l="1"/>
  <c r="W985" i="6" s="1"/>
  <c r="T986" i="6"/>
  <c r="T987" i="6" l="1"/>
  <c r="V986" i="6"/>
  <c r="W986" i="6" s="1"/>
  <c r="T988" i="6" l="1"/>
  <c r="V987" i="6"/>
  <c r="W987" i="6" s="1"/>
  <c r="T989" i="6" l="1"/>
  <c r="V988" i="6"/>
  <c r="W988" i="6" s="1"/>
  <c r="T990" i="6" l="1"/>
  <c r="V989" i="6"/>
  <c r="W989" i="6" s="1"/>
  <c r="T991" i="6" l="1"/>
  <c r="V990" i="6"/>
  <c r="W990" i="6" s="1"/>
  <c r="T992" i="6" l="1"/>
  <c r="V991" i="6"/>
  <c r="W991" i="6" s="1"/>
  <c r="V992" i="6" l="1"/>
  <c r="W992" i="6" s="1"/>
  <c r="T993" i="6"/>
  <c r="V993" i="6" l="1"/>
  <c r="W993" i="6" s="1"/>
  <c r="T994" i="6"/>
  <c r="T995" i="6" l="1"/>
  <c r="V994" i="6"/>
  <c r="W994" i="6" s="1"/>
  <c r="T996" i="6" l="1"/>
  <c r="V995" i="6"/>
  <c r="W995" i="6" s="1"/>
  <c r="T997" i="6" l="1"/>
  <c r="V996" i="6"/>
  <c r="W996" i="6" s="1"/>
  <c r="T998" i="6" l="1"/>
  <c r="V997" i="6"/>
  <c r="W997" i="6" s="1"/>
  <c r="T999" i="6" l="1"/>
  <c r="V998" i="6"/>
  <c r="W998" i="6" s="1"/>
  <c r="T1000" i="6" l="1"/>
  <c r="V999" i="6"/>
  <c r="W999" i="6" s="1"/>
  <c r="V1000" i="6" l="1"/>
  <c r="W1000" i="6" s="1"/>
  <c r="T1001" i="6"/>
  <c r="V1001" i="6" l="1"/>
  <c r="W1001" i="6" s="1"/>
  <c r="T1002" i="6"/>
  <c r="T1003" i="6" l="1"/>
  <c r="V1002" i="6"/>
  <c r="W1002" i="6" s="1"/>
  <c r="T1004" i="6" l="1"/>
  <c r="V1003" i="6"/>
  <c r="W1003" i="6" s="1"/>
  <c r="T1005" i="6" l="1"/>
  <c r="V1004" i="6"/>
  <c r="W1004" i="6" s="1"/>
  <c r="T1006" i="6" l="1"/>
  <c r="V1005" i="6"/>
  <c r="W1005" i="6" s="1"/>
  <c r="T1007" i="6" l="1"/>
  <c r="V1006" i="6"/>
  <c r="W1006" i="6" s="1"/>
  <c r="V1007" i="6" l="1"/>
  <c r="W1007" i="6" s="1"/>
  <c r="T1008" i="6"/>
  <c r="V1008" i="6" l="1"/>
  <c r="W1008" i="6" s="1"/>
  <c r="T1009" i="6"/>
  <c r="T1010" i="6" l="1"/>
  <c r="V1009" i="6"/>
  <c r="W1009" i="6" s="1"/>
  <c r="T1011" i="6" l="1"/>
  <c r="V1010" i="6"/>
  <c r="W1010" i="6" s="1"/>
  <c r="T1012" i="6" l="1"/>
  <c r="V1011" i="6"/>
  <c r="W1011" i="6" s="1"/>
  <c r="T1013" i="6" l="1"/>
  <c r="V1012" i="6"/>
  <c r="W1012" i="6" s="1"/>
  <c r="V1013" i="6" l="1"/>
  <c r="W1013" i="6" s="1"/>
  <c r="T1014" i="6"/>
  <c r="T1015" i="6" l="1"/>
  <c r="V1014" i="6"/>
  <c r="W1014" i="6" s="1"/>
  <c r="V1015" i="6" l="1"/>
  <c r="W1015" i="6" s="1"/>
  <c r="T1016" i="6"/>
  <c r="T1017" i="6" l="1"/>
  <c r="V1016" i="6"/>
  <c r="W1016" i="6" s="1"/>
  <c r="T1018" i="6" l="1"/>
  <c r="V1017" i="6"/>
  <c r="W1017" i="6" s="1"/>
  <c r="T1019" i="6" l="1"/>
  <c r="V1018" i="6"/>
  <c r="W1018" i="6" s="1"/>
  <c r="V1019" i="6" l="1"/>
  <c r="W1019" i="6" s="1"/>
  <c r="T1020" i="6"/>
  <c r="T1021" i="6" l="1"/>
  <c r="V1020" i="6"/>
  <c r="W1020" i="6" s="1"/>
  <c r="T1022" i="6" l="1"/>
  <c r="V1021" i="6"/>
  <c r="W1021" i="6" s="1"/>
  <c r="T1023" i="6" l="1"/>
  <c r="V1022" i="6"/>
  <c r="W1022" i="6" s="1"/>
  <c r="T1024" i="6" l="1"/>
  <c r="V1023" i="6"/>
  <c r="W1023" i="6" s="1"/>
  <c r="T1025" i="6" l="1"/>
  <c r="V1024" i="6"/>
  <c r="W1024" i="6" s="1"/>
  <c r="V1025" i="6" l="1"/>
  <c r="W1025" i="6" s="1"/>
  <c r="T1026" i="6"/>
  <c r="T1027" i="6" l="1"/>
  <c r="V1026" i="6"/>
  <c r="W1026" i="6" s="1"/>
  <c r="T1028" i="6" l="1"/>
  <c r="V1027" i="6"/>
  <c r="W1027" i="6" s="1"/>
  <c r="T1029" i="6" l="1"/>
  <c r="V1028" i="6"/>
  <c r="W1028" i="6" s="1"/>
  <c r="V1029" i="6" l="1"/>
  <c r="W1029" i="6" s="1"/>
  <c r="T1030" i="6"/>
  <c r="T1031" i="6" l="1"/>
  <c r="V1030" i="6"/>
  <c r="W1030" i="6" s="1"/>
  <c r="V1031" i="6" l="1"/>
  <c r="W1031" i="6" s="1"/>
  <c r="T1032" i="6"/>
  <c r="T1033" i="6" l="1"/>
  <c r="V1032" i="6"/>
  <c r="W1032" i="6" s="1"/>
  <c r="T1034" i="6" l="1"/>
  <c r="V1033" i="6"/>
  <c r="W1033" i="6" s="1"/>
  <c r="T1035" i="6" l="1"/>
  <c r="V1034" i="6"/>
  <c r="W1034" i="6" s="1"/>
  <c r="V1035" i="6" l="1"/>
  <c r="W1035" i="6" s="1"/>
  <c r="T1036" i="6"/>
  <c r="T1037" i="6" l="1"/>
  <c r="V1036" i="6"/>
  <c r="W1036" i="6" s="1"/>
  <c r="T1038" i="6" l="1"/>
  <c r="V1037" i="6"/>
  <c r="W1037" i="6" s="1"/>
  <c r="T1039" i="6" l="1"/>
  <c r="V1038" i="6"/>
  <c r="W1038" i="6" s="1"/>
  <c r="T1040" i="6" l="1"/>
  <c r="V1039" i="6"/>
  <c r="W1039" i="6" s="1"/>
  <c r="T1041" i="6" l="1"/>
  <c r="V1040" i="6"/>
  <c r="W1040" i="6" s="1"/>
  <c r="T1042" i="6" l="1"/>
  <c r="V1041" i="6"/>
  <c r="W1041" i="6" s="1"/>
  <c r="T1043" i="6" l="1"/>
  <c r="V1042" i="6"/>
  <c r="W1042" i="6" s="1"/>
  <c r="T1044" i="6" l="1"/>
  <c r="V1043" i="6"/>
  <c r="W1043" i="6" s="1"/>
  <c r="T1045" i="6" l="1"/>
  <c r="V1044" i="6"/>
  <c r="W1044" i="6" s="1"/>
  <c r="V1045" i="6" l="1"/>
  <c r="W1045" i="6" s="1"/>
  <c r="T1046" i="6"/>
  <c r="T1047" i="6" l="1"/>
  <c r="V1046" i="6"/>
  <c r="W1046" i="6" s="1"/>
  <c r="V1047" i="6" l="1"/>
  <c r="W1047" i="6" s="1"/>
  <c r="T1048" i="6"/>
  <c r="T1049" i="6" l="1"/>
  <c r="V1048" i="6"/>
  <c r="W1048" i="6" s="1"/>
  <c r="T1050" i="6" l="1"/>
  <c r="V1049" i="6"/>
  <c r="W1049" i="6" s="1"/>
  <c r="T1051" i="6" l="1"/>
  <c r="V1050" i="6"/>
  <c r="W1050" i="6" s="1"/>
  <c r="V1051" i="6" l="1"/>
  <c r="W1051" i="6" s="1"/>
  <c r="T1052" i="6"/>
  <c r="T1053" i="6" l="1"/>
  <c r="V1052" i="6"/>
  <c r="W1052" i="6" s="1"/>
  <c r="T1054" i="6" l="1"/>
  <c r="V1053" i="6"/>
  <c r="W1053" i="6" s="1"/>
  <c r="T1055" i="6" l="1"/>
  <c r="V1054" i="6"/>
  <c r="W1054" i="6" s="1"/>
  <c r="T1056" i="6" l="1"/>
  <c r="V1055" i="6"/>
  <c r="W1055" i="6" s="1"/>
  <c r="T1057" i="6" l="1"/>
  <c r="V1056" i="6"/>
  <c r="W1056" i="6" s="1"/>
  <c r="V1057" i="6" l="1"/>
  <c r="W1057" i="6" s="1"/>
  <c r="T1058" i="6"/>
  <c r="T1059" i="6" l="1"/>
  <c r="V1058" i="6"/>
  <c r="W1058" i="6" s="1"/>
  <c r="T1060" i="6" l="1"/>
  <c r="V1059" i="6"/>
  <c r="W1059" i="6" s="1"/>
  <c r="T1061" i="6" l="1"/>
  <c r="V1060" i="6"/>
  <c r="W1060" i="6" s="1"/>
  <c r="V1061" i="6" l="1"/>
  <c r="W1061" i="6" s="1"/>
  <c r="T1062" i="6"/>
  <c r="T1063" i="6" l="1"/>
  <c r="V1062" i="6"/>
  <c r="W1062" i="6" s="1"/>
  <c r="V1063" i="6" l="1"/>
  <c r="W1063" i="6" s="1"/>
  <c r="T1064" i="6"/>
  <c r="T1065" i="6" l="1"/>
  <c r="V1064" i="6"/>
  <c r="W1064" i="6" s="1"/>
  <c r="T1066" i="6" l="1"/>
  <c r="V1065" i="6"/>
  <c r="W1065" i="6" s="1"/>
  <c r="T1067" i="6" l="1"/>
  <c r="V1066" i="6"/>
  <c r="W1066" i="6" s="1"/>
  <c r="V1067" i="6" l="1"/>
  <c r="W1067" i="6" s="1"/>
  <c r="T1068" i="6"/>
  <c r="T1069" i="6" l="1"/>
  <c r="V1068" i="6"/>
  <c r="W1068" i="6" s="1"/>
  <c r="T1070" i="6" l="1"/>
  <c r="V1069" i="6"/>
  <c r="W1069" i="6" s="1"/>
  <c r="T1071" i="6" l="1"/>
  <c r="V1070" i="6"/>
  <c r="W1070" i="6" s="1"/>
  <c r="T1072" i="6" l="1"/>
  <c r="V1071" i="6"/>
  <c r="W1071" i="6" s="1"/>
  <c r="T1073" i="6" l="1"/>
  <c r="V1072" i="6"/>
  <c r="W1072" i="6" s="1"/>
  <c r="V1073" i="6" l="1"/>
  <c r="W1073" i="6" s="1"/>
  <c r="T1074" i="6"/>
  <c r="T1075" i="6" l="1"/>
  <c r="V1074" i="6"/>
  <c r="W1074" i="6" s="1"/>
  <c r="T1076" i="6" l="1"/>
  <c r="V1075" i="6"/>
  <c r="W1075" i="6" s="1"/>
  <c r="T1077" i="6" l="1"/>
  <c r="V1076" i="6"/>
  <c r="W1076" i="6" s="1"/>
  <c r="V1077" i="6" l="1"/>
  <c r="W1077" i="6" s="1"/>
  <c r="T1078" i="6"/>
  <c r="T1079" i="6" l="1"/>
  <c r="V1078" i="6"/>
  <c r="W1078" i="6" s="1"/>
  <c r="V1079" i="6" l="1"/>
  <c r="W1079" i="6" s="1"/>
  <c r="T1080" i="6"/>
  <c r="T1081" i="6" l="1"/>
  <c r="V1080" i="6"/>
  <c r="W1080" i="6" s="1"/>
  <c r="T1082" i="6" l="1"/>
  <c r="V1081" i="6"/>
  <c r="W1081" i="6" s="1"/>
  <c r="T1083" i="6" l="1"/>
  <c r="V1082" i="6"/>
  <c r="W1082" i="6" s="1"/>
  <c r="V1083" i="6" l="1"/>
  <c r="W1083" i="6" s="1"/>
  <c r="T1084" i="6"/>
  <c r="T1085" i="6" l="1"/>
  <c r="V1084" i="6"/>
  <c r="W1084" i="6" s="1"/>
  <c r="T1086" i="6" l="1"/>
  <c r="V1085" i="6"/>
  <c r="W1085" i="6" s="1"/>
  <c r="T1087" i="6" l="1"/>
  <c r="V1086" i="6"/>
  <c r="W1086" i="6" s="1"/>
  <c r="T1088" i="6" l="1"/>
  <c r="V1087" i="6"/>
  <c r="W1087" i="6" s="1"/>
  <c r="T1089" i="6" l="1"/>
  <c r="V1088" i="6"/>
  <c r="W1088" i="6" s="1"/>
  <c r="T1090" i="6" l="1"/>
  <c r="V1089" i="6"/>
  <c r="W1089" i="6" s="1"/>
  <c r="T1091" i="6" l="1"/>
  <c r="V1090" i="6"/>
  <c r="W1090" i="6" s="1"/>
  <c r="T1092" i="6" l="1"/>
  <c r="V1091" i="6"/>
  <c r="W1091" i="6" s="1"/>
  <c r="T1093" i="6" l="1"/>
  <c r="V1092" i="6"/>
  <c r="W1092" i="6" s="1"/>
  <c r="T1094" i="6" l="1"/>
  <c r="V1093" i="6"/>
  <c r="W1093" i="6" s="1"/>
  <c r="T1095" i="6" l="1"/>
  <c r="V1094" i="6"/>
  <c r="W1094" i="6" s="1"/>
  <c r="T1096" i="6" l="1"/>
  <c r="V1095" i="6"/>
  <c r="W1095" i="6" s="1"/>
  <c r="T1097" i="6" l="1"/>
  <c r="V1096" i="6"/>
  <c r="W1096" i="6" s="1"/>
  <c r="T1098" i="6" l="1"/>
  <c r="V1097" i="6"/>
  <c r="W1097" i="6" s="1"/>
  <c r="T1099" i="6" l="1"/>
  <c r="V1098" i="6"/>
  <c r="W1098" i="6" s="1"/>
  <c r="T1100" i="6" l="1"/>
  <c r="V1099" i="6"/>
  <c r="W1099" i="6" s="1"/>
  <c r="T1101" i="6" l="1"/>
  <c r="V1100" i="6"/>
  <c r="W1100" i="6" s="1"/>
  <c r="T1102" i="6" l="1"/>
  <c r="V1101" i="6"/>
  <c r="W1101" i="6" s="1"/>
  <c r="T1103" i="6" l="1"/>
  <c r="V1102" i="6"/>
  <c r="W1102" i="6" s="1"/>
  <c r="T1104" i="6" l="1"/>
  <c r="V1103" i="6"/>
  <c r="W1103" i="6" s="1"/>
  <c r="T1105" i="6" l="1"/>
  <c r="V1104" i="6"/>
  <c r="W1104" i="6" s="1"/>
  <c r="V1105" i="6" l="1"/>
  <c r="W1105" i="6" s="1"/>
  <c r="T1106" i="6"/>
  <c r="T1107" i="6" l="1"/>
  <c r="V1106" i="6"/>
  <c r="W1106" i="6" s="1"/>
  <c r="V1107" i="6" l="1"/>
  <c r="W1107" i="6" s="1"/>
  <c r="T1108" i="6"/>
  <c r="T1109" i="6" l="1"/>
  <c r="V1108" i="6"/>
  <c r="W1108" i="6" s="1"/>
  <c r="T1110" i="6" l="1"/>
  <c r="V1109" i="6"/>
  <c r="W1109" i="6" s="1"/>
  <c r="T1111" i="6" l="1"/>
  <c r="V1110" i="6"/>
  <c r="W1110" i="6" s="1"/>
  <c r="T1112" i="6" l="1"/>
  <c r="V1111" i="6"/>
  <c r="W1111" i="6" s="1"/>
  <c r="T1113" i="6" l="1"/>
  <c r="V1112" i="6"/>
  <c r="W1112" i="6" s="1"/>
  <c r="T1114" i="6" l="1"/>
  <c r="V1113" i="6"/>
  <c r="W1113" i="6" s="1"/>
  <c r="T1115" i="6" l="1"/>
  <c r="V1114" i="6"/>
  <c r="W1114" i="6" s="1"/>
  <c r="T1116" i="6" l="1"/>
  <c r="V1115" i="6"/>
  <c r="W1115" i="6" s="1"/>
  <c r="T1117" i="6" l="1"/>
  <c r="V1116" i="6"/>
  <c r="W1116" i="6" s="1"/>
  <c r="T1118" i="6" l="1"/>
  <c r="V1117" i="6"/>
  <c r="W1117" i="6" s="1"/>
  <c r="T1119" i="6" l="1"/>
  <c r="V1118" i="6"/>
  <c r="W1118" i="6" s="1"/>
  <c r="T1120" i="6" l="1"/>
  <c r="V1119" i="6"/>
  <c r="W1119" i="6" s="1"/>
  <c r="T1121" i="6" l="1"/>
  <c r="V1120" i="6"/>
  <c r="W1120" i="6" s="1"/>
  <c r="T1122" i="6" l="1"/>
  <c r="V1121" i="6"/>
  <c r="W1121" i="6" s="1"/>
  <c r="T1123" i="6" l="1"/>
  <c r="V1122" i="6"/>
  <c r="W1122" i="6" s="1"/>
  <c r="T1124" i="6" l="1"/>
  <c r="V1123" i="6"/>
  <c r="W1123" i="6" s="1"/>
  <c r="T1125" i="6" l="1"/>
  <c r="V1124" i="6"/>
  <c r="W1124" i="6" s="1"/>
  <c r="T1126" i="6" l="1"/>
  <c r="V1125" i="6"/>
  <c r="W1125" i="6" s="1"/>
  <c r="T1127" i="6" l="1"/>
  <c r="V1126" i="6"/>
  <c r="W1126" i="6" s="1"/>
  <c r="T1128" i="6" l="1"/>
  <c r="V1127" i="6"/>
  <c r="W1127" i="6" s="1"/>
  <c r="T1129" i="6" l="1"/>
  <c r="V1128" i="6"/>
  <c r="W1128" i="6" s="1"/>
  <c r="T1130" i="6" l="1"/>
  <c r="V1129" i="6"/>
  <c r="W1129" i="6" s="1"/>
  <c r="T1131" i="6" l="1"/>
  <c r="V1130" i="6"/>
  <c r="W1130" i="6" s="1"/>
  <c r="T1132" i="6" l="1"/>
  <c r="V1131" i="6"/>
  <c r="W1131" i="6" s="1"/>
  <c r="T1133" i="6" l="1"/>
  <c r="V1132" i="6"/>
  <c r="W1132" i="6" s="1"/>
  <c r="T1134" i="6" l="1"/>
  <c r="V1133" i="6"/>
  <c r="W1133" i="6" s="1"/>
  <c r="T1135" i="6" l="1"/>
  <c r="V1134" i="6"/>
  <c r="W1134" i="6" s="1"/>
  <c r="T1136" i="6" l="1"/>
  <c r="V1135" i="6"/>
  <c r="W1135" i="6" s="1"/>
  <c r="T1137" i="6" l="1"/>
  <c r="V1136" i="6"/>
  <c r="W1136" i="6" s="1"/>
  <c r="T1138" i="6" l="1"/>
  <c r="V1137" i="6"/>
  <c r="W1137" i="6" s="1"/>
  <c r="T1139" i="6" l="1"/>
  <c r="V1138" i="6"/>
  <c r="W1138" i="6" s="1"/>
  <c r="T1140" i="6" l="1"/>
  <c r="V1139" i="6"/>
  <c r="W1139" i="6" s="1"/>
  <c r="T1141" i="6" l="1"/>
  <c r="V1140" i="6"/>
  <c r="W1140" i="6" s="1"/>
  <c r="T1142" i="6" l="1"/>
  <c r="V1141" i="6"/>
  <c r="W1141" i="6" s="1"/>
  <c r="T1143" i="6" l="1"/>
  <c r="V1142" i="6"/>
  <c r="W1142" i="6" s="1"/>
  <c r="T1144" i="6" l="1"/>
  <c r="V1143" i="6"/>
  <c r="W1143" i="6" s="1"/>
  <c r="T1145" i="6" l="1"/>
  <c r="V1144" i="6"/>
  <c r="W1144" i="6" s="1"/>
  <c r="T1146" i="6" l="1"/>
  <c r="V1145" i="6"/>
  <c r="W1145" i="6" s="1"/>
  <c r="T1147" i="6" l="1"/>
  <c r="V1146" i="6"/>
  <c r="W1146" i="6" s="1"/>
  <c r="T1148" i="6" l="1"/>
  <c r="V1147" i="6"/>
  <c r="W1147" i="6" s="1"/>
  <c r="T1149" i="6" l="1"/>
  <c r="V1148" i="6"/>
  <c r="W1148" i="6" s="1"/>
  <c r="T1150" i="6" l="1"/>
  <c r="V1149" i="6"/>
  <c r="W1149" i="6" s="1"/>
  <c r="T1151" i="6" l="1"/>
  <c r="V1150" i="6"/>
  <c r="W1150" i="6" s="1"/>
  <c r="T1152" i="6" l="1"/>
  <c r="V1151" i="6"/>
  <c r="W1151" i="6" s="1"/>
  <c r="T1153" i="6" l="1"/>
  <c r="V1152" i="6"/>
  <c r="W1152" i="6" s="1"/>
  <c r="T1154" i="6" l="1"/>
  <c r="V1153" i="6"/>
  <c r="W1153" i="6" s="1"/>
  <c r="T1155" i="6" l="1"/>
  <c r="V1154" i="6"/>
  <c r="W1154" i="6" s="1"/>
  <c r="T1156" i="6" l="1"/>
  <c r="V1155" i="6"/>
  <c r="W1155" i="6" s="1"/>
  <c r="T1157" i="6" l="1"/>
  <c r="V1156" i="6"/>
  <c r="W1156" i="6" s="1"/>
  <c r="T1158" i="6" l="1"/>
  <c r="V1157" i="6"/>
  <c r="W1157" i="6" s="1"/>
  <c r="T1159" i="6" l="1"/>
  <c r="V1158" i="6"/>
  <c r="W1158" i="6" s="1"/>
  <c r="T1160" i="6" l="1"/>
  <c r="V1159" i="6"/>
  <c r="W1159" i="6" s="1"/>
  <c r="V1160" i="6" l="1"/>
  <c r="W1160" i="6" s="1"/>
  <c r="T1161" i="6"/>
  <c r="T1162" i="6" l="1"/>
  <c r="V1161" i="6"/>
  <c r="W1161" i="6" s="1"/>
  <c r="T1163" i="6" l="1"/>
  <c r="V1162" i="6"/>
  <c r="W1162" i="6" s="1"/>
  <c r="T1164" i="6" l="1"/>
  <c r="V1163" i="6"/>
  <c r="W1163" i="6" s="1"/>
  <c r="T1165" i="6" l="1"/>
  <c r="V1164" i="6"/>
  <c r="W1164" i="6" s="1"/>
  <c r="T1166" i="6" l="1"/>
  <c r="V1165" i="6"/>
  <c r="W1165" i="6" s="1"/>
  <c r="T1167" i="6" l="1"/>
  <c r="V1166" i="6"/>
  <c r="W1166" i="6" s="1"/>
  <c r="T1168" i="6" l="1"/>
  <c r="V1167" i="6"/>
  <c r="W1167" i="6" s="1"/>
  <c r="T1169" i="6" l="1"/>
  <c r="V1168" i="6"/>
  <c r="W1168" i="6" s="1"/>
  <c r="T1170" i="6" l="1"/>
  <c r="V1169" i="6"/>
  <c r="W1169" i="6" s="1"/>
  <c r="T1171" i="6" l="1"/>
  <c r="V1170" i="6"/>
  <c r="W1170" i="6" s="1"/>
  <c r="T1172" i="6" l="1"/>
  <c r="V1171" i="6"/>
  <c r="W1171" i="6" s="1"/>
  <c r="T1173" i="6" l="1"/>
  <c r="V1172" i="6"/>
  <c r="W1172" i="6" s="1"/>
  <c r="T1174" i="6" l="1"/>
  <c r="V1173" i="6"/>
  <c r="W1173" i="6" s="1"/>
  <c r="T1175" i="6" l="1"/>
  <c r="V1174" i="6"/>
  <c r="W1174" i="6" s="1"/>
  <c r="T1176" i="6" l="1"/>
  <c r="V1175" i="6"/>
  <c r="W1175" i="6" s="1"/>
  <c r="T1177" i="6" l="1"/>
  <c r="V1176" i="6"/>
  <c r="W1176" i="6" s="1"/>
  <c r="T1178" i="6" l="1"/>
  <c r="V1177" i="6"/>
  <c r="W1177" i="6" s="1"/>
  <c r="T1179" i="6" l="1"/>
  <c r="V1178" i="6"/>
  <c r="W1178" i="6" s="1"/>
  <c r="T1180" i="6" l="1"/>
  <c r="V1179" i="6"/>
  <c r="W1179" i="6" s="1"/>
  <c r="T1181" i="6" l="1"/>
  <c r="V1180" i="6"/>
  <c r="W1180" i="6" s="1"/>
  <c r="T1182" i="6" l="1"/>
  <c r="V1181" i="6"/>
  <c r="W1181" i="6" s="1"/>
  <c r="T1183" i="6" l="1"/>
  <c r="V1182" i="6"/>
  <c r="W1182" i="6" s="1"/>
  <c r="T1184" i="6" l="1"/>
  <c r="V1183" i="6"/>
  <c r="W1183" i="6" s="1"/>
  <c r="T1185" i="6" l="1"/>
  <c r="V1184" i="6"/>
  <c r="W1184" i="6" s="1"/>
  <c r="T1186" i="6" l="1"/>
  <c r="V1185" i="6"/>
  <c r="W1185" i="6" s="1"/>
  <c r="T1187" i="6" l="1"/>
  <c r="V1186" i="6"/>
  <c r="W1186" i="6" s="1"/>
  <c r="T1188" i="6" l="1"/>
  <c r="V1187" i="6"/>
  <c r="W1187" i="6" s="1"/>
  <c r="T1189" i="6" l="1"/>
  <c r="V1188" i="6"/>
  <c r="W1188" i="6" s="1"/>
  <c r="T1190" i="6" l="1"/>
  <c r="V1189" i="6"/>
  <c r="W1189" i="6" s="1"/>
  <c r="T1191" i="6" l="1"/>
  <c r="V1190" i="6"/>
  <c r="W1190" i="6" s="1"/>
  <c r="T1192" i="6" l="1"/>
  <c r="V1191" i="6"/>
  <c r="W1191" i="6" s="1"/>
  <c r="T1193" i="6" l="1"/>
  <c r="V1192" i="6"/>
  <c r="W1192" i="6" s="1"/>
  <c r="T1194" i="6" l="1"/>
  <c r="V1193" i="6"/>
  <c r="W1193" i="6" s="1"/>
  <c r="T1195" i="6" l="1"/>
  <c r="V1194" i="6"/>
  <c r="W1194" i="6" s="1"/>
  <c r="T1196" i="6" l="1"/>
  <c r="V1195" i="6"/>
  <c r="W1195" i="6" s="1"/>
  <c r="T1197" i="6" l="1"/>
  <c r="V1196" i="6"/>
  <c r="W1196" i="6" s="1"/>
  <c r="T1198" i="6" l="1"/>
  <c r="V1197" i="6"/>
  <c r="W1197" i="6" s="1"/>
  <c r="T1199" i="6" l="1"/>
  <c r="V1198" i="6"/>
  <c r="W1198" i="6" s="1"/>
  <c r="T1200" i="6" l="1"/>
  <c r="V1199" i="6"/>
  <c r="W1199" i="6" s="1"/>
  <c r="T1201" i="6" l="1"/>
  <c r="V1200" i="6"/>
  <c r="W1200" i="6" s="1"/>
  <c r="T1202" i="6" l="1"/>
  <c r="V1201" i="6"/>
  <c r="W1201" i="6" s="1"/>
  <c r="T1203" i="6" l="1"/>
  <c r="V1202" i="6"/>
  <c r="W1202" i="6" s="1"/>
  <c r="T1204" i="6" l="1"/>
  <c r="V1203" i="6"/>
  <c r="W1203" i="6" s="1"/>
  <c r="T1205" i="6" l="1"/>
  <c r="V1205" i="6" s="1"/>
  <c r="W1205" i="6" s="1"/>
  <c r="V1204" i="6"/>
  <c r="W1204" i="6" s="1"/>
  <c r="D132" i="8" s="1" a="1"/>
  <c r="D132" i="8" s="1"/>
  <c r="D133" i="8" l="1" a="1"/>
  <c r="D133" i="8" s="1"/>
  <c r="D135" i="8" a="1"/>
  <c r="D135" i="8" s="1"/>
  <c r="D134" i="8" a="1"/>
  <c r="D134" i="8" s="1"/>
  <c r="D136" i="8" l="1"/>
  <c r="D112" i="8" s="1"/>
  <c r="Y5" i="6" l="1"/>
  <c r="X135" i="6"/>
  <c r="X136" i="6"/>
  <c r="X137" i="6"/>
  <c r="X138" i="6"/>
  <c r="X139" i="6"/>
  <c r="X140" i="6"/>
  <c r="X141" i="6"/>
  <c r="X142" i="6"/>
  <c r="X143" i="6"/>
  <c r="X144" i="6"/>
  <c r="X145" i="6"/>
  <c r="X146" i="6"/>
  <c r="X147" i="6"/>
  <c r="X148" i="6"/>
  <c r="X149" i="6"/>
  <c r="X150" i="6"/>
  <c r="X151" i="6"/>
  <c r="X152" i="6"/>
  <c r="X153" i="6"/>
  <c r="X15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72" i="6"/>
  <c r="X173" i="6"/>
  <c r="X174" i="6"/>
  <c r="X175" i="6"/>
  <c r="X176" i="6"/>
  <c r="X177" i="6"/>
  <c r="X178" i="6"/>
  <c r="X179" i="6"/>
  <c r="X180" i="6"/>
  <c r="X181" i="6"/>
  <c r="X182" i="6"/>
  <c r="X183" i="6"/>
  <c r="X184" i="6"/>
  <c r="X185" i="6"/>
  <c r="X186" i="6"/>
  <c r="X187" i="6"/>
  <c r="X188" i="6"/>
  <c r="X189" i="6"/>
  <c r="X71" i="6"/>
  <c r="X89" i="6"/>
  <c r="X80" i="6"/>
  <c r="X98" i="6"/>
  <c r="X106" i="6"/>
  <c r="X114" i="6"/>
  <c r="X122" i="6"/>
  <c r="X130" i="6"/>
  <c r="X72" i="6"/>
  <c r="X90" i="6"/>
  <c r="X76" i="6"/>
  <c r="X99" i="6"/>
  <c r="X107" i="6"/>
  <c r="X115" i="6"/>
  <c r="X123" i="6"/>
  <c r="X131" i="6"/>
  <c r="X77" i="6"/>
  <c r="X91" i="6"/>
  <c r="X74" i="6"/>
  <c r="X100" i="6"/>
  <c r="X108" i="6"/>
  <c r="X116" i="6"/>
  <c r="X124" i="6"/>
  <c r="X132" i="6"/>
  <c r="X84" i="6"/>
  <c r="X83" i="6"/>
  <c r="X93" i="6"/>
  <c r="X101" i="6"/>
  <c r="X109" i="6"/>
  <c r="X117" i="6"/>
  <c r="X125" i="6"/>
  <c r="X133" i="6"/>
  <c r="X85" i="6"/>
  <c r="X79" i="6"/>
  <c r="X94" i="6"/>
  <c r="X102" i="6"/>
  <c r="X110" i="6"/>
  <c r="X118" i="6"/>
  <c r="X126" i="6"/>
  <c r="X134" i="6"/>
  <c r="X86" i="6"/>
  <c r="X82" i="6"/>
  <c r="X95" i="6"/>
  <c r="X103" i="6"/>
  <c r="X111" i="6"/>
  <c r="X119" i="6"/>
  <c r="X127" i="6"/>
  <c r="X81" i="6"/>
  <c r="X87" i="6"/>
  <c r="X92" i="6"/>
  <c r="X96" i="6"/>
  <c r="X104" i="6"/>
  <c r="X112" i="6"/>
  <c r="X120" i="6"/>
  <c r="X128" i="6"/>
  <c r="X78" i="6"/>
  <c r="X70" i="6"/>
  <c r="X88" i="6"/>
  <c r="X75" i="6"/>
  <c r="X97" i="6"/>
  <c r="X105" i="6"/>
  <c r="X113" i="6"/>
  <c r="X121" i="6"/>
  <c r="X129" i="6"/>
  <c r="X73" i="6"/>
  <c r="X5" i="6"/>
  <c r="Z6" i="6" s="1"/>
  <c r="AA6" i="6" s="1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X60" i="6"/>
  <c r="X61" i="6"/>
  <c r="X62" i="6"/>
  <c r="X63" i="6"/>
  <c r="X64" i="6"/>
  <c r="X65" i="6"/>
  <c r="X66" i="6"/>
  <c r="X67" i="6"/>
  <c r="X68" i="6"/>
  <c r="X69" i="6"/>
  <c r="Y6" i="6" l="1"/>
  <c r="Y7" i="6" s="1"/>
  <c r="Y8" i="6" s="1"/>
  <c r="Y9" i="6" s="1"/>
  <c r="Y10" i="6" s="1"/>
  <c r="Y11" i="6" s="1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Y34" i="6" s="1"/>
  <c r="Y35" i="6" s="1"/>
  <c r="Y36" i="6" s="1"/>
  <c r="Y37" i="6" s="1"/>
  <c r="Y38" i="6" s="1"/>
  <c r="Y39" i="6" s="1"/>
  <c r="Y40" i="6" s="1"/>
  <c r="Y41" i="6" s="1"/>
  <c r="Y42" i="6" s="1"/>
  <c r="Y43" i="6" s="1"/>
  <c r="Y44" i="6" s="1"/>
  <c r="Y45" i="6" s="1"/>
  <c r="Y46" i="6" s="1"/>
  <c r="Y47" i="6" s="1"/>
  <c r="Y48" i="6" s="1"/>
  <c r="Y49" i="6" s="1"/>
  <c r="Y50" i="6" s="1"/>
  <c r="Y51" i="6" s="1"/>
  <c r="Y52" i="6" s="1"/>
  <c r="Y53" i="6" s="1"/>
  <c r="Y54" i="6" s="1"/>
  <c r="Y55" i="6" s="1"/>
  <c r="Y56" i="6" s="1"/>
  <c r="Y57" i="6" s="1"/>
  <c r="Y58" i="6" s="1"/>
  <c r="Y59" i="6" s="1"/>
  <c r="Y60" i="6" s="1"/>
  <c r="Y61" i="6" s="1"/>
  <c r="Y62" i="6" s="1"/>
  <c r="Y63" i="6" s="1"/>
  <c r="Y64" i="6" s="1"/>
  <c r="Y65" i="6" s="1"/>
  <c r="Y66" i="6" s="1"/>
  <c r="Y67" i="6" s="1"/>
  <c r="Y68" i="6" s="1"/>
  <c r="Y69" i="6" s="1"/>
  <c r="Y70" i="6" s="1"/>
  <c r="Y71" i="6" s="1"/>
  <c r="Y72" i="6" s="1"/>
  <c r="Y73" i="6" s="1"/>
  <c r="Y74" i="6" s="1"/>
  <c r="Y75" i="6" s="1"/>
  <c r="Y76" i="6" s="1"/>
  <c r="Y77" i="6" s="1"/>
  <c r="Y78" i="6" s="1"/>
  <c r="Y79" i="6" s="1"/>
  <c r="Y80" i="6" s="1"/>
  <c r="Y81" i="6" s="1"/>
  <c r="Y82" i="6" s="1"/>
  <c r="Y83" i="6" s="1"/>
  <c r="Y84" i="6" s="1"/>
  <c r="Y85" i="6" s="1"/>
  <c r="Y86" i="6" s="1"/>
  <c r="Y87" i="6" s="1"/>
  <c r="Y88" i="6" s="1"/>
  <c r="Y89" i="6" s="1"/>
  <c r="Y90" i="6" s="1"/>
  <c r="Y91" i="6" s="1"/>
  <c r="Y92" i="6" s="1"/>
  <c r="Y93" i="6" s="1"/>
  <c r="Y94" i="6" s="1"/>
  <c r="Y95" i="6" s="1"/>
  <c r="Y96" i="6" s="1"/>
  <c r="Y97" i="6" s="1"/>
  <c r="Y98" i="6" s="1"/>
  <c r="Y99" i="6" s="1"/>
  <c r="Y100" i="6" s="1"/>
  <c r="Y101" i="6" s="1"/>
  <c r="Y102" i="6" s="1"/>
  <c r="Y103" i="6" s="1"/>
  <c r="Y104" i="6" s="1"/>
  <c r="Y105" i="6" s="1"/>
  <c r="Y106" i="6" s="1"/>
  <c r="Y107" i="6" s="1"/>
  <c r="Y108" i="6" s="1"/>
  <c r="Y109" i="6" s="1"/>
  <c r="Y110" i="6" s="1"/>
  <c r="Y111" i="6" s="1"/>
  <c r="Y112" i="6" s="1"/>
  <c r="Y113" i="6" s="1"/>
  <c r="Y114" i="6" s="1"/>
  <c r="Y115" i="6" s="1"/>
  <c r="Y116" i="6" s="1"/>
  <c r="Y117" i="6" s="1"/>
  <c r="Y118" i="6" s="1"/>
  <c r="Y119" i="6" s="1"/>
  <c r="Y120" i="6" s="1"/>
  <c r="Y121" i="6" s="1"/>
  <c r="Y122" i="6" s="1"/>
  <c r="Y123" i="6" s="1"/>
  <c r="Y124" i="6" s="1"/>
  <c r="Y125" i="6" s="1"/>
  <c r="Y126" i="6" s="1"/>
  <c r="Y127" i="6" s="1"/>
  <c r="Y128" i="6" s="1"/>
  <c r="Y129" i="6" s="1"/>
  <c r="Y130" i="6" s="1"/>
  <c r="Y131" i="6" s="1"/>
  <c r="Y132" i="6" s="1"/>
  <c r="Y133" i="6" s="1"/>
  <c r="Y134" i="6" s="1"/>
  <c r="Y135" i="6" s="1"/>
  <c r="Y136" i="6" s="1"/>
  <c r="Y137" i="6" s="1"/>
  <c r="Y138" i="6" s="1"/>
  <c r="Y139" i="6" s="1"/>
  <c r="Y140" i="6" s="1"/>
  <c r="Y141" i="6" s="1"/>
  <c r="Y142" i="6" s="1"/>
  <c r="Y143" i="6" s="1"/>
  <c r="Y144" i="6" s="1"/>
  <c r="Y145" i="6" s="1"/>
  <c r="Y146" i="6" s="1"/>
  <c r="Y147" i="6" s="1"/>
  <c r="Y148" i="6" s="1"/>
  <c r="Y149" i="6" s="1"/>
  <c r="Y150" i="6" s="1"/>
  <c r="Y151" i="6" s="1"/>
  <c r="Y152" i="6" s="1"/>
  <c r="Y153" i="6" s="1"/>
  <c r="Y154" i="6" s="1"/>
  <c r="Y155" i="6" s="1"/>
  <c r="Y156" i="6" s="1"/>
  <c r="Y157" i="6" s="1"/>
  <c r="Y158" i="6" s="1"/>
  <c r="Y159" i="6" s="1"/>
  <c r="Y160" i="6" s="1"/>
  <c r="Y161" i="6" s="1"/>
  <c r="Y162" i="6" s="1"/>
  <c r="Y163" i="6" s="1"/>
  <c r="Y164" i="6" s="1"/>
  <c r="Y165" i="6" s="1"/>
  <c r="Y166" i="6" s="1"/>
  <c r="Y167" i="6" s="1"/>
  <c r="Y168" i="6" s="1"/>
  <c r="Y169" i="6" s="1"/>
  <c r="Y170" i="6" s="1"/>
  <c r="Y171" i="6" s="1"/>
  <c r="Y172" i="6" s="1"/>
  <c r="Y173" i="6" s="1"/>
  <c r="Y174" i="6" s="1"/>
  <c r="Y175" i="6" s="1"/>
  <c r="Y176" i="6" s="1"/>
  <c r="Y177" i="6" s="1"/>
  <c r="Y178" i="6" s="1"/>
  <c r="Y179" i="6" s="1"/>
  <c r="Y180" i="6" s="1"/>
  <c r="Y181" i="6" s="1"/>
  <c r="Y182" i="6" s="1"/>
  <c r="Y183" i="6" s="1"/>
  <c r="Y184" i="6" s="1"/>
  <c r="Y185" i="6" s="1"/>
  <c r="Y186" i="6" s="1"/>
  <c r="Y187" i="6" s="1"/>
  <c r="Y188" i="6" s="1"/>
  <c r="Y189" i="6" s="1"/>
  <c r="Y190" i="6" s="1"/>
  <c r="Y191" i="6" s="1"/>
  <c r="Y192" i="6" s="1"/>
  <c r="Y193" i="6" s="1"/>
  <c r="Y194" i="6" s="1"/>
  <c r="Y195" i="6" s="1"/>
  <c r="Y196" i="6" s="1"/>
  <c r="Y197" i="6" s="1"/>
  <c r="Y198" i="6" s="1"/>
  <c r="Y199" i="6" s="1"/>
  <c r="Y200" i="6" s="1"/>
  <c r="Y201" i="6" s="1"/>
  <c r="Y202" i="6" s="1"/>
  <c r="Y203" i="6" s="1"/>
  <c r="Y204" i="6" s="1"/>
  <c r="Y205" i="6" s="1"/>
  <c r="Y206" i="6" s="1"/>
  <c r="Y207" i="6" s="1"/>
  <c r="Y208" i="6" s="1"/>
  <c r="Y209" i="6" s="1"/>
  <c r="Y210" i="6" s="1"/>
  <c r="Y211" i="6" s="1"/>
  <c r="Y212" i="6" s="1"/>
  <c r="Y213" i="6" s="1"/>
  <c r="Y214" i="6" s="1"/>
  <c r="Y215" i="6" s="1"/>
  <c r="Y216" i="6" s="1"/>
  <c r="Y217" i="6" s="1"/>
  <c r="Y218" i="6" s="1"/>
  <c r="Y219" i="6" s="1"/>
  <c r="Y220" i="6" s="1"/>
  <c r="Y221" i="6" s="1"/>
  <c r="Y222" i="6" s="1"/>
  <c r="Y223" i="6" s="1"/>
  <c r="Y224" i="6" s="1"/>
  <c r="Y225" i="6" s="1"/>
  <c r="Y226" i="6" s="1"/>
  <c r="Y227" i="6" s="1"/>
  <c r="Y228" i="6" s="1"/>
  <c r="Y229" i="6" s="1"/>
  <c r="Y230" i="6" s="1"/>
  <c r="Y231" i="6" s="1"/>
  <c r="Y232" i="6" s="1"/>
  <c r="Y233" i="6" s="1"/>
  <c r="Y234" i="6" s="1"/>
  <c r="Y235" i="6" s="1"/>
  <c r="Y236" i="6" s="1"/>
  <c r="Y237" i="6" s="1"/>
  <c r="Y238" i="6" s="1"/>
  <c r="Y239" i="6" s="1"/>
  <c r="Y240" i="6" s="1"/>
  <c r="Y241" i="6" s="1"/>
  <c r="Y242" i="6" s="1"/>
  <c r="Y243" i="6" s="1"/>
  <c r="Y244" i="6" s="1"/>
  <c r="Y245" i="6" s="1"/>
  <c r="Y246" i="6" s="1"/>
  <c r="Y247" i="6" s="1"/>
  <c r="Y248" i="6" s="1"/>
  <c r="Y249" i="6" s="1"/>
  <c r="Y250" i="6" s="1"/>
  <c r="Y251" i="6" s="1"/>
  <c r="Y252" i="6" s="1"/>
  <c r="Y253" i="6" s="1"/>
  <c r="Y254" i="6" s="1"/>
  <c r="Y255" i="6" s="1"/>
  <c r="Y256" i="6" s="1"/>
  <c r="Y257" i="6" s="1"/>
  <c r="Y258" i="6" s="1"/>
  <c r="Y259" i="6" s="1"/>
  <c r="Y260" i="6" s="1"/>
  <c r="Y261" i="6" s="1"/>
  <c r="Y262" i="6" s="1"/>
  <c r="Y263" i="6" s="1"/>
  <c r="Y264" i="6" s="1"/>
  <c r="Y265" i="6" s="1"/>
  <c r="Y266" i="6" s="1"/>
  <c r="Y267" i="6" s="1"/>
  <c r="Y268" i="6" s="1"/>
  <c r="Y269" i="6" s="1"/>
  <c r="Y270" i="6" s="1"/>
  <c r="Y271" i="6" s="1"/>
  <c r="Y272" i="6" s="1"/>
  <c r="Y273" i="6" s="1"/>
  <c r="Y274" i="6" s="1"/>
  <c r="Y275" i="6" s="1"/>
  <c r="Y276" i="6" s="1"/>
  <c r="Y277" i="6" s="1"/>
  <c r="Y278" i="6" s="1"/>
  <c r="Y279" i="6" s="1"/>
  <c r="Y280" i="6" s="1"/>
  <c r="Y281" i="6" s="1"/>
  <c r="Y282" i="6" s="1"/>
  <c r="Y283" i="6" s="1"/>
  <c r="Y284" i="6" s="1"/>
  <c r="Y285" i="6" s="1"/>
  <c r="Y286" i="6" s="1"/>
  <c r="Y287" i="6" s="1"/>
  <c r="Y288" i="6" s="1"/>
  <c r="Y289" i="6" s="1"/>
  <c r="Y290" i="6" s="1"/>
  <c r="Y291" i="6" s="1"/>
  <c r="Y292" i="6" s="1"/>
  <c r="Y293" i="6" s="1"/>
  <c r="Y294" i="6" s="1"/>
  <c r="Y295" i="6" s="1"/>
  <c r="Y296" i="6" s="1"/>
  <c r="Y297" i="6" s="1"/>
  <c r="Y298" i="6" s="1"/>
  <c r="Y299" i="6" s="1"/>
  <c r="Y300" i="6" s="1"/>
  <c r="Y301" i="6" s="1"/>
  <c r="Y302" i="6" s="1"/>
  <c r="Y303" i="6" s="1"/>
  <c r="Y304" i="6" s="1"/>
  <c r="Y305" i="6" s="1"/>
  <c r="Y306" i="6" s="1"/>
  <c r="Y307" i="6" s="1"/>
  <c r="Y308" i="6" s="1"/>
  <c r="Y309" i="6" s="1"/>
  <c r="Y310" i="6" s="1"/>
  <c r="Y311" i="6" s="1"/>
  <c r="Y312" i="6" s="1"/>
  <c r="Y313" i="6" s="1"/>
  <c r="Y314" i="6" s="1"/>
  <c r="Y315" i="6" s="1"/>
  <c r="Y316" i="6" s="1"/>
  <c r="Y317" i="6" s="1"/>
  <c r="Y318" i="6" s="1"/>
  <c r="Y319" i="6" s="1"/>
  <c r="Y320" i="6" s="1"/>
  <c r="Y321" i="6" s="1"/>
  <c r="Y322" i="6" s="1"/>
  <c r="Y323" i="6" s="1"/>
  <c r="Y324" i="6" s="1"/>
  <c r="Y325" i="6" s="1"/>
  <c r="Y326" i="6" s="1"/>
  <c r="Y327" i="6" s="1"/>
  <c r="Y328" i="6" s="1"/>
  <c r="Y329" i="6" s="1"/>
  <c r="Y330" i="6" s="1"/>
  <c r="Y331" i="6" s="1"/>
  <c r="Y332" i="6" s="1"/>
  <c r="Y333" i="6" s="1"/>
  <c r="Y334" i="6" s="1"/>
  <c r="Y335" i="6" s="1"/>
  <c r="Y336" i="6" s="1"/>
  <c r="Y337" i="6" s="1"/>
  <c r="Y338" i="6" s="1"/>
  <c r="Y339" i="6" s="1"/>
  <c r="Y340" i="6" s="1"/>
  <c r="Y341" i="6" s="1"/>
  <c r="Y342" i="6" s="1"/>
  <c r="Y343" i="6" s="1"/>
  <c r="Y344" i="6" s="1"/>
  <c r="Y345" i="6" s="1"/>
  <c r="Y346" i="6" s="1"/>
  <c r="Y347" i="6" s="1"/>
  <c r="Y348" i="6" s="1"/>
  <c r="Y349" i="6" s="1"/>
  <c r="Y350" i="6" s="1"/>
  <c r="Y351" i="6" s="1"/>
  <c r="Y352" i="6" s="1"/>
  <c r="Y353" i="6" s="1"/>
  <c r="Y354" i="6" s="1"/>
  <c r="Y355" i="6" s="1"/>
  <c r="Y356" i="6" s="1"/>
  <c r="Y357" i="6" s="1"/>
  <c r="Y358" i="6" s="1"/>
  <c r="Y359" i="6" s="1"/>
  <c r="Y360" i="6" s="1"/>
  <c r="Y361" i="6" s="1"/>
  <c r="Y362" i="6" s="1"/>
  <c r="Y363" i="6" s="1"/>
  <c r="Y364" i="6" s="1"/>
  <c r="Y365" i="6" s="1"/>
  <c r="Y366" i="6" s="1"/>
  <c r="Y367" i="6" s="1"/>
  <c r="Y368" i="6" s="1"/>
  <c r="Y369" i="6" s="1"/>
  <c r="Y370" i="6" s="1"/>
  <c r="Y371" i="6" s="1"/>
  <c r="Y372" i="6" s="1"/>
  <c r="Y373" i="6" s="1"/>
  <c r="Y374" i="6" s="1"/>
  <c r="Y375" i="6" s="1"/>
  <c r="Y376" i="6" s="1"/>
  <c r="Y377" i="6" s="1"/>
  <c r="Y378" i="6" s="1"/>
  <c r="Y379" i="6" s="1"/>
  <c r="Y380" i="6" s="1"/>
  <c r="Y381" i="6" s="1"/>
  <c r="Y382" i="6" s="1"/>
  <c r="Y383" i="6" s="1"/>
  <c r="Y384" i="6" s="1"/>
  <c r="Y385" i="6" s="1"/>
  <c r="Y386" i="6" s="1"/>
  <c r="Y387" i="6" s="1"/>
  <c r="Y388" i="6" s="1"/>
  <c r="Y389" i="6" s="1"/>
  <c r="Y390" i="6" s="1"/>
  <c r="Y391" i="6" s="1"/>
  <c r="Y392" i="6" s="1"/>
  <c r="Y393" i="6" s="1"/>
  <c r="Y394" i="6" s="1"/>
  <c r="Y395" i="6" s="1"/>
  <c r="Y396" i="6" s="1"/>
  <c r="Y397" i="6" s="1"/>
  <c r="Y398" i="6" s="1"/>
  <c r="Y399" i="6" s="1"/>
  <c r="Y400" i="6" s="1"/>
  <c r="Y401" i="6" s="1"/>
  <c r="Y402" i="6" s="1"/>
  <c r="Y403" i="6" s="1"/>
  <c r="Y404" i="6" s="1"/>
  <c r="Y405" i="6" s="1"/>
  <c r="Y406" i="6" s="1"/>
  <c r="Y407" i="6" s="1"/>
  <c r="Y408" i="6" s="1"/>
  <c r="Y409" i="6" s="1"/>
  <c r="Y410" i="6" s="1"/>
  <c r="Y411" i="6" s="1"/>
  <c r="Y412" i="6" s="1"/>
  <c r="Y413" i="6" s="1"/>
  <c r="Y414" i="6" s="1"/>
  <c r="Y415" i="6" s="1"/>
  <c r="Y416" i="6" s="1"/>
  <c r="Y417" i="6" s="1"/>
  <c r="Y418" i="6" s="1"/>
  <c r="Y419" i="6" s="1"/>
  <c r="Y420" i="6" s="1"/>
  <c r="Y421" i="6" s="1"/>
  <c r="Y422" i="6" s="1"/>
  <c r="Y423" i="6" s="1"/>
  <c r="Y424" i="6" s="1"/>
  <c r="Y425" i="6" s="1"/>
  <c r="Y426" i="6" s="1"/>
  <c r="Y427" i="6" s="1"/>
  <c r="Y428" i="6" s="1"/>
  <c r="Y429" i="6" s="1"/>
  <c r="Y430" i="6" s="1"/>
  <c r="Y431" i="6" s="1"/>
  <c r="Y432" i="6" s="1"/>
  <c r="Y433" i="6" s="1"/>
  <c r="Y434" i="6" s="1"/>
  <c r="Y435" i="6" s="1"/>
  <c r="Y436" i="6" s="1"/>
  <c r="Y437" i="6" s="1"/>
  <c r="Y438" i="6" s="1"/>
  <c r="Y439" i="6" s="1"/>
  <c r="Y440" i="6" s="1"/>
  <c r="Y441" i="6" s="1"/>
  <c r="Y442" i="6" s="1"/>
  <c r="Y443" i="6" s="1"/>
  <c r="Y444" i="6" s="1"/>
  <c r="Y445" i="6" s="1"/>
  <c r="Y446" i="6" s="1"/>
  <c r="Y447" i="6" s="1"/>
  <c r="Y448" i="6" s="1"/>
  <c r="Y449" i="6" s="1"/>
  <c r="Y450" i="6" s="1"/>
  <c r="Y451" i="6" s="1"/>
  <c r="Y452" i="6" s="1"/>
  <c r="Y453" i="6" s="1"/>
  <c r="Y454" i="6" s="1"/>
  <c r="Y455" i="6" s="1"/>
  <c r="Y456" i="6" s="1"/>
  <c r="Y457" i="6" s="1"/>
  <c r="Y458" i="6" s="1"/>
  <c r="Y459" i="6" s="1"/>
  <c r="Y460" i="6" s="1"/>
  <c r="Y461" i="6" s="1"/>
  <c r="Y462" i="6" s="1"/>
  <c r="Y463" i="6" s="1"/>
  <c r="Y464" i="6" s="1"/>
  <c r="Y465" i="6" s="1"/>
  <c r="Y466" i="6" s="1"/>
  <c r="Y467" i="6" s="1"/>
  <c r="Y468" i="6" s="1"/>
  <c r="Y469" i="6" s="1"/>
  <c r="Y470" i="6" s="1"/>
  <c r="Y471" i="6" s="1"/>
  <c r="Y472" i="6" s="1"/>
  <c r="Y473" i="6" s="1"/>
  <c r="Y474" i="6" s="1"/>
  <c r="Y475" i="6" s="1"/>
  <c r="Y476" i="6" s="1"/>
  <c r="Y477" i="6" s="1"/>
  <c r="Y478" i="6" s="1"/>
  <c r="Y479" i="6" s="1"/>
  <c r="Y480" i="6" s="1"/>
  <c r="Y481" i="6" s="1"/>
  <c r="Y482" i="6" s="1"/>
  <c r="Y483" i="6" s="1"/>
  <c r="Y484" i="6" s="1"/>
  <c r="Y485" i="6" s="1"/>
  <c r="Y486" i="6" s="1"/>
  <c r="Y487" i="6" s="1"/>
  <c r="Y488" i="6" s="1"/>
  <c r="Y489" i="6" s="1"/>
  <c r="Y490" i="6" s="1"/>
  <c r="Y491" i="6" s="1"/>
  <c r="Y492" i="6" s="1"/>
  <c r="Y493" i="6" s="1"/>
  <c r="Y494" i="6" s="1"/>
  <c r="Y495" i="6" s="1"/>
  <c r="Y496" i="6" s="1"/>
  <c r="Y497" i="6" s="1"/>
  <c r="Y498" i="6" s="1"/>
  <c r="Y499" i="6" s="1"/>
  <c r="Y500" i="6" s="1"/>
  <c r="Y501" i="6" s="1"/>
  <c r="Y502" i="6" s="1"/>
  <c r="Y503" i="6" s="1"/>
  <c r="Y504" i="6" s="1"/>
  <c r="Y505" i="6" s="1"/>
  <c r="Y506" i="6" s="1"/>
  <c r="Y507" i="6" s="1"/>
  <c r="Y508" i="6" s="1"/>
  <c r="Y509" i="6" s="1"/>
  <c r="Y510" i="6" s="1"/>
  <c r="Y511" i="6" s="1"/>
  <c r="Y512" i="6" s="1"/>
  <c r="Y513" i="6" s="1"/>
  <c r="Y514" i="6" s="1"/>
  <c r="Y515" i="6" s="1"/>
  <c r="Y516" i="6" s="1"/>
  <c r="Y517" i="6" s="1"/>
  <c r="Y518" i="6" s="1"/>
  <c r="Y519" i="6" s="1"/>
  <c r="Y520" i="6" s="1"/>
  <c r="Y521" i="6" s="1"/>
  <c r="Y522" i="6" s="1"/>
  <c r="Y523" i="6" s="1"/>
  <c r="Y524" i="6" s="1"/>
  <c r="Y525" i="6" s="1"/>
  <c r="Y526" i="6" s="1"/>
  <c r="Y527" i="6" s="1"/>
  <c r="Y528" i="6" s="1"/>
  <c r="Y529" i="6" s="1"/>
  <c r="Y530" i="6" s="1"/>
  <c r="Y531" i="6" s="1"/>
  <c r="Y532" i="6" s="1"/>
  <c r="Y533" i="6" s="1"/>
  <c r="Y534" i="6" s="1"/>
  <c r="Y535" i="6" s="1"/>
  <c r="Y536" i="6" s="1"/>
  <c r="Y537" i="6" s="1"/>
  <c r="Y538" i="6" s="1"/>
  <c r="Y539" i="6" s="1"/>
  <c r="Y540" i="6" s="1"/>
  <c r="Y541" i="6" s="1"/>
  <c r="Y542" i="6" s="1"/>
  <c r="Y543" i="6" s="1"/>
  <c r="Y544" i="6" s="1"/>
  <c r="Y545" i="6" s="1"/>
  <c r="Y546" i="6" s="1"/>
  <c r="Y547" i="6" s="1"/>
  <c r="Y548" i="6" s="1"/>
  <c r="Y549" i="6" s="1"/>
  <c r="Y550" i="6" s="1"/>
  <c r="Y551" i="6" s="1"/>
  <c r="Y552" i="6" s="1"/>
  <c r="Y553" i="6" s="1"/>
  <c r="Y554" i="6" s="1"/>
  <c r="Y555" i="6" s="1"/>
  <c r="Y556" i="6" s="1"/>
  <c r="Y557" i="6" s="1"/>
  <c r="Y558" i="6" s="1"/>
  <c r="Y559" i="6" s="1"/>
  <c r="Y560" i="6" s="1"/>
  <c r="Y561" i="6" s="1"/>
  <c r="Y562" i="6" s="1"/>
  <c r="Y563" i="6" s="1"/>
  <c r="Y564" i="6" s="1"/>
  <c r="Y565" i="6" s="1"/>
  <c r="Y566" i="6" s="1"/>
  <c r="Y567" i="6" s="1"/>
  <c r="Y568" i="6" s="1"/>
  <c r="Y569" i="6" s="1"/>
  <c r="Y570" i="6" s="1"/>
  <c r="Y571" i="6" s="1"/>
  <c r="Y572" i="6" s="1"/>
  <c r="Y573" i="6" s="1"/>
  <c r="Y574" i="6" s="1"/>
  <c r="Y575" i="6" s="1"/>
  <c r="Y576" i="6" s="1"/>
  <c r="Y577" i="6" s="1"/>
  <c r="Y578" i="6" s="1"/>
  <c r="Y579" i="6" s="1"/>
  <c r="Y580" i="6" s="1"/>
  <c r="Y581" i="6" s="1"/>
  <c r="Y582" i="6" s="1"/>
  <c r="Y583" i="6" s="1"/>
  <c r="Y584" i="6" s="1"/>
  <c r="Y585" i="6" s="1"/>
  <c r="Y586" i="6" s="1"/>
  <c r="Y587" i="6" s="1"/>
  <c r="Y588" i="6" s="1"/>
  <c r="Y589" i="6" s="1"/>
  <c r="Y590" i="6" s="1"/>
  <c r="Y591" i="6" s="1"/>
  <c r="Y592" i="6" s="1"/>
  <c r="Y593" i="6" s="1"/>
  <c r="Y594" i="6" s="1"/>
  <c r="Y595" i="6" s="1"/>
  <c r="Y596" i="6" s="1"/>
  <c r="Y597" i="6" s="1"/>
  <c r="Y598" i="6" s="1"/>
  <c r="Y599" i="6" s="1"/>
  <c r="Y600" i="6" s="1"/>
  <c r="Y601" i="6" s="1"/>
  <c r="Y602" i="6" s="1"/>
  <c r="Y603" i="6" s="1"/>
  <c r="Y604" i="6" s="1"/>
  <c r="Y605" i="6" s="1"/>
  <c r="Y606" i="6" s="1"/>
  <c r="Y607" i="6" s="1"/>
  <c r="Y608" i="6" s="1"/>
  <c r="Y609" i="6" s="1"/>
  <c r="Y610" i="6" s="1"/>
  <c r="Y611" i="6" s="1"/>
  <c r="Y612" i="6" s="1"/>
  <c r="Y613" i="6" s="1"/>
  <c r="Y614" i="6" s="1"/>
  <c r="Y615" i="6" s="1"/>
  <c r="Y616" i="6" s="1"/>
  <c r="Y617" i="6" s="1"/>
  <c r="Y618" i="6" s="1"/>
  <c r="Y619" i="6" s="1"/>
  <c r="Y620" i="6" s="1"/>
  <c r="Y621" i="6" s="1"/>
  <c r="Y622" i="6" s="1"/>
  <c r="Y623" i="6" s="1"/>
  <c r="Y624" i="6" s="1"/>
  <c r="Y625" i="6" s="1"/>
  <c r="Y626" i="6" s="1"/>
  <c r="Y627" i="6" s="1"/>
  <c r="Y628" i="6" s="1"/>
  <c r="Y629" i="6" s="1"/>
  <c r="Y630" i="6" s="1"/>
  <c r="Y631" i="6" s="1"/>
  <c r="Y632" i="6" s="1"/>
  <c r="Y633" i="6" s="1"/>
  <c r="Y634" i="6" s="1"/>
  <c r="Y635" i="6" s="1"/>
  <c r="Y636" i="6" s="1"/>
  <c r="Y637" i="6" s="1"/>
  <c r="Y638" i="6" s="1"/>
  <c r="Y639" i="6" s="1"/>
  <c r="Y640" i="6" s="1"/>
  <c r="Y641" i="6" s="1"/>
  <c r="Y642" i="6" s="1"/>
  <c r="Y643" i="6" s="1"/>
  <c r="Y644" i="6" s="1"/>
  <c r="Y645" i="6" s="1"/>
  <c r="Y646" i="6" s="1"/>
  <c r="Y647" i="6" s="1"/>
  <c r="Y648" i="6" s="1"/>
  <c r="Y649" i="6" s="1"/>
  <c r="Y650" i="6" s="1"/>
  <c r="Y651" i="6" s="1"/>
  <c r="Y652" i="6" s="1"/>
  <c r="Y653" i="6" s="1"/>
  <c r="Y654" i="6" s="1"/>
  <c r="Y655" i="6" s="1"/>
  <c r="Y656" i="6" s="1"/>
  <c r="Y657" i="6" s="1"/>
  <c r="Y658" i="6" s="1"/>
  <c r="Y659" i="6" s="1"/>
  <c r="Y660" i="6" s="1"/>
  <c r="Y661" i="6" s="1"/>
  <c r="Y662" i="6" s="1"/>
  <c r="Y663" i="6" s="1"/>
  <c r="Y664" i="6" s="1"/>
  <c r="Y665" i="6" s="1"/>
  <c r="Y666" i="6" s="1"/>
  <c r="Y667" i="6" s="1"/>
  <c r="Y668" i="6" s="1"/>
  <c r="Y669" i="6" s="1"/>
  <c r="Y670" i="6" s="1"/>
  <c r="Y671" i="6" s="1"/>
  <c r="Y672" i="6" s="1"/>
  <c r="Y673" i="6" s="1"/>
  <c r="Y674" i="6" s="1"/>
  <c r="Y675" i="6" s="1"/>
  <c r="Y676" i="6" s="1"/>
  <c r="Y677" i="6" s="1"/>
  <c r="Y678" i="6" s="1"/>
  <c r="Y679" i="6" s="1"/>
  <c r="Y680" i="6" s="1"/>
  <c r="Y681" i="6" s="1"/>
  <c r="Y682" i="6" s="1"/>
  <c r="Y683" i="6" s="1"/>
  <c r="Y684" i="6" s="1"/>
  <c r="Y685" i="6" s="1"/>
  <c r="Y686" i="6" s="1"/>
  <c r="Y687" i="6" s="1"/>
  <c r="Y688" i="6" s="1"/>
  <c r="Y689" i="6" s="1"/>
  <c r="Y690" i="6" s="1"/>
  <c r="Y691" i="6" s="1"/>
  <c r="Y692" i="6" s="1"/>
  <c r="Y693" i="6" s="1"/>
  <c r="Y694" i="6" s="1"/>
  <c r="Y695" i="6" s="1"/>
  <c r="Y696" i="6" s="1"/>
  <c r="Y697" i="6" s="1"/>
  <c r="Y698" i="6" s="1"/>
  <c r="Y699" i="6" s="1"/>
  <c r="Y700" i="6" s="1"/>
  <c r="Y701" i="6" s="1"/>
  <c r="Y702" i="6" s="1"/>
  <c r="Y703" i="6" s="1"/>
  <c r="Y704" i="6" s="1"/>
  <c r="Y705" i="6" s="1"/>
  <c r="Y706" i="6" s="1"/>
  <c r="Y707" i="6" s="1"/>
  <c r="Y708" i="6" s="1"/>
  <c r="Y709" i="6" s="1"/>
  <c r="Y710" i="6" s="1"/>
  <c r="Y711" i="6" s="1"/>
  <c r="Y712" i="6" s="1"/>
  <c r="Y713" i="6" s="1"/>
  <c r="Y714" i="6" s="1"/>
  <c r="Y715" i="6" s="1"/>
  <c r="Y716" i="6" s="1"/>
  <c r="Y717" i="6" s="1"/>
  <c r="Y718" i="6" s="1"/>
  <c r="Y719" i="6" s="1"/>
  <c r="Y720" i="6" s="1"/>
  <c r="Y721" i="6" s="1"/>
  <c r="Y722" i="6" s="1"/>
  <c r="Y723" i="6" s="1"/>
  <c r="Y724" i="6" s="1"/>
  <c r="Y725" i="6" s="1"/>
  <c r="Y726" i="6" s="1"/>
  <c r="Y727" i="6" s="1"/>
  <c r="Y728" i="6" s="1"/>
  <c r="Y729" i="6" s="1"/>
  <c r="Y730" i="6" s="1"/>
  <c r="Y731" i="6" s="1"/>
  <c r="Y732" i="6" s="1"/>
  <c r="Y733" i="6" s="1"/>
  <c r="Y734" i="6" s="1"/>
  <c r="Y735" i="6" s="1"/>
  <c r="Y736" i="6" s="1"/>
  <c r="Y737" i="6" s="1"/>
  <c r="Y738" i="6" s="1"/>
  <c r="Y739" i="6" s="1"/>
  <c r="Y740" i="6" s="1"/>
  <c r="Y741" i="6" s="1"/>
  <c r="Y742" i="6" s="1"/>
  <c r="Y743" i="6" s="1"/>
  <c r="Y744" i="6" s="1"/>
  <c r="Y745" i="6" s="1"/>
  <c r="Y746" i="6" s="1"/>
  <c r="Y747" i="6" s="1"/>
  <c r="Y748" i="6" s="1"/>
  <c r="Y749" i="6" s="1"/>
  <c r="Y750" i="6" s="1"/>
  <c r="Y751" i="6" s="1"/>
  <c r="Y752" i="6" s="1"/>
  <c r="Y753" i="6" s="1"/>
  <c r="Y754" i="6" s="1"/>
  <c r="Y755" i="6" s="1"/>
  <c r="Y756" i="6" s="1"/>
  <c r="Y757" i="6" s="1"/>
  <c r="Y758" i="6" s="1"/>
  <c r="Y759" i="6" s="1"/>
  <c r="Y760" i="6" s="1"/>
  <c r="Y761" i="6" s="1"/>
  <c r="Y762" i="6" s="1"/>
  <c r="Y763" i="6" s="1"/>
  <c r="Y764" i="6" s="1"/>
  <c r="Y765" i="6" s="1"/>
  <c r="Y766" i="6" s="1"/>
  <c r="Y767" i="6" s="1"/>
  <c r="Y768" i="6" s="1"/>
  <c r="Y769" i="6" s="1"/>
  <c r="Y770" i="6" s="1"/>
  <c r="Y771" i="6" s="1"/>
  <c r="Y772" i="6" s="1"/>
  <c r="Y773" i="6" s="1"/>
  <c r="Y774" i="6" s="1"/>
  <c r="Y775" i="6" s="1"/>
  <c r="Y776" i="6" s="1"/>
  <c r="Y777" i="6" s="1"/>
  <c r="Y778" i="6" s="1"/>
  <c r="Y779" i="6" s="1"/>
  <c r="Y780" i="6" s="1"/>
  <c r="Y781" i="6" s="1"/>
  <c r="Y782" i="6" s="1"/>
  <c r="Y783" i="6" s="1"/>
  <c r="Y784" i="6" s="1"/>
  <c r="Y785" i="6" s="1"/>
  <c r="Y786" i="6" s="1"/>
  <c r="Y787" i="6" s="1"/>
  <c r="Y788" i="6" s="1"/>
  <c r="Y789" i="6" s="1"/>
  <c r="Y790" i="6" s="1"/>
  <c r="Y791" i="6" s="1"/>
  <c r="Y792" i="6" s="1"/>
  <c r="Y793" i="6" s="1"/>
  <c r="Y794" i="6" s="1"/>
  <c r="Y795" i="6" s="1"/>
  <c r="Y796" i="6" s="1"/>
  <c r="Y797" i="6" s="1"/>
  <c r="Y798" i="6" s="1"/>
  <c r="Y799" i="6" s="1"/>
  <c r="Y800" i="6" s="1"/>
  <c r="Y801" i="6" s="1"/>
  <c r="Y802" i="6" s="1"/>
  <c r="Y803" i="6" s="1"/>
  <c r="Y804" i="6" s="1"/>
  <c r="Y805" i="6" s="1"/>
  <c r="Y806" i="6" s="1"/>
  <c r="Y807" i="6" s="1"/>
  <c r="Y808" i="6" s="1"/>
  <c r="Y809" i="6" s="1"/>
  <c r="Y810" i="6" s="1"/>
  <c r="Y811" i="6" s="1"/>
  <c r="Y812" i="6" s="1"/>
  <c r="Y813" i="6" s="1"/>
  <c r="Y814" i="6" s="1"/>
  <c r="Y815" i="6" s="1"/>
  <c r="Y816" i="6" s="1"/>
  <c r="Y817" i="6" s="1"/>
  <c r="Y818" i="6" s="1"/>
  <c r="Y819" i="6" s="1"/>
  <c r="Y820" i="6" s="1"/>
  <c r="Y821" i="6" s="1"/>
  <c r="Y822" i="6" s="1"/>
  <c r="Y823" i="6" s="1"/>
  <c r="Y824" i="6" s="1"/>
  <c r="Y825" i="6" s="1"/>
  <c r="Y826" i="6" s="1"/>
  <c r="Y827" i="6" s="1"/>
  <c r="Y828" i="6" s="1"/>
  <c r="Y829" i="6" s="1"/>
  <c r="Y830" i="6" s="1"/>
  <c r="Y831" i="6" s="1"/>
  <c r="Y832" i="6" s="1"/>
  <c r="Y833" i="6" s="1"/>
  <c r="Y834" i="6" s="1"/>
  <c r="Y835" i="6" s="1"/>
  <c r="Y836" i="6" s="1"/>
  <c r="Y837" i="6" s="1"/>
  <c r="Y838" i="6" s="1"/>
  <c r="Y839" i="6" s="1"/>
  <c r="Y840" i="6" s="1"/>
  <c r="Y841" i="6" s="1"/>
  <c r="Y842" i="6" s="1"/>
  <c r="Y843" i="6" s="1"/>
  <c r="Y844" i="6" s="1"/>
  <c r="Y845" i="6" s="1"/>
  <c r="Y846" i="6" s="1"/>
  <c r="Y847" i="6" s="1"/>
  <c r="Y848" i="6" s="1"/>
  <c r="Y849" i="6" s="1"/>
  <c r="Y850" i="6" s="1"/>
  <c r="Y851" i="6" s="1"/>
  <c r="Y852" i="6" s="1"/>
  <c r="Y853" i="6" s="1"/>
  <c r="Y854" i="6" s="1"/>
  <c r="Y855" i="6" s="1"/>
  <c r="Y856" i="6" s="1"/>
  <c r="Y857" i="6" s="1"/>
  <c r="Y858" i="6" s="1"/>
  <c r="Y859" i="6" s="1"/>
  <c r="Y860" i="6" s="1"/>
  <c r="Y861" i="6" s="1"/>
  <c r="Y862" i="6" s="1"/>
  <c r="Y863" i="6" s="1"/>
  <c r="Y864" i="6" s="1"/>
  <c r="Y865" i="6" s="1"/>
  <c r="Y866" i="6" s="1"/>
  <c r="Y867" i="6" s="1"/>
  <c r="Y868" i="6" s="1"/>
  <c r="Y869" i="6" s="1"/>
  <c r="Y870" i="6" s="1"/>
  <c r="Y871" i="6" s="1"/>
  <c r="Y872" i="6" s="1"/>
  <c r="Y873" i="6" s="1"/>
  <c r="Y874" i="6" s="1"/>
  <c r="Y875" i="6" s="1"/>
  <c r="Y876" i="6" s="1"/>
  <c r="Y877" i="6" s="1"/>
  <c r="Y878" i="6" s="1"/>
  <c r="Y879" i="6" s="1"/>
  <c r="Y880" i="6" s="1"/>
  <c r="Y881" i="6" s="1"/>
  <c r="Y882" i="6" s="1"/>
  <c r="Y883" i="6" s="1"/>
  <c r="Y884" i="6" s="1"/>
  <c r="Y885" i="6" s="1"/>
  <c r="Y886" i="6" s="1"/>
  <c r="Y887" i="6" s="1"/>
  <c r="Y888" i="6" s="1"/>
  <c r="Y889" i="6" s="1"/>
  <c r="Y890" i="6" s="1"/>
  <c r="Y891" i="6" s="1"/>
  <c r="Y892" i="6" s="1"/>
  <c r="Y893" i="6" s="1"/>
  <c r="Y894" i="6" s="1"/>
  <c r="Y895" i="6" s="1"/>
  <c r="Y896" i="6" s="1"/>
  <c r="Y897" i="6" s="1"/>
  <c r="Y898" i="6" s="1"/>
  <c r="Y899" i="6" s="1"/>
  <c r="Y900" i="6" s="1"/>
  <c r="Y901" i="6" s="1"/>
  <c r="Y902" i="6" s="1"/>
  <c r="Y903" i="6" s="1"/>
  <c r="Y904" i="6" s="1"/>
  <c r="Y905" i="6" s="1"/>
  <c r="Y906" i="6" s="1"/>
  <c r="Y907" i="6" s="1"/>
  <c r="Y908" i="6" s="1"/>
  <c r="Y909" i="6" s="1"/>
  <c r="Y910" i="6" s="1"/>
  <c r="Y911" i="6" s="1"/>
  <c r="Y912" i="6" s="1"/>
  <c r="Y913" i="6" s="1"/>
  <c r="Y914" i="6" s="1"/>
  <c r="Y915" i="6" s="1"/>
  <c r="Y916" i="6" s="1"/>
  <c r="Y917" i="6" s="1"/>
  <c r="Y918" i="6" s="1"/>
  <c r="Y919" i="6" s="1"/>
  <c r="Y920" i="6" s="1"/>
  <c r="Y921" i="6" s="1"/>
  <c r="Y922" i="6" s="1"/>
  <c r="Y923" i="6" s="1"/>
  <c r="Y924" i="6" s="1"/>
  <c r="Y925" i="6" s="1"/>
  <c r="Y926" i="6" s="1"/>
  <c r="Y927" i="6" s="1"/>
  <c r="Y928" i="6" s="1"/>
  <c r="Y929" i="6" s="1"/>
  <c r="Y930" i="6" s="1"/>
  <c r="Y931" i="6" s="1"/>
  <c r="Y932" i="6" s="1"/>
  <c r="Y933" i="6" s="1"/>
  <c r="Y934" i="6" s="1"/>
  <c r="Y935" i="6" s="1"/>
  <c r="Y936" i="6" s="1"/>
  <c r="Y937" i="6" s="1"/>
  <c r="Y938" i="6" s="1"/>
  <c r="Y939" i="6" s="1"/>
  <c r="Y940" i="6" s="1"/>
  <c r="Y941" i="6" s="1"/>
  <c r="Y942" i="6" s="1"/>
  <c r="Y943" i="6" s="1"/>
  <c r="Y944" i="6" s="1"/>
  <c r="Y945" i="6" s="1"/>
  <c r="Y946" i="6" s="1"/>
  <c r="Y947" i="6" s="1"/>
  <c r="Y948" i="6" s="1"/>
  <c r="Y949" i="6" s="1"/>
  <c r="Y950" i="6" s="1"/>
  <c r="Y951" i="6" s="1"/>
  <c r="Y952" i="6" s="1"/>
  <c r="Y953" i="6" s="1"/>
  <c r="Y954" i="6" s="1"/>
  <c r="Y955" i="6" s="1"/>
  <c r="Y956" i="6" s="1"/>
  <c r="Y957" i="6" s="1"/>
  <c r="Y958" i="6" s="1"/>
  <c r="Y959" i="6" s="1"/>
  <c r="Y960" i="6" s="1"/>
  <c r="Y961" i="6" s="1"/>
  <c r="Y962" i="6" s="1"/>
  <c r="Y963" i="6" s="1"/>
  <c r="Y964" i="6" s="1"/>
  <c r="Y965" i="6" s="1"/>
  <c r="Y966" i="6" s="1"/>
  <c r="Y967" i="6" s="1"/>
  <c r="Y968" i="6" s="1"/>
  <c r="Y969" i="6" s="1"/>
  <c r="Y970" i="6" s="1"/>
  <c r="Y971" i="6" s="1"/>
  <c r="Y972" i="6" s="1"/>
  <c r="Y973" i="6" s="1"/>
  <c r="Y974" i="6" s="1"/>
  <c r="Y975" i="6" s="1"/>
  <c r="Y976" i="6" s="1"/>
  <c r="Y977" i="6" s="1"/>
  <c r="Y978" i="6" s="1"/>
  <c r="Y979" i="6" s="1"/>
  <c r="Y980" i="6" s="1"/>
  <c r="Y981" i="6" s="1"/>
  <c r="Y982" i="6" s="1"/>
  <c r="Y983" i="6" s="1"/>
  <c r="Y984" i="6" s="1"/>
  <c r="Y985" i="6" s="1"/>
  <c r="Y986" i="6" s="1"/>
  <c r="Y987" i="6" s="1"/>
  <c r="Y988" i="6" s="1"/>
  <c r="Y989" i="6" s="1"/>
  <c r="Y990" i="6" s="1"/>
  <c r="Y991" i="6" s="1"/>
  <c r="Y992" i="6" s="1"/>
  <c r="Y993" i="6" s="1"/>
  <c r="Y994" i="6" s="1"/>
  <c r="Y995" i="6" s="1"/>
  <c r="Y996" i="6" s="1"/>
  <c r="Y997" i="6" s="1"/>
  <c r="Y998" i="6" s="1"/>
  <c r="Y999" i="6" s="1"/>
  <c r="Y1000" i="6" s="1"/>
  <c r="Y1001" i="6" s="1"/>
  <c r="Y1002" i="6" s="1"/>
  <c r="Y1003" i="6" s="1"/>
  <c r="Y1004" i="6" s="1"/>
  <c r="Y1005" i="6" s="1"/>
  <c r="Y1006" i="6" s="1"/>
  <c r="Y1007" i="6" s="1"/>
  <c r="Y1008" i="6" s="1"/>
  <c r="Y1009" i="6" s="1"/>
  <c r="Y1010" i="6" s="1"/>
  <c r="Y1011" i="6" s="1"/>
  <c r="Y1012" i="6" s="1"/>
  <c r="Y1013" i="6" s="1"/>
  <c r="Y1014" i="6" s="1"/>
  <c r="Y1015" i="6" s="1"/>
  <c r="Y1016" i="6" s="1"/>
  <c r="Y1017" i="6" s="1"/>
  <c r="Y1018" i="6" s="1"/>
  <c r="Y1019" i="6" s="1"/>
  <c r="Y1020" i="6" s="1"/>
  <c r="Y1021" i="6" s="1"/>
  <c r="Y1022" i="6" s="1"/>
  <c r="Y1023" i="6" s="1"/>
  <c r="Y1024" i="6" s="1"/>
  <c r="Y1025" i="6" s="1"/>
  <c r="Y1026" i="6" s="1"/>
  <c r="Y1027" i="6" s="1"/>
  <c r="Y1028" i="6" s="1"/>
  <c r="Y1029" i="6" s="1"/>
  <c r="Y1030" i="6" s="1"/>
  <c r="Y1031" i="6" s="1"/>
  <c r="Y1032" i="6" s="1"/>
  <c r="Y1033" i="6" s="1"/>
  <c r="Y1034" i="6" s="1"/>
  <c r="Y1035" i="6" s="1"/>
  <c r="Y1036" i="6" s="1"/>
  <c r="Y1037" i="6" s="1"/>
  <c r="Y1038" i="6" s="1"/>
  <c r="Y1039" i="6" s="1"/>
  <c r="Y1040" i="6" s="1"/>
  <c r="Y1041" i="6" s="1"/>
  <c r="Y1042" i="6" s="1"/>
  <c r="Y1043" i="6" s="1"/>
  <c r="Y1044" i="6" s="1"/>
  <c r="Y1045" i="6" s="1"/>
  <c r="Y1046" i="6" s="1"/>
  <c r="Y1047" i="6" s="1"/>
  <c r="Y1048" i="6" s="1"/>
  <c r="Y1049" i="6" s="1"/>
  <c r="Y1050" i="6" s="1"/>
  <c r="Y1051" i="6" s="1"/>
  <c r="Y1052" i="6" s="1"/>
  <c r="Y1053" i="6" s="1"/>
  <c r="Y1054" i="6" s="1"/>
  <c r="Y1055" i="6" s="1"/>
  <c r="Y1056" i="6" s="1"/>
  <c r="Y1057" i="6" s="1"/>
  <c r="Y1058" i="6" s="1"/>
  <c r="Y1059" i="6" s="1"/>
  <c r="Y1060" i="6" s="1"/>
  <c r="Y1061" i="6" s="1"/>
  <c r="Y1062" i="6" s="1"/>
  <c r="Y1063" i="6" s="1"/>
  <c r="Y1064" i="6" s="1"/>
  <c r="Y1065" i="6" s="1"/>
  <c r="Y1066" i="6" s="1"/>
  <c r="Y1067" i="6" s="1"/>
  <c r="Y1068" i="6" s="1"/>
  <c r="Y1069" i="6" s="1"/>
  <c r="Y1070" i="6" s="1"/>
  <c r="Y1071" i="6" s="1"/>
  <c r="Y1072" i="6" s="1"/>
  <c r="Y1073" i="6" s="1"/>
  <c r="Y1074" i="6" s="1"/>
  <c r="Y1075" i="6" s="1"/>
  <c r="Y1076" i="6" s="1"/>
  <c r="Y1077" i="6" s="1"/>
  <c r="Y1078" i="6" s="1"/>
  <c r="Y1079" i="6" s="1"/>
  <c r="Y1080" i="6" s="1"/>
  <c r="Y1081" i="6" s="1"/>
  <c r="Y1082" i="6" s="1"/>
  <c r="Y1083" i="6" s="1"/>
  <c r="Y1084" i="6" s="1"/>
  <c r="Y1085" i="6" s="1"/>
  <c r="Y1086" i="6" s="1"/>
  <c r="Y1087" i="6" s="1"/>
  <c r="Y1088" i="6" s="1"/>
  <c r="Y1089" i="6" s="1"/>
  <c r="Y1090" i="6" s="1"/>
  <c r="Y1091" i="6" s="1"/>
  <c r="Y1092" i="6" s="1"/>
  <c r="Y1093" i="6" s="1"/>
  <c r="Y1094" i="6" s="1"/>
  <c r="Y1095" i="6" s="1"/>
  <c r="Y1096" i="6" s="1"/>
  <c r="Y1097" i="6" s="1"/>
  <c r="Y1098" i="6" s="1"/>
  <c r="Y1099" i="6" s="1"/>
  <c r="Y1100" i="6" s="1"/>
  <c r="Y1101" i="6" s="1"/>
  <c r="Y1102" i="6" s="1"/>
  <c r="Y1103" i="6" s="1"/>
  <c r="Y1104" i="6" s="1"/>
  <c r="Y1105" i="6" s="1"/>
  <c r="Y1106" i="6" s="1"/>
  <c r="Y1107" i="6" s="1"/>
  <c r="Y1108" i="6" s="1"/>
  <c r="Y1109" i="6" s="1"/>
  <c r="Y1110" i="6" s="1"/>
  <c r="Y1111" i="6" s="1"/>
  <c r="Y1112" i="6" s="1"/>
  <c r="Y1113" i="6" s="1"/>
  <c r="Y1114" i="6" s="1"/>
  <c r="Y1115" i="6" s="1"/>
  <c r="Y1116" i="6" s="1"/>
  <c r="Y1117" i="6" s="1"/>
  <c r="Y1118" i="6" s="1"/>
  <c r="Y1119" i="6" s="1"/>
  <c r="Y1120" i="6" s="1"/>
  <c r="Y1121" i="6" s="1"/>
  <c r="Y1122" i="6" s="1"/>
  <c r="Y1123" i="6" s="1"/>
  <c r="Y1124" i="6" s="1"/>
  <c r="Y1125" i="6" s="1"/>
  <c r="Y1126" i="6" s="1"/>
  <c r="Y1127" i="6" s="1"/>
  <c r="Y1128" i="6" s="1"/>
  <c r="Y1129" i="6" s="1"/>
  <c r="Y1130" i="6" s="1"/>
  <c r="Y1131" i="6" s="1"/>
  <c r="Y1132" i="6" s="1"/>
  <c r="Y1133" i="6" s="1"/>
  <c r="Y1134" i="6" s="1"/>
  <c r="Y1135" i="6" s="1"/>
  <c r="Y1136" i="6" s="1"/>
  <c r="Y1137" i="6" s="1"/>
  <c r="Y1138" i="6" s="1"/>
  <c r="Y1139" i="6" s="1"/>
  <c r="Y1140" i="6" s="1"/>
  <c r="Y1141" i="6" s="1"/>
  <c r="Y1142" i="6" s="1"/>
  <c r="Y1143" i="6" s="1"/>
  <c r="Y1144" i="6" s="1"/>
  <c r="Y1145" i="6" s="1"/>
  <c r="Y1146" i="6" s="1"/>
  <c r="Y1147" i="6" s="1"/>
  <c r="Y1148" i="6" s="1"/>
  <c r="Y1149" i="6" s="1"/>
  <c r="Y1150" i="6" s="1"/>
  <c r="Y1151" i="6" s="1"/>
  <c r="Y1152" i="6" s="1"/>
  <c r="Y1153" i="6" s="1"/>
  <c r="Y1154" i="6" s="1"/>
  <c r="Y1155" i="6" s="1"/>
  <c r="Y1156" i="6" s="1"/>
  <c r="Y1157" i="6" s="1"/>
  <c r="Y1158" i="6" s="1"/>
  <c r="Y1159" i="6" s="1"/>
  <c r="Y1160" i="6" s="1"/>
  <c r="Y1161" i="6" s="1"/>
  <c r="Y1162" i="6" s="1"/>
  <c r="Y1163" i="6" s="1"/>
  <c r="Y1164" i="6" s="1"/>
  <c r="Y1165" i="6" s="1"/>
  <c r="Y1166" i="6" s="1"/>
  <c r="Y1167" i="6" s="1"/>
  <c r="Y1168" i="6" s="1"/>
  <c r="Y1169" i="6" s="1"/>
  <c r="Y1170" i="6" s="1"/>
  <c r="Y1171" i="6" s="1"/>
  <c r="Y1172" i="6" s="1"/>
  <c r="Y1173" i="6" s="1"/>
  <c r="Y1174" i="6" s="1"/>
  <c r="Y1175" i="6" s="1"/>
  <c r="Y1176" i="6" s="1"/>
  <c r="Y1177" i="6" s="1"/>
  <c r="Y1178" i="6" s="1"/>
  <c r="Y1179" i="6" s="1"/>
  <c r="Y1180" i="6" s="1"/>
  <c r="Y1181" i="6" s="1"/>
  <c r="Y1182" i="6" s="1"/>
  <c r="Y1183" i="6" s="1"/>
  <c r="Y1184" i="6" s="1"/>
  <c r="Y1185" i="6" s="1"/>
  <c r="Y1186" i="6" s="1"/>
  <c r="Y1187" i="6" s="1"/>
  <c r="Y1188" i="6" s="1"/>
  <c r="Y1189" i="6" s="1"/>
  <c r="Y1190" i="6" s="1"/>
  <c r="Y1191" i="6" s="1"/>
  <c r="Y1192" i="6" s="1"/>
  <c r="Y1193" i="6" s="1"/>
  <c r="Y1194" i="6" s="1"/>
  <c r="Y1195" i="6" s="1"/>
  <c r="Y1196" i="6" s="1"/>
  <c r="Y1197" i="6" s="1"/>
  <c r="Y1198" i="6" s="1"/>
  <c r="Y1199" i="6" s="1"/>
  <c r="Y1200" i="6" s="1"/>
  <c r="Y1201" i="6" s="1"/>
  <c r="Y1202" i="6" s="1"/>
  <c r="Y1203" i="6" s="1"/>
  <c r="Y1204" i="6" s="1"/>
  <c r="Y1205" i="6" s="1"/>
  <c r="AB6" i="6"/>
  <c r="AC6" i="6" s="1"/>
  <c r="Z7" i="6" l="1"/>
  <c r="AB7" i="6" l="1"/>
  <c r="AA7" i="6"/>
  <c r="Z8" i="6"/>
  <c r="AB8" i="6" l="1"/>
  <c r="AA8" i="6"/>
  <c r="AC7" i="6"/>
  <c r="Z9" i="6"/>
  <c r="Z10" i="6" l="1"/>
  <c r="AA10" i="6" s="1"/>
  <c r="AA9" i="6"/>
  <c r="AC8" i="6"/>
  <c r="AB9" i="6"/>
  <c r="AC9" i="6" s="1"/>
  <c r="Z11" i="6"/>
  <c r="AA11" i="6" s="1"/>
  <c r="AB10" i="6"/>
  <c r="AC10" i="6" s="1"/>
  <c r="Z12" i="6" l="1"/>
  <c r="AA12" i="6" s="1"/>
  <c r="AB11" i="6"/>
  <c r="AC11" i="6" s="1"/>
  <c r="AB12" i="6" l="1"/>
  <c r="AC12" i="6" s="1"/>
  <c r="Z13" i="6"/>
  <c r="AA13" i="6" s="1"/>
  <c r="Z14" i="6" l="1"/>
  <c r="AA14" i="6" s="1"/>
  <c r="AB13" i="6"/>
  <c r="AC13" i="6" s="1"/>
  <c r="Z15" i="6" l="1"/>
  <c r="AA15" i="6" s="1"/>
  <c r="AB14" i="6"/>
  <c r="AC14" i="6" s="1"/>
  <c r="Z16" i="6" l="1"/>
  <c r="AA16" i="6" s="1"/>
  <c r="AB15" i="6"/>
  <c r="AC15" i="6" s="1"/>
  <c r="AB16" i="6" l="1"/>
  <c r="AC16" i="6" s="1"/>
  <c r="Z17" i="6"/>
  <c r="AA17" i="6" s="1"/>
  <c r="Z18" i="6" l="1"/>
  <c r="AA18" i="6" s="1"/>
  <c r="AB17" i="6"/>
  <c r="AC17" i="6" s="1"/>
  <c r="AB18" i="6" l="1"/>
  <c r="AC18" i="6" s="1"/>
  <c r="Z19" i="6"/>
  <c r="AA19" i="6" s="1"/>
  <c r="Z20" i="6" l="1"/>
  <c r="AA20" i="6" s="1"/>
  <c r="AB19" i="6"/>
  <c r="AC19" i="6" s="1"/>
  <c r="Z21" i="6" l="1"/>
  <c r="AA21" i="6" s="1"/>
  <c r="AB20" i="6"/>
  <c r="AC20" i="6" s="1"/>
  <c r="Z22" i="6" l="1"/>
  <c r="AA22" i="6" s="1"/>
  <c r="AB21" i="6"/>
  <c r="AC21" i="6" s="1"/>
  <c r="AB22" i="6" l="1"/>
  <c r="AC22" i="6" s="1"/>
  <c r="Z23" i="6"/>
  <c r="AA23" i="6" s="1"/>
  <c r="Z24" i="6" l="1"/>
  <c r="AA24" i="6" s="1"/>
  <c r="AB23" i="6"/>
  <c r="AC23" i="6" s="1"/>
  <c r="Z25" i="6" l="1"/>
  <c r="AA25" i="6" s="1"/>
  <c r="AB24" i="6"/>
  <c r="AC24" i="6" s="1"/>
  <c r="Z26" i="6" l="1"/>
  <c r="AA26" i="6" s="1"/>
  <c r="AB25" i="6"/>
  <c r="AC25" i="6" s="1"/>
  <c r="Z27" i="6" l="1"/>
  <c r="AA27" i="6" s="1"/>
  <c r="AB26" i="6"/>
  <c r="AC26" i="6" s="1"/>
  <c r="Z28" i="6" l="1"/>
  <c r="AA28" i="6" s="1"/>
  <c r="AB27" i="6"/>
  <c r="AC27" i="6" s="1"/>
  <c r="Z29" i="6" l="1"/>
  <c r="AA29" i="6" s="1"/>
  <c r="AB28" i="6"/>
  <c r="AC28" i="6" s="1"/>
  <c r="Z30" i="6" l="1"/>
  <c r="AA30" i="6" s="1"/>
  <c r="AB29" i="6"/>
  <c r="AC29" i="6" s="1"/>
  <c r="Z31" i="6" l="1"/>
  <c r="AA31" i="6" s="1"/>
  <c r="AB30" i="6"/>
  <c r="AC30" i="6" s="1"/>
  <c r="Z32" i="6" l="1"/>
  <c r="AA32" i="6" s="1"/>
  <c r="AB31" i="6"/>
  <c r="AC31" i="6" s="1"/>
  <c r="Z33" i="6" l="1"/>
  <c r="AA33" i="6" s="1"/>
  <c r="AB32" i="6"/>
  <c r="AC32" i="6" s="1"/>
  <c r="AA35" i="6"/>
  <c r="Z34" i="6" l="1"/>
  <c r="AA34" i="6" s="1"/>
  <c r="AB33" i="6"/>
  <c r="AC33" i="6" s="1"/>
  <c r="AA36" i="6"/>
  <c r="Z35" i="6" l="1"/>
  <c r="AB34" i="6"/>
  <c r="AC34" i="6" s="1"/>
  <c r="AA37" i="6"/>
  <c r="Z36" i="6" l="1"/>
  <c r="AB35" i="6"/>
  <c r="AC35" i="6" s="1"/>
  <c r="AA38" i="6"/>
  <c r="AB36" i="6" l="1"/>
  <c r="AC36" i="6" s="1"/>
  <c r="Z37" i="6"/>
  <c r="AA39" i="6"/>
  <c r="Z38" i="6" l="1"/>
  <c r="AB37" i="6"/>
  <c r="AC37" i="6" s="1"/>
  <c r="AA40" i="6"/>
  <c r="Z39" i="6" l="1"/>
  <c r="AB38" i="6"/>
  <c r="AC38" i="6" s="1"/>
  <c r="AA41" i="6"/>
  <c r="AB39" i="6" l="1"/>
  <c r="AC39" i="6" s="1"/>
  <c r="Z40" i="6"/>
  <c r="AA42" i="6"/>
  <c r="Z41" i="6" l="1"/>
  <c r="AB40" i="6"/>
  <c r="AC40" i="6" s="1"/>
  <c r="AA43" i="6"/>
  <c r="Z42" i="6" l="1"/>
  <c r="AB41" i="6"/>
  <c r="AC41" i="6" s="1"/>
  <c r="AA44" i="6"/>
  <c r="AB42" i="6" l="1"/>
  <c r="AC42" i="6" s="1"/>
  <c r="Z43" i="6"/>
  <c r="AA45" i="6"/>
  <c r="Z44" i="6" l="1"/>
  <c r="AB43" i="6"/>
  <c r="AC43" i="6" s="1"/>
  <c r="AA46" i="6"/>
  <c r="Z45" i="6" l="1"/>
  <c r="AB44" i="6"/>
  <c r="AC44" i="6" s="1"/>
  <c r="AA47" i="6"/>
  <c r="Z46" i="6" l="1"/>
  <c r="AB45" i="6"/>
  <c r="AC45" i="6" s="1"/>
  <c r="AA48" i="6"/>
  <c r="Z47" i="6" l="1"/>
  <c r="AB46" i="6"/>
  <c r="AC46" i="6" s="1"/>
  <c r="AA49" i="6"/>
  <c r="Z48" i="6" l="1"/>
  <c r="AB47" i="6"/>
  <c r="AC47" i="6" s="1"/>
  <c r="AA50" i="6"/>
  <c r="Z49" i="6" l="1"/>
  <c r="AB48" i="6"/>
  <c r="AC48" i="6" s="1"/>
  <c r="AA51" i="6"/>
  <c r="Z50" i="6" l="1"/>
  <c r="AB49" i="6"/>
  <c r="AC49" i="6" s="1"/>
  <c r="AA52" i="6"/>
  <c r="Z51" i="6" l="1"/>
  <c r="AB50" i="6"/>
  <c r="AC50" i="6" s="1"/>
  <c r="AA53" i="6"/>
  <c r="Z52" i="6" l="1"/>
  <c r="AB51" i="6"/>
  <c r="AC51" i="6" s="1"/>
  <c r="AA54" i="6"/>
  <c r="Z53" i="6" l="1"/>
  <c r="AB52" i="6"/>
  <c r="AC52" i="6" s="1"/>
  <c r="AA55" i="6"/>
  <c r="Z54" i="6" l="1"/>
  <c r="AB53" i="6"/>
  <c r="AC53" i="6" s="1"/>
  <c r="AA56" i="6"/>
  <c r="AB54" i="6" l="1"/>
  <c r="AC54" i="6" s="1"/>
  <c r="Z55" i="6"/>
  <c r="AA57" i="6"/>
  <c r="Z56" i="6" l="1"/>
  <c r="AB55" i="6"/>
  <c r="AC55" i="6" s="1"/>
  <c r="AA58" i="6"/>
  <c r="Z57" i="6" l="1"/>
  <c r="AB56" i="6"/>
  <c r="AC56" i="6" s="1"/>
  <c r="AA59" i="6"/>
  <c r="Z58" i="6" l="1"/>
  <c r="AB57" i="6"/>
  <c r="AC57" i="6" s="1"/>
  <c r="AA60" i="6"/>
  <c r="AB58" i="6" l="1"/>
  <c r="AC58" i="6" s="1"/>
  <c r="Z59" i="6"/>
  <c r="AA61" i="6"/>
  <c r="Z60" i="6" l="1"/>
  <c r="AB59" i="6"/>
  <c r="AC59" i="6" s="1"/>
  <c r="AA62" i="6"/>
  <c r="Z61" i="6" l="1"/>
  <c r="AB60" i="6"/>
  <c r="AC60" i="6" s="1"/>
  <c r="AA63" i="6"/>
  <c r="AB61" i="6" l="1"/>
  <c r="AC61" i="6" s="1"/>
  <c r="Z62" i="6"/>
  <c r="AA64" i="6"/>
  <c r="AB62" i="6" l="1"/>
  <c r="AC62" i="6" s="1"/>
  <c r="Z63" i="6"/>
  <c r="AA65" i="6"/>
  <c r="AB63" i="6" l="1"/>
  <c r="AC63" i="6" s="1"/>
  <c r="Z64" i="6"/>
  <c r="AA66" i="6"/>
  <c r="Z65" i="6" l="1"/>
  <c r="AB64" i="6"/>
  <c r="AC64" i="6" s="1"/>
  <c r="AA67" i="6"/>
  <c r="AB65" i="6" l="1"/>
  <c r="AC65" i="6" s="1"/>
  <c r="Z66" i="6"/>
  <c r="AA68" i="6"/>
  <c r="AB66" i="6" l="1"/>
  <c r="AC66" i="6" s="1"/>
  <c r="Z67" i="6"/>
  <c r="AA69" i="6"/>
  <c r="AB67" i="6" l="1"/>
  <c r="AC67" i="6" s="1"/>
  <c r="Z68" i="6"/>
  <c r="Z69" i="6" l="1"/>
  <c r="AB68" i="6"/>
  <c r="AC68" i="6" s="1"/>
  <c r="Z70" i="6" l="1"/>
  <c r="AB69" i="6"/>
  <c r="AC69" i="6" s="1"/>
  <c r="Z71" i="6" l="1"/>
  <c r="AB70" i="6"/>
  <c r="AC70" i="6" s="1"/>
  <c r="AB71" i="6" l="1"/>
  <c r="AC71" i="6" s="1"/>
  <c r="Z72" i="6"/>
  <c r="Z73" i="6" l="1"/>
  <c r="AB72" i="6"/>
  <c r="AC72" i="6" s="1"/>
  <c r="AB73" i="6" l="1"/>
  <c r="AC73" i="6" s="1"/>
  <c r="Z74" i="6"/>
  <c r="Z75" i="6" l="1"/>
  <c r="AB74" i="6"/>
  <c r="AC74" i="6" s="1"/>
  <c r="AB75" i="6" l="1"/>
  <c r="AC75" i="6" s="1"/>
  <c r="Z76" i="6"/>
  <c r="Z77" i="6" l="1"/>
  <c r="AB76" i="6"/>
  <c r="AC76" i="6" s="1"/>
  <c r="AB77" i="6" l="1"/>
  <c r="AC77" i="6" s="1"/>
  <c r="Z78" i="6"/>
  <c r="Z79" i="6" l="1"/>
  <c r="AB78" i="6"/>
  <c r="AC78" i="6" s="1"/>
  <c r="Z80" i="6" l="1"/>
  <c r="AB79" i="6"/>
  <c r="AC79" i="6" s="1"/>
  <c r="Z81" i="6" l="1"/>
  <c r="AB80" i="6"/>
  <c r="AC80" i="6" s="1"/>
  <c r="Z82" i="6" l="1"/>
  <c r="AB81" i="6"/>
  <c r="AC81" i="6" s="1"/>
  <c r="Z83" i="6" l="1"/>
  <c r="AB82" i="6"/>
  <c r="AC82" i="6" s="1"/>
  <c r="Z84" i="6" l="1"/>
  <c r="AB83" i="6"/>
  <c r="AC83" i="6" s="1"/>
  <c r="Z85" i="6" l="1"/>
  <c r="AB84" i="6"/>
  <c r="AC84" i="6" s="1"/>
  <c r="Z86" i="6" l="1"/>
  <c r="AB85" i="6"/>
  <c r="AC85" i="6" s="1"/>
  <c r="Z87" i="6" l="1"/>
  <c r="AB86" i="6"/>
  <c r="AC86" i="6" s="1"/>
  <c r="Z88" i="6" l="1"/>
  <c r="AB87" i="6"/>
  <c r="AC87" i="6" s="1"/>
  <c r="Z89" i="6" l="1"/>
  <c r="AB88" i="6"/>
  <c r="AC88" i="6" s="1"/>
  <c r="Z90" i="6" l="1"/>
  <c r="AB89" i="6"/>
  <c r="AC89" i="6" s="1"/>
  <c r="Z91" i="6" l="1"/>
  <c r="AB90" i="6"/>
  <c r="AC90" i="6" s="1"/>
  <c r="Z92" i="6" l="1"/>
  <c r="AB91" i="6"/>
  <c r="AC91" i="6" s="1"/>
  <c r="Z93" i="6" l="1"/>
  <c r="AB92" i="6"/>
  <c r="AC92" i="6" s="1"/>
  <c r="AB93" i="6" l="1"/>
  <c r="AC93" i="6" s="1"/>
  <c r="Z94" i="6"/>
  <c r="Z95" i="6" l="1"/>
  <c r="AB94" i="6"/>
  <c r="AC94" i="6" s="1"/>
  <c r="Z96" i="6" l="1"/>
  <c r="AB95" i="6"/>
  <c r="AC95" i="6" s="1"/>
  <c r="Z97" i="6" l="1"/>
  <c r="AB96" i="6"/>
  <c r="AC96" i="6" s="1"/>
  <c r="Z98" i="6" l="1"/>
  <c r="AB97" i="6"/>
  <c r="AC97" i="6" s="1"/>
  <c r="Z99" i="6" l="1"/>
  <c r="AB98" i="6"/>
  <c r="AC98" i="6" s="1"/>
  <c r="Z100" i="6" l="1"/>
  <c r="AB99" i="6"/>
  <c r="AC99" i="6" s="1"/>
  <c r="Z101" i="6" l="1"/>
  <c r="AB100" i="6"/>
  <c r="AC100" i="6" s="1"/>
  <c r="Z102" i="6" l="1"/>
  <c r="AB101" i="6"/>
  <c r="AC101" i="6" s="1"/>
  <c r="Z103" i="6" l="1"/>
  <c r="AB102" i="6"/>
  <c r="AC102" i="6" s="1"/>
  <c r="Z104" i="6" l="1"/>
  <c r="AB103" i="6"/>
  <c r="AC103" i="6" s="1"/>
  <c r="Z105" i="6" l="1"/>
  <c r="AB104" i="6"/>
  <c r="AC104" i="6" s="1"/>
  <c r="Z106" i="6" l="1"/>
  <c r="AB105" i="6"/>
  <c r="AC105" i="6" s="1"/>
  <c r="Z107" i="6" l="1"/>
  <c r="AB106" i="6"/>
  <c r="AC106" i="6" s="1"/>
  <c r="Z108" i="6" l="1"/>
  <c r="AB107" i="6"/>
  <c r="AC107" i="6" s="1"/>
  <c r="Z109" i="6" l="1"/>
  <c r="AB108" i="6"/>
  <c r="AC108" i="6" s="1"/>
  <c r="Z110" i="6" l="1"/>
  <c r="AB109" i="6"/>
  <c r="AC109" i="6" s="1"/>
  <c r="Z111" i="6" l="1"/>
  <c r="AB110" i="6"/>
  <c r="AC110" i="6" s="1"/>
  <c r="Z112" i="6" l="1"/>
  <c r="AB111" i="6"/>
  <c r="AC111" i="6" s="1"/>
  <c r="Z113" i="6" l="1"/>
  <c r="AB112" i="6"/>
  <c r="AC112" i="6" s="1"/>
  <c r="Z114" i="6" l="1"/>
  <c r="AB113" i="6"/>
  <c r="AC113" i="6" s="1"/>
  <c r="Z115" i="6" l="1"/>
  <c r="AB114" i="6"/>
  <c r="AC114" i="6" s="1"/>
  <c r="Z116" i="6" l="1"/>
  <c r="AB115" i="6"/>
  <c r="AC115" i="6" s="1"/>
  <c r="AB116" i="6" l="1"/>
  <c r="AC116" i="6" s="1"/>
  <c r="Z117" i="6"/>
  <c r="AB117" i="6" l="1"/>
  <c r="AC117" i="6" s="1"/>
  <c r="Z118" i="6"/>
  <c r="Z119" i="6" l="1"/>
  <c r="AB118" i="6"/>
  <c r="AC118" i="6" s="1"/>
  <c r="Z120" i="6" l="1"/>
  <c r="AB119" i="6"/>
  <c r="AC119" i="6" s="1"/>
  <c r="Z121" i="6" l="1"/>
  <c r="AB120" i="6"/>
  <c r="AC120" i="6" s="1"/>
  <c r="Z122" i="6" l="1"/>
  <c r="AB121" i="6"/>
  <c r="AC121" i="6" s="1"/>
  <c r="AB122" i="6" l="1"/>
  <c r="AC122" i="6" s="1"/>
  <c r="Z123" i="6"/>
  <c r="Z124" i="6" l="1"/>
  <c r="AB123" i="6"/>
  <c r="AC123" i="6" s="1"/>
  <c r="Z125" i="6" l="1"/>
  <c r="AB124" i="6"/>
  <c r="AC124" i="6" s="1"/>
  <c r="Z126" i="6" l="1"/>
  <c r="AB125" i="6"/>
  <c r="AC125" i="6" s="1"/>
  <c r="Z127" i="6" l="1"/>
  <c r="AB126" i="6"/>
  <c r="AC126" i="6" s="1"/>
  <c r="Z128" i="6" l="1"/>
  <c r="AB127" i="6"/>
  <c r="AC127" i="6" s="1"/>
  <c r="Z129" i="6" l="1"/>
  <c r="AB128" i="6"/>
  <c r="AC128" i="6" s="1"/>
  <c r="Z130" i="6" l="1"/>
  <c r="AB129" i="6"/>
  <c r="AC129" i="6" s="1"/>
  <c r="Z131" i="6" l="1"/>
  <c r="AB130" i="6"/>
  <c r="AC130" i="6" s="1"/>
  <c r="AB131" i="6" l="1"/>
  <c r="AC131" i="6" s="1"/>
  <c r="Z132" i="6"/>
  <c r="Z133" i="6" l="1"/>
  <c r="AB132" i="6"/>
  <c r="AC132" i="6" s="1"/>
  <c r="AB133" i="6" l="1"/>
  <c r="AC133" i="6" s="1"/>
  <c r="Z134" i="6"/>
  <c r="Z135" i="6" l="1"/>
  <c r="AB134" i="6"/>
  <c r="AC134" i="6" s="1"/>
  <c r="Z136" i="6" l="1"/>
  <c r="AB135" i="6"/>
  <c r="AC135" i="6" s="1"/>
  <c r="Z137" i="6" l="1"/>
  <c r="AB136" i="6"/>
  <c r="AC136" i="6" s="1"/>
  <c r="Z138" i="6" l="1"/>
  <c r="AB137" i="6"/>
  <c r="AC137" i="6" s="1"/>
  <c r="Z139" i="6" l="1"/>
  <c r="AB138" i="6"/>
  <c r="AC138" i="6" s="1"/>
  <c r="AB139" i="6" l="1"/>
  <c r="AC139" i="6" s="1"/>
  <c r="Z140" i="6"/>
  <c r="AB140" i="6" l="1"/>
  <c r="AC140" i="6" s="1"/>
  <c r="Z141" i="6"/>
  <c r="Z142" i="6" l="1"/>
  <c r="AB141" i="6"/>
  <c r="AC141" i="6" s="1"/>
  <c r="Z143" i="6" l="1"/>
  <c r="AB142" i="6"/>
  <c r="AC142" i="6" s="1"/>
  <c r="Z144" i="6" l="1"/>
  <c r="AB143" i="6"/>
  <c r="AC143" i="6" s="1"/>
  <c r="AB144" i="6" l="1"/>
  <c r="AC144" i="6" s="1"/>
  <c r="Z145" i="6"/>
  <c r="Z146" i="6" l="1"/>
  <c r="AB145" i="6"/>
  <c r="AC145" i="6" s="1"/>
  <c r="Z147" i="6" l="1"/>
  <c r="AB146" i="6"/>
  <c r="AC146" i="6" s="1"/>
  <c r="Z148" i="6" l="1"/>
  <c r="AB147" i="6"/>
  <c r="AC147" i="6" s="1"/>
  <c r="AB148" i="6" l="1"/>
  <c r="AC148" i="6" s="1"/>
  <c r="Z149" i="6"/>
  <c r="Z150" i="6" l="1"/>
  <c r="AB149" i="6"/>
  <c r="AC149" i="6" s="1"/>
  <c r="Z151" i="6" l="1"/>
  <c r="AB150" i="6"/>
  <c r="AC150" i="6" s="1"/>
  <c r="Z152" i="6" l="1"/>
  <c r="AB151" i="6"/>
  <c r="AC151" i="6" s="1"/>
  <c r="AB152" i="6" l="1"/>
  <c r="AC152" i="6" s="1"/>
  <c r="Z153" i="6"/>
  <c r="Z154" i="6" l="1"/>
  <c r="AB153" i="6"/>
  <c r="AC153" i="6" s="1"/>
  <c r="Z155" i="6" l="1"/>
  <c r="AB154" i="6"/>
  <c r="AC154" i="6" s="1"/>
  <c r="Z156" i="6" l="1"/>
  <c r="AB155" i="6"/>
  <c r="AC155" i="6" s="1"/>
  <c r="Z157" i="6" l="1"/>
  <c r="AB156" i="6"/>
  <c r="AC156" i="6" s="1"/>
  <c r="Z158" i="6" l="1"/>
  <c r="AB157" i="6"/>
  <c r="AC157" i="6" s="1"/>
  <c r="Z159" i="6" l="1"/>
  <c r="AB158" i="6"/>
  <c r="AC158" i="6" s="1"/>
  <c r="Z160" i="6" l="1"/>
  <c r="AB159" i="6"/>
  <c r="AC159" i="6" s="1"/>
  <c r="AB160" i="6" l="1"/>
  <c r="AC160" i="6" s="1"/>
  <c r="Z161" i="6"/>
  <c r="AB161" i="6" l="1"/>
  <c r="AC161" i="6" s="1"/>
  <c r="Z162" i="6"/>
  <c r="AB162" i="6" l="1"/>
  <c r="AC162" i="6" s="1"/>
  <c r="Z163" i="6"/>
  <c r="Z164" i="6" l="1"/>
  <c r="AB163" i="6"/>
  <c r="AC163" i="6" s="1"/>
  <c r="Z165" i="6" l="1"/>
  <c r="AB164" i="6"/>
  <c r="AC164" i="6" s="1"/>
  <c r="Z166" i="6" l="1"/>
  <c r="AB165" i="6"/>
  <c r="AC165" i="6" s="1"/>
  <c r="Z167" i="6" l="1"/>
  <c r="AB166" i="6"/>
  <c r="AC166" i="6" s="1"/>
  <c r="AB167" i="6" l="1"/>
  <c r="AC167" i="6" s="1"/>
  <c r="Z168" i="6"/>
  <c r="Z169" i="6" l="1"/>
  <c r="AB168" i="6"/>
  <c r="AC168" i="6" s="1"/>
  <c r="Z170" i="6" l="1"/>
  <c r="AB169" i="6"/>
  <c r="AC169" i="6" s="1"/>
  <c r="Z171" i="6" l="1"/>
  <c r="AB170" i="6"/>
  <c r="AC170" i="6" s="1"/>
  <c r="AB171" i="6" l="1"/>
  <c r="AC171" i="6" s="1"/>
  <c r="Z172" i="6"/>
  <c r="AB172" i="6" l="1"/>
  <c r="AC172" i="6" s="1"/>
  <c r="Z173" i="6"/>
  <c r="Z174" i="6" l="1"/>
  <c r="AB173" i="6"/>
  <c r="AC173" i="6" s="1"/>
  <c r="Z175" i="6" l="1"/>
  <c r="AB174" i="6"/>
  <c r="AC174" i="6" s="1"/>
  <c r="Z176" i="6" l="1"/>
  <c r="AB175" i="6"/>
  <c r="AC175" i="6" s="1"/>
  <c r="Z177" i="6" l="1"/>
  <c r="AB176" i="6"/>
  <c r="AC176" i="6" s="1"/>
  <c r="Z178" i="6" l="1"/>
  <c r="AB177" i="6"/>
  <c r="AC177" i="6" s="1"/>
  <c r="Z179" i="6" l="1"/>
  <c r="AB178" i="6"/>
  <c r="AC178" i="6" s="1"/>
  <c r="AB179" i="6" l="1"/>
  <c r="AC179" i="6" s="1"/>
  <c r="Z180" i="6"/>
  <c r="AB180" i="6" l="1"/>
  <c r="AC180" i="6" s="1"/>
  <c r="Z181" i="6"/>
  <c r="Z182" i="6" l="1"/>
  <c r="AB181" i="6"/>
  <c r="AC181" i="6" s="1"/>
  <c r="Z183" i="6" l="1"/>
  <c r="AB182" i="6"/>
  <c r="AC182" i="6" s="1"/>
  <c r="Z184" i="6" l="1"/>
  <c r="AB183" i="6"/>
  <c r="AC183" i="6" s="1"/>
  <c r="AB184" i="6" l="1"/>
  <c r="AC184" i="6" s="1"/>
  <c r="Z185" i="6"/>
  <c r="Z186" i="6" l="1"/>
  <c r="AB185" i="6"/>
  <c r="AC185" i="6" s="1"/>
  <c r="Z187" i="6" l="1"/>
  <c r="AB186" i="6"/>
  <c r="AC186" i="6" s="1"/>
  <c r="Z188" i="6" l="1"/>
  <c r="AB187" i="6"/>
  <c r="AC187" i="6" s="1"/>
  <c r="Z189" i="6" l="1"/>
  <c r="AB188" i="6"/>
  <c r="AC188" i="6" s="1"/>
  <c r="Z190" i="6" l="1"/>
  <c r="AB189" i="6"/>
  <c r="AC189" i="6" s="1"/>
  <c r="Z191" i="6" l="1"/>
  <c r="AB190" i="6"/>
  <c r="AC190" i="6" s="1"/>
  <c r="Z192" i="6" l="1"/>
  <c r="AB191" i="6"/>
  <c r="AC191" i="6" s="1"/>
  <c r="Z193" i="6" l="1"/>
  <c r="AB192" i="6"/>
  <c r="AC192" i="6" s="1"/>
  <c r="Z194" i="6" l="1"/>
  <c r="AB193" i="6"/>
  <c r="AC193" i="6" s="1"/>
  <c r="Z195" i="6" l="1"/>
  <c r="AB194" i="6"/>
  <c r="AC194" i="6" s="1"/>
  <c r="Z196" i="6" l="1"/>
  <c r="AB195" i="6"/>
  <c r="AC195" i="6" s="1"/>
  <c r="Z197" i="6" l="1"/>
  <c r="AB196" i="6"/>
  <c r="AC196" i="6" s="1"/>
  <c r="AB197" i="6" l="1"/>
  <c r="AC197" i="6" s="1"/>
  <c r="Z198" i="6"/>
  <c r="Z199" i="6" l="1"/>
  <c r="AB198" i="6"/>
  <c r="AC198" i="6" s="1"/>
  <c r="Z200" i="6" l="1"/>
  <c r="AB199" i="6"/>
  <c r="AC199" i="6" s="1"/>
  <c r="Z201" i="6" l="1"/>
  <c r="AB200" i="6"/>
  <c r="AC200" i="6" s="1"/>
  <c r="AB201" i="6" l="1"/>
  <c r="AC201" i="6" s="1"/>
  <c r="Z202" i="6"/>
  <c r="Z203" i="6" l="1"/>
  <c r="AB202" i="6"/>
  <c r="AC202" i="6" s="1"/>
  <c r="Z204" i="6" l="1"/>
  <c r="AB203" i="6"/>
  <c r="AC203" i="6" s="1"/>
  <c r="Z205" i="6" l="1"/>
  <c r="AB204" i="6"/>
  <c r="AC204" i="6" s="1"/>
  <c r="AB205" i="6" l="1"/>
  <c r="AC205" i="6" s="1"/>
  <c r="Z206" i="6"/>
  <c r="Z207" i="6" l="1"/>
  <c r="AB206" i="6"/>
  <c r="AC206" i="6" s="1"/>
  <c r="Z208" i="6" l="1"/>
  <c r="AB207" i="6"/>
  <c r="AC207" i="6" s="1"/>
  <c r="Z209" i="6" l="1"/>
  <c r="AB208" i="6"/>
  <c r="AC208" i="6" s="1"/>
  <c r="Z210" i="6" l="1"/>
  <c r="AB209" i="6"/>
  <c r="AC209" i="6" s="1"/>
  <c r="Z211" i="6" l="1"/>
  <c r="AB210" i="6"/>
  <c r="AC210" i="6" s="1"/>
  <c r="Z212" i="6" l="1"/>
  <c r="AB211" i="6"/>
  <c r="AC211" i="6" s="1"/>
  <c r="AB212" i="6" l="1"/>
  <c r="AC212" i="6" s="1"/>
  <c r="Z213" i="6"/>
  <c r="Z214" i="6" l="1"/>
  <c r="AB213" i="6"/>
  <c r="AC213" i="6" s="1"/>
  <c r="Z215" i="6" l="1"/>
  <c r="AB214" i="6"/>
  <c r="AC214" i="6" s="1"/>
  <c r="Z216" i="6" l="1"/>
  <c r="AB215" i="6"/>
  <c r="AC215" i="6" s="1"/>
  <c r="Z217" i="6" l="1"/>
  <c r="AB216" i="6"/>
  <c r="AC216" i="6" s="1"/>
  <c r="AB217" i="6" l="1"/>
  <c r="AC217" i="6" s="1"/>
  <c r="Z218" i="6"/>
  <c r="AB218" i="6" l="1"/>
  <c r="AC218" i="6" s="1"/>
  <c r="Z219" i="6"/>
  <c r="AB219" i="6" l="1"/>
  <c r="AC219" i="6" s="1"/>
  <c r="Z220" i="6"/>
  <c r="Z221" i="6" l="1"/>
  <c r="AB220" i="6"/>
  <c r="AC220" i="6" s="1"/>
  <c r="Z222" i="6" l="1"/>
  <c r="AB221" i="6"/>
  <c r="AC221" i="6" s="1"/>
  <c r="Z223" i="6" l="1"/>
  <c r="AB222" i="6"/>
  <c r="AC222" i="6" s="1"/>
  <c r="AB223" i="6" l="1"/>
  <c r="AC223" i="6" s="1"/>
  <c r="Z224" i="6"/>
  <c r="Z225" i="6" l="1"/>
  <c r="AB224" i="6"/>
  <c r="AC224" i="6" s="1"/>
  <c r="Z226" i="6" l="1"/>
  <c r="AB225" i="6"/>
  <c r="AC225" i="6" s="1"/>
  <c r="Z227" i="6" l="1"/>
  <c r="AB226" i="6"/>
  <c r="AC226" i="6" s="1"/>
  <c r="AB227" i="6" l="1"/>
  <c r="AC227" i="6" s="1"/>
  <c r="Z228" i="6"/>
  <c r="AB228" i="6" l="1"/>
  <c r="AC228" i="6" s="1"/>
  <c r="Z229" i="6"/>
  <c r="Z230" i="6" l="1"/>
  <c r="AB229" i="6"/>
  <c r="AC229" i="6" s="1"/>
  <c r="Z231" i="6" l="1"/>
  <c r="AB230" i="6"/>
  <c r="AC230" i="6" s="1"/>
  <c r="Z232" i="6" l="1"/>
  <c r="AB231" i="6"/>
  <c r="AC231" i="6" s="1"/>
  <c r="AB232" i="6" l="1"/>
  <c r="AC232" i="6" s="1"/>
  <c r="Z233" i="6"/>
  <c r="Z234" i="6" l="1"/>
  <c r="AB233" i="6"/>
  <c r="AC233" i="6" s="1"/>
  <c r="AB234" i="6" l="1"/>
  <c r="AC234" i="6" s="1"/>
  <c r="Z235" i="6"/>
  <c r="Z236" i="6" l="1"/>
  <c r="AB235" i="6"/>
  <c r="AC235" i="6" s="1"/>
  <c r="AB236" i="6" l="1"/>
  <c r="AC236" i="6" s="1"/>
  <c r="Z237" i="6"/>
  <c r="Z238" i="6" l="1"/>
  <c r="AB237" i="6"/>
  <c r="AC237" i="6" s="1"/>
  <c r="AB238" i="6" l="1"/>
  <c r="AC238" i="6" s="1"/>
  <c r="Z239" i="6"/>
  <c r="Z240" i="6" l="1"/>
  <c r="AB239" i="6"/>
  <c r="AC239" i="6" s="1"/>
  <c r="AB240" i="6" l="1"/>
  <c r="AC240" i="6" s="1"/>
  <c r="Z241" i="6"/>
  <c r="Z242" i="6" l="1"/>
  <c r="AB241" i="6"/>
  <c r="AC241" i="6" s="1"/>
  <c r="AB242" i="6" l="1"/>
  <c r="AC242" i="6" s="1"/>
  <c r="Z243" i="6"/>
  <c r="Z244" i="6" l="1"/>
  <c r="AB243" i="6"/>
  <c r="AC243" i="6" s="1"/>
  <c r="AB244" i="6" l="1"/>
  <c r="AC244" i="6" s="1"/>
  <c r="Z245" i="6"/>
  <c r="Z246" i="6" l="1"/>
  <c r="AB245" i="6"/>
  <c r="AC245" i="6" s="1"/>
  <c r="AB246" i="6" l="1"/>
  <c r="AC246" i="6" s="1"/>
  <c r="Z247" i="6"/>
  <c r="Z248" i="6" l="1"/>
  <c r="AB247" i="6"/>
  <c r="AC247" i="6" s="1"/>
  <c r="Z249" i="6" l="1"/>
  <c r="AB248" i="6"/>
  <c r="AC248" i="6" s="1"/>
  <c r="Z250" i="6" l="1"/>
  <c r="AB249" i="6"/>
  <c r="AC249" i="6" s="1"/>
  <c r="AB250" i="6" l="1"/>
  <c r="AC250" i="6" s="1"/>
  <c r="Z251" i="6"/>
  <c r="AB251" i="6" l="1"/>
  <c r="AC251" i="6" s="1"/>
  <c r="Z252" i="6"/>
  <c r="AB252" i="6" l="1"/>
  <c r="AC252" i="6" s="1"/>
  <c r="Z253" i="6"/>
  <c r="Z254" i="6" l="1"/>
  <c r="AB253" i="6"/>
  <c r="AC253" i="6" s="1"/>
  <c r="Z255" i="6" l="1"/>
  <c r="AB254" i="6"/>
  <c r="AC254" i="6" s="1"/>
  <c r="Z256" i="6" l="1"/>
  <c r="AB255" i="6"/>
  <c r="AC255" i="6" s="1"/>
  <c r="AB256" i="6" l="1"/>
  <c r="AC256" i="6" s="1"/>
  <c r="Z257" i="6"/>
  <c r="Z258" i="6" l="1"/>
  <c r="AB257" i="6"/>
  <c r="AC257" i="6" s="1"/>
  <c r="AB258" i="6" l="1"/>
  <c r="AC258" i="6" s="1"/>
  <c r="Z259" i="6"/>
  <c r="Z260" i="6" l="1"/>
  <c r="AB259" i="6"/>
  <c r="AC259" i="6" s="1"/>
  <c r="AB260" i="6" l="1"/>
  <c r="AC260" i="6" s="1"/>
  <c r="Z261" i="6"/>
  <c r="Z262" i="6" l="1"/>
  <c r="AB261" i="6"/>
  <c r="AC261" i="6" s="1"/>
  <c r="AB262" i="6" l="1"/>
  <c r="AC262" i="6" s="1"/>
  <c r="Z263" i="6"/>
  <c r="Z264" i="6" l="1"/>
  <c r="AB263" i="6"/>
  <c r="AC263" i="6" s="1"/>
  <c r="AB264" i="6" l="1"/>
  <c r="AC264" i="6" s="1"/>
  <c r="Z265" i="6"/>
  <c r="Z266" i="6" l="1"/>
  <c r="AB265" i="6"/>
  <c r="AC265" i="6" s="1"/>
  <c r="AB266" i="6" l="1"/>
  <c r="AC266" i="6" s="1"/>
  <c r="Z267" i="6"/>
  <c r="Z268" i="6" l="1"/>
  <c r="AB267" i="6"/>
  <c r="AC267" i="6" s="1"/>
  <c r="AB268" i="6" l="1"/>
  <c r="AC268" i="6" s="1"/>
  <c r="Z269" i="6"/>
  <c r="Z270" i="6" l="1"/>
  <c r="AB269" i="6"/>
  <c r="AC269" i="6" s="1"/>
  <c r="AB270" i="6" l="1"/>
  <c r="AC270" i="6" s="1"/>
  <c r="Z271" i="6"/>
  <c r="Z272" i="6" l="1"/>
  <c r="AB271" i="6"/>
  <c r="AC271" i="6" s="1"/>
  <c r="AB272" i="6" l="1"/>
  <c r="AC272" i="6" s="1"/>
  <c r="Z273" i="6"/>
  <c r="Z274" i="6" l="1"/>
  <c r="AB273" i="6"/>
  <c r="AC273" i="6" s="1"/>
  <c r="AB274" i="6" l="1"/>
  <c r="AC274" i="6" s="1"/>
  <c r="Z275" i="6"/>
  <c r="Z276" i="6" l="1"/>
  <c r="AB275" i="6"/>
  <c r="AC275" i="6" s="1"/>
  <c r="Z277" i="6" l="1"/>
  <c r="AB276" i="6"/>
  <c r="AC276" i="6" s="1"/>
  <c r="Z278" i="6" l="1"/>
  <c r="AB277" i="6"/>
  <c r="AC277" i="6" s="1"/>
  <c r="AB278" i="6" l="1"/>
  <c r="AC278" i="6" s="1"/>
  <c r="Z279" i="6"/>
  <c r="AB279" i="6" l="1"/>
  <c r="AC279" i="6" s="1"/>
  <c r="Z280" i="6"/>
  <c r="Z281" i="6" l="1"/>
  <c r="AB280" i="6"/>
  <c r="AC280" i="6" s="1"/>
  <c r="Z282" i="6" l="1"/>
  <c r="AB281" i="6"/>
  <c r="AC281" i="6" s="1"/>
  <c r="Z283" i="6" l="1"/>
  <c r="AB282" i="6"/>
  <c r="AC282" i="6" s="1"/>
  <c r="AB283" i="6" l="1"/>
  <c r="AC283" i="6" s="1"/>
  <c r="Z284" i="6"/>
  <c r="Z285" i="6" l="1"/>
  <c r="AB284" i="6"/>
  <c r="AC284" i="6" s="1"/>
  <c r="AB285" i="6" l="1"/>
  <c r="AC285" i="6" s="1"/>
  <c r="Z286" i="6"/>
  <c r="Z287" i="6" l="1"/>
  <c r="AB286" i="6"/>
  <c r="AC286" i="6" s="1"/>
  <c r="AB287" i="6" l="1"/>
  <c r="AC287" i="6" s="1"/>
  <c r="Z288" i="6"/>
  <c r="Z289" i="6" l="1"/>
  <c r="AB288" i="6"/>
  <c r="AC288" i="6" s="1"/>
  <c r="AB289" i="6" l="1"/>
  <c r="AC289" i="6" s="1"/>
  <c r="Z290" i="6"/>
  <c r="Z291" i="6" l="1"/>
  <c r="AB290" i="6"/>
  <c r="AC290" i="6" s="1"/>
  <c r="AB291" i="6" l="1"/>
  <c r="AC291" i="6" s="1"/>
  <c r="Z292" i="6"/>
  <c r="Z293" i="6" l="1"/>
  <c r="AB292" i="6"/>
  <c r="AC292" i="6" s="1"/>
  <c r="AB293" i="6" l="1"/>
  <c r="AC293" i="6" s="1"/>
  <c r="Z294" i="6"/>
  <c r="Z295" i="6" l="1"/>
  <c r="AB294" i="6"/>
  <c r="AC294" i="6" s="1"/>
  <c r="AB295" i="6" l="1"/>
  <c r="AC295" i="6" s="1"/>
  <c r="Z296" i="6"/>
  <c r="Z297" i="6" l="1"/>
  <c r="AB296" i="6"/>
  <c r="AC296" i="6" s="1"/>
  <c r="AB297" i="6" l="1"/>
  <c r="AC297" i="6" s="1"/>
  <c r="Z298" i="6"/>
  <c r="Z299" i="6" l="1"/>
  <c r="AB298" i="6"/>
  <c r="AC298" i="6" s="1"/>
  <c r="AB299" i="6" l="1"/>
  <c r="AC299" i="6" s="1"/>
  <c r="Z300" i="6"/>
  <c r="Z301" i="6" l="1"/>
  <c r="AB300" i="6"/>
  <c r="AC300" i="6" s="1"/>
  <c r="AB301" i="6" l="1"/>
  <c r="AC301" i="6" s="1"/>
  <c r="Z302" i="6"/>
  <c r="Z303" i="6" l="1"/>
  <c r="AB302" i="6"/>
  <c r="AC302" i="6" s="1"/>
  <c r="AB303" i="6" l="1"/>
  <c r="AC303" i="6" s="1"/>
  <c r="Z304" i="6"/>
  <c r="Z305" i="6" l="1"/>
  <c r="AB304" i="6"/>
  <c r="AC304" i="6" s="1"/>
  <c r="AB305" i="6" l="1"/>
  <c r="AC305" i="6" s="1"/>
  <c r="Z306" i="6"/>
  <c r="Z307" i="6" l="1"/>
  <c r="AB306" i="6"/>
  <c r="AC306" i="6" s="1"/>
  <c r="AB307" i="6" l="1"/>
  <c r="AC307" i="6" s="1"/>
  <c r="Z308" i="6"/>
  <c r="Z309" i="6" l="1"/>
  <c r="AB308" i="6"/>
  <c r="AC308" i="6" s="1"/>
  <c r="AB309" i="6" l="1"/>
  <c r="AC309" i="6" s="1"/>
  <c r="Z310" i="6"/>
  <c r="Z311" i="6" l="1"/>
  <c r="AB310" i="6"/>
  <c r="AC310" i="6" s="1"/>
  <c r="AB311" i="6" l="1"/>
  <c r="AC311" i="6" s="1"/>
  <c r="Z312" i="6"/>
  <c r="Z313" i="6" l="1"/>
  <c r="AB312" i="6"/>
  <c r="AC312" i="6" s="1"/>
  <c r="AB313" i="6" l="1"/>
  <c r="AC313" i="6" s="1"/>
  <c r="Z314" i="6"/>
  <c r="Z315" i="6" l="1"/>
  <c r="AB314" i="6"/>
  <c r="AC314" i="6" s="1"/>
  <c r="AB315" i="6" l="1"/>
  <c r="AC315" i="6" s="1"/>
  <c r="Z316" i="6"/>
  <c r="Z317" i="6" l="1"/>
  <c r="AB316" i="6"/>
  <c r="AC316" i="6" s="1"/>
  <c r="AB317" i="6" l="1"/>
  <c r="AC317" i="6" s="1"/>
  <c r="Z318" i="6"/>
  <c r="Z319" i="6" l="1"/>
  <c r="AB318" i="6"/>
  <c r="AC318" i="6" s="1"/>
  <c r="Z320" i="6" l="1"/>
  <c r="AB319" i="6"/>
  <c r="AC319" i="6" s="1"/>
  <c r="Z321" i="6" l="1"/>
  <c r="AB320" i="6"/>
  <c r="AC320" i="6" s="1"/>
  <c r="AB321" i="6" l="1"/>
  <c r="AC321" i="6" s="1"/>
  <c r="Z322" i="6"/>
  <c r="AB322" i="6" l="1"/>
  <c r="AC322" i="6" s="1"/>
  <c r="Z323" i="6"/>
  <c r="Z324" i="6" l="1"/>
  <c r="AB323" i="6"/>
  <c r="AC323" i="6" s="1"/>
  <c r="Z325" i="6" l="1"/>
  <c r="AB324" i="6"/>
  <c r="AC324" i="6" s="1"/>
  <c r="Z326" i="6" l="1"/>
  <c r="AB325" i="6"/>
  <c r="AC325" i="6" s="1"/>
  <c r="AB326" i="6" l="1"/>
  <c r="AC326" i="6" s="1"/>
  <c r="Z327" i="6"/>
  <c r="Z328" i="6" l="1"/>
  <c r="AB327" i="6"/>
  <c r="AC327" i="6" s="1"/>
  <c r="AB328" i="6" l="1"/>
  <c r="AC328" i="6" s="1"/>
  <c r="Z329" i="6"/>
  <c r="Z330" i="6" l="1"/>
  <c r="AB329" i="6"/>
  <c r="AC329" i="6" s="1"/>
  <c r="AB330" i="6" l="1"/>
  <c r="AC330" i="6" s="1"/>
  <c r="Z331" i="6"/>
  <c r="Z332" i="6" l="1"/>
  <c r="AB331" i="6"/>
  <c r="AC331" i="6" s="1"/>
  <c r="AB332" i="6" l="1"/>
  <c r="AC332" i="6" s="1"/>
  <c r="Z333" i="6"/>
  <c r="Z334" i="6" l="1"/>
  <c r="AB333" i="6"/>
  <c r="AC333" i="6" s="1"/>
  <c r="AB334" i="6" l="1"/>
  <c r="AC334" i="6" s="1"/>
  <c r="Z335" i="6"/>
  <c r="Z336" i="6" l="1"/>
  <c r="AB335" i="6"/>
  <c r="AC335" i="6" s="1"/>
  <c r="AB336" i="6" l="1"/>
  <c r="AC336" i="6" s="1"/>
  <c r="Z337" i="6"/>
  <c r="Z338" i="6" l="1"/>
  <c r="AB337" i="6"/>
  <c r="AC337" i="6" s="1"/>
  <c r="AB338" i="6" l="1"/>
  <c r="AC338" i="6" s="1"/>
  <c r="Z339" i="6"/>
  <c r="Z340" i="6" l="1"/>
  <c r="AB339" i="6"/>
  <c r="AC339" i="6" s="1"/>
  <c r="AB340" i="6" l="1"/>
  <c r="AC340" i="6" s="1"/>
  <c r="Z341" i="6"/>
  <c r="Z342" i="6" l="1"/>
  <c r="AB341" i="6"/>
  <c r="AC341" i="6" s="1"/>
  <c r="AB342" i="6" l="1"/>
  <c r="AC342" i="6" s="1"/>
  <c r="Z343" i="6"/>
  <c r="Z344" i="6" l="1"/>
  <c r="AB343" i="6"/>
  <c r="AC343" i="6" s="1"/>
  <c r="AB344" i="6" l="1"/>
  <c r="AC344" i="6" s="1"/>
  <c r="Z345" i="6"/>
  <c r="Z346" i="6" l="1"/>
  <c r="AB345" i="6"/>
  <c r="AC345" i="6" s="1"/>
  <c r="AB346" i="6" l="1"/>
  <c r="AC346" i="6" s="1"/>
  <c r="Z347" i="6"/>
  <c r="Z348" i="6" l="1"/>
  <c r="AB347" i="6"/>
  <c r="AC347" i="6" s="1"/>
  <c r="AB348" i="6" l="1"/>
  <c r="AC348" i="6" s="1"/>
  <c r="Z349" i="6"/>
  <c r="Z350" i="6" l="1"/>
  <c r="AB349" i="6"/>
  <c r="AC349" i="6" s="1"/>
  <c r="AB350" i="6" l="1"/>
  <c r="AC350" i="6" s="1"/>
  <c r="Z351" i="6"/>
  <c r="Z352" i="6" l="1"/>
  <c r="AB351" i="6"/>
  <c r="AC351" i="6" s="1"/>
  <c r="AB352" i="6" l="1"/>
  <c r="AC352" i="6" s="1"/>
  <c r="Z353" i="6"/>
  <c r="Z354" i="6" l="1"/>
  <c r="AB353" i="6"/>
  <c r="AC353" i="6" s="1"/>
  <c r="AB354" i="6" l="1"/>
  <c r="AC354" i="6" s="1"/>
  <c r="Z355" i="6"/>
  <c r="Z356" i="6" l="1"/>
  <c r="AB355" i="6"/>
  <c r="AC355" i="6" s="1"/>
  <c r="AB356" i="6" l="1"/>
  <c r="AC356" i="6" s="1"/>
  <c r="Z357" i="6"/>
  <c r="Z358" i="6" l="1"/>
  <c r="AB357" i="6"/>
  <c r="AC357" i="6" s="1"/>
  <c r="AB358" i="6" l="1"/>
  <c r="AC358" i="6" s="1"/>
  <c r="Z359" i="6"/>
  <c r="Z360" i="6" l="1"/>
  <c r="AB359" i="6"/>
  <c r="AC359" i="6" s="1"/>
  <c r="AB360" i="6" l="1"/>
  <c r="AC360" i="6" s="1"/>
  <c r="Z361" i="6"/>
  <c r="Z362" i="6" l="1"/>
  <c r="AB361" i="6"/>
  <c r="AC361" i="6" s="1"/>
  <c r="AB362" i="6" l="1"/>
  <c r="AC362" i="6" s="1"/>
  <c r="Z363" i="6"/>
  <c r="Z364" i="6" l="1"/>
  <c r="AB363" i="6"/>
  <c r="AC363" i="6" s="1"/>
  <c r="AB364" i="6" l="1"/>
  <c r="AC364" i="6" s="1"/>
  <c r="Z365" i="6"/>
  <c r="Z366" i="6" l="1"/>
  <c r="AB365" i="6"/>
  <c r="AC365" i="6" s="1"/>
  <c r="AB366" i="6" l="1"/>
  <c r="AC366" i="6" s="1"/>
  <c r="Z367" i="6"/>
  <c r="Z368" i="6" l="1"/>
  <c r="AB367" i="6"/>
  <c r="AC367" i="6" s="1"/>
  <c r="AB368" i="6" l="1"/>
  <c r="AC368" i="6" s="1"/>
  <c r="Z369" i="6"/>
  <c r="Z370" i="6" l="1"/>
  <c r="AB369" i="6"/>
  <c r="AC369" i="6" s="1"/>
  <c r="AB370" i="6" l="1"/>
  <c r="AC370" i="6" s="1"/>
  <c r="Z371" i="6"/>
  <c r="Z372" i="6" l="1"/>
  <c r="AB371" i="6"/>
  <c r="AC371" i="6" s="1"/>
  <c r="AB372" i="6" l="1"/>
  <c r="AC372" i="6" s="1"/>
  <c r="Z373" i="6"/>
  <c r="Z374" i="6" l="1"/>
  <c r="AB373" i="6"/>
  <c r="AC373" i="6" s="1"/>
  <c r="AB374" i="6" l="1"/>
  <c r="AC374" i="6" s="1"/>
  <c r="Z375" i="6"/>
  <c r="Z376" i="6" l="1"/>
  <c r="AB375" i="6"/>
  <c r="AC375" i="6" s="1"/>
  <c r="AB376" i="6" l="1"/>
  <c r="AC376" i="6" s="1"/>
  <c r="Z377" i="6"/>
  <c r="Z378" i="6" l="1"/>
  <c r="AB377" i="6"/>
  <c r="AC377" i="6" s="1"/>
  <c r="AB378" i="6" l="1"/>
  <c r="AC378" i="6" s="1"/>
  <c r="Z379" i="6"/>
  <c r="Z380" i="6" l="1"/>
  <c r="AB379" i="6"/>
  <c r="AC379" i="6" s="1"/>
  <c r="AB380" i="6" l="1"/>
  <c r="AC380" i="6" s="1"/>
  <c r="Z381" i="6"/>
  <c r="Z382" i="6" l="1"/>
  <c r="AB381" i="6"/>
  <c r="AC381" i="6" s="1"/>
  <c r="AB382" i="6" l="1"/>
  <c r="AC382" i="6" s="1"/>
  <c r="Z383" i="6"/>
  <c r="Z384" i="6" l="1"/>
  <c r="AB383" i="6"/>
  <c r="AC383" i="6" s="1"/>
  <c r="AB384" i="6" l="1"/>
  <c r="AC384" i="6" s="1"/>
  <c r="Z385" i="6"/>
  <c r="Z386" i="6" l="1"/>
  <c r="AB385" i="6"/>
  <c r="AC385" i="6" s="1"/>
  <c r="AB386" i="6" l="1"/>
  <c r="AC386" i="6" s="1"/>
  <c r="Z387" i="6"/>
  <c r="Z388" i="6" l="1"/>
  <c r="AB387" i="6"/>
  <c r="AC387" i="6" s="1"/>
  <c r="AB388" i="6" l="1"/>
  <c r="AC388" i="6" s="1"/>
  <c r="Z389" i="6"/>
  <c r="Z390" i="6" l="1"/>
  <c r="AB389" i="6"/>
  <c r="AC389" i="6" s="1"/>
  <c r="AB390" i="6" l="1"/>
  <c r="AC390" i="6" s="1"/>
  <c r="Z391" i="6"/>
  <c r="Z392" i="6" l="1"/>
  <c r="AB391" i="6"/>
  <c r="AC391" i="6" s="1"/>
  <c r="AB392" i="6" l="1"/>
  <c r="AC392" i="6" s="1"/>
  <c r="Z393" i="6"/>
  <c r="Z394" i="6" l="1"/>
  <c r="AB393" i="6"/>
  <c r="AC393" i="6" s="1"/>
  <c r="AB394" i="6" l="1"/>
  <c r="AC394" i="6" s="1"/>
  <c r="Z395" i="6"/>
  <c r="Z396" i="6" l="1"/>
  <c r="AB395" i="6"/>
  <c r="AC395" i="6" s="1"/>
  <c r="AB396" i="6" l="1"/>
  <c r="AC396" i="6" s="1"/>
  <c r="Z397" i="6"/>
  <c r="Z398" i="6" l="1"/>
  <c r="AB397" i="6"/>
  <c r="AC397" i="6" s="1"/>
  <c r="AB398" i="6" l="1"/>
  <c r="AC398" i="6" s="1"/>
  <c r="Z399" i="6"/>
  <c r="Z400" i="6" l="1"/>
  <c r="AB399" i="6"/>
  <c r="AC399" i="6" s="1"/>
  <c r="AB400" i="6" l="1"/>
  <c r="AC400" i="6" s="1"/>
  <c r="Z401" i="6"/>
  <c r="Z402" i="6" l="1"/>
  <c r="AB401" i="6"/>
  <c r="AC401" i="6" s="1"/>
  <c r="AB402" i="6" l="1"/>
  <c r="AC402" i="6" s="1"/>
  <c r="Z403" i="6"/>
  <c r="Z404" i="6" l="1"/>
  <c r="AB403" i="6"/>
  <c r="AC403" i="6" s="1"/>
  <c r="AB404" i="6" l="1"/>
  <c r="AC404" i="6" s="1"/>
  <c r="Z405" i="6"/>
  <c r="Z406" i="6" l="1"/>
  <c r="AB405" i="6"/>
  <c r="AC405" i="6" s="1"/>
  <c r="AB406" i="6" l="1"/>
  <c r="AC406" i="6" s="1"/>
  <c r="Z407" i="6"/>
  <c r="Z408" i="6" l="1"/>
  <c r="AB407" i="6"/>
  <c r="AC407" i="6" s="1"/>
  <c r="AB408" i="6" l="1"/>
  <c r="AC408" i="6" s="1"/>
  <c r="Z409" i="6"/>
  <c r="Z410" i="6" l="1"/>
  <c r="AB409" i="6"/>
  <c r="AC409" i="6" s="1"/>
  <c r="AB410" i="6" l="1"/>
  <c r="AC410" i="6" s="1"/>
  <c r="Z411" i="6"/>
  <c r="Z412" i="6" l="1"/>
  <c r="AB411" i="6"/>
  <c r="AC411" i="6" s="1"/>
  <c r="AB412" i="6" l="1"/>
  <c r="AC412" i="6" s="1"/>
  <c r="Z413" i="6"/>
  <c r="Z414" i="6" l="1"/>
  <c r="AB413" i="6"/>
  <c r="AC413" i="6" s="1"/>
  <c r="AB414" i="6" l="1"/>
  <c r="AC414" i="6" s="1"/>
  <c r="Z415" i="6"/>
  <c r="Z416" i="6" l="1"/>
  <c r="AB415" i="6"/>
  <c r="AC415" i="6" s="1"/>
  <c r="AB416" i="6" l="1"/>
  <c r="AC416" i="6" s="1"/>
  <c r="Z417" i="6"/>
  <c r="Z418" i="6" l="1"/>
  <c r="AB417" i="6"/>
  <c r="AC417" i="6" s="1"/>
  <c r="AB418" i="6" l="1"/>
  <c r="AC418" i="6" s="1"/>
  <c r="Z419" i="6"/>
  <c r="Z420" i="6" l="1"/>
  <c r="AB419" i="6"/>
  <c r="AC419" i="6" s="1"/>
  <c r="AB420" i="6" l="1"/>
  <c r="AC420" i="6" s="1"/>
  <c r="Z421" i="6"/>
  <c r="Z422" i="6" l="1"/>
  <c r="AB421" i="6"/>
  <c r="AC421" i="6" s="1"/>
  <c r="AB422" i="6" l="1"/>
  <c r="AC422" i="6" s="1"/>
  <c r="Z423" i="6"/>
  <c r="Z424" i="6" l="1"/>
  <c r="AB423" i="6"/>
  <c r="AC423" i="6" s="1"/>
  <c r="AB424" i="6" l="1"/>
  <c r="AC424" i="6" s="1"/>
  <c r="Z425" i="6"/>
  <c r="Z426" i="6" l="1"/>
  <c r="AB425" i="6"/>
  <c r="AC425" i="6" s="1"/>
  <c r="AB426" i="6" l="1"/>
  <c r="AC426" i="6" s="1"/>
  <c r="Z427" i="6"/>
  <c r="Z428" i="6" l="1"/>
  <c r="AB427" i="6"/>
  <c r="AC427" i="6" s="1"/>
  <c r="AB428" i="6" l="1"/>
  <c r="AC428" i="6" s="1"/>
  <c r="Z429" i="6"/>
  <c r="Z430" i="6" l="1"/>
  <c r="AB429" i="6"/>
  <c r="AC429" i="6" s="1"/>
  <c r="AB430" i="6" l="1"/>
  <c r="AC430" i="6" s="1"/>
  <c r="Z431" i="6"/>
  <c r="Z432" i="6" l="1"/>
  <c r="AB431" i="6"/>
  <c r="AC431" i="6" s="1"/>
  <c r="AB432" i="6" l="1"/>
  <c r="AC432" i="6" s="1"/>
  <c r="Z433" i="6"/>
  <c r="Z434" i="6" l="1"/>
  <c r="AB433" i="6"/>
  <c r="AC433" i="6" s="1"/>
  <c r="AB434" i="6" l="1"/>
  <c r="AC434" i="6" s="1"/>
  <c r="Z435" i="6"/>
  <c r="Z436" i="6" l="1"/>
  <c r="AB435" i="6"/>
  <c r="AC435" i="6" s="1"/>
  <c r="Z437" i="6" l="1"/>
  <c r="AB436" i="6"/>
  <c r="AC436" i="6" s="1"/>
  <c r="Z438" i="6" l="1"/>
  <c r="AB437" i="6"/>
  <c r="AC437" i="6" s="1"/>
  <c r="AB438" i="6" l="1"/>
  <c r="AC438" i="6" s="1"/>
  <c r="Z439" i="6"/>
  <c r="AB439" i="6" l="1"/>
  <c r="AC439" i="6" s="1"/>
  <c r="Z440" i="6"/>
  <c r="Z441" i="6" l="1"/>
  <c r="AB440" i="6"/>
  <c r="AC440" i="6" s="1"/>
  <c r="Z442" i="6" l="1"/>
  <c r="AB441" i="6"/>
  <c r="AC441" i="6" s="1"/>
  <c r="Z443" i="6" l="1"/>
  <c r="AB442" i="6"/>
  <c r="AC442" i="6" s="1"/>
  <c r="Z444" i="6" l="1"/>
  <c r="AB443" i="6"/>
  <c r="AC443" i="6" s="1"/>
  <c r="Z445" i="6" l="1"/>
  <c r="AB444" i="6"/>
  <c r="AC444" i="6" s="1"/>
  <c r="Z446" i="6" l="1"/>
  <c r="AB445" i="6"/>
  <c r="AC445" i="6" s="1"/>
  <c r="AB446" i="6" l="1"/>
  <c r="AC446" i="6" s="1"/>
  <c r="Z447" i="6"/>
  <c r="AB447" i="6" l="1"/>
  <c r="AC447" i="6" s="1"/>
  <c r="Z448" i="6"/>
  <c r="Z449" i="6" l="1"/>
  <c r="AB448" i="6"/>
  <c r="AC448" i="6" s="1"/>
  <c r="Z450" i="6" l="1"/>
  <c r="AB449" i="6"/>
  <c r="AC449" i="6" s="1"/>
  <c r="Z451" i="6" l="1"/>
  <c r="AB450" i="6"/>
  <c r="AC450" i="6" s="1"/>
  <c r="Z452" i="6" l="1"/>
  <c r="AB451" i="6"/>
  <c r="AC451" i="6" s="1"/>
  <c r="Z453" i="6" l="1"/>
  <c r="AB452" i="6"/>
  <c r="AC452" i="6" s="1"/>
  <c r="Z454" i="6" l="1"/>
  <c r="AB453" i="6"/>
  <c r="AC453" i="6" s="1"/>
  <c r="AB454" i="6" l="1"/>
  <c r="AC454" i="6" s="1"/>
  <c r="Z455" i="6"/>
  <c r="AB455" i="6" l="1"/>
  <c r="AC455" i="6" s="1"/>
  <c r="Z456" i="6"/>
  <c r="Z457" i="6" l="1"/>
  <c r="AB456" i="6"/>
  <c r="AC456" i="6" s="1"/>
  <c r="Z458" i="6" l="1"/>
  <c r="AB457" i="6"/>
  <c r="AC457" i="6" s="1"/>
  <c r="Z459" i="6" l="1"/>
  <c r="AB458" i="6"/>
  <c r="AC458" i="6" s="1"/>
  <c r="Z460" i="6" l="1"/>
  <c r="AB459" i="6"/>
  <c r="AC459" i="6" s="1"/>
  <c r="Z461" i="6" l="1"/>
  <c r="AB460" i="6"/>
  <c r="AC460" i="6" s="1"/>
  <c r="Z462" i="6" l="1"/>
  <c r="AB461" i="6"/>
  <c r="AC461" i="6" s="1"/>
  <c r="AB462" i="6" l="1"/>
  <c r="AC462" i="6" s="1"/>
  <c r="Z463" i="6"/>
  <c r="AB463" i="6" l="1"/>
  <c r="AC463" i="6" s="1"/>
  <c r="Z464" i="6"/>
  <c r="Z465" i="6" l="1"/>
  <c r="AB464" i="6"/>
  <c r="AC464" i="6" s="1"/>
  <c r="Z466" i="6" l="1"/>
  <c r="AB465" i="6"/>
  <c r="AC465" i="6" s="1"/>
  <c r="Z467" i="6" l="1"/>
  <c r="AB466" i="6"/>
  <c r="AC466" i="6" s="1"/>
  <c r="Z468" i="6" l="1"/>
  <c r="AB467" i="6"/>
  <c r="AC467" i="6" s="1"/>
  <c r="Z469" i="6" l="1"/>
  <c r="AB468" i="6"/>
  <c r="AC468" i="6" s="1"/>
  <c r="Z470" i="6" l="1"/>
  <c r="AB469" i="6"/>
  <c r="AC469" i="6" s="1"/>
  <c r="AB470" i="6" l="1"/>
  <c r="AC470" i="6" s="1"/>
  <c r="Z471" i="6"/>
  <c r="AB471" i="6" l="1"/>
  <c r="AC471" i="6" s="1"/>
  <c r="Z472" i="6"/>
  <c r="Z473" i="6" l="1"/>
  <c r="AB472" i="6"/>
  <c r="AC472" i="6" s="1"/>
  <c r="Z474" i="6" l="1"/>
  <c r="AB473" i="6"/>
  <c r="AC473" i="6" s="1"/>
  <c r="Z475" i="6" l="1"/>
  <c r="AB474" i="6"/>
  <c r="AC474" i="6" s="1"/>
  <c r="Z476" i="6" l="1"/>
  <c r="AB475" i="6"/>
  <c r="AC475" i="6" s="1"/>
  <c r="Z477" i="6" l="1"/>
  <c r="AB476" i="6"/>
  <c r="AC476" i="6" s="1"/>
  <c r="Z478" i="6" l="1"/>
  <c r="AB477" i="6"/>
  <c r="AC477" i="6" s="1"/>
  <c r="AB478" i="6" l="1"/>
  <c r="AC478" i="6" s="1"/>
  <c r="Z479" i="6"/>
  <c r="AB479" i="6" l="1"/>
  <c r="AC479" i="6" s="1"/>
  <c r="Z480" i="6"/>
  <c r="Z481" i="6" l="1"/>
  <c r="AB480" i="6"/>
  <c r="AC480" i="6" s="1"/>
  <c r="Z482" i="6" l="1"/>
  <c r="AB481" i="6"/>
  <c r="AC481" i="6" s="1"/>
  <c r="Z483" i="6" l="1"/>
  <c r="AB482" i="6"/>
  <c r="AC482" i="6" s="1"/>
  <c r="Z484" i="6" l="1"/>
  <c r="AB483" i="6"/>
  <c r="AC483" i="6" s="1"/>
  <c r="Z485" i="6" l="1"/>
  <c r="AB484" i="6"/>
  <c r="AC484" i="6" s="1"/>
  <c r="Z486" i="6" l="1"/>
  <c r="AB485" i="6"/>
  <c r="AC485" i="6" s="1"/>
  <c r="AB486" i="6" l="1"/>
  <c r="AC486" i="6" s="1"/>
  <c r="Z487" i="6"/>
  <c r="AB487" i="6" l="1"/>
  <c r="AC487" i="6" s="1"/>
  <c r="Z488" i="6"/>
  <c r="Z489" i="6" l="1"/>
  <c r="AB488" i="6"/>
  <c r="AC488" i="6" s="1"/>
  <c r="Z490" i="6" l="1"/>
  <c r="AB489" i="6"/>
  <c r="AC489" i="6" s="1"/>
  <c r="Z491" i="6" l="1"/>
  <c r="AB490" i="6"/>
  <c r="AC490" i="6" s="1"/>
  <c r="Z492" i="6" l="1"/>
  <c r="AB491" i="6"/>
  <c r="AC491" i="6" s="1"/>
  <c r="Z493" i="6" l="1"/>
  <c r="AB492" i="6"/>
  <c r="AC492" i="6" s="1"/>
  <c r="Z494" i="6" l="1"/>
  <c r="AB493" i="6"/>
  <c r="AC493" i="6" s="1"/>
  <c r="AB494" i="6" l="1"/>
  <c r="AC494" i="6" s="1"/>
  <c r="Z495" i="6"/>
  <c r="AB495" i="6" l="1"/>
  <c r="AC495" i="6" s="1"/>
  <c r="Z496" i="6"/>
  <c r="Z497" i="6" l="1"/>
  <c r="AB496" i="6"/>
  <c r="AC496" i="6" s="1"/>
  <c r="Z498" i="6" l="1"/>
  <c r="AB497" i="6"/>
  <c r="AC497" i="6" s="1"/>
  <c r="Z499" i="6" l="1"/>
  <c r="AB498" i="6"/>
  <c r="AC498" i="6" s="1"/>
  <c r="Z500" i="6" l="1"/>
  <c r="AB499" i="6"/>
  <c r="AC499" i="6" s="1"/>
  <c r="Z501" i="6" l="1"/>
  <c r="AB500" i="6"/>
  <c r="AC500" i="6" s="1"/>
  <c r="Z502" i="6" l="1"/>
  <c r="AB501" i="6"/>
  <c r="AC501" i="6" s="1"/>
  <c r="AB502" i="6" l="1"/>
  <c r="AC502" i="6" s="1"/>
  <c r="Z503" i="6"/>
  <c r="AB503" i="6" l="1"/>
  <c r="AC503" i="6" s="1"/>
  <c r="Z504" i="6"/>
  <c r="Z505" i="6" l="1"/>
  <c r="AB504" i="6"/>
  <c r="AC504" i="6" s="1"/>
  <c r="Z506" i="6" l="1"/>
  <c r="AB505" i="6"/>
  <c r="AC505" i="6" s="1"/>
  <c r="Z507" i="6" l="1"/>
  <c r="AB506" i="6"/>
  <c r="AC506" i="6" s="1"/>
  <c r="Z508" i="6" l="1"/>
  <c r="AB507" i="6"/>
  <c r="AC507" i="6" s="1"/>
  <c r="Z509" i="6" l="1"/>
  <c r="AB508" i="6"/>
  <c r="AC508" i="6" s="1"/>
  <c r="Z510" i="6" l="1"/>
  <c r="AB509" i="6"/>
  <c r="AC509" i="6" s="1"/>
  <c r="Z511" i="6" l="1"/>
  <c r="AB510" i="6"/>
  <c r="AC510" i="6" s="1"/>
  <c r="AB511" i="6" l="1"/>
  <c r="AC511" i="6" s="1"/>
  <c r="Z512" i="6"/>
  <c r="Z513" i="6" l="1"/>
  <c r="AB512" i="6"/>
  <c r="AC512" i="6" s="1"/>
  <c r="AB513" i="6" l="1"/>
  <c r="AC513" i="6" s="1"/>
  <c r="Z514" i="6"/>
  <c r="Z515" i="6" l="1"/>
  <c r="AB514" i="6"/>
  <c r="AC514" i="6" s="1"/>
  <c r="Z516" i="6" l="1"/>
  <c r="AB515" i="6"/>
  <c r="AC515" i="6" s="1"/>
  <c r="Z517" i="6" l="1"/>
  <c r="AB516" i="6"/>
  <c r="AC516" i="6" s="1"/>
  <c r="AB517" i="6" l="1"/>
  <c r="AC517" i="6" s="1"/>
  <c r="Z518" i="6"/>
  <c r="Z519" i="6" l="1"/>
  <c r="AB518" i="6"/>
  <c r="AC518" i="6" s="1"/>
  <c r="AB519" i="6" l="1"/>
  <c r="AC519" i="6" s="1"/>
  <c r="Z520" i="6"/>
  <c r="Z521" i="6" l="1"/>
  <c r="AB520" i="6"/>
  <c r="AC520" i="6" s="1"/>
  <c r="Z522" i="6" l="1"/>
  <c r="AB521" i="6"/>
  <c r="AC521" i="6" s="1"/>
  <c r="Z523" i="6" l="1"/>
  <c r="AB522" i="6"/>
  <c r="AC522" i="6" s="1"/>
  <c r="AB523" i="6" l="1"/>
  <c r="AC523" i="6" s="1"/>
  <c r="Z524" i="6"/>
  <c r="Z525" i="6" l="1"/>
  <c r="AB524" i="6"/>
  <c r="AC524" i="6" s="1"/>
  <c r="Z526" i="6" l="1"/>
  <c r="AB525" i="6"/>
  <c r="AC525" i="6" s="1"/>
  <c r="Z527" i="6" l="1"/>
  <c r="AB526" i="6"/>
  <c r="AC526" i="6" s="1"/>
  <c r="AB527" i="6" l="1"/>
  <c r="AC527" i="6" s="1"/>
  <c r="Z528" i="6"/>
  <c r="Z529" i="6" l="1"/>
  <c r="AB528" i="6"/>
  <c r="AC528" i="6" s="1"/>
  <c r="AB529" i="6" l="1"/>
  <c r="AC529" i="6" s="1"/>
  <c r="Z530" i="6"/>
  <c r="Z531" i="6" l="1"/>
  <c r="AB530" i="6"/>
  <c r="AC530" i="6" s="1"/>
  <c r="Z532" i="6" l="1"/>
  <c r="AB531" i="6"/>
  <c r="AC531" i="6" s="1"/>
  <c r="Z533" i="6" l="1"/>
  <c r="AB532" i="6"/>
  <c r="AC532" i="6" s="1"/>
  <c r="AB533" i="6" l="1"/>
  <c r="AC533" i="6" s="1"/>
  <c r="Z534" i="6"/>
  <c r="Z535" i="6" l="1"/>
  <c r="AB534" i="6"/>
  <c r="AC534" i="6" s="1"/>
  <c r="Z536" i="6" l="1"/>
  <c r="AB535" i="6"/>
  <c r="AC535" i="6" s="1"/>
  <c r="Z537" i="6" l="1"/>
  <c r="AB536" i="6"/>
  <c r="AC536" i="6" s="1"/>
  <c r="Z538" i="6" l="1"/>
  <c r="AB537" i="6"/>
  <c r="AC537" i="6" s="1"/>
  <c r="Z539" i="6" l="1"/>
  <c r="AB538" i="6"/>
  <c r="AC538" i="6" s="1"/>
  <c r="Z540" i="6" l="1"/>
  <c r="AB539" i="6"/>
  <c r="AC539" i="6" s="1"/>
  <c r="Z541" i="6" l="1"/>
  <c r="AB540" i="6"/>
  <c r="AC540" i="6" s="1"/>
  <c r="Z542" i="6" l="1"/>
  <c r="AB541" i="6"/>
  <c r="AC541" i="6" s="1"/>
  <c r="Z543" i="6" l="1"/>
  <c r="AB542" i="6"/>
  <c r="AC542" i="6" s="1"/>
  <c r="AB543" i="6" l="1"/>
  <c r="AC543" i="6" s="1"/>
  <c r="Z544" i="6"/>
  <c r="AB544" i="6" l="1"/>
  <c r="AC544" i="6" s="1"/>
  <c r="Z545" i="6"/>
  <c r="Z546" i="6" l="1"/>
  <c r="AB545" i="6"/>
  <c r="AC545" i="6" s="1"/>
  <c r="Z547" i="6" l="1"/>
  <c r="AB546" i="6"/>
  <c r="AC546" i="6" s="1"/>
  <c r="Z548" i="6" l="1"/>
  <c r="AB547" i="6"/>
  <c r="AC547" i="6" s="1"/>
  <c r="AB548" i="6" l="1"/>
  <c r="AC548" i="6" s="1"/>
  <c r="Z549" i="6"/>
  <c r="Z550" i="6" l="1"/>
  <c r="AB549" i="6"/>
  <c r="AC549" i="6" s="1"/>
  <c r="AB550" i="6" l="1"/>
  <c r="AC550" i="6" s="1"/>
  <c r="Z551" i="6"/>
  <c r="AB551" i="6" l="1"/>
  <c r="AC551" i="6" s="1"/>
  <c r="Z552" i="6"/>
  <c r="AB552" i="6" l="1"/>
  <c r="AC552" i="6" s="1"/>
  <c r="Z553" i="6"/>
  <c r="Z554" i="6" l="1"/>
  <c r="AB553" i="6"/>
  <c r="AC553" i="6" s="1"/>
  <c r="AB554" i="6" l="1"/>
  <c r="AC554" i="6" s="1"/>
  <c r="Z555" i="6"/>
  <c r="AB555" i="6" l="1"/>
  <c r="AC555" i="6" s="1"/>
  <c r="Z556" i="6"/>
  <c r="Z557" i="6" l="1"/>
  <c r="AB556" i="6"/>
  <c r="AC556" i="6" s="1"/>
  <c r="AB557" i="6" l="1"/>
  <c r="AC557" i="6" s="1"/>
  <c r="Z558" i="6"/>
  <c r="Z559" i="6" l="1"/>
  <c r="AB558" i="6"/>
  <c r="AC558" i="6" s="1"/>
  <c r="Z560" i="6" l="1"/>
  <c r="AB559" i="6"/>
  <c r="AC559" i="6" s="1"/>
  <c r="Z561" i="6" l="1"/>
  <c r="AB560" i="6"/>
  <c r="AC560" i="6" s="1"/>
  <c r="Z562" i="6" l="1"/>
  <c r="AB561" i="6"/>
  <c r="AC561" i="6" s="1"/>
  <c r="AB562" i="6" l="1"/>
  <c r="AC562" i="6" s="1"/>
  <c r="Z563" i="6"/>
  <c r="AB563" i="6" l="1"/>
  <c r="AC563" i="6" s="1"/>
  <c r="Z564" i="6"/>
  <c r="Z565" i="6" l="1"/>
  <c r="AB564" i="6"/>
  <c r="AC564" i="6" s="1"/>
  <c r="Z566" i="6" l="1"/>
  <c r="AB565" i="6"/>
  <c r="AC565" i="6" s="1"/>
  <c r="Z567" i="6" l="1"/>
  <c r="AB566" i="6"/>
  <c r="AC566" i="6" s="1"/>
  <c r="Z568" i="6" l="1"/>
  <c r="AB567" i="6"/>
  <c r="AC567" i="6" s="1"/>
  <c r="Z569" i="6" l="1"/>
  <c r="AB568" i="6"/>
  <c r="AC568" i="6" s="1"/>
  <c r="Z570" i="6" l="1"/>
  <c r="AB569" i="6"/>
  <c r="AC569" i="6" s="1"/>
  <c r="Z571" i="6" l="1"/>
  <c r="AB570" i="6"/>
  <c r="AC570" i="6" s="1"/>
  <c r="Z572" i="6" l="1"/>
  <c r="AB571" i="6"/>
  <c r="AC571" i="6" s="1"/>
  <c r="Z573" i="6" l="1"/>
  <c r="AB572" i="6"/>
  <c r="AC572" i="6" s="1"/>
  <c r="Z574" i="6" l="1"/>
  <c r="AB573" i="6"/>
  <c r="AC573" i="6" s="1"/>
  <c r="Z575" i="6" l="1"/>
  <c r="AB574" i="6"/>
  <c r="AC574" i="6" s="1"/>
  <c r="AB575" i="6" l="1"/>
  <c r="AC575" i="6" s="1"/>
  <c r="Z576" i="6"/>
  <c r="Z577" i="6" l="1"/>
  <c r="AB576" i="6"/>
  <c r="AC576" i="6" s="1"/>
  <c r="Z578" i="6" l="1"/>
  <c r="AB577" i="6"/>
  <c r="AC577" i="6" s="1"/>
  <c r="AB578" i="6" l="1"/>
  <c r="AC578" i="6" s="1"/>
  <c r="Z579" i="6"/>
  <c r="Z580" i="6" l="1"/>
  <c r="AB579" i="6"/>
  <c r="AC579" i="6" s="1"/>
  <c r="Z581" i="6" l="1"/>
  <c r="AB580" i="6"/>
  <c r="AC580" i="6" s="1"/>
  <c r="Z582" i="6" l="1"/>
  <c r="AB581" i="6"/>
  <c r="AC581" i="6" s="1"/>
  <c r="Z583" i="6" l="1"/>
  <c r="AB582" i="6"/>
  <c r="AC582" i="6" s="1"/>
  <c r="Z584" i="6" l="1"/>
  <c r="AB583" i="6"/>
  <c r="AC583" i="6" s="1"/>
  <c r="AB584" i="6" l="1"/>
  <c r="AC584" i="6" s="1"/>
  <c r="Z585" i="6"/>
  <c r="Z586" i="6" l="1"/>
  <c r="AB585" i="6"/>
  <c r="AC585" i="6" s="1"/>
  <c r="Z587" i="6" l="1"/>
  <c r="AB586" i="6"/>
  <c r="AC586" i="6" s="1"/>
  <c r="Z588" i="6" l="1"/>
  <c r="AB587" i="6"/>
  <c r="AC587" i="6" s="1"/>
  <c r="Z589" i="6" l="1"/>
  <c r="AB588" i="6"/>
  <c r="AC588" i="6" s="1"/>
  <c r="Z590" i="6" l="1"/>
  <c r="AB589" i="6"/>
  <c r="AC589" i="6" s="1"/>
  <c r="Z591" i="6" l="1"/>
  <c r="AB590" i="6"/>
  <c r="AC590" i="6" s="1"/>
  <c r="Z592" i="6" l="1"/>
  <c r="AB591" i="6"/>
  <c r="AC591" i="6" s="1"/>
  <c r="Z593" i="6" l="1"/>
  <c r="AB592" i="6"/>
  <c r="AC592" i="6" s="1"/>
  <c r="Z594" i="6" l="1"/>
  <c r="AB593" i="6"/>
  <c r="AC593" i="6" s="1"/>
  <c r="Z595" i="6" l="1"/>
  <c r="AB594" i="6"/>
  <c r="AC594" i="6" s="1"/>
  <c r="Z596" i="6" l="1"/>
  <c r="AB595" i="6"/>
  <c r="AC595" i="6" s="1"/>
  <c r="Z597" i="6" l="1"/>
  <c r="AB596" i="6"/>
  <c r="AC596" i="6" s="1"/>
  <c r="Z598" i="6" l="1"/>
  <c r="AB597" i="6"/>
  <c r="AC597" i="6" s="1"/>
  <c r="Z599" i="6" l="1"/>
  <c r="AB598" i="6"/>
  <c r="AC598" i="6" s="1"/>
  <c r="Z600" i="6" l="1"/>
  <c r="AB599" i="6"/>
  <c r="AC599" i="6" s="1"/>
  <c r="Z601" i="6" l="1"/>
  <c r="AB600" i="6"/>
  <c r="AC600" i="6" s="1"/>
  <c r="Z602" i="6" l="1"/>
  <c r="AB601" i="6"/>
  <c r="AC601" i="6" s="1"/>
  <c r="Z603" i="6" l="1"/>
  <c r="AB602" i="6"/>
  <c r="AC602" i="6" s="1"/>
  <c r="Z604" i="6" l="1"/>
  <c r="AB603" i="6"/>
  <c r="AC603" i="6" s="1"/>
  <c r="Z605" i="6" l="1"/>
  <c r="AB604" i="6"/>
  <c r="AC604" i="6" s="1"/>
  <c r="Z606" i="6" l="1"/>
  <c r="AB605" i="6"/>
  <c r="AC605" i="6" s="1"/>
  <c r="Z607" i="6" l="1"/>
  <c r="AB606" i="6"/>
  <c r="AC606" i="6" s="1"/>
  <c r="Z608" i="6" l="1"/>
  <c r="AB607" i="6"/>
  <c r="AC607" i="6" s="1"/>
  <c r="Z609" i="6" l="1"/>
  <c r="AB608" i="6"/>
  <c r="AC608" i="6" s="1"/>
  <c r="Z610" i="6" l="1"/>
  <c r="AB609" i="6"/>
  <c r="AC609" i="6" s="1"/>
  <c r="Z611" i="6" l="1"/>
  <c r="AB610" i="6"/>
  <c r="AC610" i="6" s="1"/>
  <c r="Z612" i="6" l="1"/>
  <c r="AB611" i="6"/>
  <c r="AC611" i="6" s="1"/>
  <c r="Z613" i="6" l="1"/>
  <c r="AB612" i="6"/>
  <c r="AC612" i="6" s="1"/>
  <c r="Z614" i="6" l="1"/>
  <c r="AB613" i="6"/>
  <c r="AC613" i="6" s="1"/>
  <c r="Z615" i="6" l="1"/>
  <c r="AB614" i="6"/>
  <c r="AC614" i="6" s="1"/>
  <c r="Z616" i="6" l="1"/>
  <c r="AB615" i="6"/>
  <c r="AC615" i="6" s="1"/>
  <c r="Z617" i="6" l="1"/>
  <c r="AB616" i="6"/>
  <c r="AC616" i="6" s="1"/>
  <c r="Z618" i="6" l="1"/>
  <c r="AB617" i="6"/>
  <c r="AC617" i="6" s="1"/>
  <c r="Z619" i="6" l="1"/>
  <c r="AB618" i="6"/>
  <c r="AC618" i="6" s="1"/>
  <c r="Z620" i="6" l="1"/>
  <c r="AB619" i="6"/>
  <c r="AC619" i="6" s="1"/>
  <c r="Z621" i="6" l="1"/>
  <c r="AB620" i="6"/>
  <c r="AC620" i="6" s="1"/>
  <c r="Z622" i="6" l="1"/>
  <c r="AB621" i="6"/>
  <c r="AC621" i="6" s="1"/>
  <c r="Z623" i="6" l="1"/>
  <c r="AB622" i="6"/>
  <c r="AC622" i="6" s="1"/>
  <c r="Z624" i="6" l="1"/>
  <c r="AB623" i="6"/>
  <c r="AC623" i="6" s="1"/>
  <c r="Z625" i="6" l="1"/>
  <c r="AB624" i="6"/>
  <c r="AC624" i="6" s="1"/>
  <c r="Z626" i="6" l="1"/>
  <c r="AB625" i="6"/>
  <c r="AC625" i="6" s="1"/>
  <c r="Z627" i="6" l="1"/>
  <c r="AB626" i="6"/>
  <c r="AC626" i="6" s="1"/>
  <c r="Z628" i="6" l="1"/>
  <c r="AB627" i="6"/>
  <c r="AC627" i="6" s="1"/>
  <c r="Z629" i="6" l="1"/>
  <c r="AB628" i="6"/>
  <c r="AC628" i="6" s="1"/>
  <c r="Z630" i="6" l="1"/>
  <c r="AB629" i="6"/>
  <c r="AC629" i="6" s="1"/>
  <c r="Z631" i="6" l="1"/>
  <c r="AB630" i="6"/>
  <c r="AC630" i="6" s="1"/>
  <c r="Z632" i="6" l="1"/>
  <c r="AB631" i="6"/>
  <c r="AC631" i="6" s="1"/>
  <c r="Z633" i="6" l="1"/>
  <c r="AB632" i="6"/>
  <c r="AC632" i="6" s="1"/>
  <c r="Z634" i="6" l="1"/>
  <c r="AB633" i="6"/>
  <c r="AC633" i="6" s="1"/>
  <c r="Z635" i="6" l="1"/>
  <c r="AB634" i="6"/>
  <c r="AC634" i="6" s="1"/>
  <c r="Z636" i="6" l="1"/>
  <c r="AB635" i="6"/>
  <c r="AC635" i="6" s="1"/>
  <c r="Z637" i="6" l="1"/>
  <c r="AB636" i="6"/>
  <c r="AC636" i="6" s="1"/>
  <c r="Z638" i="6" l="1"/>
  <c r="AB637" i="6"/>
  <c r="AC637" i="6" s="1"/>
  <c r="Z639" i="6" l="1"/>
  <c r="AB638" i="6"/>
  <c r="AC638" i="6" s="1"/>
  <c r="Z640" i="6" l="1"/>
  <c r="AB639" i="6"/>
  <c r="AC639" i="6" s="1"/>
  <c r="Z641" i="6" l="1"/>
  <c r="AB640" i="6"/>
  <c r="AC640" i="6" s="1"/>
  <c r="Z642" i="6" l="1"/>
  <c r="AB641" i="6"/>
  <c r="AC641" i="6" s="1"/>
  <c r="Z643" i="6" l="1"/>
  <c r="AB642" i="6"/>
  <c r="AC642" i="6" s="1"/>
  <c r="Z644" i="6" l="1"/>
  <c r="AB643" i="6"/>
  <c r="AC643" i="6" s="1"/>
  <c r="Z645" i="6" l="1"/>
  <c r="AB644" i="6"/>
  <c r="AC644" i="6" s="1"/>
  <c r="Z646" i="6" l="1"/>
  <c r="AB645" i="6"/>
  <c r="AC645" i="6" s="1"/>
  <c r="Z647" i="6" l="1"/>
  <c r="AB646" i="6"/>
  <c r="AC646" i="6" s="1"/>
  <c r="Z648" i="6" l="1"/>
  <c r="AB647" i="6"/>
  <c r="AC647" i="6" s="1"/>
  <c r="Z649" i="6" l="1"/>
  <c r="AB648" i="6"/>
  <c r="AC648" i="6" s="1"/>
  <c r="Z650" i="6" l="1"/>
  <c r="AB649" i="6"/>
  <c r="AC649" i="6" s="1"/>
  <c r="Z651" i="6" l="1"/>
  <c r="AB650" i="6"/>
  <c r="AC650" i="6" s="1"/>
  <c r="Z652" i="6" l="1"/>
  <c r="AB651" i="6"/>
  <c r="AC651" i="6" s="1"/>
  <c r="Z653" i="6" l="1"/>
  <c r="AB652" i="6"/>
  <c r="AC652" i="6" s="1"/>
  <c r="Z654" i="6" l="1"/>
  <c r="AB653" i="6"/>
  <c r="AC653" i="6" s="1"/>
  <c r="Z655" i="6" l="1"/>
  <c r="AB654" i="6"/>
  <c r="AC654" i="6" s="1"/>
  <c r="Z656" i="6" l="1"/>
  <c r="AB655" i="6"/>
  <c r="AC655" i="6" s="1"/>
  <c r="Z657" i="6" l="1"/>
  <c r="AB656" i="6"/>
  <c r="AC656" i="6" s="1"/>
  <c r="Z658" i="6" l="1"/>
  <c r="AB657" i="6"/>
  <c r="AC657" i="6" s="1"/>
  <c r="Z659" i="6" l="1"/>
  <c r="AB658" i="6"/>
  <c r="AC658" i="6" s="1"/>
  <c r="Z660" i="6" l="1"/>
  <c r="AB659" i="6"/>
  <c r="AC659" i="6" s="1"/>
  <c r="Z661" i="6" l="1"/>
  <c r="AB660" i="6"/>
  <c r="AC660" i="6" s="1"/>
  <c r="Z662" i="6" l="1"/>
  <c r="AB661" i="6"/>
  <c r="AC661" i="6" s="1"/>
  <c r="Z663" i="6" l="1"/>
  <c r="AB662" i="6"/>
  <c r="AC662" i="6" s="1"/>
  <c r="Z664" i="6" l="1"/>
  <c r="AB663" i="6"/>
  <c r="AC663" i="6" s="1"/>
  <c r="Z665" i="6" l="1"/>
  <c r="AB664" i="6"/>
  <c r="AC664" i="6" s="1"/>
  <c r="Z666" i="6" l="1"/>
  <c r="AB665" i="6"/>
  <c r="AC665" i="6" s="1"/>
  <c r="Z667" i="6" l="1"/>
  <c r="AB666" i="6"/>
  <c r="AC666" i="6" s="1"/>
  <c r="Z668" i="6" l="1"/>
  <c r="AB667" i="6"/>
  <c r="AC667" i="6" s="1"/>
  <c r="Z669" i="6" l="1"/>
  <c r="AB668" i="6"/>
  <c r="AC668" i="6" s="1"/>
  <c r="Z670" i="6" l="1"/>
  <c r="AB669" i="6"/>
  <c r="AC669" i="6" s="1"/>
  <c r="Z671" i="6" l="1"/>
  <c r="AB670" i="6"/>
  <c r="AC670" i="6" s="1"/>
  <c r="Z672" i="6" l="1"/>
  <c r="AB671" i="6"/>
  <c r="AC671" i="6" s="1"/>
  <c r="Z673" i="6" l="1"/>
  <c r="AB672" i="6"/>
  <c r="AC672" i="6" s="1"/>
  <c r="Z674" i="6" l="1"/>
  <c r="AB673" i="6"/>
  <c r="AC673" i="6" s="1"/>
  <c r="Z675" i="6" l="1"/>
  <c r="AB674" i="6"/>
  <c r="AC674" i="6" s="1"/>
  <c r="Z676" i="6" l="1"/>
  <c r="AB675" i="6"/>
  <c r="AC675" i="6" s="1"/>
  <c r="Z677" i="6" l="1"/>
  <c r="AB676" i="6"/>
  <c r="AC676" i="6" s="1"/>
  <c r="Z678" i="6" l="1"/>
  <c r="AB677" i="6"/>
  <c r="AC677" i="6" s="1"/>
  <c r="AB678" i="6" l="1"/>
  <c r="AC678" i="6" s="1"/>
  <c r="Z679" i="6"/>
  <c r="Z680" i="6" l="1"/>
  <c r="AB679" i="6"/>
  <c r="AC679" i="6" s="1"/>
  <c r="Z681" i="6" l="1"/>
  <c r="AB680" i="6"/>
  <c r="AC680" i="6" s="1"/>
  <c r="Z682" i="6" l="1"/>
  <c r="AB681" i="6"/>
  <c r="AC681" i="6" s="1"/>
  <c r="Z683" i="6" l="1"/>
  <c r="AB682" i="6"/>
  <c r="AC682" i="6" s="1"/>
  <c r="Z684" i="6" l="1"/>
  <c r="AB683" i="6"/>
  <c r="AC683" i="6" s="1"/>
  <c r="Z685" i="6" l="1"/>
  <c r="AB684" i="6"/>
  <c r="AC684" i="6" s="1"/>
  <c r="Z686" i="6" l="1"/>
  <c r="AB685" i="6"/>
  <c r="AC685" i="6" s="1"/>
  <c r="Z687" i="6" l="1"/>
  <c r="AB686" i="6"/>
  <c r="AC686" i="6" s="1"/>
  <c r="Z688" i="6" l="1"/>
  <c r="AB687" i="6"/>
  <c r="AC687" i="6" s="1"/>
  <c r="Z689" i="6" l="1"/>
  <c r="AB688" i="6"/>
  <c r="AC688" i="6" s="1"/>
  <c r="Z690" i="6" l="1"/>
  <c r="AB689" i="6"/>
  <c r="AC689" i="6" s="1"/>
  <c r="Z691" i="6" l="1"/>
  <c r="AB690" i="6"/>
  <c r="AC690" i="6" s="1"/>
  <c r="Z692" i="6" l="1"/>
  <c r="AB691" i="6"/>
  <c r="AC691" i="6" s="1"/>
  <c r="Z693" i="6" l="1"/>
  <c r="AB692" i="6"/>
  <c r="AC692" i="6" s="1"/>
  <c r="Z694" i="6" l="1"/>
  <c r="AB693" i="6"/>
  <c r="AC693" i="6" s="1"/>
  <c r="Z695" i="6" l="1"/>
  <c r="AB694" i="6"/>
  <c r="AC694" i="6" s="1"/>
  <c r="Z696" i="6" l="1"/>
  <c r="AB695" i="6"/>
  <c r="AC695" i="6" s="1"/>
  <c r="Z697" i="6" l="1"/>
  <c r="AB696" i="6"/>
  <c r="AC696" i="6" s="1"/>
  <c r="Z698" i="6" l="1"/>
  <c r="AB697" i="6"/>
  <c r="AC697" i="6" s="1"/>
  <c r="Z699" i="6" l="1"/>
  <c r="AB698" i="6"/>
  <c r="AC698" i="6" s="1"/>
  <c r="Z700" i="6" l="1"/>
  <c r="AB699" i="6"/>
  <c r="AC699" i="6" s="1"/>
  <c r="Z701" i="6" l="1"/>
  <c r="AB700" i="6"/>
  <c r="AC700" i="6" s="1"/>
  <c r="Z702" i="6" l="1"/>
  <c r="AB701" i="6"/>
  <c r="AC701" i="6" s="1"/>
  <c r="Z703" i="6" l="1"/>
  <c r="AB702" i="6"/>
  <c r="AC702" i="6" s="1"/>
  <c r="Z704" i="6" l="1"/>
  <c r="AB703" i="6"/>
  <c r="AC703" i="6" s="1"/>
  <c r="Z705" i="6" l="1"/>
  <c r="AB704" i="6"/>
  <c r="AC704" i="6" s="1"/>
  <c r="Z706" i="6" l="1"/>
  <c r="AB705" i="6"/>
  <c r="AC705" i="6" s="1"/>
  <c r="Z707" i="6" l="1"/>
  <c r="AB706" i="6"/>
  <c r="AC706" i="6" s="1"/>
  <c r="Z708" i="6" l="1"/>
  <c r="AB707" i="6"/>
  <c r="AC707" i="6" s="1"/>
  <c r="Z709" i="6" l="1"/>
  <c r="AB708" i="6"/>
  <c r="AC708" i="6" s="1"/>
  <c r="Z710" i="6" l="1"/>
  <c r="AB709" i="6"/>
  <c r="AC709" i="6" s="1"/>
  <c r="Z711" i="6" l="1"/>
  <c r="AB710" i="6"/>
  <c r="AC710" i="6" s="1"/>
  <c r="Z712" i="6" l="1"/>
  <c r="AB711" i="6"/>
  <c r="AC711" i="6" s="1"/>
  <c r="Z713" i="6" l="1"/>
  <c r="AB712" i="6"/>
  <c r="AC712" i="6" s="1"/>
  <c r="Z714" i="6" l="1"/>
  <c r="AB713" i="6"/>
  <c r="AC713" i="6" s="1"/>
  <c r="Z715" i="6" l="1"/>
  <c r="AB714" i="6"/>
  <c r="AC714" i="6" s="1"/>
  <c r="Z716" i="6" l="1"/>
  <c r="AB715" i="6"/>
  <c r="AC715" i="6" s="1"/>
  <c r="Z717" i="6" l="1"/>
  <c r="AB716" i="6"/>
  <c r="AC716" i="6" s="1"/>
  <c r="Z718" i="6" l="1"/>
  <c r="AB717" i="6"/>
  <c r="AC717" i="6" s="1"/>
  <c r="Z719" i="6" l="1"/>
  <c r="AB718" i="6"/>
  <c r="AC718" i="6" s="1"/>
  <c r="Z720" i="6" l="1"/>
  <c r="AB719" i="6"/>
  <c r="AC719" i="6" s="1"/>
  <c r="Z721" i="6" l="1"/>
  <c r="AB720" i="6"/>
  <c r="AC720" i="6" s="1"/>
  <c r="Z722" i="6" l="1"/>
  <c r="AB721" i="6"/>
  <c r="AC721" i="6" s="1"/>
  <c r="Z723" i="6" l="1"/>
  <c r="AB722" i="6"/>
  <c r="AC722" i="6" s="1"/>
  <c r="Z724" i="6" l="1"/>
  <c r="AB723" i="6"/>
  <c r="AC723" i="6" s="1"/>
  <c r="Z725" i="6" l="1"/>
  <c r="AB724" i="6"/>
  <c r="AC724" i="6" s="1"/>
  <c r="Z726" i="6" l="1"/>
  <c r="AB725" i="6"/>
  <c r="AC725" i="6" s="1"/>
  <c r="Z727" i="6" l="1"/>
  <c r="AB726" i="6"/>
  <c r="AC726" i="6" s="1"/>
  <c r="Z728" i="6" l="1"/>
  <c r="AB727" i="6"/>
  <c r="AC727" i="6" s="1"/>
  <c r="Z729" i="6" l="1"/>
  <c r="AB728" i="6"/>
  <c r="AC728" i="6" s="1"/>
  <c r="Z730" i="6" l="1"/>
  <c r="AB729" i="6"/>
  <c r="AC729" i="6" s="1"/>
  <c r="Z731" i="6" l="1"/>
  <c r="AB730" i="6"/>
  <c r="AC730" i="6" s="1"/>
  <c r="Z732" i="6" l="1"/>
  <c r="AB731" i="6"/>
  <c r="AC731" i="6" s="1"/>
  <c r="Z733" i="6" l="1"/>
  <c r="AB732" i="6"/>
  <c r="AC732" i="6" s="1"/>
  <c r="AB733" i="6" l="1"/>
  <c r="AC733" i="6" s="1"/>
  <c r="Z734" i="6"/>
  <c r="Z735" i="6" l="1"/>
  <c r="AB734" i="6"/>
  <c r="AC734" i="6" s="1"/>
  <c r="Z736" i="6" l="1"/>
  <c r="AB735" i="6"/>
  <c r="AC735" i="6" s="1"/>
  <c r="Z737" i="6" l="1"/>
  <c r="AB736" i="6"/>
  <c r="AC736" i="6" s="1"/>
  <c r="Z738" i="6" l="1"/>
  <c r="AB737" i="6"/>
  <c r="AC737" i="6" s="1"/>
  <c r="Z739" i="6" l="1"/>
  <c r="AB738" i="6"/>
  <c r="AC738" i="6" s="1"/>
  <c r="Z740" i="6" l="1"/>
  <c r="AB739" i="6"/>
  <c r="AC739" i="6" s="1"/>
  <c r="Z741" i="6" l="1"/>
  <c r="AB740" i="6"/>
  <c r="AC740" i="6" s="1"/>
  <c r="Z742" i="6" l="1"/>
  <c r="AB741" i="6"/>
  <c r="AC741" i="6" s="1"/>
  <c r="Z743" i="6" l="1"/>
  <c r="AB742" i="6"/>
  <c r="AC742" i="6" s="1"/>
  <c r="Z744" i="6" l="1"/>
  <c r="AB743" i="6"/>
  <c r="AC743" i="6" s="1"/>
  <c r="Z745" i="6" l="1"/>
  <c r="AB744" i="6"/>
  <c r="AC744" i="6" s="1"/>
  <c r="Z746" i="6" l="1"/>
  <c r="AB745" i="6"/>
  <c r="AC745" i="6" s="1"/>
  <c r="Z747" i="6" l="1"/>
  <c r="AB746" i="6"/>
  <c r="AC746" i="6" s="1"/>
  <c r="Z748" i="6" l="1"/>
  <c r="AB747" i="6"/>
  <c r="AC747" i="6" s="1"/>
  <c r="Z749" i="6" l="1"/>
  <c r="AB748" i="6"/>
  <c r="AC748" i="6" s="1"/>
  <c r="Z750" i="6" l="1"/>
  <c r="AB749" i="6"/>
  <c r="AC749" i="6" s="1"/>
  <c r="Z751" i="6" l="1"/>
  <c r="AB750" i="6"/>
  <c r="AC750" i="6" s="1"/>
  <c r="Z752" i="6" l="1"/>
  <c r="AB751" i="6"/>
  <c r="AC751" i="6" s="1"/>
  <c r="Z753" i="6" l="1"/>
  <c r="AB752" i="6"/>
  <c r="AC752" i="6" s="1"/>
  <c r="Z754" i="6" l="1"/>
  <c r="AB753" i="6"/>
  <c r="AC753" i="6" s="1"/>
  <c r="Z755" i="6" l="1"/>
  <c r="AB754" i="6"/>
  <c r="AC754" i="6" s="1"/>
  <c r="Z756" i="6" l="1"/>
  <c r="AB755" i="6"/>
  <c r="AC755" i="6" s="1"/>
  <c r="AB756" i="6" l="1"/>
  <c r="AC756" i="6" s="1"/>
  <c r="Z757" i="6"/>
  <c r="Z758" i="6" l="1"/>
  <c r="AB757" i="6"/>
  <c r="AC757" i="6" s="1"/>
  <c r="Z759" i="6" l="1"/>
  <c r="AB758" i="6"/>
  <c r="AC758" i="6" s="1"/>
  <c r="Z760" i="6" l="1"/>
  <c r="AB759" i="6"/>
  <c r="AC759" i="6" s="1"/>
  <c r="Z761" i="6" l="1"/>
  <c r="AB760" i="6"/>
  <c r="AC760" i="6" s="1"/>
  <c r="Z762" i="6" l="1"/>
  <c r="AB761" i="6"/>
  <c r="AC761" i="6" s="1"/>
  <c r="Z763" i="6" l="1"/>
  <c r="AB762" i="6"/>
  <c r="AC762" i="6" s="1"/>
  <c r="Z764" i="6" l="1"/>
  <c r="AB763" i="6"/>
  <c r="AC763" i="6" s="1"/>
  <c r="Z765" i="6" l="1"/>
  <c r="AB764" i="6"/>
  <c r="AC764" i="6" s="1"/>
  <c r="Z766" i="6" l="1"/>
  <c r="AB765" i="6"/>
  <c r="AC765" i="6" s="1"/>
  <c r="Z767" i="6" l="1"/>
  <c r="AB766" i="6"/>
  <c r="AC766" i="6" s="1"/>
  <c r="Z768" i="6" l="1"/>
  <c r="AB767" i="6"/>
  <c r="AC767" i="6" s="1"/>
  <c r="Z769" i="6" l="1"/>
  <c r="AB768" i="6"/>
  <c r="AC768" i="6" s="1"/>
  <c r="Z770" i="6" l="1"/>
  <c r="AB769" i="6"/>
  <c r="AC769" i="6" s="1"/>
  <c r="Z771" i="6" l="1"/>
  <c r="AB770" i="6"/>
  <c r="AC770" i="6" s="1"/>
  <c r="Z772" i="6" l="1"/>
  <c r="AB771" i="6"/>
  <c r="AC771" i="6" s="1"/>
  <c r="Z773" i="6" l="1"/>
  <c r="AB772" i="6"/>
  <c r="AC772" i="6" s="1"/>
  <c r="Z774" i="6" l="1"/>
  <c r="AB773" i="6"/>
  <c r="AC773" i="6" s="1"/>
  <c r="Z775" i="6" l="1"/>
  <c r="AB774" i="6"/>
  <c r="AC774" i="6" s="1"/>
  <c r="Z776" i="6" l="1"/>
  <c r="AB775" i="6"/>
  <c r="AC775" i="6" s="1"/>
  <c r="Z777" i="6" l="1"/>
  <c r="AB776" i="6"/>
  <c r="AC776" i="6" s="1"/>
  <c r="Z778" i="6" l="1"/>
  <c r="AB777" i="6"/>
  <c r="AC777" i="6" s="1"/>
  <c r="Z779" i="6" l="1"/>
  <c r="AB778" i="6"/>
  <c r="AC778" i="6" s="1"/>
  <c r="Z780" i="6" l="1"/>
  <c r="AB779" i="6"/>
  <c r="AC779" i="6" s="1"/>
  <c r="Z781" i="6" l="1"/>
  <c r="AB780" i="6"/>
  <c r="AC780" i="6" s="1"/>
  <c r="Z782" i="6" l="1"/>
  <c r="AB781" i="6"/>
  <c r="AC781" i="6" s="1"/>
  <c r="Z783" i="6" l="1"/>
  <c r="AB782" i="6"/>
  <c r="AC782" i="6" s="1"/>
  <c r="Z784" i="6" l="1"/>
  <c r="AB783" i="6"/>
  <c r="AC783" i="6" s="1"/>
  <c r="Z785" i="6" l="1"/>
  <c r="AB784" i="6"/>
  <c r="AC784" i="6" s="1"/>
  <c r="Z786" i="6" l="1"/>
  <c r="AB785" i="6"/>
  <c r="AC785" i="6" s="1"/>
  <c r="Z787" i="6" l="1"/>
  <c r="AB786" i="6"/>
  <c r="AC786" i="6" s="1"/>
  <c r="Z788" i="6" l="1"/>
  <c r="AB787" i="6"/>
  <c r="AC787" i="6" s="1"/>
  <c r="Z789" i="6" l="1"/>
  <c r="AB788" i="6"/>
  <c r="AC788" i="6" s="1"/>
  <c r="Z790" i="6" l="1"/>
  <c r="AB789" i="6"/>
  <c r="AC789" i="6" s="1"/>
  <c r="Z791" i="6" l="1"/>
  <c r="AB790" i="6"/>
  <c r="AC790" i="6" s="1"/>
  <c r="Z792" i="6" l="1"/>
  <c r="AB791" i="6"/>
  <c r="AC791" i="6" s="1"/>
  <c r="Z793" i="6" l="1"/>
  <c r="AB792" i="6"/>
  <c r="AC792" i="6" s="1"/>
  <c r="Z794" i="6" l="1"/>
  <c r="AB793" i="6"/>
  <c r="AC793" i="6" s="1"/>
  <c r="Z795" i="6" l="1"/>
  <c r="AB794" i="6"/>
  <c r="AC794" i="6" s="1"/>
  <c r="Z796" i="6" l="1"/>
  <c r="AB795" i="6"/>
  <c r="AC795" i="6" s="1"/>
  <c r="Z797" i="6" l="1"/>
  <c r="AB796" i="6"/>
  <c r="AC796" i="6" s="1"/>
  <c r="Z798" i="6" l="1"/>
  <c r="AB797" i="6"/>
  <c r="AC797" i="6" s="1"/>
  <c r="Z799" i="6" l="1"/>
  <c r="AB798" i="6"/>
  <c r="AC798" i="6" s="1"/>
  <c r="Z800" i="6" l="1"/>
  <c r="AB799" i="6"/>
  <c r="AC799" i="6" s="1"/>
  <c r="Z801" i="6" l="1"/>
  <c r="AB800" i="6"/>
  <c r="AC800" i="6" s="1"/>
  <c r="Z802" i="6" l="1"/>
  <c r="AB801" i="6"/>
  <c r="AC801" i="6" s="1"/>
  <c r="Z803" i="6" l="1"/>
  <c r="AB802" i="6"/>
  <c r="AC802" i="6" s="1"/>
  <c r="Z804" i="6" l="1"/>
  <c r="AB803" i="6"/>
  <c r="AC803" i="6" s="1"/>
  <c r="Z805" i="6" l="1"/>
  <c r="AB804" i="6"/>
  <c r="AC804" i="6" s="1"/>
  <c r="Z806" i="6" l="1"/>
  <c r="AB805" i="6"/>
  <c r="AC805" i="6" s="1"/>
  <c r="Z807" i="6" l="1"/>
  <c r="AB806" i="6"/>
  <c r="AC806" i="6" s="1"/>
  <c r="Z808" i="6" l="1"/>
  <c r="AB807" i="6"/>
  <c r="AC807" i="6" s="1"/>
  <c r="Z809" i="6" l="1"/>
  <c r="AB808" i="6"/>
  <c r="AC808" i="6" s="1"/>
  <c r="Z810" i="6" l="1"/>
  <c r="AB809" i="6"/>
  <c r="AC809" i="6" s="1"/>
  <c r="Z811" i="6" l="1"/>
  <c r="AB810" i="6"/>
  <c r="AC810" i="6" s="1"/>
  <c r="Z812" i="6" l="1"/>
  <c r="AB811" i="6"/>
  <c r="AC811" i="6" s="1"/>
  <c r="Z813" i="6" l="1"/>
  <c r="AB812" i="6"/>
  <c r="AC812" i="6" s="1"/>
  <c r="Z814" i="6" l="1"/>
  <c r="AB813" i="6"/>
  <c r="AC813" i="6" s="1"/>
  <c r="Z815" i="6" l="1"/>
  <c r="AB814" i="6"/>
  <c r="AC814" i="6" s="1"/>
  <c r="Z816" i="6" l="1"/>
  <c r="AB815" i="6"/>
  <c r="AC815" i="6" s="1"/>
  <c r="Z817" i="6" l="1"/>
  <c r="AB816" i="6"/>
  <c r="AC816" i="6" s="1"/>
  <c r="Z818" i="6" l="1"/>
  <c r="AB817" i="6"/>
  <c r="AC817" i="6" s="1"/>
  <c r="Z819" i="6" l="1"/>
  <c r="AB818" i="6"/>
  <c r="AC818" i="6" s="1"/>
  <c r="Z820" i="6" l="1"/>
  <c r="AB819" i="6"/>
  <c r="AC819" i="6" s="1"/>
  <c r="Z821" i="6" l="1"/>
  <c r="AB820" i="6"/>
  <c r="AC820" i="6" s="1"/>
  <c r="Z822" i="6" l="1"/>
  <c r="AB821" i="6"/>
  <c r="AC821" i="6" s="1"/>
  <c r="Z823" i="6" l="1"/>
  <c r="AB822" i="6"/>
  <c r="AC822" i="6" s="1"/>
  <c r="Z824" i="6" l="1"/>
  <c r="AB823" i="6"/>
  <c r="AC823" i="6" s="1"/>
  <c r="Z825" i="6" l="1"/>
  <c r="AB824" i="6"/>
  <c r="AC824" i="6" s="1"/>
  <c r="Z826" i="6" l="1"/>
  <c r="AB825" i="6"/>
  <c r="AC825" i="6" s="1"/>
  <c r="Z827" i="6" l="1"/>
  <c r="AB826" i="6"/>
  <c r="AC826" i="6" s="1"/>
  <c r="Z828" i="6" l="1"/>
  <c r="AB827" i="6"/>
  <c r="AC827" i="6" s="1"/>
  <c r="Z829" i="6" l="1"/>
  <c r="AB828" i="6"/>
  <c r="AC828" i="6" s="1"/>
  <c r="Z830" i="6" l="1"/>
  <c r="AB829" i="6"/>
  <c r="AC829" i="6" s="1"/>
  <c r="Z831" i="6" l="1"/>
  <c r="AB830" i="6"/>
  <c r="AC830" i="6" s="1"/>
  <c r="Z832" i="6" l="1"/>
  <c r="AB831" i="6"/>
  <c r="AC831" i="6" s="1"/>
  <c r="Z833" i="6" l="1"/>
  <c r="AB832" i="6"/>
  <c r="AC832" i="6" s="1"/>
  <c r="Z834" i="6" l="1"/>
  <c r="AB833" i="6"/>
  <c r="AC833" i="6" s="1"/>
  <c r="Z835" i="6" l="1"/>
  <c r="AB834" i="6"/>
  <c r="AC834" i="6" s="1"/>
  <c r="Z836" i="6" l="1"/>
  <c r="AB835" i="6"/>
  <c r="AC835" i="6" s="1"/>
  <c r="Z837" i="6" l="1"/>
  <c r="AB836" i="6"/>
  <c r="AC836" i="6" s="1"/>
  <c r="Z838" i="6" l="1"/>
  <c r="AB837" i="6"/>
  <c r="AC837" i="6" s="1"/>
  <c r="Z839" i="6" l="1"/>
  <c r="AB838" i="6"/>
  <c r="AC838" i="6" s="1"/>
  <c r="Z840" i="6" l="1"/>
  <c r="AB839" i="6"/>
  <c r="AC839" i="6" s="1"/>
  <c r="Z841" i="6" l="1"/>
  <c r="AB840" i="6"/>
  <c r="AC840" i="6" s="1"/>
  <c r="Z842" i="6" l="1"/>
  <c r="AB841" i="6"/>
  <c r="AC841" i="6" s="1"/>
  <c r="Z843" i="6" l="1"/>
  <c r="AB842" i="6"/>
  <c r="AC842" i="6" s="1"/>
  <c r="Z844" i="6" l="1"/>
  <c r="AB843" i="6"/>
  <c r="AC843" i="6" s="1"/>
  <c r="Z845" i="6" l="1"/>
  <c r="AB844" i="6"/>
  <c r="AC844" i="6" s="1"/>
  <c r="Z846" i="6" l="1"/>
  <c r="AB845" i="6"/>
  <c r="AC845" i="6" s="1"/>
  <c r="Z847" i="6" l="1"/>
  <c r="AB846" i="6"/>
  <c r="AC846" i="6" s="1"/>
  <c r="Z848" i="6" l="1"/>
  <c r="AB847" i="6"/>
  <c r="AC847" i="6" s="1"/>
  <c r="Z849" i="6" l="1"/>
  <c r="AB848" i="6"/>
  <c r="AC848" i="6" s="1"/>
  <c r="Z850" i="6" l="1"/>
  <c r="AB849" i="6"/>
  <c r="AC849" i="6" s="1"/>
  <c r="Z851" i="6" l="1"/>
  <c r="AB850" i="6"/>
  <c r="AC850" i="6" s="1"/>
  <c r="Z852" i="6" l="1"/>
  <c r="AB851" i="6"/>
  <c r="AC851" i="6" s="1"/>
  <c r="Z853" i="6" l="1"/>
  <c r="AB852" i="6"/>
  <c r="AC852" i="6" s="1"/>
  <c r="Z854" i="6" l="1"/>
  <c r="AB853" i="6"/>
  <c r="AC853" i="6" s="1"/>
  <c r="Z855" i="6" l="1"/>
  <c r="AB854" i="6"/>
  <c r="AC854" i="6" s="1"/>
  <c r="Z856" i="6" l="1"/>
  <c r="AB855" i="6"/>
  <c r="AC855" i="6" s="1"/>
  <c r="Z857" i="6" l="1"/>
  <c r="AB856" i="6"/>
  <c r="AC856" i="6" s="1"/>
  <c r="Z858" i="6" l="1"/>
  <c r="AB857" i="6"/>
  <c r="AC857" i="6" s="1"/>
  <c r="Z859" i="6" l="1"/>
  <c r="AB858" i="6"/>
  <c r="AC858" i="6" s="1"/>
  <c r="Z860" i="6" l="1"/>
  <c r="AB859" i="6"/>
  <c r="AC859" i="6" s="1"/>
  <c r="Z861" i="6" l="1"/>
  <c r="AB860" i="6"/>
  <c r="AC860" i="6" s="1"/>
  <c r="Z862" i="6" l="1"/>
  <c r="AB861" i="6"/>
  <c r="AC861" i="6" s="1"/>
  <c r="Z863" i="6" l="1"/>
  <c r="AB862" i="6"/>
  <c r="AC862" i="6" s="1"/>
  <c r="Z864" i="6" l="1"/>
  <c r="AB863" i="6"/>
  <c r="AC863" i="6" s="1"/>
  <c r="Z865" i="6" l="1"/>
  <c r="AB864" i="6"/>
  <c r="AC864" i="6" s="1"/>
  <c r="Z866" i="6" l="1"/>
  <c r="AB865" i="6"/>
  <c r="AC865" i="6" s="1"/>
  <c r="Z867" i="6" l="1"/>
  <c r="AB866" i="6"/>
  <c r="AC866" i="6" s="1"/>
  <c r="Z868" i="6" l="1"/>
  <c r="AB867" i="6"/>
  <c r="AC867" i="6" s="1"/>
  <c r="Z869" i="6" l="1"/>
  <c r="AB868" i="6"/>
  <c r="AC868" i="6" s="1"/>
  <c r="Z870" i="6" l="1"/>
  <c r="AB869" i="6"/>
  <c r="AC869" i="6" s="1"/>
  <c r="Z871" i="6" l="1"/>
  <c r="AB870" i="6"/>
  <c r="AC870" i="6" s="1"/>
  <c r="Z872" i="6" l="1"/>
  <c r="AB871" i="6"/>
  <c r="AC871" i="6" s="1"/>
  <c r="Z873" i="6" l="1"/>
  <c r="AB872" i="6"/>
  <c r="AC872" i="6" s="1"/>
  <c r="Z874" i="6" l="1"/>
  <c r="AB873" i="6"/>
  <c r="AC873" i="6" s="1"/>
  <c r="Z875" i="6" l="1"/>
  <c r="AB874" i="6"/>
  <c r="AC874" i="6" s="1"/>
  <c r="Z876" i="6" l="1"/>
  <c r="AB875" i="6"/>
  <c r="AC875" i="6" s="1"/>
  <c r="Z877" i="6" l="1"/>
  <c r="AB876" i="6"/>
  <c r="AC876" i="6" s="1"/>
  <c r="Z878" i="6" l="1"/>
  <c r="AB877" i="6"/>
  <c r="AC877" i="6" s="1"/>
  <c r="Z879" i="6" l="1"/>
  <c r="AB878" i="6"/>
  <c r="AC878" i="6" s="1"/>
  <c r="Z880" i="6" l="1"/>
  <c r="AB879" i="6"/>
  <c r="AC879" i="6" s="1"/>
  <c r="Z881" i="6" l="1"/>
  <c r="AB880" i="6"/>
  <c r="AC880" i="6" s="1"/>
  <c r="Z882" i="6" l="1"/>
  <c r="AB881" i="6"/>
  <c r="AC881" i="6" s="1"/>
  <c r="Z883" i="6" l="1"/>
  <c r="AB882" i="6"/>
  <c r="AC882" i="6" s="1"/>
  <c r="Z884" i="6" l="1"/>
  <c r="AB883" i="6"/>
  <c r="AC883" i="6" s="1"/>
  <c r="Z885" i="6" l="1"/>
  <c r="AB884" i="6"/>
  <c r="AC884" i="6" s="1"/>
  <c r="Z886" i="6" l="1"/>
  <c r="AB885" i="6"/>
  <c r="AC885" i="6" s="1"/>
  <c r="Z887" i="6" l="1"/>
  <c r="AB886" i="6"/>
  <c r="AC886" i="6" s="1"/>
  <c r="Z888" i="6" l="1"/>
  <c r="AB887" i="6"/>
  <c r="AC887" i="6" s="1"/>
  <c r="Z889" i="6" l="1"/>
  <c r="AB888" i="6"/>
  <c r="AC888" i="6" s="1"/>
  <c r="Z890" i="6" l="1"/>
  <c r="AB889" i="6"/>
  <c r="AC889" i="6" s="1"/>
  <c r="Z891" i="6" l="1"/>
  <c r="AB890" i="6"/>
  <c r="AC890" i="6" s="1"/>
  <c r="Z892" i="6" l="1"/>
  <c r="AB891" i="6"/>
  <c r="AC891" i="6" s="1"/>
  <c r="Z893" i="6" l="1"/>
  <c r="AB892" i="6"/>
  <c r="AC892" i="6" s="1"/>
  <c r="Z894" i="6" l="1"/>
  <c r="AB893" i="6"/>
  <c r="AC893" i="6" s="1"/>
  <c r="Z895" i="6" l="1"/>
  <c r="AB894" i="6"/>
  <c r="AC894" i="6" s="1"/>
  <c r="Z896" i="6" l="1"/>
  <c r="AB895" i="6"/>
  <c r="AC895" i="6" s="1"/>
  <c r="Z897" i="6" l="1"/>
  <c r="AB896" i="6"/>
  <c r="AC896" i="6" s="1"/>
  <c r="Z898" i="6" l="1"/>
  <c r="AB897" i="6"/>
  <c r="AC897" i="6" s="1"/>
  <c r="Z899" i="6" l="1"/>
  <c r="AB898" i="6"/>
  <c r="AC898" i="6" s="1"/>
  <c r="Z900" i="6" l="1"/>
  <c r="AB899" i="6"/>
  <c r="AC899" i="6" s="1"/>
  <c r="Z901" i="6" l="1"/>
  <c r="AB900" i="6"/>
  <c r="AC900" i="6" s="1"/>
  <c r="Z902" i="6" l="1"/>
  <c r="AB901" i="6"/>
  <c r="AC901" i="6" s="1"/>
  <c r="Z903" i="6" l="1"/>
  <c r="AB902" i="6"/>
  <c r="AC902" i="6" s="1"/>
  <c r="Z904" i="6" l="1"/>
  <c r="AB903" i="6"/>
  <c r="AC903" i="6" s="1"/>
  <c r="Z905" i="6" l="1"/>
  <c r="AB904" i="6"/>
  <c r="AC904" i="6" s="1"/>
  <c r="Z906" i="6" l="1"/>
  <c r="AB905" i="6"/>
  <c r="AC905" i="6" s="1"/>
  <c r="Z907" i="6" l="1"/>
  <c r="AB906" i="6"/>
  <c r="AC906" i="6" s="1"/>
  <c r="Z908" i="6" l="1"/>
  <c r="AB907" i="6"/>
  <c r="AC907" i="6" s="1"/>
  <c r="Z909" i="6" l="1"/>
  <c r="AB908" i="6"/>
  <c r="AC908" i="6" s="1"/>
  <c r="Z910" i="6" l="1"/>
  <c r="AB909" i="6"/>
  <c r="AC909" i="6" s="1"/>
  <c r="Z911" i="6" l="1"/>
  <c r="AB910" i="6"/>
  <c r="AC910" i="6" s="1"/>
  <c r="Z912" i="6" l="1"/>
  <c r="AB911" i="6"/>
  <c r="AC911" i="6" s="1"/>
  <c r="Z913" i="6" l="1"/>
  <c r="AB912" i="6"/>
  <c r="AC912" i="6" s="1"/>
  <c r="Z914" i="6" l="1"/>
  <c r="AB913" i="6"/>
  <c r="AC913" i="6" s="1"/>
  <c r="Z915" i="6" l="1"/>
  <c r="AB914" i="6"/>
  <c r="AC914" i="6" s="1"/>
  <c r="Z916" i="6" l="1"/>
  <c r="AB915" i="6"/>
  <c r="AC915" i="6" s="1"/>
  <c r="Z917" i="6" l="1"/>
  <c r="AB916" i="6"/>
  <c r="AC916" i="6" s="1"/>
  <c r="Z918" i="6" l="1"/>
  <c r="AB917" i="6"/>
  <c r="AC917" i="6" s="1"/>
  <c r="Z919" i="6" l="1"/>
  <c r="AB918" i="6"/>
  <c r="AC918" i="6" s="1"/>
  <c r="Z920" i="6" l="1"/>
  <c r="AB919" i="6"/>
  <c r="AC919" i="6" s="1"/>
  <c r="Z921" i="6" l="1"/>
  <c r="AB920" i="6"/>
  <c r="AC920" i="6" s="1"/>
  <c r="Z922" i="6" l="1"/>
  <c r="AB921" i="6"/>
  <c r="AC921" i="6" s="1"/>
  <c r="Z923" i="6" l="1"/>
  <c r="AB922" i="6"/>
  <c r="AC922" i="6" s="1"/>
  <c r="Z924" i="6" l="1"/>
  <c r="AB923" i="6"/>
  <c r="AC923" i="6" s="1"/>
  <c r="Z925" i="6" l="1"/>
  <c r="AB924" i="6"/>
  <c r="AC924" i="6" s="1"/>
  <c r="Z926" i="6" l="1"/>
  <c r="AB925" i="6"/>
  <c r="AC925" i="6" s="1"/>
  <c r="Z927" i="6" l="1"/>
  <c r="AB926" i="6"/>
  <c r="AC926" i="6" s="1"/>
  <c r="Z928" i="6" l="1"/>
  <c r="AB927" i="6"/>
  <c r="AC927" i="6" s="1"/>
  <c r="Z929" i="6" l="1"/>
  <c r="AB928" i="6"/>
  <c r="AC928" i="6" s="1"/>
  <c r="Z930" i="6" l="1"/>
  <c r="AB929" i="6"/>
  <c r="AC929" i="6" s="1"/>
  <c r="Z931" i="6" l="1"/>
  <c r="AB930" i="6"/>
  <c r="AC930" i="6" s="1"/>
  <c r="Z932" i="6" l="1"/>
  <c r="AB931" i="6"/>
  <c r="AC931" i="6" s="1"/>
  <c r="Z933" i="6" l="1"/>
  <c r="AB932" i="6"/>
  <c r="AC932" i="6" s="1"/>
  <c r="Z934" i="6" l="1"/>
  <c r="AB933" i="6"/>
  <c r="AC933" i="6" s="1"/>
  <c r="Z935" i="6" l="1"/>
  <c r="AB934" i="6"/>
  <c r="AC934" i="6" s="1"/>
  <c r="Z936" i="6" l="1"/>
  <c r="AB935" i="6"/>
  <c r="AC935" i="6" s="1"/>
  <c r="Z937" i="6" l="1"/>
  <c r="AB936" i="6"/>
  <c r="AC936" i="6" s="1"/>
  <c r="Z938" i="6" l="1"/>
  <c r="AB937" i="6"/>
  <c r="AC937" i="6" s="1"/>
  <c r="Z939" i="6" l="1"/>
  <c r="AB938" i="6"/>
  <c r="AC938" i="6" s="1"/>
  <c r="Z940" i="6" l="1"/>
  <c r="AB939" i="6"/>
  <c r="AC939" i="6" s="1"/>
  <c r="Z941" i="6" l="1"/>
  <c r="AB940" i="6"/>
  <c r="AC940" i="6" s="1"/>
  <c r="Z942" i="6" l="1"/>
  <c r="AB941" i="6"/>
  <c r="AC941" i="6" s="1"/>
  <c r="Z943" i="6" l="1"/>
  <c r="AB942" i="6"/>
  <c r="AC942" i="6" s="1"/>
  <c r="Z944" i="6" l="1"/>
  <c r="AB943" i="6"/>
  <c r="AC943" i="6" s="1"/>
  <c r="Z945" i="6" l="1"/>
  <c r="AB944" i="6"/>
  <c r="AC944" i="6" s="1"/>
  <c r="Z946" i="6" l="1"/>
  <c r="AB945" i="6"/>
  <c r="AC945" i="6" s="1"/>
  <c r="Z947" i="6" l="1"/>
  <c r="AB946" i="6"/>
  <c r="AC946" i="6" s="1"/>
  <c r="Z948" i="6" l="1"/>
  <c r="AB947" i="6"/>
  <c r="AC947" i="6" s="1"/>
  <c r="Z949" i="6" l="1"/>
  <c r="AB948" i="6"/>
  <c r="AC948" i="6" s="1"/>
  <c r="Z950" i="6" l="1"/>
  <c r="AB949" i="6"/>
  <c r="AC949" i="6" s="1"/>
  <c r="Z951" i="6" l="1"/>
  <c r="AB950" i="6"/>
  <c r="AC950" i="6" s="1"/>
  <c r="Z952" i="6" l="1"/>
  <c r="AB951" i="6"/>
  <c r="AC951" i="6" s="1"/>
  <c r="Z953" i="6" l="1"/>
  <c r="AB952" i="6"/>
  <c r="AC952" i="6" s="1"/>
  <c r="Z954" i="6" l="1"/>
  <c r="AB953" i="6"/>
  <c r="AC953" i="6" s="1"/>
  <c r="Z955" i="6" l="1"/>
  <c r="AB954" i="6"/>
  <c r="AC954" i="6" s="1"/>
  <c r="Z956" i="6" l="1"/>
  <c r="AB955" i="6"/>
  <c r="AC955" i="6" s="1"/>
  <c r="Z957" i="6" l="1"/>
  <c r="AB956" i="6"/>
  <c r="AC956" i="6" s="1"/>
  <c r="Z958" i="6" l="1"/>
  <c r="AB957" i="6"/>
  <c r="AC957" i="6" s="1"/>
  <c r="Z959" i="6" l="1"/>
  <c r="AB958" i="6"/>
  <c r="AC958" i="6" s="1"/>
  <c r="Z960" i="6" l="1"/>
  <c r="AB959" i="6"/>
  <c r="AC959" i="6" s="1"/>
  <c r="Z961" i="6" l="1"/>
  <c r="AB960" i="6"/>
  <c r="AC960" i="6" s="1"/>
  <c r="Z962" i="6" l="1"/>
  <c r="AB961" i="6"/>
  <c r="AC961" i="6" s="1"/>
  <c r="Z963" i="6" l="1"/>
  <c r="AB962" i="6"/>
  <c r="AC962" i="6" s="1"/>
  <c r="Z964" i="6" l="1"/>
  <c r="AB963" i="6"/>
  <c r="AC963" i="6" s="1"/>
  <c r="Z965" i="6" l="1"/>
  <c r="AB964" i="6"/>
  <c r="AC964" i="6" s="1"/>
  <c r="Z966" i="6" l="1"/>
  <c r="AB965" i="6"/>
  <c r="AC965" i="6" s="1"/>
  <c r="Z967" i="6" l="1"/>
  <c r="AB966" i="6"/>
  <c r="AC966" i="6" s="1"/>
  <c r="Z968" i="6" l="1"/>
  <c r="AB967" i="6"/>
  <c r="AC967" i="6" s="1"/>
  <c r="Z969" i="6" l="1"/>
  <c r="AB968" i="6"/>
  <c r="AC968" i="6" s="1"/>
  <c r="Z970" i="6" l="1"/>
  <c r="AB969" i="6"/>
  <c r="AC969" i="6" s="1"/>
  <c r="Z971" i="6" l="1"/>
  <c r="AB970" i="6"/>
  <c r="AC970" i="6" s="1"/>
  <c r="Z972" i="6" l="1"/>
  <c r="AB971" i="6"/>
  <c r="AC971" i="6" s="1"/>
  <c r="Z973" i="6" l="1"/>
  <c r="AB972" i="6"/>
  <c r="AC972" i="6" s="1"/>
  <c r="Z974" i="6" l="1"/>
  <c r="AB973" i="6"/>
  <c r="AC973" i="6" s="1"/>
  <c r="Z975" i="6" l="1"/>
  <c r="AB974" i="6"/>
  <c r="AC974" i="6" s="1"/>
  <c r="Z976" i="6" l="1"/>
  <c r="AB975" i="6"/>
  <c r="AC975" i="6" s="1"/>
  <c r="Z977" i="6" l="1"/>
  <c r="AB976" i="6"/>
  <c r="AC976" i="6" s="1"/>
  <c r="Z978" i="6" l="1"/>
  <c r="AB977" i="6"/>
  <c r="AC977" i="6" s="1"/>
  <c r="Z979" i="6" l="1"/>
  <c r="AB978" i="6"/>
  <c r="AC978" i="6" s="1"/>
  <c r="Z980" i="6" l="1"/>
  <c r="AB979" i="6"/>
  <c r="AC979" i="6" s="1"/>
  <c r="Z981" i="6" l="1"/>
  <c r="AB980" i="6"/>
  <c r="AC980" i="6" s="1"/>
  <c r="Z982" i="6" l="1"/>
  <c r="AB981" i="6"/>
  <c r="AC981" i="6" s="1"/>
  <c r="Z983" i="6" l="1"/>
  <c r="AB982" i="6"/>
  <c r="AC982" i="6" s="1"/>
  <c r="Z984" i="6" l="1"/>
  <c r="AB983" i="6"/>
  <c r="AC983" i="6" s="1"/>
  <c r="Z985" i="6" l="1"/>
  <c r="AB984" i="6"/>
  <c r="AC984" i="6" s="1"/>
  <c r="Z986" i="6" l="1"/>
  <c r="AB985" i="6"/>
  <c r="AC985" i="6" s="1"/>
  <c r="Z987" i="6" l="1"/>
  <c r="AB986" i="6"/>
  <c r="AC986" i="6" s="1"/>
  <c r="Z988" i="6" l="1"/>
  <c r="AB987" i="6"/>
  <c r="AC987" i="6" s="1"/>
  <c r="Z989" i="6" l="1"/>
  <c r="AB988" i="6"/>
  <c r="AC988" i="6" s="1"/>
  <c r="Z990" i="6" l="1"/>
  <c r="AB989" i="6"/>
  <c r="AC989" i="6" s="1"/>
  <c r="Z991" i="6" l="1"/>
  <c r="AB990" i="6"/>
  <c r="AC990" i="6" s="1"/>
  <c r="Z992" i="6" l="1"/>
  <c r="AB991" i="6"/>
  <c r="AC991" i="6" s="1"/>
  <c r="Z993" i="6" l="1"/>
  <c r="AB992" i="6"/>
  <c r="AC992" i="6" s="1"/>
  <c r="Z994" i="6" l="1"/>
  <c r="AB993" i="6"/>
  <c r="AC993" i="6" s="1"/>
  <c r="Z995" i="6" l="1"/>
  <c r="AB994" i="6"/>
  <c r="AC994" i="6" s="1"/>
  <c r="Z996" i="6" l="1"/>
  <c r="AB995" i="6"/>
  <c r="AC995" i="6" s="1"/>
  <c r="Z997" i="6" l="1"/>
  <c r="AB996" i="6"/>
  <c r="AC996" i="6" s="1"/>
  <c r="Z998" i="6" l="1"/>
  <c r="AB997" i="6"/>
  <c r="AC997" i="6" s="1"/>
  <c r="Z999" i="6" l="1"/>
  <c r="AB998" i="6"/>
  <c r="AC998" i="6" s="1"/>
  <c r="Z1000" i="6" l="1"/>
  <c r="AB999" i="6"/>
  <c r="AC999" i="6" s="1"/>
  <c r="Z1001" i="6" l="1"/>
  <c r="AB1000" i="6"/>
  <c r="AC1000" i="6" s="1"/>
  <c r="Z1002" i="6" l="1"/>
  <c r="AB1001" i="6"/>
  <c r="AC1001" i="6" s="1"/>
  <c r="Z1003" i="6" l="1"/>
  <c r="AB1002" i="6"/>
  <c r="AC1002" i="6" s="1"/>
  <c r="Z1004" i="6" l="1"/>
  <c r="AB1003" i="6"/>
  <c r="AC1003" i="6" s="1"/>
  <c r="Z1005" i="6" l="1"/>
  <c r="AB1004" i="6"/>
  <c r="AC1004" i="6" s="1"/>
  <c r="Z1006" i="6" l="1"/>
  <c r="AB1005" i="6"/>
  <c r="AC1005" i="6" s="1"/>
  <c r="Z1007" i="6" l="1"/>
  <c r="AB1006" i="6"/>
  <c r="AC1006" i="6" s="1"/>
  <c r="Z1008" i="6" l="1"/>
  <c r="AB1007" i="6"/>
  <c r="AC1007" i="6" s="1"/>
  <c r="Z1009" i="6" l="1"/>
  <c r="AB1008" i="6"/>
  <c r="AC1008" i="6" s="1"/>
  <c r="Z1010" i="6" l="1"/>
  <c r="AB1009" i="6"/>
  <c r="AC1009" i="6" s="1"/>
  <c r="Z1011" i="6" l="1"/>
  <c r="AB1010" i="6"/>
  <c r="AC1010" i="6" s="1"/>
  <c r="Z1012" i="6" l="1"/>
  <c r="AB1011" i="6"/>
  <c r="AC1011" i="6" s="1"/>
  <c r="Z1013" i="6" l="1"/>
  <c r="AB1012" i="6"/>
  <c r="AC1012" i="6" s="1"/>
  <c r="Z1014" i="6" l="1"/>
  <c r="AB1013" i="6"/>
  <c r="AC1013" i="6" s="1"/>
  <c r="Z1015" i="6" l="1"/>
  <c r="AB1014" i="6"/>
  <c r="AC1014" i="6" s="1"/>
  <c r="Z1016" i="6" l="1"/>
  <c r="AB1015" i="6"/>
  <c r="AC1015" i="6" s="1"/>
  <c r="Z1017" i="6" l="1"/>
  <c r="AB1016" i="6"/>
  <c r="AC1016" i="6" s="1"/>
  <c r="Z1018" i="6" l="1"/>
  <c r="AB1017" i="6"/>
  <c r="AC1017" i="6" s="1"/>
  <c r="Z1019" i="6" l="1"/>
  <c r="AB1018" i="6"/>
  <c r="AC1018" i="6" s="1"/>
  <c r="Z1020" i="6" l="1"/>
  <c r="AB1019" i="6"/>
  <c r="AC1019" i="6" s="1"/>
  <c r="Z1021" i="6" l="1"/>
  <c r="AB1020" i="6"/>
  <c r="AC1020" i="6" s="1"/>
  <c r="Z1022" i="6" l="1"/>
  <c r="AB1021" i="6"/>
  <c r="AC1021" i="6" s="1"/>
  <c r="Z1023" i="6" l="1"/>
  <c r="AB1022" i="6"/>
  <c r="AC1022" i="6" s="1"/>
  <c r="Z1024" i="6" l="1"/>
  <c r="AB1023" i="6"/>
  <c r="AC1023" i="6" s="1"/>
  <c r="Z1025" i="6" l="1"/>
  <c r="AB1024" i="6"/>
  <c r="AC1024" i="6" s="1"/>
  <c r="Z1026" i="6" l="1"/>
  <c r="AB1025" i="6"/>
  <c r="AC1025" i="6" s="1"/>
  <c r="Z1027" i="6" l="1"/>
  <c r="AB1026" i="6"/>
  <c r="AC1026" i="6" s="1"/>
  <c r="Z1028" i="6" l="1"/>
  <c r="AB1027" i="6"/>
  <c r="AC1027" i="6" s="1"/>
  <c r="Z1029" i="6" l="1"/>
  <c r="AB1028" i="6"/>
  <c r="AC1028" i="6" s="1"/>
  <c r="Z1030" i="6" l="1"/>
  <c r="AB1029" i="6"/>
  <c r="AC1029" i="6" s="1"/>
  <c r="Z1031" i="6" l="1"/>
  <c r="AB1030" i="6"/>
  <c r="AC1030" i="6" s="1"/>
  <c r="Z1032" i="6" l="1"/>
  <c r="AB1031" i="6"/>
  <c r="AC1031" i="6" s="1"/>
  <c r="Z1033" i="6" l="1"/>
  <c r="AB1032" i="6"/>
  <c r="AC1032" i="6" s="1"/>
  <c r="Z1034" i="6" l="1"/>
  <c r="AB1033" i="6"/>
  <c r="AC1033" i="6" s="1"/>
  <c r="Z1035" i="6" l="1"/>
  <c r="AB1034" i="6"/>
  <c r="AC1034" i="6" s="1"/>
  <c r="Z1036" i="6" l="1"/>
  <c r="AB1035" i="6"/>
  <c r="AC1035" i="6" s="1"/>
  <c r="Z1037" i="6" l="1"/>
  <c r="AB1036" i="6"/>
  <c r="AC1036" i="6" s="1"/>
  <c r="Z1038" i="6" l="1"/>
  <c r="AB1037" i="6"/>
  <c r="AC1037" i="6" s="1"/>
  <c r="Z1039" i="6" l="1"/>
  <c r="AB1038" i="6"/>
  <c r="AC1038" i="6" s="1"/>
  <c r="Z1040" i="6" l="1"/>
  <c r="AB1039" i="6"/>
  <c r="AC1039" i="6" s="1"/>
  <c r="Z1041" i="6" l="1"/>
  <c r="AB1040" i="6"/>
  <c r="AC1040" i="6" s="1"/>
  <c r="Z1042" i="6" l="1"/>
  <c r="AB1041" i="6"/>
  <c r="AC1041" i="6" s="1"/>
  <c r="Z1043" i="6" l="1"/>
  <c r="AB1042" i="6"/>
  <c r="AC1042" i="6" s="1"/>
  <c r="Z1044" i="6" l="1"/>
  <c r="AB1043" i="6"/>
  <c r="AC1043" i="6" s="1"/>
  <c r="Z1045" i="6" l="1"/>
  <c r="AB1044" i="6"/>
  <c r="AC1044" i="6" s="1"/>
  <c r="Z1046" i="6" l="1"/>
  <c r="AB1045" i="6"/>
  <c r="AC1045" i="6" s="1"/>
  <c r="Z1047" i="6" l="1"/>
  <c r="AB1046" i="6"/>
  <c r="AC1046" i="6" s="1"/>
  <c r="Z1048" i="6" l="1"/>
  <c r="AB1047" i="6"/>
  <c r="AC1047" i="6" s="1"/>
  <c r="Z1049" i="6" l="1"/>
  <c r="AB1048" i="6"/>
  <c r="AC1048" i="6" s="1"/>
  <c r="Z1050" i="6" l="1"/>
  <c r="AB1049" i="6"/>
  <c r="AC1049" i="6" s="1"/>
  <c r="Z1051" i="6" l="1"/>
  <c r="AB1050" i="6"/>
  <c r="AC1050" i="6" s="1"/>
  <c r="Z1052" i="6" l="1"/>
  <c r="AB1051" i="6"/>
  <c r="AC1051" i="6" s="1"/>
  <c r="Z1053" i="6" l="1"/>
  <c r="AB1052" i="6"/>
  <c r="AC1052" i="6" s="1"/>
  <c r="Z1054" i="6" l="1"/>
  <c r="AB1053" i="6"/>
  <c r="AC1053" i="6" s="1"/>
  <c r="Z1055" i="6" l="1"/>
  <c r="AB1054" i="6"/>
  <c r="AC1054" i="6" s="1"/>
  <c r="Z1056" i="6" l="1"/>
  <c r="AB1055" i="6"/>
  <c r="AC1055" i="6" s="1"/>
  <c r="Z1057" i="6" l="1"/>
  <c r="AB1056" i="6"/>
  <c r="AC1056" i="6" s="1"/>
  <c r="Z1058" i="6" l="1"/>
  <c r="AB1057" i="6"/>
  <c r="AC1057" i="6" s="1"/>
  <c r="Z1059" i="6" l="1"/>
  <c r="AB1058" i="6"/>
  <c r="AC1058" i="6" s="1"/>
  <c r="Z1060" i="6" l="1"/>
  <c r="AB1059" i="6"/>
  <c r="AC1059" i="6" s="1"/>
  <c r="Z1061" i="6" l="1"/>
  <c r="AB1060" i="6"/>
  <c r="AC1060" i="6" s="1"/>
  <c r="Z1062" i="6" l="1"/>
  <c r="AB1061" i="6"/>
  <c r="AC1061" i="6" s="1"/>
  <c r="Z1063" i="6" l="1"/>
  <c r="AB1062" i="6"/>
  <c r="AC1062" i="6" s="1"/>
  <c r="Z1064" i="6" l="1"/>
  <c r="AB1063" i="6"/>
  <c r="AC1063" i="6" s="1"/>
  <c r="Z1065" i="6" l="1"/>
  <c r="AB1064" i="6"/>
  <c r="AC1064" i="6" s="1"/>
  <c r="Z1066" i="6" l="1"/>
  <c r="AB1065" i="6"/>
  <c r="AC1065" i="6" s="1"/>
  <c r="Z1067" i="6" l="1"/>
  <c r="AB1066" i="6"/>
  <c r="AC1066" i="6" s="1"/>
  <c r="Z1068" i="6" l="1"/>
  <c r="AB1067" i="6"/>
  <c r="AC1067" i="6" s="1"/>
  <c r="Z1069" i="6" l="1"/>
  <c r="AB1068" i="6"/>
  <c r="AC1068" i="6" s="1"/>
  <c r="Z1070" i="6" l="1"/>
  <c r="AB1069" i="6"/>
  <c r="AC1069" i="6" s="1"/>
  <c r="Z1071" i="6" l="1"/>
  <c r="AB1070" i="6"/>
  <c r="AC1070" i="6" s="1"/>
  <c r="Z1072" i="6" l="1"/>
  <c r="AB1071" i="6"/>
  <c r="AC1071" i="6" s="1"/>
  <c r="Z1073" i="6" l="1"/>
  <c r="AB1072" i="6"/>
  <c r="AC1072" i="6" s="1"/>
  <c r="Z1074" i="6" l="1"/>
  <c r="AB1073" i="6"/>
  <c r="AC1073" i="6" s="1"/>
  <c r="Z1075" i="6" l="1"/>
  <c r="AB1074" i="6"/>
  <c r="AC1074" i="6" s="1"/>
  <c r="Z1076" i="6" l="1"/>
  <c r="AB1075" i="6"/>
  <c r="AC1075" i="6" s="1"/>
  <c r="Z1077" i="6" l="1"/>
  <c r="AB1076" i="6"/>
  <c r="AC1076" i="6" s="1"/>
  <c r="Z1078" i="6" l="1"/>
  <c r="AB1077" i="6"/>
  <c r="AC1077" i="6" s="1"/>
  <c r="Z1079" i="6" l="1"/>
  <c r="AB1078" i="6"/>
  <c r="AC1078" i="6" s="1"/>
  <c r="Z1080" i="6" l="1"/>
  <c r="AB1079" i="6"/>
  <c r="AC1079" i="6" s="1"/>
  <c r="Z1081" i="6" l="1"/>
  <c r="AB1080" i="6"/>
  <c r="AC1080" i="6" s="1"/>
  <c r="Z1082" i="6" l="1"/>
  <c r="AB1081" i="6"/>
  <c r="AC1081" i="6" s="1"/>
  <c r="Z1083" i="6" l="1"/>
  <c r="AB1082" i="6"/>
  <c r="AC1082" i="6" s="1"/>
  <c r="Z1084" i="6" l="1"/>
  <c r="AB1083" i="6"/>
  <c r="AC1083" i="6" s="1"/>
  <c r="Z1085" i="6" l="1"/>
  <c r="AB1084" i="6"/>
  <c r="AC1084" i="6" s="1"/>
  <c r="Z1086" i="6" l="1"/>
  <c r="AB1085" i="6"/>
  <c r="AC1085" i="6" s="1"/>
  <c r="Z1087" i="6" l="1"/>
  <c r="AB1086" i="6"/>
  <c r="AC1086" i="6" s="1"/>
  <c r="Z1088" i="6" l="1"/>
  <c r="AB1087" i="6"/>
  <c r="AC1087" i="6" s="1"/>
  <c r="Z1089" i="6" l="1"/>
  <c r="AB1088" i="6"/>
  <c r="AC1088" i="6" s="1"/>
  <c r="Z1090" i="6" l="1"/>
  <c r="AB1089" i="6"/>
  <c r="AC1089" i="6" s="1"/>
  <c r="Z1091" i="6" l="1"/>
  <c r="AB1090" i="6"/>
  <c r="AC1090" i="6" s="1"/>
  <c r="Z1092" i="6" l="1"/>
  <c r="AB1091" i="6"/>
  <c r="AC1091" i="6" s="1"/>
  <c r="Z1093" i="6" l="1"/>
  <c r="AB1092" i="6"/>
  <c r="AC1092" i="6" s="1"/>
  <c r="Z1094" i="6" l="1"/>
  <c r="AB1093" i="6"/>
  <c r="AC1093" i="6" s="1"/>
  <c r="Z1095" i="6" l="1"/>
  <c r="AB1094" i="6"/>
  <c r="AC1094" i="6" s="1"/>
  <c r="Z1096" i="6" l="1"/>
  <c r="AB1095" i="6"/>
  <c r="AC1095" i="6" s="1"/>
  <c r="Z1097" i="6" l="1"/>
  <c r="AB1096" i="6"/>
  <c r="AC1096" i="6" s="1"/>
  <c r="Z1098" i="6" l="1"/>
  <c r="AB1097" i="6"/>
  <c r="AC1097" i="6" s="1"/>
  <c r="Z1099" i="6" l="1"/>
  <c r="AB1098" i="6"/>
  <c r="AC1098" i="6" s="1"/>
  <c r="Z1100" i="6" l="1"/>
  <c r="AB1099" i="6"/>
  <c r="AC1099" i="6" s="1"/>
  <c r="Z1101" i="6" l="1"/>
  <c r="AB1100" i="6"/>
  <c r="AC1100" i="6" s="1"/>
  <c r="Z1102" i="6" l="1"/>
  <c r="AB1101" i="6"/>
  <c r="AC1101" i="6" s="1"/>
  <c r="Z1103" i="6" l="1"/>
  <c r="AB1102" i="6"/>
  <c r="AC1102" i="6" s="1"/>
  <c r="Z1104" i="6" l="1"/>
  <c r="AB1103" i="6"/>
  <c r="AC1103" i="6" s="1"/>
  <c r="Z1105" i="6" l="1"/>
  <c r="AB1104" i="6"/>
  <c r="AC1104" i="6" s="1"/>
  <c r="Z1106" i="6" l="1"/>
  <c r="AB1105" i="6"/>
  <c r="AC1105" i="6" s="1"/>
  <c r="Z1107" i="6" l="1"/>
  <c r="AB1106" i="6"/>
  <c r="AC1106" i="6" s="1"/>
  <c r="Z1108" i="6" l="1"/>
  <c r="AB1107" i="6"/>
  <c r="AC1107" i="6" s="1"/>
  <c r="Z1109" i="6" l="1"/>
  <c r="AB1108" i="6"/>
  <c r="AC1108" i="6" s="1"/>
  <c r="Z1110" i="6" l="1"/>
  <c r="AB1109" i="6"/>
  <c r="AC1109" i="6" s="1"/>
  <c r="Z1111" i="6" l="1"/>
  <c r="AB1110" i="6"/>
  <c r="AC1110" i="6" s="1"/>
  <c r="Z1112" i="6" l="1"/>
  <c r="AB1111" i="6"/>
  <c r="AC1111" i="6" s="1"/>
  <c r="Z1113" i="6" l="1"/>
  <c r="AB1112" i="6"/>
  <c r="AC1112" i="6" s="1"/>
  <c r="Z1114" i="6" l="1"/>
  <c r="AB1113" i="6"/>
  <c r="AC1113" i="6" s="1"/>
  <c r="Z1115" i="6" l="1"/>
  <c r="AB1114" i="6"/>
  <c r="AC1114" i="6" s="1"/>
  <c r="Z1116" i="6" l="1"/>
  <c r="AB1115" i="6"/>
  <c r="AC1115" i="6" s="1"/>
  <c r="Z1117" i="6" l="1"/>
  <c r="AB1116" i="6"/>
  <c r="AC1116" i="6" s="1"/>
  <c r="Z1118" i="6" l="1"/>
  <c r="AB1117" i="6"/>
  <c r="AC1117" i="6" s="1"/>
  <c r="Z1119" i="6" l="1"/>
  <c r="AB1118" i="6"/>
  <c r="AC1118" i="6" s="1"/>
  <c r="Z1120" i="6" l="1"/>
  <c r="AB1119" i="6"/>
  <c r="AC1119" i="6" s="1"/>
  <c r="Z1121" i="6" l="1"/>
  <c r="AB1120" i="6"/>
  <c r="AC1120" i="6" s="1"/>
  <c r="Z1122" i="6" l="1"/>
  <c r="AB1121" i="6"/>
  <c r="AC1121" i="6" s="1"/>
  <c r="Z1123" i="6" l="1"/>
  <c r="AB1122" i="6"/>
  <c r="AC1122" i="6" s="1"/>
  <c r="Z1124" i="6" l="1"/>
  <c r="AB1123" i="6"/>
  <c r="AC1123" i="6" s="1"/>
  <c r="Z1125" i="6" l="1"/>
  <c r="AB1124" i="6"/>
  <c r="AC1124" i="6" s="1"/>
  <c r="Z1126" i="6" l="1"/>
  <c r="AB1125" i="6"/>
  <c r="AC1125" i="6" s="1"/>
  <c r="Z1127" i="6" l="1"/>
  <c r="AB1126" i="6"/>
  <c r="AC1126" i="6" s="1"/>
  <c r="Z1128" i="6" l="1"/>
  <c r="AB1127" i="6"/>
  <c r="AC1127" i="6" s="1"/>
  <c r="Z1129" i="6" l="1"/>
  <c r="AB1128" i="6"/>
  <c r="AC1128" i="6" s="1"/>
  <c r="Z1130" i="6" l="1"/>
  <c r="AB1129" i="6"/>
  <c r="AC1129" i="6" s="1"/>
  <c r="Z1131" i="6" l="1"/>
  <c r="AB1130" i="6"/>
  <c r="AC1130" i="6" s="1"/>
  <c r="Z1132" i="6" l="1"/>
  <c r="AB1131" i="6"/>
  <c r="AC1131" i="6" s="1"/>
  <c r="Z1133" i="6" l="1"/>
  <c r="AB1132" i="6"/>
  <c r="AC1132" i="6" s="1"/>
  <c r="Z1134" i="6" l="1"/>
  <c r="AB1133" i="6"/>
  <c r="AC1133" i="6" s="1"/>
  <c r="Z1135" i="6" l="1"/>
  <c r="AB1134" i="6"/>
  <c r="AC1134" i="6" s="1"/>
  <c r="Z1136" i="6" l="1"/>
  <c r="AB1135" i="6"/>
  <c r="AC1135" i="6" s="1"/>
  <c r="Z1137" i="6" l="1"/>
  <c r="AB1136" i="6"/>
  <c r="AC1136" i="6" s="1"/>
  <c r="Z1138" i="6" l="1"/>
  <c r="AB1137" i="6"/>
  <c r="AC1137" i="6" s="1"/>
  <c r="Z1139" i="6" l="1"/>
  <c r="AB1138" i="6"/>
  <c r="AC1138" i="6" s="1"/>
  <c r="AB1139" i="6" l="1"/>
  <c r="AC1139" i="6" s="1"/>
  <c r="Z1140" i="6"/>
  <c r="Z1141" i="6" l="1"/>
  <c r="AB1140" i="6"/>
  <c r="AC1140" i="6" s="1"/>
  <c r="Z1142" i="6" l="1"/>
  <c r="AB1141" i="6"/>
  <c r="AC1141" i="6" s="1"/>
  <c r="Z1143" i="6" l="1"/>
  <c r="AB1142" i="6"/>
  <c r="AC1142" i="6" s="1"/>
  <c r="Z1144" i="6" l="1"/>
  <c r="AB1143" i="6"/>
  <c r="AC1143" i="6" s="1"/>
  <c r="Z1145" i="6" l="1"/>
  <c r="AB1144" i="6"/>
  <c r="AC1144" i="6" s="1"/>
  <c r="Z1146" i="6" l="1"/>
  <c r="AB1145" i="6"/>
  <c r="AC1145" i="6" s="1"/>
  <c r="Z1147" i="6" l="1"/>
  <c r="AB1146" i="6"/>
  <c r="AC1146" i="6" s="1"/>
  <c r="Z1148" i="6" l="1"/>
  <c r="AB1147" i="6"/>
  <c r="AC1147" i="6" s="1"/>
  <c r="Z1149" i="6" l="1"/>
  <c r="AB1148" i="6"/>
  <c r="AC1148" i="6" s="1"/>
  <c r="Z1150" i="6" l="1"/>
  <c r="AB1149" i="6"/>
  <c r="AC1149" i="6" s="1"/>
  <c r="Z1151" i="6" l="1"/>
  <c r="AB1150" i="6"/>
  <c r="AC1150" i="6" s="1"/>
  <c r="Z1152" i="6" l="1"/>
  <c r="AB1151" i="6"/>
  <c r="AC1151" i="6" s="1"/>
  <c r="Z1153" i="6" l="1"/>
  <c r="AB1152" i="6"/>
  <c r="AC1152" i="6" s="1"/>
  <c r="Z1154" i="6" l="1"/>
  <c r="AB1153" i="6"/>
  <c r="AC1153" i="6" s="1"/>
  <c r="Z1155" i="6" l="1"/>
  <c r="AB1154" i="6"/>
  <c r="AC1154" i="6" s="1"/>
  <c r="Z1156" i="6" l="1"/>
  <c r="AB1155" i="6"/>
  <c r="AC1155" i="6" s="1"/>
  <c r="Z1157" i="6" l="1"/>
  <c r="AB1156" i="6"/>
  <c r="AC1156" i="6" s="1"/>
  <c r="Z1158" i="6" l="1"/>
  <c r="AB1157" i="6"/>
  <c r="AC1157" i="6" s="1"/>
  <c r="Z1159" i="6" l="1"/>
  <c r="AB1158" i="6"/>
  <c r="AC1158" i="6" s="1"/>
  <c r="Z1160" i="6" l="1"/>
  <c r="AB1159" i="6"/>
  <c r="AC1159" i="6" s="1"/>
  <c r="Z1161" i="6" l="1"/>
  <c r="AB1160" i="6"/>
  <c r="AC1160" i="6" s="1"/>
  <c r="Z1162" i="6" l="1"/>
  <c r="AB1161" i="6"/>
  <c r="AC1161" i="6" s="1"/>
  <c r="Z1163" i="6" l="1"/>
  <c r="AB1162" i="6"/>
  <c r="AC1162" i="6" s="1"/>
  <c r="Z1164" i="6" l="1"/>
  <c r="AB1163" i="6"/>
  <c r="AC1163" i="6" s="1"/>
  <c r="Z1165" i="6" l="1"/>
  <c r="AB1164" i="6"/>
  <c r="AC1164" i="6" s="1"/>
  <c r="Z1166" i="6" l="1"/>
  <c r="AB1165" i="6"/>
  <c r="AC1165" i="6" s="1"/>
  <c r="Z1167" i="6" l="1"/>
  <c r="AB1166" i="6"/>
  <c r="AC1166" i="6" s="1"/>
  <c r="Z1168" i="6" l="1"/>
  <c r="AB1167" i="6"/>
  <c r="AC1167" i="6" s="1"/>
  <c r="Z1169" i="6" l="1"/>
  <c r="AB1168" i="6"/>
  <c r="AC1168" i="6" s="1"/>
  <c r="Z1170" i="6" l="1"/>
  <c r="AB1169" i="6"/>
  <c r="AC1169" i="6" s="1"/>
  <c r="Z1171" i="6" l="1"/>
  <c r="AB1170" i="6"/>
  <c r="AC1170" i="6" s="1"/>
  <c r="Z1172" i="6" l="1"/>
  <c r="AB1171" i="6"/>
  <c r="AC1171" i="6" s="1"/>
  <c r="Z1173" i="6" l="1"/>
  <c r="AB1172" i="6"/>
  <c r="AC1172" i="6" s="1"/>
  <c r="Z1174" i="6" l="1"/>
  <c r="AB1173" i="6"/>
  <c r="AC1173" i="6" s="1"/>
  <c r="Z1175" i="6" l="1"/>
  <c r="AB1174" i="6"/>
  <c r="AC1174" i="6" s="1"/>
  <c r="Z1176" i="6" l="1"/>
  <c r="AB1175" i="6"/>
  <c r="AC1175" i="6" s="1"/>
  <c r="Z1177" i="6" l="1"/>
  <c r="AB1176" i="6"/>
  <c r="AC1176" i="6" s="1"/>
  <c r="Z1178" i="6" l="1"/>
  <c r="AB1177" i="6"/>
  <c r="AC1177" i="6" s="1"/>
  <c r="Z1179" i="6" l="1"/>
  <c r="AB1178" i="6"/>
  <c r="AC1178" i="6" s="1"/>
  <c r="Z1180" i="6" l="1"/>
  <c r="AB1179" i="6"/>
  <c r="AC1179" i="6" s="1"/>
  <c r="Z1181" i="6" l="1"/>
  <c r="AB1180" i="6"/>
  <c r="AC1180" i="6" s="1"/>
  <c r="Z1182" i="6" l="1"/>
  <c r="AB1181" i="6"/>
  <c r="AC1181" i="6" s="1"/>
  <c r="Z1183" i="6" l="1"/>
  <c r="AB1182" i="6"/>
  <c r="AC1182" i="6" s="1"/>
  <c r="Z1184" i="6" l="1"/>
  <c r="AB1183" i="6"/>
  <c r="AC1183" i="6" s="1"/>
  <c r="Z1185" i="6" l="1"/>
  <c r="AB1184" i="6"/>
  <c r="AC1184" i="6" s="1"/>
  <c r="Z1186" i="6" l="1"/>
  <c r="AB1185" i="6"/>
  <c r="AC1185" i="6" s="1"/>
  <c r="Z1187" i="6" l="1"/>
  <c r="AB1186" i="6"/>
  <c r="AC1186" i="6" s="1"/>
  <c r="Z1188" i="6" l="1"/>
  <c r="AB1187" i="6"/>
  <c r="AC1187" i="6" s="1"/>
  <c r="Z1189" i="6" l="1"/>
  <c r="AB1188" i="6"/>
  <c r="AC1188" i="6" s="1"/>
  <c r="Z1190" i="6" l="1"/>
  <c r="AB1189" i="6"/>
  <c r="AC1189" i="6" s="1"/>
  <c r="Z1191" i="6" l="1"/>
  <c r="AB1190" i="6"/>
  <c r="AC1190" i="6" s="1"/>
  <c r="Z1192" i="6" l="1"/>
  <c r="AB1191" i="6"/>
  <c r="AC1191" i="6" s="1"/>
  <c r="Z1193" i="6" l="1"/>
  <c r="AB1192" i="6"/>
  <c r="AC1192" i="6" s="1"/>
  <c r="Z1194" i="6" l="1"/>
  <c r="AB1193" i="6"/>
  <c r="AC1193" i="6" s="1"/>
  <c r="Z1195" i="6" l="1"/>
  <c r="AB1194" i="6"/>
  <c r="AC1194" i="6" s="1"/>
  <c r="Z1196" i="6" l="1"/>
  <c r="AB1195" i="6"/>
  <c r="AC1195" i="6" s="1"/>
  <c r="Z1197" i="6" l="1"/>
  <c r="AB1196" i="6"/>
  <c r="AC1196" i="6" s="1"/>
  <c r="Z1198" i="6" l="1"/>
  <c r="AB1197" i="6"/>
  <c r="AC1197" i="6" s="1"/>
  <c r="Z1199" i="6" l="1"/>
  <c r="AB1198" i="6"/>
  <c r="AC1198" i="6" s="1"/>
  <c r="Z1200" i="6" l="1"/>
  <c r="AB1199" i="6"/>
  <c r="AC1199" i="6" s="1"/>
  <c r="Z1201" i="6" l="1"/>
  <c r="AB1200" i="6"/>
  <c r="AC1200" i="6" s="1"/>
  <c r="Z1202" i="6" l="1"/>
  <c r="AB1201" i="6"/>
  <c r="AC1201" i="6" s="1"/>
  <c r="Z1203" i="6" l="1"/>
  <c r="AB1202" i="6"/>
  <c r="AC1202" i="6" s="1"/>
  <c r="Z1204" i="6" l="1"/>
  <c r="AB1203" i="6"/>
  <c r="AC1203" i="6" s="1"/>
  <c r="Z1205" i="6" l="1"/>
  <c r="AB1205" i="6" s="1"/>
  <c r="AC1205" i="6" s="1"/>
  <c r="AB1204" i="6"/>
  <c r="AC1204" i="6" s="1"/>
  <c r="D137" i="8" s="1" a="1"/>
  <c r="D137" i="8" s="1"/>
  <c r="D138" i="8" l="1" a="1"/>
  <c r="D138" i="8" s="1"/>
  <c r="D139" i="8" a="1"/>
  <c r="D139" i="8" s="1"/>
  <c r="D140" i="8" a="1"/>
  <c r="D140" i="8" s="1"/>
  <c r="D141" i="8" l="1"/>
  <c r="D113" i="8" s="1"/>
  <c r="AE5" i="6" l="1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72" i="6"/>
  <c r="AD80" i="6"/>
  <c r="AD93" i="6"/>
  <c r="AD120" i="6"/>
  <c r="AD99" i="6"/>
  <c r="AD123" i="6"/>
  <c r="AD131" i="6"/>
  <c r="AD133" i="6"/>
  <c r="AD73" i="6"/>
  <c r="AD81" i="6"/>
  <c r="AD87" i="6"/>
  <c r="AD105" i="6"/>
  <c r="AD117" i="6"/>
  <c r="AD97" i="6"/>
  <c r="AD89" i="6"/>
  <c r="AD107" i="6"/>
  <c r="AD74" i="6"/>
  <c r="AD82" i="6"/>
  <c r="AD91" i="6"/>
  <c r="AD109" i="6"/>
  <c r="AD122" i="6"/>
  <c r="AD106" i="6"/>
  <c r="AD126" i="6"/>
  <c r="AD129" i="6"/>
  <c r="AD75" i="6"/>
  <c r="AD83" i="6"/>
  <c r="AD92" i="6"/>
  <c r="AD85" i="6"/>
  <c r="AD94" i="6"/>
  <c r="AD113" i="6"/>
  <c r="AD127" i="6"/>
  <c r="AD130" i="6"/>
  <c r="AD76" i="6"/>
  <c r="AD84" i="6"/>
  <c r="AD103" i="6"/>
  <c r="AD104" i="6"/>
  <c r="AD98" i="6"/>
  <c r="AD125" i="6"/>
  <c r="AD101" i="6"/>
  <c r="AD128" i="6"/>
  <c r="AD77" i="6"/>
  <c r="AD86" i="6"/>
  <c r="AD111" i="6"/>
  <c r="AD114" i="6"/>
  <c r="AD102" i="6"/>
  <c r="AD134" i="6"/>
  <c r="AD124" i="6"/>
  <c r="AD118" i="6"/>
  <c r="AD78" i="6"/>
  <c r="AD88" i="6"/>
  <c r="AD108" i="6"/>
  <c r="AD71" i="6"/>
  <c r="AD110" i="6"/>
  <c r="AD100" i="6"/>
  <c r="AD132" i="6"/>
  <c r="AD112" i="6"/>
  <c r="AD70" i="6"/>
  <c r="AD79" i="6"/>
  <c r="AD90" i="6"/>
  <c r="AD116" i="6"/>
  <c r="AD95" i="6"/>
  <c r="AD119" i="6"/>
  <c r="AD115" i="6"/>
  <c r="AD96" i="6"/>
  <c r="AD121" i="6"/>
  <c r="AD5" i="6"/>
  <c r="AF6" i="6" s="1"/>
  <c r="AG6" i="6" s="1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E6" i="6" l="1"/>
  <c r="AE7" i="6" s="1"/>
  <c r="AE8" i="6" s="1"/>
  <c r="AE9" i="6" s="1"/>
  <c r="AE10" i="6" s="1"/>
  <c r="AE11" i="6" s="1"/>
  <c r="AE12" i="6" s="1"/>
  <c r="AE13" i="6" s="1"/>
  <c r="AE14" i="6" s="1"/>
  <c r="AE15" i="6" s="1"/>
  <c r="AE16" i="6" s="1"/>
  <c r="AE17" i="6" s="1"/>
  <c r="AE18" i="6" s="1"/>
  <c r="AE19" i="6" s="1"/>
  <c r="AE20" i="6" s="1"/>
  <c r="AE21" i="6" s="1"/>
  <c r="AE22" i="6" s="1"/>
  <c r="AE23" i="6" s="1"/>
  <c r="AE24" i="6" s="1"/>
  <c r="AE25" i="6" s="1"/>
  <c r="AE26" i="6" s="1"/>
  <c r="AE27" i="6" s="1"/>
  <c r="AE28" i="6" s="1"/>
  <c r="AE29" i="6" s="1"/>
  <c r="AE30" i="6" s="1"/>
  <c r="AE31" i="6" s="1"/>
  <c r="AE32" i="6" s="1"/>
  <c r="AE33" i="6" s="1"/>
  <c r="AE34" i="6" s="1"/>
  <c r="AE35" i="6" s="1"/>
  <c r="AE36" i="6" s="1"/>
  <c r="AE37" i="6" s="1"/>
  <c r="AE38" i="6" s="1"/>
  <c r="AE39" i="6" s="1"/>
  <c r="AE40" i="6" s="1"/>
  <c r="AE41" i="6" s="1"/>
  <c r="AE42" i="6" s="1"/>
  <c r="AE43" i="6" s="1"/>
  <c r="AE44" i="6" s="1"/>
  <c r="AE45" i="6" s="1"/>
  <c r="AE46" i="6" s="1"/>
  <c r="AE47" i="6" s="1"/>
  <c r="AE48" i="6" s="1"/>
  <c r="AE49" i="6" s="1"/>
  <c r="AE50" i="6" s="1"/>
  <c r="AE51" i="6" s="1"/>
  <c r="AE52" i="6" s="1"/>
  <c r="AE53" i="6" s="1"/>
  <c r="AE54" i="6" s="1"/>
  <c r="AE55" i="6" s="1"/>
  <c r="AE56" i="6" s="1"/>
  <c r="AE57" i="6" s="1"/>
  <c r="AE58" i="6" s="1"/>
  <c r="AE59" i="6" s="1"/>
  <c r="AE60" i="6" s="1"/>
  <c r="AE61" i="6" s="1"/>
  <c r="AE62" i="6" s="1"/>
  <c r="AE63" i="6" s="1"/>
  <c r="AE64" i="6" s="1"/>
  <c r="AE65" i="6" s="1"/>
  <c r="AE66" i="6" s="1"/>
  <c r="AE67" i="6" s="1"/>
  <c r="AE68" i="6" s="1"/>
  <c r="AE69" i="6" s="1"/>
  <c r="AE70" i="6" s="1"/>
  <c r="AE71" i="6" s="1"/>
  <c r="AE72" i="6" s="1"/>
  <c r="AE73" i="6" s="1"/>
  <c r="AE74" i="6" s="1"/>
  <c r="AE75" i="6" s="1"/>
  <c r="AE76" i="6" s="1"/>
  <c r="AE77" i="6" s="1"/>
  <c r="AE78" i="6" s="1"/>
  <c r="AE79" i="6" s="1"/>
  <c r="AE80" i="6" s="1"/>
  <c r="AE81" i="6" s="1"/>
  <c r="AE82" i="6" s="1"/>
  <c r="AE83" i="6" s="1"/>
  <c r="AE84" i="6" s="1"/>
  <c r="AE85" i="6" s="1"/>
  <c r="AE86" i="6" s="1"/>
  <c r="AE87" i="6" s="1"/>
  <c r="AE88" i="6" s="1"/>
  <c r="AE89" i="6" s="1"/>
  <c r="AE90" i="6" s="1"/>
  <c r="AE91" i="6" s="1"/>
  <c r="AE92" i="6" s="1"/>
  <c r="AE93" i="6" s="1"/>
  <c r="AE94" i="6" s="1"/>
  <c r="AE95" i="6" s="1"/>
  <c r="AE96" i="6" s="1"/>
  <c r="AE97" i="6" s="1"/>
  <c r="AE98" i="6" s="1"/>
  <c r="AE99" i="6" s="1"/>
  <c r="AE100" i="6" s="1"/>
  <c r="AE101" i="6" s="1"/>
  <c r="AE102" i="6" s="1"/>
  <c r="AE103" i="6" s="1"/>
  <c r="AE104" i="6" s="1"/>
  <c r="AE105" i="6" s="1"/>
  <c r="AE106" i="6" s="1"/>
  <c r="AE107" i="6" s="1"/>
  <c r="AE108" i="6" s="1"/>
  <c r="AE109" i="6" s="1"/>
  <c r="AE110" i="6" s="1"/>
  <c r="AE111" i="6" s="1"/>
  <c r="AE112" i="6" s="1"/>
  <c r="AE113" i="6" s="1"/>
  <c r="AE114" i="6" s="1"/>
  <c r="AE115" i="6" s="1"/>
  <c r="AE116" i="6" s="1"/>
  <c r="AE117" i="6" s="1"/>
  <c r="AE118" i="6" s="1"/>
  <c r="AE119" i="6" s="1"/>
  <c r="AE120" i="6" s="1"/>
  <c r="AE121" i="6" s="1"/>
  <c r="AE122" i="6" s="1"/>
  <c r="AE123" i="6" s="1"/>
  <c r="AE124" i="6" s="1"/>
  <c r="AE125" i="6" s="1"/>
  <c r="AE126" i="6" s="1"/>
  <c r="AE127" i="6" s="1"/>
  <c r="AE128" i="6" s="1"/>
  <c r="AE129" i="6" s="1"/>
  <c r="AE130" i="6" s="1"/>
  <c r="AE131" i="6" s="1"/>
  <c r="AE132" i="6" s="1"/>
  <c r="AE133" i="6" s="1"/>
  <c r="AE134" i="6" s="1"/>
  <c r="AE135" i="6" s="1"/>
  <c r="AE136" i="6" s="1"/>
  <c r="AE137" i="6" s="1"/>
  <c r="AE138" i="6" s="1"/>
  <c r="AE139" i="6" s="1"/>
  <c r="AE140" i="6" s="1"/>
  <c r="AE141" i="6" s="1"/>
  <c r="AE142" i="6" s="1"/>
  <c r="AE143" i="6" s="1"/>
  <c r="AE144" i="6" s="1"/>
  <c r="AE145" i="6" s="1"/>
  <c r="AE146" i="6" s="1"/>
  <c r="AE147" i="6" s="1"/>
  <c r="AE148" i="6" s="1"/>
  <c r="AE149" i="6" s="1"/>
  <c r="AE150" i="6" s="1"/>
  <c r="AE151" i="6" s="1"/>
  <c r="AE152" i="6" s="1"/>
  <c r="AE153" i="6" s="1"/>
  <c r="AE154" i="6" s="1"/>
  <c r="AE155" i="6" s="1"/>
  <c r="AE156" i="6" s="1"/>
  <c r="AE157" i="6" s="1"/>
  <c r="AE158" i="6" s="1"/>
  <c r="AE159" i="6" s="1"/>
  <c r="AE160" i="6" s="1"/>
  <c r="AE161" i="6" s="1"/>
  <c r="AE162" i="6" s="1"/>
  <c r="AE163" i="6" s="1"/>
  <c r="AE164" i="6" s="1"/>
  <c r="AE165" i="6" s="1"/>
  <c r="AE166" i="6" s="1"/>
  <c r="AE167" i="6" s="1"/>
  <c r="AE168" i="6" s="1"/>
  <c r="AE169" i="6" s="1"/>
  <c r="AE170" i="6" s="1"/>
  <c r="AE171" i="6" s="1"/>
  <c r="AE172" i="6" s="1"/>
  <c r="AE173" i="6" s="1"/>
  <c r="AE174" i="6" s="1"/>
  <c r="AE175" i="6" s="1"/>
  <c r="AE176" i="6" s="1"/>
  <c r="AE177" i="6" s="1"/>
  <c r="AE178" i="6" s="1"/>
  <c r="AE179" i="6" s="1"/>
  <c r="AE180" i="6" s="1"/>
  <c r="AE181" i="6" s="1"/>
  <c r="AE182" i="6" s="1"/>
  <c r="AE183" i="6" s="1"/>
  <c r="AE184" i="6" s="1"/>
  <c r="AE185" i="6" s="1"/>
  <c r="AE186" i="6" s="1"/>
  <c r="AE187" i="6" s="1"/>
  <c r="AE188" i="6" s="1"/>
  <c r="AE189" i="6" s="1"/>
  <c r="AE190" i="6" s="1"/>
  <c r="AE191" i="6" s="1"/>
  <c r="AE192" i="6" s="1"/>
  <c r="AE193" i="6" s="1"/>
  <c r="AE194" i="6" s="1"/>
  <c r="AE195" i="6" s="1"/>
  <c r="AE196" i="6" s="1"/>
  <c r="AE197" i="6" s="1"/>
  <c r="AE198" i="6" s="1"/>
  <c r="AE199" i="6" s="1"/>
  <c r="AE200" i="6" s="1"/>
  <c r="AE201" i="6" s="1"/>
  <c r="AE202" i="6" s="1"/>
  <c r="AE203" i="6" s="1"/>
  <c r="AE204" i="6" s="1"/>
  <c r="AE205" i="6" s="1"/>
  <c r="AE206" i="6" s="1"/>
  <c r="AE207" i="6" s="1"/>
  <c r="AE208" i="6" s="1"/>
  <c r="AE209" i="6" s="1"/>
  <c r="AE210" i="6" s="1"/>
  <c r="AE211" i="6" s="1"/>
  <c r="AE212" i="6" s="1"/>
  <c r="AE213" i="6" s="1"/>
  <c r="AE214" i="6" s="1"/>
  <c r="AE215" i="6" s="1"/>
  <c r="AE216" i="6" s="1"/>
  <c r="AE217" i="6" s="1"/>
  <c r="AE218" i="6" s="1"/>
  <c r="AE219" i="6" s="1"/>
  <c r="AE220" i="6" s="1"/>
  <c r="AE221" i="6" s="1"/>
  <c r="AE222" i="6" s="1"/>
  <c r="AE223" i="6" s="1"/>
  <c r="AE224" i="6" s="1"/>
  <c r="AE225" i="6" s="1"/>
  <c r="AE226" i="6" s="1"/>
  <c r="AE227" i="6" s="1"/>
  <c r="AE228" i="6" s="1"/>
  <c r="AE229" i="6" s="1"/>
  <c r="AE230" i="6" s="1"/>
  <c r="AE231" i="6" s="1"/>
  <c r="AE232" i="6" s="1"/>
  <c r="AE233" i="6" s="1"/>
  <c r="AE234" i="6" s="1"/>
  <c r="AE235" i="6" s="1"/>
  <c r="AE236" i="6" s="1"/>
  <c r="AE237" i="6" s="1"/>
  <c r="AE238" i="6" s="1"/>
  <c r="AE239" i="6" s="1"/>
  <c r="AE240" i="6" s="1"/>
  <c r="AE241" i="6" s="1"/>
  <c r="AE242" i="6" s="1"/>
  <c r="AE243" i="6" s="1"/>
  <c r="AE244" i="6" s="1"/>
  <c r="AE245" i="6" s="1"/>
  <c r="AE246" i="6" s="1"/>
  <c r="AE247" i="6" s="1"/>
  <c r="AE248" i="6" s="1"/>
  <c r="AE249" i="6" s="1"/>
  <c r="AE250" i="6" s="1"/>
  <c r="AE251" i="6" s="1"/>
  <c r="AE252" i="6" s="1"/>
  <c r="AE253" i="6" s="1"/>
  <c r="AE254" i="6" s="1"/>
  <c r="AE255" i="6" s="1"/>
  <c r="AE256" i="6" s="1"/>
  <c r="AE257" i="6" s="1"/>
  <c r="AE258" i="6" s="1"/>
  <c r="AE259" i="6" s="1"/>
  <c r="AE260" i="6" s="1"/>
  <c r="AE261" i="6" s="1"/>
  <c r="AE262" i="6" s="1"/>
  <c r="AE263" i="6" s="1"/>
  <c r="AE264" i="6" s="1"/>
  <c r="AE265" i="6" s="1"/>
  <c r="AE266" i="6" s="1"/>
  <c r="AE267" i="6" s="1"/>
  <c r="AE268" i="6" s="1"/>
  <c r="AE269" i="6" s="1"/>
  <c r="AE270" i="6" s="1"/>
  <c r="AE271" i="6" s="1"/>
  <c r="AE272" i="6" s="1"/>
  <c r="AE273" i="6" s="1"/>
  <c r="AE274" i="6" s="1"/>
  <c r="AE275" i="6" s="1"/>
  <c r="AE276" i="6" s="1"/>
  <c r="AE277" i="6" s="1"/>
  <c r="AE278" i="6" s="1"/>
  <c r="AE279" i="6" s="1"/>
  <c r="AE280" i="6" s="1"/>
  <c r="AE281" i="6" s="1"/>
  <c r="AE282" i="6" s="1"/>
  <c r="AE283" i="6" s="1"/>
  <c r="AE284" i="6" s="1"/>
  <c r="AE285" i="6" s="1"/>
  <c r="AE286" i="6" s="1"/>
  <c r="AE287" i="6" s="1"/>
  <c r="AE288" i="6" s="1"/>
  <c r="AE289" i="6" s="1"/>
  <c r="AE290" i="6" s="1"/>
  <c r="AE291" i="6" s="1"/>
  <c r="AE292" i="6" s="1"/>
  <c r="AE293" i="6" s="1"/>
  <c r="AE294" i="6" s="1"/>
  <c r="AE295" i="6" s="1"/>
  <c r="AE296" i="6" s="1"/>
  <c r="AE297" i="6" s="1"/>
  <c r="AE298" i="6" s="1"/>
  <c r="AE299" i="6" s="1"/>
  <c r="AE300" i="6" s="1"/>
  <c r="AE301" i="6" s="1"/>
  <c r="AE302" i="6" s="1"/>
  <c r="AE303" i="6" s="1"/>
  <c r="AE304" i="6" s="1"/>
  <c r="AE305" i="6" s="1"/>
  <c r="AE306" i="6" s="1"/>
  <c r="AE307" i="6" s="1"/>
  <c r="AE308" i="6" s="1"/>
  <c r="AE309" i="6" s="1"/>
  <c r="AE310" i="6" s="1"/>
  <c r="AE311" i="6" s="1"/>
  <c r="AE312" i="6" s="1"/>
  <c r="AE313" i="6" s="1"/>
  <c r="AE314" i="6" s="1"/>
  <c r="AE315" i="6" s="1"/>
  <c r="AE316" i="6" s="1"/>
  <c r="AE317" i="6" s="1"/>
  <c r="AE318" i="6" s="1"/>
  <c r="AE319" i="6" s="1"/>
  <c r="AE320" i="6" s="1"/>
  <c r="AE321" i="6" s="1"/>
  <c r="AE322" i="6" s="1"/>
  <c r="AE323" i="6" s="1"/>
  <c r="AE324" i="6" s="1"/>
  <c r="AE325" i="6" s="1"/>
  <c r="AE326" i="6" s="1"/>
  <c r="AE327" i="6" s="1"/>
  <c r="AE328" i="6" s="1"/>
  <c r="AE329" i="6" s="1"/>
  <c r="AE330" i="6" s="1"/>
  <c r="AE331" i="6" s="1"/>
  <c r="AE332" i="6" s="1"/>
  <c r="AE333" i="6" s="1"/>
  <c r="AE334" i="6" s="1"/>
  <c r="AE335" i="6" s="1"/>
  <c r="AE336" i="6" s="1"/>
  <c r="AE337" i="6" s="1"/>
  <c r="AE338" i="6" s="1"/>
  <c r="AE339" i="6" s="1"/>
  <c r="AE340" i="6" s="1"/>
  <c r="AE341" i="6" s="1"/>
  <c r="AE342" i="6" s="1"/>
  <c r="AE343" i="6" s="1"/>
  <c r="AE344" i="6" s="1"/>
  <c r="AE345" i="6" s="1"/>
  <c r="AE346" i="6" s="1"/>
  <c r="AE347" i="6" s="1"/>
  <c r="AE348" i="6" s="1"/>
  <c r="AE349" i="6" s="1"/>
  <c r="AE350" i="6" s="1"/>
  <c r="AE351" i="6" s="1"/>
  <c r="AE352" i="6" s="1"/>
  <c r="AE353" i="6" s="1"/>
  <c r="AE354" i="6" s="1"/>
  <c r="AE355" i="6" s="1"/>
  <c r="AE356" i="6" s="1"/>
  <c r="AE357" i="6" s="1"/>
  <c r="AE358" i="6" s="1"/>
  <c r="AE359" i="6" s="1"/>
  <c r="AE360" i="6" s="1"/>
  <c r="AE361" i="6" s="1"/>
  <c r="AE362" i="6" s="1"/>
  <c r="AE363" i="6" s="1"/>
  <c r="AE364" i="6" s="1"/>
  <c r="AE365" i="6" s="1"/>
  <c r="AE366" i="6" s="1"/>
  <c r="AE367" i="6" s="1"/>
  <c r="AE368" i="6" s="1"/>
  <c r="AE369" i="6" s="1"/>
  <c r="AE370" i="6" s="1"/>
  <c r="AE371" i="6" s="1"/>
  <c r="AE372" i="6" s="1"/>
  <c r="AE373" i="6" s="1"/>
  <c r="AE374" i="6" s="1"/>
  <c r="AE375" i="6" s="1"/>
  <c r="AE376" i="6" s="1"/>
  <c r="AE377" i="6" s="1"/>
  <c r="AE378" i="6" s="1"/>
  <c r="AE379" i="6" s="1"/>
  <c r="AE380" i="6" s="1"/>
  <c r="AE381" i="6" s="1"/>
  <c r="AE382" i="6" s="1"/>
  <c r="AE383" i="6" s="1"/>
  <c r="AE384" i="6" s="1"/>
  <c r="AE385" i="6" s="1"/>
  <c r="AE386" i="6" s="1"/>
  <c r="AE387" i="6" s="1"/>
  <c r="AE388" i="6" s="1"/>
  <c r="AE389" i="6" s="1"/>
  <c r="AE390" i="6" s="1"/>
  <c r="AE391" i="6" s="1"/>
  <c r="AE392" i="6" s="1"/>
  <c r="AE393" i="6" s="1"/>
  <c r="AE394" i="6" s="1"/>
  <c r="AE395" i="6" s="1"/>
  <c r="AE396" i="6" s="1"/>
  <c r="AE397" i="6" s="1"/>
  <c r="AE398" i="6" s="1"/>
  <c r="AE399" i="6" s="1"/>
  <c r="AE400" i="6" s="1"/>
  <c r="AE401" i="6" s="1"/>
  <c r="AE402" i="6" s="1"/>
  <c r="AE403" i="6" s="1"/>
  <c r="AE404" i="6" s="1"/>
  <c r="AE405" i="6" s="1"/>
  <c r="AE406" i="6" s="1"/>
  <c r="AE407" i="6" s="1"/>
  <c r="AE408" i="6" s="1"/>
  <c r="AE409" i="6" s="1"/>
  <c r="AE410" i="6" s="1"/>
  <c r="AE411" i="6" s="1"/>
  <c r="AE412" i="6" s="1"/>
  <c r="AE413" i="6" s="1"/>
  <c r="AE414" i="6" s="1"/>
  <c r="AE415" i="6" s="1"/>
  <c r="AE416" i="6" s="1"/>
  <c r="AE417" i="6" s="1"/>
  <c r="AE418" i="6" s="1"/>
  <c r="AE419" i="6" s="1"/>
  <c r="AE420" i="6" s="1"/>
  <c r="AE421" i="6" s="1"/>
  <c r="AE422" i="6" s="1"/>
  <c r="AE423" i="6" s="1"/>
  <c r="AE424" i="6" s="1"/>
  <c r="AE425" i="6" s="1"/>
  <c r="AE426" i="6" s="1"/>
  <c r="AE427" i="6" s="1"/>
  <c r="AE428" i="6" s="1"/>
  <c r="AE429" i="6" s="1"/>
  <c r="AE430" i="6" s="1"/>
  <c r="AE431" i="6" s="1"/>
  <c r="AE432" i="6" s="1"/>
  <c r="AE433" i="6" s="1"/>
  <c r="AE434" i="6" s="1"/>
  <c r="AE435" i="6" s="1"/>
  <c r="AE436" i="6" s="1"/>
  <c r="AE437" i="6" s="1"/>
  <c r="AE438" i="6" s="1"/>
  <c r="AE439" i="6" s="1"/>
  <c r="AE440" i="6" s="1"/>
  <c r="AE441" i="6" s="1"/>
  <c r="AE442" i="6" s="1"/>
  <c r="AE443" i="6" s="1"/>
  <c r="AE444" i="6" s="1"/>
  <c r="AE445" i="6" s="1"/>
  <c r="AE446" i="6" s="1"/>
  <c r="AE447" i="6" s="1"/>
  <c r="AE448" i="6" s="1"/>
  <c r="AE449" i="6" s="1"/>
  <c r="AE450" i="6" s="1"/>
  <c r="AE451" i="6" s="1"/>
  <c r="AE452" i="6" s="1"/>
  <c r="AE453" i="6" s="1"/>
  <c r="AE454" i="6" s="1"/>
  <c r="AE455" i="6" s="1"/>
  <c r="AE456" i="6" s="1"/>
  <c r="AE457" i="6" s="1"/>
  <c r="AE458" i="6" s="1"/>
  <c r="AE459" i="6" s="1"/>
  <c r="AE460" i="6" s="1"/>
  <c r="AE461" i="6" s="1"/>
  <c r="AE462" i="6" s="1"/>
  <c r="AE463" i="6" s="1"/>
  <c r="AE464" i="6" s="1"/>
  <c r="AE465" i="6" s="1"/>
  <c r="AE466" i="6" s="1"/>
  <c r="AE467" i="6" s="1"/>
  <c r="AE468" i="6" s="1"/>
  <c r="AE469" i="6" s="1"/>
  <c r="AE470" i="6" s="1"/>
  <c r="AE471" i="6" s="1"/>
  <c r="AE472" i="6" s="1"/>
  <c r="AE473" i="6" s="1"/>
  <c r="AE474" i="6" s="1"/>
  <c r="AE475" i="6" s="1"/>
  <c r="AE476" i="6" s="1"/>
  <c r="AE477" i="6" s="1"/>
  <c r="AE478" i="6" s="1"/>
  <c r="AE479" i="6" s="1"/>
  <c r="AE480" i="6" s="1"/>
  <c r="AE481" i="6" s="1"/>
  <c r="AE482" i="6" s="1"/>
  <c r="AE483" i="6" s="1"/>
  <c r="AE484" i="6" s="1"/>
  <c r="AE485" i="6" s="1"/>
  <c r="AE486" i="6" s="1"/>
  <c r="AE487" i="6" s="1"/>
  <c r="AE488" i="6" s="1"/>
  <c r="AE489" i="6" s="1"/>
  <c r="AE490" i="6" s="1"/>
  <c r="AE491" i="6" s="1"/>
  <c r="AE492" i="6" s="1"/>
  <c r="AE493" i="6" s="1"/>
  <c r="AE494" i="6" s="1"/>
  <c r="AE495" i="6" s="1"/>
  <c r="AE496" i="6" s="1"/>
  <c r="AE497" i="6" s="1"/>
  <c r="AE498" i="6" s="1"/>
  <c r="AE499" i="6" s="1"/>
  <c r="AE500" i="6" s="1"/>
  <c r="AE501" i="6" s="1"/>
  <c r="AE502" i="6" s="1"/>
  <c r="AE503" i="6" s="1"/>
  <c r="AE504" i="6" s="1"/>
  <c r="AE505" i="6" s="1"/>
  <c r="AE506" i="6" s="1"/>
  <c r="AE507" i="6" s="1"/>
  <c r="AE508" i="6" s="1"/>
  <c r="AE509" i="6" s="1"/>
  <c r="AE510" i="6" s="1"/>
  <c r="AE511" i="6" s="1"/>
  <c r="AE512" i="6" s="1"/>
  <c r="AE513" i="6" s="1"/>
  <c r="AE514" i="6" s="1"/>
  <c r="AE515" i="6" s="1"/>
  <c r="AE516" i="6" s="1"/>
  <c r="AE517" i="6" s="1"/>
  <c r="AE518" i="6" s="1"/>
  <c r="AE519" i="6" s="1"/>
  <c r="AE520" i="6" s="1"/>
  <c r="AE521" i="6" s="1"/>
  <c r="AE522" i="6" s="1"/>
  <c r="AE523" i="6" s="1"/>
  <c r="AE524" i="6" s="1"/>
  <c r="AE525" i="6" s="1"/>
  <c r="AE526" i="6" s="1"/>
  <c r="AE527" i="6" s="1"/>
  <c r="AE528" i="6" s="1"/>
  <c r="AE529" i="6" s="1"/>
  <c r="AE530" i="6" s="1"/>
  <c r="AE531" i="6" s="1"/>
  <c r="AE532" i="6" s="1"/>
  <c r="AE533" i="6" s="1"/>
  <c r="AE534" i="6" s="1"/>
  <c r="AE535" i="6" s="1"/>
  <c r="AE536" i="6" s="1"/>
  <c r="AE537" i="6" s="1"/>
  <c r="AE538" i="6" s="1"/>
  <c r="AE539" i="6" s="1"/>
  <c r="AE540" i="6" s="1"/>
  <c r="AE541" i="6" s="1"/>
  <c r="AE542" i="6" s="1"/>
  <c r="AE543" i="6" s="1"/>
  <c r="AE544" i="6" s="1"/>
  <c r="AE545" i="6" s="1"/>
  <c r="AE546" i="6" s="1"/>
  <c r="AE547" i="6" s="1"/>
  <c r="AE548" i="6" s="1"/>
  <c r="AE549" i="6" s="1"/>
  <c r="AE550" i="6" s="1"/>
  <c r="AE551" i="6" s="1"/>
  <c r="AE552" i="6" s="1"/>
  <c r="AE553" i="6" s="1"/>
  <c r="AE554" i="6" s="1"/>
  <c r="AE555" i="6" s="1"/>
  <c r="AE556" i="6" s="1"/>
  <c r="AE557" i="6" s="1"/>
  <c r="AE558" i="6" s="1"/>
  <c r="AE559" i="6" s="1"/>
  <c r="AE560" i="6" s="1"/>
  <c r="AE561" i="6" s="1"/>
  <c r="AE562" i="6" s="1"/>
  <c r="AE563" i="6" s="1"/>
  <c r="AE564" i="6" s="1"/>
  <c r="AE565" i="6" s="1"/>
  <c r="AE566" i="6" s="1"/>
  <c r="AE567" i="6" s="1"/>
  <c r="AE568" i="6" s="1"/>
  <c r="AE569" i="6" s="1"/>
  <c r="AE570" i="6" s="1"/>
  <c r="AE571" i="6" s="1"/>
  <c r="AE572" i="6" s="1"/>
  <c r="AE573" i="6" s="1"/>
  <c r="AE574" i="6" s="1"/>
  <c r="AE575" i="6" s="1"/>
  <c r="AE576" i="6" s="1"/>
  <c r="AE577" i="6" s="1"/>
  <c r="AE578" i="6" s="1"/>
  <c r="AE579" i="6" s="1"/>
  <c r="AE580" i="6" s="1"/>
  <c r="AE581" i="6" s="1"/>
  <c r="AE582" i="6" s="1"/>
  <c r="AE583" i="6" s="1"/>
  <c r="AE584" i="6" s="1"/>
  <c r="AE585" i="6" s="1"/>
  <c r="AE586" i="6" s="1"/>
  <c r="AE587" i="6" s="1"/>
  <c r="AE588" i="6" s="1"/>
  <c r="AE589" i="6" s="1"/>
  <c r="AE590" i="6" s="1"/>
  <c r="AE591" i="6" s="1"/>
  <c r="AE592" i="6" s="1"/>
  <c r="AE593" i="6" s="1"/>
  <c r="AE594" i="6" s="1"/>
  <c r="AE595" i="6" s="1"/>
  <c r="AE596" i="6" s="1"/>
  <c r="AE597" i="6" s="1"/>
  <c r="AE598" i="6" s="1"/>
  <c r="AE599" i="6" s="1"/>
  <c r="AE600" i="6" s="1"/>
  <c r="AE601" i="6" s="1"/>
  <c r="AE602" i="6" s="1"/>
  <c r="AE603" i="6" s="1"/>
  <c r="AE604" i="6" s="1"/>
  <c r="AE605" i="6" s="1"/>
  <c r="AE606" i="6" s="1"/>
  <c r="AE607" i="6" s="1"/>
  <c r="AE608" i="6" s="1"/>
  <c r="AE609" i="6" s="1"/>
  <c r="AE610" i="6" s="1"/>
  <c r="AE611" i="6" s="1"/>
  <c r="AE612" i="6" s="1"/>
  <c r="AE613" i="6" s="1"/>
  <c r="AE614" i="6" s="1"/>
  <c r="AE615" i="6" s="1"/>
  <c r="AE616" i="6" s="1"/>
  <c r="AE617" i="6" s="1"/>
  <c r="AE618" i="6" s="1"/>
  <c r="AE619" i="6" s="1"/>
  <c r="AE620" i="6" s="1"/>
  <c r="AE621" i="6" s="1"/>
  <c r="AE622" i="6" s="1"/>
  <c r="AE623" i="6" s="1"/>
  <c r="AE624" i="6" s="1"/>
  <c r="AE625" i="6" s="1"/>
  <c r="AE626" i="6" s="1"/>
  <c r="AE627" i="6" s="1"/>
  <c r="AE628" i="6" s="1"/>
  <c r="AE629" i="6" s="1"/>
  <c r="AE630" i="6" s="1"/>
  <c r="AE631" i="6" s="1"/>
  <c r="AE632" i="6" s="1"/>
  <c r="AE633" i="6" s="1"/>
  <c r="AE634" i="6" s="1"/>
  <c r="AE635" i="6" s="1"/>
  <c r="AE636" i="6" s="1"/>
  <c r="AE637" i="6" s="1"/>
  <c r="AE638" i="6" s="1"/>
  <c r="AE639" i="6" s="1"/>
  <c r="AE640" i="6" s="1"/>
  <c r="AE641" i="6" s="1"/>
  <c r="AE642" i="6" s="1"/>
  <c r="AE643" i="6" s="1"/>
  <c r="AE644" i="6" s="1"/>
  <c r="AE645" i="6" s="1"/>
  <c r="AE646" i="6" s="1"/>
  <c r="AE647" i="6" s="1"/>
  <c r="AE648" i="6" s="1"/>
  <c r="AE649" i="6" s="1"/>
  <c r="AE650" i="6" s="1"/>
  <c r="AE651" i="6" s="1"/>
  <c r="AE652" i="6" s="1"/>
  <c r="AE653" i="6" s="1"/>
  <c r="AE654" i="6" s="1"/>
  <c r="AE655" i="6" s="1"/>
  <c r="AE656" i="6" s="1"/>
  <c r="AE657" i="6" s="1"/>
  <c r="AE658" i="6" s="1"/>
  <c r="AE659" i="6" s="1"/>
  <c r="AE660" i="6" s="1"/>
  <c r="AE661" i="6" s="1"/>
  <c r="AE662" i="6" s="1"/>
  <c r="AE663" i="6" s="1"/>
  <c r="AE664" i="6" s="1"/>
  <c r="AE665" i="6" s="1"/>
  <c r="AE666" i="6" s="1"/>
  <c r="AE667" i="6" s="1"/>
  <c r="AE668" i="6" s="1"/>
  <c r="AE669" i="6" s="1"/>
  <c r="AE670" i="6" s="1"/>
  <c r="AE671" i="6" s="1"/>
  <c r="AE672" i="6" s="1"/>
  <c r="AE673" i="6" s="1"/>
  <c r="AE674" i="6" s="1"/>
  <c r="AE675" i="6" s="1"/>
  <c r="AE676" i="6" s="1"/>
  <c r="AE677" i="6" s="1"/>
  <c r="AE678" i="6" s="1"/>
  <c r="AE679" i="6" s="1"/>
  <c r="AE680" i="6" s="1"/>
  <c r="AE681" i="6" s="1"/>
  <c r="AE682" i="6" s="1"/>
  <c r="AE683" i="6" s="1"/>
  <c r="AE684" i="6" s="1"/>
  <c r="AE685" i="6" s="1"/>
  <c r="AE686" i="6" s="1"/>
  <c r="AE687" i="6" s="1"/>
  <c r="AE688" i="6" s="1"/>
  <c r="AE689" i="6" s="1"/>
  <c r="AE690" i="6" s="1"/>
  <c r="AE691" i="6" s="1"/>
  <c r="AE692" i="6" s="1"/>
  <c r="AE693" i="6" s="1"/>
  <c r="AE694" i="6" s="1"/>
  <c r="AE695" i="6" s="1"/>
  <c r="AE696" i="6" s="1"/>
  <c r="AE697" i="6" s="1"/>
  <c r="AE698" i="6" s="1"/>
  <c r="AE699" i="6" s="1"/>
  <c r="AE700" i="6" s="1"/>
  <c r="AE701" i="6" s="1"/>
  <c r="AE702" i="6" s="1"/>
  <c r="AE703" i="6" s="1"/>
  <c r="AE704" i="6" s="1"/>
  <c r="AE705" i="6" s="1"/>
  <c r="AE706" i="6" s="1"/>
  <c r="AE707" i="6" s="1"/>
  <c r="AE708" i="6" s="1"/>
  <c r="AE709" i="6" s="1"/>
  <c r="AE710" i="6" s="1"/>
  <c r="AE711" i="6" s="1"/>
  <c r="AE712" i="6" s="1"/>
  <c r="AE713" i="6" s="1"/>
  <c r="AE714" i="6" s="1"/>
  <c r="AE715" i="6" s="1"/>
  <c r="AE716" i="6" s="1"/>
  <c r="AE717" i="6" s="1"/>
  <c r="AE718" i="6" s="1"/>
  <c r="AE719" i="6" s="1"/>
  <c r="AE720" i="6" s="1"/>
  <c r="AE721" i="6" s="1"/>
  <c r="AE722" i="6" s="1"/>
  <c r="AE723" i="6" s="1"/>
  <c r="AE724" i="6" s="1"/>
  <c r="AE725" i="6" s="1"/>
  <c r="AE726" i="6" s="1"/>
  <c r="AE727" i="6" s="1"/>
  <c r="AE728" i="6" s="1"/>
  <c r="AE729" i="6" s="1"/>
  <c r="AE730" i="6" s="1"/>
  <c r="AE731" i="6" s="1"/>
  <c r="AE732" i="6" s="1"/>
  <c r="AE733" i="6" s="1"/>
  <c r="AE734" i="6" s="1"/>
  <c r="AE735" i="6" s="1"/>
  <c r="AE736" i="6" s="1"/>
  <c r="AE737" i="6" s="1"/>
  <c r="AE738" i="6" s="1"/>
  <c r="AE739" i="6" s="1"/>
  <c r="AE740" i="6" s="1"/>
  <c r="AE741" i="6" s="1"/>
  <c r="AE742" i="6" s="1"/>
  <c r="AE743" i="6" s="1"/>
  <c r="AE744" i="6" s="1"/>
  <c r="AE745" i="6" s="1"/>
  <c r="AE746" i="6" s="1"/>
  <c r="AE747" i="6" s="1"/>
  <c r="AE748" i="6" s="1"/>
  <c r="AE749" i="6" s="1"/>
  <c r="AE750" i="6" s="1"/>
  <c r="AE751" i="6" s="1"/>
  <c r="AE752" i="6" s="1"/>
  <c r="AE753" i="6" s="1"/>
  <c r="AE754" i="6" s="1"/>
  <c r="AE755" i="6" s="1"/>
  <c r="AE756" i="6" s="1"/>
  <c r="AE757" i="6" s="1"/>
  <c r="AE758" i="6" s="1"/>
  <c r="AE759" i="6" s="1"/>
  <c r="AE760" i="6" s="1"/>
  <c r="AE761" i="6" s="1"/>
  <c r="AE762" i="6" s="1"/>
  <c r="AE763" i="6" s="1"/>
  <c r="AE764" i="6" s="1"/>
  <c r="AE765" i="6" s="1"/>
  <c r="AE766" i="6" s="1"/>
  <c r="AE767" i="6" s="1"/>
  <c r="AE768" i="6" s="1"/>
  <c r="AE769" i="6" s="1"/>
  <c r="AE770" i="6" s="1"/>
  <c r="AE771" i="6" s="1"/>
  <c r="AE772" i="6" s="1"/>
  <c r="AE773" i="6" s="1"/>
  <c r="AE774" i="6" s="1"/>
  <c r="AE775" i="6" s="1"/>
  <c r="AE776" i="6" s="1"/>
  <c r="AE777" i="6" s="1"/>
  <c r="AE778" i="6" s="1"/>
  <c r="AE779" i="6" s="1"/>
  <c r="AE780" i="6" s="1"/>
  <c r="AE781" i="6" s="1"/>
  <c r="AE782" i="6" s="1"/>
  <c r="AE783" i="6" s="1"/>
  <c r="AE784" i="6" s="1"/>
  <c r="AE785" i="6" s="1"/>
  <c r="AE786" i="6" s="1"/>
  <c r="AE787" i="6" s="1"/>
  <c r="AE788" i="6" s="1"/>
  <c r="AE789" i="6" s="1"/>
  <c r="AE790" i="6" s="1"/>
  <c r="AE791" i="6" s="1"/>
  <c r="AE792" i="6" s="1"/>
  <c r="AE793" i="6" s="1"/>
  <c r="AE794" i="6" s="1"/>
  <c r="AE795" i="6" s="1"/>
  <c r="AE796" i="6" s="1"/>
  <c r="AE797" i="6" s="1"/>
  <c r="AE798" i="6" s="1"/>
  <c r="AE799" i="6" s="1"/>
  <c r="AE800" i="6" s="1"/>
  <c r="AE801" i="6" s="1"/>
  <c r="AE802" i="6" s="1"/>
  <c r="AE803" i="6" s="1"/>
  <c r="AE804" i="6" s="1"/>
  <c r="AE805" i="6" s="1"/>
  <c r="AE806" i="6" s="1"/>
  <c r="AE807" i="6" s="1"/>
  <c r="AE808" i="6" s="1"/>
  <c r="AE809" i="6" s="1"/>
  <c r="AE810" i="6" s="1"/>
  <c r="AE811" i="6" s="1"/>
  <c r="AE812" i="6" s="1"/>
  <c r="AE813" i="6" s="1"/>
  <c r="AE814" i="6" s="1"/>
  <c r="AE815" i="6" s="1"/>
  <c r="AE816" i="6" s="1"/>
  <c r="AE817" i="6" s="1"/>
  <c r="AE818" i="6" s="1"/>
  <c r="AE819" i="6" s="1"/>
  <c r="AE820" i="6" s="1"/>
  <c r="AE821" i="6" s="1"/>
  <c r="AE822" i="6" s="1"/>
  <c r="AE823" i="6" s="1"/>
  <c r="AE824" i="6" s="1"/>
  <c r="AE825" i="6" s="1"/>
  <c r="AE826" i="6" s="1"/>
  <c r="AE827" i="6" s="1"/>
  <c r="AE828" i="6" s="1"/>
  <c r="AE829" i="6" s="1"/>
  <c r="AE830" i="6" s="1"/>
  <c r="AE831" i="6" s="1"/>
  <c r="AE832" i="6" s="1"/>
  <c r="AE833" i="6" s="1"/>
  <c r="AE834" i="6" s="1"/>
  <c r="AE835" i="6" s="1"/>
  <c r="AE836" i="6" s="1"/>
  <c r="AE837" i="6" s="1"/>
  <c r="AE838" i="6" s="1"/>
  <c r="AE839" i="6" s="1"/>
  <c r="AE840" i="6" s="1"/>
  <c r="AE841" i="6" s="1"/>
  <c r="AE842" i="6" s="1"/>
  <c r="AE843" i="6" s="1"/>
  <c r="AE844" i="6" s="1"/>
  <c r="AE845" i="6" s="1"/>
  <c r="AE846" i="6" s="1"/>
  <c r="AE847" i="6" s="1"/>
  <c r="AE848" i="6" s="1"/>
  <c r="AE849" i="6" s="1"/>
  <c r="AE850" i="6" s="1"/>
  <c r="AE851" i="6" s="1"/>
  <c r="AE852" i="6" s="1"/>
  <c r="AE853" i="6" s="1"/>
  <c r="AE854" i="6" s="1"/>
  <c r="AE855" i="6" s="1"/>
  <c r="AE856" i="6" s="1"/>
  <c r="AE857" i="6" s="1"/>
  <c r="AE858" i="6" s="1"/>
  <c r="AE859" i="6" s="1"/>
  <c r="AE860" i="6" s="1"/>
  <c r="AE861" i="6" s="1"/>
  <c r="AE862" i="6" s="1"/>
  <c r="AE863" i="6" s="1"/>
  <c r="AE864" i="6" s="1"/>
  <c r="AE865" i="6" s="1"/>
  <c r="AE866" i="6" s="1"/>
  <c r="AE867" i="6" s="1"/>
  <c r="AE868" i="6" s="1"/>
  <c r="AE869" i="6" s="1"/>
  <c r="AE870" i="6" s="1"/>
  <c r="AE871" i="6" s="1"/>
  <c r="AE872" i="6" s="1"/>
  <c r="AE873" i="6" s="1"/>
  <c r="AE874" i="6" s="1"/>
  <c r="AE875" i="6" s="1"/>
  <c r="AE876" i="6" s="1"/>
  <c r="AE877" i="6" s="1"/>
  <c r="AE878" i="6" s="1"/>
  <c r="AE879" i="6" s="1"/>
  <c r="AE880" i="6" s="1"/>
  <c r="AE881" i="6" s="1"/>
  <c r="AE882" i="6" s="1"/>
  <c r="AE883" i="6" s="1"/>
  <c r="AE884" i="6" s="1"/>
  <c r="AE885" i="6" s="1"/>
  <c r="AE886" i="6" s="1"/>
  <c r="AE887" i="6" s="1"/>
  <c r="AE888" i="6" s="1"/>
  <c r="AE889" i="6" s="1"/>
  <c r="AE890" i="6" s="1"/>
  <c r="AE891" i="6" s="1"/>
  <c r="AE892" i="6" s="1"/>
  <c r="AE893" i="6" s="1"/>
  <c r="AE894" i="6" s="1"/>
  <c r="AE895" i="6" s="1"/>
  <c r="AE896" i="6" s="1"/>
  <c r="AE897" i="6" s="1"/>
  <c r="AE898" i="6" s="1"/>
  <c r="AE899" i="6" s="1"/>
  <c r="AE900" i="6" s="1"/>
  <c r="AE901" i="6" s="1"/>
  <c r="AE902" i="6" s="1"/>
  <c r="AE903" i="6" s="1"/>
  <c r="AE904" i="6" s="1"/>
  <c r="AE905" i="6" s="1"/>
  <c r="AE906" i="6" s="1"/>
  <c r="AE907" i="6" s="1"/>
  <c r="AE908" i="6" s="1"/>
  <c r="AE909" i="6" s="1"/>
  <c r="AE910" i="6" s="1"/>
  <c r="AE911" i="6" s="1"/>
  <c r="AE912" i="6" s="1"/>
  <c r="AE913" i="6" s="1"/>
  <c r="AE914" i="6" s="1"/>
  <c r="AE915" i="6" s="1"/>
  <c r="AE916" i="6" s="1"/>
  <c r="AE917" i="6" s="1"/>
  <c r="AE918" i="6" s="1"/>
  <c r="AE919" i="6" s="1"/>
  <c r="AE920" i="6" s="1"/>
  <c r="AE921" i="6" s="1"/>
  <c r="AE922" i="6" s="1"/>
  <c r="AE923" i="6" s="1"/>
  <c r="AE924" i="6" s="1"/>
  <c r="AE925" i="6" s="1"/>
  <c r="AE926" i="6" s="1"/>
  <c r="AE927" i="6" s="1"/>
  <c r="AE928" i="6" s="1"/>
  <c r="AE929" i="6" s="1"/>
  <c r="AE930" i="6" s="1"/>
  <c r="AE931" i="6" s="1"/>
  <c r="AE932" i="6" s="1"/>
  <c r="AE933" i="6" s="1"/>
  <c r="AE934" i="6" s="1"/>
  <c r="AE935" i="6" s="1"/>
  <c r="AE936" i="6" s="1"/>
  <c r="AE937" i="6" s="1"/>
  <c r="AE938" i="6" s="1"/>
  <c r="AE939" i="6" s="1"/>
  <c r="AE940" i="6" s="1"/>
  <c r="AE941" i="6" s="1"/>
  <c r="AE942" i="6" s="1"/>
  <c r="AE943" i="6" s="1"/>
  <c r="AE944" i="6" s="1"/>
  <c r="AE945" i="6" s="1"/>
  <c r="AE946" i="6" s="1"/>
  <c r="AE947" i="6" s="1"/>
  <c r="AE948" i="6" s="1"/>
  <c r="AE949" i="6" s="1"/>
  <c r="AE950" i="6" s="1"/>
  <c r="AE951" i="6" s="1"/>
  <c r="AE952" i="6" s="1"/>
  <c r="AE953" i="6" s="1"/>
  <c r="AE954" i="6" s="1"/>
  <c r="AE955" i="6" s="1"/>
  <c r="AE956" i="6" s="1"/>
  <c r="AE957" i="6" s="1"/>
  <c r="AE958" i="6" s="1"/>
  <c r="AE959" i="6" s="1"/>
  <c r="AE960" i="6" s="1"/>
  <c r="AE961" i="6" s="1"/>
  <c r="AE962" i="6" s="1"/>
  <c r="AE963" i="6" s="1"/>
  <c r="AE964" i="6" s="1"/>
  <c r="AE965" i="6" s="1"/>
  <c r="AE966" i="6" s="1"/>
  <c r="AE967" i="6" s="1"/>
  <c r="AE968" i="6" s="1"/>
  <c r="AE969" i="6" s="1"/>
  <c r="AE970" i="6" s="1"/>
  <c r="AE971" i="6" s="1"/>
  <c r="AE972" i="6" s="1"/>
  <c r="AE973" i="6" s="1"/>
  <c r="AE974" i="6" s="1"/>
  <c r="AE975" i="6" s="1"/>
  <c r="AE976" i="6" s="1"/>
  <c r="AE977" i="6" s="1"/>
  <c r="AE978" i="6" s="1"/>
  <c r="AE979" i="6" s="1"/>
  <c r="AE980" i="6" s="1"/>
  <c r="AE981" i="6" s="1"/>
  <c r="AE982" i="6" s="1"/>
  <c r="AE983" i="6" s="1"/>
  <c r="AE984" i="6" s="1"/>
  <c r="AE985" i="6" s="1"/>
  <c r="AE986" i="6" s="1"/>
  <c r="AE987" i="6" s="1"/>
  <c r="AE988" i="6" s="1"/>
  <c r="AE989" i="6" s="1"/>
  <c r="AE990" i="6" s="1"/>
  <c r="AE991" i="6" s="1"/>
  <c r="AE992" i="6" s="1"/>
  <c r="AE993" i="6" s="1"/>
  <c r="AE994" i="6" s="1"/>
  <c r="AE995" i="6" s="1"/>
  <c r="AE996" i="6" s="1"/>
  <c r="AE997" i="6" s="1"/>
  <c r="AE998" i="6" s="1"/>
  <c r="AE999" i="6" s="1"/>
  <c r="AE1000" i="6" s="1"/>
  <c r="AE1001" i="6" s="1"/>
  <c r="AE1002" i="6" s="1"/>
  <c r="AE1003" i="6" s="1"/>
  <c r="AE1004" i="6" s="1"/>
  <c r="AE1005" i="6" s="1"/>
  <c r="AE1006" i="6" s="1"/>
  <c r="AE1007" i="6" s="1"/>
  <c r="AE1008" i="6" s="1"/>
  <c r="AE1009" i="6" s="1"/>
  <c r="AE1010" i="6" s="1"/>
  <c r="AE1011" i="6" s="1"/>
  <c r="AE1012" i="6" s="1"/>
  <c r="AE1013" i="6" s="1"/>
  <c r="AE1014" i="6" s="1"/>
  <c r="AE1015" i="6" s="1"/>
  <c r="AE1016" i="6" s="1"/>
  <c r="AE1017" i="6" s="1"/>
  <c r="AE1018" i="6" s="1"/>
  <c r="AE1019" i="6" s="1"/>
  <c r="AE1020" i="6" s="1"/>
  <c r="AE1021" i="6" s="1"/>
  <c r="AE1022" i="6" s="1"/>
  <c r="AE1023" i="6" s="1"/>
  <c r="AE1024" i="6" s="1"/>
  <c r="AE1025" i="6" s="1"/>
  <c r="AE1026" i="6" s="1"/>
  <c r="AE1027" i="6" s="1"/>
  <c r="AE1028" i="6" s="1"/>
  <c r="AE1029" i="6" s="1"/>
  <c r="AE1030" i="6" s="1"/>
  <c r="AE1031" i="6" s="1"/>
  <c r="AE1032" i="6" s="1"/>
  <c r="AE1033" i="6" s="1"/>
  <c r="AE1034" i="6" s="1"/>
  <c r="AE1035" i="6" s="1"/>
  <c r="AE1036" i="6" s="1"/>
  <c r="AE1037" i="6" s="1"/>
  <c r="AE1038" i="6" s="1"/>
  <c r="AE1039" i="6" s="1"/>
  <c r="AE1040" i="6" s="1"/>
  <c r="AE1041" i="6" s="1"/>
  <c r="AE1042" i="6" s="1"/>
  <c r="AE1043" i="6" s="1"/>
  <c r="AE1044" i="6" s="1"/>
  <c r="AE1045" i="6" s="1"/>
  <c r="AE1046" i="6" s="1"/>
  <c r="AE1047" i="6" s="1"/>
  <c r="AE1048" i="6" s="1"/>
  <c r="AE1049" i="6" s="1"/>
  <c r="AE1050" i="6" s="1"/>
  <c r="AE1051" i="6" s="1"/>
  <c r="AE1052" i="6" s="1"/>
  <c r="AE1053" i="6" s="1"/>
  <c r="AE1054" i="6" s="1"/>
  <c r="AE1055" i="6" s="1"/>
  <c r="AE1056" i="6" s="1"/>
  <c r="AE1057" i="6" s="1"/>
  <c r="AE1058" i="6" s="1"/>
  <c r="AE1059" i="6" s="1"/>
  <c r="AE1060" i="6" s="1"/>
  <c r="AE1061" i="6" s="1"/>
  <c r="AE1062" i="6" s="1"/>
  <c r="AE1063" i="6" s="1"/>
  <c r="AE1064" i="6" s="1"/>
  <c r="AE1065" i="6" s="1"/>
  <c r="AE1066" i="6" s="1"/>
  <c r="AE1067" i="6" s="1"/>
  <c r="AE1068" i="6" s="1"/>
  <c r="AE1069" i="6" s="1"/>
  <c r="AE1070" i="6" s="1"/>
  <c r="AE1071" i="6" s="1"/>
  <c r="AE1072" i="6" s="1"/>
  <c r="AE1073" i="6" s="1"/>
  <c r="AE1074" i="6" s="1"/>
  <c r="AE1075" i="6" s="1"/>
  <c r="AE1076" i="6" s="1"/>
  <c r="AE1077" i="6" s="1"/>
  <c r="AE1078" i="6" s="1"/>
  <c r="AE1079" i="6" s="1"/>
  <c r="AE1080" i="6" s="1"/>
  <c r="AE1081" i="6" s="1"/>
  <c r="AE1082" i="6" s="1"/>
  <c r="AE1083" i="6" s="1"/>
  <c r="AE1084" i="6" s="1"/>
  <c r="AE1085" i="6" s="1"/>
  <c r="AE1086" i="6" s="1"/>
  <c r="AE1087" i="6" s="1"/>
  <c r="AE1088" i="6" s="1"/>
  <c r="AE1089" i="6" s="1"/>
  <c r="AE1090" i="6" s="1"/>
  <c r="AE1091" i="6" s="1"/>
  <c r="AE1092" i="6" s="1"/>
  <c r="AE1093" i="6" s="1"/>
  <c r="AE1094" i="6" s="1"/>
  <c r="AE1095" i="6" s="1"/>
  <c r="AE1096" i="6" s="1"/>
  <c r="AE1097" i="6" s="1"/>
  <c r="AE1098" i="6" s="1"/>
  <c r="AE1099" i="6" s="1"/>
  <c r="AE1100" i="6" s="1"/>
  <c r="AE1101" i="6" s="1"/>
  <c r="AE1102" i="6" s="1"/>
  <c r="AE1103" i="6" s="1"/>
  <c r="AE1104" i="6" s="1"/>
  <c r="AE1105" i="6" s="1"/>
  <c r="AE1106" i="6" s="1"/>
  <c r="AE1107" i="6" s="1"/>
  <c r="AE1108" i="6" s="1"/>
  <c r="AE1109" i="6" s="1"/>
  <c r="AE1110" i="6" s="1"/>
  <c r="AE1111" i="6" s="1"/>
  <c r="AE1112" i="6" s="1"/>
  <c r="AE1113" i="6" s="1"/>
  <c r="AE1114" i="6" s="1"/>
  <c r="AE1115" i="6" s="1"/>
  <c r="AE1116" i="6" s="1"/>
  <c r="AE1117" i="6" s="1"/>
  <c r="AE1118" i="6" s="1"/>
  <c r="AE1119" i="6" s="1"/>
  <c r="AE1120" i="6" s="1"/>
  <c r="AE1121" i="6" s="1"/>
  <c r="AE1122" i="6" s="1"/>
  <c r="AE1123" i="6" s="1"/>
  <c r="AE1124" i="6" s="1"/>
  <c r="AE1125" i="6" s="1"/>
  <c r="AE1126" i="6" s="1"/>
  <c r="AE1127" i="6" s="1"/>
  <c r="AE1128" i="6" s="1"/>
  <c r="AE1129" i="6" s="1"/>
  <c r="AE1130" i="6" s="1"/>
  <c r="AE1131" i="6" s="1"/>
  <c r="AE1132" i="6" s="1"/>
  <c r="AE1133" i="6" s="1"/>
  <c r="AE1134" i="6" s="1"/>
  <c r="AE1135" i="6" s="1"/>
  <c r="AE1136" i="6" s="1"/>
  <c r="AE1137" i="6" s="1"/>
  <c r="AE1138" i="6" s="1"/>
  <c r="AE1139" i="6" s="1"/>
  <c r="AE1140" i="6" s="1"/>
  <c r="AE1141" i="6" s="1"/>
  <c r="AE1142" i="6" s="1"/>
  <c r="AE1143" i="6" s="1"/>
  <c r="AE1144" i="6" s="1"/>
  <c r="AE1145" i="6" s="1"/>
  <c r="AE1146" i="6" s="1"/>
  <c r="AE1147" i="6" s="1"/>
  <c r="AE1148" i="6" s="1"/>
  <c r="AE1149" i="6" s="1"/>
  <c r="AE1150" i="6" s="1"/>
  <c r="AE1151" i="6" s="1"/>
  <c r="AE1152" i="6" s="1"/>
  <c r="AE1153" i="6" s="1"/>
  <c r="AE1154" i="6" s="1"/>
  <c r="AE1155" i="6" s="1"/>
  <c r="AE1156" i="6" s="1"/>
  <c r="AE1157" i="6" s="1"/>
  <c r="AE1158" i="6" s="1"/>
  <c r="AE1159" i="6" s="1"/>
  <c r="AE1160" i="6" s="1"/>
  <c r="AE1161" i="6" s="1"/>
  <c r="AE1162" i="6" s="1"/>
  <c r="AE1163" i="6" s="1"/>
  <c r="AE1164" i="6" s="1"/>
  <c r="AE1165" i="6" s="1"/>
  <c r="AE1166" i="6" s="1"/>
  <c r="AE1167" i="6" s="1"/>
  <c r="AE1168" i="6" s="1"/>
  <c r="AE1169" i="6" s="1"/>
  <c r="AE1170" i="6" s="1"/>
  <c r="AE1171" i="6" s="1"/>
  <c r="AE1172" i="6" s="1"/>
  <c r="AE1173" i="6" s="1"/>
  <c r="AE1174" i="6" s="1"/>
  <c r="AE1175" i="6" s="1"/>
  <c r="AE1176" i="6" s="1"/>
  <c r="AE1177" i="6" s="1"/>
  <c r="AE1178" i="6" s="1"/>
  <c r="AE1179" i="6" s="1"/>
  <c r="AE1180" i="6" s="1"/>
  <c r="AE1181" i="6" s="1"/>
  <c r="AE1182" i="6" s="1"/>
  <c r="AE1183" i="6" s="1"/>
  <c r="AE1184" i="6" s="1"/>
  <c r="AE1185" i="6" s="1"/>
  <c r="AE1186" i="6" s="1"/>
  <c r="AE1187" i="6" s="1"/>
  <c r="AE1188" i="6" s="1"/>
  <c r="AE1189" i="6" s="1"/>
  <c r="AE1190" i="6" s="1"/>
  <c r="AE1191" i="6" s="1"/>
  <c r="AE1192" i="6" s="1"/>
  <c r="AE1193" i="6" s="1"/>
  <c r="AE1194" i="6" s="1"/>
  <c r="AE1195" i="6" s="1"/>
  <c r="AE1196" i="6" s="1"/>
  <c r="AE1197" i="6" s="1"/>
  <c r="AE1198" i="6" s="1"/>
  <c r="AE1199" i="6" s="1"/>
  <c r="AE1200" i="6" s="1"/>
  <c r="AE1201" i="6" s="1"/>
  <c r="AE1202" i="6" s="1"/>
  <c r="AE1203" i="6" s="1"/>
  <c r="AE1204" i="6" s="1"/>
  <c r="AE1205" i="6" s="1"/>
  <c r="AH6" i="6"/>
  <c r="AI6" i="6" s="1"/>
  <c r="AF7" i="6" l="1"/>
  <c r="AH7" i="6" l="1"/>
  <c r="AG7" i="6"/>
  <c r="AF8" i="6"/>
  <c r="AF9" i="6" l="1"/>
  <c r="AG9" i="6" s="1"/>
  <c r="AG8" i="6"/>
  <c r="AI7" i="6"/>
  <c r="AH8" i="6"/>
  <c r="AI8" i="6" s="1"/>
  <c r="AF10" i="6"/>
  <c r="AG10" i="6" s="1"/>
  <c r="AH9" i="6"/>
  <c r="AI9" i="6" s="1"/>
  <c r="AH10" i="6" l="1"/>
  <c r="AI10" i="6" s="1"/>
  <c r="AF11" i="6"/>
  <c r="AG11" i="6" s="1"/>
  <c r="AH11" i="6" l="1"/>
  <c r="AI11" i="6" s="1"/>
  <c r="AF12" i="6"/>
  <c r="AG12" i="6" s="1"/>
  <c r="AF13" i="6" l="1"/>
  <c r="AG13" i="6" s="1"/>
  <c r="AH12" i="6"/>
  <c r="AI12" i="6" s="1"/>
  <c r="AF14" i="6" l="1"/>
  <c r="AG14" i="6" s="1"/>
  <c r="AH13" i="6"/>
  <c r="AI13" i="6" s="1"/>
  <c r="AF15" i="6" l="1"/>
  <c r="AG15" i="6" s="1"/>
  <c r="AH14" i="6"/>
  <c r="AI14" i="6" s="1"/>
  <c r="AF16" i="6" l="1"/>
  <c r="AG16" i="6" s="1"/>
  <c r="AH15" i="6"/>
  <c r="AI15" i="6" s="1"/>
  <c r="AF17" i="6" l="1"/>
  <c r="AG17" i="6" s="1"/>
  <c r="AH16" i="6"/>
  <c r="AI16" i="6" s="1"/>
  <c r="AF18" i="6" l="1"/>
  <c r="AG18" i="6" s="1"/>
  <c r="AH17" i="6"/>
  <c r="AI17" i="6" s="1"/>
  <c r="AF19" i="6" l="1"/>
  <c r="AG19" i="6" s="1"/>
  <c r="AH18" i="6"/>
  <c r="AI18" i="6" s="1"/>
  <c r="AF20" i="6" l="1"/>
  <c r="AG20" i="6" s="1"/>
  <c r="AH19" i="6"/>
  <c r="AI19" i="6" s="1"/>
  <c r="AF21" i="6" l="1"/>
  <c r="AG21" i="6" s="1"/>
  <c r="AH20" i="6"/>
  <c r="AI20" i="6" s="1"/>
  <c r="AF22" i="6" l="1"/>
  <c r="AG22" i="6" s="1"/>
  <c r="AH21" i="6"/>
  <c r="AI21" i="6" s="1"/>
  <c r="AH22" i="6" l="1"/>
  <c r="AI22" i="6" s="1"/>
  <c r="AF23" i="6"/>
  <c r="AG23" i="6" s="1"/>
  <c r="AF24" i="6" l="1"/>
  <c r="AG24" i="6" s="1"/>
  <c r="AH23" i="6"/>
  <c r="AI23" i="6" s="1"/>
  <c r="AF25" i="6" l="1"/>
  <c r="AG25" i="6" s="1"/>
  <c r="AH24" i="6"/>
  <c r="AI24" i="6" s="1"/>
  <c r="AH25" i="6" l="1"/>
  <c r="AI25" i="6" s="1"/>
  <c r="AF26" i="6"/>
  <c r="AG26" i="6" s="1"/>
  <c r="AF27" i="6" l="1"/>
  <c r="AG27" i="6" s="1"/>
  <c r="AH26" i="6"/>
  <c r="AI26" i="6" s="1"/>
  <c r="AF28" i="6" l="1"/>
  <c r="AG28" i="6" s="1"/>
  <c r="AH27" i="6"/>
  <c r="AI27" i="6" s="1"/>
  <c r="AF29" i="6" l="1"/>
  <c r="AG29" i="6" s="1"/>
  <c r="AH28" i="6"/>
  <c r="AI28" i="6" s="1"/>
  <c r="AH29" i="6" l="1"/>
  <c r="AI29" i="6" s="1"/>
  <c r="AF30" i="6"/>
  <c r="AG30" i="6" s="1"/>
  <c r="AF31" i="6" l="1"/>
  <c r="AG31" i="6" s="1"/>
  <c r="AH30" i="6"/>
  <c r="AI30" i="6" s="1"/>
  <c r="AF32" i="6" l="1"/>
  <c r="AG32" i="6" s="1"/>
  <c r="AH31" i="6"/>
  <c r="AI31" i="6" s="1"/>
  <c r="AF33" i="6" l="1"/>
  <c r="AG33" i="6" s="1"/>
  <c r="AH32" i="6"/>
  <c r="AI32" i="6" s="1"/>
  <c r="AG35" i="6"/>
  <c r="AH33" i="6" l="1"/>
  <c r="AI33" i="6" s="1"/>
  <c r="AF34" i="6"/>
  <c r="AG34" i="6" s="1"/>
  <c r="AG36" i="6"/>
  <c r="AF35" i="6" l="1"/>
  <c r="AH34" i="6"/>
  <c r="AI34" i="6" s="1"/>
  <c r="AG37" i="6"/>
  <c r="AF36" i="6" l="1"/>
  <c r="AH35" i="6"/>
  <c r="AI35" i="6" s="1"/>
  <c r="AG38" i="6"/>
  <c r="AF37" i="6" l="1"/>
  <c r="AH36" i="6"/>
  <c r="AI36" i="6" s="1"/>
  <c r="AG39" i="6"/>
  <c r="AF38" i="6" l="1"/>
  <c r="AH37" i="6"/>
  <c r="AI37" i="6" s="1"/>
  <c r="AG40" i="6"/>
  <c r="AF39" i="6" l="1"/>
  <c r="AH38" i="6"/>
  <c r="AI38" i="6" s="1"/>
  <c r="AG41" i="6"/>
  <c r="AF40" i="6" l="1"/>
  <c r="AH39" i="6"/>
  <c r="AI39" i="6" s="1"/>
  <c r="AG42" i="6"/>
  <c r="AF41" i="6" l="1"/>
  <c r="AH40" i="6"/>
  <c r="AI40" i="6" s="1"/>
  <c r="AG43" i="6"/>
  <c r="AH41" i="6" l="1"/>
  <c r="AI41" i="6" s="1"/>
  <c r="AF42" i="6"/>
  <c r="AG44" i="6"/>
  <c r="AH42" i="6" l="1"/>
  <c r="AI42" i="6" s="1"/>
  <c r="AF43" i="6"/>
  <c r="AG45" i="6"/>
  <c r="AF44" i="6" l="1"/>
  <c r="AH43" i="6"/>
  <c r="AI43" i="6" s="1"/>
  <c r="AG46" i="6"/>
  <c r="AH44" i="6" l="1"/>
  <c r="AI44" i="6" s="1"/>
  <c r="AF45" i="6"/>
  <c r="AG47" i="6"/>
  <c r="AH45" i="6" l="1"/>
  <c r="AI45" i="6" s="1"/>
  <c r="AF46" i="6"/>
  <c r="AG48" i="6"/>
  <c r="AF47" i="6" l="1"/>
  <c r="AH46" i="6"/>
  <c r="AI46" i="6" s="1"/>
  <c r="AG49" i="6"/>
  <c r="AH47" i="6" l="1"/>
  <c r="AI47" i="6" s="1"/>
  <c r="AF48" i="6"/>
  <c r="AG50" i="6"/>
  <c r="AH48" i="6" l="1"/>
  <c r="AI48" i="6" s="1"/>
  <c r="AF49" i="6"/>
  <c r="AG51" i="6"/>
  <c r="AH49" i="6" l="1"/>
  <c r="AI49" i="6" s="1"/>
  <c r="AF50" i="6"/>
  <c r="AG52" i="6"/>
  <c r="AH50" i="6" l="1"/>
  <c r="AI50" i="6" s="1"/>
  <c r="AF51" i="6"/>
  <c r="AG53" i="6"/>
  <c r="AF52" i="6" l="1"/>
  <c r="AH51" i="6"/>
  <c r="AI51" i="6" s="1"/>
  <c r="AG54" i="6"/>
  <c r="AF53" i="6" l="1"/>
  <c r="AH52" i="6"/>
  <c r="AI52" i="6" s="1"/>
  <c r="AG55" i="6"/>
  <c r="AH53" i="6" l="1"/>
  <c r="AI53" i="6" s="1"/>
  <c r="AF54" i="6"/>
  <c r="AG56" i="6"/>
  <c r="AF55" i="6" l="1"/>
  <c r="AH54" i="6"/>
  <c r="AI54" i="6" s="1"/>
  <c r="AG57" i="6"/>
  <c r="AF56" i="6" l="1"/>
  <c r="AH55" i="6"/>
  <c r="AI55" i="6" s="1"/>
  <c r="AG58" i="6"/>
  <c r="AF57" i="6" l="1"/>
  <c r="AH56" i="6"/>
  <c r="AI56" i="6" s="1"/>
  <c r="AG59" i="6"/>
  <c r="AF58" i="6" l="1"/>
  <c r="AH57" i="6"/>
  <c r="AI57" i="6" s="1"/>
  <c r="AG60" i="6"/>
  <c r="AF59" i="6" l="1"/>
  <c r="AH58" i="6"/>
  <c r="AI58" i="6" s="1"/>
  <c r="AG61" i="6"/>
  <c r="AF60" i="6" l="1"/>
  <c r="AH59" i="6"/>
  <c r="AI59" i="6" s="1"/>
  <c r="AG62" i="6"/>
  <c r="AF61" i="6" l="1"/>
  <c r="AH60" i="6"/>
  <c r="AI60" i="6" s="1"/>
  <c r="AG63" i="6"/>
  <c r="AH61" i="6" l="1"/>
  <c r="AI61" i="6" s="1"/>
  <c r="AF62" i="6"/>
  <c r="AG64" i="6"/>
  <c r="AF63" i="6" l="1"/>
  <c r="AH62" i="6"/>
  <c r="AI62" i="6" s="1"/>
  <c r="AG65" i="6"/>
  <c r="AF64" i="6" l="1"/>
  <c r="AH63" i="6"/>
  <c r="AI63" i="6" s="1"/>
  <c r="AG66" i="6"/>
  <c r="AH64" i="6" l="1"/>
  <c r="AI64" i="6" s="1"/>
  <c r="AF65" i="6"/>
  <c r="AG67" i="6"/>
  <c r="AF66" i="6" l="1"/>
  <c r="AH65" i="6"/>
  <c r="AI65" i="6" s="1"/>
  <c r="AG68" i="6"/>
  <c r="AF67" i="6" l="1"/>
  <c r="AH66" i="6"/>
  <c r="AI66" i="6" s="1"/>
  <c r="AG69" i="6"/>
  <c r="AF68" i="6" l="1"/>
  <c r="AH67" i="6"/>
  <c r="AI67" i="6" s="1"/>
  <c r="AH68" i="6" l="1"/>
  <c r="AI68" i="6" s="1"/>
  <c r="AF69" i="6"/>
  <c r="AH69" i="6" l="1"/>
  <c r="AI69" i="6" s="1"/>
  <c r="AF70" i="6"/>
  <c r="AF71" i="6" l="1"/>
  <c r="AH70" i="6"/>
  <c r="AI70" i="6" s="1"/>
  <c r="AF72" i="6" l="1"/>
  <c r="AH71" i="6"/>
  <c r="AI71" i="6" s="1"/>
  <c r="AF73" i="6" l="1"/>
  <c r="AH72" i="6"/>
  <c r="AI72" i="6" s="1"/>
  <c r="AF74" i="6" l="1"/>
  <c r="AH73" i="6"/>
  <c r="AI73" i="6" s="1"/>
  <c r="AF75" i="6" l="1"/>
  <c r="AH74" i="6"/>
  <c r="AI74" i="6" s="1"/>
  <c r="AF76" i="6" l="1"/>
  <c r="AH75" i="6"/>
  <c r="AI75" i="6" s="1"/>
  <c r="AH76" i="6" l="1"/>
  <c r="AI76" i="6" s="1"/>
  <c r="AF77" i="6"/>
  <c r="AF78" i="6" l="1"/>
  <c r="AH77" i="6"/>
  <c r="AI77" i="6" s="1"/>
  <c r="AH78" i="6" l="1"/>
  <c r="AI78" i="6" s="1"/>
  <c r="AF79" i="6"/>
  <c r="AF80" i="6" l="1"/>
  <c r="AH79" i="6"/>
  <c r="AI79" i="6" s="1"/>
  <c r="AF81" i="6" l="1"/>
  <c r="AH80" i="6"/>
  <c r="AI80" i="6" s="1"/>
  <c r="AF82" i="6" l="1"/>
  <c r="AH81" i="6"/>
  <c r="AI81" i="6" s="1"/>
  <c r="AH82" i="6" l="1"/>
  <c r="AI82" i="6" s="1"/>
  <c r="AF83" i="6"/>
  <c r="AH83" i="6" l="1"/>
  <c r="AI83" i="6" s="1"/>
  <c r="AF84" i="6"/>
  <c r="AH84" i="6" l="1"/>
  <c r="AI84" i="6" s="1"/>
  <c r="AF85" i="6"/>
  <c r="AF86" i="6" l="1"/>
  <c r="AH85" i="6"/>
  <c r="AI85" i="6" s="1"/>
  <c r="AF87" i="6" l="1"/>
  <c r="AH86" i="6"/>
  <c r="AI86" i="6" s="1"/>
  <c r="AF88" i="6" l="1"/>
  <c r="AH87" i="6"/>
  <c r="AI87" i="6" s="1"/>
  <c r="AH88" i="6" l="1"/>
  <c r="AI88" i="6" s="1"/>
  <c r="AF89" i="6"/>
  <c r="AH89" i="6" l="1"/>
  <c r="AI89" i="6" s="1"/>
  <c r="AF90" i="6"/>
  <c r="AH90" i="6" l="1"/>
  <c r="AI90" i="6" s="1"/>
  <c r="AF91" i="6"/>
  <c r="AF92" i="6" l="1"/>
  <c r="AH91" i="6"/>
  <c r="AI91" i="6" s="1"/>
  <c r="AF93" i="6" l="1"/>
  <c r="AH92" i="6"/>
  <c r="AI92" i="6" s="1"/>
  <c r="AF94" i="6" l="1"/>
  <c r="AH93" i="6"/>
  <c r="AI93" i="6" s="1"/>
  <c r="AH94" i="6" l="1"/>
  <c r="AI94" i="6" s="1"/>
  <c r="AF95" i="6"/>
  <c r="AF96" i="6" l="1"/>
  <c r="AH95" i="6"/>
  <c r="AI95" i="6" s="1"/>
  <c r="AF97" i="6" l="1"/>
  <c r="AH96" i="6"/>
  <c r="AI96" i="6" s="1"/>
  <c r="AF98" i="6" l="1"/>
  <c r="AH97" i="6"/>
  <c r="AI97" i="6" s="1"/>
  <c r="AH98" i="6" l="1"/>
  <c r="AI98" i="6" s="1"/>
  <c r="AF99" i="6"/>
  <c r="AH99" i="6" l="1"/>
  <c r="AI99" i="6" s="1"/>
  <c r="AF100" i="6"/>
  <c r="AF101" i="6" l="1"/>
  <c r="AH100" i="6"/>
  <c r="AI100" i="6" s="1"/>
  <c r="AF102" i="6" l="1"/>
  <c r="AH101" i="6"/>
  <c r="AI101" i="6" s="1"/>
  <c r="AF103" i="6" l="1"/>
  <c r="AH102" i="6"/>
  <c r="AI102" i="6" s="1"/>
  <c r="AF104" i="6" l="1"/>
  <c r="AH103" i="6"/>
  <c r="AI103" i="6" s="1"/>
  <c r="AH104" i="6" l="1"/>
  <c r="AI104" i="6" s="1"/>
  <c r="AF105" i="6"/>
  <c r="AH105" i="6" l="1"/>
  <c r="AI105" i="6" s="1"/>
  <c r="AF106" i="6"/>
  <c r="AH106" i="6" l="1"/>
  <c r="AI106" i="6" s="1"/>
  <c r="AF107" i="6"/>
  <c r="AF108" i="6" l="1"/>
  <c r="AH107" i="6"/>
  <c r="AI107" i="6" s="1"/>
  <c r="AF109" i="6" l="1"/>
  <c r="AH108" i="6"/>
  <c r="AI108" i="6" s="1"/>
  <c r="AF110" i="6" l="1"/>
  <c r="AH109" i="6"/>
  <c r="AI109" i="6" s="1"/>
  <c r="AH110" i="6" l="1"/>
  <c r="AI110" i="6" s="1"/>
  <c r="AF111" i="6"/>
  <c r="AH111" i="6" l="1"/>
  <c r="AI111" i="6" s="1"/>
  <c r="AF112" i="6"/>
  <c r="AH112" i="6" l="1"/>
  <c r="AI112" i="6" s="1"/>
  <c r="AF113" i="6"/>
  <c r="AF114" i="6" l="1"/>
  <c r="AH113" i="6"/>
  <c r="AI113" i="6" s="1"/>
  <c r="AF115" i="6" l="1"/>
  <c r="AH114" i="6"/>
  <c r="AI114" i="6" s="1"/>
  <c r="AF116" i="6" l="1"/>
  <c r="AH115" i="6"/>
  <c r="AI115" i="6" s="1"/>
  <c r="AH116" i="6" l="1"/>
  <c r="AI116" i="6" s="1"/>
  <c r="AF117" i="6"/>
  <c r="AH117" i="6" l="1"/>
  <c r="AI117" i="6" s="1"/>
  <c r="AF118" i="6"/>
  <c r="AH118" i="6" l="1"/>
  <c r="AI118" i="6" s="1"/>
  <c r="AF119" i="6"/>
  <c r="AF120" i="6" l="1"/>
  <c r="AH119" i="6"/>
  <c r="AI119" i="6" s="1"/>
  <c r="AF121" i="6" l="1"/>
  <c r="AH120" i="6"/>
  <c r="AI120" i="6" s="1"/>
  <c r="AF122" i="6" l="1"/>
  <c r="AH121" i="6"/>
  <c r="AI121" i="6" s="1"/>
  <c r="AH122" i="6" l="1"/>
  <c r="AI122" i="6" s="1"/>
  <c r="AF123" i="6"/>
  <c r="AH123" i="6" l="1"/>
  <c r="AI123" i="6" s="1"/>
  <c r="AF124" i="6"/>
  <c r="AH124" i="6" l="1"/>
  <c r="AI124" i="6" s="1"/>
  <c r="AF125" i="6"/>
  <c r="AF126" i="6" l="1"/>
  <c r="AH125" i="6"/>
  <c r="AI125" i="6" s="1"/>
  <c r="AF127" i="6" l="1"/>
  <c r="AH126" i="6"/>
  <c r="AI126" i="6" s="1"/>
  <c r="AF128" i="6" l="1"/>
  <c r="AH127" i="6"/>
  <c r="AI127" i="6" s="1"/>
  <c r="AH128" i="6" l="1"/>
  <c r="AI128" i="6" s="1"/>
  <c r="AF129" i="6"/>
  <c r="AH129" i="6" l="1"/>
  <c r="AI129" i="6" s="1"/>
  <c r="AF130" i="6"/>
  <c r="AH130" i="6" l="1"/>
  <c r="AI130" i="6" s="1"/>
  <c r="AF131" i="6"/>
  <c r="AF132" i="6" l="1"/>
  <c r="AH131" i="6"/>
  <c r="AI131" i="6" s="1"/>
  <c r="AF133" i="6" l="1"/>
  <c r="AH132" i="6"/>
  <c r="AI132" i="6" s="1"/>
  <c r="AF134" i="6" l="1"/>
  <c r="AH133" i="6"/>
  <c r="AI133" i="6" s="1"/>
  <c r="AF135" i="6" l="1"/>
  <c r="AH134" i="6"/>
  <c r="AI134" i="6" s="1"/>
  <c r="AH135" i="6" l="1"/>
  <c r="AI135" i="6" s="1"/>
  <c r="AF136" i="6"/>
  <c r="AF137" i="6" l="1"/>
  <c r="AH136" i="6"/>
  <c r="AI136" i="6" s="1"/>
  <c r="AH137" i="6" l="1"/>
  <c r="AI137" i="6" s="1"/>
  <c r="AF138" i="6"/>
  <c r="AF139" i="6" l="1"/>
  <c r="AH138" i="6"/>
  <c r="AI138" i="6" s="1"/>
  <c r="AF140" i="6" l="1"/>
  <c r="AH139" i="6"/>
  <c r="AI139" i="6" s="1"/>
  <c r="AF141" i="6" l="1"/>
  <c r="AH140" i="6"/>
  <c r="AI140" i="6" s="1"/>
  <c r="AH141" i="6" l="1"/>
  <c r="AI141" i="6" s="1"/>
  <c r="AF142" i="6"/>
  <c r="AH142" i="6" l="1"/>
  <c r="AI142" i="6" s="1"/>
  <c r="AF143" i="6"/>
  <c r="AF144" i="6" l="1"/>
  <c r="AH143" i="6"/>
  <c r="AI143" i="6" s="1"/>
  <c r="AF145" i="6" l="1"/>
  <c r="AH144" i="6"/>
  <c r="AI144" i="6" s="1"/>
  <c r="AF146" i="6" l="1"/>
  <c r="AH145" i="6"/>
  <c r="AI145" i="6" s="1"/>
  <c r="AH146" i="6" l="1"/>
  <c r="AI146" i="6" s="1"/>
  <c r="AF147" i="6"/>
  <c r="AF148" i="6" l="1"/>
  <c r="AH147" i="6"/>
  <c r="AI147" i="6" s="1"/>
  <c r="AF149" i="6" l="1"/>
  <c r="AH148" i="6"/>
  <c r="AI148" i="6" s="1"/>
  <c r="AF150" i="6" l="1"/>
  <c r="AH149" i="6"/>
  <c r="AI149" i="6" s="1"/>
  <c r="AH150" i="6" l="1"/>
  <c r="AI150" i="6" s="1"/>
  <c r="AF151" i="6"/>
  <c r="AF152" i="6" l="1"/>
  <c r="AH151" i="6"/>
  <c r="AI151" i="6" s="1"/>
  <c r="AF153" i="6" l="1"/>
  <c r="AH152" i="6"/>
  <c r="AI152" i="6" s="1"/>
  <c r="AF154" i="6" l="1"/>
  <c r="AH153" i="6"/>
  <c r="AI153" i="6" s="1"/>
  <c r="AH154" i="6" l="1"/>
  <c r="AI154" i="6" s="1"/>
  <c r="AF155" i="6"/>
  <c r="AF156" i="6" l="1"/>
  <c r="AH155" i="6"/>
  <c r="AI155" i="6" s="1"/>
  <c r="AF157" i="6" l="1"/>
  <c r="AH156" i="6"/>
  <c r="AI156" i="6" s="1"/>
  <c r="AF158" i="6" l="1"/>
  <c r="AH157" i="6"/>
  <c r="AI157" i="6" s="1"/>
  <c r="AH158" i="6" l="1"/>
  <c r="AI158" i="6" s="1"/>
  <c r="AF159" i="6"/>
  <c r="AF160" i="6" l="1"/>
  <c r="AH159" i="6"/>
  <c r="AI159" i="6" s="1"/>
  <c r="AF161" i="6" l="1"/>
  <c r="AH160" i="6"/>
  <c r="AI160" i="6" s="1"/>
  <c r="AF162" i="6" l="1"/>
  <c r="AH161" i="6"/>
  <c r="AI161" i="6" s="1"/>
  <c r="AH162" i="6" l="1"/>
  <c r="AI162" i="6" s="1"/>
  <c r="AF163" i="6"/>
  <c r="AH163" i="6" l="1"/>
  <c r="AI163" i="6" s="1"/>
  <c r="AF164" i="6"/>
  <c r="AF165" i="6" l="1"/>
  <c r="AH164" i="6"/>
  <c r="AI164" i="6" s="1"/>
  <c r="AF166" i="6" l="1"/>
  <c r="AH165" i="6"/>
  <c r="AI165" i="6" s="1"/>
  <c r="AF167" i="6" l="1"/>
  <c r="AH166" i="6"/>
  <c r="AI166" i="6" s="1"/>
  <c r="AF168" i="6" l="1"/>
  <c r="AH167" i="6"/>
  <c r="AI167" i="6" s="1"/>
  <c r="AF169" i="6" l="1"/>
  <c r="AH168" i="6"/>
  <c r="AI168" i="6" s="1"/>
  <c r="AF170" i="6" l="1"/>
  <c r="AH169" i="6"/>
  <c r="AI169" i="6" s="1"/>
  <c r="AF171" i="6" l="1"/>
  <c r="AH170" i="6"/>
  <c r="AI170" i="6" s="1"/>
  <c r="AF172" i="6" l="1"/>
  <c r="AH171" i="6"/>
  <c r="AI171" i="6" s="1"/>
  <c r="AF173" i="6" l="1"/>
  <c r="AH172" i="6"/>
  <c r="AI172" i="6" s="1"/>
  <c r="AH173" i="6" l="1"/>
  <c r="AI173" i="6" s="1"/>
  <c r="AF174" i="6"/>
  <c r="AH174" i="6" l="1"/>
  <c r="AI174" i="6" s="1"/>
  <c r="AF175" i="6"/>
  <c r="AF176" i="6" l="1"/>
  <c r="AH175" i="6"/>
  <c r="AI175" i="6" s="1"/>
  <c r="AF177" i="6" l="1"/>
  <c r="AH176" i="6"/>
  <c r="AI176" i="6" s="1"/>
  <c r="AF178" i="6" l="1"/>
  <c r="AH177" i="6"/>
  <c r="AI177" i="6" s="1"/>
  <c r="AF179" i="6" l="1"/>
  <c r="AH178" i="6"/>
  <c r="AI178" i="6" s="1"/>
  <c r="AF180" i="6" l="1"/>
  <c r="AH179" i="6"/>
  <c r="AI179" i="6" s="1"/>
  <c r="AF181" i="6" l="1"/>
  <c r="AH180" i="6"/>
  <c r="AI180" i="6" s="1"/>
  <c r="AH181" i="6" l="1"/>
  <c r="AI181" i="6" s="1"/>
  <c r="AF182" i="6"/>
  <c r="AH182" i="6" l="1"/>
  <c r="AI182" i="6" s="1"/>
  <c r="AF183" i="6"/>
  <c r="AF184" i="6" l="1"/>
  <c r="AH183" i="6"/>
  <c r="AI183" i="6" s="1"/>
  <c r="AF185" i="6" l="1"/>
  <c r="AH184" i="6"/>
  <c r="AI184" i="6" s="1"/>
  <c r="AF186" i="6" l="1"/>
  <c r="AH185" i="6"/>
  <c r="AI185" i="6" s="1"/>
  <c r="AF187" i="6" l="1"/>
  <c r="AH186" i="6"/>
  <c r="AI186" i="6" s="1"/>
  <c r="AF188" i="6" l="1"/>
  <c r="AH187" i="6"/>
  <c r="AI187" i="6" s="1"/>
  <c r="AF189" i="6" l="1"/>
  <c r="AH188" i="6"/>
  <c r="AI188" i="6" s="1"/>
  <c r="AF190" i="6" l="1"/>
  <c r="AH189" i="6"/>
  <c r="AI189" i="6" s="1"/>
  <c r="AF191" i="6" l="1"/>
  <c r="AH190" i="6"/>
  <c r="AI190" i="6" s="1"/>
  <c r="AF192" i="6" l="1"/>
  <c r="AH191" i="6"/>
  <c r="AI191" i="6" s="1"/>
  <c r="AF193" i="6" l="1"/>
  <c r="AH192" i="6"/>
  <c r="AI192" i="6" s="1"/>
  <c r="AF194" i="6" l="1"/>
  <c r="AH193" i="6"/>
  <c r="AI193" i="6" s="1"/>
  <c r="AF195" i="6" l="1"/>
  <c r="AH194" i="6"/>
  <c r="AI194" i="6" s="1"/>
  <c r="AH195" i="6" l="1"/>
  <c r="AI195" i="6" s="1"/>
  <c r="AF196" i="6"/>
  <c r="AF197" i="6" l="1"/>
  <c r="AH196" i="6"/>
  <c r="AI196" i="6" s="1"/>
  <c r="AF198" i="6" l="1"/>
  <c r="AH197" i="6"/>
  <c r="AI197" i="6" s="1"/>
  <c r="AF199" i="6" l="1"/>
  <c r="AH198" i="6"/>
  <c r="AI198" i="6" s="1"/>
  <c r="AH199" i="6" l="1"/>
  <c r="AI199" i="6" s="1"/>
  <c r="AF200" i="6"/>
  <c r="AH200" i="6" l="1"/>
  <c r="AI200" i="6" s="1"/>
  <c r="AF201" i="6"/>
  <c r="AF202" i="6" l="1"/>
  <c r="AH201" i="6"/>
  <c r="AI201" i="6" s="1"/>
  <c r="AF203" i="6" l="1"/>
  <c r="AH202" i="6"/>
  <c r="AI202" i="6" s="1"/>
  <c r="AF204" i="6" l="1"/>
  <c r="AH203" i="6"/>
  <c r="AI203" i="6" s="1"/>
  <c r="AF205" i="6" l="1"/>
  <c r="AH204" i="6"/>
  <c r="AI204" i="6" s="1"/>
  <c r="AF206" i="6" l="1"/>
  <c r="AH205" i="6"/>
  <c r="AI205" i="6" s="1"/>
  <c r="AF207" i="6" l="1"/>
  <c r="AH206" i="6"/>
  <c r="AI206" i="6" s="1"/>
  <c r="AH207" i="6" l="1"/>
  <c r="AI207" i="6" s="1"/>
  <c r="AF208" i="6"/>
  <c r="AH208" i="6" l="1"/>
  <c r="AI208" i="6" s="1"/>
  <c r="AF209" i="6"/>
  <c r="AF210" i="6" l="1"/>
  <c r="AH209" i="6"/>
  <c r="AI209" i="6" s="1"/>
  <c r="AF211" i="6" l="1"/>
  <c r="AH210" i="6"/>
  <c r="AI210" i="6" s="1"/>
  <c r="AF212" i="6" l="1"/>
  <c r="AH211" i="6"/>
  <c r="AI211" i="6" s="1"/>
  <c r="AF213" i="6" l="1"/>
  <c r="AH212" i="6"/>
  <c r="AI212" i="6" s="1"/>
  <c r="AF214" i="6" l="1"/>
  <c r="AH213" i="6"/>
  <c r="AI213" i="6" s="1"/>
  <c r="AH214" i="6" l="1"/>
  <c r="AI214" i="6" s="1"/>
  <c r="AF215" i="6"/>
  <c r="AF216" i="6" l="1"/>
  <c r="AH215" i="6"/>
  <c r="AI215" i="6" s="1"/>
  <c r="AF217" i="6" l="1"/>
  <c r="AH216" i="6"/>
  <c r="AI216" i="6" s="1"/>
  <c r="AF218" i="6" l="1"/>
  <c r="AH217" i="6"/>
  <c r="AI217" i="6" s="1"/>
  <c r="AF219" i="6" l="1"/>
  <c r="AH218" i="6"/>
  <c r="AI218" i="6" s="1"/>
  <c r="AF220" i="6" l="1"/>
  <c r="AH219" i="6"/>
  <c r="AI219" i="6" s="1"/>
  <c r="AH220" i="6" l="1"/>
  <c r="AI220" i="6" s="1"/>
  <c r="AF221" i="6"/>
  <c r="AH221" i="6" l="1"/>
  <c r="AI221" i="6" s="1"/>
  <c r="AF222" i="6"/>
  <c r="AH222" i="6" l="1"/>
  <c r="AI222" i="6" s="1"/>
  <c r="AF223" i="6"/>
  <c r="AF224" i="6" l="1"/>
  <c r="AH223" i="6"/>
  <c r="AI223" i="6" s="1"/>
  <c r="AF225" i="6" l="1"/>
  <c r="AH224" i="6"/>
  <c r="AI224" i="6" s="1"/>
  <c r="AF226" i="6" l="1"/>
  <c r="AH225" i="6"/>
  <c r="AI225" i="6" s="1"/>
  <c r="AH226" i="6" l="1"/>
  <c r="AI226" i="6" s="1"/>
  <c r="AF227" i="6"/>
  <c r="AF228" i="6" l="1"/>
  <c r="AH227" i="6"/>
  <c r="AI227" i="6" s="1"/>
  <c r="AH228" i="6" l="1"/>
  <c r="AI228" i="6" s="1"/>
  <c r="AF229" i="6"/>
  <c r="AF230" i="6" l="1"/>
  <c r="AH229" i="6"/>
  <c r="AI229" i="6" s="1"/>
  <c r="AF231" i="6" l="1"/>
  <c r="AH230" i="6"/>
  <c r="AI230" i="6" s="1"/>
  <c r="AF232" i="6" l="1"/>
  <c r="AH231" i="6"/>
  <c r="AI231" i="6" s="1"/>
  <c r="AH232" i="6" l="1"/>
  <c r="AI232" i="6" s="1"/>
  <c r="AF233" i="6"/>
  <c r="AH233" i="6" l="1"/>
  <c r="AI233" i="6" s="1"/>
  <c r="AF234" i="6"/>
  <c r="AH234" i="6" l="1"/>
  <c r="AI234" i="6" s="1"/>
  <c r="AF235" i="6"/>
  <c r="AF236" i="6" l="1"/>
  <c r="AH235" i="6"/>
  <c r="AI235" i="6" s="1"/>
  <c r="AF237" i="6" l="1"/>
  <c r="AH236" i="6"/>
  <c r="AI236" i="6" s="1"/>
  <c r="AF238" i="6" l="1"/>
  <c r="AH237" i="6"/>
  <c r="AI237" i="6" s="1"/>
  <c r="AH238" i="6" l="1"/>
  <c r="AI238" i="6" s="1"/>
  <c r="AF239" i="6"/>
  <c r="AF240" i="6" l="1"/>
  <c r="AH239" i="6"/>
  <c r="AI239" i="6" s="1"/>
  <c r="AH240" i="6" l="1"/>
  <c r="AI240" i="6" s="1"/>
  <c r="AF241" i="6"/>
  <c r="AF242" i="6" l="1"/>
  <c r="AH241" i="6"/>
  <c r="AI241" i="6" s="1"/>
  <c r="AH242" i="6" l="1"/>
  <c r="AI242" i="6" s="1"/>
  <c r="AF243" i="6"/>
  <c r="AF244" i="6" l="1"/>
  <c r="AH243" i="6"/>
  <c r="AI243" i="6" s="1"/>
  <c r="AH244" i="6" l="1"/>
  <c r="AI244" i="6" s="1"/>
  <c r="AF245" i="6"/>
  <c r="AF246" i="6" l="1"/>
  <c r="AH245" i="6"/>
  <c r="AI245" i="6" s="1"/>
  <c r="AF247" i="6" l="1"/>
  <c r="AH246" i="6"/>
  <c r="AI246" i="6" s="1"/>
  <c r="AF248" i="6" l="1"/>
  <c r="AH247" i="6"/>
  <c r="AI247" i="6" s="1"/>
  <c r="AF249" i="6" l="1"/>
  <c r="AH248" i="6"/>
  <c r="AI248" i="6" s="1"/>
  <c r="AH249" i="6" l="1"/>
  <c r="AI249" i="6" s="1"/>
  <c r="AF250" i="6"/>
  <c r="AH250" i="6" l="1"/>
  <c r="AI250" i="6" s="1"/>
  <c r="AF251" i="6"/>
  <c r="AF252" i="6" l="1"/>
  <c r="AH251" i="6"/>
  <c r="AI251" i="6" s="1"/>
  <c r="AF253" i="6" l="1"/>
  <c r="AH252" i="6"/>
  <c r="AI252" i="6" s="1"/>
  <c r="AF254" i="6" l="1"/>
  <c r="AH253" i="6"/>
  <c r="AI253" i="6" s="1"/>
  <c r="AH254" i="6" l="1"/>
  <c r="AI254" i="6" s="1"/>
  <c r="AF255" i="6"/>
  <c r="AF256" i="6" l="1"/>
  <c r="AH255" i="6"/>
  <c r="AI255" i="6" s="1"/>
  <c r="AH256" i="6" l="1"/>
  <c r="AI256" i="6" s="1"/>
  <c r="AF257" i="6"/>
  <c r="AF258" i="6" l="1"/>
  <c r="AH257" i="6"/>
  <c r="AI257" i="6" s="1"/>
  <c r="AH258" i="6" l="1"/>
  <c r="AI258" i="6" s="1"/>
  <c r="AF259" i="6"/>
  <c r="AF260" i="6" l="1"/>
  <c r="AH259" i="6"/>
  <c r="AI259" i="6" s="1"/>
  <c r="AH260" i="6" l="1"/>
  <c r="AI260" i="6" s="1"/>
  <c r="AF261" i="6"/>
  <c r="AF262" i="6" l="1"/>
  <c r="AH261" i="6"/>
  <c r="AI261" i="6" s="1"/>
  <c r="AH262" i="6" l="1"/>
  <c r="AI262" i="6" s="1"/>
  <c r="AF263" i="6"/>
  <c r="AF264" i="6" l="1"/>
  <c r="AH263" i="6"/>
  <c r="AI263" i="6" s="1"/>
  <c r="AH264" i="6" l="1"/>
  <c r="AI264" i="6" s="1"/>
  <c r="AF265" i="6"/>
  <c r="AF266" i="6" l="1"/>
  <c r="AH265" i="6"/>
  <c r="AI265" i="6" s="1"/>
  <c r="AH266" i="6" l="1"/>
  <c r="AI266" i="6" s="1"/>
  <c r="AF267" i="6"/>
  <c r="AF268" i="6" l="1"/>
  <c r="AH267" i="6"/>
  <c r="AI267" i="6" s="1"/>
  <c r="AH268" i="6" l="1"/>
  <c r="AI268" i="6" s="1"/>
  <c r="AF269" i="6"/>
  <c r="AF270" i="6" l="1"/>
  <c r="AH269" i="6"/>
  <c r="AI269" i="6" s="1"/>
  <c r="AH270" i="6" l="1"/>
  <c r="AI270" i="6" s="1"/>
  <c r="AF271" i="6"/>
  <c r="AF272" i="6" l="1"/>
  <c r="AH271" i="6"/>
  <c r="AI271" i="6" s="1"/>
  <c r="AH272" i="6" l="1"/>
  <c r="AI272" i="6" s="1"/>
  <c r="AF273" i="6"/>
  <c r="AF274" i="6" l="1"/>
  <c r="AH273" i="6"/>
  <c r="AI273" i="6" s="1"/>
  <c r="AH274" i="6" l="1"/>
  <c r="AI274" i="6" s="1"/>
  <c r="AF275" i="6"/>
  <c r="AF276" i="6" l="1"/>
  <c r="AH275" i="6"/>
  <c r="AI275" i="6" s="1"/>
  <c r="AH276" i="6" l="1"/>
  <c r="AI276" i="6" s="1"/>
  <c r="AF277" i="6"/>
  <c r="AF278" i="6" l="1"/>
  <c r="AH277" i="6"/>
  <c r="AI277" i="6" s="1"/>
  <c r="AF279" i="6" l="1"/>
  <c r="AH278" i="6"/>
  <c r="AI278" i="6" s="1"/>
  <c r="AF280" i="6" l="1"/>
  <c r="AH279" i="6"/>
  <c r="AI279" i="6" s="1"/>
  <c r="AH280" i="6" l="1"/>
  <c r="AI280" i="6" s="1"/>
  <c r="AF281" i="6"/>
  <c r="AH281" i="6" l="1"/>
  <c r="AI281" i="6" s="1"/>
  <c r="AF282" i="6"/>
  <c r="AF283" i="6" l="1"/>
  <c r="AH282" i="6"/>
  <c r="AI282" i="6" s="1"/>
  <c r="AF284" i="6" l="1"/>
  <c r="AH283" i="6"/>
  <c r="AI283" i="6" s="1"/>
  <c r="AF285" i="6" l="1"/>
  <c r="AH284" i="6"/>
  <c r="AI284" i="6" s="1"/>
  <c r="AH285" i="6" l="1"/>
  <c r="AI285" i="6" s="1"/>
  <c r="AF286" i="6"/>
  <c r="AF287" i="6" l="1"/>
  <c r="AH286" i="6"/>
  <c r="AI286" i="6" s="1"/>
  <c r="AH287" i="6" l="1"/>
  <c r="AI287" i="6" s="1"/>
  <c r="AF288" i="6"/>
  <c r="AF289" i="6" l="1"/>
  <c r="AH288" i="6"/>
  <c r="AI288" i="6" s="1"/>
  <c r="AH289" i="6" l="1"/>
  <c r="AI289" i="6" s="1"/>
  <c r="AF290" i="6"/>
  <c r="AF291" i="6" l="1"/>
  <c r="AH290" i="6"/>
  <c r="AI290" i="6" s="1"/>
  <c r="AH291" i="6" l="1"/>
  <c r="AI291" i="6" s="1"/>
  <c r="AF292" i="6"/>
  <c r="AF293" i="6" l="1"/>
  <c r="AH292" i="6"/>
  <c r="AI292" i="6" s="1"/>
  <c r="AH293" i="6" l="1"/>
  <c r="AI293" i="6" s="1"/>
  <c r="AF294" i="6"/>
  <c r="AF295" i="6" l="1"/>
  <c r="AH294" i="6"/>
  <c r="AI294" i="6" s="1"/>
  <c r="AH295" i="6" l="1"/>
  <c r="AI295" i="6" s="1"/>
  <c r="AF296" i="6"/>
  <c r="AF297" i="6" l="1"/>
  <c r="AH296" i="6"/>
  <c r="AI296" i="6" s="1"/>
  <c r="AH297" i="6" l="1"/>
  <c r="AI297" i="6" s="1"/>
  <c r="AF298" i="6"/>
  <c r="AF299" i="6" l="1"/>
  <c r="AH298" i="6"/>
  <c r="AI298" i="6" s="1"/>
  <c r="AH299" i="6" l="1"/>
  <c r="AI299" i="6" s="1"/>
  <c r="AF300" i="6"/>
  <c r="AF301" i="6" l="1"/>
  <c r="AH300" i="6"/>
  <c r="AI300" i="6" s="1"/>
  <c r="AH301" i="6" l="1"/>
  <c r="AI301" i="6" s="1"/>
  <c r="AF302" i="6"/>
  <c r="AF303" i="6" l="1"/>
  <c r="AH302" i="6"/>
  <c r="AI302" i="6" s="1"/>
  <c r="AH303" i="6" l="1"/>
  <c r="AI303" i="6" s="1"/>
  <c r="AF304" i="6"/>
  <c r="AF305" i="6" l="1"/>
  <c r="AH304" i="6"/>
  <c r="AI304" i="6" s="1"/>
  <c r="AH305" i="6" l="1"/>
  <c r="AI305" i="6" s="1"/>
  <c r="AF306" i="6"/>
  <c r="AF307" i="6" l="1"/>
  <c r="AH306" i="6"/>
  <c r="AI306" i="6" s="1"/>
  <c r="AH307" i="6" l="1"/>
  <c r="AI307" i="6" s="1"/>
  <c r="AF308" i="6"/>
  <c r="AF309" i="6" l="1"/>
  <c r="AH308" i="6"/>
  <c r="AI308" i="6" s="1"/>
  <c r="AH309" i="6" l="1"/>
  <c r="AI309" i="6" s="1"/>
  <c r="AF310" i="6"/>
  <c r="AF311" i="6" l="1"/>
  <c r="AH310" i="6"/>
  <c r="AI310" i="6" s="1"/>
  <c r="AH311" i="6" l="1"/>
  <c r="AI311" i="6" s="1"/>
  <c r="AF312" i="6"/>
  <c r="AF313" i="6" l="1"/>
  <c r="AH312" i="6"/>
  <c r="AI312" i="6" s="1"/>
  <c r="AH313" i="6" l="1"/>
  <c r="AI313" i="6" s="1"/>
  <c r="AF314" i="6"/>
  <c r="AF315" i="6" l="1"/>
  <c r="AH314" i="6"/>
  <c r="AI314" i="6" s="1"/>
  <c r="AH315" i="6" l="1"/>
  <c r="AI315" i="6" s="1"/>
  <c r="AF316" i="6"/>
  <c r="AF317" i="6" l="1"/>
  <c r="AH316" i="6"/>
  <c r="AI316" i="6" s="1"/>
  <c r="AF318" i="6" l="1"/>
  <c r="AH317" i="6"/>
  <c r="AI317" i="6" s="1"/>
  <c r="AF319" i="6" l="1"/>
  <c r="AH318" i="6"/>
  <c r="AI318" i="6" s="1"/>
  <c r="AH319" i="6" l="1"/>
  <c r="AI319" i="6" s="1"/>
  <c r="AF320" i="6"/>
  <c r="AH320" i="6" l="1"/>
  <c r="AI320" i="6" s="1"/>
  <c r="AF321" i="6"/>
  <c r="AF322" i="6" l="1"/>
  <c r="AH321" i="6"/>
  <c r="AI321" i="6" s="1"/>
  <c r="AF323" i="6" l="1"/>
  <c r="AH322" i="6"/>
  <c r="AI322" i="6" s="1"/>
  <c r="AF324" i="6" l="1"/>
  <c r="AH323" i="6"/>
  <c r="AI323" i="6" s="1"/>
  <c r="AH324" i="6" l="1"/>
  <c r="AI324" i="6" s="1"/>
  <c r="AF325" i="6"/>
  <c r="AF326" i="6" l="1"/>
  <c r="AH325" i="6"/>
  <c r="AI325" i="6" s="1"/>
  <c r="AH326" i="6" l="1"/>
  <c r="AI326" i="6" s="1"/>
  <c r="AF327" i="6"/>
  <c r="AF328" i="6" l="1"/>
  <c r="AH327" i="6"/>
  <c r="AI327" i="6" s="1"/>
  <c r="AH328" i="6" l="1"/>
  <c r="AI328" i="6" s="1"/>
  <c r="AF329" i="6"/>
  <c r="AF330" i="6" l="1"/>
  <c r="AH329" i="6"/>
  <c r="AI329" i="6" s="1"/>
  <c r="AH330" i="6" l="1"/>
  <c r="AI330" i="6" s="1"/>
  <c r="AF331" i="6"/>
  <c r="AF332" i="6" l="1"/>
  <c r="AH331" i="6"/>
  <c r="AI331" i="6" s="1"/>
  <c r="AH332" i="6" l="1"/>
  <c r="AI332" i="6" s="1"/>
  <c r="AF333" i="6"/>
  <c r="AF334" i="6" l="1"/>
  <c r="AH333" i="6"/>
  <c r="AI333" i="6" s="1"/>
  <c r="AH334" i="6" l="1"/>
  <c r="AI334" i="6" s="1"/>
  <c r="AF335" i="6"/>
  <c r="AF336" i="6" l="1"/>
  <c r="AH335" i="6"/>
  <c r="AI335" i="6" s="1"/>
  <c r="AH336" i="6" l="1"/>
  <c r="AI336" i="6" s="1"/>
  <c r="AF337" i="6"/>
  <c r="AF338" i="6" l="1"/>
  <c r="AH337" i="6"/>
  <c r="AI337" i="6" s="1"/>
  <c r="AH338" i="6" l="1"/>
  <c r="AI338" i="6" s="1"/>
  <c r="AF339" i="6"/>
  <c r="AF340" i="6" l="1"/>
  <c r="AH339" i="6"/>
  <c r="AI339" i="6" s="1"/>
  <c r="AH340" i="6" l="1"/>
  <c r="AI340" i="6" s="1"/>
  <c r="AF341" i="6"/>
  <c r="AF342" i="6" l="1"/>
  <c r="AH341" i="6"/>
  <c r="AI341" i="6" s="1"/>
  <c r="AH342" i="6" l="1"/>
  <c r="AI342" i="6" s="1"/>
  <c r="AF343" i="6"/>
  <c r="AF344" i="6" l="1"/>
  <c r="AH343" i="6"/>
  <c r="AI343" i="6" s="1"/>
  <c r="AH344" i="6" l="1"/>
  <c r="AI344" i="6" s="1"/>
  <c r="AF345" i="6"/>
  <c r="AF346" i="6" l="1"/>
  <c r="AH345" i="6"/>
  <c r="AI345" i="6" s="1"/>
  <c r="AH346" i="6" l="1"/>
  <c r="AI346" i="6" s="1"/>
  <c r="AF347" i="6"/>
  <c r="AF348" i="6" l="1"/>
  <c r="AH347" i="6"/>
  <c r="AI347" i="6" s="1"/>
  <c r="AH348" i="6" l="1"/>
  <c r="AI348" i="6" s="1"/>
  <c r="AF349" i="6"/>
  <c r="AF350" i="6" l="1"/>
  <c r="AH349" i="6"/>
  <c r="AI349" i="6" s="1"/>
  <c r="AH350" i="6" l="1"/>
  <c r="AI350" i="6" s="1"/>
  <c r="AF351" i="6"/>
  <c r="AF352" i="6" l="1"/>
  <c r="AH351" i="6"/>
  <c r="AI351" i="6" s="1"/>
  <c r="AH352" i="6" l="1"/>
  <c r="AI352" i="6" s="1"/>
  <c r="AF353" i="6"/>
  <c r="AF354" i="6" l="1"/>
  <c r="AH353" i="6"/>
  <c r="AI353" i="6" s="1"/>
  <c r="AH354" i="6" l="1"/>
  <c r="AI354" i="6" s="1"/>
  <c r="AF355" i="6"/>
  <c r="AF356" i="6" l="1"/>
  <c r="AH355" i="6"/>
  <c r="AI355" i="6" s="1"/>
  <c r="AH356" i="6" l="1"/>
  <c r="AI356" i="6" s="1"/>
  <c r="AF357" i="6"/>
  <c r="AF358" i="6" l="1"/>
  <c r="AH357" i="6"/>
  <c r="AI357" i="6" s="1"/>
  <c r="AH358" i="6" l="1"/>
  <c r="AI358" i="6" s="1"/>
  <c r="AF359" i="6"/>
  <c r="AF360" i="6" l="1"/>
  <c r="AH359" i="6"/>
  <c r="AI359" i="6" s="1"/>
  <c r="AH360" i="6" l="1"/>
  <c r="AI360" i="6" s="1"/>
  <c r="AF361" i="6"/>
  <c r="AF362" i="6" l="1"/>
  <c r="AH361" i="6"/>
  <c r="AI361" i="6" s="1"/>
  <c r="AH362" i="6" l="1"/>
  <c r="AI362" i="6" s="1"/>
  <c r="AF363" i="6"/>
  <c r="AF364" i="6" l="1"/>
  <c r="AH363" i="6"/>
  <c r="AI363" i="6" s="1"/>
  <c r="AH364" i="6" l="1"/>
  <c r="AI364" i="6" s="1"/>
  <c r="AF365" i="6"/>
  <c r="AF366" i="6" l="1"/>
  <c r="AH365" i="6"/>
  <c r="AI365" i="6" s="1"/>
  <c r="AH366" i="6" l="1"/>
  <c r="AI366" i="6" s="1"/>
  <c r="AF367" i="6"/>
  <c r="AF368" i="6" l="1"/>
  <c r="AH367" i="6"/>
  <c r="AI367" i="6" s="1"/>
  <c r="AH368" i="6" l="1"/>
  <c r="AI368" i="6" s="1"/>
  <c r="AF369" i="6"/>
  <c r="AF370" i="6" l="1"/>
  <c r="AH369" i="6"/>
  <c r="AI369" i="6" s="1"/>
  <c r="AH370" i="6" l="1"/>
  <c r="AI370" i="6" s="1"/>
  <c r="AF371" i="6"/>
  <c r="AF372" i="6" l="1"/>
  <c r="AH371" i="6"/>
  <c r="AI371" i="6" s="1"/>
  <c r="AH372" i="6" l="1"/>
  <c r="AI372" i="6" s="1"/>
  <c r="AF373" i="6"/>
  <c r="AF374" i="6" l="1"/>
  <c r="AH373" i="6"/>
  <c r="AI373" i="6" s="1"/>
  <c r="AH374" i="6" l="1"/>
  <c r="AI374" i="6" s="1"/>
  <c r="AF375" i="6"/>
  <c r="AF376" i="6" l="1"/>
  <c r="AH375" i="6"/>
  <c r="AI375" i="6" s="1"/>
  <c r="AH376" i="6" l="1"/>
  <c r="AI376" i="6" s="1"/>
  <c r="AF377" i="6"/>
  <c r="AF378" i="6" l="1"/>
  <c r="AH377" i="6"/>
  <c r="AI377" i="6" s="1"/>
  <c r="AH378" i="6" l="1"/>
  <c r="AI378" i="6" s="1"/>
  <c r="AF379" i="6"/>
  <c r="AF380" i="6" l="1"/>
  <c r="AH379" i="6"/>
  <c r="AI379" i="6" s="1"/>
  <c r="AH380" i="6" l="1"/>
  <c r="AI380" i="6" s="1"/>
  <c r="AF381" i="6"/>
  <c r="AF382" i="6" l="1"/>
  <c r="AH381" i="6"/>
  <c r="AI381" i="6" s="1"/>
  <c r="AH382" i="6" l="1"/>
  <c r="AI382" i="6" s="1"/>
  <c r="AF383" i="6"/>
  <c r="AF384" i="6" l="1"/>
  <c r="AH383" i="6"/>
  <c r="AI383" i="6" s="1"/>
  <c r="AH384" i="6" l="1"/>
  <c r="AI384" i="6" s="1"/>
  <c r="AF385" i="6"/>
  <c r="AF386" i="6" l="1"/>
  <c r="AH385" i="6"/>
  <c r="AI385" i="6" s="1"/>
  <c r="AH386" i="6" l="1"/>
  <c r="AI386" i="6" s="1"/>
  <c r="AF387" i="6"/>
  <c r="AF388" i="6" l="1"/>
  <c r="AH387" i="6"/>
  <c r="AI387" i="6" s="1"/>
  <c r="AH388" i="6" l="1"/>
  <c r="AI388" i="6" s="1"/>
  <c r="AF389" i="6"/>
  <c r="AF390" i="6" l="1"/>
  <c r="AH389" i="6"/>
  <c r="AI389" i="6" s="1"/>
  <c r="AH390" i="6" l="1"/>
  <c r="AI390" i="6" s="1"/>
  <c r="AF391" i="6"/>
  <c r="AF392" i="6" l="1"/>
  <c r="AH391" i="6"/>
  <c r="AI391" i="6" s="1"/>
  <c r="AH392" i="6" l="1"/>
  <c r="AI392" i="6" s="1"/>
  <c r="AF393" i="6"/>
  <c r="AF394" i="6" l="1"/>
  <c r="AH393" i="6"/>
  <c r="AI393" i="6" s="1"/>
  <c r="AH394" i="6" l="1"/>
  <c r="AI394" i="6" s="1"/>
  <c r="AF395" i="6"/>
  <c r="AF396" i="6" l="1"/>
  <c r="AH395" i="6"/>
  <c r="AI395" i="6" s="1"/>
  <c r="AH396" i="6" l="1"/>
  <c r="AI396" i="6" s="1"/>
  <c r="AF397" i="6"/>
  <c r="AF398" i="6" l="1"/>
  <c r="AH397" i="6"/>
  <c r="AI397" i="6" s="1"/>
  <c r="AH398" i="6" l="1"/>
  <c r="AI398" i="6" s="1"/>
  <c r="AF399" i="6"/>
  <c r="AF400" i="6" l="1"/>
  <c r="AH399" i="6"/>
  <c r="AI399" i="6" s="1"/>
  <c r="AH400" i="6" l="1"/>
  <c r="AI400" i="6" s="1"/>
  <c r="AF401" i="6"/>
  <c r="AF402" i="6" l="1"/>
  <c r="AH401" i="6"/>
  <c r="AI401" i="6" s="1"/>
  <c r="AH402" i="6" l="1"/>
  <c r="AI402" i="6" s="1"/>
  <c r="AF403" i="6"/>
  <c r="AF404" i="6" l="1"/>
  <c r="AH403" i="6"/>
  <c r="AI403" i="6" s="1"/>
  <c r="AH404" i="6" l="1"/>
  <c r="AI404" i="6" s="1"/>
  <c r="AF405" i="6"/>
  <c r="AF406" i="6" l="1"/>
  <c r="AH405" i="6"/>
  <c r="AI405" i="6" s="1"/>
  <c r="AH406" i="6" l="1"/>
  <c r="AI406" i="6" s="1"/>
  <c r="AF407" i="6"/>
  <c r="AF408" i="6" l="1"/>
  <c r="AH407" i="6"/>
  <c r="AI407" i="6" s="1"/>
  <c r="AH408" i="6" l="1"/>
  <c r="AI408" i="6" s="1"/>
  <c r="AF409" i="6"/>
  <c r="AF410" i="6" l="1"/>
  <c r="AH409" i="6"/>
  <c r="AI409" i="6" s="1"/>
  <c r="AH410" i="6" l="1"/>
  <c r="AI410" i="6" s="1"/>
  <c r="AF411" i="6"/>
  <c r="AF412" i="6" l="1"/>
  <c r="AH411" i="6"/>
  <c r="AI411" i="6" s="1"/>
  <c r="AH412" i="6" l="1"/>
  <c r="AI412" i="6" s="1"/>
  <c r="AF413" i="6"/>
  <c r="AF414" i="6" l="1"/>
  <c r="AH413" i="6"/>
  <c r="AI413" i="6" s="1"/>
  <c r="AH414" i="6" l="1"/>
  <c r="AI414" i="6" s="1"/>
  <c r="AF415" i="6"/>
  <c r="AF416" i="6" l="1"/>
  <c r="AH415" i="6"/>
  <c r="AI415" i="6" s="1"/>
  <c r="AH416" i="6" l="1"/>
  <c r="AI416" i="6" s="1"/>
  <c r="AF417" i="6"/>
  <c r="AF418" i="6" l="1"/>
  <c r="AH417" i="6"/>
  <c r="AI417" i="6" s="1"/>
  <c r="AH418" i="6" l="1"/>
  <c r="AI418" i="6" s="1"/>
  <c r="AF419" i="6"/>
  <c r="AF420" i="6" l="1"/>
  <c r="AH419" i="6"/>
  <c r="AI419" i="6" s="1"/>
  <c r="AH420" i="6" l="1"/>
  <c r="AI420" i="6" s="1"/>
  <c r="AF421" i="6"/>
  <c r="AF422" i="6" l="1"/>
  <c r="AH421" i="6"/>
  <c r="AI421" i="6" s="1"/>
  <c r="AH422" i="6" l="1"/>
  <c r="AI422" i="6" s="1"/>
  <c r="AF423" i="6"/>
  <c r="AF424" i="6" l="1"/>
  <c r="AH423" i="6"/>
  <c r="AI423" i="6" s="1"/>
  <c r="AH424" i="6" l="1"/>
  <c r="AI424" i="6" s="1"/>
  <c r="AF425" i="6"/>
  <c r="AF426" i="6" l="1"/>
  <c r="AH425" i="6"/>
  <c r="AI425" i="6" s="1"/>
  <c r="AH426" i="6" l="1"/>
  <c r="AI426" i="6" s="1"/>
  <c r="AF427" i="6"/>
  <c r="AF428" i="6" l="1"/>
  <c r="AH427" i="6"/>
  <c r="AI427" i="6" s="1"/>
  <c r="AH428" i="6" l="1"/>
  <c r="AI428" i="6" s="1"/>
  <c r="AF429" i="6"/>
  <c r="AF430" i="6" l="1"/>
  <c r="AH429" i="6"/>
  <c r="AI429" i="6" s="1"/>
  <c r="AH430" i="6" l="1"/>
  <c r="AI430" i="6" s="1"/>
  <c r="AF431" i="6"/>
  <c r="AF432" i="6" l="1"/>
  <c r="AH431" i="6"/>
  <c r="AI431" i="6" s="1"/>
  <c r="AH432" i="6" l="1"/>
  <c r="AI432" i="6" s="1"/>
  <c r="AF433" i="6"/>
  <c r="AF434" i="6" l="1"/>
  <c r="AH433" i="6"/>
  <c r="AI433" i="6" s="1"/>
  <c r="AF435" i="6" l="1"/>
  <c r="AH434" i="6"/>
  <c r="AI434" i="6" s="1"/>
  <c r="AF436" i="6" l="1"/>
  <c r="AH435" i="6"/>
  <c r="AI435" i="6" s="1"/>
  <c r="AH436" i="6" l="1"/>
  <c r="AI436" i="6" s="1"/>
  <c r="AF437" i="6"/>
  <c r="AF438" i="6" l="1"/>
  <c r="AH437" i="6"/>
  <c r="AI437" i="6" s="1"/>
  <c r="AF439" i="6" l="1"/>
  <c r="AH438" i="6"/>
  <c r="AI438" i="6" s="1"/>
  <c r="AF440" i="6" l="1"/>
  <c r="AH439" i="6"/>
  <c r="AI439" i="6" s="1"/>
  <c r="AH440" i="6" l="1"/>
  <c r="AI440" i="6" s="1"/>
  <c r="AF441" i="6"/>
  <c r="AH441" i="6" l="1"/>
  <c r="AI441" i="6" s="1"/>
  <c r="AF442" i="6"/>
  <c r="AF443" i="6" l="1"/>
  <c r="AH442" i="6"/>
  <c r="AI442" i="6" s="1"/>
  <c r="AF444" i="6" l="1"/>
  <c r="AH443" i="6"/>
  <c r="AI443" i="6" s="1"/>
  <c r="AF445" i="6" l="1"/>
  <c r="AH444" i="6"/>
  <c r="AI444" i="6" s="1"/>
  <c r="AF446" i="6" l="1"/>
  <c r="AH445" i="6"/>
  <c r="AI445" i="6" s="1"/>
  <c r="AF447" i="6" l="1"/>
  <c r="AH446" i="6"/>
  <c r="AI446" i="6" s="1"/>
  <c r="AF448" i="6" l="1"/>
  <c r="AH447" i="6"/>
  <c r="AI447" i="6" s="1"/>
  <c r="AH448" i="6" l="1"/>
  <c r="AI448" i="6" s="1"/>
  <c r="AF449" i="6"/>
  <c r="AH449" i="6" l="1"/>
  <c r="AI449" i="6" s="1"/>
  <c r="AF450" i="6"/>
  <c r="AF451" i="6" l="1"/>
  <c r="AH450" i="6"/>
  <c r="AI450" i="6" s="1"/>
  <c r="AF452" i="6" l="1"/>
  <c r="AH451" i="6"/>
  <c r="AI451" i="6" s="1"/>
  <c r="AF453" i="6" l="1"/>
  <c r="AH452" i="6"/>
  <c r="AI452" i="6" s="1"/>
  <c r="AF454" i="6" l="1"/>
  <c r="AH453" i="6"/>
  <c r="AI453" i="6" s="1"/>
  <c r="AF455" i="6" l="1"/>
  <c r="AH454" i="6"/>
  <c r="AI454" i="6" s="1"/>
  <c r="AF456" i="6" l="1"/>
  <c r="AH455" i="6"/>
  <c r="AI455" i="6" s="1"/>
  <c r="AH456" i="6" l="1"/>
  <c r="AI456" i="6" s="1"/>
  <c r="AF457" i="6"/>
  <c r="AH457" i="6" l="1"/>
  <c r="AI457" i="6" s="1"/>
  <c r="AF458" i="6"/>
  <c r="AF459" i="6" l="1"/>
  <c r="AH458" i="6"/>
  <c r="AI458" i="6" s="1"/>
  <c r="AF460" i="6" l="1"/>
  <c r="AH459" i="6"/>
  <c r="AI459" i="6" s="1"/>
  <c r="AF461" i="6" l="1"/>
  <c r="AH460" i="6"/>
  <c r="AI460" i="6" s="1"/>
  <c r="AF462" i="6" l="1"/>
  <c r="AH461" i="6"/>
  <c r="AI461" i="6" s="1"/>
  <c r="AF463" i="6" l="1"/>
  <c r="AH462" i="6"/>
  <c r="AI462" i="6" s="1"/>
  <c r="AF464" i="6" l="1"/>
  <c r="AH463" i="6"/>
  <c r="AI463" i="6" s="1"/>
  <c r="AH464" i="6" l="1"/>
  <c r="AI464" i="6" s="1"/>
  <c r="AF465" i="6"/>
  <c r="AH465" i="6" l="1"/>
  <c r="AI465" i="6" s="1"/>
  <c r="AF466" i="6"/>
  <c r="AF467" i="6" l="1"/>
  <c r="AH466" i="6"/>
  <c r="AI466" i="6" s="1"/>
  <c r="AF468" i="6" l="1"/>
  <c r="AH467" i="6"/>
  <c r="AI467" i="6" s="1"/>
  <c r="AF469" i="6" l="1"/>
  <c r="AH468" i="6"/>
  <c r="AI468" i="6" s="1"/>
  <c r="AF470" i="6" l="1"/>
  <c r="AH469" i="6"/>
  <c r="AI469" i="6" s="1"/>
  <c r="AF471" i="6" l="1"/>
  <c r="AH470" i="6"/>
  <c r="AI470" i="6" s="1"/>
  <c r="AF472" i="6" l="1"/>
  <c r="AH471" i="6"/>
  <c r="AI471" i="6" s="1"/>
  <c r="AH472" i="6" l="1"/>
  <c r="AI472" i="6" s="1"/>
  <c r="AF473" i="6"/>
  <c r="AH473" i="6" l="1"/>
  <c r="AI473" i="6" s="1"/>
  <c r="AF474" i="6"/>
  <c r="AF475" i="6" l="1"/>
  <c r="AH474" i="6"/>
  <c r="AI474" i="6" s="1"/>
  <c r="AF476" i="6" l="1"/>
  <c r="AH475" i="6"/>
  <c r="AI475" i="6" s="1"/>
  <c r="AF477" i="6" l="1"/>
  <c r="AH476" i="6"/>
  <c r="AI476" i="6" s="1"/>
  <c r="AF478" i="6" l="1"/>
  <c r="AH477" i="6"/>
  <c r="AI477" i="6" s="1"/>
  <c r="AF479" i="6" l="1"/>
  <c r="AH478" i="6"/>
  <c r="AI478" i="6" s="1"/>
  <c r="AF480" i="6" l="1"/>
  <c r="AH479" i="6"/>
  <c r="AI479" i="6" s="1"/>
  <c r="AH480" i="6" l="1"/>
  <c r="AI480" i="6" s="1"/>
  <c r="AF481" i="6"/>
  <c r="AH481" i="6" l="1"/>
  <c r="AI481" i="6" s="1"/>
  <c r="AF482" i="6"/>
  <c r="AF483" i="6" l="1"/>
  <c r="AH482" i="6"/>
  <c r="AI482" i="6" s="1"/>
  <c r="AF484" i="6" l="1"/>
  <c r="AH483" i="6"/>
  <c r="AI483" i="6" s="1"/>
  <c r="AF485" i="6" l="1"/>
  <c r="AH484" i="6"/>
  <c r="AI484" i="6" s="1"/>
  <c r="AF486" i="6" l="1"/>
  <c r="AH485" i="6"/>
  <c r="AI485" i="6" s="1"/>
  <c r="AF487" i="6" l="1"/>
  <c r="AH486" i="6"/>
  <c r="AI486" i="6" s="1"/>
  <c r="AF488" i="6" l="1"/>
  <c r="AH487" i="6"/>
  <c r="AI487" i="6" s="1"/>
  <c r="AH488" i="6" l="1"/>
  <c r="AI488" i="6" s="1"/>
  <c r="AF489" i="6"/>
  <c r="AH489" i="6" l="1"/>
  <c r="AI489" i="6" s="1"/>
  <c r="AF490" i="6"/>
  <c r="AF491" i="6" l="1"/>
  <c r="AH490" i="6"/>
  <c r="AI490" i="6" s="1"/>
  <c r="AF492" i="6" l="1"/>
  <c r="AH491" i="6"/>
  <c r="AI491" i="6" s="1"/>
  <c r="AF493" i="6" l="1"/>
  <c r="AH492" i="6"/>
  <c r="AI492" i="6" s="1"/>
  <c r="AF494" i="6" l="1"/>
  <c r="AH493" i="6"/>
  <c r="AI493" i="6" s="1"/>
  <c r="AF495" i="6" l="1"/>
  <c r="AH494" i="6"/>
  <c r="AI494" i="6" s="1"/>
  <c r="AF496" i="6" l="1"/>
  <c r="AH495" i="6"/>
  <c r="AI495" i="6" s="1"/>
  <c r="AH496" i="6" l="1"/>
  <c r="AI496" i="6" s="1"/>
  <c r="AF497" i="6"/>
  <c r="AH497" i="6" l="1"/>
  <c r="AI497" i="6" s="1"/>
  <c r="AF498" i="6"/>
  <c r="AF499" i="6" l="1"/>
  <c r="AH498" i="6"/>
  <c r="AI498" i="6" s="1"/>
  <c r="AF500" i="6" l="1"/>
  <c r="AH499" i="6"/>
  <c r="AI499" i="6" s="1"/>
  <c r="AF501" i="6" l="1"/>
  <c r="AH500" i="6"/>
  <c r="AI500" i="6" s="1"/>
  <c r="AF502" i="6" l="1"/>
  <c r="AH501" i="6"/>
  <c r="AI501" i="6" s="1"/>
  <c r="AF503" i="6" l="1"/>
  <c r="AH502" i="6"/>
  <c r="AI502" i="6" s="1"/>
  <c r="AF504" i="6" l="1"/>
  <c r="AH503" i="6"/>
  <c r="AI503" i="6" s="1"/>
  <c r="AH504" i="6" l="1"/>
  <c r="AI504" i="6" s="1"/>
  <c r="AF505" i="6"/>
  <c r="AH505" i="6" l="1"/>
  <c r="AI505" i="6" s="1"/>
  <c r="AF506" i="6"/>
  <c r="AF507" i="6" l="1"/>
  <c r="AH506" i="6"/>
  <c r="AI506" i="6" s="1"/>
  <c r="AF508" i="6" l="1"/>
  <c r="AH507" i="6"/>
  <c r="AI507" i="6" s="1"/>
  <c r="AF509" i="6" l="1"/>
  <c r="AH508" i="6"/>
  <c r="AI508" i="6" s="1"/>
  <c r="AF510" i="6" l="1"/>
  <c r="AH509" i="6"/>
  <c r="AI509" i="6" s="1"/>
  <c r="AF511" i="6" l="1"/>
  <c r="AH510" i="6"/>
  <c r="AI510" i="6" s="1"/>
  <c r="AF512" i="6" l="1"/>
  <c r="AH511" i="6"/>
  <c r="AI511" i="6" s="1"/>
  <c r="AF513" i="6" l="1"/>
  <c r="AH512" i="6"/>
  <c r="AI512" i="6" s="1"/>
  <c r="AH513" i="6" l="1"/>
  <c r="AI513" i="6" s="1"/>
  <c r="AF514" i="6"/>
  <c r="AF515" i="6" l="1"/>
  <c r="AH514" i="6"/>
  <c r="AI514" i="6" s="1"/>
  <c r="AH515" i="6" l="1"/>
  <c r="AI515" i="6" s="1"/>
  <c r="AF516" i="6"/>
  <c r="AF517" i="6" l="1"/>
  <c r="AH516" i="6"/>
  <c r="AI516" i="6" s="1"/>
  <c r="AF518" i="6" l="1"/>
  <c r="AH517" i="6"/>
  <c r="AI517" i="6" s="1"/>
  <c r="AF519" i="6" l="1"/>
  <c r="AH518" i="6"/>
  <c r="AI518" i="6" s="1"/>
  <c r="AH519" i="6" l="1"/>
  <c r="AI519" i="6" s="1"/>
  <c r="AF520" i="6"/>
  <c r="AF521" i="6" l="1"/>
  <c r="AH520" i="6"/>
  <c r="AI520" i="6" s="1"/>
  <c r="AH521" i="6" l="1"/>
  <c r="AI521" i="6" s="1"/>
  <c r="AF522" i="6"/>
  <c r="AF523" i="6" l="1"/>
  <c r="AH522" i="6"/>
  <c r="AI522" i="6" s="1"/>
  <c r="AF524" i="6" l="1"/>
  <c r="AH523" i="6"/>
  <c r="AI523" i="6" s="1"/>
  <c r="AF525" i="6" l="1"/>
  <c r="AH524" i="6"/>
  <c r="AI524" i="6" s="1"/>
  <c r="AH525" i="6" l="1"/>
  <c r="AI525" i="6" s="1"/>
  <c r="AF526" i="6"/>
  <c r="AF527" i="6" l="1"/>
  <c r="AH526" i="6"/>
  <c r="AI526" i="6" s="1"/>
  <c r="AF528" i="6" l="1"/>
  <c r="AH527" i="6"/>
  <c r="AI527" i="6" s="1"/>
  <c r="AF529" i="6" l="1"/>
  <c r="AH528" i="6"/>
  <c r="AI528" i="6" s="1"/>
  <c r="AH529" i="6" l="1"/>
  <c r="AI529" i="6" s="1"/>
  <c r="AF530" i="6"/>
  <c r="AF531" i="6" l="1"/>
  <c r="AH530" i="6"/>
  <c r="AI530" i="6" s="1"/>
  <c r="AH531" i="6" l="1"/>
  <c r="AI531" i="6" s="1"/>
  <c r="AF532" i="6"/>
  <c r="AF533" i="6" l="1"/>
  <c r="AH532" i="6"/>
  <c r="AI532" i="6" s="1"/>
  <c r="AF534" i="6" l="1"/>
  <c r="AH533" i="6"/>
  <c r="AI533" i="6" s="1"/>
  <c r="AF535" i="6" l="1"/>
  <c r="AH534" i="6"/>
  <c r="AI534" i="6" s="1"/>
  <c r="AH535" i="6" l="1"/>
  <c r="AI535" i="6" s="1"/>
  <c r="AF536" i="6"/>
  <c r="AF537" i="6" l="1"/>
  <c r="AH536" i="6"/>
  <c r="AI536" i="6" s="1"/>
  <c r="AH537" i="6" l="1"/>
  <c r="AI537" i="6" s="1"/>
  <c r="AF538" i="6"/>
  <c r="AF539" i="6" l="1"/>
  <c r="AH538" i="6"/>
  <c r="AI538" i="6" s="1"/>
  <c r="AF540" i="6" l="1"/>
  <c r="AH539" i="6"/>
  <c r="AI539" i="6" s="1"/>
  <c r="AF541" i="6" l="1"/>
  <c r="AH540" i="6"/>
  <c r="AI540" i="6" s="1"/>
  <c r="AF542" i="6" l="1"/>
  <c r="AH541" i="6"/>
  <c r="AI541" i="6" s="1"/>
  <c r="AF543" i="6" l="1"/>
  <c r="AH542" i="6"/>
  <c r="AI542" i="6" s="1"/>
  <c r="AF544" i="6" l="1"/>
  <c r="AH543" i="6"/>
  <c r="AI543" i="6" s="1"/>
  <c r="AF545" i="6" l="1"/>
  <c r="AH544" i="6"/>
  <c r="AI544" i="6" s="1"/>
  <c r="AH545" i="6" l="1"/>
  <c r="AI545" i="6" s="1"/>
  <c r="AF546" i="6"/>
  <c r="AH546" i="6" l="1"/>
  <c r="AI546" i="6" s="1"/>
  <c r="AF547" i="6"/>
  <c r="AF548" i="6" l="1"/>
  <c r="AH547" i="6"/>
  <c r="AI547" i="6" s="1"/>
  <c r="AF549" i="6" l="1"/>
  <c r="AH548" i="6"/>
  <c r="AI548" i="6" s="1"/>
  <c r="AF550" i="6" l="1"/>
  <c r="AH549" i="6"/>
  <c r="AI549" i="6" s="1"/>
  <c r="AH550" i="6" l="1"/>
  <c r="AI550" i="6" s="1"/>
  <c r="AF551" i="6"/>
  <c r="AF552" i="6" l="1"/>
  <c r="AH551" i="6"/>
  <c r="AI551" i="6" s="1"/>
  <c r="AH552" i="6" l="1"/>
  <c r="AI552" i="6" s="1"/>
  <c r="AF553" i="6"/>
  <c r="AF554" i="6" l="1"/>
  <c r="AH553" i="6"/>
  <c r="AI553" i="6" s="1"/>
  <c r="AH554" i="6" l="1"/>
  <c r="AI554" i="6" s="1"/>
  <c r="AF555" i="6"/>
  <c r="AF556" i="6" l="1"/>
  <c r="AH555" i="6"/>
  <c r="AI555" i="6" s="1"/>
  <c r="AH556" i="6" l="1"/>
  <c r="AI556" i="6" s="1"/>
  <c r="AF557" i="6"/>
  <c r="AF558" i="6" l="1"/>
  <c r="AH557" i="6"/>
  <c r="AI557" i="6" s="1"/>
  <c r="AH558" i="6" l="1"/>
  <c r="AI558" i="6" s="1"/>
  <c r="AF559" i="6"/>
  <c r="AF560" i="6" l="1"/>
  <c r="AH559" i="6"/>
  <c r="AI559" i="6" s="1"/>
  <c r="AH560" i="6" l="1"/>
  <c r="AI560" i="6" s="1"/>
  <c r="AF561" i="6"/>
  <c r="AF562" i="6" l="1"/>
  <c r="AH561" i="6"/>
  <c r="AI561" i="6" s="1"/>
  <c r="AH562" i="6" l="1"/>
  <c r="AI562" i="6" s="1"/>
  <c r="AF563" i="6"/>
  <c r="AF564" i="6" l="1"/>
  <c r="AH563" i="6"/>
  <c r="AI563" i="6" s="1"/>
  <c r="AH564" i="6" l="1"/>
  <c r="AI564" i="6" s="1"/>
  <c r="AF565" i="6"/>
  <c r="AF566" i="6" l="1"/>
  <c r="AH565" i="6"/>
  <c r="AI565" i="6" s="1"/>
  <c r="AH566" i="6" l="1"/>
  <c r="AI566" i="6" s="1"/>
  <c r="AF567" i="6"/>
  <c r="AF568" i="6" l="1"/>
  <c r="AH567" i="6"/>
  <c r="AI567" i="6" s="1"/>
  <c r="AH568" i="6" l="1"/>
  <c r="AI568" i="6" s="1"/>
  <c r="AF569" i="6"/>
  <c r="AF570" i="6" l="1"/>
  <c r="AH569" i="6"/>
  <c r="AI569" i="6" s="1"/>
  <c r="AH570" i="6" l="1"/>
  <c r="AI570" i="6" s="1"/>
  <c r="AF571" i="6"/>
  <c r="AF572" i="6" l="1"/>
  <c r="AH571" i="6"/>
  <c r="AI571" i="6" s="1"/>
  <c r="AH572" i="6" l="1"/>
  <c r="AI572" i="6" s="1"/>
  <c r="AF573" i="6"/>
  <c r="AF574" i="6" l="1"/>
  <c r="AH573" i="6"/>
  <c r="AI573" i="6" s="1"/>
  <c r="AH574" i="6" l="1"/>
  <c r="AI574" i="6" s="1"/>
  <c r="AF575" i="6"/>
  <c r="AF576" i="6" l="1"/>
  <c r="AH575" i="6"/>
  <c r="AI575" i="6" s="1"/>
  <c r="AH576" i="6" l="1"/>
  <c r="AI576" i="6" s="1"/>
  <c r="AF577" i="6"/>
  <c r="AF578" i="6" l="1"/>
  <c r="AH577" i="6"/>
  <c r="AI577" i="6" s="1"/>
  <c r="AH578" i="6" l="1"/>
  <c r="AI578" i="6" s="1"/>
  <c r="AF579" i="6"/>
  <c r="AF580" i="6" l="1"/>
  <c r="AH579" i="6"/>
  <c r="AI579" i="6" s="1"/>
  <c r="AH580" i="6" l="1"/>
  <c r="AI580" i="6" s="1"/>
  <c r="AF581" i="6"/>
  <c r="AF582" i="6" l="1"/>
  <c r="AH581" i="6"/>
  <c r="AI581" i="6" s="1"/>
  <c r="AH582" i="6" l="1"/>
  <c r="AI582" i="6" s="1"/>
  <c r="AF583" i="6"/>
  <c r="AF584" i="6" l="1"/>
  <c r="AH583" i="6"/>
  <c r="AI583" i="6" s="1"/>
  <c r="AH584" i="6" l="1"/>
  <c r="AI584" i="6" s="1"/>
  <c r="AF585" i="6"/>
  <c r="AF586" i="6" l="1"/>
  <c r="AH585" i="6"/>
  <c r="AI585" i="6" s="1"/>
  <c r="AH586" i="6" l="1"/>
  <c r="AI586" i="6" s="1"/>
  <c r="AF587" i="6"/>
  <c r="AF588" i="6" l="1"/>
  <c r="AH587" i="6"/>
  <c r="AI587" i="6" s="1"/>
  <c r="AH588" i="6" l="1"/>
  <c r="AI588" i="6" s="1"/>
  <c r="AF589" i="6"/>
  <c r="AF590" i="6" l="1"/>
  <c r="AH589" i="6"/>
  <c r="AI589" i="6" s="1"/>
  <c r="AH590" i="6" l="1"/>
  <c r="AI590" i="6" s="1"/>
  <c r="AF591" i="6"/>
  <c r="AF592" i="6" l="1"/>
  <c r="AH591" i="6"/>
  <c r="AI591" i="6" s="1"/>
  <c r="AH592" i="6" l="1"/>
  <c r="AI592" i="6" s="1"/>
  <c r="AF593" i="6"/>
  <c r="AF594" i="6" l="1"/>
  <c r="AH593" i="6"/>
  <c r="AI593" i="6" s="1"/>
  <c r="AH594" i="6" l="1"/>
  <c r="AI594" i="6" s="1"/>
  <c r="AF595" i="6"/>
  <c r="AF596" i="6" l="1"/>
  <c r="AH595" i="6"/>
  <c r="AI595" i="6" s="1"/>
  <c r="AH596" i="6" l="1"/>
  <c r="AI596" i="6" s="1"/>
  <c r="AF597" i="6"/>
  <c r="AF598" i="6" l="1"/>
  <c r="AH597" i="6"/>
  <c r="AI597" i="6" s="1"/>
  <c r="AH598" i="6" l="1"/>
  <c r="AI598" i="6" s="1"/>
  <c r="AF599" i="6"/>
  <c r="AF600" i="6" l="1"/>
  <c r="AH599" i="6"/>
  <c r="AI599" i="6" s="1"/>
  <c r="AH600" i="6" l="1"/>
  <c r="AI600" i="6" s="1"/>
  <c r="AF601" i="6"/>
  <c r="AF602" i="6" l="1"/>
  <c r="AH601" i="6"/>
  <c r="AI601" i="6" s="1"/>
  <c r="AH602" i="6" l="1"/>
  <c r="AI602" i="6" s="1"/>
  <c r="AF603" i="6"/>
  <c r="AF604" i="6" l="1"/>
  <c r="AH603" i="6"/>
  <c r="AI603" i="6" s="1"/>
  <c r="AH604" i="6" l="1"/>
  <c r="AI604" i="6" s="1"/>
  <c r="AF605" i="6"/>
  <c r="AF606" i="6" l="1"/>
  <c r="AH605" i="6"/>
  <c r="AI605" i="6" s="1"/>
  <c r="AH606" i="6" l="1"/>
  <c r="AI606" i="6" s="1"/>
  <c r="AF607" i="6"/>
  <c r="AF608" i="6" l="1"/>
  <c r="AH607" i="6"/>
  <c r="AI607" i="6" s="1"/>
  <c r="AH608" i="6" l="1"/>
  <c r="AI608" i="6" s="1"/>
  <c r="AF609" i="6"/>
  <c r="AF610" i="6" l="1"/>
  <c r="AH609" i="6"/>
  <c r="AI609" i="6" s="1"/>
  <c r="AH610" i="6" l="1"/>
  <c r="AI610" i="6" s="1"/>
  <c r="AF611" i="6"/>
  <c r="AF612" i="6" l="1"/>
  <c r="AH611" i="6"/>
  <c r="AI611" i="6" s="1"/>
  <c r="AH612" i="6" l="1"/>
  <c r="AI612" i="6" s="1"/>
  <c r="AF613" i="6"/>
  <c r="AF614" i="6" l="1"/>
  <c r="AH613" i="6"/>
  <c r="AI613" i="6" s="1"/>
  <c r="AH614" i="6" l="1"/>
  <c r="AI614" i="6" s="1"/>
  <c r="AF615" i="6"/>
  <c r="AF616" i="6" l="1"/>
  <c r="AH615" i="6"/>
  <c r="AI615" i="6" s="1"/>
  <c r="AH616" i="6" l="1"/>
  <c r="AI616" i="6" s="1"/>
  <c r="AF617" i="6"/>
  <c r="AF618" i="6" l="1"/>
  <c r="AH617" i="6"/>
  <c r="AI617" i="6" s="1"/>
  <c r="AH618" i="6" l="1"/>
  <c r="AI618" i="6" s="1"/>
  <c r="AF619" i="6"/>
  <c r="AF620" i="6" l="1"/>
  <c r="AH619" i="6"/>
  <c r="AI619" i="6" s="1"/>
  <c r="AF621" i="6" l="1"/>
  <c r="AH620" i="6"/>
  <c r="AI620" i="6" s="1"/>
  <c r="AF622" i="6" l="1"/>
  <c r="AH621" i="6"/>
  <c r="AI621" i="6" s="1"/>
  <c r="AH622" i="6" l="1"/>
  <c r="AI622" i="6" s="1"/>
  <c r="AF623" i="6"/>
  <c r="AF624" i="6" l="1"/>
  <c r="AH623" i="6"/>
  <c r="AI623" i="6" s="1"/>
  <c r="AH624" i="6" l="1"/>
  <c r="AI624" i="6" s="1"/>
  <c r="AF625" i="6"/>
  <c r="AF626" i="6" l="1"/>
  <c r="AH625" i="6"/>
  <c r="AI625" i="6" s="1"/>
  <c r="AF627" i="6" l="1"/>
  <c r="AH626" i="6"/>
  <c r="AI626" i="6" s="1"/>
  <c r="AF628" i="6" l="1"/>
  <c r="AH627" i="6"/>
  <c r="AI627" i="6" s="1"/>
  <c r="AH628" i="6" l="1"/>
  <c r="AI628" i="6" s="1"/>
  <c r="AF629" i="6"/>
  <c r="AF630" i="6" l="1"/>
  <c r="AH629" i="6"/>
  <c r="AI629" i="6" s="1"/>
  <c r="AF631" i="6" l="1"/>
  <c r="AH630" i="6"/>
  <c r="AI630" i="6" s="1"/>
  <c r="AF632" i="6" l="1"/>
  <c r="AH631" i="6"/>
  <c r="AI631" i="6" s="1"/>
  <c r="AH632" i="6" l="1"/>
  <c r="AI632" i="6" s="1"/>
  <c r="AF633" i="6"/>
  <c r="AH633" i="6" l="1"/>
  <c r="AI633" i="6" s="1"/>
  <c r="AF634" i="6"/>
  <c r="AF635" i="6" l="1"/>
  <c r="AH634" i="6"/>
  <c r="AI634" i="6" s="1"/>
  <c r="AF636" i="6" l="1"/>
  <c r="AH635" i="6"/>
  <c r="AI635" i="6" s="1"/>
  <c r="AF637" i="6" l="1"/>
  <c r="AH636" i="6"/>
  <c r="AI636" i="6" s="1"/>
  <c r="AF638" i="6" l="1"/>
  <c r="AH637" i="6"/>
  <c r="AI637" i="6" s="1"/>
  <c r="AF639" i="6" l="1"/>
  <c r="AH638" i="6"/>
  <c r="AI638" i="6" s="1"/>
  <c r="AF640" i="6" l="1"/>
  <c r="AH639" i="6"/>
  <c r="AI639" i="6" s="1"/>
  <c r="AH640" i="6" l="1"/>
  <c r="AI640" i="6" s="1"/>
  <c r="AF641" i="6"/>
  <c r="AH641" i="6" l="1"/>
  <c r="AI641" i="6" s="1"/>
  <c r="AF642" i="6"/>
  <c r="AF643" i="6" l="1"/>
  <c r="AH642" i="6"/>
  <c r="AI642" i="6" s="1"/>
  <c r="AF644" i="6" l="1"/>
  <c r="AH643" i="6"/>
  <c r="AI643" i="6" s="1"/>
  <c r="AF645" i="6" l="1"/>
  <c r="AH644" i="6"/>
  <c r="AI644" i="6" s="1"/>
  <c r="AF646" i="6" l="1"/>
  <c r="AH645" i="6"/>
  <c r="AI645" i="6" s="1"/>
  <c r="AF647" i="6" l="1"/>
  <c r="AH646" i="6"/>
  <c r="AI646" i="6" s="1"/>
  <c r="AF648" i="6" l="1"/>
  <c r="AH647" i="6"/>
  <c r="AI647" i="6" s="1"/>
  <c r="AH648" i="6" l="1"/>
  <c r="AI648" i="6" s="1"/>
  <c r="AF649" i="6"/>
  <c r="AH649" i="6" l="1"/>
  <c r="AI649" i="6" s="1"/>
  <c r="AF650" i="6"/>
  <c r="AF651" i="6" l="1"/>
  <c r="AH650" i="6"/>
  <c r="AI650" i="6" s="1"/>
  <c r="AF652" i="6" l="1"/>
  <c r="AH651" i="6"/>
  <c r="AI651" i="6" s="1"/>
  <c r="AF653" i="6" l="1"/>
  <c r="AH652" i="6"/>
  <c r="AI652" i="6" s="1"/>
  <c r="AF654" i="6" l="1"/>
  <c r="AH653" i="6"/>
  <c r="AI653" i="6" s="1"/>
  <c r="AF655" i="6" l="1"/>
  <c r="AH654" i="6"/>
  <c r="AI654" i="6" s="1"/>
  <c r="AF656" i="6" l="1"/>
  <c r="AH655" i="6"/>
  <c r="AI655" i="6" s="1"/>
  <c r="AH656" i="6" l="1"/>
  <c r="AI656" i="6" s="1"/>
  <c r="AF657" i="6"/>
  <c r="AH657" i="6" l="1"/>
  <c r="AI657" i="6" s="1"/>
  <c r="AF658" i="6"/>
  <c r="AF659" i="6" l="1"/>
  <c r="AH658" i="6"/>
  <c r="AI658" i="6" s="1"/>
  <c r="AF660" i="6" l="1"/>
  <c r="AH659" i="6"/>
  <c r="AI659" i="6" s="1"/>
  <c r="AF661" i="6" l="1"/>
  <c r="AH660" i="6"/>
  <c r="AI660" i="6" s="1"/>
  <c r="AF662" i="6" l="1"/>
  <c r="AH661" i="6"/>
  <c r="AI661" i="6" s="1"/>
  <c r="AF663" i="6" l="1"/>
  <c r="AH662" i="6"/>
  <c r="AI662" i="6" s="1"/>
  <c r="AF664" i="6" l="1"/>
  <c r="AH663" i="6"/>
  <c r="AI663" i="6" s="1"/>
  <c r="AH664" i="6" l="1"/>
  <c r="AI664" i="6" s="1"/>
  <c r="AF665" i="6"/>
  <c r="AH665" i="6" l="1"/>
  <c r="AI665" i="6" s="1"/>
  <c r="AF666" i="6"/>
  <c r="AF667" i="6" l="1"/>
  <c r="AH666" i="6"/>
  <c r="AI666" i="6" s="1"/>
  <c r="AF668" i="6" l="1"/>
  <c r="AH667" i="6"/>
  <c r="AI667" i="6" s="1"/>
  <c r="AF669" i="6" l="1"/>
  <c r="AH668" i="6"/>
  <c r="AI668" i="6" s="1"/>
  <c r="AF670" i="6" l="1"/>
  <c r="AH669" i="6"/>
  <c r="AI669" i="6" s="1"/>
  <c r="AF671" i="6" l="1"/>
  <c r="AH670" i="6"/>
  <c r="AI670" i="6" s="1"/>
  <c r="AF672" i="6" l="1"/>
  <c r="AH671" i="6"/>
  <c r="AI671" i="6" s="1"/>
  <c r="AH672" i="6" l="1"/>
  <c r="AI672" i="6" s="1"/>
  <c r="AF673" i="6"/>
  <c r="AH673" i="6" l="1"/>
  <c r="AI673" i="6" s="1"/>
  <c r="AF674" i="6"/>
  <c r="AF675" i="6" l="1"/>
  <c r="AH674" i="6"/>
  <c r="AI674" i="6" s="1"/>
  <c r="AF676" i="6" l="1"/>
  <c r="AH675" i="6"/>
  <c r="AI675" i="6" s="1"/>
  <c r="AF677" i="6" l="1"/>
  <c r="AH676" i="6"/>
  <c r="AI676" i="6" s="1"/>
  <c r="AF678" i="6" l="1"/>
  <c r="AH677" i="6"/>
  <c r="AI677" i="6" s="1"/>
  <c r="AF679" i="6" l="1"/>
  <c r="AH678" i="6"/>
  <c r="AI678" i="6" s="1"/>
  <c r="AF680" i="6" l="1"/>
  <c r="AH679" i="6"/>
  <c r="AI679" i="6" s="1"/>
  <c r="AH680" i="6" l="1"/>
  <c r="AI680" i="6" s="1"/>
  <c r="AF681" i="6"/>
  <c r="AH681" i="6" l="1"/>
  <c r="AI681" i="6" s="1"/>
  <c r="AF682" i="6"/>
  <c r="AF683" i="6" l="1"/>
  <c r="AH682" i="6"/>
  <c r="AI682" i="6" s="1"/>
  <c r="AF684" i="6" l="1"/>
  <c r="AH683" i="6"/>
  <c r="AI683" i="6" s="1"/>
  <c r="AF685" i="6" l="1"/>
  <c r="AH684" i="6"/>
  <c r="AI684" i="6" s="1"/>
  <c r="AF686" i="6" l="1"/>
  <c r="AH685" i="6"/>
  <c r="AI685" i="6" s="1"/>
  <c r="AF687" i="6" l="1"/>
  <c r="AH686" i="6"/>
  <c r="AI686" i="6" s="1"/>
  <c r="AF688" i="6" l="1"/>
  <c r="AH687" i="6"/>
  <c r="AI687" i="6" s="1"/>
  <c r="AH688" i="6" l="1"/>
  <c r="AI688" i="6" s="1"/>
  <c r="AF689" i="6"/>
  <c r="AH689" i="6" l="1"/>
  <c r="AI689" i="6" s="1"/>
  <c r="AF690" i="6"/>
  <c r="AF691" i="6" l="1"/>
  <c r="AH690" i="6"/>
  <c r="AI690" i="6" s="1"/>
  <c r="AF692" i="6" l="1"/>
  <c r="AH691" i="6"/>
  <c r="AI691" i="6" s="1"/>
  <c r="AF693" i="6" l="1"/>
  <c r="AH692" i="6"/>
  <c r="AI692" i="6" s="1"/>
  <c r="AF694" i="6" l="1"/>
  <c r="AH693" i="6"/>
  <c r="AI693" i="6" s="1"/>
  <c r="AF695" i="6" l="1"/>
  <c r="AH694" i="6"/>
  <c r="AI694" i="6" s="1"/>
  <c r="AF696" i="6" l="1"/>
  <c r="AH695" i="6"/>
  <c r="AI695" i="6" s="1"/>
  <c r="AH696" i="6" l="1"/>
  <c r="AI696" i="6" s="1"/>
  <c r="AF697" i="6"/>
  <c r="AF698" i="6" l="1"/>
  <c r="AH697" i="6"/>
  <c r="AI697" i="6" s="1"/>
  <c r="AF699" i="6" l="1"/>
  <c r="AH698" i="6"/>
  <c r="AI698" i="6" s="1"/>
  <c r="AF700" i="6" l="1"/>
  <c r="AH699" i="6"/>
  <c r="AI699" i="6" s="1"/>
  <c r="AF701" i="6" l="1"/>
  <c r="AH700" i="6"/>
  <c r="AI700" i="6" s="1"/>
  <c r="AH701" i="6" l="1"/>
  <c r="AI701" i="6" s="1"/>
  <c r="AF702" i="6"/>
  <c r="AF703" i="6" l="1"/>
  <c r="AH702" i="6"/>
  <c r="AI702" i="6" s="1"/>
  <c r="AH703" i="6" l="1"/>
  <c r="AI703" i="6" s="1"/>
  <c r="AF704" i="6"/>
  <c r="AF705" i="6" l="1"/>
  <c r="AH704" i="6"/>
  <c r="AI704" i="6" s="1"/>
  <c r="AF706" i="6" l="1"/>
  <c r="AH705" i="6"/>
  <c r="AI705" i="6" s="1"/>
  <c r="AF707" i="6" l="1"/>
  <c r="AH706" i="6"/>
  <c r="AI706" i="6" s="1"/>
  <c r="AH707" i="6" l="1"/>
  <c r="AI707" i="6" s="1"/>
  <c r="AF708" i="6"/>
  <c r="AF709" i="6" l="1"/>
  <c r="AH708" i="6"/>
  <c r="AI708" i="6" s="1"/>
  <c r="AH709" i="6" l="1"/>
  <c r="AI709" i="6" s="1"/>
  <c r="AF710" i="6"/>
  <c r="AF711" i="6" l="1"/>
  <c r="AH710" i="6"/>
  <c r="AI710" i="6" s="1"/>
  <c r="AF712" i="6" l="1"/>
  <c r="AH711" i="6"/>
  <c r="AI711" i="6" s="1"/>
  <c r="AF713" i="6" l="1"/>
  <c r="AH712" i="6"/>
  <c r="AI712" i="6" s="1"/>
  <c r="AH713" i="6" l="1"/>
  <c r="AI713" i="6" s="1"/>
  <c r="AF714" i="6"/>
  <c r="AF715" i="6" l="1"/>
  <c r="AH714" i="6"/>
  <c r="AI714" i="6" s="1"/>
  <c r="AF716" i="6" l="1"/>
  <c r="AH715" i="6"/>
  <c r="AI715" i="6" s="1"/>
  <c r="AF717" i="6" l="1"/>
  <c r="AH716" i="6"/>
  <c r="AI716" i="6" s="1"/>
  <c r="AH717" i="6" l="1"/>
  <c r="AI717" i="6" s="1"/>
  <c r="AF718" i="6"/>
  <c r="AF719" i="6" l="1"/>
  <c r="AH718" i="6"/>
  <c r="AI718" i="6" s="1"/>
  <c r="AH719" i="6" l="1"/>
  <c r="AI719" i="6" s="1"/>
  <c r="AF720" i="6"/>
  <c r="AF721" i="6" l="1"/>
  <c r="AH720" i="6"/>
  <c r="AI720" i="6" s="1"/>
  <c r="AF722" i="6" l="1"/>
  <c r="AH721" i="6"/>
  <c r="AI721" i="6" s="1"/>
  <c r="AF723" i="6" l="1"/>
  <c r="AH722" i="6"/>
  <c r="AI722" i="6" s="1"/>
  <c r="AF724" i="6" l="1"/>
  <c r="AH723" i="6"/>
  <c r="AI723" i="6" s="1"/>
  <c r="AF725" i="6" l="1"/>
  <c r="AH724" i="6"/>
  <c r="AI724" i="6" s="1"/>
  <c r="AF726" i="6" l="1"/>
  <c r="AH725" i="6"/>
  <c r="AI725" i="6" s="1"/>
  <c r="AF727" i="6" l="1"/>
  <c r="AH726" i="6"/>
  <c r="AI726" i="6" s="1"/>
  <c r="AF728" i="6" l="1"/>
  <c r="AH727" i="6"/>
  <c r="AI727" i="6" s="1"/>
  <c r="AF729" i="6" l="1"/>
  <c r="AH728" i="6"/>
  <c r="AI728" i="6" s="1"/>
  <c r="AF730" i="6" l="1"/>
  <c r="AH729" i="6"/>
  <c r="AI729" i="6" s="1"/>
  <c r="AF731" i="6" l="1"/>
  <c r="AH730" i="6"/>
  <c r="AI730" i="6" s="1"/>
  <c r="AF732" i="6" l="1"/>
  <c r="AH731" i="6"/>
  <c r="AI731" i="6" s="1"/>
  <c r="AF733" i="6" l="1"/>
  <c r="AH732" i="6"/>
  <c r="AI732" i="6" s="1"/>
  <c r="AF734" i="6" l="1"/>
  <c r="AH733" i="6"/>
  <c r="AI733" i="6" s="1"/>
  <c r="AF735" i="6" l="1"/>
  <c r="AH734" i="6"/>
  <c r="AI734" i="6" s="1"/>
  <c r="AF736" i="6" l="1"/>
  <c r="AH735" i="6"/>
  <c r="AI735" i="6" s="1"/>
  <c r="AF737" i="6" l="1"/>
  <c r="AH736" i="6"/>
  <c r="AI736" i="6" s="1"/>
  <c r="AF738" i="6" l="1"/>
  <c r="AH737" i="6"/>
  <c r="AI737" i="6" s="1"/>
  <c r="AF739" i="6" l="1"/>
  <c r="AH738" i="6"/>
  <c r="AI738" i="6" s="1"/>
  <c r="AF740" i="6" l="1"/>
  <c r="AH739" i="6"/>
  <c r="AI739" i="6" s="1"/>
  <c r="AF741" i="6" l="1"/>
  <c r="AH740" i="6"/>
  <c r="AI740" i="6" s="1"/>
  <c r="AF742" i="6" l="1"/>
  <c r="AH741" i="6"/>
  <c r="AI741" i="6" s="1"/>
  <c r="AF743" i="6" l="1"/>
  <c r="AH742" i="6"/>
  <c r="AI742" i="6" s="1"/>
  <c r="AF744" i="6" l="1"/>
  <c r="AH743" i="6"/>
  <c r="AI743" i="6" s="1"/>
  <c r="AF745" i="6" l="1"/>
  <c r="AH744" i="6"/>
  <c r="AI744" i="6" s="1"/>
  <c r="AF746" i="6" l="1"/>
  <c r="AH745" i="6"/>
  <c r="AI745" i="6" s="1"/>
  <c r="AF747" i="6" l="1"/>
  <c r="AH746" i="6"/>
  <c r="AI746" i="6" s="1"/>
  <c r="AF748" i="6" l="1"/>
  <c r="AH747" i="6"/>
  <c r="AI747" i="6" s="1"/>
  <c r="AF749" i="6" l="1"/>
  <c r="AH748" i="6"/>
  <c r="AI748" i="6" s="1"/>
  <c r="AF750" i="6" l="1"/>
  <c r="AH749" i="6"/>
  <c r="AI749" i="6" s="1"/>
  <c r="AF751" i="6" l="1"/>
  <c r="AH750" i="6"/>
  <c r="AI750" i="6" s="1"/>
  <c r="AF752" i="6" l="1"/>
  <c r="AH751" i="6"/>
  <c r="AI751" i="6" s="1"/>
  <c r="AF753" i="6" l="1"/>
  <c r="AH752" i="6"/>
  <c r="AI752" i="6" s="1"/>
  <c r="AF754" i="6" l="1"/>
  <c r="AH753" i="6"/>
  <c r="AI753" i="6" s="1"/>
  <c r="AF755" i="6" l="1"/>
  <c r="AH754" i="6"/>
  <c r="AI754" i="6" s="1"/>
  <c r="AF756" i="6" l="1"/>
  <c r="AH755" i="6"/>
  <c r="AI755" i="6" s="1"/>
  <c r="AF757" i="6" l="1"/>
  <c r="AH756" i="6"/>
  <c r="AI756" i="6" s="1"/>
  <c r="AF758" i="6" l="1"/>
  <c r="AH757" i="6"/>
  <c r="AI757" i="6" s="1"/>
  <c r="AF759" i="6" l="1"/>
  <c r="AH758" i="6"/>
  <c r="AI758" i="6" s="1"/>
  <c r="AF760" i="6" l="1"/>
  <c r="AH759" i="6"/>
  <c r="AI759" i="6" s="1"/>
  <c r="AF761" i="6" l="1"/>
  <c r="AH760" i="6"/>
  <c r="AI760" i="6" s="1"/>
  <c r="AF762" i="6" l="1"/>
  <c r="AH761" i="6"/>
  <c r="AI761" i="6" s="1"/>
  <c r="AF763" i="6" l="1"/>
  <c r="AH762" i="6"/>
  <c r="AI762" i="6" s="1"/>
  <c r="AF764" i="6" l="1"/>
  <c r="AH763" i="6"/>
  <c r="AI763" i="6" s="1"/>
  <c r="AF765" i="6" l="1"/>
  <c r="AH764" i="6"/>
  <c r="AI764" i="6" s="1"/>
  <c r="AF766" i="6" l="1"/>
  <c r="AH765" i="6"/>
  <c r="AI765" i="6" s="1"/>
  <c r="AF767" i="6" l="1"/>
  <c r="AH766" i="6"/>
  <c r="AI766" i="6" s="1"/>
  <c r="AF768" i="6" l="1"/>
  <c r="AH767" i="6"/>
  <c r="AI767" i="6" s="1"/>
  <c r="AF769" i="6" l="1"/>
  <c r="AH768" i="6"/>
  <c r="AI768" i="6" s="1"/>
  <c r="AF770" i="6" l="1"/>
  <c r="AH769" i="6"/>
  <c r="AI769" i="6" s="1"/>
  <c r="AF771" i="6" l="1"/>
  <c r="AH770" i="6"/>
  <c r="AI770" i="6" s="1"/>
  <c r="AF772" i="6" l="1"/>
  <c r="AH771" i="6"/>
  <c r="AI771" i="6" s="1"/>
  <c r="AF773" i="6" l="1"/>
  <c r="AH772" i="6"/>
  <c r="AI772" i="6" s="1"/>
  <c r="AF774" i="6" l="1"/>
  <c r="AH773" i="6"/>
  <c r="AI773" i="6" s="1"/>
  <c r="AF775" i="6" l="1"/>
  <c r="AH774" i="6"/>
  <c r="AI774" i="6" s="1"/>
  <c r="AF776" i="6" l="1"/>
  <c r="AH775" i="6"/>
  <c r="AI775" i="6" s="1"/>
  <c r="AF777" i="6" l="1"/>
  <c r="AH776" i="6"/>
  <c r="AI776" i="6" s="1"/>
  <c r="AF778" i="6" l="1"/>
  <c r="AH777" i="6"/>
  <c r="AI777" i="6" s="1"/>
  <c r="AF779" i="6" l="1"/>
  <c r="AH778" i="6"/>
  <c r="AI778" i="6" s="1"/>
  <c r="AF780" i="6" l="1"/>
  <c r="AH779" i="6"/>
  <c r="AI779" i="6" s="1"/>
  <c r="AF781" i="6" l="1"/>
  <c r="AH780" i="6"/>
  <c r="AI780" i="6" s="1"/>
  <c r="AF782" i="6" l="1"/>
  <c r="AH781" i="6"/>
  <c r="AI781" i="6" s="1"/>
  <c r="AF783" i="6" l="1"/>
  <c r="AH782" i="6"/>
  <c r="AI782" i="6" s="1"/>
  <c r="AF784" i="6" l="1"/>
  <c r="AH783" i="6"/>
  <c r="AI783" i="6" s="1"/>
  <c r="AF785" i="6" l="1"/>
  <c r="AH784" i="6"/>
  <c r="AI784" i="6" s="1"/>
  <c r="AF786" i="6" l="1"/>
  <c r="AH785" i="6"/>
  <c r="AI785" i="6" s="1"/>
  <c r="AF787" i="6" l="1"/>
  <c r="AH786" i="6"/>
  <c r="AI786" i="6" s="1"/>
  <c r="AF788" i="6" l="1"/>
  <c r="AH787" i="6"/>
  <c r="AI787" i="6" s="1"/>
  <c r="AF789" i="6" l="1"/>
  <c r="AH788" i="6"/>
  <c r="AI788" i="6" s="1"/>
  <c r="AF790" i="6" l="1"/>
  <c r="AH789" i="6"/>
  <c r="AI789" i="6" s="1"/>
  <c r="AF791" i="6" l="1"/>
  <c r="AH790" i="6"/>
  <c r="AI790" i="6" s="1"/>
  <c r="AF792" i="6" l="1"/>
  <c r="AH791" i="6"/>
  <c r="AI791" i="6" s="1"/>
  <c r="AF793" i="6" l="1"/>
  <c r="AH792" i="6"/>
  <c r="AI792" i="6" s="1"/>
  <c r="AF794" i="6" l="1"/>
  <c r="AH793" i="6"/>
  <c r="AI793" i="6" s="1"/>
  <c r="AF795" i="6" l="1"/>
  <c r="AH794" i="6"/>
  <c r="AI794" i="6" s="1"/>
  <c r="AF796" i="6" l="1"/>
  <c r="AH795" i="6"/>
  <c r="AI795" i="6" s="1"/>
  <c r="AF797" i="6" l="1"/>
  <c r="AH796" i="6"/>
  <c r="AI796" i="6" s="1"/>
  <c r="AF798" i="6" l="1"/>
  <c r="AH797" i="6"/>
  <c r="AI797" i="6" s="1"/>
  <c r="AF799" i="6" l="1"/>
  <c r="AH798" i="6"/>
  <c r="AI798" i="6" s="1"/>
  <c r="AF800" i="6" l="1"/>
  <c r="AH799" i="6"/>
  <c r="AI799" i="6" s="1"/>
  <c r="AF801" i="6" l="1"/>
  <c r="AH800" i="6"/>
  <c r="AI800" i="6" s="1"/>
  <c r="AF802" i="6" l="1"/>
  <c r="AH801" i="6"/>
  <c r="AI801" i="6" s="1"/>
  <c r="AF803" i="6" l="1"/>
  <c r="AH802" i="6"/>
  <c r="AI802" i="6" s="1"/>
  <c r="AF804" i="6" l="1"/>
  <c r="AH803" i="6"/>
  <c r="AI803" i="6" s="1"/>
  <c r="AF805" i="6" l="1"/>
  <c r="AH804" i="6"/>
  <c r="AI804" i="6" s="1"/>
  <c r="AF806" i="6" l="1"/>
  <c r="AH805" i="6"/>
  <c r="AI805" i="6" s="1"/>
  <c r="AF807" i="6" l="1"/>
  <c r="AH806" i="6"/>
  <c r="AI806" i="6" s="1"/>
  <c r="AF808" i="6" l="1"/>
  <c r="AH807" i="6"/>
  <c r="AI807" i="6" s="1"/>
  <c r="AF809" i="6" l="1"/>
  <c r="AH808" i="6"/>
  <c r="AI808" i="6" s="1"/>
  <c r="AF810" i="6" l="1"/>
  <c r="AH809" i="6"/>
  <c r="AI809" i="6" s="1"/>
  <c r="AF811" i="6" l="1"/>
  <c r="AH810" i="6"/>
  <c r="AI810" i="6" s="1"/>
  <c r="AF812" i="6" l="1"/>
  <c r="AH811" i="6"/>
  <c r="AI811" i="6" s="1"/>
  <c r="AF813" i="6" l="1"/>
  <c r="AH812" i="6"/>
  <c r="AI812" i="6" s="1"/>
  <c r="AF814" i="6" l="1"/>
  <c r="AH813" i="6"/>
  <c r="AI813" i="6" s="1"/>
  <c r="AF815" i="6" l="1"/>
  <c r="AH814" i="6"/>
  <c r="AI814" i="6" s="1"/>
  <c r="AF816" i="6" l="1"/>
  <c r="AH815" i="6"/>
  <c r="AI815" i="6" s="1"/>
  <c r="AF817" i="6" l="1"/>
  <c r="AH816" i="6"/>
  <c r="AI816" i="6" s="1"/>
  <c r="AF818" i="6" l="1"/>
  <c r="AH817" i="6"/>
  <c r="AI817" i="6" s="1"/>
  <c r="AF819" i="6" l="1"/>
  <c r="AH818" i="6"/>
  <c r="AI818" i="6" s="1"/>
  <c r="AF820" i="6" l="1"/>
  <c r="AH819" i="6"/>
  <c r="AI819" i="6" s="1"/>
  <c r="AF821" i="6" l="1"/>
  <c r="AH820" i="6"/>
  <c r="AI820" i="6" s="1"/>
  <c r="AF822" i="6" l="1"/>
  <c r="AH821" i="6"/>
  <c r="AI821" i="6" s="1"/>
  <c r="AF823" i="6" l="1"/>
  <c r="AH822" i="6"/>
  <c r="AI822" i="6" s="1"/>
  <c r="AF824" i="6" l="1"/>
  <c r="AH823" i="6"/>
  <c r="AI823" i="6" s="1"/>
  <c r="AF825" i="6" l="1"/>
  <c r="AH824" i="6"/>
  <c r="AI824" i="6" s="1"/>
  <c r="AF826" i="6" l="1"/>
  <c r="AH825" i="6"/>
  <c r="AI825" i="6" s="1"/>
  <c r="AF827" i="6" l="1"/>
  <c r="AH826" i="6"/>
  <c r="AI826" i="6" s="1"/>
  <c r="AF828" i="6" l="1"/>
  <c r="AH827" i="6"/>
  <c r="AI827" i="6" s="1"/>
  <c r="AF829" i="6" l="1"/>
  <c r="AH828" i="6"/>
  <c r="AI828" i="6" s="1"/>
  <c r="AF830" i="6" l="1"/>
  <c r="AH829" i="6"/>
  <c r="AI829" i="6" s="1"/>
  <c r="AF831" i="6" l="1"/>
  <c r="AH830" i="6"/>
  <c r="AI830" i="6" s="1"/>
  <c r="AF832" i="6" l="1"/>
  <c r="AH831" i="6"/>
  <c r="AI831" i="6" s="1"/>
  <c r="AF833" i="6" l="1"/>
  <c r="AH832" i="6"/>
  <c r="AI832" i="6" s="1"/>
  <c r="AF834" i="6" l="1"/>
  <c r="AH833" i="6"/>
  <c r="AI833" i="6" s="1"/>
  <c r="AF835" i="6" l="1"/>
  <c r="AH834" i="6"/>
  <c r="AI834" i="6" s="1"/>
  <c r="AF836" i="6" l="1"/>
  <c r="AH835" i="6"/>
  <c r="AI835" i="6" s="1"/>
  <c r="AF837" i="6" l="1"/>
  <c r="AH836" i="6"/>
  <c r="AI836" i="6" s="1"/>
  <c r="AF838" i="6" l="1"/>
  <c r="AH837" i="6"/>
  <c r="AI837" i="6" s="1"/>
  <c r="AF839" i="6" l="1"/>
  <c r="AH838" i="6"/>
  <c r="AI838" i="6" s="1"/>
  <c r="AF840" i="6" l="1"/>
  <c r="AH839" i="6"/>
  <c r="AI839" i="6" s="1"/>
  <c r="AF841" i="6" l="1"/>
  <c r="AH840" i="6"/>
  <c r="AI840" i="6" s="1"/>
  <c r="AF842" i="6" l="1"/>
  <c r="AH841" i="6"/>
  <c r="AI841" i="6" s="1"/>
  <c r="AF843" i="6" l="1"/>
  <c r="AH842" i="6"/>
  <c r="AI842" i="6" s="1"/>
  <c r="AF844" i="6" l="1"/>
  <c r="AH843" i="6"/>
  <c r="AI843" i="6" s="1"/>
  <c r="AF845" i="6" l="1"/>
  <c r="AH844" i="6"/>
  <c r="AI844" i="6" s="1"/>
  <c r="AF846" i="6" l="1"/>
  <c r="AH845" i="6"/>
  <c r="AI845" i="6" s="1"/>
  <c r="AF847" i="6" l="1"/>
  <c r="AH846" i="6"/>
  <c r="AI846" i="6" s="1"/>
  <c r="AF848" i="6" l="1"/>
  <c r="AH847" i="6"/>
  <c r="AI847" i="6" s="1"/>
  <c r="AF849" i="6" l="1"/>
  <c r="AH848" i="6"/>
  <c r="AI848" i="6" s="1"/>
  <c r="AF850" i="6" l="1"/>
  <c r="AH849" i="6"/>
  <c r="AI849" i="6" s="1"/>
  <c r="AF851" i="6" l="1"/>
  <c r="AH850" i="6"/>
  <c r="AI850" i="6" s="1"/>
  <c r="AF852" i="6" l="1"/>
  <c r="AH851" i="6"/>
  <c r="AI851" i="6" s="1"/>
  <c r="AF853" i="6" l="1"/>
  <c r="AH852" i="6"/>
  <c r="AI852" i="6" s="1"/>
  <c r="AF854" i="6" l="1"/>
  <c r="AH853" i="6"/>
  <c r="AI853" i="6" s="1"/>
  <c r="AF855" i="6" l="1"/>
  <c r="AH854" i="6"/>
  <c r="AI854" i="6" s="1"/>
  <c r="AF856" i="6" l="1"/>
  <c r="AH855" i="6"/>
  <c r="AI855" i="6" s="1"/>
  <c r="AF857" i="6" l="1"/>
  <c r="AH856" i="6"/>
  <c r="AI856" i="6" s="1"/>
  <c r="AF858" i="6" l="1"/>
  <c r="AH857" i="6"/>
  <c r="AI857" i="6" s="1"/>
  <c r="AF859" i="6" l="1"/>
  <c r="AH858" i="6"/>
  <c r="AI858" i="6" s="1"/>
  <c r="AF860" i="6" l="1"/>
  <c r="AH859" i="6"/>
  <c r="AI859" i="6" s="1"/>
  <c r="AF861" i="6" l="1"/>
  <c r="AH860" i="6"/>
  <c r="AI860" i="6" s="1"/>
  <c r="AF862" i="6" l="1"/>
  <c r="AH861" i="6"/>
  <c r="AI861" i="6" s="1"/>
  <c r="AF863" i="6" l="1"/>
  <c r="AH862" i="6"/>
  <c r="AI862" i="6" s="1"/>
  <c r="AF864" i="6" l="1"/>
  <c r="AH863" i="6"/>
  <c r="AI863" i="6" s="1"/>
  <c r="AF865" i="6" l="1"/>
  <c r="AH864" i="6"/>
  <c r="AI864" i="6" s="1"/>
  <c r="AF866" i="6" l="1"/>
  <c r="AH865" i="6"/>
  <c r="AI865" i="6" s="1"/>
  <c r="AF867" i="6" l="1"/>
  <c r="AH866" i="6"/>
  <c r="AI866" i="6" s="1"/>
  <c r="AF868" i="6" l="1"/>
  <c r="AH867" i="6"/>
  <c r="AI867" i="6" s="1"/>
  <c r="AF869" i="6" l="1"/>
  <c r="AH868" i="6"/>
  <c r="AI868" i="6" s="1"/>
  <c r="AF870" i="6" l="1"/>
  <c r="AH869" i="6"/>
  <c r="AI869" i="6" s="1"/>
  <c r="AF871" i="6" l="1"/>
  <c r="AH870" i="6"/>
  <c r="AI870" i="6" s="1"/>
  <c r="AF872" i="6" l="1"/>
  <c r="AH871" i="6"/>
  <c r="AI871" i="6" s="1"/>
  <c r="AF873" i="6" l="1"/>
  <c r="AH872" i="6"/>
  <c r="AI872" i="6" s="1"/>
  <c r="AF874" i="6" l="1"/>
  <c r="AH873" i="6"/>
  <c r="AI873" i="6" s="1"/>
  <c r="AF875" i="6" l="1"/>
  <c r="AH874" i="6"/>
  <c r="AI874" i="6" s="1"/>
  <c r="AF876" i="6" l="1"/>
  <c r="AH875" i="6"/>
  <c r="AI875" i="6" s="1"/>
  <c r="AF877" i="6" l="1"/>
  <c r="AH876" i="6"/>
  <c r="AI876" i="6" s="1"/>
  <c r="AF878" i="6" l="1"/>
  <c r="AH877" i="6"/>
  <c r="AI877" i="6" s="1"/>
  <c r="AF879" i="6" l="1"/>
  <c r="AH878" i="6"/>
  <c r="AI878" i="6" s="1"/>
  <c r="AF880" i="6" l="1"/>
  <c r="AH879" i="6"/>
  <c r="AI879" i="6" s="1"/>
  <c r="AF881" i="6" l="1"/>
  <c r="AH880" i="6"/>
  <c r="AI880" i="6" s="1"/>
  <c r="AF882" i="6" l="1"/>
  <c r="AH881" i="6"/>
  <c r="AI881" i="6" s="1"/>
  <c r="AF883" i="6" l="1"/>
  <c r="AH882" i="6"/>
  <c r="AI882" i="6" s="1"/>
  <c r="AF884" i="6" l="1"/>
  <c r="AH883" i="6"/>
  <c r="AI883" i="6" s="1"/>
  <c r="AF885" i="6" l="1"/>
  <c r="AH884" i="6"/>
  <c r="AI884" i="6" s="1"/>
  <c r="AF886" i="6" l="1"/>
  <c r="AH885" i="6"/>
  <c r="AI885" i="6" s="1"/>
  <c r="AF887" i="6" l="1"/>
  <c r="AH886" i="6"/>
  <c r="AI886" i="6" s="1"/>
  <c r="AF888" i="6" l="1"/>
  <c r="AH887" i="6"/>
  <c r="AI887" i="6" s="1"/>
  <c r="AF889" i="6" l="1"/>
  <c r="AH888" i="6"/>
  <c r="AI888" i="6" s="1"/>
  <c r="AF890" i="6" l="1"/>
  <c r="AH889" i="6"/>
  <c r="AI889" i="6" s="1"/>
  <c r="AF891" i="6" l="1"/>
  <c r="AH890" i="6"/>
  <c r="AI890" i="6" s="1"/>
  <c r="AF892" i="6" l="1"/>
  <c r="AH891" i="6"/>
  <c r="AI891" i="6" s="1"/>
  <c r="AF893" i="6" l="1"/>
  <c r="AH892" i="6"/>
  <c r="AI892" i="6" s="1"/>
  <c r="AF894" i="6" l="1"/>
  <c r="AH893" i="6"/>
  <c r="AI893" i="6" s="1"/>
  <c r="AF895" i="6" l="1"/>
  <c r="AH894" i="6"/>
  <c r="AI894" i="6" s="1"/>
  <c r="AF896" i="6" l="1"/>
  <c r="AH895" i="6"/>
  <c r="AI895" i="6" s="1"/>
  <c r="AF897" i="6" l="1"/>
  <c r="AH896" i="6"/>
  <c r="AI896" i="6" s="1"/>
  <c r="AF898" i="6" l="1"/>
  <c r="AH897" i="6"/>
  <c r="AI897" i="6" s="1"/>
  <c r="AF899" i="6" l="1"/>
  <c r="AH898" i="6"/>
  <c r="AI898" i="6" s="1"/>
  <c r="AF900" i="6" l="1"/>
  <c r="AH899" i="6"/>
  <c r="AI899" i="6" s="1"/>
  <c r="AF901" i="6" l="1"/>
  <c r="AH900" i="6"/>
  <c r="AI900" i="6" s="1"/>
  <c r="AF902" i="6" l="1"/>
  <c r="AH901" i="6"/>
  <c r="AI901" i="6" s="1"/>
  <c r="AF903" i="6" l="1"/>
  <c r="AH902" i="6"/>
  <c r="AI902" i="6" s="1"/>
  <c r="AF904" i="6" l="1"/>
  <c r="AH903" i="6"/>
  <c r="AI903" i="6" s="1"/>
  <c r="AH904" i="6" l="1"/>
  <c r="AI904" i="6" s="1"/>
  <c r="AF905" i="6"/>
  <c r="AF906" i="6" l="1"/>
  <c r="AH905" i="6"/>
  <c r="AI905" i="6" s="1"/>
  <c r="AF907" i="6" l="1"/>
  <c r="AH906" i="6"/>
  <c r="AI906" i="6" s="1"/>
  <c r="AF908" i="6" l="1"/>
  <c r="AH907" i="6"/>
  <c r="AI907" i="6" s="1"/>
  <c r="AF909" i="6" l="1"/>
  <c r="AH908" i="6"/>
  <c r="AI908" i="6" s="1"/>
  <c r="AF910" i="6" l="1"/>
  <c r="AH909" i="6"/>
  <c r="AI909" i="6" s="1"/>
  <c r="AF911" i="6" l="1"/>
  <c r="AH910" i="6"/>
  <c r="AI910" i="6" s="1"/>
  <c r="AF912" i="6" l="1"/>
  <c r="AH911" i="6"/>
  <c r="AI911" i="6" s="1"/>
  <c r="AF913" i="6" l="1"/>
  <c r="AH912" i="6"/>
  <c r="AI912" i="6" s="1"/>
  <c r="AF914" i="6" l="1"/>
  <c r="AH913" i="6"/>
  <c r="AI913" i="6" s="1"/>
  <c r="AF915" i="6" l="1"/>
  <c r="AH914" i="6"/>
  <c r="AI914" i="6" s="1"/>
  <c r="AF916" i="6" l="1"/>
  <c r="AH915" i="6"/>
  <c r="AI915" i="6" s="1"/>
  <c r="AF917" i="6" l="1"/>
  <c r="AH916" i="6"/>
  <c r="AI916" i="6" s="1"/>
  <c r="AF918" i="6" l="1"/>
  <c r="AH917" i="6"/>
  <c r="AI917" i="6" s="1"/>
  <c r="AF919" i="6" l="1"/>
  <c r="AH918" i="6"/>
  <c r="AI918" i="6" s="1"/>
  <c r="AF920" i="6" l="1"/>
  <c r="AH919" i="6"/>
  <c r="AI919" i="6" s="1"/>
  <c r="AF921" i="6" l="1"/>
  <c r="AH920" i="6"/>
  <c r="AI920" i="6" s="1"/>
  <c r="AF922" i="6" l="1"/>
  <c r="AH921" i="6"/>
  <c r="AI921" i="6" s="1"/>
  <c r="AF923" i="6" l="1"/>
  <c r="AH922" i="6"/>
  <c r="AI922" i="6" s="1"/>
  <c r="AF924" i="6" l="1"/>
  <c r="AH923" i="6"/>
  <c r="AI923" i="6" s="1"/>
  <c r="AF925" i="6" l="1"/>
  <c r="AH924" i="6"/>
  <c r="AI924" i="6" s="1"/>
  <c r="AF926" i="6" l="1"/>
  <c r="AH925" i="6"/>
  <c r="AI925" i="6" s="1"/>
  <c r="AF927" i="6" l="1"/>
  <c r="AH926" i="6"/>
  <c r="AI926" i="6" s="1"/>
  <c r="AF928" i="6" l="1"/>
  <c r="AH927" i="6"/>
  <c r="AI927" i="6" s="1"/>
  <c r="AF929" i="6" l="1"/>
  <c r="AH928" i="6"/>
  <c r="AI928" i="6" s="1"/>
  <c r="AF930" i="6" l="1"/>
  <c r="AH929" i="6"/>
  <c r="AI929" i="6" s="1"/>
  <c r="AF931" i="6" l="1"/>
  <c r="AH930" i="6"/>
  <c r="AI930" i="6" s="1"/>
  <c r="AF932" i="6" l="1"/>
  <c r="AH931" i="6"/>
  <c r="AI931" i="6" s="1"/>
  <c r="AF933" i="6" l="1"/>
  <c r="AH932" i="6"/>
  <c r="AI932" i="6" s="1"/>
  <c r="AF934" i="6" l="1"/>
  <c r="AH933" i="6"/>
  <c r="AI933" i="6" s="1"/>
  <c r="AF935" i="6" l="1"/>
  <c r="AH934" i="6"/>
  <c r="AI934" i="6" s="1"/>
  <c r="AF936" i="6" l="1"/>
  <c r="AH935" i="6"/>
  <c r="AI935" i="6" s="1"/>
  <c r="AF937" i="6" l="1"/>
  <c r="AH936" i="6"/>
  <c r="AI936" i="6" s="1"/>
  <c r="AF938" i="6" l="1"/>
  <c r="AH937" i="6"/>
  <c r="AI937" i="6" s="1"/>
  <c r="AF939" i="6" l="1"/>
  <c r="AH938" i="6"/>
  <c r="AI938" i="6" s="1"/>
  <c r="AF940" i="6" l="1"/>
  <c r="AH939" i="6"/>
  <c r="AI939" i="6" s="1"/>
  <c r="AF941" i="6" l="1"/>
  <c r="AH940" i="6"/>
  <c r="AI940" i="6" s="1"/>
  <c r="AF942" i="6" l="1"/>
  <c r="AH941" i="6"/>
  <c r="AI941" i="6" s="1"/>
  <c r="AF943" i="6" l="1"/>
  <c r="AH942" i="6"/>
  <c r="AI942" i="6" s="1"/>
  <c r="AF944" i="6" l="1"/>
  <c r="AH943" i="6"/>
  <c r="AI943" i="6" s="1"/>
  <c r="AF945" i="6" l="1"/>
  <c r="AH944" i="6"/>
  <c r="AI944" i="6" s="1"/>
  <c r="AF946" i="6" l="1"/>
  <c r="AH945" i="6"/>
  <c r="AI945" i="6" s="1"/>
  <c r="AF947" i="6" l="1"/>
  <c r="AH946" i="6"/>
  <c r="AI946" i="6" s="1"/>
  <c r="AF948" i="6" l="1"/>
  <c r="AH947" i="6"/>
  <c r="AI947" i="6" s="1"/>
  <c r="AF949" i="6" l="1"/>
  <c r="AH948" i="6"/>
  <c r="AI948" i="6" s="1"/>
  <c r="AF950" i="6" l="1"/>
  <c r="AH949" i="6"/>
  <c r="AI949" i="6" s="1"/>
  <c r="AF951" i="6" l="1"/>
  <c r="AH950" i="6"/>
  <c r="AI950" i="6" s="1"/>
  <c r="AF952" i="6" l="1"/>
  <c r="AH951" i="6"/>
  <c r="AI951" i="6" s="1"/>
  <c r="AF953" i="6" l="1"/>
  <c r="AH952" i="6"/>
  <c r="AI952" i="6" s="1"/>
  <c r="AF954" i="6" l="1"/>
  <c r="AH953" i="6"/>
  <c r="AI953" i="6" s="1"/>
  <c r="AF955" i="6" l="1"/>
  <c r="AH954" i="6"/>
  <c r="AI954" i="6" s="1"/>
  <c r="AF956" i="6" l="1"/>
  <c r="AH955" i="6"/>
  <c r="AI955" i="6" s="1"/>
  <c r="AF957" i="6" l="1"/>
  <c r="AH956" i="6"/>
  <c r="AI956" i="6" s="1"/>
  <c r="AF958" i="6" l="1"/>
  <c r="AH957" i="6"/>
  <c r="AI957" i="6" s="1"/>
  <c r="AF959" i="6" l="1"/>
  <c r="AH958" i="6"/>
  <c r="AI958" i="6" s="1"/>
  <c r="AF960" i="6" l="1"/>
  <c r="AH959" i="6"/>
  <c r="AI959" i="6" s="1"/>
  <c r="AF961" i="6" l="1"/>
  <c r="AH960" i="6"/>
  <c r="AI960" i="6" s="1"/>
  <c r="AF962" i="6" l="1"/>
  <c r="AH961" i="6"/>
  <c r="AI961" i="6" s="1"/>
  <c r="AF963" i="6" l="1"/>
  <c r="AH962" i="6"/>
  <c r="AI962" i="6" s="1"/>
  <c r="AF964" i="6" l="1"/>
  <c r="AH963" i="6"/>
  <c r="AI963" i="6" s="1"/>
  <c r="AF965" i="6" l="1"/>
  <c r="AH964" i="6"/>
  <c r="AI964" i="6" s="1"/>
  <c r="AF966" i="6" l="1"/>
  <c r="AH965" i="6"/>
  <c r="AI965" i="6" s="1"/>
  <c r="AF967" i="6" l="1"/>
  <c r="AH966" i="6"/>
  <c r="AI966" i="6" s="1"/>
  <c r="AF968" i="6" l="1"/>
  <c r="AH967" i="6"/>
  <c r="AI967" i="6" s="1"/>
  <c r="AF969" i="6" l="1"/>
  <c r="AH968" i="6"/>
  <c r="AI968" i="6" s="1"/>
  <c r="AF970" i="6" l="1"/>
  <c r="AH969" i="6"/>
  <c r="AI969" i="6" s="1"/>
  <c r="AF971" i="6" l="1"/>
  <c r="AH970" i="6"/>
  <c r="AI970" i="6" s="1"/>
  <c r="AF972" i="6" l="1"/>
  <c r="AH971" i="6"/>
  <c r="AI971" i="6" s="1"/>
  <c r="AF973" i="6" l="1"/>
  <c r="AH972" i="6"/>
  <c r="AI972" i="6" s="1"/>
  <c r="AF974" i="6" l="1"/>
  <c r="AH973" i="6"/>
  <c r="AI973" i="6" s="1"/>
  <c r="AF975" i="6" l="1"/>
  <c r="AH974" i="6"/>
  <c r="AI974" i="6" s="1"/>
  <c r="AF976" i="6" l="1"/>
  <c r="AH975" i="6"/>
  <c r="AI975" i="6" s="1"/>
  <c r="AF977" i="6" l="1"/>
  <c r="AH976" i="6"/>
  <c r="AI976" i="6" s="1"/>
  <c r="AF978" i="6" l="1"/>
  <c r="AH977" i="6"/>
  <c r="AI977" i="6" s="1"/>
  <c r="AF979" i="6" l="1"/>
  <c r="AH978" i="6"/>
  <c r="AI978" i="6" s="1"/>
  <c r="AF980" i="6" l="1"/>
  <c r="AH979" i="6"/>
  <c r="AI979" i="6" s="1"/>
  <c r="AF981" i="6" l="1"/>
  <c r="AH980" i="6"/>
  <c r="AI980" i="6" s="1"/>
  <c r="AF982" i="6" l="1"/>
  <c r="AH981" i="6"/>
  <c r="AI981" i="6" s="1"/>
  <c r="AF983" i="6" l="1"/>
  <c r="AH982" i="6"/>
  <c r="AI982" i="6" s="1"/>
  <c r="AF984" i="6" l="1"/>
  <c r="AH983" i="6"/>
  <c r="AI983" i="6" s="1"/>
  <c r="AF985" i="6" l="1"/>
  <c r="AH984" i="6"/>
  <c r="AI984" i="6" s="1"/>
  <c r="AF986" i="6" l="1"/>
  <c r="AH985" i="6"/>
  <c r="AI985" i="6" s="1"/>
  <c r="AF987" i="6" l="1"/>
  <c r="AH986" i="6"/>
  <c r="AI986" i="6" s="1"/>
  <c r="AF988" i="6" l="1"/>
  <c r="AH987" i="6"/>
  <c r="AI987" i="6" s="1"/>
  <c r="AF989" i="6" l="1"/>
  <c r="AH988" i="6"/>
  <c r="AI988" i="6" s="1"/>
  <c r="AF990" i="6" l="1"/>
  <c r="AH989" i="6"/>
  <c r="AI989" i="6" s="1"/>
  <c r="AF991" i="6" l="1"/>
  <c r="AH990" i="6"/>
  <c r="AI990" i="6" s="1"/>
  <c r="AF992" i="6" l="1"/>
  <c r="AH991" i="6"/>
  <c r="AI991" i="6" s="1"/>
  <c r="AF993" i="6" l="1"/>
  <c r="AH992" i="6"/>
  <c r="AI992" i="6" s="1"/>
  <c r="AF994" i="6" l="1"/>
  <c r="AH993" i="6"/>
  <c r="AI993" i="6" s="1"/>
  <c r="AF995" i="6" l="1"/>
  <c r="AH994" i="6"/>
  <c r="AI994" i="6" s="1"/>
  <c r="AF996" i="6" l="1"/>
  <c r="AH995" i="6"/>
  <c r="AI995" i="6" s="1"/>
  <c r="AF997" i="6" l="1"/>
  <c r="AH996" i="6"/>
  <c r="AI996" i="6" s="1"/>
  <c r="AF998" i="6" l="1"/>
  <c r="AH997" i="6"/>
  <c r="AI997" i="6" s="1"/>
  <c r="AF999" i="6" l="1"/>
  <c r="AH998" i="6"/>
  <c r="AI998" i="6" s="1"/>
  <c r="AF1000" i="6" l="1"/>
  <c r="AH999" i="6"/>
  <c r="AI999" i="6" s="1"/>
  <c r="AF1001" i="6" l="1"/>
  <c r="AH1000" i="6"/>
  <c r="AI1000" i="6" s="1"/>
  <c r="AF1002" i="6" l="1"/>
  <c r="AH1001" i="6"/>
  <c r="AI1001" i="6" s="1"/>
  <c r="AF1003" i="6" l="1"/>
  <c r="AH1002" i="6"/>
  <c r="AI1002" i="6" s="1"/>
  <c r="AF1004" i="6" l="1"/>
  <c r="AH1003" i="6"/>
  <c r="AI1003" i="6" s="1"/>
  <c r="AF1005" i="6" l="1"/>
  <c r="AH1004" i="6"/>
  <c r="AI1004" i="6" s="1"/>
  <c r="AF1006" i="6" l="1"/>
  <c r="AH1005" i="6"/>
  <c r="AI1005" i="6" s="1"/>
  <c r="AF1007" i="6" l="1"/>
  <c r="AH1006" i="6"/>
  <c r="AI1006" i="6" s="1"/>
  <c r="AF1008" i="6" l="1"/>
  <c r="AH1007" i="6"/>
  <c r="AI1007" i="6" s="1"/>
  <c r="AF1009" i="6" l="1"/>
  <c r="AH1008" i="6"/>
  <c r="AI1008" i="6" s="1"/>
  <c r="AF1010" i="6" l="1"/>
  <c r="AH1009" i="6"/>
  <c r="AI1009" i="6" s="1"/>
  <c r="AF1011" i="6" l="1"/>
  <c r="AH1010" i="6"/>
  <c r="AI1010" i="6" s="1"/>
  <c r="AF1012" i="6" l="1"/>
  <c r="AH1011" i="6"/>
  <c r="AI1011" i="6" s="1"/>
  <c r="AF1013" i="6" l="1"/>
  <c r="AH1012" i="6"/>
  <c r="AI1012" i="6" s="1"/>
  <c r="AF1014" i="6" l="1"/>
  <c r="AH1013" i="6"/>
  <c r="AI1013" i="6" s="1"/>
  <c r="AF1015" i="6" l="1"/>
  <c r="AH1014" i="6"/>
  <c r="AI1014" i="6" s="1"/>
  <c r="AF1016" i="6" l="1"/>
  <c r="AH1015" i="6"/>
  <c r="AI1015" i="6" s="1"/>
  <c r="AF1017" i="6" l="1"/>
  <c r="AH1016" i="6"/>
  <c r="AI1016" i="6" s="1"/>
  <c r="AF1018" i="6" l="1"/>
  <c r="AH1017" i="6"/>
  <c r="AI1017" i="6" s="1"/>
  <c r="AF1019" i="6" l="1"/>
  <c r="AH1018" i="6"/>
  <c r="AI1018" i="6" s="1"/>
  <c r="AF1020" i="6" l="1"/>
  <c r="AH1019" i="6"/>
  <c r="AI1019" i="6" s="1"/>
  <c r="AF1021" i="6" l="1"/>
  <c r="AH1020" i="6"/>
  <c r="AI1020" i="6" s="1"/>
  <c r="AF1022" i="6" l="1"/>
  <c r="AH1021" i="6"/>
  <c r="AI1021" i="6" s="1"/>
  <c r="AF1023" i="6" l="1"/>
  <c r="AH1022" i="6"/>
  <c r="AI1022" i="6" s="1"/>
  <c r="AF1024" i="6" l="1"/>
  <c r="AH1023" i="6"/>
  <c r="AI1023" i="6" s="1"/>
  <c r="AF1025" i="6" l="1"/>
  <c r="AH1024" i="6"/>
  <c r="AI1024" i="6" s="1"/>
  <c r="AF1026" i="6" l="1"/>
  <c r="AH1025" i="6"/>
  <c r="AI1025" i="6" s="1"/>
  <c r="AF1027" i="6" l="1"/>
  <c r="AH1026" i="6"/>
  <c r="AI1026" i="6" s="1"/>
  <c r="AF1028" i="6" l="1"/>
  <c r="AH1027" i="6"/>
  <c r="AI1027" i="6" s="1"/>
  <c r="AF1029" i="6" l="1"/>
  <c r="AH1028" i="6"/>
  <c r="AI1028" i="6" s="1"/>
  <c r="AF1030" i="6" l="1"/>
  <c r="AH1029" i="6"/>
  <c r="AI1029" i="6" s="1"/>
  <c r="AF1031" i="6" l="1"/>
  <c r="AH1030" i="6"/>
  <c r="AI1030" i="6" s="1"/>
  <c r="AF1032" i="6" l="1"/>
  <c r="AH1031" i="6"/>
  <c r="AI1031" i="6" s="1"/>
  <c r="AF1033" i="6" l="1"/>
  <c r="AH1032" i="6"/>
  <c r="AI1032" i="6" s="1"/>
  <c r="AF1034" i="6" l="1"/>
  <c r="AH1033" i="6"/>
  <c r="AI1033" i="6" s="1"/>
  <c r="AF1035" i="6" l="1"/>
  <c r="AH1034" i="6"/>
  <c r="AI1034" i="6" s="1"/>
  <c r="AF1036" i="6" l="1"/>
  <c r="AH1035" i="6"/>
  <c r="AI1035" i="6" s="1"/>
  <c r="AF1037" i="6" l="1"/>
  <c r="AH1036" i="6"/>
  <c r="AI1036" i="6" s="1"/>
  <c r="AF1038" i="6" l="1"/>
  <c r="AH1037" i="6"/>
  <c r="AI1037" i="6" s="1"/>
  <c r="AF1039" i="6" l="1"/>
  <c r="AH1038" i="6"/>
  <c r="AI1038" i="6" s="1"/>
  <c r="AF1040" i="6" l="1"/>
  <c r="AH1039" i="6"/>
  <c r="AI1039" i="6" s="1"/>
  <c r="AF1041" i="6" l="1"/>
  <c r="AH1040" i="6"/>
  <c r="AI1040" i="6" s="1"/>
  <c r="AF1042" i="6" l="1"/>
  <c r="AH1041" i="6"/>
  <c r="AI1041" i="6" s="1"/>
  <c r="AF1043" i="6" l="1"/>
  <c r="AH1042" i="6"/>
  <c r="AI1042" i="6" s="1"/>
  <c r="AF1044" i="6" l="1"/>
  <c r="AH1043" i="6"/>
  <c r="AI1043" i="6" s="1"/>
  <c r="AF1045" i="6" l="1"/>
  <c r="AH1044" i="6"/>
  <c r="AI1044" i="6" s="1"/>
  <c r="AF1046" i="6" l="1"/>
  <c r="AH1045" i="6"/>
  <c r="AI1045" i="6" s="1"/>
  <c r="AF1047" i="6" l="1"/>
  <c r="AH1046" i="6"/>
  <c r="AI1046" i="6" s="1"/>
  <c r="AF1048" i="6" l="1"/>
  <c r="AH1047" i="6"/>
  <c r="AI1047" i="6" s="1"/>
  <c r="AF1049" i="6" l="1"/>
  <c r="AH1048" i="6"/>
  <c r="AI1048" i="6" s="1"/>
  <c r="AF1050" i="6" l="1"/>
  <c r="AH1049" i="6"/>
  <c r="AI1049" i="6" s="1"/>
  <c r="AF1051" i="6" l="1"/>
  <c r="AH1050" i="6"/>
  <c r="AI1050" i="6" s="1"/>
  <c r="AF1052" i="6" l="1"/>
  <c r="AH1051" i="6"/>
  <c r="AI1051" i="6" s="1"/>
  <c r="AF1053" i="6" l="1"/>
  <c r="AH1052" i="6"/>
  <c r="AI1052" i="6" s="1"/>
  <c r="AF1054" i="6" l="1"/>
  <c r="AH1053" i="6"/>
  <c r="AI1053" i="6" s="1"/>
  <c r="AF1055" i="6" l="1"/>
  <c r="AH1054" i="6"/>
  <c r="AI1054" i="6" s="1"/>
  <c r="AF1056" i="6" l="1"/>
  <c r="AH1055" i="6"/>
  <c r="AI1055" i="6" s="1"/>
  <c r="AF1057" i="6" l="1"/>
  <c r="AH1056" i="6"/>
  <c r="AI1056" i="6" s="1"/>
  <c r="AF1058" i="6" l="1"/>
  <c r="AH1057" i="6"/>
  <c r="AI1057" i="6" s="1"/>
  <c r="AF1059" i="6" l="1"/>
  <c r="AH1058" i="6"/>
  <c r="AI1058" i="6" s="1"/>
  <c r="AF1060" i="6" l="1"/>
  <c r="AH1059" i="6"/>
  <c r="AI1059" i="6" s="1"/>
  <c r="AF1061" i="6" l="1"/>
  <c r="AH1060" i="6"/>
  <c r="AI1060" i="6" s="1"/>
  <c r="AF1062" i="6" l="1"/>
  <c r="AH1061" i="6"/>
  <c r="AI1061" i="6" s="1"/>
  <c r="AF1063" i="6" l="1"/>
  <c r="AH1062" i="6"/>
  <c r="AI1062" i="6" s="1"/>
  <c r="AF1064" i="6" l="1"/>
  <c r="AH1063" i="6"/>
  <c r="AI1063" i="6" s="1"/>
  <c r="AF1065" i="6" l="1"/>
  <c r="AH1064" i="6"/>
  <c r="AI1064" i="6" s="1"/>
  <c r="AF1066" i="6" l="1"/>
  <c r="AH1065" i="6"/>
  <c r="AI1065" i="6" s="1"/>
  <c r="AF1067" i="6" l="1"/>
  <c r="AH1066" i="6"/>
  <c r="AI1066" i="6" s="1"/>
  <c r="AF1068" i="6" l="1"/>
  <c r="AH1067" i="6"/>
  <c r="AI1067" i="6" s="1"/>
  <c r="AF1069" i="6" l="1"/>
  <c r="AH1068" i="6"/>
  <c r="AI1068" i="6" s="1"/>
  <c r="AF1070" i="6" l="1"/>
  <c r="AH1069" i="6"/>
  <c r="AI1069" i="6" s="1"/>
  <c r="AF1071" i="6" l="1"/>
  <c r="AH1070" i="6"/>
  <c r="AI1070" i="6" s="1"/>
  <c r="AF1072" i="6" l="1"/>
  <c r="AH1071" i="6"/>
  <c r="AI1071" i="6" s="1"/>
  <c r="AF1073" i="6" l="1"/>
  <c r="AH1072" i="6"/>
  <c r="AI1072" i="6" s="1"/>
  <c r="AF1074" i="6" l="1"/>
  <c r="AH1073" i="6"/>
  <c r="AI1073" i="6" s="1"/>
  <c r="AF1075" i="6" l="1"/>
  <c r="AH1074" i="6"/>
  <c r="AI1074" i="6" s="1"/>
  <c r="AF1076" i="6" l="1"/>
  <c r="AH1075" i="6"/>
  <c r="AI1075" i="6" s="1"/>
  <c r="AF1077" i="6" l="1"/>
  <c r="AH1076" i="6"/>
  <c r="AI1076" i="6" s="1"/>
  <c r="AF1078" i="6" l="1"/>
  <c r="AH1077" i="6"/>
  <c r="AI1077" i="6" s="1"/>
  <c r="AF1079" i="6" l="1"/>
  <c r="AH1078" i="6"/>
  <c r="AI1078" i="6" s="1"/>
  <c r="AF1080" i="6" l="1"/>
  <c r="AH1079" i="6"/>
  <c r="AI1079" i="6" s="1"/>
  <c r="AF1081" i="6" l="1"/>
  <c r="AH1080" i="6"/>
  <c r="AI1080" i="6" s="1"/>
  <c r="AF1082" i="6" l="1"/>
  <c r="AH1081" i="6"/>
  <c r="AI1081" i="6" s="1"/>
  <c r="AF1083" i="6" l="1"/>
  <c r="AH1082" i="6"/>
  <c r="AI1082" i="6" s="1"/>
  <c r="AF1084" i="6" l="1"/>
  <c r="AH1083" i="6"/>
  <c r="AI1083" i="6" s="1"/>
  <c r="AF1085" i="6" l="1"/>
  <c r="AH1084" i="6"/>
  <c r="AI1084" i="6" s="1"/>
  <c r="AF1086" i="6" l="1"/>
  <c r="AH1085" i="6"/>
  <c r="AI1085" i="6" s="1"/>
  <c r="AF1087" i="6" l="1"/>
  <c r="AH1086" i="6"/>
  <c r="AI1086" i="6" s="1"/>
  <c r="AF1088" i="6" l="1"/>
  <c r="AH1087" i="6"/>
  <c r="AI1087" i="6" s="1"/>
  <c r="AF1089" i="6" l="1"/>
  <c r="AH1088" i="6"/>
  <c r="AI1088" i="6" s="1"/>
  <c r="AF1090" i="6" l="1"/>
  <c r="AH1089" i="6"/>
  <c r="AI1089" i="6" s="1"/>
  <c r="AF1091" i="6" l="1"/>
  <c r="AH1090" i="6"/>
  <c r="AI1090" i="6" s="1"/>
  <c r="AF1092" i="6" l="1"/>
  <c r="AH1091" i="6"/>
  <c r="AI1091" i="6" s="1"/>
  <c r="AF1093" i="6" l="1"/>
  <c r="AH1092" i="6"/>
  <c r="AI1092" i="6" s="1"/>
  <c r="AF1094" i="6" l="1"/>
  <c r="AH1093" i="6"/>
  <c r="AI1093" i="6" s="1"/>
  <c r="AF1095" i="6" l="1"/>
  <c r="AH1094" i="6"/>
  <c r="AI1094" i="6" s="1"/>
  <c r="AF1096" i="6" l="1"/>
  <c r="AH1095" i="6"/>
  <c r="AI1095" i="6" s="1"/>
  <c r="AF1097" i="6" l="1"/>
  <c r="AH1096" i="6"/>
  <c r="AI1096" i="6" s="1"/>
  <c r="AF1098" i="6" l="1"/>
  <c r="AH1097" i="6"/>
  <c r="AI1097" i="6" s="1"/>
  <c r="AF1099" i="6" l="1"/>
  <c r="AH1098" i="6"/>
  <c r="AI1098" i="6" s="1"/>
  <c r="AF1100" i="6" l="1"/>
  <c r="AH1099" i="6"/>
  <c r="AI1099" i="6" s="1"/>
  <c r="AF1101" i="6" l="1"/>
  <c r="AH1100" i="6"/>
  <c r="AI1100" i="6" s="1"/>
  <c r="AF1102" i="6" l="1"/>
  <c r="AH1101" i="6"/>
  <c r="AI1101" i="6" s="1"/>
  <c r="AF1103" i="6" l="1"/>
  <c r="AH1102" i="6"/>
  <c r="AI1102" i="6" s="1"/>
  <c r="AF1104" i="6" l="1"/>
  <c r="AH1103" i="6"/>
  <c r="AI1103" i="6" s="1"/>
  <c r="AF1105" i="6" l="1"/>
  <c r="AH1104" i="6"/>
  <c r="AI1104" i="6" s="1"/>
  <c r="AF1106" i="6" l="1"/>
  <c r="AH1105" i="6"/>
  <c r="AI1105" i="6" s="1"/>
  <c r="AF1107" i="6" l="1"/>
  <c r="AH1106" i="6"/>
  <c r="AI1106" i="6" s="1"/>
  <c r="AF1108" i="6" l="1"/>
  <c r="AH1107" i="6"/>
  <c r="AI1107" i="6" s="1"/>
  <c r="AF1109" i="6" l="1"/>
  <c r="AH1108" i="6"/>
  <c r="AI1108" i="6" s="1"/>
  <c r="AF1110" i="6" l="1"/>
  <c r="AH1109" i="6"/>
  <c r="AI1109" i="6" s="1"/>
  <c r="AF1111" i="6" l="1"/>
  <c r="AH1110" i="6"/>
  <c r="AI1110" i="6" s="1"/>
  <c r="AF1112" i="6" l="1"/>
  <c r="AH1111" i="6"/>
  <c r="AI1111" i="6" s="1"/>
  <c r="AF1113" i="6" l="1"/>
  <c r="AH1112" i="6"/>
  <c r="AI1112" i="6" s="1"/>
  <c r="AF1114" i="6" l="1"/>
  <c r="AH1113" i="6"/>
  <c r="AI1113" i="6" s="1"/>
  <c r="AF1115" i="6" l="1"/>
  <c r="AH1114" i="6"/>
  <c r="AI1114" i="6" s="1"/>
  <c r="AF1116" i="6" l="1"/>
  <c r="AH1115" i="6"/>
  <c r="AI1115" i="6" s="1"/>
  <c r="AF1117" i="6" l="1"/>
  <c r="AH1116" i="6"/>
  <c r="AI1116" i="6" s="1"/>
  <c r="AF1118" i="6" l="1"/>
  <c r="AH1117" i="6"/>
  <c r="AI1117" i="6" s="1"/>
  <c r="AF1119" i="6" l="1"/>
  <c r="AH1118" i="6"/>
  <c r="AI1118" i="6" s="1"/>
  <c r="AF1120" i="6" l="1"/>
  <c r="AH1119" i="6"/>
  <c r="AI1119" i="6" s="1"/>
  <c r="AF1121" i="6" l="1"/>
  <c r="AH1120" i="6"/>
  <c r="AI1120" i="6" s="1"/>
  <c r="AF1122" i="6" l="1"/>
  <c r="AH1121" i="6"/>
  <c r="AI1121" i="6" s="1"/>
  <c r="AF1123" i="6" l="1"/>
  <c r="AH1122" i="6"/>
  <c r="AI1122" i="6" s="1"/>
  <c r="AF1124" i="6" l="1"/>
  <c r="AH1123" i="6"/>
  <c r="AI1123" i="6" s="1"/>
  <c r="AF1125" i="6" l="1"/>
  <c r="AH1124" i="6"/>
  <c r="AI1124" i="6" s="1"/>
  <c r="AF1126" i="6" l="1"/>
  <c r="AH1125" i="6"/>
  <c r="AI1125" i="6" s="1"/>
  <c r="AF1127" i="6" l="1"/>
  <c r="AH1126" i="6"/>
  <c r="AI1126" i="6" s="1"/>
  <c r="AF1128" i="6" l="1"/>
  <c r="AH1127" i="6"/>
  <c r="AI1127" i="6" s="1"/>
  <c r="AF1129" i="6" l="1"/>
  <c r="AH1128" i="6"/>
  <c r="AI1128" i="6" s="1"/>
  <c r="AF1130" i="6" l="1"/>
  <c r="AH1129" i="6"/>
  <c r="AI1129" i="6" s="1"/>
  <c r="AF1131" i="6" l="1"/>
  <c r="AH1130" i="6"/>
  <c r="AI1130" i="6" s="1"/>
  <c r="AF1132" i="6" l="1"/>
  <c r="AH1131" i="6"/>
  <c r="AI1131" i="6" s="1"/>
  <c r="AF1133" i="6" l="1"/>
  <c r="AH1132" i="6"/>
  <c r="AI1132" i="6" s="1"/>
  <c r="AF1134" i="6" l="1"/>
  <c r="AH1133" i="6"/>
  <c r="AI1133" i="6" s="1"/>
  <c r="AF1135" i="6" l="1"/>
  <c r="AH1134" i="6"/>
  <c r="AI1134" i="6" s="1"/>
  <c r="AF1136" i="6" l="1"/>
  <c r="AH1135" i="6"/>
  <c r="AI1135" i="6" s="1"/>
  <c r="AF1137" i="6" l="1"/>
  <c r="AH1136" i="6"/>
  <c r="AI1136" i="6" s="1"/>
  <c r="AF1138" i="6" l="1"/>
  <c r="AH1137" i="6"/>
  <c r="AI1137" i="6" s="1"/>
  <c r="AF1139" i="6" l="1"/>
  <c r="AH1138" i="6"/>
  <c r="AI1138" i="6" s="1"/>
  <c r="AF1140" i="6" l="1"/>
  <c r="AH1139" i="6"/>
  <c r="AI1139" i="6" s="1"/>
  <c r="AF1141" i="6" l="1"/>
  <c r="AH1140" i="6"/>
  <c r="AI1140" i="6" s="1"/>
  <c r="AF1142" i="6" l="1"/>
  <c r="AH1141" i="6"/>
  <c r="AI1141" i="6" s="1"/>
  <c r="AF1143" i="6" l="1"/>
  <c r="AH1142" i="6"/>
  <c r="AI1142" i="6" s="1"/>
  <c r="AF1144" i="6" l="1"/>
  <c r="AH1143" i="6"/>
  <c r="AI1143" i="6" s="1"/>
  <c r="AF1145" i="6" l="1"/>
  <c r="AH1144" i="6"/>
  <c r="AI1144" i="6" s="1"/>
  <c r="AF1146" i="6" l="1"/>
  <c r="AH1145" i="6"/>
  <c r="AI1145" i="6" s="1"/>
  <c r="AF1147" i="6" l="1"/>
  <c r="AH1146" i="6"/>
  <c r="AI1146" i="6" s="1"/>
  <c r="AF1148" i="6" l="1"/>
  <c r="AH1147" i="6"/>
  <c r="AI1147" i="6" s="1"/>
  <c r="AF1149" i="6" l="1"/>
  <c r="AH1148" i="6"/>
  <c r="AI1148" i="6" s="1"/>
  <c r="AF1150" i="6" l="1"/>
  <c r="AH1149" i="6"/>
  <c r="AI1149" i="6" s="1"/>
  <c r="AF1151" i="6" l="1"/>
  <c r="AH1150" i="6"/>
  <c r="AI1150" i="6" s="1"/>
  <c r="AF1152" i="6" l="1"/>
  <c r="AH1151" i="6"/>
  <c r="AI1151" i="6" s="1"/>
  <c r="AF1153" i="6" l="1"/>
  <c r="AH1152" i="6"/>
  <c r="AI1152" i="6" s="1"/>
  <c r="AF1154" i="6" l="1"/>
  <c r="AH1153" i="6"/>
  <c r="AI1153" i="6" s="1"/>
  <c r="AF1155" i="6" l="1"/>
  <c r="AH1154" i="6"/>
  <c r="AI1154" i="6" s="1"/>
  <c r="AF1156" i="6" l="1"/>
  <c r="AH1155" i="6"/>
  <c r="AI1155" i="6" s="1"/>
  <c r="AF1157" i="6" l="1"/>
  <c r="AH1156" i="6"/>
  <c r="AI1156" i="6" s="1"/>
  <c r="AF1158" i="6" l="1"/>
  <c r="AH1157" i="6"/>
  <c r="AI1157" i="6" s="1"/>
  <c r="AF1159" i="6" l="1"/>
  <c r="AH1158" i="6"/>
  <c r="AI1158" i="6" s="1"/>
  <c r="AF1160" i="6" l="1"/>
  <c r="AH1159" i="6"/>
  <c r="AI1159" i="6" s="1"/>
  <c r="AF1161" i="6" l="1"/>
  <c r="AH1160" i="6"/>
  <c r="AI1160" i="6" s="1"/>
  <c r="AF1162" i="6" l="1"/>
  <c r="AH1161" i="6"/>
  <c r="AI1161" i="6" s="1"/>
  <c r="AF1163" i="6" l="1"/>
  <c r="AH1162" i="6"/>
  <c r="AI1162" i="6" s="1"/>
  <c r="AF1164" i="6" l="1"/>
  <c r="AH1163" i="6"/>
  <c r="AI1163" i="6" s="1"/>
  <c r="AF1165" i="6" l="1"/>
  <c r="AH1164" i="6"/>
  <c r="AI1164" i="6" s="1"/>
  <c r="AF1166" i="6" l="1"/>
  <c r="AH1165" i="6"/>
  <c r="AI1165" i="6" s="1"/>
  <c r="AF1167" i="6" l="1"/>
  <c r="AH1166" i="6"/>
  <c r="AI1166" i="6" s="1"/>
  <c r="AF1168" i="6" l="1"/>
  <c r="AH1167" i="6"/>
  <c r="AI1167" i="6" s="1"/>
  <c r="AF1169" i="6" l="1"/>
  <c r="AH1168" i="6"/>
  <c r="AI1168" i="6" s="1"/>
  <c r="AF1170" i="6" l="1"/>
  <c r="AH1169" i="6"/>
  <c r="AI1169" i="6" s="1"/>
  <c r="AF1171" i="6" l="1"/>
  <c r="AH1170" i="6"/>
  <c r="AI1170" i="6" s="1"/>
  <c r="AF1172" i="6" l="1"/>
  <c r="AH1171" i="6"/>
  <c r="AI1171" i="6" s="1"/>
  <c r="AF1173" i="6" l="1"/>
  <c r="AH1172" i="6"/>
  <c r="AI1172" i="6" s="1"/>
  <c r="AF1174" i="6" l="1"/>
  <c r="AH1173" i="6"/>
  <c r="AI1173" i="6" s="1"/>
  <c r="AF1175" i="6" l="1"/>
  <c r="AH1174" i="6"/>
  <c r="AI1174" i="6" s="1"/>
  <c r="AF1176" i="6" l="1"/>
  <c r="AH1175" i="6"/>
  <c r="AI1175" i="6" s="1"/>
  <c r="AF1177" i="6" l="1"/>
  <c r="AH1176" i="6"/>
  <c r="AI1176" i="6" s="1"/>
  <c r="AF1178" i="6" l="1"/>
  <c r="AH1177" i="6"/>
  <c r="AI1177" i="6" s="1"/>
  <c r="AF1179" i="6" l="1"/>
  <c r="AH1178" i="6"/>
  <c r="AI1178" i="6" s="1"/>
  <c r="AF1180" i="6" l="1"/>
  <c r="AH1179" i="6"/>
  <c r="AI1179" i="6" s="1"/>
  <c r="AF1181" i="6" l="1"/>
  <c r="AH1180" i="6"/>
  <c r="AI1180" i="6" s="1"/>
  <c r="AF1182" i="6" l="1"/>
  <c r="AH1181" i="6"/>
  <c r="AI1181" i="6" s="1"/>
  <c r="AF1183" i="6" l="1"/>
  <c r="AH1182" i="6"/>
  <c r="AI1182" i="6" s="1"/>
  <c r="AF1184" i="6" l="1"/>
  <c r="AH1183" i="6"/>
  <c r="AI1183" i="6" s="1"/>
  <c r="AF1185" i="6" l="1"/>
  <c r="AH1184" i="6"/>
  <c r="AI1184" i="6" s="1"/>
  <c r="AF1186" i="6" l="1"/>
  <c r="AH1185" i="6"/>
  <c r="AI1185" i="6" s="1"/>
  <c r="AF1187" i="6" l="1"/>
  <c r="AH1186" i="6"/>
  <c r="AI1186" i="6" s="1"/>
  <c r="AF1188" i="6" l="1"/>
  <c r="AH1187" i="6"/>
  <c r="AI1187" i="6" s="1"/>
  <c r="AF1189" i="6" l="1"/>
  <c r="AH1188" i="6"/>
  <c r="AI1188" i="6" s="1"/>
  <c r="AF1190" i="6" l="1"/>
  <c r="AH1189" i="6"/>
  <c r="AI1189" i="6" s="1"/>
  <c r="AF1191" i="6" l="1"/>
  <c r="AH1190" i="6"/>
  <c r="AI1190" i="6" s="1"/>
  <c r="AF1192" i="6" l="1"/>
  <c r="AH1191" i="6"/>
  <c r="AI1191" i="6" s="1"/>
  <c r="AF1193" i="6" l="1"/>
  <c r="AH1192" i="6"/>
  <c r="AI1192" i="6" s="1"/>
  <c r="AF1194" i="6" l="1"/>
  <c r="AH1193" i="6"/>
  <c r="AI1193" i="6" s="1"/>
  <c r="AF1195" i="6" l="1"/>
  <c r="AH1194" i="6"/>
  <c r="AI1194" i="6" s="1"/>
  <c r="AF1196" i="6" l="1"/>
  <c r="AH1195" i="6"/>
  <c r="AI1195" i="6" s="1"/>
  <c r="AF1197" i="6" l="1"/>
  <c r="AH1196" i="6"/>
  <c r="AI1196" i="6" s="1"/>
  <c r="AF1198" i="6" l="1"/>
  <c r="AH1197" i="6"/>
  <c r="AI1197" i="6" s="1"/>
  <c r="AF1199" i="6" l="1"/>
  <c r="AH1198" i="6"/>
  <c r="AI1198" i="6" s="1"/>
  <c r="AF1200" i="6" l="1"/>
  <c r="AH1199" i="6"/>
  <c r="AI1199" i="6" s="1"/>
  <c r="AF1201" i="6" l="1"/>
  <c r="AH1200" i="6"/>
  <c r="AI1200" i="6" s="1"/>
  <c r="AF1202" i="6" l="1"/>
  <c r="AH1201" i="6"/>
  <c r="AI1201" i="6" s="1"/>
  <c r="AF1203" i="6" l="1"/>
  <c r="AH1202" i="6"/>
  <c r="AI1202" i="6" s="1"/>
  <c r="AF1204" i="6" l="1"/>
  <c r="AH1203" i="6"/>
  <c r="AI1203" i="6" s="1"/>
  <c r="AF1205" i="6" l="1"/>
  <c r="AH1205" i="6" s="1"/>
  <c r="AI1205" i="6" s="1"/>
  <c r="AH1204" i="6"/>
  <c r="AI1204" i="6" s="1"/>
  <c r="D142" i="8" s="1" a="1"/>
  <c r="D142" i="8" s="1"/>
  <c r="D145" i="8" l="1" a="1"/>
  <c r="D145" i="8" s="1"/>
  <c r="D144" i="8" a="1"/>
  <c r="D144" i="8" s="1"/>
  <c r="D143" i="8" a="1"/>
  <c r="D143" i="8" s="1"/>
  <c r="AJ16" i="6"/>
  <c r="AJ17" i="6"/>
  <c r="AJ27" i="6"/>
  <c r="AJ33" i="6"/>
  <c r="D146" i="8" l="1"/>
  <c r="D114" i="8" s="1"/>
  <c r="AJ133" i="6" s="1"/>
  <c r="AJ5" i="6"/>
  <c r="AJ129" i="6"/>
  <c r="AJ96" i="6"/>
  <c r="AJ68" i="6"/>
  <c r="AJ99" i="6"/>
  <c r="AJ43" i="6"/>
  <c r="AJ71" i="6"/>
  <c r="AJ74" i="6"/>
  <c r="AJ103" i="6"/>
  <c r="AJ80" i="6"/>
  <c r="AJ85" i="6"/>
  <c r="AJ109" i="6"/>
  <c r="AJ120" i="6"/>
  <c r="AJ56" i="6"/>
  <c r="AJ86" i="6"/>
  <c r="AJ110" i="6"/>
  <c r="AJ128" i="6"/>
  <c r="AJ117" i="6"/>
  <c r="AJ59" i="6"/>
  <c r="AJ89" i="6"/>
  <c r="AJ112" i="6"/>
  <c r="AJ132" i="6"/>
  <c r="AJ23" i="6"/>
  <c r="AJ125" i="6"/>
  <c r="AJ127" i="6"/>
  <c r="AJ119" i="6"/>
  <c r="AJ111" i="6"/>
  <c r="AJ100" i="6"/>
  <c r="AJ88" i="6"/>
  <c r="AJ70" i="6"/>
  <c r="AJ57" i="6"/>
  <c r="AJ41" i="6"/>
  <c r="AJ19" i="6"/>
  <c r="AJ121" i="6"/>
  <c r="AJ95" i="6"/>
  <c r="AJ65" i="6"/>
  <c r="AJ32" i="6"/>
  <c r="AJ131" i="6"/>
  <c r="AJ124" i="6"/>
  <c r="AJ73" i="6"/>
  <c r="AJ107" i="6"/>
  <c r="AJ77" i="6"/>
  <c r="AJ82" i="6"/>
  <c r="AJ64" i="6"/>
  <c r="AJ48" i="6"/>
  <c r="AJ31" i="6"/>
  <c r="AJ12" i="6"/>
  <c r="AJ108" i="6"/>
  <c r="AJ84" i="6"/>
  <c r="AJ52" i="6"/>
  <c r="AJ15" i="6"/>
  <c r="AJ115" i="6"/>
  <c r="AJ113" i="6"/>
  <c r="AJ118" i="6"/>
  <c r="AJ104" i="6"/>
  <c r="AJ93" i="6"/>
  <c r="AJ79" i="6"/>
  <c r="AJ63" i="6"/>
  <c r="AJ47" i="6"/>
  <c r="AJ28" i="6"/>
  <c r="AJ8" i="6"/>
  <c r="AJ40" i="6"/>
  <c r="AJ25" i="6"/>
  <c r="AJ9" i="6"/>
  <c r="AJ51" i="6"/>
  <c r="AJ35" i="6"/>
  <c r="AJ20" i="6"/>
  <c r="AJ7" i="6"/>
  <c r="AJ49" i="6"/>
  <c r="AJ36" i="6"/>
  <c r="AJ24" i="6"/>
  <c r="AJ11" i="6"/>
  <c r="AJ102" i="6"/>
  <c r="AJ94" i="6"/>
  <c r="AJ87" i="6"/>
  <c r="AJ76" i="6"/>
  <c r="AJ66" i="6"/>
  <c r="AJ58" i="6"/>
  <c r="AJ50" i="6"/>
  <c r="AJ42" i="6"/>
  <c r="AJ34" i="6"/>
  <c r="AJ26" i="6"/>
  <c r="AJ18" i="6"/>
  <c r="AJ10" i="6"/>
  <c r="AJ78" i="6"/>
  <c r="AJ106" i="6"/>
  <c r="AJ98" i="6"/>
  <c r="AJ91" i="6"/>
  <c r="AJ83" i="6"/>
  <c r="AK5" i="6"/>
  <c r="AJ62" i="6"/>
  <c r="AJ54" i="6"/>
  <c r="AJ46" i="6"/>
  <c r="AJ38" i="6"/>
  <c r="AJ30" i="6"/>
  <c r="AJ22" i="6"/>
  <c r="AJ14" i="6"/>
  <c r="AJ6" i="6"/>
  <c r="AJ72" i="6"/>
  <c r="AJ105" i="6"/>
  <c r="AJ97" i="6"/>
  <c r="AJ90" i="6"/>
  <c r="AJ81" i="6"/>
  <c r="AJ69" i="6"/>
  <c r="AJ61" i="6"/>
  <c r="AJ53" i="6"/>
  <c r="AJ45" i="6"/>
  <c r="AJ37" i="6"/>
  <c r="AJ29" i="6"/>
  <c r="AJ21" i="6"/>
  <c r="AJ13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44" i="6" l="1"/>
  <c r="AJ114" i="6"/>
  <c r="AJ122" i="6"/>
  <c r="AJ130" i="6"/>
  <c r="AJ116" i="6"/>
  <c r="AJ134" i="6"/>
  <c r="AJ92" i="6"/>
  <c r="AJ126" i="6"/>
  <c r="AJ75" i="6"/>
  <c r="AJ67" i="6"/>
  <c r="AJ123" i="6"/>
  <c r="AJ39" i="6"/>
  <c r="AJ60" i="6"/>
  <c r="AJ55" i="6"/>
  <c r="AJ101" i="6"/>
  <c r="AL6" i="6"/>
  <c r="AM6" i="6" s="1"/>
  <c r="AK6" i="6"/>
  <c r="AK7" i="6" s="1"/>
  <c r="AK8" i="6" s="1"/>
  <c r="AK9" i="6" s="1"/>
  <c r="AK10" i="6" s="1"/>
  <c r="AK11" i="6" s="1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K33" i="6" s="1"/>
  <c r="AK34" i="6" s="1"/>
  <c r="AK35" i="6" s="1"/>
  <c r="AK36" i="6" s="1"/>
  <c r="AK37" i="6" s="1"/>
  <c r="AK38" i="6" s="1"/>
  <c r="AK39" i="6" s="1"/>
  <c r="AK40" i="6" s="1"/>
  <c r="AK41" i="6" s="1"/>
  <c r="AK42" i="6" s="1"/>
  <c r="AK43" i="6" s="1"/>
  <c r="AK44" i="6" s="1"/>
  <c r="AK45" i="6" s="1"/>
  <c r="AK46" i="6" s="1"/>
  <c r="AK47" i="6" s="1"/>
  <c r="AK48" i="6" s="1"/>
  <c r="AK49" i="6" s="1"/>
  <c r="AK50" i="6" s="1"/>
  <c r="AK51" i="6" s="1"/>
  <c r="AK52" i="6" s="1"/>
  <c r="AK53" i="6" s="1"/>
  <c r="AK54" i="6" s="1"/>
  <c r="AK55" i="6" s="1"/>
  <c r="AK56" i="6" s="1"/>
  <c r="AK57" i="6" s="1"/>
  <c r="AK58" i="6" s="1"/>
  <c r="AK59" i="6" s="1"/>
  <c r="AK60" i="6" s="1"/>
  <c r="AK61" i="6" s="1"/>
  <c r="AK62" i="6" s="1"/>
  <c r="AK63" i="6" s="1"/>
  <c r="AK64" i="6" s="1"/>
  <c r="AK65" i="6" s="1"/>
  <c r="AK66" i="6" s="1"/>
  <c r="AK67" i="6" s="1"/>
  <c r="AK68" i="6" s="1"/>
  <c r="AK69" i="6" s="1"/>
  <c r="AK70" i="6" s="1"/>
  <c r="AK71" i="6" s="1"/>
  <c r="AK72" i="6" s="1"/>
  <c r="AK73" i="6" s="1"/>
  <c r="AK74" i="6" s="1"/>
  <c r="AK75" i="6" s="1"/>
  <c r="AK76" i="6" s="1"/>
  <c r="AK77" i="6" s="1"/>
  <c r="AK78" i="6" s="1"/>
  <c r="AK79" i="6" s="1"/>
  <c r="AK80" i="6" s="1"/>
  <c r="AK81" i="6" s="1"/>
  <c r="AK82" i="6" s="1"/>
  <c r="AK83" i="6" s="1"/>
  <c r="AK84" i="6" s="1"/>
  <c r="AK85" i="6" s="1"/>
  <c r="AK86" i="6" s="1"/>
  <c r="AK87" i="6" s="1"/>
  <c r="AK88" i="6" s="1"/>
  <c r="AK89" i="6" s="1"/>
  <c r="AK90" i="6" s="1"/>
  <c r="AK91" i="6" s="1"/>
  <c r="AK92" i="6" s="1"/>
  <c r="AK93" i="6" s="1"/>
  <c r="AK94" i="6" s="1"/>
  <c r="AK95" i="6" s="1"/>
  <c r="AK96" i="6" s="1"/>
  <c r="AK97" i="6" s="1"/>
  <c r="AK98" i="6" s="1"/>
  <c r="AK99" i="6" s="1"/>
  <c r="AK100" i="6" s="1"/>
  <c r="AK101" i="6" s="1"/>
  <c r="AK102" i="6" s="1"/>
  <c r="AK103" i="6" s="1"/>
  <c r="AK104" i="6" s="1"/>
  <c r="AK105" i="6" s="1"/>
  <c r="AK106" i="6" s="1"/>
  <c r="AK107" i="6" s="1"/>
  <c r="AK108" i="6" s="1"/>
  <c r="AK109" i="6" s="1"/>
  <c r="AK110" i="6" s="1"/>
  <c r="AK111" i="6" s="1"/>
  <c r="AK112" i="6" s="1"/>
  <c r="AK113" i="6" s="1"/>
  <c r="AK114" i="6" s="1"/>
  <c r="AK115" i="6" s="1"/>
  <c r="AK116" i="6" s="1"/>
  <c r="AK117" i="6" s="1"/>
  <c r="AK118" i="6" s="1"/>
  <c r="AK119" i="6" s="1"/>
  <c r="AK120" i="6" s="1"/>
  <c r="AK121" i="6" s="1"/>
  <c r="AK122" i="6" s="1"/>
  <c r="AK123" i="6" s="1"/>
  <c r="AK124" i="6" s="1"/>
  <c r="AK125" i="6" s="1"/>
  <c r="AK126" i="6" s="1"/>
  <c r="AK127" i="6" s="1"/>
  <c r="AK128" i="6" s="1"/>
  <c r="AK129" i="6" s="1"/>
  <c r="AK130" i="6" s="1"/>
  <c r="AK131" i="6" s="1"/>
  <c r="AK132" i="6" s="1"/>
  <c r="AK133" i="6" s="1"/>
  <c r="AK134" i="6" s="1"/>
  <c r="AK135" i="6" s="1"/>
  <c r="AK136" i="6" s="1"/>
  <c r="AK137" i="6" s="1"/>
  <c r="AK138" i="6" s="1"/>
  <c r="AK139" i="6" s="1"/>
  <c r="AK140" i="6" s="1"/>
  <c r="AK141" i="6" s="1"/>
  <c r="AK142" i="6" s="1"/>
  <c r="AK143" i="6" s="1"/>
  <c r="AK144" i="6" s="1"/>
  <c r="AK145" i="6" s="1"/>
  <c r="AK146" i="6" s="1"/>
  <c r="AK147" i="6" s="1"/>
  <c r="AK148" i="6" s="1"/>
  <c r="AK149" i="6" s="1"/>
  <c r="AK150" i="6" s="1"/>
  <c r="AK151" i="6" s="1"/>
  <c r="AK152" i="6" s="1"/>
  <c r="AK153" i="6" s="1"/>
  <c r="AK154" i="6" s="1"/>
  <c r="AK155" i="6" s="1"/>
  <c r="AK156" i="6" s="1"/>
  <c r="AK157" i="6" s="1"/>
  <c r="AK158" i="6" s="1"/>
  <c r="AK159" i="6" s="1"/>
  <c r="AK160" i="6" s="1"/>
  <c r="AK161" i="6" s="1"/>
  <c r="AK162" i="6" s="1"/>
  <c r="AK163" i="6" s="1"/>
  <c r="AK164" i="6" s="1"/>
  <c r="AK165" i="6" s="1"/>
  <c r="AK166" i="6" s="1"/>
  <c r="AK167" i="6" s="1"/>
  <c r="AK168" i="6" s="1"/>
  <c r="AK169" i="6" s="1"/>
  <c r="AK170" i="6" s="1"/>
  <c r="AK171" i="6" s="1"/>
  <c r="AK172" i="6" s="1"/>
  <c r="AK173" i="6" s="1"/>
  <c r="AK174" i="6" s="1"/>
  <c r="AK175" i="6" s="1"/>
  <c r="AK176" i="6" s="1"/>
  <c r="AK177" i="6" s="1"/>
  <c r="AK178" i="6" s="1"/>
  <c r="AK179" i="6" s="1"/>
  <c r="AK180" i="6" s="1"/>
  <c r="AK181" i="6" s="1"/>
  <c r="AK182" i="6" s="1"/>
  <c r="AK183" i="6" s="1"/>
  <c r="AK184" i="6" s="1"/>
  <c r="AK185" i="6" s="1"/>
  <c r="AK186" i="6" s="1"/>
  <c r="AK187" i="6" s="1"/>
  <c r="AK188" i="6" s="1"/>
  <c r="AK189" i="6" s="1"/>
  <c r="AK190" i="6" s="1"/>
  <c r="AK191" i="6" s="1"/>
  <c r="AK192" i="6" s="1"/>
  <c r="AK193" i="6" s="1"/>
  <c r="AK194" i="6" s="1"/>
  <c r="AK195" i="6" s="1"/>
  <c r="AK196" i="6" s="1"/>
  <c r="AK197" i="6" s="1"/>
  <c r="AK198" i="6" s="1"/>
  <c r="AK199" i="6" s="1"/>
  <c r="AK200" i="6" s="1"/>
  <c r="AK201" i="6" s="1"/>
  <c r="AK202" i="6" s="1"/>
  <c r="AK203" i="6" s="1"/>
  <c r="AK204" i="6" s="1"/>
  <c r="AK205" i="6" s="1"/>
  <c r="AK206" i="6" s="1"/>
  <c r="AK207" i="6" s="1"/>
  <c r="AK208" i="6" s="1"/>
  <c r="AK209" i="6" s="1"/>
  <c r="AK210" i="6" s="1"/>
  <c r="AK211" i="6" s="1"/>
  <c r="AK212" i="6" s="1"/>
  <c r="AK213" i="6" s="1"/>
  <c r="AK214" i="6" s="1"/>
  <c r="AK215" i="6" s="1"/>
  <c r="AK216" i="6" s="1"/>
  <c r="AK217" i="6" s="1"/>
  <c r="AK218" i="6" s="1"/>
  <c r="AK219" i="6" s="1"/>
  <c r="AK220" i="6" s="1"/>
  <c r="AK221" i="6" s="1"/>
  <c r="AK222" i="6" s="1"/>
  <c r="AK223" i="6" s="1"/>
  <c r="AK224" i="6" s="1"/>
  <c r="AK225" i="6" s="1"/>
  <c r="AK226" i="6" s="1"/>
  <c r="AK227" i="6" s="1"/>
  <c r="AK228" i="6" s="1"/>
  <c r="AK229" i="6" s="1"/>
  <c r="AK230" i="6" s="1"/>
  <c r="AK231" i="6" s="1"/>
  <c r="AK232" i="6" s="1"/>
  <c r="AK233" i="6" s="1"/>
  <c r="AK234" i="6" s="1"/>
  <c r="AK235" i="6" s="1"/>
  <c r="AK236" i="6" s="1"/>
  <c r="AK237" i="6" s="1"/>
  <c r="AK238" i="6" s="1"/>
  <c r="AK239" i="6" s="1"/>
  <c r="AK240" i="6" s="1"/>
  <c r="AK241" i="6" s="1"/>
  <c r="AK242" i="6" s="1"/>
  <c r="AK243" i="6" s="1"/>
  <c r="AK244" i="6" s="1"/>
  <c r="AK245" i="6" s="1"/>
  <c r="AK246" i="6" s="1"/>
  <c r="AK247" i="6" s="1"/>
  <c r="AK248" i="6" s="1"/>
  <c r="AK249" i="6" s="1"/>
  <c r="AK250" i="6" s="1"/>
  <c r="AK251" i="6" s="1"/>
  <c r="AK252" i="6" s="1"/>
  <c r="AK253" i="6" s="1"/>
  <c r="AK254" i="6" s="1"/>
  <c r="AK255" i="6" s="1"/>
  <c r="AK256" i="6" s="1"/>
  <c r="AK257" i="6" s="1"/>
  <c r="AK258" i="6" s="1"/>
  <c r="AK259" i="6" s="1"/>
  <c r="AK260" i="6" s="1"/>
  <c r="AK261" i="6" s="1"/>
  <c r="AK262" i="6" s="1"/>
  <c r="AK263" i="6" s="1"/>
  <c r="AK264" i="6" s="1"/>
  <c r="AK265" i="6" s="1"/>
  <c r="AK266" i="6" s="1"/>
  <c r="AK267" i="6" s="1"/>
  <c r="AK268" i="6" s="1"/>
  <c r="AK269" i="6" s="1"/>
  <c r="AK270" i="6" s="1"/>
  <c r="AK271" i="6" s="1"/>
  <c r="AK272" i="6" s="1"/>
  <c r="AK273" i="6" s="1"/>
  <c r="AK274" i="6" s="1"/>
  <c r="AK275" i="6" s="1"/>
  <c r="AK276" i="6" s="1"/>
  <c r="AK277" i="6" s="1"/>
  <c r="AK278" i="6" s="1"/>
  <c r="AK279" i="6" s="1"/>
  <c r="AK280" i="6" s="1"/>
  <c r="AK281" i="6" s="1"/>
  <c r="AK282" i="6" s="1"/>
  <c r="AK283" i="6" s="1"/>
  <c r="AK284" i="6" s="1"/>
  <c r="AK285" i="6" s="1"/>
  <c r="AK286" i="6" s="1"/>
  <c r="AK287" i="6" s="1"/>
  <c r="AK288" i="6" s="1"/>
  <c r="AK289" i="6" s="1"/>
  <c r="AK290" i="6" s="1"/>
  <c r="AK291" i="6" s="1"/>
  <c r="AK292" i="6" s="1"/>
  <c r="AK293" i="6" s="1"/>
  <c r="AK294" i="6" s="1"/>
  <c r="AK295" i="6" s="1"/>
  <c r="AK296" i="6" s="1"/>
  <c r="AK297" i="6" s="1"/>
  <c r="AK298" i="6" s="1"/>
  <c r="AK299" i="6" s="1"/>
  <c r="AK300" i="6" s="1"/>
  <c r="AK301" i="6" s="1"/>
  <c r="AK302" i="6" s="1"/>
  <c r="AK303" i="6" s="1"/>
  <c r="AK304" i="6" s="1"/>
  <c r="AK305" i="6" s="1"/>
  <c r="AK306" i="6" s="1"/>
  <c r="AK307" i="6" s="1"/>
  <c r="AK308" i="6" s="1"/>
  <c r="AK309" i="6" s="1"/>
  <c r="AK310" i="6" s="1"/>
  <c r="AK311" i="6" s="1"/>
  <c r="AK312" i="6" s="1"/>
  <c r="AK313" i="6" s="1"/>
  <c r="AK314" i="6" s="1"/>
  <c r="AK315" i="6" s="1"/>
  <c r="AK316" i="6" s="1"/>
  <c r="AK317" i="6" s="1"/>
  <c r="AK318" i="6" s="1"/>
  <c r="AK319" i="6" s="1"/>
  <c r="AK320" i="6" s="1"/>
  <c r="AK321" i="6" s="1"/>
  <c r="AK322" i="6" s="1"/>
  <c r="AK323" i="6" s="1"/>
  <c r="AK324" i="6" s="1"/>
  <c r="AK325" i="6" s="1"/>
  <c r="AK326" i="6" s="1"/>
  <c r="AK327" i="6" s="1"/>
  <c r="AK328" i="6" s="1"/>
  <c r="AK329" i="6" s="1"/>
  <c r="AK330" i="6" s="1"/>
  <c r="AK331" i="6" s="1"/>
  <c r="AK332" i="6" s="1"/>
  <c r="AK333" i="6" s="1"/>
  <c r="AK334" i="6" s="1"/>
  <c r="AK335" i="6" s="1"/>
  <c r="AK336" i="6" s="1"/>
  <c r="AK337" i="6" s="1"/>
  <c r="AK338" i="6" s="1"/>
  <c r="AK339" i="6" s="1"/>
  <c r="AK340" i="6" s="1"/>
  <c r="AK341" i="6" s="1"/>
  <c r="AK342" i="6" s="1"/>
  <c r="AK343" i="6" s="1"/>
  <c r="AK344" i="6" s="1"/>
  <c r="AK345" i="6" s="1"/>
  <c r="AK346" i="6" s="1"/>
  <c r="AK347" i="6" s="1"/>
  <c r="AK348" i="6" s="1"/>
  <c r="AK349" i="6" s="1"/>
  <c r="AK350" i="6" s="1"/>
  <c r="AK351" i="6" s="1"/>
  <c r="AK352" i="6" s="1"/>
  <c r="AK353" i="6" s="1"/>
  <c r="AK354" i="6" s="1"/>
  <c r="AK355" i="6" s="1"/>
  <c r="AK356" i="6" s="1"/>
  <c r="AK357" i="6" s="1"/>
  <c r="AK358" i="6" s="1"/>
  <c r="AK359" i="6" s="1"/>
  <c r="AK360" i="6" s="1"/>
  <c r="AK361" i="6" s="1"/>
  <c r="AK362" i="6" s="1"/>
  <c r="AK363" i="6" s="1"/>
  <c r="AK364" i="6" s="1"/>
  <c r="AK365" i="6" s="1"/>
  <c r="AK366" i="6" s="1"/>
  <c r="AK367" i="6" s="1"/>
  <c r="AK368" i="6" s="1"/>
  <c r="AK369" i="6" s="1"/>
  <c r="AK370" i="6" s="1"/>
  <c r="AK371" i="6" s="1"/>
  <c r="AK372" i="6" s="1"/>
  <c r="AK373" i="6" s="1"/>
  <c r="AK374" i="6" s="1"/>
  <c r="AK375" i="6" s="1"/>
  <c r="AK376" i="6" s="1"/>
  <c r="AK377" i="6" s="1"/>
  <c r="AK378" i="6" s="1"/>
  <c r="AK379" i="6" s="1"/>
  <c r="AK380" i="6" s="1"/>
  <c r="AK381" i="6" s="1"/>
  <c r="AK382" i="6" s="1"/>
  <c r="AK383" i="6" s="1"/>
  <c r="AK384" i="6" s="1"/>
  <c r="AK385" i="6" s="1"/>
  <c r="AK386" i="6" s="1"/>
  <c r="AK387" i="6" s="1"/>
  <c r="AK388" i="6" s="1"/>
  <c r="AK389" i="6" s="1"/>
  <c r="AK390" i="6" s="1"/>
  <c r="AK391" i="6" s="1"/>
  <c r="AK392" i="6" s="1"/>
  <c r="AK393" i="6" s="1"/>
  <c r="AK394" i="6" s="1"/>
  <c r="AK395" i="6" s="1"/>
  <c r="AK396" i="6" s="1"/>
  <c r="AK397" i="6" s="1"/>
  <c r="AK398" i="6" s="1"/>
  <c r="AK399" i="6" s="1"/>
  <c r="AK400" i="6" s="1"/>
  <c r="AK401" i="6" s="1"/>
  <c r="AK402" i="6" s="1"/>
  <c r="AK403" i="6" s="1"/>
  <c r="AK404" i="6" s="1"/>
  <c r="AK405" i="6" s="1"/>
  <c r="AK406" i="6" s="1"/>
  <c r="AK407" i="6" s="1"/>
  <c r="AK408" i="6" s="1"/>
  <c r="AK409" i="6" s="1"/>
  <c r="AK410" i="6" s="1"/>
  <c r="AK411" i="6" s="1"/>
  <c r="AK412" i="6" s="1"/>
  <c r="AK413" i="6" s="1"/>
  <c r="AK414" i="6" s="1"/>
  <c r="AK415" i="6" s="1"/>
  <c r="AK416" i="6" s="1"/>
  <c r="AK417" i="6" s="1"/>
  <c r="AK418" i="6" s="1"/>
  <c r="AK419" i="6" s="1"/>
  <c r="AK420" i="6" s="1"/>
  <c r="AK421" i="6" s="1"/>
  <c r="AK422" i="6" s="1"/>
  <c r="AK423" i="6" s="1"/>
  <c r="AK424" i="6" s="1"/>
  <c r="AK425" i="6" s="1"/>
  <c r="AK426" i="6" s="1"/>
  <c r="AK427" i="6" s="1"/>
  <c r="AK428" i="6" s="1"/>
  <c r="AK429" i="6" s="1"/>
  <c r="AK430" i="6" s="1"/>
  <c r="AK431" i="6" s="1"/>
  <c r="AK432" i="6" s="1"/>
  <c r="AK433" i="6" s="1"/>
  <c r="AK434" i="6" s="1"/>
  <c r="AK435" i="6" s="1"/>
  <c r="AK436" i="6" s="1"/>
  <c r="AK437" i="6" s="1"/>
  <c r="AK438" i="6" s="1"/>
  <c r="AK439" i="6" s="1"/>
  <c r="AK440" i="6" s="1"/>
  <c r="AK441" i="6" s="1"/>
  <c r="AK442" i="6" s="1"/>
  <c r="AK443" i="6" s="1"/>
  <c r="AK444" i="6" s="1"/>
  <c r="AK445" i="6" s="1"/>
  <c r="AK446" i="6" s="1"/>
  <c r="AK447" i="6" s="1"/>
  <c r="AK448" i="6" s="1"/>
  <c r="AK449" i="6" s="1"/>
  <c r="AK450" i="6" s="1"/>
  <c r="AK451" i="6" s="1"/>
  <c r="AK452" i="6" s="1"/>
  <c r="AK453" i="6" s="1"/>
  <c r="AK454" i="6" s="1"/>
  <c r="AK455" i="6" s="1"/>
  <c r="AK456" i="6" s="1"/>
  <c r="AK457" i="6" s="1"/>
  <c r="AK458" i="6" s="1"/>
  <c r="AK459" i="6" s="1"/>
  <c r="AK460" i="6" s="1"/>
  <c r="AK461" i="6" s="1"/>
  <c r="AK462" i="6" s="1"/>
  <c r="AK463" i="6" s="1"/>
  <c r="AK464" i="6" s="1"/>
  <c r="AK465" i="6" s="1"/>
  <c r="AK466" i="6" s="1"/>
  <c r="AK467" i="6" s="1"/>
  <c r="AK468" i="6" s="1"/>
  <c r="AK469" i="6" s="1"/>
  <c r="AK470" i="6" s="1"/>
  <c r="AK471" i="6" s="1"/>
  <c r="AK472" i="6" s="1"/>
  <c r="AK473" i="6" s="1"/>
  <c r="AK474" i="6" s="1"/>
  <c r="AK475" i="6" s="1"/>
  <c r="AK476" i="6" s="1"/>
  <c r="AK477" i="6" s="1"/>
  <c r="AK478" i="6" s="1"/>
  <c r="AK479" i="6" s="1"/>
  <c r="AK480" i="6" s="1"/>
  <c r="AK481" i="6" s="1"/>
  <c r="AK482" i="6" s="1"/>
  <c r="AK483" i="6" s="1"/>
  <c r="AK484" i="6" s="1"/>
  <c r="AK485" i="6" s="1"/>
  <c r="AK486" i="6" s="1"/>
  <c r="AK487" i="6" s="1"/>
  <c r="AK488" i="6" s="1"/>
  <c r="AK489" i="6" s="1"/>
  <c r="AK490" i="6" s="1"/>
  <c r="AK491" i="6" s="1"/>
  <c r="AK492" i="6" s="1"/>
  <c r="AK493" i="6" s="1"/>
  <c r="AK494" i="6" s="1"/>
  <c r="AK495" i="6" s="1"/>
  <c r="AK496" i="6" s="1"/>
  <c r="AK497" i="6" s="1"/>
  <c r="AK498" i="6" s="1"/>
  <c r="AK499" i="6" s="1"/>
  <c r="AK500" i="6" s="1"/>
  <c r="AK501" i="6" s="1"/>
  <c r="AK502" i="6" s="1"/>
  <c r="AK503" i="6" s="1"/>
  <c r="AK504" i="6" s="1"/>
  <c r="AK505" i="6" s="1"/>
  <c r="AK506" i="6" s="1"/>
  <c r="AK507" i="6" s="1"/>
  <c r="AK508" i="6" s="1"/>
  <c r="AK509" i="6" s="1"/>
  <c r="AK510" i="6" s="1"/>
  <c r="AK511" i="6" s="1"/>
  <c r="AK512" i="6" s="1"/>
  <c r="AK513" i="6" s="1"/>
  <c r="AK514" i="6" s="1"/>
  <c r="AK515" i="6" s="1"/>
  <c r="AK516" i="6" s="1"/>
  <c r="AK517" i="6" s="1"/>
  <c r="AK518" i="6" s="1"/>
  <c r="AK519" i="6" s="1"/>
  <c r="AK520" i="6" s="1"/>
  <c r="AK521" i="6" s="1"/>
  <c r="AK522" i="6" s="1"/>
  <c r="AK523" i="6" s="1"/>
  <c r="AK524" i="6" s="1"/>
  <c r="AK525" i="6" s="1"/>
  <c r="AK526" i="6" s="1"/>
  <c r="AK527" i="6" s="1"/>
  <c r="AK528" i="6" s="1"/>
  <c r="AK529" i="6" s="1"/>
  <c r="AK530" i="6" s="1"/>
  <c r="AK531" i="6" s="1"/>
  <c r="AK532" i="6" s="1"/>
  <c r="AK533" i="6" s="1"/>
  <c r="AK534" i="6" s="1"/>
  <c r="AK535" i="6" s="1"/>
  <c r="AK536" i="6" s="1"/>
  <c r="AK537" i="6" s="1"/>
  <c r="AK538" i="6" s="1"/>
  <c r="AK539" i="6" s="1"/>
  <c r="AK540" i="6" s="1"/>
  <c r="AK541" i="6" s="1"/>
  <c r="AK542" i="6" s="1"/>
  <c r="AK543" i="6" s="1"/>
  <c r="AK544" i="6" s="1"/>
  <c r="AK545" i="6" s="1"/>
  <c r="AK546" i="6" s="1"/>
  <c r="AK547" i="6" s="1"/>
  <c r="AK548" i="6" s="1"/>
  <c r="AK549" i="6" s="1"/>
  <c r="AK550" i="6" s="1"/>
  <c r="AK551" i="6" s="1"/>
  <c r="AK552" i="6" s="1"/>
  <c r="AK553" i="6" s="1"/>
  <c r="AK554" i="6" s="1"/>
  <c r="AK555" i="6" s="1"/>
  <c r="AK556" i="6" s="1"/>
  <c r="AK557" i="6" s="1"/>
  <c r="AK558" i="6" s="1"/>
  <c r="AK559" i="6" s="1"/>
  <c r="AK560" i="6" s="1"/>
  <c r="AK561" i="6" s="1"/>
  <c r="AK562" i="6" s="1"/>
  <c r="AK563" i="6" s="1"/>
  <c r="AK564" i="6" s="1"/>
  <c r="AK565" i="6" s="1"/>
  <c r="AK566" i="6" s="1"/>
  <c r="AK567" i="6" s="1"/>
  <c r="AK568" i="6" s="1"/>
  <c r="AK569" i="6" s="1"/>
  <c r="AK570" i="6" s="1"/>
  <c r="AK571" i="6" s="1"/>
  <c r="AK572" i="6" s="1"/>
  <c r="AK573" i="6" s="1"/>
  <c r="AK574" i="6" s="1"/>
  <c r="AK575" i="6" s="1"/>
  <c r="AK576" i="6" s="1"/>
  <c r="AK577" i="6" s="1"/>
  <c r="AK578" i="6" s="1"/>
  <c r="AK579" i="6" s="1"/>
  <c r="AK580" i="6" s="1"/>
  <c r="AK581" i="6" s="1"/>
  <c r="AK582" i="6" s="1"/>
  <c r="AK583" i="6" s="1"/>
  <c r="AK584" i="6" s="1"/>
  <c r="AK585" i="6" s="1"/>
  <c r="AK586" i="6" s="1"/>
  <c r="AK587" i="6" s="1"/>
  <c r="AK588" i="6" s="1"/>
  <c r="AK589" i="6" s="1"/>
  <c r="AK590" i="6" s="1"/>
  <c r="AK591" i="6" s="1"/>
  <c r="AK592" i="6" s="1"/>
  <c r="AK593" i="6" s="1"/>
  <c r="AK594" i="6" s="1"/>
  <c r="AK595" i="6" s="1"/>
  <c r="AK596" i="6" s="1"/>
  <c r="AK597" i="6" s="1"/>
  <c r="AK598" i="6" s="1"/>
  <c r="AK599" i="6" s="1"/>
  <c r="AK600" i="6" s="1"/>
  <c r="AK601" i="6" s="1"/>
  <c r="AK602" i="6" s="1"/>
  <c r="AK603" i="6" s="1"/>
  <c r="AK604" i="6" s="1"/>
  <c r="AK605" i="6" s="1"/>
  <c r="AK606" i="6" s="1"/>
  <c r="AK607" i="6" s="1"/>
  <c r="AK608" i="6" s="1"/>
  <c r="AK609" i="6" s="1"/>
  <c r="AK610" i="6" s="1"/>
  <c r="AK611" i="6" s="1"/>
  <c r="AK612" i="6" s="1"/>
  <c r="AK613" i="6" s="1"/>
  <c r="AK614" i="6" s="1"/>
  <c r="AK615" i="6" s="1"/>
  <c r="AK616" i="6" s="1"/>
  <c r="AK617" i="6" s="1"/>
  <c r="AK618" i="6" s="1"/>
  <c r="AK619" i="6" s="1"/>
  <c r="AK620" i="6" s="1"/>
  <c r="AK621" i="6" s="1"/>
  <c r="AK622" i="6" s="1"/>
  <c r="AK623" i="6" s="1"/>
  <c r="AK624" i="6" s="1"/>
  <c r="AK625" i="6" s="1"/>
  <c r="AK626" i="6" s="1"/>
  <c r="AK627" i="6" s="1"/>
  <c r="AK628" i="6" s="1"/>
  <c r="AK629" i="6" s="1"/>
  <c r="AK630" i="6" s="1"/>
  <c r="AK631" i="6" s="1"/>
  <c r="AK632" i="6" s="1"/>
  <c r="AK633" i="6" s="1"/>
  <c r="AK634" i="6" s="1"/>
  <c r="AK635" i="6" s="1"/>
  <c r="AK636" i="6" s="1"/>
  <c r="AK637" i="6" s="1"/>
  <c r="AK638" i="6" s="1"/>
  <c r="AK639" i="6" s="1"/>
  <c r="AK640" i="6" s="1"/>
  <c r="AK641" i="6" s="1"/>
  <c r="AK642" i="6" s="1"/>
  <c r="AK643" i="6" s="1"/>
  <c r="AK644" i="6" s="1"/>
  <c r="AK645" i="6" s="1"/>
  <c r="AK646" i="6" s="1"/>
  <c r="AK647" i="6" s="1"/>
  <c r="AK648" i="6" s="1"/>
  <c r="AK649" i="6" s="1"/>
  <c r="AK650" i="6" s="1"/>
  <c r="AK651" i="6" s="1"/>
  <c r="AK652" i="6" s="1"/>
  <c r="AK653" i="6" s="1"/>
  <c r="AK654" i="6" s="1"/>
  <c r="AK655" i="6" s="1"/>
  <c r="AK656" i="6" s="1"/>
  <c r="AK657" i="6" s="1"/>
  <c r="AK658" i="6" s="1"/>
  <c r="AK659" i="6" s="1"/>
  <c r="AK660" i="6" s="1"/>
  <c r="AK661" i="6" s="1"/>
  <c r="AK662" i="6" s="1"/>
  <c r="AK663" i="6" s="1"/>
  <c r="AK664" i="6" s="1"/>
  <c r="AK665" i="6" s="1"/>
  <c r="AK666" i="6" s="1"/>
  <c r="AK667" i="6" s="1"/>
  <c r="AK668" i="6" s="1"/>
  <c r="AK669" i="6" s="1"/>
  <c r="AK670" i="6" s="1"/>
  <c r="AK671" i="6" s="1"/>
  <c r="AK672" i="6" s="1"/>
  <c r="AK673" i="6" s="1"/>
  <c r="AK674" i="6" s="1"/>
  <c r="AK675" i="6" s="1"/>
  <c r="AK676" i="6" s="1"/>
  <c r="AK677" i="6" s="1"/>
  <c r="AK678" i="6" s="1"/>
  <c r="AK679" i="6" s="1"/>
  <c r="AK680" i="6" s="1"/>
  <c r="AK681" i="6" s="1"/>
  <c r="AK682" i="6" s="1"/>
  <c r="AK683" i="6" s="1"/>
  <c r="AK684" i="6" s="1"/>
  <c r="AK685" i="6" s="1"/>
  <c r="AK686" i="6" s="1"/>
  <c r="AK687" i="6" s="1"/>
  <c r="AK688" i="6" s="1"/>
  <c r="AK689" i="6" s="1"/>
  <c r="AK690" i="6" s="1"/>
  <c r="AK691" i="6" s="1"/>
  <c r="AK692" i="6" s="1"/>
  <c r="AK693" i="6" s="1"/>
  <c r="AK694" i="6" s="1"/>
  <c r="AK695" i="6" s="1"/>
  <c r="AK696" i="6" s="1"/>
  <c r="AK697" i="6" s="1"/>
  <c r="AK698" i="6" s="1"/>
  <c r="AK699" i="6" s="1"/>
  <c r="AK700" i="6" s="1"/>
  <c r="AK701" i="6" s="1"/>
  <c r="AK702" i="6" s="1"/>
  <c r="AK703" i="6" s="1"/>
  <c r="AK704" i="6" s="1"/>
  <c r="AK705" i="6" s="1"/>
  <c r="AK706" i="6" s="1"/>
  <c r="AK707" i="6" s="1"/>
  <c r="AK708" i="6" s="1"/>
  <c r="AK709" i="6" s="1"/>
  <c r="AK710" i="6" s="1"/>
  <c r="AK711" i="6" s="1"/>
  <c r="AK712" i="6" s="1"/>
  <c r="AK713" i="6" s="1"/>
  <c r="AK714" i="6" s="1"/>
  <c r="AK715" i="6" s="1"/>
  <c r="AK716" i="6" s="1"/>
  <c r="AK717" i="6" s="1"/>
  <c r="AK718" i="6" s="1"/>
  <c r="AK719" i="6" s="1"/>
  <c r="AK720" i="6" s="1"/>
  <c r="AK721" i="6" s="1"/>
  <c r="AK722" i="6" s="1"/>
  <c r="AK723" i="6" s="1"/>
  <c r="AK724" i="6" s="1"/>
  <c r="AK725" i="6" s="1"/>
  <c r="AK726" i="6" s="1"/>
  <c r="AK727" i="6" s="1"/>
  <c r="AK728" i="6" s="1"/>
  <c r="AK729" i="6" s="1"/>
  <c r="AK730" i="6" s="1"/>
  <c r="AK731" i="6" s="1"/>
  <c r="AK732" i="6" s="1"/>
  <c r="AK733" i="6" s="1"/>
  <c r="AK734" i="6" s="1"/>
  <c r="AK735" i="6" s="1"/>
  <c r="AK736" i="6" s="1"/>
  <c r="AK737" i="6" s="1"/>
  <c r="AK738" i="6" s="1"/>
  <c r="AK739" i="6" s="1"/>
  <c r="AK740" i="6" s="1"/>
  <c r="AK741" i="6" s="1"/>
  <c r="AK742" i="6" s="1"/>
  <c r="AK743" i="6" s="1"/>
  <c r="AK744" i="6" s="1"/>
  <c r="AK745" i="6" s="1"/>
  <c r="AK746" i="6" s="1"/>
  <c r="AK747" i="6" s="1"/>
  <c r="AK748" i="6" s="1"/>
  <c r="AK749" i="6" s="1"/>
  <c r="AK750" i="6" s="1"/>
  <c r="AK751" i="6" s="1"/>
  <c r="AK752" i="6" s="1"/>
  <c r="AK753" i="6" s="1"/>
  <c r="AK754" i="6" s="1"/>
  <c r="AK755" i="6" s="1"/>
  <c r="AK756" i="6" s="1"/>
  <c r="AK757" i="6" s="1"/>
  <c r="AK758" i="6" s="1"/>
  <c r="AK759" i="6" s="1"/>
  <c r="AK760" i="6" s="1"/>
  <c r="AK761" i="6" s="1"/>
  <c r="AK762" i="6" s="1"/>
  <c r="AK763" i="6" s="1"/>
  <c r="AK764" i="6" s="1"/>
  <c r="AK765" i="6" s="1"/>
  <c r="AK766" i="6" s="1"/>
  <c r="AK767" i="6" s="1"/>
  <c r="AK768" i="6" s="1"/>
  <c r="AK769" i="6" s="1"/>
  <c r="AK770" i="6" s="1"/>
  <c r="AK771" i="6" s="1"/>
  <c r="AK772" i="6" s="1"/>
  <c r="AK773" i="6" s="1"/>
  <c r="AK774" i="6" s="1"/>
  <c r="AK775" i="6" s="1"/>
  <c r="AK776" i="6" s="1"/>
  <c r="AK777" i="6" s="1"/>
  <c r="AK778" i="6" s="1"/>
  <c r="AK779" i="6" s="1"/>
  <c r="AK780" i="6" s="1"/>
  <c r="AK781" i="6" s="1"/>
  <c r="AK782" i="6" s="1"/>
  <c r="AK783" i="6" s="1"/>
  <c r="AK784" i="6" s="1"/>
  <c r="AK785" i="6" s="1"/>
  <c r="AK786" i="6" s="1"/>
  <c r="AK787" i="6" s="1"/>
  <c r="AK788" i="6" s="1"/>
  <c r="AK789" i="6" s="1"/>
  <c r="AK790" i="6" s="1"/>
  <c r="AK791" i="6" s="1"/>
  <c r="AK792" i="6" s="1"/>
  <c r="AK793" i="6" s="1"/>
  <c r="AK794" i="6" s="1"/>
  <c r="AK795" i="6" s="1"/>
  <c r="AK796" i="6" s="1"/>
  <c r="AK797" i="6" s="1"/>
  <c r="AK798" i="6" s="1"/>
  <c r="AK799" i="6" s="1"/>
  <c r="AK800" i="6" s="1"/>
  <c r="AK801" i="6" s="1"/>
  <c r="AK802" i="6" s="1"/>
  <c r="AK803" i="6" s="1"/>
  <c r="AK804" i="6" s="1"/>
  <c r="AK805" i="6" s="1"/>
  <c r="AK806" i="6" s="1"/>
  <c r="AK807" i="6" s="1"/>
  <c r="AK808" i="6" s="1"/>
  <c r="AK809" i="6" s="1"/>
  <c r="AK810" i="6" s="1"/>
  <c r="AK811" i="6" s="1"/>
  <c r="AK812" i="6" s="1"/>
  <c r="AK813" i="6" s="1"/>
  <c r="AK814" i="6" s="1"/>
  <c r="AK815" i="6" s="1"/>
  <c r="AK816" i="6" s="1"/>
  <c r="AK817" i="6" s="1"/>
  <c r="AK818" i="6" s="1"/>
  <c r="AK819" i="6" s="1"/>
  <c r="AK820" i="6" s="1"/>
  <c r="AK821" i="6" s="1"/>
  <c r="AK822" i="6" s="1"/>
  <c r="AK823" i="6" s="1"/>
  <c r="AK824" i="6" s="1"/>
  <c r="AK825" i="6" s="1"/>
  <c r="AK826" i="6" s="1"/>
  <c r="AK827" i="6" s="1"/>
  <c r="AK828" i="6" s="1"/>
  <c r="AK829" i="6" s="1"/>
  <c r="AK830" i="6" s="1"/>
  <c r="AK831" i="6" s="1"/>
  <c r="AK832" i="6" s="1"/>
  <c r="AK833" i="6" s="1"/>
  <c r="AK834" i="6" s="1"/>
  <c r="AK835" i="6" s="1"/>
  <c r="AK836" i="6" s="1"/>
  <c r="AK837" i="6" s="1"/>
  <c r="AK838" i="6" s="1"/>
  <c r="AK839" i="6" s="1"/>
  <c r="AK840" i="6" s="1"/>
  <c r="AK841" i="6" s="1"/>
  <c r="AK842" i="6" s="1"/>
  <c r="AK843" i="6" s="1"/>
  <c r="AK844" i="6" s="1"/>
  <c r="AK845" i="6" s="1"/>
  <c r="AK846" i="6" s="1"/>
  <c r="AK847" i="6" s="1"/>
  <c r="AK848" i="6" s="1"/>
  <c r="AK849" i="6" s="1"/>
  <c r="AK850" i="6" s="1"/>
  <c r="AK851" i="6" s="1"/>
  <c r="AK852" i="6" s="1"/>
  <c r="AK853" i="6" s="1"/>
  <c r="AK854" i="6" s="1"/>
  <c r="AK855" i="6" s="1"/>
  <c r="AK856" i="6" s="1"/>
  <c r="AK857" i="6" s="1"/>
  <c r="AK858" i="6" s="1"/>
  <c r="AK859" i="6" s="1"/>
  <c r="AK860" i="6" s="1"/>
  <c r="AK861" i="6" s="1"/>
  <c r="AK862" i="6" s="1"/>
  <c r="AK863" i="6" s="1"/>
  <c r="AK864" i="6" s="1"/>
  <c r="AK865" i="6" s="1"/>
  <c r="AK866" i="6" s="1"/>
  <c r="AK867" i="6" s="1"/>
  <c r="AK868" i="6" s="1"/>
  <c r="AK869" i="6" s="1"/>
  <c r="AK870" i="6" s="1"/>
  <c r="AK871" i="6" s="1"/>
  <c r="AK872" i="6" s="1"/>
  <c r="AK873" i="6" s="1"/>
  <c r="AK874" i="6" s="1"/>
  <c r="AK875" i="6" s="1"/>
  <c r="AK876" i="6" s="1"/>
  <c r="AK877" i="6" s="1"/>
  <c r="AK878" i="6" s="1"/>
  <c r="AK879" i="6" s="1"/>
  <c r="AK880" i="6" s="1"/>
  <c r="AK881" i="6" s="1"/>
  <c r="AK882" i="6" s="1"/>
  <c r="AK883" i="6" s="1"/>
  <c r="AK884" i="6" s="1"/>
  <c r="AK885" i="6" s="1"/>
  <c r="AK886" i="6" s="1"/>
  <c r="AK887" i="6" s="1"/>
  <c r="AK888" i="6" s="1"/>
  <c r="AK889" i="6" s="1"/>
  <c r="AK890" i="6" s="1"/>
  <c r="AK891" i="6" s="1"/>
  <c r="AK892" i="6" s="1"/>
  <c r="AK893" i="6" s="1"/>
  <c r="AK894" i="6" s="1"/>
  <c r="AK895" i="6" s="1"/>
  <c r="AK896" i="6" s="1"/>
  <c r="AK897" i="6" s="1"/>
  <c r="AK898" i="6" s="1"/>
  <c r="AK899" i="6" s="1"/>
  <c r="AK900" i="6" s="1"/>
  <c r="AK901" i="6" s="1"/>
  <c r="AK902" i="6" s="1"/>
  <c r="AK903" i="6" s="1"/>
  <c r="AK904" i="6" s="1"/>
  <c r="AK905" i="6" s="1"/>
  <c r="AK906" i="6" s="1"/>
  <c r="AK907" i="6" s="1"/>
  <c r="AK908" i="6" s="1"/>
  <c r="AK909" i="6" s="1"/>
  <c r="AK910" i="6" s="1"/>
  <c r="AK911" i="6" s="1"/>
  <c r="AK912" i="6" s="1"/>
  <c r="AK913" i="6" s="1"/>
  <c r="AK914" i="6" s="1"/>
  <c r="AK915" i="6" s="1"/>
  <c r="AK916" i="6" s="1"/>
  <c r="AK917" i="6" s="1"/>
  <c r="AK918" i="6" s="1"/>
  <c r="AK919" i="6" s="1"/>
  <c r="AK920" i="6" s="1"/>
  <c r="AK921" i="6" s="1"/>
  <c r="AK922" i="6" s="1"/>
  <c r="AK923" i="6" s="1"/>
  <c r="AK924" i="6" s="1"/>
  <c r="AK925" i="6" s="1"/>
  <c r="AK926" i="6" s="1"/>
  <c r="AK927" i="6" s="1"/>
  <c r="AK928" i="6" s="1"/>
  <c r="AK929" i="6" s="1"/>
  <c r="AK930" i="6" s="1"/>
  <c r="AK931" i="6" s="1"/>
  <c r="AK932" i="6" s="1"/>
  <c r="AK933" i="6" s="1"/>
  <c r="AK934" i="6" s="1"/>
  <c r="AK935" i="6" s="1"/>
  <c r="AK936" i="6" s="1"/>
  <c r="AK937" i="6" s="1"/>
  <c r="AK938" i="6" s="1"/>
  <c r="AK939" i="6" s="1"/>
  <c r="AK940" i="6" s="1"/>
  <c r="AK941" i="6" s="1"/>
  <c r="AK942" i="6" s="1"/>
  <c r="AK943" i="6" s="1"/>
  <c r="AK944" i="6" s="1"/>
  <c r="AK945" i="6" s="1"/>
  <c r="AK946" i="6" s="1"/>
  <c r="AK947" i="6" s="1"/>
  <c r="AK948" i="6" s="1"/>
  <c r="AK949" i="6" s="1"/>
  <c r="AK950" i="6" s="1"/>
  <c r="AK951" i="6" s="1"/>
  <c r="AK952" i="6" s="1"/>
  <c r="AK953" i="6" s="1"/>
  <c r="AK954" i="6" s="1"/>
  <c r="AK955" i="6" s="1"/>
  <c r="AK956" i="6" s="1"/>
  <c r="AK957" i="6" s="1"/>
  <c r="AK958" i="6" s="1"/>
  <c r="AK959" i="6" s="1"/>
  <c r="AK960" i="6" s="1"/>
  <c r="AK961" i="6" s="1"/>
  <c r="AK962" i="6" s="1"/>
  <c r="AK963" i="6" s="1"/>
  <c r="AK964" i="6" s="1"/>
  <c r="AK965" i="6" s="1"/>
  <c r="AK966" i="6" s="1"/>
  <c r="AK967" i="6" s="1"/>
  <c r="AK968" i="6" s="1"/>
  <c r="AK969" i="6" s="1"/>
  <c r="AK970" i="6" s="1"/>
  <c r="AK971" i="6" s="1"/>
  <c r="AK972" i="6" s="1"/>
  <c r="AK973" i="6" s="1"/>
  <c r="AK974" i="6" s="1"/>
  <c r="AK975" i="6" s="1"/>
  <c r="AK976" i="6" s="1"/>
  <c r="AK977" i="6" s="1"/>
  <c r="AK978" i="6" s="1"/>
  <c r="AK979" i="6" s="1"/>
  <c r="AK980" i="6" s="1"/>
  <c r="AK981" i="6" s="1"/>
  <c r="AK982" i="6" s="1"/>
  <c r="AK983" i="6" s="1"/>
  <c r="AK984" i="6" s="1"/>
  <c r="AK985" i="6" s="1"/>
  <c r="AK986" i="6" s="1"/>
  <c r="AK987" i="6" s="1"/>
  <c r="AK988" i="6" s="1"/>
  <c r="AK989" i="6" s="1"/>
  <c r="AK990" i="6" s="1"/>
  <c r="AK991" i="6" s="1"/>
  <c r="AK992" i="6" s="1"/>
  <c r="AK993" i="6" s="1"/>
  <c r="AK994" i="6" s="1"/>
  <c r="AK995" i="6" s="1"/>
  <c r="AK996" i="6" s="1"/>
  <c r="AK997" i="6" s="1"/>
  <c r="AK998" i="6" s="1"/>
  <c r="AK999" i="6" s="1"/>
  <c r="AK1000" i="6" s="1"/>
  <c r="AK1001" i="6" s="1"/>
  <c r="AK1002" i="6" s="1"/>
  <c r="AK1003" i="6" s="1"/>
  <c r="AK1004" i="6" s="1"/>
  <c r="AK1005" i="6" s="1"/>
  <c r="AK1006" i="6" s="1"/>
  <c r="AK1007" i="6" s="1"/>
  <c r="AK1008" i="6" s="1"/>
  <c r="AK1009" i="6" s="1"/>
  <c r="AK1010" i="6" s="1"/>
  <c r="AK1011" i="6" s="1"/>
  <c r="AK1012" i="6" s="1"/>
  <c r="AK1013" i="6" s="1"/>
  <c r="AK1014" i="6" s="1"/>
  <c r="AK1015" i="6" s="1"/>
  <c r="AK1016" i="6" s="1"/>
  <c r="AK1017" i="6" s="1"/>
  <c r="AK1018" i="6" s="1"/>
  <c r="AK1019" i="6" s="1"/>
  <c r="AK1020" i="6" s="1"/>
  <c r="AK1021" i="6" s="1"/>
  <c r="AK1022" i="6" s="1"/>
  <c r="AK1023" i="6" s="1"/>
  <c r="AK1024" i="6" s="1"/>
  <c r="AK1025" i="6" s="1"/>
  <c r="AK1026" i="6" s="1"/>
  <c r="AK1027" i="6" s="1"/>
  <c r="AK1028" i="6" s="1"/>
  <c r="AK1029" i="6" s="1"/>
  <c r="AK1030" i="6" s="1"/>
  <c r="AK1031" i="6" s="1"/>
  <c r="AK1032" i="6" s="1"/>
  <c r="AK1033" i="6" s="1"/>
  <c r="AK1034" i="6" s="1"/>
  <c r="AK1035" i="6" s="1"/>
  <c r="AK1036" i="6" s="1"/>
  <c r="AK1037" i="6" s="1"/>
  <c r="AK1038" i="6" s="1"/>
  <c r="AK1039" i="6" s="1"/>
  <c r="AK1040" i="6" s="1"/>
  <c r="AK1041" i="6" s="1"/>
  <c r="AK1042" i="6" s="1"/>
  <c r="AK1043" i="6" s="1"/>
  <c r="AK1044" i="6" s="1"/>
  <c r="AK1045" i="6" s="1"/>
  <c r="AK1046" i="6" s="1"/>
  <c r="AK1047" i="6" s="1"/>
  <c r="AK1048" i="6" s="1"/>
  <c r="AK1049" i="6" s="1"/>
  <c r="AK1050" i="6" s="1"/>
  <c r="AK1051" i="6" s="1"/>
  <c r="AK1052" i="6" s="1"/>
  <c r="AK1053" i="6" s="1"/>
  <c r="AK1054" i="6" s="1"/>
  <c r="AK1055" i="6" s="1"/>
  <c r="AK1056" i="6" s="1"/>
  <c r="AK1057" i="6" s="1"/>
  <c r="AK1058" i="6" s="1"/>
  <c r="AK1059" i="6" s="1"/>
  <c r="AK1060" i="6" s="1"/>
  <c r="AK1061" i="6" s="1"/>
  <c r="AK1062" i="6" s="1"/>
  <c r="AK1063" i="6" s="1"/>
  <c r="AK1064" i="6" s="1"/>
  <c r="AK1065" i="6" s="1"/>
  <c r="AK1066" i="6" s="1"/>
  <c r="AK1067" i="6" s="1"/>
  <c r="AK1068" i="6" s="1"/>
  <c r="AK1069" i="6" s="1"/>
  <c r="AK1070" i="6" s="1"/>
  <c r="AK1071" i="6" s="1"/>
  <c r="AK1072" i="6" s="1"/>
  <c r="AK1073" i="6" s="1"/>
  <c r="AK1074" i="6" s="1"/>
  <c r="AK1075" i="6" s="1"/>
  <c r="AK1076" i="6" s="1"/>
  <c r="AK1077" i="6" s="1"/>
  <c r="AK1078" i="6" s="1"/>
  <c r="AK1079" i="6" s="1"/>
  <c r="AK1080" i="6" s="1"/>
  <c r="AK1081" i="6" s="1"/>
  <c r="AK1082" i="6" s="1"/>
  <c r="AK1083" i="6" s="1"/>
  <c r="AK1084" i="6" s="1"/>
  <c r="AK1085" i="6" s="1"/>
  <c r="AK1086" i="6" s="1"/>
  <c r="AK1087" i="6" s="1"/>
  <c r="AK1088" i="6" s="1"/>
  <c r="AK1089" i="6" s="1"/>
  <c r="AK1090" i="6" s="1"/>
  <c r="AK1091" i="6" s="1"/>
  <c r="AK1092" i="6" s="1"/>
  <c r="AK1093" i="6" s="1"/>
  <c r="AK1094" i="6" s="1"/>
  <c r="AK1095" i="6" s="1"/>
  <c r="AK1096" i="6" s="1"/>
  <c r="AK1097" i="6" s="1"/>
  <c r="AK1098" i="6" s="1"/>
  <c r="AK1099" i="6" s="1"/>
  <c r="AK1100" i="6" s="1"/>
  <c r="AK1101" i="6" s="1"/>
  <c r="AK1102" i="6" s="1"/>
  <c r="AK1103" i="6" s="1"/>
  <c r="AK1104" i="6" s="1"/>
  <c r="AK1105" i="6" s="1"/>
  <c r="AK1106" i="6" s="1"/>
  <c r="AK1107" i="6" s="1"/>
  <c r="AK1108" i="6" s="1"/>
  <c r="AK1109" i="6" s="1"/>
  <c r="AK1110" i="6" s="1"/>
  <c r="AK1111" i="6" s="1"/>
  <c r="AK1112" i="6" s="1"/>
  <c r="AK1113" i="6" s="1"/>
  <c r="AK1114" i="6" s="1"/>
  <c r="AK1115" i="6" s="1"/>
  <c r="AK1116" i="6" s="1"/>
  <c r="AK1117" i="6" s="1"/>
  <c r="AK1118" i="6" s="1"/>
  <c r="AK1119" i="6" s="1"/>
  <c r="AK1120" i="6" s="1"/>
  <c r="AK1121" i="6" s="1"/>
  <c r="AK1122" i="6" s="1"/>
  <c r="AK1123" i="6" s="1"/>
  <c r="AK1124" i="6" s="1"/>
  <c r="AK1125" i="6" s="1"/>
  <c r="AK1126" i="6" s="1"/>
  <c r="AK1127" i="6" s="1"/>
  <c r="AK1128" i="6" s="1"/>
  <c r="AK1129" i="6" s="1"/>
  <c r="AK1130" i="6" s="1"/>
  <c r="AK1131" i="6" s="1"/>
  <c r="AK1132" i="6" s="1"/>
  <c r="AK1133" i="6" s="1"/>
  <c r="AK1134" i="6" s="1"/>
  <c r="AK1135" i="6" s="1"/>
  <c r="AK1136" i="6" s="1"/>
  <c r="AK1137" i="6" s="1"/>
  <c r="AK1138" i="6" s="1"/>
  <c r="AK1139" i="6" s="1"/>
  <c r="AK1140" i="6" s="1"/>
  <c r="AK1141" i="6" s="1"/>
  <c r="AK1142" i="6" s="1"/>
  <c r="AK1143" i="6" s="1"/>
  <c r="AK1144" i="6" s="1"/>
  <c r="AK1145" i="6" s="1"/>
  <c r="AK1146" i="6" s="1"/>
  <c r="AK1147" i="6" s="1"/>
  <c r="AK1148" i="6" s="1"/>
  <c r="AK1149" i="6" s="1"/>
  <c r="AK1150" i="6" s="1"/>
  <c r="AK1151" i="6" s="1"/>
  <c r="AK1152" i="6" s="1"/>
  <c r="AK1153" i="6" s="1"/>
  <c r="AK1154" i="6" s="1"/>
  <c r="AK1155" i="6" s="1"/>
  <c r="AK1156" i="6" s="1"/>
  <c r="AK1157" i="6" s="1"/>
  <c r="AK1158" i="6" s="1"/>
  <c r="AK1159" i="6" s="1"/>
  <c r="AK1160" i="6" s="1"/>
  <c r="AK1161" i="6" s="1"/>
  <c r="AK1162" i="6" s="1"/>
  <c r="AK1163" i="6" s="1"/>
  <c r="AK1164" i="6" s="1"/>
  <c r="AK1165" i="6" s="1"/>
  <c r="AK1166" i="6" s="1"/>
  <c r="AK1167" i="6" s="1"/>
  <c r="AK1168" i="6" s="1"/>
  <c r="AK1169" i="6" s="1"/>
  <c r="AK1170" i="6" s="1"/>
  <c r="AK1171" i="6" s="1"/>
  <c r="AK1172" i="6" s="1"/>
  <c r="AK1173" i="6" s="1"/>
  <c r="AK1174" i="6" s="1"/>
  <c r="AK1175" i="6" s="1"/>
  <c r="AK1176" i="6" s="1"/>
  <c r="AK1177" i="6" s="1"/>
  <c r="AK1178" i="6" s="1"/>
  <c r="AK1179" i="6" s="1"/>
  <c r="AK1180" i="6" s="1"/>
  <c r="AK1181" i="6" s="1"/>
  <c r="AK1182" i="6" s="1"/>
  <c r="AK1183" i="6" s="1"/>
  <c r="AK1184" i="6" s="1"/>
  <c r="AK1185" i="6" s="1"/>
  <c r="AK1186" i="6" s="1"/>
  <c r="AK1187" i="6" s="1"/>
  <c r="AK1188" i="6" s="1"/>
  <c r="AK1189" i="6" s="1"/>
  <c r="AK1190" i="6" s="1"/>
  <c r="AK1191" i="6" s="1"/>
  <c r="AK1192" i="6" s="1"/>
  <c r="AK1193" i="6" s="1"/>
  <c r="AK1194" i="6" s="1"/>
  <c r="AK1195" i="6" s="1"/>
  <c r="AK1196" i="6" s="1"/>
  <c r="AK1197" i="6" s="1"/>
  <c r="AK1198" i="6" s="1"/>
  <c r="AK1199" i="6" s="1"/>
  <c r="AK1200" i="6" s="1"/>
  <c r="AK1201" i="6" s="1"/>
  <c r="AK1202" i="6" s="1"/>
  <c r="AK1203" i="6" s="1"/>
  <c r="AK1204" i="6" s="1"/>
  <c r="AK1205" i="6" s="1"/>
  <c r="AN6" i="6" l="1"/>
  <c r="AO6" i="6" s="1"/>
  <c r="AL7" i="6"/>
  <c r="AM7" i="6" s="1"/>
  <c r="AL8" i="6" l="1"/>
  <c r="AM8" i="6" s="1"/>
  <c r="AN7" i="6"/>
  <c r="AO7" i="6" s="1"/>
  <c r="AL9" i="6" l="1"/>
  <c r="AM9" i="6" s="1"/>
  <c r="AN8" i="6"/>
  <c r="AO8" i="6" s="1"/>
  <c r="AN9" i="6" l="1"/>
  <c r="AO9" i="6" s="1"/>
  <c r="AL10" i="6"/>
  <c r="AM10" i="6" s="1"/>
  <c r="AL11" i="6" l="1"/>
  <c r="AM11" i="6" s="1"/>
  <c r="AN10" i="6"/>
  <c r="AO10" i="6" s="1"/>
  <c r="AL12" i="6" l="1"/>
  <c r="AM12" i="6" s="1"/>
  <c r="AN11" i="6"/>
  <c r="AO11" i="6" s="1"/>
  <c r="AN12" i="6" l="1"/>
  <c r="AO12" i="6" s="1"/>
  <c r="AL13" i="6"/>
  <c r="AM13" i="6" s="1"/>
  <c r="AL14" i="6" l="1"/>
  <c r="AM14" i="6" s="1"/>
  <c r="AN13" i="6"/>
  <c r="AO13" i="6" s="1"/>
  <c r="AL15" i="6" l="1"/>
  <c r="AM15" i="6" s="1"/>
  <c r="AN14" i="6"/>
  <c r="AO14" i="6" s="1"/>
  <c r="AL16" i="6" l="1"/>
  <c r="AM16" i="6" s="1"/>
  <c r="AN15" i="6"/>
  <c r="AO15" i="6" s="1"/>
  <c r="AN16" i="6" l="1"/>
  <c r="AO16" i="6" s="1"/>
  <c r="AL17" i="6"/>
  <c r="AM17" i="6" s="1"/>
  <c r="AL18" i="6" l="1"/>
  <c r="AM18" i="6" s="1"/>
  <c r="AN17" i="6"/>
  <c r="AO17" i="6" s="1"/>
  <c r="AN18" i="6" l="1"/>
  <c r="AO18" i="6" s="1"/>
  <c r="AL19" i="6"/>
  <c r="AM19" i="6" s="1"/>
  <c r="AN19" i="6" l="1"/>
  <c r="AO19" i="6" s="1"/>
  <c r="AL20" i="6"/>
  <c r="AM20" i="6" s="1"/>
  <c r="AN20" i="6" l="1"/>
  <c r="AO20" i="6" s="1"/>
  <c r="AL21" i="6"/>
  <c r="AM21" i="6" s="1"/>
  <c r="AN21" i="6" l="1"/>
  <c r="AO21" i="6" s="1"/>
  <c r="AL22" i="6"/>
  <c r="AM22" i="6" s="1"/>
  <c r="AL23" i="6" l="1"/>
  <c r="AM23" i="6" s="1"/>
  <c r="AN22" i="6"/>
  <c r="AO22" i="6" s="1"/>
  <c r="AN23" i="6" l="1"/>
  <c r="AO23" i="6" s="1"/>
  <c r="AL24" i="6"/>
  <c r="AM24" i="6" s="1"/>
  <c r="AL25" i="6" l="1"/>
  <c r="AM25" i="6" s="1"/>
  <c r="AN24" i="6"/>
  <c r="AO24" i="6" s="1"/>
  <c r="AN25" i="6" l="1"/>
  <c r="AO25" i="6" s="1"/>
  <c r="AL26" i="6"/>
  <c r="AM26" i="6" s="1"/>
  <c r="AN26" i="6" l="1"/>
  <c r="AO26" i="6" s="1"/>
  <c r="AL27" i="6"/>
  <c r="AM27" i="6" s="1"/>
  <c r="AN27" i="6" l="1"/>
  <c r="AO27" i="6" s="1"/>
  <c r="AL28" i="6"/>
  <c r="AM28" i="6" s="1"/>
  <c r="AN28" i="6" l="1"/>
  <c r="AO28" i="6" s="1"/>
  <c r="AL29" i="6"/>
  <c r="AM29" i="6" s="1"/>
  <c r="AN29" i="6" l="1"/>
  <c r="AO29" i="6" s="1"/>
  <c r="AL30" i="6"/>
  <c r="AM30" i="6" s="1"/>
  <c r="AL31" i="6" l="1"/>
  <c r="AM31" i="6" s="1"/>
  <c r="AN30" i="6"/>
  <c r="AO30" i="6" s="1"/>
  <c r="AL32" i="6" l="1"/>
  <c r="AM32" i="6" s="1"/>
  <c r="AN31" i="6"/>
  <c r="AO31" i="6" s="1"/>
  <c r="AL33" i="6" l="1"/>
  <c r="AM33" i="6" s="1"/>
  <c r="AN32" i="6"/>
  <c r="AO32" i="6" s="1"/>
  <c r="AL34" i="6" l="1"/>
  <c r="AM34" i="6" s="1"/>
  <c r="AN33" i="6"/>
  <c r="AO33" i="6" s="1"/>
  <c r="AM35" i="6"/>
  <c r="AL35" i="6" l="1"/>
  <c r="AN34" i="6"/>
  <c r="AO34" i="6" s="1"/>
  <c r="AM36" i="6"/>
  <c r="AN35" i="6" l="1"/>
  <c r="AO35" i="6" s="1"/>
  <c r="AL36" i="6"/>
  <c r="AM37" i="6"/>
  <c r="AN36" i="6" l="1"/>
  <c r="AO36" i="6" s="1"/>
  <c r="AL37" i="6"/>
  <c r="AM38" i="6"/>
  <c r="AL38" i="6" l="1"/>
  <c r="AN37" i="6"/>
  <c r="AO37" i="6" s="1"/>
  <c r="AM39" i="6"/>
  <c r="AN38" i="6" l="1"/>
  <c r="AO38" i="6" s="1"/>
  <c r="AL39" i="6"/>
  <c r="AM40" i="6"/>
  <c r="AL40" i="6" l="1"/>
  <c r="AN39" i="6"/>
  <c r="AO39" i="6" s="1"/>
  <c r="AM41" i="6"/>
  <c r="AN40" i="6" l="1"/>
  <c r="AO40" i="6" s="1"/>
  <c r="AL41" i="6"/>
  <c r="AM42" i="6"/>
  <c r="AL42" i="6" l="1"/>
  <c r="AN41" i="6"/>
  <c r="AO41" i="6" s="1"/>
  <c r="AM43" i="6"/>
  <c r="AN42" i="6" l="1"/>
  <c r="AO42" i="6" s="1"/>
  <c r="AL43" i="6"/>
  <c r="AM44" i="6"/>
  <c r="AN43" i="6" l="1"/>
  <c r="AO43" i="6" s="1"/>
  <c r="AL44" i="6"/>
  <c r="AM45" i="6"/>
  <c r="AN44" i="6" l="1"/>
  <c r="AO44" i="6" s="1"/>
  <c r="AL45" i="6"/>
  <c r="AM46" i="6"/>
  <c r="AL46" i="6" l="1"/>
  <c r="AN45" i="6"/>
  <c r="AO45" i="6" s="1"/>
  <c r="AM47" i="6"/>
  <c r="AL47" i="6" l="1"/>
  <c r="AN46" i="6"/>
  <c r="AO46" i="6" s="1"/>
  <c r="AM48" i="6"/>
  <c r="AL48" i="6" l="1"/>
  <c r="AN47" i="6"/>
  <c r="AO47" i="6" s="1"/>
  <c r="AM49" i="6"/>
  <c r="AL49" i="6" l="1"/>
  <c r="AN48" i="6"/>
  <c r="AO48" i="6" s="1"/>
  <c r="AM50" i="6"/>
  <c r="AN49" i="6" l="1"/>
  <c r="AO49" i="6" s="1"/>
  <c r="AL50" i="6"/>
  <c r="AM51" i="6"/>
  <c r="AL51" i="6" l="1"/>
  <c r="AN50" i="6"/>
  <c r="AO50" i="6" s="1"/>
  <c r="AM52" i="6"/>
  <c r="AN51" i="6" l="1"/>
  <c r="AO51" i="6" s="1"/>
  <c r="AL52" i="6"/>
  <c r="AM53" i="6"/>
  <c r="AL53" i="6" l="1"/>
  <c r="AN52" i="6"/>
  <c r="AO52" i="6" s="1"/>
  <c r="AM54" i="6"/>
  <c r="AN53" i="6" l="1"/>
  <c r="AO53" i="6" s="1"/>
  <c r="AL54" i="6"/>
  <c r="AM55" i="6"/>
  <c r="AL55" i="6" l="1"/>
  <c r="AN54" i="6"/>
  <c r="AO54" i="6" s="1"/>
  <c r="AM56" i="6"/>
  <c r="AN55" i="6" l="1"/>
  <c r="AO55" i="6" s="1"/>
  <c r="AL56" i="6"/>
  <c r="AM57" i="6"/>
  <c r="AL57" i="6" l="1"/>
  <c r="AN56" i="6"/>
  <c r="AO56" i="6" s="1"/>
  <c r="AM58" i="6"/>
  <c r="AN57" i="6" l="1"/>
  <c r="AO57" i="6" s="1"/>
  <c r="AL58" i="6"/>
  <c r="AM59" i="6"/>
  <c r="AL59" i="6" l="1"/>
  <c r="AN58" i="6"/>
  <c r="AO58" i="6" s="1"/>
  <c r="AM60" i="6"/>
  <c r="AN59" i="6" l="1"/>
  <c r="AO59" i="6" s="1"/>
  <c r="AL60" i="6"/>
  <c r="AM61" i="6"/>
  <c r="AL61" i="6" l="1"/>
  <c r="AN60" i="6"/>
  <c r="AO60" i="6" s="1"/>
  <c r="AM62" i="6"/>
  <c r="AL62" i="6" l="1"/>
  <c r="AN61" i="6"/>
  <c r="AO61" i="6" s="1"/>
  <c r="AM63" i="6"/>
  <c r="AL63" i="6" l="1"/>
  <c r="AN62" i="6"/>
  <c r="AO62" i="6" s="1"/>
  <c r="AM64" i="6"/>
  <c r="AL64" i="6" l="1"/>
  <c r="AN63" i="6"/>
  <c r="AO63" i="6" s="1"/>
  <c r="AM65" i="6"/>
  <c r="AL65" i="6" l="1"/>
  <c r="AN64" i="6"/>
  <c r="AO64" i="6" s="1"/>
  <c r="AM66" i="6"/>
  <c r="AL66" i="6" l="1"/>
  <c r="AN65" i="6"/>
  <c r="AO65" i="6" s="1"/>
  <c r="AM67" i="6"/>
  <c r="AL67" i="6" l="1"/>
  <c r="AN66" i="6"/>
  <c r="AO66" i="6" s="1"/>
  <c r="AM68" i="6"/>
  <c r="AL68" i="6" l="1"/>
  <c r="AN67" i="6"/>
  <c r="AO67" i="6" s="1"/>
  <c r="AM69" i="6"/>
  <c r="AN68" i="6" l="1"/>
  <c r="AO68" i="6" s="1"/>
  <c r="AL69" i="6"/>
  <c r="AL70" i="6" l="1"/>
  <c r="AN69" i="6"/>
  <c r="AO69" i="6" s="1"/>
  <c r="AL71" i="6" l="1"/>
  <c r="AN70" i="6"/>
  <c r="AO70" i="6" s="1"/>
  <c r="AL72" i="6" l="1"/>
  <c r="AN71" i="6"/>
  <c r="AO71" i="6" s="1"/>
  <c r="AL73" i="6" l="1"/>
  <c r="AN72" i="6"/>
  <c r="AO72" i="6" s="1"/>
  <c r="AL74" i="6" l="1"/>
  <c r="AN73" i="6"/>
  <c r="AO73" i="6" s="1"/>
  <c r="AL75" i="6" l="1"/>
  <c r="AN74" i="6"/>
  <c r="AO74" i="6" s="1"/>
  <c r="AL76" i="6" l="1"/>
  <c r="AN75" i="6"/>
  <c r="AO75" i="6" s="1"/>
  <c r="AL77" i="6" l="1"/>
  <c r="AN76" i="6"/>
  <c r="AO76" i="6" s="1"/>
  <c r="AL78" i="6" l="1"/>
  <c r="AN77" i="6"/>
  <c r="AO77" i="6" s="1"/>
  <c r="AL79" i="6" l="1"/>
  <c r="AN78" i="6"/>
  <c r="AO78" i="6" s="1"/>
  <c r="AL80" i="6" l="1"/>
  <c r="AN79" i="6"/>
  <c r="AO79" i="6" s="1"/>
  <c r="AL81" i="6" l="1"/>
  <c r="AN80" i="6"/>
  <c r="AO80" i="6" s="1"/>
  <c r="AL82" i="6" l="1"/>
  <c r="AN81" i="6"/>
  <c r="AO81" i="6" s="1"/>
  <c r="AL83" i="6" l="1"/>
  <c r="AN82" i="6"/>
  <c r="AO82" i="6" s="1"/>
  <c r="AL84" i="6" l="1"/>
  <c r="AN83" i="6"/>
  <c r="AO83" i="6" s="1"/>
  <c r="AL85" i="6" l="1"/>
  <c r="AN84" i="6"/>
  <c r="AO84" i="6" s="1"/>
  <c r="AL86" i="6" l="1"/>
  <c r="AN85" i="6"/>
  <c r="AO85" i="6" s="1"/>
  <c r="AL87" i="6" l="1"/>
  <c r="AN86" i="6"/>
  <c r="AO86" i="6" s="1"/>
  <c r="AL88" i="6" l="1"/>
  <c r="AN87" i="6"/>
  <c r="AO87" i="6" s="1"/>
  <c r="AL89" i="6" l="1"/>
  <c r="AN88" i="6"/>
  <c r="AO88" i="6" s="1"/>
  <c r="AL90" i="6" l="1"/>
  <c r="AN89" i="6"/>
  <c r="AO89" i="6" s="1"/>
  <c r="AL91" i="6" l="1"/>
  <c r="AN90" i="6"/>
  <c r="AO90" i="6" s="1"/>
  <c r="AL92" i="6" l="1"/>
  <c r="AN91" i="6"/>
  <c r="AO91" i="6" s="1"/>
  <c r="AL93" i="6" l="1"/>
  <c r="AN92" i="6"/>
  <c r="AO92" i="6" s="1"/>
  <c r="AL94" i="6" l="1"/>
  <c r="AN93" i="6"/>
  <c r="AO93" i="6" s="1"/>
  <c r="AL95" i="6" l="1"/>
  <c r="AN94" i="6"/>
  <c r="AO94" i="6" s="1"/>
  <c r="AL96" i="6" l="1"/>
  <c r="AN95" i="6"/>
  <c r="AO95" i="6" s="1"/>
  <c r="AL97" i="6" l="1"/>
  <c r="AN96" i="6"/>
  <c r="AO96" i="6" s="1"/>
  <c r="AL98" i="6" l="1"/>
  <c r="AN97" i="6"/>
  <c r="AO97" i="6" s="1"/>
  <c r="AL99" i="6" l="1"/>
  <c r="AN98" i="6"/>
  <c r="AO98" i="6" s="1"/>
  <c r="AL100" i="6" l="1"/>
  <c r="AN99" i="6"/>
  <c r="AO99" i="6" s="1"/>
  <c r="AL101" i="6" l="1"/>
  <c r="AN100" i="6"/>
  <c r="AO100" i="6" s="1"/>
  <c r="AL102" i="6" l="1"/>
  <c r="AN101" i="6"/>
  <c r="AO101" i="6" s="1"/>
  <c r="AL103" i="6" l="1"/>
  <c r="AN102" i="6"/>
  <c r="AO102" i="6" s="1"/>
  <c r="AL104" i="6" l="1"/>
  <c r="AN103" i="6"/>
  <c r="AO103" i="6" s="1"/>
  <c r="AL105" i="6" l="1"/>
  <c r="AN104" i="6"/>
  <c r="AO104" i="6" s="1"/>
  <c r="AL106" i="6" l="1"/>
  <c r="AN105" i="6"/>
  <c r="AO105" i="6" s="1"/>
  <c r="AL107" i="6" l="1"/>
  <c r="AN106" i="6"/>
  <c r="AO106" i="6" s="1"/>
  <c r="AL108" i="6" l="1"/>
  <c r="AN107" i="6"/>
  <c r="AO107" i="6" s="1"/>
  <c r="AL109" i="6" l="1"/>
  <c r="AN108" i="6"/>
  <c r="AO108" i="6" s="1"/>
  <c r="AL110" i="6" l="1"/>
  <c r="AN109" i="6"/>
  <c r="AO109" i="6" s="1"/>
  <c r="AL111" i="6" l="1"/>
  <c r="AN110" i="6"/>
  <c r="AO110" i="6" s="1"/>
  <c r="AL112" i="6" l="1"/>
  <c r="AN111" i="6"/>
  <c r="AO111" i="6" s="1"/>
  <c r="AL113" i="6" l="1"/>
  <c r="AN112" i="6"/>
  <c r="AO112" i="6" s="1"/>
  <c r="AL114" i="6" l="1"/>
  <c r="AN113" i="6"/>
  <c r="AO113" i="6" s="1"/>
  <c r="AL115" i="6" l="1"/>
  <c r="AN114" i="6"/>
  <c r="AO114" i="6" s="1"/>
  <c r="AL116" i="6" l="1"/>
  <c r="AN115" i="6"/>
  <c r="AO115" i="6" s="1"/>
  <c r="AL117" i="6" l="1"/>
  <c r="AN116" i="6"/>
  <c r="AO116" i="6" s="1"/>
  <c r="AL118" i="6" l="1"/>
  <c r="AN117" i="6"/>
  <c r="AO117" i="6" s="1"/>
  <c r="AL119" i="6" l="1"/>
  <c r="AN118" i="6"/>
  <c r="AO118" i="6" s="1"/>
  <c r="AL120" i="6" l="1"/>
  <c r="AN119" i="6"/>
  <c r="AO119" i="6" s="1"/>
  <c r="AL121" i="6" l="1"/>
  <c r="AN120" i="6"/>
  <c r="AO120" i="6" s="1"/>
  <c r="AL122" i="6" l="1"/>
  <c r="AN121" i="6"/>
  <c r="AO121" i="6" s="1"/>
  <c r="AL123" i="6" l="1"/>
  <c r="AN122" i="6"/>
  <c r="AO122" i="6" s="1"/>
  <c r="AL124" i="6" l="1"/>
  <c r="AN123" i="6"/>
  <c r="AO123" i="6" s="1"/>
  <c r="AL125" i="6" l="1"/>
  <c r="AN124" i="6"/>
  <c r="AO124" i="6" s="1"/>
  <c r="AL126" i="6" l="1"/>
  <c r="AN125" i="6"/>
  <c r="AO125" i="6" s="1"/>
  <c r="AL127" i="6" l="1"/>
  <c r="AN126" i="6"/>
  <c r="AO126" i="6" s="1"/>
  <c r="AL128" i="6" l="1"/>
  <c r="AN127" i="6"/>
  <c r="AO127" i="6" s="1"/>
  <c r="AL129" i="6" l="1"/>
  <c r="AN128" i="6"/>
  <c r="AO128" i="6" s="1"/>
  <c r="AL130" i="6" l="1"/>
  <c r="AN129" i="6"/>
  <c r="AO129" i="6" s="1"/>
  <c r="AL131" i="6" l="1"/>
  <c r="AN130" i="6"/>
  <c r="AO130" i="6" s="1"/>
  <c r="AL132" i="6" l="1"/>
  <c r="AN131" i="6"/>
  <c r="AO131" i="6" s="1"/>
  <c r="AL133" i="6" l="1"/>
  <c r="AN132" i="6"/>
  <c r="AO132" i="6" s="1"/>
  <c r="AL134" i="6" l="1"/>
  <c r="AN133" i="6"/>
  <c r="AO133" i="6" s="1"/>
  <c r="AL135" i="6" l="1"/>
  <c r="AN134" i="6"/>
  <c r="AO134" i="6" s="1"/>
  <c r="AL136" i="6" l="1"/>
  <c r="AN135" i="6"/>
  <c r="AO135" i="6" s="1"/>
  <c r="AL137" i="6" l="1"/>
  <c r="AN136" i="6"/>
  <c r="AO136" i="6" s="1"/>
  <c r="AL138" i="6" l="1"/>
  <c r="AN137" i="6"/>
  <c r="AO137" i="6" s="1"/>
  <c r="AL139" i="6" l="1"/>
  <c r="AN138" i="6"/>
  <c r="AO138" i="6" s="1"/>
  <c r="AL140" i="6" l="1"/>
  <c r="AN139" i="6"/>
  <c r="AO139" i="6" s="1"/>
  <c r="AL141" i="6" l="1"/>
  <c r="AN140" i="6"/>
  <c r="AO140" i="6" s="1"/>
  <c r="AL142" i="6" l="1"/>
  <c r="AN141" i="6"/>
  <c r="AO141" i="6" s="1"/>
  <c r="AL143" i="6" l="1"/>
  <c r="AN142" i="6"/>
  <c r="AO142" i="6" s="1"/>
  <c r="AL144" i="6" l="1"/>
  <c r="AN143" i="6"/>
  <c r="AO143" i="6" s="1"/>
  <c r="AL145" i="6" l="1"/>
  <c r="AN144" i="6"/>
  <c r="AO144" i="6" s="1"/>
  <c r="AL146" i="6" l="1"/>
  <c r="AN145" i="6"/>
  <c r="AO145" i="6" s="1"/>
  <c r="AL147" i="6" l="1"/>
  <c r="AN146" i="6"/>
  <c r="AO146" i="6" s="1"/>
  <c r="AL148" i="6" l="1"/>
  <c r="AN147" i="6"/>
  <c r="AO147" i="6" s="1"/>
  <c r="AL149" i="6" l="1"/>
  <c r="AN148" i="6"/>
  <c r="AO148" i="6" s="1"/>
  <c r="AL150" i="6" l="1"/>
  <c r="AN149" i="6"/>
  <c r="AO149" i="6" s="1"/>
  <c r="AL151" i="6" l="1"/>
  <c r="AN150" i="6"/>
  <c r="AO150" i="6" s="1"/>
  <c r="AL152" i="6" l="1"/>
  <c r="AN151" i="6"/>
  <c r="AO151" i="6" s="1"/>
  <c r="AL153" i="6" l="1"/>
  <c r="AN152" i="6"/>
  <c r="AO152" i="6" s="1"/>
  <c r="AL154" i="6" l="1"/>
  <c r="AN153" i="6"/>
  <c r="AO153" i="6" s="1"/>
  <c r="AL155" i="6" l="1"/>
  <c r="AN154" i="6"/>
  <c r="AO154" i="6" s="1"/>
  <c r="AL156" i="6" l="1"/>
  <c r="AN155" i="6"/>
  <c r="AO155" i="6" s="1"/>
  <c r="AL157" i="6" l="1"/>
  <c r="AN156" i="6"/>
  <c r="AO156" i="6" s="1"/>
  <c r="AL158" i="6" l="1"/>
  <c r="AN157" i="6"/>
  <c r="AO157" i="6" s="1"/>
  <c r="AL159" i="6" l="1"/>
  <c r="AN158" i="6"/>
  <c r="AO158" i="6" s="1"/>
  <c r="AL160" i="6" l="1"/>
  <c r="AN159" i="6"/>
  <c r="AO159" i="6" s="1"/>
  <c r="AL161" i="6" l="1"/>
  <c r="AN160" i="6"/>
  <c r="AO160" i="6" s="1"/>
  <c r="AL162" i="6" l="1"/>
  <c r="AN161" i="6"/>
  <c r="AO161" i="6" s="1"/>
  <c r="AL163" i="6" l="1"/>
  <c r="AN162" i="6"/>
  <c r="AO162" i="6" s="1"/>
  <c r="AL164" i="6" l="1"/>
  <c r="AN163" i="6"/>
  <c r="AO163" i="6" s="1"/>
  <c r="AL165" i="6" l="1"/>
  <c r="AN164" i="6"/>
  <c r="AO164" i="6" s="1"/>
  <c r="AL166" i="6" l="1"/>
  <c r="AN165" i="6"/>
  <c r="AO165" i="6" s="1"/>
  <c r="AL167" i="6" l="1"/>
  <c r="AN166" i="6"/>
  <c r="AO166" i="6" s="1"/>
  <c r="AL168" i="6" l="1"/>
  <c r="AN167" i="6"/>
  <c r="AO167" i="6" s="1"/>
  <c r="AL169" i="6" l="1"/>
  <c r="AN168" i="6"/>
  <c r="AO168" i="6" s="1"/>
  <c r="AL170" i="6" l="1"/>
  <c r="AN169" i="6"/>
  <c r="AO169" i="6" s="1"/>
  <c r="AL171" i="6" l="1"/>
  <c r="AN170" i="6"/>
  <c r="AO170" i="6" s="1"/>
  <c r="AL172" i="6" l="1"/>
  <c r="AN171" i="6"/>
  <c r="AO171" i="6" s="1"/>
  <c r="AL173" i="6" l="1"/>
  <c r="AN172" i="6"/>
  <c r="AO172" i="6" s="1"/>
  <c r="AL174" i="6" l="1"/>
  <c r="AN173" i="6"/>
  <c r="AO173" i="6" s="1"/>
  <c r="AL175" i="6" l="1"/>
  <c r="AN174" i="6"/>
  <c r="AO174" i="6" s="1"/>
  <c r="AL176" i="6" l="1"/>
  <c r="AN175" i="6"/>
  <c r="AO175" i="6" s="1"/>
  <c r="AL177" i="6" l="1"/>
  <c r="AN176" i="6"/>
  <c r="AO176" i="6" s="1"/>
  <c r="AL178" i="6" l="1"/>
  <c r="AN177" i="6"/>
  <c r="AO177" i="6" s="1"/>
  <c r="AL179" i="6" l="1"/>
  <c r="AN178" i="6"/>
  <c r="AO178" i="6" s="1"/>
  <c r="AL180" i="6" l="1"/>
  <c r="AN179" i="6"/>
  <c r="AO179" i="6" s="1"/>
  <c r="AL181" i="6" l="1"/>
  <c r="AN180" i="6"/>
  <c r="AO180" i="6" s="1"/>
  <c r="AL182" i="6" l="1"/>
  <c r="AN181" i="6"/>
  <c r="AO181" i="6" s="1"/>
  <c r="AL183" i="6" l="1"/>
  <c r="AN182" i="6"/>
  <c r="AO182" i="6" s="1"/>
  <c r="AL184" i="6" l="1"/>
  <c r="AN183" i="6"/>
  <c r="AO183" i="6" s="1"/>
  <c r="AL185" i="6" l="1"/>
  <c r="AN184" i="6"/>
  <c r="AO184" i="6" s="1"/>
  <c r="AL186" i="6" l="1"/>
  <c r="AN185" i="6"/>
  <c r="AO185" i="6" s="1"/>
  <c r="AL187" i="6" l="1"/>
  <c r="AN186" i="6"/>
  <c r="AO186" i="6" s="1"/>
  <c r="AL188" i="6" l="1"/>
  <c r="AN187" i="6"/>
  <c r="AO187" i="6" s="1"/>
  <c r="AL189" i="6" l="1"/>
  <c r="AN188" i="6"/>
  <c r="AO188" i="6" s="1"/>
  <c r="AL190" i="6" l="1"/>
  <c r="AN189" i="6"/>
  <c r="AO189" i="6" s="1"/>
  <c r="AL191" i="6" l="1"/>
  <c r="AN190" i="6"/>
  <c r="AO190" i="6" s="1"/>
  <c r="AL192" i="6" l="1"/>
  <c r="AN191" i="6"/>
  <c r="AO191" i="6" s="1"/>
  <c r="AL193" i="6" l="1"/>
  <c r="AN192" i="6"/>
  <c r="AO192" i="6" s="1"/>
  <c r="AL194" i="6" l="1"/>
  <c r="AN193" i="6"/>
  <c r="AO193" i="6" s="1"/>
  <c r="AL195" i="6" l="1"/>
  <c r="AN194" i="6"/>
  <c r="AO194" i="6" s="1"/>
  <c r="AL196" i="6" l="1"/>
  <c r="AN195" i="6"/>
  <c r="AO195" i="6" s="1"/>
  <c r="AL197" i="6" l="1"/>
  <c r="AN196" i="6"/>
  <c r="AO196" i="6" s="1"/>
  <c r="AL198" i="6" l="1"/>
  <c r="AN197" i="6"/>
  <c r="AO197" i="6" s="1"/>
  <c r="AL199" i="6" l="1"/>
  <c r="AN198" i="6"/>
  <c r="AO198" i="6" s="1"/>
  <c r="AL200" i="6" l="1"/>
  <c r="AN199" i="6"/>
  <c r="AO199" i="6" s="1"/>
  <c r="AL201" i="6" l="1"/>
  <c r="AN200" i="6"/>
  <c r="AO200" i="6" s="1"/>
  <c r="AL202" i="6" l="1"/>
  <c r="AN201" i="6"/>
  <c r="AO201" i="6" s="1"/>
  <c r="AL203" i="6" l="1"/>
  <c r="AN202" i="6"/>
  <c r="AO202" i="6" s="1"/>
  <c r="AL204" i="6" l="1"/>
  <c r="AN203" i="6"/>
  <c r="AO203" i="6" s="1"/>
  <c r="AL205" i="6" l="1"/>
  <c r="AN204" i="6"/>
  <c r="AO204" i="6" s="1"/>
  <c r="AL206" i="6" l="1"/>
  <c r="AN205" i="6"/>
  <c r="AO205" i="6" s="1"/>
  <c r="AL207" i="6" l="1"/>
  <c r="AN206" i="6"/>
  <c r="AO206" i="6" s="1"/>
  <c r="AL208" i="6" l="1"/>
  <c r="AN207" i="6"/>
  <c r="AO207" i="6" s="1"/>
  <c r="AL209" i="6" l="1"/>
  <c r="AN208" i="6"/>
  <c r="AO208" i="6" s="1"/>
  <c r="AL210" i="6" l="1"/>
  <c r="AN209" i="6"/>
  <c r="AO209" i="6" s="1"/>
  <c r="AL211" i="6" l="1"/>
  <c r="AN210" i="6"/>
  <c r="AO210" i="6" s="1"/>
  <c r="AL212" i="6" l="1"/>
  <c r="AN211" i="6"/>
  <c r="AO211" i="6" s="1"/>
  <c r="AL213" i="6" l="1"/>
  <c r="AN212" i="6"/>
  <c r="AO212" i="6" s="1"/>
  <c r="AL214" i="6" l="1"/>
  <c r="AN213" i="6"/>
  <c r="AO213" i="6" s="1"/>
  <c r="AL215" i="6" l="1"/>
  <c r="AN214" i="6"/>
  <c r="AO214" i="6" s="1"/>
  <c r="AL216" i="6" l="1"/>
  <c r="AN215" i="6"/>
  <c r="AO215" i="6" s="1"/>
  <c r="AL217" i="6" l="1"/>
  <c r="AN216" i="6"/>
  <c r="AO216" i="6" s="1"/>
  <c r="AL218" i="6" l="1"/>
  <c r="AN217" i="6"/>
  <c r="AO217" i="6" s="1"/>
  <c r="AL219" i="6" l="1"/>
  <c r="AN218" i="6"/>
  <c r="AO218" i="6" s="1"/>
  <c r="AL220" i="6" l="1"/>
  <c r="AN219" i="6"/>
  <c r="AO219" i="6" s="1"/>
  <c r="AL221" i="6" l="1"/>
  <c r="AN220" i="6"/>
  <c r="AO220" i="6" s="1"/>
  <c r="AL222" i="6" l="1"/>
  <c r="AN221" i="6"/>
  <c r="AO221" i="6" s="1"/>
  <c r="AL223" i="6" l="1"/>
  <c r="AN222" i="6"/>
  <c r="AO222" i="6" s="1"/>
  <c r="AL224" i="6" l="1"/>
  <c r="AN223" i="6"/>
  <c r="AO223" i="6" s="1"/>
  <c r="AL225" i="6" l="1"/>
  <c r="AN224" i="6"/>
  <c r="AO224" i="6" s="1"/>
  <c r="AL226" i="6" l="1"/>
  <c r="AN225" i="6"/>
  <c r="AO225" i="6" s="1"/>
  <c r="AL227" i="6" l="1"/>
  <c r="AN226" i="6"/>
  <c r="AO226" i="6" s="1"/>
  <c r="AL228" i="6" l="1"/>
  <c r="AN227" i="6"/>
  <c r="AO227" i="6" s="1"/>
  <c r="AL229" i="6" l="1"/>
  <c r="AN228" i="6"/>
  <c r="AO228" i="6" s="1"/>
  <c r="AL230" i="6" l="1"/>
  <c r="AN229" i="6"/>
  <c r="AO229" i="6" s="1"/>
  <c r="AL231" i="6" l="1"/>
  <c r="AN230" i="6"/>
  <c r="AO230" i="6" s="1"/>
  <c r="AL232" i="6" l="1"/>
  <c r="AN231" i="6"/>
  <c r="AO231" i="6" s="1"/>
  <c r="AL233" i="6" l="1"/>
  <c r="AN232" i="6"/>
  <c r="AO232" i="6" s="1"/>
  <c r="AL234" i="6" l="1"/>
  <c r="AN233" i="6"/>
  <c r="AO233" i="6" s="1"/>
  <c r="AL235" i="6" l="1"/>
  <c r="AN234" i="6"/>
  <c r="AO234" i="6" s="1"/>
  <c r="AL236" i="6" l="1"/>
  <c r="AN235" i="6"/>
  <c r="AO235" i="6" s="1"/>
  <c r="AL237" i="6" l="1"/>
  <c r="AN236" i="6"/>
  <c r="AO236" i="6" s="1"/>
  <c r="AL238" i="6" l="1"/>
  <c r="AN237" i="6"/>
  <c r="AO237" i="6" s="1"/>
  <c r="AL239" i="6" l="1"/>
  <c r="AN238" i="6"/>
  <c r="AO238" i="6" s="1"/>
  <c r="AL240" i="6" l="1"/>
  <c r="AN239" i="6"/>
  <c r="AO239" i="6" s="1"/>
  <c r="AL241" i="6" l="1"/>
  <c r="AN240" i="6"/>
  <c r="AO240" i="6" s="1"/>
  <c r="AL242" i="6" l="1"/>
  <c r="AN241" i="6"/>
  <c r="AO241" i="6" s="1"/>
  <c r="AL243" i="6" l="1"/>
  <c r="AN242" i="6"/>
  <c r="AO242" i="6" s="1"/>
  <c r="AL244" i="6" l="1"/>
  <c r="AN243" i="6"/>
  <c r="AO243" i="6" s="1"/>
  <c r="AL245" i="6" l="1"/>
  <c r="AN244" i="6"/>
  <c r="AO244" i="6" s="1"/>
  <c r="AL246" i="6" l="1"/>
  <c r="AN245" i="6"/>
  <c r="AO245" i="6" s="1"/>
  <c r="AL247" i="6" l="1"/>
  <c r="AN246" i="6"/>
  <c r="AO246" i="6" s="1"/>
  <c r="AL248" i="6" l="1"/>
  <c r="AN247" i="6"/>
  <c r="AO247" i="6" s="1"/>
  <c r="AL249" i="6" l="1"/>
  <c r="AN248" i="6"/>
  <c r="AO248" i="6" s="1"/>
  <c r="AL250" i="6" l="1"/>
  <c r="AN249" i="6"/>
  <c r="AO249" i="6" s="1"/>
  <c r="AL251" i="6" l="1"/>
  <c r="AN250" i="6"/>
  <c r="AO250" i="6" s="1"/>
  <c r="AL252" i="6" l="1"/>
  <c r="AN251" i="6"/>
  <c r="AO251" i="6" s="1"/>
  <c r="AL253" i="6" l="1"/>
  <c r="AN252" i="6"/>
  <c r="AO252" i="6" s="1"/>
  <c r="AL254" i="6" l="1"/>
  <c r="AN253" i="6"/>
  <c r="AO253" i="6" s="1"/>
  <c r="AL255" i="6" l="1"/>
  <c r="AN254" i="6"/>
  <c r="AO254" i="6" s="1"/>
  <c r="AL256" i="6" l="1"/>
  <c r="AN255" i="6"/>
  <c r="AO255" i="6" s="1"/>
  <c r="AL257" i="6" l="1"/>
  <c r="AN256" i="6"/>
  <c r="AO256" i="6" s="1"/>
  <c r="AL258" i="6" l="1"/>
  <c r="AN257" i="6"/>
  <c r="AO257" i="6" s="1"/>
  <c r="AL259" i="6" l="1"/>
  <c r="AN258" i="6"/>
  <c r="AO258" i="6" s="1"/>
  <c r="AL260" i="6" l="1"/>
  <c r="AN259" i="6"/>
  <c r="AO259" i="6" s="1"/>
  <c r="AL261" i="6" l="1"/>
  <c r="AN260" i="6"/>
  <c r="AO260" i="6" s="1"/>
  <c r="AL262" i="6" l="1"/>
  <c r="AN261" i="6"/>
  <c r="AO261" i="6" s="1"/>
  <c r="AL263" i="6" l="1"/>
  <c r="AN262" i="6"/>
  <c r="AO262" i="6" s="1"/>
  <c r="AL264" i="6" l="1"/>
  <c r="AN263" i="6"/>
  <c r="AO263" i="6" s="1"/>
  <c r="AL265" i="6" l="1"/>
  <c r="AN264" i="6"/>
  <c r="AO264" i="6" s="1"/>
  <c r="AL266" i="6" l="1"/>
  <c r="AN265" i="6"/>
  <c r="AO265" i="6" s="1"/>
  <c r="AL267" i="6" l="1"/>
  <c r="AN266" i="6"/>
  <c r="AO266" i="6" s="1"/>
  <c r="AL268" i="6" l="1"/>
  <c r="AN267" i="6"/>
  <c r="AO267" i="6" s="1"/>
  <c r="AL269" i="6" l="1"/>
  <c r="AN268" i="6"/>
  <c r="AO268" i="6" s="1"/>
  <c r="AL270" i="6" l="1"/>
  <c r="AN269" i="6"/>
  <c r="AO269" i="6" s="1"/>
  <c r="AL271" i="6" l="1"/>
  <c r="AN270" i="6"/>
  <c r="AO270" i="6" s="1"/>
  <c r="AL272" i="6" l="1"/>
  <c r="AN271" i="6"/>
  <c r="AO271" i="6" s="1"/>
  <c r="AL273" i="6" l="1"/>
  <c r="AN272" i="6"/>
  <c r="AO272" i="6" s="1"/>
  <c r="AL274" i="6" l="1"/>
  <c r="AN273" i="6"/>
  <c r="AO273" i="6" s="1"/>
  <c r="AL275" i="6" l="1"/>
  <c r="AN274" i="6"/>
  <c r="AO274" i="6" s="1"/>
  <c r="AL276" i="6" l="1"/>
  <c r="AN275" i="6"/>
  <c r="AO275" i="6" s="1"/>
  <c r="AL277" i="6" l="1"/>
  <c r="AN276" i="6"/>
  <c r="AO276" i="6" s="1"/>
  <c r="AL278" i="6" l="1"/>
  <c r="AN277" i="6"/>
  <c r="AO277" i="6" s="1"/>
  <c r="AL279" i="6" l="1"/>
  <c r="AN278" i="6"/>
  <c r="AO278" i="6" s="1"/>
  <c r="AL280" i="6" l="1"/>
  <c r="AN279" i="6"/>
  <c r="AO279" i="6" s="1"/>
  <c r="AL281" i="6" l="1"/>
  <c r="AN280" i="6"/>
  <c r="AO280" i="6" s="1"/>
  <c r="AL282" i="6" l="1"/>
  <c r="AN281" i="6"/>
  <c r="AO281" i="6" s="1"/>
  <c r="AL283" i="6" l="1"/>
  <c r="AN282" i="6"/>
  <c r="AO282" i="6" s="1"/>
  <c r="AL284" i="6" l="1"/>
  <c r="AN283" i="6"/>
  <c r="AO283" i="6" s="1"/>
  <c r="AL285" i="6" l="1"/>
  <c r="AN284" i="6"/>
  <c r="AO284" i="6" s="1"/>
  <c r="AL286" i="6" l="1"/>
  <c r="AN285" i="6"/>
  <c r="AO285" i="6" s="1"/>
  <c r="AL287" i="6" l="1"/>
  <c r="AN286" i="6"/>
  <c r="AO286" i="6" s="1"/>
  <c r="AL288" i="6" l="1"/>
  <c r="AN287" i="6"/>
  <c r="AO287" i="6" s="1"/>
  <c r="AL289" i="6" l="1"/>
  <c r="AN288" i="6"/>
  <c r="AO288" i="6" s="1"/>
  <c r="AL290" i="6" l="1"/>
  <c r="AN289" i="6"/>
  <c r="AO289" i="6" s="1"/>
  <c r="AL291" i="6" l="1"/>
  <c r="AN290" i="6"/>
  <c r="AO290" i="6" s="1"/>
  <c r="AL292" i="6" l="1"/>
  <c r="AN291" i="6"/>
  <c r="AO291" i="6" s="1"/>
  <c r="AL293" i="6" l="1"/>
  <c r="AN292" i="6"/>
  <c r="AO292" i="6" s="1"/>
  <c r="AL294" i="6" l="1"/>
  <c r="AN293" i="6"/>
  <c r="AO293" i="6" s="1"/>
  <c r="AL295" i="6" l="1"/>
  <c r="AN294" i="6"/>
  <c r="AO294" i="6" s="1"/>
  <c r="AL296" i="6" l="1"/>
  <c r="AN295" i="6"/>
  <c r="AO295" i="6" s="1"/>
  <c r="AL297" i="6" l="1"/>
  <c r="AN296" i="6"/>
  <c r="AO296" i="6" s="1"/>
  <c r="AL298" i="6" l="1"/>
  <c r="AN297" i="6"/>
  <c r="AO297" i="6" s="1"/>
  <c r="AL299" i="6" l="1"/>
  <c r="AN298" i="6"/>
  <c r="AO298" i="6" s="1"/>
  <c r="AL300" i="6" l="1"/>
  <c r="AN299" i="6"/>
  <c r="AO299" i="6" s="1"/>
  <c r="AL301" i="6" l="1"/>
  <c r="AN300" i="6"/>
  <c r="AO300" i="6" s="1"/>
  <c r="AL302" i="6" l="1"/>
  <c r="AN301" i="6"/>
  <c r="AO301" i="6" s="1"/>
  <c r="AL303" i="6" l="1"/>
  <c r="AN302" i="6"/>
  <c r="AO302" i="6" s="1"/>
  <c r="AL304" i="6" l="1"/>
  <c r="AN303" i="6"/>
  <c r="AO303" i="6" s="1"/>
  <c r="AL305" i="6" l="1"/>
  <c r="AN304" i="6"/>
  <c r="AO304" i="6" s="1"/>
  <c r="AL306" i="6" l="1"/>
  <c r="AN305" i="6"/>
  <c r="AO305" i="6" s="1"/>
  <c r="AL307" i="6" l="1"/>
  <c r="AN306" i="6"/>
  <c r="AO306" i="6" s="1"/>
  <c r="AL308" i="6" l="1"/>
  <c r="AN307" i="6"/>
  <c r="AO307" i="6" s="1"/>
  <c r="AL309" i="6" l="1"/>
  <c r="AN308" i="6"/>
  <c r="AO308" i="6" s="1"/>
  <c r="AL310" i="6" l="1"/>
  <c r="AN309" i="6"/>
  <c r="AO309" i="6" s="1"/>
  <c r="AL311" i="6" l="1"/>
  <c r="AN310" i="6"/>
  <c r="AO310" i="6" s="1"/>
  <c r="AL312" i="6" l="1"/>
  <c r="AN311" i="6"/>
  <c r="AO311" i="6" s="1"/>
  <c r="AL313" i="6" l="1"/>
  <c r="AN312" i="6"/>
  <c r="AO312" i="6" s="1"/>
  <c r="AL314" i="6" l="1"/>
  <c r="AN313" i="6"/>
  <c r="AO313" i="6" s="1"/>
  <c r="AL315" i="6" l="1"/>
  <c r="AN314" i="6"/>
  <c r="AO314" i="6" s="1"/>
  <c r="AL316" i="6" l="1"/>
  <c r="AN315" i="6"/>
  <c r="AO315" i="6" s="1"/>
  <c r="AL317" i="6" l="1"/>
  <c r="AN316" i="6"/>
  <c r="AO316" i="6" s="1"/>
  <c r="AL318" i="6" l="1"/>
  <c r="AN317" i="6"/>
  <c r="AO317" i="6" s="1"/>
  <c r="AL319" i="6" l="1"/>
  <c r="AN318" i="6"/>
  <c r="AO318" i="6" s="1"/>
  <c r="AL320" i="6" l="1"/>
  <c r="AN319" i="6"/>
  <c r="AO319" i="6" s="1"/>
  <c r="AL321" i="6" l="1"/>
  <c r="AN320" i="6"/>
  <c r="AO320" i="6" s="1"/>
  <c r="AL322" i="6" l="1"/>
  <c r="AN321" i="6"/>
  <c r="AO321" i="6" s="1"/>
  <c r="AL323" i="6" l="1"/>
  <c r="AN322" i="6"/>
  <c r="AO322" i="6" s="1"/>
  <c r="AL324" i="6" l="1"/>
  <c r="AN323" i="6"/>
  <c r="AO323" i="6" s="1"/>
  <c r="AL325" i="6" l="1"/>
  <c r="AN324" i="6"/>
  <c r="AO324" i="6" s="1"/>
  <c r="AL326" i="6" l="1"/>
  <c r="AN325" i="6"/>
  <c r="AO325" i="6" s="1"/>
  <c r="AL327" i="6" l="1"/>
  <c r="AN326" i="6"/>
  <c r="AO326" i="6" s="1"/>
  <c r="AL328" i="6" l="1"/>
  <c r="AN327" i="6"/>
  <c r="AO327" i="6" s="1"/>
  <c r="AL329" i="6" l="1"/>
  <c r="AN328" i="6"/>
  <c r="AO328" i="6" s="1"/>
  <c r="AL330" i="6" l="1"/>
  <c r="AN329" i="6"/>
  <c r="AO329" i="6" s="1"/>
  <c r="AL331" i="6" l="1"/>
  <c r="AN330" i="6"/>
  <c r="AO330" i="6" s="1"/>
  <c r="AL332" i="6" l="1"/>
  <c r="AN331" i="6"/>
  <c r="AO331" i="6" s="1"/>
  <c r="AL333" i="6" l="1"/>
  <c r="AN332" i="6"/>
  <c r="AO332" i="6" s="1"/>
  <c r="AL334" i="6" l="1"/>
  <c r="AN333" i="6"/>
  <c r="AO333" i="6" s="1"/>
  <c r="AL335" i="6" l="1"/>
  <c r="AN334" i="6"/>
  <c r="AO334" i="6" s="1"/>
  <c r="AL336" i="6" l="1"/>
  <c r="AN335" i="6"/>
  <c r="AO335" i="6" s="1"/>
  <c r="AL337" i="6" l="1"/>
  <c r="AN336" i="6"/>
  <c r="AO336" i="6" s="1"/>
  <c r="AL338" i="6" l="1"/>
  <c r="AN337" i="6"/>
  <c r="AO337" i="6" s="1"/>
  <c r="AL339" i="6" l="1"/>
  <c r="AN338" i="6"/>
  <c r="AO338" i="6" s="1"/>
  <c r="AL340" i="6" l="1"/>
  <c r="AN339" i="6"/>
  <c r="AO339" i="6" s="1"/>
  <c r="AL341" i="6" l="1"/>
  <c r="AN340" i="6"/>
  <c r="AO340" i="6" s="1"/>
  <c r="AL342" i="6" l="1"/>
  <c r="AN341" i="6"/>
  <c r="AO341" i="6" s="1"/>
  <c r="AL343" i="6" l="1"/>
  <c r="AN342" i="6"/>
  <c r="AO342" i="6" s="1"/>
  <c r="AL344" i="6" l="1"/>
  <c r="AN343" i="6"/>
  <c r="AO343" i="6" s="1"/>
  <c r="AL345" i="6" l="1"/>
  <c r="AN344" i="6"/>
  <c r="AO344" i="6" s="1"/>
  <c r="AL346" i="6" l="1"/>
  <c r="AN345" i="6"/>
  <c r="AO345" i="6" s="1"/>
  <c r="AL347" i="6" l="1"/>
  <c r="AN346" i="6"/>
  <c r="AO346" i="6" s="1"/>
  <c r="AL348" i="6" l="1"/>
  <c r="AN347" i="6"/>
  <c r="AO347" i="6" s="1"/>
  <c r="AL349" i="6" l="1"/>
  <c r="AN348" i="6"/>
  <c r="AO348" i="6" s="1"/>
  <c r="AL350" i="6" l="1"/>
  <c r="AN349" i="6"/>
  <c r="AO349" i="6" s="1"/>
  <c r="AL351" i="6" l="1"/>
  <c r="AN350" i="6"/>
  <c r="AO350" i="6" s="1"/>
  <c r="AL352" i="6" l="1"/>
  <c r="AN351" i="6"/>
  <c r="AO351" i="6" s="1"/>
  <c r="AL353" i="6" l="1"/>
  <c r="AN352" i="6"/>
  <c r="AO352" i="6" s="1"/>
  <c r="AL354" i="6" l="1"/>
  <c r="AN353" i="6"/>
  <c r="AO353" i="6" s="1"/>
  <c r="AL355" i="6" l="1"/>
  <c r="AN354" i="6"/>
  <c r="AO354" i="6" s="1"/>
  <c r="AL356" i="6" l="1"/>
  <c r="AN355" i="6"/>
  <c r="AO355" i="6" s="1"/>
  <c r="AL357" i="6" l="1"/>
  <c r="AN356" i="6"/>
  <c r="AO356" i="6" s="1"/>
  <c r="AL358" i="6" l="1"/>
  <c r="AN357" i="6"/>
  <c r="AO357" i="6" s="1"/>
  <c r="AL359" i="6" l="1"/>
  <c r="AN358" i="6"/>
  <c r="AO358" i="6" s="1"/>
  <c r="AL360" i="6" l="1"/>
  <c r="AN359" i="6"/>
  <c r="AO359" i="6" s="1"/>
  <c r="AL361" i="6" l="1"/>
  <c r="AN360" i="6"/>
  <c r="AO360" i="6" s="1"/>
  <c r="AL362" i="6" l="1"/>
  <c r="AN361" i="6"/>
  <c r="AO361" i="6" s="1"/>
  <c r="AL363" i="6" l="1"/>
  <c r="AN362" i="6"/>
  <c r="AO362" i="6" s="1"/>
  <c r="AL364" i="6" l="1"/>
  <c r="AN363" i="6"/>
  <c r="AO363" i="6" s="1"/>
  <c r="AL365" i="6" l="1"/>
  <c r="AN364" i="6"/>
  <c r="AO364" i="6" s="1"/>
  <c r="AL366" i="6" l="1"/>
  <c r="AN365" i="6"/>
  <c r="AO365" i="6" s="1"/>
  <c r="AL367" i="6" l="1"/>
  <c r="AN366" i="6"/>
  <c r="AO366" i="6" s="1"/>
  <c r="AL368" i="6" l="1"/>
  <c r="AN367" i="6"/>
  <c r="AO367" i="6" s="1"/>
  <c r="AL369" i="6" l="1"/>
  <c r="AN368" i="6"/>
  <c r="AO368" i="6" s="1"/>
  <c r="AL370" i="6" l="1"/>
  <c r="AN369" i="6"/>
  <c r="AO369" i="6" s="1"/>
  <c r="AL371" i="6" l="1"/>
  <c r="AN370" i="6"/>
  <c r="AO370" i="6" s="1"/>
  <c r="AL372" i="6" l="1"/>
  <c r="AN371" i="6"/>
  <c r="AO371" i="6" s="1"/>
  <c r="AL373" i="6" l="1"/>
  <c r="AN372" i="6"/>
  <c r="AO372" i="6" s="1"/>
  <c r="AL374" i="6" l="1"/>
  <c r="AN373" i="6"/>
  <c r="AO373" i="6" s="1"/>
  <c r="AL375" i="6" l="1"/>
  <c r="AN374" i="6"/>
  <c r="AO374" i="6" s="1"/>
  <c r="AL376" i="6" l="1"/>
  <c r="AN375" i="6"/>
  <c r="AO375" i="6" s="1"/>
  <c r="AL377" i="6" l="1"/>
  <c r="AN376" i="6"/>
  <c r="AO376" i="6" s="1"/>
  <c r="AL378" i="6" l="1"/>
  <c r="AN377" i="6"/>
  <c r="AO377" i="6" s="1"/>
  <c r="AL379" i="6" l="1"/>
  <c r="AN378" i="6"/>
  <c r="AO378" i="6" s="1"/>
  <c r="AL380" i="6" l="1"/>
  <c r="AN379" i="6"/>
  <c r="AO379" i="6" s="1"/>
  <c r="AL381" i="6" l="1"/>
  <c r="AN380" i="6"/>
  <c r="AO380" i="6" s="1"/>
  <c r="AL382" i="6" l="1"/>
  <c r="AN381" i="6"/>
  <c r="AO381" i="6" s="1"/>
  <c r="AL383" i="6" l="1"/>
  <c r="AN382" i="6"/>
  <c r="AO382" i="6" s="1"/>
  <c r="AL384" i="6" l="1"/>
  <c r="AN383" i="6"/>
  <c r="AO383" i="6" s="1"/>
  <c r="AL385" i="6" l="1"/>
  <c r="AN384" i="6"/>
  <c r="AO384" i="6" s="1"/>
  <c r="AL386" i="6" l="1"/>
  <c r="AN385" i="6"/>
  <c r="AO385" i="6" s="1"/>
  <c r="AL387" i="6" l="1"/>
  <c r="AN386" i="6"/>
  <c r="AO386" i="6" s="1"/>
  <c r="AL388" i="6" l="1"/>
  <c r="AN387" i="6"/>
  <c r="AO387" i="6" s="1"/>
  <c r="AL389" i="6" l="1"/>
  <c r="AN388" i="6"/>
  <c r="AO388" i="6" s="1"/>
  <c r="AL390" i="6" l="1"/>
  <c r="AN389" i="6"/>
  <c r="AO389" i="6" s="1"/>
  <c r="AL391" i="6" l="1"/>
  <c r="AN390" i="6"/>
  <c r="AO390" i="6" s="1"/>
  <c r="AN391" i="6" l="1"/>
  <c r="AO391" i="6" s="1"/>
  <c r="AL392" i="6"/>
  <c r="AN392" i="6" l="1"/>
  <c r="AO392" i="6" s="1"/>
  <c r="AL393" i="6"/>
  <c r="AL394" i="6" l="1"/>
  <c r="AN393" i="6"/>
  <c r="AO393" i="6" s="1"/>
  <c r="AL395" i="6" l="1"/>
  <c r="AN394" i="6"/>
  <c r="AO394" i="6" s="1"/>
  <c r="AL396" i="6" l="1"/>
  <c r="AN395" i="6"/>
  <c r="AO395" i="6" s="1"/>
  <c r="AN396" i="6" l="1"/>
  <c r="AO396" i="6" s="1"/>
  <c r="AL397" i="6"/>
  <c r="AL398" i="6" l="1"/>
  <c r="AN397" i="6"/>
  <c r="AO397" i="6" s="1"/>
  <c r="AN398" i="6" l="1"/>
  <c r="AO398" i="6" s="1"/>
  <c r="AL399" i="6"/>
  <c r="AN399" i="6" l="1"/>
  <c r="AO399" i="6" s="1"/>
  <c r="AL400" i="6"/>
  <c r="AN400" i="6" l="1"/>
  <c r="AO400" i="6" s="1"/>
  <c r="AL401" i="6"/>
  <c r="AL402" i="6" l="1"/>
  <c r="AN401" i="6"/>
  <c r="AO401" i="6" s="1"/>
  <c r="AN402" i="6" l="1"/>
  <c r="AO402" i="6" s="1"/>
  <c r="AL403" i="6"/>
  <c r="AL404" i="6" l="1"/>
  <c r="AN403" i="6"/>
  <c r="AO403" i="6" s="1"/>
  <c r="AN404" i="6" l="1"/>
  <c r="AO404" i="6" s="1"/>
  <c r="AL405" i="6"/>
  <c r="AL406" i="6" l="1"/>
  <c r="AN405" i="6"/>
  <c r="AO405" i="6" s="1"/>
  <c r="AN406" i="6" l="1"/>
  <c r="AO406" i="6" s="1"/>
  <c r="AL407" i="6"/>
  <c r="AL408" i="6" l="1"/>
  <c r="AN407" i="6"/>
  <c r="AO407" i="6" s="1"/>
  <c r="AN408" i="6" l="1"/>
  <c r="AO408" i="6" s="1"/>
  <c r="AL409" i="6"/>
  <c r="AL410" i="6" l="1"/>
  <c r="AN409" i="6"/>
  <c r="AO409" i="6" s="1"/>
  <c r="AN410" i="6" l="1"/>
  <c r="AO410" i="6" s="1"/>
  <c r="AL411" i="6"/>
  <c r="AL412" i="6" l="1"/>
  <c r="AN411" i="6"/>
  <c r="AO411" i="6" s="1"/>
  <c r="AN412" i="6" l="1"/>
  <c r="AO412" i="6" s="1"/>
  <c r="AL413" i="6"/>
  <c r="AL414" i="6" l="1"/>
  <c r="AN413" i="6"/>
  <c r="AO413" i="6" s="1"/>
  <c r="AN414" i="6" l="1"/>
  <c r="AO414" i="6" s="1"/>
  <c r="AL415" i="6"/>
  <c r="AL416" i="6" l="1"/>
  <c r="AN415" i="6"/>
  <c r="AO415" i="6" s="1"/>
  <c r="AN416" i="6" l="1"/>
  <c r="AO416" i="6" s="1"/>
  <c r="AL417" i="6"/>
  <c r="AL418" i="6" l="1"/>
  <c r="AN417" i="6"/>
  <c r="AO417" i="6" s="1"/>
  <c r="AN418" i="6" l="1"/>
  <c r="AO418" i="6" s="1"/>
  <c r="AL419" i="6"/>
  <c r="AL420" i="6" l="1"/>
  <c r="AN419" i="6"/>
  <c r="AO419" i="6" s="1"/>
  <c r="AN420" i="6" l="1"/>
  <c r="AO420" i="6" s="1"/>
  <c r="AL421" i="6"/>
  <c r="AL422" i="6" l="1"/>
  <c r="AN421" i="6"/>
  <c r="AO421" i="6" s="1"/>
  <c r="AN422" i="6" l="1"/>
  <c r="AO422" i="6" s="1"/>
  <c r="AL423" i="6"/>
  <c r="AL424" i="6" l="1"/>
  <c r="AN423" i="6"/>
  <c r="AO423" i="6" s="1"/>
  <c r="AN424" i="6" l="1"/>
  <c r="AO424" i="6" s="1"/>
  <c r="AL425" i="6"/>
  <c r="AL426" i="6" l="1"/>
  <c r="AN425" i="6"/>
  <c r="AO425" i="6" s="1"/>
  <c r="AN426" i="6" l="1"/>
  <c r="AO426" i="6" s="1"/>
  <c r="AL427" i="6"/>
  <c r="AL428" i="6" l="1"/>
  <c r="AN427" i="6"/>
  <c r="AO427" i="6" s="1"/>
  <c r="AN428" i="6" l="1"/>
  <c r="AO428" i="6" s="1"/>
  <c r="AL429" i="6"/>
  <c r="AL430" i="6" l="1"/>
  <c r="AN429" i="6"/>
  <c r="AO429" i="6" s="1"/>
  <c r="AN430" i="6" l="1"/>
  <c r="AO430" i="6" s="1"/>
  <c r="AL431" i="6"/>
  <c r="AN431" i="6" l="1"/>
  <c r="AO431" i="6" s="1"/>
  <c r="AL432" i="6"/>
  <c r="AN432" i="6" l="1"/>
  <c r="AO432" i="6" s="1"/>
  <c r="AL433" i="6"/>
  <c r="AL434" i="6" l="1"/>
  <c r="AN433" i="6"/>
  <c r="AO433" i="6" s="1"/>
  <c r="AN434" i="6" l="1"/>
  <c r="AO434" i="6" s="1"/>
  <c r="AL435" i="6"/>
  <c r="AL436" i="6" l="1"/>
  <c r="AN435" i="6"/>
  <c r="AO435" i="6" s="1"/>
  <c r="AL437" i="6" l="1"/>
  <c r="AN436" i="6"/>
  <c r="AO436" i="6" s="1"/>
  <c r="AL438" i="6" l="1"/>
  <c r="AN437" i="6"/>
  <c r="AO437" i="6" s="1"/>
  <c r="AL439" i="6" l="1"/>
  <c r="AN438" i="6"/>
  <c r="AO438" i="6" s="1"/>
  <c r="AL440" i="6" l="1"/>
  <c r="AN439" i="6"/>
  <c r="AO439" i="6" s="1"/>
  <c r="AL441" i="6" l="1"/>
  <c r="AN440" i="6"/>
  <c r="AO440" i="6" s="1"/>
  <c r="AL442" i="6" l="1"/>
  <c r="AN441" i="6"/>
  <c r="AO441" i="6" s="1"/>
  <c r="AL443" i="6" l="1"/>
  <c r="AN442" i="6"/>
  <c r="AO442" i="6" s="1"/>
  <c r="AL444" i="6" l="1"/>
  <c r="AN443" i="6"/>
  <c r="AO443" i="6" s="1"/>
  <c r="AL445" i="6" l="1"/>
  <c r="AN444" i="6"/>
  <c r="AO444" i="6" s="1"/>
  <c r="AL446" i="6" l="1"/>
  <c r="AN445" i="6"/>
  <c r="AO445" i="6" s="1"/>
  <c r="AL447" i="6" l="1"/>
  <c r="AN446" i="6"/>
  <c r="AO446" i="6" s="1"/>
  <c r="AL448" i="6" l="1"/>
  <c r="AN447" i="6"/>
  <c r="AO447" i="6" s="1"/>
  <c r="AL449" i="6" l="1"/>
  <c r="AN448" i="6"/>
  <c r="AO448" i="6" s="1"/>
  <c r="AL450" i="6" l="1"/>
  <c r="AN449" i="6"/>
  <c r="AO449" i="6" s="1"/>
  <c r="AL451" i="6" l="1"/>
  <c r="AN450" i="6"/>
  <c r="AO450" i="6" s="1"/>
  <c r="AL452" i="6" l="1"/>
  <c r="AN451" i="6"/>
  <c r="AO451" i="6" s="1"/>
  <c r="AL453" i="6" l="1"/>
  <c r="AN452" i="6"/>
  <c r="AO452" i="6" s="1"/>
  <c r="AL454" i="6" l="1"/>
  <c r="AN453" i="6"/>
  <c r="AO453" i="6" s="1"/>
  <c r="AL455" i="6" l="1"/>
  <c r="AN454" i="6"/>
  <c r="AO454" i="6" s="1"/>
  <c r="AL456" i="6" l="1"/>
  <c r="AN455" i="6"/>
  <c r="AO455" i="6" s="1"/>
  <c r="AL457" i="6" l="1"/>
  <c r="AN456" i="6"/>
  <c r="AO456" i="6" s="1"/>
  <c r="AL458" i="6" l="1"/>
  <c r="AN457" i="6"/>
  <c r="AO457" i="6" s="1"/>
  <c r="AL459" i="6" l="1"/>
  <c r="AN458" i="6"/>
  <c r="AO458" i="6" s="1"/>
  <c r="AL460" i="6" l="1"/>
  <c r="AN459" i="6"/>
  <c r="AO459" i="6" s="1"/>
  <c r="AL461" i="6" l="1"/>
  <c r="AN460" i="6"/>
  <c r="AO460" i="6" s="1"/>
  <c r="AL462" i="6" l="1"/>
  <c r="AN461" i="6"/>
  <c r="AO461" i="6" s="1"/>
  <c r="AL463" i="6" l="1"/>
  <c r="AN462" i="6"/>
  <c r="AO462" i="6" s="1"/>
  <c r="AL464" i="6" l="1"/>
  <c r="AN463" i="6"/>
  <c r="AO463" i="6" s="1"/>
  <c r="AL465" i="6" l="1"/>
  <c r="AN464" i="6"/>
  <c r="AO464" i="6" s="1"/>
  <c r="AL466" i="6" l="1"/>
  <c r="AN465" i="6"/>
  <c r="AO465" i="6" s="1"/>
  <c r="AL467" i="6" l="1"/>
  <c r="AN466" i="6"/>
  <c r="AO466" i="6" s="1"/>
  <c r="AL468" i="6" l="1"/>
  <c r="AN467" i="6"/>
  <c r="AO467" i="6" s="1"/>
  <c r="AL469" i="6" l="1"/>
  <c r="AN468" i="6"/>
  <c r="AO468" i="6" s="1"/>
  <c r="AL470" i="6" l="1"/>
  <c r="AN469" i="6"/>
  <c r="AO469" i="6" s="1"/>
  <c r="AL471" i="6" l="1"/>
  <c r="AN470" i="6"/>
  <c r="AO470" i="6" s="1"/>
  <c r="AL472" i="6" l="1"/>
  <c r="AN471" i="6"/>
  <c r="AO471" i="6" s="1"/>
  <c r="AL473" i="6" l="1"/>
  <c r="AN472" i="6"/>
  <c r="AO472" i="6" s="1"/>
  <c r="AL474" i="6" l="1"/>
  <c r="AN473" i="6"/>
  <c r="AO473" i="6" s="1"/>
  <c r="AL475" i="6" l="1"/>
  <c r="AN474" i="6"/>
  <c r="AO474" i="6" s="1"/>
  <c r="AL476" i="6" l="1"/>
  <c r="AN475" i="6"/>
  <c r="AO475" i="6" s="1"/>
  <c r="AL477" i="6" l="1"/>
  <c r="AN476" i="6"/>
  <c r="AO476" i="6" s="1"/>
  <c r="AL478" i="6" l="1"/>
  <c r="AN477" i="6"/>
  <c r="AO477" i="6" s="1"/>
  <c r="AL479" i="6" l="1"/>
  <c r="AN478" i="6"/>
  <c r="AO478" i="6" s="1"/>
  <c r="AL480" i="6" l="1"/>
  <c r="AN479" i="6"/>
  <c r="AO479" i="6" s="1"/>
  <c r="AL481" i="6" l="1"/>
  <c r="AN480" i="6"/>
  <c r="AO480" i="6" s="1"/>
  <c r="AL482" i="6" l="1"/>
  <c r="AN481" i="6"/>
  <c r="AO481" i="6" s="1"/>
  <c r="AL483" i="6" l="1"/>
  <c r="AN482" i="6"/>
  <c r="AO482" i="6" s="1"/>
  <c r="AL484" i="6" l="1"/>
  <c r="AN483" i="6"/>
  <c r="AO483" i="6" s="1"/>
  <c r="AL485" i="6" l="1"/>
  <c r="AN484" i="6"/>
  <c r="AO484" i="6" s="1"/>
  <c r="AL486" i="6" l="1"/>
  <c r="AN485" i="6"/>
  <c r="AO485" i="6" s="1"/>
  <c r="AL487" i="6" l="1"/>
  <c r="AN486" i="6"/>
  <c r="AO486" i="6" s="1"/>
  <c r="AL488" i="6" l="1"/>
  <c r="AN487" i="6"/>
  <c r="AO487" i="6" s="1"/>
  <c r="AL489" i="6" l="1"/>
  <c r="AN488" i="6"/>
  <c r="AO488" i="6" s="1"/>
  <c r="AL490" i="6" l="1"/>
  <c r="AN489" i="6"/>
  <c r="AO489" i="6" s="1"/>
  <c r="AL491" i="6" l="1"/>
  <c r="AN490" i="6"/>
  <c r="AO490" i="6" s="1"/>
  <c r="AL492" i="6" l="1"/>
  <c r="AN491" i="6"/>
  <c r="AO491" i="6" s="1"/>
  <c r="AL493" i="6" l="1"/>
  <c r="AN492" i="6"/>
  <c r="AO492" i="6" s="1"/>
  <c r="AL494" i="6" l="1"/>
  <c r="AN493" i="6"/>
  <c r="AO493" i="6" s="1"/>
  <c r="AN494" i="6" l="1"/>
  <c r="AO494" i="6" s="1"/>
  <c r="AL495" i="6"/>
  <c r="AL496" i="6" l="1"/>
  <c r="AN495" i="6"/>
  <c r="AO495" i="6" s="1"/>
  <c r="AL497" i="6" l="1"/>
  <c r="AN496" i="6"/>
  <c r="AO496" i="6" s="1"/>
  <c r="AL498" i="6" l="1"/>
  <c r="AN497" i="6"/>
  <c r="AO497" i="6" s="1"/>
  <c r="AL499" i="6" l="1"/>
  <c r="AN498" i="6"/>
  <c r="AO498" i="6" s="1"/>
  <c r="AL500" i="6" l="1"/>
  <c r="AN499" i="6"/>
  <c r="AO499" i="6" s="1"/>
  <c r="AL501" i="6" l="1"/>
  <c r="AN500" i="6"/>
  <c r="AO500" i="6" s="1"/>
  <c r="AL502" i="6" l="1"/>
  <c r="AN501" i="6"/>
  <c r="AO501" i="6" s="1"/>
  <c r="AL503" i="6" l="1"/>
  <c r="AN502" i="6"/>
  <c r="AO502" i="6" s="1"/>
  <c r="AL504" i="6" l="1"/>
  <c r="AN503" i="6"/>
  <c r="AO503" i="6" s="1"/>
  <c r="AL505" i="6" l="1"/>
  <c r="AN504" i="6"/>
  <c r="AO504" i="6" s="1"/>
  <c r="AL506" i="6" l="1"/>
  <c r="AN505" i="6"/>
  <c r="AO505" i="6" s="1"/>
  <c r="AN506" i="6" l="1"/>
  <c r="AO506" i="6" s="1"/>
  <c r="AL507" i="6"/>
  <c r="AL508" i="6" l="1"/>
  <c r="AN507" i="6"/>
  <c r="AO507" i="6" s="1"/>
  <c r="AL509" i="6" l="1"/>
  <c r="AN508" i="6"/>
  <c r="AO508" i="6" s="1"/>
  <c r="AL510" i="6" l="1"/>
  <c r="AN509" i="6"/>
  <c r="AO509" i="6" s="1"/>
  <c r="AL511" i="6" l="1"/>
  <c r="AN510" i="6"/>
  <c r="AO510" i="6" s="1"/>
  <c r="AL512" i="6" l="1"/>
  <c r="AN511" i="6"/>
  <c r="AO511" i="6" s="1"/>
  <c r="AL513" i="6" l="1"/>
  <c r="AN512" i="6"/>
  <c r="AO512" i="6" s="1"/>
  <c r="AL514" i="6" l="1"/>
  <c r="AN513" i="6"/>
  <c r="AO513" i="6" s="1"/>
  <c r="AL515" i="6" l="1"/>
  <c r="AN514" i="6"/>
  <c r="AO514" i="6" s="1"/>
  <c r="AL516" i="6" l="1"/>
  <c r="AN515" i="6"/>
  <c r="AO515" i="6" s="1"/>
  <c r="AL517" i="6" l="1"/>
  <c r="AN516" i="6"/>
  <c r="AO516" i="6" s="1"/>
  <c r="AL518" i="6" l="1"/>
  <c r="AN517" i="6"/>
  <c r="AO517" i="6" s="1"/>
  <c r="AL519" i="6" l="1"/>
  <c r="AN518" i="6"/>
  <c r="AO518" i="6" s="1"/>
  <c r="AL520" i="6" l="1"/>
  <c r="AN519" i="6"/>
  <c r="AO519" i="6" s="1"/>
  <c r="AL521" i="6" l="1"/>
  <c r="AN520" i="6"/>
  <c r="AO520" i="6" s="1"/>
  <c r="AL522" i="6" l="1"/>
  <c r="AN521" i="6"/>
  <c r="AO521" i="6" s="1"/>
  <c r="AL523" i="6" l="1"/>
  <c r="AN522" i="6"/>
  <c r="AO522" i="6" s="1"/>
  <c r="AL524" i="6" l="1"/>
  <c r="AN523" i="6"/>
  <c r="AO523" i="6" s="1"/>
  <c r="AL525" i="6" l="1"/>
  <c r="AN524" i="6"/>
  <c r="AO524" i="6" s="1"/>
  <c r="AL526" i="6" l="1"/>
  <c r="AN525" i="6"/>
  <c r="AO525" i="6" s="1"/>
  <c r="AL527" i="6" l="1"/>
  <c r="AN526" i="6"/>
  <c r="AO526" i="6" s="1"/>
  <c r="AL528" i="6" l="1"/>
  <c r="AN527" i="6"/>
  <c r="AO527" i="6" s="1"/>
  <c r="AL529" i="6" l="1"/>
  <c r="AN528" i="6"/>
  <c r="AO528" i="6" s="1"/>
  <c r="AL530" i="6" l="1"/>
  <c r="AN529" i="6"/>
  <c r="AO529" i="6" s="1"/>
  <c r="AL531" i="6" l="1"/>
  <c r="AN530" i="6"/>
  <c r="AO530" i="6" s="1"/>
  <c r="AL532" i="6" l="1"/>
  <c r="AN531" i="6"/>
  <c r="AO531" i="6" s="1"/>
  <c r="AL533" i="6" l="1"/>
  <c r="AN532" i="6"/>
  <c r="AO532" i="6" s="1"/>
  <c r="AL534" i="6" l="1"/>
  <c r="AN533" i="6"/>
  <c r="AO533" i="6" s="1"/>
  <c r="AL535" i="6" l="1"/>
  <c r="AN534" i="6"/>
  <c r="AO534" i="6" s="1"/>
  <c r="AL536" i="6" l="1"/>
  <c r="AN535" i="6"/>
  <c r="AO535" i="6" s="1"/>
  <c r="AL537" i="6" l="1"/>
  <c r="AN536" i="6"/>
  <c r="AO536" i="6" s="1"/>
  <c r="AL538" i="6" l="1"/>
  <c r="AN537" i="6"/>
  <c r="AO537" i="6" s="1"/>
  <c r="AL539" i="6" l="1"/>
  <c r="AN538" i="6"/>
  <c r="AO538" i="6" s="1"/>
  <c r="AL540" i="6" l="1"/>
  <c r="AN539" i="6"/>
  <c r="AO539" i="6" s="1"/>
  <c r="AL541" i="6" l="1"/>
  <c r="AN540" i="6"/>
  <c r="AO540" i="6" s="1"/>
  <c r="AL542" i="6" l="1"/>
  <c r="AN541" i="6"/>
  <c r="AO541" i="6" s="1"/>
  <c r="AL543" i="6" l="1"/>
  <c r="AN542" i="6"/>
  <c r="AO542" i="6" s="1"/>
  <c r="AL544" i="6" l="1"/>
  <c r="AN543" i="6"/>
  <c r="AO543" i="6" s="1"/>
  <c r="AL545" i="6" l="1"/>
  <c r="AN544" i="6"/>
  <c r="AO544" i="6" s="1"/>
  <c r="AL546" i="6" l="1"/>
  <c r="AN545" i="6"/>
  <c r="AO545" i="6" s="1"/>
  <c r="AL547" i="6" l="1"/>
  <c r="AN546" i="6"/>
  <c r="AO546" i="6" s="1"/>
  <c r="AN547" i="6" l="1"/>
  <c r="AO547" i="6" s="1"/>
  <c r="AL548" i="6"/>
  <c r="AL549" i="6" l="1"/>
  <c r="AN548" i="6"/>
  <c r="AO548" i="6" s="1"/>
  <c r="AL550" i="6" l="1"/>
  <c r="AN549" i="6"/>
  <c r="AO549" i="6" s="1"/>
  <c r="AL551" i="6" l="1"/>
  <c r="AN550" i="6"/>
  <c r="AO550" i="6" s="1"/>
  <c r="AL552" i="6" l="1"/>
  <c r="AN551" i="6"/>
  <c r="AO551" i="6" s="1"/>
  <c r="AL553" i="6" l="1"/>
  <c r="AN552" i="6"/>
  <c r="AO552" i="6" s="1"/>
  <c r="AL554" i="6" l="1"/>
  <c r="AN553" i="6"/>
  <c r="AO553" i="6" s="1"/>
  <c r="AL555" i="6" l="1"/>
  <c r="AN554" i="6"/>
  <c r="AO554" i="6" s="1"/>
  <c r="AN555" i="6" l="1"/>
  <c r="AO555" i="6" s="1"/>
  <c r="AL556" i="6"/>
  <c r="AL557" i="6" l="1"/>
  <c r="AN556" i="6"/>
  <c r="AO556" i="6" s="1"/>
  <c r="AL558" i="6" l="1"/>
  <c r="AN557" i="6"/>
  <c r="AO557" i="6" s="1"/>
  <c r="AL559" i="6" l="1"/>
  <c r="AN558" i="6"/>
  <c r="AO558" i="6" s="1"/>
  <c r="AN559" i="6" l="1"/>
  <c r="AO559" i="6" s="1"/>
  <c r="AL560" i="6"/>
  <c r="AL561" i="6" l="1"/>
  <c r="AN560" i="6"/>
  <c r="AO560" i="6" s="1"/>
  <c r="AL562" i="6" l="1"/>
  <c r="AN561" i="6"/>
  <c r="AO561" i="6" s="1"/>
  <c r="AL563" i="6" l="1"/>
  <c r="AN562" i="6"/>
  <c r="AO562" i="6" s="1"/>
  <c r="AL564" i="6" l="1"/>
  <c r="AN563" i="6"/>
  <c r="AO563" i="6" s="1"/>
  <c r="AL565" i="6" l="1"/>
  <c r="AN564" i="6"/>
  <c r="AO564" i="6" s="1"/>
  <c r="AL566" i="6" l="1"/>
  <c r="AN565" i="6"/>
  <c r="AO565" i="6" s="1"/>
  <c r="AL567" i="6" l="1"/>
  <c r="AN566" i="6"/>
  <c r="AO566" i="6" s="1"/>
  <c r="AN567" i="6" l="1"/>
  <c r="AO567" i="6" s="1"/>
  <c r="AL568" i="6"/>
  <c r="AL569" i="6" l="1"/>
  <c r="AN568" i="6"/>
  <c r="AO568" i="6" s="1"/>
  <c r="AL570" i="6" l="1"/>
  <c r="AN569" i="6"/>
  <c r="AO569" i="6" s="1"/>
  <c r="AL571" i="6" l="1"/>
  <c r="AN570" i="6"/>
  <c r="AO570" i="6" s="1"/>
  <c r="AL572" i="6" l="1"/>
  <c r="AN571" i="6"/>
  <c r="AO571" i="6" s="1"/>
  <c r="AL573" i="6" l="1"/>
  <c r="AN572" i="6"/>
  <c r="AO572" i="6" s="1"/>
  <c r="AL574" i="6" l="1"/>
  <c r="AN573" i="6"/>
  <c r="AO573" i="6" s="1"/>
  <c r="AL575" i="6" l="1"/>
  <c r="AN574" i="6"/>
  <c r="AO574" i="6" s="1"/>
  <c r="AL576" i="6" l="1"/>
  <c r="AN575" i="6"/>
  <c r="AO575" i="6" s="1"/>
  <c r="AL577" i="6" l="1"/>
  <c r="AN576" i="6"/>
  <c r="AO576" i="6" s="1"/>
  <c r="AL578" i="6" l="1"/>
  <c r="AN577" i="6"/>
  <c r="AO577" i="6" s="1"/>
  <c r="AL579" i="6" l="1"/>
  <c r="AN578" i="6"/>
  <c r="AO578" i="6" s="1"/>
  <c r="AL580" i="6" l="1"/>
  <c r="AN579" i="6"/>
  <c r="AO579" i="6" s="1"/>
  <c r="AL581" i="6" l="1"/>
  <c r="AN580" i="6"/>
  <c r="AO580" i="6" s="1"/>
  <c r="AL582" i="6" l="1"/>
  <c r="AN581" i="6"/>
  <c r="AO581" i="6" s="1"/>
  <c r="AL583" i="6" l="1"/>
  <c r="AN582" i="6"/>
  <c r="AO582" i="6" s="1"/>
  <c r="AN583" i="6" l="1"/>
  <c r="AO583" i="6" s="1"/>
  <c r="AL584" i="6"/>
  <c r="AL585" i="6" l="1"/>
  <c r="AN584" i="6"/>
  <c r="AO584" i="6" s="1"/>
  <c r="AL586" i="6" l="1"/>
  <c r="AN585" i="6"/>
  <c r="AO585" i="6" s="1"/>
  <c r="AL587" i="6" l="1"/>
  <c r="AN586" i="6"/>
  <c r="AO586" i="6" s="1"/>
  <c r="AL588" i="6" l="1"/>
  <c r="AN587" i="6"/>
  <c r="AO587" i="6" s="1"/>
  <c r="AN588" i="6" l="1"/>
  <c r="AO588" i="6" s="1"/>
  <c r="AL589" i="6"/>
  <c r="AL590" i="6" l="1"/>
  <c r="AN589" i="6"/>
  <c r="AO589" i="6" s="1"/>
  <c r="AN590" i="6" l="1"/>
  <c r="AO590" i="6" s="1"/>
  <c r="AL591" i="6"/>
  <c r="AL592" i="6" l="1"/>
  <c r="AN591" i="6"/>
  <c r="AO591" i="6" s="1"/>
  <c r="AN592" i="6" l="1"/>
  <c r="AO592" i="6" s="1"/>
  <c r="AL593" i="6"/>
  <c r="AL594" i="6" l="1"/>
  <c r="AN593" i="6"/>
  <c r="AO593" i="6" s="1"/>
  <c r="AL595" i="6" l="1"/>
  <c r="AN594" i="6"/>
  <c r="AO594" i="6" s="1"/>
  <c r="AL596" i="6" l="1"/>
  <c r="AN595" i="6"/>
  <c r="AO595" i="6" s="1"/>
  <c r="AL597" i="6" l="1"/>
  <c r="AN596" i="6"/>
  <c r="AO596" i="6" s="1"/>
  <c r="AL598" i="6" l="1"/>
  <c r="AN597" i="6"/>
  <c r="AO597" i="6" s="1"/>
  <c r="AL599" i="6" l="1"/>
  <c r="AN598" i="6"/>
  <c r="AO598" i="6" s="1"/>
  <c r="AL600" i="6" l="1"/>
  <c r="AN599" i="6"/>
  <c r="AO599" i="6" s="1"/>
  <c r="AL601" i="6" l="1"/>
  <c r="AN600" i="6"/>
  <c r="AO600" i="6" s="1"/>
  <c r="AL602" i="6" l="1"/>
  <c r="AN601" i="6"/>
  <c r="AO601" i="6" s="1"/>
  <c r="AL603" i="6" l="1"/>
  <c r="AN602" i="6"/>
  <c r="AO602" i="6" s="1"/>
  <c r="AL604" i="6" l="1"/>
  <c r="AN603" i="6"/>
  <c r="AO603" i="6" s="1"/>
  <c r="AL605" i="6" l="1"/>
  <c r="AN604" i="6"/>
  <c r="AO604" i="6" s="1"/>
  <c r="AN605" i="6" l="1"/>
  <c r="AO605" i="6" s="1"/>
  <c r="AL606" i="6"/>
  <c r="AL607" i="6" l="1"/>
  <c r="AN606" i="6"/>
  <c r="AO606" i="6" s="1"/>
  <c r="AL608" i="6" l="1"/>
  <c r="AN607" i="6"/>
  <c r="AO607" i="6" s="1"/>
  <c r="AN608" i="6" l="1"/>
  <c r="AO608" i="6" s="1"/>
  <c r="AL609" i="6"/>
  <c r="AL610" i="6" l="1"/>
  <c r="AN609" i="6"/>
  <c r="AO609" i="6" s="1"/>
  <c r="AN610" i="6" l="1"/>
  <c r="AO610" i="6" s="1"/>
  <c r="AL611" i="6"/>
  <c r="AL612" i="6" l="1"/>
  <c r="AN611" i="6"/>
  <c r="AO611" i="6" s="1"/>
  <c r="AN612" i="6" l="1"/>
  <c r="AO612" i="6" s="1"/>
  <c r="AL613" i="6"/>
  <c r="AL614" i="6" l="1"/>
  <c r="AN613" i="6"/>
  <c r="AO613" i="6" s="1"/>
  <c r="AN614" i="6" l="1"/>
  <c r="AO614" i="6" s="1"/>
  <c r="AL615" i="6"/>
  <c r="AL616" i="6" l="1"/>
  <c r="AN615" i="6"/>
  <c r="AO615" i="6" s="1"/>
  <c r="AN616" i="6" l="1"/>
  <c r="AO616" i="6" s="1"/>
  <c r="AL617" i="6"/>
  <c r="AL618" i="6" l="1"/>
  <c r="AN617" i="6"/>
  <c r="AO617" i="6" s="1"/>
  <c r="AN618" i="6" l="1"/>
  <c r="AO618" i="6" s="1"/>
  <c r="AL619" i="6"/>
  <c r="AL620" i="6" l="1"/>
  <c r="AN619" i="6"/>
  <c r="AO619" i="6" s="1"/>
  <c r="AN620" i="6" l="1"/>
  <c r="AO620" i="6" s="1"/>
  <c r="AL621" i="6"/>
  <c r="AL622" i="6" l="1"/>
  <c r="AN621" i="6"/>
  <c r="AO621" i="6" s="1"/>
  <c r="AL623" i="6" l="1"/>
  <c r="AN622" i="6"/>
  <c r="AO622" i="6" s="1"/>
  <c r="AL624" i="6" l="1"/>
  <c r="AN623" i="6"/>
  <c r="AO623" i="6" s="1"/>
  <c r="AL625" i="6" l="1"/>
  <c r="AN624" i="6"/>
  <c r="AO624" i="6" s="1"/>
  <c r="AL626" i="6" l="1"/>
  <c r="AN625" i="6"/>
  <c r="AO625" i="6" s="1"/>
  <c r="AL627" i="6" l="1"/>
  <c r="AN626" i="6"/>
  <c r="AO626" i="6" s="1"/>
  <c r="AL628" i="6" l="1"/>
  <c r="AN627" i="6"/>
  <c r="AO627" i="6" s="1"/>
  <c r="AL629" i="6" l="1"/>
  <c r="AN628" i="6"/>
  <c r="AO628" i="6" s="1"/>
  <c r="AL630" i="6" l="1"/>
  <c r="AN629" i="6"/>
  <c r="AO629" i="6" s="1"/>
  <c r="AL631" i="6" l="1"/>
  <c r="AN630" i="6"/>
  <c r="AO630" i="6" s="1"/>
  <c r="AL632" i="6" l="1"/>
  <c r="AN631" i="6"/>
  <c r="AO631" i="6" s="1"/>
  <c r="AL633" i="6" l="1"/>
  <c r="AN632" i="6"/>
  <c r="AO632" i="6" s="1"/>
  <c r="AL634" i="6" l="1"/>
  <c r="AN633" i="6"/>
  <c r="AO633" i="6" s="1"/>
  <c r="AL635" i="6" l="1"/>
  <c r="AN634" i="6"/>
  <c r="AO634" i="6" s="1"/>
  <c r="AL636" i="6" l="1"/>
  <c r="AN635" i="6"/>
  <c r="AO635" i="6" s="1"/>
  <c r="AL637" i="6" l="1"/>
  <c r="AN636" i="6"/>
  <c r="AO636" i="6" s="1"/>
  <c r="AL638" i="6" l="1"/>
  <c r="AN637" i="6"/>
  <c r="AO637" i="6" s="1"/>
  <c r="AL639" i="6" l="1"/>
  <c r="AN638" i="6"/>
  <c r="AO638" i="6" s="1"/>
  <c r="AL640" i="6" l="1"/>
  <c r="AN639" i="6"/>
  <c r="AO639" i="6" s="1"/>
  <c r="AL641" i="6" l="1"/>
  <c r="AN640" i="6"/>
  <c r="AO640" i="6" s="1"/>
  <c r="AL642" i="6" l="1"/>
  <c r="AN641" i="6"/>
  <c r="AO641" i="6" s="1"/>
  <c r="AL643" i="6" l="1"/>
  <c r="AN642" i="6"/>
  <c r="AO642" i="6" s="1"/>
  <c r="AN643" i="6" l="1"/>
  <c r="AO643" i="6" s="1"/>
  <c r="AL644" i="6"/>
  <c r="AL645" i="6" l="1"/>
  <c r="AN644" i="6"/>
  <c r="AO644" i="6" s="1"/>
  <c r="AL646" i="6" l="1"/>
  <c r="AN645" i="6"/>
  <c r="AO645" i="6" s="1"/>
  <c r="AL647" i="6" l="1"/>
  <c r="AN646" i="6"/>
  <c r="AO646" i="6" s="1"/>
  <c r="AL648" i="6" l="1"/>
  <c r="AN647" i="6"/>
  <c r="AO647" i="6" s="1"/>
  <c r="AL649" i="6" l="1"/>
  <c r="AN648" i="6"/>
  <c r="AO648" i="6" s="1"/>
  <c r="AL650" i="6" l="1"/>
  <c r="AN649" i="6"/>
  <c r="AO649" i="6" s="1"/>
  <c r="AL651" i="6" l="1"/>
  <c r="AN650" i="6"/>
  <c r="AO650" i="6" s="1"/>
  <c r="AN651" i="6" l="1"/>
  <c r="AO651" i="6" s="1"/>
  <c r="AL652" i="6"/>
  <c r="AL653" i="6" l="1"/>
  <c r="AN652" i="6"/>
  <c r="AO652" i="6" s="1"/>
  <c r="AL654" i="6" l="1"/>
  <c r="AN653" i="6"/>
  <c r="AO653" i="6" s="1"/>
  <c r="AL655" i="6" l="1"/>
  <c r="AN654" i="6"/>
  <c r="AO654" i="6" s="1"/>
  <c r="AL656" i="6" l="1"/>
  <c r="AN655" i="6"/>
  <c r="AO655" i="6" s="1"/>
  <c r="AL657" i="6" l="1"/>
  <c r="AN656" i="6"/>
  <c r="AO656" i="6" s="1"/>
  <c r="AL658" i="6" l="1"/>
  <c r="AN657" i="6"/>
  <c r="AO657" i="6" s="1"/>
  <c r="AL659" i="6" l="1"/>
  <c r="AN658" i="6"/>
  <c r="AO658" i="6" s="1"/>
  <c r="AL660" i="6" l="1"/>
  <c r="AN659" i="6"/>
  <c r="AO659" i="6" s="1"/>
  <c r="AL661" i="6" l="1"/>
  <c r="AN660" i="6"/>
  <c r="AO660" i="6" s="1"/>
  <c r="AL662" i="6" l="1"/>
  <c r="AN661" i="6"/>
  <c r="AO661" i="6" s="1"/>
  <c r="AL663" i="6" l="1"/>
  <c r="AN662" i="6"/>
  <c r="AO662" i="6" s="1"/>
  <c r="AL664" i="6" l="1"/>
  <c r="AN663" i="6"/>
  <c r="AO663" i="6" s="1"/>
  <c r="AL665" i="6" l="1"/>
  <c r="AN664" i="6"/>
  <c r="AO664" i="6" s="1"/>
  <c r="AL666" i="6" l="1"/>
  <c r="AN665" i="6"/>
  <c r="AO665" i="6" s="1"/>
  <c r="AL667" i="6" l="1"/>
  <c r="AN666" i="6"/>
  <c r="AO666" i="6" s="1"/>
  <c r="AL668" i="6" l="1"/>
  <c r="AN667" i="6"/>
  <c r="AO667" i="6" s="1"/>
  <c r="AL669" i="6" l="1"/>
  <c r="AN668" i="6"/>
  <c r="AO668" i="6" s="1"/>
  <c r="AL670" i="6" l="1"/>
  <c r="AN669" i="6"/>
  <c r="AO669" i="6" s="1"/>
  <c r="AL671" i="6" l="1"/>
  <c r="AN670" i="6"/>
  <c r="AO670" i="6" s="1"/>
  <c r="AL672" i="6" l="1"/>
  <c r="AN671" i="6"/>
  <c r="AO671" i="6" s="1"/>
  <c r="AL673" i="6" l="1"/>
  <c r="AN672" i="6"/>
  <c r="AO672" i="6" s="1"/>
  <c r="AL674" i="6" l="1"/>
  <c r="AN673" i="6"/>
  <c r="AO673" i="6" s="1"/>
  <c r="AN674" i="6" l="1"/>
  <c r="AO674" i="6" s="1"/>
  <c r="AL675" i="6"/>
  <c r="AL676" i="6" l="1"/>
  <c r="AN675" i="6"/>
  <c r="AO675" i="6" s="1"/>
  <c r="AL677" i="6" l="1"/>
  <c r="AN676" i="6"/>
  <c r="AO676" i="6" s="1"/>
  <c r="AL678" i="6" l="1"/>
  <c r="AN677" i="6"/>
  <c r="AO677" i="6" s="1"/>
  <c r="AL679" i="6" l="1"/>
  <c r="AN678" i="6"/>
  <c r="AO678" i="6" s="1"/>
  <c r="AL680" i="6" l="1"/>
  <c r="AN679" i="6"/>
  <c r="AO679" i="6" s="1"/>
  <c r="AL681" i="6" l="1"/>
  <c r="AN680" i="6"/>
  <c r="AO680" i="6" s="1"/>
  <c r="AL682" i="6" l="1"/>
  <c r="AN681" i="6"/>
  <c r="AO681" i="6" s="1"/>
  <c r="AL683" i="6" l="1"/>
  <c r="AN682" i="6"/>
  <c r="AO682" i="6" s="1"/>
  <c r="AN683" i="6" l="1"/>
  <c r="AO683" i="6" s="1"/>
  <c r="AL684" i="6"/>
  <c r="AL685" i="6" l="1"/>
  <c r="AN684" i="6"/>
  <c r="AO684" i="6" s="1"/>
  <c r="AL686" i="6" l="1"/>
  <c r="AN685" i="6"/>
  <c r="AO685" i="6" s="1"/>
  <c r="AN686" i="6" l="1"/>
  <c r="AO686" i="6" s="1"/>
  <c r="AL687" i="6"/>
  <c r="AL688" i="6" l="1"/>
  <c r="AN687" i="6"/>
  <c r="AO687" i="6" s="1"/>
  <c r="AL689" i="6" l="1"/>
  <c r="AN688" i="6"/>
  <c r="AO688" i="6" s="1"/>
  <c r="AL690" i="6" l="1"/>
  <c r="AN689" i="6"/>
  <c r="AO689" i="6" s="1"/>
  <c r="AL691" i="6" l="1"/>
  <c r="AN690" i="6"/>
  <c r="AO690" i="6" s="1"/>
  <c r="AL692" i="6" l="1"/>
  <c r="AN691" i="6"/>
  <c r="AO691" i="6" s="1"/>
  <c r="AL693" i="6" l="1"/>
  <c r="AN692" i="6"/>
  <c r="AO692" i="6" s="1"/>
  <c r="AL694" i="6" l="1"/>
  <c r="AN693" i="6"/>
  <c r="AO693" i="6" s="1"/>
  <c r="AL695" i="6" l="1"/>
  <c r="AN694" i="6"/>
  <c r="AO694" i="6" s="1"/>
  <c r="AL696" i="6" l="1"/>
  <c r="AN695" i="6"/>
  <c r="AO695" i="6" s="1"/>
  <c r="AL697" i="6" l="1"/>
  <c r="AN696" i="6"/>
  <c r="AO696" i="6" s="1"/>
  <c r="AL698" i="6" l="1"/>
  <c r="AN697" i="6"/>
  <c r="AO697" i="6" s="1"/>
  <c r="AL699" i="6" l="1"/>
  <c r="AN698" i="6"/>
  <c r="AO698" i="6" s="1"/>
  <c r="AL700" i="6" l="1"/>
  <c r="AN699" i="6"/>
  <c r="AO699" i="6" s="1"/>
  <c r="AL701" i="6" l="1"/>
  <c r="AN700" i="6"/>
  <c r="AO700" i="6" s="1"/>
  <c r="AL702" i="6" l="1"/>
  <c r="AN701" i="6"/>
  <c r="AO701" i="6" s="1"/>
  <c r="AL703" i="6" l="1"/>
  <c r="AN702" i="6"/>
  <c r="AO702" i="6" s="1"/>
  <c r="AL704" i="6" l="1"/>
  <c r="AN703" i="6"/>
  <c r="AO703" i="6" s="1"/>
  <c r="AL705" i="6" l="1"/>
  <c r="AN704" i="6"/>
  <c r="AO704" i="6" s="1"/>
  <c r="AL706" i="6" l="1"/>
  <c r="AN705" i="6"/>
  <c r="AO705" i="6" s="1"/>
  <c r="AL707" i="6" l="1"/>
  <c r="AN706" i="6"/>
  <c r="AO706" i="6" s="1"/>
  <c r="AL708" i="6" l="1"/>
  <c r="AN707" i="6"/>
  <c r="AO707" i="6" s="1"/>
  <c r="AL709" i="6" l="1"/>
  <c r="AN708" i="6"/>
  <c r="AO708" i="6" s="1"/>
  <c r="AL710" i="6" l="1"/>
  <c r="AN709" i="6"/>
  <c r="AO709" i="6" s="1"/>
  <c r="AL711" i="6" l="1"/>
  <c r="AN710" i="6"/>
  <c r="AO710" i="6" s="1"/>
  <c r="AN711" i="6" l="1"/>
  <c r="AO711" i="6" s="1"/>
  <c r="AL712" i="6"/>
  <c r="AL713" i="6" l="1"/>
  <c r="AN712" i="6"/>
  <c r="AO712" i="6" s="1"/>
  <c r="AL714" i="6" l="1"/>
  <c r="AN713" i="6"/>
  <c r="AO713" i="6" s="1"/>
  <c r="AL715" i="6" l="1"/>
  <c r="AN714" i="6"/>
  <c r="AO714" i="6" s="1"/>
  <c r="AL716" i="6" l="1"/>
  <c r="AN715" i="6"/>
  <c r="AO715" i="6" s="1"/>
  <c r="AL717" i="6" l="1"/>
  <c r="AN716" i="6"/>
  <c r="AO716" i="6" s="1"/>
  <c r="AL718" i="6" l="1"/>
  <c r="AN717" i="6"/>
  <c r="AO717" i="6" s="1"/>
  <c r="AL719" i="6" l="1"/>
  <c r="AN718" i="6"/>
  <c r="AO718" i="6" s="1"/>
  <c r="AL720" i="6" l="1"/>
  <c r="AN719" i="6"/>
  <c r="AO719" i="6" s="1"/>
  <c r="AL721" i="6" l="1"/>
  <c r="AN720" i="6"/>
  <c r="AO720" i="6" s="1"/>
  <c r="AL722" i="6" l="1"/>
  <c r="AN721" i="6"/>
  <c r="AO721" i="6" s="1"/>
  <c r="AL723" i="6" l="1"/>
  <c r="AN722" i="6"/>
  <c r="AO722" i="6" s="1"/>
  <c r="AL724" i="6" l="1"/>
  <c r="AN723" i="6"/>
  <c r="AO723" i="6" s="1"/>
  <c r="AL725" i="6" l="1"/>
  <c r="AN724" i="6"/>
  <c r="AO724" i="6" s="1"/>
  <c r="AL726" i="6" l="1"/>
  <c r="AN725" i="6"/>
  <c r="AO725" i="6" s="1"/>
  <c r="AL727" i="6" l="1"/>
  <c r="AN726" i="6"/>
  <c r="AO726" i="6" s="1"/>
  <c r="AL728" i="6" l="1"/>
  <c r="AN727" i="6"/>
  <c r="AO727" i="6" s="1"/>
  <c r="AL729" i="6" l="1"/>
  <c r="AN728" i="6"/>
  <c r="AO728" i="6" s="1"/>
  <c r="AL730" i="6" l="1"/>
  <c r="AN729" i="6"/>
  <c r="AO729" i="6" s="1"/>
  <c r="AL731" i="6" l="1"/>
  <c r="AN730" i="6"/>
  <c r="AO730" i="6" s="1"/>
  <c r="AL732" i="6" l="1"/>
  <c r="AN731" i="6"/>
  <c r="AO731" i="6" s="1"/>
  <c r="AL733" i="6" l="1"/>
  <c r="AN732" i="6"/>
  <c r="AO732" i="6" s="1"/>
  <c r="AL734" i="6" l="1"/>
  <c r="AN733" i="6"/>
  <c r="AO733" i="6" s="1"/>
  <c r="AL735" i="6" l="1"/>
  <c r="AN734" i="6"/>
  <c r="AO734" i="6" s="1"/>
  <c r="AL736" i="6" l="1"/>
  <c r="AN735" i="6"/>
  <c r="AO735" i="6" s="1"/>
  <c r="AL737" i="6" l="1"/>
  <c r="AN736" i="6"/>
  <c r="AO736" i="6" s="1"/>
  <c r="AL738" i="6" l="1"/>
  <c r="AN737" i="6"/>
  <c r="AO737" i="6" s="1"/>
  <c r="AL739" i="6" l="1"/>
  <c r="AN738" i="6"/>
  <c r="AO738" i="6" s="1"/>
  <c r="AL740" i="6" l="1"/>
  <c r="AN739" i="6"/>
  <c r="AO739" i="6" s="1"/>
  <c r="AL741" i="6" l="1"/>
  <c r="AN740" i="6"/>
  <c r="AO740" i="6" s="1"/>
  <c r="AN741" i="6" l="1"/>
  <c r="AO741" i="6" s="1"/>
  <c r="AL742" i="6"/>
  <c r="AL743" i="6" l="1"/>
  <c r="AN742" i="6"/>
  <c r="AO742" i="6" s="1"/>
  <c r="AN743" i="6" l="1"/>
  <c r="AO743" i="6" s="1"/>
  <c r="AL744" i="6"/>
  <c r="AN744" i="6" l="1"/>
  <c r="AO744" i="6" s="1"/>
  <c r="AL745" i="6"/>
  <c r="AL746" i="6" l="1"/>
  <c r="AN745" i="6"/>
  <c r="AO745" i="6" s="1"/>
  <c r="AL747" i="6" l="1"/>
  <c r="AN746" i="6"/>
  <c r="AO746" i="6" s="1"/>
  <c r="AN747" i="6" l="1"/>
  <c r="AO747" i="6" s="1"/>
  <c r="AL748" i="6"/>
  <c r="AL749" i="6" l="1"/>
  <c r="AN748" i="6"/>
  <c r="AO748" i="6" s="1"/>
  <c r="AL750" i="6" l="1"/>
  <c r="AN749" i="6"/>
  <c r="AO749" i="6" s="1"/>
  <c r="AL751" i="6" l="1"/>
  <c r="AN750" i="6"/>
  <c r="AO750" i="6" s="1"/>
  <c r="AL752" i="6" l="1"/>
  <c r="AN751" i="6"/>
  <c r="AO751" i="6" s="1"/>
  <c r="AL753" i="6" l="1"/>
  <c r="AN752" i="6"/>
  <c r="AO752" i="6" s="1"/>
  <c r="AL754" i="6" l="1"/>
  <c r="AN753" i="6"/>
  <c r="AO753" i="6" s="1"/>
  <c r="AL755" i="6" l="1"/>
  <c r="AN754" i="6"/>
  <c r="AO754" i="6" s="1"/>
  <c r="AN755" i="6" l="1"/>
  <c r="AO755" i="6" s="1"/>
  <c r="AL756" i="6"/>
  <c r="AL757" i="6" l="1"/>
  <c r="AN756" i="6"/>
  <c r="AO756" i="6" s="1"/>
  <c r="AL758" i="6" l="1"/>
  <c r="AN757" i="6"/>
  <c r="AO757" i="6" s="1"/>
  <c r="AL759" i="6" l="1"/>
  <c r="AN758" i="6"/>
  <c r="AO758" i="6" s="1"/>
  <c r="AN759" i="6" l="1"/>
  <c r="AO759" i="6" s="1"/>
  <c r="AL760" i="6"/>
  <c r="AL761" i="6" l="1"/>
  <c r="AN760" i="6"/>
  <c r="AO760" i="6" s="1"/>
  <c r="AL762" i="6" l="1"/>
  <c r="AN761" i="6"/>
  <c r="AO761" i="6" s="1"/>
  <c r="AL763" i="6" l="1"/>
  <c r="AN762" i="6"/>
  <c r="AO762" i="6" s="1"/>
  <c r="AL764" i="6" l="1"/>
  <c r="AN763" i="6"/>
  <c r="AO763" i="6" s="1"/>
  <c r="AL765" i="6" l="1"/>
  <c r="AN764" i="6"/>
  <c r="AO764" i="6" s="1"/>
  <c r="AL766" i="6" l="1"/>
  <c r="AN765" i="6"/>
  <c r="AO765" i="6" s="1"/>
  <c r="AL767" i="6" l="1"/>
  <c r="AN766" i="6"/>
  <c r="AO766" i="6" s="1"/>
  <c r="AN767" i="6" l="1"/>
  <c r="AO767" i="6" s="1"/>
  <c r="AL768" i="6"/>
  <c r="AL769" i="6" l="1"/>
  <c r="AN768" i="6"/>
  <c r="AO768" i="6" s="1"/>
  <c r="AL770" i="6" l="1"/>
  <c r="AN769" i="6"/>
  <c r="AO769" i="6" s="1"/>
  <c r="AL771" i="6" l="1"/>
  <c r="AN770" i="6"/>
  <c r="AO770" i="6" s="1"/>
  <c r="AL772" i="6" l="1"/>
  <c r="AN771" i="6"/>
  <c r="AO771" i="6" s="1"/>
  <c r="AL773" i="6" l="1"/>
  <c r="AN772" i="6"/>
  <c r="AO772" i="6" s="1"/>
  <c r="AL774" i="6" l="1"/>
  <c r="AN773" i="6"/>
  <c r="AO773" i="6" s="1"/>
  <c r="AL775" i="6" l="1"/>
  <c r="AN774" i="6"/>
  <c r="AO774" i="6" s="1"/>
  <c r="AN775" i="6" l="1"/>
  <c r="AO775" i="6" s="1"/>
  <c r="AL776" i="6"/>
  <c r="AL777" i="6" l="1"/>
  <c r="AN776" i="6"/>
  <c r="AO776" i="6" s="1"/>
  <c r="AL778" i="6" l="1"/>
  <c r="AN777" i="6"/>
  <c r="AO777" i="6" s="1"/>
  <c r="AL779" i="6" l="1"/>
  <c r="AN778" i="6"/>
  <c r="AO778" i="6" s="1"/>
  <c r="AL780" i="6" l="1"/>
  <c r="AN779" i="6"/>
  <c r="AO779" i="6" s="1"/>
  <c r="AL781" i="6" l="1"/>
  <c r="AN780" i="6"/>
  <c r="AO780" i="6" s="1"/>
  <c r="AL782" i="6" l="1"/>
  <c r="AN781" i="6"/>
  <c r="AO781" i="6" s="1"/>
  <c r="AL783" i="6" l="1"/>
  <c r="AN782" i="6"/>
  <c r="AO782" i="6" s="1"/>
  <c r="AL784" i="6" l="1"/>
  <c r="AN783" i="6"/>
  <c r="AO783" i="6" s="1"/>
  <c r="AL785" i="6" l="1"/>
  <c r="AN784" i="6"/>
  <c r="AO784" i="6" s="1"/>
  <c r="AL786" i="6" l="1"/>
  <c r="AN785" i="6"/>
  <c r="AO785" i="6" s="1"/>
  <c r="AL787" i="6" l="1"/>
  <c r="AN786" i="6"/>
  <c r="AO786" i="6" s="1"/>
  <c r="AL788" i="6" l="1"/>
  <c r="AN787" i="6"/>
  <c r="AO787" i="6" s="1"/>
  <c r="AL789" i="6" l="1"/>
  <c r="AN788" i="6"/>
  <c r="AO788" i="6" s="1"/>
  <c r="AL790" i="6" l="1"/>
  <c r="AN789" i="6"/>
  <c r="AO789" i="6" s="1"/>
  <c r="AL791" i="6" l="1"/>
  <c r="AN790" i="6"/>
  <c r="AO790" i="6" s="1"/>
  <c r="AL792" i="6" l="1"/>
  <c r="AN791" i="6"/>
  <c r="AO791" i="6" s="1"/>
  <c r="AL793" i="6" l="1"/>
  <c r="AN792" i="6"/>
  <c r="AO792" i="6" s="1"/>
  <c r="AL794" i="6" l="1"/>
  <c r="AN793" i="6"/>
  <c r="AO793" i="6" s="1"/>
  <c r="AL795" i="6" l="1"/>
  <c r="AN794" i="6"/>
  <c r="AO794" i="6" s="1"/>
  <c r="AN795" i="6" l="1"/>
  <c r="AO795" i="6" s="1"/>
  <c r="AL796" i="6"/>
  <c r="AL797" i="6" l="1"/>
  <c r="AN796" i="6"/>
  <c r="AO796" i="6" s="1"/>
  <c r="AL798" i="6" l="1"/>
  <c r="AN797" i="6"/>
  <c r="AO797" i="6" s="1"/>
  <c r="AL799" i="6" l="1"/>
  <c r="AN798" i="6"/>
  <c r="AO798" i="6" s="1"/>
  <c r="AL800" i="6" l="1"/>
  <c r="AN799" i="6"/>
  <c r="AO799" i="6" s="1"/>
  <c r="AL801" i="6" l="1"/>
  <c r="AN800" i="6"/>
  <c r="AO800" i="6" s="1"/>
  <c r="AL802" i="6" l="1"/>
  <c r="AN801" i="6"/>
  <c r="AO801" i="6" s="1"/>
  <c r="AL803" i="6" l="1"/>
  <c r="AN802" i="6"/>
  <c r="AO802" i="6" s="1"/>
  <c r="AL804" i="6" l="1"/>
  <c r="AN803" i="6"/>
  <c r="AO803" i="6" s="1"/>
  <c r="AL805" i="6" l="1"/>
  <c r="AN804" i="6"/>
  <c r="AO804" i="6" s="1"/>
  <c r="AL806" i="6" l="1"/>
  <c r="AN805" i="6"/>
  <c r="AO805" i="6" s="1"/>
  <c r="AL807" i="6" l="1"/>
  <c r="AN806" i="6"/>
  <c r="AO806" i="6" s="1"/>
  <c r="AL808" i="6" l="1"/>
  <c r="AN807" i="6"/>
  <c r="AO807" i="6" s="1"/>
  <c r="AL809" i="6" l="1"/>
  <c r="AN808" i="6"/>
  <c r="AO808" i="6" s="1"/>
  <c r="AL810" i="6" l="1"/>
  <c r="AN809" i="6"/>
  <c r="AO809" i="6" s="1"/>
  <c r="AL811" i="6" l="1"/>
  <c r="AN810" i="6"/>
  <c r="AO810" i="6" s="1"/>
  <c r="AL812" i="6" l="1"/>
  <c r="AN811" i="6"/>
  <c r="AO811" i="6" s="1"/>
  <c r="AL813" i="6" l="1"/>
  <c r="AN812" i="6"/>
  <c r="AO812" i="6" s="1"/>
  <c r="AL814" i="6" l="1"/>
  <c r="AN813" i="6"/>
  <c r="AO813" i="6" s="1"/>
  <c r="AL815" i="6" l="1"/>
  <c r="AN814" i="6"/>
  <c r="AO814" i="6" s="1"/>
  <c r="AL816" i="6" l="1"/>
  <c r="AN815" i="6"/>
  <c r="AO815" i="6" s="1"/>
  <c r="AN816" i="6" l="1"/>
  <c r="AO816" i="6" s="1"/>
  <c r="AL817" i="6"/>
  <c r="AL818" i="6" l="1"/>
  <c r="AN817" i="6"/>
  <c r="AO817" i="6" s="1"/>
  <c r="AL819" i="6" l="1"/>
  <c r="AN818" i="6"/>
  <c r="AO818" i="6" s="1"/>
  <c r="AL820" i="6" l="1"/>
  <c r="AN819" i="6"/>
  <c r="AO819" i="6" s="1"/>
  <c r="AL821" i="6" l="1"/>
  <c r="AN820" i="6"/>
  <c r="AO820" i="6" s="1"/>
  <c r="AL822" i="6" l="1"/>
  <c r="AN821" i="6"/>
  <c r="AO821" i="6" s="1"/>
  <c r="AL823" i="6" l="1"/>
  <c r="AN822" i="6"/>
  <c r="AO822" i="6" s="1"/>
  <c r="AL824" i="6" l="1"/>
  <c r="AN823" i="6"/>
  <c r="AO823" i="6" s="1"/>
  <c r="AN824" i="6" l="1"/>
  <c r="AO824" i="6" s="1"/>
  <c r="AL825" i="6"/>
  <c r="AL826" i="6" l="1"/>
  <c r="AN825" i="6"/>
  <c r="AO825" i="6" s="1"/>
  <c r="AL827" i="6" l="1"/>
  <c r="AN826" i="6"/>
  <c r="AO826" i="6" s="1"/>
  <c r="AL828" i="6" l="1"/>
  <c r="AN827" i="6"/>
  <c r="AO827" i="6" s="1"/>
  <c r="AL829" i="6" l="1"/>
  <c r="AN828" i="6"/>
  <c r="AO828" i="6" s="1"/>
  <c r="AL830" i="6" l="1"/>
  <c r="AN829" i="6"/>
  <c r="AO829" i="6" s="1"/>
  <c r="AL831" i="6" l="1"/>
  <c r="AN830" i="6"/>
  <c r="AO830" i="6" s="1"/>
  <c r="AL832" i="6" l="1"/>
  <c r="AN831" i="6"/>
  <c r="AO831" i="6" s="1"/>
  <c r="AL833" i="6" l="1"/>
  <c r="AN832" i="6"/>
  <c r="AO832" i="6" s="1"/>
  <c r="AL834" i="6" l="1"/>
  <c r="AN833" i="6"/>
  <c r="AO833" i="6" s="1"/>
  <c r="AL835" i="6" l="1"/>
  <c r="AN834" i="6"/>
  <c r="AO834" i="6" s="1"/>
  <c r="AL836" i="6" l="1"/>
  <c r="AN835" i="6"/>
  <c r="AO835" i="6" s="1"/>
  <c r="AL837" i="6" l="1"/>
  <c r="AN836" i="6"/>
  <c r="AO836" i="6" s="1"/>
  <c r="AL838" i="6" l="1"/>
  <c r="AN837" i="6"/>
  <c r="AO837" i="6" s="1"/>
  <c r="AN838" i="6" l="1"/>
  <c r="AO838" i="6" s="1"/>
  <c r="AL839" i="6"/>
  <c r="AL840" i="6" l="1"/>
  <c r="AN839" i="6"/>
  <c r="AO839" i="6" s="1"/>
  <c r="AL841" i="6" l="1"/>
  <c r="AN840" i="6"/>
  <c r="AO840" i="6" s="1"/>
  <c r="AL842" i="6" l="1"/>
  <c r="AN841" i="6"/>
  <c r="AO841" i="6" s="1"/>
  <c r="AL843" i="6" l="1"/>
  <c r="AN842" i="6"/>
  <c r="AO842" i="6" s="1"/>
  <c r="AL844" i="6" l="1"/>
  <c r="AN843" i="6"/>
  <c r="AO843" i="6" s="1"/>
  <c r="AL845" i="6" l="1"/>
  <c r="AN844" i="6"/>
  <c r="AO844" i="6" s="1"/>
  <c r="AL846" i="6" l="1"/>
  <c r="AN845" i="6"/>
  <c r="AO845" i="6" s="1"/>
  <c r="AL847" i="6" l="1"/>
  <c r="AN846" i="6"/>
  <c r="AO846" i="6" s="1"/>
  <c r="AL848" i="6" l="1"/>
  <c r="AN847" i="6"/>
  <c r="AO847" i="6" s="1"/>
  <c r="AN848" i="6" l="1"/>
  <c r="AO848" i="6" s="1"/>
  <c r="AL849" i="6"/>
  <c r="AN849" i="6" l="1"/>
  <c r="AO849" i="6" s="1"/>
  <c r="AL850" i="6"/>
  <c r="AL851" i="6" l="1"/>
  <c r="AN850" i="6"/>
  <c r="AO850" i="6" s="1"/>
  <c r="AL852" i="6" l="1"/>
  <c r="AN851" i="6"/>
  <c r="AO851" i="6" s="1"/>
  <c r="AL853" i="6" l="1"/>
  <c r="AN852" i="6"/>
  <c r="AO852" i="6" s="1"/>
  <c r="AL854" i="6" l="1"/>
  <c r="AN853" i="6"/>
  <c r="AO853" i="6" s="1"/>
  <c r="AL855" i="6" l="1"/>
  <c r="AN854" i="6"/>
  <c r="AO854" i="6" s="1"/>
  <c r="AL856" i="6" l="1"/>
  <c r="AN855" i="6"/>
  <c r="AO855" i="6" s="1"/>
  <c r="AN856" i="6" l="1"/>
  <c r="AO856" i="6" s="1"/>
  <c r="AL857" i="6"/>
  <c r="AL858" i="6" l="1"/>
  <c r="AN857" i="6"/>
  <c r="AO857" i="6" s="1"/>
  <c r="AL859" i="6" l="1"/>
  <c r="AN858" i="6"/>
  <c r="AO858" i="6" s="1"/>
  <c r="AL860" i="6" l="1"/>
  <c r="AN859" i="6"/>
  <c r="AO859" i="6" s="1"/>
  <c r="AL861" i="6" l="1"/>
  <c r="AN860" i="6"/>
  <c r="AO860" i="6" s="1"/>
  <c r="AL862" i="6" l="1"/>
  <c r="AN861" i="6"/>
  <c r="AO861" i="6" s="1"/>
  <c r="AL863" i="6" l="1"/>
  <c r="AN862" i="6"/>
  <c r="AO862" i="6" s="1"/>
  <c r="AL864" i="6" l="1"/>
  <c r="AN863" i="6"/>
  <c r="AO863" i="6" s="1"/>
  <c r="AL865" i="6" l="1"/>
  <c r="AN864" i="6"/>
  <c r="AO864" i="6" s="1"/>
  <c r="AL866" i="6" l="1"/>
  <c r="AN865" i="6"/>
  <c r="AO865" i="6" s="1"/>
  <c r="AL867" i="6" l="1"/>
  <c r="AN866" i="6"/>
  <c r="AO866" i="6" s="1"/>
  <c r="AL868" i="6" l="1"/>
  <c r="AN867" i="6"/>
  <c r="AO867" i="6" s="1"/>
  <c r="AL869" i="6" l="1"/>
  <c r="AN868" i="6"/>
  <c r="AO868" i="6" s="1"/>
  <c r="AL870" i="6" l="1"/>
  <c r="AN869" i="6"/>
  <c r="AO869" i="6" s="1"/>
  <c r="AL871" i="6" l="1"/>
  <c r="AN870" i="6"/>
  <c r="AO870" i="6" s="1"/>
  <c r="AL872" i="6" l="1"/>
  <c r="AN871" i="6"/>
  <c r="AO871" i="6" s="1"/>
  <c r="AL873" i="6" l="1"/>
  <c r="AN872" i="6"/>
  <c r="AO872" i="6" s="1"/>
  <c r="AL874" i="6" l="1"/>
  <c r="AN873" i="6"/>
  <c r="AO873" i="6" s="1"/>
  <c r="AL875" i="6" l="1"/>
  <c r="AN874" i="6"/>
  <c r="AO874" i="6" s="1"/>
  <c r="AL876" i="6" l="1"/>
  <c r="AN875" i="6"/>
  <c r="AO875" i="6" s="1"/>
  <c r="AL877" i="6" l="1"/>
  <c r="AN876" i="6"/>
  <c r="AO876" i="6" s="1"/>
  <c r="AL878" i="6" l="1"/>
  <c r="AN877" i="6"/>
  <c r="AO877" i="6" s="1"/>
  <c r="AN878" i="6" l="1"/>
  <c r="AO878" i="6" s="1"/>
  <c r="AL879" i="6"/>
  <c r="AN879" i="6" l="1"/>
  <c r="AO879" i="6" s="1"/>
  <c r="AL880" i="6"/>
  <c r="AL881" i="6" l="1"/>
  <c r="AN880" i="6"/>
  <c r="AO880" i="6" s="1"/>
  <c r="AL882" i="6" l="1"/>
  <c r="AN881" i="6"/>
  <c r="AO881" i="6" s="1"/>
  <c r="AL883" i="6" l="1"/>
  <c r="AN882" i="6"/>
  <c r="AO882" i="6" s="1"/>
  <c r="AL884" i="6" l="1"/>
  <c r="AN883" i="6"/>
  <c r="AO883" i="6" s="1"/>
  <c r="AL885" i="6" l="1"/>
  <c r="AN884" i="6"/>
  <c r="AO884" i="6" s="1"/>
  <c r="AL886" i="6" l="1"/>
  <c r="AN885" i="6"/>
  <c r="AO885" i="6" s="1"/>
  <c r="AL887" i="6" l="1"/>
  <c r="AN886" i="6"/>
  <c r="AO886" i="6" s="1"/>
  <c r="AL888" i="6" l="1"/>
  <c r="AN887" i="6"/>
  <c r="AO887" i="6" s="1"/>
  <c r="AL889" i="6" l="1"/>
  <c r="AN888" i="6"/>
  <c r="AO888" i="6" s="1"/>
  <c r="AL890" i="6" l="1"/>
  <c r="AN889" i="6"/>
  <c r="AO889" i="6" s="1"/>
  <c r="AL891" i="6" l="1"/>
  <c r="AN890" i="6"/>
  <c r="AO890" i="6" s="1"/>
  <c r="AL892" i="6" l="1"/>
  <c r="AN891" i="6"/>
  <c r="AO891" i="6" s="1"/>
  <c r="AL893" i="6" l="1"/>
  <c r="AN892" i="6"/>
  <c r="AO892" i="6" s="1"/>
  <c r="AL894" i="6" l="1"/>
  <c r="AN893" i="6"/>
  <c r="AO893" i="6" s="1"/>
  <c r="AN894" i="6" l="1"/>
  <c r="AO894" i="6" s="1"/>
  <c r="AL895" i="6"/>
  <c r="AL896" i="6" l="1"/>
  <c r="AN895" i="6"/>
  <c r="AO895" i="6" s="1"/>
  <c r="AL897" i="6" l="1"/>
  <c r="AN896" i="6"/>
  <c r="AO896" i="6" s="1"/>
  <c r="AL898" i="6" l="1"/>
  <c r="AN897" i="6"/>
  <c r="AO897" i="6" s="1"/>
  <c r="AL899" i="6" l="1"/>
  <c r="AN898" i="6"/>
  <c r="AO898" i="6" s="1"/>
  <c r="AL900" i="6" l="1"/>
  <c r="AN899" i="6"/>
  <c r="AO899" i="6" s="1"/>
  <c r="AL901" i="6" l="1"/>
  <c r="AN900" i="6"/>
  <c r="AO900" i="6" s="1"/>
  <c r="AL902" i="6" l="1"/>
  <c r="AN901" i="6"/>
  <c r="AO901" i="6" s="1"/>
  <c r="AL903" i="6" l="1"/>
  <c r="AN902" i="6"/>
  <c r="AO902" i="6" s="1"/>
  <c r="AL904" i="6" l="1"/>
  <c r="AN903" i="6"/>
  <c r="AO903" i="6" s="1"/>
  <c r="AL905" i="6" l="1"/>
  <c r="AN904" i="6"/>
  <c r="AO904" i="6" s="1"/>
  <c r="AL906" i="6" l="1"/>
  <c r="AN905" i="6"/>
  <c r="AO905" i="6" s="1"/>
  <c r="AN906" i="6" l="1"/>
  <c r="AO906" i="6" s="1"/>
  <c r="AL907" i="6"/>
  <c r="AL908" i="6" l="1"/>
  <c r="AN907" i="6"/>
  <c r="AO907" i="6" s="1"/>
  <c r="AL909" i="6" l="1"/>
  <c r="AN908" i="6"/>
  <c r="AO908" i="6" s="1"/>
  <c r="AL910" i="6" l="1"/>
  <c r="AN909" i="6"/>
  <c r="AO909" i="6" s="1"/>
  <c r="AL911" i="6" l="1"/>
  <c r="AN910" i="6"/>
  <c r="AO910" i="6" s="1"/>
  <c r="AL912" i="6" l="1"/>
  <c r="AN911" i="6"/>
  <c r="AO911" i="6" s="1"/>
  <c r="AL913" i="6" l="1"/>
  <c r="AN912" i="6"/>
  <c r="AO912" i="6" s="1"/>
  <c r="AL914" i="6" l="1"/>
  <c r="AN913" i="6"/>
  <c r="AO913" i="6" s="1"/>
  <c r="AN914" i="6" l="1"/>
  <c r="AO914" i="6" s="1"/>
  <c r="AL915" i="6"/>
  <c r="AL916" i="6" l="1"/>
  <c r="AN915" i="6"/>
  <c r="AO915" i="6" s="1"/>
  <c r="AL917" i="6" l="1"/>
  <c r="AN916" i="6"/>
  <c r="AO916" i="6" s="1"/>
  <c r="AL918" i="6" l="1"/>
  <c r="AN917" i="6"/>
  <c r="AO917" i="6" s="1"/>
  <c r="AL919" i="6" l="1"/>
  <c r="AN918" i="6"/>
  <c r="AO918" i="6" s="1"/>
  <c r="AL920" i="6" l="1"/>
  <c r="AN919" i="6"/>
  <c r="AO919" i="6" s="1"/>
  <c r="AL921" i="6" l="1"/>
  <c r="AN920" i="6"/>
  <c r="AO920" i="6" s="1"/>
  <c r="AL922" i="6" l="1"/>
  <c r="AN921" i="6"/>
  <c r="AO921" i="6" s="1"/>
  <c r="AL923" i="6" l="1"/>
  <c r="AN922" i="6"/>
  <c r="AO922" i="6" s="1"/>
  <c r="AL924" i="6" l="1"/>
  <c r="AN923" i="6"/>
  <c r="AO923" i="6" s="1"/>
  <c r="AL925" i="6" l="1"/>
  <c r="AN924" i="6"/>
  <c r="AO924" i="6" s="1"/>
  <c r="AL926" i="6" l="1"/>
  <c r="AN925" i="6"/>
  <c r="AO925" i="6" s="1"/>
  <c r="AN926" i="6" l="1"/>
  <c r="AO926" i="6" s="1"/>
  <c r="AL927" i="6"/>
  <c r="AL928" i="6" l="1"/>
  <c r="AN927" i="6"/>
  <c r="AO927" i="6" s="1"/>
  <c r="AL929" i="6" l="1"/>
  <c r="AN928" i="6"/>
  <c r="AO928" i="6" s="1"/>
  <c r="AL930" i="6" l="1"/>
  <c r="AN929" i="6"/>
  <c r="AO929" i="6" s="1"/>
  <c r="AL931" i="6" l="1"/>
  <c r="AN930" i="6"/>
  <c r="AO930" i="6" s="1"/>
  <c r="AL932" i="6" l="1"/>
  <c r="AN931" i="6"/>
  <c r="AO931" i="6" s="1"/>
  <c r="AL933" i="6" l="1"/>
  <c r="AN932" i="6"/>
  <c r="AO932" i="6" s="1"/>
  <c r="AL934" i="6" l="1"/>
  <c r="AN933" i="6"/>
  <c r="AO933" i="6" s="1"/>
  <c r="AL935" i="6" l="1"/>
  <c r="AN934" i="6"/>
  <c r="AO934" i="6" s="1"/>
  <c r="AL936" i="6" l="1"/>
  <c r="AN935" i="6"/>
  <c r="AO935" i="6" s="1"/>
  <c r="AL937" i="6" l="1"/>
  <c r="AN936" i="6"/>
  <c r="AO936" i="6" s="1"/>
  <c r="AL938" i="6" l="1"/>
  <c r="AN937" i="6"/>
  <c r="AO937" i="6" s="1"/>
  <c r="AL939" i="6" l="1"/>
  <c r="AN938" i="6"/>
  <c r="AO938" i="6" s="1"/>
  <c r="AL940" i="6" l="1"/>
  <c r="AN939" i="6"/>
  <c r="AO939" i="6" s="1"/>
  <c r="AL941" i="6" l="1"/>
  <c r="AN940" i="6"/>
  <c r="AO940" i="6" s="1"/>
  <c r="AL942" i="6" l="1"/>
  <c r="AN941" i="6"/>
  <c r="AO941" i="6" s="1"/>
  <c r="AL943" i="6" l="1"/>
  <c r="AN942" i="6"/>
  <c r="AO942" i="6" s="1"/>
  <c r="AL944" i="6" l="1"/>
  <c r="AN943" i="6"/>
  <c r="AO943" i="6" s="1"/>
  <c r="AL945" i="6" l="1"/>
  <c r="AN944" i="6"/>
  <c r="AO944" i="6" s="1"/>
  <c r="AL946" i="6" l="1"/>
  <c r="AN945" i="6"/>
  <c r="AO945" i="6" s="1"/>
  <c r="AL947" i="6" l="1"/>
  <c r="AN946" i="6"/>
  <c r="AO946" i="6" s="1"/>
  <c r="AL948" i="6" l="1"/>
  <c r="AN947" i="6"/>
  <c r="AO947" i="6" s="1"/>
  <c r="AL949" i="6" l="1"/>
  <c r="AN948" i="6"/>
  <c r="AO948" i="6" s="1"/>
  <c r="AL950" i="6" l="1"/>
  <c r="AN949" i="6"/>
  <c r="AO949" i="6" s="1"/>
  <c r="AL951" i="6" l="1"/>
  <c r="AN950" i="6"/>
  <c r="AO950" i="6" s="1"/>
  <c r="AL952" i="6" l="1"/>
  <c r="AN951" i="6"/>
  <c r="AO951" i="6" s="1"/>
  <c r="AL953" i="6" l="1"/>
  <c r="AN952" i="6"/>
  <c r="AO952" i="6" s="1"/>
  <c r="AL954" i="6" l="1"/>
  <c r="AN953" i="6"/>
  <c r="AO953" i="6" s="1"/>
  <c r="AL955" i="6" l="1"/>
  <c r="AN954" i="6"/>
  <c r="AO954" i="6" s="1"/>
  <c r="AL956" i="6" l="1"/>
  <c r="AN955" i="6"/>
  <c r="AO955" i="6" s="1"/>
  <c r="AL957" i="6" l="1"/>
  <c r="AN956" i="6"/>
  <c r="AO956" i="6" s="1"/>
  <c r="AL958" i="6" l="1"/>
  <c r="AN957" i="6"/>
  <c r="AO957" i="6" s="1"/>
  <c r="AL959" i="6" l="1"/>
  <c r="AN958" i="6"/>
  <c r="AO958" i="6" s="1"/>
  <c r="AL960" i="6" l="1"/>
  <c r="AN959" i="6"/>
  <c r="AO959" i="6" s="1"/>
  <c r="AL961" i="6" l="1"/>
  <c r="AN960" i="6"/>
  <c r="AO960" i="6" s="1"/>
  <c r="AL962" i="6" l="1"/>
  <c r="AN961" i="6"/>
  <c r="AO961" i="6" s="1"/>
  <c r="AL963" i="6" l="1"/>
  <c r="AN962" i="6"/>
  <c r="AO962" i="6" s="1"/>
  <c r="AL964" i="6" l="1"/>
  <c r="AN963" i="6"/>
  <c r="AO963" i="6" s="1"/>
  <c r="AL965" i="6" l="1"/>
  <c r="AN964" i="6"/>
  <c r="AO964" i="6" s="1"/>
  <c r="AL966" i="6" l="1"/>
  <c r="AN965" i="6"/>
  <c r="AO965" i="6" s="1"/>
  <c r="AL967" i="6" l="1"/>
  <c r="AN966" i="6"/>
  <c r="AO966" i="6" s="1"/>
  <c r="AN967" i="6" l="1"/>
  <c r="AO967" i="6" s="1"/>
  <c r="AL968" i="6"/>
  <c r="AL969" i="6" l="1"/>
  <c r="AN968" i="6"/>
  <c r="AO968" i="6" s="1"/>
  <c r="AL970" i="6" l="1"/>
  <c r="AN969" i="6"/>
  <c r="AO969" i="6" s="1"/>
  <c r="AL971" i="6" l="1"/>
  <c r="AN970" i="6"/>
  <c r="AO970" i="6" s="1"/>
  <c r="AL972" i="6" l="1"/>
  <c r="AN971" i="6"/>
  <c r="AO971" i="6" s="1"/>
  <c r="AL973" i="6" l="1"/>
  <c r="AN972" i="6"/>
  <c r="AO972" i="6" s="1"/>
  <c r="AL974" i="6" l="1"/>
  <c r="AN973" i="6"/>
  <c r="AO973" i="6" s="1"/>
  <c r="AN974" i="6" l="1"/>
  <c r="AO974" i="6" s="1"/>
  <c r="AL975" i="6"/>
  <c r="AN975" i="6" l="1"/>
  <c r="AO975" i="6" s="1"/>
  <c r="AL976" i="6"/>
  <c r="AL977" i="6" l="1"/>
  <c r="AN976" i="6"/>
  <c r="AO976" i="6" s="1"/>
  <c r="AL978" i="6" l="1"/>
  <c r="AN977" i="6"/>
  <c r="AO977" i="6" s="1"/>
  <c r="AL979" i="6" l="1"/>
  <c r="AN978" i="6"/>
  <c r="AO978" i="6" s="1"/>
  <c r="AL980" i="6" l="1"/>
  <c r="AN979" i="6"/>
  <c r="AO979" i="6" s="1"/>
  <c r="AL981" i="6" l="1"/>
  <c r="AN980" i="6"/>
  <c r="AO980" i="6" s="1"/>
  <c r="AL982" i="6" l="1"/>
  <c r="AN981" i="6"/>
  <c r="AO981" i="6" s="1"/>
  <c r="AL983" i="6" l="1"/>
  <c r="AN982" i="6"/>
  <c r="AO982" i="6" s="1"/>
  <c r="AL984" i="6" l="1"/>
  <c r="AN983" i="6"/>
  <c r="AO983" i="6" s="1"/>
  <c r="AL985" i="6" l="1"/>
  <c r="AN984" i="6"/>
  <c r="AO984" i="6" s="1"/>
  <c r="AL986" i="6" l="1"/>
  <c r="AN985" i="6"/>
  <c r="AO985" i="6" s="1"/>
  <c r="AL987" i="6" l="1"/>
  <c r="AN986" i="6"/>
  <c r="AO986" i="6" s="1"/>
  <c r="AL988" i="6" l="1"/>
  <c r="AN987" i="6"/>
  <c r="AO987" i="6" s="1"/>
  <c r="AL989" i="6" l="1"/>
  <c r="AN988" i="6"/>
  <c r="AO988" i="6" s="1"/>
  <c r="AL990" i="6" l="1"/>
  <c r="AN989" i="6"/>
  <c r="AO989" i="6" s="1"/>
  <c r="AL991" i="6" l="1"/>
  <c r="AN990" i="6"/>
  <c r="AO990" i="6" s="1"/>
  <c r="AL992" i="6" l="1"/>
  <c r="AN991" i="6"/>
  <c r="AO991" i="6" s="1"/>
  <c r="AL993" i="6" l="1"/>
  <c r="AN992" i="6"/>
  <c r="AO992" i="6" s="1"/>
  <c r="AL994" i="6" l="1"/>
  <c r="AN993" i="6"/>
  <c r="AO993" i="6" s="1"/>
  <c r="AN994" i="6" l="1"/>
  <c r="AO994" i="6" s="1"/>
  <c r="AL995" i="6"/>
  <c r="AL996" i="6" l="1"/>
  <c r="AN995" i="6"/>
  <c r="AO995" i="6" s="1"/>
  <c r="AL997" i="6" l="1"/>
  <c r="AN996" i="6"/>
  <c r="AO996" i="6" s="1"/>
  <c r="AL998" i="6" l="1"/>
  <c r="AN997" i="6"/>
  <c r="AO997" i="6" s="1"/>
  <c r="AN998" i="6" l="1"/>
  <c r="AO998" i="6" s="1"/>
  <c r="AL999" i="6"/>
  <c r="AL1000" i="6" l="1"/>
  <c r="AN999" i="6"/>
  <c r="AO999" i="6" s="1"/>
  <c r="AL1001" i="6" l="1"/>
  <c r="AN1000" i="6"/>
  <c r="AO1000" i="6" s="1"/>
  <c r="AL1002" i="6" l="1"/>
  <c r="AN1001" i="6"/>
  <c r="AO1001" i="6" s="1"/>
  <c r="AN1002" i="6" l="1"/>
  <c r="AO1002" i="6" s="1"/>
  <c r="AL1003" i="6"/>
  <c r="AL1004" i="6" l="1"/>
  <c r="AN1003" i="6"/>
  <c r="AO1003" i="6" s="1"/>
  <c r="AL1005" i="6" l="1"/>
  <c r="AN1004" i="6"/>
  <c r="AO1004" i="6" s="1"/>
  <c r="AL1006" i="6" l="1"/>
  <c r="AN1005" i="6"/>
  <c r="AO1005" i="6" s="1"/>
  <c r="AN1006" i="6" l="1"/>
  <c r="AO1006" i="6" s="1"/>
  <c r="AL1007" i="6"/>
  <c r="AL1008" i="6" l="1"/>
  <c r="AN1007" i="6"/>
  <c r="AO1007" i="6" s="1"/>
  <c r="AL1009" i="6" l="1"/>
  <c r="AN1008" i="6"/>
  <c r="AO1008" i="6" s="1"/>
  <c r="AL1010" i="6" l="1"/>
  <c r="AN1009" i="6"/>
  <c r="AO1009" i="6" s="1"/>
  <c r="AN1010" i="6" l="1"/>
  <c r="AO1010" i="6" s="1"/>
  <c r="AL1011" i="6"/>
  <c r="AN1011" i="6" l="1"/>
  <c r="AO1011" i="6" s="1"/>
  <c r="AL1012" i="6"/>
  <c r="AL1013" i="6" l="1"/>
  <c r="AN1012" i="6"/>
  <c r="AO1012" i="6" s="1"/>
  <c r="AL1014" i="6" l="1"/>
  <c r="AN1013" i="6"/>
  <c r="AO1013" i="6" s="1"/>
  <c r="AL1015" i="6" l="1"/>
  <c r="AN1014" i="6"/>
  <c r="AO1014" i="6" s="1"/>
  <c r="AL1016" i="6" l="1"/>
  <c r="AN1015" i="6"/>
  <c r="AO1015" i="6" s="1"/>
  <c r="AL1017" i="6" l="1"/>
  <c r="AN1016" i="6"/>
  <c r="AO1016" i="6" s="1"/>
  <c r="AL1018" i="6" l="1"/>
  <c r="AN1017" i="6"/>
  <c r="AO1017" i="6" s="1"/>
  <c r="AL1019" i="6" l="1"/>
  <c r="AN1018" i="6"/>
  <c r="AO1018" i="6" s="1"/>
  <c r="AL1020" i="6" l="1"/>
  <c r="AN1019" i="6"/>
  <c r="AO1019" i="6" s="1"/>
  <c r="AL1021" i="6" l="1"/>
  <c r="AN1020" i="6"/>
  <c r="AO1020" i="6" s="1"/>
  <c r="AL1022" i="6" l="1"/>
  <c r="AN1021" i="6"/>
  <c r="AO1021" i="6" s="1"/>
  <c r="AL1023" i="6" l="1"/>
  <c r="AN1022" i="6"/>
  <c r="AO1022" i="6" s="1"/>
  <c r="AL1024" i="6" l="1"/>
  <c r="AN1023" i="6"/>
  <c r="AO1023" i="6" s="1"/>
  <c r="AL1025" i="6" l="1"/>
  <c r="AN1024" i="6"/>
  <c r="AO1024" i="6" s="1"/>
  <c r="AN1025" i="6" l="1"/>
  <c r="AO1025" i="6" s="1"/>
  <c r="AL1026" i="6"/>
  <c r="AL1027" i="6" l="1"/>
  <c r="AN1026" i="6"/>
  <c r="AO1026" i="6" s="1"/>
  <c r="AL1028" i="6" l="1"/>
  <c r="AN1027" i="6"/>
  <c r="AO1027" i="6" s="1"/>
  <c r="AL1029" i="6" l="1"/>
  <c r="AN1028" i="6"/>
  <c r="AO1028" i="6" s="1"/>
  <c r="AL1030" i="6" l="1"/>
  <c r="AN1029" i="6"/>
  <c r="AO1029" i="6" s="1"/>
  <c r="AL1031" i="6" l="1"/>
  <c r="AN1030" i="6"/>
  <c r="AO1030" i="6" s="1"/>
  <c r="AN1031" i="6" l="1"/>
  <c r="AO1031" i="6" s="1"/>
  <c r="AL1032" i="6"/>
  <c r="AL1033" i="6" l="1"/>
  <c r="AN1032" i="6"/>
  <c r="AO1032" i="6" s="1"/>
  <c r="AL1034" i="6" l="1"/>
  <c r="AN1033" i="6"/>
  <c r="AO1033" i="6" s="1"/>
  <c r="AL1035" i="6" l="1"/>
  <c r="AN1034" i="6"/>
  <c r="AO1034" i="6" s="1"/>
  <c r="AL1036" i="6" l="1"/>
  <c r="AN1035" i="6"/>
  <c r="AO1035" i="6" s="1"/>
  <c r="AL1037" i="6" l="1"/>
  <c r="AN1036" i="6"/>
  <c r="AO1036" i="6" s="1"/>
  <c r="AL1038" i="6" l="1"/>
  <c r="AN1037" i="6"/>
  <c r="AO1037" i="6" s="1"/>
  <c r="AL1039" i="6" l="1"/>
  <c r="AN1038" i="6"/>
  <c r="AO1038" i="6" s="1"/>
  <c r="AL1040" i="6" l="1"/>
  <c r="AN1039" i="6"/>
  <c r="AO1039" i="6" s="1"/>
  <c r="AL1041" i="6" l="1"/>
  <c r="AN1040" i="6"/>
  <c r="AO1040" i="6" s="1"/>
  <c r="AL1042" i="6" l="1"/>
  <c r="AN1041" i="6"/>
  <c r="AO1041" i="6" s="1"/>
  <c r="AL1043" i="6" l="1"/>
  <c r="AN1042" i="6"/>
  <c r="AO1042" i="6" s="1"/>
  <c r="AL1044" i="6" l="1"/>
  <c r="AN1043" i="6"/>
  <c r="AO1043" i="6" s="1"/>
  <c r="AL1045" i="6" l="1"/>
  <c r="AN1044" i="6"/>
  <c r="AO1044" i="6" s="1"/>
  <c r="AL1046" i="6" l="1"/>
  <c r="AN1045" i="6"/>
  <c r="AO1045" i="6" s="1"/>
  <c r="AL1047" i="6" l="1"/>
  <c r="AN1046" i="6"/>
  <c r="AO1046" i="6" s="1"/>
  <c r="AL1048" i="6" l="1"/>
  <c r="AN1047" i="6"/>
  <c r="AO1047" i="6" s="1"/>
  <c r="AL1049" i="6" l="1"/>
  <c r="AN1048" i="6"/>
  <c r="AO1048" i="6" s="1"/>
  <c r="AL1050" i="6" l="1"/>
  <c r="AN1049" i="6"/>
  <c r="AO1049" i="6" s="1"/>
  <c r="AL1051" i="6" l="1"/>
  <c r="AN1050" i="6"/>
  <c r="AO1050" i="6" s="1"/>
  <c r="AL1052" i="6" l="1"/>
  <c r="AN1051" i="6"/>
  <c r="AO1051" i="6" s="1"/>
  <c r="AL1053" i="6" l="1"/>
  <c r="AN1052" i="6"/>
  <c r="AO1052" i="6" s="1"/>
  <c r="AL1054" i="6" l="1"/>
  <c r="AN1053" i="6"/>
  <c r="AO1053" i="6" s="1"/>
  <c r="AL1055" i="6" l="1"/>
  <c r="AN1054" i="6"/>
  <c r="AO1054" i="6" s="1"/>
  <c r="AL1056" i="6" l="1"/>
  <c r="AN1055" i="6"/>
  <c r="AO1055" i="6" s="1"/>
  <c r="AL1057" i="6" l="1"/>
  <c r="AN1056" i="6"/>
  <c r="AO1056" i="6" s="1"/>
  <c r="AL1058" i="6" l="1"/>
  <c r="AN1057" i="6"/>
  <c r="AO1057" i="6" s="1"/>
  <c r="AL1059" i="6" l="1"/>
  <c r="AN1058" i="6"/>
  <c r="AO1058" i="6" s="1"/>
  <c r="AL1060" i="6" l="1"/>
  <c r="AN1059" i="6"/>
  <c r="AO1059" i="6" s="1"/>
  <c r="AL1061" i="6" l="1"/>
  <c r="AN1060" i="6"/>
  <c r="AO1060" i="6" s="1"/>
  <c r="AL1062" i="6" l="1"/>
  <c r="AN1061" i="6"/>
  <c r="AO1061" i="6" s="1"/>
  <c r="AL1063" i="6" l="1"/>
  <c r="AN1062" i="6"/>
  <c r="AO1062" i="6" s="1"/>
  <c r="AL1064" i="6" l="1"/>
  <c r="AN1063" i="6"/>
  <c r="AO1063" i="6" s="1"/>
  <c r="AL1065" i="6" l="1"/>
  <c r="AN1064" i="6"/>
  <c r="AO1064" i="6" s="1"/>
  <c r="AL1066" i="6" l="1"/>
  <c r="AN1065" i="6"/>
  <c r="AO1065" i="6" s="1"/>
  <c r="AL1067" i="6" l="1"/>
  <c r="AN1066" i="6"/>
  <c r="AO1066" i="6" s="1"/>
  <c r="AN1067" i="6" l="1"/>
  <c r="AO1067" i="6" s="1"/>
  <c r="AL1068" i="6"/>
  <c r="AL1069" i="6" l="1"/>
  <c r="AN1068" i="6"/>
  <c r="AO1068" i="6" s="1"/>
  <c r="AL1070" i="6" l="1"/>
  <c r="AN1069" i="6"/>
  <c r="AO1069" i="6" s="1"/>
  <c r="AL1071" i="6" l="1"/>
  <c r="AN1070" i="6"/>
  <c r="AO1070" i="6" s="1"/>
  <c r="AL1072" i="6" l="1"/>
  <c r="AN1071" i="6"/>
  <c r="AO1071" i="6" s="1"/>
  <c r="AL1073" i="6" l="1"/>
  <c r="AN1072" i="6"/>
  <c r="AO1072" i="6" s="1"/>
  <c r="AL1074" i="6" l="1"/>
  <c r="AN1073" i="6"/>
  <c r="AO1073" i="6" s="1"/>
  <c r="AL1075" i="6" l="1"/>
  <c r="AN1074" i="6"/>
  <c r="AO1074" i="6" s="1"/>
  <c r="AL1076" i="6" l="1"/>
  <c r="AN1075" i="6"/>
  <c r="AO1075" i="6" s="1"/>
  <c r="AL1077" i="6" l="1"/>
  <c r="AN1076" i="6"/>
  <c r="AO1076" i="6" s="1"/>
  <c r="AL1078" i="6" l="1"/>
  <c r="AN1077" i="6"/>
  <c r="AO1077" i="6" s="1"/>
  <c r="AL1079" i="6" l="1"/>
  <c r="AN1078" i="6"/>
  <c r="AO1078" i="6" s="1"/>
  <c r="AL1080" i="6" l="1"/>
  <c r="AN1079" i="6"/>
  <c r="AO1079" i="6" s="1"/>
  <c r="AL1081" i="6" l="1"/>
  <c r="AN1080" i="6"/>
  <c r="AO1080" i="6" s="1"/>
  <c r="AL1082" i="6" l="1"/>
  <c r="AN1081" i="6"/>
  <c r="AO1081" i="6" s="1"/>
  <c r="AL1083" i="6" l="1"/>
  <c r="AN1082" i="6"/>
  <c r="AO1082" i="6" s="1"/>
  <c r="AL1084" i="6" l="1"/>
  <c r="AN1083" i="6"/>
  <c r="AO1083" i="6" s="1"/>
  <c r="AL1085" i="6" l="1"/>
  <c r="AN1084" i="6"/>
  <c r="AO1084" i="6" s="1"/>
  <c r="AL1086" i="6" l="1"/>
  <c r="AN1085" i="6"/>
  <c r="AO1085" i="6" s="1"/>
  <c r="AL1087" i="6" l="1"/>
  <c r="AN1086" i="6"/>
  <c r="AO1086" i="6" s="1"/>
  <c r="AL1088" i="6" l="1"/>
  <c r="AN1087" i="6"/>
  <c r="AO1087" i="6" s="1"/>
  <c r="AL1089" i="6" l="1"/>
  <c r="AN1088" i="6"/>
  <c r="AO1088" i="6" s="1"/>
  <c r="AL1090" i="6" l="1"/>
  <c r="AN1089" i="6"/>
  <c r="AO1089" i="6" s="1"/>
  <c r="AL1091" i="6" l="1"/>
  <c r="AN1090" i="6"/>
  <c r="AO1090" i="6" s="1"/>
  <c r="AL1092" i="6" l="1"/>
  <c r="AN1091" i="6"/>
  <c r="AO1091" i="6" s="1"/>
  <c r="AL1093" i="6" l="1"/>
  <c r="AN1092" i="6"/>
  <c r="AO1092" i="6" s="1"/>
  <c r="AN1093" i="6" l="1"/>
  <c r="AO1093" i="6" s="1"/>
  <c r="AL1094" i="6"/>
  <c r="AL1095" i="6" l="1"/>
  <c r="AN1094" i="6"/>
  <c r="AO1094" i="6" s="1"/>
  <c r="AN1095" i="6" l="1"/>
  <c r="AO1095" i="6" s="1"/>
  <c r="AL1096" i="6"/>
  <c r="AL1097" i="6" l="1"/>
  <c r="AN1096" i="6"/>
  <c r="AO1096" i="6" s="1"/>
  <c r="AN1097" i="6" l="1"/>
  <c r="AO1097" i="6" s="1"/>
  <c r="AL1098" i="6"/>
  <c r="AL1099" i="6" l="1"/>
  <c r="AN1098" i="6"/>
  <c r="AO1098" i="6" s="1"/>
  <c r="AL1100" i="6" l="1"/>
  <c r="AN1099" i="6"/>
  <c r="AO1099" i="6" s="1"/>
  <c r="AL1101" i="6" l="1"/>
  <c r="AN1100" i="6"/>
  <c r="AO1100" i="6" s="1"/>
  <c r="AN1101" i="6" l="1"/>
  <c r="AO1101" i="6" s="1"/>
  <c r="AL1102" i="6"/>
  <c r="AN1102" i="6" l="1"/>
  <c r="AO1102" i="6" s="1"/>
  <c r="AL1103" i="6"/>
  <c r="AN1103" i="6" l="1"/>
  <c r="AO1103" i="6" s="1"/>
  <c r="AL1104" i="6"/>
  <c r="AL1105" i="6" l="1"/>
  <c r="AN1104" i="6"/>
  <c r="AO1104" i="6" s="1"/>
  <c r="AL1106" i="6" l="1"/>
  <c r="AN1105" i="6"/>
  <c r="AO1105" i="6" s="1"/>
  <c r="AL1107" i="6" l="1"/>
  <c r="AN1106" i="6"/>
  <c r="AO1106" i="6" s="1"/>
  <c r="AL1108" i="6" l="1"/>
  <c r="AN1107" i="6"/>
  <c r="AO1107" i="6" s="1"/>
  <c r="AL1109" i="6" l="1"/>
  <c r="AN1108" i="6"/>
  <c r="AO1108" i="6" s="1"/>
  <c r="AL1110" i="6" l="1"/>
  <c r="AN1109" i="6"/>
  <c r="AO1109" i="6" s="1"/>
  <c r="AL1111" i="6" l="1"/>
  <c r="AN1110" i="6"/>
  <c r="AO1110" i="6" s="1"/>
  <c r="AL1112" i="6" l="1"/>
  <c r="AN1111" i="6"/>
  <c r="AO1111" i="6" s="1"/>
  <c r="AL1113" i="6" l="1"/>
  <c r="AN1112" i="6"/>
  <c r="AO1112" i="6" s="1"/>
  <c r="AL1114" i="6" l="1"/>
  <c r="AN1113" i="6"/>
  <c r="AO1113" i="6" s="1"/>
  <c r="AL1115" i="6" l="1"/>
  <c r="AN1114" i="6"/>
  <c r="AO1114" i="6" s="1"/>
  <c r="AN1115" i="6" l="1"/>
  <c r="AO1115" i="6" s="1"/>
  <c r="AL1116" i="6"/>
  <c r="AL1117" i="6" l="1"/>
  <c r="AN1116" i="6"/>
  <c r="AO1116" i="6" s="1"/>
  <c r="AL1118" i="6" l="1"/>
  <c r="AN1117" i="6"/>
  <c r="AO1117" i="6" s="1"/>
  <c r="AL1119" i="6" l="1"/>
  <c r="AN1118" i="6"/>
  <c r="AO1118" i="6" s="1"/>
  <c r="AL1120" i="6" l="1"/>
  <c r="AN1119" i="6"/>
  <c r="AO1119" i="6" s="1"/>
  <c r="AL1121" i="6" l="1"/>
  <c r="AN1120" i="6"/>
  <c r="AO1120" i="6" s="1"/>
  <c r="AL1122" i="6" l="1"/>
  <c r="AN1121" i="6"/>
  <c r="AO1121" i="6" s="1"/>
  <c r="AL1123" i="6" l="1"/>
  <c r="AN1122" i="6"/>
  <c r="AO1122" i="6" s="1"/>
  <c r="AL1124" i="6" l="1"/>
  <c r="AN1123" i="6"/>
  <c r="AO1123" i="6" s="1"/>
  <c r="AL1125" i="6" l="1"/>
  <c r="AN1124" i="6"/>
  <c r="AO1124" i="6" s="1"/>
  <c r="AN1125" i="6" l="1"/>
  <c r="AO1125" i="6" s="1"/>
  <c r="AL1126" i="6"/>
  <c r="AL1127" i="6" l="1"/>
  <c r="AN1126" i="6"/>
  <c r="AO1126" i="6" s="1"/>
  <c r="AL1128" i="6" l="1"/>
  <c r="AN1127" i="6"/>
  <c r="AO1127" i="6" s="1"/>
  <c r="AL1129" i="6" l="1"/>
  <c r="AN1128" i="6"/>
  <c r="AO1128" i="6" s="1"/>
  <c r="AL1130" i="6" l="1"/>
  <c r="AN1129" i="6"/>
  <c r="AO1129" i="6" s="1"/>
  <c r="AL1131" i="6" l="1"/>
  <c r="AN1130" i="6"/>
  <c r="AO1130" i="6" s="1"/>
  <c r="AL1132" i="6" l="1"/>
  <c r="AN1131" i="6"/>
  <c r="AO1131" i="6" s="1"/>
  <c r="AL1133" i="6" l="1"/>
  <c r="AN1132" i="6"/>
  <c r="AO1132" i="6" s="1"/>
  <c r="AL1134" i="6" l="1"/>
  <c r="AN1133" i="6"/>
  <c r="AO1133" i="6" s="1"/>
  <c r="AL1135" i="6" l="1"/>
  <c r="AN1134" i="6"/>
  <c r="AO1134" i="6" s="1"/>
  <c r="AL1136" i="6" l="1"/>
  <c r="AN1135" i="6"/>
  <c r="AO1135" i="6" s="1"/>
  <c r="AL1137" i="6" l="1"/>
  <c r="AN1136" i="6"/>
  <c r="AO1136" i="6" s="1"/>
  <c r="AL1138" i="6" l="1"/>
  <c r="AN1137" i="6"/>
  <c r="AO1137" i="6" s="1"/>
  <c r="AL1139" i="6" l="1"/>
  <c r="AN1138" i="6"/>
  <c r="AO1138" i="6" s="1"/>
  <c r="AL1140" i="6" l="1"/>
  <c r="AN1139" i="6"/>
  <c r="AO1139" i="6" s="1"/>
  <c r="AL1141" i="6" l="1"/>
  <c r="AN1140" i="6"/>
  <c r="AO1140" i="6" s="1"/>
  <c r="AL1142" i="6" l="1"/>
  <c r="AN1141" i="6"/>
  <c r="AO1141" i="6" s="1"/>
  <c r="AL1143" i="6" l="1"/>
  <c r="AN1142" i="6"/>
  <c r="AO1142" i="6" s="1"/>
  <c r="AL1144" i="6" l="1"/>
  <c r="AN1143" i="6"/>
  <c r="AO1143" i="6" s="1"/>
  <c r="AL1145" i="6" l="1"/>
  <c r="AN1144" i="6"/>
  <c r="AO1144" i="6" s="1"/>
  <c r="AL1146" i="6" l="1"/>
  <c r="AN1145" i="6"/>
  <c r="AO1145" i="6" s="1"/>
  <c r="AL1147" i="6" l="1"/>
  <c r="AN1146" i="6"/>
  <c r="AO1146" i="6" s="1"/>
  <c r="AL1148" i="6" l="1"/>
  <c r="AN1147" i="6"/>
  <c r="AO1147" i="6" s="1"/>
  <c r="AL1149" i="6" l="1"/>
  <c r="AN1148" i="6"/>
  <c r="AO1148" i="6" s="1"/>
  <c r="AL1150" i="6" l="1"/>
  <c r="AN1149" i="6"/>
  <c r="AO1149" i="6" s="1"/>
  <c r="AL1151" i="6" l="1"/>
  <c r="AN1150" i="6"/>
  <c r="AO1150" i="6" s="1"/>
  <c r="AL1152" i="6" l="1"/>
  <c r="AN1151" i="6"/>
  <c r="AO1151" i="6" s="1"/>
  <c r="AL1153" i="6" l="1"/>
  <c r="AN1152" i="6"/>
  <c r="AO1152" i="6" s="1"/>
  <c r="AL1154" i="6" l="1"/>
  <c r="AN1153" i="6"/>
  <c r="AO1153" i="6" s="1"/>
  <c r="AN1154" i="6" l="1"/>
  <c r="AO1154" i="6" s="1"/>
  <c r="AL1155" i="6"/>
  <c r="AL1156" i="6" l="1"/>
  <c r="AN1155" i="6"/>
  <c r="AO1155" i="6" s="1"/>
  <c r="AL1157" i="6" l="1"/>
  <c r="AN1156" i="6"/>
  <c r="AO1156" i="6" s="1"/>
  <c r="AL1158" i="6" l="1"/>
  <c r="AN1157" i="6"/>
  <c r="AO1157" i="6" s="1"/>
  <c r="AL1159" i="6" l="1"/>
  <c r="AN1158" i="6"/>
  <c r="AO1158" i="6" s="1"/>
  <c r="AN1159" i="6" l="1"/>
  <c r="AO1159" i="6" s="1"/>
  <c r="AL1160" i="6"/>
  <c r="AL1161" i="6" l="1"/>
  <c r="AN1160" i="6"/>
  <c r="AO1160" i="6" s="1"/>
  <c r="AN1161" i="6" l="1"/>
  <c r="AO1161" i="6" s="1"/>
  <c r="AL1162" i="6"/>
  <c r="AN1162" i="6" l="1"/>
  <c r="AO1162" i="6" s="1"/>
  <c r="AL1163" i="6"/>
  <c r="AL1164" i="6" l="1"/>
  <c r="AN1163" i="6"/>
  <c r="AO1163" i="6" s="1"/>
  <c r="AL1165" i="6" l="1"/>
  <c r="AN1164" i="6"/>
  <c r="AO1164" i="6" s="1"/>
  <c r="AL1166" i="6" l="1"/>
  <c r="AN1165" i="6"/>
  <c r="AO1165" i="6" s="1"/>
  <c r="AL1167" i="6" l="1"/>
  <c r="AN1166" i="6"/>
  <c r="AO1166" i="6" s="1"/>
  <c r="AL1168" i="6" l="1"/>
  <c r="AN1167" i="6"/>
  <c r="AO1167" i="6" s="1"/>
  <c r="AL1169" i="6" l="1"/>
  <c r="AN1168" i="6"/>
  <c r="AO1168" i="6" s="1"/>
  <c r="AL1170" i="6" l="1"/>
  <c r="AN1169" i="6"/>
  <c r="AO1169" i="6" s="1"/>
  <c r="AL1171" i="6" l="1"/>
  <c r="AN1170" i="6"/>
  <c r="AO1170" i="6" s="1"/>
  <c r="AL1172" i="6" l="1"/>
  <c r="AN1171" i="6"/>
  <c r="AO1171" i="6" s="1"/>
  <c r="AL1173" i="6" l="1"/>
  <c r="AN1172" i="6"/>
  <c r="AO1172" i="6" s="1"/>
  <c r="AL1174" i="6" l="1"/>
  <c r="AN1173" i="6"/>
  <c r="AO1173" i="6" s="1"/>
  <c r="AL1175" i="6" l="1"/>
  <c r="AN1174" i="6"/>
  <c r="AO1174" i="6" s="1"/>
  <c r="AL1176" i="6" l="1"/>
  <c r="AN1175" i="6"/>
  <c r="AO1175" i="6" s="1"/>
  <c r="AL1177" i="6" l="1"/>
  <c r="AN1176" i="6"/>
  <c r="AO1176" i="6" s="1"/>
  <c r="AL1178" i="6" l="1"/>
  <c r="AN1177" i="6"/>
  <c r="AO1177" i="6" s="1"/>
  <c r="AL1179" i="6" l="1"/>
  <c r="AN1178" i="6"/>
  <c r="AO1178" i="6" s="1"/>
  <c r="AL1180" i="6" l="1"/>
  <c r="AN1179" i="6"/>
  <c r="AO1179" i="6" s="1"/>
  <c r="AL1181" i="6" l="1"/>
  <c r="AN1180" i="6"/>
  <c r="AO1180" i="6" s="1"/>
  <c r="AL1182" i="6" l="1"/>
  <c r="AN1181" i="6"/>
  <c r="AO1181" i="6" s="1"/>
  <c r="AL1183" i="6" l="1"/>
  <c r="AN1182" i="6"/>
  <c r="AO1182" i="6" s="1"/>
  <c r="AL1184" i="6" l="1"/>
  <c r="AN1183" i="6"/>
  <c r="AO1183" i="6" s="1"/>
  <c r="AL1185" i="6" l="1"/>
  <c r="AN1184" i="6"/>
  <c r="AO1184" i="6" s="1"/>
  <c r="AL1186" i="6" l="1"/>
  <c r="AN1185" i="6"/>
  <c r="AO1185" i="6" s="1"/>
  <c r="AL1187" i="6" l="1"/>
  <c r="AN1186" i="6"/>
  <c r="AO1186" i="6" s="1"/>
  <c r="AL1188" i="6" l="1"/>
  <c r="AN1187" i="6"/>
  <c r="AO1187" i="6" s="1"/>
  <c r="AL1189" i="6" l="1"/>
  <c r="AN1188" i="6"/>
  <c r="AO1188" i="6" s="1"/>
  <c r="AL1190" i="6" l="1"/>
  <c r="AN1189" i="6"/>
  <c r="AO1189" i="6" s="1"/>
  <c r="AL1191" i="6" l="1"/>
  <c r="AN1190" i="6"/>
  <c r="AO1190" i="6" s="1"/>
  <c r="AL1192" i="6" l="1"/>
  <c r="AN1191" i="6"/>
  <c r="AO1191" i="6" s="1"/>
  <c r="AL1193" i="6" l="1"/>
  <c r="AN1192" i="6"/>
  <c r="AO1192" i="6" s="1"/>
  <c r="AL1194" i="6" l="1"/>
  <c r="AN1193" i="6"/>
  <c r="AO1193" i="6" s="1"/>
  <c r="AL1195" i="6" l="1"/>
  <c r="AN1194" i="6"/>
  <c r="AO1194" i="6" s="1"/>
  <c r="AL1196" i="6" l="1"/>
  <c r="AN1195" i="6"/>
  <c r="AO1195" i="6" s="1"/>
  <c r="AL1197" i="6" l="1"/>
  <c r="AN1196" i="6"/>
  <c r="AO1196" i="6" s="1"/>
  <c r="AL1198" i="6" l="1"/>
  <c r="AN1197" i="6"/>
  <c r="AO1197" i="6" s="1"/>
  <c r="AL1199" i="6" l="1"/>
  <c r="AN1198" i="6"/>
  <c r="AO1198" i="6" s="1"/>
  <c r="AL1200" i="6" l="1"/>
  <c r="AN1199" i="6"/>
  <c r="AO1199" i="6" s="1"/>
  <c r="AL1201" i="6" l="1"/>
  <c r="AN1200" i="6"/>
  <c r="AO1200" i="6" s="1"/>
  <c r="AL1202" i="6" l="1"/>
  <c r="AN1201" i="6"/>
  <c r="AO1201" i="6" s="1"/>
  <c r="AL1203" i="6" l="1"/>
  <c r="AN1202" i="6"/>
  <c r="AO1202" i="6" s="1"/>
  <c r="AL1204" i="6" l="1"/>
  <c r="AN1203" i="6"/>
  <c r="AO1203" i="6" s="1"/>
  <c r="AL1205" i="6" l="1"/>
  <c r="AN1205" i="6" s="1"/>
  <c r="AO1205" i="6" s="1"/>
  <c r="AN1204" i="6"/>
  <c r="AO1204" i="6" s="1"/>
  <c r="D147" i="8" s="1" a="1"/>
  <c r="D147" i="8" s="1"/>
  <c r="D150" i="8" l="1" a="1"/>
  <c r="D150" i="8" s="1"/>
  <c r="D148" i="8" a="1"/>
  <c r="D148" i="8" s="1"/>
  <c r="D149" i="8" a="1"/>
  <c r="D149" i="8" s="1"/>
  <c r="D151" i="8" l="1"/>
  <c r="D115" i="8" l="1"/>
  <c r="AQ5" i="6"/>
  <c r="AP135" i="6" l="1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8" i="6"/>
  <c r="AP16" i="6"/>
  <c r="AP24" i="6"/>
  <c r="AP32" i="6"/>
  <c r="AP40" i="6"/>
  <c r="AP48" i="6"/>
  <c r="AP56" i="6"/>
  <c r="AP64" i="6"/>
  <c r="AP71" i="6"/>
  <c r="AP83" i="6"/>
  <c r="AP108" i="6"/>
  <c r="AP105" i="6"/>
  <c r="AP84" i="6"/>
  <c r="AP107" i="6"/>
  <c r="AP134" i="6"/>
  <c r="AP133" i="6"/>
  <c r="AP9" i="6"/>
  <c r="AP17" i="6"/>
  <c r="AP25" i="6"/>
  <c r="AP33" i="6"/>
  <c r="AP41" i="6"/>
  <c r="AP49" i="6"/>
  <c r="AP57" i="6"/>
  <c r="AP65" i="6"/>
  <c r="AP80" i="6"/>
  <c r="AP85" i="6"/>
  <c r="AP86" i="6"/>
  <c r="AP116" i="6"/>
  <c r="AP97" i="6"/>
  <c r="AP115" i="6"/>
  <c r="AP119" i="6"/>
  <c r="AP123" i="6"/>
  <c r="AP10" i="6"/>
  <c r="AP18" i="6"/>
  <c r="AP26" i="6"/>
  <c r="AP34" i="6"/>
  <c r="AP42" i="6"/>
  <c r="AP50" i="6"/>
  <c r="AP58" i="6"/>
  <c r="AP66" i="6"/>
  <c r="AP77" i="6"/>
  <c r="AP87" i="6"/>
  <c r="AP90" i="6"/>
  <c r="AP120" i="6"/>
  <c r="AP101" i="6"/>
  <c r="AP125" i="6"/>
  <c r="AP129" i="6"/>
  <c r="AP127" i="6"/>
  <c r="AP11" i="6"/>
  <c r="AP19" i="6"/>
  <c r="AP27" i="6"/>
  <c r="AP35" i="6"/>
  <c r="AP43" i="6"/>
  <c r="AP51" i="6"/>
  <c r="AP59" i="6"/>
  <c r="AP67" i="6"/>
  <c r="AP74" i="6"/>
  <c r="AP89" i="6"/>
  <c r="AP94" i="6"/>
  <c r="AP110" i="6"/>
  <c r="AP118" i="6"/>
  <c r="AP95" i="6"/>
  <c r="AP130" i="6"/>
  <c r="AP99" i="6"/>
  <c r="AP12" i="6"/>
  <c r="AP20" i="6"/>
  <c r="AP28" i="6"/>
  <c r="AP36" i="6"/>
  <c r="AP44" i="6"/>
  <c r="AP52" i="6"/>
  <c r="AP60" i="6"/>
  <c r="AP68" i="6"/>
  <c r="AP76" i="6"/>
  <c r="AP93" i="6"/>
  <c r="AP96" i="6"/>
  <c r="AP106" i="6"/>
  <c r="AP111" i="6"/>
  <c r="AP114" i="6"/>
  <c r="AP126" i="6"/>
  <c r="AP88" i="6"/>
  <c r="AP5" i="6"/>
  <c r="AR6" i="6" s="1"/>
  <c r="AP13" i="6"/>
  <c r="AP21" i="6"/>
  <c r="AP23" i="6"/>
  <c r="AP46" i="6"/>
  <c r="AP69" i="6"/>
  <c r="AP81" i="6"/>
  <c r="AP124" i="6"/>
  <c r="AP121" i="6"/>
  <c r="AP29" i="6"/>
  <c r="AP47" i="6"/>
  <c r="AP98" i="6"/>
  <c r="AP70" i="6"/>
  <c r="AP132" i="6"/>
  <c r="AP102" i="6"/>
  <c r="AP37" i="6"/>
  <c r="AP82" i="6"/>
  <c r="AP38" i="6"/>
  <c r="AP112" i="6"/>
  <c r="AP30" i="6"/>
  <c r="AP53" i="6"/>
  <c r="AP72" i="6"/>
  <c r="AP100" i="6"/>
  <c r="AP103" i="6"/>
  <c r="AP109" i="6"/>
  <c r="AP6" i="6"/>
  <c r="AP31" i="6"/>
  <c r="AP54" i="6"/>
  <c r="AP117" i="6"/>
  <c r="AP55" i="6"/>
  <c r="AP131" i="6"/>
  <c r="AP61" i="6"/>
  <c r="AP92" i="6"/>
  <c r="AP15" i="6"/>
  <c r="AP39" i="6"/>
  <c r="AP62" i="6"/>
  <c r="AP91" i="6"/>
  <c r="AP122" i="6"/>
  <c r="AP128" i="6"/>
  <c r="AP22" i="6"/>
  <c r="AP45" i="6"/>
  <c r="AP63" i="6"/>
  <c r="AP79" i="6"/>
  <c r="AP113" i="6"/>
  <c r="AP104" i="6"/>
  <c r="AP73" i="6"/>
  <c r="AP7" i="6"/>
  <c r="AP75" i="6"/>
  <c r="AP14" i="6"/>
  <c r="AP78" i="6"/>
  <c r="AQ6" i="6" l="1"/>
  <c r="AQ7" i="6" s="1"/>
  <c r="AQ8" i="6" s="1"/>
  <c r="AQ9" i="6" s="1"/>
  <c r="AQ10" i="6" s="1"/>
  <c r="AQ11" i="6" s="1"/>
  <c r="AQ12" i="6" s="1"/>
  <c r="AQ13" i="6" s="1"/>
  <c r="AQ14" i="6" s="1"/>
  <c r="AQ15" i="6" s="1"/>
  <c r="AQ16" i="6" s="1"/>
  <c r="AQ17" i="6" s="1"/>
  <c r="AQ18" i="6" s="1"/>
  <c r="AQ19" i="6" s="1"/>
  <c r="AQ20" i="6" s="1"/>
  <c r="AQ21" i="6" s="1"/>
  <c r="AQ22" i="6" s="1"/>
  <c r="AQ23" i="6" s="1"/>
  <c r="AQ24" i="6" s="1"/>
  <c r="AQ25" i="6" s="1"/>
  <c r="AQ26" i="6" s="1"/>
  <c r="AQ27" i="6" s="1"/>
  <c r="AQ28" i="6" s="1"/>
  <c r="AQ29" i="6" s="1"/>
  <c r="AQ30" i="6" s="1"/>
  <c r="AQ31" i="6" s="1"/>
  <c r="AQ32" i="6" s="1"/>
  <c r="AQ33" i="6" s="1"/>
  <c r="AQ34" i="6" s="1"/>
  <c r="AQ35" i="6" s="1"/>
  <c r="AQ36" i="6" s="1"/>
  <c r="AQ37" i="6" s="1"/>
  <c r="AQ38" i="6" s="1"/>
  <c r="AQ39" i="6" s="1"/>
  <c r="AQ40" i="6" s="1"/>
  <c r="AQ41" i="6" s="1"/>
  <c r="AQ42" i="6" s="1"/>
  <c r="AQ43" i="6" s="1"/>
  <c r="AQ44" i="6" s="1"/>
  <c r="AQ45" i="6" s="1"/>
  <c r="AQ46" i="6" s="1"/>
  <c r="AQ47" i="6" s="1"/>
  <c r="AQ48" i="6" s="1"/>
  <c r="AQ49" i="6" s="1"/>
  <c r="AQ50" i="6" s="1"/>
  <c r="AQ51" i="6" s="1"/>
  <c r="AQ52" i="6" s="1"/>
  <c r="AQ53" i="6" s="1"/>
  <c r="AQ54" i="6" s="1"/>
  <c r="AQ55" i="6" s="1"/>
  <c r="AQ56" i="6" s="1"/>
  <c r="AQ57" i="6" s="1"/>
  <c r="AQ58" i="6" s="1"/>
  <c r="AQ59" i="6" s="1"/>
  <c r="AQ60" i="6" s="1"/>
  <c r="AQ61" i="6" s="1"/>
  <c r="AQ62" i="6" s="1"/>
  <c r="AQ63" i="6" s="1"/>
  <c r="AQ64" i="6" s="1"/>
  <c r="AQ65" i="6" s="1"/>
  <c r="AQ66" i="6" s="1"/>
  <c r="AQ67" i="6" s="1"/>
  <c r="AQ68" i="6" s="1"/>
  <c r="AQ69" i="6" s="1"/>
  <c r="AQ70" i="6" s="1"/>
  <c r="AQ71" i="6" s="1"/>
  <c r="AQ72" i="6" s="1"/>
  <c r="AQ73" i="6" s="1"/>
  <c r="AQ74" i="6" s="1"/>
  <c r="AQ75" i="6" s="1"/>
  <c r="AQ76" i="6" s="1"/>
  <c r="AQ77" i="6" s="1"/>
  <c r="AQ78" i="6" s="1"/>
  <c r="AQ79" i="6" s="1"/>
  <c r="AQ80" i="6" s="1"/>
  <c r="AQ81" i="6" s="1"/>
  <c r="AQ82" i="6" s="1"/>
  <c r="AQ83" i="6" s="1"/>
  <c r="AQ84" i="6" s="1"/>
  <c r="AQ85" i="6" s="1"/>
  <c r="AQ86" i="6" s="1"/>
  <c r="AQ87" i="6" s="1"/>
  <c r="AQ88" i="6" s="1"/>
  <c r="AQ89" i="6" s="1"/>
  <c r="AQ90" i="6" s="1"/>
  <c r="AQ91" i="6" s="1"/>
  <c r="AQ92" i="6" s="1"/>
  <c r="AQ93" i="6" s="1"/>
  <c r="AQ94" i="6" s="1"/>
  <c r="AQ95" i="6" s="1"/>
  <c r="AQ96" i="6" s="1"/>
  <c r="AQ97" i="6" s="1"/>
  <c r="AQ98" i="6" s="1"/>
  <c r="AQ99" i="6" s="1"/>
  <c r="AQ100" i="6" s="1"/>
  <c r="AQ101" i="6" s="1"/>
  <c r="AQ102" i="6" s="1"/>
  <c r="AQ103" i="6" s="1"/>
  <c r="AQ104" i="6" s="1"/>
  <c r="AQ105" i="6" s="1"/>
  <c r="AQ106" i="6" s="1"/>
  <c r="AQ107" i="6" s="1"/>
  <c r="AQ108" i="6" s="1"/>
  <c r="AQ109" i="6" s="1"/>
  <c r="AQ110" i="6" s="1"/>
  <c r="AQ111" i="6" s="1"/>
  <c r="AQ112" i="6" s="1"/>
  <c r="AQ113" i="6" s="1"/>
  <c r="AQ114" i="6" s="1"/>
  <c r="AQ115" i="6" s="1"/>
  <c r="AQ116" i="6" s="1"/>
  <c r="AQ117" i="6" s="1"/>
  <c r="AQ118" i="6" s="1"/>
  <c r="AQ119" i="6" s="1"/>
  <c r="AQ120" i="6" s="1"/>
  <c r="AQ121" i="6" s="1"/>
  <c r="AQ122" i="6" s="1"/>
  <c r="AQ123" i="6" s="1"/>
  <c r="AQ124" i="6" s="1"/>
  <c r="AQ125" i="6" s="1"/>
  <c r="AQ126" i="6" s="1"/>
  <c r="AQ127" i="6" s="1"/>
  <c r="AQ128" i="6" s="1"/>
  <c r="AQ129" i="6" s="1"/>
  <c r="AQ130" i="6" s="1"/>
  <c r="AQ131" i="6" s="1"/>
  <c r="AQ132" i="6" s="1"/>
  <c r="AQ133" i="6" s="1"/>
  <c r="AQ134" i="6" s="1"/>
  <c r="AQ135" i="6" s="1"/>
  <c r="AQ136" i="6" s="1"/>
  <c r="AQ137" i="6" s="1"/>
  <c r="AQ138" i="6" s="1"/>
  <c r="AQ139" i="6" s="1"/>
  <c r="AQ140" i="6" s="1"/>
  <c r="AQ141" i="6" s="1"/>
  <c r="AQ142" i="6" s="1"/>
  <c r="AQ143" i="6" s="1"/>
  <c r="AQ144" i="6" s="1"/>
  <c r="AQ145" i="6" s="1"/>
  <c r="AQ146" i="6" s="1"/>
  <c r="AQ147" i="6" s="1"/>
  <c r="AQ148" i="6" s="1"/>
  <c r="AQ149" i="6" s="1"/>
  <c r="AQ150" i="6" s="1"/>
  <c r="AQ151" i="6" s="1"/>
  <c r="AQ152" i="6" s="1"/>
  <c r="AQ153" i="6" s="1"/>
  <c r="AQ154" i="6" s="1"/>
  <c r="AQ155" i="6" s="1"/>
  <c r="AQ156" i="6" s="1"/>
  <c r="AQ157" i="6" s="1"/>
  <c r="AQ158" i="6" s="1"/>
  <c r="AQ159" i="6" s="1"/>
  <c r="AQ160" i="6" s="1"/>
  <c r="AQ161" i="6" s="1"/>
  <c r="AQ162" i="6" s="1"/>
  <c r="AQ163" i="6" s="1"/>
  <c r="AQ164" i="6" s="1"/>
  <c r="AQ165" i="6" s="1"/>
  <c r="AQ166" i="6" s="1"/>
  <c r="AQ167" i="6" s="1"/>
  <c r="AQ168" i="6" s="1"/>
  <c r="AQ169" i="6" s="1"/>
  <c r="AQ170" i="6" s="1"/>
  <c r="AQ171" i="6" s="1"/>
  <c r="AQ172" i="6" s="1"/>
  <c r="AQ173" i="6" s="1"/>
  <c r="AQ174" i="6" s="1"/>
  <c r="AQ175" i="6" s="1"/>
  <c r="AQ176" i="6" s="1"/>
  <c r="AQ177" i="6" s="1"/>
  <c r="AQ178" i="6" s="1"/>
  <c r="AQ179" i="6" s="1"/>
  <c r="AQ180" i="6" s="1"/>
  <c r="AQ181" i="6" s="1"/>
  <c r="AQ182" i="6" s="1"/>
  <c r="AQ183" i="6" s="1"/>
  <c r="AQ184" i="6" s="1"/>
  <c r="AQ185" i="6" s="1"/>
  <c r="AQ186" i="6" s="1"/>
  <c r="AQ187" i="6" s="1"/>
  <c r="AQ188" i="6" s="1"/>
  <c r="AQ189" i="6" s="1"/>
  <c r="AQ190" i="6" s="1"/>
  <c r="AQ191" i="6" s="1"/>
  <c r="AQ192" i="6" s="1"/>
  <c r="AQ193" i="6" s="1"/>
  <c r="AQ194" i="6" s="1"/>
  <c r="AQ195" i="6" s="1"/>
  <c r="AQ196" i="6" s="1"/>
  <c r="AQ197" i="6" s="1"/>
  <c r="AQ198" i="6" s="1"/>
  <c r="AQ199" i="6" s="1"/>
  <c r="AQ200" i="6" s="1"/>
  <c r="AQ201" i="6" s="1"/>
  <c r="AQ202" i="6" s="1"/>
  <c r="AQ203" i="6" s="1"/>
  <c r="AQ204" i="6" s="1"/>
  <c r="AQ205" i="6" s="1"/>
  <c r="AQ206" i="6" s="1"/>
  <c r="AQ207" i="6" s="1"/>
  <c r="AQ208" i="6" s="1"/>
  <c r="AQ209" i="6" s="1"/>
  <c r="AQ210" i="6" s="1"/>
  <c r="AQ211" i="6" s="1"/>
  <c r="AQ212" i="6" s="1"/>
  <c r="AQ213" i="6" s="1"/>
  <c r="AQ214" i="6" s="1"/>
  <c r="AQ215" i="6" s="1"/>
  <c r="AQ216" i="6" s="1"/>
  <c r="AQ217" i="6" s="1"/>
  <c r="AQ218" i="6" s="1"/>
  <c r="AQ219" i="6" s="1"/>
  <c r="AQ220" i="6" s="1"/>
  <c r="AQ221" i="6" s="1"/>
  <c r="AQ222" i="6" s="1"/>
  <c r="AQ223" i="6" s="1"/>
  <c r="AQ224" i="6" s="1"/>
  <c r="AQ225" i="6" s="1"/>
  <c r="AQ226" i="6" s="1"/>
  <c r="AQ227" i="6" s="1"/>
  <c r="AQ228" i="6" s="1"/>
  <c r="AQ229" i="6" s="1"/>
  <c r="AQ230" i="6" s="1"/>
  <c r="AQ231" i="6" s="1"/>
  <c r="AQ232" i="6" s="1"/>
  <c r="AQ233" i="6" s="1"/>
  <c r="AQ234" i="6" s="1"/>
  <c r="AQ235" i="6" s="1"/>
  <c r="AQ236" i="6" s="1"/>
  <c r="AQ237" i="6" s="1"/>
  <c r="AQ238" i="6" s="1"/>
  <c r="AQ239" i="6" s="1"/>
  <c r="AQ240" i="6" s="1"/>
  <c r="AQ241" i="6" s="1"/>
  <c r="AQ242" i="6" s="1"/>
  <c r="AQ243" i="6" s="1"/>
  <c r="AQ244" i="6" s="1"/>
  <c r="AQ245" i="6" s="1"/>
  <c r="AQ246" i="6" s="1"/>
  <c r="AQ247" i="6" s="1"/>
  <c r="AQ248" i="6" s="1"/>
  <c r="AQ249" i="6" s="1"/>
  <c r="AQ250" i="6" s="1"/>
  <c r="AQ251" i="6" s="1"/>
  <c r="AQ252" i="6" s="1"/>
  <c r="AQ253" i="6" s="1"/>
  <c r="AQ254" i="6" s="1"/>
  <c r="AQ255" i="6" s="1"/>
  <c r="AQ256" i="6" s="1"/>
  <c r="AQ257" i="6" s="1"/>
  <c r="AQ258" i="6" s="1"/>
  <c r="AQ259" i="6" s="1"/>
  <c r="AQ260" i="6" s="1"/>
  <c r="AQ261" i="6" s="1"/>
  <c r="AQ262" i="6" s="1"/>
  <c r="AQ263" i="6" s="1"/>
  <c r="AQ264" i="6" s="1"/>
  <c r="AQ265" i="6" s="1"/>
  <c r="AQ266" i="6" s="1"/>
  <c r="AQ267" i="6" s="1"/>
  <c r="AQ268" i="6" s="1"/>
  <c r="AQ269" i="6" s="1"/>
  <c r="AQ270" i="6" s="1"/>
  <c r="AQ271" i="6" s="1"/>
  <c r="AQ272" i="6" s="1"/>
  <c r="AQ273" i="6" s="1"/>
  <c r="AQ274" i="6" s="1"/>
  <c r="AQ275" i="6" s="1"/>
  <c r="AQ276" i="6" s="1"/>
  <c r="AQ277" i="6" s="1"/>
  <c r="AQ278" i="6" s="1"/>
  <c r="AQ279" i="6" s="1"/>
  <c r="AQ280" i="6" s="1"/>
  <c r="AQ281" i="6" s="1"/>
  <c r="AQ282" i="6" s="1"/>
  <c r="AQ283" i="6" s="1"/>
  <c r="AQ284" i="6" s="1"/>
  <c r="AQ285" i="6" s="1"/>
  <c r="AQ286" i="6" s="1"/>
  <c r="AQ287" i="6" s="1"/>
  <c r="AQ288" i="6" s="1"/>
  <c r="AQ289" i="6" s="1"/>
  <c r="AQ290" i="6" s="1"/>
  <c r="AQ291" i="6" s="1"/>
  <c r="AQ292" i="6" s="1"/>
  <c r="AQ293" i="6" s="1"/>
  <c r="AQ294" i="6" s="1"/>
  <c r="AQ295" i="6" s="1"/>
  <c r="AQ296" i="6" s="1"/>
  <c r="AQ297" i="6" s="1"/>
  <c r="AQ298" i="6" s="1"/>
  <c r="AQ299" i="6" s="1"/>
  <c r="AQ300" i="6" s="1"/>
  <c r="AQ301" i="6" s="1"/>
  <c r="AQ302" i="6" s="1"/>
  <c r="AQ303" i="6" s="1"/>
  <c r="AQ304" i="6" s="1"/>
  <c r="AQ305" i="6" s="1"/>
  <c r="AQ306" i="6" s="1"/>
  <c r="AQ307" i="6" s="1"/>
  <c r="AQ308" i="6" s="1"/>
  <c r="AQ309" i="6" s="1"/>
  <c r="AQ310" i="6" s="1"/>
  <c r="AQ311" i="6" s="1"/>
  <c r="AQ312" i="6" s="1"/>
  <c r="AQ313" i="6" s="1"/>
  <c r="AQ314" i="6" s="1"/>
  <c r="AQ315" i="6" s="1"/>
  <c r="AQ316" i="6" s="1"/>
  <c r="AQ317" i="6" s="1"/>
  <c r="AQ318" i="6" s="1"/>
  <c r="AQ319" i="6" s="1"/>
  <c r="AQ320" i="6" s="1"/>
  <c r="AQ321" i="6" s="1"/>
  <c r="AQ322" i="6" s="1"/>
  <c r="AQ323" i="6" s="1"/>
  <c r="AQ324" i="6" s="1"/>
  <c r="AQ325" i="6" s="1"/>
  <c r="AQ326" i="6" s="1"/>
  <c r="AQ327" i="6" s="1"/>
  <c r="AQ328" i="6" s="1"/>
  <c r="AQ329" i="6" s="1"/>
  <c r="AQ330" i="6" s="1"/>
  <c r="AQ331" i="6" s="1"/>
  <c r="AQ332" i="6" s="1"/>
  <c r="AQ333" i="6" s="1"/>
  <c r="AQ334" i="6" s="1"/>
  <c r="AQ335" i="6" s="1"/>
  <c r="AQ336" i="6" s="1"/>
  <c r="AQ337" i="6" s="1"/>
  <c r="AQ338" i="6" s="1"/>
  <c r="AQ339" i="6" s="1"/>
  <c r="AQ340" i="6" s="1"/>
  <c r="AQ341" i="6" s="1"/>
  <c r="AQ342" i="6" s="1"/>
  <c r="AQ343" i="6" s="1"/>
  <c r="AQ344" i="6" s="1"/>
  <c r="AQ345" i="6" s="1"/>
  <c r="AQ346" i="6" s="1"/>
  <c r="AQ347" i="6" s="1"/>
  <c r="AQ348" i="6" s="1"/>
  <c r="AQ349" i="6" s="1"/>
  <c r="AQ350" i="6" s="1"/>
  <c r="AQ351" i="6" s="1"/>
  <c r="AQ352" i="6" s="1"/>
  <c r="AQ353" i="6" s="1"/>
  <c r="AQ354" i="6" s="1"/>
  <c r="AQ355" i="6" s="1"/>
  <c r="AQ356" i="6" s="1"/>
  <c r="AQ357" i="6" s="1"/>
  <c r="AQ358" i="6" s="1"/>
  <c r="AQ359" i="6" s="1"/>
  <c r="AQ360" i="6" s="1"/>
  <c r="AQ361" i="6" s="1"/>
  <c r="AQ362" i="6" s="1"/>
  <c r="AQ363" i="6" s="1"/>
  <c r="AQ364" i="6" s="1"/>
  <c r="AQ365" i="6" s="1"/>
  <c r="AQ366" i="6" s="1"/>
  <c r="AQ367" i="6" s="1"/>
  <c r="AQ368" i="6" s="1"/>
  <c r="AQ369" i="6" s="1"/>
  <c r="AQ370" i="6" s="1"/>
  <c r="AQ371" i="6" s="1"/>
  <c r="AQ372" i="6" s="1"/>
  <c r="AQ373" i="6" s="1"/>
  <c r="AQ374" i="6" s="1"/>
  <c r="AQ375" i="6" s="1"/>
  <c r="AQ376" i="6" s="1"/>
  <c r="AQ377" i="6" s="1"/>
  <c r="AQ378" i="6" s="1"/>
  <c r="AQ379" i="6" s="1"/>
  <c r="AQ380" i="6" s="1"/>
  <c r="AQ381" i="6" s="1"/>
  <c r="AQ382" i="6" s="1"/>
  <c r="AQ383" i="6" s="1"/>
  <c r="AQ384" i="6" s="1"/>
  <c r="AQ385" i="6" s="1"/>
  <c r="AQ386" i="6" s="1"/>
  <c r="AQ387" i="6" s="1"/>
  <c r="AQ388" i="6" s="1"/>
  <c r="AQ389" i="6" s="1"/>
  <c r="AQ390" i="6" s="1"/>
  <c r="AQ391" i="6" s="1"/>
  <c r="AQ392" i="6" s="1"/>
  <c r="AQ393" i="6" s="1"/>
  <c r="AQ394" i="6" s="1"/>
  <c r="AQ395" i="6" s="1"/>
  <c r="AQ396" i="6" s="1"/>
  <c r="AQ397" i="6" s="1"/>
  <c r="AQ398" i="6" s="1"/>
  <c r="AQ399" i="6" s="1"/>
  <c r="AQ400" i="6" s="1"/>
  <c r="AQ401" i="6" s="1"/>
  <c r="AQ402" i="6" s="1"/>
  <c r="AQ403" i="6" s="1"/>
  <c r="AQ404" i="6" s="1"/>
  <c r="AQ405" i="6" s="1"/>
  <c r="AQ406" i="6" s="1"/>
  <c r="AQ407" i="6" s="1"/>
  <c r="AQ408" i="6" s="1"/>
  <c r="AQ409" i="6" s="1"/>
  <c r="AQ410" i="6" s="1"/>
  <c r="AQ411" i="6" s="1"/>
  <c r="AQ412" i="6" s="1"/>
  <c r="AQ413" i="6" s="1"/>
  <c r="AQ414" i="6" s="1"/>
  <c r="AQ415" i="6" s="1"/>
  <c r="AQ416" i="6" s="1"/>
  <c r="AQ417" i="6" s="1"/>
  <c r="AQ418" i="6" s="1"/>
  <c r="AQ419" i="6" s="1"/>
  <c r="AQ420" i="6" s="1"/>
  <c r="AQ421" i="6" s="1"/>
  <c r="AQ422" i="6" s="1"/>
  <c r="AQ423" i="6" s="1"/>
  <c r="AQ424" i="6" s="1"/>
  <c r="AQ425" i="6" s="1"/>
  <c r="AQ426" i="6" s="1"/>
  <c r="AQ427" i="6" s="1"/>
  <c r="AQ428" i="6" s="1"/>
  <c r="AQ429" i="6" s="1"/>
  <c r="AQ430" i="6" s="1"/>
  <c r="AQ431" i="6" s="1"/>
  <c r="AQ432" i="6" s="1"/>
  <c r="AQ433" i="6" s="1"/>
  <c r="AQ434" i="6" s="1"/>
  <c r="AQ435" i="6" s="1"/>
  <c r="AQ436" i="6" s="1"/>
  <c r="AQ437" i="6" s="1"/>
  <c r="AQ438" i="6" s="1"/>
  <c r="AQ439" i="6" s="1"/>
  <c r="AQ440" i="6" s="1"/>
  <c r="AQ441" i="6" s="1"/>
  <c r="AQ442" i="6" s="1"/>
  <c r="AQ443" i="6" s="1"/>
  <c r="AQ444" i="6" s="1"/>
  <c r="AQ445" i="6" s="1"/>
  <c r="AQ446" i="6" s="1"/>
  <c r="AQ447" i="6" s="1"/>
  <c r="AQ448" i="6" s="1"/>
  <c r="AQ449" i="6" s="1"/>
  <c r="AQ450" i="6" s="1"/>
  <c r="AQ451" i="6" s="1"/>
  <c r="AQ452" i="6" s="1"/>
  <c r="AQ453" i="6" s="1"/>
  <c r="AQ454" i="6" s="1"/>
  <c r="AQ455" i="6" s="1"/>
  <c r="AQ456" i="6" s="1"/>
  <c r="AQ457" i="6" s="1"/>
  <c r="AQ458" i="6" s="1"/>
  <c r="AQ459" i="6" s="1"/>
  <c r="AQ460" i="6" s="1"/>
  <c r="AQ461" i="6" s="1"/>
  <c r="AQ462" i="6" s="1"/>
  <c r="AQ463" i="6" s="1"/>
  <c r="AQ464" i="6" s="1"/>
  <c r="AQ465" i="6" s="1"/>
  <c r="AQ466" i="6" s="1"/>
  <c r="AQ467" i="6" s="1"/>
  <c r="AQ468" i="6" s="1"/>
  <c r="AQ469" i="6" s="1"/>
  <c r="AQ470" i="6" s="1"/>
  <c r="AQ471" i="6" s="1"/>
  <c r="AQ472" i="6" s="1"/>
  <c r="AQ473" i="6" s="1"/>
  <c r="AQ474" i="6" s="1"/>
  <c r="AQ475" i="6" s="1"/>
  <c r="AQ476" i="6" s="1"/>
  <c r="AQ477" i="6" s="1"/>
  <c r="AQ478" i="6" s="1"/>
  <c r="AQ479" i="6" s="1"/>
  <c r="AQ480" i="6" s="1"/>
  <c r="AQ481" i="6" s="1"/>
  <c r="AQ482" i="6" s="1"/>
  <c r="AQ483" i="6" s="1"/>
  <c r="AQ484" i="6" s="1"/>
  <c r="AQ485" i="6" s="1"/>
  <c r="AQ486" i="6" s="1"/>
  <c r="AQ487" i="6" s="1"/>
  <c r="AQ488" i="6" s="1"/>
  <c r="AQ489" i="6" s="1"/>
  <c r="AQ490" i="6" s="1"/>
  <c r="AQ491" i="6" s="1"/>
  <c r="AQ492" i="6" s="1"/>
  <c r="AQ493" i="6" s="1"/>
  <c r="AQ494" i="6" s="1"/>
  <c r="AQ495" i="6" s="1"/>
  <c r="AQ496" i="6" s="1"/>
  <c r="AQ497" i="6" s="1"/>
  <c r="AQ498" i="6" s="1"/>
  <c r="AQ499" i="6" s="1"/>
  <c r="AQ500" i="6" s="1"/>
  <c r="AQ501" i="6" s="1"/>
  <c r="AQ502" i="6" s="1"/>
  <c r="AQ503" i="6" s="1"/>
  <c r="AQ504" i="6" s="1"/>
  <c r="AQ505" i="6" s="1"/>
  <c r="AQ506" i="6" s="1"/>
  <c r="AQ507" i="6" s="1"/>
  <c r="AQ508" i="6" s="1"/>
  <c r="AQ509" i="6" s="1"/>
  <c r="AQ510" i="6" s="1"/>
  <c r="AQ511" i="6" s="1"/>
  <c r="AQ512" i="6" s="1"/>
  <c r="AQ513" i="6" s="1"/>
  <c r="AQ514" i="6" s="1"/>
  <c r="AQ515" i="6" s="1"/>
  <c r="AQ516" i="6" s="1"/>
  <c r="AQ517" i="6" s="1"/>
  <c r="AQ518" i="6" s="1"/>
  <c r="AQ519" i="6" s="1"/>
  <c r="AQ520" i="6" s="1"/>
  <c r="AQ521" i="6" s="1"/>
  <c r="AQ522" i="6" s="1"/>
  <c r="AQ523" i="6" s="1"/>
  <c r="AQ524" i="6" s="1"/>
  <c r="AQ525" i="6" s="1"/>
  <c r="AQ526" i="6" s="1"/>
  <c r="AQ527" i="6" s="1"/>
  <c r="AQ528" i="6" s="1"/>
  <c r="AQ529" i="6" s="1"/>
  <c r="AQ530" i="6" s="1"/>
  <c r="AQ531" i="6" s="1"/>
  <c r="AQ532" i="6" s="1"/>
  <c r="AQ533" i="6" s="1"/>
  <c r="AQ534" i="6" s="1"/>
  <c r="AQ535" i="6" s="1"/>
  <c r="AQ536" i="6" s="1"/>
  <c r="AQ537" i="6" s="1"/>
  <c r="AQ538" i="6" s="1"/>
  <c r="AQ539" i="6" s="1"/>
  <c r="AQ540" i="6" s="1"/>
  <c r="AQ541" i="6" s="1"/>
  <c r="AQ542" i="6" s="1"/>
  <c r="AQ543" i="6" s="1"/>
  <c r="AQ544" i="6" s="1"/>
  <c r="AQ545" i="6" s="1"/>
  <c r="AQ546" i="6" s="1"/>
  <c r="AQ547" i="6" s="1"/>
  <c r="AQ548" i="6" s="1"/>
  <c r="AQ549" i="6" s="1"/>
  <c r="AQ550" i="6" s="1"/>
  <c r="AQ551" i="6" s="1"/>
  <c r="AQ552" i="6" s="1"/>
  <c r="AQ553" i="6" s="1"/>
  <c r="AQ554" i="6" s="1"/>
  <c r="AQ555" i="6" s="1"/>
  <c r="AQ556" i="6" s="1"/>
  <c r="AQ557" i="6" s="1"/>
  <c r="AQ558" i="6" s="1"/>
  <c r="AQ559" i="6" s="1"/>
  <c r="AQ560" i="6" s="1"/>
  <c r="AQ561" i="6" s="1"/>
  <c r="AQ562" i="6" s="1"/>
  <c r="AQ563" i="6" s="1"/>
  <c r="AQ564" i="6" s="1"/>
  <c r="AQ565" i="6" s="1"/>
  <c r="AQ566" i="6" s="1"/>
  <c r="AQ567" i="6" s="1"/>
  <c r="AQ568" i="6" s="1"/>
  <c r="AQ569" i="6" s="1"/>
  <c r="AQ570" i="6" s="1"/>
  <c r="AQ571" i="6" s="1"/>
  <c r="AQ572" i="6" s="1"/>
  <c r="AQ573" i="6" s="1"/>
  <c r="AQ574" i="6" s="1"/>
  <c r="AQ575" i="6" s="1"/>
  <c r="AQ576" i="6" s="1"/>
  <c r="AQ577" i="6" s="1"/>
  <c r="AQ578" i="6" s="1"/>
  <c r="AQ579" i="6" s="1"/>
  <c r="AQ580" i="6" s="1"/>
  <c r="AQ581" i="6" s="1"/>
  <c r="AQ582" i="6" s="1"/>
  <c r="AQ583" i="6" s="1"/>
  <c r="AQ584" i="6" s="1"/>
  <c r="AQ585" i="6" s="1"/>
  <c r="AQ586" i="6" s="1"/>
  <c r="AQ587" i="6" s="1"/>
  <c r="AQ588" i="6" s="1"/>
  <c r="AQ589" i="6" s="1"/>
  <c r="AQ590" i="6" s="1"/>
  <c r="AQ591" i="6" s="1"/>
  <c r="AQ592" i="6" s="1"/>
  <c r="AQ593" i="6" s="1"/>
  <c r="AQ594" i="6" s="1"/>
  <c r="AQ595" i="6" s="1"/>
  <c r="AQ596" i="6" s="1"/>
  <c r="AQ597" i="6" s="1"/>
  <c r="AQ598" i="6" s="1"/>
  <c r="AQ599" i="6" s="1"/>
  <c r="AQ600" i="6" s="1"/>
  <c r="AQ601" i="6" s="1"/>
  <c r="AQ602" i="6" s="1"/>
  <c r="AQ603" i="6" s="1"/>
  <c r="AQ604" i="6" s="1"/>
  <c r="AQ605" i="6" s="1"/>
  <c r="AQ606" i="6" s="1"/>
  <c r="AQ607" i="6" s="1"/>
  <c r="AQ608" i="6" s="1"/>
  <c r="AQ609" i="6" s="1"/>
  <c r="AQ610" i="6" s="1"/>
  <c r="AQ611" i="6" s="1"/>
  <c r="AQ612" i="6" s="1"/>
  <c r="AQ613" i="6" s="1"/>
  <c r="AQ614" i="6" s="1"/>
  <c r="AQ615" i="6" s="1"/>
  <c r="AQ616" i="6" s="1"/>
  <c r="AQ617" i="6" s="1"/>
  <c r="AQ618" i="6" s="1"/>
  <c r="AQ619" i="6" s="1"/>
  <c r="AQ620" i="6" s="1"/>
  <c r="AQ621" i="6" s="1"/>
  <c r="AQ622" i="6" s="1"/>
  <c r="AQ623" i="6" s="1"/>
  <c r="AQ624" i="6" s="1"/>
  <c r="AQ625" i="6" s="1"/>
  <c r="AQ626" i="6" s="1"/>
  <c r="AQ627" i="6" s="1"/>
  <c r="AQ628" i="6" s="1"/>
  <c r="AQ629" i="6" s="1"/>
  <c r="AQ630" i="6" s="1"/>
  <c r="AQ631" i="6" s="1"/>
  <c r="AQ632" i="6" s="1"/>
  <c r="AQ633" i="6" s="1"/>
  <c r="AQ634" i="6" s="1"/>
  <c r="AQ635" i="6" s="1"/>
  <c r="AQ636" i="6" s="1"/>
  <c r="AQ637" i="6" s="1"/>
  <c r="AQ638" i="6" s="1"/>
  <c r="AQ639" i="6" s="1"/>
  <c r="AQ640" i="6" s="1"/>
  <c r="AQ641" i="6" s="1"/>
  <c r="AQ642" i="6" s="1"/>
  <c r="AQ643" i="6" s="1"/>
  <c r="AQ644" i="6" s="1"/>
  <c r="AQ645" i="6" s="1"/>
  <c r="AQ646" i="6" s="1"/>
  <c r="AQ647" i="6" s="1"/>
  <c r="AQ648" i="6" s="1"/>
  <c r="AQ649" i="6" s="1"/>
  <c r="AQ650" i="6" s="1"/>
  <c r="AQ651" i="6" s="1"/>
  <c r="AQ652" i="6" s="1"/>
  <c r="AQ653" i="6" s="1"/>
  <c r="AQ654" i="6" s="1"/>
  <c r="AQ655" i="6" s="1"/>
  <c r="AQ656" i="6" s="1"/>
  <c r="AQ657" i="6" s="1"/>
  <c r="AQ658" i="6" s="1"/>
  <c r="AQ659" i="6" s="1"/>
  <c r="AQ660" i="6" s="1"/>
  <c r="AQ661" i="6" s="1"/>
  <c r="AQ662" i="6" s="1"/>
  <c r="AQ663" i="6" s="1"/>
  <c r="AQ664" i="6" s="1"/>
  <c r="AQ665" i="6" s="1"/>
  <c r="AQ666" i="6" s="1"/>
  <c r="AQ667" i="6" s="1"/>
  <c r="AQ668" i="6" s="1"/>
  <c r="AQ669" i="6" s="1"/>
  <c r="AQ670" i="6" s="1"/>
  <c r="AQ671" i="6" s="1"/>
  <c r="AQ672" i="6" s="1"/>
  <c r="AQ673" i="6" s="1"/>
  <c r="AQ674" i="6" s="1"/>
  <c r="AQ675" i="6" s="1"/>
  <c r="AQ676" i="6" s="1"/>
  <c r="AQ677" i="6" s="1"/>
  <c r="AQ678" i="6" s="1"/>
  <c r="AQ679" i="6" s="1"/>
  <c r="AQ680" i="6" s="1"/>
  <c r="AQ681" i="6" s="1"/>
  <c r="AQ682" i="6" s="1"/>
  <c r="AQ683" i="6" s="1"/>
  <c r="AQ684" i="6" s="1"/>
  <c r="AQ685" i="6" s="1"/>
  <c r="AQ686" i="6" s="1"/>
  <c r="AQ687" i="6" s="1"/>
  <c r="AQ688" i="6" s="1"/>
  <c r="AQ689" i="6" s="1"/>
  <c r="AQ690" i="6" s="1"/>
  <c r="AQ691" i="6" s="1"/>
  <c r="AQ692" i="6" s="1"/>
  <c r="AQ693" i="6" s="1"/>
  <c r="AQ694" i="6" s="1"/>
  <c r="AQ695" i="6" s="1"/>
  <c r="AQ696" i="6" s="1"/>
  <c r="AQ697" i="6" s="1"/>
  <c r="AQ698" i="6" s="1"/>
  <c r="AQ699" i="6" s="1"/>
  <c r="AQ700" i="6" s="1"/>
  <c r="AQ701" i="6" s="1"/>
  <c r="AQ702" i="6" s="1"/>
  <c r="AQ703" i="6" s="1"/>
  <c r="AQ704" i="6" s="1"/>
  <c r="AQ705" i="6" s="1"/>
  <c r="AQ706" i="6" s="1"/>
  <c r="AQ707" i="6" s="1"/>
  <c r="AQ708" i="6" s="1"/>
  <c r="AQ709" i="6" s="1"/>
  <c r="AQ710" i="6" s="1"/>
  <c r="AQ711" i="6" s="1"/>
  <c r="AQ712" i="6" s="1"/>
  <c r="AQ713" i="6" s="1"/>
  <c r="AQ714" i="6" s="1"/>
  <c r="AQ715" i="6" s="1"/>
  <c r="AQ716" i="6" s="1"/>
  <c r="AQ717" i="6" s="1"/>
  <c r="AQ718" i="6" s="1"/>
  <c r="AQ719" i="6" s="1"/>
  <c r="AQ720" i="6" s="1"/>
  <c r="AQ721" i="6" s="1"/>
  <c r="AQ722" i="6" s="1"/>
  <c r="AQ723" i="6" s="1"/>
  <c r="AQ724" i="6" s="1"/>
  <c r="AQ725" i="6" s="1"/>
  <c r="AQ726" i="6" s="1"/>
  <c r="AQ727" i="6" s="1"/>
  <c r="AQ728" i="6" s="1"/>
  <c r="AQ729" i="6" s="1"/>
  <c r="AQ730" i="6" s="1"/>
  <c r="AQ731" i="6" s="1"/>
  <c r="AQ732" i="6" s="1"/>
  <c r="AQ733" i="6" s="1"/>
  <c r="AQ734" i="6" s="1"/>
  <c r="AQ735" i="6" s="1"/>
  <c r="AQ736" i="6" s="1"/>
  <c r="AQ737" i="6" s="1"/>
  <c r="AQ738" i="6" s="1"/>
  <c r="AQ739" i="6" s="1"/>
  <c r="AQ740" i="6" s="1"/>
  <c r="AQ741" i="6" s="1"/>
  <c r="AQ742" i="6" s="1"/>
  <c r="AQ743" i="6" s="1"/>
  <c r="AQ744" i="6" s="1"/>
  <c r="AQ745" i="6" s="1"/>
  <c r="AQ746" i="6" s="1"/>
  <c r="AQ747" i="6" s="1"/>
  <c r="AQ748" i="6" s="1"/>
  <c r="AQ749" i="6" s="1"/>
  <c r="AQ750" i="6" s="1"/>
  <c r="AQ751" i="6" s="1"/>
  <c r="AQ752" i="6" s="1"/>
  <c r="AQ753" i="6" s="1"/>
  <c r="AQ754" i="6" s="1"/>
  <c r="AQ755" i="6" s="1"/>
  <c r="AQ756" i="6" s="1"/>
  <c r="AQ757" i="6" s="1"/>
  <c r="AQ758" i="6" s="1"/>
  <c r="AQ759" i="6" s="1"/>
  <c r="AQ760" i="6" s="1"/>
  <c r="AQ761" i="6" s="1"/>
  <c r="AQ762" i="6" s="1"/>
  <c r="AQ763" i="6" s="1"/>
  <c r="AQ764" i="6" s="1"/>
  <c r="AQ765" i="6" s="1"/>
  <c r="AQ766" i="6" s="1"/>
  <c r="AQ767" i="6" s="1"/>
  <c r="AQ768" i="6" s="1"/>
  <c r="AQ769" i="6" s="1"/>
  <c r="AQ770" i="6" s="1"/>
  <c r="AQ771" i="6" s="1"/>
  <c r="AQ772" i="6" s="1"/>
  <c r="AQ773" i="6" s="1"/>
  <c r="AQ774" i="6" s="1"/>
  <c r="AQ775" i="6" s="1"/>
  <c r="AQ776" i="6" s="1"/>
  <c r="AQ777" i="6" s="1"/>
  <c r="AQ778" i="6" s="1"/>
  <c r="AQ779" i="6" s="1"/>
  <c r="AQ780" i="6" s="1"/>
  <c r="AQ781" i="6" s="1"/>
  <c r="AQ782" i="6" s="1"/>
  <c r="AQ783" i="6" s="1"/>
  <c r="AQ784" i="6" s="1"/>
  <c r="AQ785" i="6" s="1"/>
  <c r="AQ786" i="6" s="1"/>
  <c r="AQ787" i="6" s="1"/>
  <c r="AQ788" i="6" s="1"/>
  <c r="AQ789" i="6" s="1"/>
  <c r="AQ790" i="6" s="1"/>
  <c r="AQ791" i="6" s="1"/>
  <c r="AQ792" i="6" s="1"/>
  <c r="AQ793" i="6" s="1"/>
  <c r="AQ794" i="6" s="1"/>
  <c r="AQ795" i="6" s="1"/>
  <c r="AQ796" i="6" s="1"/>
  <c r="AQ797" i="6" s="1"/>
  <c r="AQ798" i="6" s="1"/>
  <c r="AQ799" i="6" s="1"/>
  <c r="AQ800" i="6" s="1"/>
  <c r="AQ801" i="6" s="1"/>
  <c r="AQ802" i="6" s="1"/>
  <c r="AQ803" i="6" s="1"/>
  <c r="AQ804" i="6" s="1"/>
  <c r="AQ805" i="6" s="1"/>
  <c r="AQ806" i="6" s="1"/>
  <c r="AQ807" i="6" s="1"/>
  <c r="AQ808" i="6" s="1"/>
  <c r="AQ809" i="6" s="1"/>
  <c r="AQ810" i="6" s="1"/>
  <c r="AQ811" i="6" s="1"/>
  <c r="AQ812" i="6" s="1"/>
  <c r="AQ813" i="6" s="1"/>
  <c r="AQ814" i="6" s="1"/>
  <c r="AQ815" i="6" s="1"/>
  <c r="AQ816" i="6" s="1"/>
  <c r="AQ817" i="6" s="1"/>
  <c r="AQ818" i="6" s="1"/>
  <c r="AQ819" i="6" s="1"/>
  <c r="AQ820" i="6" s="1"/>
  <c r="AQ821" i="6" s="1"/>
  <c r="AQ822" i="6" s="1"/>
  <c r="AQ823" i="6" s="1"/>
  <c r="AQ824" i="6" s="1"/>
  <c r="AQ825" i="6" s="1"/>
  <c r="AQ826" i="6" s="1"/>
  <c r="AQ827" i="6" s="1"/>
  <c r="AQ828" i="6" s="1"/>
  <c r="AQ829" i="6" s="1"/>
  <c r="AQ830" i="6" s="1"/>
  <c r="AQ831" i="6" s="1"/>
  <c r="AQ832" i="6" s="1"/>
  <c r="AQ833" i="6" s="1"/>
  <c r="AQ834" i="6" s="1"/>
  <c r="AQ835" i="6" s="1"/>
  <c r="AQ836" i="6" s="1"/>
  <c r="AQ837" i="6" s="1"/>
  <c r="AQ838" i="6" s="1"/>
  <c r="AQ839" i="6" s="1"/>
  <c r="AQ840" i="6" s="1"/>
  <c r="AQ841" i="6" s="1"/>
  <c r="AQ842" i="6" s="1"/>
  <c r="AQ843" i="6" s="1"/>
  <c r="AQ844" i="6" s="1"/>
  <c r="AQ845" i="6" s="1"/>
  <c r="AQ846" i="6" s="1"/>
  <c r="AQ847" i="6" s="1"/>
  <c r="AQ848" i="6" s="1"/>
  <c r="AQ849" i="6" s="1"/>
  <c r="AQ850" i="6" s="1"/>
  <c r="AQ851" i="6" s="1"/>
  <c r="AQ852" i="6" s="1"/>
  <c r="AQ853" i="6" s="1"/>
  <c r="AQ854" i="6" s="1"/>
  <c r="AQ855" i="6" s="1"/>
  <c r="AQ856" i="6" s="1"/>
  <c r="AQ857" i="6" s="1"/>
  <c r="AQ858" i="6" s="1"/>
  <c r="AQ859" i="6" s="1"/>
  <c r="AQ860" i="6" s="1"/>
  <c r="AQ861" i="6" s="1"/>
  <c r="AQ862" i="6" s="1"/>
  <c r="AQ863" i="6" s="1"/>
  <c r="AQ864" i="6" s="1"/>
  <c r="AQ865" i="6" s="1"/>
  <c r="AQ866" i="6" s="1"/>
  <c r="AQ867" i="6" s="1"/>
  <c r="AQ868" i="6" s="1"/>
  <c r="AQ869" i="6" s="1"/>
  <c r="AQ870" i="6" s="1"/>
  <c r="AQ871" i="6" s="1"/>
  <c r="AQ872" i="6" s="1"/>
  <c r="AQ873" i="6" s="1"/>
  <c r="AQ874" i="6" s="1"/>
  <c r="AQ875" i="6" s="1"/>
  <c r="AQ876" i="6" s="1"/>
  <c r="AQ877" i="6" s="1"/>
  <c r="AQ878" i="6" s="1"/>
  <c r="AQ879" i="6" s="1"/>
  <c r="AQ880" i="6" s="1"/>
  <c r="AQ881" i="6" s="1"/>
  <c r="AQ882" i="6" s="1"/>
  <c r="AQ883" i="6" s="1"/>
  <c r="AQ884" i="6" s="1"/>
  <c r="AQ885" i="6" s="1"/>
  <c r="AQ886" i="6" s="1"/>
  <c r="AQ887" i="6" s="1"/>
  <c r="AQ888" i="6" s="1"/>
  <c r="AQ889" i="6" s="1"/>
  <c r="AQ890" i="6" s="1"/>
  <c r="AQ891" i="6" s="1"/>
  <c r="AQ892" i="6" s="1"/>
  <c r="AQ893" i="6" s="1"/>
  <c r="AQ894" i="6" s="1"/>
  <c r="AQ895" i="6" s="1"/>
  <c r="AQ896" i="6" s="1"/>
  <c r="AQ897" i="6" s="1"/>
  <c r="AQ898" i="6" s="1"/>
  <c r="AQ899" i="6" s="1"/>
  <c r="AQ900" i="6" s="1"/>
  <c r="AQ901" i="6" s="1"/>
  <c r="AQ902" i="6" s="1"/>
  <c r="AQ903" i="6" s="1"/>
  <c r="AQ904" i="6" s="1"/>
  <c r="AQ905" i="6" s="1"/>
  <c r="AQ906" i="6" s="1"/>
  <c r="AQ907" i="6" s="1"/>
  <c r="AQ908" i="6" s="1"/>
  <c r="AQ909" i="6" s="1"/>
  <c r="AQ910" i="6" s="1"/>
  <c r="AQ911" i="6" s="1"/>
  <c r="AQ912" i="6" s="1"/>
  <c r="AQ913" i="6" s="1"/>
  <c r="AQ914" i="6" s="1"/>
  <c r="AQ915" i="6" s="1"/>
  <c r="AQ916" i="6" s="1"/>
  <c r="AQ917" i="6" s="1"/>
  <c r="AQ918" i="6" s="1"/>
  <c r="AQ919" i="6" s="1"/>
  <c r="AQ920" i="6" s="1"/>
  <c r="AQ921" i="6" s="1"/>
  <c r="AQ922" i="6" s="1"/>
  <c r="AQ923" i="6" s="1"/>
  <c r="AQ924" i="6" s="1"/>
  <c r="AQ925" i="6" s="1"/>
  <c r="AQ926" i="6" s="1"/>
  <c r="AQ927" i="6" s="1"/>
  <c r="AQ928" i="6" s="1"/>
  <c r="AQ929" i="6" s="1"/>
  <c r="AQ930" i="6" s="1"/>
  <c r="AQ931" i="6" s="1"/>
  <c r="AQ932" i="6" s="1"/>
  <c r="AQ933" i="6" s="1"/>
  <c r="AQ934" i="6" s="1"/>
  <c r="AQ935" i="6" s="1"/>
  <c r="AQ936" i="6" s="1"/>
  <c r="AQ937" i="6" s="1"/>
  <c r="AQ938" i="6" s="1"/>
  <c r="AQ939" i="6" s="1"/>
  <c r="AQ940" i="6" s="1"/>
  <c r="AQ941" i="6" s="1"/>
  <c r="AQ942" i="6" s="1"/>
  <c r="AQ943" i="6" s="1"/>
  <c r="AQ944" i="6" s="1"/>
  <c r="AQ945" i="6" s="1"/>
  <c r="AQ946" i="6" s="1"/>
  <c r="AQ947" i="6" s="1"/>
  <c r="AQ948" i="6" s="1"/>
  <c r="AQ949" i="6" s="1"/>
  <c r="AQ950" i="6" s="1"/>
  <c r="AQ951" i="6" s="1"/>
  <c r="AQ952" i="6" s="1"/>
  <c r="AQ953" i="6" s="1"/>
  <c r="AQ954" i="6" s="1"/>
  <c r="AQ955" i="6" s="1"/>
  <c r="AQ956" i="6" s="1"/>
  <c r="AQ957" i="6" s="1"/>
  <c r="AQ958" i="6" s="1"/>
  <c r="AQ959" i="6" s="1"/>
  <c r="AQ960" i="6" s="1"/>
  <c r="AQ961" i="6" s="1"/>
  <c r="AQ962" i="6" s="1"/>
  <c r="AQ963" i="6" s="1"/>
  <c r="AQ964" i="6" s="1"/>
  <c r="AQ965" i="6" s="1"/>
  <c r="AQ966" i="6" s="1"/>
  <c r="AQ967" i="6" s="1"/>
  <c r="AQ968" i="6" s="1"/>
  <c r="AQ969" i="6" s="1"/>
  <c r="AQ970" i="6" s="1"/>
  <c r="AQ971" i="6" s="1"/>
  <c r="AQ972" i="6" s="1"/>
  <c r="AQ973" i="6" s="1"/>
  <c r="AQ974" i="6" s="1"/>
  <c r="AQ975" i="6" s="1"/>
  <c r="AQ976" i="6" s="1"/>
  <c r="AQ977" i="6" s="1"/>
  <c r="AQ978" i="6" s="1"/>
  <c r="AQ979" i="6" s="1"/>
  <c r="AQ980" i="6" s="1"/>
  <c r="AQ981" i="6" s="1"/>
  <c r="AQ982" i="6" s="1"/>
  <c r="AQ983" i="6" s="1"/>
  <c r="AQ984" i="6" s="1"/>
  <c r="AQ985" i="6" s="1"/>
  <c r="AQ986" i="6" s="1"/>
  <c r="AQ987" i="6" s="1"/>
  <c r="AQ988" i="6" s="1"/>
  <c r="AQ989" i="6" s="1"/>
  <c r="AQ990" i="6" s="1"/>
  <c r="AQ991" i="6" s="1"/>
  <c r="AQ992" i="6" s="1"/>
  <c r="AQ993" i="6" s="1"/>
  <c r="AQ994" i="6" s="1"/>
  <c r="AQ995" i="6" s="1"/>
  <c r="AQ996" i="6" s="1"/>
  <c r="AQ997" i="6" s="1"/>
  <c r="AQ998" i="6" s="1"/>
  <c r="AQ999" i="6" s="1"/>
  <c r="AQ1000" i="6" s="1"/>
  <c r="AQ1001" i="6" s="1"/>
  <c r="AQ1002" i="6" s="1"/>
  <c r="AQ1003" i="6" s="1"/>
  <c r="AQ1004" i="6" s="1"/>
  <c r="AQ1005" i="6" s="1"/>
  <c r="AQ1006" i="6" s="1"/>
  <c r="AQ1007" i="6" s="1"/>
  <c r="AQ1008" i="6" s="1"/>
  <c r="AQ1009" i="6" s="1"/>
  <c r="AQ1010" i="6" s="1"/>
  <c r="AQ1011" i="6" s="1"/>
  <c r="AQ1012" i="6" s="1"/>
  <c r="AQ1013" i="6" s="1"/>
  <c r="AQ1014" i="6" s="1"/>
  <c r="AQ1015" i="6" s="1"/>
  <c r="AQ1016" i="6" s="1"/>
  <c r="AQ1017" i="6" s="1"/>
  <c r="AQ1018" i="6" s="1"/>
  <c r="AQ1019" i="6" s="1"/>
  <c r="AQ1020" i="6" s="1"/>
  <c r="AQ1021" i="6" s="1"/>
  <c r="AQ1022" i="6" s="1"/>
  <c r="AQ1023" i="6" s="1"/>
  <c r="AQ1024" i="6" s="1"/>
  <c r="AQ1025" i="6" s="1"/>
  <c r="AQ1026" i="6" s="1"/>
  <c r="AQ1027" i="6" s="1"/>
  <c r="AQ1028" i="6" s="1"/>
  <c r="AQ1029" i="6" s="1"/>
  <c r="AQ1030" i="6" s="1"/>
  <c r="AQ1031" i="6" s="1"/>
  <c r="AQ1032" i="6" s="1"/>
  <c r="AQ1033" i="6" s="1"/>
  <c r="AQ1034" i="6" s="1"/>
  <c r="AQ1035" i="6" s="1"/>
  <c r="AQ1036" i="6" s="1"/>
  <c r="AQ1037" i="6" s="1"/>
  <c r="AQ1038" i="6" s="1"/>
  <c r="AQ1039" i="6" s="1"/>
  <c r="AQ1040" i="6" s="1"/>
  <c r="AQ1041" i="6" s="1"/>
  <c r="AQ1042" i="6" s="1"/>
  <c r="AQ1043" i="6" s="1"/>
  <c r="AQ1044" i="6" s="1"/>
  <c r="AQ1045" i="6" s="1"/>
  <c r="AQ1046" i="6" s="1"/>
  <c r="AQ1047" i="6" s="1"/>
  <c r="AQ1048" i="6" s="1"/>
  <c r="AQ1049" i="6" s="1"/>
  <c r="AQ1050" i="6" s="1"/>
  <c r="AQ1051" i="6" s="1"/>
  <c r="AQ1052" i="6" s="1"/>
  <c r="AQ1053" i="6" s="1"/>
  <c r="AQ1054" i="6" s="1"/>
  <c r="AQ1055" i="6" s="1"/>
  <c r="AQ1056" i="6" s="1"/>
  <c r="AQ1057" i="6" s="1"/>
  <c r="AQ1058" i="6" s="1"/>
  <c r="AQ1059" i="6" s="1"/>
  <c r="AQ1060" i="6" s="1"/>
  <c r="AQ1061" i="6" s="1"/>
  <c r="AQ1062" i="6" s="1"/>
  <c r="AQ1063" i="6" s="1"/>
  <c r="AQ1064" i="6" s="1"/>
  <c r="AQ1065" i="6" s="1"/>
  <c r="AQ1066" i="6" s="1"/>
  <c r="AQ1067" i="6" s="1"/>
  <c r="AQ1068" i="6" s="1"/>
  <c r="AQ1069" i="6" s="1"/>
  <c r="AQ1070" i="6" s="1"/>
  <c r="AQ1071" i="6" s="1"/>
  <c r="AQ1072" i="6" s="1"/>
  <c r="AQ1073" i="6" s="1"/>
  <c r="AQ1074" i="6" s="1"/>
  <c r="AQ1075" i="6" s="1"/>
  <c r="AQ1076" i="6" s="1"/>
  <c r="AQ1077" i="6" s="1"/>
  <c r="AQ1078" i="6" s="1"/>
  <c r="AQ1079" i="6" s="1"/>
  <c r="AQ1080" i="6" s="1"/>
  <c r="AQ1081" i="6" s="1"/>
  <c r="AQ1082" i="6" s="1"/>
  <c r="AQ1083" i="6" s="1"/>
  <c r="AQ1084" i="6" s="1"/>
  <c r="AQ1085" i="6" s="1"/>
  <c r="AQ1086" i="6" s="1"/>
  <c r="AQ1087" i="6" s="1"/>
  <c r="AQ1088" i="6" s="1"/>
  <c r="AQ1089" i="6" s="1"/>
  <c r="AQ1090" i="6" s="1"/>
  <c r="AQ1091" i="6" s="1"/>
  <c r="AQ1092" i="6" s="1"/>
  <c r="AQ1093" i="6" s="1"/>
  <c r="AQ1094" i="6" s="1"/>
  <c r="AQ1095" i="6" s="1"/>
  <c r="AQ1096" i="6" s="1"/>
  <c r="AQ1097" i="6" s="1"/>
  <c r="AQ1098" i="6" s="1"/>
  <c r="AQ1099" i="6" s="1"/>
  <c r="AQ1100" i="6" s="1"/>
  <c r="AQ1101" i="6" s="1"/>
  <c r="AQ1102" i="6" s="1"/>
  <c r="AQ1103" i="6" s="1"/>
  <c r="AQ1104" i="6" s="1"/>
  <c r="AQ1105" i="6" s="1"/>
  <c r="AQ1106" i="6" s="1"/>
  <c r="AQ1107" i="6" s="1"/>
  <c r="AQ1108" i="6" s="1"/>
  <c r="AQ1109" i="6" s="1"/>
  <c r="AQ1110" i="6" s="1"/>
  <c r="AQ1111" i="6" s="1"/>
  <c r="AQ1112" i="6" s="1"/>
  <c r="AQ1113" i="6" s="1"/>
  <c r="AQ1114" i="6" s="1"/>
  <c r="AQ1115" i="6" s="1"/>
  <c r="AQ1116" i="6" s="1"/>
  <c r="AQ1117" i="6" s="1"/>
  <c r="AQ1118" i="6" s="1"/>
  <c r="AQ1119" i="6" s="1"/>
  <c r="AQ1120" i="6" s="1"/>
  <c r="AQ1121" i="6" s="1"/>
  <c r="AQ1122" i="6" s="1"/>
  <c r="AQ1123" i="6" s="1"/>
  <c r="AQ1124" i="6" s="1"/>
  <c r="AQ1125" i="6" s="1"/>
  <c r="AQ1126" i="6" s="1"/>
  <c r="AQ1127" i="6" s="1"/>
  <c r="AQ1128" i="6" s="1"/>
  <c r="AQ1129" i="6" s="1"/>
  <c r="AQ1130" i="6" s="1"/>
  <c r="AQ1131" i="6" s="1"/>
  <c r="AQ1132" i="6" s="1"/>
  <c r="AQ1133" i="6" s="1"/>
  <c r="AQ1134" i="6" s="1"/>
  <c r="AQ1135" i="6" s="1"/>
  <c r="AQ1136" i="6" s="1"/>
  <c r="AQ1137" i="6" s="1"/>
  <c r="AQ1138" i="6" s="1"/>
  <c r="AQ1139" i="6" s="1"/>
  <c r="AQ1140" i="6" s="1"/>
  <c r="AQ1141" i="6" s="1"/>
  <c r="AQ1142" i="6" s="1"/>
  <c r="AQ1143" i="6" s="1"/>
  <c r="AQ1144" i="6" s="1"/>
  <c r="AQ1145" i="6" s="1"/>
  <c r="AQ1146" i="6" s="1"/>
  <c r="AQ1147" i="6" s="1"/>
  <c r="AQ1148" i="6" s="1"/>
  <c r="AQ1149" i="6" s="1"/>
  <c r="AQ1150" i="6" s="1"/>
  <c r="AQ1151" i="6" s="1"/>
  <c r="AQ1152" i="6" s="1"/>
  <c r="AQ1153" i="6" s="1"/>
  <c r="AQ1154" i="6" s="1"/>
  <c r="AQ1155" i="6" s="1"/>
  <c r="AQ1156" i="6" s="1"/>
  <c r="AQ1157" i="6" s="1"/>
  <c r="AQ1158" i="6" s="1"/>
  <c r="AQ1159" i="6" s="1"/>
  <c r="AQ1160" i="6" s="1"/>
  <c r="AQ1161" i="6" s="1"/>
  <c r="AQ1162" i="6" s="1"/>
  <c r="AQ1163" i="6" s="1"/>
  <c r="AQ1164" i="6" s="1"/>
  <c r="AQ1165" i="6" s="1"/>
  <c r="AQ1166" i="6" s="1"/>
  <c r="AQ1167" i="6" s="1"/>
  <c r="AQ1168" i="6" s="1"/>
  <c r="AQ1169" i="6" s="1"/>
  <c r="AQ1170" i="6" s="1"/>
  <c r="AQ1171" i="6" s="1"/>
  <c r="AQ1172" i="6" s="1"/>
  <c r="AQ1173" i="6" s="1"/>
  <c r="AQ1174" i="6" s="1"/>
  <c r="AQ1175" i="6" s="1"/>
  <c r="AQ1176" i="6" s="1"/>
  <c r="AQ1177" i="6" s="1"/>
  <c r="AQ1178" i="6" s="1"/>
  <c r="AQ1179" i="6" s="1"/>
  <c r="AQ1180" i="6" s="1"/>
  <c r="AQ1181" i="6" s="1"/>
  <c r="AQ1182" i="6" s="1"/>
  <c r="AQ1183" i="6" s="1"/>
  <c r="AQ1184" i="6" s="1"/>
  <c r="AQ1185" i="6" s="1"/>
  <c r="AQ1186" i="6" s="1"/>
  <c r="AQ1187" i="6" s="1"/>
  <c r="AQ1188" i="6" s="1"/>
  <c r="AQ1189" i="6" s="1"/>
  <c r="AQ1190" i="6" s="1"/>
  <c r="AQ1191" i="6" s="1"/>
  <c r="AQ1192" i="6" s="1"/>
  <c r="AQ1193" i="6" s="1"/>
  <c r="AQ1194" i="6" s="1"/>
  <c r="AQ1195" i="6" s="1"/>
  <c r="AQ1196" i="6" s="1"/>
  <c r="AQ1197" i="6" s="1"/>
  <c r="AQ1198" i="6" s="1"/>
  <c r="AQ1199" i="6" s="1"/>
  <c r="AQ1200" i="6" s="1"/>
  <c r="AQ1201" i="6" s="1"/>
  <c r="AQ1202" i="6" s="1"/>
  <c r="AQ1203" i="6" s="1"/>
  <c r="AQ1204" i="6" s="1"/>
  <c r="AQ1205" i="6" s="1"/>
  <c r="AY6" i="6"/>
  <c r="AV6" i="6"/>
  <c r="BA6" i="6" s="1"/>
  <c r="AW6" i="6"/>
  <c r="AX6" i="6"/>
  <c r="AR7" i="6" l="1"/>
  <c r="AZ6" i="6"/>
  <c r="AR8" i="6"/>
  <c r="AY7" i="6"/>
  <c r="AW7" i="6"/>
  <c r="AV7" i="6"/>
  <c r="BA7" i="6" s="1"/>
  <c r="AX7" i="6"/>
  <c r="AZ7" i="6" s="1"/>
  <c r="BF6" i="6"/>
  <c r="BG6" i="6" s="1"/>
  <c r="BB6" i="6"/>
  <c r="BD6" i="6"/>
  <c r="BE6" i="6" s="1"/>
  <c r="BC6" i="6" l="1"/>
  <c r="BJ6" i="6"/>
  <c r="BF7" i="6"/>
  <c r="BG7" i="6" s="1"/>
  <c r="BD7" i="6"/>
  <c r="BE7" i="6" s="1"/>
  <c r="BB7" i="6"/>
  <c r="AW8" i="6"/>
  <c r="AR9" i="6"/>
  <c r="AX8" i="6"/>
  <c r="AY8" i="6"/>
  <c r="AV8" i="6"/>
  <c r="BA8" i="6" s="1"/>
  <c r="AZ8" i="6" l="1"/>
  <c r="AR10" i="6"/>
  <c r="AY9" i="6"/>
  <c r="AW9" i="6"/>
  <c r="AX9" i="6"/>
  <c r="AV9" i="6"/>
  <c r="BA9" i="6" s="1"/>
  <c r="BC7" i="6"/>
  <c r="BJ7" i="6"/>
  <c r="BD8" i="6"/>
  <c r="BE8" i="6" s="1"/>
  <c r="BF8" i="6"/>
  <c r="BG8" i="6" s="1"/>
  <c r="BB8" i="6"/>
  <c r="AZ9" i="6" l="1"/>
  <c r="BF9" i="6"/>
  <c r="BG9" i="6" s="1"/>
  <c r="BD9" i="6"/>
  <c r="BE9" i="6" s="1"/>
  <c r="BB9" i="6"/>
  <c r="BJ8" i="6"/>
  <c r="BC8" i="6"/>
  <c r="AX10" i="6"/>
  <c r="AY10" i="6"/>
  <c r="AW10" i="6"/>
  <c r="AV10" i="6"/>
  <c r="BA10" i="6" s="1"/>
  <c r="AR11" i="6"/>
  <c r="AZ10" i="6" l="1"/>
  <c r="BJ9" i="6"/>
  <c r="BC9" i="6"/>
  <c r="AV11" i="6"/>
  <c r="BA11" i="6" s="1"/>
  <c r="AX11" i="6"/>
  <c r="AR12" i="6"/>
  <c r="AY11" i="6"/>
  <c r="AW11" i="6"/>
  <c r="BB10" i="6"/>
  <c r="BF10" i="6"/>
  <c r="BG10" i="6" s="1"/>
  <c r="BD10" i="6"/>
  <c r="BE10" i="6" s="1"/>
  <c r="AX12" i="6" l="1"/>
  <c r="AY12" i="6"/>
  <c r="AR13" i="6"/>
  <c r="AW12" i="6"/>
  <c r="AV12" i="6"/>
  <c r="BA12" i="6" s="1"/>
  <c r="BJ10" i="6"/>
  <c r="BC10" i="6"/>
  <c r="BF11" i="6"/>
  <c r="BG11" i="6" s="1"/>
  <c r="BD11" i="6"/>
  <c r="BE11" i="6" s="1"/>
  <c r="BB11" i="6"/>
  <c r="AZ11" i="6"/>
  <c r="BB12" i="6" l="1"/>
  <c r="BD12" i="6"/>
  <c r="BE12" i="6" s="1"/>
  <c r="BF12" i="6"/>
  <c r="BG12" i="6" s="1"/>
  <c r="AY13" i="6"/>
  <c r="AR14" i="6"/>
  <c r="AV13" i="6"/>
  <c r="BA13" i="6" s="1"/>
  <c r="AW13" i="6"/>
  <c r="AX13" i="6"/>
  <c r="AZ13" i="6" s="1"/>
  <c r="BJ11" i="6"/>
  <c r="BC11" i="6"/>
  <c r="AZ12" i="6"/>
  <c r="BB13" i="6" l="1"/>
  <c r="BF13" i="6"/>
  <c r="BG13" i="6" s="1"/>
  <c r="BD13" i="6"/>
  <c r="BE13" i="6" s="1"/>
  <c r="AV14" i="6"/>
  <c r="BA14" i="6" s="1"/>
  <c r="AX14" i="6"/>
  <c r="AW14" i="6"/>
  <c r="AR15" i="6"/>
  <c r="AY14" i="6"/>
  <c r="BJ12" i="6"/>
  <c r="BC12" i="6"/>
  <c r="AZ14" i="6" l="1"/>
  <c r="AV15" i="6"/>
  <c r="BA15" i="6" s="1"/>
  <c r="AR16" i="6"/>
  <c r="AY15" i="6"/>
  <c r="AW15" i="6"/>
  <c r="AX15" i="6"/>
  <c r="BF14" i="6"/>
  <c r="BG14" i="6" s="1"/>
  <c r="BB14" i="6"/>
  <c r="BD14" i="6"/>
  <c r="BE14" i="6" s="1"/>
  <c r="BC13" i="6"/>
  <c r="BJ13" i="6"/>
  <c r="AZ15" i="6" l="1"/>
  <c r="BJ14" i="6"/>
  <c r="BC14" i="6"/>
  <c r="AX16" i="6"/>
  <c r="AW16" i="6"/>
  <c r="AY16" i="6"/>
  <c r="AV16" i="6"/>
  <c r="BA16" i="6" s="1"/>
  <c r="AR17" i="6"/>
  <c r="BF15" i="6"/>
  <c r="BG15" i="6" s="1"/>
  <c r="BB15" i="6"/>
  <c r="BD15" i="6"/>
  <c r="BE15" i="6" s="1"/>
  <c r="AY17" i="6" l="1"/>
  <c r="AX17" i="6"/>
  <c r="AV17" i="6"/>
  <c r="BA17" i="6" s="1"/>
  <c r="AW17" i="6"/>
  <c r="AR18" i="6"/>
  <c r="AZ16" i="6"/>
  <c r="BD16" i="6"/>
  <c r="BE16" i="6" s="1"/>
  <c r="BF16" i="6"/>
  <c r="BG16" i="6" s="1"/>
  <c r="BB16" i="6"/>
  <c r="BC15" i="6"/>
  <c r="BJ15" i="6"/>
  <c r="AZ17" i="6" l="1"/>
  <c r="AV18" i="6"/>
  <c r="BA18" i="6" s="1"/>
  <c r="AW18" i="6"/>
  <c r="AX18" i="6"/>
  <c r="AY18" i="6"/>
  <c r="AR19" i="6"/>
  <c r="BB17" i="6"/>
  <c r="BF17" i="6"/>
  <c r="BG17" i="6" s="1"/>
  <c r="BD17" i="6"/>
  <c r="BE17" i="6" s="1"/>
  <c r="BC16" i="6"/>
  <c r="BJ16" i="6"/>
  <c r="AR20" i="6" l="1"/>
  <c r="AX19" i="6"/>
  <c r="AW19" i="6"/>
  <c r="AV19" i="6"/>
  <c r="BA19" i="6" s="1"/>
  <c r="AY19" i="6"/>
  <c r="AZ18" i="6"/>
  <c r="BC17" i="6"/>
  <c r="BJ17" i="6"/>
  <c r="BB18" i="6"/>
  <c r="BD18" i="6"/>
  <c r="BE18" i="6" s="1"/>
  <c r="BF18" i="6"/>
  <c r="BG18" i="6" s="1"/>
  <c r="BD19" i="6" l="1"/>
  <c r="BE19" i="6" s="1"/>
  <c r="BB19" i="6"/>
  <c r="BF19" i="6"/>
  <c r="BG19" i="6" s="1"/>
  <c r="AZ19" i="6"/>
  <c r="BJ18" i="6"/>
  <c r="BC18" i="6"/>
  <c r="AR21" i="6"/>
  <c r="AW20" i="6"/>
  <c r="AX20" i="6"/>
  <c r="AY20" i="6"/>
  <c r="AV20" i="6"/>
  <c r="BA20" i="6" s="1"/>
  <c r="AV21" i="6" l="1"/>
  <c r="BA21" i="6" s="1"/>
  <c r="AR22" i="6"/>
  <c r="AW21" i="6"/>
  <c r="AX21" i="6"/>
  <c r="AY21" i="6"/>
  <c r="BD20" i="6"/>
  <c r="BE20" i="6" s="1"/>
  <c r="BF20" i="6"/>
  <c r="BG20" i="6" s="1"/>
  <c r="BB20" i="6"/>
  <c r="BC19" i="6"/>
  <c r="BJ19" i="6"/>
  <c r="AZ20" i="6"/>
  <c r="BJ20" i="6" l="1"/>
  <c r="BC20" i="6"/>
  <c r="AZ21" i="6"/>
  <c r="AW22" i="6"/>
  <c r="AV22" i="6"/>
  <c r="BA22" i="6" s="1"/>
  <c r="AY22" i="6"/>
  <c r="AX22" i="6"/>
  <c r="AR23" i="6"/>
  <c r="BD21" i="6"/>
  <c r="BE21" i="6" s="1"/>
  <c r="BB21" i="6"/>
  <c r="BF21" i="6"/>
  <c r="BG21" i="6" s="1"/>
  <c r="AY23" i="6" l="1"/>
  <c r="AX23" i="6"/>
  <c r="AV23" i="6"/>
  <c r="BA23" i="6" s="1"/>
  <c r="AR24" i="6"/>
  <c r="AW23" i="6"/>
  <c r="AZ22" i="6"/>
  <c r="BB22" i="6"/>
  <c r="BD22" i="6"/>
  <c r="BE22" i="6" s="1"/>
  <c r="BF22" i="6"/>
  <c r="BG22" i="6" s="1"/>
  <c r="BC21" i="6"/>
  <c r="BJ21" i="6"/>
  <c r="AZ23" i="6" l="1"/>
  <c r="BJ22" i="6"/>
  <c r="BC22" i="6"/>
  <c r="BB23" i="6"/>
  <c r="BD23" i="6"/>
  <c r="BE23" i="6" s="1"/>
  <c r="BF23" i="6"/>
  <c r="BG23" i="6" s="1"/>
  <c r="AV24" i="6"/>
  <c r="BA24" i="6" s="1"/>
  <c r="AX24" i="6"/>
  <c r="AZ24" i="6" s="1"/>
  <c r="AR25" i="6"/>
  <c r="AY24" i="6"/>
  <c r="AW24" i="6"/>
  <c r="AR26" i="6" l="1"/>
  <c r="AY25" i="6"/>
  <c r="AW25" i="6"/>
  <c r="AV25" i="6"/>
  <c r="BA25" i="6" s="1"/>
  <c r="AX25" i="6"/>
  <c r="AZ25" i="6" s="1"/>
  <c r="BC23" i="6"/>
  <c r="BJ23" i="6"/>
  <c r="BB24" i="6"/>
  <c r="BF24" i="6"/>
  <c r="BG24" i="6" s="1"/>
  <c r="BD24" i="6"/>
  <c r="BE24" i="6" s="1"/>
  <c r="BC24" i="6" l="1"/>
  <c r="BJ24" i="6"/>
  <c r="BF25" i="6"/>
  <c r="BG25" i="6" s="1"/>
  <c r="BB25" i="6"/>
  <c r="BD25" i="6"/>
  <c r="BE25" i="6" s="1"/>
  <c r="AV26" i="6"/>
  <c r="BA26" i="6" s="1"/>
  <c r="AX26" i="6"/>
  <c r="AY26" i="6"/>
  <c r="AW26" i="6"/>
  <c r="AR27" i="6"/>
  <c r="AZ26" i="6" l="1"/>
  <c r="BB26" i="6"/>
  <c r="BF26" i="6"/>
  <c r="BG26" i="6" s="1"/>
  <c r="BD26" i="6"/>
  <c r="BE26" i="6" s="1"/>
  <c r="BJ25" i="6"/>
  <c r="BC25" i="6"/>
  <c r="AX27" i="6"/>
  <c r="AY27" i="6"/>
  <c r="AR28" i="6"/>
  <c r="AV27" i="6"/>
  <c r="BA27" i="6" s="1"/>
  <c r="AW27" i="6"/>
  <c r="AZ27" i="6" l="1"/>
  <c r="BD27" i="6"/>
  <c r="BE27" i="6" s="1"/>
  <c r="BB27" i="6"/>
  <c r="BF27" i="6"/>
  <c r="BG27" i="6" s="1"/>
  <c r="BJ26" i="6"/>
  <c r="BC26" i="6"/>
  <c r="AY28" i="6"/>
  <c r="AR29" i="6"/>
  <c r="AW28" i="6"/>
  <c r="AX28" i="6"/>
  <c r="AV28" i="6"/>
  <c r="BA28" i="6" s="1"/>
  <c r="AR30" i="6" l="1"/>
  <c r="AY29" i="6"/>
  <c r="AX29" i="6"/>
  <c r="AV29" i="6"/>
  <c r="BA29" i="6" s="1"/>
  <c r="AW29" i="6"/>
  <c r="BF28" i="6"/>
  <c r="BG28" i="6" s="1"/>
  <c r="BB28" i="6"/>
  <c r="BD28" i="6"/>
  <c r="BE28" i="6" s="1"/>
  <c r="BC27" i="6"/>
  <c r="BJ27" i="6"/>
  <c r="AZ28" i="6"/>
  <c r="BC28" i="6" l="1"/>
  <c r="BJ28" i="6"/>
  <c r="AZ29" i="6"/>
  <c r="BB29" i="6"/>
  <c r="BD29" i="6"/>
  <c r="BE29" i="6" s="1"/>
  <c r="BF29" i="6"/>
  <c r="BG29" i="6" s="1"/>
  <c r="AV30" i="6"/>
  <c r="BA30" i="6" s="1"/>
  <c r="AY30" i="6"/>
  <c r="AR31" i="6"/>
  <c r="AX30" i="6"/>
  <c r="AW30" i="6"/>
  <c r="BD30" i="6" l="1"/>
  <c r="BE30" i="6" s="1"/>
  <c r="BF30" i="6"/>
  <c r="BG30" i="6" s="1"/>
  <c r="BB30" i="6"/>
  <c r="BJ29" i="6"/>
  <c r="BC29" i="6"/>
  <c r="AZ30" i="6"/>
  <c r="AW31" i="6"/>
  <c r="AX31" i="6"/>
  <c r="AY31" i="6"/>
  <c r="AR32" i="6"/>
  <c r="AV31" i="6"/>
  <c r="BA31" i="6" s="1"/>
  <c r="AZ31" i="6" l="1"/>
  <c r="BD31" i="6"/>
  <c r="BE31" i="6" s="1"/>
  <c r="BB31" i="6"/>
  <c r="BF31" i="6"/>
  <c r="BG31" i="6" s="1"/>
  <c r="BJ30" i="6"/>
  <c r="BC30" i="6"/>
  <c r="AY32" i="6"/>
  <c r="AR33" i="6"/>
  <c r="AW32" i="6"/>
  <c r="AV32" i="6"/>
  <c r="BA32" i="6" s="1"/>
  <c r="AX32" i="6"/>
  <c r="AR34" i="6" l="1"/>
  <c r="AY33" i="6"/>
  <c r="AW33" i="6"/>
  <c r="AX33" i="6"/>
  <c r="AV33" i="6"/>
  <c r="BA33" i="6" s="1"/>
  <c r="AZ32" i="6"/>
  <c r="BJ31" i="6"/>
  <c r="BC31" i="6"/>
  <c r="BF32" i="6"/>
  <c r="BG32" i="6" s="1"/>
  <c r="BD32" i="6"/>
  <c r="BE32" i="6" s="1"/>
  <c r="BB32" i="6"/>
  <c r="AZ33" i="6" l="1"/>
  <c r="BJ32" i="6"/>
  <c r="BC32" i="6"/>
  <c r="BF33" i="6"/>
  <c r="BG33" i="6" s="1"/>
  <c r="BD33" i="6"/>
  <c r="BE33" i="6" s="1"/>
  <c r="BB33" i="6"/>
  <c r="AV34" i="6"/>
  <c r="BA34" i="6" s="1"/>
  <c r="AW34" i="6"/>
  <c r="AR35" i="6"/>
  <c r="AX34" i="6"/>
  <c r="AY34" i="6"/>
  <c r="AX35" i="6" l="1"/>
  <c r="AY35" i="6"/>
  <c r="AR36" i="6"/>
  <c r="AV35" i="6"/>
  <c r="BA35" i="6" s="1"/>
  <c r="AW35" i="6"/>
  <c r="BD34" i="6"/>
  <c r="BE34" i="6" s="1"/>
  <c r="BF34" i="6"/>
  <c r="BG34" i="6" s="1"/>
  <c r="BB34" i="6"/>
  <c r="BJ33" i="6"/>
  <c r="BC33" i="6"/>
  <c r="AZ34" i="6"/>
  <c r="BJ34" i="6" l="1"/>
  <c r="BC34" i="6"/>
  <c r="BD35" i="6"/>
  <c r="BE35" i="6" s="1"/>
  <c r="BF35" i="6"/>
  <c r="BG35" i="6" s="1"/>
  <c r="BB35" i="6"/>
  <c r="AY36" i="6"/>
  <c r="AW36" i="6"/>
  <c r="AR37" i="6"/>
  <c r="AX36" i="6"/>
  <c r="AV36" i="6"/>
  <c r="BA36" i="6" s="1"/>
  <c r="AZ35" i="6"/>
  <c r="AV37" i="6" l="1"/>
  <c r="BA37" i="6" s="1"/>
  <c r="AW37" i="6"/>
  <c r="AX37" i="6"/>
  <c r="AY37" i="6"/>
  <c r="AR38" i="6"/>
  <c r="BJ35" i="6"/>
  <c r="BC35" i="6"/>
  <c r="BF36" i="6"/>
  <c r="BG36" i="6" s="1"/>
  <c r="BB36" i="6"/>
  <c r="BD36" i="6"/>
  <c r="BE36" i="6" s="1"/>
  <c r="AZ36" i="6"/>
  <c r="AX38" i="6" l="1"/>
  <c r="AW38" i="6"/>
  <c r="AR39" i="6"/>
  <c r="AY38" i="6"/>
  <c r="AV38" i="6"/>
  <c r="BA38" i="6" s="1"/>
  <c r="AZ37" i="6"/>
  <c r="BC36" i="6"/>
  <c r="BJ36" i="6"/>
  <c r="BB37" i="6"/>
  <c r="BD37" i="6"/>
  <c r="BE37" i="6" s="1"/>
  <c r="BF37" i="6"/>
  <c r="BG37" i="6" s="1"/>
  <c r="BD38" i="6" l="1"/>
  <c r="BE38" i="6" s="1"/>
  <c r="BF38" i="6"/>
  <c r="BG38" i="6" s="1"/>
  <c r="BB38" i="6"/>
  <c r="AR40" i="6"/>
  <c r="AY39" i="6"/>
  <c r="AW39" i="6"/>
  <c r="AX39" i="6"/>
  <c r="AV39" i="6"/>
  <c r="BA39" i="6" s="1"/>
  <c r="BJ37" i="6"/>
  <c r="BC37" i="6"/>
  <c r="AZ38" i="6"/>
  <c r="BF39" i="6" l="1"/>
  <c r="BG39" i="6" s="1"/>
  <c r="BB39" i="6"/>
  <c r="BD39" i="6"/>
  <c r="BE39" i="6" s="1"/>
  <c r="AZ39" i="6"/>
  <c r="AV40" i="6"/>
  <c r="BA40" i="6" s="1"/>
  <c r="AR41" i="6"/>
  <c r="AW40" i="6"/>
  <c r="AX40" i="6"/>
  <c r="AY40" i="6"/>
  <c r="BC38" i="6"/>
  <c r="BJ38" i="6"/>
  <c r="AZ40" i="6" l="1"/>
  <c r="BD40" i="6"/>
  <c r="BE40" i="6" s="1"/>
  <c r="BF40" i="6"/>
  <c r="BG40" i="6" s="1"/>
  <c r="BB40" i="6"/>
  <c r="AV41" i="6"/>
  <c r="BA41" i="6" s="1"/>
  <c r="AW41" i="6"/>
  <c r="AY41" i="6"/>
  <c r="AR42" i="6"/>
  <c r="AX41" i="6"/>
  <c r="BC39" i="6"/>
  <c r="BJ39" i="6"/>
  <c r="AZ41" i="6" l="1"/>
  <c r="AX42" i="6"/>
  <c r="AW42" i="6"/>
  <c r="AV42" i="6"/>
  <c r="BA42" i="6" s="1"/>
  <c r="AR43" i="6"/>
  <c r="AY42" i="6"/>
  <c r="BD41" i="6"/>
  <c r="BE41" i="6" s="1"/>
  <c r="BF41" i="6"/>
  <c r="BG41" i="6" s="1"/>
  <c r="BB41" i="6"/>
  <c r="BC40" i="6"/>
  <c r="BJ40" i="6"/>
  <c r="BD42" i="6" l="1"/>
  <c r="BE42" i="6" s="1"/>
  <c r="BF42" i="6"/>
  <c r="BG42" i="6" s="1"/>
  <c r="BB42" i="6"/>
  <c r="AX43" i="6"/>
  <c r="AY43" i="6"/>
  <c r="AW43" i="6"/>
  <c r="AV43" i="6"/>
  <c r="BA43" i="6" s="1"/>
  <c r="AR44" i="6"/>
  <c r="AZ42" i="6"/>
  <c r="BC41" i="6"/>
  <c r="BJ41" i="6"/>
  <c r="BD43" i="6" l="1"/>
  <c r="BE43" i="6" s="1"/>
  <c r="BB43" i="6"/>
  <c r="BF43" i="6"/>
  <c r="BG43" i="6" s="1"/>
  <c r="AZ43" i="6"/>
  <c r="BJ42" i="6"/>
  <c r="BC42" i="6"/>
  <c r="AX44" i="6"/>
  <c r="AW44" i="6"/>
  <c r="AV44" i="6"/>
  <c r="BA44" i="6" s="1"/>
  <c r="AY44" i="6"/>
  <c r="AR45" i="6"/>
  <c r="AZ44" i="6" l="1"/>
  <c r="AV45" i="6"/>
  <c r="BA45" i="6" s="1"/>
  <c r="AX45" i="6"/>
  <c r="AW45" i="6"/>
  <c r="AY45" i="6"/>
  <c r="AR46" i="6"/>
  <c r="BJ43" i="6"/>
  <c r="BC43" i="6"/>
  <c r="BB44" i="6"/>
  <c r="BF44" i="6"/>
  <c r="BG44" i="6" s="1"/>
  <c r="BD44" i="6"/>
  <c r="BE44" i="6" s="1"/>
  <c r="AV46" i="6" l="1"/>
  <c r="BA46" i="6" s="1"/>
  <c r="AX46" i="6"/>
  <c r="AY46" i="6"/>
  <c r="AW46" i="6"/>
  <c r="AR47" i="6"/>
  <c r="AZ45" i="6"/>
  <c r="BF45" i="6"/>
  <c r="BG45" i="6" s="1"/>
  <c r="BD45" i="6"/>
  <c r="BE45" i="6" s="1"/>
  <c r="BB45" i="6"/>
  <c r="BJ44" i="6"/>
  <c r="BC44" i="6"/>
  <c r="AZ46" i="6" l="1"/>
  <c r="AX47" i="6"/>
  <c r="AY47" i="6"/>
  <c r="AV47" i="6"/>
  <c r="BA47" i="6" s="1"/>
  <c r="AR48" i="6"/>
  <c r="AW47" i="6"/>
  <c r="BC45" i="6"/>
  <c r="BJ45" i="6"/>
  <c r="BB46" i="6"/>
  <c r="BF46" i="6"/>
  <c r="BG46" i="6" s="1"/>
  <c r="BD46" i="6"/>
  <c r="BE46" i="6" s="1"/>
  <c r="BC46" i="6" l="1"/>
  <c r="BJ46" i="6"/>
  <c r="BD47" i="6"/>
  <c r="BE47" i="6" s="1"/>
  <c r="BF47" i="6"/>
  <c r="BG47" i="6" s="1"/>
  <c r="BB47" i="6"/>
  <c r="AR49" i="6"/>
  <c r="AX48" i="6"/>
  <c r="AV48" i="6"/>
  <c r="BA48" i="6" s="1"/>
  <c r="AY48" i="6"/>
  <c r="AW48" i="6"/>
  <c r="AZ47" i="6"/>
  <c r="AZ48" i="6" l="1"/>
  <c r="BF48" i="6"/>
  <c r="BG48" i="6" s="1"/>
  <c r="BD48" i="6"/>
  <c r="BE48" i="6" s="1"/>
  <c r="BB48" i="6"/>
  <c r="AV49" i="6"/>
  <c r="BA49" i="6" s="1"/>
  <c r="AR50" i="6"/>
  <c r="AY49" i="6"/>
  <c r="AW49" i="6"/>
  <c r="AX49" i="6"/>
  <c r="BJ47" i="6"/>
  <c r="BC47" i="6"/>
  <c r="AZ49" i="6" l="1"/>
  <c r="BF49" i="6"/>
  <c r="BG49" i="6" s="1"/>
  <c r="BB49" i="6"/>
  <c r="BD49" i="6"/>
  <c r="BE49" i="6" s="1"/>
  <c r="BJ48" i="6"/>
  <c r="BC48" i="6"/>
  <c r="AV50" i="6"/>
  <c r="BA50" i="6" s="1"/>
  <c r="AX50" i="6"/>
  <c r="AY50" i="6"/>
  <c r="AR51" i="6"/>
  <c r="AW50" i="6"/>
  <c r="AZ50" i="6" l="1"/>
  <c r="BD50" i="6"/>
  <c r="BE50" i="6" s="1"/>
  <c r="BF50" i="6"/>
  <c r="BG50" i="6" s="1"/>
  <c r="BB50" i="6"/>
  <c r="BC49" i="6"/>
  <c r="BJ49" i="6"/>
  <c r="AX51" i="6"/>
  <c r="AR52" i="6"/>
  <c r="AY51" i="6"/>
  <c r="AV51" i="6"/>
  <c r="BA51" i="6" s="1"/>
  <c r="AW51" i="6"/>
  <c r="AX52" i="6" l="1"/>
  <c r="AW52" i="6"/>
  <c r="AV52" i="6"/>
  <c r="BA52" i="6" s="1"/>
  <c r="AY52" i="6"/>
  <c r="AR53" i="6"/>
  <c r="AZ51" i="6"/>
  <c r="BJ50" i="6"/>
  <c r="BC50" i="6"/>
  <c r="BD51" i="6"/>
  <c r="BE51" i="6" s="1"/>
  <c r="BB51" i="6"/>
  <c r="BF51" i="6"/>
  <c r="BG51" i="6" s="1"/>
  <c r="AV53" i="6" l="1"/>
  <c r="BA53" i="6" s="1"/>
  <c r="AX53" i="6"/>
  <c r="AY53" i="6"/>
  <c r="AR54" i="6"/>
  <c r="AW53" i="6"/>
  <c r="BB52" i="6"/>
  <c r="BF52" i="6"/>
  <c r="BG52" i="6" s="1"/>
  <c r="BD52" i="6"/>
  <c r="BE52" i="6" s="1"/>
  <c r="BC51" i="6"/>
  <c r="BJ51" i="6"/>
  <c r="AZ52" i="6"/>
  <c r="AZ53" i="6" l="1"/>
  <c r="AV54" i="6"/>
  <c r="BA54" i="6" s="1"/>
  <c r="AX54" i="6"/>
  <c r="AR55" i="6"/>
  <c r="AY54" i="6"/>
  <c r="AW54" i="6"/>
  <c r="BJ52" i="6"/>
  <c r="BC52" i="6"/>
  <c r="BB53" i="6"/>
  <c r="BD53" i="6"/>
  <c r="BE53" i="6" s="1"/>
  <c r="BF53" i="6"/>
  <c r="BG53" i="6" s="1"/>
  <c r="AZ54" i="6" l="1"/>
  <c r="BJ53" i="6"/>
  <c r="BC53" i="6"/>
  <c r="AX55" i="6"/>
  <c r="AR56" i="6"/>
  <c r="AW55" i="6"/>
  <c r="AY55" i="6"/>
  <c r="AV55" i="6"/>
  <c r="BA55" i="6" s="1"/>
  <c r="BB54" i="6"/>
  <c r="BF54" i="6"/>
  <c r="BG54" i="6" s="1"/>
  <c r="BD54" i="6"/>
  <c r="BE54" i="6" s="1"/>
  <c r="BB55" i="6" l="1"/>
  <c r="BD55" i="6"/>
  <c r="BE55" i="6" s="1"/>
  <c r="BF55" i="6"/>
  <c r="BG55" i="6" s="1"/>
  <c r="AR57" i="6"/>
  <c r="AX56" i="6"/>
  <c r="AV56" i="6"/>
  <c r="BA56" i="6" s="1"/>
  <c r="AW56" i="6"/>
  <c r="AY56" i="6"/>
  <c r="AZ55" i="6"/>
  <c r="BJ54" i="6"/>
  <c r="BC54" i="6"/>
  <c r="BF56" i="6" l="1"/>
  <c r="BG56" i="6" s="1"/>
  <c r="BB56" i="6"/>
  <c r="BD56" i="6"/>
  <c r="BE56" i="6" s="1"/>
  <c r="AZ56" i="6"/>
  <c r="AV57" i="6"/>
  <c r="BA57" i="6" s="1"/>
  <c r="AY57" i="6"/>
  <c r="AX57" i="6"/>
  <c r="AR58" i="6"/>
  <c r="AW57" i="6"/>
  <c r="BJ55" i="6"/>
  <c r="BC55" i="6"/>
  <c r="AV58" i="6" l="1"/>
  <c r="BA58" i="6" s="1"/>
  <c r="AW58" i="6"/>
  <c r="AX58" i="6"/>
  <c r="AY58" i="6"/>
  <c r="AR59" i="6"/>
  <c r="AZ57" i="6"/>
  <c r="BF57" i="6"/>
  <c r="BG57" i="6" s="1"/>
  <c r="BB57" i="6"/>
  <c r="BD57" i="6"/>
  <c r="BE57" i="6" s="1"/>
  <c r="BC56" i="6"/>
  <c r="BJ56" i="6"/>
  <c r="AX59" i="6" l="1"/>
  <c r="AR60" i="6"/>
  <c r="AY59" i="6"/>
  <c r="AV59" i="6"/>
  <c r="BA59" i="6" s="1"/>
  <c r="AW59" i="6"/>
  <c r="BC57" i="6"/>
  <c r="BJ57" i="6"/>
  <c r="AZ58" i="6"/>
  <c r="BF58" i="6"/>
  <c r="BG58" i="6" s="1"/>
  <c r="BD58" i="6"/>
  <c r="BE58" i="6" s="1"/>
  <c r="BB58" i="6"/>
  <c r="BF59" i="6" l="1"/>
  <c r="BG59" i="6" s="1"/>
  <c r="BB59" i="6"/>
  <c r="BD59" i="6"/>
  <c r="BE59" i="6" s="1"/>
  <c r="BC58" i="6"/>
  <c r="BJ58" i="6"/>
  <c r="AX60" i="6"/>
  <c r="AR61" i="6"/>
  <c r="AW60" i="6"/>
  <c r="AV60" i="6"/>
  <c r="BA60" i="6" s="1"/>
  <c r="AY60" i="6"/>
  <c r="AZ59" i="6"/>
  <c r="AZ60" i="6" l="1"/>
  <c r="AV61" i="6"/>
  <c r="BA61" i="6" s="1"/>
  <c r="AX61" i="6"/>
  <c r="AW61" i="6"/>
  <c r="AY61" i="6"/>
  <c r="AR62" i="6"/>
  <c r="BC59" i="6"/>
  <c r="BJ59" i="6"/>
  <c r="BB60" i="6"/>
  <c r="BD60" i="6"/>
  <c r="BE60" i="6" s="1"/>
  <c r="BF60" i="6"/>
  <c r="BG60" i="6" s="1"/>
  <c r="BC60" i="6" l="1"/>
  <c r="BJ60" i="6"/>
  <c r="AW62" i="6"/>
  <c r="AY62" i="6"/>
  <c r="AV62" i="6"/>
  <c r="BA62" i="6" s="1"/>
  <c r="AR63" i="6"/>
  <c r="AX62" i="6"/>
  <c r="AZ62" i="6" s="1"/>
  <c r="AZ61" i="6"/>
  <c r="BB61" i="6"/>
  <c r="BF61" i="6"/>
  <c r="BG61" i="6" s="1"/>
  <c r="BD61" i="6"/>
  <c r="BE61" i="6" s="1"/>
  <c r="AY63" i="6" l="1"/>
  <c r="AW63" i="6"/>
  <c r="AX63" i="6"/>
  <c r="AV63" i="6"/>
  <c r="BA63" i="6" s="1"/>
  <c r="AR64" i="6"/>
  <c r="BD62" i="6"/>
  <c r="BE62" i="6" s="1"/>
  <c r="BF62" i="6"/>
  <c r="BG62" i="6" s="1"/>
  <c r="BB62" i="6"/>
  <c r="BC61" i="6"/>
  <c r="BJ61" i="6"/>
  <c r="AZ63" i="6" l="1"/>
  <c r="BJ62" i="6"/>
  <c r="BC62" i="6"/>
  <c r="BD63" i="6"/>
  <c r="BE63" i="6" s="1"/>
  <c r="BF63" i="6"/>
  <c r="BG63" i="6" s="1"/>
  <c r="BB63" i="6"/>
  <c r="AR65" i="6"/>
  <c r="AW64" i="6"/>
  <c r="AV64" i="6"/>
  <c r="BA64" i="6" s="1"/>
  <c r="AY64" i="6"/>
  <c r="AX64" i="6"/>
  <c r="AZ64" i="6" l="1"/>
  <c r="BF64" i="6"/>
  <c r="BG64" i="6" s="1"/>
  <c r="BD64" i="6"/>
  <c r="BE64" i="6" s="1"/>
  <c r="BB64" i="6"/>
  <c r="AV65" i="6"/>
  <c r="BA65" i="6" s="1"/>
  <c r="AW65" i="6"/>
  <c r="AR66" i="6"/>
  <c r="AX65" i="6"/>
  <c r="AY65" i="6"/>
  <c r="BC63" i="6"/>
  <c r="BJ63" i="6"/>
  <c r="AZ65" i="6" l="1"/>
  <c r="BC64" i="6"/>
  <c r="BJ64" i="6"/>
  <c r="AX66" i="6"/>
  <c r="AY66" i="6"/>
  <c r="AV66" i="6"/>
  <c r="BA66" i="6" s="1"/>
  <c r="AR67" i="6"/>
  <c r="AW66" i="6"/>
  <c r="BF65" i="6"/>
  <c r="BG65" i="6" s="1"/>
  <c r="BD65" i="6"/>
  <c r="BE65" i="6" s="1"/>
  <c r="BB65" i="6"/>
  <c r="AY67" i="6" l="1"/>
  <c r="AR68" i="6"/>
  <c r="AW67" i="6"/>
  <c r="AX67" i="6"/>
  <c r="AV67" i="6"/>
  <c r="BA67" i="6" s="1"/>
  <c r="AZ66" i="6"/>
  <c r="BC65" i="6"/>
  <c r="BJ65" i="6"/>
  <c r="BB66" i="6"/>
  <c r="BF66" i="6"/>
  <c r="BG66" i="6" s="1"/>
  <c r="BD66" i="6"/>
  <c r="BE66" i="6" s="1"/>
  <c r="AZ67" i="6" l="1"/>
  <c r="BB67" i="6"/>
  <c r="BF67" i="6"/>
  <c r="BG67" i="6" s="1"/>
  <c r="BD67" i="6"/>
  <c r="BE67" i="6" s="1"/>
  <c r="AR69" i="6"/>
  <c r="AY68" i="6"/>
  <c r="AV68" i="6"/>
  <c r="BA68" i="6" s="1"/>
  <c r="AW68" i="6"/>
  <c r="AX68" i="6"/>
  <c r="BC66" i="6"/>
  <c r="BJ66" i="6"/>
  <c r="AZ68" i="6" l="1"/>
  <c r="BD68" i="6"/>
  <c r="BE68" i="6" s="1"/>
  <c r="BB68" i="6"/>
  <c r="BF68" i="6"/>
  <c r="BG68" i="6" s="1"/>
  <c r="AV69" i="6"/>
  <c r="BA69" i="6" s="1"/>
  <c r="AW69" i="6"/>
  <c r="AX69" i="6"/>
  <c r="AR70" i="6"/>
  <c r="AY69" i="6"/>
  <c r="BC67" i="6"/>
  <c r="BJ67" i="6"/>
  <c r="AZ69" i="6" l="1"/>
  <c r="AV70" i="6"/>
  <c r="BA70" i="6" s="1"/>
  <c r="AW70" i="6"/>
  <c r="AX70" i="6"/>
  <c r="AR71" i="6"/>
  <c r="AY70" i="6"/>
  <c r="BD69" i="6"/>
  <c r="BE69" i="6" s="1"/>
  <c r="BF69" i="6"/>
  <c r="BG69" i="6" s="1"/>
  <c r="BB69" i="6"/>
  <c r="BJ68" i="6"/>
  <c r="BC68" i="6"/>
  <c r="BJ69" i="6" l="1"/>
  <c r="BC69" i="6"/>
  <c r="AR72" i="6"/>
  <c r="AX71" i="6"/>
  <c r="AW71" i="6"/>
  <c r="AY71" i="6"/>
  <c r="AV71" i="6"/>
  <c r="BA71" i="6" s="1"/>
  <c r="AZ70" i="6"/>
  <c r="BF70" i="6"/>
  <c r="BG70" i="6" s="1"/>
  <c r="BB70" i="6"/>
  <c r="BD70" i="6"/>
  <c r="BE70" i="6" s="1"/>
  <c r="BD71" i="6" l="1"/>
  <c r="BE71" i="6" s="1"/>
  <c r="BF71" i="6"/>
  <c r="BG71" i="6" s="1"/>
  <c r="BB71" i="6"/>
  <c r="AZ71" i="6"/>
  <c r="AW72" i="6"/>
  <c r="AX72" i="6"/>
  <c r="AR73" i="6"/>
  <c r="AV72" i="6"/>
  <c r="BA72" i="6" s="1"/>
  <c r="AY72" i="6"/>
  <c r="BC70" i="6"/>
  <c r="BJ70" i="6"/>
  <c r="AZ72" i="6" l="1"/>
  <c r="BF72" i="6"/>
  <c r="BG72" i="6" s="1"/>
  <c r="BB72" i="6"/>
  <c r="BD72" i="6"/>
  <c r="BE72" i="6" s="1"/>
  <c r="AW73" i="6"/>
  <c r="AY73" i="6"/>
  <c r="AR74" i="6"/>
  <c r="AV73" i="6"/>
  <c r="BA73" i="6" s="1"/>
  <c r="AX73" i="6"/>
  <c r="BC71" i="6"/>
  <c r="BJ71" i="6"/>
  <c r="AZ73" i="6" l="1"/>
  <c r="BF73" i="6"/>
  <c r="BG73" i="6" s="1"/>
  <c r="BB73" i="6"/>
  <c r="BD73" i="6"/>
  <c r="BE73" i="6" s="1"/>
  <c r="AW74" i="6"/>
  <c r="AX74" i="6"/>
  <c r="AR75" i="6"/>
  <c r="AY74" i="6"/>
  <c r="AV74" i="6"/>
  <c r="BA74" i="6" s="1"/>
  <c r="BC72" i="6"/>
  <c r="BJ72" i="6"/>
  <c r="AR76" i="6" l="1"/>
  <c r="AV75" i="6"/>
  <c r="BA75" i="6" s="1"/>
  <c r="AW75" i="6"/>
  <c r="AY75" i="6"/>
  <c r="AX75" i="6"/>
  <c r="BF74" i="6"/>
  <c r="BG74" i="6" s="1"/>
  <c r="BD74" i="6"/>
  <c r="BE74" i="6" s="1"/>
  <c r="BB74" i="6"/>
  <c r="AZ74" i="6"/>
  <c r="BC73" i="6"/>
  <c r="BJ73" i="6"/>
  <c r="AZ75" i="6" l="1"/>
  <c r="BC74" i="6"/>
  <c r="BJ74" i="6"/>
  <c r="BB75" i="6"/>
  <c r="BD75" i="6"/>
  <c r="BE75" i="6" s="1"/>
  <c r="BF75" i="6"/>
  <c r="BG75" i="6" s="1"/>
  <c r="AY76" i="6"/>
  <c r="AR77" i="6"/>
  <c r="AV76" i="6"/>
  <c r="BA76" i="6" s="1"/>
  <c r="AW76" i="6"/>
  <c r="AX76" i="6"/>
  <c r="BD76" i="6" l="1"/>
  <c r="BE76" i="6" s="1"/>
  <c r="BB76" i="6"/>
  <c r="BF76" i="6"/>
  <c r="BG76" i="6" s="1"/>
  <c r="AY77" i="6"/>
  <c r="AR78" i="6"/>
  <c r="AV77" i="6"/>
  <c r="BA77" i="6" s="1"/>
  <c r="AW77" i="6"/>
  <c r="AX77" i="6"/>
  <c r="AZ77" i="6" s="1"/>
  <c r="BC75" i="6"/>
  <c r="BJ75" i="6"/>
  <c r="AZ76" i="6"/>
  <c r="BD77" i="6" l="1"/>
  <c r="BE77" i="6" s="1"/>
  <c r="BB77" i="6"/>
  <c r="BF77" i="6"/>
  <c r="BG77" i="6" s="1"/>
  <c r="AR79" i="6"/>
  <c r="AV78" i="6"/>
  <c r="BA78" i="6" s="1"/>
  <c r="AW78" i="6"/>
  <c r="AX78" i="6"/>
  <c r="AY78" i="6"/>
  <c r="BC76" i="6"/>
  <c r="BJ76" i="6"/>
  <c r="AZ78" i="6" l="1"/>
  <c r="BD78" i="6"/>
  <c r="BE78" i="6" s="1"/>
  <c r="BF78" i="6"/>
  <c r="BG78" i="6" s="1"/>
  <c r="BB78" i="6"/>
  <c r="AR80" i="6"/>
  <c r="AW79" i="6"/>
  <c r="AV79" i="6"/>
  <c r="BA79" i="6" s="1"/>
  <c r="AY79" i="6"/>
  <c r="AX79" i="6"/>
  <c r="BJ77" i="6"/>
  <c r="BC77" i="6"/>
  <c r="BF79" i="6" l="1"/>
  <c r="BG79" i="6" s="1"/>
  <c r="BD79" i="6"/>
  <c r="BE79" i="6" s="1"/>
  <c r="BB79" i="6"/>
  <c r="AW80" i="6"/>
  <c r="AY80" i="6"/>
  <c r="AX80" i="6"/>
  <c r="AR81" i="6"/>
  <c r="AV80" i="6"/>
  <c r="BA80" i="6" s="1"/>
  <c r="BC78" i="6"/>
  <c r="BJ78" i="6"/>
  <c r="AZ79" i="6"/>
  <c r="AZ80" i="6" l="1"/>
  <c r="BB80" i="6"/>
  <c r="BD80" i="6"/>
  <c r="BE80" i="6" s="1"/>
  <c r="BF80" i="6"/>
  <c r="BG80" i="6" s="1"/>
  <c r="AY81" i="6"/>
  <c r="AR82" i="6"/>
  <c r="AW81" i="6"/>
  <c r="AX81" i="6"/>
  <c r="AZ81" i="6" s="1"/>
  <c r="AV81" i="6"/>
  <c r="BA81" i="6" s="1"/>
  <c r="BC79" i="6"/>
  <c r="BJ79" i="6"/>
  <c r="AX82" i="6" l="1"/>
  <c r="AR83" i="6"/>
  <c r="AW82" i="6"/>
  <c r="AV82" i="6"/>
  <c r="BA82" i="6" s="1"/>
  <c r="AY82" i="6"/>
  <c r="BB81" i="6"/>
  <c r="BF81" i="6"/>
  <c r="BG81" i="6" s="1"/>
  <c r="BD81" i="6"/>
  <c r="BE81" i="6" s="1"/>
  <c r="BC80" i="6"/>
  <c r="BJ80" i="6"/>
  <c r="BC81" i="6" l="1"/>
  <c r="BJ81" i="6"/>
  <c r="BD82" i="6"/>
  <c r="BE82" i="6" s="1"/>
  <c r="BF82" i="6"/>
  <c r="BG82" i="6" s="1"/>
  <c r="BB82" i="6"/>
  <c r="AV83" i="6"/>
  <c r="BA83" i="6" s="1"/>
  <c r="AW83" i="6"/>
  <c r="AX83" i="6"/>
  <c r="AZ83" i="6" s="1"/>
  <c r="AR84" i="6"/>
  <c r="AY83" i="6"/>
  <c r="AZ82" i="6"/>
  <c r="BB83" i="6" l="1"/>
  <c r="BD83" i="6"/>
  <c r="BE83" i="6" s="1"/>
  <c r="BF83" i="6"/>
  <c r="BG83" i="6" s="1"/>
  <c r="BC82" i="6"/>
  <c r="BJ82" i="6"/>
  <c r="AR85" i="6"/>
  <c r="AV84" i="6"/>
  <c r="BA84" i="6" s="1"/>
  <c r="AW84" i="6"/>
  <c r="AX84" i="6"/>
  <c r="AY84" i="6"/>
  <c r="BB84" i="6" l="1"/>
  <c r="BD84" i="6"/>
  <c r="BE84" i="6" s="1"/>
  <c r="BF84" i="6"/>
  <c r="BG84" i="6" s="1"/>
  <c r="AY85" i="6"/>
  <c r="AX85" i="6"/>
  <c r="AR86" i="6"/>
  <c r="AV85" i="6"/>
  <c r="BA85" i="6" s="1"/>
  <c r="AW85" i="6"/>
  <c r="AZ84" i="6"/>
  <c r="BC83" i="6"/>
  <c r="BJ83" i="6"/>
  <c r="AZ85" i="6" l="1"/>
  <c r="BB85" i="6"/>
  <c r="BD85" i="6"/>
  <c r="BE85" i="6" s="1"/>
  <c r="BF85" i="6"/>
  <c r="BG85" i="6" s="1"/>
  <c r="AX86" i="6"/>
  <c r="AV86" i="6"/>
  <c r="BA86" i="6" s="1"/>
  <c r="AR87" i="6"/>
  <c r="AY86" i="6"/>
  <c r="AW86" i="6"/>
  <c r="BC84" i="6"/>
  <c r="BJ84" i="6"/>
  <c r="BB86" i="6" l="1"/>
  <c r="BD86" i="6"/>
  <c r="BE86" i="6" s="1"/>
  <c r="BF86" i="6"/>
  <c r="BG86" i="6" s="1"/>
  <c r="AZ86" i="6"/>
  <c r="AV87" i="6"/>
  <c r="BA87" i="6" s="1"/>
  <c r="AW87" i="6"/>
  <c r="AY87" i="6"/>
  <c r="AX87" i="6"/>
  <c r="AR88" i="6"/>
  <c r="BC85" i="6"/>
  <c r="BJ85" i="6"/>
  <c r="AZ87" i="6" l="1"/>
  <c r="BF87" i="6"/>
  <c r="BG87" i="6" s="1"/>
  <c r="BD87" i="6"/>
  <c r="BE87" i="6" s="1"/>
  <c r="BB87" i="6"/>
  <c r="AR89" i="6"/>
  <c r="AW88" i="6"/>
  <c r="AX88" i="6"/>
  <c r="AV88" i="6"/>
  <c r="BA88" i="6" s="1"/>
  <c r="AY88" i="6"/>
  <c r="BC86" i="6"/>
  <c r="BJ86" i="6"/>
  <c r="BF88" i="6" l="1"/>
  <c r="BG88" i="6" s="1"/>
  <c r="BB88" i="6"/>
  <c r="BD88" i="6"/>
  <c r="BE88" i="6" s="1"/>
  <c r="AZ88" i="6"/>
  <c r="BC87" i="6"/>
  <c r="BJ87" i="6"/>
  <c r="AV89" i="6"/>
  <c r="BA89" i="6" s="1"/>
  <c r="AW89" i="6"/>
  <c r="AY89" i="6"/>
  <c r="AX89" i="6"/>
  <c r="AR90" i="6"/>
  <c r="AZ89" i="6" l="1"/>
  <c r="BD89" i="6"/>
  <c r="BE89" i="6" s="1"/>
  <c r="BF89" i="6"/>
  <c r="BG89" i="6" s="1"/>
  <c r="BB89" i="6"/>
  <c r="AY90" i="6"/>
  <c r="AW90" i="6"/>
  <c r="AX90" i="6"/>
  <c r="AR91" i="6"/>
  <c r="AV90" i="6"/>
  <c r="BA90" i="6" s="1"/>
  <c r="BJ88" i="6"/>
  <c r="BC88" i="6"/>
  <c r="AZ90" i="6" l="1"/>
  <c r="BD90" i="6"/>
  <c r="BE90" i="6" s="1"/>
  <c r="BF90" i="6"/>
  <c r="BG90" i="6" s="1"/>
  <c r="BB90" i="6"/>
  <c r="AY91" i="6"/>
  <c r="AX91" i="6"/>
  <c r="AR92" i="6"/>
  <c r="AV91" i="6"/>
  <c r="BA91" i="6" s="1"/>
  <c r="AW91" i="6"/>
  <c r="BC89" i="6"/>
  <c r="BJ89" i="6"/>
  <c r="AZ91" i="6" l="1"/>
  <c r="BD91" i="6"/>
  <c r="BE91" i="6" s="1"/>
  <c r="BB91" i="6"/>
  <c r="BF91" i="6"/>
  <c r="BG91" i="6" s="1"/>
  <c r="AY92" i="6"/>
  <c r="AW92" i="6"/>
  <c r="AR93" i="6"/>
  <c r="AV92" i="6"/>
  <c r="BA92" i="6" s="1"/>
  <c r="AX92" i="6"/>
  <c r="BJ90" i="6"/>
  <c r="BC90" i="6"/>
  <c r="AZ92" i="6" l="1"/>
  <c r="BD92" i="6"/>
  <c r="BE92" i="6" s="1"/>
  <c r="BB92" i="6"/>
  <c r="BF92" i="6"/>
  <c r="BG92" i="6" s="1"/>
  <c r="AW93" i="6"/>
  <c r="AY93" i="6"/>
  <c r="AV93" i="6"/>
  <c r="BA93" i="6" s="1"/>
  <c r="AR94" i="6"/>
  <c r="AX93" i="6"/>
  <c r="BC91" i="6"/>
  <c r="BJ91" i="6"/>
  <c r="AZ93" i="6" l="1"/>
  <c r="AX94" i="6"/>
  <c r="AR95" i="6"/>
  <c r="AV94" i="6"/>
  <c r="BA94" i="6" s="1"/>
  <c r="AW94" i="6"/>
  <c r="AY94" i="6"/>
  <c r="BB93" i="6"/>
  <c r="BF93" i="6"/>
  <c r="BG93" i="6" s="1"/>
  <c r="BD93" i="6"/>
  <c r="BE93" i="6" s="1"/>
  <c r="BC92" i="6"/>
  <c r="BJ92" i="6"/>
  <c r="BC93" i="6" l="1"/>
  <c r="BJ93" i="6"/>
  <c r="BF94" i="6"/>
  <c r="BG94" i="6" s="1"/>
  <c r="BB94" i="6"/>
  <c r="BD94" i="6"/>
  <c r="BE94" i="6" s="1"/>
  <c r="AY95" i="6"/>
  <c r="AW95" i="6"/>
  <c r="AR96" i="6"/>
  <c r="AV95" i="6"/>
  <c r="BA95" i="6" s="1"/>
  <c r="AX95" i="6"/>
  <c r="AZ94" i="6"/>
  <c r="AR97" i="6" l="1"/>
  <c r="AV96" i="6"/>
  <c r="BA96" i="6" s="1"/>
  <c r="AW96" i="6"/>
  <c r="AX96" i="6"/>
  <c r="AY96" i="6"/>
  <c r="BJ94" i="6"/>
  <c r="BC94" i="6"/>
  <c r="AZ95" i="6"/>
  <c r="BD95" i="6"/>
  <c r="BE95" i="6" s="1"/>
  <c r="BF95" i="6"/>
  <c r="BG95" i="6" s="1"/>
  <c r="BB95" i="6"/>
  <c r="AZ96" i="6" l="1"/>
  <c r="BJ95" i="6"/>
  <c r="BC95" i="6"/>
  <c r="BD96" i="6"/>
  <c r="BE96" i="6" s="1"/>
  <c r="BF96" i="6"/>
  <c r="BG96" i="6" s="1"/>
  <c r="BB96" i="6"/>
  <c r="AV97" i="6"/>
  <c r="BA97" i="6" s="1"/>
  <c r="AR98" i="6"/>
  <c r="AW97" i="6"/>
  <c r="AY97" i="6"/>
  <c r="AX97" i="6"/>
  <c r="BD97" i="6" l="1"/>
  <c r="BE97" i="6" s="1"/>
  <c r="BF97" i="6"/>
  <c r="BG97" i="6" s="1"/>
  <c r="BB97" i="6"/>
  <c r="AZ97" i="6"/>
  <c r="AX98" i="6"/>
  <c r="AR99" i="6"/>
  <c r="AW98" i="6"/>
  <c r="AY98" i="6"/>
  <c r="AV98" i="6"/>
  <c r="BA98" i="6" s="1"/>
  <c r="BJ96" i="6"/>
  <c r="BC96" i="6"/>
  <c r="AX99" i="6" l="1"/>
  <c r="AR100" i="6"/>
  <c r="AY99" i="6"/>
  <c r="AV99" i="6"/>
  <c r="BA99" i="6" s="1"/>
  <c r="AW99" i="6"/>
  <c r="AZ98" i="6"/>
  <c r="BJ97" i="6"/>
  <c r="BC97" i="6"/>
  <c r="BD98" i="6"/>
  <c r="BE98" i="6" s="1"/>
  <c r="BF98" i="6"/>
  <c r="BG98" i="6" s="1"/>
  <c r="BB98" i="6"/>
  <c r="BD99" i="6" l="1"/>
  <c r="BE99" i="6" s="1"/>
  <c r="BF99" i="6"/>
  <c r="BG99" i="6" s="1"/>
  <c r="BB99" i="6"/>
  <c r="BJ98" i="6"/>
  <c r="BC98" i="6"/>
  <c r="AR101" i="6"/>
  <c r="AV100" i="6"/>
  <c r="BA100" i="6" s="1"/>
  <c r="AW100" i="6"/>
  <c r="AX100" i="6"/>
  <c r="AY100" i="6"/>
  <c r="AZ99" i="6"/>
  <c r="BD100" i="6" l="1"/>
  <c r="BE100" i="6" s="1"/>
  <c r="BF100" i="6"/>
  <c r="BG100" i="6" s="1"/>
  <c r="BB100" i="6"/>
  <c r="BC99" i="6"/>
  <c r="BJ99" i="6"/>
  <c r="AX101" i="6"/>
  <c r="AR102" i="6"/>
  <c r="AY101" i="6"/>
  <c r="AV101" i="6"/>
  <c r="BA101" i="6" s="1"/>
  <c r="AW101" i="6"/>
  <c r="AZ100" i="6"/>
  <c r="AV102" i="6" l="1"/>
  <c r="BA102" i="6" s="1"/>
  <c r="AR103" i="6"/>
  <c r="AY102" i="6"/>
  <c r="AW102" i="6"/>
  <c r="AX102" i="6"/>
  <c r="AZ101" i="6"/>
  <c r="BJ100" i="6"/>
  <c r="BC100" i="6"/>
  <c r="BF101" i="6"/>
  <c r="BG101" i="6" s="1"/>
  <c r="BB101" i="6"/>
  <c r="BD101" i="6"/>
  <c r="BE101" i="6" s="1"/>
  <c r="AZ102" i="6" l="1"/>
  <c r="BC101" i="6"/>
  <c r="BJ101" i="6"/>
  <c r="AW103" i="6"/>
  <c r="AR104" i="6"/>
  <c r="AV103" i="6"/>
  <c r="BA103" i="6" s="1"/>
  <c r="AX103" i="6"/>
  <c r="AY103" i="6"/>
  <c r="BF102" i="6"/>
  <c r="BG102" i="6" s="1"/>
  <c r="BD102" i="6"/>
  <c r="BE102" i="6" s="1"/>
  <c r="BB102" i="6"/>
  <c r="AZ103" i="6" l="1"/>
  <c r="BD103" i="6"/>
  <c r="BE103" i="6" s="1"/>
  <c r="BF103" i="6"/>
  <c r="BG103" i="6" s="1"/>
  <c r="BB103" i="6"/>
  <c r="AV104" i="6"/>
  <c r="BA104" i="6" s="1"/>
  <c r="AX104" i="6"/>
  <c r="AR105" i="6"/>
  <c r="AW104" i="6"/>
  <c r="AY104" i="6"/>
  <c r="BJ102" i="6"/>
  <c r="BC102" i="6"/>
  <c r="AZ104" i="6" l="1"/>
  <c r="BJ103" i="6"/>
  <c r="BC103" i="6"/>
  <c r="AR106" i="6"/>
  <c r="AY105" i="6"/>
  <c r="AW105" i="6"/>
  <c r="AV105" i="6"/>
  <c r="BA105" i="6" s="1"/>
  <c r="AX105" i="6"/>
  <c r="AZ105" i="6" s="1"/>
  <c r="BD104" i="6"/>
  <c r="BE104" i="6" s="1"/>
  <c r="BB104" i="6"/>
  <c r="BF104" i="6"/>
  <c r="BG104" i="6" s="1"/>
  <c r="BD105" i="6" l="1"/>
  <c r="BE105" i="6" s="1"/>
  <c r="BF105" i="6"/>
  <c r="BG105" i="6" s="1"/>
  <c r="BB105" i="6"/>
  <c r="AV106" i="6"/>
  <c r="BA106" i="6" s="1"/>
  <c r="AX106" i="6"/>
  <c r="AW106" i="6"/>
  <c r="AY106" i="6"/>
  <c r="AR107" i="6"/>
  <c r="BC104" i="6"/>
  <c r="BJ104" i="6"/>
  <c r="AX107" i="6" l="1"/>
  <c r="AV107" i="6"/>
  <c r="BA107" i="6" s="1"/>
  <c r="AR108" i="6"/>
  <c r="AY107" i="6"/>
  <c r="AW107" i="6"/>
  <c r="AZ106" i="6"/>
  <c r="BJ105" i="6"/>
  <c r="BC105" i="6"/>
  <c r="BF106" i="6"/>
  <c r="BG106" i="6" s="1"/>
  <c r="BD106" i="6"/>
  <c r="BE106" i="6" s="1"/>
  <c r="BB106" i="6"/>
  <c r="BC106" i="6" l="1"/>
  <c r="BJ106" i="6"/>
  <c r="AR109" i="6"/>
  <c r="AY108" i="6"/>
  <c r="AV108" i="6"/>
  <c r="BA108" i="6" s="1"/>
  <c r="AX108" i="6"/>
  <c r="AW108" i="6"/>
  <c r="BD107" i="6"/>
  <c r="BE107" i="6" s="1"/>
  <c r="BB107" i="6"/>
  <c r="BF107" i="6"/>
  <c r="BG107" i="6" s="1"/>
  <c r="AZ107" i="6"/>
  <c r="AZ108" i="6" l="1"/>
  <c r="BD108" i="6"/>
  <c r="BE108" i="6" s="1"/>
  <c r="BF108" i="6"/>
  <c r="BG108" i="6" s="1"/>
  <c r="BB108" i="6"/>
  <c r="AY109" i="6"/>
  <c r="AR110" i="6"/>
  <c r="AW109" i="6"/>
  <c r="AX109" i="6"/>
  <c r="AZ109" i="6" s="1"/>
  <c r="AV109" i="6"/>
  <c r="BA109" i="6" s="1"/>
  <c r="BC107" i="6"/>
  <c r="BJ107" i="6"/>
  <c r="BB109" i="6" l="1"/>
  <c r="BD109" i="6"/>
  <c r="BE109" i="6" s="1"/>
  <c r="BF109" i="6"/>
  <c r="BG109" i="6" s="1"/>
  <c r="BJ108" i="6"/>
  <c r="BC108" i="6"/>
  <c r="AY110" i="6"/>
  <c r="AV110" i="6"/>
  <c r="BA110" i="6" s="1"/>
  <c r="AX110" i="6"/>
  <c r="AR111" i="6"/>
  <c r="AW110" i="6"/>
  <c r="AZ110" i="6" l="1"/>
  <c r="BD110" i="6"/>
  <c r="BE110" i="6" s="1"/>
  <c r="BF110" i="6"/>
  <c r="BG110" i="6" s="1"/>
  <c r="BB110" i="6"/>
  <c r="AV111" i="6"/>
  <c r="BA111" i="6" s="1"/>
  <c r="AX111" i="6"/>
  <c r="AW111" i="6"/>
  <c r="AY111" i="6"/>
  <c r="AR112" i="6"/>
  <c r="BJ109" i="6"/>
  <c r="BC109" i="6"/>
  <c r="AW112" i="6" l="1"/>
  <c r="AV112" i="6"/>
  <c r="BA112" i="6" s="1"/>
  <c r="AX112" i="6"/>
  <c r="AR113" i="6"/>
  <c r="AY112" i="6"/>
  <c r="BD111" i="6"/>
  <c r="BE111" i="6" s="1"/>
  <c r="BF111" i="6"/>
  <c r="BG111" i="6" s="1"/>
  <c r="BB111" i="6"/>
  <c r="BJ110" i="6"/>
  <c r="BC110" i="6"/>
  <c r="AZ111" i="6"/>
  <c r="BJ111" i="6" l="1"/>
  <c r="BC111" i="6"/>
  <c r="AR114" i="6"/>
  <c r="AY113" i="6"/>
  <c r="AX113" i="6"/>
  <c r="AV113" i="6"/>
  <c r="BA113" i="6" s="1"/>
  <c r="AW113" i="6"/>
  <c r="AZ112" i="6"/>
  <c r="BD112" i="6"/>
  <c r="BE112" i="6" s="1"/>
  <c r="BF112" i="6"/>
  <c r="BG112" i="6" s="1"/>
  <c r="BB112" i="6"/>
  <c r="AZ113" i="6" l="1"/>
  <c r="BF113" i="6"/>
  <c r="BG113" i="6" s="1"/>
  <c r="BB113" i="6"/>
  <c r="BD113" i="6"/>
  <c r="BE113" i="6" s="1"/>
  <c r="BC112" i="6"/>
  <c r="BJ112" i="6"/>
  <c r="AV114" i="6"/>
  <c r="BA114" i="6" s="1"/>
  <c r="AX114" i="6"/>
  <c r="AZ114" i="6" s="1"/>
  <c r="AW114" i="6"/>
  <c r="AY114" i="6"/>
  <c r="AR115" i="6"/>
  <c r="BF114" i="6" l="1"/>
  <c r="BG114" i="6" s="1"/>
  <c r="BB114" i="6"/>
  <c r="BD114" i="6"/>
  <c r="BE114" i="6" s="1"/>
  <c r="AW115" i="6"/>
  <c r="AY115" i="6"/>
  <c r="AX115" i="6"/>
  <c r="AR116" i="6"/>
  <c r="AV115" i="6"/>
  <c r="BA115" i="6" s="1"/>
  <c r="BJ113" i="6"/>
  <c r="BC113" i="6"/>
  <c r="AZ115" i="6" l="1"/>
  <c r="BD115" i="6"/>
  <c r="BE115" i="6" s="1"/>
  <c r="BF115" i="6"/>
  <c r="BG115" i="6" s="1"/>
  <c r="BB115" i="6"/>
  <c r="AX116" i="6"/>
  <c r="AV116" i="6"/>
  <c r="BA116" i="6" s="1"/>
  <c r="AW116" i="6"/>
  <c r="AR117" i="6"/>
  <c r="AY116" i="6"/>
  <c r="BJ114" i="6"/>
  <c r="BC114" i="6"/>
  <c r="AX117" i="6" l="1"/>
  <c r="AW117" i="6"/>
  <c r="AR118" i="6"/>
  <c r="AV117" i="6"/>
  <c r="BA117" i="6" s="1"/>
  <c r="AY117" i="6"/>
  <c r="BD116" i="6"/>
  <c r="BE116" i="6" s="1"/>
  <c r="BF116" i="6"/>
  <c r="BG116" i="6" s="1"/>
  <c r="BB116" i="6"/>
  <c r="BJ115" i="6"/>
  <c r="BC115" i="6"/>
  <c r="AZ116" i="6"/>
  <c r="BC116" i="6" l="1"/>
  <c r="BJ116" i="6"/>
  <c r="AV118" i="6"/>
  <c r="BA118" i="6" s="1"/>
  <c r="AX118" i="6"/>
  <c r="AW118" i="6"/>
  <c r="AY118" i="6"/>
  <c r="AR119" i="6"/>
  <c r="BB117" i="6"/>
  <c r="BD117" i="6"/>
  <c r="BE117" i="6" s="1"/>
  <c r="BF117" i="6"/>
  <c r="BG117" i="6" s="1"/>
  <c r="AZ117" i="6"/>
  <c r="BJ117" i="6" l="1"/>
  <c r="BC117" i="6"/>
  <c r="AV119" i="6"/>
  <c r="BA119" i="6" s="1"/>
  <c r="AX119" i="6"/>
  <c r="AR120" i="6"/>
  <c r="AY119" i="6"/>
  <c r="AW119" i="6"/>
  <c r="BB118" i="6"/>
  <c r="BF118" i="6"/>
  <c r="BG118" i="6" s="1"/>
  <c r="BD118" i="6"/>
  <c r="BE118" i="6" s="1"/>
  <c r="AZ118" i="6"/>
  <c r="BJ118" i="6" l="1"/>
  <c r="BC118" i="6"/>
  <c r="BF119" i="6"/>
  <c r="BG119" i="6" s="1"/>
  <c r="BB119" i="6"/>
  <c r="BD119" i="6"/>
  <c r="BE119" i="6" s="1"/>
  <c r="AW120" i="6"/>
  <c r="AR121" i="6"/>
  <c r="AY120" i="6"/>
  <c r="AX120" i="6"/>
  <c r="AV120" i="6"/>
  <c r="BA120" i="6" s="1"/>
  <c r="AZ119" i="6"/>
  <c r="AX121" i="6" l="1"/>
  <c r="AY121" i="6"/>
  <c r="AR122" i="6"/>
  <c r="AV121" i="6"/>
  <c r="BA121" i="6" s="1"/>
  <c r="AW121" i="6"/>
  <c r="BC119" i="6"/>
  <c r="BJ119" i="6"/>
  <c r="BB120" i="6"/>
  <c r="BF120" i="6"/>
  <c r="BG120" i="6" s="1"/>
  <c r="BD120" i="6"/>
  <c r="BE120" i="6" s="1"/>
  <c r="AZ120" i="6"/>
  <c r="BJ120" i="6" l="1"/>
  <c r="BC120" i="6"/>
  <c r="BB121" i="6"/>
  <c r="BF121" i="6"/>
  <c r="BG121" i="6" s="1"/>
  <c r="BD121" i="6"/>
  <c r="BE121" i="6" s="1"/>
  <c r="AX122" i="6"/>
  <c r="AV122" i="6"/>
  <c r="BA122" i="6" s="1"/>
  <c r="AY122" i="6"/>
  <c r="AR123" i="6"/>
  <c r="AW122" i="6"/>
  <c r="AZ121" i="6"/>
  <c r="BD122" i="6" l="1"/>
  <c r="BE122" i="6" s="1"/>
  <c r="BB122" i="6"/>
  <c r="BF122" i="6"/>
  <c r="BG122" i="6" s="1"/>
  <c r="BJ121" i="6"/>
  <c r="BC121" i="6"/>
  <c r="AZ122" i="6"/>
  <c r="AX123" i="6"/>
  <c r="AY123" i="6"/>
  <c r="AW123" i="6"/>
  <c r="AV123" i="6"/>
  <c r="BA123" i="6" s="1"/>
  <c r="AR124" i="6"/>
  <c r="AZ123" i="6" l="1"/>
  <c r="AV124" i="6"/>
  <c r="BA124" i="6" s="1"/>
  <c r="AW124" i="6"/>
  <c r="AY124" i="6"/>
  <c r="AX124" i="6"/>
  <c r="AR125" i="6"/>
  <c r="BF123" i="6"/>
  <c r="BG123" i="6" s="1"/>
  <c r="BB123" i="6"/>
  <c r="BD123" i="6"/>
  <c r="BE123" i="6" s="1"/>
  <c r="BJ122" i="6"/>
  <c r="BC122" i="6"/>
  <c r="AZ124" i="6" l="1"/>
  <c r="BJ123" i="6"/>
  <c r="BC123" i="6"/>
  <c r="AW125" i="6"/>
  <c r="AR126" i="6"/>
  <c r="AX125" i="6"/>
  <c r="AY125" i="6"/>
  <c r="AV125" i="6"/>
  <c r="BA125" i="6" s="1"/>
  <c r="BB124" i="6"/>
  <c r="BF124" i="6"/>
  <c r="BG124" i="6" s="1"/>
  <c r="BD124" i="6"/>
  <c r="BE124" i="6" s="1"/>
  <c r="BB125" i="6" l="1"/>
  <c r="BF125" i="6"/>
  <c r="BG125" i="6" s="1"/>
  <c r="BD125" i="6"/>
  <c r="BE125" i="6" s="1"/>
  <c r="BJ124" i="6"/>
  <c r="BC124" i="6"/>
  <c r="AZ125" i="6"/>
  <c r="AX126" i="6"/>
  <c r="AW126" i="6"/>
  <c r="AV126" i="6"/>
  <c r="BA126" i="6" s="1"/>
  <c r="AR127" i="6"/>
  <c r="AY126" i="6"/>
  <c r="AZ126" i="6" l="1"/>
  <c r="AV127" i="6"/>
  <c r="BA127" i="6" s="1"/>
  <c r="AR128" i="6"/>
  <c r="AW127" i="6"/>
  <c r="AY127" i="6"/>
  <c r="AX127" i="6"/>
  <c r="BD126" i="6"/>
  <c r="BE126" i="6" s="1"/>
  <c r="BB126" i="6"/>
  <c r="BF126" i="6"/>
  <c r="BG126" i="6" s="1"/>
  <c r="BC125" i="6"/>
  <c r="BJ125" i="6"/>
  <c r="AZ127" i="6" l="1"/>
  <c r="BJ126" i="6"/>
  <c r="BC126" i="6"/>
  <c r="AY128" i="6"/>
  <c r="AR129" i="6"/>
  <c r="AW128" i="6"/>
  <c r="AX128" i="6"/>
  <c r="AV128" i="6"/>
  <c r="BA128" i="6" s="1"/>
  <c r="BF127" i="6"/>
  <c r="BG127" i="6" s="1"/>
  <c r="BD127" i="6"/>
  <c r="BE127" i="6" s="1"/>
  <c r="BB127" i="6"/>
  <c r="AZ128" i="6" l="1"/>
  <c r="BB128" i="6"/>
  <c r="BF128" i="6"/>
  <c r="BG128" i="6" s="1"/>
  <c r="BD128" i="6"/>
  <c r="BE128" i="6" s="1"/>
  <c r="AX129" i="6"/>
  <c r="AR130" i="6"/>
  <c r="AW129" i="6"/>
  <c r="AY129" i="6"/>
  <c r="AV129" i="6"/>
  <c r="BA129" i="6" s="1"/>
  <c r="BJ127" i="6"/>
  <c r="BC127" i="6"/>
  <c r="BF129" i="6" l="1"/>
  <c r="BG129" i="6" s="1"/>
  <c r="BD129" i="6"/>
  <c r="BE129" i="6" s="1"/>
  <c r="BB129" i="6"/>
  <c r="AR131" i="6"/>
  <c r="AV130" i="6"/>
  <c r="BA130" i="6" s="1"/>
  <c r="AY130" i="6"/>
  <c r="AW130" i="6"/>
  <c r="AX130" i="6"/>
  <c r="AZ129" i="6"/>
  <c r="BC128" i="6"/>
  <c r="BJ128" i="6"/>
  <c r="AZ130" i="6" l="1"/>
  <c r="BJ129" i="6"/>
  <c r="BC129" i="6"/>
  <c r="BB130" i="6"/>
  <c r="BF130" i="6"/>
  <c r="BG130" i="6" s="1"/>
  <c r="BD130" i="6"/>
  <c r="BE130" i="6" s="1"/>
  <c r="AX131" i="6"/>
  <c r="AW131" i="6"/>
  <c r="AV131" i="6"/>
  <c r="BA131" i="6" s="1"/>
  <c r="AY131" i="6"/>
  <c r="AR132" i="6"/>
  <c r="AZ131" i="6" l="1"/>
  <c r="BC130" i="6"/>
  <c r="BJ130" i="6"/>
  <c r="AW132" i="6"/>
  <c r="AY132" i="6"/>
  <c r="AV132" i="6"/>
  <c r="BA132" i="6" s="1"/>
  <c r="AR133" i="6"/>
  <c r="AX132" i="6"/>
  <c r="BB131" i="6"/>
  <c r="BF131" i="6"/>
  <c r="BG131" i="6" s="1"/>
  <c r="BD131" i="6"/>
  <c r="BE131" i="6" s="1"/>
  <c r="AZ132" i="6" l="1"/>
  <c r="AR134" i="6"/>
  <c r="AY133" i="6"/>
  <c r="AW133" i="6"/>
  <c r="AV133" i="6"/>
  <c r="BA133" i="6" s="1"/>
  <c r="AX133" i="6"/>
  <c r="AZ133" i="6" s="1"/>
  <c r="BB132" i="6"/>
  <c r="BD132" i="6"/>
  <c r="BE132" i="6" s="1"/>
  <c r="BF132" i="6"/>
  <c r="BG132" i="6" s="1"/>
  <c r="BJ131" i="6"/>
  <c r="BC131" i="6"/>
  <c r="BJ132" i="6" l="1"/>
  <c r="BC132" i="6"/>
  <c r="BB133" i="6"/>
  <c r="BF133" i="6"/>
  <c r="BG133" i="6" s="1"/>
  <c r="BD133" i="6"/>
  <c r="BE133" i="6" s="1"/>
  <c r="AX134" i="6"/>
  <c r="AR135" i="6"/>
  <c r="AV134" i="6"/>
  <c r="BA134" i="6" s="1"/>
  <c r="AY134" i="6"/>
  <c r="AW134" i="6"/>
  <c r="AZ134" i="6" l="1"/>
  <c r="AX135" i="6"/>
  <c r="AR136" i="6"/>
  <c r="AV135" i="6"/>
  <c r="BA135" i="6" s="1"/>
  <c r="AW135" i="6"/>
  <c r="AY135" i="6"/>
  <c r="BC133" i="6"/>
  <c r="BJ133" i="6"/>
  <c r="BF134" i="6"/>
  <c r="BG134" i="6" s="1"/>
  <c r="BB134" i="6"/>
  <c r="BD134" i="6"/>
  <c r="BE134" i="6" s="1"/>
  <c r="BF135" i="6" l="1"/>
  <c r="BG135" i="6" s="1"/>
  <c r="BB135" i="6"/>
  <c r="BD135" i="6"/>
  <c r="BE135" i="6" s="1"/>
  <c r="AW136" i="6"/>
  <c r="BA136" i="6" s="1"/>
  <c r="AX136" i="6"/>
  <c r="AV136" i="6"/>
  <c r="AR137" i="6"/>
  <c r="AY136" i="6"/>
  <c r="BC134" i="6"/>
  <c r="BJ134" i="6"/>
  <c r="AZ135" i="6"/>
  <c r="AR138" i="6" l="1"/>
  <c r="AX137" i="6"/>
  <c r="AY137" i="6"/>
  <c r="AV137" i="6"/>
  <c r="AW137" i="6"/>
  <c r="BA137" i="6" s="1"/>
  <c r="BD136" i="6"/>
  <c r="BE136" i="6" s="1"/>
  <c r="BB136" i="6"/>
  <c r="BF136" i="6"/>
  <c r="BG136" i="6" s="1"/>
  <c r="AZ136" i="6"/>
  <c r="BJ135" i="6"/>
  <c r="BC135" i="6"/>
  <c r="BC136" i="6" l="1"/>
  <c r="BJ136" i="6"/>
  <c r="BD137" i="6"/>
  <c r="BE137" i="6" s="1"/>
  <c r="BB137" i="6"/>
  <c r="BF137" i="6"/>
  <c r="BG137" i="6" s="1"/>
  <c r="AZ137" i="6"/>
  <c r="AW138" i="6"/>
  <c r="BA138" i="6" s="1"/>
  <c r="AY138" i="6"/>
  <c r="AV138" i="6"/>
  <c r="AR139" i="6"/>
  <c r="AX138" i="6"/>
  <c r="BF138" i="6" l="1"/>
  <c r="BG138" i="6" s="1"/>
  <c r="BD138" i="6"/>
  <c r="BE138" i="6" s="1"/>
  <c r="BB138" i="6"/>
  <c r="AZ138" i="6"/>
  <c r="BC137" i="6"/>
  <c r="BJ137" i="6"/>
  <c r="AY139" i="6"/>
  <c r="AR140" i="6"/>
  <c r="AX139" i="6"/>
  <c r="AW139" i="6"/>
  <c r="BA139" i="6" s="1"/>
  <c r="AV139" i="6"/>
  <c r="AR141" i="6" l="1"/>
  <c r="AX140" i="6"/>
  <c r="AY140" i="6"/>
  <c r="AV140" i="6"/>
  <c r="AW140" i="6"/>
  <c r="BA140" i="6" s="1"/>
  <c r="BJ138" i="6"/>
  <c r="BC138" i="6"/>
  <c r="BF139" i="6"/>
  <c r="BG139" i="6" s="1"/>
  <c r="BB139" i="6"/>
  <c r="BD139" i="6"/>
  <c r="BE139" i="6" s="1"/>
  <c r="AZ139" i="6"/>
  <c r="BB140" i="6" l="1"/>
  <c r="BD140" i="6"/>
  <c r="BE140" i="6" s="1"/>
  <c r="BF140" i="6"/>
  <c r="BG140" i="6" s="1"/>
  <c r="AZ140" i="6"/>
  <c r="BJ139" i="6"/>
  <c r="BC139" i="6"/>
  <c r="AW141" i="6"/>
  <c r="BA141" i="6" s="1"/>
  <c r="AV141" i="6"/>
  <c r="AX141" i="6"/>
  <c r="AY141" i="6"/>
  <c r="AR142" i="6"/>
  <c r="BD141" i="6" l="1"/>
  <c r="BE141" i="6" s="1"/>
  <c r="BB141" i="6"/>
  <c r="BF141" i="6"/>
  <c r="BG141" i="6" s="1"/>
  <c r="AV142" i="6"/>
  <c r="AW142" i="6"/>
  <c r="BA142" i="6" s="1"/>
  <c r="AY142" i="6"/>
  <c r="AR143" i="6"/>
  <c r="AX142" i="6"/>
  <c r="AZ141" i="6"/>
  <c r="BC140" i="6"/>
  <c r="BJ140" i="6"/>
  <c r="AZ142" i="6" l="1"/>
  <c r="AY143" i="6"/>
  <c r="AR144" i="6"/>
  <c r="AX143" i="6"/>
  <c r="AZ143" i="6" s="1"/>
  <c r="AW143" i="6"/>
  <c r="BA143" i="6" s="1"/>
  <c r="AV143" i="6"/>
  <c r="BF142" i="6"/>
  <c r="BG142" i="6" s="1"/>
  <c r="BD142" i="6"/>
  <c r="BE142" i="6" s="1"/>
  <c r="BB142" i="6"/>
  <c r="BC141" i="6"/>
  <c r="BJ141" i="6"/>
  <c r="BB143" i="6" l="1"/>
  <c r="BF143" i="6"/>
  <c r="BG143" i="6" s="1"/>
  <c r="BD143" i="6"/>
  <c r="BE143" i="6" s="1"/>
  <c r="AR145" i="6"/>
  <c r="AV144" i="6"/>
  <c r="AX144" i="6"/>
  <c r="AY144" i="6"/>
  <c r="AW144" i="6"/>
  <c r="BA144" i="6" s="1"/>
  <c r="BC142" i="6"/>
  <c r="BJ142" i="6"/>
  <c r="BF144" i="6" l="1"/>
  <c r="BG144" i="6" s="1"/>
  <c r="BB144" i="6"/>
  <c r="BD144" i="6"/>
  <c r="BE144" i="6" s="1"/>
  <c r="AZ144" i="6"/>
  <c r="AV145" i="6"/>
  <c r="AW145" i="6"/>
  <c r="BA145" i="6" s="1"/>
  <c r="AR146" i="6"/>
  <c r="AX145" i="6"/>
  <c r="AY145" i="6"/>
  <c r="BJ143" i="6"/>
  <c r="BC143" i="6"/>
  <c r="AZ145" i="6" l="1"/>
  <c r="AY146" i="6"/>
  <c r="AV146" i="6"/>
  <c r="AR147" i="6"/>
  <c r="AW146" i="6"/>
  <c r="BA146" i="6" s="1"/>
  <c r="AX146" i="6"/>
  <c r="AZ146" i="6" s="1"/>
  <c r="BB145" i="6"/>
  <c r="BF145" i="6"/>
  <c r="BG145" i="6" s="1"/>
  <c r="BD145" i="6"/>
  <c r="BE145" i="6" s="1"/>
  <c r="BJ144" i="6"/>
  <c r="BC144" i="6"/>
  <c r="BF146" i="6" l="1"/>
  <c r="BG146" i="6" s="1"/>
  <c r="BB146" i="6"/>
  <c r="BD146" i="6"/>
  <c r="BE146" i="6" s="1"/>
  <c r="AX147" i="6"/>
  <c r="AW147" i="6"/>
  <c r="BA147" i="6" s="1"/>
  <c r="AY147" i="6"/>
  <c r="AR148" i="6"/>
  <c r="AV147" i="6"/>
  <c r="BC145" i="6"/>
  <c r="BJ145" i="6"/>
  <c r="AR149" i="6" l="1"/>
  <c r="AX148" i="6"/>
  <c r="AY148" i="6"/>
  <c r="AV148" i="6"/>
  <c r="AW148" i="6"/>
  <c r="BA148" i="6" s="1"/>
  <c r="AZ147" i="6"/>
  <c r="BF147" i="6"/>
  <c r="BG147" i="6" s="1"/>
  <c r="BB147" i="6"/>
  <c r="BD147" i="6"/>
  <c r="BE147" i="6" s="1"/>
  <c r="BJ146" i="6"/>
  <c r="BC146" i="6"/>
  <c r="AZ148" i="6" l="1"/>
  <c r="BJ147" i="6"/>
  <c r="BC147" i="6"/>
  <c r="BB148" i="6"/>
  <c r="BD148" i="6"/>
  <c r="BE148" i="6" s="1"/>
  <c r="BF148" i="6"/>
  <c r="BG148" i="6" s="1"/>
  <c r="AV149" i="6"/>
  <c r="AW149" i="6"/>
  <c r="BA149" i="6" s="1"/>
  <c r="AR150" i="6"/>
  <c r="AY149" i="6"/>
  <c r="AX149" i="6"/>
  <c r="AZ149" i="6" l="1"/>
  <c r="BB149" i="6"/>
  <c r="BD149" i="6"/>
  <c r="BE149" i="6" s="1"/>
  <c r="BF149" i="6"/>
  <c r="BG149" i="6" s="1"/>
  <c r="AV150" i="6"/>
  <c r="AR151" i="6"/>
  <c r="AW150" i="6"/>
  <c r="BA150" i="6" s="1"/>
  <c r="AX150" i="6"/>
  <c r="AY150" i="6"/>
  <c r="BJ148" i="6"/>
  <c r="BC148" i="6"/>
  <c r="AZ150" i="6" l="1"/>
  <c r="AR152" i="6"/>
  <c r="AX151" i="6"/>
  <c r="AW151" i="6"/>
  <c r="AY151" i="6"/>
  <c r="AV151" i="6"/>
  <c r="BF150" i="6"/>
  <c r="BG150" i="6" s="1"/>
  <c r="BD150" i="6"/>
  <c r="BE150" i="6" s="1"/>
  <c r="BB150" i="6"/>
  <c r="BJ149" i="6"/>
  <c r="BC149" i="6"/>
  <c r="AZ151" i="6" l="1"/>
  <c r="BA151" i="6"/>
  <c r="AW152" i="6"/>
  <c r="AY152" i="6"/>
  <c r="AV152" i="6"/>
  <c r="AR153" i="6"/>
  <c r="AX152" i="6"/>
  <c r="BC150" i="6"/>
  <c r="BJ150" i="6"/>
  <c r="AZ152" i="6" l="1"/>
  <c r="BA152" i="6"/>
  <c r="AX153" i="6"/>
  <c r="AY153" i="6"/>
  <c r="AV153" i="6"/>
  <c r="AR154" i="6"/>
  <c r="AW153" i="6"/>
  <c r="BA153" i="6" s="1"/>
  <c r="BF151" i="6"/>
  <c r="BG151" i="6" s="1"/>
  <c r="BD151" i="6"/>
  <c r="BE151" i="6" s="1"/>
  <c r="BB151" i="6"/>
  <c r="BB153" i="6" l="1"/>
  <c r="BD153" i="6"/>
  <c r="BE153" i="6" s="1"/>
  <c r="BF153" i="6"/>
  <c r="BG153" i="6" s="1"/>
  <c r="AY154" i="6"/>
  <c r="AV154" i="6"/>
  <c r="AW154" i="6"/>
  <c r="BA154" i="6" s="1"/>
  <c r="AX154" i="6"/>
  <c r="AZ154" i="6" s="1"/>
  <c r="AR155" i="6"/>
  <c r="AZ153" i="6"/>
  <c r="BJ151" i="6"/>
  <c r="BC151" i="6"/>
  <c r="BB152" i="6"/>
  <c r="BF152" i="6"/>
  <c r="BG152" i="6" s="1"/>
  <c r="BD152" i="6"/>
  <c r="BE152" i="6" s="1"/>
  <c r="AR156" i="6" l="1"/>
  <c r="AX155" i="6"/>
  <c r="AW155" i="6"/>
  <c r="AY155" i="6"/>
  <c r="AV155" i="6"/>
  <c r="BC152" i="6"/>
  <c r="BJ152" i="6"/>
  <c r="BF154" i="6"/>
  <c r="BG154" i="6" s="1"/>
  <c r="BD154" i="6"/>
  <c r="BE154" i="6" s="1"/>
  <c r="BB154" i="6"/>
  <c r="BJ153" i="6"/>
  <c r="BC153" i="6"/>
  <c r="BA155" i="6" l="1"/>
  <c r="BJ154" i="6"/>
  <c r="BC154" i="6"/>
  <c r="AZ155" i="6"/>
  <c r="AR157" i="6"/>
  <c r="AV156" i="6"/>
  <c r="AW156" i="6"/>
  <c r="BA156" i="6" s="1"/>
  <c r="AX156" i="6"/>
  <c r="AY156" i="6"/>
  <c r="AZ156" i="6" l="1"/>
  <c r="BF156" i="6"/>
  <c r="BG156" i="6" s="1"/>
  <c r="BB156" i="6"/>
  <c r="BD156" i="6"/>
  <c r="BE156" i="6" s="1"/>
  <c r="AW157" i="6"/>
  <c r="BA157" i="6" s="1"/>
  <c r="AV157" i="6"/>
  <c r="AR158" i="6"/>
  <c r="AY157" i="6"/>
  <c r="AX157" i="6"/>
  <c r="BF155" i="6"/>
  <c r="BG155" i="6" s="1"/>
  <c r="BB155" i="6"/>
  <c r="BD155" i="6"/>
  <c r="BE155" i="6" s="1"/>
  <c r="AZ157" i="6" l="1"/>
  <c r="AR159" i="6"/>
  <c r="AY158" i="6"/>
  <c r="AV158" i="6"/>
  <c r="AW158" i="6"/>
  <c r="BA158" i="6" s="1"/>
  <c r="AX158" i="6"/>
  <c r="AZ158" i="6" s="1"/>
  <c r="BB157" i="6"/>
  <c r="BF157" i="6"/>
  <c r="BG157" i="6" s="1"/>
  <c r="BD157" i="6"/>
  <c r="BE157" i="6" s="1"/>
  <c r="BC155" i="6"/>
  <c r="BJ155" i="6"/>
  <c r="BC156" i="6"/>
  <c r="BJ156" i="6"/>
  <c r="BJ157" i="6" l="1"/>
  <c r="BC157" i="6"/>
  <c r="BD158" i="6"/>
  <c r="BE158" i="6" s="1"/>
  <c r="BF158" i="6"/>
  <c r="BG158" i="6" s="1"/>
  <c r="BB158" i="6"/>
  <c r="AW159" i="6"/>
  <c r="BA159" i="6" s="1"/>
  <c r="AR160" i="6"/>
  <c r="AX159" i="6"/>
  <c r="AZ159" i="6" s="1"/>
  <c r="AY159" i="6"/>
  <c r="AV159" i="6"/>
  <c r="AY160" i="6" l="1"/>
  <c r="AR161" i="6"/>
  <c r="AX160" i="6"/>
  <c r="AV160" i="6"/>
  <c r="AW160" i="6"/>
  <c r="BA160" i="6" s="1"/>
  <c r="BF159" i="6"/>
  <c r="BG159" i="6" s="1"/>
  <c r="BB159" i="6"/>
  <c r="BD159" i="6"/>
  <c r="BE159" i="6" s="1"/>
  <c r="BC158" i="6"/>
  <c r="BJ158" i="6"/>
  <c r="AZ160" i="6" l="1"/>
  <c r="BC159" i="6"/>
  <c r="BJ159" i="6"/>
  <c r="BB160" i="6"/>
  <c r="BD160" i="6"/>
  <c r="BE160" i="6" s="1"/>
  <c r="BF160" i="6"/>
  <c r="BG160" i="6" s="1"/>
  <c r="AW161" i="6"/>
  <c r="BA161" i="6" s="1"/>
  <c r="AR162" i="6"/>
  <c r="AX161" i="6"/>
  <c r="AY161" i="6"/>
  <c r="AV161" i="6"/>
  <c r="AZ161" i="6" l="1"/>
  <c r="AW162" i="6"/>
  <c r="AX162" i="6"/>
  <c r="AR163" i="6"/>
  <c r="AV162" i="6"/>
  <c r="AY162" i="6"/>
  <c r="BD161" i="6"/>
  <c r="BE161" i="6" s="1"/>
  <c r="BF161" i="6"/>
  <c r="BG161" i="6" s="1"/>
  <c r="BB161" i="6"/>
  <c r="BC160" i="6"/>
  <c r="BJ160" i="6"/>
  <c r="AZ162" i="6" l="1"/>
  <c r="BC161" i="6"/>
  <c r="BJ161" i="6"/>
  <c r="AX163" i="6"/>
  <c r="AW163" i="6"/>
  <c r="AR164" i="6"/>
  <c r="AY163" i="6"/>
  <c r="AV163" i="6"/>
  <c r="BA162" i="6"/>
  <c r="BA163" i="6" l="1"/>
  <c r="BF163" i="6" s="1"/>
  <c r="BG163" i="6" s="1"/>
  <c r="AZ163" i="6"/>
  <c r="BD162" i="6"/>
  <c r="BE162" i="6" s="1"/>
  <c r="BF162" i="6"/>
  <c r="BG162" i="6" s="1"/>
  <c r="BB162" i="6"/>
  <c r="AV164" i="6"/>
  <c r="AY164" i="6"/>
  <c r="AR165" i="6"/>
  <c r="AW164" i="6"/>
  <c r="AX164" i="6"/>
  <c r="BB163" i="6" l="1"/>
  <c r="BD163" i="6"/>
  <c r="BE163" i="6" s="1"/>
  <c r="AZ164" i="6"/>
  <c r="BC162" i="6"/>
  <c r="BJ162" i="6"/>
  <c r="BA164" i="6"/>
  <c r="BJ163" i="6"/>
  <c r="BC163" i="6"/>
  <c r="AV165" i="6"/>
  <c r="AW165" i="6"/>
  <c r="BA165" i="6" s="1"/>
  <c r="AR166" i="6"/>
  <c r="AY165" i="6"/>
  <c r="AX165" i="6"/>
  <c r="AZ165" i="6" l="1"/>
  <c r="BD165" i="6"/>
  <c r="BE165" i="6" s="1"/>
  <c r="BB165" i="6"/>
  <c r="BF165" i="6"/>
  <c r="BG165" i="6" s="1"/>
  <c r="BF164" i="6"/>
  <c r="BG164" i="6" s="1"/>
  <c r="BD164" i="6"/>
  <c r="BE164" i="6" s="1"/>
  <c r="BB164" i="6"/>
  <c r="AY166" i="6"/>
  <c r="AR167" i="6"/>
  <c r="AV166" i="6"/>
  <c r="AW166" i="6"/>
  <c r="BA166" i="6" s="1"/>
  <c r="AX166" i="6"/>
  <c r="AX167" i="6" l="1"/>
  <c r="AR168" i="6"/>
  <c r="AY167" i="6"/>
  <c r="AW167" i="6"/>
  <c r="BA167" i="6" s="1"/>
  <c r="AV167" i="6"/>
  <c r="BC164" i="6"/>
  <c r="BJ164" i="6"/>
  <c r="AZ166" i="6"/>
  <c r="BB166" i="6"/>
  <c r="BF166" i="6"/>
  <c r="BG166" i="6" s="1"/>
  <c r="BD166" i="6"/>
  <c r="BE166" i="6" s="1"/>
  <c r="BC165" i="6"/>
  <c r="BJ165" i="6"/>
  <c r="BD167" i="6" l="1"/>
  <c r="BE167" i="6" s="1"/>
  <c r="BF167" i="6"/>
  <c r="BG167" i="6" s="1"/>
  <c r="BB167" i="6"/>
  <c r="AY168" i="6"/>
  <c r="AW168" i="6"/>
  <c r="BA168" i="6" s="1"/>
  <c r="AV168" i="6"/>
  <c r="AR169" i="6"/>
  <c r="AX168" i="6"/>
  <c r="AZ168" i="6" s="1"/>
  <c r="BC166" i="6"/>
  <c r="BJ166" i="6"/>
  <c r="AZ167" i="6"/>
  <c r="AV169" i="6" l="1"/>
  <c r="AR170" i="6"/>
  <c r="AY169" i="6"/>
  <c r="AX169" i="6"/>
  <c r="AW169" i="6"/>
  <c r="BA169" i="6" s="1"/>
  <c r="BJ167" i="6"/>
  <c r="BC167" i="6"/>
  <c r="BB168" i="6"/>
  <c r="BF168" i="6"/>
  <c r="BG168" i="6" s="1"/>
  <c r="BD168" i="6"/>
  <c r="BE168" i="6" s="1"/>
  <c r="AZ169" i="6" l="1"/>
  <c r="BB169" i="6"/>
  <c r="BF169" i="6"/>
  <c r="BG169" i="6" s="1"/>
  <c r="BD169" i="6"/>
  <c r="BE169" i="6" s="1"/>
  <c r="BC168" i="6"/>
  <c r="BJ168" i="6"/>
  <c r="AW170" i="6"/>
  <c r="BA170" i="6" s="1"/>
  <c r="AX170" i="6"/>
  <c r="AY170" i="6"/>
  <c r="AV170" i="6"/>
  <c r="AR171" i="6"/>
  <c r="AZ170" i="6" l="1"/>
  <c r="BF170" i="6"/>
  <c r="BG170" i="6" s="1"/>
  <c r="BD170" i="6"/>
  <c r="BE170" i="6" s="1"/>
  <c r="BB170" i="6"/>
  <c r="AY171" i="6"/>
  <c r="AR172" i="6"/>
  <c r="AW171" i="6"/>
  <c r="BA171" i="6" s="1"/>
  <c r="AX171" i="6"/>
  <c r="AV171" i="6"/>
  <c r="BC169" i="6"/>
  <c r="BJ169" i="6"/>
  <c r="AZ171" i="6" l="1"/>
  <c r="BD171" i="6"/>
  <c r="BE171" i="6" s="1"/>
  <c r="BF171" i="6"/>
  <c r="BG171" i="6" s="1"/>
  <c r="BB171" i="6"/>
  <c r="AY172" i="6"/>
  <c r="AW172" i="6"/>
  <c r="BA172" i="6" s="1"/>
  <c r="AV172" i="6"/>
  <c r="AX172" i="6"/>
  <c r="AZ172" i="6" s="1"/>
  <c r="AR173" i="6"/>
  <c r="BC170" i="6"/>
  <c r="BJ170" i="6"/>
  <c r="AW173" i="6" l="1"/>
  <c r="AR174" i="6"/>
  <c r="AY173" i="6"/>
  <c r="AX173" i="6"/>
  <c r="AV173" i="6"/>
  <c r="BJ171" i="6"/>
  <c r="BC171" i="6"/>
  <c r="BB172" i="6"/>
  <c r="BF172" i="6"/>
  <c r="BG172" i="6" s="1"/>
  <c r="BD172" i="6"/>
  <c r="BE172" i="6" s="1"/>
  <c r="AZ173" i="6" l="1"/>
  <c r="BJ172" i="6"/>
  <c r="BC172" i="6"/>
  <c r="AY174" i="6"/>
  <c r="AR175" i="6"/>
  <c r="AW174" i="6"/>
  <c r="AX174" i="6"/>
  <c r="AZ174" i="6" s="1"/>
  <c r="AV174" i="6"/>
  <c r="BA173" i="6"/>
  <c r="BA174" i="6" l="1"/>
  <c r="BB173" i="6"/>
  <c r="BF173" i="6"/>
  <c r="BG173" i="6" s="1"/>
  <c r="BD173" i="6"/>
  <c r="BE173" i="6" s="1"/>
  <c r="BD174" i="6"/>
  <c r="BE174" i="6" s="1"/>
  <c r="BF174" i="6"/>
  <c r="BG174" i="6" s="1"/>
  <c r="BB174" i="6"/>
  <c r="AV175" i="6"/>
  <c r="AX175" i="6"/>
  <c r="AZ175" i="6" s="1"/>
  <c r="AY175" i="6"/>
  <c r="AR176" i="6"/>
  <c r="AW175" i="6"/>
  <c r="BA175" i="6" l="1"/>
  <c r="BF175" i="6" s="1"/>
  <c r="BG175" i="6" s="1"/>
  <c r="BC174" i="6"/>
  <c r="BJ174" i="6"/>
  <c r="AY176" i="6"/>
  <c r="AW176" i="6"/>
  <c r="BA176" i="6" s="1"/>
  <c r="AX176" i="6"/>
  <c r="AV176" i="6"/>
  <c r="AR177" i="6"/>
  <c r="BC173" i="6"/>
  <c r="BJ173" i="6"/>
  <c r="BB175" i="6" l="1"/>
  <c r="BD175" i="6"/>
  <c r="BE175" i="6" s="1"/>
  <c r="AZ176" i="6"/>
  <c r="BB176" i="6"/>
  <c r="BF176" i="6"/>
  <c r="BG176" i="6" s="1"/>
  <c r="BD176" i="6"/>
  <c r="BE176" i="6" s="1"/>
  <c r="BJ175" i="6"/>
  <c r="BC175" i="6"/>
  <c r="AY177" i="6"/>
  <c r="AX177" i="6"/>
  <c r="AV177" i="6"/>
  <c r="AW177" i="6"/>
  <c r="AR178" i="6"/>
  <c r="AZ177" i="6" l="1"/>
  <c r="AW178" i="6"/>
  <c r="AX178" i="6"/>
  <c r="AY178" i="6"/>
  <c r="AV178" i="6"/>
  <c r="AR179" i="6"/>
  <c r="BA177" i="6"/>
  <c r="BC176" i="6"/>
  <c r="BJ176" i="6"/>
  <c r="BD177" i="6" l="1"/>
  <c r="BE177" i="6" s="1"/>
  <c r="BB177" i="6"/>
  <c r="BF177" i="6"/>
  <c r="BG177" i="6" s="1"/>
  <c r="AZ178" i="6"/>
  <c r="AR180" i="6"/>
  <c r="AW179" i="6"/>
  <c r="BA179" i="6" s="1"/>
  <c r="AY179" i="6"/>
  <c r="AX179" i="6"/>
  <c r="AV179" i="6"/>
  <c r="BA178" i="6"/>
  <c r="AZ179" i="6" l="1"/>
  <c r="BD179" i="6"/>
  <c r="BE179" i="6" s="1"/>
  <c r="BF179" i="6"/>
  <c r="BG179" i="6" s="1"/>
  <c r="BB179" i="6"/>
  <c r="AY180" i="6"/>
  <c r="AW180" i="6"/>
  <c r="BA180" i="6" s="1"/>
  <c r="AX180" i="6"/>
  <c r="AV180" i="6"/>
  <c r="AR181" i="6"/>
  <c r="BF178" i="6"/>
  <c r="BG178" i="6" s="1"/>
  <c r="BB178" i="6"/>
  <c r="BD178" i="6"/>
  <c r="BE178" i="6" s="1"/>
  <c r="BC177" i="6"/>
  <c r="BJ177" i="6"/>
  <c r="AZ180" i="6" l="1"/>
  <c r="AR182" i="6"/>
  <c r="AY181" i="6"/>
  <c r="AW181" i="6"/>
  <c r="AX181" i="6"/>
  <c r="AZ181" i="6" s="1"/>
  <c r="AV181" i="6"/>
  <c r="BJ179" i="6"/>
  <c r="BC179" i="6"/>
  <c r="BB180" i="6"/>
  <c r="BF180" i="6"/>
  <c r="BG180" i="6" s="1"/>
  <c r="BD180" i="6"/>
  <c r="BE180" i="6" s="1"/>
  <c r="BC178" i="6"/>
  <c r="BJ178" i="6"/>
  <c r="BC180" i="6" l="1"/>
  <c r="BJ180" i="6"/>
  <c r="BA181" i="6"/>
  <c r="AV182" i="6"/>
  <c r="AX182" i="6"/>
  <c r="AY182" i="6"/>
  <c r="AR183" i="6"/>
  <c r="AW182" i="6"/>
  <c r="BA182" i="6" s="1"/>
  <c r="BB182" i="6" l="1"/>
  <c r="BD182" i="6"/>
  <c r="BE182" i="6" s="1"/>
  <c r="BF182" i="6"/>
  <c r="BG182" i="6" s="1"/>
  <c r="AW183" i="6"/>
  <c r="AR184" i="6"/>
  <c r="AX183" i="6"/>
  <c r="AY183" i="6"/>
  <c r="AV183" i="6"/>
  <c r="BB181" i="6"/>
  <c r="BF181" i="6"/>
  <c r="BG181" i="6" s="1"/>
  <c r="BD181" i="6"/>
  <c r="BE181" i="6" s="1"/>
  <c r="AZ182" i="6"/>
  <c r="AZ183" i="6" l="1"/>
  <c r="BA183" i="6"/>
  <c r="AX184" i="6"/>
  <c r="AY184" i="6"/>
  <c r="AW184" i="6"/>
  <c r="AR185" i="6"/>
  <c r="AV184" i="6"/>
  <c r="BC181" i="6"/>
  <c r="BJ181" i="6"/>
  <c r="BC182" i="6"/>
  <c r="BJ182" i="6"/>
  <c r="BA184" i="6" l="1"/>
  <c r="BF184" i="6" s="1"/>
  <c r="BG184" i="6" s="1"/>
  <c r="AZ184" i="6"/>
  <c r="AX185" i="6"/>
  <c r="AY185" i="6"/>
  <c r="AW185" i="6"/>
  <c r="BA185" i="6" s="1"/>
  <c r="AV185" i="6"/>
  <c r="AR186" i="6"/>
  <c r="BD183" i="6"/>
  <c r="BE183" i="6" s="1"/>
  <c r="BF183" i="6"/>
  <c r="BG183" i="6" s="1"/>
  <c r="BB183" i="6"/>
  <c r="BD184" i="6" l="1"/>
  <c r="BE184" i="6" s="1"/>
  <c r="BB184" i="6"/>
  <c r="BD185" i="6"/>
  <c r="BE185" i="6" s="1"/>
  <c r="BF185" i="6"/>
  <c r="BG185" i="6" s="1"/>
  <c r="BB185" i="6"/>
  <c r="AZ185" i="6"/>
  <c r="BC183" i="6"/>
  <c r="BJ183" i="6"/>
  <c r="AW186" i="6"/>
  <c r="BA186" i="6" s="1"/>
  <c r="AY186" i="6"/>
  <c r="AX186" i="6"/>
  <c r="AR187" i="6"/>
  <c r="AV186" i="6"/>
  <c r="BC184" i="6"/>
  <c r="BJ184" i="6"/>
  <c r="BD186" i="6" l="1"/>
  <c r="BE186" i="6" s="1"/>
  <c r="BF186" i="6"/>
  <c r="BG186" i="6" s="1"/>
  <c r="BB186" i="6"/>
  <c r="BJ185" i="6"/>
  <c r="BC185" i="6"/>
  <c r="AW187" i="6"/>
  <c r="BA187" i="6" s="1"/>
  <c r="AV187" i="6"/>
  <c r="AR188" i="6"/>
  <c r="AX187" i="6"/>
  <c r="AY187" i="6"/>
  <c r="AZ186" i="6"/>
  <c r="AV188" i="6" l="1"/>
  <c r="AR189" i="6"/>
  <c r="AY188" i="6"/>
  <c r="AW188" i="6"/>
  <c r="BA188" i="6" s="1"/>
  <c r="AX188" i="6"/>
  <c r="BC186" i="6"/>
  <c r="BJ186" i="6"/>
  <c r="BB187" i="6"/>
  <c r="BD187" i="6"/>
  <c r="BE187" i="6" s="1"/>
  <c r="BF187" i="6"/>
  <c r="BG187" i="6" s="1"/>
  <c r="AZ187" i="6"/>
  <c r="AZ188" i="6" l="1"/>
  <c r="BC187" i="6"/>
  <c r="BJ187" i="6"/>
  <c r="BB188" i="6"/>
  <c r="BD188" i="6"/>
  <c r="BE188" i="6" s="1"/>
  <c r="BF188" i="6"/>
  <c r="BG188" i="6" s="1"/>
  <c r="AR190" i="6"/>
  <c r="AY189" i="6"/>
  <c r="AX189" i="6"/>
  <c r="AW189" i="6"/>
  <c r="AV189" i="6"/>
  <c r="AZ189" i="6" l="1"/>
  <c r="AY190" i="6"/>
  <c r="AV190" i="6"/>
  <c r="AW190" i="6"/>
  <c r="BA190" i="6" s="1"/>
  <c r="AX190" i="6"/>
  <c r="AR191" i="6"/>
  <c r="BJ188" i="6"/>
  <c r="BC188" i="6"/>
  <c r="BA189" i="6"/>
  <c r="AZ190" i="6" l="1"/>
  <c r="BD189" i="6"/>
  <c r="BE189" i="6" s="1"/>
  <c r="BF189" i="6"/>
  <c r="BG189" i="6" s="1"/>
  <c r="BB189" i="6"/>
  <c r="AR192" i="6"/>
  <c r="AW191" i="6"/>
  <c r="BA191" i="6" s="1"/>
  <c r="AY191" i="6"/>
  <c r="AX191" i="6"/>
  <c r="AV191" i="6"/>
  <c r="BF190" i="6"/>
  <c r="BG190" i="6" s="1"/>
  <c r="BD190" i="6"/>
  <c r="BE190" i="6" s="1"/>
  <c r="BB190" i="6"/>
  <c r="AZ191" i="6" l="1"/>
  <c r="BF191" i="6"/>
  <c r="BG191" i="6" s="1"/>
  <c r="BD191" i="6"/>
  <c r="BE191" i="6" s="1"/>
  <c r="BB191" i="6"/>
  <c r="AW192" i="6"/>
  <c r="BA192" i="6" s="1"/>
  <c r="AV192" i="6"/>
  <c r="AR193" i="6"/>
  <c r="AY192" i="6"/>
  <c r="AX192" i="6"/>
  <c r="BC190" i="6"/>
  <c r="BJ190" i="6"/>
  <c r="BC189" i="6"/>
  <c r="BJ189" i="6"/>
  <c r="AV193" i="6" l="1"/>
  <c r="AX193" i="6"/>
  <c r="AW193" i="6"/>
  <c r="BA193" i="6" s="1"/>
  <c r="AR194" i="6"/>
  <c r="AY193" i="6"/>
  <c r="BJ191" i="6"/>
  <c r="BC191" i="6"/>
  <c r="BB192" i="6"/>
  <c r="BF192" i="6"/>
  <c r="BG192" i="6" s="1"/>
  <c r="BD192" i="6"/>
  <c r="BE192" i="6" s="1"/>
  <c r="AZ192" i="6"/>
  <c r="BC192" i="6" l="1"/>
  <c r="BJ192" i="6"/>
  <c r="AR195" i="6"/>
  <c r="AV194" i="6"/>
  <c r="AW194" i="6"/>
  <c r="BA194" i="6" s="1"/>
  <c r="AX194" i="6"/>
  <c r="AY194" i="6"/>
  <c r="BD193" i="6"/>
  <c r="BE193" i="6" s="1"/>
  <c r="BF193" i="6"/>
  <c r="BG193" i="6" s="1"/>
  <c r="BB193" i="6"/>
  <c r="AZ193" i="6"/>
  <c r="AZ194" i="6" l="1"/>
  <c r="AR196" i="6"/>
  <c r="AY195" i="6"/>
  <c r="AX195" i="6"/>
  <c r="AW195" i="6"/>
  <c r="BA195" i="6" s="1"/>
  <c r="AV195" i="6"/>
  <c r="BD194" i="6"/>
  <c r="BE194" i="6" s="1"/>
  <c r="BF194" i="6"/>
  <c r="BG194" i="6" s="1"/>
  <c r="BB194" i="6"/>
  <c r="BJ193" i="6"/>
  <c r="BC193" i="6"/>
  <c r="BC194" i="6" l="1"/>
  <c r="BJ194" i="6"/>
  <c r="BB195" i="6"/>
  <c r="BD195" i="6"/>
  <c r="BE195" i="6" s="1"/>
  <c r="BF195" i="6"/>
  <c r="BG195" i="6" s="1"/>
  <c r="AZ195" i="6"/>
  <c r="AV196" i="6"/>
  <c r="AR197" i="6"/>
  <c r="AW196" i="6"/>
  <c r="BA196" i="6" s="1"/>
  <c r="AX196" i="6"/>
  <c r="AY196" i="6"/>
  <c r="AZ196" i="6" l="1"/>
  <c r="AY197" i="6"/>
  <c r="AR198" i="6"/>
  <c r="AW197" i="6"/>
  <c r="BA197" i="6" s="1"/>
  <c r="AV197" i="6"/>
  <c r="AX197" i="6"/>
  <c r="AZ197" i="6" s="1"/>
  <c r="BC195" i="6"/>
  <c r="BJ195" i="6"/>
  <c r="BF196" i="6"/>
  <c r="BG196" i="6" s="1"/>
  <c r="BD196" i="6"/>
  <c r="BE196" i="6" s="1"/>
  <c r="BB196" i="6"/>
  <c r="BD197" i="6" l="1"/>
  <c r="BE197" i="6" s="1"/>
  <c r="BF197" i="6"/>
  <c r="BG197" i="6" s="1"/>
  <c r="BB197" i="6"/>
  <c r="BJ196" i="6"/>
  <c r="BC196" i="6"/>
  <c r="AY198" i="6"/>
  <c r="AW198" i="6"/>
  <c r="BA198" i="6" s="1"/>
  <c r="AV198" i="6"/>
  <c r="AX198" i="6"/>
  <c r="AR199" i="6"/>
  <c r="BB198" i="6" l="1"/>
  <c r="BF198" i="6"/>
  <c r="BG198" i="6" s="1"/>
  <c r="BD198" i="6"/>
  <c r="BE198" i="6" s="1"/>
  <c r="BJ197" i="6"/>
  <c r="BC197" i="6"/>
  <c r="AV199" i="6"/>
  <c r="AX199" i="6"/>
  <c r="AR200" i="6"/>
  <c r="AY199" i="6"/>
  <c r="AW199" i="6"/>
  <c r="BA199" i="6" s="1"/>
  <c r="AZ198" i="6"/>
  <c r="AZ199" i="6" l="1"/>
  <c r="AW200" i="6"/>
  <c r="BA200" i="6" s="1"/>
  <c r="AX200" i="6"/>
  <c r="AR201" i="6"/>
  <c r="AV200" i="6"/>
  <c r="AY200" i="6"/>
  <c r="BB199" i="6"/>
  <c r="BF199" i="6"/>
  <c r="BG199" i="6" s="1"/>
  <c r="BD199" i="6"/>
  <c r="BE199" i="6" s="1"/>
  <c r="BJ198" i="6"/>
  <c r="BC198" i="6"/>
  <c r="AX201" i="6" l="1"/>
  <c r="AR202" i="6"/>
  <c r="AW201" i="6"/>
  <c r="BA201" i="6" s="1"/>
  <c r="AV201" i="6"/>
  <c r="AY201" i="6"/>
  <c r="BC199" i="6"/>
  <c r="BJ199" i="6"/>
  <c r="AZ200" i="6"/>
  <c r="BF200" i="6"/>
  <c r="BG200" i="6" s="1"/>
  <c r="BD200" i="6"/>
  <c r="BE200" i="6" s="1"/>
  <c r="BB200" i="6"/>
  <c r="BF201" i="6" l="1"/>
  <c r="BG201" i="6" s="1"/>
  <c r="BD201" i="6"/>
  <c r="BE201" i="6" s="1"/>
  <c r="BB201" i="6"/>
  <c r="BC200" i="6"/>
  <c r="BJ200" i="6"/>
  <c r="AW202" i="6"/>
  <c r="BA202" i="6" s="1"/>
  <c r="AV202" i="6"/>
  <c r="AR203" i="6"/>
  <c r="AY202" i="6"/>
  <c r="AX202" i="6"/>
  <c r="AZ201" i="6"/>
  <c r="AZ202" i="6" l="1"/>
  <c r="AW203" i="6"/>
  <c r="BA203" i="6" s="1"/>
  <c r="AV203" i="6"/>
  <c r="AR204" i="6"/>
  <c r="AY203" i="6"/>
  <c r="AX203" i="6"/>
  <c r="BB202" i="6"/>
  <c r="BF202" i="6"/>
  <c r="BG202" i="6" s="1"/>
  <c r="BD202" i="6"/>
  <c r="BE202" i="6" s="1"/>
  <c r="BC201" i="6"/>
  <c r="BJ201" i="6"/>
  <c r="AZ203" i="6" l="1"/>
  <c r="BC202" i="6"/>
  <c r="BJ202" i="6"/>
  <c r="AX204" i="6"/>
  <c r="AW204" i="6"/>
  <c r="BA204" i="6" s="1"/>
  <c r="AY204" i="6"/>
  <c r="AV204" i="6"/>
  <c r="AR205" i="6"/>
  <c r="BD203" i="6"/>
  <c r="BE203" i="6" s="1"/>
  <c r="BB203" i="6"/>
  <c r="BF203" i="6"/>
  <c r="BG203" i="6" s="1"/>
  <c r="AX205" i="6" l="1"/>
  <c r="AV205" i="6"/>
  <c r="AY205" i="6"/>
  <c r="AR206" i="6"/>
  <c r="AW205" i="6"/>
  <c r="BA205" i="6" s="1"/>
  <c r="BD204" i="6"/>
  <c r="BE204" i="6" s="1"/>
  <c r="BF204" i="6"/>
  <c r="BG204" i="6" s="1"/>
  <c r="BB204" i="6"/>
  <c r="AZ204" i="6"/>
  <c r="BC203" i="6"/>
  <c r="BJ203" i="6"/>
  <c r="BC204" i="6" l="1"/>
  <c r="BJ204" i="6"/>
  <c r="BD205" i="6"/>
  <c r="BE205" i="6" s="1"/>
  <c r="BF205" i="6"/>
  <c r="BG205" i="6" s="1"/>
  <c r="BB205" i="6"/>
  <c r="AX206" i="6"/>
  <c r="AV206" i="6"/>
  <c r="AR207" i="6"/>
  <c r="AY206" i="6"/>
  <c r="AW206" i="6"/>
  <c r="BA206" i="6" s="1"/>
  <c r="AZ205" i="6"/>
  <c r="AZ206" i="6" l="1"/>
  <c r="AW207" i="6"/>
  <c r="BA207" i="6" s="1"/>
  <c r="AR208" i="6"/>
  <c r="AX207" i="6"/>
  <c r="AY207" i="6"/>
  <c r="AV207" i="6"/>
  <c r="BC205" i="6"/>
  <c r="BJ205" i="6"/>
  <c r="BB206" i="6"/>
  <c r="BF206" i="6"/>
  <c r="BG206" i="6" s="1"/>
  <c r="BD206" i="6"/>
  <c r="BE206" i="6" s="1"/>
  <c r="BJ206" i="6" l="1"/>
  <c r="BC206" i="6"/>
  <c r="AZ207" i="6"/>
  <c r="AR209" i="6"/>
  <c r="AV208" i="6"/>
  <c r="AY208" i="6"/>
  <c r="AW208" i="6"/>
  <c r="BA208" i="6" s="1"/>
  <c r="AX208" i="6"/>
  <c r="BD207" i="6"/>
  <c r="BE207" i="6" s="1"/>
  <c r="BF207" i="6"/>
  <c r="BG207" i="6" s="1"/>
  <c r="BB207" i="6"/>
  <c r="AZ208" i="6" l="1"/>
  <c r="BF208" i="6"/>
  <c r="BG208" i="6" s="1"/>
  <c r="BB208" i="6"/>
  <c r="BD208" i="6"/>
  <c r="BE208" i="6" s="1"/>
  <c r="AY209" i="6"/>
  <c r="AV209" i="6"/>
  <c r="AX209" i="6"/>
  <c r="AZ209" i="6" s="1"/>
  <c r="AR210" i="6"/>
  <c r="AW209" i="6"/>
  <c r="BA209" i="6" s="1"/>
  <c r="BC207" i="6"/>
  <c r="BJ207" i="6"/>
  <c r="AR211" i="6" l="1"/>
  <c r="AW210" i="6"/>
  <c r="BA210" i="6" s="1"/>
  <c r="AV210" i="6"/>
  <c r="AY210" i="6"/>
  <c r="AX210" i="6"/>
  <c r="BD209" i="6"/>
  <c r="BE209" i="6" s="1"/>
  <c r="BB209" i="6"/>
  <c r="BF209" i="6"/>
  <c r="BG209" i="6" s="1"/>
  <c r="BJ208" i="6"/>
  <c r="BC208" i="6"/>
  <c r="AZ210" i="6" l="1"/>
  <c r="BJ209" i="6"/>
  <c r="BC209" i="6"/>
  <c r="BB210" i="6"/>
  <c r="BD210" i="6"/>
  <c r="BE210" i="6" s="1"/>
  <c r="BF210" i="6"/>
  <c r="BG210" i="6" s="1"/>
  <c r="AR212" i="6"/>
  <c r="AX211" i="6"/>
  <c r="AW211" i="6"/>
  <c r="BA211" i="6" s="1"/>
  <c r="AY211" i="6"/>
  <c r="AV211" i="6"/>
  <c r="AZ211" i="6" l="1"/>
  <c r="BB211" i="6"/>
  <c r="BD211" i="6"/>
  <c r="BE211" i="6" s="1"/>
  <c r="BF211" i="6"/>
  <c r="BG211" i="6" s="1"/>
  <c r="BC210" i="6"/>
  <c r="BJ210" i="6"/>
  <c r="AR213" i="6"/>
  <c r="AX212" i="6"/>
  <c r="AY212" i="6"/>
  <c r="AV212" i="6"/>
  <c r="AW212" i="6"/>
  <c r="BA212" i="6" s="1"/>
  <c r="AZ212" i="6" l="1"/>
  <c r="AW213" i="6"/>
  <c r="BA213" i="6" s="1"/>
  <c r="AX213" i="6"/>
  <c r="AY213" i="6"/>
  <c r="AR214" i="6"/>
  <c r="AV213" i="6"/>
  <c r="BF212" i="6"/>
  <c r="BG212" i="6" s="1"/>
  <c r="BB212" i="6"/>
  <c r="BD212" i="6"/>
  <c r="BE212" i="6" s="1"/>
  <c r="BJ211" i="6"/>
  <c r="BC211" i="6"/>
  <c r="BJ212" i="6" l="1"/>
  <c r="BC212" i="6"/>
  <c r="AY214" i="6"/>
  <c r="AX214" i="6"/>
  <c r="AV214" i="6"/>
  <c r="AW214" i="6"/>
  <c r="BA214" i="6" s="1"/>
  <c r="AR215" i="6"/>
  <c r="AZ213" i="6"/>
  <c r="BD213" i="6"/>
  <c r="BE213" i="6" s="1"/>
  <c r="BB213" i="6"/>
  <c r="BF213" i="6"/>
  <c r="BG213" i="6" s="1"/>
  <c r="AZ214" i="6" l="1"/>
  <c r="AW215" i="6"/>
  <c r="BA215" i="6" s="1"/>
  <c r="AR216" i="6"/>
  <c r="AX215" i="6"/>
  <c r="AY215" i="6"/>
  <c r="AV215" i="6"/>
  <c r="BD214" i="6"/>
  <c r="BE214" i="6" s="1"/>
  <c r="BB214" i="6"/>
  <c r="BF214" i="6"/>
  <c r="BG214" i="6" s="1"/>
  <c r="BJ213" i="6"/>
  <c r="BC213" i="6"/>
  <c r="BJ214" i="6" l="1"/>
  <c r="BC214" i="6"/>
  <c r="AZ215" i="6"/>
  <c r="AW216" i="6"/>
  <c r="BA216" i="6" s="1"/>
  <c r="AV216" i="6"/>
  <c r="AY216" i="6"/>
  <c r="AR217" i="6"/>
  <c r="AX216" i="6"/>
  <c r="BB215" i="6"/>
  <c r="BF215" i="6"/>
  <c r="BG215" i="6" s="1"/>
  <c r="BD215" i="6"/>
  <c r="BE215" i="6" s="1"/>
  <c r="AZ216" i="6" l="1"/>
  <c r="AR218" i="6"/>
  <c r="AY217" i="6"/>
  <c r="AX217" i="6"/>
  <c r="AV217" i="6"/>
  <c r="AW217" i="6"/>
  <c r="BA217" i="6" s="1"/>
  <c r="BD216" i="6"/>
  <c r="BE216" i="6" s="1"/>
  <c r="BB216" i="6"/>
  <c r="BF216" i="6"/>
  <c r="BG216" i="6" s="1"/>
  <c r="BJ215" i="6"/>
  <c r="BC215" i="6"/>
  <c r="AZ217" i="6" l="1"/>
  <c r="BJ216" i="6"/>
  <c r="BC216" i="6"/>
  <c r="BD217" i="6"/>
  <c r="BE217" i="6" s="1"/>
  <c r="BF217" i="6"/>
  <c r="BG217" i="6" s="1"/>
  <c r="BB217" i="6"/>
  <c r="AX218" i="6"/>
  <c r="AY218" i="6"/>
  <c r="AV218" i="6"/>
  <c r="AW218" i="6"/>
  <c r="BA218" i="6" s="1"/>
  <c r="AR219" i="6"/>
  <c r="AZ218" i="6" l="1"/>
  <c r="AW219" i="6"/>
  <c r="BA219" i="6" s="1"/>
  <c r="AY219" i="6"/>
  <c r="AR220" i="6"/>
  <c r="AX219" i="6"/>
  <c r="AV219" i="6"/>
  <c r="BJ217" i="6"/>
  <c r="BC217" i="6"/>
  <c r="BD218" i="6"/>
  <c r="BE218" i="6" s="1"/>
  <c r="BB218" i="6"/>
  <c r="BF218" i="6"/>
  <c r="BG218" i="6" s="1"/>
  <c r="AZ219" i="6" l="1"/>
  <c r="AY220" i="6"/>
  <c r="AR221" i="6"/>
  <c r="AX220" i="6"/>
  <c r="AZ220" i="6" s="1"/>
  <c r="AW220" i="6"/>
  <c r="BA220" i="6" s="1"/>
  <c r="AV220" i="6"/>
  <c r="BJ218" i="6"/>
  <c r="BC218" i="6"/>
  <c r="BB219" i="6"/>
  <c r="BD219" i="6"/>
  <c r="BE219" i="6" s="1"/>
  <c r="BF219" i="6"/>
  <c r="BG219" i="6" s="1"/>
  <c r="BJ219" i="6" l="1"/>
  <c r="BC219" i="6"/>
  <c r="BD220" i="6"/>
  <c r="BE220" i="6" s="1"/>
  <c r="BF220" i="6"/>
  <c r="BG220" i="6" s="1"/>
  <c r="BB220" i="6"/>
  <c r="AX221" i="6"/>
  <c r="AZ221" i="6" s="1"/>
  <c r="AV221" i="6"/>
  <c r="AW221" i="6"/>
  <c r="BA221" i="6" s="1"/>
  <c r="AR222" i="6"/>
  <c r="AY221" i="6"/>
  <c r="BC220" i="6" l="1"/>
  <c r="BJ220" i="6"/>
  <c r="BF221" i="6"/>
  <c r="BG221" i="6" s="1"/>
  <c r="BB221" i="6"/>
  <c r="BD221" i="6"/>
  <c r="BE221" i="6" s="1"/>
  <c r="AX222" i="6"/>
  <c r="AY222" i="6"/>
  <c r="AV222" i="6"/>
  <c r="AR223" i="6"/>
  <c r="AW222" i="6"/>
  <c r="BA222" i="6" s="1"/>
  <c r="AZ222" i="6" l="1"/>
  <c r="BF222" i="6"/>
  <c r="BG222" i="6" s="1"/>
  <c r="BD222" i="6"/>
  <c r="BE222" i="6" s="1"/>
  <c r="BB222" i="6"/>
  <c r="BC221" i="6"/>
  <c r="BJ221" i="6"/>
  <c r="AR224" i="6"/>
  <c r="AX223" i="6"/>
  <c r="AY223" i="6"/>
  <c r="AV223" i="6"/>
  <c r="AW223" i="6"/>
  <c r="BA223" i="6" s="1"/>
  <c r="AZ223" i="6" l="1"/>
  <c r="AX224" i="6"/>
  <c r="AY224" i="6"/>
  <c r="AV224" i="6"/>
  <c r="AR225" i="6"/>
  <c r="AW224" i="6"/>
  <c r="BA224" i="6" s="1"/>
  <c r="BF223" i="6"/>
  <c r="BG223" i="6" s="1"/>
  <c r="BD223" i="6"/>
  <c r="BE223" i="6" s="1"/>
  <c r="BB223" i="6"/>
  <c r="BJ222" i="6"/>
  <c r="BC222" i="6"/>
  <c r="AR226" i="6" l="1"/>
  <c r="AY225" i="6"/>
  <c r="AX225" i="6"/>
  <c r="AV225" i="6"/>
  <c r="AW225" i="6"/>
  <c r="BA225" i="6" s="1"/>
  <c r="AZ224" i="6"/>
  <c r="BB224" i="6"/>
  <c r="BD224" i="6"/>
  <c r="BE224" i="6" s="1"/>
  <c r="BF224" i="6"/>
  <c r="BG224" i="6" s="1"/>
  <c r="BJ223" i="6"/>
  <c r="BC223" i="6"/>
  <c r="BC224" i="6" l="1"/>
  <c r="BJ224" i="6"/>
  <c r="BD225" i="6"/>
  <c r="BE225" i="6" s="1"/>
  <c r="BF225" i="6"/>
  <c r="BG225" i="6" s="1"/>
  <c r="BB225" i="6"/>
  <c r="AZ225" i="6"/>
  <c r="AW226" i="6"/>
  <c r="BA226" i="6" s="1"/>
  <c r="AR227" i="6"/>
  <c r="AX226" i="6"/>
  <c r="AV226" i="6"/>
  <c r="AY226" i="6"/>
  <c r="BF226" i="6" l="1"/>
  <c r="BG226" i="6" s="1"/>
  <c r="BB226" i="6"/>
  <c r="BD226" i="6"/>
  <c r="BE226" i="6" s="1"/>
  <c r="AW227" i="6"/>
  <c r="BA227" i="6" s="1"/>
  <c r="AY227" i="6"/>
  <c r="AR228" i="6"/>
  <c r="AX227" i="6"/>
  <c r="AV227" i="6"/>
  <c r="BC225" i="6"/>
  <c r="BJ225" i="6"/>
  <c r="AZ226" i="6"/>
  <c r="AZ227" i="6" l="1"/>
  <c r="AV228" i="6"/>
  <c r="AY228" i="6"/>
  <c r="AR229" i="6"/>
  <c r="AW228" i="6"/>
  <c r="BA228" i="6" s="1"/>
  <c r="AX228" i="6"/>
  <c r="AZ228" i="6" s="1"/>
  <c r="BB227" i="6"/>
  <c r="BF227" i="6"/>
  <c r="BG227" i="6" s="1"/>
  <c r="BD227" i="6"/>
  <c r="BE227" i="6" s="1"/>
  <c r="BC226" i="6"/>
  <c r="BJ226" i="6"/>
  <c r="BJ227" i="6" l="1"/>
  <c r="BC227" i="6"/>
  <c r="BB228" i="6"/>
  <c r="BF228" i="6"/>
  <c r="BG228" i="6" s="1"/>
  <c r="BD228" i="6"/>
  <c r="BE228" i="6" s="1"/>
  <c r="AX229" i="6"/>
  <c r="AY229" i="6"/>
  <c r="AV229" i="6"/>
  <c r="AR230" i="6"/>
  <c r="AW229" i="6"/>
  <c r="BA229" i="6" s="1"/>
  <c r="AZ229" i="6" l="1"/>
  <c r="BJ228" i="6"/>
  <c r="BC228" i="6"/>
  <c r="BD229" i="6"/>
  <c r="BE229" i="6" s="1"/>
  <c r="BB229" i="6"/>
  <c r="BF229" i="6"/>
  <c r="BG229" i="6" s="1"/>
  <c r="AV230" i="6"/>
  <c r="AW230" i="6"/>
  <c r="BA230" i="6" s="1"/>
  <c r="AY230" i="6"/>
  <c r="AR231" i="6"/>
  <c r="AX230" i="6"/>
  <c r="BB230" i="6" l="1"/>
  <c r="BF230" i="6"/>
  <c r="BG230" i="6" s="1"/>
  <c r="BD230" i="6"/>
  <c r="BE230" i="6" s="1"/>
  <c r="BJ229" i="6"/>
  <c r="BC229" i="6"/>
  <c r="AZ230" i="6"/>
  <c r="AV231" i="6"/>
  <c r="AW231" i="6"/>
  <c r="BA231" i="6" s="1"/>
  <c r="AX231" i="6"/>
  <c r="AY231" i="6"/>
  <c r="AR232" i="6"/>
  <c r="BB231" i="6" l="1"/>
  <c r="BF231" i="6"/>
  <c r="BG231" i="6" s="1"/>
  <c r="BD231" i="6"/>
  <c r="BE231" i="6" s="1"/>
  <c r="AX232" i="6"/>
  <c r="AY232" i="6"/>
  <c r="AV232" i="6"/>
  <c r="AR233" i="6"/>
  <c r="AW232" i="6"/>
  <c r="BA232" i="6" s="1"/>
  <c r="AZ231" i="6"/>
  <c r="BC230" i="6"/>
  <c r="BJ230" i="6"/>
  <c r="AR234" i="6" l="1"/>
  <c r="AY233" i="6"/>
  <c r="AV233" i="6"/>
  <c r="AW233" i="6"/>
  <c r="BA233" i="6" s="1"/>
  <c r="AX233" i="6"/>
  <c r="AZ233" i="6" s="1"/>
  <c r="AZ232" i="6"/>
  <c r="BB232" i="6"/>
  <c r="BD232" i="6"/>
  <c r="BE232" i="6" s="1"/>
  <c r="BF232" i="6"/>
  <c r="BG232" i="6" s="1"/>
  <c r="BC231" i="6"/>
  <c r="BJ231" i="6"/>
  <c r="BC232" i="6" l="1"/>
  <c r="BJ232" i="6"/>
  <c r="BD233" i="6"/>
  <c r="BE233" i="6" s="1"/>
  <c r="BF233" i="6"/>
  <c r="BG233" i="6" s="1"/>
  <c r="BB233" i="6"/>
  <c r="AV234" i="6"/>
  <c r="AW234" i="6"/>
  <c r="BA234" i="6" s="1"/>
  <c r="AR235" i="6"/>
  <c r="AX234" i="6"/>
  <c r="AY234" i="6"/>
  <c r="BF234" i="6" l="1"/>
  <c r="BG234" i="6" s="1"/>
  <c r="BD234" i="6"/>
  <c r="BE234" i="6" s="1"/>
  <c r="BB234" i="6"/>
  <c r="BJ233" i="6"/>
  <c r="BC233" i="6"/>
  <c r="AR236" i="6"/>
  <c r="AV235" i="6"/>
  <c r="AX235" i="6"/>
  <c r="AW235" i="6"/>
  <c r="BA235" i="6" s="1"/>
  <c r="AY235" i="6"/>
  <c r="AZ234" i="6"/>
  <c r="AZ235" i="6" l="1"/>
  <c r="AV236" i="6"/>
  <c r="AY236" i="6"/>
  <c r="AX236" i="6"/>
  <c r="AZ236" i="6" s="1"/>
  <c r="AR237" i="6"/>
  <c r="AW236" i="6"/>
  <c r="BA236" i="6" s="1"/>
  <c r="BJ234" i="6"/>
  <c r="BC234" i="6"/>
  <c r="BD235" i="6"/>
  <c r="BE235" i="6" s="1"/>
  <c r="BB235" i="6"/>
  <c r="BF235" i="6"/>
  <c r="BG235" i="6" s="1"/>
  <c r="BD236" i="6" l="1"/>
  <c r="BE236" i="6" s="1"/>
  <c r="BF236" i="6"/>
  <c r="BG236" i="6" s="1"/>
  <c r="BB236" i="6"/>
  <c r="AW237" i="6"/>
  <c r="BA237" i="6" s="1"/>
  <c r="AX237" i="6"/>
  <c r="AR238" i="6"/>
  <c r="AY237" i="6"/>
  <c r="AV237" i="6"/>
  <c r="BJ235" i="6"/>
  <c r="BC235" i="6"/>
  <c r="AX238" i="6" l="1"/>
  <c r="AV238" i="6"/>
  <c r="AW238" i="6"/>
  <c r="BA238" i="6" s="1"/>
  <c r="AR239" i="6"/>
  <c r="AY238" i="6"/>
  <c r="BD237" i="6"/>
  <c r="BE237" i="6" s="1"/>
  <c r="BF237" i="6"/>
  <c r="BG237" i="6" s="1"/>
  <c r="BB237" i="6"/>
  <c r="BJ236" i="6"/>
  <c r="BC236" i="6"/>
  <c r="AZ237" i="6"/>
  <c r="BC237" i="6" l="1"/>
  <c r="BJ237" i="6"/>
  <c r="BB238" i="6"/>
  <c r="BF238" i="6"/>
  <c r="BG238" i="6" s="1"/>
  <c r="BD238" i="6"/>
  <c r="BE238" i="6" s="1"/>
  <c r="AY239" i="6"/>
  <c r="AV239" i="6"/>
  <c r="AW239" i="6"/>
  <c r="BA239" i="6" s="1"/>
  <c r="AR240" i="6"/>
  <c r="AX239" i="6"/>
  <c r="AZ238" i="6"/>
  <c r="BB239" i="6" l="1"/>
  <c r="BF239" i="6"/>
  <c r="BG239" i="6" s="1"/>
  <c r="BD239" i="6"/>
  <c r="BE239" i="6" s="1"/>
  <c r="BC238" i="6"/>
  <c r="BJ238" i="6"/>
  <c r="AZ239" i="6"/>
  <c r="AV240" i="6"/>
  <c r="AR241" i="6"/>
  <c r="AY240" i="6"/>
  <c r="AW240" i="6"/>
  <c r="BA240" i="6" s="1"/>
  <c r="AX240" i="6"/>
  <c r="AZ240" i="6" l="1"/>
  <c r="AR242" i="6"/>
  <c r="AY241" i="6"/>
  <c r="AV241" i="6"/>
  <c r="AW241" i="6"/>
  <c r="BA241" i="6" s="1"/>
  <c r="AX241" i="6"/>
  <c r="AZ241" i="6" s="1"/>
  <c r="BB240" i="6"/>
  <c r="BD240" i="6"/>
  <c r="BE240" i="6" s="1"/>
  <c r="BF240" i="6"/>
  <c r="BG240" i="6" s="1"/>
  <c r="BJ239" i="6"/>
  <c r="BC239" i="6"/>
  <c r="BJ240" i="6" l="1"/>
  <c r="BC240" i="6"/>
  <c r="BD241" i="6"/>
  <c r="BE241" i="6" s="1"/>
  <c r="BF241" i="6"/>
  <c r="BG241" i="6" s="1"/>
  <c r="BB241" i="6"/>
  <c r="AX242" i="6"/>
  <c r="AW242" i="6"/>
  <c r="BA242" i="6" s="1"/>
  <c r="AR243" i="6"/>
  <c r="AY242" i="6"/>
  <c r="AV242" i="6"/>
  <c r="AZ242" i="6" l="1"/>
  <c r="BB242" i="6"/>
  <c r="BF242" i="6"/>
  <c r="BG242" i="6" s="1"/>
  <c r="BD242" i="6"/>
  <c r="BE242" i="6" s="1"/>
  <c r="BJ241" i="6"/>
  <c r="BC241" i="6"/>
  <c r="AX243" i="6"/>
  <c r="AV243" i="6"/>
  <c r="AW243" i="6"/>
  <c r="BA243" i="6" s="1"/>
  <c r="AR244" i="6"/>
  <c r="AY243" i="6"/>
  <c r="AZ243" i="6" l="1"/>
  <c r="BB243" i="6"/>
  <c r="BF243" i="6"/>
  <c r="BG243" i="6" s="1"/>
  <c r="BD243" i="6"/>
  <c r="BE243" i="6" s="1"/>
  <c r="AV244" i="6"/>
  <c r="AX244" i="6"/>
  <c r="AY244" i="6"/>
  <c r="AR245" i="6"/>
  <c r="AW244" i="6"/>
  <c r="BA244" i="6" s="1"/>
  <c r="BJ242" i="6"/>
  <c r="BC242" i="6"/>
  <c r="BB244" i="6" l="1"/>
  <c r="BD244" i="6"/>
  <c r="BE244" i="6" s="1"/>
  <c r="BF244" i="6"/>
  <c r="BG244" i="6" s="1"/>
  <c r="AV245" i="6"/>
  <c r="AW245" i="6"/>
  <c r="BA245" i="6" s="1"/>
  <c r="AX245" i="6"/>
  <c r="AY245" i="6"/>
  <c r="AR246" i="6"/>
  <c r="AZ244" i="6"/>
  <c r="BJ243" i="6"/>
  <c r="BC243" i="6"/>
  <c r="AZ245" i="6" l="1"/>
  <c r="AX246" i="6"/>
  <c r="AY246" i="6"/>
  <c r="AV246" i="6"/>
  <c r="AW246" i="6"/>
  <c r="BA246" i="6" s="1"/>
  <c r="AR247" i="6"/>
  <c r="BF245" i="6"/>
  <c r="BG245" i="6" s="1"/>
  <c r="BB245" i="6"/>
  <c r="BD245" i="6"/>
  <c r="BE245" i="6" s="1"/>
  <c r="BJ244" i="6"/>
  <c r="BC244" i="6"/>
  <c r="BJ245" i="6" l="1"/>
  <c r="BC245" i="6"/>
  <c r="BF246" i="6"/>
  <c r="BG246" i="6" s="1"/>
  <c r="BB246" i="6"/>
  <c r="BD246" i="6"/>
  <c r="BE246" i="6" s="1"/>
  <c r="AW247" i="6"/>
  <c r="BA247" i="6" s="1"/>
  <c r="AX247" i="6"/>
  <c r="AZ247" i="6" s="1"/>
  <c r="AV247" i="6"/>
  <c r="AR248" i="6"/>
  <c r="AY247" i="6"/>
  <c r="AZ246" i="6"/>
  <c r="BJ246" i="6" l="1"/>
  <c r="BC246" i="6"/>
  <c r="BD247" i="6"/>
  <c r="BE247" i="6" s="1"/>
  <c r="BB247" i="6"/>
  <c r="BF247" i="6"/>
  <c r="BG247" i="6" s="1"/>
  <c r="AR249" i="6"/>
  <c r="AX248" i="6"/>
  <c r="AV248" i="6"/>
  <c r="AY248" i="6"/>
  <c r="AW248" i="6"/>
  <c r="BA248" i="6" s="1"/>
  <c r="AZ248" i="6" l="1"/>
  <c r="AR250" i="6"/>
  <c r="AY249" i="6"/>
  <c r="AV249" i="6"/>
  <c r="AW249" i="6"/>
  <c r="BA249" i="6" s="1"/>
  <c r="AX249" i="6"/>
  <c r="AZ249" i="6" s="1"/>
  <c r="BC247" i="6"/>
  <c r="BJ247" i="6"/>
  <c r="BD248" i="6"/>
  <c r="BE248" i="6" s="1"/>
  <c r="BF248" i="6"/>
  <c r="BG248" i="6" s="1"/>
  <c r="BB248" i="6"/>
  <c r="BD249" i="6" l="1"/>
  <c r="BE249" i="6" s="1"/>
  <c r="BF249" i="6"/>
  <c r="BG249" i="6" s="1"/>
  <c r="BB249" i="6"/>
  <c r="BC248" i="6"/>
  <c r="BJ248" i="6"/>
  <c r="AY250" i="6"/>
  <c r="AV250" i="6"/>
  <c r="AW250" i="6"/>
  <c r="BA250" i="6" s="1"/>
  <c r="AR251" i="6"/>
  <c r="AX250" i="6"/>
  <c r="BD250" i="6" l="1"/>
  <c r="BE250" i="6" s="1"/>
  <c r="BF250" i="6"/>
  <c r="BG250" i="6" s="1"/>
  <c r="BB250" i="6"/>
  <c r="BJ249" i="6"/>
  <c r="BC249" i="6"/>
  <c r="AZ250" i="6"/>
  <c r="AR252" i="6"/>
  <c r="AX251" i="6"/>
  <c r="AZ251" i="6" s="1"/>
  <c r="AV251" i="6"/>
  <c r="AW251" i="6"/>
  <c r="BA251" i="6" s="1"/>
  <c r="AY251" i="6"/>
  <c r="AV252" i="6" l="1"/>
  <c r="AX252" i="6"/>
  <c r="AY252" i="6"/>
  <c r="AR253" i="6"/>
  <c r="AW252" i="6"/>
  <c r="BA252" i="6" s="1"/>
  <c r="BC250" i="6"/>
  <c r="BJ250" i="6"/>
  <c r="BB251" i="6"/>
  <c r="BF251" i="6"/>
  <c r="BG251" i="6" s="1"/>
  <c r="BD251" i="6"/>
  <c r="BE251" i="6" s="1"/>
  <c r="AZ252" i="6" l="1"/>
  <c r="BC251" i="6"/>
  <c r="BJ251" i="6"/>
  <c r="BB252" i="6"/>
  <c r="BD252" i="6"/>
  <c r="BE252" i="6" s="1"/>
  <c r="BF252" i="6"/>
  <c r="BG252" i="6" s="1"/>
  <c r="AV253" i="6"/>
  <c r="AW253" i="6"/>
  <c r="BA253" i="6" s="1"/>
  <c r="AX253" i="6"/>
  <c r="AR254" i="6"/>
  <c r="AY253" i="6"/>
  <c r="AZ253" i="6" l="1"/>
  <c r="BD253" i="6"/>
  <c r="BE253" i="6" s="1"/>
  <c r="BF253" i="6"/>
  <c r="BG253" i="6" s="1"/>
  <c r="BB253" i="6"/>
  <c r="BJ252" i="6"/>
  <c r="BC252" i="6"/>
  <c r="AX254" i="6"/>
  <c r="AY254" i="6"/>
  <c r="AV254" i="6"/>
  <c r="AR255" i="6"/>
  <c r="AW254" i="6"/>
  <c r="BA254" i="6" s="1"/>
  <c r="AZ254" i="6" l="1"/>
  <c r="BC253" i="6"/>
  <c r="BJ253" i="6"/>
  <c r="BF254" i="6"/>
  <c r="BG254" i="6" s="1"/>
  <c r="BD254" i="6"/>
  <c r="BE254" i="6" s="1"/>
  <c r="BB254" i="6"/>
  <c r="AW255" i="6"/>
  <c r="BA255" i="6" s="1"/>
  <c r="AR256" i="6"/>
  <c r="AX255" i="6"/>
  <c r="AY255" i="6"/>
  <c r="AV255" i="6"/>
  <c r="BB255" i="6" l="1"/>
  <c r="BF255" i="6"/>
  <c r="BG255" i="6" s="1"/>
  <c r="BD255" i="6"/>
  <c r="BE255" i="6" s="1"/>
  <c r="AV256" i="6"/>
  <c r="AR257" i="6"/>
  <c r="AX256" i="6"/>
  <c r="AY256" i="6"/>
  <c r="AW256" i="6"/>
  <c r="BJ254" i="6"/>
  <c r="BC254" i="6"/>
  <c r="AZ255" i="6"/>
  <c r="AZ256" i="6" l="1"/>
  <c r="BA256" i="6" s="1"/>
  <c r="BD256" i="6" s="1"/>
  <c r="BE256" i="6" s="1"/>
  <c r="AY257" i="6"/>
  <c r="AV257" i="6"/>
  <c r="AW257" i="6"/>
  <c r="AR258" i="6"/>
  <c r="AX257" i="6"/>
  <c r="BJ255" i="6"/>
  <c r="BC255" i="6"/>
  <c r="BF256" i="6" l="1"/>
  <c r="BG256" i="6" s="1"/>
  <c r="BB256" i="6"/>
  <c r="BJ256" i="6" s="1"/>
  <c r="AZ257" i="6"/>
  <c r="BA257" i="6" s="1"/>
  <c r="BB257" i="6" s="1"/>
  <c r="AX258" i="6"/>
  <c r="AW258" i="6"/>
  <c r="BA258" i="6" s="1"/>
  <c r="AY258" i="6"/>
  <c r="AV258" i="6"/>
  <c r="AR259" i="6"/>
  <c r="BC256" i="6" l="1"/>
  <c r="BF257" i="6"/>
  <c r="BG257" i="6" s="1"/>
  <c r="BD257" i="6"/>
  <c r="BE257" i="6" s="1"/>
  <c r="AX259" i="6"/>
  <c r="AR260" i="6"/>
  <c r="AW259" i="6"/>
  <c r="AY259" i="6"/>
  <c r="AV259" i="6"/>
  <c r="AZ258" i="6"/>
  <c r="BB258" i="6"/>
  <c r="BD258" i="6"/>
  <c r="BE258" i="6" s="1"/>
  <c r="BF258" i="6"/>
  <c r="BG258" i="6" s="1"/>
  <c r="BJ257" i="6"/>
  <c r="BC257" i="6"/>
  <c r="BJ258" i="6" l="1"/>
  <c r="BC258" i="6"/>
  <c r="AX260" i="6"/>
  <c r="AY260" i="6"/>
  <c r="AW260" i="6"/>
  <c r="AR261" i="6"/>
  <c r="AV260" i="6"/>
  <c r="AZ259" i="6"/>
  <c r="BA259" i="6" s="1"/>
  <c r="BD259" i="6" l="1"/>
  <c r="BE259" i="6" s="1"/>
  <c r="BF259" i="6"/>
  <c r="BG259" i="6" s="1"/>
  <c r="BB259" i="6"/>
  <c r="AX261" i="6"/>
  <c r="AV261" i="6"/>
  <c r="AR262" i="6"/>
  <c r="AW261" i="6"/>
  <c r="AY261" i="6"/>
  <c r="AZ260" i="6"/>
  <c r="BA260" i="6" s="1"/>
  <c r="AV262" i="6" l="1"/>
  <c r="AW262" i="6"/>
  <c r="AY262" i="6"/>
  <c r="AR263" i="6"/>
  <c r="AX262" i="6"/>
  <c r="AZ261" i="6"/>
  <c r="BA261" i="6" s="1"/>
  <c r="BJ259" i="6"/>
  <c r="BC259" i="6"/>
  <c r="BB260" i="6"/>
  <c r="BF260" i="6"/>
  <c r="BG260" i="6" s="1"/>
  <c r="BD260" i="6"/>
  <c r="BE260" i="6" s="1"/>
  <c r="AZ262" i="6" l="1"/>
  <c r="BA262" i="6"/>
  <c r="BF262" i="6" s="1"/>
  <c r="BG262" i="6" s="1"/>
  <c r="BF261" i="6"/>
  <c r="BG261" i="6" s="1"/>
  <c r="BB261" i="6"/>
  <c r="BD261" i="6"/>
  <c r="BE261" i="6" s="1"/>
  <c r="AR264" i="6"/>
  <c r="AW263" i="6"/>
  <c r="AX263" i="6"/>
  <c r="AV263" i="6"/>
  <c r="AY263" i="6"/>
  <c r="BJ260" i="6"/>
  <c r="BC260" i="6"/>
  <c r="BD262" i="6" l="1"/>
  <c r="BE262" i="6" s="1"/>
  <c r="BB262" i="6"/>
  <c r="BJ262" i="6" s="1"/>
  <c r="AV264" i="6"/>
  <c r="AW264" i="6"/>
  <c r="AR265" i="6"/>
  <c r="AX264" i="6"/>
  <c r="AY264" i="6"/>
  <c r="BC262" i="6"/>
  <c r="AZ263" i="6"/>
  <c r="BA263" i="6" s="1"/>
  <c r="BJ261" i="6"/>
  <c r="BC261" i="6"/>
  <c r="BB263" i="6" l="1"/>
  <c r="BF263" i="6"/>
  <c r="BG263" i="6" s="1"/>
  <c r="BD263" i="6"/>
  <c r="BE263" i="6" s="1"/>
  <c r="AZ264" i="6"/>
  <c r="BA264" i="6" s="1"/>
  <c r="AY265" i="6"/>
  <c r="AV265" i="6"/>
  <c r="AR266" i="6"/>
  <c r="AW265" i="6"/>
  <c r="AX265" i="6"/>
  <c r="AV266" i="6" l="1"/>
  <c r="AY266" i="6"/>
  <c r="AR267" i="6"/>
  <c r="AW266" i="6"/>
  <c r="AX266" i="6"/>
  <c r="BD264" i="6"/>
  <c r="BE264" i="6" s="1"/>
  <c r="BB264" i="6"/>
  <c r="BF264" i="6"/>
  <c r="BG264" i="6" s="1"/>
  <c r="AZ265" i="6"/>
  <c r="BA265" i="6" s="1"/>
  <c r="BJ263" i="6"/>
  <c r="BC263" i="6"/>
  <c r="AZ266" i="6" l="1"/>
  <c r="BA266" i="6"/>
  <c r="BF266" i="6" s="1"/>
  <c r="BG266" i="6" s="1"/>
  <c r="BC264" i="6"/>
  <c r="BJ264" i="6"/>
  <c r="AV267" i="6"/>
  <c r="AW267" i="6"/>
  <c r="AY267" i="6"/>
  <c r="AR268" i="6"/>
  <c r="AX267" i="6"/>
  <c r="BB265" i="6"/>
  <c r="BD265" i="6"/>
  <c r="BE265" i="6" s="1"/>
  <c r="BF265" i="6"/>
  <c r="BG265" i="6" s="1"/>
  <c r="BB266" i="6" l="1"/>
  <c r="BJ266" i="6" s="1"/>
  <c r="BD266" i="6"/>
  <c r="BE266" i="6" s="1"/>
  <c r="BC265" i="6"/>
  <c r="BJ265" i="6"/>
  <c r="AZ267" i="6"/>
  <c r="BA267" i="6" s="1"/>
  <c r="AW268" i="6"/>
  <c r="AR269" i="6"/>
  <c r="AV268" i="6"/>
  <c r="AX268" i="6"/>
  <c r="AY268" i="6"/>
  <c r="BC266" i="6" l="1"/>
  <c r="AY269" i="6"/>
  <c r="AW269" i="6"/>
  <c r="AV269" i="6"/>
  <c r="AX269" i="6"/>
  <c r="AZ269" i="6" s="1"/>
  <c r="AR270" i="6"/>
  <c r="BD267" i="6"/>
  <c r="BE267" i="6" s="1"/>
  <c r="BF267" i="6"/>
  <c r="BG267" i="6" s="1"/>
  <c r="BB267" i="6"/>
  <c r="AZ268" i="6"/>
  <c r="BA268" i="6" s="1"/>
  <c r="BA269" i="6" l="1"/>
  <c r="BD269" i="6" s="1"/>
  <c r="BE269" i="6" s="1"/>
  <c r="BJ267" i="6"/>
  <c r="BC267" i="6"/>
  <c r="AV270" i="6"/>
  <c r="AR271" i="6"/>
  <c r="AY270" i="6"/>
  <c r="AW270" i="6"/>
  <c r="AX270" i="6"/>
  <c r="BD268" i="6"/>
  <c r="BE268" i="6" s="1"/>
  <c r="BF268" i="6"/>
  <c r="BG268" i="6" s="1"/>
  <c r="BB268" i="6"/>
  <c r="BF269" i="6" l="1"/>
  <c r="BG269" i="6" s="1"/>
  <c r="BB269" i="6"/>
  <c r="AZ270" i="6"/>
  <c r="BA270" i="6" s="1"/>
  <c r="AW271" i="6"/>
  <c r="AX271" i="6"/>
  <c r="AR272" i="6"/>
  <c r="AV271" i="6"/>
  <c r="AY271" i="6"/>
  <c r="BJ268" i="6"/>
  <c r="BC268" i="6"/>
  <c r="BC269" i="6"/>
  <c r="BJ269" i="6"/>
  <c r="AY272" i="6" l="1"/>
  <c r="AV272" i="6"/>
  <c r="AX272" i="6"/>
  <c r="AR273" i="6"/>
  <c r="AW272" i="6"/>
  <c r="BA272" i="6" s="1"/>
  <c r="AZ271" i="6"/>
  <c r="BA271" i="6" s="1"/>
  <c r="BB270" i="6"/>
  <c r="BF270" i="6"/>
  <c r="BG270" i="6" s="1"/>
  <c r="BD270" i="6"/>
  <c r="BE270" i="6" s="1"/>
  <c r="AZ272" i="6" l="1"/>
  <c r="BJ270" i="6"/>
  <c r="BC270" i="6"/>
  <c r="BD272" i="6"/>
  <c r="BE272" i="6" s="1"/>
  <c r="BB272" i="6"/>
  <c r="BF272" i="6"/>
  <c r="BG272" i="6" s="1"/>
  <c r="AX273" i="6"/>
  <c r="AZ273" i="6" s="1"/>
  <c r="AV273" i="6"/>
  <c r="AW273" i="6"/>
  <c r="AY273" i="6"/>
  <c r="AR274" i="6"/>
  <c r="BB271" i="6"/>
  <c r="BF271" i="6"/>
  <c r="BG271" i="6" s="1"/>
  <c r="BD271" i="6"/>
  <c r="BE271" i="6" s="1"/>
  <c r="BA273" i="6" l="1"/>
  <c r="BB273" i="6" s="1"/>
  <c r="BJ272" i="6"/>
  <c r="BC272" i="6"/>
  <c r="BC271" i="6"/>
  <c r="BJ271" i="6"/>
  <c r="AV274" i="6"/>
  <c r="AY274" i="6"/>
  <c r="AX274" i="6"/>
  <c r="AR275" i="6"/>
  <c r="AW274" i="6"/>
  <c r="BA274" i="6" s="1"/>
  <c r="AZ274" i="6" l="1"/>
  <c r="BD273" i="6"/>
  <c r="BE273" i="6" s="1"/>
  <c r="BF273" i="6"/>
  <c r="BG273" i="6" s="1"/>
  <c r="BD274" i="6"/>
  <c r="BE274" i="6" s="1"/>
  <c r="BF274" i="6"/>
  <c r="BG274" i="6" s="1"/>
  <c r="BB274" i="6"/>
  <c r="AY275" i="6"/>
  <c r="AV275" i="6"/>
  <c r="AW275" i="6"/>
  <c r="AR276" i="6"/>
  <c r="AX275" i="6"/>
  <c r="BJ273" i="6"/>
  <c r="BC273" i="6"/>
  <c r="AZ275" i="6" l="1"/>
  <c r="BA275" i="6" s="1"/>
  <c r="BB275" i="6" s="1"/>
  <c r="AV276" i="6"/>
  <c r="AW276" i="6"/>
  <c r="AX276" i="6"/>
  <c r="AR277" i="6"/>
  <c r="AY276" i="6"/>
  <c r="BC274" i="6"/>
  <c r="BJ274" i="6"/>
  <c r="BD275" i="6" l="1"/>
  <c r="BE275" i="6" s="1"/>
  <c r="BF275" i="6"/>
  <c r="BG275" i="6" s="1"/>
  <c r="AY277" i="6"/>
  <c r="AV277" i="6"/>
  <c r="AR278" i="6"/>
  <c r="AW277" i="6"/>
  <c r="AX277" i="6"/>
  <c r="AZ276" i="6"/>
  <c r="BA276" i="6" s="1"/>
  <c r="BC275" i="6"/>
  <c r="BJ275" i="6"/>
  <c r="AZ277" i="6" l="1"/>
  <c r="BA277" i="6" s="1"/>
  <c r="BF277" i="6" s="1"/>
  <c r="BG277" i="6" s="1"/>
  <c r="BF276" i="6"/>
  <c r="BG276" i="6" s="1"/>
  <c r="BD276" i="6"/>
  <c r="BE276" i="6" s="1"/>
  <c r="BB276" i="6"/>
  <c r="AX278" i="6"/>
  <c r="AV278" i="6"/>
  <c r="AY278" i="6"/>
  <c r="AR279" i="6"/>
  <c r="AW278" i="6"/>
  <c r="BB277" i="6" l="1"/>
  <c r="BC277" i="6" s="1"/>
  <c r="BD277" i="6"/>
  <c r="BE277" i="6" s="1"/>
  <c r="AY279" i="6"/>
  <c r="AR280" i="6"/>
  <c r="AW279" i="6"/>
  <c r="BA279" i="6" s="1"/>
  <c r="AX279" i="6"/>
  <c r="AZ279" i="6" s="1"/>
  <c r="AV279" i="6"/>
  <c r="AZ278" i="6"/>
  <c r="BA278" i="6" s="1"/>
  <c r="BJ277" i="6"/>
  <c r="BJ276" i="6"/>
  <c r="BC276" i="6"/>
  <c r="BF279" i="6" l="1"/>
  <c r="BG279" i="6" s="1"/>
  <c r="BB279" i="6"/>
  <c r="BD279" i="6"/>
  <c r="BE279" i="6" s="1"/>
  <c r="BB278" i="6"/>
  <c r="BF278" i="6"/>
  <c r="BG278" i="6" s="1"/>
  <c r="BD278" i="6"/>
  <c r="BE278" i="6" s="1"/>
  <c r="AV280" i="6"/>
  <c r="AX280" i="6"/>
  <c r="AY280" i="6"/>
  <c r="AW280" i="6"/>
  <c r="AR281" i="6"/>
  <c r="AZ280" i="6" l="1"/>
  <c r="BA280" i="6" s="1"/>
  <c r="BB280" i="6" s="1"/>
  <c r="BJ278" i="6"/>
  <c r="BC278" i="6"/>
  <c r="AX281" i="6"/>
  <c r="AY281" i="6"/>
  <c r="AV281" i="6"/>
  <c r="AW281" i="6"/>
  <c r="AR282" i="6"/>
  <c r="BC279" i="6"/>
  <c r="BJ279" i="6"/>
  <c r="BF280" i="6" l="1"/>
  <c r="BG280" i="6" s="1"/>
  <c r="BD280" i="6"/>
  <c r="BE280" i="6" s="1"/>
  <c r="AZ281" i="6"/>
  <c r="BA281" i="6" s="1"/>
  <c r="AX282" i="6"/>
  <c r="AY282" i="6"/>
  <c r="AV282" i="6"/>
  <c r="AW282" i="6"/>
  <c r="AR283" i="6"/>
  <c r="BC280" i="6"/>
  <c r="BJ280" i="6"/>
  <c r="AZ282" i="6" l="1"/>
  <c r="BA282" i="6" s="1"/>
  <c r="BF282" i="6" s="1"/>
  <c r="BG282" i="6" s="1"/>
  <c r="AR284" i="6"/>
  <c r="AX283" i="6"/>
  <c r="AY283" i="6"/>
  <c r="AW283" i="6"/>
  <c r="AV283" i="6"/>
  <c r="BD281" i="6"/>
  <c r="BE281" i="6" s="1"/>
  <c r="BF281" i="6"/>
  <c r="BG281" i="6" s="1"/>
  <c r="BB281" i="6"/>
  <c r="BB282" i="6" l="1"/>
  <c r="BJ282" i="6" s="1"/>
  <c r="BD282" i="6"/>
  <c r="BE282" i="6" s="1"/>
  <c r="AZ283" i="6"/>
  <c r="BA283" i="6" s="1"/>
  <c r="BJ281" i="6"/>
  <c r="BC281" i="6"/>
  <c r="AV284" i="6"/>
  <c r="AW284" i="6"/>
  <c r="AX284" i="6"/>
  <c r="AR285" i="6"/>
  <c r="AY284" i="6"/>
  <c r="BC282" i="6" l="1"/>
  <c r="AZ284" i="6"/>
  <c r="BA284" i="6" s="1"/>
  <c r="BB284" i="6" s="1"/>
  <c r="BB283" i="6"/>
  <c r="BF283" i="6"/>
  <c r="BG283" i="6" s="1"/>
  <c r="BD283" i="6"/>
  <c r="BE283" i="6" s="1"/>
  <c r="AV285" i="6"/>
  <c r="AR286" i="6"/>
  <c r="AX285" i="6"/>
  <c r="AY285" i="6"/>
  <c r="AW285" i="6"/>
  <c r="BD284" i="6" l="1"/>
  <c r="BE284" i="6" s="1"/>
  <c r="BF284" i="6"/>
  <c r="BG284" i="6" s="1"/>
  <c r="AX286" i="6"/>
  <c r="AV286" i="6"/>
  <c r="AW286" i="6"/>
  <c r="AY286" i="6"/>
  <c r="AR287" i="6"/>
  <c r="BC283" i="6"/>
  <c r="BJ283" i="6"/>
  <c r="BC284" i="6"/>
  <c r="BJ284" i="6"/>
  <c r="AZ285" i="6"/>
  <c r="BA285" i="6" s="1"/>
  <c r="AX287" i="6" l="1"/>
  <c r="AY287" i="6"/>
  <c r="AR288" i="6"/>
  <c r="AW287" i="6"/>
  <c r="AV287" i="6"/>
  <c r="BF285" i="6"/>
  <c r="BG285" i="6" s="1"/>
  <c r="BD285" i="6"/>
  <c r="BE285" i="6" s="1"/>
  <c r="BB285" i="6"/>
  <c r="AZ286" i="6"/>
  <c r="BA286" i="6" s="1"/>
  <c r="BB286" i="6" l="1"/>
  <c r="BJ286" i="6" s="1"/>
  <c r="BF286" i="6"/>
  <c r="BG286" i="6" s="1"/>
  <c r="BD286" i="6"/>
  <c r="BE286" i="6" s="1"/>
  <c r="BJ285" i="6"/>
  <c r="BC285" i="6"/>
  <c r="AV288" i="6"/>
  <c r="AW288" i="6"/>
  <c r="AX288" i="6"/>
  <c r="AR289" i="6"/>
  <c r="AY288" i="6"/>
  <c r="AZ287" i="6"/>
  <c r="BA287" i="6" s="1"/>
  <c r="BC286" i="6" l="1"/>
  <c r="AZ288" i="6"/>
  <c r="BA288" i="6" s="1"/>
  <c r="BF288" i="6" s="1"/>
  <c r="BG288" i="6" s="1"/>
  <c r="AW289" i="6"/>
  <c r="AY289" i="6"/>
  <c r="AV289" i="6"/>
  <c r="AR290" i="6"/>
  <c r="AX289" i="6"/>
  <c r="BD287" i="6"/>
  <c r="BE287" i="6" s="1"/>
  <c r="BB287" i="6"/>
  <c r="BF287" i="6"/>
  <c r="BG287" i="6" s="1"/>
  <c r="BD288" i="6" l="1"/>
  <c r="BE288" i="6" s="1"/>
  <c r="BB288" i="6"/>
  <c r="BJ288" i="6" s="1"/>
  <c r="AZ289" i="6"/>
  <c r="BA289" i="6" s="1"/>
  <c r="AR291" i="6"/>
  <c r="AY290" i="6"/>
  <c r="AV290" i="6"/>
  <c r="AX290" i="6"/>
  <c r="AZ290" i="6" s="1"/>
  <c r="AW290" i="6"/>
  <c r="BA290" i="6" s="1"/>
  <c r="BJ287" i="6"/>
  <c r="BC287" i="6"/>
  <c r="BC288" i="6" l="1"/>
  <c r="BD290" i="6"/>
  <c r="BE290" i="6" s="1"/>
  <c r="BB290" i="6"/>
  <c r="BF290" i="6"/>
  <c r="BG290" i="6" s="1"/>
  <c r="AR292" i="6"/>
  <c r="AX291" i="6"/>
  <c r="AV291" i="6"/>
  <c r="AW291" i="6"/>
  <c r="AY291" i="6"/>
  <c r="BB289" i="6"/>
  <c r="BF289" i="6"/>
  <c r="BG289" i="6" s="1"/>
  <c r="BD289" i="6"/>
  <c r="BE289" i="6" s="1"/>
  <c r="AW292" i="6" l="1"/>
  <c r="AV292" i="6"/>
  <c r="AX292" i="6"/>
  <c r="AR293" i="6"/>
  <c r="AY292" i="6"/>
  <c r="AZ291" i="6"/>
  <c r="BA291" i="6" s="1"/>
  <c r="BJ290" i="6"/>
  <c r="BC290" i="6"/>
  <c r="BJ289" i="6"/>
  <c r="BC289" i="6"/>
  <c r="AV293" i="6" l="1"/>
  <c r="AX293" i="6"/>
  <c r="AW293" i="6"/>
  <c r="AY293" i="6"/>
  <c r="AR294" i="6"/>
  <c r="AZ292" i="6"/>
  <c r="BA292" i="6" s="1"/>
  <c r="BD291" i="6"/>
  <c r="BE291" i="6" s="1"/>
  <c r="BF291" i="6"/>
  <c r="BG291" i="6" s="1"/>
  <c r="BB291" i="6"/>
  <c r="BB292" i="6" l="1"/>
  <c r="BD292" i="6"/>
  <c r="BE292" i="6" s="1"/>
  <c r="BF292" i="6"/>
  <c r="BG292" i="6" s="1"/>
  <c r="AX294" i="6"/>
  <c r="AW294" i="6"/>
  <c r="AR295" i="6"/>
  <c r="AY294" i="6"/>
  <c r="AV294" i="6"/>
  <c r="AZ293" i="6"/>
  <c r="BA293" i="6" s="1"/>
  <c r="BJ291" i="6"/>
  <c r="BC291" i="6"/>
  <c r="BA294" i="6" l="1"/>
  <c r="BD294" i="6" s="1"/>
  <c r="BE294" i="6" s="1"/>
  <c r="AZ294" i="6"/>
  <c r="AW295" i="6"/>
  <c r="AY295" i="6"/>
  <c r="AX295" i="6"/>
  <c r="AV295" i="6"/>
  <c r="AR296" i="6"/>
  <c r="BF293" i="6"/>
  <c r="BG293" i="6" s="1"/>
  <c r="BD293" i="6"/>
  <c r="BE293" i="6" s="1"/>
  <c r="BB293" i="6"/>
  <c r="BC292" i="6"/>
  <c r="BJ292" i="6"/>
  <c r="BF294" i="6" l="1"/>
  <c r="BG294" i="6" s="1"/>
  <c r="BB294" i="6"/>
  <c r="BJ294" i="6" s="1"/>
  <c r="AZ295" i="6"/>
  <c r="BA295" i="6" s="1"/>
  <c r="BJ293" i="6"/>
  <c r="BC293" i="6"/>
  <c r="AX296" i="6"/>
  <c r="AV296" i="6"/>
  <c r="AW296" i="6"/>
  <c r="AR297" i="6"/>
  <c r="AY296" i="6"/>
  <c r="BC294" i="6" l="1"/>
  <c r="AZ296" i="6"/>
  <c r="BA296" i="6" s="1"/>
  <c r="AW297" i="6"/>
  <c r="AX297" i="6"/>
  <c r="AV297" i="6"/>
  <c r="AR298" i="6"/>
  <c r="AY297" i="6"/>
  <c r="BB295" i="6"/>
  <c r="BD295" i="6"/>
  <c r="BE295" i="6" s="1"/>
  <c r="BF295" i="6"/>
  <c r="BG295" i="6" s="1"/>
  <c r="BC295" i="6" l="1"/>
  <c r="BJ295" i="6"/>
  <c r="AW298" i="6"/>
  <c r="AR299" i="6"/>
  <c r="AX298" i="6"/>
  <c r="AV298" i="6"/>
  <c r="AY298" i="6"/>
  <c r="AZ297" i="6"/>
  <c r="BA297" i="6" s="1"/>
  <c r="BB296" i="6"/>
  <c r="BF296" i="6"/>
  <c r="BG296" i="6" s="1"/>
  <c r="BD296" i="6"/>
  <c r="BE296" i="6" s="1"/>
  <c r="BD297" i="6" l="1"/>
  <c r="BE297" i="6" s="1"/>
  <c r="BF297" i="6"/>
  <c r="BG297" i="6" s="1"/>
  <c r="BB297" i="6"/>
  <c r="BJ297" i="6" s="1"/>
  <c r="AZ298" i="6"/>
  <c r="BA298" i="6" s="1"/>
  <c r="BB298" i="6" s="1"/>
  <c r="BJ296" i="6"/>
  <c r="BC296" i="6"/>
  <c r="AY299" i="6"/>
  <c r="AW299" i="6"/>
  <c r="AV299" i="6"/>
  <c r="AR300" i="6"/>
  <c r="AX299" i="6"/>
  <c r="BC297" i="6" l="1"/>
  <c r="BD298" i="6"/>
  <c r="BE298" i="6" s="1"/>
  <c r="BF298" i="6"/>
  <c r="BG298" i="6" s="1"/>
  <c r="AZ299" i="6"/>
  <c r="BA299" i="6" s="1"/>
  <c r="AY300" i="6"/>
  <c r="AX300" i="6"/>
  <c r="AW300" i="6"/>
  <c r="AR301" i="6"/>
  <c r="AV300" i="6"/>
  <c r="BC298" i="6"/>
  <c r="BJ298" i="6"/>
  <c r="AV301" i="6" l="1"/>
  <c r="AW301" i="6"/>
  <c r="AX301" i="6"/>
  <c r="AY301" i="6"/>
  <c r="AR302" i="6"/>
  <c r="AZ300" i="6"/>
  <c r="BA300" i="6" s="1"/>
  <c r="BF299" i="6"/>
  <c r="BG299" i="6" s="1"/>
  <c r="BD299" i="6"/>
  <c r="BE299" i="6" s="1"/>
  <c r="BB299" i="6"/>
  <c r="BF300" i="6" l="1"/>
  <c r="BG300" i="6" s="1"/>
  <c r="BB300" i="6"/>
  <c r="BD300" i="6"/>
  <c r="BE300" i="6" s="1"/>
  <c r="AX302" i="6"/>
  <c r="AY302" i="6"/>
  <c r="AR303" i="6"/>
  <c r="AW302" i="6"/>
  <c r="AV302" i="6"/>
  <c r="AZ301" i="6"/>
  <c r="BA301" i="6" s="1"/>
  <c r="BC299" i="6"/>
  <c r="BJ299" i="6"/>
  <c r="BD301" i="6" l="1"/>
  <c r="BE301" i="6" s="1"/>
  <c r="BF301" i="6"/>
  <c r="BG301" i="6" s="1"/>
  <c r="BB301" i="6"/>
  <c r="BJ301" i="6" s="1"/>
  <c r="AZ302" i="6"/>
  <c r="BA302" i="6" s="1"/>
  <c r="AV303" i="6"/>
  <c r="AR304" i="6"/>
  <c r="AY303" i="6"/>
  <c r="AX303" i="6"/>
  <c r="AW303" i="6"/>
  <c r="BC300" i="6"/>
  <c r="BJ300" i="6"/>
  <c r="BC301" i="6" l="1"/>
  <c r="AZ303" i="6"/>
  <c r="BA303" i="6" s="1"/>
  <c r="AX304" i="6"/>
  <c r="AV304" i="6"/>
  <c r="AW304" i="6"/>
  <c r="AY304" i="6"/>
  <c r="AR305" i="6"/>
  <c r="BF302" i="6"/>
  <c r="BG302" i="6" s="1"/>
  <c r="BD302" i="6"/>
  <c r="BE302" i="6" s="1"/>
  <c r="BB302" i="6"/>
  <c r="BD303" i="6" l="1"/>
  <c r="BE303" i="6" s="1"/>
  <c r="BB303" i="6"/>
  <c r="BF303" i="6"/>
  <c r="BG303" i="6" s="1"/>
  <c r="AZ304" i="6"/>
  <c r="BA304" i="6" s="1"/>
  <c r="BJ302" i="6"/>
  <c r="BC302" i="6"/>
  <c r="BJ303" i="6"/>
  <c r="BC303" i="6"/>
  <c r="AW305" i="6"/>
  <c r="AY305" i="6"/>
  <c r="AX305" i="6"/>
  <c r="AR306" i="6"/>
  <c r="AV305" i="6"/>
  <c r="AZ305" i="6" l="1"/>
  <c r="BA305" i="6" s="1"/>
  <c r="AV306" i="6"/>
  <c r="AW306" i="6"/>
  <c r="AX306" i="6"/>
  <c r="AY306" i="6"/>
  <c r="AR307" i="6"/>
  <c r="BF304" i="6"/>
  <c r="BG304" i="6" s="1"/>
  <c r="BB304" i="6"/>
  <c r="BD304" i="6"/>
  <c r="BE304" i="6" s="1"/>
  <c r="AZ306" i="6" l="1"/>
  <c r="BA306" i="6" s="1"/>
  <c r="BF306" i="6" s="1"/>
  <c r="BG306" i="6" s="1"/>
  <c r="BB305" i="6"/>
  <c r="BF305" i="6"/>
  <c r="BG305" i="6" s="1"/>
  <c r="BD305" i="6"/>
  <c r="BE305" i="6" s="1"/>
  <c r="AX307" i="6"/>
  <c r="AY307" i="6"/>
  <c r="AW307" i="6"/>
  <c r="AR308" i="6"/>
  <c r="AV307" i="6"/>
  <c r="BJ304" i="6"/>
  <c r="BC304" i="6"/>
  <c r="BJ305" i="6"/>
  <c r="BC305" i="6"/>
  <c r="BB306" i="6" l="1"/>
  <c r="BJ306" i="6" s="1"/>
  <c r="BD306" i="6"/>
  <c r="BE306" i="6" s="1"/>
  <c r="AW308" i="6"/>
  <c r="AY308" i="6"/>
  <c r="AR309" i="6"/>
  <c r="AV308" i="6"/>
  <c r="AX308" i="6"/>
  <c r="AZ307" i="6"/>
  <c r="BA307" i="6" s="1"/>
  <c r="BF307" i="6" s="1"/>
  <c r="BG307" i="6" s="1"/>
  <c r="BC306" i="6" l="1"/>
  <c r="BB307" i="6"/>
  <c r="BJ307" i="6" s="1"/>
  <c r="BD307" i="6"/>
  <c r="BE307" i="6" s="1"/>
  <c r="AW309" i="6"/>
  <c r="AX309" i="6"/>
  <c r="AV309" i="6"/>
  <c r="AR310" i="6"/>
  <c r="AY309" i="6"/>
  <c r="AZ308" i="6"/>
  <c r="BA308" i="6" s="1"/>
  <c r="BC307" i="6" l="1"/>
  <c r="BD308" i="6"/>
  <c r="BE308" i="6" s="1"/>
  <c r="BF308" i="6"/>
  <c r="BG308" i="6" s="1"/>
  <c r="BB308" i="6"/>
  <c r="AV310" i="6"/>
  <c r="AX310" i="6"/>
  <c r="AR311" i="6"/>
  <c r="AW310" i="6"/>
  <c r="AY310" i="6"/>
  <c r="AZ309" i="6"/>
  <c r="BA309" i="6" s="1"/>
  <c r="BB309" i="6" l="1"/>
  <c r="BJ309" i="6" s="1"/>
  <c r="BF309" i="6"/>
  <c r="BG309" i="6" s="1"/>
  <c r="BD309" i="6"/>
  <c r="BE309" i="6" s="1"/>
  <c r="AZ310" i="6"/>
  <c r="BA310" i="6" s="1"/>
  <c r="BB310" i="6" s="1"/>
  <c r="BC308" i="6"/>
  <c r="BJ308" i="6"/>
  <c r="AW311" i="6"/>
  <c r="AX311" i="6"/>
  <c r="AR312" i="6"/>
  <c r="AY311" i="6"/>
  <c r="AV311" i="6"/>
  <c r="BC309" i="6" l="1"/>
  <c r="BF310" i="6"/>
  <c r="BG310" i="6" s="1"/>
  <c r="BD310" i="6"/>
  <c r="BE310" i="6" s="1"/>
  <c r="BA311" i="6"/>
  <c r="BF311" i="6" s="1"/>
  <c r="BG311" i="6" s="1"/>
  <c r="AY312" i="6"/>
  <c r="AR313" i="6"/>
  <c r="AV312" i="6"/>
  <c r="AW312" i="6"/>
  <c r="AX312" i="6"/>
  <c r="BC310" i="6"/>
  <c r="BJ310" i="6"/>
  <c r="AZ311" i="6"/>
  <c r="AZ312" i="6" l="1"/>
  <c r="BA312" i="6" s="1"/>
  <c r="BF312" i="6" s="1"/>
  <c r="BG312" i="6" s="1"/>
  <c r="BD311" i="6"/>
  <c r="BE311" i="6" s="1"/>
  <c r="BB311" i="6"/>
  <c r="BC311" i="6" s="1"/>
  <c r="AX313" i="6"/>
  <c r="AR314" i="6"/>
  <c r="AV313" i="6"/>
  <c r="AW313" i="6"/>
  <c r="AY313" i="6"/>
  <c r="BD312" i="6" l="1"/>
  <c r="BE312" i="6" s="1"/>
  <c r="BJ311" i="6"/>
  <c r="BB312" i="6"/>
  <c r="BC312" i="6" s="1"/>
  <c r="AX314" i="6"/>
  <c r="AR315" i="6"/>
  <c r="AY314" i="6"/>
  <c r="AV314" i="6"/>
  <c r="AW314" i="6"/>
  <c r="AZ313" i="6"/>
  <c r="BA313" i="6" s="1"/>
  <c r="BB313" i="6" s="1"/>
  <c r="BJ312" i="6" l="1"/>
  <c r="BD313" i="6"/>
  <c r="BE313" i="6" s="1"/>
  <c r="BF313" i="6"/>
  <c r="BG313" i="6" s="1"/>
  <c r="AX315" i="6"/>
  <c r="AY315" i="6"/>
  <c r="AW315" i="6"/>
  <c r="AV315" i="6"/>
  <c r="AR316" i="6"/>
  <c r="AZ314" i="6"/>
  <c r="BA314" i="6" s="1"/>
  <c r="BJ313" i="6"/>
  <c r="BC313" i="6"/>
  <c r="BB314" i="6" l="1"/>
  <c r="BF314" i="6"/>
  <c r="BG314" i="6" s="1"/>
  <c r="BD314" i="6"/>
  <c r="BE314" i="6" s="1"/>
  <c r="AY316" i="6"/>
  <c r="AV316" i="6"/>
  <c r="AX316" i="6"/>
  <c r="AW316" i="6"/>
  <c r="AR317" i="6"/>
  <c r="AZ315" i="6"/>
  <c r="BA315" i="6" s="1"/>
  <c r="AZ316" i="6" l="1"/>
  <c r="BA316" i="6" s="1"/>
  <c r="BF316" i="6" s="1"/>
  <c r="BG316" i="6" s="1"/>
  <c r="AY317" i="6"/>
  <c r="AV317" i="6"/>
  <c r="AW317" i="6"/>
  <c r="BA317" i="6" s="1"/>
  <c r="AX317" i="6"/>
  <c r="AZ317" i="6" s="1"/>
  <c r="AR318" i="6"/>
  <c r="BB315" i="6"/>
  <c r="BF315" i="6"/>
  <c r="BG315" i="6" s="1"/>
  <c r="BD315" i="6"/>
  <c r="BE315" i="6" s="1"/>
  <c r="BC314" i="6"/>
  <c r="BJ314" i="6"/>
  <c r="BB316" i="6" l="1"/>
  <c r="BC316" i="6" s="1"/>
  <c r="BD316" i="6"/>
  <c r="BE316" i="6" s="1"/>
  <c r="AV318" i="6"/>
  <c r="AX318" i="6"/>
  <c r="AY318" i="6"/>
  <c r="AW318" i="6"/>
  <c r="AR319" i="6"/>
  <c r="BD317" i="6"/>
  <c r="BE317" i="6" s="1"/>
  <c r="BB317" i="6"/>
  <c r="BF317" i="6"/>
  <c r="BG317" i="6" s="1"/>
  <c r="BJ315" i="6"/>
  <c r="BC315" i="6"/>
  <c r="BJ316" i="6" l="1"/>
  <c r="AZ318" i="6"/>
  <c r="BA318" i="6" s="1"/>
  <c r="BD318" i="6" s="1"/>
  <c r="BE318" i="6" s="1"/>
  <c r="AV319" i="6"/>
  <c r="AW319" i="6"/>
  <c r="AX319" i="6"/>
  <c r="AR320" i="6"/>
  <c r="AY319" i="6"/>
  <c r="BJ317" i="6"/>
  <c r="BC317" i="6"/>
  <c r="BB318" i="6" l="1"/>
  <c r="BJ318" i="6" s="1"/>
  <c r="BF318" i="6"/>
  <c r="BG318" i="6" s="1"/>
  <c r="AY320" i="6"/>
  <c r="AV320" i="6"/>
  <c r="AW320" i="6"/>
  <c r="AX320" i="6"/>
  <c r="AZ320" i="6" s="1"/>
  <c r="BA320" i="6" s="1"/>
  <c r="AR321" i="6"/>
  <c r="AZ319" i="6"/>
  <c r="BA319" i="6" s="1"/>
  <c r="BC318" i="6" l="1"/>
  <c r="BF319" i="6"/>
  <c r="BG319" i="6" s="1"/>
  <c r="BD319" i="6"/>
  <c r="BE319" i="6" s="1"/>
  <c r="BB319" i="6"/>
  <c r="BC319" i="6" s="1"/>
  <c r="BD320" i="6"/>
  <c r="BE320" i="6" s="1"/>
  <c r="BF320" i="6"/>
  <c r="BG320" i="6" s="1"/>
  <c r="BB320" i="6"/>
  <c r="AY321" i="6"/>
  <c r="AR322" i="6"/>
  <c r="AX321" i="6"/>
  <c r="AV321" i="6"/>
  <c r="AW321" i="6"/>
  <c r="BJ319" i="6"/>
  <c r="AZ321" i="6" l="1"/>
  <c r="BA321" i="6" s="1"/>
  <c r="BF321" i="6" s="1"/>
  <c r="BG321" i="6" s="1"/>
  <c r="AY322" i="6"/>
  <c r="AR323" i="6"/>
  <c r="AW322" i="6"/>
  <c r="AX322" i="6"/>
  <c r="AZ322" i="6" s="1"/>
  <c r="BA322" i="6" s="1"/>
  <c r="AV322" i="6"/>
  <c r="BJ320" i="6"/>
  <c r="BC320" i="6"/>
  <c r="BB321" i="6" l="1"/>
  <c r="BJ321" i="6" s="1"/>
  <c r="BD321" i="6"/>
  <c r="BE321" i="6" s="1"/>
  <c r="BF322" i="6"/>
  <c r="BG322" i="6" s="1"/>
  <c r="BB322" i="6"/>
  <c r="BD322" i="6"/>
  <c r="BE322" i="6" s="1"/>
  <c r="AX323" i="6"/>
  <c r="AZ323" i="6" s="1"/>
  <c r="BA323" i="6" s="1"/>
  <c r="AV323" i="6"/>
  <c r="AW323" i="6"/>
  <c r="AR324" i="6"/>
  <c r="AY323" i="6"/>
  <c r="BC321" i="6" l="1"/>
  <c r="BD323" i="6"/>
  <c r="BE323" i="6" s="1"/>
  <c r="BF323" i="6"/>
  <c r="BG323" i="6" s="1"/>
  <c r="BB323" i="6"/>
  <c r="BC322" i="6"/>
  <c r="BJ322" i="6"/>
  <c r="AV324" i="6"/>
  <c r="AW324" i="6"/>
  <c r="AR325" i="6"/>
  <c r="AX324" i="6"/>
  <c r="AY324" i="6"/>
  <c r="AY325" i="6" l="1"/>
  <c r="AV325" i="6"/>
  <c r="AW325" i="6"/>
  <c r="AR326" i="6"/>
  <c r="AX325" i="6"/>
  <c r="BC323" i="6"/>
  <c r="BJ323" i="6"/>
  <c r="AZ324" i="6"/>
  <c r="BA324" i="6" s="1"/>
  <c r="AZ325" i="6" l="1"/>
  <c r="BA325" i="6" s="1"/>
  <c r="BB325" i="6" s="1"/>
  <c r="BF324" i="6"/>
  <c r="BG324" i="6" s="1"/>
  <c r="BD324" i="6"/>
  <c r="BE324" i="6" s="1"/>
  <c r="BB324" i="6"/>
  <c r="AX326" i="6"/>
  <c r="AY326" i="6"/>
  <c r="AV326" i="6"/>
  <c r="AR327" i="6"/>
  <c r="AW326" i="6"/>
  <c r="BD325" i="6" l="1"/>
  <c r="BE325" i="6" s="1"/>
  <c r="BF325" i="6"/>
  <c r="BG325" i="6" s="1"/>
  <c r="AZ326" i="6"/>
  <c r="BA326" i="6" s="1"/>
  <c r="BJ325" i="6"/>
  <c r="BC325" i="6"/>
  <c r="BJ324" i="6"/>
  <c r="BC324" i="6"/>
  <c r="AV327" i="6"/>
  <c r="AW327" i="6"/>
  <c r="AX327" i="6"/>
  <c r="AR328" i="6"/>
  <c r="AY327" i="6"/>
  <c r="AZ327" i="6" l="1"/>
  <c r="BA327" i="6" s="1"/>
  <c r="BB327" i="6" s="1"/>
  <c r="AX328" i="6"/>
  <c r="AY328" i="6"/>
  <c r="AW328" i="6"/>
  <c r="AR329" i="6"/>
  <c r="AV328" i="6"/>
  <c r="BB326" i="6"/>
  <c r="BD326" i="6"/>
  <c r="BE326" i="6" s="1"/>
  <c r="BF326" i="6"/>
  <c r="BG326" i="6" s="1"/>
  <c r="BD327" i="6" l="1"/>
  <c r="BE327" i="6" s="1"/>
  <c r="BF327" i="6"/>
  <c r="BG327" i="6" s="1"/>
  <c r="AV329" i="6"/>
  <c r="AW329" i="6"/>
  <c r="AY329" i="6"/>
  <c r="AX329" i="6"/>
  <c r="AR330" i="6"/>
  <c r="AZ328" i="6"/>
  <c r="BA328" i="6" s="1"/>
  <c r="BC326" i="6"/>
  <c r="BJ326" i="6"/>
  <c r="BJ327" i="6"/>
  <c r="BC327" i="6"/>
  <c r="AZ329" i="6" l="1"/>
  <c r="BA329" i="6" s="1"/>
  <c r="BB329" i="6" s="1"/>
  <c r="BF328" i="6"/>
  <c r="BG328" i="6" s="1"/>
  <c r="BD328" i="6"/>
  <c r="BE328" i="6" s="1"/>
  <c r="BB328" i="6"/>
  <c r="AR331" i="6"/>
  <c r="AW330" i="6"/>
  <c r="AV330" i="6"/>
  <c r="AX330" i="6"/>
  <c r="AY330" i="6"/>
  <c r="BD329" i="6" l="1"/>
  <c r="BE329" i="6" s="1"/>
  <c r="BF329" i="6"/>
  <c r="BG329" i="6" s="1"/>
  <c r="AZ330" i="6"/>
  <c r="AX331" i="6"/>
  <c r="AY331" i="6"/>
  <c r="AR332" i="6"/>
  <c r="AW331" i="6"/>
  <c r="AV331" i="6"/>
  <c r="BJ328" i="6"/>
  <c r="BC328" i="6"/>
  <c r="BA330" i="6"/>
  <c r="BJ329" i="6"/>
  <c r="BC329" i="6"/>
  <c r="BD330" i="6" l="1"/>
  <c r="BE330" i="6" s="1"/>
  <c r="BF330" i="6"/>
  <c r="BG330" i="6" s="1"/>
  <c r="BB330" i="6"/>
  <c r="AX332" i="6"/>
  <c r="AY332" i="6"/>
  <c r="AW332" i="6"/>
  <c r="AR333" i="6"/>
  <c r="AV332" i="6"/>
  <c r="AZ331" i="6"/>
  <c r="BA331" i="6" s="1"/>
  <c r="AW333" i="6" l="1"/>
  <c r="AR334" i="6"/>
  <c r="AX333" i="6"/>
  <c r="AY333" i="6"/>
  <c r="AV333" i="6"/>
  <c r="AZ332" i="6"/>
  <c r="BA332" i="6" s="1"/>
  <c r="BC330" i="6"/>
  <c r="BJ330" i="6"/>
  <c r="BB331" i="6"/>
  <c r="BD331" i="6"/>
  <c r="BE331" i="6" s="1"/>
  <c r="BF331" i="6"/>
  <c r="BG331" i="6" s="1"/>
  <c r="BF332" i="6" l="1"/>
  <c r="BG332" i="6" s="1"/>
  <c r="BD332" i="6"/>
  <c r="BE332" i="6" s="1"/>
  <c r="BB332" i="6"/>
  <c r="AZ333" i="6"/>
  <c r="BA333" i="6" s="1"/>
  <c r="AV334" i="6"/>
  <c r="AR335" i="6"/>
  <c r="AX334" i="6"/>
  <c r="AY334" i="6"/>
  <c r="AW334" i="6"/>
  <c r="BC331" i="6"/>
  <c r="BJ331" i="6"/>
  <c r="AZ334" i="6" l="1"/>
  <c r="BA334" i="6" s="1"/>
  <c r="BB333" i="6"/>
  <c r="BF333" i="6"/>
  <c r="BG333" i="6" s="1"/>
  <c r="BD333" i="6"/>
  <c r="BE333" i="6" s="1"/>
  <c r="BJ332" i="6"/>
  <c r="BC332" i="6"/>
  <c r="AV335" i="6"/>
  <c r="AW335" i="6"/>
  <c r="AX335" i="6"/>
  <c r="AR336" i="6"/>
  <c r="AY335" i="6"/>
  <c r="AZ335" i="6" l="1"/>
  <c r="AW336" i="6"/>
  <c r="AR337" i="6"/>
  <c r="AY336" i="6"/>
  <c r="AV336" i="6"/>
  <c r="AX336" i="6"/>
  <c r="AZ336" i="6" s="1"/>
  <c r="BA336" i="6" s="1"/>
  <c r="BJ333" i="6"/>
  <c r="BC333" i="6"/>
  <c r="BA335" i="6"/>
  <c r="BB334" i="6"/>
  <c r="BD334" i="6"/>
  <c r="BE334" i="6" s="1"/>
  <c r="BF334" i="6"/>
  <c r="BG334" i="6" s="1"/>
  <c r="BF335" i="6" l="1"/>
  <c r="BG335" i="6" s="1"/>
  <c r="BB335" i="6"/>
  <c r="BD335" i="6"/>
  <c r="BE335" i="6" s="1"/>
  <c r="BF336" i="6"/>
  <c r="BG336" i="6" s="1"/>
  <c r="BD336" i="6"/>
  <c r="BE336" i="6" s="1"/>
  <c r="BB336" i="6"/>
  <c r="AV337" i="6"/>
  <c r="AW337" i="6"/>
  <c r="AX337" i="6"/>
  <c r="AY337" i="6"/>
  <c r="AR338" i="6"/>
  <c r="BC334" i="6"/>
  <c r="BJ334" i="6"/>
  <c r="AY338" i="6" l="1"/>
  <c r="AV338" i="6"/>
  <c r="AX338" i="6"/>
  <c r="AR339" i="6"/>
  <c r="AW338" i="6"/>
  <c r="BJ336" i="6"/>
  <c r="BC336" i="6"/>
  <c r="BJ335" i="6"/>
  <c r="BC335" i="6"/>
  <c r="AZ337" i="6"/>
  <c r="BA337" i="6" s="1"/>
  <c r="AZ338" i="6" l="1"/>
  <c r="BA338" i="6" s="1"/>
  <c r="AW339" i="6"/>
  <c r="AX339" i="6"/>
  <c r="AV339" i="6"/>
  <c r="AR340" i="6"/>
  <c r="AY339" i="6"/>
  <c r="BB337" i="6"/>
  <c r="BF337" i="6"/>
  <c r="BG337" i="6" s="1"/>
  <c r="BD337" i="6"/>
  <c r="BE337" i="6" s="1"/>
  <c r="BJ337" i="6" l="1"/>
  <c r="BC337" i="6"/>
  <c r="BB338" i="6"/>
  <c r="BD338" i="6"/>
  <c r="BE338" i="6" s="1"/>
  <c r="BF338" i="6"/>
  <c r="BG338" i="6" s="1"/>
  <c r="AX340" i="6"/>
  <c r="AY340" i="6"/>
  <c r="AV340" i="6"/>
  <c r="AW340" i="6"/>
  <c r="AR341" i="6"/>
  <c r="AZ339" i="6"/>
  <c r="BA339" i="6" s="1"/>
  <c r="AZ340" i="6" l="1"/>
  <c r="BA340" i="6" s="1"/>
  <c r="BF340" i="6" s="1"/>
  <c r="BG340" i="6" s="1"/>
  <c r="BB339" i="6"/>
  <c r="BD339" i="6"/>
  <c r="BE339" i="6" s="1"/>
  <c r="BF339" i="6"/>
  <c r="BG339" i="6" s="1"/>
  <c r="BC338" i="6"/>
  <c r="BJ338" i="6"/>
  <c r="AR342" i="6"/>
  <c r="AX341" i="6"/>
  <c r="AY341" i="6"/>
  <c r="AV341" i="6"/>
  <c r="AW341" i="6"/>
  <c r="BB340" i="6" l="1"/>
  <c r="BJ340" i="6" s="1"/>
  <c r="BD340" i="6"/>
  <c r="BE340" i="6" s="1"/>
  <c r="AZ341" i="6"/>
  <c r="BJ339" i="6"/>
  <c r="BC339" i="6"/>
  <c r="BA341" i="6"/>
  <c r="AR343" i="6"/>
  <c r="AX342" i="6"/>
  <c r="AV342" i="6"/>
  <c r="AY342" i="6"/>
  <c r="AW342" i="6"/>
  <c r="BC340" i="6" l="1"/>
  <c r="AZ342" i="6"/>
  <c r="BA342" i="6" s="1"/>
  <c r="BD342" i="6" s="1"/>
  <c r="BE342" i="6" s="1"/>
  <c r="BB341" i="6"/>
  <c r="BF341" i="6"/>
  <c r="BG341" i="6" s="1"/>
  <c r="BD341" i="6"/>
  <c r="BE341" i="6" s="1"/>
  <c r="AV343" i="6"/>
  <c r="AW343" i="6"/>
  <c r="AX343" i="6"/>
  <c r="AR344" i="6"/>
  <c r="AY343" i="6"/>
  <c r="BB342" i="6" l="1"/>
  <c r="BC342" i="6" s="1"/>
  <c r="BF342" i="6"/>
  <c r="BG342" i="6" s="1"/>
  <c r="BJ341" i="6"/>
  <c r="BC341" i="6"/>
  <c r="AX344" i="6"/>
  <c r="AV344" i="6"/>
  <c r="AY344" i="6"/>
  <c r="AW344" i="6"/>
  <c r="AR345" i="6"/>
  <c r="AZ343" i="6"/>
  <c r="BA343" i="6" s="1"/>
  <c r="BJ342" i="6" l="1"/>
  <c r="AZ344" i="6"/>
  <c r="BA344" i="6" s="1"/>
  <c r="BB343" i="6"/>
  <c r="BD343" i="6"/>
  <c r="BE343" i="6" s="1"/>
  <c r="BF343" i="6"/>
  <c r="BG343" i="6" s="1"/>
  <c r="AV345" i="6"/>
  <c r="AY345" i="6"/>
  <c r="AR346" i="6"/>
  <c r="AX345" i="6"/>
  <c r="AW345" i="6"/>
  <c r="AZ345" i="6" l="1"/>
  <c r="BA345" i="6" s="1"/>
  <c r="AV346" i="6"/>
  <c r="AW346" i="6"/>
  <c r="AX346" i="6"/>
  <c r="AY346" i="6"/>
  <c r="AR347" i="6"/>
  <c r="BC343" i="6"/>
  <c r="BJ343" i="6"/>
  <c r="BB344" i="6"/>
  <c r="BF344" i="6"/>
  <c r="BG344" i="6" s="1"/>
  <c r="BD344" i="6"/>
  <c r="BE344" i="6" s="1"/>
  <c r="AW347" i="6" l="1"/>
  <c r="AX347" i="6"/>
  <c r="AY347" i="6"/>
  <c r="AR348" i="6"/>
  <c r="AV347" i="6"/>
  <c r="AZ346" i="6"/>
  <c r="BA346" i="6" s="1"/>
  <c r="BJ344" i="6"/>
  <c r="BC344" i="6"/>
  <c r="BB345" i="6"/>
  <c r="BF345" i="6"/>
  <c r="BG345" i="6" s="1"/>
  <c r="BD345" i="6"/>
  <c r="BE345" i="6" s="1"/>
  <c r="AZ347" i="6" l="1"/>
  <c r="BA347" i="6" s="1"/>
  <c r="BD347" i="6" s="1"/>
  <c r="BE347" i="6" s="1"/>
  <c r="BB346" i="6"/>
  <c r="BD346" i="6"/>
  <c r="BE346" i="6" s="1"/>
  <c r="BF346" i="6"/>
  <c r="BG346" i="6" s="1"/>
  <c r="AV348" i="6"/>
  <c r="AW348" i="6"/>
  <c r="AR349" i="6"/>
  <c r="AX348" i="6"/>
  <c r="AY348" i="6"/>
  <c r="BC345" i="6"/>
  <c r="BJ345" i="6"/>
  <c r="BB347" i="6" l="1"/>
  <c r="BC347" i="6" s="1"/>
  <c r="BF347" i="6"/>
  <c r="BG347" i="6" s="1"/>
  <c r="AZ348" i="6"/>
  <c r="BA348" i="6" s="1"/>
  <c r="AV349" i="6"/>
  <c r="AW349" i="6"/>
  <c r="AR350" i="6"/>
  <c r="AX349" i="6"/>
  <c r="AY349" i="6"/>
  <c r="BC346" i="6"/>
  <c r="BJ346" i="6"/>
  <c r="BJ347" i="6" l="1"/>
  <c r="AZ349" i="6"/>
  <c r="BA349" i="6" s="1"/>
  <c r="AX350" i="6"/>
  <c r="AW350" i="6"/>
  <c r="AR351" i="6"/>
  <c r="AV350" i="6"/>
  <c r="AY350" i="6"/>
  <c r="BD348" i="6"/>
  <c r="BE348" i="6" s="1"/>
  <c r="BB348" i="6"/>
  <c r="BF348" i="6"/>
  <c r="BG348" i="6" s="1"/>
  <c r="BC348" i="6" l="1"/>
  <c r="BJ348" i="6"/>
  <c r="AW351" i="6"/>
  <c r="AX351" i="6"/>
  <c r="AR352" i="6"/>
  <c r="AV351" i="6"/>
  <c r="AY351" i="6"/>
  <c r="AZ350" i="6"/>
  <c r="BA350" i="6" s="1"/>
  <c r="BB349" i="6"/>
  <c r="BF349" i="6"/>
  <c r="BG349" i="6" s="1"/>
  <c r="BD349" i="6"/>
  <c r="BE349" i="6" s="1"/>
  <c r="BF350" i="6" l="1"/>
  <c r="BG350" i="6" s="1"/>
  <c r="BB350" i="6"/>
  <c r="BD350" i="6"/>
  <c r="BE350" i="6" s="1"/>
  <c r="AZ351" i="6"/>
  <c r="BA351" i="6" s="1"/>
  <c r="AV352" i="6"/>
  <c r="AR353" i="6"/>
  <c r="AY352" i="6"/>
  <c r="AX352" i="6"/>
  <c r="AW352" i="6"/>
  <c r="BJ349" i="6"/>
  <c r="BC349" i="6"/>
  <c r="AZ352" i="6" l="1"/>
  <c r="BA352" i="6" s="1"/>
  <c r="BD352" i="6" s="1"/>
  <c r="BE352" i="6" s="1"/>
  <c r="BD351" i="6"/>
  <c r="BE351" i="6" s="1"/>
  <c r="BF351" i="6"/>
  <c r="BG351" i="6" s="1"/>
  <c r="BB351" i="6"/>
  <c r="AR354" i="6"/>
  <c r="AY353" i="6"/>
  <c r="AX353" i="6"/>
  <c r="AV353" i="6"/>
  <c r="AW353" i="6"/>
  <c r="BJ350" i="6"/>
  <c r="BC350" i="6"/>
  <c r="BF352" i="6" l="1"/>
  <c r="BG352" i="6" s="1"/>
  <c r="BB352" i="6"/>
  <c r="AV354" i="6"/>
  <c r="AW354" i="6"/>
  <c r="AY354" i="6"/>
  <c r="AR355" i="6"/>
  <c r="AX354" i="6"/>
  <c r="BC351" i="6"/>
  <c r="BJ351" i="6"/>
  <c r="BJ352" i="6"/>
  <c r="BC352" i="6"/>
  <c r="AZ353" i="6"/>
  <c r="BA353" i="6" s="1"/>
  <c r="AZ354" i="6" l="1"/>
  <c r="BA354" i="6" s="1"/>
  <c r="BD354" i="6" s="1"/>
  <c r="BE354" i="6" s="1"/>
  <c r="AX355" i="6"/>
  <c r="AW355" i="6"/>
  <c r="AY355" i="6"/>
  <c r="AV355" i="6"/>
  <c r="AR356" i="6"/>
  <c r="BD353" i="6"/>
  <c r="BE353" i="6" s="1"/>
  <c r="BF353" i="6"/>
  <c r="BG353" i="6" s="1"/>
  <c r="BB353" i="6"/>
  <c r="BB354" i="6" l="1"/>
  <c r="BJ354" i="6" s="1"/>
  <c r="BF354" i="6"/>
  <c r="BG354" i="6" s="1"/>
  <c r="AY356" i="6"/>
  <c r="AX356" i="6"/>
  <c r="AR357" i="6"/>
  <c r="AV356" i="6"/>
  <c r="AW356" i="6"/>
  <c r="BC353" i="6"/>
  <c r="BJ353" i="6"/>
  <c r="AZ355" i="6"/>
  <c r="BA355" i="6" s="1"/>
  <c r="BC354" i="6" l="1"/>
  <c r="AZ356" i="6"/>
  <c r="BA356" i="6" s="1"/>
  <c r="BD355" i="6"/>
  <c r="BE355" i="6" s="1"/>
  <c r="BF355" i="6"/>
  <c r="BG355" i="6" s="1"/>
  <c r="BB355" i="6"/>
  <c r="AW357" i="6"/>
  <c r="AX357" i="6"/>
  <c r="AV357" i="6"/>
  <c r="AY357" i="6"/>
  <c r="AR358" i="6"/>
  <c r="AY358" i="6" l="1"/>
  <c r="AR359" i="6"/>
  <c r="AX358" i="6"/>
  <c r="AZ358" i="6" s="1"/>
  <c r="AW358" i="6"/>
  <c r="AV358" i="6"/>
  <c r="AZ357" i="6"/>
  <c r="BA357" i="6" s="1"/>
  <c r="BC355" i="6"/>
  <c r="BJ355" i="6"/>
  <c r="BF356" i="6"/>
  <c r="BG356" i="6" s="1"/>
  <c r="BD356" i="6"/>
  <c r="BE356" i="6" s="1"/>
  <c r="BB356" i="6"/>
  <c r="BJ356" i="6" l="1"/>
  <c r="BC356" i="6"/>
  <c r="BA358" i="6"/>
  <c r="BD357" i="6"/>
  <c r="BE357" i="6" s="1"/>
  <c r="BB357" i="6"/>
  <c r="BF357" i="6"/>
  <c r="BG357" i="6" s="1"/>
  <c r="AV359" i="6"/>
  <c r="AX359" i="6"/>
  <c r="AZ359" i="6" s="1"/>
  <c r="BA359" i="6" s="1"/>
  <c r="AW359" i="6"/>
  <c r="AY359" i="6"/>
  <c r="AR360" i="6"/>
  <c r="BJ357" i="6" l="1"/>
  <c r="BC357" i="6"/>
  <c r="AX360" i="6"/>
  <c r="AV360" i="6"/>
  <c r="AR361" i="6"/>
  <c r="AW360" i="6"/>
  <c r="AY360" i="6"/>
  <c r="BD358" i="6"/>
  <c r="BE358" i="6" s="1"/>
  <c r="BF358" i="6"/>
  <c r="BG358" i="6" s="1"/>
  <c r="BB358" i="6"/>
  <c r="BF359" i="6"/>
  <c r="BG359" i="6" s="1"/>
  <c r="BB359" i="6"/>
  <c r="BD359" i="6"/>
  <c r="BE359" i="6" s="1"/>
  <c r="AW361" i="6" l="1"/>
  <c r="AV361" i="6"/>
  <c r="AY361" i="6"/>
  <c r="AX361" i="6"/>
  <c r="AR362" i="6"/>
  <c r="AZ360" i="6"/>
  <c r="BA360" i="6" s="1"/>
  <c r="BJ359" i="6"/>
  <c r="BC359" i="6"/>
  <c r="BJ358" i="6"/>
  <c r="BC358" i="6"/>
  <c r="AZ361" i="6" l="1"/>
  <c r="BA361" i="6" s="1"/>
  <c r="BF361" i="6" s="1"/>
  <c r="BG361" i="6" s="1"/>
  <c r="BD360" i="6"/>
  <c r="BE360" i="6" s="1"/>
  <c r="BB360" i="6"/>
  <c r="BF360" i="6"/>
  <c r="BG360" i="6" s="1"/>
  <c r="AR363" i="6"/>
  <c r="AY362" i="6"/>
  <c r="AV362" i="6"/>
  <c r="AX362" i="6"/>
  <c r="AW362" i="6"/>
  <c r="BB361" i="6" l="1"/>
  <c r="BJ361" i="6" s="1"/>
  <c r="BD361" i="6"/>
  <c r="BE361" i="6" s="1"/>
  <c r="AX363" i="6"/>
  <c r="AW363" i="6"/>
  <c r="AV363" i="6"/>
  <c r="AY363" i="6"/>
  <c r="AR364" i="6"/>
  <c r="BJ360" i="6"/>
  <c r="BC360" i="6"/>
  <c r="AZ362" i="6"/>
  <c r="BA362" i="6" s="1"/>
  <c r="BC361" i="6" l="1"/>
  <c r="AX364" i="6"/>
  <c r="AR365" i="6"/>
  <c r="AY364" i="6"/>
  <c r="AW364" i="6"/>
  <c r="AV364" i="6"/>
  <c r="BF362" i="6"/>
  <c r="BG362" i="6" s="1"/>
  <c r="BB362" i="6"/>
  <c r="BD362" i="6"/>
  <c r="BE362" i="6" s="1"/>
  <c r="AZ363" i="6"/>
  <c r="BA363" i="6" s="1"/>
  <c r="BC362" i="6" l="1"/>
  <c r="BJ362" i="6"/>
  <c r="AR366" i="6"/>
  <c r="AY365" i="6"/>
  <c r="AW365" i="6"/>
  <c r="AV365" i="6"/>
  <c r="AX365" i="6"/>
  <c r="BB363" i="6"/>
  <c r="BF363" i="6"/>
  <c r="BG363" i="6" s="1"/>
  <c r="BD363" i="6"/>
  <c r="BE363" i="6" s="1"/>
  <c r="AZ364" i="6"/>
  <c r="BA364" i="6" s="1"/>
  <c r="BC363" i="6" l="1"/>
  <c r="BJ363" i="6"/>
  <c r="AZ365" i="6"/>
  <c r="BA365" i="6" s="1"/>
  <c r="BB364" i="6"/>
  <c r="BD364" i="6"/>
  <c r="BE364" i="6" s="1"/>
  <c r="BF364" i="6"/>
  <c r="BG364" i="6" s="1"/>
  <c r="AX366" i="6"/>
  <c r="AV366" i="6"/>
  <c r="AR367" i="6"/>
  <c r="AW366" i="6"/>
  <c r="AY366" i="6"/>
  <c r="AZ366" i="6" l="1"/>
  <c r="BA366" i="6" s="1"/>
  <c r="BF366" i="6" s="1"/>
  <c r="BG366" i="6" s="1"/>
  <c r="BJ364" i="6"/>
  <c r="BC364" i="6"/>
  <c r="BB365" i="6"/>
  <c r="BD365" i="6"/>
  <c r="BE365" i="6" s="1"/>
  <c r="BF365" i="6"/>
  <c r="BG365" i="6" s="1"/>
  <c r="AR368" i="6"/>
  <c r="AY367" i="6"/>
  <c r="AX367" i="6"/>
  <c r="AV367" i="6"/>
  <c r="AW367" i="6"/>
  <c r="BB366" i="6" l="1"/>
  <c r="BC366" i="6" s="1"/>
  <c r="BD366" i="6"/>
  <c r="BE366" i="6" s="1"/>
  <c r="BJ365" i="6"/>
  <c r="BC365" i="6"/>
  <c r="AZ367" i="6"/>
  <c r="BA367" i="6" s="1"/>
  <c r="AX368" i="6"/>
  <c r="AY368" i="6"/>
  <c r="AR369" i="6"/>
  <c r="AW368" i="6"/>
  <c r="AV368" i="6"/>
  <c r="BJ366" i="6" l="1"/>
  <c r="AZ368" i="6"/>
  <c r="BA368" i="6" s="1"/>
  <c r="BD368" i="6" s="1"/>
  <c r="BE368" i="6" s="1"/>
  <c r="BB367" i="6"/>
  <c r="BF367" i="6"/>
  <c r="BG367" i="6" s="1"/>
  <c r="BD367" i="6"/>
  <c r="BE367" i="6" s="1"/>
  <c r="AR370" i="6"/>
  <c r="AX369" i="6"/>
  <c r="AY369" i="6"/>
  <c r="AV369" i="6"/>
  <c r="AW369" i="6"/>
  <c r="AZ369" i="6" l="1"/>
  <c r="BA369" i="6" s="1"/>
  <c r="BB369" i="6" s="1"/>
  <c r="BB368" i="6"/>
  <c r="BF368" i="6"/>
  <c r="BG368" i="6" s="1"/>
  <c r="AV370" i="6"/>
  <c r="AR371" i="6"/>
  <c r="AW370" i="6"/>
  <c r="AX370" i="6"/>
  <c r="AY370" i="6"/>
  <c r="BJ367" i="6"/>
  <c r="BC367" i="6"/>
  <c r="BC368" i="6"/>
  <c r="BJ368" i="6"/>
  <c r="BD369" i="6" l="1"/>
  <c r="BE369" i="6" s="1"/>
  <c r="BF369" i="6"/>
  <c r="BG369" i="6" s="1"/>
  <c r="AZ370" i="6"/>
  <c r="BA370" i="6" s="1"/>
  <c r="AR372" i="6"/>
  <c r="AW371" i="6"/>
  <c r="AY371" i="6"/>
  <c r="AX371" i="6"/>
  <c r="AV371" i="6"/>
  <c r="BJ369" i="6"/>
  <c r="BC369" i="6"/>
  <c r="AZ371" i="6" l="1"/>
  <c r="BA371" i="6" s="1"/>
  <c r="BF371" i="6" s="1"/>
  <c r="BG371" i="6" s="1"/>
  <c r="AY372" i="6"/>
  <c r="AR373" i="6"/>
  <c r="AX372" i="6"/>
  <c r="AW372" i="6"/>
  <c r="AV372" i="6"/>
  <c r="BF370" i="6"/>
  <c r="BG370" i="6" s="1"/>
  <c r="BD370" i="6"/>
  <c r="BE370" i="6" s="1"/>
  <c r="BB370" i="6"/>
  <c r="AZ372" i="6" l="1"/>
  <c r="BA372" i="6" s="1"/>
  <c r="BD372" i="6" s="1"/>
  <c r="BE372" i="6" s="1"/>
  <c r="BB371" i="6"/>
  <c r="BD371" i="6"/>
  <c r="BE371" i="6" s="1"/>
  <c r="AY373" i="6"/>
  <c r="AR374" i="6"/>
  <c r="AX373" i="6"/>
  <c r="AZ373" i="6" s="1"/>
  <c r="AV373" i="6"/>
  <c r="AW373" i="6"/>
  <c r="BC370" i="6"/>
  <c r="BJ370" i="6"/>
  <c r="BC371" i="6"/>
  <c r="BJ371" i="6"/>
  <c r="BF372" i="6" l="1"/>
  <c r="BG372" i="6" s="1"/>
  <c r="BB372" i="6"/>
  <c r="BC372" i="6" s="1"/>
  <c r="BA373" i="6"/>
  <c r="AX374" i="6"/>
  <c r="AV374" i="6"/>
  <c r="AR375" i="6"/>
  <c r="AY374" i="6"/>
  <c r="AW374" i="6"/>
  <c r="BJ372" i="6" l="1"/>
  <c r="AY375" i="6"/>
  <c r="AR376" i="6"/>
  <c r="AV375" i="6"/>
  <c r="AX375" i="6"/>
  <c r="AW375" i="6"/>
  <c r="AZ374" i="6"/>
  <c r="BA374" i="6" s="1"/>
  <c r="BB373" i="6"/>
  <c r="BF373" i="6"/>
  <c r="BG373" i="6" s="1"/>
  <c r="BD373" i="6"/>
  <c r="BE373" i="6" s="1"/>
  <c r="AZ375" i="6" l="1"/>
  <c r="BA375" i="6" s="1"/>
  <c r="BB375" i="6" s="1"/>
  <c r="BJ373" i="6"/>
  <c r="BC373" i="6"/>
  <c r="BD374" i="6"/>
  <c r="BE374" i="6" s="1"/>
  <c r="BF374" i="6"/>
  <c r="BG374" i="6" s="1"/>
  <c r="BB374" i="6"/>
  <c r="AX376" i="6"/>
  <c r="AV376" i="6"/>
  <c r="AR377" i="6"/>
  <c r="AW376" i="6"/>
  <c r="AY376" i="6"/>
  <c r="BF375" i="6" l="1"/>
  <c r="BG375" i="6" s="1"/>
  <c r="BD375" i="6"/>
  <c r="BE375" i="6" s="1"/>
  <c r="BC374" i="6"/>
  <c r="BJ374" i="6"/>
  <c r="AV377" i="6"/>
  <c r="AY377" i="6"/>
  <c r="AX377" i="6"/>
  <c r="AR378" i="6"/>
  <c r="AW377" i="6"/>
  <c r="BC375" i="6"/>
  <c r="BJ375" i="6"/>
  <c r="AZ376" i="6"/>
  <c r="BA376" i="6" s="1"/>
  <c r="AZ377" i="6" l="1"/>
  <c r="BA377" i="6" s="1"/>
  <c r="BF377" i="6" s="1"/>
  <c r="BG377" i="6" s="1"/>
  <c r="AX378" i="6"/>
  <c r="AY378" i="6"/>
  <c r="AV378" i="6"/>
  <c r="AW378" i="6"/>
  <c r="AR379" i="6"/>
  <c r="BB376" i="6"/>
  <c r="BD376" i="6"/>
  <c r="BE376" i="6" s="1"/>
  <c r="BF376" i="6"/>
  <c r="BG376" i="6" s="1"/>
  <c r="BD377" i="6" l="1"/>
  <c r="BE377" i="6" s="1"/>
  <c r="BB377" i="6"/>
  <c r="BC377" i="6" s="1"/>
  <c r="BJ377" i="6"/>
  <c r="AR380" i="6"/>
  <c r="AX379" i="6"/>
  <c r="AV379" i="6"/>
  <c r="AW379" i="6"/>
  <c r="AY379" i="6"/>
  <c r="BC376" i="6"/>
  <c r="BJ376" i="6"/>
  <c r="AZ378" i="6"/>
  <c r="BA378" i="6" s="1"/>
  <c r="AR381" i="6" l="1"/>
  <c r="AW380" i="6"/>
  <c r="AV380" i="6"/>
  <c r="AX380" i="6"/>
  <c r="AY380" i="6"/>
  <c r="AZ379" i="6"/>
  <c r="BA379" i="6" s="1"/>
  <c r="BD378" i="6"/>
  <c r="BE378" i="6" s="1"/>
  <c r="BF378" i="6"/>
  <c r="BG378" i="6" s="1"/>
  <c r="BB378" i="6"/>
  <c r="AZ380" i="6" l="1"/>
  <c r="BA380" i="6" s="1"/>
  <c r="BB379" i="6"/>
  <c r="BF379" i="6"/>
  <c r="BG379" i="6" s="1"/>
  <c r="BD379" i="6"/>
  <c r="BE379" i="6" s="1"/>
  <c r="BJ378" i="6"/>
  <c r="BC378" i="6"/>
  <c r="AY381" i="6"/>
  <c r="AR382" i="6"/>
  <c r="AV381" i="6"/>
  <c r="AW381" i="6"/>
  <c r="AX381" i="6"/>
  <c r="AV382" i="6" l="1"/>
  <c r="AW382" i="6"/>
  <c r="AX382" i="6"/>
  <c r="AY382" i="6"/>
  <c r="AR383" i="6"/>
  <c r="AZ381" i="6"/>
  <c r="BA381" i="6" s="1"/>
  <c r="BJ379" i="6"/>
  <c r="BC379" i="6"/>
  <c r="BB380" i="6"/>
  <c r="BD380" i="6"/>
  <c r="BE380" i="6" s="1"/>
  <c r="BF380" i="6"/>
  <c r="BG380" i="6" s="1"/>
  <c r="AZ382" i="6" l="1"/>
  <c r="BA382" i="6" s="1"/>
  <c r="BD381" i="6"/>
  <c r="BE381" i="6" s="1"/>
  <c r="BB381" i="6"/>
  <c r="BF381" i="6"/>
  <c r="BG381" i="6" s="1"/>
  <c r="AY383" i="6"/>
  <c r="AV383" i="6"/>
  <c r="AW383" i="6"/>
  <c r="AR384" i="6"/>
  <c r="AX383" i="6"/>
  <c r="BC380" i="6"/>
  <c r="BJ380" i="6"/>
  <c r="AV384" i="6" l="1"/>
  <c r="AR385" i="6"/>
  <c r="AX384" i="6"/>
  <c r="AY384" i="6"/>
  <c r="AW384" i="6"/>
  <c r="BC381" i="6"/>
  <c r="BJ381" i="6"/>
  <c r="AZ383" i="6"/>
  <c r="BA383" i="6" s="1"/>
  <c r="BF382" i="6"/>
  <c r="BG382" i="6" s="1"/>
  <c r="BD382" i="6"/>
  <c r="BE382" i="6" s="1"/>
  <c r="BB382" i="6"/>
  <c r="BF383" i="6" l="1"/>
  <c r="BG383" i="6" s="1"/>
  <c r="BD383" i="6"/>
  <c r="BE383" i="6" s="1"/>
  <c r="BB383" i="6"/>
  <c r="BJ382" i="6"/>
  <c r="BC382" i="6"/>
  <c r="AZ384" i="6"/>
  <c r="BA384" i="6" s="1"/>
  <c r="AW385" i="6"/>
  <c r="AR386" i="6"/>
  <c r="AY385" i="6"/>
  <c r="AV385" i="6"/>
  <c r="AX385" i="6"/>
  <c r="AZ385" i="6" s="1"/>
  <c r="BA385" i="6" s="1"/>
  <c r="AX386" i="6" l="1"/>
  <c r="AY386" i="6"/>
  <c r="AV386" i="6"/>
  <c r="AW386" i="6"/>
  <c r="AR387" i="6"/>
  <c r="BD385" i="6"/>
  <c r="BE385" i="6" s="1"/>
  <c r="BB385" i="6"/>
  <c r="BF385" i="6"/>
  <c r="BG385" i="6" s="1"/>
  <c r="BC383" i="6"/>
  <c r="BJ383" i="6"/>
  <c r="BB384" i="6"/>
  <c r="BD384" i="6"/>
  <c r="BE384" i="6" s="1"/>
  <c r="BF384" i="6"/>
  <c r="BG384" i="6" s="1"/>
  <c r="BJ385" i="6" l="1"/>
  <c r="BC385" i="6"/>
  <c r="BJ384" i="6"/>
  <c r="BC384" i="6"/>
  <c r="AY387" i="6"/>
  <c r="AR388" i="6"/>
  <c r="AX387" i="6"/>
  <c r="AW387" i="6"/>
  <c r="AV387" i="6"/>
  <c r="AZ386" i="6"/>
  <c r="BA386" i="6" s="1"/>
  <c r="AZ387" i="6" l="1"/>
  <c r="BA387" i="6" s="1"/>
  <c r="BB387" i="6" s="1"/>
  <c r="AW388" i="6"/>
  <c r="AV388" i="6"/>
  <c r="AX388" i="6"/>
  <c r="AY388" i="6"/>
  <c r="AR389" i="6"/>
  <c r="BD386" i="6"/>
  <c r="BE386" i="6" s="1"/>
  <c r="BF386" i="6"/>
  <c r="BG386" i="6" s="1"/>
  <c r="BB386" i="6"/>
  <c r="BD387" i="6" l="1"/>
  <c r="BE387" i="6" s="1"/>
  <c r="BF387" i="6"/>
  <c r="BG387" i="6" s="1"/>
  <c r="AZ388" i="6"/>
  <c r="BA388" i="6" s="1"/>
  <c r="BF388" i="6" s="1"/>
  <c r="BG388" i="6" s="1"/>
  <c r="AX389" i="6"/>
  <c r="AR390" i="6"/>
  <c r="AY389" i="6"/>
  <c r="AV389" i="6"/>
  <c r="AW389" i="6"/>
  <c r="BJ386" i="6"/>
  <c r="BC386" i="6"/>
  <c r="BJ387" i="6"/>
  <c r="BC387" i="6"/>
  <c r="BD388" i="6" l="1"/>
  <c r="BE388" i="6" s="1"/>
  <c r="BB388" i="6"/>
  <c r="BJ388" i="6" s="1"/>
  <c r="AY390" i="6"/>
  <c r="AV390" i="6"/>
  <c r="AX390" i="6"/>
  <c r="AZ390" i="6" s="1"/>
  <c r="BA390" i="6" s="1"/>
  <c r="AW390" i="6"/>
  <c r="AR391" i="6"/>
  <c r="BC388" i="6"/>
  <c r="AZ389" i="6"/>
  <c r="BA389" i="6" s="1"/>
  <c r="AR392" i="6" l="1"/>
  <c r="AX391" i="6"/>
  <c r="AY391" i="6"/>
  <c r="AW391" i="6"/>
  <c r="AV391" i="6"/>
  <c r="BD389" i="6"/>
  <c r="BE389" i="6" s="1"/>
  <c r="BF389" i="6"/>
  <c r="BG389" i="6" s="1"/>
  <c r="BB389" i="6"/>
  <c r="BD390" i="6"/>
  <c r="BE390" i="6" s="1"/>
  <c r="BF390" i="6"/>
  <c r="BG390" i="6" s="1"/>
  <c r="BB390" i="6"/>
  <c r="AZ391" i="6" l="1"/>
  <c r="BA391" i="6" s="1"/>
  <c r="BJ389" i="6"/>
  <c r="BC389" i="6"/>
  <c r="BJ390" i="6"/>
  <c r="BC390" i="6"/>
  <c r="BF391" i="6"/>
  <c r="BG391" i="6" s="1"/>
  <c r="BD391" i="6"/>
  <c r="BE391" i="6" s="1"/>
  <c r="BB391" i="6"/>
  <c r="AV392" i="6"/>
  <c r="AX392" i="6"/>
  <c r="AR393" i="6"/>
  <c r="AY392" i="6"/>
  <c r="AW392" i="6"/>
  <c r="BC391" i="6" l="1"/>
  <c r="BJ391" i="6"/>
  <c r="AV393" i="6"/>
  <c r="AW393" i="6"/>
  <c r="AX393" i="6"/>
  <c r="AR394" i="6"/>
  <c r="AY393" i="6"/>
  <c r="AZ392" i="6"/>
  <c r="BA392" i="6" s="1"/>
  <c r="BF392" i="6" l="1"/>
  <c r="BG392" i="6" s="1"/>
  <c r="BB392" i="6"/>
  <c r="BD392" i="6"/>
  <c r="BE392" i="6" s="1"/>
  <c r="AV394" i="6"/>
  <c r="AW394" i="6"/>
  <c r="AR395" i="6"/>
  <c r="AX394" i="6"/>
  <c r="AY394" i="6"/>
  <c r="AZ393" i="6"/>
  <c r="BA393" i="6" s="1"/>
  <c r="AZ394" i="6" l="1"/>
  <c r="BA394" i="6" s="1"/>
  <c r="AY395" i="6"/>
  <c r="AW395" i="6"/>
  <c r="AR396" i="6"/>
  <c r="AX395" i="6"/>
  <c r="AV395" i="6"/>
  <c r="BC392" i="6"/>
  <c r="BJ392" i="6"/>
  <c r="BD393" i="6"/>
  <c r="BE393" i="6" s="1"/>
  <c r="BF393" i="6"/>
  <c r="BG393" i="6" s="1"/>
  <c r="BB393" i="6"/>
  <c r="AZ395" i="6" l="1"/>
  <c r="BA395" i="6" s="1"/>
  <c r="BD395" i="6" s="1"/>
  <c r="BE395" i="6" s="1"/>
  <c r="AY396" i="6"/>
  <c r="AR397" i="6"/>
  <c r="AW396" i="6"/>
  <c r="AV396" i="6"/>
  <c r="AX396" i="6"/>
  <c r="BJ393" i="6"/>
  <c r="BC393" i="6"/>
  <c r="BF394" i="6"/>
  <c r="BG394" i="6" s="1"/>
  <c r="BD394" i="6"/>
  <c r="BE394" i="6" s="1"/>
  <c r="BB394" i="6"/>
  <c r="BB395" i="6" l="1"/>
  <c r="BF395" i="6"/>
  <c r="BG395" i="6" s="1"/>
  <c r="AZ396" i="6"/>
  <c r="BA396" i="6" s="1"/>
  <c r="BF396" i="6" s="1"/>
  <c r="BG396" i="6" s="1"/>
  <c r="BJ394" i="6"/>
  <c r="BC394" i="6"/>
  <c r="AV397" i="6"/>
  <c r="AX397" i="6"/>
  <c r="AY397" i="6"/>
  <c r="AW397" i="6"/>
  <c r="AR398" i="6"/>
  <c r="BJ395" i="6"/>
  <c r="BC395" i="6"/>
  <c r="BB396" i="6" l="1"/>
  <c r="BD396" i="6"/>
  <c r="BE396" i="6" s="1"/>
  <c r="AZ397" i="6"/>
  <c r="BA397" i="6" s="1"/>
  <c r="AY398" i="6"/>
  <c r="AX398" i="6"/>
  <c r="AW398" i="6"/>
  <c r="AR399" i="6"/>
  <c r="AV398" i="6"/>
  <c r="BC396" i="6"/>
  <c r="BJ396" i="6"/>
  <c r="AZ398" i="6" l="1"/>
  <c r="BA398" i="6" s="1"/>
  <c r="AR400" i="6"/>
  <c r="AX399" i="6"/>
  <c r="AY399" i="6"/>
  <c r="AV399" i="6"/>
  <c r="AW399" i="6"/>
  <c r="BD397" i="6"/>
  <c r="BE397" i="6" s="1"/>
  <c r="BB397" i="6"/>
  <c r="BF397" i="6"/>
  <c r="BG397" i="6" s="1"/>
  <c r="BC397" i="6" l="1"/>
  <c r="BJ397" i="6"/>
  <c r="AZ399" i="6"/>
  <c r="BA399" i="6" s="1"/>
  <c r="AR401" i="6"/>
  <c r="AX400" i="6"/>
  <c r="AY400" i="6"/>
  <c r="AW400" i="6"/>
  <c r="AV400" i="6"/>
  <c r="BF398" i="6"/>
  <c r="BG398" i="6" s="1"/>
  <c r="BD398" i="6"/>
  <c r="BE398" i="6" s="1"/>
  <c r="BB398" i="6"/>
  <c r="AZ400" i="6" l="1"/>
  <c r="BA400" i="6" s="1"/>
  <c r="AW401" i="6"/>
  <c r="AV401" i="6"/>
  <c r="AX401" i="6"/>
  <c r="AR402" i="6"/>
  <c r="AY401" i="6"/>
  <c r="BJ398" i="6"/>
  <c r="BC398" i="6"/>
  <c r="BB399" i="6"/>
  <c r="BF399" i="6"/>
  <c r="BG399" i="6" s="1"/>
  <c r="BD399" i="6"/>
  <c r="BE399" i="6" s="1"/>
  <c r="AX402" i="6" l="1"/>
  <c r="AV402" i="6"/>
  <c r="AW402" i="6"/>
  <c r="AY402" i="6"/>
  <c r="AR403" i="6"/>
  <c r="AZ401" i="6"/>
  <c r="BA401" i="6" s="1"/>
  <c r="BC399" i="6"/>
  <c r="BJ399" i="6"/>
  <c r="BB400" i="6"/>
  <c r="BD400" i="6"/>
  <c r="BE400" i="6" s="1"/>
  <c r="BF400" i="6"/>
  <c r="BG400" i="6" s="1"/>
  <c r="BF401" i="6" l="1"/>
  <c r="BG401" i="6" s="1"/>
  <c r="BD401" i="6"/>
  <c r="BE401" i="6" s="1"/>
  <c r="BB401" i="6"/>
  <c r="AV403" i="6"/>
  <c r="AW403" i="6"/>
  <c r="AY403" i="6"/>
  <c r="AX403" i="6"/>
  <c r="AR404" i="6"/>
  <c r="BJ400" i="6"/>
  <c r="BC400" i="6"/>
  <c r="AZ402" i="6"/>
  <c r="BA402" i="6" s="1"/>
  <c r="AY404" i="6" l="1"/>
  <c r="AW404" i="6"/>
  <c r="AX404" i="6"/>
  <c r="AV404" i="6"/>
  <c r="AR405" i="6"/>
  <c r="AZ403" i="6"/>
  <c r="BA403" i="6" s="1"/>
  <c r="BF402" i="6"/>
  <c r="BG402" i="6" s="1"/>
  <c r="BB402" i="6"/>
  <c r="BD402" i="6"/>
  <c r="BE402" i="6" s="1"/>
  <c r="BJ401" i="6"/>
  <c r="BC401" i="6"/>
  <c r="AZ404" i="6" l="1"/>
  <c r="BA404" i="6" s="1"/>
  <c r="BF404" i="6" s="1"/>
  <c r="BG404" i="6" s="1"/>
  <c r="BC402" i="6"/>
  <c r="BJ402" i="6"/>
  <c r="AX405" i="6"/>
  <c r="AR406" i="6"/>
  <c r="AV405" i="6"/>
  <c r="AY405" i="6"/>
  <c r="AW405" i="6"/>
  <c r="BF403" i="6"/>
  <c r="BG403" i="6" s="1"/>
  <c r="BD403" i="6"/>
  <c r="BE403" i="6" s="1"/>
  <c r="BB403" i="6"/>
  <c r="BB404" i="6" l="1"/>
  <c r="BC404" i="6" s="1"/>
  <c r="BD404" i="6"/>
  <c r="BE404" i="6" s="1"/>
  <c r="AX406" i="6"/>
  <c r="AY406" i="6"/>
  <c r="AR407" i="6"/>
  <c r="AV406" i="6"/>
  <c r="AW406" i="6"/>
  <c r="AZ405" i="6"/>
  <c r="BA405" i="6" s="1"/>
  <c r="BC403" i="6"/>
  <c r="BJ403" i="6"/>
  <c r="BJ404" i="6" l="1"/>
  <c r="BF405" i="6"/>
  <c r="BG405" i="6" s="1"/>
  <c r="BB405" i="6"/>
  <c r="BD405" i="6"/>
  <c r="BE405" i="6" s="1"/>
  <c r="AV407" i="6"/>
  <c r="AW407" i="6"/>
  <c r="AY407" i="6"/>
  <c r="AR408" i="6"/>
  <c r="AX407" i="6"/>
  <c r="AZ406" i="6"/>
  <c r="BA406" i="6" s="1"/>
  <c r="AZ407" i="6" l="1"/>
  <c r="BA407" i="6" s="1"/>
  <c r="BB407" i="6" s="1"/>
  <c r="AW408" i="6"/>
  <c r="AR409" i="6"/>
  <c r="AV408" i="6"/>
  <c r="AX408" i="6"/>
  <c r="AY408" i="6"/>
  <c r="BJ405" i="6"/>
  <c r="BC405" i="6"/>
  <c r="BD406" i="6"/>
  <c r="BE406" i="6" s="1"/>
  <c r="BB406" i="6"/>
  <c r="BF406" i="6"/>
  <c r="BG406" i="6" s="1"/>
  <c r="BD407" i="6" l="1"/>
  <c r="BE407" i="6" s="1"/>
  <c r="BF407" i="6"/>
  <c r="BG407" i="6" s="1"/>
  <c r="AZ408" i="6"/>
  <c r="BA408" i="6" s="1"/>
  <c r="BJ406" i="6"/>
  <c r="BC406" i="6"/>
  <c r="AR410" i="6"/>
  <c r="AY409" i="6"/>
  <c r="AW409" i="6"/>
  <c r="AX409" i="6"/>
  <c r="AV409" i="6"/>
  <c r="BJ407" i="6"/>
  <c r="BC407" i="6"/>
  <c r="AZ409" i="6" l="1"/>
  <c r="BA409" i="6" s="1"/>
  <c r="BB409" i="6" s="1"/>
  <c r="AV410" i="6"/>
  <c r="AR411" i="6"/>
  <c r="AY410" i="6"/>
  <c r="AX410" i="6"/>
  <c r="AW410" i="6"/>
  <c r="BF408" i="6"/>
  <c r="BG408" i="6" s="1"/>
  <c r="BB408" i="6"/>
  <c r="BD408" i="6"/>
  <c r="BE408" i="6" s="1"/>
  <c r="BF409" i="6" l="1"/>
  <c r="BG409" i="6" s="1"/>
  <c r="BD409" i="6"/>
  <c r="BE409" i="6" s="1"/>
  <c r="AZ410" i="6"/>
  <c r="BA410" i="6" s="1"/>
  <c r="AR412" i="6"/>
  <c r="AX411" i="6"/>
  <c r="AV411" i="6"/>
  <c r="AW411" i="6"/>
  <c r="AY411" i="6"/>
  <c r="BC408" i="6"/>
  <c r="BJ408" i="6"/>
  <c r="BJ409" i="6"/>
  <c r="BC409" i="6"/>
  <c r="AZ411" i="6" l="1"/>
  <c r="BA411" i="6" s="1"/>
  <c r="AX412" i="6"/>
  <c r="AR413" i="6"/>
  <c r="AW412" i="6"/>
  <c r="AV412" i="6"/>
  <c r="AY412" i="6"/>
  <c r="BD410" i="6"/>
  <c r="BE410" i="6" s="1"/>
  <c r="BF410" i="6"/>
  <c r="BG410" i="6" s="1"/>
  <c r="BB410" i="6"/>
  <c r="AW413" i="6" l="1"/>
  <c r="AX413" i="6"/>
  <c r="AR414" i="6"/>
  <c r="AV413" i="6"/>
  <c r="AY413" i="6"/>
  <c r="AZ412" i="6"/>
  <c r="BA412" i="6" s="1"/>
  <c r="BJ410" i="6"/>
  <c r="BC410" i="6"/>
  <c r="BB411" i="6"/>
  <c r="BF411" i="6"/>
  <c r="BG411" i="6" s="1"/>
  <c r="BD411" i="6"/>
  <c r="BE411" i="6" s="1"/>
  <c r="AW414" i="6" l="1"/>
  <c r="AV414" i="6"/>
  <c r="AR415" i="6"/>
  <c r="AX414" i="6"/>
  <c r="AY414" i="6"/>
  <c r="BD412" i="6"/>
  <c r="BE412" i="6" s="1"/>
  <c r="BB412" i="6"/>
  <c r="BF412" i="6"/>
  <c r="BG412" i="6" s="1"/>
  <c r="AZ413" i="6"/>
  <c r="BA413" i="6" s="1"/>
  <c r="BC411" i="6"/>
  <c r="BJ411" i="6"/>
  <c r="BJ412" i="6" l="1"/>
  <c r="BC412" i="6"/>
  <c r="AZ414" i="6"/>
  <c r="BA414" i="6" s="1"/>
  <c r="AX415" i="6"/>
  <c r="AV415" i="6"/>
  <c r="AW415" i="6"/>
  <c r="AY415" i="6"/>
  <c r="AR416" i="6"/>
  <c r="BB413" i="6"/>
  <c r="BD413" i="6"/>
  <c r="BE413" i="6" s="1"/>
  <c r="BF413" i="6"/>
  <c r="BG413" i="6" s="1"/>
  <c r="AX416" i="6" l="1"/>
  <c r="AY416" i="6"/>
  <c r="AR417" i="6"/>
  <c r="AV416" i="6"/>
  <c r="AW416" i="6"/>
  <c r="BF414" i="6"/>
  <c r="BG414" i="6" s="1"/>
  <c r="BD414" i="6"/>
  <c r="BE414" i="6" s="1"/>
  <c r="BB414" i="6"/>
  <c r="AZ415" i="6"/>
  <c r="BA415" i="6" s="1"/>
  <c r="BJ413" i="6"/>
  <c r="BC413" i="6"/>
  <c r="BJ414" i="6" l="1"/>
  <c r="BC414" i="6"/>
  <c r="AY417" i="6"/>
  <c r="AV417" i="6"/>
  <c r="AX417" i="6"/>
  <c r="AZ417" i="6" s="1"/>
  <c r="BA417" i="6" s="1"/>
  <c r="AR418" i="6"/>
  <c r="AW417" i="6"/>
  <c r="BF415" i="6"/>
  <c r="BG415" i="6" s="1"/>
  <c r="BB415" i="6"/>
  <c r="BD415" i="6"/>
  <c r="BE415" i="6" s="1"/>
  <c r="AZ416" i="6"/>
  <c r="BA416" i="6" s="1"/>
  <c r="BB417" i="6" l="1"/>
  <c r="BF417" i="6"/>
  <c r="BG417" i="6" s="1"/>
  <c r="BD417" i="6"/>
  <c r="BE417" i="6" s="1"/>
  <c r="BF416" i="6"/>
  <c r="BG416" i="6" s="1"/>
  <c r="BD416" i="6"/>
  <c r="BE416" i="6" s="1"/>
  <c r="BB416" i="6"/>
  <c r="AX418" i="6"/>
  <c r="AW418" i="6"/>
  <c r="AY418" i="6"/>
  <c r="AV418" i="6"/>
  <c r="AR419" i="6"/>
  <c r="BC415" i="6"/>
  <c r="BJ415" i="6"/>
  <c r="AZ418" i="6" l="1"/>
  <c r="BA418" i="6" s="1"/>
  <c r="BD418" i="6" s="1"/>
  <c r="BE418" i="6" s="1"/>
  <c r="BJ416" i="6"/>
  <c r="BC416" i="6"/>
  <c r="AR420" i="6"/>
  <c r="AW419" i="6"/>
  <c r="AY419" i="6"/>
  <c r="AV419" i="6"/>
  <c r="AX419" i="6"/>
  <c r="BC417" i="6"/>
  <c r="BJ417" i="6"/>
  <c r="BB418" i="6" l="1"/>
  <c r="BJ418" i="6" s="1"/>
  <c r="BF418" i="6"/>
  <c r="BG418" i="6" s="1"/>
  <c r="AV420" i="6"/>
  <c r="AW420" i="6"/>
  <c r="AR421" i="6"/>
  <c r="AY420" i="6"/>
  <c r="AX420" i="6"/>
  <c r="AZ419" i="6"/>
  <c r="BA419" i="6" s="1"/>
  <c r="AZ420" i="6" l="1"/>
  <c r="BA420" i="6" s="1"/>
  <c r="BB420" i="6" s="1"/>
  <c r="BC418" i="6"/>
  <c r="BB419" i="6"/>
  <c r="BD419" i="6"/>
  <c r="BE419" i="6" s="1"/>
  <c r="BF419" i="6"/>
  <c r="BG419" i="6" s="1"/>
  <c r="AX421" i="6"/>
  <c r="AV421" i="6"/>
  <c r="AW421" i="6"/>
  <c r="AY421" i="6"/>
  <c r="AR422" i="6"/>
  <c r="BD420" i="6" l="1"/>
  <c r="BE420" i="6" s="1"/>
  <c r="BF420" i="6"/>
  <c r="BG420" i="6" s="1"/>
  <c r="AR423" i="6"/>
  <c r="AX422" i="6"/>
  <c r="AW422" i="6"/>
  <c r="AV422" i="6"/>
  <c r="AY422" i="6"/>
  <c r="AZ421" i="6"/>
  <c r="BA421" i="6" s="1"/>
  <c r="BJ420" i="6"/>
  <c r="BC420" i="6"/>
  <c r="BC419" i="6"/>
  <c r="BJ419" i="6"/>
  <c r="BD421" i="6" l="1"/>
  <c r="BE421" i="6" s="1"/>
  <c r="BF421" i="6"/>
  <c r="BG421" i="6" s="1"/>
  <c r="BB421" i="6"/>
  <c r="AZ422" i="6"/>
  <c r="BA422" i="6" s="1"/>
  <c r="AX423" i="6"/>
  <c r="AW423" i="6"/>
  <c r="AY423" i="6"/>
  <c r="AV423" i="6"/>
  <c r="AR424" i="6"/>
  <c r="BD422" i="6" l="1"/>
  <c r="BE422" i="6" s="1"/>
  <c r="BF422" i="6"/>
  <c r="BG422" i="6" s="1"/>
  <c r="BB422" i="6"/>
  <c r="BJ421" i="6"/>
  <c r="BC421" i="6"/>
  <c r="AZ423" i="6"/>
  <c r="BA423" i="6" s="1"/>
  <c r="AV424" i="6"/>
  <c r="AR425" i="6"/>
  <c r="AW424" i="6"/>
  <c r="AX424" i="6"/>
  <c r="AY424" i="6"/>
  <c r="AZ424" i="6" l="1"/>
  <c r="BA424" i="6" s="1"/>
  <c r="BB424" i="6" s="1"/>
  <c r="AV425" i="6"/>
  <c r="AY425" i="6"/>
  <c r="AX425" i="6"/>
  <c r="AR426" i="6"/>
  <c r="AW425" i="6"/>
  <c r="BC422" i="6"/>
  <c r="BJ422" i="6"/>
  <c r="BB423" i="6"/>
  <c r="BF423" i="6"/>
  <c r="BG423" i="6" s="1"/>
  <c r="BD423" i="6"/>
  <c r="BE423" i="6" s="1"/>
  <c r="BF424" i="6" l="1"/>
  <c r="BG424" i="6" s="1"/>
  <c r="BD424" i="6"/>
  <c r="BE424" i="6" s="1"/>
  <c r="BJ424" i="6"/>
  <c r="BC424" i="6"/>
  <c r="BC423" i="6"/>
  <c r="BJ423" i="6"/>
  <c r="AY426" i="6"/>
  <c r="AV426" i="6"/>
  <c r="AW426" i="6"/>
  <c r="AX426" i="6"/>
  <c r="AR427" i="6"/>
  <c r="AZ425" i="6"/>
  <c r="BA425" i="6" s="1"/>
  <c r="AZ426" i="6" l="1"/>
  <c r="BA426" i="6" s="1"/>
  <c r="BF426" i="6" s="1"/>
  <c r="BG426" i="6" s="1"/>
  <c r="BB425" i="6"/>
  <c r="BF425" i="6"/>
  <c r="BG425" i="6" s="1"/>
  <c r="BD425" i="6"/>
  <c r="BE425" i="6" s="1"/>
  <c r="AX427" i="6"/>
  <c r="AW427" i="6"/>
  <c r="AY427" i="6"/>
  <c r="AR428" i="6"/>
  <c r="AV427" i="6"/>
  <c r="BD426" i="6" l="1"/>
  <c r="BE426" i="6" s="1"/>
  <c r="BB426" i="6"/>
  <c r="AZ427" i="6"/>
  <c r="BA427" i="6" s="1"/>
  <c r="BB427" i="6" s="1"/>
  <c r="BC425" i="6"/>
  <c r="BJ425" i="6"/>
  <c r="AV428" i="6"/>
  <c r="AW428" i="6"/>
  <c r="AX428" i="6"/>
  <c r="AR429" i="6"/>
  <c r="AY428" i="6"/>
  <c r="BJ426" i="6"/>
  <c r="BC426" i="6"/>
  <c r="BD427" i="6" l="1"/>
  <c r="BE427" i="6" s="1"/>
  <c r="BF427" i="6"/>
  <c r="BG427" i="6" s="1"/>
  <c r="AZ428" i="6"/>
  <c r="BA428" i="6" s="1"/>
  <c r="BF428" i="6" s="1"/>
  <c r="BG428" i="6" s="1"/>
  <c r="AR430" i="6"/>
  <c r="AW429" i="6"/>
  <c r="AX429" i="6"/>
  <c r="AY429" i="6"/>
  <c r="AV429" i="6"/>
  <c r="BJ427" i="6"/>
  <c r="BC427" i="6"/>
  <c r="BB428" i="6" l="1"/>
  <c r="BC428" i="6" s="1"/>
  <c r="BD428" i="6"/>
  <c r="BE428" i="6" s="1"/>
  <c r="AZ429" i="6"/>
  <c r="BA429" i="6" s="1"/>
  <c r="AV430" i="6"/>
  <c r="AR431" i="6"/>
  <c r="AX430" i="6"/>
  <c r="AY430" i="6"/>
  <c r="AW430" i="6"/>
  <c r="BJ428" i="6"/>
  <c r="AZ430" i="6" l="1"/>
  <c r="BA430" i="6" s="1"/>
  <c r="AX431" i="6"/>
  <c r="AV431" i="6"/>
  <c r="AW431" i="6"/>
  <c r="AR432" i="6"/>
  <c r="AY431" i="6"/>
  <c r="BF429" i="6"/>
  <c r="BG429" i="6" s="1"/>
  <c r="BD429" i="6"/>
  <c r="BE429" i="6" s="1"/>
  <c r="BB429" i="6"/>
  <c r="AY432" i="6" l="1"/>
  <c r="AR433" i="6"/>
  <c r="AV432" i="6"/>
  <c r="AX432" i="6"/>
  <c r="AW432" i="6"/>
  <c r="AZ431" i="6"/>
  <c r="BA431" i="6" s="1"/>
  <c r="BC429" i="6"/>
  <c r="BJ429" i="6"/>
  <c r="BF430" i="6"/>
  <c r="BG430" i="6" s="1"/>
  <c r="BD430" i="6"/>
  <c r="BE430" i="6" s="1"/>
  <c r="BB430" i="6"/>
  <c r="AZ432" i="6" l="1"/>
  <c r="BA432" i="6" s="1"/>
  <c r="BF432" i="6" s="1"/>
  <c r="BG432" i="6" s="1"/>
  <c r="BB431" i="6"/>
  <c r="BD431" i="6"/>
  <c r="BE431" i="6" s="1"/>
  <c r="BF431" i="6"/>
  <c r="BG431" i="6" s="1"/>
  <c r="BJ430" i="6"/>
  <c r="BC430" i="6"/>
  <c r="AW433" i="6"/>
  <c r="AX433" i="6"/>
  <c r="AV433" i="6"/>
  <c r="AY433" i="6"/>
  <c r="AR434" i="6"/>
  <c r="BB432" i="6" l="1"/>
  <c r="BC432" i="6" s="1"/>
  <c r="BD432" i="6"/>
  <c r="BE432" i="6" s="1"/>
  <c r="AX434" i="6"/>
  <c r="AR435" i="6"/>
  <c r="AY434" i="6"/>
  <c r="AW434" i="6"/>
  <c r="AV434" i="6"/>
  <c r="AZ433" i="6"/>
  <c r="BA433" i="6" s="1"/>
  <c r="BJ431" i="6"/>
  <c r="BC431" i="6"/>
  <c r="BJ432" i="6" l="1"/>
  <c r="BD433" i="6"/>
  <c r="BE433" i="6" s="1"/>
  <c r="BB433" i="6"/>
  <c r="BF433" i="6"/>
  <c r="BG433" i="6" s="1"/>
  <c r="AR436" i="6"/>
  <c r="AW435" i="6"/>
  <c r="AY435" i="6"/>
  <c r="AX435" i="6"/>
  <c r="AV435" i="6"/>
  <c r="AZ434" i="6"/>
  <c r="BA434" i="6" s="1"/>
  <c r="AZ435" i="6" l="1"/>
  <c r="BA435" i="6" s="1"/>
  <c r="AX436" i="6"/>
  <c r="AW436" i="6"/>
  <c r="AR437" i="6"/>
  <c r="AY436" i="6"/>
  <c r="AV436" i="6"/>
  <c r="BC433" i="6"/>
  <c r="BJ433" i="6"/>
  <c r="BF434" i="6"/>
  <c r="BG434" i="6" s="1"/>
  <c r="BD434" i="6"/>
  <c r="BE434" i="6" s="1"/>
  <c r="BB434" i="6"/>
  <c r="AX437" i="6" l="1"/>
  <c r="AY437" i="6"/>
  <c r="AW437" i="6"/>
  <c r="AV437" i="6"/>
  <c r="AR438" i="6"/>
  <c r="BJ434" i="6"/>
  <c r="BC434" i="6"/>
  <c r="AZ436" i="6"/>
  <c r="BA436" i="6" s="1"/>
  <c r="BF435" i="6"/>
  <c r="BG435" i="6" s="1"/>
  <c r="BD435" i="6"/>
  <c r="BE435" i="6" s="1"/>
  <c r="BB435" i="6"/>
  <c r="BF436" i="6" l="1"/>
  <c r="BG436" i="6" s="1"/>
  <c r="BD436" i="6"/>
  <c r="BE436" i="6" s="1"/>
  <c r="BB436" i="6"/>
  <c r="AW438" i="6"/>
  <c r="AY438" i="6"/>
  <c r="AR439" i="6"/>
  <c r="AX438" i="6"/>
  <c r="AV438" i="6"/>
  <c r="BC435" i="6"/>
  <c r="BJ435" i="6"/>
  <c r="AZ437" i="6"/>
  <c r="BA437" i="6" s="1"/>
  <c r="AZ438" i="6" l="1"/>
  <c r="BA438" i="6" s="1"/>
  <c r="BF437" i="6"/>
  <c r="BG437" i="6" s="1"/>
  <c r="BB437" i="6"/>
  <c r="BD437" i="6"/>
  <c r="BE437" i="6" s="1"/>
  <c r="BJ436" i="6"/>
  <c r="BC436" i="6"/>
  <c r="AW439" i="6"/>
  <c r="AV439" i="6"/>
  <c r="AR440" i="6"/>
  <c r="AY439" i="6"/>
  <c r="AX439" i="6"/>
  <c r="AZ439" i="6" l="1"/>
  <c r="BA439" i="6" s="1"/>
  <c r="BC437" i="6"/>
  <c r="BJ437" i="6"/>
  <c r="AY440" i="6"/>
  <c r="AV440" i="6"/>
  <c r="AW440" i="6"/>
  <c r="AR441" i="6"/>
  <c r="AX440" i="6"/>
  <c r="BD438" i="6"/>
  <c r="BE438" i="6" s="1"/>
  <c r="BF438" i="6"/>
  <c r="BG438" i="6" s="1"/>
  <c r="BB438" i="6"/>
  <c r="AZ440" i="6" l="1"/>
  <c r="BA440" i="6" s="1"/>
  <c r="BD440" i="6" s="1"/>
  <c r="BE440" i="6" s="1"/>
  <c r="AV441" i="6"/>
  <c r="AX441" i="6"/>
  <c r="AW441" i="6"/>
  <c r="AR442" i="6"/>
  <c r="AY441" i="6"/>
  <c r="BJ438" i="6"/>
  <c r="BC438" i="6"/>
  <c r="BB439" i="6"/>
  <c r="BF439" i="6"/>
  <c r="BG439" i="6" s="1"/>
  <c r="BD439" i="6"/>
  <c r="BE439" i="6" s="1"/>
  <c r="BF440" i="6" l="1"/>
  <c r="BG440" i="6" s="1"/>
  <c r="BB440" i="6"/>
  <c r="AW442" i="6"/>
  <c r="AV442" i="6"/>
  <c r="AX442" i="6"/>
  <c r="AR443" i="6"/>
  <c r="AY442" i="6"/>
  <c r="AZ441" i="6"/>
  <c r="BA441" i="6" s="1"/>
  <c r="BC439" i="6"/>
  <c r="BJ439" i="6"/>
  <c r="BJ440" i="6"/>
  <c r="BC440" i="6"/>
  <c r="AR444" i="6" l="1"/>
  <c r="AY443" i="6"/>
  <c r="AX443" i="6"/>
  <c r="AW443" i="6"/>
  <c r="AV443" i="6"/>
  <c r="AZ442" i="6"/>
  <c r="BA442" i="6" s="1"/>
  <c r="BF441" i="6"/>
  <c r="BG441" i="6" s="1"/>
  <c r="BB441" i="6"/>
  <c r="BD441" i="6"/>
  <c r="BE441" i="6" s="1"/>
  <c r="BC441" i="6" l="1"/>
  <c r="BJ441" i="6"/>
  <c r="AZ443" i="6"/>
  <c r="BA443" i="6" s="1"/>
  <c r="BF442" i="6"/>
  <c r="BG442" i="6" s="1"/>
  <c r="BB442" i="6"/>
  <c r="BD442" i="6"/>
  <c r="BE442" i="6" s="1"/>
  <c r="AW444" i="6"/>
  <c r="AR445" i="6"/>
  <c r="AX444" i="6"/>
  <c r="AY444" i="6"/>
  <c r="AV444" i="6"/>
  <c r="AY445" i="6" l="1"/>
  <c r="AV445" i="6"/>
  <c r="AR446" i="6"/>
  <c r="AW445" i="6"/>
  <c r="AX445" i="6"/>
  <c r="BF443" i="6"/>
  <c r="BG443" i="6" s="1"/>
  <c r="BB443" i="6"/>
  <c r="BD443" i="6"/>
  <c r="BE443" i="6" s="1"/>
  <c r="BJ442" i="6"/>
  <c r="BC442" i="6"/>
  <c r="AZ444" i="6"/>
  <c r="BA444" i="6" s="1"/>
  <c r="AZ445" i="6" l="1"/>
  <c r="BA445" i="6" s="1"/>
  <c r="BD445" i="6" s="1"/>
  <c r="BE445" i="6" s="1"/>
  <c r="BC443" i="6"/>
  <c r="BJ443" i="6"/>
  <c r="BD444" i="6"/>
  <c r="BE444" i="6" s="1"/>
  <c r="BB444" i="6"/>
  <c r="BF444" i="6"/>
  <c r="BG444" i="6" s="1"/>
  <c r="AV446" i="6"/>
  <c r="AY446" i="6"/>
  <c r="AR447" i="6"/>
  <c r="AX446" i="6"/>
  <c r="AW446" i="6"/>
  <c r="AZ446" i="6" l="1"/>
  <c r="BA446" i="6" s="1"/>
  <c r="BB445" i="6"/>
  <c r="BC445" i="6" s="1"/>
  <c r="BF445" i="6"/>
  <c r="BG445" i="6" s="1"/>
  <c r="BC444" i="6"/>
  <c r="BJ444" i="6"/>
  <c r="BD446" i="6"/>
  <c r="BE446" i="6" s="1"/>
  <c r="BF446" i="6"/>
  <c r="BG446" i="6" s="1"/>
  <c r="BB446" i="6"/>
  <c r="AW447" i="6"/>
  <c r="AX447" i="6"/>
  <c r="AV447" i="6"/>
  <c r="AR448" i="6"/>
  <c r="AY447" i="6"/>
  <c r="AZ447" i="6" l="1"/>
  <c r="BA447" i="6" s="1"/>
  <c r="BD447" i="6" s="1"/>
  <c r="BE447" i="6" s="1"/>
  <c r="BJ445" i="6"/>
  <c r="BJ446" i="6"/>
  <c r="BC446" i="6"/>
  <c r="AW448" i="6"/>
  <c r="AR449" i="6"/>
  <c r="AX448" i="6"/>
  <c r="AY448" i="6"/>
  <c r="AV448" i="6"/>
  <c r="BF447" i="6" l="1"/>
  <c r="BG447" i="6" s="1"/>
  <c r="BB447" i="6"/>
  <c r="BJ447" i="6" s="1"/>
  <c r="AZ448" i="6"/>
  <c r="BA448" i="6" s="1"/>
  <c r="BD448" i="6" s="1"/>
  <c r="BE448" i="6" s="1"/>
  <c r="AW449" i="6"/>
  <c r="AY449" i="6"/>
  <c r="AR450" i="6"/>
  <c r="AV449" i="6"/>
  <c r="AX449" i="6"/>
  <c r="BC447" i="6" l="1"/>
  <c r="BF448" i="6"/>
  <c r="BG448" i="6" s="1"/>
  <c r="BB448" i="6"/>
  <c r="BC448" i="6" s="1"/>
  <c r="AZ449" i="6"/>
  <c r="BA449" i="6" s="1"/>
  <c r="BF449" i="6" s="1"/>
  <c r="BG449" i="6" s="1"/>
  <c r="AX450" i="6"/>
  <c r="AY450" i="6"/>
  <c r="AR451" i="6"/>
  <c r="AW450" i="6"/>
  <c r="AV450" i="6"/>
  <c r="BJ448" i="6" l="1"/>
  <c r="BB449" i="6"/>
  <c r="BC449" i="6" s="1"/>
  <c r="BD449" i="6"/>
  <c r="BE449" i="6" s="1"/>
  <c r="AY451" i="6"/>
  <c r="AW451" i="6"/>
  <c r="AR452" i="6"/>
  <c r="AX451" i="6"/>
  <c r="AV451" i="6"/>
  <c r="AZ450" i="6"/>
  <c r="BA450" i="6" s="1"/>
  <c r="BJ449" i="6" l="1"/>
  <c r="AZ451" i="6"/>
  <c r="BA451" i="6" s="1"/>
  <c r="BF451" i="6" s="1"/>
  <c r="BG451" i="6" s="1"/>
  <c r="BD450" i="6"/>
  <c r="BE450" i="6" s="1"/>
  <c r="BF450" i="6"/>
  <c r="BG450" i="6" s="1"/>
  <c r="BB450" i="6"/>
  <c r="AR453" i="6"/>
  <c r="AY452" i="6"/>
  <c r="AV452" i="6"/>
  <c r="AX452" i="6"/>
  <c r="AW452" i="6"/>
  <c r="BB451" i="6" l="1"/>
  <c r="BC451" i="6" s="1"/>
  <c r="BD451" i="6"/>
  <c r="BE451" i="6" s="1"/>
  <c r="AV453" i="6"/>
  <c r="AW453" i="6"/>
  <c r="AX453" i="6"/>
  <c r="AY453" i="6"/>
  <c r="AR454" i="6"/>
  <c r="BJ450" i="6"/>
  <c r="BC450" i="6"/>
  <c r="AZ452" i="6"/>
  <c r="BA452" i="6" s="1"/>
  <c r="BJ451" i="6" l="1"/>
  <c r="AY454" i="6"/>
  <c r="AV454" i="6"/>
  <c r="AR455" i="6"/>
  <c r="AW454" i="6"/>
  <c r="AX454" i="6"/>
  <c r="AZ454" i="6" s="1"/>
  <c r="BA454" i="6" s="1"/>
  <c r="AZ453" i="6"/>
  <c r="BA453" i="6" s="1"/>
  <c r="BD452" i="6"/>
  <c r="BE452" i="6" s="1"/>
  <c r="BB452" i="6"/>
  <c r="BF452" i="6"/>
  <c r="BG452" i="6" s="1"/>
  <c r="BC452" i="6" l="1"/>
  <c r="BJ452" i="6"/>
  <c r="BD453" i="6"/>
  <c r="BE453" i="6" s="1"/>
  <c r="BF453" i="6"/>
  <c r="BG453" i="6" s="1"/>
  <c r="BB453" i="6"/>
  <c r="AV455" i="6"/>
  <c r="AR456" i="6"/>
  <c r="AY455" i="6"/>
  <c r="AX455" i="6"/>
  <c r="AW455" i="6"/>
  <c r="BD454" i="6"/>
  <c r="BE454" i="6" s="1"/>
  <c r="BB454" i="6"/>
  <c r="BF454" i="6"/>
  <c r="BG454" i="6" s="1"/>
  <c r="AR457" i="6" l="1"/>
  <c r="AX456" i="6"/>
  <c r="AW456" i="6"/>
  <c r="AV456" i="6"/>
  <c r="AY456" i="6"/>
  <c r="BC453" i="6"/>
  <c r="BJ453" i="6"/>
  <c r="BJ454" i="6"/>
  <c r="BC454" i="6"/>
  <c r="AZ455" i="6"/>
  <c r="BA455" i="6" s="1"/>
  <c r="BD455" i="6" l="1"/>
  <c r="BE455" i="6" s="1"/>
  <c r="BF455" i="6"/>
  <c r="BG455" i="6" s="1"/>
  <c r="BB455" i="6"/>
  <c r="AZ456" i="6"/>
  <c r="BA456" i="6" s="1"/>
  <c r="AW457" i="6"/>
  <c r="AX457" i="6"/>
  <c r="AR458" i="6"/>
  <c r="AV457" i="6"/>
  <c r="AY457" i="6"/>
  <c r="AZ457" i="6" l="1"/>
  <c r="BA457" i="6" s="1"/>
  <c r="BB457" i="6" s="1"/>
  <c r="AY458" i="6"/>
  <c r="AW458" i="6"/>
  <c r="AV458" i="6"/>
  <c r="AR459" i="6"/>
  <c r="AX458" i="6"/>
  <c r="BD457" i="6"/>
  <c r="BE457" i="6" s="1"/>
  <c r="BF456" i="6"/>
  <c r="BG456" i="6" s="1"/>
  <c r="BD456" i="6"/>
  <c r="BE456" i="6" s="1"/>
  <c r="BB456" i="6"/>
  <c r="BC455" i="6"/>
  <c r="BJ455" i="6"/>
  <c r="BF457" i="6" l="1"/>
  <c r="BG457" i="6" s="1"/>
  <c r="AZ458" i="6"/>
  <c r="BA458" i="6" s="1"/>
  <c r="BF458" i="6" s="1"/>
  <c r="BG458" i="6" s="1"/>
  <c r="AV459" i="6"/>
  <c r="AR460" i="6"/>
  <c r="AY459" i="6"/>
  <c r="AW459" i="6"/>
  <c r="AX459" i="6"/>
  <c r="BC456" i="6"/>
  <c r="BJ456" i="6"/>
  <c r="BC457" i="6"/>
  <c r="BJ457" i="6"/>
  <c r="BB458" i="6" l="1"/>
  <c r="BJ458" i="6" s="1"/>
  <c r="BD458" i="6"/>
  <c r="BE458" i="6" s="1"/>
  <c r="AZ459" i="6"/>
  <c r="BA459" i="6" s="1"/>
  <c r="BF459" i="6" s="1"/>
  <c r="BG459" i="6" s="1"/>
  <c r="AX460" i="6"/>
  <c r="AV460" i="6"/>
  <c r="AW460" i="6"/>
  <c r="AR461" i="6"/>
  <c r="AY460" i="6"/>
  <c r="BB459" i="6" l="1"/>
  <c r="BD459" i="6"/>
  <c r="BE459" i="6" s="1"/>
  <c r="BC458" i="6"/>
  <c r="AZ460" i="6"/>
  <c r="BA460" i="6" s="1"/>
  <c r="BB460" i="6" s="1"/>
  <c r="BJ459" i="6"/>
  <c r="BC459" i="6"/>
  <c r="AW461" i="6"/>
  <c r="AX461" i="6"/>
  <c r="AY461" i="6"/>
  <c r="AV461" i="6"/>
  <c r="AR462" i="6"/>
  <c r="BF460" i="6" l="1"/>
  <c r="BG460" i="6" s="1"/>
  <c r="BD460" i="6"/>
  <c r="BE460" i="6" s="1"/>
  <c r="AZ461" i="6"/>
  <c r="BA461" i="6" s="1"/>
  <c r="AV462" i="6"/>
  <c r="AR463" i="6"/>
  <c r="AW462" i="6"/>
  <c r="AY462" i="6"/>
  <c r="AX462" i="6"/>
  <c r="BC460" i="6"/>
  <c r="BJ460" i="6"/>
  <c r="AZ462" i="6" l="1"/>
  <c r="BA462" i="6" s="1"/>
  <c r="BF462" i="6" s="1"/>
  <c r="BG462" i="6" s="1"/>
  <c r="AY463" i="6"/>
  <c r="AW463" i="6"/>
  <c r="AR464" i="6"/>
  <c r="AX463" i="6"/>
  <c r="AZ463" i="6" s="1"/>
  <c r="BA463" i="6" s="1"/>
  <c r="AV463" i="6"/>
  <c r="BB462" i="6"/>
  <c r="BF461" i="6"/>
  <c r="BG461" i="6" s="1"/>
  <c r="BB461" i="6"/>
  <c r="BD461" i="6"/>
  <c r="BE461" i="6" s="1"/>
  <c r="BD462" i="6" l="1"/>
  <c r="BE462" i="6" s="1"/>
  <c r="BJ462" i="6"/>
  <c r="BC462" i="6"/>
  <c r="BB463" i="6"/>
  <c r="BF463" i="6"/>
  <c r="BG463" i="6" s="1"/>
  <c r="BD463" i="6"/>
  <c r="BE463" i="6" s="1"/>
  <c r="AR465" i="6"/>
  <c r="AY464" i="6"/>
  <c r="AV464" i="6"/>
  <c r="AX464" i="6"/>
  <c r="AW464" i="6"/>
  <c r="BC461" i="6"/>
  <c r="BJ461" i="6"/>
  <c r="AW465" i="6" l="1"/>
  <c r="AX465" i="6"/>
  <c r="AY465" i="6"/>
  <c r="AR466" i="6"/>
  <c r="AV465" i="6"/>
  <c r="BC463" i="6"/>
  <c r="BJ463" i="6"/>
  <c r="AZ464" i="6"/>
  <c r="BA464" i="6" s="1"/>
  <c r="AZ465" i="6" l="1"/>
  <c r="BA465" i="6" s="1"/>
  <c r="BD465" i="6" s="1"/>
  <c r="BE465" i="6" s="1"/>
  <c r="BD464" i="6"/>
  <c r="BE464" i="6" s="1"/>
  <c r="BB464" i="6"/>
  <c r="BF464" i="6"/>
  <c r="BG464" i="6" s="1"/>
  <c r="AY466" i="6"/>
  <c r="AR467" i="6"/>
  <c r="AW466" i="6"/>
  <c r="AV466" i="6"/>
  <c r="AX466" i="6"/>
  <c r="BB465" i="6" l="1"/>
  <c r="BC465" i="6" s="1"/>
  <c r="BF465" i="6"/>
  <c r="BG465" i="6" s="1"/>
  <c r="AZ466" i="6"/>
  <c r="BA466" i="6" s="1"/>
  <c r="BD466" i="6" s="1"/>
  <c r="BE466" i="6" s="1"/>
  <c r="AV467" i="6"/>
  <c r="AY467" i="6"/>
  <c r="AR468" i="6"/>
  <c r="AX467" i="6"/>
  <c r="AW467" i="6"/>
  <c r="BC464" i="6"/>
  <c r="BJ464" i="6"/>
  <c r="BF466" i="6" l="1"/>
  <c r="BG466" i="6" s="1"/>
  <c r="BB466" i="6"/>
  <c r="AZ467" i="6"/>
  <c r="BA467" i="6" s="1"/>
  <c r="BB467" i="6" s="1"/>
  <c r="BJ465" i="6"/>
  <c r="AW468" i="6"/>
  <c r="AR469" i="6"/>
  <c r="AY468" i="6"/>
  <c r="AX468" i="6"/>
  <c r="AV468" i="6"/>
  <c r="BJ466" i="6"/>
  <c r="BC466" i="6"/>
  <c r="BD467" i="6" l="1"/>
  <c r="BE467" i="6" s="1"/>
  <c r="BF467" i="6"/>
  <c r="BG467" i="6" s="1"/>
  <c r="AZ468" i="6"/>
  <c r="BA468" i="6" s="1"/>
  <c r="AW469" i="6"/>
  <c r="AX469" i="6"/>
  <c r="AY469" i="6"/>
  <c r="AV469" i="6"/>
  <c r="AR470" i="6"/>
  <c r="BC467" i="6"/>
  <c r="BJ467" i="6"/>
  <c r="AZ469" i="6" l="1"/>
  <c r="BA469" i="6" s="1"/>
  <c r="AR471" i="6"/>
  <c r="AW470" i="6"/>
  <c r="AX470" i="6"/>
  <c r="AV470" i="6"/>
  <c r="AY470" i="6"/>
  <c r="BD468" i="6"/>
  <c r="BE468" i="6" s="1"/>
  <c r="BB468" i="6"/>
  <c r="BF468" i="6"/>
  <c r="BG468" i="6" s="1"/>
  <c r="BC468" i="6" l="1"/>
  <c r="BJ468" i="6"/>
  <c r="AZ470" i="6"/>
  <c r="BA470" i="6" s="1"/>
  <c r="AV471" i="6"/>
  <c r="AR472" i="6"/>
  <c r="AY471" i="6"/>
  <c r="AX471" i="6"/>
  <c r="AW471" i="6"/>
  <c r="BF469" i="6"/>
  <c r="BG469" i="6" s="1"/>
  <c r="BD469" i="6"/>
  <c r="BE469" i="6" s="1"/>
  <c r="BB469" i="6"/>
  <c r="AZ471" i="6" l="1"/>
  <c r="BA471" i="6" s="1"/>
  <c r="BC469" i="6"/>
  <c r="BJ469" i="6"/>
  <c r="BD470" i="6"/>
  <c r="BE470" i="6" s="1"/>
  <c r="BF470" i="6"/>
  <c r="BG470" i="6" s="1"/>
  <c r="BB470" i="6"/>
  <c r="AW472" i="6"/>
  <c r="AR473" i="6"/>
  <c r="AX472" i="6"/>
  <c r="AY472" i="6"/>
  <c r="AV472" i="6"/>
  <c r="AY473" i="6" l="1"/>
  <c r="AW473" i="6"/>
  <c r="AX473" i="6"/>
  <c r="AR474" i="6"/>
  <c r="AV473" i="6"/>
  <c r="BC470" i="6"/>
  <c r="BJ470" i="6"/>
  <c r="AZ472" i="6"/>
  <c r="BA472" i="6" s="1"/>
  <c r="BB471" i="6"/>
  <c r="BD471" i="6"/>
  <c r="BE471" i="6" s="1"/>
  <c r="BF471" i="6"/>
  <c r="BG471" i="6" s="1"/>
  <c r="AZ473" i="6" l="1"/>
  <c r="BA473" i="6" s="1"/>
  <c r="BD473" i="6" s="1"/>
  <c r="BE473" i="6" s="1"/>
  <c r="BB472" i="6"/>
  <c r="BF472" i="6"/>
  <c r="BG472" i="6" s="1"/>
  <c r="BD472" i="6"/>
  <c r="BE472" i="6" s="1"/>
  <c r="AW474" i="6"/>
  <c r="AV474" i="6"/>
  <c r="AX474" i="6"/>
  <c r="AR475" i="6"/>
  <c r="AY474" i="6"/>
  <c r="BC471" i="6"/>
  <c r="BJ471" i="6"/>
  <c r="BF473" i="6" l="1"/>
  <c r="BG473" i="6" s="1"/>
  <c r="BB473" i="6"/>
  <c r="BJ473" i="6" s="1"/>
  <c r="AV475" i="6"/>
  <c r="AR476" i="6"/>
  <c r="AY475" i="6"/>
  <c r="AW475" i="6"/>
  <c r="AX475" i="6"/>
  <c r="AZ474" i="6"/>
  <c r="BA474" i="6" s="1"/>
  <c r="BC472" i="6"/>
  <c r="BJ472" i="6"/>
  <c r="BC473" i="6" l="1"/>
  <c r="AZ475" i="6"/>
  <c r="BA475" i="6" s="1"/>
  <c r="BB475" i="6" s="1"/>
  <c r="AY476" i="6"/>
  <c r="AV476" i="6"/>
  <c r="AW476" i="6"/>
  <c r="AR477" i="6"/>
  <c r="AX476" i="6"/>
  <c r="BF474" i="6"/>
  <c r="BG474" i="6" s="1"/>
  <c r="BD474" i="6"/>
  <c r="BE474" i="6" s="1"/>
  <c r="BB474" i="6"/>
  <c r="BD475" i="6" l="1"/>
  <c r="BE475" i="6" s="1"/>
  <c r="BF475" i="6"/>
  <c r="BG475" i="6" s="1"/>
  <c r="AZ476" i="6"/>
  <c r="BA476" i="6" s="1"/>
  <c r="BD476" i="6" s="1"/>
  <c r="BE476" i="6" s="1"/>
  <c r="AW477" i="6"/>
  <c r="AX477" i="6"/>
  <c r="AV477" i="6"/>
  <c r="AY477" i="6"/>
  <c r="AR478" i="6"/>
  <c r="BJ474" i="6"/>
  <c r="BC474" i="6"/>
  <c r="BJ475" i="6"/>
  <c r="BC475" i="6"/>
  <c r="BF476" i="6" l="1"/>
  <c r="BG476" i="6" s="1"/>
  <c r="BB476" i="6"/>
  <c r="BJ476" i="6" s="1"/>
  <c r="AY478" i="6"/>
  <c r="AR479" i="6"/>
  <c r="AX478" i="6"/>
  <c r="AW478" i="6"/>
  <c r="AV478" i="6"/>
  <c r="AZ477" i="6"/>
  <c r="BA477" i="6" s="1"/>
  <c r="BC476" i="6" l="1"/>
  <c r="AZ478" i="6"/>
  <c r="BA478" i="6" s="1"/>
  <c r="BB478" i="6" s="1"/>
  <c r="BF477" i="6"/>
  <c r="BG477" i="6" s="1"/>
  <c r="BB477" i="6"/>
  <c r="BD477" i="6"/>
  <c r="BE477" i="6" s="1"/>
  <c r="AX479" i="6"/>
  <c r="AV479" i="6"/>
  <c r="AR480" i="6"/>
  <c r="AW479" i="6"/>
  <c r="AY479" i="6"/>
  <c r="AZ479" i="6" l="1"/>
  <c r="BA479" i="6" s="1"/>
  <c r="BF479" i="6" s="1"/>
  <c r="BG479" i="6" s="1"/>
  <c r="BF478" i="6"/>
  <c r="BG478" i="6" s="1"/>
  <c r="BD478" i="6"/>
  <c r="BE478" i="6" s="1"/>
  <c r="BD479" i="6"/>
  <c r="BE479" i="6" s="1"/>
  <c r="BB479" i="6"/>
  <c r="BC477" i="6"/>
  <c r="BJ477" i="6"/>
  <c r="AV480" i="6"/>
  <c r="AW480" i="6"/>
  <c r="AR481" i="6"/>
  <c r="AY480" i="6"/>
  <c r="AX480" i="6"/>
  <c r="BJ478" i="6"/>
  <c r="BC478" i="6"/>
  <c r="AZ480" i="6" l="1"/>
  <c r="BA480" i="6" s="1"/>
  <c r="BF480" i="6" s="1"/>
  <c r="BG480" i="6" s="1"/>
  <c r="AW481" i="6"/>
  <c r="AX481" i="6"/>
  <c r="AY481" i="6"/>
  <c r="AR482" i="6"/>
  <c r="AV481" i="6"/>
  <c r="BC479" i="6"/>
  <c r="BJ479" i="6"/>
  <c r="BB480" i="6" l="1"/>
  <c r="BC480" i="6" s="1"/>
  <c r="BD480" i="6"/>
  <c r="BE480" i="6" s="1"/>
  <c r="AZ481" i="6"/>
  <c r="BA481" i="6" s="1"/>
  <c r="BF481" i="6" s="1"/>
  <c r="BG481" i="6" s="1"/>
  <c r="AY482" i="6"/>
  <c r="AW482" i="6"/>
  <c r="AR483" i="6"/>
  <c r="AV482" i="6"/>
  <c r="AX482" i="6"/>
  <c r="AZ482" i="6" s="1"/>
  <c r="BA482" i="6" s="1"/>
  <c r="BJ480" i="6"/>
  <c r="BB481" i="6" l="1"/>
  <c r="BC481" i="6" s="1"/>
  <c r="BD481" i="6"/>
  <c r="BE481" i="6" s="1"/>
  <c r="BB482" i="6"/>
  <c r="BF482" i="6"/>
  <c r="BG482" i="6" s="1"/>
  <c r="BD482" i="6"/>
  <c r="BE482" i="6" s="1"/>
  <c r="AR484" i="6"/>
  <c r="AV483" i="6"/>
  <c r="AY483" i="6"/>
  <c r="AW483" i="6"/>
  <c r="AX483" i="6"/>
  <c r="BJ481" i="6" l="1"/>
  <c r="AR485" i="6"/>
  <c r="AY484" i="6"/>
  <c r="AX484" i="6"/>
  <c r="AV484" i="6"/>
  <c r="AW484" i="6"/>
  <c r="AZ483" i="6"/>
  <c r="BA483" i="6" s="1"/>
  <c r="BJ482" i="6"/>
  <c r="BC482" i="6"/>
  <c r="AZ484" i="6" l="1"/>
  <c r="BA484" i="6" s="1"/>
  <c r="BF483" i="6"/>
  <c r="BG483" i="6" s="1"/>
  <c r="BD483" i="6"/>
  <c r="BE483" i="6" s="1"/>
  <c r="BB483" i="6"/>
  <c r="AY485" i="6"/>
  <c r="AW485" i="6"/>
  <c r="AX485" i="6"/>
  <c r="AV485" i="6"/>
  <c r="AR486" i="6"/>
  <c r="AZ485" i="6" l="1"/>
  <c r="BA485" i="6" s="1"/>
  <c r="BC483" i="6"/>
  <c r="BJ483" i="6"/>
  <c r="AX486" i="6"/>
  <c r="AY486" i="6"/>
  <c r="AR487" i="6"/>
  <c r="AW486" i="6"/>
  <c r="AV486" i="6"/>
  <c r="BD484" i="6"/>
  <c r="BE484" i="6" s="1"/>
  <c r="BB484" i="6"/>
  <c r="BF484" i="6"/>
  <c r="BG484" i="6" s="1"/>
  <c r="AX487" i="6" l="1"/>
  <c r="AV487" i="6"/>
  <c r="AR488" i="6"/>
  <c r="AY487" i="6"/>
  <c r="AW487" i="6"/>
  <c r="AZ486" i="6"/>
  <c r="BA486" i="6" s="1"/>
  <c r="BJ484" i="6"/>
  <c r="BC484" i="6"/>
  <c r="BF485" i="6"/>
  <c r="BG485" i="6" s="1"/>
  <c r="BB485" i="6"/>
  <c r="BD485" i="6"/>
  <c r="BE485" i="6" s="1"/>
  <c r="AV488" i="6" l="1"/>
  <c r="AX488" i="6"/>
  <c r="AW488" i="6"/>
  <c r="AR489" i="6"/>
  <c r="AY488" i="6"/>
  <c r="BB486" i="6"/>
  <c r="BD486" i="6"/>
  <c r="BE486" i="6" s="1"/>
  <c r="BF486" i="6"/>
  <c r="BG486" i="6" s="1"/>
  <c r="BJ485" i="6"/>
  <c r="BC485" i="6"/>
  <c r="AZ487" i="6"/>
  <c r="BA487" i="6" s="1"/>
  <c r="BJ486" i="6" l="1"/>
  <c r="BC486" i="6"/>
  <c r="BB487" i="6"/>
  <c r="BF487" i="6"/>
  <c r="BG487" i="6" s="1"/>
  <c r="BD487" i="6"/>
  <c r="BE487" i="6" s="1"/>
  <c r="AV489" i="6"/>
  <c r="AW489" i="6"/>
  <c r="AX489" i="6"/>
  <c r="AY489" i="6"/>
  <c r="AR490" i="6"/>
  <c r="AZ488" i="6"/>
  <c r="BA488" i="6" s="1"/>
  <c r="AZ489" i="6" l="1"/>
  <c r="BA489" i="6" s="1"/>
  <c r="BF489" i="6" s="1"/>
  <c r="BG489" i="6" s="1"/>
  <c r="BD488" i="6"/>
  <c r="BE488" i="6" s="1"/>
  <c r="BB488" i="6"/>
  <c r="BF488" i="6"/>
  <c r="BG488" i="6" s="1"/>
  <c r="BC487" i="6"/>
  <c r="BJ487" i="6"/>
  <c r="AV490" i="6"/>
  <c r="AX490" i="6"/>
  <c r="AR491" i="6"/>
  <c r="AW490" i="6"/>
  <c r="AY490" i="6"/>
  <c r="BD489" i="6" l="1"/>
  <c r="BE489" i="6" s="1"/>
  <c r="BB489" i="6"/>
  <c r="BC489" i="6" s="1"/>
  <c r="BJ488" i="6"/>
  <c r="BC488" i="6"/>
  <c r="AW491" i="6"/>
  <c r="AX491" i="6"/>
  <c r="AV491" i="6"/>
  <c r="AR492" i="6"/>
  <c r="AY491" i="6"/>
  <c r="BJ489" i="6"/>
  <c r="AZ490" i="6"/>
  <c r="BA490" i="6" s="1"/>
  <c r="AZ491" i="6" l="1"/>
  <c r="BA491" i="6" s="1"/>
  <c r="AR493" i="6"/>
  <c r="AY492" i="6"/>
  <c r="AW492" i="6"/>
  <c r="AX492" i="6"/>
  <c r="AZ492" i="6" s="1"/>
  <c r="BA492" i="6" s="1"/>
  <c r="AV492" i="6"/>
  <c r="BF490" i="6"/>
  <c r="BG490" i="6" s="1"/>
  <c r="BD490" i="6"/>
  <c r="BE490" i="6" s="1"/>
  <c r="BB490" i="6"/>
  <c r="BF492" i="6" l="1"/>
  <c r="BG492" i="6" s="1"/>
  <c r="BD492" i="6"/>
  <c r="BE492" i="6" s="1"/>
  <c r="BB492" i="6"/>
  <c r="AY493" i="6"/>
  <c r="AV493" i="6"/>
  <c r="AR494" i="6"/>
  <c r="AW493" i="6"/>
  <c r="AX493" i="6"/>
  <c r="AZ493" i="6" s="1"/>
  <c r="BA493" i="6" s="1"/>
  <c r="BJ490" i="6"/>
  <c r="BC490" i="6"/>
  <c r="BB491" i="6"/>
  <c r="BF491" i="6"/>
  <c r="BG491" i="6" s="1"/>
  <c r="BD491" i="6"/>
  <c r="BE491" i="6" s="1"/>
  <c r="BF493" i="6" l="1"/>
  <c r="BG493" i="6" s="1"/>
  <c r="BD493" i="6"/>
  <c r="BE493" i="6" s="1"/>
  <c r="BB493" i="6"/>
  <c r="AV494" i="6"/>
  <c r="AY494" i="6"/>
  <c r="AR495" i="6"/>
  <c r="AX494" i="6"/>
  <c r="AW494" i="6"/>
  <c r="BC491" i="6"/>
  <c r="BJ491" i="6"/>
  <c r="BJ492" i="6"/>
  <c r="BC492" i="6"/>
  <c r="AZ494" i="6" l="1"/>
  <c r="BA494" i="6" s="1"/>
  <c r="AY495" i="6"/>
  <c r="AW495" i="6"/>
  <c r="AV495" i="6"/>
  <c r="AX495" i="6"/>
  <c r="AZ495" i="6" s="1"/>
  <c r="BA495" i="6" s="1"/>
  <c r="AR496" i="6"/>
  <c r="BC493" i="6"/>
  <c r="BJ493" i="6"/>
  <c r="BB495" i="6" l="1"/>
  <c r="BD495" i="6"/>
  <c r="BE495" i="6" s="1"/>
  <c r="BF495" i="6"/>
  <c r="BG495" i="6" s="1"/>
  <c r="AY496" i="6"/>
  <c r="AX496" i="6"/>
  <c r="AV496" i="6"/>
  <c r="AW496" i="6"/>
  <c r="AR497" i="6"/>
  <c r="BD494" i="6"/>
  <c r="BE494" i="6" s="1"/>
  <c r="BF494" i="6"/>
  <c r="BG494" i="6" s="1"/>
  <c r="BB494" i="6"/>
  <c r="AZ496" i="6" l="1"/>
  <c r="BA496" i="6" s="1"/>
  <c r="BB496" i="6" s="1"/>
  <c r="AV497" i="6"/>
  <c r="AX497" i="6"/>
  <c r="AW497" i="6"/>
  <c r="AR498" i="6"/>
  <c r="AY497" i="6"/>
  <c r="BJ494" i="6"/>
  <c r="BC494" i="6"/>
  <c r="BC495" i="6"/>
  <c r="BJ495" i="6"/>
  <c r="BD496" i="6" l="1"/>
  <c r="BE496" i="6" s="1"/>
  <c r="BF496" i="6"/>
  <c r="BG496" i="6" s="1"/>
  <c r="AY498" i="6"/>
  <c r="AR499" i="6"/>
  <c r="AV498" i="6"/>
  <c r="AX498" i="6"/>
  <c r="AZ498" i="6" s="1"/>
  <c r="BA498" i="6" s="1"/>
  <c r="AW498" i="6"/>
  <c r="AZ497" i="6"/>
  <c r="BA497" i="6" s="1"/>
  <c r="BC496" i="6"/>
  <c r="BJ496" i="6"/>
  <c r="BB498" i="6" l="1"/>
  <c r="BF498" i="6"/>
  <c r="BG498" i="6" s="1"/>
  <c r="BD498" i="6"/>
  <c r="BE498" i="6" s="1"/>
  <c r="BF497" i="6"/>
  <c r="BG497" i="6" s="1"/>
  <c r="BB497" i="6"/>
  <c r="BD497" i="6"/>
  <c r="BE497" i="6" s="1"/>
  <c r="AR500" i="6"/>
  <c r="AY499" i="6"/>
  <c r="AW499" i="6"/>
  <c r="AX499" i="6"/>
  <c r="AV499" i="6"/>
  <c r="AV500" i="6" l="1"/>
  <c r="AW500" i="6"/>
  <c r="AR501" i="6"/>
  <c r="AY500" i="6"/>
  <c r="AX500" i="6"/>
  <c r="BJ497" i="6"/>
  <c r="BC497" i="6"/>
  <c r="AZ499" i="6"/>
  <c r="BA499" i="6" s="1"/>
  <c r="BJ498" i="6"/>
  <c r="BC498" i="6"/>
  <c r="AZ500" i="6" l="1"/>
  <c r="BA500" i="6" s="1"/>
  <c r="BB500" i="6" s="1"/>
  <c r="BF499" i="6"/>
  <c r="BG499" i="6" s="1"/>
  <c r="BB499" i="6"/>
  <c r="BD499" i="6"/>
  <c r="BE499" i="6" s="1"/>
  <c r="AW501" i="6"/>
  <c r="AX501" i="6"/>
  <c r="AV501" i="6"/>
  <c r="AR502" i="6"/>
  <c r="AY501" i="6"/>
  <c r="BF500" i="6" l="1"/>
  <c r="BG500" i="6" s="1"/>
  <c r="BD500" i="6"/>
  <c r="BE500" i="6" s="1"/>
  <c r="AZ501" i="6"/>
  <c r="BA501" i="6" s="1"/>
  <c r="BF501" i="6" s="1"/>
  <c r="BG501" i="6" s="1"/>
  <c r="BC500" i="6"/>
  <c r="BJ500" i="6"/>
  <c r="AW502" i="6"/>
  <c r="AX502" i="6"/>
  <c r="AV502" i="6"/>
  <c r="AY502" i="6"/>
  <c r="AR503" i="6"/>
  <c r="BC499" i="6"/>
  <c r="BJ499" i="6"/>
  <c r="BD501" i="6" l="1"/>
  <c r="BE501" i="6" s="1"/>
  <c r="BB501" i="6"/>
  <c r="BC501" i="6" s="1"/>
  <c r="AZ502" i="6"/>
  <c r="BA502" i="6" s="1"/>
  <c r="BF502" i="6" s="1"/>
  <c r="BG502" i="6" s="1"/>
  <c r="AR504" i="6"/>
  <c r="AY503" i="6"/>
  <c r="AV503" i="6"/>
  <c r="AX503" i="6"/>
  <c r="AW503" i="6"/>
  <c r="BJ501" i="6" l="1"/>
  <c r="BB502" i="6"/>
  <c r="BD502" i="6"/>
  <c r="BE502" i="6" s="1"/>
  <c r="AZ503" i="6"/>
  <c r="BA503" i="6" s="1"/>
  <c r="AR505" i="6"/>
  <c r="AX504" i="6"/>
  <c r="AW504" i="6"/>
  <c r="AY504" i="6"/>
  <c r="AV504" i="6"/>
  <c r="BJ502" i="6"/>
  <c r="BC502" i="6"/>
  <c r="AZ504" i="6" l="1"/>
  <c r="BA504" i="6" s="1"/>
  <c r="AW505" i="6"/>
  <c r="AY505" i="6"/>
  <c r="AV505" i="6"/>
  <c r="AX505" i="6"/>
  <c r="AR506" i="6"/>
  <c r="BB503" i="6"/>
  <c r="BF503" i="6"/>
  <c r="BG503" i="6" s="1"/>
  <c r="BD503" i="6"/>
  <c r="BE503" i="6" s="1"/>
  <c r="AZ505" i="6" l="1"/>
  <c r="BA505" i="6" s="1"/>
  <c r="BD505" i="6" s="1"/>
  <c r="BE505" i="6" s="1"/>
  <c r="BJ503" i="6"/>
  <c r="BC503" i="6"/>
  <c r="AX506" i="6"/>
  <c r="AR507" i="6"/>
  <c r="AW506" i="6"/>
  <c r="AY506" i="6"/>
  <c r="AV506" i="6"/>
  <c r="BF505" i="6"/>
  <c r="BG505" i="6" s="1"/>
  <c r="BD504" i="6"/>
  <c r="BE504" i="6" s="1"/>
  <c r="BF504" i="6"/>
  <c r="BG504" i="6" s="1"/>
  <c r="BB504" i="6"/>
  <c r="BB505" i="6" l="1"/>
  <c r="AZ506" i="6"/>
  <c r="BA506" i="6" s="1"/>
  <c r="BC504" i="6"/>
  <c r="BJ504" i="6"/>
  <c r="AR508" i="6"/>
  <c r="AY507" i="6"/>
  <c r="AV507" i="6"/>
  <c r="AW507" i="6"/>
  <c r="AX507" i="6"/>
  <c r="BC505" i="6"/>
  <c r="BJ505" i="6"/>
  <c r="AZ507" i="6" l="1"/>
  <c r="BA507" i="6" s="1"/>
  <c r="BF507" i="6" s="1"/>
  <c r="BG507" i="6" s="1"/>
  <c r="AX508" i="6"/>
  <c r="AY508" i="6"/>
  <c r="AV508" i="6"/>
  <c r="AW508" i="6"/>
  <c r="AR509" i="6"/>
  <c r="BD506" i="6"/>
  <c r="BE506" i="6" s="1"/>
  <c r="BF506" i="6"/>
  <c r="BG506" i="6" s="1"/>
  <c r="BB506" i="6"/>
  <c r="BD507" i="6" l="1"/>
  <c r="BE507" i="6" s="1"/>
  <c r="BB507" i="6"/>
  <c r="AZ508" i="6"/>
  <c r="BA508" i="6" s="1"/>
  <c r="BC506" i="6"/>
  <c r="BJ506" i="6"/>
  <c r="BJ507" i="6"/>
  <c r="BC507" i="6"/>
  <c r="AY509" i="6"/>
  <c r="AW509" i="6"/>
  <c r="AV509" i="6"/>
  <c r="AR510" i="6"/>
  <c r="AX509" i="6"/>
  <c r="AZ509" i="6" l="1"/>
  <c r="BA509" i="6" s="1"/>
  <c r="AW510" i="6"/>
  <c r="AY510" i="6"/>
  <c r="AX510" i="6"/>
  <c r="AV510" i="6"/>
  <c r="AR511" i="6"/>
  <c r="BF508" i="6"/>
  <c r="BG508" i="6" s="1"/>
  <c r="BD508" i="6"/>
  <c r="BE508" i="6" s="1"/>
  <c r="BB508" i="6"/>
  <c r="AZ510" i="6" l="1"/>
  <c r="BA510" i="6" s="1"/>
  <c r="BB510" i="6" s="1"/>
  <c r="AY511" i="6"/>
  <c r="AW511" i="6"/>
  <c r="AR512" i="6"/>
  <c r="AV511" i="6"/>
  <c r="AX511" i="6"/>
  <c r="AZ511" i="6" s="1"/>
  <c r="BA511" i="6" s="1"/>
  <c r="BJ508" i="6"/>
  <c r="BC508" i="6"/>
  <c r="BD509" i="6"/>
  <c r="BE509" i="6" s="1"/>
  <c r="BB509" i="6"/>
  <c r="BF509" i="6"/>
  <c r="BG509" i="6" s="1"/>
  <c r="BF510" i="6" l="1"/>
  <c r="BG510" i="6" s="1"/>
  <c r="BD510" i="6"/>
  <c r="BE510" i="6" s="1"/>
  <c r="BD511" i="6"/>
  <c r="BE511" i="6" s="1"/>
  <c r="BF511" i="6"/>
  <c r="BG511" i="6" s="1"/>
  <c r="BB511" i="6"/>
  <c r="BC509" i="6"/>
  <c r="BJ509" i="6"/>
  <c r="AX512" i="6"/>
  <c r="AY512" i="6"/>
  <c r="AW512" i="6"/>
  <c r="AR513" i="6"/>
  <c r="AV512" i="6"/>
  <c r="BC510" i="6"/>
  <c r="BJ510" i="6"/>
  <c r="AZ512" i="6" l="1"/>
  <c r="BA512" i="6" s="1"/>
  <c r="BJ511" i="6"/>
  <c r="BC511" i="6"/>
  <c r="AW513" i="6"/>
  <c r="AR514" i="6"/>
  <c r="AY513" i="6"/>
  <c r="AX513" i="6"/>
  <c r="AV513" i="6"/>
  <c r="AZ513" i="6" l="1"/>
  <c r="BA513" i="6" s="1"/>
  <c r="AV514" i="6"/>
  <c r="AX514" i="6"/>
  <c r="AR515" i="6"/>
  <c r="AW514" i="6"/>
  <c r="AY514" i="6"/>
  <c r="BF512" i="6"/>
  <c r="BG512" i="6" s="1"/>
  <c r="BD512" i="6"/>
  <c r="BE512" i="6" s="1"/>
  <c r="BB512" i="6"/>
  <c r="AX515" i="6" l="1"/>
  <c r="AV515" i="6"/>
  <c r="AY515" i="6"/>
  <c r="AR516" i="6"/>
  <c r="AW515" i="6"/>
  <c r="AZ514" i="6"/>
  <c r="BA514" i="6" s="1"/>
  <c r="BJ512" i="6"/>
  <c r="BC512" i="6"/>
  <c r="BD513" i="6"/>
  <c r="BE513" i="6" s="1"/>
  <c r="BF513" i="6"/>
  <c r="BG513" i="6" s="1"/>
  <c r="BB513" i="6"/>
  <c r="BD514" i="6" l="1"/>
  <c r="BE514" i="6" s="1"/>
  <c r="BB514" i="6"/>
  <c r="BF514" i="6"/>
  <c r="BG514" i="6" s="1"/>
  <c r="AW516" i="6"/>
  <c r="AR517" i="6"/>
  <c r="AX516" i="6"/>
  <c r="AY516" i="6"/>
  <c r="AV516" i="6"/>
  <c r="BJ513" i="6"/>
  <c r="BC513" i="6"/>
  <c r="AZ515" i="6"/>
  <c r="BA515" i="6" s="1"/>
  <c r="AZ516" i="6" l="1"/>
  <c r="BA516" i="6" s="1"/>
  <c r="BF516" i="6" s="1"/>
  <c r="BG516" i="6" s="1"/>
  <c r="AY517" i="6"/>
  <c r="AW517" i="6"/>
  <c r="AR518" i="6"/>
  <c r="AV517" i="6"/>
  <c r="AX517" i="6"/>
  <c r="AZ517" i="6" s="1"/>
  <c r="BA517" i="6" s="1"/>
  <c r="BD515" i="6"/>
  <c r="BE515" i="6" s="1"/>
  <c r="BF515" i="6"/>
  <c r="BG515" i="6" s="1"/>
  <c r="BB515" i="6"/>
  <c r="BJ514" i="6"/>
  <c r="BC514" i="6"/>
  <c r="BD516" i="6" l="1"/>
  <c r="BE516" i="6" s="1"/>
  <c r="BB516" i="6"/>
  <c r="BC515" i="6"/>
  <c r="BJ515" i="6"/>
  <c r="BF517" i="6"/>
  <c r="BG517" i="6" s="1"/>
  <c r="BB517" i="6"/>
  <c r="BD517" i="6"/>
  <c r="BE517" i="6" s="1"/>
  <c r="AR519" i="6"/>
  <c r="AW518" i="6"/>
  <c r="AV518" i="6"/>
  <c r="AY518" i="6"/>
  <c r="AX518" i="6"/>
  <c r="BC516" i="6"/>
  <c r="BJ516" i="6"/>
  <c r="AZ518" i="6" l="1"/>
  <c r="BA518" i="6" s="1"/>
  <c r="BD518" i="6" s="1"/>
  <c r="BE518" i="6" s="1"/>
  <c r="AW519" i="6"/>
  <c r="AR520" i="6"/>
  <c r="AY519" i="6"/>
  <c r="AX519" i="6"/>
  <c r="AV519" i="6"/>
  <c r="BC517" i="6"/>
  <c r="BJ517" i="6"/>
  <c r="BB518" i="6"/>
  <c r="BF518" i="6"/>
  <c r="BG518" i="6" s="1"/>
  <c r="AZ519" i="6" l="1"/>
  <c r="BA519" i="6" s="1"/>
  <c r="BD519" i="6" s="1"/>
  <c r="BE519" i="6" s="1"/>
  <c r="BC518" i="6"/>
  <c r="BJ518" i="6"/>
  <c r="AW520" i="6"/>
  <c r="AR521" i="6"/>
  <c r="AV520" i="6"/>
  <c r="AX520" i="6"/>
  <c r="AY520" i="6"/>
  <c r="BF519" i="6" l="1"/>
  <c r="BG519" i="6" s="1"/>
  <c r="BB519" i="6"/>
  <c r="BJ519" i="6" s="1"/>
  <c r="AY521" i="6"/>
  <c r="AW521" i="6"/>
  <c r="AR522" i="6"/>
  <c r="AV521" i="6"/>
  <c r="AX521" i="6"/>
  <c r="AZ521" i="6" s="1"/>
  <c r="BA521" i="6" s="1"/>
  <c r="BC519" i="6"/>
  <c r="AZ520" i="6"/>
  <c r="BA520" i="6" s="1"/>
  <c r="BF520" i="6" l="1"/>
  <c r="BG520" i="6" s="1"/>
  <c r="BB520" i="6"/>
  <c r="BD520" i="6"/>
  <c r="BE520" i="6" s="1"/>
  <c r="BF521" i="6"/>
  <c r="BG521" i="6" s="1"/>
  <c r="BB521" i="6"/>
  <c r="BD521" i="6"/>
  <c r="BE521" i="6" s="1"/>
  <c r="AV522" i="6"/>
  <c r="AY522" i="6"/>
  <c r="AX522" i="6"/>
  <c r="AR523" i="6"/>
  <c r="AW522" i="6"/>
  <c r="BC521" i="6" l="1"/>
  <c r="BJ521" i="6"/>
  <c r="AX523" i="6"/>
  <c r="AR524" i="6"/>
  <c r="AY523" i="6"/>
  <c r="AV523" i="6"/>
  <c r="AW523" i="6"/>
  <c r="BC520" i="6"/>
  <c r="BJ520" i="6"/>
  <c r="AZ522" i="6"/>
  <c r="BA522" i="6" s="1"/>
  <c r="AW524" i="6" l="1"/>
  <c r="AY524" i="6"/>
  <c r="AV524" i="6"/>
  <c r="AR525" i="6"/>
  <c r="AX524" i="6"/>
  <c r="AZ524" i="6" s="1"/>
  <c r="BA524" i="6" s="1"/>
  <c r="AZ523" i="6"/>
  <c r="BA523" i="6" s="1"/>
  <c r="BB522" i="6"/>
  <c r="BD522" i="6"/>
  <c r="BE522" i="6" s="1"/>
  <c r="BF522" i="6"/>
  <c r="BG522" i="6" s="1"/>
  <c r="BC522" i="6" l="1"/>
  <c r="BJ522" i="6"/>
  <c r="BB524" i="6"/>
  <c r="BF524" i="6"/>
  <c r="BG524" i="6" s="1"/>
  <c r="BD524" i="6"/>
  <c r="BE524" i="6" s="1"/>
  <c r="AX525" i="6"/>
  <c r="AY525" i="6"/>
  <c r="AW525" i="6"/>
  <c r="AV525" i="6"/>
  <c r="AR526" i="6"/>
  <c r="BD523" i="6"/>
  <c r="BE523" i="6" s="1"/>
  <c r="BF523" i="6"/>
  <c r="BG523" i="6" s="1"/>
  <c r="BB523" i="6"/>
  <c r="AZ525" i="6" l="1"/>
  <c r="BA525" i="6" s="1"/>
  <c r="BD525" i="6" s="1"/>
  <c r="BE525" i="6" s="1"/>
  <c r="BC523" i="6"/>
  <c r="BJ523" i="6"/>
  <c r="BJ524" i="6"/>
  <c r="BC524" i="6"/>
  <c r="AV526" i="6"/>
  <c r="AX526" i="6"/>
  <c r="AY526" i="6"/>
  <c r="AR527" i="6"/>
  <c r="AW526" i="6"/>
  <c r="BF525" i="6" l="1"/>
  <c r="BG525" i="6" s="1"/>
  <c r="BB525" i="6"/>
  <c r="BC525" i="6" s="1"/>
  <c r="AV527" i="6"/>
  <c r="AW527" i="6"/>
  <c r="AY527" i="6"/>
  <c r="AR528" i="6"/>
  <c r="AX527" i="6"/>
  <c r="BJ525" i="6"/>
  <c r="AZ526" i="6"/>
  <c r="BA526" i="6" s="1"/>
  <c r="AZ527" i="6" l="1"/>
  <c r="BA527" i="6" s="1"/>
  <c r="BD527" i="6" s="1"/>
  <c r="BE527" i="6" s="1"/>
  <c r="BB526" i="6"/>
  <c r="BD526" i="6"/>
  <c r="BE526" i="6" s="1"/>
  <c r="BF526" i="6"/>
  <c r="BG526" i="6" s="1"/>
  <c r="AX528" i="6"/>
  <c r="AY528" i="6"/>
  <c r="AW528" i="6"/>
  <c r="AV528" i="6"/>
  <c r="AR529" i="6"/>
  <c r="BB527" i="6" l="1"/>
  <c r="BJ527" i="6" s="1"/>
  <c r="BF527" i="6"/>
  <c r="BG527" i="6" s="1"/>
  <c r="AY529" i="6"/>
  <c r="AW529" i="6"/>
  <c r="AX529" i="6"/>
  <c r="AV529" i="6"/>
  <c r="AR530" i="6"/>
  <c r="AZ528" i="6"/>
  <c r="BA528" i="6" s="1"/>
  <c r="BC527" i="6"/>
  <c r="BC526" i="6"/>
  <c r="BJ526" i="6"/>
  <c r="AZ529" i="6" l="1"/>
  <c r="BA529" i="6" s="1"/>
  <c r="BB529" i="6" s="1"/>
  <c r="BB528" i="6"/>
  <c r="BD528" i="6"/>
  <c r="BE528" i="6" s="1"/>
  <c r="BF528" i="6"/>
  <c r="BG528" i="6" s="1"/>
  <c r="AR531" i="6"/>
  <c r="AW530" i="6"/>
  <c r="AY530" i="6"/>
  <c r="AV530" i="6"/>
  <c r="AX530" i="6"/>
  <c r="BF529" i="6" l="1"/>
  <c r="BG529" i="6" s="1"/>
  <c r="BD529" i="6"/>
  <c r="BE529" i="6" s="1"/>
  <c r="AZ530" i="6"/>
  <c r="BA530" i="6" s="1"/>
  <c r="BF530" i="6" s="1"/>
  <c r="BG530" i="6" s="1"/>
  <c r="AR532" i="6"/>
  <c r="AV531" i="6"/>
  <c r="AY531" i="6"/>
  <c r="AX531" i="6"/>
  <c r="AW531" i="6"/>
  <c r="BJ528" i="6"/>
  <c r="BC528" i="6"/>
  <c r="BC529" i="6"/>
  <c r="BJ529" i="6"/>
  <c r="BB530" i="6" l="1"/>
  <c r="BC530" i="6" s="1"/>
  <c r="BD530" i="6"/>
  <c r="BE530" i="6" s="1"/>
  <c r="AZ531" i="6"/>
  <c r="BA531" i="6" s="1"/>
  <c r="BD531" i="6" s="1"/>
  <c r="BE531" i="6" s="1"/>
  <c r="AX532" i="6"/>
  <c r="AY532" i="6"/>
  <c r="AW532" i="6"/>
  <c r="AR533" i="6"/>
  <c r="AV532" i="6"/>
  <c r="BF531" i="6" l="1"/>
  <c r="BG531" i="6" s="1"/>
  <c r="BB531" i="6"/>
  <c r="BJ531" i="6" s="1"/>
  <c r="BJ530" i="6"/>
  <c r="AZ532" i="6"/>
  <c r="BA532" i="6" s="1"/>
  <c r="AY533" i="6"/>
  <c r="AV533" i="6"/>
  <c r="AW533" i="6"/>
  <c r="AR534" i="6"/>
  <c r="AX533" i="6"/>
  <c r="BC531" i="6" l="1"/>
  <c r="AZ533" i="6"/>
  <c r="BA533" i="6" s="1"/>
  <c r="BD533" i="6" s="1"/>
  <c r="BE533" i="6" s="1"/>
  <c r="AR535" i="6"/>
  <c r="AY534" i="6"/>
  <c r="AW534" i="6"/>
  <c r="AV534" i="6"/>
  <c r="AX534" i="6"/>
  <c r="BD532" i="6"/>
  <c r="BE532" i="6" s="1"/>
  <c r="BF532" i="6"/>
  <c r="BG532" i="6" s="1"/>
  <c r="BB532" i="6"/>
  <c r="BF533" i="6" l="1"/>
  <c r="BG533" i="6" s="1"/>
  <c r="BB533" i="6"/>
  <c r="AZ534" i="6"/>
  <c r="BA534" i="6" s="1"/>
  <c r="BD534" i="6" s="1"/>
  <c r="BE534" i="6" s="1"/>
  <c r="AX535" i="6"/>
  <c r="AY535" i="6"/>
  <c r="AV535" i="6"/>
  <c r="AR536" i="6"/>
  <c r="AW535" i="6"/>
  <c r="BC532" i="6"/>
  <c r="BJ532" i="6"/>
  <c r="BJ533" i="6"/>
  <c r="BC533" i="6"/>
  <c r="BB534" i="6" l="1"/>
  <c r="BF534" i="6"/>
  <c r="BG534" i="6" s="1"/>
  <c r="AW536" i="6"/>
  <c r="AR537" i="6"/>
  <c r="AX536" i="6"/>
  <c r="AY536" i="6"/>
  <c r="AV536" i="6"/>
  <c r="AZ535" i="6"/>
  <c r="BA535" i="6" s="1"/>
  <c r="BJ534" i="6"/>
  <c r="BC534" i="6"/>
  <c r="AZ536" i="6" l="1"/>
  <c r="BA536" i="6" s="1"/>
  <c r="BF535" i="6"/>
  <c r="BG535" i="6" s="1"/>
  <c r="BB535" i="6"/>
  <c r="BD535" i="6"/>
  <c r="BE535" i="6" s="1"/>
  <c r="AW537" i="6"/>
  <c r="AX537" i="6"/>
  <c r="AV537" i="6"/>
  <c r="AR538" i="6"/>
  <c r="AY537" i="6"/>
  <c r="AZ537" i="6" l="1"/>
  <c r="BA537" i="6" s="1"/>
  <c r="BF537" i="6" s="1"/>
  <c r="BG537" i="6" s="1"/>
  <c r="AX538" i="6"/>
  <c r="AW538" i="6"/>
  <c r="AR539" i="6"/>
  <c r="AV538" i="6"/>
  <c r="AY538" i="6"/>
  <c r="BC535" i="6"/>
  <c r="BJ535" i="6"/>
  <c r="BB537" i="6"/>
  <c r="BB536" i="6"/>
  <c r="BF536" i="6"/>
  <c r="BG536" i="6" s="1"/>
  <c r="BD536" i="6"/>
  <c r="BE536" i="6" s="1"/>
  <c r="BD537" i="6" l="1"/>
  <c r="BE537" i="6" s="1"/>
  <c r="BC537" i="6"/>
  <c r="BJ537" i="6"/>
  <c r="BC536" i="6"/>
  <c r="BJ536" i="6"/>
  <c r="AX539" i="6"/>
  <c r="AR540" i="6"/>
  <c r="AY539" i="6"/>
  <c r="AV539" i="6"/>
  <c r="AW539" i="6"/>
  <c r="AZ538" i="6"/>
  <c r="BA538" i="6" s="1"/>
  <c r="AZ539" i="6" l="1"/>
  <c r="BA539" i="6" s="1"/>
  <c r="AV540" i="6"/>
  <c r="AW540" i="6"/>
  <c r="AR541" i="6"/>
  <c r="AY540" i="6"/>
  <c r="AX540" i="6"/>
  <c r="BD538" i="6"/>
  <c r="BE538" i="6" s="1"/>
  <c r="BF538" i="6"/>
  <c r="BG538" i="6" s="1"/>
  <c r="BB538" i="6"/>
  <c r="AZ540" i="6" l="1"/>
  <c r="BA540" i="6" s="1"/>
  <c r="BB540" i="6" s="1"/>
  <c r="AV541" i="6"/>
  <c r="AR542" i="6"/>
  <c r="AY541" i="6"/>
  <c r="AW541" i="6"/>
  <c r="AX541" i="6"/>
  <c r="BC538" i="6"/>
  <c r="BJ538" i="6"/>
  <c r="BF539" i="6"/>
  <c r="BG539" i="6" s="1"/>
  <c r="BD539" i="6"/>
  <c r="BE539" i="6" s="1"/>
  <c r="BB539" i="6"/>
  <c r="BD540" i="6" l="1"/>
  <c r="BE540" i="6" s="1"/>
  <c r="BF540" i="6"/>
  <c r="BG540" i="6" s="1"/>
  <c r="AZ541" i="6"/>
  <c r="BA541" i="6" s="1"/>
  <c r="BC539" i="6"/>
  <c r="BJ539" i="6"/>
  <c r="AR543" i="6"/>
  <c r="AW542" i="6"/>
  <c r="AY542" i="6"/>
  <c r="AV542" i="6"/>
  <c r="AX542" i="6"/>
  <c r="BJ540" i="6"/>
  <c r="BC540" i="6"/>
  <c r="AZ542" i="6" l="1"/>
  <c r="BA542" i="6" s="1"/>
  <c r="BF542" i="6" s="1"/>
  <c r="BG542" i="6" s="1"/>
  <c r="AY543" i="6"/>
  <c r="AR544" i="6"/>
  <c r="AV543" i="6"/>
  <c r="AW543" i="6"/>
  <c r="AX543" i="6"/>
  <c r="BB541" i="6"/>
  <c r="BD541" i="6"/>
  <c r="BE541" i="6" s="1"/>
  <c r="BF541" i="6"/>
  <c r="BG541" i="6" s="1"/>
  <c r="BD542" i="6" l="1"/>
  <c r="BE542" i="6" s="1"/>
  <c r="BB542" i="6"/>
  <c r="BC542" i="6" s="1"/>
  <c r="AZ543" i="6"/>
  <c r="BA543" i="6" s="1"/>
  <c r="BD543" i="6" s="1"/>
  <c r="BE543" i="6" s="1"/>
  <c r="AV544" i="6"/>
  <c r="AR545" i="6"/>
  <c r="AY544" i="6"/>
  <c r="AW544" i="6"/>
  <c r="AX544" i="6"/>
  <c r="BC541" i="6"/>
  <c r="BJ541" i="6"/>
  <c r="BJ542" i="6" l="1"/>
  <c r="BB543" i="6"/>
  <c r="BF543" i="6"/>
  <c r="BG543" i="6" s="1"/>
  <c r="AZ544" i="6"/>
  <c r="BA544" i="6" s="1"/>
  <c r="BB544" i="6" s="1"/>
  <c r="BC543" i="6"/>
  <c r="BJ543" i="6"/>
  <c r="AW545" i="6"/>
  <c r="AX545" i="6"/>
  <c r="AR546" i="6"/>
  <c r="AY545" i="6"/>
  <c r="AV545" i="6"/>
  <c r="BF544" i="6" l="1"/>
  <c r="BG544" i="6" s="1"/>
  <c r="BD544" i="6"/>
  <c r="BE544" i="6" s="1"/>
  <c r="AZ545" i="6"/>
  <c r="BA545" i="6" s="1"/>
  <c r="BD545" i="6" s="1"/>
  <c r="BE545" i="6" s="1"/>
  <c r="AY546" i="6"/>
  <c r="AV546" i="6"/>
  <c r="AR547" i="6"/>
  <c r="AW546" i="6"/>
  <c r="AX546" i="6"/>
  <c r="BC544" i="6"/>
  <c r="BJ544" i="6"/>
  <c r="BB545" i="6" l="1"/>
  <c r="BF545" i="6"/>
  <c r="BG545" i="6" s="1"/>
  <c r="AZ546" i="6"/>
  <c r="BA546" i="6" s="1"/>
  <c r="BF546" i="6" s="1"/>
  <c r="BG546" i="6" s="1"/>
  <c r="AX547" i="6"/>
  <c r="AV547" i="6"/>
  <c r="AY547" i="6"/>
  <c r="AW547" i="6"/>
  <c r="AR548" i="6"/>
  <c r="BJ545" i="6"/>
  <c r="BC545" i="6"/>
  <c r="BB546" i="6" l="1"/>
  <c r="BD546" i="6"/>
  <c r="BE546" i="6" s="1"/>
  <c r="AR549" i="6"/>
  <c r="AW548" i="6"/>
  <c r="AV548" i="6"/>
  <c r="AY548" i="6"/>
  <c r="AX548" i="6"/>
  <c r="BJ546" i="6"/>
  <c r="BC546" i="6"/>
  <c r="AZ547" i="6"/>
  <c r="BA547" i="6" s="1"/>
  <c r="AZ548" i="6" l="1"/>
  <c r="BA548" i="6" s="1"/>
  <c r="BB547" i="6"/>
  <c r="BF547" i="6"/>
  <c r="BG547" i="6" s="1"/>
  <c r="BD547" i="6"/>
  <c r="BE547" i="6" s="1"/>
  <c r="BB548" i="6"/>
  <c r="BD548" i="6"/>
  <c r="BE548" i="6" s="1"/>
  <c r="BF548" i="6"/>
  <c r="BG548" i="6" s="1"/>
  <c r="AR550" i="6"/>
  <c r="AV549" i="6"/>
  <c r="AW549" i="6"/>
  <c r="AX549" i="6"/>
  <c r="AY549" i="6"/>
  <c r="AZ549" i="6" l="1"/>
  <c r="BA549" i="6" s="1"/>
  <c r="BF549" i="6" s="1"/>
  <c r="BG549" i="6" s="1"/>
  <c r="AV550" i="6"/>
  <c r="AW550" i="6"/>
  <c r="AR551" i="6"/>
  <c r="AX550" i="6"/>
  <c r="AY550" i="6"/>
  <c r="BC548" i="6"/>
  <c r="BJ548" i="6"/>
  <c r="BJ547" i="6"/>
  <c r="BC547" i="6"/>
  <c r="BD549" i="6" l="1"/>
  <c r="BE549" i="6" s="1"/>
  <c r="BB549" i="6"/>
  <c r="BC549" i="6" s="1"/>
  <c r="AZ550" i="6"/>
  <c r="BA550" i="6" s="1"/>
  <c r="AW551" i="6"/>
  <c r="AR552" i="6"/>
  <c r="AX551" i="6"/>
  <c r="AV551" i="6"/>
  <c r="AY551" i="6"/>
  <c r="BJ549" i="6" l="1"/>
  <c r="AZ551" i="6"/>
  <c r="BA551" i="6" s="1"/>
  <c r="AW552" i="6"/>
  <c r="AV552" i="6"/>
  <c r="AR553" i="6"/>
  <c r="AX552" i="6"/>
  <c r="AY552" i="6"/>
  <c r="BD550" i="6"/>
  <c r="BE550" i="6" s="1"/>
  <c r="BF550" i="6"/>
  <c r="BG550" i="6" s="1"/>
  <c r="BB550" i="6"/>
  <c r="AZ552" i="6" l="1"/>
  <c r="BA552" i="6" s="1"/>
  <c r="AV553" i="6"/>
  <c r="AY553" i="6"/>
  <c r="AW553" i="6"/>
  <c r="AX553" i="6"/>
  <c r="AZ553" i="6" s="1"/>
  <c r="BA553" i="6" s="1"/>
  <c r="AR554" i="6"/>
  <c r="BC550" i="6"/>
  <c r="BJ550" i="6"/>
  <c r="BB551" i="6"/>
  <c r="BF551" i="6"/>
  <c r="BG551" i="6" s="1"/>
  <c r="BD551" i="6"/>
  <c r="BE551" i="6" s="1"/>
  <c r="AV554" i="6" l="1"/>
  <c r="AW554" i="6"/>
  <c r="AR555" i="6"/>
  <c r="AX554" i="6"/>
  <c r="AY554" i="6"/>
  <c r="BD553" i="6"/>
  <c r="BE553" i="6" s="1"/>
  <c r="BF553" i="6"/>
  <c r="BG553" i="6" s="1"/>
  <c r="BB553" i="6"/>
  <c r="BJ551" i="6"/>
  <c r="BC551" i="6"/>
  <c r="BB552" i="6"/>
  <c r="BD552" i="6"/>
  <c r="BE552" i="6" s="1"/>
  <c r="BF552" i="6"/>
  <c r="BG552" i="6" s="1"/>
  <c r="BC553" i="6" l="1"/>
  <c r="BJ553" i="6"/>
  <c r="AZ554" i="6"/>
  <c r="BA554" i="6" s="1"/>
  <c r="BC552" i="6"/>
  <c r="BJ552" i="6"/>
  <c r="AR556" i="6"/>
  <c r="AV555" i="6"/>
  <c r="AW555" i="6"/>
  <c r="AY555" i="6"/>
  <c r="AX555" i="6"/>
  <c r="AZ555" i="6" l="1"/>
  <c r="BA555" i="6" s="1"/>
  <c r="BB555" i="6" s="1"/>
  <c r="BB554" i="6"/>
  <c r="BF554" i="6"/>
  <c r="BG554" i="6" s="1"/>
  <c r="BD554" i="6"/>
  <c r="BE554" i="6" s="1"/>
  <c r="AX556" i="6"/>
  <c r="AY556" i="6"/>
  <c r="AW556" i="6"/>
  <c r="AR557" i="6"/>
  <c r="AV556" i="6"/>
  <c r="BD555" i="6" l="1"/>
  <c r="BE555" i="6" s="1"/>
  <c r="BF555" i="6"/>
  <c r="BG555" i="6" s="1"/>
  <c r="AV557" i="6"/>
  <c r="AW557" i="6"/>
  <c r="AY557" i="6"/>
  <c r="AX557" i="6"/>
  <c r="AR558" i="6"/>
  <c r="AZ556" i="6"/>
  <c r="BA556" i="6" s="1"/>
  <c r="BJ555" i="6"/>
  <c r="BC555" i="6"/>
  <c r="BJ554" i="6"/>
  <c r="BC554" i="6"/>
  <c r="AZ557" i="6" l="1"/>
  <c r="BA557" i="6" s="1"/>
  <c r="BD557" i="6" s="1"/>
  <c r="BE557" i="6" s="1"/>
  <c r="BF556" i="6"/>
  <c r="BG556" i="6" s="1"/>
  <c r="BB556" i="6"/>
  <c r="BD556" i="6"/>
  <c r="BE556" i="6" s="1"/>
  <c r="AW558" i="6"/>
  <c r="AX558" i="6"/>
  <c r="AY558" i="6"/>
  <c r="AV558" i="6"/>
  <c r="AR559" i="6"/>
  <c r="BF557" i="6" l="1"/>
  <c r="BG557" i="6" s="1"/>
  <c r="BB557" i="6"/>
  <c r="AZ558" i="6"/>
  <c r="BA558" i="6" s="1"/>
  <c r="BD558" i="6" s="1"/>
  <c r="BE558" i="6" s="1"/>
  <c r="BC557" i="6"/>
  <c r="BJ557" i="6"/>
  <c r="AY559" i="6"/>
  <c r="AV559" i="6"/>
  <c r="AW559" i="6"/>
  <c r="AR560" i="6"/>
  <c r="AX559" i="6"/>
  <c r="BC556" i="6"/>
  <c r="BJ556" i="6"/>
  <c r="BB558" i="6" l="1"/>
  <c r="BF558" i="6"/>
  <c r="BG558" i="6" s="1"/>
  <c r="BJ558" i="6"/>
  <c r="BC558" i="6"/>
  <c r="AZ559" i="6"/>
  <c r="BA559" i="6" s="1"/>
  <c r="AY560" i="6"/>
  <c r="AW560" i="6"/>
  <c r="AV560" i="6"/>
  <c r="AR561" i="6"/>
  <c r="AX560" i="6"/>
  <c r="AZ560" i="6" l="1"/>
  <c r="BA560" i="6" s="1"/>
  <c r="BB560" i="6" s="1"/>
  <c r="AW561" i="6"/>
  <c r="AX561" i="6"/>
  <c r="AV561" i="6"/>
  <c r="AY561" i="6"/>
  <c r="AR562" i="6"/>
  <c r="BB559" i="6"/>
  <c r="BF559" i="6"/>
  <c r="BG559" i="6" s="1"/>
  <c r="BD559" i="6"/>
  <c r="BE559" i="6" s="1"/>
  <c r="BF560" i="6" l="1"/>
  <c r="BG560" i="6" s="1"/>
  <c r="BD560" i="6"/>
  <c r="BE560" i="6" s="1"/>
  <c r="AX562" i="6"/>
  <c r="AY562" i="6"/>
  <c r="AR563" i="6"/>
  <c r="AV562" i="6"/>
  <c r="AW562" i="6"/>
  <c r="AZ561" i="6"/>
  <c r="BA561" i="6" s="1"/>
  <c r="BJ559" i="6"/>
  <c r="BC559" i="6"/>
  <c r="BC560" i="6"/>
  <c r="BJ560" i="6"/>
  <c r="AV563" i="6" l="1"/>
  <c r="AR564" i="6"/>
  <c r="AX563" i="6"/>
  <c r="AY563" i="6"/>
  <c r="AW563" i="6"/>
  <c r="BD561" i="6"/>
  <c r="BE561" i="6" s="1"/>
  <c r="BF561" i="6"/>
  <c r="BG561" i="6" s="1"/>
  <c r="BB561" i="6"/>
  <c r="AZ562" i="6"/>
  <c r="BA562" i="6" s="1"/>
  <c r="BC561" i="6" l="1"/>
  <c r="BJ561" i="6"/>
  <c r="AZ563" i="6"/>
  <c r="BA563" i="6" s="1"/>
  <c r="AY564" i="6"/>
  <c r="AR565" i="6"/>
  <c r="AX564" i="6"/>
  <c r="AW564" i="6"/>
  <c r="AV564" i="6"/>
  <c r="BD562" i="6"/>
  <c r="BE562" i="6" s="1"/>
  <c r="BF562" i="6"/>
  <c r="BG562" i="6" s="1"/>
  <c r="BB562" i="6"/>
  <c r="AZ564" i="6" l="1"/>
  <c r="BA564" i="6" s="1"/>
  <c r="BB564" i="6" s="1"/>
  <c r="BD563" i="6"/>
  <c r="BE563" i="6" s="1"/>
  <c r="BB563" i="6"/>
  <c r="BF563" i="6"/>
  <c r="BG563" i="6" s="1"/>
  <c r="AY565" i="6"/>
  <c r="AR566" i="6"/>
  <c r="AX565" i="6"/>
  <c r="AV565" i="6"/>
  <c r="AW565" i="6"/>
  <c r="BJ562" i="6"/>
  <c r="BC562" i="6"/>
  <c r="BD564" i="6" l="1"/>
  <c r="BE564" i="6" s="1"/>
  <c r="BF564" i="6"/>
  <c r="BG564" i="6" s="1"/>
  <c r="BC564" i="6"/>
  <c r="BJ564" i="6"/>
  <c r="AY566" i="6"/>
  <c r="AX566" i="6"/>
  <c r="AV566" i="6"/>
  <c r="AR567" i="6"/>
  <c r="AW566" i="6"/>
  <c r="BC563" i="6"/>
  <c r="BJ563" i="6"/>
  <c r="AZ565" i="6"/>
  <c r="BA565" i="6" s="1"/>
  <c r="AZ566" i="6" l="1"/>
  <c r="BA566" i="6" s="1"/>
  <c r="AR568" i="6"/>
  <c r="AX567" i="6"/>
  <c r="AY567" i="6"/>
  <c r="AV567" i="6"/>
  <c r="AW567" i="6"/>
  <c r="BF566" i="6"/>
  <c r="BG566" i="6" s="1"/>
  <c r="BD566" i="6"/>
  <c r="BE566" i="6" s="1"/>
  <c r="BB566" i="6"/>
  <c r="BD565" i="6"/>
  <c r="BE565" i="6" s="1"/>
  <c r="BF565" i="6"/>
  <c r="BG565" i="6" s="1"/>
  <c r="BB565" i="6"/>
  <c r="AZ567" i="6" l="1"/>
  <c r="BA567" i="6" s="1"/>
  <c r="BB567" i="6" s="1"/>
  <c r="BJ566" i="6"/>
  <c r="BC566" i="6"/>
  <c r="BC565" i="6"/>
  <c r="BJ565" i="6"/>
  <c r="AR569" i="6"/>
  <c r="AY568" i="6"/>
  <c r="AV568" i="6"/>
  <c r="AW568" i="6"/>
  <c r="AX568" i="6"/>
  <c r="AZ568" i="6" l="1"/>
  <c r="BA568" i="6" s="1"/>
  <c r="BF568" i="6" s="1"/>
  <c r="BG568" i="6" s="1"/>
  <c r="BF567" i="6"/>
  <c r="BG567" i="6" s="1"/>
  <c r="BD567" i="6"/>
  <c r="BE567" i="6" s="1"/>
  <c r="BJ567" i="6"/>
  <c r="BC567" i="6"/>
  <c r="AY569" i="6"/>
  <c r="AW569" i="6"/>
  <c r="AV569" i="6"/>
  <c r="AX569" i="6"/>
  <c r="AR570" i="6"/>
  <c r="BD568" i="6"/>
  <c r="BE568" i="6" s="1"/>
  <c r="BB568" i="6" l="1"/>
  <c r="AZ569" i="6"/>
  <c r="BA569" i="6" s="1"/>
  <c r="BF569" i="6" s="1"/>
  <c r="BG569" i="6" s="1"/>
  <c r="AY570" i="6"/>
  <c r="AV570" i="6"/>
  <c r="AW570" i="6"/>
  <c r="AX570" i="6"/>
  <c r="AR571" i="6"/>
  <c r="BD569" i="6"/>
  <c r="BE569" i="6" s="1"/>
  <c r="BC568" i="6"/>
  <c r="BJ568" i="6"/>
  <c r="BB569" i="6" l="1"/>
  <c r="BJ569" i="6" s="1"/>
  <c r="AZ570" i="6"/>
  <c r="BA570" i="6" s="1"/>
  <c r="BD570" i="6" s="1"/>
  <c r="BE570" i="6" s="1"/>
  <c r="AX571" i="6"/>
  <c r="AV571" i="6"/>
  <c r="AY571" i="6"/>
  <c r="AW571" i="6"/>
  <c r="AR572" i="6"/>
  <c r="BC569" i="6" l="1"/>
  <c r="BF570" i="6"/>
  <c r="BG570" i="6" s="1"/>
  <c r="BB570" i="6"/>
  <c r="BJ570" i="6" s="1"/>
  <c r="AR573" i="6"/>
  <c r="AW572" i="6"/>
  <c r="AV572" i="6"/>
  <c r="AX572" i="6"/>
  <c r="AY572" i="6"/>
  <c r="AZ571" i="6"/>
  <c r="BA571" i="6" s="1"/>
  <c r="BC570" i="6" l="1"/>
  <c r="BB571" i="6"/>
  <c r="BF571" i="6"/>
  <c r="BG571" i="6" s="1"/>
  <c r="BD571" i="6"/>
  <c r="BE571" i="6" s="1"/>
  <c r="AZ572" i="6"/>
  <c r="BA572" i="6" s="1"/>
  <c r="AR574" i="6"/>
  <c r="AV573" i="6"/>
  <c r="AW573" i="6"/>
  <c r="AY573" i="6"/>
  <c r="AX573" i="6"/>
  <c r="BD572" i="6" l="1"/>
  <c r="BE572" i="6" s="1"/>
  <c r="BB572" i="6"/>
  <c r="BF572" i="6"/>
  <c r="BG572" i="6" s="1"/>
  <c r="AV574" i="6"/>
  <c r="AW574" i="6"/>
  <c r="AR575" i="6"/>
  <c r="AX574" i="6"/>
  <c r="AY574" i="6"/>
  <c r="AZ573" i="6"/>
  <c r="BA573" i="6" s="1"/>
  <c r="BJ571" i="6"/>
  <c r="BC571" i="6"/>
  <c r="AZ574" i="6" l="1"/>
  <c r="BA574" i="6" s="1"/>
  <c r="AW575" i="6"/>
  <c r="AX575" i="6"/>
  <c r="AR576" i="6"/>
  <c r="AY575" i="6"/>
  <c r="AV575" i="6"/>
  <c r="BC572" i="6"/>
  <c r="BJ572" i="6"/>
  <c r="BD573" i="6"/>
  <c r="BE573" i="6" s="1"/>
  <c r="BB573" i="6"/>
  <c r="BF573" i="6"/>
  <c r="BG573" i="6" s="1"/>
  <c r="AV576" i="6" l="1"/>
  <c r="AR577" i="6"/>
  <c r="AX576" i="6"/>
  <c r="AY576" i="6"/>
  <c r="AW576" i="6"/>
  <c r="AZ575" i="6"/>
  <c r="BA575" i="6" s="1"/>
  <c r="BJ573" i="6"/>
  <c r="BC573" i="6"/>
  <c r="BF574" i="6"/>
  <c r="BG574" i="6" s="1"/>
  <c r="BB574" i="6"/>
  <c r="BD574" i="6"/>
  <c r="BE574" i="6" s="1"/>
  <c r="BB575" i="6" l="1"/>
  <c r="BF575" i="6"/>
  <c r="BG575" i="6" s="1"/>
  <c r="BD575" i="6"/>
  <c r="BE575" i="6" s="1"/>
  <c r="AZ576" i="6"/>
  <c r="BA576" i="6" s="1"/>
  <c r="BC574" i="6"/>
  <c r="BJ574" i="6"/>
  <c r="AV577" i="6"/>
  <c r="AX577" i="6"/>
  <c r="AZ577" i="6" s="1"/>
  <c r="BA577" i="6" s="1"/>
  <c r="AR578" i="6"/>
  <c r="AY577" i="6"/>
  <c r="AW577" i="6"/>
  <c r="BB576" i="6" l="1"/>
  <c r="BD576" i="6"/>
  <c r="BE576" i="6" s="1"/>
  <c r="BF576" i="6"/>
  <c r="BG576" i="6" s="1"/>
  <c r="BB577" i="6"/>
  <c r="BF577" i="6"/>
  <c r="BG577" i="6" s="1"/>
  <c r="BD577" i="6"/>
  <c r="BE577" i="6" s="1"/>
  <c r="AV578" i="6"/>
  <c r="AX578" i="6"/>
  <c r="AY578" i="6"/>
  <c r="AW578" i="6"/>
  <c r="AR579" i="6"/>
  <c r="BJ575" i="6"/>
  <c r="BC575" i="6"/>
  <c r="AZ578" i="6" l="1"/>
  <c r="BA578" i="6" s="1"/>
  <c r="BF578" i="6" s="1"/>
  <c r="BG578" i="6" s="1"/>
  <c r="BJ577" i="6"/>
  <c r="BC577" i="6"/>
  <c r="AV579" i="6"/>
  <c r="AW579" i="6"/>
  <c r="AY579" i="6"/>
  <c r="AR580" i="6"/>
  <c r="AX579" i="6"/>
  <c r="BC576" i="6"/>
  <c r="BJ576" i="6"/>
  <c r="BD578" i="6" l="1"/>
  <c r="BE578" i="6" s="1"/>
  <c r="BB578" i="6"/>
  <c r="BC578" i="6" s="1"/>
  <c r="BJ578" i="6"/>
  <c r="AZ579" i="6"/>
  <c r="BA579" i="6" s="1"/>
  <c r="AW580" i="6"/>
  <c r="AY580" i="6"/>
  <c r="AR581" i="6"/>
  <c r="AX580" i="6"/>
  <c r="AV580" i="6"/>
  <c r="AZ580" i="6" l="1"/>
  <c r="BA580" i="6" s="1"/>
  <c r="AW581" i="6"/>
  <c r="AX581" i="6"/>
  <c r="AR582" i="6"/>
  <c r="AV581" i="6"/>
  <c r="AY581" i="6"/>
  <c r="BD579" i="6"/>
  <c r="BE579" i="6" s="1"/>
  <c r="BB579" i="6"/>
  <c r="BF579" i="6"/>
  <c r="BG579" i="6" s="1"/>
  <c r="BJ579" i="6" l="1"/>
  <c r="BC579" i="6"/>
  <c r="AW582" i="6"/>
  <c r="AV582" i="6"/>
  <c r="AY582" i="6"/>
  <c r="AR583" i="6"/>
  <c r="AX582" i="6"/>
  <c r="AZ581" i="6"/>
  <c r="BA581" i="6" s="1"/>
  <c r="BD580" i="6"/>
  <c r="BE580" i="6" s="1"/>
  <c r="BB580" i="6"/>
  <c r="BF580" i="6"/>
  <c r="BG580" i="6" s="1"/>
  <c r="BF581" i="6" l="1"/>
  <c r="BG581" i="6" s="1"/>
  <c r="BB581" i="6"/>
  <c r="BD581" i="6"/>
  <c r="BE581" i="6" s="1"/>
  <c r="AZ582" i="6"/>
  <c r="BA582" i="6" s="1"/>
  <c r="AX583" i="6"/>
  <c r="AV583" i="6"/>
  <c r="AY583" i="6"/>
  <c r="AR584" i="6"/>
  <c r="AW583" i="6"/>
  <c r="BJ580" i="6"/>
  <c r="BC580" i="6"/>
  <c r="AV584" i="6" l="1"/>
  <c r="AW584" i="6"/>
  <c r="AX584" i="6"/>
  <c r="AY584" i="6"/>
  <c r="AR585" i="6"/>
  <c r="BD582" i="6"/>
  <c r="BE582" i="6" s="1"/>
  <c r="BF582" i="6"/>
  <c r="BG582" i="6" s="1"/>
  <c r="BB582" i="6"/>
  <c r="AZ583" i="6"/>
  <c r="BA583" i="6" s="1"/>
  <c r="BC581" i="6"/>
  <c r="BJ581" i="6"/>
  <c r="BJ582" i="6" l="1"/>
  <c r="BC582" i="6"/>
  <c r="AZ584" i="6"/>
  <c r="BA584" i="6" s="1"/>
  <c r="AR586" i="6"/>
  <c r="AW585" i="6"/>
  <c r="AX585" i="6"/>
  <c r="AV585" i="6"/>
  <c r="AY585" i="6"/>
  <c r="BB583" i="6"/>
  <c r="BF583" i="6"/>
  <c r="BG583" i="6" s="1"/>
  <c r="BD583" i="6"/>
  <c r="BE583" i="6" s="1"/>
  <c r="BB584" i="6" l="1"/>
  <c r="BD584" i="6"/>
  <c r="BE584" i="6" s="1"/>
  <c r="BF584" i="6"/>
  <c r="BG584" i="6" s="1"/>
  <c r="AZ585" i="6"/>
  <c r="BA585" i="6" s="1"/>
  <c r="AX586" i="6"/>
  <c r="AR587" i="6"/>
  <c r="AY586" i="6"/>
  <c r="AW586" i="6"/>
  <c r="AV586" i="6"/>
  <c r="BJ583" i="6"/>
  <c r="BC583" i="6"/>
  <c r="AZ586" i="6" l="1"/>
  <c r="BA586" i="6" s="1"/>
  <c r="BF585" i="6"/>
  <c r="BG585" i="6" s="1"/>
  <c r="BB585" i="6"/>
  <c r="BD585" i="6"/>
  <c r="BE585" i="6" s="1"/>
  <c r="AX587" i="6"/>
  <c r="AY587" i="6"/>
  <c r="AV587" i="6"/>
  <c r="AW587" i="6"/>
  <c r="AR588" i="6"/>
  <c r="BC584" i="6"/>
  <c r="BJ584" i="6"/>
  <c r="AZ587" i="6" l="1"/>
  <c r="BA587" i="6" s="1"/>
  <c r="BJ585" i="6"/>
  <c r="BC585" i="6"/>
  <c r="AX588" i="6"/>
  <c r="AV588" i="6"/>
  <c r="AR589" i="6"/>
  <c r="AW588" i="6"/>
  <c r="AY588" i="6"/>
  <c r="BB586" i="6"/>
  <c r="BF586" i="6"/>
  <c r="BG586" i="6" s="1"/>
  <c r="BD586" i="6"/>
  <c r="BE586" i="6" s="1"/>
  <c r="AX589" i="6" l="1"/>
  <c r="AR590" i="6"/>
  <c r="AV589" i="6"/>
  <c r="AY589" i="6"/>
  <c r="AW589" i="6"/>
  <c r="AZ588" i="6"/>
  <c r="BA588" i="6" s="1"/>
  <c r="BJ586" i="6"/>
  <c r="BC586" i="6"/>
  <c r="BF587" i="6"/>
  <c r="BG587" i="6" s="1"/>
  <c r="BB587" i="6"/>
  <c r="BD587" i="6"/>
  <c r="BE587" i="6" s="1"/>
  <c r="BD588" i="6" l="1"/>
  <c r="BE588" i="6" s="1"/>
  <c r="BB588" i="6"/>
  <c r="BF588" i="6"/>
  <c r="BG588" i="6" s="1"/>
  <c r="BC587" i="6"/>
  <c r="BJ587" i="6"/>
  <c r="AR591" i="6"/>
  <c r="AY590" i="6"/>
  <c r="AW590" i="6"/>
  <c r="AV590" i="6"/>
  <c r="AX590" i="6"/>
  <c r="AZ589" i="6"/>
  <c r="BA589" i="6" s="1"/>
  <c r="AZ590" i="6" l="1"/>
  <c r="BA590" i="6" s="1"/>
  <c r="BD590" i="6" s="1"/>
  <c r="BE590" i="6" s="1"/>
  <c r="AW591" i="6"/>
  <c r="AY591" i="6"/>
  <c r="AR592" i="6"/>
  <c r="AV591" i="6"/>
  <c r="AX591" i="6"/>
  <c r="AZ591" i="6" s="1"/>
  <c r="BA591" i="6" s="1"/>
  <c r="BB589" i="6"/>
  <c r="BF589" i="6"/>
  <c r="BG589" i="6" s="1"/>
  <c r="BD589" i="6"/>
  <c r="BE589" i="6" s="1"/>
  <c r="BC588" i="6"/>
  <c r="BJ588" i="6"/>
  <c r="BB590" i="6" l="1"/>
  <c r="BJ590" i="6" s="1"/>
  <c r="BF590" i="6"/>
  <c r="BG590" i="6" s="1"/>
  <c r="BD591" i="6"/>
  <c r="BE591" i="6" s="1"/>
  <c r="BF591" i="6"/>
  <c r="BG591" i="6" s="1"/>
  <c r="BB591" i="6"/>
  <c r="AW592" i="6"/>
  <c r="AX592" i="6"/>
  <c r="AR593" i="6"/>
  <c r="AV592" i="6"/>
  <c r="AY592" i="6"/>
  <c r="BC589" i="6"/>
  <c r="BJ589" i="6"/>
  <c r="BC590" i="6" l="1"/>
  <c r="AW593" i="6"/>
  <c r="AX593" i="6"/>
  <c r="AR594" i="6"/>
  <c r="AV593" i="6"/>
  <c r="AY593" i="6"/>
  <c r="AZ592" i="6"/>
  <c r="BA592" i="6" s="1"/>
  <c r="BJ591" i="6"/>
  <c r="BC591" i="6"/>
  <c r="AY594" i="6" l="1"/>
  <c r="AW594" i="6"/>
  <c r="AV594" i="6"/>
  <c r="AR595" i="6"/>
  <c r="AX594" i="6"/>
  <c r="BD592" i="6"/>
  <c r="BE592" i="6" s="1"/>
  <c r="BB592" i="6"/>
  <c r="BF592" i="6"/>
  <c r="BG592" i="6" s="1"/>
  <c r="AZ593" i="6"/>
  <c r="BA593" i="6" s="1"/>
  <c r="AZ594" i="6" l="1"/>
  <c r="BA594" i="6" s="1"/>
  <c r="BD594" i="6" s="1"/>
  <c r="BE594" i="6" s="1"/>
  <c r="BJ592" i="6"/>
  <c r="BC592" i="6"/>
  <c r="AX595" i="6"/>
  <c r="AV595" i="6"/>
  <c r="AW595" i="6"/>
  <c r="AR596" i="6"/>
  <c r="AY595" i="6"/>
  <c r="BB593" i="6"/>
  <c r="BD593" i="6"/>
  <c r="BE593" i="6" s="1"/>
  <c r="BF593" i="6"/>
  <c r="BG593" i="6" s="1"/>
  <c r="AZ595" i="6" l="1"/>
  <c r="BA595" i="6" s="1"/>
  <c r="BD595" i="6" s="1"/>
  <c r="BE595" i="6" s="1"/>
  <c r="BF594" i="6"/>
  <c r="BG594" i="6" s="1"/>
  <c r="BB594" i="6"/>
  <c r="BJ594" i="6" s="1"/>
  <c r="BC593" i="6"/>
  <c r="BJ593" i="6"/>
  <c r="AV596" i="6"/>
  <c r="AX596" i="6"/>
  <c r="AY596" i="6"/>
  <c r="AR597" i="6"/>
  <c r="AW596" i="6"/>
  <c r="BF595" i="6" l="1"/>
  <c r="BG595" i="6" s="1"/>
  <c r="BB595" i="6"/>
  <c r="BJ595" i="6" s="1"/>
  <c r="BC594" i="6"/>
  <c r="AX597" i="6"/>
  <c r="AR598" i="6"/>
  <c r="AY597" i="6"/>
  <c r="AV597" i="6"/>
  <c r="AW597" i="6"/>
  <c r="AZ596" i="6"/>
  <c r="BA596" i="6" s="1"/>
  <c r="BC595" i="6" l="1"/>
  <c r="BD596" i="6"/>
  <c r="BE596" i="6" s="1"/>
  <c r="BF596" i="6"/>
  <c r="BG596" i="6" s="1"/>
  <c r="BB596" i="6"/>
  <c r="AV598" i="6"/>
  <c r="AR599" i="6"/>
  <c r="AW598" i="6"/>
  <c r="AX598" i="6"/>
  <c r="AY598" i="6"/>
  <c r="AZ597" i="6"/>
  <c r="BA597" i="6" s="1"/>
  <c r="AZ598" i="6" l="1"/>
  <c r="BA598" i="6" s="1"/>
  <c r="BC596" i="6"/>
  <c r="BJ596" i="6"/>
  <c r="AR600" i="6"/>
  <c r="AW599" i="6"/>
  <c r="AX599" i="6"/>
  <c r="AV599" i="6"/>
  <c r="AY599" i="6"/>
  <c r="BF597" i="6"/>
  <c r="BG597" i="6" s="1"/>
  <c r="BB597" i="6"/>
  <c r="BD597" i="6"/>
  <c r="BE597" i="6" s="1"/>
  <c r="AZ599" i="6" l="1"/>
  <c r="BA599" i="6" s="1"/>
  <c r="AV600" i="6"/>
  <c r="AW600" i="6"/>
  <c r="AR601" i="6"/>
  <c r="AX600" i="6"/>
  <c r="AY600" i="6"/>
  <c r="BJ597" i="6"/>
  <c r="BC597" i="6"/>
  <c r="BB598" i="6"/>
  <c r="BD598" i="6"/>
  <c r="BE598" i="6" s="1"/>
  <c r="BF598" i="6"/>
  <c r="BG598" i="6" s="1"/>
  <c r="AZ600" i="6" l="1"/>
  <c r="BA600" i="6" s="1"/>
  <c r="AX601" i="6"/>
  <c r="AW601" i="6"/>
  <c r="AR602" i="6"/>
  <c r="AV601" i="6"/>
  <c r="AY601" i="6"/>
  <c r="BC598" i="6"/>
  <c r="BJ598" i="6"/>
  <c r="BB599" i="6"/>
  <c r="BF599" i="6"/>
  <c r="BG599" i="6" s="1"/>
  <c r="BD599" i="6"/>
  <c r="BE599" i="6" s="1"/>
  <c r="AY602" i="6" l="1"/>
  <c r="AW602" i="6"/>
  <c r="AV602" i="6"/>
  <c r="AX602" i="6"/>
  <c r="AR603" i="6"/>
  <c r="AZ601" i="6"/>
  <c r="BA601" i="6" s="1"/>
  <c r="BC599" i="6"/>
  <c r="BJ599" i="6"/>
  <c r="BD600" i="6"/>
  <c r="BE600" i="6" s="1"/>
  <c r="BF600" i="6"/>
  <c r="BG600" i="6" s="1"/>
  <c r="BB600" i="6"/>
  <c r="AZ602" i="6" l="1"/>
  <c r="BA602" i="6" s="1"/>
  <c r="BF602" i="6" s="1"/>
  <c r="BG602" i="6" s="1"/>
  <c r="BB601" i="6"/>
  <c r="BF601" i="6"/>
  <c r="BG601" i="6" s="1"/>
  <c r="BD601" i="6"/>
  <c r="BE601" i="6" s="1"/>
  <c r="BD602" i="6"/>
  <c r="BE602" i="6" s="1"/>
  <c r="BC600" i="6"/>
  <c r="BJ600" i="6"/>
  <c r="AY603" i="6"/>
  <c r="AR604" i="6"/>
  <c r="AX603" i="6"/>
  <c r="AW603" i="6"/>
  <c r="AV603" i="6"/>
  <c r="AZ603" i="6" l="1"/>
  <c r="BA603" i="6" s="1"/>
  <c r="BB603" i="6" s="1"/>
  <c r="BB602" i="6"/>
  <c r="BJ602" i="6" s="1"/>
  <c r="BD603" i="6"/>
  <c r="BE603" i="6" s="1"/>
  <c r="BF603" i="6"/>
  <c r="BG603" i="6" s="1"/>
  <c r="AY604" i="6"/>
  <c r="AW604" i="6"/>
  <c r="AX604" i="6"/>
  <c r="AV604" i="6"/>
  <c r="AR605" i="6"/>
  <c r="BC601" i="6"/>
  <c r="BJ601" i="6"/>
  <c r="BC602" i="6" l="1"/>
  <c r="AZ604" i="6"/>
  <c r="BA604" i="6" s="1"/>
  <c r="BB604" i="6" s="1"/>
  <c r="BJ603" i="6"/>
  <c r="BC603" i="6"/>
  <c r="AX605" i="6"/>
  <c r="AR606" i="6"/>
  <c r="AV605" i="6"/>
  <c r="AY605" i="6"/>
  <c r="AW605" i="6"/>
  <c r="AZ605" i="6" l="1"/>
  <c r="BA605" i="6" s="1"/>
  <c r="BB605" i="6" s="1"/>
  <c r="BF604" i="6"/>
  <c r="BG604" i="6" s="1"/>
  <c r="BD604" i="6"/>
  <c r="BE604" i="6" s="1"/>
  <c r="AV606" i="6"/>
  <c r="AW606" i="6"/>
  <c r="AX606" i="6"/>
  <c r="AR607" i="6"/>
  <c r="AY606" i="6"/>
  <c r="BJ604" i="6"/>
  <c r="BC604" i="6"/>
  <c r="BF605" i="6" l="1"/>
  <c r="BG605" i="6" s="1"/>
  <c r="BD605" i="6"/>
  <c r="BE605" i="6" s="1"/>
  <c r="BC605" i="6"/>
  <c r="BJ605" i="6"/>
  <c r="AW607" i="6"/>
  <c r="AX607" i="6"/>
  <c r="AY607" i="6"/>
  <c r="AV607" i="6"/>
  <c r="AR608" i="6"/>
  <c r="AZ606" i="6"/>
  <c r="BA606" i="6" s="1"/>
  <c r="BD606" i="6" l="1"/>
  <c r="BE606" i="6" s="1"/>
  <c r="BF606" i="6"/>
  <c r="BG606" i="6" s="1"/>
  <c r="BB606" i="6"/>
  <c r="AX608" i="6"/>
  <c r="AR609" i="6"/>
  <c r="AV608" i="6"/>
  <c r="AW608" i="6"/>
  <c r="AY608" i="6"/>
  <c r="AZ607" i="6"/>
  <c r="BA607" i="6" s="1"/>
  <c r="AR610" i="6" l="1"/>
  <c r="AX609" i="6"/>
  <c r="AY609" i="6"/>
  <c r="AW609" i="6"/>
  <c r="AV609" i="6"/>
  <c r="AZ608" i="6"/>
  <c r="BA608" i="6" s="1"/>
  <c r="BC606" i="6"/>
  <c r="BJ606" i="6"/>
  <c r="BB607" i="6"/>
  <c r="BF607" i="6"/>
  <c r="BG607" i="6" s="1"/>
  <c r="BD607" i="6"/>
  <c r="BE607" i="6" s="1"/>
  <c r="AZ609" i="6" l="1"/>
  <c r="BA609" i="6" s="1"/>
  <c r="BF609" i="6" s="1"/>
  <c r="BG609" i="6" s="1"/>
  <c r="BD608" i="6"/>
  <c r="BE608" i="6" s="1"/>
  <c r="BF608" i="6"/>
  <c r="BG608" i="6" s="1"/>
  <c r="BB608" i="6"/>
  <c r="BC607" i="6"/>
  <c r="BJ607" i="6"/>
  <c r="AV610" i="6"/>
  <c r="AR611" i="6"/>
  <c r="AW610" i="6"/>
  <c r="AX610" i="6"/>
  <c r="AY610" i="6"/>
  <c r="BB609" i="6" l="1"/>
  <c r="BC609" i="6" s="1"/>
  <c r="BD609" i="6"/>
  <c r="BE609" i="6" s="1"/>
  <c r="BJ608" i="6"/>
  <c r="BC608" i="6"/>
  <c r="AZ610" i="6"/>
  <c r="BA610" i="6" s="1"/>
  <c r="AR612" i="6"/>
  <c r="AY611" i="6"/>
  <c r="AW611" i="6"/>
  <c r="AX611" i="6"/>
  <c r="AV611" i="6"/>
  <c r="BJ609" i="6" l="1"/>
  <c r="BF610" i="6"/>
  <c r="BG610" i="6" s="1"/>
  <c r="BD610" i="6"/>
  <c r="BE610" i="6" s="1"/>
  <c r="BB610" i="6"/>
  <c r="AV612" i="6"/>
  <c r="AW612" i="6"/>
  <c r="AX612" i="6"/>
  <c r="AY612" i="6"/>
  <c r="AR613" i="6"/>
  <c r="AZ611" i="6"/>
  <c r="BA611" i="6" s="1"/>
  <c r="AZ612" i="6" l="1"/>
  <c r="BA612" i="6" s="1"/>
  <c r="BF612" i="6" s="1"/>
  <c r="BG612" i="6" s="1"/>
  <c r="AV613" i="6"/>
  <c r="AR614" i="6"/>
  <c r="AW613" i="6"/>
  <c r="AX613" i="6"/>
  <c r="AY613" i="6"/>
  <c r="BC610" i="6"/>
  <c r="BJ610" i="6"/>
  <c r="BD612" i="6"/>
  <c r="BE612" i="6" s="1"/>
  <c r="BB611" i="6"/>
  <c r="BF611" i="6"/>
  <c r="BG611" i="6" s="1"/>
  <c r="BD611" i="6"/>
  <c r="BE611" i="6" s="1"/>
  <c r="BB612" i="6" l="1"/>
  <c r="BJ612" i="6" s="1"/>
  <c r="BC611" i="6"/>
  <c r="BJ611" i="6"/>
  <c r="AZ613" i="6"/>
  <c r="BA613" i="6" s="1"/>
  <c r="AX614" i="6"/>
  <c r="AZ614" i="6" s="1"/>
  <c r="BA614" i="6" s="1"/>
  <c r="AW614" i="6"/>
  <c r="AV614" i="6"/>
  <c r="AR615" i="6"/>
  <c r="AY614" i="6"/>
  <c r="BC612" i="6" l="1"/>
  <c r="BF614" i="6"/>
  <c r="BG614" i="6" s="1"/>
  <c r="BD614" i="6"/>
  <c r="BE614" i="6" s="1"/>
  <c r="BB614" i="6"/>
  <c r="BF613" i="6"/>
  <c r="BG613" i="6" s="1"/>
  <c r="BB613" i="6"/>
  <c r="BD613" i="6"/>
  <c r="BE613" i="6" s="1"/>
  <c r="AY615" i="6"/>
  <c r="AV615" i="6"/>
  <c r="AX615" i="6"/>
  <c r="AR616" i="6"/>
  <c r="AW615" i="6"/>
  <c r="BJ613" i="6" l="1"/>
  <c r="BC613" i="6"/>
  <c r="BJ614" i="6"/>
  <c r="BC614" i="6"/>
  <c r="AV616" i="6"/>
  <c r="AW616" i="6"/>
  <c r="AR617" i="6"/>
  <c r="AX616" i="6"/>
  <c r="AY616" i="6"/>
  <c r="AZ615" i="6"/>
  <c r="BA615" i="6" s="1"/>
  <c r="AZ616" i="6" l="1"/>
  <c r="BA616" i="6" s="1"/>
  <c r="BF616" i="6" s="1"/>
  <c r="BG616" i="6" s="1"/>
  <c r="AV617" i="6"/>
  <c r="AW617" i="6"/>
  <c r="AX617" i="6"/>
  <c r="AY617" i="6"/>
  <c r="AR618" i="6"/>
  <c r="BF615" i="6"/>
  <c r="BG615" i="6" s="1"/>
  <c r="BB615" i="6"/>
  <c r="BD615" i="6"/>
  <c r="BE615" i="6" s="1"/>
  <c r="BD616" i="6" l="1"/>
  <c r="BE616" i="6" s="1"/>
  <c r="BB616" i="6"/>
  <c r="BJ616" i="6" s="1"/>
  <c r="AZ617" i="6"/>
  <c r="BA617" i="6" s="1"/>
  <c r="BD617" i="6" s="1"/>
  <c r="BE617" i="6" s="1"/>
  <c r="AX618" i="6"/>
  <c r="AV618" i="6"/>
  <c r="AY618" i="6"/>
  <c r="AW618" i="6"/>
  <c r="AR619" i="6"/>
  <c r="BC615" i="6"/>
  <c r="BJ615" i="6"/>
  <c r="BB617" i="6" l="1"/>
  <c r="BF617" i="6"/>
  <c r="BG617" i="6" s="1"/>
  <c r="BC616" i="6"/>
  <c r="AV619" i="6"/>
  <c r="AR620" i="6"/>
  <c r="AY619" i="6"/>
  <c r="AX619" i="6"/>
  <c r="AW619" i="6"/>
  <c r="BJ617" i="6"/>
  <c r="BC617" i="6"/>
  <c r="AZ618" i="6"/>
  <c r="BA618" i="6" s="1"/>
  <c r="AZ619" i="6" l="1"/>
  <c r="BA619" i="6" s="1"/>
  <c r="BF619" i="6" s="1"/>
  <c r="BG619" i="6" s="1"/>
  <c r="BD618" i="6"/>
  <c r="BE618" i="6" s="1"/>
  <c r="BF618" i="6"/>
  <c r="BG618" i="6" s="1"/>
  <c r="BB618" i="6"/>
  <c r="AW620" i="6"/>
  <c r="AX620" i="6"/>
  <c r="AV620" i="6"/>
  <c r="AR621" i="6"/>
  <c r="AY620" i="6"/>
  <c r="BD619" i="6" l="1"/>
  <c r="BE619" i="6" s="1"/>
  <c r="BB619" i="6"/>
  <c r="AZ620" i="6"/>
  <c r="BA620" i="6" s="1"/>
  <c r="BD620" i="6" s="1"/>
  <c r="BE620" i="6" s="1"/>
  <c r="BJ619" i="6"/>
  <c r="BC619" i="6"/>
  <c r="BJ618" i="6"/>
  <c r="BC618" i="6"/>
  <c r="AR622" i="6"/>
  <c r="AX621" i="6"/>
  <c r="AW621" i="6"/>
  <c r="AY621" i="6"/>
  <c r="AV621" i="6"/>
  <c r="BF620" i="6" l="1"/>
  <c r="BG620" i="6" s="1"/>
  <c r="BB620" i="6"/>
  <c r="BC620" i="6" s="1"/>
  <c r="AV622" i="6"/>
  <c r="AW622" i="6"/>
  <c r="AY622" i="6"/>
  <c r="AX622" i="6"/>
  <c r="AR623" i="6"/>
  <c r="BJ620" i="6"/>
  <c r="AZ621" i="6"/>
  <c r="BA621" i="6" s="1"/>
  <c r="AZ622" i="6" l="1"/>
  <c r="BA622" i="6" s="1"/>
  <c r="BF622" i="6" s="1"/>
  <c r="BG622" i="6" s="1"/>
  <c r="BF621" i="6"/>
  <c r="BG621" i="6" s="1"/>
  <c r="BB621" i="6"/>
  <c r="BD621" i="6"/>
  <c r="BE621" i="6" s="1"/>
  <c r="AV623" i="6"/>
  <c r="AX623" i="6"/>
  <c r="AR624" i="6"/>
  <c r="AW623" i="6"/>
  <c r="AY623" i="6"/>
  <c r="BD622" i="6" l="1"/>
  <c r="BE622" i="6" s="1"/>
  <c r="BB622" i="6"/>
  <c r="AZ623" i="6"/>
  <c r="BA623" i="6" s="1"/>
  <c r="BB623" i="6" s="1"/>
  <c r="BJ622" i="6"/>
  <c r="BC622" i="6"/>
  <c r="BC621" i="6"/>
  <c r="BJ621" i="6"/>
  <c r="AR625" i="6"/>
  <c r="AX624" i="6"/>
  <c r="AV624" i="6"/>
  <c r="AW624" i="6"/>
  <c r="AY624" i="6"/>
  <c r="BD623" i="6" l="1"/>
  <c r="BE623" i="6" s="1"/>
  <c r="BF623" i="6"/>
  <c r="BG623" i="6" s="1"/>
  <c r="AW625" i="6"/>
  <c r="AX625" i="6"/>
  <c r="AY625" i="6"/>
  <c r="AR626" i="6"/>
  <c r="AV625" i="6"/>
  <c r="AZ624" i="6"/>
  <c r="BA624" i="6" s="1"/>
  <c r="BC623" i="6"/>
  <c r="BJ623" i="6"/>
  <c r="AZ625" i="6" l="1"/>
  <c r="BA625" i="6" s="1"/>
  <c r="BB625" i="6" s="1"/>
  <c r="BD624" i="6"/>
  <c r="BE624" i="6" s="1"/>
  <c r="BB624" i="6"/>
  <c r="BF624" i="6"/>
  <c r="BG624" i="6" s="1"/>
  <c r="AX626" i="6"/>
  <c r="AR627" i="6"/>
  <c r="AY626" i="6"/>
  <c r="AV626" i="6"/>
  <c r="AW626" i="6"/>
  <c r="BD625" i="6" l="1"/>
  <c r="BE625" i="6" s="1"/>
  <c r="BF625" i="6"/>
  <c r="BG625" i="6" s="1"/>
  <c r="AZ626" i="6"/>
  <c r="BA626" i="6" s="1"/>
  <c r="AW627" i="6"/>
  <c r="AX627" i="6"/>
  <c r="AV627" i="6"/>
  <c r="AR628" i="6"/>
  <c r="AY627" i="6"/>
  <c r="BJ624" i="6"/>
  <c r="BC624" i="6"/>
  <c r="BJ625" i="6"/>
  <c r="BC625" i="6"/>
  <c r="AZ627" i="6" l="1"/>
  <c r="BA627" i="6" s="1"/>
  <c r="AW628" i="6"/>
  <c r="AR629" i="6"/>
  <c r="AY628" i="6"/>
  <c r="AX628" i="6"/>
  <c r="AV628" i="6"/>
  <c r="BD626" i="6"/>
  <c r="BE626" i="6" s="1"/>
  <c r="BF626" i="6"/>
  <c r="BG626" i="6" s="1"/>
  <c r="BB626" i="6"/>
  <c r="AZ628" i="6" l="1"/>
  <c r="BA628" i="6" s="1"/>
  <c r="BD628" i="6" s="1"/>
  <c r="BE628" i="6" s="1"/>
  <c r="AY629" i="6"/>
  <c r="AV629" i="6"/>
  <c r="AW629" i="6"/>
  <c r="AR630" i="6"/>
  <c r="AX629" i="6"/>
  <c r="AZ629" i="6" s="1"/>
  <c r="BA629" i="6" s="1"/>
  <c r="BJ626" i="6"/>
  <c r="BC626" i="6"/>
  <c r="BB627" i="6"/>
  <c r="BD627" i="6"/>
  <c r="BE627" i="6" s="1"/>
  <c r="BF627" i="6"/>
  <c r="BG627" i="6" s="1"/>
  <c r="BB628" i="6" l="1"/>
  <c r="BC628" i="6" s="1"/>
  <c r="BF628" i="6"/>
  <c r="BG628" i="6" s="1"/>
  <c r="AR631" i="6"/>
  <c r="AW630" i="6"/>
  <c r="AX630" i="6"/>
  <c r="AY630" i="6"/>
  <c r="AV630" i="6"/>
  <c r="BC627" i="6"/>
  <c r="BJ627" i="6"/>
  <c r="BF629" i="6"/>
  <c r="BG629" i="6" s="1"/>
  <c r="BB629" i="6"/>
  <c r="BD629" i="6"/>
  <c r="BE629" i="6" s="1"/>
  <c r="BJ628" i="6" l="1"/>
  <c r="BC629" i="6"/>
  <c r="BJ629" i="6"/>
  <c r="AY631" i="6"/>
  <c r="AW631" i="6"/>
  <c r="AX631" i="6"/>
  <c r="AZ631" i="6" s="1"/>
  <c r="BA631" i="6" s="1"/>
  <c r="AV631" i="6"/>
  <c r="AR632" i="6"/>
  <c r="AZ630" i="6"/>
  <c r="BA630" i="6" s="1"/>
  <c r="BD630" i="6" l="1"/>
  <c r="BE630" i="6" s="1"/>
  <c r="BB630" i="6"/>
  <c r="BF630" i="6"/>
  <c r="BG630" i="6" s="1"/>
  <c r="AY632" i="6"/>
  <c r="AX632" i="6"/>
  <c r="AV632" i="6"/>
  <c r="AW632" i="6"/>
  <c r="AR633" i="6"/>
  <c r="BB631" i="6"/>
  <c r="BD631" i="6"/>
  <c r="BE631" i="6" s="1"/>
  <c r="BF631" i="6"/>
  <c r="BG631" i="6" s="1"/>
  <c r="AZ632" i="6" l="1"/>
  <c r="BA632" i="6" s="1"/>
  <c r="BF632" i="6" s="1"/>
  <c r="BG632" i="6" s="1"/>
  <c r="AV633" i="6"/>
  <c r="AW633" i="6"/>
  <c r="AX633" i="6"/>
  <c r="AY633" i="6"/>
  <c r="AR634" i="6"/>
  <c r="BC630" i="6"/>
  <c r="BJ630" i="6"/>
  <c r="BC631" i="6"/>
  <c r="BJ631" i="6"/>
  <c r="BB632" i="6" l="1"/>
  <c r="BC632" i="6" s="1"/>
  <c r="BD632" i="6"/>
  <c r="BE632" i="6" s="1"/>
  <c r="AZ633" i="6"/>
  <c r="BA633" i="6" s="1"/>
  <c r="AY634" i="6"/>
  <c r="AW634" i="6"/>
  <c r="AR635" i="6"/>
  <c r="AV634" i="6"/>
  <c r="AX634" i="6"/>
  <c r="BJ632" i="6" l="1"/>
  <c r="AZ634" i="6"/>
  <c r="BA634" i="6" s="1"/>
  <c r="BD634" i="6" s="1"/>
  <c r="BE634" i="6" s="1"/>
  <c r="BF633" i="6"/>
  <c r="BG633" i="6" s="1"/>
  <c r="BD633" i="6"/>
  <c r="BE633" i="6" s="1"/>
  <c r="BB633" i="6"/>
  <c r="AW635" i="6"/>
  <c r="AX635" i="6"/>
  <c r="AV635" i="6"/>
  <c r="AR636" i="6"/>
  <c r="AY635" i="6"/>
  <c r="BB634" i="6" l="1"/>
  <c r="BF634" i="6"/>
  <c r="BG634" i="6" s="1"/>
  <c r="AZ635" i="6"/>
  <c r="BA635" i="6" s="1"/>
  <c r="BD635" i="6" s="1"/>
  <c r="BE635" i="6" s="1"/>
  <c r="BJ633" i="6"/>
  <c r="BC633" i="6"/>
  <c r="AV636" i="6"/>
  <c r="AR637" i="6"/>
  <c r="AX636" i="6"/>
  <c r="AZ636" i="6" s="1"/>
  <c r="BA636" i="6" s="1"/>
  <c r="AW636" i="6"/>
  <c r="AY636" i="6"/>
  <c r="BC634" i="6"/>
  <c r="BJ634" i="6"/>
  <c r="BF635" i="6" l="1"/>
  <c r="BG635" i="6" s="1"/>
  <c r="BB635" i="6"/>
  <c r="BD636" i="6"/>
  <c r="BE636" i="6" s="1"/>
  <c r="BB636" i="6"/>
  <c r="BF636" i="6"/>
  <c r="BG636" i="6" s="1"/>
  <c r="AW637" i="6"/>
  <c r="AX637" i="6"/>
  <c r="AY637" i="6"/>
  <c r="AR638" i="6"/>
  <c r="AV637" i="6"/>
  <c r="BJ635" i="6"/>
  <c r="BC635" i="6"/>
  <c r="AX638" i="6" l="1"/>
  <c r="AV638" i="6"/>
  <c r="AY638" i="6"/>
  <c r="AW638" i="6"/>
  <c r="AR639" i="6"/>
  <c r="AZ637" i="6"/>
  <c r="BA637" i="6" s="1"/>
  <c r="BJ636" i="6"/>
  <c r="BC636" i="6"/>
  <c r="BF637" i="6" l="1"/>
  <c r="BG637" i="6" s="1"/>
  <c r="BB637" i="6"/>
  <c r="BD637" i="6"/>
  <c r="BE637" i="6" s="1"/>
  <c r="AW639" i="6"/>
  <c r="AR640" i="6"/>
  <c r="AY639" i="6"/>
  <c r="AV639" i="6"/>
  <c r="AX639" i="6"/>
  <c r="AZ638" i="6"/>
  <c r="BA638" i="6" s="1"/>
  <c r="AZ639" i="6" l="1"/>
  <c r="BA639" i="6" s="1"/>
  <c r="BB639" i="6" s="1"/>
  <c r="AW640" i="6"/>
  <c r="AR641" i="6"/>
  <c r="AY640" i="6"/>
  <c r="AV640" i="6"/>
  <c r="AX640" i="6"/>
  <c r="BJ637" i="6"/>
  <c r="BC637" i="6"/>
  <c r="BD638" i="6"/>
  <c r="BE638" i="6" s="1"/>
  <c r="BF638" i="6"/>
  <c r="BG638" i="6" s="1"/>
  <c r="BB638" i="6"/>
  <c r="BD639" i="6" l="1"/>
  <c r="BE639" i="6" s="1"/>
  <c r="BF639" i="6"/>
  <c r="BG639" i="6" s="1"/>
  <c r="AZ640" i="6"/>
  <c r="BA640" i="6" s="1"/>
  <c r="BB640" i="6" s="1"/>
  <c r="BC638" i="6"/>
  <c r="BJ638" i="6"/>
  <c r="AW641" i="6"/>
  <c r="AX641" i="6"/>
  <c r="AY641" i="6"/>
  <c r="AR642" i="6"/>
  <c r="AV641" i="6"/>
  <c r="BC639" i="6"/>
  <c r="BJ639" i="6"/>
  <c r="BD640" i="6" l="1"/>
  <c r="BE640" i="6" s="1"/>
  <c r="BF640" i="6"/>
  <c r="BG640" i="6" s="1"/>
  <c r="BC640" i="6"/>
  <c r="BJ640" i="6"/>
  <c r="AY642" i="6"/>
  <c r="AW642" i="6"/>
  <c r="AR643" i="6"/>
  <c r="AV642" i="6"/>
  <c r="AX642" i="6"/>
  <c r="AZ641" i="6"/>
  <c r="BA641" i="6" s="1"/>
  <c r="AZ642" i="6" l="1"/>
  <c r="BA642" i="6" s="1"/>
  <c r="BD642" i="6" s="1"/>
  <c r="BE642" i="6" s="1"/>
  <c r="BD641" i="6"/>
  <c r="BE641" i="6" s="1"/>
  <c r="BB641" i="6"/>
  <c r="BF641" i="6"/>
  <c r="BG641" i="6" s="1"/>
  <c r="AW643" i="6"/>
  <c r="AX643" i="6"/>
  <c r="AR644" i="6"/>
  <c r="AY643" i="6"/>
  <c r="AV643" i="6"/>
  <c r="AZ643" i="6" l="1"/>
  <c r="BA643" i="6" s="1"/>
  <c r="BF642" i="6"/>
  <c r="BG642" i="6" s="1"/>
  <c r="BB642" i="6"/>
  <c r="BC642" i="6" s="1"/>
  <c r="BD643" i="6"/>
  <c r="BE643" i="6" s="1"/>
  <c r="BB643" i="6"/>
  <c r="BF643" i="6"/>
  <c r="BG643" i="6" s="1"/>
  <c r="BJ641" i="6"/>
  <c r="BC641" i="6"/>
  <c r="AV644" i="6"/>
  <c r="AW644" i="6"/>
  <c r="AR645" i="6"/>
  <c r="AY644" i="6"/>
  <c r="AX644" i="6"/>
  <c r="BJ642" i="6" l="1"/>
  <c r="AZ644" i="6"/>
  <c r="BA644" i="6" s="1"/>
  <c r="BB644" i="6" s="1"/>
  <c r="AW645" i="6"/>
  <c r="AX645" i="6"/>
  <c r="AY645" i="6"/>
  <c r="AV645" i="6"/>
  <c r="AR646" i="6"/>
  <c r="BC643" i="6"/>
  <c r="BJ643" i="6"/>
  <c r="BD644" i="6" l="1"/>
  <c r="BE644" i="6" s="1"/>
  <c r="BF644" i="6"/>
  <c r="BG644" i="6" s="1"/>
  <c r="AY646" i="6"/>
  <c r="AR647" i="6"/>
  <c r="AV646" i="6"/>
  <c r="AW646" i="6"/>
  <c r="AX646" i="6"/>
  <c r="AZ646" i="6" s="1"/>
  <c r="BA646" i="6" s="1"/>
  <c r="AZ645" i="6"/>
  <c r="BA645" i="6" s="1"/>
  <c r="BJ644" i="6"/>
  <c r="BC644" i="6"/>
  <c r="BB645" i="6" l="1"/>
  <c r="BF645" i="6"/>
  <c r="BG645" i="6" s="1"/>
  <c r="BD645" i="6"/>
  <c r="BE645" i="6" s="1"/>
  <c r="BB646" i="6"/>
  <c r="BD646" i="6"/>
  <c r="BE646" i="6" s="1"/>
  <c r="BF646" i="6"/>
  <c r="BG646" i="6" s="1"/>
  <c r="AR648" i="6"/>
  <c r="AY647" i="6"/>
  <c r="AW647" i="6"/>
  <c r="AX647" i="6"/>
  <c r="AV647" i="6"/>
  <c r="AY648" i="6" l="1"/>
  <c r="AV648" i="6"/>
  <c r="AW648" i="6"/>
  <c r="AR649" i="6"/>
  <c r="AX648" i="6"/>
  <c r="BC646" i="6"/>
  <c r="BJ646" i="6"/>
  <c r="AZ647" i="6"/>
  <c r="BA647" i="6" s="1"/>
  <c r="BC645" i="6"/>
  <c r="BJ645" i="6"/>
  <c r="AZ648" i="6" l="1"/>
  <c r="BA648" i="6" s="1"/>
  <c r="BF648" i="6" s="1"/>
  <c r="BG648" i="6" s="1"/>
  <c r="BB647" i="6"/>
  <c r="BD647" i="6"/>
  <c r="BE647" i="6" s="1"/>
  <c r="BF647" i="6"/>
  <c r="BG647" i="6" s="1"/>
  <c r="AW649" i="6"/>
  <c r="AY649" i="6"/>
  <c r="AX649" i="6"/>
  <c r="AV649" i="6"/>
  <c r="AR650" i="6"/>
  <c r="BB648" i="6" l="1"/>
  <c r="BC648" i="6" s="1"/>
  <c r="BD648" i="6"/>
  <c r="BE648" i="6" s="1"/>
  <c r="AV650" i="6"/>
  <c r="AX650" i="6"/>
  <c r="AY650" i="6"/>
  <c r="AR651" i="6"/>
  <c r="AW650" i="6"/>
  <c r="AZ649" i="6"/>
  <c r="BA649" i="6" s="1"/>
  <c r="BJ647" i="6"/>
  <c r="BC647" i="6"/>
  <c r="BJ648" i="6" l="1"/>
  <c r="AZ650" i="6"/>
  <c r="BA650" i="6" s="1"/>
  <c r="BB650" i="6" s="1"/>
  <c r="BB649" i="6"/>
  <c r="BF649" i="6"/>
  <c r="BG649" i="6" s="1"/>
  <c r="BD649" i="6"/>
  <c r="BE649" i="6" s="1"/>
  <c r="AX651" i="6"/>
  <c r="AV651" i="6"/>
  <c r="AR652" i="6"/>
  <c r="AY651" i="6"/>
  <c r="AW651" i="6"/>
  <c r="BF650" i="6"/>
  <c r="BG650" i="6" s="1"/>
  <c r="BD650" i="6"/>
  <c r="BE650" i="6" s="1"/>
  <c r="AZ651" i="6" l="1"/>
  <c r="BA651" i="6" s="1"/>
  <c r="AX652" i="6"/>
  <c r="AW652" i="6"/>
  <c r="AV652" i="6"/>
  <c r="AY652" i="6"/>
  <c r="AR653" i="6"/>
  <c r="BC650" i="6"/>
  <c r="BJ650" i="6"/>
  <c r="BC649" i="6"/>
  <c r="BJ649" i="6"/>
  <c r="AR654" i="6" l="1"/>
  <c r="AW653" i="6"/>
  <c r="AX653" i="6"/>
  <c r="AY653" i="6"/>
  <c r="AV653" i="6"/>
  <c r="AZ652" i="6"/>
  <c r="BA652" i="6" s="1"/>
  <c r="BB651" i="6"/>
  <c r="BF651" i="6"/>
  <c r="BG651" i="6" s="1"/>
  <c r="BD651" i="6"/>
  <c r="BE651" i="6" s="1"/>
  <c r="BJ651" i="6" l="1"/>
  <c r="BC651" i="6"/>
  <c r="AZ653" i="6"/>
  <c r="BA653" i="6" s="1"/>
  <c r="BB652" i="6"/>
  <c r="BF652" i="6"/>
  <c r="BG652" i="6" s="1"/>
  <c r="BD652" i="6"/>
  <c r="BE652" i="6" s="1"/>
  <c r="AX654" i="6"/>
  <c r="AZ654" i="6" s="1"/>
  <c r="BA654" i="6" s="1"/>
  <c r="AV654" i="6"/>
  <c r="AW654" i="6"/>
  <c r="AY654" i="6"/>
  <c r="AR655" i="6"/>
  <c r="BD654" i="6" l="1"/>
  <c r="BE654" i="6" s="1"/>
  <c r="BF654" i="6"/>
  <c r="BG654" i="6" s="1"/>
  <c r="BB654" i="6"/>
  <c r="BC652" i="6"/>
  <c r="BJ652" i="6"/>
  <c r="AR656" i="6"/>
  <c r="AY655" i="6"/>
  <c r="AX655" i="6"/>
  <c r="AV655" i="6"/>
  <c r="AW655" i="6"/>
  <c r="BD653" i="6"/>
  <c r="BE653" i="6" s="1"/>
  <c r="BF653" i="6"/>
  <c r="BG653" i="6" s="1"/>
  <c r="BB653" i="6"/>
  <c r="AZ655" i="6" l="1"/>
  <c r="BA655" i="6" s="1"/>
  <c r="BB655" i="6" s="1"/>
  <c r="AV656" i="6"/>
  <c r="AR657" i="6"/>
  <c r="AW656" i="6"/>
  <c r="AX656" i="6"/>
  <c r="AY656" i="6"/>
  <c r="BJ654" i="6"/>
  <c r="BC654" i="6"/>
  <c r="BJ653" i="6"/>
  <c r="BC653" i="6"/>
  <c r="BD655" i="6" l="1"/>
  <c r="BE655" i="6" s="1"/>
  <c r="BF655" i="6"/>
  <c r="BG655" i="6" s="1"/>
  <c r="AZ656" i="6"/>
  <c r="BA656" i="6" s="1"/>
  <c r="AV657" i="6"/>
  <c r="AW657" i="6"/>
  <c r="AX657" i="6"/>
  <c r="AY657" i="6"/>
  <c r="AR658" i="6"/>
  <c r="BJ655" i="6"/>
  <c r="BC655" i="6"/>
  <c r="AZ657" i="6" l="1"/>
  <c r="BA657" i="6" s="1"/>
  <c r="AY658" i="6"/>
  <c r="AR659" i="6"/>
  <c r="AX658" i="6"/>
  <c r="AW658" i="6"/>
  <c r="AV658" i="6"/>
  <c r="BD656" i="6"/>
  <c r="BE656" i="6" s="1"/>
  <c r="BF656" i="6"/>
  <c r="BG656" i="6" s="1"/>
  <c r="BB656" i="6"/>
  <c r="AZ658" i="6" l="1"/>
  <c r="BA658" i="6" s="1"/>
  <c r="AR660" i="6"/>
  <c r="AY659" i="6"/>
  <c r="AW659" i="6"/>
  <c r="AX659" i="6"/>
  <c r="AZ659" i="6" s="1"/>
  <c r="BA659" i="6" s="1"/>
  <c r="AV659" i="6"/>
  <c r="BJ656" i="6"/>
  <c r="BC656" i="6"/>
  <c r="BB657" i="6"/>
  <c r="BD657" i="6"/>
  <c r="BE657" i="6" s="1"/>
  <c r="BF657" i="6"/>
  <c r="BG657" i="6" s="1"/>
  <c r="BD659" i="6" l="1"/>
  <c r="BE659" i="6" s="1"/>
  <c r="BF659" i="6"/>
  <c r="BG659" i="6" s="1"/>
  <c r="BB659" i="6"/>
  <c r="AV660" i="6"/>
  <c r="AW660" i="6"/>
  <c r="AR661" i="6"/>
  <c r="AY660" i="6"/>
  <c r="AX660" i="6"/>
  <c r="BC657" i="6"/>
  <c r="BJ657" i="6"/>
  <c r="BF658" i="6"/>
  <c r="BG658" i="6" s="1"/>
  <c r="BB658" i="6"/>
  <c r="BD658" i="6"/>
  <c r="BE658" i="6" s="1"/>
  <c r="AZ660" i="6" l="1"/>
  <c r="BA660" i="6" s="1"/>
  <c r="BF660" i="6" s="1"/>
  <c r="BG660" i="6" s="1"/>
  <c r="BC659" i="6"/>
  <c r="BJ659" i="6"/>
  <c r="AW661" i="6"/>
  <c r="AX661" i="6"/>
  <c r="AY661" i="6"/>
  <c r="AV661" i="6"/>
  <c r="AR662" i="6"/>
  <c r="BC658" i="6"/>
  <c r="BJ658" i="6"/>
  <c r="BB660" i="6" l="1"/>
  <c r="BC660" i="6" s="1"/>
  <c r="BD660" i="6"/>
  <c r="BE660" i="6" s="1"/>
  <c r="AZ661" i="6"/>
  <c r="BA661" i="6" s="1"/>
  <c r="AY662" i="6"/>
  <c r="AW662" i="6"/>
  <c r="AX662" i="6"/>
  <c r="AZ662" i="6" s="1"/>
  <c r="BA662" i="6" s="1"/>
  <c r="AV662" i="6"/>
  <c r="AR663" i="6"/>
  <c r="BJ660" i="6" l="1"/>
  <c r="AX663" i="6"/>
  <c r="AV663" i="6"/>
  <c r="AR664" i="6"/>
  <c r="AW663" i="6"/>
  <c r="AY663" i="6"/>
  <c r="BF662" i="6"/>
  <c r="BG662" i="6" s="1"/>
  <c r="BB662" i="6"/>
  <c r="BD662" i="6"/>
  <c r="BE662" i="6" s="1"/>
  <c r="BF661" i="6"/>
  <c r="BG661" i="6" s="1"/>
  <c r="BB661" i="6"/>
  <c r="BD661" i="6"/>
  <c r="BE661" i="6" s="1"/>
  <c r="BJ662" i="6" l="1"/>
  <c r="BC662" i="6"/>
  <c r="AX664" i="6"/>
  <c r="AV664" i="6"/>
  <c r="AW664" i="6"/>
  <c r="AY664" i="6"/>
  <c r="AR665" i="6"/>
  <c r="BC661" i="6"/>
  <c r="BJ661" i="6"/>
  <c r="AZ663" i="6"/>
  <c r="BA663" i="6" s="1"/>
  <c r="AY665" i="6" l="1"/>
  <c r="AW665" i="6"/>
  <c r="AX665" i="6"/>
  <c r="AR666" i="6"/>
  <c r="AV665" i="6"/>
  <c r="AZ664" i="6"/>
  <c r="BA664" i="6" s="1"/>
  <c r="BB663" i="6"/>
  <c r="BF663" i="6"/>
  <c r="BG663" i="6" s="1"/>
  <c r="BD663" i="6"/>
  <c r="BE663" i="6" s="1"/>
  <c r="AZ665" i="6" l="1"/>
  <c r="BA665" i="6" s="1"/>
  <c r="BD665" i="6" s="1"/>
  <c r="BE665" i="6" s="1"/>
  <c r="BC663" i="6"/>
  <c r="BJ663" i="6"/>
  <c r="BB664" i="6"/>
  <c r="BF664" i="6"/>
  <c r="BG664" i="6" s="1"/>
  <c r="BD664" i="6"/>
  <c r="BE664" i="6" s="1"/>
  <c r="AX666" i="6"/>
  <c r="AY666" i="6"/>
  <c r="AR667" i="6"/>
  <c r="AV666" i="6"/>
  <c r="AW666" i="6"/>
  <c r="BB665" i="6" l="1"/>
  <c r="BJ665" i="6" s="1"/>
  <c r="BF665" i="6"/>
  <c r="BG665" i="6" s="1"/>
  <c r="AZ666" i="6"/>
  <c r="BA666" i="6" s="1"/>
  <c r="BB666" i="6" s="1"/>
  <c r="AW667" i="6"/>
  <c r="AX667" i="6"/>
  <c r="AR668" i="6"/>
  <c r="AY667" i="6"/>
  <c r="AV667" i="6"/>
  <c r="BC664" i="6"/>
  <c r="BJ664" i="6"/>
  <c r="BD666" i="6" l="1"/>
  <c r="BE666" i="6" s="1"/>
  <c r="BC665" i="6"/>
  <c r="BF666" i="6"/>
  <c r="BG666" i="6" s="1"/>
  <c r="BJ666" i="6"/>
  <c r="BC666" i="6"/>
  <c r="AV668" i="6"/>
  <c r="AW668" i="6"/>
  <c r="AR669" i="6"/>
  <c r="AY668" i="6"/>
  <c r="AX668" i="6"/>
  <c r="AZ667" i="6"/>
  <c r="BA667" i="6" s="1"/>
  <c r="AZ668" i="6" l="1"/>
  <c r="BA668" i="6" s="1"/>
  <c r="BD667" i="6"/>
  <c r="BE667" i="6" s="1"/>
  <c r="BB667" i="6"/>
  <c r="BF667" i="6"/>
  <c r="BG667" i="6" s="1"/>
  <c r="AW669" i="6"/>
  <c r="AX669" i="6"/>
  <c r="AR670" i="6"/>
  <c r="AY669" i="6"/>
  <c r="AV669" i="6"/>
  <c r="AX670" i="6" l="1"/>
  <c r="AV670" i="6"/>
  <c r="AY670" i="6"/>
  <c r="AR671" i="6"/>
  <c r="AW670" i="6"/>
  <c r="BC667" i="6"/>
  <c r="BJ667" i="6"/>
  <c r="AZ669" i="6"/>
  <c r="BA669" i="6" s="1"/>
  <c r="BF668" i="6"/>
  <c r="BG668" i="6" s="1"/>
  <c r="BD668" i="6"/>
  <c r="BE668" i="6" s="1"/>
  <c r="BB668" i="6"/>
  <c r="BF669" i="6" l="1"/>
  <c r="BG669" i="6" s="1"/>
  <c r="BB669" i="6"/>
  <c r="BD669" i="6"/>
  <c r="BE669" i="6" s="1"/>
  <c r="AR672" i="6"/>
  <c r="AY671" i="6"/>
  <c r="AX671" i="6"/>
  <c r="AV671" i="6"/>
  <c r="AW671" i="6"/>
  <c r="BC668" i="6"/>
  <c r="BJ668" i="6"/>
  <c r="AZ670" i="6"/>
  <c r="BA670" i="6" s="1"/>
  <c r="AZ671" i="6" l="1"/>
  <c r="BA671" i="6" s="1"/>
  <c r="BB671" i="6" s="1"/>
  <c r="AR673" i="6"/>
  <c r="AX672" i="6"/>
  <c r="AY672" i="6"/>
  <c r="AW672" i="6"/>
  <c r="AV672" i="6"/>
  <c r="BF670" i="6"/>
  <c r="BG670" i="6" s="1"/>
  <c r="BB670" i="6"/>
  <c r="BD670" i="6"/>
  <c r="BE670" i="6" s="1"/>
  <c r="BC669" i="6"/>
  <c r="BJ669" i="6"/>
  <c r="BF671" i="6" l="1"/>
  <c r="BG671" i="6" s="1"/>
  <c r="BD671" i="6"/>
  <c r="BE671" i="6" s="1"/>
  <c r="AZ672" i="6"/>
  <c r="BA672" i="6" s="1"/>
  <c r="AW673" i="6"/>
  <c r="AX673" i="6"/>
  <c r="AY673" i="6"/>
  <c r="AR674" i="6"/>
  <c r="AV673" i="6"/>
  <c r="BJ670" i="6"/>
  <c r="BC670" i="6"/>
  <c r="BC671" i="6"/>
  <c r="BJ671" i="6"/>
  <c r="AY674" i="6" l="1"/>
  <c r="AR675" i="6"/>
  <c r="AW674" i="6"/>
  <c r="AV674" i="6"/>
  <c r="AX674" i="6"/>
  <c r="AZ673" i="6"/>
  <c r="BA673" i="6" s="1"/>
  <c r="BD672" i="6"/>
  <c r="BE672" i="6" s="1"/>
  <c r="BF672" i="6"/>
  <c r="BG672" i="6" s="1"/>
  <c r="BB672" i="6"/>
  <c r="AZ674" i="6" l="1"/>
  <c r="BA674" i="6" s="1"/>
  <c r="BD674" i="6" s="1"/>
  <c r="BE674" i="6" s="1"/>
  <c r="BF673" i="6"/>
  <c r="BG673" i="6" s="1"/>
  <c r="BB673" i="6"/>
  <c r="BD673" i="6"/>
  <c r="BE673" i="6" s="1"/>
  <c r="AR676" i="6"/>
  <c r="AY675" i="6"/>
  <c r="AX675" i="6"/>
  <c r="AV675" i="6"/>
  <c r="AW675" i="6"/>
  <c r="BJ672" i="6"/>
  <c r="BC672" i="6"/>
  <c r="BF674" i="6" l="1"/>
  <c r="BG674" i="6" s="1"/>
  <c r="BB674" i="6"/>
  <c r="BJ674" i="6" s="1"/>
  <c r="AY676" i="6"/>
  <c r="AX676" i="6"/>
  <c r="AZ676" i="6" s="1"/>
  <c r="BA676" i="6" s="1"/>
  <c r="AV676" i="6"/>
  <c r="AW676" i="6"/>
  <c r="AR677" i="6"/>
  <c r="BC674" i="6"/>
  <c r="BC673" i="6"/>
  <c r="BJ673" i="6"/>
  <c r="AZ675" i="6"/>
  <c r="BA675" i="6" s="1"/>
  <c r="AR678" i="6" l="1"/>
  <c r="AX677" i="6"/>
  <c r="AW677" i="6"/>
  <c r="AY677" i="6"/>
  <c r="AV677" i="6"/>
  <c r="BB675" i="6"/>
  <c r="BD675" i="6"/>
  <c r="BE675" i="6" s="1"/>
  <c r="BF675" i="6"/>
  <c r="BG675" i="6" s="1"/>
  <c r="BF676" i="6"/>
  <c r="BG676" i="6" s="1"/>
  <c r="BD676" i="6"/>
  <c r="BE676" i="6" s="1"/>
  <c r="BB676" i="6"/>
  <c r="BC675" i="6" l="1"/>
  <c r="BJ675" i="6"/>
  <c r="BJ676" i="6"/>
  <c r="BC676" i="6"/>
  <c r="AZ677" i="6"/>
  <c r="BA677" i="6" s="1"/>
  <c r="AX678" i="6"/>
  <c r="AV678" i="6"/>
  <c r="AY678" i="6"/>
  <c r="AR679" i="6"/>
  <c r="AW678" i="6"/>
  <c r="AZ678" i="6" l="1"/>
  <c r="BA678" i="6" s="1"/>
  <c r="BF677" i="6"/>
  <c r="BG677" i="6" s="1"/>
  <c r="BB677" i="6"/>
  <c r="BD677" i="6"/>
  <c r="BE677" i="6" s="1"/>
  <c r="AY679" i="6"/>
  <c r="AX679" i="6"/>
  <c r="AV679" i="6"/>
  <c r="AR680" i="6"/>
  <c r="AW679" i="6"/>
  <c r="AZ679" i="6" l="1"/>
  <c r="BA679" i="6" s="1"/>
  <c r="BB679" i="6" s="1"/>
  <c r="BC677" i="6"/>
  <c r="BJ677" i="6"/>
  <c r="AW680" i="6"/>
  <c r="AV680" i="6"/>
  <c r="AY680" i="6"/>
  <c r="AX680" i="6"/>
  <c r="AR681" i="6"/>
  <c r="BF678" i="6"/>
  <c r="BG678" i="6" s="1"/>
  <c r="BB678" i="6"/>
  <c r="BD678" i="6"/>
  <c r="BE678" i="6" s="1"/>
  <c r="BD679" i="6" l="1"/>
  <c r="BE679" i="6" s="1"/>
  <c r="BF679" i="6"/>
  <c r="BG679" i="6" s="1"/>
  <c r="BJ678" i="6"/>
  <c r="BC678" i="6"/>
  <c r="AR682" i="6"/>
  <c r="AV681" i="6"/>
  <c r="AW681" i="6"/>
  <c r="AX681" i="6"/>
  <c r="AY681" i="6"/>
  <c r="AZ680" i="6"/>
  <c r="BA680" i="6" s="1"/>
  <c r="BC679" i="6"/>
  <c r="BJ679" i="6"/>
  <c r="AZ681" i="6" l="1"/>
  <c r="BA681" i="6" s="1"/>
  <c r="BD681" i="6" s="1"/>
  <c r="BE681" i="6" s="1"/>
  <c r="AX682" i="6"/>
  <c r="AY682" i="6"/>
  <c r="AR683" i="6"/>
  <c r="AV682" i="6"/>
  <c r="AW682" i="6"/>
  <c r="BD680" i="6"/>
  <c r="BE680" i="6" s="1"/>
  <c r="BB680" i="6"/>
  <c r="BF680" i="6"/>
  <c r="BG680" i="6" s="1"/>
  <c r="BB681" i="6" l="1"/>
  <c r="BJ681" i="6" s="1"/>
  <c r="BF681" i="6"/>
  <c r="BG681" i="6" s="1"/>
  <c r="AZ682" i="6"/>
  <c r="BA682" i="6" s="1"/>
  <c r="AW683" i="6"/>
  <c r="AX683" i="6"/>
  <c r="AV683" i="6"/>
  <c r="AY683" i="6"/>
  <c r="AR684" i="6"/>
  <c r="BC680" i="6"/>
  <c r="BJ680" i="6"/>
  <c r="BC681" i="6" l="1"/>
  <c r="AW684" i="6"/>
  <c r="AR685" i="6"/>
  <c r="AX684" i="6"/>
  <c r="AY684" i="6"/>
  <c r="AV684" i="6"/>
  <c r="AZ683" i="6"/>
  <c r="BA683" i="6" s="1"/>
  <c r="BF682" i="6"/>
  <c r="BG682" i="6" s="1"/>
  <c r="BB682" i="6"/>
  <c r="BD682" i="6"/>
  <c r="BE682" i="6" s="1"/>
  <c r="BC682" i="6" l="1"/>
  <c r="BJ682" i="6"/>
  <c r="AZ684" i="6"/>
  <c r="BA684" i="6" s="1"/>
  <c r="BF683" i="6"/>
  <c r="BG683" i="6" s="1"/>
  <c r="BB683" i="6"/>
  <c r="BD683" i="6"/>
  <c r="BE683" i="6" s="1"/>
  <c r="AW685" i="6"/>
  <c r="AX685" i="6"/>
  <c r="AY685" i="6"/>
  <c r="AR686" i="6"/>
  <c r="AV685" i="6"/>
  <c r="AZ685" i="6" l="1"/>
  <c r="BA685" i="6" s="1"/>
  <c r="BB685" i="6" s="1"/>
  <c r="BJ683" i="6"/>
  <c r="BC683" i="6"/>
  <c r="BD684" i="6"/>
  <c r="BE684" i="6" s="1"/>
  <c r="BB684" i="6"/>
  <c r="BF684" i="6"/>
  <c r="BG684" i="6" s="1"/>
  <c r="AX686" i="6"/>
  <c r="AV686" i="6"/>
  <c r="AW686" i="6"/>
  <c r="AY686" i="6"/>
  <c r="AR687" i="6"/>
  <c r="BF685" i="6" l="1"/>
  <c r="BG685" i="6" s="1"/>
  <c r="BD685" i="6"/>
  <c r="BE685" i="6" s="1"/>
  <c r="BJ684" i="6"/>
  <c r="BC684" i="6"/>
  <c r="AY687" i="6"/>
  <c r="AR688" i="6"/>
  <c r="AV687" i="6"/>
  <c r="AW687" i="6"/>
  <c r="AX687" i="6"/>
  <c r="AZ686" i="6"/>
  <c r="BA686" i="6" s="1"/>
  <c r="BJ685" i="6"/>
  <c r="BC685" i="6"/>
  <c r="AZ687" i="6" l="1"/>
  <c r="BA687" i="6" s="1"/>
  <c r="BF687" i="6" s="1"/>
  <c r="BG687" i="6" s="1"/>
  <c r="BF686" i="6"/>
  <c r="BG686" i="6" s="1"/>
  <c r="BB686" i="6"/>
  <c r="BD686" i="6"/>
  <c r="BE686" i="6" s="1"/>
  <c r="AV688" i="6"/>
  <c r="AW688" i="6"/>
  <c r="AX688" i="6"/>
  <c r="AR689" i="6"/>
  <c r="AY688" i="6"/>
  <c r="BD687" i="6" l="1"/>
  <c r="BE687" i="6" s="1"/>
  <c r="BB687" i="6"/>
  <c r="BJ687" i="6" s="1"/>
  <c r="BC686" i="6"/>
  <c r="BJ686" i="6"/>
  <c r="AR690" i="6"/>
  <c r="AV689" i="6"/>
  <c r="AW689" i="6"/>
  <c r="AX689" i="6"/>
  <c r="AY689" i="6"/>
  <c r="AZ688" i="6"/>
  <c r="BA688" i="6" s="1"/>
  <c r="BC687" i="6" l="1"/>
  <c r="AZ689" i="6"/>
  <c r="BA689" i="6" s="1"/>
  <c r="BB689" i="6" s="1"/>
  <c r="AW690" i="6"/>
  <c r="AV690" i="6"/>
  <c r="AY690" i="6"/>
  <c r="AR691" i="6"/>
  <c r="AX690" i="6"/>
  <c r="BB688" i="6"/>
  <c r="BF688" i="6"/>
  <c r="BG688" i="6" s="1"/>
  <c r="BD688" i="6"/>
  <c r="BE688" i="6" s="1"/>
  <c r="AZ690" i="6" l="1"/>
  <c r="BA690" i="6" s="1"/>
  <c r="BD689" i="6"/>
  <c r="BE689" i="6" s="1"/>
  <c r="BF689" i="6"/>
  <c r="BG689" i="6" s="1"/>
  <c r="BC689" i="6"/>
  <c r="BJ689" i="6"/>
  <c r="BB690" i="6"/>
  <c r="BD690" i="6"/>
  <c r="BE690" i="6" s="1"/>
  <c r="BF690" i="6"/>
  <c r="BG690" i="6" s="1"/>
  <c r="AR692" i="6"/>
  <c r="AY691" i="6"/>
  <c r="AX691" i="6"/>
  <c r="AV691" i="6"/>
  <c r="AW691" i="6"/>
  <c r="BJ688" i="6"/>
  <c r="BC688" i="6"/>
  <c r="AZ691" i="6" l="1"/>
  <c r="BA691" i="6" s="1"/>
  <c r="BF691" i="6" s="1"/>
  <c r="BG691" i="6" s="1"/>
  <c r="BJ690" i="6"/>
  <c r="BC690" i="6"/>
  <c r="AW692" i="6"/>
  <c r="AR693" i="6"/>
  <c r="AX692" i="6"/>
  <c r="AY692" i="6"/>
  <c r="AV692" i="6"/>
  <c r="AZ692" i="6" l="1"/>
  <c r="BA692" i="6" s="1"/>
  <c r="BD692" i="6" s="1"/>
  <c r="BE692" i="6" s="1"/>
  <c r="BB691" i="6"/>
  <c r="BJ691" i="6" s="1"/>
  <c r="BD691" i="6"/>
  <c r="BE691" i="6" s="1"/>
  <c r="AR694" i="6"/>
  <c r="AW693" i="6"/>
  <c r="AX693" i="6"/>
  <c r="AY693" i="6"/>
  <c r="AV693" i="6"/>
  <c r="BF692" i="6" l="1"/>
  <c r="BG692" i="6" s="1"/>
  <c r="BB692" i="6"/>
  <c r="BJ692" i="6" s="1"/>
  <c r="BC691" i="6"/>
  <c r="AZ693" i="6"/>
  <c r="BA693" i="6" s="1"/>
  <c r="BF693" i="6" s="1"/>
  <c r="BG693" i="6" s="1"/>
  <c r="AW694" i="6"/>
  <c r="AX694" i="6"/>
  <c r="AR695" i="6"/>
  <c r="AV694" i="6"/>
  <c r="AY694" i="6"/>
  <c r="BC692" i="6" l="1"/>
  <c r="BD693" i="6"/>
  <c r="BE693" i="6" s="1"/>
  <c r="BB693" i="6"/>
  <c r="BC693" i="6" s="1"/>
  <c r="AZ694" i="6"/>
  <c r="BA694" i="6" s="1"/>
  <c r="AR696" i="6"/>
  <c r="AY695" i="6"/>
  <c r="AX695" i="6"/>
  <c r="AZ695" i="6" s="1"/>
  <c r="BA695" i="6" s="1"/>
  <c r="AW695" i="6"/>
  <c r="AV695" i="6"/>
  <c r="BJ693" i="6" l="1"/>
  <c r="BB695" i="6"/>
  <c r="BF695" i="6"/>
  <c r="BG695" i="6" s="1"/>
  <c r="BD695" i="6"/>
  <c r="BE695" i="6" s="1"/>
  <c r="AW696" i="6"/>
  <c r="AR697" i="6"/>
  <c r="AV696" i="6"/>
  <c r="AY696" i="6"/>
  <c r="AX696" i="6"/>
  <c r="BD694" i="6"/>
  <c r="BE694" i="6" s="1"/>
  <c r="BB694" i="6"/>
  <c r="BF694" i="6"/>
  <c r="BG694" i="6" s="1"/>
  <c r="AZ696" i="6" l="1"/>
  <c r="BA696" i="6" s="1"/>
  <c r="BD696" i="6" s="1"/>
  <c r="BE696" i="6" s="1"/>
  <c r="AY697" i="6"/>
  <c r="AX697" i="6"/>
  <c r="AZ697" i="6" s="1"/>
  <c r="BA697" i="6" s="1"/>
  <c r="AW697" i="6"/>
  <c r="AR698" i="6"/>
  <c r="AV697" i="6"/>
  <c r="BJ694" i="6"/>
  <c r="BC694" i="6"/>
  <c r="BC695" i="6"/>
  <c r="BJ695" i="6"/>
  <c r="BF696" i="6" l="1"/>
  <c r="BG696" i="6" s="1"/>
  <c r="BB696" i="6"/>
  <c r="AY698" i="6"/>
  <c r="AW698" i="6"/>
  <c r="AR699" i="6"/>
  <c r="AV698" i="6"/>
  <c r="AX698" i="6"/>
  <c r="BB697" i="6"/>
  <c r="BD697" i="6"/>
  <c r="BE697" i="6" s="1"/>
  <c r="BF697" i="6"/>
  <c r="BG697" i="6" s="1"/>
  <c r="BC696" i="6"/>
  <c r="BJ696" i="6"/>
  <c r="AZ698" i="6" l="1"/>
  <c r="BA698" i="6" s="1"/>
  <c r="BD698" i="6" s="1"/>
  <c r="BE698" i="6" s="1"/>
  <c r="BJ697" i="6"/>
  <c r="BC697" i="6"/>
  <c r="AV699" i="6"/>
  <c r="AW699" i="6"/>
  <c r="AR700" i="6"/>
  <c r="AX699" i="6"/>
  <c r="AY699" i="6"/>
  <c r="AZ699" i="6" l="1"/>
  <c r="BA699" i="6" s="1"/>
  <c r="BB698" i="6"/>
  <c r="BC698" i="6" s="1"/>
  <c r="BF698" i="6"/>
  <c r="BG698" i="6" s="1"/>
  <c r="BB699" i="6"/>
  <c r="BD699" i="6"/>
  <c r="BE699" i="6" s="1"/>
  <c r="BF699" i="6"/>
  <c r="BG699" i="6" s="1"/>
  <c r="AY700" i="6"/>
  <c r="AX700" i="6"/>
  <c r="AW700" i="6"/>
  <c r="AR701" i="6"/>
  <c r="AV700" i="6"/>
  <c r="AZ700" i="6" l="1"/>
  <c r="BA700" i="6" s="1"/>
  <c r="BJ698" i="6"/>
  <c r="BD700" i="6"/>
  <c r="BE700" i="6" s="1"/>
  <c r="BB700" i="6"/>
  <c r="BF700" i="6"/>
  <c r="BG700" i="6" s="1"/>
  <c r="BC699" i="6"/>
  <c r="BJ699" i="6"/>
  <c r="AW701" i="6"/>
  <c r="AX701" i="6"/>
  <c r="AR702" i="6"/>
  <c r="AV701" i="6"/>
  <c r="AY701" i="6"/>
  <c r="AZ701" i="6" l="1"/>
  <c r="BA701" i="6" s="1"/>
  <c r="BF701" i="6" s="1"/>
  <c r="BG701" i="6" s="1"/>
  <c r="BD701" i="6"/>
  <c r="BE701" i="6" s="1"/>
  <c r="BB701" i="6"/>
  <c r="AW702" i="6"/>
  <c r="AY702" i="6"/>
  <c r="AV702" i="6"/>
  <c r="AX702" i="6"/>
  <c r="AZ702" i="6" s="1"/>
  <c r="BA702" i="6" s="1"/>
  <c r="AR703" i="6"/>
  <c r="BC700" i="6"/>
  <c r="BJ700" i="6"/>
  <c r="BB702" i="6" l="1"/>
  <c r="BF702" i="6"/>
  <c r="BG702" i="6" s="1"/>
  <c r="BD702" i="6"/>
  <c r="BE702" i="6" s="1"/>
  <c r="BC701" i="6"/>
  <c r="BJ701" i="6"/>
  <c r="AR704" i="6"/>
  <c r="AW703" i="6"/>
  <c r="AY703" i="6"/>
  <c r="AX703" i="6"/>
  <c r="AV703" i="6"/>
  <c r="AY704" i="6" l="1"/>
  <c r="AV704" i="6"/>
  <c r="AW704" i="6"/>
  <c r="AR705" i="6"/>
  <c r="AX704" i="6"/>
  <c r="AZ703" i="6"/>
  <c r="BA703" i="6" s="1"/>
  <c r="BJ702" i="6"/>
  <c r="BC702" i="6"/>
  <c r="AZ704" i="6" l="1"/>
  <c r="BA704" i="6" s="1"/>
  <c r="BD704" i="6" s="1"/>
  <c r="BE704" i="6" s="1"/>
  <c r="BB703" i="6"/>
  <c r="BD703" i="6"/>
  <c r="BE703" i="6" s="1"/>
  <c r="BF703" i="6"/>
  <c r="BG703" i="6" s="1"/>
  <c r="AR706" i="6"/>
  <c r="AY705" i="6"/>
  <c r="AV705" i="6"/>
  <c r="AW705" i="6"/>
  <c r="AX705" i="6"/>
  <c r="BB704" i="6" l="1"/>
  <c r="BC704" i="6" s="1"/>
  <c r="BF704" i="6"/>
  <c r="BG704" i="6" s="1"/>
  <c r="AX706" i="6"/>
  <c r="AY706" i="6"/>
  <c r="AR707" i="6"/>
  <c r="AW706" i="6"/>
  <c r="AV706" i="6"/>
  <c r="AZ705" i="6"/>
  <c r="BA705" i="6" s="1"/>
  <c r="BJ703" i="6"/>
  <c r="BC703" i="6"/>
  <c r="BJ704" i="6" l="1"/>
  <c r="BF705" i="6"/>
  <c r="BG705" i="6" s="1"/>
  <c r="BB705" i="6"/>
  <c r="BD705" i="6"/>
  <c r="BE705" i="6" s="1"/>
  <c r="AY707" i="6"/>
  <c r="AR708" i="6"/>
  <c r="AX707" i="6"/>
  <c r="AZ707" i="6" s="1"/>
  <c r="BA707" i="6" s="1"/>
  <c r="AV707" i="6"/>
  <c r="AW707" i="6"/>
  <c r="AZ706" i="6"/>
  <c r="BA706" i="6" s="1"/>
  <c r="BF707" i="6" l="1"/>
  <c r="BG707" i="6" s="1"/>
  <c r="BB707" i="6"/>
  <c r="BD707" i="6"/>
  <c r="BE707" i="6" s="1"/>
  <c r="AX708" i="6"/>
  <c r="AY708" i="6"/>
  <c r="AV708" i="6"/>
  <c r="AW708" i="6"/>
  <c r="AR709" i="6"/>
  <c r="BC705" i="6"/>
  <c r="BJ705" i="6"/>
  <c r="BF706" i="6"/>
  <c r="BG706" i="6" s="1"/>
  <c r="BD706" i="6"/>
  <c r="BE706" i="6" s="1"/>
  <c r="BB706" i="6"/>
  <c r="AY709" i="6" l="1"/>
  <c r="AR710" i="6"/>
  <c r="AX709" i="6"/>
  <c r="AW709" i="6"/>
  <c r="AV709" i="6"/>
  <c r="BJ706" i="6"/>
  <c r="BC706" i="6"/>
  <c r="AZ708" i="6"/>
  <c r="BA708" i="6" s="1"/>
  <c r="BC707" i="6"/>
  <c r="BJ707" i="6"/>
  <c r="AZ709" i="6" l="1"/>
  <c r="BA709" i="6" s="1"/>
  <c r="BB709" i="6" s="1"/>
  <c r="BF708" i="6"/>
  <c r="BG708" i="6" s="1"/>
  <c r="BD708" i="6"/>
  <c r="BE708" i="6" s="1"/>
  <c r="BB708" i="6"/>
  <c r="AV710" i="6"/>
  <c r="AX710" i="6"/>
  <c r="AW710" i="6"/>
  <c r="AY710" i="6"/>
  <c r="AR711" i="6"/>
  <c r="AZ710" i="6" l="1"/>
  <c r="BA710" i="6" s="1"/>
  <c r="BF709" i="6"/>
  <c r="BG709" i="6" s="1"/>
  <c r="BD709" i="6"/>
  <c r="BE709" i="6" s="1"/>
  <c r="BF710" i="6"/>
  <c r="BG710" i="6" s="1"/>
  <c r="BB710" i="6"/>
  <c r="BD710" i="6"/>
  <c r="BE710" i="6" s="1"/>
  <c r="BC709" i="6"/>
  <c r="BJ709" i="6"/>
  <c r="AX711" i="6"/>
  <c r="AR712" i="6"/>
  <c r="AW711" i="6"/>
  <c r="AY711" i="6"/>
  <c r="AV711" i="6"/>
  <c r="BJ708" i="6"/>
  <c r="BC708" i="6"/>
  <c r="AZ711" i="6" l="1"/>
  <c r="BA711" i="6" s="1"/>
  <c r="AW712" i="6"/>
  <c r="AR713" i="6"/>
  <c r="AX712" i="6"/>
  <c r="AV712" i="6"/>
  <c r="AY712" i="6"/>
  <c r="BF711" i="6"/>
  <c r="BG711" i="6" s="1"/>
  <c r="BB711" i="6"/>
  <c r="BD711" i="6"/>
  <c r="BE711" i="6" s="1"/>
  <c r="BC710" i="6"/>
  <c r="BJ710" i="6"/>
  <c r="BC711" i="6" l="1"/>
  <c r="BJ711" i="6"/>
  <c r="AZ712" i="6"/>
  <c r="BA712" i="6" s="1"/>
  <c r="AX713" i="6"/>
  <c r="AR714" i="6"/>
  <c r="AV713" i="6"/>
  <c r="AY713" i="6"/>
  <c r="AW713" i="6"/>
  <c r="AX714" i="6" l="1"/>
  <c r="AW714" i="6"/>
  <c r="AV714" i="6"/>
  <c r="AR715" i="6"/>
  <c r="AY714" i="6"/>
  <c r="AZ713" i="6"/>
  <c r="BA713" i="6" s="1"/>
  <c r="BB712" i="6"/>
  <c r="BF712" i="6"/>
  <c r="BG712" i="6" s="1"/>
  <c r="BD712" i="6"/>
  <c r="BE712" i="6" s="1"/>
  <c r="BC712" i="6" l="1"/>
  <c r="BJ712" i="6"/>
  <c r="BB713" i="6"/>
  <c r="BF713" i="6"/>
  <c r="BG713" i="6" s="1"/>
  <c r="BD713" i="6"/>
  <c r="BE713" i="6" s="1"/>
  <c r="AY715" i="6"/>
  <c r="AV715" i="6"/>
  <c r="AR716" i="6"/>
  <c r="AX715" i="6"/>
  <c r="AW715" i="6"/>
  <c r="AZ714" i="6"/>
  <c r="BA714" i="6" s="1"/>
  <c r="BB714" i="6" l="1"/>
  <c r="BD714" i="6"/>
  <c r="BE714" i="6" s="1"/>
  <c r="BF714" i="6"/>
  <c r="BG714" i="6" s="1"/>
  <c r="BJ713" i="6"/>
  <c r="BC713" i="6"/>
  <c r="AW716" i="6"/>
  <c r="AV716" i="6"/>
  <c r="AY716" i="6"/>
  <c r="AR717" i="6"/>
  <c r="AX716" i="6"/>
  <c r="AZ715" i="6"/>
  <c r="BA715" i="6" s="1"/>
  <c r="BF715" i="6" l="1"/>
  <c r="BG715" i="6" s="1"/>
  <c r="BB715" i="6"/>
  <c r="BD715" i="6"/>
  <c r="BE715" i="6" s="1"/>
  <c r="AZ716" i="6"/>
  <c r="BA716" i="6" s="1"/>
  <c r="AX717" i="6"/>
  <c r="AV717" i="6"/>
  <c r="AY717" i="6"/>
  <c r="AW717" i="6"/>
  <c r="AR718" i="6"/>
  <c r="BC714" i="6"/>
  <c r="BJ714" i="6"/>
  <c r="AZ717" i="6" l="1"/>
  <c r="BA717" i="6" s="1"/>
  <c r="BD717" i="6" s="1"/>
  <c r="BE717" i="6" s="1"/>
  <c r="BF716" i="6"/>
  <c r="BG716" i="6" s="1"/>
  <c r="BD716" i="6"/>
  <c r="BE716" i="6" s="1"/>
  <c r="BB716" i="6"/>
  <c r="BC715" i="6"/>
  <c r="BJ715" i="6"/>
  <c r="AR719" i="6"/>
  <c r="AY718" i="6"/>
  <c r="AW718" i="6"/>
  <c r="AX718" i="6"/>
  <c r="AV718" i="6"/>
  <c r="AZ718" i="6" l="1"/>
  <c r="BA718" i="6" s="1"/>
  <c r="BB718" i="6" s="1"/>
  <c r="BF717" i="6"/>
  <c r="BG717" i="6" s="1"/>
  <c r="BB717" i="6"/>
  <c r="BJ717" i="6" s="1"/>
  <c r="BJ716" i="6"/>
  <c r="BC716" i="6"/>
  <c r="AR720" i="6"/>
  <c r="AX719" i="6"/>
  <c r="AV719" i="6"/>
  <c r="AY719" i="6"/>
  <c r="AW719" i="6"/>
  <c r="BD718" i="6" l="1"/>
  <c r="BE718" i="6" s="1"/>
  <c r="BF718" i="6"/>
  <c r="BG718" i="6" s="1"/>
  <c r="BC717" i="6"/>
  <c r="AY720" i="6"/>
  <c r="AV720" i="6"/>
  <c r="AX720" i="6"/>
  <c r="AR721" i="6"/>
  <c r="AW720" i="6"/>
  <c r="AZ719" i="6"/>
  <c r="BA719" i="6" s="1"/>
  <c r="BJ718" i="6"/>
  <c r="BC718" i="6"/>
  <c r="AZ720" i="6" l="1"/>
  <c r="BA720" i="6" s="1"/>
  <c r="BF720" i="6" s="1"/>
  <c r="BG720" i="6" s="1"/>
  <c r="BB719" i="6"/>
  <c r="BF719" i="6"/>
  <c r="BG719" i="6" s="1"/>
  <c r="BD719" i="6"/>
  <c r="BE719" i="6" s="1"/>
  <c r="AR722" i="6"/>
  <c r="AX721" i="6"/>
  <c r="AY721" i="6"/>
  <c r="AV721" i="6"/>
  <c r="AW721" i="6"/>
  <c r="BB720" i="6" l="1"/>
  <c r="BJ720" i="6" s="1"/>
  <c r="BD720" i="6"/>
  <c r="BE720" i="6" s="1"/>
  <c r="AZ721" i="6"/>
  <c r="BA721" i="6" s="1"/>
  <c r="AR723" i="6"/>
  <c r="AV722" i="6"/>
  <c r="AX722" i="6"/>
  <c r="AW722" i="6"/>
  <c r="AY722" i="6"/>
  <c r="BC719" i="6"/>
  <c r="BJ719" i="6"/>
  <c r="BC720" i="6" l="1"/>
  <c r="AZ722" i="6"/>
  <c r="BA722" i="6" s="1"/>
  <c r="AY723" i="6"/>
  <c r="AX723" i="6"/>
  <c r="AV723" i="6"/>
  <c r="AR724" i="6"/>
  <c r="AW723" i="6"/>
  <c r="BD721" i="6"/>
  <c r="BE721" i="6" s="1"/>
  <c r="BF721" i="6"/>
  <c r="BG721" i="6" s="1"/>
  <c r="BB721" i="6"/>
  <c r="AW724" i="6" l="1"/>
  <c r="AR725" i="6"/>
  <c r="AX724" i="6"/>
  <c r="AY724" i="6"/>
  <c r="AV724" i="6"/>
  <c r="AZ723" i="6"/>
  <c r="BA723" i="6" s="1"/>
  <c r="BC721" i="6"/>
  <c r="BJ721" i="6"/>
  <c r="BF722" i="6"/>
  <c r="BG722" i="6" s="1"/>
  <c r="BD722" i="6"/>
  <c r="BE722" i="6" s="1"/>
  <c r="BB722" i="6"/>
  <c r="BF723" i="6" l="1"/>
  <c r="BG723" i="6" s="1"/>
  <c r="BB723" i="6"/>
  <c r="BD723" i="6"/>
  <c r="BE723" i="6" s="1"/>
  <c r="BJ722" i="6"/>
  <c r="BC722" i="6"/>
  <c r="AZ724" i="6"/>
  <c r="BA724" i="6" s="1"/>
  <c r="AR726" i="6"/>
  <c r="AW725" i="6"/>
  <c r="AY725" i="6"/>
  <c r="AX725" i="6"/>
  <c r="AV725" i="6"/>
  <c r="AZ725" i="6" l="1"/>
  <c r="BA725" i="6" s="1"/>
  <c r="BF725" i="6" s="1"/>
  <c r="BG725" i="6" s="1"/>
  <c r="AR727" i="6"/>
  <c r="AY726" i="6"/>
  <c r="AW726" i="6"/>
  <c r="AV726" i="6"/>
  <c r="AX726" i="6"/>
  <c r="AZ726" i="6" s="1"/>
  <c r="BA726" i="6" s="1"/>
  <c r="BB724" i="6"/>
  <c r="BD724" i="6"/>
  <c r="BE724" i="6" s="1"/>
  <c r="BF724" i="6"/>
  <c r="BG724" i="6" s="1"/>
  <c r="BC723" i="6"/>
  <c r="BJ723" i="6"/>
  <c r="BD725" i="6" l="1"/>
  <c r="BE725" i="6" s="1"/>
  <c r="BB725" i="6"/>
  <c r="BJ725" i="6" s="1"/>
  <c r="BC724" i="6"/>
  <c r="BJ724" i="6"/>
  <c r="BD726" i="6"/>
  <c r="BE726" i="6" s="1"/>
  <c r="BF726" i="6"/>
  <c r="BG726" i="6" s="1"/>
  <c r="BB726" i="6"/>
  <c r="BC725" i="6"/>
  <c r="AV727" i="6"/>
  <c r="AW727" i="6"/>
  <c r="AY727" i="6"/>
  <c r="AX727" i="6"/>
  <c r="AR728" i="6"/>
  <c r="AZ727" i="6" l="1"/>
  <c r="BA727" i="6" s="1"/>
  <c r="BC726" i="6"/>
  <c r="BJ726" i="6"/>
  <c r="AY728" i="6"/>
  <c r="AV728" i="6"/>
  <c r="AW728" i="6"/>
  <c r="AX728" i="6"/>
  <c r="AZ728" i="6" s="1"/>
  <c r="BA728" i="6" s="1"/>
  <c r="AR729" i="6"/>
  <c r="BF728" i="6" l="1"/>
  <c r="BG728" i="6" s="1"/>
  <c r="BD728" i="6"/>
  <c r="BE728" i="6" s="1"/>
  <c r="BB728" i="6"/>
  <c r="AX729" i="6"/>
  <c r="AR730" i="6"/>
  <c r="AV729" i="6"/>
  <c r="AY729" i="6"/>
  <c r="AW729" i="6"/>
  <c r="BF727" i="6"/>
  <c r="BG727" i="6" s="1"/>
  <c r="BD727" i="6"/>
  <c r="BE727" i="6" s="1"/>
  <c r="BB727" i="6"/>
  <c r="AZ729" i="6" l="1"/>
  <c r="BA729" i="6" s="1"/>
  <c r="BJ727" i="6"/>
  <c r="BC727" i="6"/>
  <c r="BC728" i="6"/>
  <c r="BJ728" i="6"/>
  <c r="AY730" i="6"/>
  <c r="AV730" i="6"/>
  <c r="AX730" i="6"/>
  <c r="AZ730" i="6" s="1"/>
  <c r="BA730" i="6" s="1"/>
  <c r="AR731" i="6"/>
  <c r="AW730" i="6"/>
  <c r="BF730" i="6" l="1"/>
  <c r="BG730" i="6" s="1"/>
  <c r="BB730" i="6"/>
  <c r="BD730" i="6"/>
  <c r="BE730" i="6" s="1"/>
  <c r="AW731" i="6"/>
  <c r="AX731" i="6"/>
  <c r="AY731" i="6"/>
  <c r="AR732" i="6"/>
  <c r="AV731" i="6"/>
  <c r="BB729" i="6"/>
  <c r="BF729" i="6"/>
  <c r="BG729" i="6" s="1"/>
  <c r="BD729" i="6"/>
  <c r="BE729" i="6" s="1"/>
  <c r="AZ731" i="6" l="1"/>
  <c r="BA731" i="6" s="1"/>
  <c r="BB731" i="6" s="1"/>
  <c r="AX732" i="6"/>
  <c r="AY732" i="6"/>
  <c r="AW732" i="6"/>
  <c r="AV732" i="6"/>
  <c r="AR733" i="6"/>
  <c r="BC730" i="6"/>
  <c r="BJ730" i="6"/>
  <c r="BC729" i="6"/>
  <c r="BJ729" i="6"/>
  <c r="BF731" i="6" l="1"/>
  <c r="BG731" i="6" s="1"/>
  <c r="BD731" i="6"/>
  <c r="BE731" i="6" s="1"/>
  <c r="BJ731" i="6"/>
  <c r="BC731" i="6"/>
  <c r="AR734" i="6"/>
  <c r="AY733" i="6"/>
  <c r="AW733" i="6"/>
  <c r="AX733" i="6"/>
  <c r="AZ733" i="6" s="1"/>
  <c r="BA733" i="6" s="1"/>
  <c r="AV733" i="6"/>
  <c r="AZ732" i="6"/>
  <c r="BA732" i="6" s="1"/>
  <c r="BF732" i="6" l="1"/>
  <c r="BG732" i="6" s="1"/>
  <c r="BD732" i="6"/>
  <c r="BE732" i="6" s="1"/>
  <c r="BB732" i="6"/>
  <c r="AX734" i="6"/>
  <c r="AR735" i="6"/>
  <c r="AW734" i="6"/>
  <c r="AV734" i="6"/>
  <c r="AY734" i="6"/>
  <c r="BD733" i="6"/>
  <c r="BE733" i="6" s="1"/>
  <c r="BB733" i="6"/>
  <c r="BF733" i="6"/>
  <c r="BG733" i="6" s="1"/>
  <c r="AZ734" i="6" l="1"/>
  <c r="BA734" i="6" s="1"/>
  <c r="BJ732" i="6"/>
  <c r="BC732" i="6"/>
  <c r="AR736" i="6"/>
  <c r="AX735" i="6"/>
  <c r="AV735" i="6"/>
  <c r="AW735" i="6"/>
  <c r="AY735" i="6"/>
  <c r="BC733" i="6"/>
  <c r="BJ733" i="6"/>
  <c r="AZ735" i="6" l="1"/>
  <c r="BA735" i="6" s="1"/>
  <c r="AW736" i="6"/>
  <c r="AR737" i="6"/>
  <c r="AV736" i="6"/>
  <c r="AX736" i="6"/>
  <c r="AY736" i="6"/>
  <c r="BB734" i="6"/>
  <c r="BD734" i="6"/>
  <c r="BE734" i="6" s="1"/>
  <c r="BF734" i="6"/>
  <c r="BG734" i="6" s="1"/>
  <c r="BJ734" i="6" l="1"/>
  <c r="BC734" i="6"/>
  <c r="AW737" i="6"/>
  <c r="AR738" i="6"/>
  <c r="AY737" i="6"/>
  <c r="AX737" i="6"/>
  <c r="AZ737" i="6" s="1"/>
  <c r="BA737" i="6" s="1"/>
  <c r="AV737" i="6"/>
  <c r="AZ736" i="6"/>
  <c r="BA736" i="6" s="1"/>
  <c r="BB735" i="6"/>
  <c r="BD735" i="6"/>
  <c r="BE735" i="6" s="1"/>
  <c r="BF735" i="6"/>
  <c r="BG735" i="6" s="1"/>
  <c r="BF736" i="6" l="1"/>
  <c r="BG736" i="6" s="1"/>
  <c r="BB736" i="6"/>
  <c r="BD736" i="6"/>
  <c r="BE736" i="6" s="1"/>
  <c r="BB737" i="6"/>
  <c r="BD737" i="6"/>
  <c r="BE737" i="6" s="1"/>
  <c r="BF737" i="6"/>
  <c r="BG737" i="6" s="1"/>
  <c r="AW738" i="6"/>
  <c r="AV738" i="6"/>
  <c r="AX738" i="6"/>
  <c r="AY738" i="6"/>
  <c r="AR739" i="6"/>
  <c r="BJ735" i="6"/>
  <c r="BC735" i="6"/>
  <c r="BC737" i="6" l="1"/>
  <c r="BJ737" i="6"/>
  <c r="AY739" i="6"/>
  <c r="AX739" i="6"/>
  <c r="AZ739" i="6" s="1"/>
  <c r="BA739" i="6" s="1"/>
  <c r="AV739" i="6"/>
  <c r="AW739" i="6"/>
  <c r="AR740" i="6"/>
  <c r="BC736" i="6"/>
  <c r="BJ736" i="6"/>
  <c r="AZ738" i="6"/>
  <c r="BA738" i="6" s="1"/>
  <c r="AY740" i="6" l="1"/>
  <c r="AV740" i="6"/>
  <c r="AW740" i="6"/>
  <c r="AX740" i="6"/>
  <c r="AR741" i="6"/>
  <c r="BD739" i="6"/>
  <c r="BE739" i="6" s="1"/>
  <c r="BF739" i="6"/>
  <c r="BG739" i="6" s="1"/>
  <c r="BB739" i="6"/>
  <c r="BD738" i="6"/>
  <c r="BE738" i="6" s="1"/>
  <c r="BF738" i="6"/>
  <c r="BG738" i="6" s="1"/>
  <c r="BB738" i="6"/>
  <c r="AZ740" i="6" l="1"/>
  <c r="BA740" i="6" s="1"/>
  <c r="BF740" i="6" s="1"/>
  <c r="BG740" i="6" s="1"/>
  <c r="BC739" i="6"/>
  <c r="BJ739" i="6"/>
  <c r="BC738" i="6"/>
  <c r="BJ738" i="6"/>
  <c r="AY741" i="6"/>
  <c r="AR742" i="6"/>
  <c r="AW741" i="6"/>
  <c r="AV741" i="6"/>
  <c r="AX741" i="6"/>
  <c r="BD740" i="6" l="1"/>
  <c r="BE740" i="6" s="1"/>
  <c r="BB740" i="6"/>
  <c r="BC740" i="6"/>
  <c r="BJ740" i="6"/>
  <c r="AZ741" i="6"/>
  <c r="BA741" i="6" s="1"/>
  <c r="AY742" i="6"/>
  <c r="AW742" i="6"/>
  <c r="AR743" i="6"/>
  <c r="AV742" i="6"/>
  <c r="AX742" i="6"/>
  <c r="AZ742" i="6" l="1"/>
  <c r="BA742" i="6" s="1"/>
  <c r="BF742" i="6" s="1"/>
  <c r="BG742" i="6" s="1"/>
  <c r="BB741" i="6"/>
  <c r="BD741" i="6"/>
  <c r="BE741" i="6" s="1"/>
  <c r="BF741" i="6"/>
  <c r="BG741" i="6" s="1"/>
  <c r="AY743" i="6"/>
  <c r="AV743" i="6"/>
  <c r="AW743" i="6"/>
  <c r="AX743" i="6"/>
  <c r="AR744" i="6"/>
  <c r="BB742" i="6" l="1"/>
  <c r="BC742" i="6" s="1"/>
  <c r="BD742" i="6"/>
  <c r="BE742" i="6" s="1"/>
  <c r="AZ743" i="6"/>
  <c r="BA743" i="6" s="1"/>
  <c r="BB743" i="6" s="1"/>
  <c r="BC741" i="6"/>
  <c r="BJ741" i="6"/>
  <c r="AX744" i="6"/>
  <c r="AR745" i="6"/>
  <c r="AY744" i="6"/>
  <c r="AV744" i="6"/>
  <c r="AW744" i="6"/>
  <c r="BD743" i="6" l="1"/>
  <c r="BE743" i="6" s="1"/>
  <c r="BJ742" i="6"/>
  <c r="BF743" i="6"/>
  <c r="BG743" i="6" s="1"/>
  <c r="AV745" i="6"/>
  <c r="AW745" i="6"/>
  <c r="AY745" i="6"/>
  <c r="AX745" i="6"/>
  <c r="AZ745" i="6" s="1"/>
  <c r="BA745" i="6" s="1"/>
  <c r="AR746" i="6"/>
  <c r="AZ744" i="6"/>
  <c r="BA744" i="6" s="1"/>
  <c r="BC743" i="6"/>
  <c r="BJ743" i="6"/>
  <c r="BB744" i="6" l="1"/>
  <c r="BD744" i="6"/>
  <c r="BE744" i="6" s="1"/>
  <c r="BF744" i="6"/>
  <c r="BG744" i="6" s="1"/>
  <c r="AV746" i="6"/>
  <c r="AR747" i="6"/>
  <c r="AW746" i="6"/>
  <c r="AX746" i="6"/>
  <c r="AY746" i="6"/>
  <c r="BD745" i="6"/>
  <c r="BE745" i="6" s="1"/>
  <c r="BB745" i="6"/>
  <c r="BF745" i="6"/>
  <c r="BG745" i="6" s="1"/>
  <c r="AZ746" i="6" l="1"/>
  <c r="BA746" i="6" s="1"/>
  <c r="AX747" i="6"/>
  <c r="AV747" i="6"/>
  <c r="AY747" i="6"/>
  <c r="AR748" i="6"/>
  <c r="AW747" i="6"/>
  <c r="BC745" i="6"/>
  <c r="BJ745" i="6"/>
  <c r="BC744" i="6"/>
  <c r="BJ744" i="6"/>
  <c r="AW748" i="6" l="1"/>
  <c r="AX748" i="6"/>
  <c r="AR749" i="6"/>
  <c r="AY748" i="6"/>
  <c r="AV748" i="6"/>
  <c r="AZ747" i="6"/>
  <c r="BA747" i="6" s="1"/>
  <c r="BB746" i="6"/>
  <c r="BD746" i="6"/>
  <c r="BE746" i="6" s="1"/>
  <c r="BF746" i="6"/>
  <c r="BG746" i="6" s="1"/>
  <c r="AZ748" i="6" l="1"/>
  <c r="BA748" i="6" s="1"/>
  <c r="BD748" i="6" s="1"/>
  <c r="BE748" i="6" s="1"/>
  <c r="BC746" i="6"/>
  <c r="BJ746" i="6"/>
  <c r="BD747" i="6"/>
  <c r="BE747" i="6" s="1"/>
  <c r="BF747" i="6"/>
  <c r="BG747" i="6" s="1"/>
  <c r="BB747" i="6"/>
  <c r="AY749" i="6"/>
  <c r="AV749" i="6"/>
  <c r="AW749" i="6"/>
  <c r="AR750" i="6"/>
  <c r="AX749" i="6"/>
  <c r="BB748" i="6" l="1"/>
  <c r="BC748" i="6" s="1"/>
  <c r="BF748" i="6"/>
  <c r="BG748" i="6" s="1"/>
  <c r="BJ747" i="6"/>
  <c r="BC747" i="6"/>
  <c r="AZ749" i="6"/>
  <c r="BA749" i="6" s="1"/>
  <c r="AR751" i="6"/>
  <c r="AV750" i="6"/>
  <c r="AW750" i="6"/>
  <c r="AX750" i="6"/>
  <c r="AY750" i="6"/>
  <c r="BJ748" i="6" l="1"/>
  <c r="BB749" i="6"/>
  <c r="BD749" i="6"/>
  <c r="BE749" i="6" s="1"/>
  <c r="BF749" i="6"/>
  <c r="BG749" i="6" s="1"/>
  <c r="AW751" i="6"/>
  <c r="AX751" i="6"/>
  <c r="AY751" i="6"/>
  <c r="AR752" i="6"/>
  <c r="AV751" i="6"/>
  <c r="AZ750" i="6"/>
  <c r="BA750" i="6" s="1"/>
  <c r="AR753" i="6" l="1"/>
  <c r="AY752" i="6"/>
  <c r="AV752" i="6"/>
  <c r="AW752" i="6"/>
  <c r="AX752" i="6"/>
  <c r="AZ752" i="6" s="1"/>
  <c r="BA752" i="6" s="1"/>
  <c r="AZ751" i="6"/>
  <c r="BA751" i="6" s="1"/>
  <c r="BF750" i="6"/>
  <c r="BG750" i="6" s="1"/>
  <c r="BD750" i="6"/>
  <c r="BE750" i="6" s="1"/>
  <c r="BB750" i="6"/>
  <c r="BC749" i="6"/>
  <c r="BJ749" i="6"/>
  <c r="BB751" i="6" l="1"/>
  <c r="BF751" i="6"/>
  <c r="BG751" i="6" s="1"/>
  <c r="BD751" i="6"/>
  <c r="BE751" i="6" s="1"/>
  <c r="BF752" i="6"/>
  <c r="BG752" i="6" s="1"/>
  <c r="BB752" i="6"/>
  <c r="BD752" i="6"/>
  <c r="BE752" i="6" s="1"/>
  <c r="BC750" i="6"/>
  <c r="BJ750" i="6"/>
  <c r="AY753" i="6"/>
  <c r="AX753" i="6"/>
  <c r="AW753" i="6"/>
  <c r="AV753" i="6"/>
  <c r="AR754" i="6"/>
  <c r="AZ753" i="6" l="1"/>
  <c r="BA753" i="6" s="1"/>
  <c r="BB753" i="6" s="1"/>
  <c r="AW754" i="6"/>
  <c r="AX754" i="6"/>
  <c r="AY754" i="6"/>
  <c r="AR755" i="6"/>
  <c r="AV754" i="6"/>
  <c r="BC752" i="6"/>
  <c r="BJ752" i="6"/>
  <c r="BJ751" i="6"/>
  <c r="BC751" i="6"/>
  <c r="BD753" i="6" l="1"/>
  <c r="BE753" i="6" s="1"/>
  <c r="BF753" i="6"/>
  <c r="BG753" i="6" s="1"/>
  <c r="AZ754" i="6"/>
  <c r="BA754" i="6" s="1"/>
  <c r="BB754" i="6" s="1"/>
  <c r="AV755" i="6"/>
  <c r="AR756" i="6"/>
  <c r="AX755" i="6"/>
  <c r="AY755" i="6"/>
  <c r="AW755" i="6"/>
  <c r="BC753" i="6"/>
  <c r="BJ753" i="6"/>
  <c r="BF754" i="6" l="1"/>
  <c r="BG754" i="6" s="1"/>
  <c r="BD754" i="6"/>
  <c r="BE754" i="6" s="1"/>
  <c r="BJ754" i="6"/>
  <c r="BC754" i="6"/>
  <c r="AZ755" i="6"/>
  <c r="BA755" i="6" s="1"/>
  <c r="AY756" i="6"/>
  <c r="AR757" i="6"/>
  <c r="AV756" i="6"/>
  <c r="AW756" i="6"/>
  <c r="AX756" i="6"/>
  <c r="AZ756" i="6" l="1"/>
  <c r="BA756" i="6" s="1"/>
  <c r="BB756" i="6" s="1"/>
  <c r="BF755" i="6"/>
  <c r="BG755" i="6" s="1"/>
  <c r="BB755" i="6"/>
  <c r="BD755" i="6"/>
  <c r="BE755" i="6" s="1"/>
  <c r="AY757" i="6"/>
  <c r="AV757" i="6"/>
  <c r="AR758" i="6"/>
  <c r="AX757" i="6"/>
  <c r="AW757" i="6"/>
  <c r="BD756" i="6" l="1"/>
  <c r="BE756" i="6" s="1"/>
  <c r="BF756" i="6"/>
  <c r="BG756" i="6" s="1"/>
  <c r="BJ755" i="6"/>
  <c r="BC755" i="6"/>
  <c r="AZ757" i="6"/>
  <c r="BA757" i="6" s="1"/>
  <c r="AW758" i="6"/>
  <c r="AX758" i="6"/>
  <c r="AY758" i="6"/>
  <c r="AV758" i="6"/>
  <c r="AR759" i="6"/>
  <c r="BC756" i="6"/>
  <c r="BJ756" i="6"/>
  <c r="AR760" i="6" l="1"/>
  <c r="AW759" i="6"/>
  <c r="AV759" i="6"/>
  <c r="AX759" i="6"/>
  <c r="AY759" i="6"/>
  <c r="AZ758" i="6"/>
  <c r="BA758" i="6" s="1"/>
  <c r="BD757" i="6"/>
  <c r="BE757" i="6" s="1"/>
  <c r="BF757" i="6"/>
  <c r="BG757" i="6" s="1"/>
  <c r="BB757" i="6"/>
  <c r="BF758" i="6" l="1"/>
  <c r="BG758" i="6" s="1"/>
  <c r="BB758" i="6"/>
  <c r="BD758" i="6"/>
  <c r="BE758" i="6" s="1"/>
  <c r="AZ759" i="6"/>
  <c r="BA759" i="6" s="1"/>
  <c r="BC757" i="6"/>
  <c r="BJ757" i="6"/>
  <c r="AW760" i="6"/>
  <c r="AX760" i="6"/>
  <c r="AZ760" i="6" s="1"/>
  <c r="BA760" i="6" s="1"/>
  <c r="AV760" i="6"/>
  <c r="AR761" i="6"/>
  <c r="AY760" i="6"/>
  <c r="BB760" i="6" l="1"/>
  <c r="BD760" i="6"/>
  <c r="BE760" i="6" s="1"/>
  <c r="BF760" i="6"/>
  <c r="BG760" i="6" s="1"/>
  <c r="BF759" i="6"/>
  <c r="BG759" i="6" s="1"/>
  <c r="BB759" i="6"/>
  <c r="BD759" i="6"/>
  <c r="BE759" i="6" s="1"/>
  <c r="AY761" i="6"/>
  <c r="AX761" i="6"/>
  <c r="AW761" i="6"/>
  <c r="AV761" i="6"/>
  <c r="AR762" i="6"/>
  <c r="BC758" i="6"/>
  <c r="BJ758" i="6"/>
  <c r="AZ761" i="6" l="1"/>
  <c r="BA761" i="6" s="1"/>
  <c r="BD761" i="6" s="1"/>
  <c r="BE761" i="6" s="1"/>
  <c r="BJ759" i="6"/>
  <c r="BC759" i="6"/>
  <c r="AW762" i="6"/>
  <c r="AX762" i="6"/>
  <c r="AY762" i="6"/>
  <c r="AV762" i="6"/>
  <c r="AR763" i="6"/>
  <c r="BC760" i="6"/>
  <c r="BJ760" i="6"/>
  <c r="BB761" i="6" l="1"/>
  <c r="BC761" i="6" s="1"/>
  <c r="BF761" i="6"/>
  <c r="BG761" i="6" s="1"/>
  <c r="AZ762" i="6"/>
  <c r="BA762" i="6" s="1"/>
  <c r="AX763" i="6"/>
  <c r="AV763" i="6"/>
  <c r="AY763" i="6"/>
  <c r="AW763" i="6"/>
  <c r="AR764" i="6"/>
  <c r="BJ761" i="6" l="1"/>
  <c r="AZ763" i="6"/>
  <c r="BA763" i="6" s="1"/>
  <c r="AV764" i="6"/>
  <c r="AW764" i="6"/>
  <c r="AX764" i="6"/>
  <c r="AY764" i="6"/>
  <c r="AR765" i="6"/>
  <c r="BF762" i="6"/>
  <c r="BG762" i="6" s="1"/>
  <c r="BD762" i="6"/>
  <c r="BE762" i="6" s="1"/>
  <c r="BB762" i="6"/>
  <c r="AZ764" i="6" l="1"/>
  <c r="BA764" i="6" s="1"/>
  <c r="AV765" i="6"/>
  <c r="AW765" i="6"/>
  <c r="AR766" i="6"/>
  <c r="AX765" i="6"/>
  <c r="AY765" i="6"/>
  <c r="BJ762" i="6"/>
  <c r="BC762" i="6"/>
  <c r="BD763" i="6"/>
  <c r="BE763" i="6" s="1"/>
  <c r="BF763" i="6"/>
  <c r="BG763" i="6" s="1"/>
  <c r="BB763" i="6"/>
  <c r="AZ765" i="6" l="1"/>
  <c r="BA765" i="6" s="1"/>
  <c r="AW766" i="6"/>
  <c r="AX766" i="6"/>
  <c r="AY766" i="6"/>
  <c r="AR767" i="6"/>
  <c r="AV766" i="6"/>
  <c r="BJ763" i="6"/>
  <c r="BC763" i="6"/>
  <c r="BD764" i="6"/>
  <c r="BE764" i="6" s="1"/>
  <c r="BF764" i="6"/>
  <c r="BG764" i="6" s="1"/>
  <c r="BB764" i="6"/>
  <c r="BC764" i="6" l="1"/>
  <c r="BJ764" i="6"/>
  <c r="AZ766" i="6"/>
  <c r="BA766" i="6" s="1"/>
  <c r="AV767" i="6"/>
  <c r="AX767" i="6"/>
  <c r="AY767" i="6"/>
  <c r="AR768" i="6"/>
  <c r="AW767" i="6"/>
  <c r="BD765" i="6"/>
  <c r="BE765" i="6" s="1"/>
  <c r="BB765" i="6"/>
  <c r="BF765" i="6"/>
  <c r="BG765" i="6" s="1"/>
  <c r="AY768" i="6" l="1"/>
  <c r="AR769" i="6"/>
  <c r="AW768" i="6"/>
  <c r="AX768" i="6"/>
  <c r="AV768" i="6"/>
  <c r="BF766" i="6"/>
  <c r="BG766" i="6" s="1"/>
  <c r="BD766" i="6"/>
  <c r="BE766" i="6" s="1"/>
  <c r="BB766" i="6"/>
  <c r="AZ767" i="6"/>
  <c r="BA767" i="6" s="1"/>
  <c r="BJ765" i="6"/>
  <c r="BC765" i="6"/>
  <c r="AZ768" i="6" l="1"/>
  <c r="BA768" i="6" s="1"/>
  <c r="BB768" i="6" s="1"/>
  <c r="BC766" i="6"/>
  <c r="BJ766" i="6"/>
  <c r="AW769" i="6"/>
  <c r="AV769" i="6"/>
  <c r="AY769" i="6"/>
  <c r="AX769" i="6"/>
  <c r="AR770" i="6"/>
  <c r="BB767" i="6"/>
  <c r="BD767" i="6"/>
  <c r="BE767" i="6" s="1"/>
  <c r="BF767" i="6"/>
  <c r="BG767" i="6" s="1"/>
  <c r="BF768" i="6" l="1"/>
  <c r="BG768" i="6" s="1"/>
  <c r="BD768" i="6"/>
  <c r="BE768" i="6" s="1"/>
  <c r="BJ767" i="6"/>
  <c r="BC767" i="6"/>
  <c r="BC768" i="6"/>
  <c r="BJ768" i="6"/>
  <c r="AY770" i="6"/>
  <c r="AR771" i="6"/>
  <c r="AW770" i="6"/>
  <c r="AX770" i="6"/>
  <c r="AV770" i="6"/>
  <c r="AZ769" i="6"/>
  <c r="BA769" i="6" s="1"/>
  <c r="AZ770" i="6" l="1"/>
  <c r="BA770" i="6" s="1"/>
  <c r="BF770" i="6" s="1"/>
  <c r="BG770" i="6" s="1"/>
  <c r="AY771" i="6"/>
  <c r="AR772" i="6"/>
  <c r="AW771" i="6"/>
  <c r="AV771" i="6"/>
  <c r="AX771" i="6"/>
  <c r="AZ771" i="6" s="1"/>
  <c r="BA771" i="6" s="1"/>
  <c r="BB769" i="6"/>
  <c r="BD769" i="6"/>
  <c r="BE769" i="6" s="1"/>
  <c r="BF769" i="6"/>
  <c r="BG769" i="6" s="1"/>
  <c r="BB770" i="6" l="1"/>
  <c r="BC770" i="6" s="1"/>
  <c r="BD770" i="6"/>
  <c r="BE770" i="6" s="1"/>
  <c r="BD771" i="6"/>
  <c r="BE771" i="6" s="1"/>
  <c r="BF771" i="6"/>
  <c r="BG771" i="6" s="1"/>
  <c r="BB771" i="6"/>
  <c r="AR773" i="6"/>
  <c r="AY772" i="6"/>
  <c r="AV772" i="6"/>
  <c r="AX772" i="6"/>
  <c r="AW772" i="6"/>
  <c r="BC769" i="6"/>
  <c r="BJ769" i="6"/>
  <c r="AZ772" i="6" l="1"/>
  <c r="BA772" i="6" s="1"/>
  <c r="BD772" i="6" s="1"/>
  <c r="BE772" i="6" s="1"/>
  <c r="BJ770" i="6"/>
  <c r="BJ771" i="6"/>
  <c r="BC771" i="6"/>
  <c r="AW773" i="6"/>
  <c r="AR774" i="6"/>
  <c r="AX773" i="6"/>
  <c r="AY773" i="6"/>
  <c r="AV773" i="6"/>
  <c r="BB772" i="6" l="1"/>
  <c r="BJ772" i="6" s="1"/>
  <c r="BF772" i="6"/>
  <c r="BG772" i="6" s="1"/>
  <c r="AZ773" i="6"/>
  <c r="BA773" i="6" s="1"/>
  <c r="BD773" i="6" s="1"/>
  <c r="BE773" i="6" s="1"/>
  <c r="AR775" i="6"/>
  <c r="AV774" i="6"/>
  <c r="AW774" i="6"/>
  <c r="AY774" i="6"/>
  <c r="AX774" i="6"/>
  <c r="BC772" i="6" l="1"/>
  <c r="BF773" i="6"/>
  <c r="BG773" i="6" s="1"/>
  <c r="BB773" i="6"/>
  <c r="BC773" i="6" s="1"/>
  <c r="AZ774" i="6"/>
  <c r="BA774" i="6" s="1"/>
  <c r="BF774" i="6" s="1"/>
  <c r="BG774" i="6" s="1"/>
  <c r="AY775" i="6"/>
  <c r="AR776" i="6"/>
  <c r="AX775" i="6"/>
  <c r="AZ775" i="6" s="1"/>
  <c r="BA775" i="6" s="1"/>
  <c r="AW775" i="6"/>
  <c r="AV775" i="6"/>
  <c r="BJ773" i="6" l="1"/>
  <c r="BB774" i="6"/>
  <c r="BC774" i="6" s="1"/>
  <c r="BD774" i="6"/>
  <c r="BE774" i="6" s="1"/>
  <c r="AY776" i="6"/>
  <c r="AW776" i="6"/>
  <c r="AX776" i="6"/>
  <c r="AZ776" i="6" s="1"/>
  <c r="BA776" i="6" s="1"/>
  <c r="AV776" i="6"/>
  <c r="AR777" i="6"/>
  <c r="BF775" i="6"/>
  <c r="BG775" i="6" s="1"/>
  <c r="BB775" i="6"/>
  <c r="BD775" i="6"/>
  <c r="BE775" i="6" s="1"/>
  <c r="BJ774" i="6" l="1"/>
  <c r="AW777" i="6"/>
  <c r="AR778" i="6"/>
  <c r="AX777" i="6"/>
  <c r="AY777" i="6"/>
  <c r="AV777" i="6"/>
  <c r="BB776" i="6"/>
  <c r="BF776" i="6"/>
  <c r="BG776" i="6" s="1"/>
  <c r="BD776" i="6"/>
  <c r="BE776" i="6" s="1"/>
  <c r="BJ775" i="6"/>
  <c r="BC775" i="6"/>
  <c r="AZ777" i="6" l="1"/>
  <c r="BA777" i="6" s="1"/>
  <c r="BC776" i="6"/>
  <c r="BJ776" i="6"/>
  <c r="AV778" i="6"/>
  <c r="AR779" i="6"/>
  <c r="AW778" i="6"/>
  <c r="AX778" i="6"/>
  <c r="AY778" i="6"/>
  <c r="AZ778" i="6" l="1"/>
  <c r="BA778" i="6" s="1"/>
  <c r="AR780" i="6"/>
  <c r="AV779" i="6"/>
  <c r="AY779" i="6"/>
  <c r="AW779" i="6"/>
  <c r="AX779" i="6"/>
  <c r="AZ779" i="6" s="1"/>
  <c r="BA779" i="6" s="1"/>
  <c r="BF777" i="6"/>
  <c r="BG777" i="6" s="1"/>
  <c r="BD777" i="6"/>
  <c r="BE777" i="6" s="1"/>
  <c r="BB777" i="6"/>
  <c r="BD779" i="6" l="1"/>
  <c r="BE779" i="6" s="1"/>
  <c r="BB779" i="6"/>
  <c r="BF779" i="6"/>
  <c r="BG779" i="6" s="1"/>
  <c r="AX780" i="6"/>
  <c r="AR781" i="6"/>
  <c r="AY780" i="6"/>
  <c r="AW780" i="6"/>
  <c r="AV780" i="6"/>
  <c r="BC777" i="6"/>
  <c r="BJ777" i="6"/>
  <c r="BF778" i="6"/>
  <c r="BG778" i="6" s="1"/>
  <c r="BD778" i="6"/>
  <c r="BE778" i="6" s="1"/>
  <c r="BB778" i="6"/>
  <c r="BC778" i="6" l="1"/>
  <c r="BJ778" i="6"/>
  <c r="AX781" i="6"/>
  <c r="AZ781" i="6" s="1"/>
  <c r="BA781" i="6" s="1"/>
  <c r="AY781" i="6"/>
  <c r="AV781" i="6"/>
  <c r="AR782" i="6"/>
  <c r="AW781" i="6"/>
  <c r="AZ780" i="6"/>
  <c r="BA780" i="6" s="1"/>
  <c r="BJ779" i="6"/>
  <c r="BC779" i="6"/>
  <c r="AW782" i="6" l="1"/>
  <c r="AV782" i="6"/>
  <c r="AX782" i="6"/>
  <c r="AY782" i="6"/>
  <c r="AR783" i="6"/>
  <c r="BD781" i="6"/>
  <c r="BE781" i="6" s="1"/>
  <c r="BF781" i="6"/>
  <c r="BG781" i="6" s="1"/>
  <c r="BB781" i="6"/>
  <c r="BB780" i="6"/>
  <c r="BF780" i="6"/>
  <c r="BG780" i="6" s="1"/>
  <c r="BD780" i="6"/>
  <c r="BE780" i="6" s="1"/>
  <c r="BC781" i="6" l="1"/>
  <c r="BJ781" i="6"/>
  <c r="AZ782" i="6"/>
  <c r="BA782" i="6" s="1"/>
  <c r="AY783" i="6"/>
  <c r="AX783" i="6"/>
  <c r="AZ783" i="6" s="1"/>
  <c r="BA783" i="6" s="1"/>
  <c r="AR784" i="6"/>
  <c r="AW783" i="6"/>
  <c r="AV783" i="6"/>
  <c r="BJ780" i="6"/>
  <c r="BC780" i="6"/>
  <c r="AR785" i="6" l="1"/>
  <c r="AY784" i="6"/>
  <c r="AW784" i="6"/>
  <c r="AX784" i="6"/>
  <c r="AZ784" i="6" s="1"/>
  <c r="BA784" i="6" s="1"/>
  <c r="AV784" i="6"/>
  <c r="BD782" i="6"/>
  <c r="BE782" i="6" s="1"/>
  <c r="BB782" i="6"/>
  <c r="BF782" i="6"/>
  <c r="BG782" i="6" s="1"/>
  <c r="BF783" i="6"/>
  <c r="BG783" i="6" s="1"/>
  <c r="BB783" i="6"/>
  <c r="BD783" i="6"/>
  <c r="BE783" i="6" s="1"/>
  <c r="BJ782" i="6" l="1"/>
  <c r="BC782" i="6"/>
  <c r="BB784" i="6"/>
  <c r="BD784" i="6"/>
  <c r="BE784" i="6" s="1"/>
  <c r="BF784" i="6"/>
  <c r="BG784" i="6" s="1"/>
  <c r="BC783" i="6"/>
  <c r="BJ783" i="6"/>
  <c r="AW785" i="6"/>
  <c r="AV785" i="6"/>
  <c r="AR786" i="6"/>
  <c r="AY785" i="6"/>
  <c r="AX785" i="6"/>
  <c r="AZ785" i="6" l="1"/>
  <c r="BA785" i="6" s="1"/>
  <c r="BD785" i="6" s="1"/>
  <c r="BE785" i="6" s="1"/>
  <c r="BC784" i="6"/>
  <c r="BJ784" i="6"/>
  <c r="AR787" i="6"/>
  <c r="AW786" i="6"/>
  <c r="AX786" i="6"/>
  <c r="AV786" i="6"/>
  <c r="AY786" i="6"/>
  <c r="AZ786" i="6" l="1"/>
  <c r="BA786" i="6" s="1"/>
  <c r="BF785" i="6"/>
  <c r="BG785" i="6" s="1"/>
  <c r="BB785" i="6"/>
  <c r="BF786" i="6"/>
  <c r="BG786" i="6" s="1"/>
  <c r="BD786" i="6"/>
  <c r="BE786" i="6" s="1"/>
  <c r="BB786" i="6"/>
  <c r="AV787" i="6"/>
  <c r="AY787" i="6"/>
  <c r="AR788" i="6"/>
  <c r="AW787" i="6"/>
  <c r="AX787" i="6"/>
  <c r="BC785" i="6"/>
  <c r="BJ785" i="6"/>
  <c r="AZ787" i="6" l="1"/>
  <c r="BA787" i="6" s="1"/>
  <c r="BB787" i="6" s="1"/>
  <c r="BC786" i="6"/>
  <c r="BJ786" i="6"/>
  <c r="AR789" i="6"/>
  <c r="AX788" i="6"/>
  <c r="AV788" i="6"/>
  <c r="AY788" i="6"/>
  <c r="AW788" i="6"/>
  <c r="BF787" i="6" l="1"/>
  <c r="BG787" i="6" s="1"/>
  <c r="BD787" i="6"/>
  <c r="BE787" i="6" s="1"/>
  <c r="AZ788" i="6"/>
  <c r="BA788" i="6" s="1"/>
  <c r="BB788" i="6" s="1"/>
  <c r="AR790" i="6"/>
  <c r="AX789" i="6"/>
  <c r="AV789" i="6"/>
  <c r="AW789" i="6"/>
  <c r="AY789" i="6"/>
  <c r="BJ787" i="6"/>
  <c r="BC787" i="6"/>
  <c r="BF788" i="6" l="1"/>
  <c r="BG788" i="6" s="1"/>
  <c r="BD788" i="6"/>
  <c r="BE788" i="6" s="1"/>
  <c r="AZ789" i="6"/>
  <c r="BA789" i="6" s="1"/>
  <c r="AR791" i="6"/>
  <c r="AV790" i="6"/>
  <c r="AW790" i="6"/>
  <c r="AX790" i="6"/>
  <c r="AY790" i="6"/>
  <c r="BC788" i="6"/>
  <c r="BJ788" i="6"/>
  <c r="AZ790" i="6" l="1"/>
  <c r="BA790" i="6" s="1"/>
  <c r="AV791" i="6"/>
  <c r="AY791" i="6"/>
  <c r="AR792" i="6"/>
  <c r="AW791" i="6"/>
  <c r="AX791" i="6"/>
  <c r="AZ791" i="6" s="1"/>
  <c r="BA791" i="6" s="1"/>
  <c r="BB789" i="6"/>
  <c r="BF789" i="6"/>
  <c r="BG789" i="6" s="1"/>
  <c r="BD789" i="6"/>
  <c r="BE789" i="6" s="1"/>
  <c r="BC789" i="6" l="1"/>
  <c r="BJ789" i="6"/>
  <c r="BD791" i="6"/>
  <c r="BE791" i="6" s="1"/>
  <c r="BF791" i="6"/>
  <c r="BG791" i="6" s="1"/>
  <c r="BB791" i="6"/>
  <c r="AY792" i="6"/>
  <c r="AW792" i="6"/>
  <c r="AX792" i="6"/>
  <c r="AZ792" i="6" s="1"/>
  <c r="BA792" i="6" s="1"/>
  <c r="AV792" i="6"/>
  <c r="AR793" i="6"/>
  <c r="BF790" i="6"/>
  <c r="BG790" i="6" s="1"/>
  <c r="BB790" i="6"/>
  <c r="BD790" i="6"/>
  <c r="BE790" i="6" s="1"/>
  <c r="BB792" i="6" l="1"/>
  <c r="BF792" i="6"/>
  <c r="BG792" i="6" s="1"/>
  <c r="BD792" i="6"/>
  <c r="BE792" i="6" s="1"/>
  <c r="BJ790" i="6"/>
  <c r="BC790" i="6"/>
  <c r="BC791" i="6"/>
  <c r="BJ791" i="6"/>
  <c r="AR794" i="6"/>
  <c r="AY793" i="6"/>
  <c r="AX793" i="6"/>
  <c r="AV793" i="6"/>
  <c r="AW793" i="6"/>
  <c r="AZ793" i="6" l="1"/>
  <c r="BA793" i="6" s="1"/>
  <c r="BF793" i="6" s="1"/>
  <c r="BG793" i="6" s="1"/>
  <c r="AY794" i="6"/>
  <c r="AV794" i="6"/>
  <c r="AR795" i="6"/>
  <c r="AW794" i="6"/>
  <c r="AX794" i="6"/>
  <c r="AZ794" i="6" s="1"/>
  <c r="BA794" i="6" s="1"/>
  <c r="BC792" i="6"/>
  <c r="BJ792" i="6"/>
  <c r="BB793" i="6" l="1"/>
  <c r="BJ793" i="6" s="1"/>
  <c r="BD793" i="6"/>
  <c r="BE793" i="6" s="1"/>
  <c r="AW795" i="6"/>
  <c r="AX795" i="6"/>
  <c r="AR796" i="6"/>
  <c r="AV795" i="6"/>
  <c r="AY795" i="6"/>
  <c r="BF794" i="6"/>
  <c r="BG794" i="6" s="1"/>
  <c r="BB794" i="6"/>
  <c r="BD794" i="6"/>
  <c r="BE794" i="6" s="1"/>
  <c r="BC793" i="6" l="1"/>
  <c r="AZ795" i="6"/>
  <c r="BA795" i="6" s="1"/>
  <c r="AV796" i="6"/>
  <c r="AW796" i="6"/>
  <c r="AX796" i="6"/>
  <c r="AR797" i="6"/>
  <c r="AY796" i="6"/>
  <c r="BC794" i="6"/>
  <c r="BJ794" i="6"/>
  <c r="AZ796" i="6" l="1"/>
  <c r="BA796" i="6" s="1"/>
  <c r="AW797" i="6"/>
  <c r="AR798" i="6"/>
  <c r="AY797" i="6"/>
  <c r="AX797" i="6"/>
  <c r="AV797" i="6"/>
  <c r="BD795" i="6"/>
  <c r="BE795" i="6" s="1"/>
  <c r="BF795" i="6"/>
  <c r="BG795" i="6" s="1"/>
  <c r="BB795" i="6"/>
  <c r="AZ797" i="6" l="1"/>
  <c r="BA797" i="6" s="1"/>
  <c r="BD797" i="6" s="1"/>
  <c r="BE797" i="6" s="1"/>
  <c r="AW798" i="6"/>
  <c r="AX798" i="6"/>
  <c r="AY798" i="6"/>
  <c r="AR799" i="6"/>
  <c r="AV798" i="6"/>
  <c r="BJ795" i="6"/>
  <c r="BC795" i="6"/>
  <c r="BF796" i="6"/>
  <c r="BG796" i="6" s="1"/>
  <c r="BB796" i="6"/>
  <c r="BD796" i="6"/>
  <c r="BE796" i="6" s="1"/>
  <c r="BF797" i="6" l="1"/>
  <c r="BG797" i="6" s="1"/>
  <c r="BB797" i="6"/>
  <c r="AZ798" i="6"/>
  <c r="BA798" i="6" s="1"/>
  <c r="BD798" i="6" s="1"/>
  <c r="BE798" i="6" s="1"/>
  <c r="BC797" i="6"/>
  <c r="BJ797" i="6"/>
  <c r="BC796" i="6"/>
  <c r="BJ796" i="6"/>
  <c r="AX799" i="6"/>
  <c r="AV799" i="6"/>
  <c r="AY799" i="6"/>
  <c r="AR800" i="6"/>
  <c r="AW799" i="6"/>
  <c r="AZ799" i="6" l="1"/>
  <c r="BA799" i="6" s="1"/>
  <c r="BB799" i="6" s="1"/>
  <c r="BF798" i="6"/>
  <c r="BG798" i="6" s="1"/>
  <c r="BB798" i="6"/>
  <c r="BC798" i="6" s="1"/>
  <c r="AY800" i="6"/>
  <c r="AV800" i="6"/>
  <c r="AW800" i="6"/>
  <c r="AX800" i="6"/>
  <c r="AR801" i="6"/>
  <c r="BF799" i="6" l="1"/>
  <c r="BG799" i="6" s="1"/>
  <c r="BD799" i="6"/>
  <c r="BE799" i="6" s="1"/>
  <c r="BJ798" i="6"/>
  <c r="AZ800" i="6"/>
  <c r="BA800" i="6" s="1"/>
  <c r="BB800" i="6" s="1"/>
  <c r="AX801" i="6"/>
  <c r="AW801" i="6"/>
  <c r="AR802" i="6"/>
  <c r="AV801" i="6"/>
  <c r="AY801" i="6"/>
  <c r="BJ799" i="6"/>
  <c r="BC799" i="6"/>
  <c r="BD800" i="6" l="1"/>
  <c r="BE800" i="6" s="1"/>
  <c r="BF800" i="6"/>
  <c r="BG800" i="6" s="1"/>
  <c r="AX802" i="6"/>
  <c r="AR803" i="6"/>
  <c r="AY802" i="6"/>
  <c r="AV802" i="6"/>
  <c r="AW802" i="6"/>
  <c r="AZ801" i="6"/>
  <c r="BA801" i="6" s="1"/>
  <c r="BC800" i="6"/>
  <c r="BJ800" i="6"/>
  <c r="BB801" i="6" l="1"/>
  <c r="BF801" i="6"/>
  <c r="BG801" i="6" s="1"/>
  <c r="BD801" i="6"/>
  <c r="BE801" i="6" s="1"/>
  <c r="AW803" i="6"/>
  <c r="AV803" i="6"/>
  <c r="AX803" i="6"/>
  <c r="AY803" i="6"/>
  <c r="AR804" i="6"/>
  <c r="AZ802" i="6"/>
  <c r="BA802" i="6" s="1"/>
  <c r="AZ803" i="6" l="1"/>
  <c r="BA803" i="6" s="1"/>
  <c r="BD803" i="6" s="1"/>
  <c r="BE803" i="6" s="1"/>
  <c r="AW804" i="6"/>
  <c r="AR805" i="6"/>
  <c r="AY804" i="6"/>
  <c r="AX804" i="6"/>
  <c r="AZ804" i="6" s="1"/>
  <c r="BA804" i="6" s="1"/>
  <c r="AV804" i="6"/>
  <c r="BF802" i="6"/>
  <c r="BG802" i="6" s="1"/>
  <c r="BB802" i="6"/>
  <c r="BD802" i="6"/>
  <c r="BE802" i="6" s="1"/>
  <c r="BJ801" i="6"/>
  <c r="BC801" i="6"/>
  <c r="BB803" i="6" l="1"/>
  <c r="BC803" i="6" s="1"/>
  <c r="BF803" i="6"/>
  <c r="BG803" i="6" s="1"/>
  <c r="BF804" i="6"/>
  <c r="BG804" i="6" s="1"/>
  <c r="BB804" i="6"/>
  <c r="BD804" i="6"/>
  <c r="BE804" i="6" s="1"/>
  <c r="BC802" i="6"/>
  <c r="BJ802" i="6"/>
  <c r="AW805" i="6"/>
  <c r="AR806" i="6"/>
  <c r="AY805" i="6"/>
  <c r="AX805" i="6"/>
  <c r="AZ805" i="6" s="1"/>
  <c r="BA805" i="6" s="1"/>
  <c r="AV805" i="6"/>
  <c r="BJ803" i="6" l="1"/>
  <c r="BB805" i="6"/>
  <c r="BD805" i="6"/>
  <c r="BE805" i="6" s="1"/>
  <c r="BF805" i="6"/>
  <c r="BG805" i="6" s="1"/>
  <c r="BJ804" i="6"/>
  <c r="BC804" i="6"/>
  <c r="AY806" i="6"/>
  <c r="AX806" i="6"/>
  <c r="AZ806" i="6" s="1"/>
  <c r="BA806" i="6" s="1"/>
  <c r="AV806" i="6"/>
  <c r="AW806" i="6"/>
  <c r="AR807" i="6"/>
  <c r="BB806" i="6" l="1"/>
  <c r="BD806" i="6"/>
  <c r="BE806" i="6" s="1"/>
  <c r="BF806" i="6"/>
  <c r="BG806" i="6" s="1"/>
  <c r="AR808" i="6"/>
  <c r="AW807" i="6"/>
  <c r="AX807" i="6"/>
  <c r="AY807" i="6"/>
  <c r="AV807" i="6"/>
  <c r="BC805" i="6"/>
  <c r="BJ805" i="6"/>
  <c r="AZ807" i="6" l="1"/>
  <c r="BA807" i="6" s="1"/>
  <c r="BF807" i="6" s="1"/>
  <c r="BG807" i="6" s="1"/>
  <c r="AX808" i="6"/>
  <c r="AR809" i="6"/>
  <c r="AY808" i="6"/>
  <c r="AW808" i="6"/>
  <c r="AV808" i="6"/>
  <c r="BC806" i="6"/>
  <c r="BJ806" i="6"/>
  <c r="BB807" i="6" l="1"/>
  <c r="BC807" i="6" s="1"/>
  <c r="BD807" i="6"/>
  <c r="BE807" i="6" s="1"/>
  <c r="AZ808" i="6"/>
  <c r="BA808" i="6" s="1"/>
  <c r="AY809" i="6"/>
  <c r="AW809" i="6"/>
  <c r="AR810" i="6"/>
  <c r="AX809" i="6"/>
  <c r="AZ809" i="6" s="1"/>
  <c r="BA809" i="6" s="1"/>
  <c r="AV809" i="6"/>
  <c r="BJ807" i="6" l="1"/>
  <c r="BD809" i="6"/>
  <c r="BE809" i="6" s="1"/>
  <c r="BB809" i="6"/>
  <c r="BF809" i="6"/>
  <c r="BG809" i="6" s="1"/>
  <c r="AW810" i="6"/>
  <c r="AR811" i="6"/>
  <c r="AX810" i="6"/>
  <c r="AV810" i="6"/>
  <c r="AY810" i="6"/>
  <c r="BD808" i="6"/>
  <c r="BE808" i="6" s="1"/>
  <c r="BB808" i="6"/>
  <c r="BF808" i="6"/>
  <c r="BG808" i="6" s="1"/>
  <c r="AZ810" i="6" l="1"/>
  <c r="BA810" i="6" s="1"/>
  <c r="BF810" i="6" s="1"/>
  <c r="BG810" i="6" s="1"/>
  <c r="AY811" i="6"/>
  <c r="AV811" i="6"/>
  <c r="AR812" i="6"/>
  <c r="AW811" i="6"/>
  <c r="AX811" i="6"/>
  <c r="AZ811" i="6" s="1"/>
  <c r="BA811" i="6" s="1"/>
  <c r="BC808" i="6"/>
  <c r="BJ808" i="6"/>
  <c r="BJ809" i="6"/>
  <c r="BC809" i="6"/>
  <c r="BB810" i="6" l="1"/>
  <c r="BJ810" i="6" s="1"/>
  <c r="BD810" i="6"/>
  <c r="BE810" i="6" s="1"/>
  <c r="BD811" i="6"/>
  <c r="BE811" i="6" s="1"/>
  <c r="BB811" i="6"/>
  <c r="BF811" i="6"/>
  <c r="BG811" i="6" s="1"/>
  <c r="AW812" i="6"/>
  <c r="AX812" i="6"/>
  <c r="AY812" i="6"/>
  <c r="AR813" i="6"/>
  <c r="AV812" i="6"/>
  <c r="BC810" i="6" l="1"/>
  <c r="AZ812" i="6"/>
  <c r="BA812" i="6" s="1"/>
  <c r="BJ811" i="6"/>
  <c r="BC811" i="6"/>
  <c r="AW813" i="6"/>
  <c r="AR814" i="6"/>
  <c r="AV813" i="6"/>
  <c r="AX813" i="6"/>
  <c r="AY813" i="6"/>
  <c r="AZ813" i="6" l="1"/>
  <c r="BA813" i="6" s="1"/>
  <c r="AR815" i="6"/>
  <c r="AV814" i="6"/>
  <c r="AY814" i="6"/>
  <c r="AW814" i="6"/>
  <c r="AX814" i="6"/>
  <c r="AZ814" i="6" s="1"/>
  <c r="BA814" i="6" s="1"/>
  <c r="BB812" i="6"/>
  <c r="BD812" i="6"/>
  <c r="BE812" i="6" s="1"/>
  <c r="BF812" i="6"/>
  <c r="BG812" i="6" s="1"/>
  <c r="BC812" i="6" l="1"/>
  <c r="BJ812" i="6"/>
  <c r="BB814" i="6"/>
  <c r="BD814" i="6"/>
  <c r="BE814" i="6" s="1"/>
  <c r="BF814" i="6"/>
  <c r="BG814" i="6" s="1"/>
  <c r="AW815" i="6"/>
  <c r="AY815" i="6"/>
  <c r="AX815" i="6"/>
  <c r="AV815" i="6"/>
  <c r="AR816" i="6"/>
  <c r="BF813" i="6"/>
  <c r="BG813" i="6" s="1"/>
  <c r="BB813" i="6"/>
  <c r="BD813" i="6"/>
  <c r="BE813" i="6" s="1"/>
  <c r="AZ815" i="6" l="1"/>
  <c r="BA815" i="6" s="1"/>
  <c r="BB815" i="6" s="1"/>
  <c r="BJ813" i="6"/>
  <c r="BC813" i="6"/>
  <c r="BC814" i="6"/>
  <c r="BJ814" i="6"/>
  <c r="AY816" i="6"/>
  <c r="AR817" i="6"/>
  <c r="AV816" i="6"/>
  <c r="AX816" i="6"/>
  <c r="AW816" i="6"/>
  <c r="BF815" i="6" l="1"/>
  <c r="BG815" i="6" s="1"/>
  <c r="BD815" i="6"/>
  <c r="BE815" i="6" s="1"/>
  <c r="BJ815" i="6"/>
  <c r="BC815" i="6"/>
  <c r="AZ816" i="6"/>
  <c r="BA816" i="6" s="1"/>
  <c r="AX817" i="6"/>
  <c r="AW817" i="6"/>
  <c r="AR818" i="6"/>
  <c r="AV817" i="6"/>
  <c r="AY817" i="6"/>
  <c r="AX818" i="6" l="1"/>
  <c r="AR819" i="6"/>
  <c r="AY818" i="6"/>
  <c r="AV818" i="6"/>
  <c r="AW818" i="6"/>
  <c r="BB816" i="6"/>
  <c r="BF816" i="6"/>
  <c r="BG816" i="6" s="1"/>
  <c r="BD816" i="6"/>
  <c r="BE816" i="6" s="1"/>
  <c r="AZ817" i="6"/>
  <c r="BA817" i="6" s="1"/>
  <c r="BC816" i="6" l="1"/>
  <c r="BJ816" i="6"/>
  <c r="AW819" i="6"/>
  <c r="AV819" i="6"/>
  <c r="AY819" i="6"/>
  <c r="AX819" i="6"/>
  <c r="AZ819" i="6" s="1"/>
  <c r="BA819" i="6" s="1"/>
  <c r="AR820" i="6"/>
  <c r="BF817" i="6"/>
  <c r="BG817" i="6" s="1"/>
  <c r="BD817" i="6"/>
  <c r="BE817" i="6" s="1"/>
  <c r="BB817" i="6"/>
  <c r="AZ818" i="6"/>
  <c r="BA818" i="6" s="1"/>
  <c r="AY820" i="6" l="1"/>
  <c r="AX820" i="6"/>
  <c r="AW820" i="6"/>
  <c r="AV820" i="6"/>
  <c r="AR821" i="6"/>
  <c r="BD819" i="6"/>
  <c r="BE819" i="6" s="1"/>
  <c r="BB819" i="6"/>
  <c r="BF819" i="6"/>
  <c r="BG819" i="6" s="1"/>
  <c r="BF818" i="6"/>
  <c r="BG818" i="6" s="1"/>
  <c r="BD818" i="6"/>
  <c r="BE818" i="6" s="1"/>
  <c r="BB818" i="6"/>
  <c r="BC817" i="6"/>
  <c r="BJ817" i="6"/>
  <c r="AZ820" i="6" l="1"/>
  <c r="BA820" i="6" s="1"/>
  <c r="BF820" i="6" s="1"/>
  <c r="BG820" i="6" s="1"/>
  <c r="AY821" i="6"/>
  <c r="AW821" i="6"/>
  <c r="AR822" i="6"/>
  <c r="AV821" i="6"/>
  <c r="AX821" i="6"/>
  <c r="AZ821" i="6" s="1"/>
  <c r="BA821" i="6" s="1"/>
  <c r="BJ819" i="6"/>
  <c r="BC819" i="6"/>
  <c r="BC818" i="6"/>
  <c r="BJ818" i="6"/>
  <c r="BB820" i="6" l="1"/>
  <c r="BJ820" i="6" s="1"/>
  <c r="BD820" i="6"/>
  <c r="BE820" i="6" s="1"/>
  <c r="AY822" i="6"/>
  <c r="AV822" i="6"/>
  <c r="AR823" i="6"/>
  <c r="AW822" i="6"/>
  <c r="AX822" i="6"/>
  <c r="AZ822" i="6" s="1"/>
  <c r="BA822" i="6" s="1"/>
  <c r="BB821" i="6"/>
  <c r="BD821" i="6"/>
  <c r="BE821" i="6" s="1"/>
  <c r="BF821" i="6"/>
  <c r="BG821" i="6" s="1"/>
  <c r="BC820" i="6" l="1"/>
  <c r="BD822" i="6"/>
  <c r="BE822" i="6" s="1"/>
  <c r="BF822" i="6"/>
  <c r="BG822" i="6" s="1"/>
  <c r="BB822" i="6"/>
  <c r="BJ821" i="6"/>
  <c r="BC821" i="6"/>
  <c r="AR824" i="6"/>
  <c r="AW823" i="6"/>
  <c r="AX823" i="6"/>
  <c r="AV823" i="6"/>
  <c r="AY823" i="6"/>
  <c r="AZ823" i="6" l="1"/>
  <c r="BA823" i="6" s="1"/>
  <c r="BD823" i="6" s="1"/>
  <c r="BE823" i="6" s="1"/>
  <c r="AX824" i="6"/>
  <c r="AR825" i="6"/>
  <c r="AY824" i="6"/>
  <c r="AV824" i="6"/>
  <c r="AW824" i="6"/>
  <c r="BC822" i="6"/>
  <c r="BJ822" i="6"/>
  <c r="BF823" i="6" l="1"/>
  <c r="BG823" i="6" s="1"/>
  <c r="BB823" i="6"/>
  <c r="AZ824" i="6"/>
  <c r="BA824" i="6" s="1"/>
  <c r="BC823" i="6"/>
  <c r="BJ823" i="6"/>
  <c r="AX825" i="6"/>
  <c r="AY825" i="6"/>
  <c r="AV825" i="6"/>
  <c r="AW825" i="6"/>
  <c r="AR826" i="6"/>
  <c r="AX826" i="6" l="1"/>
  <c r="AR827" i="6"/>
  <c r="AW826" i="6"/>
  <c r="AV826" i="6"/>
  <c r="AY826" i="6"/>
  <c r="AZ825" i="6"/>
  <c r="BA825" i="6" s="1"/>
  <c r="BD824" i="6"/>
  <c r="BE824" i="6" s="1"/>
  <c r="BB824" i="6"/>
  <c r="BF824" i="6"/>
  <c r="BG824" i="6" s="1"/>
  <c r="BF825" i="6" l="1"/>
  <c r="BG825" i="6" s="1"/>
  <c r="BB825" i="6"/>
  <c r="BD825" i="6"/>
  <c r="BE825" i="6" s="1"/>
  <c r="BC824" i="6"/>
  <c r="BJ824" i="6"/>
  <c r="AW827" i="6"/>
  <c r="AX827" i="6"/>
  <c r="AR828" i="6"/>
  <c r="AY827" i="6"/>
  <c r="AV827" i="6"/>
  <c r="AZ826" i="6"/>
  <c r="BA826" i="6" s="1"/>
  <c r="AZ827" i="6" l="1"/>
  <c r="BA827" i="6" s="1"/>
  <c r="BD827" i="6" s="1"/>
  <c r="BE827" i="6" s="1"/>
  <c r="BD826" i="6"/>
  <c r="BE826" i="6" s="1"/>
  <c r="BF826" i="6"/>
  <c r="BG826" i="6" s="1"/>
  <c r="BB826" i="6"/>
  <c r="AY828" i="6"/>
  <c r="AR829" i="6"/>
  <c r="AX828" i="6"/>
  <c r="AV828" i="6"/>
  <c r="AW828" i="6"/>
  <c r="BJ825" i="6"/>
  <c r="BC825" i="6"/>
  <c r="BF827" i="6" l="1"/>
  <c r="BG827" i="6" s="1"/>
  <c r="BB827" i="6"/>
  <c r="BC827" i="6" s="1"/>
  <c r="AY829" i="6"/>
  <c r="AW829" i="6"/>
  <c r="AR830" i="6"/>
  <c r="AX829" i="6"/>
  <c r="AZ829" i="6" s="1"/>
  <c r="BA829" i="6" s="1"/>
  <c r="AV829" i="6"/>
  <c r="BJ827" i="6"/>
  <c r="BC826" i="6"/>
  <c r="BJ826" i="6"/>
  <c r="AZ828" i="6"/>
  <c r="BA828" i="6" s="1"/>
  <c r="BB829" i="6" l="1"/>
  <c r="BF829" i="6"/>
  <c r="BG829" i="6" s="1"/>
  <c r="BD829" i="6"/>
  <c r="BE829" i="6" s="1"/>
  <c r="AV830" i="6"/>
  <c r="AW830" i="6"/>
  <c r="AY830" i="6"/>
  <c r="AR831" i="6"/>
  <c r="AX830" i="6"/>
  <c r="BD828" i="6"/>
  <c r="BE828" i="6" s="1"/>
  <c r="BF828" i="6"/>
  <c r="BG828" i="6" s="1"/>
  <c r="BB828" i="6"/>
  <c r="AZ830" i="6" l="1"/>
  <c r="BA830" i="6" s="1"/>
  <c r="BB830" i="6" s="1"/>
  <c r="AR832" i="6"/>
  <c r="AW831" i="6"/>
  <c r="AY831" i="6"/>
  <c r="AV831" i="6"/>
  <c r="AX831" i="6"/>
  <c r="AZ831" i="6" s="1"/>
  <c r="BA831" i="6" s="1"/>
  <c r="BJ828" i="6"/>
  <c r="BC828" i="6"/>
  <c r="BC829" i="6"/>
  <c r="BJ829" i="6"/>
  <c r="BF830" i="6" l="1"/>
  <c r="BG830" i="6" s="1"/>
  <c r="BD830" i="6"/>
  <c r="BE830" i="6" s="1"/>
  <c r="BF831" i="6"/>
  <c r="BG831" i="6" s="1"/>
  <c r="BD831" i="6"/>
  <c r="BE831" i="6" s="1"/>
  <c r="BB831" i="6"/>
  <c r="BC830" i="6"/>
  <c r="BJ830" i="6"/>
  <c r="AY832" i="6"/>
  <c r="AX832" i="6"/>
  <c r="AW832" i="6"/>
  <c r="AR833" i="6"/>
  <c r="AV832" i="6"/>
  <c r="AZ832" i="6" l="1"/>
  <c r="BA832" i="6" s="1"/>
  <c r="BD832" i="6" s="1"/>
  <c r="BE832" i="6" s="1"/>
  <c r="BC831" i="6"/>
  <c r="BJ831" i="6"/>
  <c r="AV833" i="6"/>
  <c r="AX833" i="6"/>
  <c r="AY833" i="6"/>
  <c r="AW833" i="6"/>
  <c r="AR834" i="6"/>
  <c r="BB832" i="6" l="1"/>
  <c r="BJ832" i="6" s="1"/>
  <c r="BF832" i="6"/>
  <c r="BG832" i="6" s="1"/>
  <c r="AZ833" i="6"/>
  <c r="BA833" i="6" s="1"/>
  <c r="AX834" i="6"/>
  <c r="AR835" i="6"/>
  <c r="AY834" i="6"/>
  <c r="AV834" i="6"/>
  <c r="AW834" i="6"/>
  <c r="BC832" i="6" l="1"/>
  <c r="AX835" i="6"/>
  <c r="AY835" i="6"/>
  <c r="AR836" i="6"/>
  <c r="AW835" i="6"/>
  <c r="AV835" i="6"/>
  <c r="AZ834" i="6"/>
  <c r="BA834" i="6" s="1"/>
  <c r="BD833" i="6"/>
  <c r="BE833" i="6" s="1"/>
  <c r="BF833" i="6"/>
  <c r="BG833" i="6" s="1"/>
  <c r="BB833" i="6"/>
  <c r="BF834" i="6" l="1"/>
  <c r="BG834" i="6" s="1"/>
  <c r="BB834" i="6"/>
  <c r="BD834" i="6"/>
  <c r="BE834" i="6" s="1"/>
  <c r="AW836" i="6"/>
  <c r="AY836" i="6"/>
  <c r="AX836" i="6"/>
  <c r="AZ836" i="6" s="1"/>
  <c r="BA836" i="6" s="1"/>
  <c r="AV836" i="6"/>
  <c r="AR837" i="6"/>
  <c r="BJ833" i="6"/>
  <c r="BC833" i="6"/>
  <c r="AZ835" i="6"/>
  <c r="BA835" i="6" s="1"/>
  <c r="AW837" i="6" l="1"/>
  <c r="AR838" i="6"/>
  <c r="AV837" i="6"/>
  <c r="AX837" i="6"/>
  <c r="AY837" i="6"/>
  <c r="BD835" i="6"/>
  <c r="BE835" i="6" s="1"/>
  <c r="BF835" i="6"/>
  <c r="BG835" i="6" s="1"/>
  <c r="BB835" i="6"/>
  <c r="BB836" i="6"/>
  <c r="BD836" i="6"/>
  <c r="BE836" i="6" s="1"/>
  <c r="BF836" i="6"/>
  <c r="BG836" i="6" s="1"/>
  <c r="BC834" i="6"/>
  <c r="BJ834" i="6"/>
  <c r="BJ835" i="6" l="1"/>
  <c r="BC835" i="6"/>
  <c r="AZ837" i="6"/>
  <c r="BA837" i="6" s="1"/>
  <c r="AR839" i="6"/>
  <c r="AV838" i="6"/>
  <c r="AY838" i="6"/>
  <c r="AX838" i="6"/>
  <c r="AZ838" i="6" s="1"/>
  <c r="BA838" i="6" s="1"/>
  <c r="AW838" i="6"/>
  <c r="BJ836" i="6"/>
  <c r="BC836" i="6"/>
  <c r="BB838" i="6" l="1"/>
  <c r="BD838" i="6"/>
  <c r="BE838" i="6" s="1"/>
  <c r="BF838" i="6"/>
  <c r="BG838" i="6" s="1"/>
  <c r="BB837" i="6"/>
  <c r="BD837" i="6"/>
  <c r="BE837" i="6" s="1"/>
  <c r="BF837" i="6"/>
  <c r="BG837" i="6" s="1"/>
  <c r="AX839" i="6"/>
  <c r="AY839" i="6"/>
  <c r="AR840" i="6"/>
  <c r="AV839" i="6"/>
  <c r="AW839" i="6"/>
  <c r="AZ839" i="6" l="1"/>
  <c r="BA839" i="6" s="1"/>
  <c r="BC837" i="6"/>
  <c r="BJ837" i="6"/>
  <c r="AX840" i="6"/>
  <c r="AR841" i="6"/>
  <c r="AY840" i="6"/>
  <c r="AV840" i="6"/>
  <c r="AW840" i="6"/>
  <c r="BJ838" i="6"/>
  <c r="BC838" i="6"/>
  <c r="AY841" i="6" l="1"/>
  <c r="AV841" i="6"/>
  <c r="AR842" i="6"/>
  <c r="AW841" i="6"/>
  <c r="AX841" i="6"/>
  <c r="AZ840" i="6"/>
  <c r="BA840" i="6" s="1"/>
  <c r="BF839" i="6"/>
  <c r="BG839" i="6" s="1"/>
  <c r="BD839" i="6"/>
  <c r="BE839" i="6" s="1"/>
  <c r="BB839" i="6"/>
  <c r="AZ841" i="6" l="1"/>
  <c r="BA841" i="6" s="1"/>
  <c r="BD841" i="6" s="1"/>
  <c r="BE841" i="6" s="1"/>
  <c r="BF840" i="6"/>
  <c r="BG840" i="6" s="1"/>
  <c r="BD840" i="6"/>
  <c r="BE840" i="6" s="1"/>
  <c r="BB840" i="6"/>
  <c r="AR843" i="6"/>
  <c r="AV842" i="6"/>
  <c r="AX842" i="6"/>
  <c r="AY842" i="6"/>
  <c r="AW842" i="6"/>
  <c r="BJ839" i="6"/>
  <c r="BC839" i="6"/>
  <c r="AZ842" i="6" l="1"/>
  <c r="BA842" i="6" s="1"/>
  <c r="BF842" i="6" s="1"/>
  <c r="BG842" i="6" s="1"/>
  <c r="BB841" i="6"/>
  <c r="BF841" i="6"/>
  <c r="BG841" i="6" s="1"/>
  <c r="AW843" i="6"/>
  <c r="AY843" i="6"/>
  <c r="AX843" i="6"/>
  <c r="AZ843" i="6" s="1"/>
  <c r="BA843" i="6" s="1"/>
  <c r="AV843" i="6"/>
  <c r="AR844" i="6"/>
  <c r="BC841" i="6"/>
  <c r="BJ841" i="6"/>
  <c r="BC840" i="6"/>
  <c r="BJ840" i="6"/>
  <c r="BD842" i="6" l="1"/>
  <c r="BE842" i="6" s="1"/>
  <c r="BB842" i="6"/>
  <c r="BC842" i="6" s="1"/>
  <c r="AY844" i="6"/>
  <c r="AR845" i="6"/>
  <c r="AV844" i="6"/>
  <c r="AW844" i="6"/>
  <c r="AX844" i="6"/>
  <c r="AZ844" i="6" s="1"/>
  <c r="BA844" i="6" s="1"/>
  <c r="BB843" i="6"/>
  <c r="BD843" i="6"/>
  <c r="BE843" i="6" s="1"/>
  <c r="BF843" i="6"/>
  <c r="BG843" i="6" s="1"/>
  <c r="BJ842" i="6"/>
  <c r="BJ843" i="6" l="1"/>
  <c r="BC843" i="6"/>
  <c r="BD844" i="6"/>
  <c r="BE844" i="6" s="1"/>
  <c r="BB844" i="6"/>
  <c r="BF844" i="6"/>
  <c r="BG844" i="6" s="1"/>
  <c r="AW845" i="6"/>
  <c r="AR846" i="6"/>
  <c r="AV845" i="6"/>
  <c r="AX845" i="6"/>
  <c r="AY845" i="6"/>
  <c r="AR847" i="6" l="1"/>
  <c r="AV846" i="6"/>
  <c r="AY846" i="6"/>
  <c r="AW846" i="6"/>
  <c r="AX846" i="6"/>
  <c r="AZ846" i="6" s="1"/>
  <c r="BA846" i="6" s="1"/>
  <c r="BJ844" i="6"/>
  <c r="BC844" i="6"/>
  <c r="AZ845" i="6"/>
  <c r="BA845" i="6" s="1"/>
  <c r="BF845" i="6" l="1"/>
  <c r="BG845" i="6" s="1"/>
  <c r="BB845" i="6"/>
  <c r="BD845" i="6"/>
  <c r="BE845" i="6" s="1"/>
  <c r="BD846" i="6"/>
  <c r="BE846" i="6" s="1"/>
  <c r="BF846" i="6"/>
  <c r="BG846" i="6" s="1"/>
  <c r="BB846" i="6"/>
  <c r="AR848" i="6"/>
  <c r="AW847" i="6"/>
  <c r="AY847" i="6"/>
  <c r="AV847" i="6"/>
  <c r="AX847" i="6"/>
  <c r="AZ847" i="6" l="1"/>
  <c r="BA847" i="6" s="1"/>
  <c r="BD847" i="6" s="1"/>
  <c r="BE847" i="6" s="1"/>
  <c r="AY848" i="6"/>
  <c r="AR849" i="6"/>
  <c r="AX848" i="6"/>
  <c r="AZ848" i="6" s="1"/>
  <c r="BA848" i="6" s="1"/>
  <c r="AW848" i="6"/>
  <c r="AV848" i="6"/>
  <c r="BC846" i="6"/>
  <c r="BJ846" i="6"/>
  <c r="BC845" i="6"/>
  <c r="BJ845" i="6"/>
  <c r="BB847" i="6" l="1"/>
  <c r="BC847" i="6" s="1"/>
  <c r="BF847" i="6"/>
  <c r="BG847" i="6" s="1"/>
  <c r="BF848" i="6"/>
  <c r="BG848" i="6" s="1"/>
  <c r="BB848" i="6"/>
  <c r="BD848" i="6"/>
  <c r="BE848" i="6" s="1"/>
  <c r="AR850" i="6"/>
  <c r="AY849" i="6"/>
  <c r="AW849" i="6"/>
  <c r="AV849" i="6"/>
  <c r="AX849" i="6"/>
  <c r="BJ847" i="6" l="1"/>
  <c r="BC848" i="6"/>
  <c r="BJ848" i="6"/>
  <c r="AR851" i="6"/>
  <c r="AY850" i="6"/>
  <c r="AV850" i="6"/>
  <c r="AW850" i="6"/>
  <c r="AX850" i="6"/>
  <c r="AZ850" i="6" s="1"/>
  <c r="BA850" i="6" s="1"/>
  <c r="AZ849" i="6"/>
  <c r="BA849" i="6" s="1"/>
  <c r="BB850" i="6" l="1"/>
  <c r="BD850" i="6"/>
  <c r="BE850" i="6" s="1"/>
  <c r="BF850" i="6"/>
  <c r="BG850" i="6" s="1"/>
  <c r="BB849" i="6"/>
  <c r="BF849" i="6"/>
  <c r="BG849" i="6" s="1"/>
  <c r="BD849" i="6"/>
  <c r="BE849" i="6" s="1"/>
  <c r="AR852" i="6"/>
  <c r="AY851" i="6"/>
  <c r="AW851" i="6"/>
  <c r="AV851" i="6"/>
  <c r="AX851" i="6"/>
  <c r="AX852" i="6" l="1"/>
  <c r="AY852" i="6"/>
  <c r="AV852" i="6"/>
  <c r="AW852" i="6"/>
  <c r="AR853" i="6"/>
  <c r="BJ849" i="6"/>
  <c r="BC849" i="6"/>
  <c r="AZ851" i="6"/>
  <c r="BA851" i="6" s="1"/>
  <c r="BJ850" i="6"/>
  <c r="BC850" i="6"/>
  <c r="AV853" i="6" l="1"/>
  <c r="AW853" i="6"/>
  <c r="AY853" i="6"/>
  <c r="AR854" i="6"/>
  <c r="AX853" i="6"/>
  <c r="BD851" i="6"/>
  <c r="BE851" i="6" s="1"/>
  <c r="BF851" i="6"/>
  <c r="BG851" i="6" s="1"/>
  <c r="BB851" i="6"/>
  <c r="AZ852" i="6"/>
  <c r="BA852" i="6" s="1"/>
  <c r="AZ853" i="6" l="1"/>
  <c r="BA853" i="6" s="1"/>
  <c r="BF853" i="6" s="1"/>
  <c r="BG853" i="6" s="1"/>
  <c r="BC851" i="6"/>
  <c r="BJ851" i="6"/>
  <c r="AR855" i="6"/>
  <c r="AW854" i="6"/>
  <c r="AX854" i="6"/>
  <c r="AZ854" i="6" s="1"/>
  <c r="BA854" i="6" s="1"/>
  <c r="AY854" i="6"/>
  <c r="AV854" i="6"/>
  <c r="BD852" i="6"/>
  <c r="BE852" i="6" s="1"/>
  <c r="BF852" i="6"/>
  <c r="BG852" i="6" s="1"/>
  <c r="BB852" i="6"/>
  <c r="BB853" i="6" l="1"/>
  <c r="BJ853" i="6" s="1"/>
  <c r="BD853" i="6"/>
  <c r="BE853" i="6" s="1"/>
  <c r="BB854" i="6"/>
  <c r="BD854" i="6"/>
  <c r="BE854" i="6" s="1"/>
  <c r="BF854" i="6"/>
  <c r="BG854" i="6" s="1"/>
  <c r="AY855" i="6"/>
  <c r="AR856" i="6"/>
  <c r="AW855" i="6"/>
  <c r="AX855" i="6"/>
  <c r="AV855" i="6"/>
  <c r="BJ852" i="6"/>
  <c r="BC852" i="6"/>
  <c r="BC853" i="6" l="1"/>
  <c r="AW856" i="6"/>
  <c r="AY856" i="6"/>
  <c r="AV856" i="6"/>
  <c r="AX856" i="6"/>
  <c r="AZ856" i="6" s="1"/>
  <c r="BA856" i="6" s="1"/>
  <c r="AR857" i="6"/>
  <c r="AZ855" i="6"/>
  <c r="BA855" i="6" s="1"/>
  <c r="BJ854" i="6"/>
  <c r="BC854" i="6"/>
  <c r="BB855" i="6" l="1"/>
  <c r="BD855" i="6"/>
  <c r="BE855" i="6" s="1"/>
  <c r="BF855" i="6"/>
  <c r="BG855" i="6" s="1"/>
  <c r="AR858" i="6"/>
  <c r="AW857" i="6"/>
  <c r="AY857" i="6"/>
  <c r="AX857" i="6"/>
  <c r="AV857" i="6"/>
  <c r="BB856" i="6"/>
  <c r="BF856" i="6"/>
  <c r="BG856" i="6" s="1"/>
  <c r="BD856" i="6"/>
  <c r="BE856" i="6" s="1"/>
  <c r="AZ857" i="6" l="1"/>
  <c r="BA857" i="6" s="1"/>
  <c r="AV858" i="6"/>
  <c r="AR859" i="6"/>
  <c r="AX858" i="6"/>
  <c r="AY858" i="6"/>
  <c r="AW858" i="6"/>
  <c r="BJ856" i="6"/>
  <c r="BC856" i="6"/>
  <c r="BC855" i="6"/>
  <c r="BJ855" i="6"/>
  <c r="AZ858" i="6" l="1"/>
  <c r="BA858" i="6" s="1"/>
  <c r="AY859" i="6"/>
  <c r="AW859" i="6"/>
  <c r="AR860" i="6"/>
  <c r="AX859" i="6"/>
  <c r="AZ859" i="6" s="1"/>
  <c r="BA859" i="6" s="1"/>
  <c r="AV859" i="6"/>
  <c r="BF857" i="6"/>
  <c r="BG857" i="6" s="1"/>
  <c r="BD857" i="6"/>
  <c r="BE857" i="6" s="1"/>
  <c r="BB857" i="6"/>
  <c r="BB859" i="6" l="1"/>
  <c r="BF859" i="6"/>
  <c r="BG859" i="6" s="1"/>
  <c r="BD859" i="6"/>
  <c r="BE859" i="6" s="1"/>
  <c r="AY860" i="6"/>
  <c r="AW860" i="6"/>
  <c r="AV860" i="6"/>
  <c r="AX860" i="6"/>
  <c r="AZ860" i="6" s="1"/>
  <c r="BA860" i="6" s="1"/>
  <c r="AR861" i="6"/>
  <c r="BJ857" i="6"/>
  <c r="BC857" i="6"/>
  <c r="BF858" i="6"/>
  <c r="BG858" i="6" s="1"/>
  <c r="BB858" i="6"/>
  <c r="BD858" i="6"/>
  <c r="BE858" i="6" s="1"/>
  <c r="BF860" i="6" l="1"/>
  <c r="BG860" i="6" s="1"/>
  <c r="BD860" i="6"/>
  <c r="BE860" i="6" s="1"/>
  <c r="BB860" i="6"/>
  <c r="BC858" i="6"/>
  <c r="BJ858" i="6"/>
  <c r="AX861" i="6"/>
  <c r="AY861" i="6"/>
  <c r="AR862" i="6"/>
  <c r="AV861" i="6"/>
  <c r="AW861" i="6"/>
  <c r="BJ859" i="6"/>
  <c r="BC859" i="6"/>
  <c r="AZ861" i="6" l="1"/>
  <c r="BA861" i="6" s="1"/>
  <c r="BB861" i="6" s="1"/>
  <c r="AW862" i="6"/>
  <c r="AY862" i="6"/>
  <c r="AR863" i="6"/>
  <c r="AX862" i="6"/>
  <c r="AZ862" i="6" s="1"/>
  <c r="BA862" i="6" s="1"/>
  <c r="AV862" i="6"/>
  <c r="BC860" i="6"/>
  <c r="BJ860" i="6"/>
  <c r="BF861" i="6" l="1"/>
  <c r="BG861" i="6" s="1"/>
  <c r="BD861" i="6"/>
  <c r="BE861" i="6" s="1"/>
  <c r="BC861" i="6"/>
  <c r="BJ861" i="6"/>
  <c r="BB862" i="6"/>
  <c r="BD862" i="6"/>
  <c r="BE862" i="6" s="1"/>
  <c r="BF862" i="6"/>
  <c r="BG862" i="6" s="1"/>
  <c r="AR864" i="6"/>
  <c r="AY863" i="6"/>
  <c r="AV863" i="6"/>
  <c r="AW863" i="6"/>
  <c r="AX863" i="6"/>
  <c r="BJ862" i="6" l="1"/>
  <c r="BC862" i="6"/>
  <c r="AY864" i="6"/>
  <c r="AW864" i="6"/>
  <c r="AV864" i="6"/>
  <c r="AR865" i="6"/>
  <c r="AX864" i="6"/>
  <c r="AZ864" i="6" s="1"/>
  <c r="BA864" i="6" s="1"/>
  <c r="AZ863" i="6"/>
  <c r="BA863" i="6" s="1"/>
  <c r="BB864" i="6" l="1"/>
  <c r="BD864" i="6"/>
  <c r="BE864" i="6" s="1"/>
  <c r="BF864" i="6"/>
  <c r="BG864" i="6" s="1"/>
  <c r="BF863" i="6"/>
  <c r="BG863" i="6" s="1"/>
  <c r="BB863" i="6"/>
  <c r="BD863" i="6"/>
  <c r="BE863" i="6" s="1"/>
  <c r="AV865" i="6"/>
  <c r="AR866" i="6"/>
  <c r="AW865" i="6"/>
  <c r="AY865" i="6"/>
  <c r="AX865" i="6"/>
  <c r="AY866" i="6" l="1"/>
  <c r="AR867" i="6"/>
  <c r="AW866" i="6"/>
  <c r="AV866" i="6"/>
  <c r="AX866" i="6"/>
  <c r="AZ866" i="6" s="1"/>
  <c r="BA866" i="6" s="1"/>
  <c r="AZ865" i="6"/>
  <c r="BA865" i="6" s="1"/>
  <c r="BC863" i="6"/>
  <c r="BJ863" i="6"/>
  <c r="BC864" i="6"/>
  <c r="BJ864" i="6"/>
  <c r="BB866" i="6" l="1"/>
  <c r="BF866" i="6"/>
  <c r="BG866" i="6" s="1"/>
  <c r="BD866" i="6"/>
  <c r="BE866" i="6" s="1"/>
  <c r="BB865" i="6"/>
  <c r="BD865" i="6"/>
  <c r="BE865" i="6" s="1"/>
  <c r="BF865" i="6"/>
  <c r="BG865" i="6" s="1"/>
  <c r="AY867" i="6"/>
  <c r="AX867" i="6"/>
  <c r="AW867" i="6"/>
  <c r="AV867" i="6"/>
  <c r="AR868" i="6"/>
  <c r="AZ867" i="6" l="1"/>
  <c r="BA867" i="6" s="1"/>
  <c r="BD867" i="6" s="1"/>
  <c r="BE867" i="6" s="1"/>
  <c r="BC865" i="6"/>
  <c r="BJ865" i="6"/>
  <c r="AR869" i="6"/>
  <c r="AY868" i="6"/>
  <c r="AV868" i="6"/>
  <c r="AX868" i="6"/>
  <c r="AW868" i="6"/>
  <c r="BC866" i="6"/>
  <c r="BJ866" i="6"/>
  <c r="BF867" i="6" l="1"/>
  <c r="BG867" i="6" s="1"/>
  <c r="BB867" i="6"/>
  <c r="BJ867" i="6" s="1"/>
  <c r="AW869" i="6"/>
  <c r="AX869" i="6"/>
  <c r="AY869" i="6"/>
  <c r="AR870" i="6"/>
  <c r="AV869" i="6"/>
  <c r="BC867" i="6"/>
  <c r="AZ868" i="6"/>
  <c r="BA868" i="6" s="1"/>
  <c r="AZ869" i="6" l="1"/>
  <c r="BA869" i="6" s="1"/>
  <c r="BB869" i="6" s="1"/>
  <c r="BB868" i="6"/>
  <c r="BD868" i="6"/>
  <c r="BE868" i="6" s="1"/>
  <c r="BF868" i="6"/>
  <c r="BG868" i="6" s="1"/>
  <c r="AY870" i="6"/>
  <c r="AR871" i="6"/>
  <c r="AX870" i="6"/>
  <c r="AW870" i="6"/>
  <c r="AV870" i="6"/>
  <c r="BF869" i="6" l="1"/>
  <c r="BG869" i="6" s="1"/>
  <c r="BD869" i="6"/>
  <c r="BE869" i="6" s="1"/>
  <c r="AZ870" i="6"/>
  <c r="BA870" i="6" s="1"/>
  <c r="BD870" i="6" s="1"/>
  <c r="BE870" i="6" s="1"/>
  <c r="AY871" i="6"/>
  <c r="AV871" i="6"/>
  <c r="AR872" i="6"/>
  <c r="AW871" i="6"/>
  <c r="AX871" i="6"/>
  <c r="BC869" i="6"/>
  <c r="BJ869" i="6"/>
  <c r="BJ868" i="6"/>
  <c r="BC868" i="6"/>
  <c r="BB870" i="6" l="1"/>
  <c r="BJ870" i="6" s="1"/>
  <c r="BF870" i="6"/>
  <c r="BG870" i="6" s="1"/>
  <c r="AZ871" i="6"/>
  <c r="BA871" i="6" s="1"/>
  <c r="BB871" i="6" s="1"/>
  <c r="AW872" i="6"/>
  <c r="AV872" i="6"/>
  <c r="AR873" i="6"/>
  <c r="AY872" i="6"/>
  <c r="AX872" i="6"/>
  <c r="AZ872" i="6" l="1"/>
  <c r="BA872" i="6" s="1"/>
  <c r="BF872" i="6" s="1"/>
  <c r="BG872" i="6" s="1"/>
  <c r="BD871" i="6"/>
  <c r="BE871" i="6" s="1"/>
  <c r="BF871" i="6"/>
  <c r="BG871" i="6" s="1"/>
  <c r="BC870" i="6"/>
  <c r="BC871" i="6"/>
  <c r="BJ871" i="6"/>
  <c r="AV873" i="6"/>
  <c r="AW873" i="6"/>
  <c r="AX873" i="6"/>
  <c r="AR874" i="6"/>
  <c r="AY873" i="6"/>
  <c r="BB872" i="6" l="1"/>
  <c r="BJ872" i="6" s="1"/>
  <c r="BD872" i="6"/>
  <c r="BE872" i="6" s="1"/>
  <c r="AZ873" i="6"/>
  <c r="BA873" i="6" s="1"/>
  <c r="BF873" i="6" s="1"/>
  <c r="BG873" i="6" s="1"/>
  <c r="AV874" i="6"/>
  <c r="AX874" i="6"/>
  <c r="AR875" i="6"/>
  <c r="AY874" i="6"/>
  <c r="AW874" i="6"/>
  <c r="BC872" i="6"/>
  <c r="BB873" i="6" l="1"/>
  <c r="BJ873" i="6" s="1"/>
  <c r="BD873" i="6"/>
  <c r="BE873" i="6" s="1"/>
  <c r="AR876" i="6"/>
  <c r="AY875" i="6"/>
  <c r="AX875" i="6"/>
  <c r="AV875" i="6"/>
  <c r="AW875" i="6"/>
  <c r="AZ874" i="6"/>
  <c r="BA874" i="6" s="1"/>
  <c r="BC873" i="6" l="1"/>
  <c r="BF874" i="6"/>
  <c r="BG874" i="6" s="1"/>
  <c r="BB874" i="6"/>
  <c r="BD874" i="6"/>
  <c r="BE874" i="6" s="1"/>
  <c r="AZ875" i="6"/>
  <c r="BA875" i="6" s="1"/>
  <c r="AW876" i="6"/>
  <c r="AR877" i="6"/>
  <c r="AV876" i="6"/>
  <c r="AX876" i="6"/>
  <c r="AZ876" i="6" s="1"/>
  <c r="BA876" i="6" s="1"/>
  <c r="AY876" i="6"/>
  <c r="BD876" i="6" l="1"/>
  <c r="BE876" i="6" s="1"/>
  <c r="BB876" i="6"/>
  <c r="BF876" i="6"/>
  <c r="BG876" i="6" s="1"/>
  <c r="BB875" i="6"/>
  <c r="BD875" i="6"/>
  <c r="BE875" i="6" s="1"/>
  <c r="BF875" i="6"/>
  <c r="BG875" i="6" s="1"/>
  <c r="AY877" i="6"/>
  <c r="AV877" i="6"/>
  <c r="AW877" i="6"/>
  <c r="AX877" i="6"/>
  <c r="AR878" i="6"/>
  <c r="BJ874" i="6"/>
  <c r="BC874" i="6"/>
  <c r="AZ877" i="6" l="1"/>
  <c r="BA877" i="6" s="1"/>
  <c r="BB877" i="6" s="1"/>
  <c r="BC875" i="6"/>
  <c r="BJ875" i="6"/>
  <c r="AW878" i="6"/>
  <c r="AV878" i="6"/>
  <c r="AX878" i="6"/>
  <c r="AR879" i="6"/>
  <c r="AY878" i="6"/>
  <c r="BC876" i="6"/>
  <c r="BJ876" i="6"/>
  <c r="BF877" i="6" l="1"/>
  <c r="BG877" i="6" s="1"/>
  <c r="AZ878" i="6"/>
  <c r="BA878" i="6" s="1"/>
  <c r="BD878" i="6" s="1"/>
  <c r="BE878" i="6" s="1"/>
  <c r="BD877" i="6"/>
  <c r="BE877" i="6" s="1"/>
  <c r="BF878" i="6"/>
  <c r="BG878" i="6" s="1"/>
  <c r="BB878" i="6"/>
  <c r="AR880" i="6"/>
  <c r="AW879" i="6"/>
  <c r="AY879" i="6"/>
  <c r="AV879" i="6"/>
  <c r="AX879" i="6"/>
  <c r="BC877" i="6"/>
  <c r="BJ877" i="6"/>
  <c r="AZ879" i="6" l="1"/>
  <c r="BA879" i="6" s="1"/>
  <c r="BD879" i="6" s="1"/>
  <c r="BE879" i="6" s="1"/>
  <c r="AW880" i="6"/>
  <c r="AR881" i="6"/>
  <c r="AX880" i="6"/>
  <c r="AY880" i="6"/>
  <c r="AV880" i="6"/>
  <c r="BC878" i="6"/>
  <c r="BJ878" i="6"/>
  <c r="BB879" i="6" l="1"/>
  <c r="BC879" i="6" s="1"/>
  <c r="BF879" i="6"/>
  <c r="BG879" i="6" s="1"/>
  <c r="AZ880" i="6"/>
  <c r="BA880" i="6" s="1"/>
  <c r="AX881" i="6"/>
  <c r="AY881" i="6"/>
  <c r="AR882" i="6"/>
  <c r="AW881" i="6"/>
  <c r="AV881" i="6"/>
  <c r="BJ879" i="6" l="1"/>
  <c r="AV882" i="6"/>
  <c r="AX882" i="6"/>
  <c r="AY882" i="6"/>
  <c r="AR883" i="6"/>
  <c r="AW882" i="6"/>
  <c r="AZ881" i="6"/>
  <c r="BA881" i="6" s="1"/>
  <c r="BD880" i="6"/>
  <c r="BE880" i="6" s="1"/>
  <c r="BF880" i="6"/>
  <c r="BG880" i="6" s="1"/>
  <c r="BB880" i="6"/>
  <c r="AZ882" i="6" l="1"/>
  <c r="BA882" i="6" s="1"/>
  <c r="BB882" i="6" s="1"/>
  <c r="AX883" i="6"/>
  <c r="AV883" i="6"/>
  <c r="AR884" i="6"/>
  <c r="AY883" i="6"/>
  <c r="AW883" i="6"/>
  <c r="BF881" i="6"/>
  <c r="BG881" i="6" s="1"/>
  <c r="BB881" i="6"/>
  <c r="BD881" i="6"/>
  <c r="BE881" i="6" s="1"/>
  <c r="BC880" i="6"/>
  <c r="BJ880" i="6"/>
  <c r="BD882" i="6" l="1"/>
  <c r="BE882" i="6" s="1"/>
  <c r="BF882" i="6"/>
  <c r="BG882" i="6" s="1"/>
  <c r="BC881" i="6"/>
  <c r="BJ881" i="6"/>
  <c r="AV884" i="6"/>
  <c r="AW884" i="6"/>
  <c r="AX884" i="6"/>
  <c r="AY884" i="6"/>
  <c r="AR885" i="6"/>
  <c r="BJ882" i="6"/>
  <c r="BC882" i="6"/>
  <c r="AZ883" i="6"/>
  <c r="BA883" i="6" s="1"/>
  <c r="AZ884" i="6" l="1"/>
  <c r="BA884" i="6" s="1"/>
  <c r="BD884" i="6" s="1"/>
  <c r="BE884" i="6" s="1"/>
  <c r="AY885" i="6"/>
  <c r="AW885" i="6"/>
  <c r="AX885" i="6"/>
  <c r="AZ885" i="6" s="1"/>
  <c r="BA885" i="6" s="1"/>
  <c r="AR886" i="6"/>
  <c r="AV885" i="6"/>
  <c r="BB883" i="6"/>
  <c r="BD883" i="6"/>
  <c r="BE883" i="6" s="1"/>
  <c r="BF883" i="6"/>
  <c r="BG883" i="6" s="1"/>
  <c r="BB884" i="6" l="1"/>
  <c r="BC884" i="6" s="1"/>
  <c r="BF884" i="6"/>
  <c r="BG884" i="6" s="1"/>
  <c r="BF885" i="6"/>
  <c r="BG885" i="6" s="1"/>
  <c r="BD885" i="6"/>
  <c r="BE885" i="6" s="1"/>
  <c r="BB885" i="6"/>
  <c r="AY886" i="6"/>
  <c r="AR887" i="6"/>
  <c r="AV886" i="6"/>
  <c r="AX886" i="6"/>
  <c r="AW886" i="6"/>
  <c r="BJ883" i="6"/>
  <c r="BC883" i="6"/>
  <c r="BJ884" i="6" l="1"/>
  <c r="AV887" i="6"/>
  <c r="AW887" i="6"/>
  <c r="AX887" i="6"/>
  <c r="AR888" i="6"/>
  <c r="AY887" i="6"/>
  <c r="BC885" i="6"/>
  <c r="BJ885" i="6"/>
  <c r="AZ886" i="6"/>
  <c r="BA886" i="6" s="1"/>
  <c r="BD886" i="6" l="1"/>
  <c r="BE886" i="6" s="1"/>
  <c r="BB886" i="6"/>
  <c r="BF886" i="6"/>
  <c r="BG886" i="6" s="1"/>
  <c r="AW888" i="6"/>
  <c r="AR889" i="6"/>
  <c r="AX888" i="6"/>
  <c r="AY888" i="6"/>
  <c r="AV888" i="6"/>
  <c r="AZ887" i="6"/>
  <c r="BA887" i="6" s="1"/>
  <c r="AZ888" i="6" l="1"/>
  <c r="BA888" i="6" s="1"/>
  <c r="BD888" i="6" s="1"/>
  <c r="BE888" i="6" s="1"/>
  <c r="AX889" i="6"/>
  <c r="AY889" i="6"/>
  <c r="AW889" i="6"/>
  <c r="AR890" i="6"/>
  <c r="AV889" i="6"/>
  <c r="BJ886" i="6"/>
  <c r="BC886" i="6"/>
  <c r="BF887" i="6"/>
  <c r="BG887" i="6" s="1"/>
  <c r="BD887" i="6"/>
  <c r="BE887" i="6" s="1"/>
  <c r="BB887" i="6"/>
  <c r="BF888" i="6" l="1"/>
  <c r="BG888" i="6" s="1"/>
  <c r="BB888" i="6"/>
  <c r="AV890" i="6"/>
  <c r="AX890" i="6"/>
  <c r="AY890" i="6"/>
  <c r="AW890" i="6"/>
  <c r="AR891" i="6"/>
  <c r="BJ887" i="6"/>
  <c r="BC887" i="6"/>
  <c r="AZ889" i="6"/>
  <c r="BA889" i="6" s="1"/>
  <c r="BC888" i="6"/>
  <c r="BJ888" i="6"/>
  <c r="AZ890" i="6" l="1"/>
  <c r="BA890" i="6" s="1"/>
  <c r="BB890" i="6" s="1"/>
  <c r="BF889" i="6"/>
  <c r="BG889" i="6" s="1"/>
  <c r="BB889" i="6"/>
  <c r="BD889" i="6"/>
  <c r="BE889" i="6" s="1"/>
  <c r="AR892" i="6"/>
  <c r="AY891" i="6"/>
  <c r="AX891" i="6"/>
  <c r="AV891" i="6"/>
  <c r="AW891" i="6"/>
  <c r="BD890" i="6" l="1"/>
  <c r="BE890" i="6" s="1"/>
  <c r="BF890" i="6"/>
  <c r="BG890" i="6" s="1"/>
  <c r="AZ891" i="6"/>
  <c r="BA891" i="6" s="1"/>
  <c r="BB891" i="6" s="1"/>
  <c r="AR893" i="6"/>
  <c r="AX892" i="6"/>
  <c r="AY892" i="6"/>
  <c r="AV892" i="6"/>
  <c r="AW892" i="6"/>
  <c r="BC889" i="6"/>
  <c r="BJ889" i="6"/>
  <c r="BC890" i="6"/>
  <c r="BJ890" i="6"/>
  <c r="BF891" i="6" l="1"/>
  <c r="BG891" i="6" s="1"/>
  <c r="BD891" i="6"/>
  <c r="BE891" i="6" s="1"/>
  <c r="AZ892" i="6"/>
  <c r="BA892" i="6" s="1"/>
  <c r="AY893" i="6"/>
  <c r="AW893" i="6"/>
  <c r="AX893" i="6"/>
  <c r="AZ893" i="6" s="1"/>
  <c r="BA893" i="6" s="1"/>
  <c r="AV893" i="6"/>
  <c r="AR894" i="6"/>
  <c r="BC891" i="6"/>
  <c r="BJ891" i="6"/>
  <c r="AY894" i="6" l="1"/>
  <c r="AR895" i="6"/>
  <c r="AV894" i="6"/>
  <c r="AW894" i="6"/>
  <c r="AX894" i="6"/>
  <c r="BF893" i="6"/>
  <c r="BG893" i="6" s="1"/>
  <c r="BB893" i="6"/>
  <c r="BD893" i="6"/>
  <c r="BE893" i="6" s="1"/>
  <c r="BD892" i="6"/>
  <c r="BE892" i="6" s="1"/>
  <c r="BB892" i="6"/>
  <c r="BF892" i="6"/>
  <c r="BG892" i="6" s="1"/>
  <c r="AZ894" i="6" l="1"/>
  <c r="BA894" i="6" s="1"/>
  <c r="BD894" i="6" s="1"/>
  <c r="BE894" i="6" s="1"/>
  <c r="BC893" i="6"/>
  <c r="BJ893" i="6"/>
  <c r="BC892" i="6"/>
  <c r="BJ892" i="6"/>
  <c r="AW895" i="6"/>
  <c r="AX895" i="6"/>
  <c r="AR896" i="6"/>
  <c r="AY895" i="6"/>
  <c r="AV895" i="6"/>
  <c r="BB894" i="6" l="1"/>
  <c r="BJ894" i="6" s="1"/>
  <c r="BF894" i="6"/>
  <c r="BG894" i="6" s="1"/>
  <c r="AW896" i="6"/>
  <c r="AV896" i="6"/>
  <c r="AX896" i="6"/>
  <c r="AY896" i="6"/>
  <c r="AR897" i="6"/>
  <c r="AZ895" i="6"/>
  <c r="BA895" i="6" s="1"/>
  <c r="BC894" i="6" l="1"/>
  <c r="BF895" i="6"/>
  <c r="BG895" i="6" s="1"/>
  <c r="BB895" i="6"/>
  <c r="BD895" i="6"/>
  <c r="BE895" i="6" s="1"/>
  <c r="AX897" i="6"/>
  <c r="AY897" i="6"/>
  <c r="AV897" i="6"/>
  <c r="AR898" i="6"/>
  <c r="AW897" i="6"/>
  <c r="AZ896" i="6"/>
  <c r="BA896" i="6" s="1"/>
  <c r="AW898" i="6" l="1"/>
  <c r="AV898" i="6"/>
  <c r="AR899" i="6"/>
  <c r="AX898" i="6"/>
  <c r="AY898" i="6"/>
  <c r="AZ897" i="6"/>
  <c r="BA897" i="6" s="1"/>
  <c r="BC895" i="6"/>
  <c r="BJ895" i="6"/>
  <c r="BD896" i="6"/>
  <c r="BE896" i="6" s="1"/>
  <c r="BB896" i="6"/>
  <c r="BF896" i="6"/>
  <c r="BG896" i="6" s="1"/>
  <c r="AZ898" i="6" l="1"/>
  <c r="BA898" i="6" s="1"/>
  <c r="AV899" i="6"/>
  <c r="AW899" i="6"/>
  <c r="AR900" i="6"/>
  <c r="AX899" i="6"/>
  <c r="AY899" i="6"/>
  <c r="BF897" i="6"/>
  <c r="BG897" i="6" s="1"/>
  <c r="BB897" i="6"/>
  <c r="BD897" i="6"/>
  <c r="BE897" i="6" s="1"/>
  <c r="BJ896" i="6"/>
  <c r="BC896" i="6"/>
  <c r="BC897" i="6" l="1"/>
  <c r="BJ897" i="6"/>
  <c r="AZ899" i="6"/>
  <c r="BA899" i="6" s="1"/>
  <c r="AV900" i="6"/>
  <c r="AR901" i="6"/>
  <c r="AX900" i="6"/>
  <c r="AW900" i="6"/>
  <c r="AY900" i="6"/>
  <c r="BB898" i="6"/>
  <c r="BD898" i="6"/>
  <c r="BE898" i="6" s="1"/>
  <c r="BF898" i="6"/>
  <c r="BG898" i="6" s="1"/>
  <c r="AZ900" i="6" l="1"/>
  <c r="BA900" i="6" s="1"/>
  <c r="BD900" i="6" s="1"/>
  <c r="BE900" i="6" s="1"/>
  <c r="BF900" i="6"/>
  <c r="BG900" i="6" s="1"/>
  <c r="BB900" i="6"/>
  <c r="AY901" i="6"/>
  <c r="AR902" i="6"/>
  <c r="AV901" i="6"/>
  <c r="AW901" i="6"/>
  <c r="AX901" i="6"/>
  <c r="BF899" i="6"/>
  <c r="BG899" i="6" s="1"/>
  <c r="BD899" i="6"/>
  <c r="BE899" i="6" s="1"/>
  <c r="BB899" i="6"/>
  <c r="BJ898" i="6"/>
  <c r="BC898" i="6"/>
  <c r="AZ901" i="6" l="1"/>
  <c r="BA901" i="6" s="1"/>
  <c r="BB901" i="6" s="1"/>
  <c r="BD901" i="6"/>
  <c r="BE901" i="6" s="1"/>
  <c r="BF901" i="6"/>
  <c r="BG901" i="6" s="1"/>
  <c r="AX902" i="6"/>
  <c r="AY902" i="6"/>
  <c r="AR903" i="6"/>
  <c r="AV902" i="6"/>
  <c r="AW902" i="6"/>
  <c r="BJ899" i="6"/>
  <c r="BC899" i="6"/>
  <c r="BC900" i="6"/>
  <c r="BJ900" i="6"/>
  <c r="AZ902" i="6" l="1"/>
  <c r="BA902" i="6" s="1"/>
  <c r="AV903" i="6"/>
  <c r="AW903" i="6"/>
  <c r="AX903" i="6"/>
  <c r="AR904" i="6"/>
  <c r="AY903" i="6"/>
  <c r="BC901" i="6"/>
  <c r="BJ901" i="6"/>
  <c r="AZ903" i="6" l="1"/>
  <c r="BA903" i="6" s="1"/>
  <c r="AV904" i="6"/>
  <c r="AW904" i="6"/>
  <c r="AR905" i="6"/>
  <c r="AX904" i="6"/>
  <c r="AY904" i="6"/>
  <c r="BD902" i="6"/>
  <c r="BE902" i="6" s="1"/>
  <c r="BB902" i="6"/>
  <c r="BF902" i="6"/>
  <c r="BG902" i="6" s="1"/>
  <c r="BJ902" i="6" l="1"/>
  <c r="BC902" i="6"/>
  <c r="AZ904" i="6"/>
  <c r="BA904" i="6" s="1"/>
  <c r="AW905" i="6"/>
  <c r="AY905" i="6"/>
  <c r="AR906" i="6"/>
  <c r="AX905" i="6"/>
  <c r="AV905" i="6"/>
  <c r="BB903" i="6"/>
  <c r="BD903" i="6"/>
  <c r="BE903" i="6" s="1"/>
  <c r="BF903" i="6"/>
  <c r="BG903" i="6" s="1"/>
  <c r="AZ905" i="6" l="1"/>
  <c r="BA905" i="6" s="1"/>
  <c r="BD904" i="6"/>
  <c r="BE904" i="6" s="1"/>
  <c r="BF904" i="6"/>
  <c r="BG904" i="6" s="1"/>
  <c r="BB904" i="6"/>
  <c r="AY906" i="6"/>
  <c r="AW906" i="6"/>
  <c r="AR907" i="6"/>
  <c r="AX906" i="6"/>
  <c r="AZ906" i="6" s="1"/>
  <c r="BA906" i="6" s="1"/>
  <c r="AV906" i="6"/>
  <c r="BC903" i="6"/>
  <c r="BJ903" i="6"/>
  <c r="BD906" i="6" l="1"/>
  <c r="BE906" i="6" s="1"/>
  <c r="BB906" i="6"/>
  <c r="BF906" i="6"/>
  <c r="BG906" i="6" s="1"/>
  <c r="AX907" i="6"/>
  <c r="AV907" i="6"/>
  <c r="AW907" i="6"/>
  <c r="AR908" i="6"/>
  <c r="AY907" i="6"/>
  <c r="BC904" i="6"/>
  <c r="BJ904" i="6"/>
  <c r="BF905" i="6"/>
  <c r="BG905" i="6" s="1"/>
  <c r="BB905" i="6"/>
  <c r="BD905" i="6"/>
  <c r="BE905" i="6" s="1"/>
  <c r="AR909" i="6" l="1"/>
  <c r="AY908" i="6"/>
  <c r="AV908" i="6"/>
  <c r="AW908" i="6"/>
  <c r="AX908" i="6"/>
  <c r="AZ908" i="6" s="1"/>
  <c r="BA908" i="6" s="1"/>
  <c r="BC905" i="6"/>
  <c r="BJ905" i="6"/>
  <c r="AZ907" i="6"/>
  <c r="BA907" i="6" s="1"/>
  <c r="BC906" i="6"/>
  <c r="BJ906" i="6"/>
  <c r="BB907" i="6" l="1"/>
  <c r="BD907" i="6"/>
  <c r="BE907" i="6" s="1"/>
  <c r="BF907" i="6"/>
  <c r="BG907" i="6" s="1"/>
  <c r="BF908" i="6"/>
  <c r="BG908" i="6" s="1"/>
  <c r="BD908" i="6"/>
  <c r="BE908" i="6" s="1"/>
  <c r="BB908" i="6"/>
  <c r="AV909" i="6"/>
  <c r="AW909" i="6"/>
  <c r="AX909" i="6"/>
  <c r="AR910" i="6"/>
  <c r="AY909" i="6"/>
  <c r="BC908" i="6" l="1"/>
  <c r="BJ908" i="6"/>
  <c r="AW910" i="6"/>
  <c r="AV910" i="6"/>
  <c r="AX910" i="6"/>
  <c r="AY910" i="6"/>
  <c r="AR911" i="6"/>
  <c r="AZ909" i="6"/>
  <c r="BA909" i="6" s="1"/>
  <c r="BC907" i="6"/>
  <c r="BJ907" i="6"/>
  <c r="AY911" i="6" l="1"/>
  <c r="AV911" i="6"/>
  <c r="AW911" i="6"/>
  <c r="AX911" i="6"/>
  <c r="AR912" i="6"/>
  <c r="BD909" i="6"/>
  <c r="BE909" i="6" s="1"/>
  <c r="BF909" i="6"/>
  <c r="BG909" i="6" s="1"/>
  <c r="BB909" i="6"/>
  <c r="AZ910" i="6"/>
  <c r="BA910" i="6" s="1"/>
  <c r="AZ911" i="6" l="1"/>
  <c r="BA911" i="6" s="1"/>
  <c r="BF911" i="6" s="1"/>
  <c r="BG911" i="6" s="1"/>
  <c r="BC909" i="6"/>
  <c r="BJ909" i="6"/>
  <c r="AW912" i="6"/>
  <c r="AV912" i="6"/>
  <c r="AR913" i="6"/>
  <c r="AY912" i="6"/>
  <c r="AX912" i="6"/>
  <c r="BD910" i="6"/>
  <c r="BE910" i="6" s="1"/>
  <c r="BB910" i="6"/>
  <c r="BF910" i="6"/>
  <c r="BG910" i="6" s="1"/>
  <c r="AZ912" i="6" l="1"/>
  <c r="BA912" i="6" s="1"/>
  <c r="BF912" i="6" s="1"/>
  <c r="BG912" i="6" s="1"/>
  <c r="BD911" i="6"/>
  <c r="BE911" i="6" s="1"/>
  <c r="BB911" i="6"/>
  <c r="BC911" i="6" s="1"/>
  <c r="AY913" i="6"/>
  <c r="AV913" i="6"/>
  <c r="AR914" i="6"/>
  <c r="AX913" i="6"/>
  <c r="AZ913" i="6" s="1"/>
  <c r="BA913" i="6" s="1"/>
  <c r="AW913" i="6"/>
  <c r="BJ910" i="6"/>
  <c r="BC910" i="6"/>
  <c r="BB912" i="6" l="1"/>
  <c r="BJ912" i="6" s="1"/>
  <c r="BD912" i="6"/>
  <c r="BE912" i="6" s="1"/>
  <c r="BJ911" i="6"/>
  <c r="BF913" i="6"/>
  <c r="BG913" i="6" s="1"/>
  <c r="BD913" i="6"/>
  <c r="BE913" i="6" s="1"/>
  <c r="BB913" i="6"/>
  <c r="AR915" i="6"/>
  <c r="AW914" i="6"/>
  <c r="AY914" i="6"/>
  <c r="AX914" i="6"/>
  <c r="AV914" i="6"/>
  <c r="BC912" i="6" l="1"/>
  <c r="AR916" i="6"/>
  <c r="AY915" i="6"/>
  <c r="AX915" i="6"/>
  <c r="AZ915" i="6" s="1"/>
  <c r="BA915" i="6" s="1"/>
  <c r="AV915" i="6"/>
  <c r="AW915" i="6"/>
  <c r="BC913" i="6"/>
  <c r="BJ913" i="6"/>
  <c r="AZ914" i="6"/>
  <c r="BA914" i="6" s="1"/>
  <c r="BB914" i="6" l="1"/>
  <c r="BF914" i="6"/>
  <c r="BG914" i="6" s="1"/>
  <c r="BD914" i="6"/>
  <c r="BE914" i="6" s="1"/>
  <c r="BB915" i="6"/>
  <c r="BF915" i="6"/>
  <c r="BG915" i="6" s="1"/>
  <c r="BD915" i="6"/>
  <c r="BE915" i="6" s="1"/>
  <c r="AV916" i="6"/>
  <c r="AW916" i="6"/>
  <c r="AR917" i="6"/>
  <c r="AX916" i="6"/>
  <c r="AY916" i="6"/>
  <c r="AZ916" i="6" l="1"/>
  <c r="BA916" i="6" s="1"/>
  <c r="BB916" i="6" s="1"/>
  <c r="BC915" i="6"/>
  <c r="BJ915" i="6"/>
  <c r="AR918" i="6"/>
  <c r="AV917" i="6"/>
  <c r="AX917" i="6"/>
  <c r="AW917" i="6"/>
  <c r="AY917" i="6"/>
  <c r="BJ914" i="6"/>
  <c r="BC914" i="6"/>
  <c r="BF916" i="6" l="1"/>
  <c r="BG916" i="6" s="1"/>
  <c r="BD916" i="6"/>
  <c r="BE916" i="6" s="1"/>
  <c r="AZ917" i="6"/>
  <c r="BA917" i="6" s="1"/>
  <c r="BF917" i="6" s="1"/>
  <c r="BG917" i="6" s="1"/>
  <c r="AY918" i="6"/>
  <c r="AW918" i="6"/>
  <c r="AR919" i="6"/>
  <c r="AV918" i="6"/>
  <c r="AX918" i="6"/>
  <c r="BJ916" i="6"/>
  <c r="BC916" i="6"/>
  <c r="BD917" i="6" l="1"/>
  <c r="BE917" i="6" s="1"/>
  <c r="BB917" i="6"/>
  <c r="BJ917" i="6" s="1"/>
  <c r="AZ918" i="6"/>
  <c r="BA918" i="6" s="1"/>
  <c r="BF918" i="6" s="1"/>
  <c r="BG918" i="6" s="1"/>
  <c r="AV919" i="6"/>
  <c r="AW919" i="6"/>
  <c r="AX919" i="6"/>
  <c r="AY919" i="6"/>
  <c r="AR920" i="6"/>
  <c r="BC917" i="6" l="1"/>
  <c r="BD918" i="6"/>
  <c r="BE918" i="6" s="1"/>
  <c r="AZ919" i="6"/>
  <c r="BA919" i="6" s="1"/>
  <c r="BB919" i="6" s="1"/>
  <c r="BB918" i="6"/>
  <c r="BC918" i="6" s="1"/>
  <c r="AV920" i="6"/>
  <c r="AX920" i="6"/>
  <c r="AY920" i="6"/>
  <c r="AW920" i="6"/>
  <c r="AR921" i="6"/>
  <c r="BJ918" i="6" l="1"/>
  <c r="BD919" i="6"/>
  <c r="BE919" i="6" s="1"/>
  <c r="BF919" i="6"/>
  <c r="BG919" i="6" s="1"/>
  <c r="BC919" i="6"/>
  <c r="BJ919" i="6"/>
  <c r="AY921" i="6"/>
  <c r="AW921" i="6"/>
  <c r="AX921" i="6"/>
  <c r="AZ921" i="6" s="1"/>
  <c r="BA921" i="6" s="1"/>
  <c r="AV921" i="6"/>
  <c r="AR922" i="6"/>
  <c r="AZ920" i="6"/>
  <c r="BA920" i="6" s="1"/>
  <c r="BD920" i="6" l="1"/>
  <c r="BE920" i="6" s="1"/>
  <c r="BF920" i="6"/>
  <c r="BG920" i="6" s="1"/>
  <c r="BB920" i="6"/>
  <c r="AV922" i="6"/>
  <c r="AR923" i="6"/>
  <c r="AX922" i="6"/>
  <c r="AY922" i="6"/>
  <c r="AW922" i="6"/>
  <c r="BB921" i="6"/>
  <c r="BF921" i="6"/>
  <c r="BG921" i="6" s="1"/>
  <c r="BD921" i="6"/>
  <c r="BE921" i="6" s="1"/>
  <c r="AZ922" i="6" l="1"/>
  <c r="BA922" i="6" s="1"/>
  <c r="BD922" i="6" s="1"/>
  <c r="BE922" i="6" s="1"/>
  <c r="BC920" i="6"/>
  <c r="BJ920" i="6"/>
  <c r="AY923" i="6"/>
  <c r="AX923" i="6"/>
  <c r="AV923" i="6"/>
  <c r="AR924" i="6"/>
  <c r="AW923" i="6"/>
  <c r="BC921" i="6"/>
  <c r="BJ921" i="6"/>
  <c r="BB922" i="6" l="1"/>
  <c r="BJ922" i="6" s="1"/>
  <c r="BF922" i="6"/>
  <c r="BG922" i="6" s="1"/>
  <c r="AZ923" i="6"/>
  <c r="BA923" i="6" s="1"/>
  <c r="AW924" i="6"/>
  <c r="AR925" i="6"/>
  <c r="AY924" i="6"/>
  <c r="AV924" i="6"/>
  <c r="AX924" i="6"/>
  <c r="BC922" i="6" l="1"/>
  <c r="AZ924" i="6"/>
  <c r="BA924" i="6" s="1"/>
  <c r="BD924" i="6" s="1"/>
  <c r="BE924" i="6" s="1"/>
  <c r="AV925" i="6"/>
  <c r="AW925" i="6"/>
  <c r="AX925" i="6"/>
  <c r="AR926" i="6"/>
  <c r="AY925" i="6"/>
  <c r="BB923" i="6"/>
  <c r="BD923" i="6"/>
  <c r="BE923" i="6" s="1"/>
  <c r="BF923" i="6"/>
  <c r="BG923" i="6" s="1"/>
  <c r="AZ925" i="6" l="1"/>
  <c r="BA925" i="6" s="1"/>
  <c r="BD925" i="6" s="1"/>
  <c r="BE925" i="6" s="1"/>
  <c r="BB924" i="6"/>
  <c r="BF924" i="6"/>
  <c r="BG924" i="6" s="1"/>
  <c r="AR927" i="6"/>
  <c r="AW926" i="6"/>
  <c r="AV926" i="6"/>
  <c r="AX926" i="6"/>
  <c r="AY926" i="6"/>
  <c r="BC924" i="6"/>
  <c r="BJ924" i="6"/>
  <c r="BC923" i="6"/>
  <c r="BJ923" i="6"/>
  <c r="BF925" i="6" l="1"/>
  <c r="BG925" i="6" s="1"/>
  <c r="BB925" i="6"/>
  <c r="BC925" i="6" s="1"/>
  <c r="BJ925" i="6"/>
  <c r="AZ926" i="6"/>
  <c r="BA926" i="6" s="1"/>
  <c r="AY927" i="6"/>
  <c r="AV927" i="6"/>
  <c r="AX927" i="6"/>
  <c r="AZ927" i="6" s="1"/>
  <c r="BA927" i="6" s="1"/>
  <c r="AR928" i="6"/>
  <c r="AW927" i="6"/>
  <c r="AV928" i="6" l="1"/>
  <c r="AW928" i="6"/>
  <c r="AR929" i="6"/>
  <c r="AX928" i="6"/>
  <c r="AY928" i="6"/>
  <c r="BB927" i="6"/>
  <c r="BF927" i="6"/>
  <c r="BG927" i="6" s="1"/>
  <c r="BD927" i="6"/>
  <c r="BE927" i="6" s="1"/>
  <c r="BB926" i="6"/>
  <c r="BD926" i="6"/>
  <c r="BE926" i="6" s="1"/>
  <c r="BF926" i="6"/>
  <c r="BG926" i="6" s="1"/>
  <c r="BC927" i="6" l="1"/>
  <c r="BJ927" i="6"/>
  <c r="AZ928" i="6"/>
  <c r="BA928" i="6" s="1"/>
  <c r="AW929" i="6"/>
  <c r="AX929" i="6"/>
  <c r="AV929" i="6"/>
  <c r="AY929" i="6"/>
  <c r="AR930" i="6"/>
  <c r="BJ926" i="6"/>
  <c r="BC926" i="6"/>
  <c r="AY930" i="6" l="1"/>
  <c r="AR931" i="6"/>
  <c r="AW930" i="6"/>
  <c r="AV930" i="6"/>
  <c r="AX930" i="6"/>
  <c r="AZ929" i="6"/>
  <c r="BA929" i="6" s="1"/>
  <c r="BD928" i="6"/>
  <c r="BE928" i="6" s="1"/>
  <c r="BB928" i="6"/>
  <c r="BF928" i="6"/>
  <c r="BG928" i="6" s="1"/>
  <c r="AZ930" i="6" l="1"/>
  <c r="BA930" i="6" s="1"/>
  <c r="BB930" i="6" s="1"/>
  <c r="BJ928" i="6"/>
  <c r="BC928" i="6"/>
  <c r="BF929" i="6"/>
  <c r="BG929" i="6" s="1"/>
  <c r="BD929" i="6"/>
  <c r="BE929" i="6" s="1"/>
  <c r="BB929" i="6"/>
  <c r="AX931" i="6"/>
  <c r="AW931" i="6"/>
  <c r="AV931" i="6"/>
  <c r="AR932" i="6"/>
  <c r="AY931" i="6"/>
  <c r="BF930" i="6" l="1"/>
  <c r="BG930" i="6" s="1"/>
  <c r="BD930" i="6"/>
  <c r="BE930" i="6" s="1"/>
  <c r="BC929" i="6"/>
  <c r="BJ929" i="6"/>
  <c r="BJ930" i="6"/>
  <c r="BC930" i="6"/>
  <c r="AY932" i="6"/>
  <c r="AV932" i="6"/>
  <c r="AW932" i="6"/>
  <c r="AR933" i="6"/>
  <c r="AX932" i="6"/>
  <c r="AZ931" i="6"/>
  <c r="BA931" i="6" s="1"/>
  <c r="AW933" i="6" l="1"/>
  <c r="AX933" i="6"/>
  <c r="AY933" i="6"/>
  <c r="AR934" i="6"/>
  <c r="AV933" i="6"/>
  <c r="BB931" i="6"/>
  <c r="BD931" i="6"/>
  <c r="BE931" i="6" s="1"/>
  <c r="BF931" i="6"/>
  <c r="BG931" i="6" s="1"/>
  <c r="AZ932" i="6"/>
  <c r="BA932" i="6" s="1"/>
  <c r="AZ933" i="6" l="1"/>
  <c r="BA933" i="6" s="1"/>
  <c r="BF933" i="6" s="1"/>
  <c r="BG933" i="6" s="1"/>
  <c r="BJ931" i="6"/>
  <c r="BC931" i="6"/>
  <c r="AR935" i="6"/>
  <c r="AW934" i="6"/>
  <c r="AX934" i="6"/>
  <c r="AV934" i="6"/>
  <c r="AY934" i="6"/>
  <c r="BD932" i="6"/>
  <c r="BE932" i="6" s="1"/>
  <c r="BF932" i="6"/>
  <c r="BG932" i="6" s="1"/>
  <c r="BB932" i="6"/>
  <c r="BB933" i="6" l="1"/>
  <c r="BC933" i="6" s="1"/>
  <c r="BD933" i="6"/>
  <c r="BE933" i="6" s="1"/>
  <c r="AZ934" i="6"/>
  <c r="BA934" i="6" s="1"/>
  <c r="BD934" i="6" s="1"/>
  <c r="BE934" i="6" s="1"/>
  <c r="BJ932" i="6"/>
  <c r="BC932" i="6"/>
  <c r="AY935" i="6"/>
  <c r="AV935" i="6"/>
  <c r="AW935" i="6"/>
  <c r="AX935" i="6"/>
  <c r="AR936" i="6"/>
  <c r="BB934" i="6" l="1"/>
  <c r="BJ934" i="6" s="1"/>
  <c r="BF934" i="6"/>
  <c r="BG934" i="6" s="1"/>
  <c r="BJ933" i="6"/>
  <c r="AZ935" i="6"/>
  <c r="BA935" i="6" s="1"/>
  <c r="BB935" i="6" s="1"/>
  <c r="AW936" i="6"/>
  <c r="AV936" i="6"/>
  <c r="AX936" i="6"/>
  <c r="AY936" i="6"/>
  <c r="AR937" i="6"/>
  <c r="BC934" i="6" l="1"/>
  <c r="BF935" i="6"/>
  <c r="BG935" i="6" s="1"/>
  <c r="AZ936" i="6"/>
  <c r="BA936" i="6" s="1"/>
  <c r="BD936" i="6" s="1"/>
  <c r="BE936" i="6" s="1"/>
  <c r="BD935" i="6"/>
  <c r="BE935" i="6" s="1"/>
  <c r="BC935" i="6"/>
  <c r="BJ935" i="6"/>
  <c r="BF936" i="6"/>
  <c r="BG936" i="6" s="1"/>
  <c r="BB936" i="6"/>
  <c r="AW937" i="6"/>
  <c r="AX937" i="6"/>
  <c r="AY937" i="6"/>
  <c r="AV937" i="6"/>
  <c r="AR938" i="6"/>
  <c r="AZ937" i="6" l="1"/>
  <c r="BA937" i="6" s="1"/>
  <c r="BC936" i="6"/>
  <c r="BJ936" i="6"/>
  <c r="AV938" i="6"/>
  <c r="AX938" i="6"/>
  <c r="AY938" i="6"/>
  <c r="AR939" i="6"/>
  <c r="AW938" i="6"/>
  <c r="AZ938" i="6" l="1"/>
  <c r="BA938" i="6" s="1"/>
  <c r="BF938" i="6" s="1"/>
  <c r="BG938" i="6" s="1"/>
  <c r="AV939" i="6"/>
  <c r="AW939" i="6"/>
  <c r="AR940" i="6"/>
  <c r="AY939" i="6"/>
  <c r="AX939" i="6"/>
  <c r="AZ939" i="6" s="1"/>
  <c r="BA939" i="6" s="1"/>
  <c r="BB937" i="6"/>
  <c r="BF937" i="6"/>
  <c r="BG937" i="6" s="1"/>
  <c r="BD937" i="6"/>
  <c r="BE937" i="6" s="1"/>
  <c r="BD938" i="6" l="1"/>
  <c r="BE938" i="6" s="1"/>
  <c r="BB938" i="6"/>
  <c r="BC938" i="6" s="1"/>
  <c r="AR941" i="6"/>
  <c r="AV940" i="6"/>
  <c r="AW940" i="6"/>
  <c r="AX940" i="6"/>
  <c r="AY940" i="6"/>
  <c r="BD939" i="6"/>
  <c r="BE939" i="6" s="1"/>
  <c r="BF939" i="6"/>
  <c r="BG939" i="6" s="1"/>
  <c r="BB939" i="6"/>
  <c r="BC937" i="6"/>
  <c r="BJ937" i="6"/>
  <c r="BJ938" i="6" l="1"/>
  <c r="AZ940" i="6"/>
  <c r="BA940" i="6" s="1"/>
  <c r="BF940" i="6" s="1"/>
  <c r="BG940" i="6" s="1"/>
  <c r="AW941" i="6"/>
  <c r="AY941" i="6"/>
  <c r="AX941" i="6"/>
  <c r="AZ941" i="6" s="1"/>
  <c r="BA941" i="6" s="1"/>
  <c r="AR942" i="6"/>
  <c r="AV941" i="6"/>
  <c r="BJ939" i="6"/>
  <c r="BC939" i="6"/>
  <c r="BB940" i="6" l="1"/>
  <c r="BJ940" i="6" s="1"/>
  <c r="BD940" i="6"/>
  <c r="BE940" i="6" s="1"/>
  <c r="AY942" i="6"/>
  <c r="AR943" i="6"/>
  <c r="AW942" i="6"/>
  <c r="AV942" i="6"/>
  <c r="AX942" i="6"/>
  <c r="AZ942" i="6" s="1"/>
  <c r="BA942" i="6" s="1"/>
  <c r="BF941" i="6"/>
  <c r="BG941" i="6" s="1"/>
  <c r="BB941" i="6"/>
  <c r="BD941" i="6"/>
  <c r="BE941" i="6" s="1"/>
  <c r="BC940" i="6" l="1"/>
  <c r="BJ941" i="6"/>
  <c r="BC941" i="6"/>
  <c r="BD942" i="6"/>
  <c r="BE942" i="6" s="1"/>
  <c r="BB942" i="6"/>
  <c r="BF942" i="6"/>
  <c r="BG942" i="6" s="1"/>
  <c r="AW943" i="6"/>
  <c r="AX943" i="6"/>
  <c r="AZ943" i="6" s="1"/>
  <c r="BA943" i="6" s="1"/>
  <c r="AR944" i="6"/>
  <c r="AY943" i="6"/>
  <c r="AV943" i="6"/>
  <c r="BB943" i="6" l="1"/>
  <c r="BF943" i="6"/>
  <c r="BG943" i="6" s="1"/>
  <c r="BD943" i="6"/>
  <c r="BE943" i="6" s="1"/>
  <c r="BJ942" i="6"/>
  <c r="BC942" i="6"/>
  <c r="AX944" i="6"/>
  <c r="AY944" i="6"/>
  <c r="AV944" i="6"/>
  <c r="AW944" i="6"/>
  <c r="AR945" i="6"/>
  <c r="AZ944" i="6" l="1"/>
  <c r="BA944" i="6" s="1"/>
  <c r="BD944" i="6" s="1"/>
  <c r="BE944" i="6" s="1"/>
  <c r="AY945" i="6"/>
  <c r="AV945" i="6"/>
  <c r="AR946" i="6"/>
  <c r="AX945" i="6"/>
  <c r="AZ945" i="6" s="1"/>
  <c r="BA945" i="6" s="1"/>
  <c r="AW945" i="6"/>
  <c r="BJ943" i="6"/>
  <c r="BC943" i="6"/>
  <c r="BF944" i="6" l="1"/>
  <c r="BG944" i="6" s="1"/>
  <c r="BB944" i="6"/>
  <c r="BB945" i="6"/>
  <c r="BF945" i="6"/>
  <c r="BG945" i="6" s="1"/>
  <c r="BD945" i="6"/>
  <c r="BE945" i="6" s="1"/>
  <c r="AY946" i="6"/>
  <c r="AW946" i="6"/>
  <c r="AX946" i="6"/>
  <c r="AZ946" i="6" s="1"/>
  <c r="BA946" i="6" s="1"/>
  <c r="AR947" i="6"/>
  <c r="AV946" i="6"/>
  <c r="BC944" i="6"/>
  <c r="BJ944" i="6"/>
  <c r="AV947" i="6" l="1"/>
  <c r="AY947" i="6"/>
  <c r="AR948" i="6"/>
  <c r="AX947" i="6"/>
  <c r="AZ947" i="6" s="1"/>
  <c r="BA947" i="6" s="1"/>
  <c r="AW947" i="6"/>
  <c r="BB946" i="6"/>
  <c r="BD946" i="6"/>
  <c r="BE946" i="6" s="1"/>
  <c r="BF946" i="6"/>
  <c r="BG946" i="6" s="1"/>
  <c r="BC945" i="6"/>
  <c r="BJ945" i="6"/>
  <c r="BJ946" i="6" l="1"/>
  <c r="BC946" i="6"/>
  <c r="BF947" i="6"/>
  <c r="BG947" i="6" s="1"/>
  <c r="BD947" i="6"/>
  <c r="BE947" i="6" s="1"/>
  <c r="BB947" i="6"/>
  <c r="AV948" i="6"/>
  <c r="AR949" i="6"/>
  <c r="AY948" i="6"/>
  <c r="AX948" i="6"/>
  <c r="AW948" i="6"/>
  <c r="AR950" i="6" l="1"/>
  <c r="AV949" i="6"/>
  <c r="AW949" i="6"/>
  <c r="AY949" i="6"/>
  <c r="AX949" i="6"/>
  <c r="AZ949" i="6" s="1"/>
  <c r="BA949" i="6" s="1"/>
  <c r="BJ947" i="6"/>
  <c r="BC947" i="6"/>
  <c r="AZ948" i="6"/>
  <c r="BA948" i="6" s="1"/>
  <c r="BD948" i="6" l="1"/>
  <c r="BE948" i="6" s="1"/>
  <c r="BF948" i="6"/>
  <c r="BG948" i="6" s="1"/>
  <c r="BB948" i="6"/>
  <c r="BB949" i="6"/>
  <c r="BD949" i="6"/>
  <c r="BE949" i="6" s="1"/>
  <c r="BF949" i="6"/>
  <c r="BG949" i="6" s="1"/>
  <c r="AY950" i="6"/>
  <c r="AW950" i="6"/>
  <c r="AR951" i="6"/>
  <c r="AX950" i="6"/>
  <c r="AV950" i="6"/>
  <c r="BC949" i="6" l="1"/>
  <c r="BJ949" i="6"/>
  <c r="BC948" i="6"/>
  <c r="BJ948" i="6"/>
  <c r="AZ950" i="6"/>
  <c r="BA950" i="6" s="1"/>
  <c r="AW951" i="6"/>
  <c r="AX951" i="6"/>
  <c r="AR952" i="6"/>
  <c r="AY951" i="6"/>
  <c r="AV951" i="6"/>
  <c r="AZ951" i="6" l="1"/>
  <c r="BA951" i="6" s="1"/>
  <c r="BB951" i="6" s="1"/>
  <c r="AV952" i="6"/>
  <c r="AW952" i="6"/>
  <c r="AY952" i="6"/>
  <c r="AR953" i="6"/>
  <c r="AX952" i="6"/>
  <c r="AZ952" i="6" s="1"/>
  <c r="BA952" i="6" s="1"/>
  <c r="BD950" i="6"/>
  <c r="BE950" i="6" s="1"/>
  <c r="BF950" i="6"/>
  <c r="BG950" i="6" s="1"/>
  <c r="BB950" i="6"/>
  <c r="BD951" i="6" l="1"/>
  <c r="BE951" i="6" s="1"/>
  <c r="BF951" i="6"/>
  <c r="BG951" i="6" s="1"/>
  <c r="AV953" i="6"/>
  <c r="AW953" i="6"/>
  <c r="AR954" i="6"/>
  <c r="AX953" i="6"/>
  <c r="AY953" i="6"/>
  <c r="BD952" i="6"/>
  <c r="BE952" i="6" s="1"/>
  <c r="BF952" i="6"/>
  <c r="BG952" i="6" s="1"/>
  <c r="BB952" i="6"/>
  <c r="BJ950" i="6"/>
  <c r="BC950" i="6"/>
  <c r="BC951" i="6"/>
  <c r="BJ951" i="6"/>
  <c r="BJ952" i="6" l="1"/>
  <c r="BC952" i="6"/>
  <c r="AZ953" i="6"/>
  <c r="BA953" i="6" s="1"/>
  <c r="AY954" i="6"/>
  <c r="AR955" i="6"/>
  <c r="AW954" i="6"/>
  <c r="AV954" i="6"/>
  <c r="AX954" i="6"/>
  <c r="AZ954" i="6" s="1"/>
  <c r="BA954" i="6" s="1"/>
  <c r="BB954" i="6" l="1"/>
  <c r="BD954" i="6"/>
  <c r="BE954" i="6" s="1"/>
  <c r="BF954" i="6"/>
  <c r="BG954" i="6" s="1"/>
  <c r="BF953" i="6"/>
  <c r="BG953" i="6" s="1"/>
  <c r="BB953" i="6"/>
  <c r="BD953" i="6"/>
  <c r="BE953" i="6" s="1"/>
  <c r="AR956" i="6"/>
  <c r="AX955" i="6"/>
  <c r="AZ955" i="6" s="1"/>
  <c r="BA955" i="6" s="1"/>
  <c r="AW955" i="6"/>
  <c r="AY955" i="6"/>
  <c r="AV955" i="6"/>
  <c r="BD955" i="6" l="1"/>
  <c r="BE955" i="6" s="1"/>
  <c r="BF955" i="6"/>
  <c r="BG955" i="6" s="1"/>
  <c r="BB955" i="6"/>
  <c r="AW956" i="6"/>
  <c r="AV956" i="6"/>
  <c r="AR957" i="6"/>
  <c r="AX956" i="6"/>
  <c r="AY956" i="6"/>
  <c r="BC953" i="6"/>
  <c r="BJ953" i="6"/>
  <c r="BJ954" i="6"/>
  <c r="BC954" i="6"/>
  <c r="AZ956" i="6" l="1"/>
  <c r="BA956" i="6" s="1"/>
  <c r="BC955" i="6"/>
  <c r="BJ955" i="6"/>
  <c r="AY957" i="6"/>
  <c r="AR958" i="6"/>
  <c r="AV957" i="6"/>
  <c r="AW957" i="6"/>
  <c r="AX957" i="6"/>
  <c r="AZ957" i="6" s="1"/>
  <c r="BA957" i="6" s="1"/>
  <c r="AY958" i="6" l="1"/>
  <c r="AR959" i="6"/>
  <c r="AX958" i="6"/>
  <c r="AW958" i="6"/>
  <c r="AV958" i="6"/>
  <c r="BF957" i="6"/>
  <c r="BG957" i="6" s="1"/>
  <c r="BB957" i="6"/>
  <c r="BD957" i="6"/>
  <c r="BE957" i="6" s="1"/>
  <c r="BD956" i="6"/>
  <c r="BE956" i="6" s="1"/>
  <c r="BB956" i="6"/>
  <c r="BF956" i="6"/>
  <c r="BG956" i="6" s="1"/>
  <c r="AZ958" i="6" l="1"/>
  <c r="BA958" i="6" s="1"/>
  <c r="BD958" i="6" s="1"/>
  <c r="BE958" i="6" s="1"/>
  <c r="BC957" i="6"/>
  <c r="BJ957" i="6"/>
  <c r="BJ956" i="6"/>
  <c r="BC956" i="6"/>
  <c r="AY959" i="6"/>
  <c r="AV959" i="6"/>
  <c r="AR960" i="6"/>
  <c r="AW959" i="6"/>
  <c r="AX959" i="6"/>
  <c r="BF958" i="6" l="1"/>
  <c r="BG958" i="6" s="1"/>
  <c r="BB958" i="6"/>
  <c r="AZ959" i="6"/>
  <c r="BA959" i="6" s="1"/>
  <c r="BB959" i="6" s="1"/>
  <c r="BJ958" i="6"/>
  <c r="BC958" i="6"/>
  <c r="AV960" i="6"/>
  <c r="AW960" i="6"/>
  <c r="AR961" i="6"/>
  <c r="AX960" i="6"/>
  <c r="AY960" i="6"/>
  <c r="BD959" i="6" l="1"/>
  <c r="BE959" i="6" s="1"/>
  <c r="BF959" i="6"/>
  <c r="BG959" i="6" s="1"/>
  <c r="AR962" i="6"/>
  <c r="AW961" i="6"/>
  <c r="AX961" i="6"/>
  <c r="AY961" i="6"/>
  <c r="AV961" i="6"/>
  <c r="AZ960" i="6"/>
  <c r="BA960" i="6" s="1"/>
  <c r="BC959" i="6"/>
  <c r="BJ959" i="6"/>
  <c r="BB960" i="6" l="1"/>
  <c r="BF960" i="6"/>
  <c r="BG960" i="6" s="1"/>
  <c r="BD960" i="6"/>
  <c r="BE960" i="6" s="1"/>
  <c r="AZ961" i="6"/>
  <c r="BA961" i="6" s="1"/>
  <c r="AV962" i="6"/>
  <c r="AX962" i="6"/>
  <c r="AY962" i="6"/>
  <c r="AR963" i="6"/>
  <c r="AW962" i="6"/>
  <c r="AZ962" i="6" l="1"/>
  <c r="BA962" i="6" s="1"/>
  <c r="BB962" i="6" s="1"/>
  <c r="AW963" i="6"/>
  <c r="AY963" i="6"/>
  <c r="AR964" i="6"/>
  <c r="AV963" i="6"/>
  <c r="AX963" i="6"/>
  <c r="AZ963" i="6" s="1"/>
  <c r="BA963" i="6" s="1"/>
  <c r="BB961" i="6"/>
  <c r="BD961" i="6"/>
  <c r="BE961" i="6" s="1"/>
  <c r="BF961" i="6"/>
  <c r="BG961" i="6" s="1"/>
  <c r="BC960" i="6"/>
  <c r="BJ960" i="6"/>
  <c r="BF962" i="6" l="1"/>
  <c r="BG962" i="6" s="1"/>
  <c r="BD962" i="6"/>
  <c r="BE962" i="6" s="1"/>
  <c r="BB963" i="6"/>
  <c r="BD963" i="6"/>
  <c r="BE963" i="6" s="1"/>
  <c r="BF963" i="6"/>
  <c r="BG963" i="6" s="1"/>
  <c r="AX964" i="6"/>
  <c r="AY964" i="6"/>
  <c r="AV964" i="6"/>
  <c r="AW964" i="6"/>
  <c r="AR965" i="6"/>
  <c r="BJ962" i="6"/>
  <c r="BC962" i="6"/>
  <c r="BC961" i="6"/>
  <c r="BJ961" i="6"/>
  <c r="AV965" i="6" l="1"/>
  <c r="AW965" i="6"/>
  <c r="AX965" i="6"/>
  <c r="AY965" i="6"/>
  <c r="AR966" i="6"/>
  <c r="AZ964" i="6"/>
  <c r="BA964" i="6" s="1"/>
  <c r="BC963" i="6"/>
  <c r="BJ963" i="6"/>
  <c r="BF964" i="6" l="1"/>
  <c r="BG964" i="6" s="1"/>
  <c r="BD964" i="6"/>
  <c r="BE964" i="6" s="1"/>
  <c r="BB964" i="6"/>
  <c r="AZ965" i="6"/>
  <c r="BA965" i="6" s="1"/>
  <c r="AR967" i="6"/>
  <c r="AW966" i="6"/>
  <c r="AX966" i="6"/>
  <c r="AV966" i="6"/>
  <c r="AY966" i="6"/>
  <c r="AZ966" i="6" l="1"/>
  <c r="BA966" i="6" s="1"/>
  <c r="BD966" i="6" s="1"/>
  <c r="BE966" i="6" s="1"/>
  <c r="BF965" i="6"/>
  <c r="BG965" i="6" s="1"/>
  <c r="BD965" i="6"/>
  <c r="BE965" i="6" s="1"/>
  <c r="BB965" i="6"/>
  <c r="BC964" i="6"/>
  <c r="BJ964" i="6"/>
  <c r="AY967" i="6"/>
  <c r="AV967" i="6"/>
  <c r="AW967" i="6"/>
  <c r="AX967" i="6"/>
  <c r="AR968" i="6"/>
  <c r="AZ967" i="6" l="1"/>
  <c r="BA967" i="6" s="1"/>
  <c r="BB967" i="6" s="1"/>
  <c r="BB966" i="6"/>
  <c r="BJ966" i="6" s="1"/>
  <c r="BF966" i="6"/>
  <c r="BG966" i="6" s="1"/>
  <c r="BJ965" i="6"/>
  <c r="BC965" i="6"/>
  <c r="AW968" i="6"/>
  <c r="AR969" i="6"/>
  <c r="AV968" i="6"/>
  <c r="AX968" i="6"/>
  <c r="AY968" i="6"/>
  <c r="BF967" i="6" l="1"/>
  <c r="BG967" i="6" s="1"/>
  <c r="BD967" i="6"/>
  <c r="BE967" i="6" s="1"/>
  <c r="AZ968" i="6"/>
  <c r="BA968" i="6" s="1"/>
  <c r="BF968" i="6" s="1"/>
  <c r="BG968" i="6" s="1"/>
  <c r="BC966" i="6"/>
  <c r="BC967" i="6"/>
  <c r="BJ967" i="6"/>
  <c r="AV969" i="6"/>
  <c r="AY969" i="6"/>
  <c r="AR970" i="6"/>
  <c r="AW969" i="6"/>
  <c r="AX969" i="6"/>
  <c r="BB968" i="6" l="1"/>
  <c r="BJ968" i="6" s="1"/>
  <c r="BD968" i="6"/>
  <c r="BE968" i="6" s="1"/>
  <c r="AR971" i="6"/>
  <c r="AW970" i="6"/>
  <c r="AV970" i="6"/>
  <c r="AY970" i="6"/>
  <c r="AX970" i="6"/>
  <c r="AZ969" i="6"/>
  <c r="BA969" i="6" s="1"/>
  <c r="AZ970" i="6" l="1"/>
  <c r="BA970" i="6" s="1"/>
  <c r="BD970" i="6" s="1"/>
  <c r="BE970" i="6" s="1"/>
  <c r="BC968" i="6"/>
  <c r="BB969" i="6"/>
  <c r="BD969" i="6"/>
  <c r="BE969" i="6" s="1"/>
  <c r="BF969" i="6"/>
  <c r="BG969" i="6" s="1"/>
  <c r="AR972" i="6"/>
  <c r="AY971" i="6"/>
  <c r="AV971" i="6"/>
  <c r="AX971" i="6"/>
  <c r="AW971" i="6"/>
  <c r="BB970" i="6" l="1"/>
  <c r="BJ970" i="6" s="1"/>
  <c r="BF970" i="6"/>
  <c r="BG970" i="6" s="1"/>
  <c r="AX972" i="6"/>
  <c r="AY972" i="6"/>
  <c r="AV972" i="6"/>
  <c r="AR973" i="6"/>
  <c r="AW972" i="6"/>
  <c r="AZ971" i="6"/>
  <c r="BA971" i="6" s="1"/>
  <c r="BC969" i="6"/>
  <c r="BJ969" i="6"/>
  <c r="BC970" i="6" l="1"/>
  <c r="BB971" i="6"/>
  <c r="BD971" i="6"/>
  <c r="BE971" i="6" s="1"/>
  <c r="BF971" i="6"/>
  <c r="BG971" i="6" s="1"/>
  <c r="AW973" i="6"/>
  <c r="AY973" i="6"/>
  <c r="AX973" i="6"/>
  <c r="AZ973" i="6" s="1"/>
  <c r="BA973" i="6" s="1"/>
  <c r="AR974" i="6"/>
  <c r="AV973" i="6"/>
  <c r="AZ972" i="6"/>
  <c r="BA972" i="6" s="1"/>
  <c r="AV974" i="6" l="1"/>
  <c r="AX974" i="6"/>
  <c r="AY974" i="6"/>
  <c r="AR975" i="6"/>
  <c r="AW974" i="6"/>
  <c r="BD973" i="6"/>
  <c r="BE973" i="6" s="1"/>
  <c r="BF973" i="6"/>
  <c r="BG973" i="6" s="1"/>
  <c r="BB973" i="6"/>
  <c r="BD972" i="6"/>
  <c r="BE972" i="6" s="1"/>
  <c r="BB972" i="6"/>
  <c r="BF972" i="6"/>
  <c r="BG972" i="6" s="1"/>
  <c r="BJ971" i="6"/>
  <c r="BC971" i="6"/>
  <c r="AZ974" i="6" l="1"/>
  <c r="BA974" i="6" s="1"/>
  <c r="BF974" i="6" s="1"/>
  <c r="BG974" i="6" s="1"/>
  <c r="BC973" i="6"/>
  <c r="BJ973" i="6"/>
  <c r="AW975" i="6"/>
  <c r="AX975" i="6"/>
  <c r="AR976" i="6"/>
  <c r="AV975" i="6"/>
  <c r="AY975" i="6"/>
  <c r="BC972" i="6"/>
  <c r="BJ972" i="6"/>
  <c r="BB974" i="6" l="1"/>
  <c r="BC974" i="6" s="1"/>
  <c r="BD974" i="6"/>
  <c r="BE974" i="6" s="1"/>
  <c r="AZ975" i="6"/>
  <c r="BA975" i="6" s="1"/>
  <c r="BF975" i="6" s="1"/>
  <c r="BG975" i="6" s="1"/>
  <c r="AV976" i="6"/>
  <c r="AR977" i="6"/>
  <c r="AW976" i="6"/>
  <c r="AX976" i="6"/>
  <c r="AY976" i="6"/>
  <c r="BJ974" i="6" l="1"/>
  <c r="BB975" i="6"/>
  <c r="BD975" i="6"/>
  <c r="BE975" i="6" s="1"/>
  <c r="AZ976" i="6"/>
  <c r="BA976" i="6" s="1"/>
  <c r="AY977" i="6"/>
  <c r="AV977" i="6"/>
  <c r="AR978" i="6"/>
  <c r="AW977" i="6"/>
  <c r="AX977" i="6"/>
  <c r="BJ975" i="6"/>
  <c r="BC975" i="6"/>
  <c r="AZ977" i="6" l="1"/>
  <c r="BA977" i="6" s="1"/>
  <c r="BF977" i="6" s="1"/>
  <c r="BG977" i="6" s="1"/>
  <c r="AW978" i="6"/>
  <c r="AV978" i="6"/>
  <c r="AX978" i="6"/>
  <c r="AY978" i="6"/>
  <c r="AR979" i="6"/>
  <c r="BD976" i="6"/>
  <c r="BE976" i="6" s="1"/>
  <c r="BB976" i="6"/>
  <c r="BF976" i="6"/>
  <c r="BG976" i="6" s="1"/>
  <c r="BD977" i="6" l="1"/>
  <c r="BE977" i="6" s="1"/>
  <c r="BB977" i="6"/>
  <c r="AZ978" i="6"/>
  <c r="BA978" i="6" s="1"/>
  <c r="BD978" i="6" s="1"/>
  <c r="BE978" i="6" s="1"/>
  <c r="AV979" i="6"/>
  <c r="AW979" i="6"/>
  <c r="AR980" i="6"/>
  <c r="AX979" i="6"/>
  <c r="AY979" i="6"/>
  <c r="BC976" i="6"/>
  <c r="BJ976" i="6"/>
  <c r="BC977" i="6"/>
  <c r="BJ977" i="6"/>
  <c r="BB978" i="6" l="1"/>
  <c r="BJ978" i="6" s="1"/>
  <c r="BF978" i="6"/>
  <c r="BG978" i="6" s="1"/>
  <c r="AZ979" i="6"/>
  <c r="BA979" i="6" s="1"/>
  <c r="AV980" i="6"/>
  <c r="AW980" i="6"/>
  <c r="AY980" i="6"/>
  <c r="AX980" i="6"/>
  <c r="AR981" i="6"/>
  <c r="BC978" i="6" l="1"/>
  <c r="AZ980" i="6"/>
  <c r="BA980" i="6" s="1"/>
  <c r="BB979" i="6"/>
  <c r="BD979" i="6"/>
  <c r="BE979" i="6" s="1"/>
  <c r="BF979" i="6"/>
  <c r="BG979" i="6" s="1"/>
  <c r="AY981" i="6"/>
  <c r="AR982" i="6"/>
  <c r="AV981" i="6"/>
  <c r="AX981" i="6"/>
  <c r="AW981" i="6"/>
  <c r="AZ981" i="6" l="1"/>
  <c r="BA981" i="6" s="1"/>
  <c r="BF981" i="6" s="1"/>
  <c r="BG981" i="6" s="1"/>
  <c r="AV982" i="6"/>
  <c r="AX982" i="6"/>
  <c r="AY982" i="6"/>
  <c r="AR983" i="6"/>
  <c r="AW982" i="6"/>
  <c r="BJ979" i="6"/>
  <c r="BC979" i="6"/>
  <c r="BF980" i="6"/>
  <c r="BG980" i="6" s="1"/>
  <c r="BD980" i="6"/>
  <c r="BE980" i="6" s="1"/>
  <c r="BB980" i="6"/>
  <c r="BD981" i="6" l="1"/>
  <c r="BE981" i="6" s="1"/>
  <c r="BB981" i="6"/>
  <c r="AW983" i="6"/>
  <c r="AX983" i="6"/>
  <c r="AR984" i="6"/>
  <c r="AY983" i="6"/>
  <c r="AV983" i="6"/>
  <c r="AZ982" i="6"/>
  <c r="BA982" i="6" s="1"/>
  <c r="BC980" i="6"/>
  <c r="BJ980" i="6"/>
  <c r="BJ981" i="6"/>
  <c r="BC981" i="6"/>
  <c r="AV984" i="6" l="1"/>
  <c r="AW984" i="6"/>
  <c r="AR985" i="6"/>
  <c r="AX984" i="6"/>
  <c r="AY984" i="6"/>
  <c r="BD982" i="6"/>
  <c r="BE982" i="6" s="1"/>
  <c r="BF982" i="6"/>
  <c r="BG982" i="6" s="1"/>
  <c r="BB982" i="6"/>
  <c r="AZ983" i="6"/>
  <c r="BA983" i="6" s="1"/>
  <c r="BC982" i="6" l="1"/>
  <c r="BJ982" i="6"/>
  <c r="AZ984" i="6"/>
  <c r="BA984" i="6" s="1"/>
  <c r="AY985" i="6"/>
  <c r="AR986" i="6"/>
  <c r="AV985" i="6"/>
  <c r="AX985" i="6"/>
  <c r="AZ985" i="6" s="1"/>
  <c r="BA985" i="6" s="1"/>
  <c r="AW985" i="6"/>
  <c r="BB983" i="6"/>
  <c r="BF983" i="6"/>
  <c r="BG983" i="6" s="1"/>
  <c r="BD983" i="6"/>
  <c r="BE983" i="6" s="1"/>
  <c r="BF985" i="6" l="1"/>
  <c r="BG985" i="6" s="1"/>
  <c r="BB985" i="6"/>
  <c r="BD985" i="6"/>
  <c r="BE985" i="6" s="1"/>
  <c r="BB984" i="6"/>
  <c r="BF984" i="6"/>
  <c r="BG984" i="6" s="1"/>
  <c r="BD984" i="6"/>
  <c r="BE984" i="6" s="1"/>
  <c r="AR987" i="6"/>
  <c r="AW986" i="6"/>
  <c r="AV986" i="6"/>
  <c r="AX986" i="6"/>
  <c r="AY986" i="6"/>
  <c r="BC983" i="6"/>
  <c r="BJ983" i="6"/>
  <c r="AZ986" i="6" l="1"/>
  <c r="BA986" i="6" s="1"/>
  <c r="BF986" i="6" s="1"/>
  <c r="BG986" i="6" s="1"/>
  <c r="AV987" i="6"/>
  <c r="AR988" i="6"/>
  <c r="AW987" i="6"/>
  <c r="AY987" i="6"/>
  <c r="AX987" i="6"/>
  <c r="AZ987" i="6" s="1"/>
  <c r="BA987" i="6" s="1"/>
  <c r="BC984" i="6"/>
  <c r="BJ984" i="6"/>
  <c r="BC985" i="6"/>
  <c r="BJ985" i="6"/>
  <c r="BB986" i="6" l="1"/>
  <c r="BJ986" i="6" s="1"/>
  <c r="BD986" i="6"/>
  <c r="BE986" i="6" s="1"/>
  <c r="BD987" i="6"/>
  <c r="BE987" i="6" s="1"/>
  <c r="BF987" i="6"/>
  <c r="BG987" i="6" s="1"/>
  <c r="BB987" i="6"/>
  <c r="AY988" i="6"/>
  <c r="AR989" i="6"/>
  <c r="AV988" i="6"/>
  <c r="AW988" i="6"/>
  <c r="AX988" i="6"/>
  <c r="BC986" i="6" l="1"/>
  <c r="AW989" i="6"/>
  <c r="AX989" i="6"/>
  <c r="AY989" i="6"/>
  <c r="AR990" i="6"/>
  <c r="AV989" i="6"/>
  <c r="BJ987" i="6"/>
  <c r="BC987" i="6"/>
  <c r="AZ988" i="6"/>
  <c r="BA988" i="6" s="1"/>
  <c r="AZ989" i="6" l="1"/>
  <c r="BA989" i="6" s="1"/>
  <c r="BB989" i="6" s="1"/>
  <c r="BB988" i="6"/>
  <c r="BD988" i="6"/>
  <c r="BE988" i="6" s="1"/>
  <c r="BF988" i="6"/>
  <c r="BG988" i="6" s="1"/>
  <c r="AV990" i="6"/>
  <c r="AX990" i="6"/>
  <c r="AY990" i="6"/>
  <c r="AR991" i="6"/>
  <c r="AW990" i="6"/>
  <c r="AZ990" i="6" l="1"/>
  <c r="BA990" i="6" s="1"/>
  <c r="BF990" i="6" s="1"/>
  <c r="BG990" i="6" s="1"/>
  <c r="BD989" i="6"/>
  <c r="BE989" i="6" s="1"/>
  <c r="BF989" i="6"/>
  <c r="BG989" i="6" s="1"/>
  <c r="AV991" i="6"/>
  <c r="AR992" i="6"/>
  <c r="AY991" i="6"/>
  <c r="AW991" i="6"/>
  <c r="AX991" i="6"/>
  <c r="BC989" i="6"/>
  <c r="BJ989" i="6"/>
  <c r="BC988" i="6"/>
  <c r="BJ988" i="6"/>
  <c r="BB990" i="6" l="1"/>
  <c r="BC990" i="6" s="1"/>
  <c r="BD990" i="6"/>
  <c r="BE990" i="6" s="1"/>
  <c r="AZ991" i="6"/>
  <c r="BA991" i="6" s="1"/>
  <c r="BF991" i="6" s="1"/>
  <c r="BG991" i="6" s="1"/>
  <c r="BD991" i="6"/>
  <c r="BE991" i="6" s="1"/>
  <c r="AW992" i="6"/>
  <c r="AR993" i="6"/>
  <c r="AX992" i="6"/>
  <c r="AY992" i="6"/>
  <c r="AV992" i="6"/>
  <c r="BB991" i="6" l="1"/>
  <c r="AZ992" i="6"/>
  <c r="BA992" i="6" s="1"/>
  <c r="BD992" i="6" s="1"/>
  <c r="BE992" i="6" s="1"/>
  <c r="BJ990" i="6"/>
  <c r="AY993" i="6"/>
  <c r="AV993" i="6"/>
  <c r="AR994" i="6"/>
  <c r="AW993" i="6"/>
  <c r="AX993" i="6"/>
  <c r="BC991" i="6"/>
  <c r="BJ991" i="6"/>
  <c r="BB992" i="6"/>
  <c r="BF992" i="6" l="1"/>
  <c r="BG992" i="6" s="1"/>
  <c r="AZ993" i="6"/>
  <c r="BA993" i="6" s="1"/>
  <c r="BD993" i="6" s="1"/>
  <c r="BE993" i="6" s="1"/>
  <c r="AY994" i="6"/>
  <c r="AW994" i="6"/>
  <c r="AV994" i="6"/>
  <c r="AX994" i="6"/>
  <c r="AZ994" i="6" s="1"/>
  <c r="BA994" i="6" s="1"/>
  <c r="AR995" i="6"/>
  <c r="BC992" i="6"/>
  <c r="BJ992" i="6"/>
  <c r="BF993" i="6" l="1"/>
  <c r="BG993" i="6" s="1"/>
  <c r="BB993" i="6"/>
  <c r="BC993" i="6" s="1"/>
  <c r="BB994" i="6"/>
  <c r="BF994" i="6"/>
  <c r="BG994" i="6" s="1"/>
  <c r="BD994" i="6"/>
  <c r="BE994" i="6" s="1"/>
  <c r="AX995" i="6"/>
  <c r="AR996" i="6"/>
  <c r="AY995" i="6"/>
  <c r="AW995" i="6"/>
  <c r="AV995" i="6"/>
  <c r="BJ993" i="6"/>
  <c r="AY996" i="6" l="1"/>
  <c r="AV996" i="6"/>
  <c r="AW996" i="6"/>
  <c r="AR997" i="6"/>
  <c r="AX996" i="6"/>
  <c r="AZ995" i="6"/>
  <c r="BA995" i="6" s="1"/>
  <c r="BJ994" i="6"/>
  <c r="BC994" i="6"/>
  <c r="AZ996" i="6" l="1"/>
  <c r="BA996" i="6" s="1"/>
  <c r="BD996" i="6" s="1"/>
  <c r="BE996" i="6" s="1"/>
  <c r="BB995" i="6"/>
  <c r="BD995" i="6"/>
  <c r="BE995" i="6" s="1"/>
  <c r="BF995" i="6"/>
  <c r="BG995" i="6" s="1"/>
  <c r="AW997" i="6"/>
  <c r="AX997" i="6"/>
  <c r="AY997" i="6"/>
  <c r="AR998" i="6"/>
  <c r="AV997" i="6"/>
  <c r="BF996" i="6" l="1"/>
  <c r="BG996" i="6" s="1"/>
  <c r="BB996" i="6"/>
  <c r="BJ996" i="6" s="1"/>
  <c r="AV998" i="6"/>
  <c r="AX998" i="6"/>
  <c r="AW998" i="6"/>
  <c r="AY998" i="6"/>
  <c r="AR999" i="6"/>
  <c r="AZ997" i="6"/>
  <c r="BA997" i="6" s="1"/>
  <c r="BC995" i="6"/>
  <c r="BJ995" i="6"/>
  <c r="BC996" i="6" l="1"/>
  <c r="AZ998" i="6"/>
  <c r="BA998" i="6" s="1"/>
  <c r="BD998" i="6" s="1"/>
  <c r="BE998" i="6" s="1"/>
  <c r="BF997" i="6"/>
  <c r="BG997" i="6" s="1"/>
  <c r="BD997" i="6"/>
  <c r="BE997" i="6" s="1"/>
  <c r="BB997" i="6"/>
  <c r="AR1000" i="6"/>
  <c r="AX999" i="6"/>
  <c r="AY999" i="6"/>
  <c r="AV999" i="6"/>
  <c r="AW999" i="6"/>
  <c r="BB998" i="6" l="1"/>
  <c r="BJ998" i="6" s="1"/>
  <c r="BF998" i="6"/>
  <c r="BG998" i="6" s="1"/>
  <c r="AZ999" i="6"/>
  <c r="BA999" i="6" s="1"/>
  <c r="BB999" i="6" s="1"/>
  <c r="AW1000" i="6"/>
  <c r="AR1001" i="6"/>
  <c r="AY1000" i="6"/>
  <c r="AX1000" i="6"/>
  <c r="AV1000" i="6"/>
  <c r="BC997" i="6"/>
  <c r="BJ997" i="6"/>
  <c r="BF999" i="6" l="1"/>
  <c r="BG999" i="6" s="1"/>
  <c r="BC998" i="6"/>
  <c r="BD999" i="6"/>
  <c r="BE999" i="6" s="1"/>
  <c r="AZ1000" i="6"/>
  <c r="BA1000" i="6" s="1"/>
  <c r="AV1001" i="6"/>
  <c r="AR1002" i="6"/>
  <c r="AX1001" i="6"/>
  <c r="AY1001" i="6"/>
  <c r="AW1001" i="6"/>
  <c r="BC999" i="6"/>
  <c r="BJ999" i="6"/>
  <c r="AZ1001" i="6" l="1"/>
  <c r="BA1001" i="6" s="1"/>
  <c r="AX1002" i="6"/>
  <c r="AY1002" i="6"/>
  <c r="AR1003" i="6"/>
  <c r="AW1002" i="6"/>
  <c r="AV1002" i="6"/>
  <c r="BD1000" i="6"/>
  <c r="BE1000" i="6" s="1"/>
  <c r="BB1000" i="6"/>
  <c r="BF1000" i="6"/>
  <c r="BG1000" i="6" s="1"/>
  <c r="AZ1002" i="6" l="1"/>
  <c r="BA1002" i="6" s="1"/>
  <c r="BF1002" i="6" s="1"/>
  <c r="BG1002" i="6" s="1"/>
  <c r="BC1000" i="6"/>
  <c r="BJ1000" i="6"/>
  <c r="AY1003" i="6"/>
  <c r="AX1003" i="6"/>
  <c r="AV1003" i="6"/>
  <c r="AW1003" i="6"/>
  <c r="AR1004" i="6"/>
  <c r="BF1001" i="6"/>
  <c r="BG1001" i="6" s="1"/>
  <c r="BD1001" i="6"/>
  <c r="BE1001" i="6" s="1"/>
  <c r="BB1001" i="6"/>
  <c r="AZ1003" i="6" l="1"/>
  <c r="BA1003" i="6" s="1"/>
  <c r="BB1003" i="6" s="1"/>
  <c r="BB1002" i="6"/>
  <c r="BC1002" i="6" s="1"/>
  <c r="BD1002" i="6"/>
  <c r="BE1002" i="6" s="1"/>
  <c r="AW1004" i="6"/>
  <c r="AR1005" i="6"/>
  <c r="AX1004" i="6"/>
  <c r="AY1004" i="6"/>
  <c r="AV1004" i="6"/>
  <c r="BC1001" i="6"/>
  <c r="BJ1001" i="6"/>
  <c r="BF1003" i="6" l="1"/>
  <c r="BG1003" i="6" s="1"/>
  <c r="BD1003" i="6"/>
  <c r="BE1003" i="6" s="1"/>
  <c r="BJ1002" i="6"/>
  <c r="BC1003" i="6"/>
  <c r="BJ1003" i="6"/>
  <c r="AZ1004" i="6"/>
  <c r="BA1004" i="6" s="1"/>
  <c r="AX1005" i="6"/>
  <c r="AY1005" i="6"/>
  <c r="AR1006" i="6"/>
  <c r="AV1005" i="6"/>
  <c r="AW1005" i="6"/>
  <c r="AZ1005" i="6" l="1"/>
  <c r="BA1005" i="6" s="1"/>
  <c r="AV1006" i="6"/>
  <c r="AY1006" i="6"/>
  <c r="AX1006" i="6"/>
  <c r="AR1007" i="6"/>
  <c r="AW1006" i="6"/>
  <c r="BD1004" i="6"/>
  <c r="BE1004" i="6" s="1"/>
  <c r="BF1004" i="6"/>
  <c r="BG1004" i="6" s="1"/>
  <c r="BB1004" i="6"/>
  <c r="AZ1006" i="6" l="1"/>
  <c r="BA1006" i="6" s="1"/>
  <c r="BF1006" i="6" s="1"/>
  <c r="BG1006" i="6" s="1"/>
  <c r="AV1007" i="6"/>
  <c r="AR1008" i="6"/>
  <c r="AY1007" i="6"/>
  <c r="AW1007" i="6"/>
  <c r="AX1007" i="6"/>
  <c r="BJ1004" i="6"/>
  <c r="BC1004" i="6"/>
  <c r="BF1005" i="6"/>
  <c r="BG1005" i="6" s="1"/>
  <c r="BB1005" i="6"/>
  <c r="BD1005" i="6"/>
  <c r="BE1005" i="6" s="1"/>
  <c r="BB1006" i="6" l="1"/>
  <c r="BC1006" i="6" s="1"/>
  <c r="BD1006" i="6"/>
  <c r="BE1006" i="6" s="1"/>
  <c r="AZ1007" i="6"/>
  <c r="BA1007" i="6" s="1"/>
  <c r="BD1007" i="6" s="1"/>
  <c r="BE1007" i="6" s="1"/>
  <c r="AV1008" i="6"/>
  <c r="AR1009" i="6"/>
  <c r="AW1008" i="6"/>
  <c r="AX1008" i="6"/>
  <c r="AY1008" i="6"/>
  <c r="BC1005" i="6"/>
  <c r="BJ1005" i="6"/>
  <c r="BJ1006" i="6" l="1"/>
  <c r="BB1007" i="6"/>
  <c r="BF1007" i="6"/>
  <c r="BG1007" i="6" s="1"/>
  <c r="AZ1008" i="6"/>
  <c r="BA1008" i="6" s="1"/>
  <c r="BJ1007" i="6"/>
  <c r="BC1007" i="6"/>
  <c r="AY1009" i="6"/>
  <c r="AX1009" i="6"/>
  <c r="AZ1009" i="6" s="1"/>
  <c r="BA1009" i="6" s="1"/>
  <c r="AV1009" i="6"/>
  <c r="AR1010" i="6"/>
  <c r="AW1009" i="6"/>
  <c r="AR1011" i="6" l="1"/>
  <c r="AW1010" i="6"/>
  <c r="AV1010" i="6"/>
  <c r="AY1010" i="6"/>
  <c r="AX1010" i="6"/>
  <c r="AZ1010" i="6" s="1"/>
  <c r="BA1010" i="6" s="1"/>
  <c r="BB1009" i="6"/>
  <c r="BF1009" i="6"/>
  <c r="BG1009" i="6" s="1"/>
  <c r="BD1009" i="6"/>
  <c r="BE1009" i="6" s="1"/>
  <c r="BB1008" i="6"/>
  <c r="BF1008" i="6"/>
  <c r="BG1008" i="6" s="1"/>
  <c r="BD1008" i="6"/>
  <c r="BE1008" i="6" s="1"/>
  <c r="BC1009" i="6" l="1"/>
  <c r="BJ1009" i="6"/>
  <c r="BB1010" i="6"/>
  <c r="BD1010" i="6"/>
  <c r="BE1010" i="6" s="1"/>
  <c r="BF1010" i="6"/>
  <c r="BG1010" i="6" s="1"/>
  <c r="BC1008" i="6"/>
  <c r="BJ1008" i="6"/>
  <c r="AY1011" i="6"/>
  <c r="AV1011" i="6"/>
  <c r="AX1011" i="6"/>
  <c r="AW1011" i="6"/>
  <c r="AR1012" i="6"/>
  <c r="BJ1010" i="6" l="1"/>
  <c r="BC1010" i="6"/>
  <c r="AW1012" i="6"/>
  <c r="AR1013" i="6"/>
  <c r="AX1012" i="6"/>
  <c r="AY1012" i="6"/>
  <c r="AV1012" i="6"/>
  <c r="AZ1011" i="6"/>
  <c r="BA1011" i="6" s="1"/>
  <c r="BF1011" i="6" l="1"/>
  <c r="BG1011" i="6" s="1"/>
  <c r="BB1011" i="6"/>
  <c r="BD1011" i="6"/>
  <c r="BE1011" i="6" s="1"/>
  <c r="AZ1012" i="6"/>
  <c r="BA1012" i="6" s="1"/>
  <c r="AV1013" i="6"/>
  <c r="AY1013" i="6"/>
  <c r="AW1013" i="6"/>
  <c r="AX1013" i="6"/>
  <c r="AZ1013" i="6" s="1"/>
  <c r="BA1013" i="6" s="1"/>
  <c r="AR1014" i="6"/>
  <c r="BB1013" i="6" l="1"/>
  <c r="BD1013" i="6"/>
  <c r="BE1013" i="6" s="1"/>
  <c r="BF1013" i="6"/>
  <c r="BG1013" i="6" s="1"/>
  <c r="BF1012" i="6"/>
  <c r="BG1012" i="6" s="1"/>
  <c r="BD1012" i="6"/>
  <c r="BE1012" i="6" s="1"/>
  <c r="BB1012" i="6"/>
  <c r="BC1011" i="6"/>
  <c r="BJ1011" i="6"/>
  <c r="AW1014" i="6"/>
  <c r="AY1014" i="6"/>
  <c r="AV1014" i="6"/>
  <c r="AX1014" i="6"/>
  <c r="AZ1014" i="6" s="1"/>
  <c r="BA1014" i="6" s="1"/>
  <c r="AR1015" i="6"/>
  <c r="BD1014" i="6" l="1"/>
  <c r="BE1014" i="6" s="1"/>
  <c r="BF1014" i="6"/>
  <c r="BG1014" i="6" s="1"/>
  <c r="BB1014" i="6"/>
  <c r="AY1015" i="6"/>
  <c r="AR1016" i="6"/>
  <c r="AV1015" i="6"/>
  <c r="AW1015" i="6"/>
  <c r="AX1015" i="6"/>
  <c r="AZ1015" i="6" s="1"/>
  <c r="BA1015" i="6" s="1"/>
  <c r="BJ1012" i="6"/>
  <c r="BC1012" i="6"/>
  <c r="BJ1013" i="6"/>
  <c r="BC1013" i="6"/>
  <c r="BD1015" i="6" l="1"/>
  <c r="BE1015" i="6" s="1"/>
  <c r="BF1015" i="6"/>
  <c r="BG1015" i="6" s="1"/>
  <c r="BB1015" i="6"/>
  <c r="AY1016" i="6"/>
  <c r="AW1016" i="6"/>
  <c r="AR1017" i="6"/>
  <c r="AV1016" i="6"/>
  <c r="AX1016" i="6"/>
  <c r="AZ1016" i="6" s="1"/>
  <c r="BA1016" i="6" s="1"/>
  <c r="BC1014" i="6"/>
  <c r="BJ1014" i="6"/>
  <c r="AY1017" i="6" l="1"/>
  <c r="AW1017" i="6"/>
  <c r="AV1017" i="6"/>
  <c r="AR1018" i="6"/>
  <c r="AX1017" i="6"/>
  <c r="BC1015" i="6"/>
  <c r="BJ1015" i="6"/>
  <c r="BF1016" i="6"/>
  <c r="BG1016" i="6" s="1"/>
  <c r="BD1016" i="6"/>
  <c r="BE1016" i="6" s="1"/>
  <c r="BB1016" i="6"/>
  <c r="AZ1017" i="6" l="1"/>
  <c r="BA1017" i="6" s="1"/>
  <c r="BF1017" i="6" s="1"/>
  <c r="BG1017" i="6" s="1"/>
  <c r="AX1018" i="6"/>
  <c r="AR1019" i="6"/>
  <c r="AY1018" i="6"/>
  <c r="AV1018" i="6"/>
  <c r="AW1018" i="6"/>
  <c r="BC1016" i="6"/>
  <c r="BJ1016" i="6"/>
  <c r="BD1017" i="6" l="1"/>
  <c r="BE1017" i="6" s="1"/>
  <c r="BB1017" i="6"/>
  <c r="BJ1017" i="6" s="1"/>
  <c r="AY1019" i="6"/>
  <c r="AX1019" i="6"/>
  <c r="AZ1019" i="6" s="1"/>
  <c r="BA1019" i="6" s="1"/>
  <c r="AV1019" i="6"/>
  <c r="AR1020" i="6"/>
  <c r="AW1019" i="6"/>
  <c r="AZ1018" i="6"/>
  <c r="BA1018" i="6" s="1"/>
  <c r="BC1017" i="6" l="1"/>
  <c r="BB1018" i="6"/>
  <c r="BD1018" i="6"/>
  <c r="BE1018" i="6" s="1"/>
  <c r="BF1018" i="6"/>
  <c r="BG1018" i="6" s="1"/>
  <c r="AX1020" i="6"/>
  <c r="AY1020" i="6"/>
  <c r="AW1020" i="6"/>
  <c r="AR1021" i="6"/>
  <c r="AV1020" i="6"/>
  <c r="BB1019" i="6"/>
  <c r="BD1019" i="6"/>
  <c r="BE1019" i="6" s="1"/>
  <c r="BF1019" i="6"/>
  <c r="BG1019" i="6" s="1"/>
  <c r="AZ1020" i="6" l="1"/>
  <c r="BA1020" i="6" s="1"/>
  <c r="BD1020" i="6" s="1"/>
  <c r="BE1020" i="6" s="1"/>
  <c r="AR1022" i="6"/>
  <c r="AX1021" i="6"/>
  <c r="AY1021" i="6"/>
  <c r="AV1021" i="6"/>
  <c r="AW1021" i="6"/>
  <c r="BC1019" i="6"/>
  <c r="BJ1019" i="6"/>
  <c r="BJ1018" i="6"/>
  <c r="BC1018" i="6"/>
  <c r="BB1020" i="6" l="1"/>
  <c r="BC1020" i="6" s="1"/>
  <c r="BF1020" i="6"/>
  <c r="BG1020" i="6" s="1"/>
  <c r="AZ1021" i="6"/>
  <c r="BA1021" i="6" s="1"/>
  <c r="BB1021" i="6" s="1"/>
  <c r="AW1022" i="6"/>
  <c r="AV1022" i="6"/>
  <c r="AR1023" i="6"/>
  <c r="AX1022" i="6"/>
  <c r="AY1022" i="6"/>
  <c r="BF1021" i="6" l="1"/>
  <c r="BG1021" i="6" s="1"/>
  <c r="BD1021" i="6"/>
  <c r="BE1021" i="6" s="1"/>
  <c r="BJ1020" i="6"/>
  <c r="AR1024" i="6"/>
  <c r="AX1023" i="6"/>
  <c r="AY1023" i="6"/>
  <c r="AV1023" i="6"/>
  <c r="AW1023" i="6"/>
  <c r="BC1021" i="6"/>
  <c r="BJ1021" i="6"/>
  <c r="AZ1022" i="6"/>
  <c r="BA1022" i="6" s="1"/>
  <c r="AZ1023" i="6" l="1"/>
  <c r="BA1023" i="6" s="1"/>
  <c r="BD1023" i="6" s="1"/>
  <c r="BE1023" i="6" s="1"/>
  <c r="BB1022" i="6"/>
  <c r="BD1022" i="6"/>
  <c r="BE1022" i="6" s="1"/>
  <c r="BF1022" i="6"/>
  <c r="BG1022" i="6" s="1"/>
  <c r="AR1025" i="6"/>
  <c r="AX1024" i="6"/>
  <c r="AY1024" i="6"/>
  <c r="AV1024" i="6"/>
  <c r="AW1024" i="6"/>
  <c r="BF1023" i="6" l="1"/>
  <c r="BG1023" i="6" s="1"/>
  <c r="BB1023" i="6"/>
  <c r="BC1023" i="6" s="1"/>
  <c r="AZ1024" i="6"/>
  <c r="BA1024" i="6" s="1"/>
  <c r="BF1024" i="6" s="1"/>
  <c r="BG1024" i="6" s="1"/>
  <c r="AY1025" i="6"/>
  <c r="AR1026" i="6"/>
  <c r="AW1025" i="6"/>
  <c r="AV1025" i="6"/>
  <c r="AX1025" i="6"/>
  <c r="BJ1022" i="6"/>
  <c r="BC1022" i="6"/>
  <c r="BJ1023" i="6" l="1"/>
  <c r="BD1024" i="6"/>
  <c r="BE1024" i="6" s="1"/>
  <c r="BB1024" i="6"/>
  <c r="BC1024" i="6" s="1"/>
  <c r="AZ1025" i="6"/>
  <c r="BA1025" i="6" s="1"/>
  <c r="BD1025" i="6" s="1"/>
  <c r="BE1025" i="6" s="1"/>
  <c r="BJ1024" i="6"/>
  <c r="AV1026" i="6"/>
  <c r="AR1027" i="6"/>
  <c r="AW1026" i="6"/>
  <c r="AY1026" i="6"/>
  <c r="AX1026" i="6"/>
  <c r="BF1025" i="6" l="1"/>
  <c r="BG1025" i="6" s="1"/>
  <c r="BB1025" i="6"/>
  <c r="BC1025" i="6" s="1"/>
  <c r="AZ1026" i="6"/>
  <c r="BA1026" i="6" s="1"/>
  <c r="BB1026" i="6" s="1"/>
  <c r="AR1028" i="6"/>
  <c r="AV1027" i="6"/>
  <c r="AY1027" i="6"/>
  <c r="AW1027" i="6"/>
  <c r="AX1027" i="6"/>
  <c r="AZ1027" i="6" s="1"/>
  <c r="BA1027" i="6" s="1"/>
  <c r="BJ1025" i="6" l="1"/>
  <c r="BF1026" i="6"/>
  <c r="BG1026" i="6" s="1"/>
  <c r="BD1026" i="6"/>
  <c r="BE1026" i="6" s="1"/>
  <c r="BF1027" i="6"/>
  <c r="BG1027" i="6" s="1"/>
  <c r="BB1027" i="6"/>
  <c r="BD1027" i="6"/>
  <c r="BE1027" i="6" s="1"/>
  <c r="BC1026" i="6"/>
  <c r="BJ1026" i="6"/>
  <c r="AV1028" i="6"/>
  <c r="AW1028" i="6"/>
  <c r="AX1028" i="6"/>
  <c r="AY1028" i="6"/>
  <c r="AR1029" i="6"/>
  <c r="AZ1028" i="6" l="1"/>
  <c r="BA1028" i="6" s="1"/>
  <c r="BB1028" i="6" s="1"/>
  <c r="AV1029" i="6"/>
  <c r="AX1029" i="6"/>
  <c r="AY1029" i="6"/>
  <c r="AW1029" i="6"/>
  <c r="AR1030" i="6"/>
  <c r="BC1027" i="6"/>
  <c r="BJ1027" i="6"/>
  <c r="BF1028" i="6" l="1"/>
  <c r="BG1028" i="6" s="1"/>
  <c r="BD1028" i="6"/>
  <c r="BE1028" i="6" s="1"/>
  <c r="AV1030" i="6"/>
  <c r="AX1030" i="6"/>
  <c r="AR1031" i="6"/>
  <c r="AW1030" i="6"/>
  <c r="AY1030" i="6"/>
  <c r="AZ1029" i="6"/>
  <c r="BA1029" i="6" s="1"/>
  <c r="BJ1028" i="6"/>
  <c r="BC1028" i="6"/>
  <c r="AV1031" i="6" l="1"/>
  <c r="AW1031" i="6"/>
  <c r="AY1031" i="6"/>
  <c r="AR1032" i="6"/>
  <c r="AX1031" i="6"/>
  <c r="AZ1031" i="6" s="1"/>
  <c r="BA1031" i="6" s="1"/>
  <c r="BF1029" i="6"/>
  <c r="BG1029" i="6" s="1"/>
  <c r="BB1029" i="6"/>
  <c r="BD1029" i="6"/>
  <c r="BE1029" i="6" s="1"/>
  <c r="AZ1030" i="6"/>
  <c r="BA1030" i="6" s="1"/>
  <c r="BC1029" i="6" l="1"/>
  <c r="BJ1029" i="6"/>
  <c r="BF1031" i="6"/>
  <c r="BG1031" i="6" s="1"/>
  <c r="BD1031" i="6"/>
  <c r="BE1031" i="6" s="1"/>
  <c r="BB1031" i="6"/>
  <c r="AX1032" i="6"/>
  <c r="AZ1032" i="6" s="1"/>
  <c r="BA1032" i="6" s="1"/>
  <c r="AY1032" i="6"/>
  <c r="AW1032" i="6"/>
  <c r="AR1033" i="6"/>
  <c r="AV1032" i="6"/>
  <c r="BD1030" i="6"/>
  <c r="BE1030" i="6" s="1"/>
  <c r="BF1030" i="6"/>
  <c r="BG1030" i="6" s="1"/>
  <c r="BB1030" i="6"/>
  <c r="BJ1030" i="6" l="1"/>
  <c r="BC1030" i="6"/>
  <c r="BF1032" i="6"/>
  <c r="BG1032" i="6" s="1"/>
  <c r="BB1032" i="6"/>
  <c r="BD1032" i="6"/>
  <c r="BE1032" i="6" s="1"/>
  <c r="BC1031" i="6"/>
  <c r="BJ1031" i="6"/>
  <c r="AY1033" i="6"/>
  <c r="AW1033" i="6"/>
  <c r="AX1033" i="6"/>
  <c r="AR1034" i="6"/>
  <c r="AV1033" i="6"/>
  <c r="BJ1032" i="6" l="1"/>
  <c r="BC1032" i="6"/>
  <c r="AR1035" i="6"/>
  <c r="AV1034" i="6"/>
  <c r="AW1034" i="6"/>
  <c r="AY1034" i="6"/>
  <c r="AX1034" i="6"/>
  <c r="AZ1033" i="6"/>
  <c r="BA1033" i="6" s="1"/>
  <c r="AZ1034" i="6" l="1"/>
  <c r="BA1034" i="6" s="1"/>
  <c r="BD1034" i="6" s="1"/>
  <c r="BE1034" i="6" s="1"/>
  <c r="BD1033" i="6"/>
  <c r="BE1033" i="6" s="1"/>
  <c r="BB1033" i="6"/>
  <c r="BF1033" i="6"/>
  <c r="BG1033" i="6" s="1"/>
  <c r="AW1035" i="6"/>
  <c r="AY1035" i="6"/>
  <c r="AR1036" i="6"/>
  <c r="AV1035" i="6"/>
  <c r="AX1035" i="6"/>
  <c r="BF1034" i="6" l="1"/>
  <c r="BG1034" i="6" s="1"/>
  <c r="BB1034" i="6"/>
  <c r="AZ1035" i="6"/>
  <c r="BA1035" i="6" s="1"/>
  <c r="BC1034" i="6"/>
  <c r="BJ1034" i="6"/>
  <c r="BC1033" i="6"/>
  <c r="BJ1033" i="6"/>
  <c r="AR1037" i="6"/>
  <c r="AV1036" i="6"/>
  <c r="AY1036" i="6"/>
  <c r="AX1036" i="6"/>
  <c r="AW1036" i="6"/>
  <c r="AV1037" i="6" l="1"/>
  <c r="AW1037" i="6"/>
  <c r="AR1038" i="6"/>
  <c r="AY1037" i="6"/>
  <c r="AX1037" i="6"/>
  <c r="AZ1037" i="6" s="1"/>
  <c r="BA1037" i="6" s="1"/>
  <c r="AZ1036" i="6"/>
  <c r="BA1036" i="6" s="1"/>
  <c r="BB1035" i="6"/>
  <c r="BD1035" i="6"/>
  <c r="BE1035" i="6" s="1"/>
  <c r="BF1035" i="6"/>
  <c r="BG1035" i="6" s="1"/>
  <c r="BC1035" i="6" l="1"/>
  <c r="BJ1035" i="6"/>
  <c r="BD1036" i="6"/>
  <c r="BE1036" i="6" s="1"/>
  <c r="BF1036" i="6"/>
  <c r="BG1036" i="6" s="1"/>
  <c r="BB1036" i="6"/>
  <c r="AR1039" i="6"/>
  <c r="AV1038" i="6"/>
  <c r="AW1038" i="6"/>
  <c r="AX1038" i="6"/>
  <c r="AY1038" i="6"/>
  <c r="BB1037" i="6"/>
  <c r="BD1037" i="6"/>
  <c r="BE1037" i="6" s="1"/>
  <c r="BF1037" i="6"/>
  <c r="BG1037" i="6" s="1"/>
  <c r="AR1040" i="6" l="1"/>
  <c r="AW1039" i="6"/>
  <c r="AY1039" i="6"/>
  <c r="AX1039" i="6"/>
  <c r="AV1039" i="6"/>
  <c r="BC1036" i="6"/>
  <c r="BJ1036" i="6"/>
  <c r="BC1037" i="6"/>
  <c r="BJ1037" i="6"/>
  <c r="AZ1038" i="6"/>
  <c r="BA1038" i="6" s="1"/>
  <c r="AZ1039" i="6" l="1"/>
  <c r="BA1039" i="6" s="1"/>
  <c r="BD1039" i="6" s="1"/>
  <c r="BE1039" i="6" s="1"/>
  <c r="BD1038" i="6"/>
  <c r="BE1038" i="6" s="1"/>
  <c r="BB1038" i="6"/>
  <c r="BF1038" i="6"/>
  <c r="BG1038" i="6" s="1"/>
  <c r="AW1040" i="6"/>
  <c r="AR1041" i="6"/>
  <c r="AX1040" i="6"/>
  <c r="AV1040" i="6"/>
  <c r="AY1040" i="6"/>
  <c r="BF1039" i="6" l="1"/>
  <c r="BG1039" i="6" s="1"/>
  <c r="BB1039" i="6"/>
  <c r="BC1039" i="6" s="1"/>
  <c r="AV1041" i="6"/>
  <c r="AW1041" i="6"/>
  <c r="AX1041" i="6"/>
  <c r="AR1042" i="6"/>
  <c r="AY1041" i="6"/>
  <c r="BJ1038" i="6"/>
  <c r="BC1038" i="6"/>
  <c r="BJ1039" i="6"/>
  <c r="AZ1040" i="6"/>
  <c r="BA1040" i="6" s="1"/>
  <c r="AX1042" i="6" l="1"/>
  <c r="AY1042" i="6"/>
  <c r="AR1043" i="6"/>
  <c r="AV1042" i="6"/>
  <c r="AW1042" i="6"/>
  <c r="AZ1041" i="6"/>
  <c r="BA1041" i="6" s="1"/>
  <c r="BD1040" i="6"/>
  <c r="BE1040" i="6" s="1"/>
  <c r="BB1040" i="6"/>
  <c r="BF1040" i="6"/>
  <c r="BG1040" i="6" s="1"/>
  <c r="BC1040" i="6" l="1"/>
  <c r="BJ1040" i="6"/>
  <c r="BB1041" i="6"/>
  <c r="BD1041" i="6"/>
  <c r="BE1041" i="6" s="1"/>
  <c r="BF1041" i="6"/>
  <c r="BG1041" i="6" s="1"/>
  <c r="AR1044" i="6"/>
  <c r="AV1043" i="6"/>
  <c r="AX1043" i="6"/>
  <c r="AZ1043" i="6" s="1"/>
  <c r="BA1043" i="6" s="1"/>
  <c r="AY1043" i="6"/>
  <c r="AW1043" i="6"/>
  <c r="AZ1042" i="6"/>
  <c r="BA1042" i="6" s="1"/>
  <c r="BD1043" i="6" l="1"/>
  <c r="BE1043" i="6" s="1"/>
  <c r="BB1043" i="6"/>
  <c r="BF1043" i="6"/>
  <c r="BG1043" i="6" s="1"/>
  <c r="BD1042" i="6"/>
  <c r="BE1042" i="6" s="1"/>
  <c r="BF1042" i="6"/>
  <c r="BG1042" i="6" s="1"/>
  <c r="BB1042" i="6"/>
  <c r="BC1041" i="6"/>
  <c r="BJ1041" i="6"/>
  <c r="AX1044" i="6"/>
  <c r="AY1044" i="6"/>
  <c r="AW1044" i="6"/>
  <c r="AR1045" i="6"/>
  <c r="AV1044" i="6"/>
  <c r="BJ1042" i="6" l="1"/>
  <c r="BC1042" i="6"/>
  <c r="AX1045" i="6"/>
  <c r="AR1046" i="6"/>
  <c r="AV1045" i="6"/>
  <c r="AY1045" i="6"/>
  <c r="AW1045" i="6"/>
  <c r="BC1043" i="6"/>
  <c r="BJ1043" i="6"/>
  <c r="AZ1044" i="6"/>
  <c r="BA1044" i="6" s="1"/>
  <c r="AZ1045" i="6" l="1"/>
  <c r="BA1045" i="6" s="1"/>
  <c r="AR1047" i="6"/>
  <c r="AW1046" i="6"/>
  <c r="AX1046" i="6"/>
  <c r="AY1046" i="6"/>
  <c r="AV1046" i="6"/>
  <c r="BD1044" i="6"/>
  <c r="BE1044" i="6" s="1"/>
  <c r="BB1044" i="6"/>
  <c r="BF1044" i="6"/>
  <c r="BG1044" i="6" s="1"/>
  <c r="BJ1044" i="6" l="1"/>
  <c r="BC1044" i="6"/>
  <c r="AZ1046" i="6"/>
  <c r="BA1046" i="6" s="1"/>
  <c r="AW1047" i="6"/>
  <c r="AX1047" i="6"/>
  <c r="AR1048" i="6"/>
  <c r="AV1047" i="6"/>
  <c r="AY1047" i="6"/>
  <c r="BB1045" i="6"/>
  <c r="BF1045" i="6"/>
  <c r="BG1045" i="6" s="1"/>
  <c r="BD1045" i="6"/>
  <c r="BE1045" i="6" s="1"/>
  <c r="AY1048" i="6" l="1"/>
  <c r="AW1048" i="6"/>
  <c r="AR1049" i="6"/>
  <c r="AV1048" i="6"/>
  <c r="AX1048" i="6"/>
  <c r="BB1046" i="6"/>
  <c r="BD1046" i="6"/>
  <c r="BE1046" i="6" s="1"/>
  <c r="BF1046" i="6"/>
  <c r="BG1046" i="6" s="1"/>
  <c r="AZ1047" i="6"/>
  <c r="BA1047" i="6" s="1"/>
  <c r="BJ1045" i="6"/>
  <c r="BC1045" i="6"/>
  <c r="AZ1048" i="6" l="1"/>
  <c r="BA1048" i="6" s="1"/>
  <c r="BF1048" i="6" s="1"/>
  <c r="BG1048" i="6" s="1"/>
  <c r="AY1049" i="6"/>
  <c r="AW1049" i="6"/>
  <c r="AX1049" i="6"/>
  <c r="AZ1049" i="6" s="1"/>
  <c r="BA1049" i="6" s="1"/>
  <c r="AV1049" i="6"/>
  <c r="AR1050" i="6"/>
  <c r="BC1046" i="6"/>
  <c r="BJ1046" i="6"/>
  <c r="BD1047" i="6"/>
  <c r="BE1047" i="6" s="1"/>
  <c r="BF1047" i="6"/>
  <c r="BG1047" i="6" s="1"/>
  <c r="BB1047" i="6"/>
  <c r="BB1048" i="6" l="1"/>
  <c r="BJ1048" i="6" s="1"/>
  <c r="BD1048" i="6"/>
  <c r="BE1048" i="6" s="1"/>
  <c r="AV1050" i="6"/>
  <c r="AX1050" i="6"/>
  <c r="AR1051" i="6"/>
  <c r="AY1050" i="6"/>
  <c r="AW1050" i="6"/>
  <c r="BJ1047" i="6"/>
  <c r="BC1047" i="6"/>
  <c r="BB1049" i="6"/>
  <c r="BF1049" i="6"/>
  <c r="BG1049" i="6" s="1"/>
  <c r="BD1049" i="6"/>
  <c r="BE1049" i="6" s="1"/>
  <c r="BC1048" i="6" l="1"/>
  <c r="AZ1050" i="6"/>
  <c r="BA1050" i="6" s="1"/>
  <c r="BF1050" i="6" s="1"/>
  <c r="BG1050" i="6" s="1"/>
  <c r="BC1049" i="6"/>
  <c r="BJ1049" i="6"/>
  <c r="AY1051" i="6"/>
  <c r="AR1052" i="6"/>
  <c r="AV1051" i="6"/>
  <c r="AX1051" i="6"/>
  <c r="AZ1051" i="6" s="1"/>
  <c r="BA1051" i="6" s="1"/>
  <c r="AW1051" i="6"/>
  <c r="BB1050" i="6" l="1"/>
  <c r="BC1050" i="6" s="1"/>
  <c r="BD1050" i="6"/>
  <c r="BE1050" i="6" s="1"/>
  <c r="AR1053" i="6"/>
  <c r="AW1052" i="6"/>
  <c r="AV1052" i="6"/>
  <c r="AX1052" i="6"/>
  <c r="AY1052" i="6"/>
  <c r="BB1051" i="6"/>
  <c r="BF1051" i="6"/>
  <c r="BG1051" i="6" s="1"/>
  <c r="BD1051" i="6"/>
  <c r="BE1051" i="6" s="1"/>
  <c r="BJ1050" i="6" l="1"/>
  <c r="AZ1052" i="6"/>
  <c r="BA1052" i="6" s="1"/>
  <c r="BF1052" i="6" s="1"/>
  <c r="BG1052" i="6" s="1"/>
  <c r="BC1051" i="6"/>
  <c r="BJ1051" i="6"/>
  <c r="AX1053" i="6"/>
  <c r="AR1054" i="6"/>
  <c r="AY1053" i="6"/>
  <c r="AV1053" i="6"/>
  <c r="AW1053" i="6"/>
  <c r="BD1052" i="6" l="1"/>
  <c r="BE1052" i="6" s="1"/>
  <c r="BB1052" i="6"/>
  <c r="BJ1052" i="6" s="1"/>
  <c r="AX1054" i="6"/>
  <c r="AY1054" i="6"/>
  <c r="AV1054" i="6"/>
  <c r="AR1055" i="6"/>
  <c r="AW1054" i="6"/>
  <c r="AZ1053" i="6"/>
  <c r="BA1053" i="6" s="1"/>
  <c r="BC1052" i="6" l="1"/>
  <c r="BD1053" i="6"/>
  <c r="BE1053" i="6" s="1"/>
  <c r="BF1053" i="6"/>
  <c r="BG1053" i="6" s="1"/>
  <c r="BB1053" i="6"/>
  <c r="AX1055" i="6"/>
  <c r="AV1055" i="6"/>
  <c r="AR1056" i="6"/>
  <c r="AW1055" i="6"/>
  <c r="AY1055" i="6"/>
  <c r="AZ1054" i="6"/>
  <c r="BA1054" i="6" s="1"/>
  <c r="AZ1055" i="6" l="1"/>
  <c r="BA1055" i="6" s="1"/>
  <c r="BJ1053" i="6"/>
  <c r="BC1053" i="6"/>
  <c r="AY1056" i="6"/>
  <c r="AV1056" i="6"/>
  <c r="AW1056" i="6"/>
  <c r="AR1057" i="6"/>
  <c r="AX1056" i="6"/>
  <c r="AZ1056" i="6" s="1"/>
  <c r="BA1056" i="6" s="1"/>
  <c r="BD1054" i="6"/>
  <c r="BE1054" i="6" s="1"/>
  <c r="BB1054" i="6"/>
  <c r="BF1054" i="6"/>
  <c r="BG1054" i="6" s="1"/>
  <c r="BF1055" i="6" l="1"/>
  <c r="BG1055" i="6" s="1"/>
  <c r="BB1055" i="6"/>
  <c r="BD1055" i="6"/>
  <c r="BE1055" i="6" s="1"/>
  <c r="BB1056" i="6"/>
  <c r="BF1056" i="6"/>
  <c r="BG1056" i="6" s="1"/>
  <c r="BD1056" i="6"/>
  <c r="BE1056" i="6" s="1"/>
  <c r="AY1057" i="6"/>
  <c r="AV1057" i="6"/>
  <c r="AW1057" i="6"/>
  <c r="AR1058" i="6"/>
  <c r="AX1057" i="6"/>
  <c r="BJ1054" i="6"/>
  <c r="BC1054" i="6"/>
  <c r="BC1056" i="6" l="1"/>
  <c r="BJ1056" i="6"/>
  <c r="AZ1057" i="6"/>
  <c r="BA1057" i="6" s="1"/>
  <c r="AY1058" i="6"/>
  <c r="AR1059" i="6"/>
  <c r="AW1058" i="6"/>
  <c r="AX1058" i="6"/>
  <c r="AZ1058" i="6" s="1"/>
  <c r="BA1058" i="6" s="1"/>
  <c r="AV1058" i="6"/>
  <c r="BC1055" i="6"/>
  <c r="BJ1055" i="6"/>
  <c r="BD1058" i="6" l="1"/>
  <c r="BE1058" i="6" s="1"/>
  <c r="BB1058" i="6"/>
  <c r="BF1058" i="6"/>
  <c r="BG1058" i="6" s="1"/>
  <c r="AX1059" i="6"/>
  <c r="AR1060" i="6"/>
  <c r="AV1059" i="6"/>
  <c r="AY1059" i="6"/>
  <c r="AW1059" i="6"/>
  <c r="BB1057" i="6"/>
  <c r="BF1057" i="6"/>
  <c r="BG1057" i="6" s="1"/>
  <c r="BD1057" i="6"/>
  <c r="BE1057" i="6" s="1"/>
  <c r="AZ1059" i="6" l="1"/>
  <c r="BA1059" i="6" s="1"/>
  <c r="AR1061" i="6"/>
  <c r="AX1060" i="6"/>
  <c r="AV1060" i="6"/>
  <c r="AW1060" i="6"/>
  <c r="AY1060" i="6"/>
  <c r="BC1058" i="6"/>
  <c r="BJ1058" i="6"/>
  <c r="BC1057" i="6"/>
  <c r="BJ1057" i="6"/>
  <c r="AZ1060" i="6" l="1"/>
  <c r="BA1060" i="6" s="1"/>
  <c r="AY1061" i="6"/>
  <c r="AW1061" i="6"/>
  <c r="AR1062" i="6"/>
  <c r="AV1061" i="6"/>
  <c r="AX1061" i="6"/>
  <c r="AZ1061" i="6" s="1"/>
  <c r="BA1061" i="6" s="1"/>
  <c r="BF1059" i="6"/>
  <c r="BG1059" i="6" s="1"/>
  <c r="BB1059" i="6"/>
  <c r="BD1059" i="6"/>
  <c r="BE1059" i="6" s="1"/>
  <c r="BB1061" i="6" l="1"/>
  <c r="BF1061" i="6"/>
  <c r="BG1061" i="6" s="1"/>
  <c r="BD1061" i="6"/>
  <c r="BE1061" i="6" s="1"/>
  <c r="AY1062" i="6"/>
  <c r="AV1062" i="6"/>
  <c r="AW1062" i="6"/>
  <c r="AX1062" i="6"/>
  <c r="AZ1062" i="6" s="1"/>
  <c r="BA1062" i="6" s="1"/>
  <c r="AR1063" i="6"/>
  <c r="BC1059" i="6"/>
  <c r="BJ1059" i="6"/>
  <c r="BB1060" i="6"/>
  <c r="BD1060" i="6"/>
  <c r="BE1060" i="6" s="1"/>
  <c r="BF1060" i="6"/>
  <c r="BG1060" i="6" s="1"/>
  <c r="BB1062" i="6" l="1"/>
  <c r="BD1062" i="6"/>
  <c r="BE1062" i="6" s="1"/>
  <c r="BF1062" i="6"/>
  <c r="BG1062" i="6" s="1"/>
  <c r="AW1063" i="6"/>
  <c r="AX1063" i="6"/>
  <c r="AY1063" i="6"/>
  <c r="AR1064" i="6"/>
  <c r="AV1063" i="6"/>
  <c r="BJ1060" i="6"/>
  <c r="BC1060" i="6"/>
  <c r="BC1061" i="6"/>
  <c r="BJ1061" i="6"/>
  <c r="AY1064" i="6" l="1"/>
  <c r="AR1065" i="6"/>
  <c r="AX1064" i="6"/>
  <c r="AW1064" i="6"/>
  <c r="AV1064" i="6"/>
  <c r="AZ1063" i="6"/>
  <c r="BA1063" i="6" s="1"/>
  <c r="BC1062" i="6"/>
  <c r="BJ1062" i="6"/>
  <c r="AZ1064" i="6" l="1"/>
  <c r="BA1064" i="6" s="1"/>
  <c r="BF1064" i="6" s="1"/>
  <c r="BG1064" i="6" s="1"/>
  <c r="BD1063" i="6"/>
  <c r="BE1063" i="6" s="1"/>
  <c r="BB1063" i="6"/>
  <c r="BF1063" i="6"/>
  <c r="BG1063" i="6" s="1"/>
  <c r="AX1065" i="6"/>
  <c r="AV1065" i="6"/>
  <c r="AY1065" i="6"/>
  <c r="AW1065" i="6"/>
  <c r="AR1066" i="6"/>
  <c r="AZ1065" i="6" l="1"/>
  <c r="BA1065" i="6" s="1"/>
  <c r="BB1065" i="6" s="1"/>
  <c r="BB1064" i="6"/>
  <c r="BJ1064" i="6" s="1"/>
  <c r="BD1064" i="6"/>
  <c r="BE1064" i="6" s="1"/>
  <c r="BC1063" i="6"/>
  <c r="BJ1063" i="6"/>
  <c r="AX1066" i="6"/>
  <c r="AW1066" i="6"/>
  <c r="AR1067" i="6"/>
  <c r="AV1066" i="6"/>
  <c r="AY1066" i="6"/>
  <c r="BD1065" i="6" l="1"/>
  <c r="BE1065" i="6" s="1"/>
  <c r="BF1065" i="6"/>
  <c r="BG1065" i="6" s="1"/>
  <c r="AZ1066" i="6"/>
  <c r="BA1066" i="6" s="1"/>
  <c r="BF1066" i="6" s="1"/>
  <c r="BG1066" i="6" s="1"/>
  <c r="BC1064" i="6"/>
  <c r="AR1068" i="6"/>
  <c r="AX1067" i="6"/>
  <c r="AV1067" i="6"/>
  <c r="AW1067" i="6"/>
  <c r="AY1067" i="6"/>
  <c r="BC1065" i="6"/>
  <c r="BJ1065" i="6"/>
  <c r="BD1066" i="6" l="1"/>
  <c r="BE1066" i="6" s="1"/>
  <c r="BB1066" i="6"/>
  <c r="BC1066" i="6" s="1"/>
  <c r="AZ1067" i="6"/>
  <c r="BA1067" i="6" s="1"/>
  <c r="AV1068" i="6"/>
  <c r="AX1068" i="6"/>
  <c r="AY1068" i="6"/>
  <c r="AW1068" i="6"/>
  <c r="AR1069" i="6"/>
  <c r="BJ1066" i="6" l="1"/>
  <c r="AV1069" i="6"/>
  <c r="AW1069" i="6"/>
  <c r="AY1069" i="6"/>
  <c r="AX1069" i="6"/>
  <c r="AR1070" i="6"/>
  <c r="AZ1068" i="6"/>
  <c r="BA1068" i="6" s="1"/>
  <c r="BD1067" i="6"/>
  <c r="BE1067" i="6" s="1"/>
  <c r="BB1067" i="6"/>
  <c r="BF1067" i="6"/>
  <c r="BG1067" i="6" s="1"/>
  <c r="AZ1069" i="6" l="1"/>
  <c r="BA1069" i="6" s="1"/>
  <c r="BB1069" i="6" s="1"/>
  <c r="BJ1067" i="6"/>
  <c r="BC1067" i="6"/>
  <c r="BF1068" i="6"/>
  <c r="BG1068" i="6" s="1"/>
  <c r="BD1068" i="6"/>
  <c r="BE1068" i="6" s="1"/>
  <c r="BB1068" i="6"/>
  <c r="AV1070" i="6"/>
  <c r="AR1071" i="6"/>
  <c r="AW1070" i="6"/>
  <c r="AX1070" i="6"/>
  <c r="AY1070" i="6"/>
  <c r="BF1069" i="6" l="1"/>
  <c r="BG1069" i="6" s="1"/>
  <c r="BD1069" i="6"/>
  <c r="BE1069" i="6" s="1"/>
  <c r="BC1068" i="6"/>
  <c r="BJ1068" i="6"/>
  <c r="AZ1070" i="6"/>
  <c r="BA1070" i="6" s="1"/>
  <c r="BC1069" i="6"/>
  <c r="BJ1069" i="6"/>
  <c r="AY1071" i="6"/>
  <c r="AR1072" i="6"/>
  <c r="AW1071" i="6"/>
  <c r="AX1071" i="6"/>
  <c r="AV1071" i="6"/>
  <c r="AY1072" i="6" l="1"/>
  <c r="AW1072" i="6"/>
  <c r="AR1073" i="6"/>
  <c r="AX1072" i="6"/>
  <c r="AV1072" i="6"/>
  <c r="BD1070" i="6"/>
  <c r="BE1070" i="6" s="1"/>
  <c r="BB1070" i="6"/>
  <c r="BF1070" i="6"/>
  <c r="BG1070" i="6" s="1"/>
  <c r="AZ1071" i="6"/>
  <c r="BA1071" i="6" s="1"/>
  <c r="AZ1072" i="6" l="1"/>
  <c r="BA1072" i="6" s="1"/>
  <c r="BB1072" i="6" s="1"/>
  <c r="BJ1070" i="6"/>
  <c r="BC1070" i="6"/>
  <c r="AW1073" i="6"/>
  <c r="AX1073" i="6"/>
  <c r="AY1073" i="6"/>
  <c r="AR1074" i="6"/>
  <c r="AV1073" i="6"/>
  <c r="BF1071" i="6"/>
  <c r="BG1071" i="6" s="1"/>
  <c r="BB1071" i="6"/>
  <c r="BD1071" i="6"/>
  <c r="BE1071" i="6" s="1"/>
  <c r="BF1072" i="6" l="1"/>
  <c r="BG1072" i="6" s="1"/>
  <c r="BD1072" i="6"/>
  <c r="BE1072" i="6" s="1"/>
  <c r="AZ1073" i="6"/>
  <c r="BA1073" i="6" s="1"/>
  <c r="BC1072" i="6"/>
  <c r="BJ1072" i="6"/>
  <c r="BJ1071" i="6"/>
  <c r="BC1071" i="6"/>
  <c r="AR1075" i="6"/>
  <c r="AW1074" i="6"/>
  <c r="AY1074" i="6"/>
  <c r="AV1074" i="6"/>
  <c r="AX1074" i="6"/>
  <c r="AV1075" i="6" l="1"/>
  <c r="AY1075" i="6"/>
  <c r="AX1075" i="6"/>
  <c r="AR1076" i="6"/>
  <c r="AW1075" i="6"/>
  <c r="AZ1074" i="6"/>
  <c r="BA1074" i="6" s="1"/>
  <c r="BD1073" i="6"/>
  <c r="BE1073" i="6" s="1"/>
  <c r="BF1073" i="6"/>
  <c r="BG1073" i="6" s="1"/>
  <c r="BB1073" i="6"/>
  <c r="BF1074" i="6" l="1"/>
  <c r="BG1074" i="6" s="1"/>
  <c r="BB1074" i="6"/>
  <c r="BD1074" i="6"/>
  <c r="BE1074" i="6" s="1"/>
  <c r="AZ1075" i="6"/>
  <c r="BA1075" i="6" s="1"/>
  <c r="AW1076" i="6"/>
  <c r="AR1077" i="6"/>
  <c r="AV1076" i="6"/>
  <c r="AX1076" i="6"/>
  <c r="AY1076" i="6"/>
  <c r="BC1073" i="6"/>
  <c r="BJ1073" i="6"/>
  <c r="AZ1076" i="6" l="1"/>
  <c r="BA1076" i="6" s="1"/>
  <c r="BF1076" i="6" s="1"/>
  <c r="BG1076" i="6" s="1"/>
  <c r="AY1077" i="6"/>
  <c r="AW1077" i="6"/>
  <c r="AX1077" i="6"/>
  <c r="AZ1077" i="6" s="1"/>
  <c r="BA1077" i="6" s="1"/>
  <c r="AR1078" i="6"/>
  <c r="AV1077" i="6"/>
  <c r="BF1075" i="6"/>
  <c r="BG1075" i="6" s="1"/>
  <c r="BD1075" i="6"/>
  <c r="BE1075" i="6" s="1"/>
  <c r="BB1075" i="6"/>
  <c r="BC1074" i="6"/>
  <c r="BJ1074" i="6"/>
  <c r="BD1076" i="6" l="1"/>
  <c r="BE1076" i="6" s="1"/>
  <c r="BB1076" i="6"/>
  <c r="BJ1076" i="6" s="1"/>
  <c r="BC1075" i="6"/>
  <c r="BJ1075" i="6"/>
  <c r="BB1077" i="6"/>
  <c r="BD1077" i="6"/>
  <c r="BE1077" i="6" s="1"/>
  <c r="BF1077" i="6"/>
  <c r="BG1077" i="6" s="1"/>
  <c r="AR1079" i="6"/>
  <c r="AY1078" i="6"/>
  <c r="AV1078" i="6"/>
  <c r="AW1078" i="6"/>
  <c r="AX1078" i="6"/>
  <c r="AZ1078" i="6" l="1"/>
  <c r="BA1078" i="6" s="1"/>
  <c r="BB1078" i="6" s="1"/>
  <c r="BC1076" i="6"/>
  <c r="AY1079" i="6"/>
  <c r="AR1080" i="6"/>
  <c r="AV1079" i="6"/>
  <c r="AW1079" i="6"/>
  <c r="AX1079" i="6"/>
  <c r="BC1077" i="6"/>
  <c r="BJ1077" i="6"/>
  <c r="BD1078" i="6" l="1"/>
  <c r="BE1078" i="6" s="1"/>
  <c r="BF1078" i="6"/>
  <c r="BG1078" i="6" s="1"/>
  <c r="AZ1079" i="6"/>
  <c r="BA1079" i="6" s="1"/>
  <c r="BF1079" i="6" s="1"/>
  <c r="BG1079" i="6" s="1"/>
  <c r="AR1081" i="6"/>
  <c r="AV1080" i="6"/>
  <c r="AX1080" i="6"/>
  <c r="AY1080" i="6"/>
  <c r="AW1080" i="6"/>
  <c r="BC1078" i="6"/>
  <c r="BJ1078" i="6"/>
  <c r="BD1079" i="6" l="1"/>
  <c r="BE1079" i="6" s="1"/>
  <c r="BB1079" i="6"/>
  <c r="BC1079" i="6" s="1"/>
  <c r="AZ1080" i="6"/>
  <c r="BA1080" i="6" s="1"/>
  <c r="BF1080" i="6" s="1"/>
  <c r="BG1080" i="6" s="1"/>
  <c r="AV1081" i="6"/>
  <c r="AR1082" i="6"/>
  <c r="AY1081" i="6"/>
  <c r="AX1081" i="6"/>
  <c r="AZ1081" i="6" s="1"/>
  <c r="BA1081" i="6" s="1"/>
  <c r="AW1081" i="6"/>
  <c r="BJ1079" i="6" l="1"/>
  <c r="BB1080" i="6"/>
  <c r="BJ1080" i="6" s="1"/>
  <c r="BD1080" i="6"/>
  <c r="BE1080" i="6" s="1"/>
  <c r="BF1081" i="6"/>
  <c r="BG1081" i="6" s="1"/>
  <c r="BB1081" i="6"/>
  <c r="BD1081" i="6"/>
  <c r="BE1081" i="6" s="1"/>
  <c r="AX1082" i="6"/>
  <c r="AZ1082" i="6" s="1"/>
  <c r="BA1082" i="6" s="1"/>
  <c r="AW1082" i="6"/>
  <c r="AV1082" i="6"/>
  <c r="AR1083" i="6"/>
  <c r="AY1082" i="6"/>
  <c r="BC1080" i="6" l="1"/>
  <c r="BD1082" i="6"/>
  <c r="BE1082" i="6" s="1"/>
  <c r="BF1082" i="6"/>
  <c r="BG1082" i="6" s="1"/>
  <c r="BB1082" i="6"/>
  <c r="BC1081" i="6"/>
  <c r="BJ1081" i="6"/>
  <c r="AR1084" i="6"/>
  <c r="AX1083" i="6"/>
  <c r="AW1083" i="6"/>
  <c r="AV1083" i="6"/>
  <c r="AY1083" i="6"/>
  <c r="AZ1083" i="6" l="1"/>
  <c r="BA1083" i="6" s="1"/>
  <c r="BD1083" i="6" s="1"/>
  <c r="BE1083" i="6" s="1"/>
  <c r="AX1084" i="6"/>
  <c r="AY1084" i="6"/>
  <c r="AR1085" i="6"/>
  <c r="AW1084" i="6"/>
  <c r="AV1084" i="6"/>
  <c r="BC1082" i="6"/>
  <c r="BJ1082" i="6"/>
  <c r="BB1083" i="6" l="1"/>
  <c r="BJ1083" i="6" s="1"/>
  <c r="BF1083" i="6"/>
  <c r="BG1083" i="6" s="1"/>
  <c r="AY1085" i="6"/>
  <c r="AV1085" i="6"/>
  <c r="AW1085" i="6"/>
  <c r="AR1086" i="6"/>
  <c r="AX1085" i="6"/>
  <c r="AZ1084" i="6"/>
  <c r="BA1084" i="6" s="1"/>
  <c r="BC1083" i="6" l="1"/>
  <c r="AZ1085" i="6"/>
  <c r="BA1085" i="6" s="1"/>
  <c r="BF1085" i="6" s="1"/>
  <c r="BG1085" i="6" s="1"/>
  <c r="BD1084" i="6"/>
  <c r="BE1084" i="6" s="1"/>
  <c r="BF1084" i="6"/>
  <c r="BG1084" i="6" s="1"/>
  <c r="BB1084" i="6"/>
  <c r="AX1086" i="6"/>
  <c r="AY1086" i="6"/>
  <c r="AR1087" i="6"/>
  <c r="AW1086" i="6"/>
  <c r="AV1086" i="6"/>
  <c r="BD1085" i="6" l="1"/>
  <c r="BE1085" i="6" s="1"/>
  <c r="BB1085" i="6"/>
  <c r="AZ1086" i="6"/>
  <c r="BA1086" i="6" s="1"/>
  <c r="BJ1085" i="6"/>
  <c r="BC1085" i="6"/>
  <c r="BC1084" i="6"/>
  <c r="BJ1084" i="6"/>
  <c r="AW1087" i="6"/>
  <c r="AR1088" i="6"/>
  <c r="AY1087" i="6"/>
  <c r="AX1087" i="6"/>
  <c r="AV1087" i="6"/>
  <c r="AY1088" i="6" l="1"/>
  <c r="AW1088" i="6"/>
  <c r="AX1088" i="6"/>
  <c r="AV1088" i="6"/>
  <c r="AR1089" i="6"/>
  <c r="AZ1087" i="6"/>
  <c r="BA1087" i="6" s="1"/>
  <c r="BD1086" i="6"/>
  <c r="BE1086" i="6" s="1"/>
  <c r="BB1086" i="6"/>
  <c r="BF1086" i="6"/>
  <c r="BG1086" i="6" s="1"/>
  <c r="AZ1088" i="6" l="1"/>
  <c r="BA1088" i="6" s="1"/>
  <c r="BB1088" i="6" s="1"/>
  <c r="BJ1086" i="6"/>
  <c r="BC1086" i="6"/>
  <c r="BF1087" i="6"/>
  <c r="BG1087" i="6" s="1"/>
  <c r="BB1087" i="6"/>
  <c r="BD1087" i="6"/>
  <c r="BE1087" i="6" s="1"/>
  <c r="AW1089" i="6"/>
  <c r="AX1089" i="6"/>
  <c r="AY1089" i="6"/>
  <c r="AR1090" i="6"/>
  <c r="AV1089" i="6"/>
  <c r="BF1088" i="6" l="1"/>
  <c r="BG1088" i="6" s="1"/>
  <c r="BD1088" i="6"/>
  <c r="BE1088" i="6" s="1"/>
  <c r="AZ1089" i="6"/>
  <c r="BA1089" i="6" s="1"/>
  <c r="BB1089" i="6" s="1"/>
  <c r="BJ1087" i="6"/>
  <c r="BC1087" i="6"/>
  <c r="AW1090" i="6"/>
  <c r="AR1091" i="6"/>
  <c r="AX1090" i="6"/>
  <c r="AV1090" i="6"/>
  <c r="AY1090" i="6"/>
  <c r="BJ1088" i="6"/>
  <c r="BC1088" i="6"/>
  <c r="BF1089" i="6" l="1"/>
  <c r="BG1089" i="6" s="1"/>
  <c r="BD1089" i="6"/>
  <c r="BE1089" i="6" s="1"/>
  <c r="AZ1090" i="6"/>
  <c r="BA1090" i="6" s="1"/>
  <c r="BF1090" i="6" s="1"/>
  <c r="BG1090" i="6" s="1"/>
  <c r="BC1089" i="6"/>
  <c r="BJ1089" i="6"/>
  <c r="AX1091" i="6"/>
  <c r="AY1091" i="6"/>
  <c r="AV1091" i="6"/>
  <c r="AR1092" i="6"/>
  <c r="AW1091" i="6"/>
  <c r="BB1090" i="6" l="1"/>
  <c r="BJ1090" i="6" s="1"/>
  <c r="BD1090" i="6"/>
  <c r="BE1090" i="6" s="1"/>
  <c r="AZ1091" i="6"/>
  <c r="BA1091" i="6" s="1"/>
  <c r="BF1091" i="6" s="1"/>
  <c r="BG1091" i="6" s="1"/>
  <c r="AV1092" i="6"/>
  <c r="AW1092" i="6"/>
  <c r="AR1093" i="6"/>
  <c r="AX1092" i="6"/>
  <c r="AY1092" i="6"/>
  <c r="BB1091" i="6" l="1"/>
  <c r="BJ1091" i="6" s="1"/>
  <c r="BD1091" i="6"/>
  <c r="BE1091" i="6" s="1"/>
  <c r="BC1090" i="6"/>
  <c r="AX1093" i="6"/>
  <c r="AY1093" i="6"/>
  <c r="AV1093" i="6"/>
  <c r="AR1094" i="6"/>
  <c r="AW1093" i="6"/>
  <c r="BC1091" i="6"/>
  <c r="AZ1092" i="6"/>
  <c r="BA1092" i="6" s="1"/>
  <c r="BB1092" i="6" l="1"/>
  <c r="BD1092" i="6"/>
  <c r="BE1092" i="6" s="1"/>
  <c r="BF1092" i="6"/>
  <c r="BG1092" i="6" s="1"/>
  <c r="AR1095" i="6"/>
  <c r="AX1094" i="6"/>
  <c r="AY1094" i="6"/>
  <c r="AV1094" i="6"/>
  <c r="AW1094" i="6"/>
  <c r="AZ1093" i="6"/>
  <c r="BA1093" i="6" s="1"/>
  <c r="AZ1094" i="6" l="1"/>
  <c r="BA1094" i="6" s="1"/>
  <c r="AY1095" i="6"/>
  <c r="AR1096" i="6"/>
  <c r="AW1095" i="6"/>
  <c r="AV1095" i="6"/>
  <c r="AX1095" i="6"/>
  <c r="AZ1095" i="6" s="1"/>
  <c r="BA1095" i="6" s="1"/>
  <c r="BF1093" i="6"/>
  <c r="BG1093" i="6" s="1"/>
  <c r="BB1093" i="6"/>
  <c r="BD1093" i="6"/>
  <c r="BE1093" i="6" s="1"/>
  <c r="BJ1092" i="6"/>
  <c r="BC1092" i="6"/>
  <c r="BJ1093" i="6" l="1"/>
  <c r="BC1093" i="6"/>
  <c r="BB1095" i="6"/>
  <c r="BD1095" i="6"/>
  <c r="BE1095" i="6" s="1"/>
  <c r="BF1095" i="6"/>
  <c r="BG1095" i="6" s="1"/>
  <c r="AR1097" i="6"/>
  <c r="AY1096" i="6"/>
  <c r="AV1096" i="6"/>
  <c r="AX1096" i="6"/>
  <c r="AW1096" i="6"/>
  <c r="BF1094" i="6"/>
  <c r="BG1094" i="6" s="1"/>
  <c r="BD1094" i="6"/>
  <c r="BE1094" i="6" s="1"/>
  <c r="BB1094" i="6"/>
  <c r="AV1097" i="6" l="1"/>
  <c r="AW1097" i="6"/>
  <c r="AX1097" i="6"/>
  <c r="AY1097" i="6"/>
  <c r="AR1098" i="6"/>
  <c r="BJ1095" i="6"/>
  <c r="BC1095" i="6"/>
  <c r="BC1094" i="6"/>
  <c r="BJ1094" i="6"/>
  <c r="AZ1096" i="6"/>
  <c r="BA1096" i="6" s="1"/>
  <c r="AR1099" i="6" l="1"/>
  <c r="AV1098" i="6"/>
  <c r="AY1098" i="6"/>
  <c r="AX1098" i="6"/>
  <c r="AW1098" i="6"/>
  <c r="AZ1097" i="6"/>
  <c r="BA1097" i="6" s="1"/>
  <c r="BD1096" i="6"/>
  <c r="BE1096" i="6" s="1"/>
  <c r="BB1096" i="6"/>
  <c r="BF1096" i="6"/>
  <c r="BG1096" i="6" s="1"/>
  <c r="AZ1098" i="6" l="1"/>
  <c r="BA1098" i="6" s="1"/>
  <c r="BB1098" i="6" s="1"/>
  <c r="BC1096" i="6"/>
  <c r="BJ1096" i="6"/>
  <c r="BB1097" i="6"/>
  <c r="BF1097" i="6"/>
  <c r="BG1097" i="6" s="1"/>
  <c r="BD1097" i="6"/>
  <c r="BE1097" i="6" s="1"/>
  <c r="AV1099" i="6"/>
  <c r="AY1099" i="6"/>
  <c r="AR1100" i="6"/>
  <c r="AW1099" i="6"/>
  <c r="AX1099" i="6"/>
  <c r="AZ1099" i="6" l="1"/>
  <c r="BA1099" i="6" s="1"/>
  <c r="BD1098" i="6"/>
  <c r="BE1098" i="6" s="1"/>
  <c r="BF1098" i="6"/>
  <c r="BG1098" i="6" s="1"/>
  <c r="BC1097" i="6"/>
  <c r="BJ1097" i="6"/>
  <c r="AR1101" i="6"/>
  <c r="AV1100" i="6"/>
  <c r="AW1100" i="6"/>
  <c r="AX1100" i="6"/>
  <c r="AY1100" i="6"/>
  <c r="BJ1098" i="6"/>
  <c r="BC1098" i="6"/>
  <c r="BD1099" i="6"/>
  <c r="BE1099" i="6" s="1"/>
  <c r="BF1099" i="6"/>
  <c r="BG1099" i="6" s="1"/>
  <c r="BB1099" i="6"/>
  <c r="AZ1100" i="6" l="1"/>
  <c r="BA1100" i="6" s="1"/>
  <c r="BD1100" i="6" s="1"/>
  <c r="BE1100" i="6" s="1"/>
  <c r="BC1099" i="6"/>
  <c r="BJ1099" i="6"/>
  <c r="AY1101" i="6"/>
  <c r="AX1101" i="6"/>
  <c r="AZ1101" i="6" s="1"/>
  <c r="BA1101" i="6" s="1"/>
  <c r="AV1101" i="6"/>
  <c r="AR1102" i="6"/>
  <c r="AW1101" i="6"/>
  <c r="BF1100" i="6" l="1"/>
  <c r="BG1100" i="6" s="1"/>
  <c r="BB1100" i="6"/>
  <c r="BD1101" i="6"/>
  <c r="BE1101" i="6" s="1"/>
  <c r="BB1101" i="6"/>
  <c r="BF1101" i="6"/>
  <c r="BG1101" i="6" s="1"/>
  <c r="BJ1100" i="6"/>
  <c r="BC1100" i="6"/>
  <c r="AR1103" i="6"/>
  <c r="AX1102" i="6"/>
  <c r="AY1102" i="6"/>
  <c r="AW1102" i="6"/>
  <c r="AV1102" i="6"/>
  <c r="AZ1102" i="6" l="1"/>
  <c r="BA1102" i="6" s="1"/>
  <c r="AY1103" i="6"/>
  <c r="AR1104" i="6"/>
  <c r="AX1103" i="6"/>
  <c r="AZ1103" i="6" s="1"/>
  <c r="BA1103" i="6" s="1"/>
  <c r="AW1103" i="6"/>
  <c r="AV1103" i="6"/>
  <c r="BJ1101" i="6"/>
  <c r="BC1101" i="6"/>
  <c r="BB1103" i="6" l="1"/>
  <c r="BD1103" i="6"/>
  <c r="BE1103" i="6" s="1"/>
  <c r="BF1103" i="6"/>
  <c r="BG1103" i="6" s="1"/>
  <c r="AY1104" i="6"/>
  <c r="AR1105" i="6"/>
  <c r="AW1104" i="6"/>
  <c r="AV1104" i="6"/>
  <c r="AX1104" i="6"/>
  <c r="AZ1104" i="6" s="1"/>
  <c r="BA1104" i="6" s="1"/>
  <c r="BB1102" i="6"/>
  <c r="BF1102" i="6"/>
  <c r="BG1102" i="6" s="1"/>
  <c r="BD1102" i="6"/>
  <c r="BE1102" i="6" s="1"/>
  <c r="AW1105" i="6" l="1"/>
  <c r="AX1105" i="6"/>
  <c r="AY1105" i="6"/>
  <c r="AV1105" i="6"/>
  <c r="AR1106" i="6"/>
  <c r="BD1104" i="6"/>
  <c r="BE1104" i="6" s="1"/>
  <c r="BF1104" i="6"/>
  <c r="BG1104" i="6" s="1"/>
  <c r="BB1104" i="6"/>
  <c r="BJ1102" i="6"/>
  <c r="BC1102" i="6"/>
  <c r="BC1103" i="6"/>
  <c r="BJ1103" i="6"/>
  <c r="AZ1105" i="6" l="1"/>
  <c r="BA1105" i="6" s="1"/>
  <c r="BF1105" i="6" s="1"/>
  <c r="BG1105" i="6" s="1"/>
  <c r="BC1104" i="6"/>
  <c r="BJ1104" i="6"/>
  <c r="AR1107" i="6"/>
  <c r="AX1106" i="6"/>
  <c r="AV1106" i="6"/>
  <c r="AY1106" i="6"/>
  <c r="AW1106" i="6"/>
  <c r="BB1105" i="6" l="1"/>
  <c r="BJ1105" i="6" s="1"/>
  <c r="BD1105" i="6"/>
  <c r="BE1105" i="6" s="1"/>
  <c r="AZ1106" i="6"/>
  <c r="BA1106" i="6" s="1"/>
  <c r="AW1107" i="6"/>
  <c r="AX1107" i="6"/>
  <c r="AY1107" i="6"/>
  <c r="AR1108" i="6"/>
  <c r="AV1107" i="6"/>
  <c r="BC1105" i="6" l="1"/>
  <c r="AY1108" i="6"/>
  <c r="AR1109" i="6"/>
  <c r="AX1108" i="6"/>
  <c r="AZ1108" i="6" s="1"/>
  <c r="BA1108" i="6" s="1"/>
  <c r="AV1108" i="6"/>
  <c r="AW1108" i="6"/>
  <c r="BF1106" i="6"/>
  <c r="BG1106" i="6" s="1"/>
  <c r="BD1106" i="6"/>
  <c r="BE1106" i="6" s="1"/>
  <c r="BB1106" i="6"/>
  <c r="AZ1107" i="6"/>
  <c r="BA1107" i="6" s="1"/>
  <c r="BJ1106" i="6" l="1"/>
  <c r="BC1106" i="6"/>
  <c r="BD1108" i="6"/>
  <c r="BE1108" i="6" s="1"/>
  <c r="BF1108" i="6"/>
  <c r="BG1108" i="6" s="1"/>
  <c r="BB1108" i="6"/>
  <c r="AW1109" i="6"/>
  <c r="AR1110" i="6"/>
  <c r="AV1109" i="6"/>
  <c r="AX1109" i="6"/>
  <c r="AY1109" i="6"/>
  <c r="BD1107" i="6"/>
  <c r="BE1107" i="6" s="1"/>
  <c r="BB1107" i="6"/>
  <c r="BF1107" i="6"/>
  <c r="BG1107" i="6" s="1"/>
  <c r="AR1111" i="6" l="1"/>
  <c r="AX1110" i="6"/>
  <c r="AY1110" i="6"/>
  <c r="AV1110" i="6"/>
  <c r="AW1110" i="6"/>
  <c r="BC1107" i="6"/>
  <c r="BJ1107" i="6"/>
  <c r="BC1108" i="6"/>
  <c r="BJ1108" i="6"/>
  <c r="AZ1109" i="6"/>
  <c r="BA1109" i="6" s="1"/>
  <c r="AZ1110" i="6" l="1"/>
  <c r="BA1110" i="6" s="1"/>
  <c r="BB1110" i="6" s="1"/>
  <c r="BF1109" i="6"/>
  <c r="BG1109" i="6" s="1"/>
  <c r="BB1109" i="6"/>
  <c r="BD1109" i="6"/>
  <c r="BE1109" i="6" s="1"/>
  <c r="AX1111" i="6"/>
  <c r="AY1111" i="6"/>
  <c r="AW1111" i="6"/>
  <c r="AR1112" i="6"/>
  <c r="AV1111" i="6"/>
  <c r="BD1110" i="6" l="1"/>
  <c r="BE1110" i="6" s="1"/>
  <c r="BF1110" i="6"/>
  <c r="BG1110" i="6" s="1"/>
  <c r="AZ1111" i="6"/>
  <c r="BA1111" i="6" s="1"/>
  <c r="BJ1110" i="6"/>
  <c r="BC1110" i="6"/>
  <c r="AR1113" i="6"/>
  <c r="AV1112" i="6"/>
  <c r="AW1112" i="6"/>
  <c r="AX1112" i="6"/>
  <c r="AY1112" i="6"/>
  <c r="BC1109" i="6"/>
  <c r="BJ1109" i="6"/>
  <c r="AZ1112" i="6" l="1"/>
  <c r="BA1112" i="6" s="1"/>
  <c r="AW1113" i="6"/>
  <c r="AX1113" i="6"/>
  <c r="AV1113" i="6"/>
  <c r="AR1114" i="6"/>
  <c r="AY1113" i="6"/>
  <c r="BB1111" i="6"/>
  <c r="BD1111" i="6"/>
  <c r="BE1111" i="6" s="1"/>
  <c r="BF1111" i="6"/>
  <c r="BG1111" i="6" s="1"/>
  <c r="BC1111" i="6" l="1"/>
  <c r="BJ1111" i="6"/>
  <c r="AX1114" i="6"/>
  <c r="AV1114" i="6"/>
  <c r="AY1114" i="6"/>
  <c r="AW1114" i="6"/>
  <c r="AR1115" i="6"/>
  <c r="AZ1113" i="6"/>
  <c r="BA1113" i="6" s="1"/>
  <c r="BD1112" i="6"/>
  <c r="BE1112" i="6" s="1"/>
  <c r="BB1112" i="6"/>
  <c r="BF1112" i="6"/>
  <c r="BG1112" i="6" s="1"/>
  <c r="BF1113" i="6" l="1"/>
  <c r="BG1113" i="6" s="1"/>
  <c r="BD1113" i="6"/>
  <c r="BE1113" i="6" s="1"/>
  <c r="BB1113" i="6"/>
  <c r="AV1115" i="6"/>
  <c r="AY1115" i="6"/>
  <c r="AR1116" i="6"/>
  <c r="AW1115" i="6"/>
  <c r="AX1115" i="6"/>
  <c r="AZ1115" i="6" s="1"/>
  <c r="BA1115" i="6" s="1"/>
  <c r="AZ1114" i="6"/>
  <c r="BA1114" i="6" s="1"/>
  <c r="BC1112" i="6"/>
  <c r="BJ1112" i="6"/>
  <c r="BB1115" i="6" l="1"/>
  <c r="BF1115" i="6"/>
  <c r="BG1115" i="6" s="1"/>
  <c r="BD1115" i="6"/>
  <c r="BE1115" i="6" s="1"/>
  <c r="BC1113" i="6"/>
  <c r="BJ1113" i="6"/>
  <c r="AW1116" i="6"/>
  <c r="AX1116" i="6"/>
  <c r="AV1116" i="6"/>
  <c r="AY1116" i="6"/>
  <c r="AR1117" i="6"/>
  <c r="BB1114" i="6"/>
  <c r="BF1114" i="6"/>
  <c r="BG1114" i="6" s="1"/>
  <c r="BD1114" i="6"/>
  <c r="BE1114" i="6" s="1"/>
  <c r="AZ1116" i="6" l="1"/>
  <c r="BA1116" i="6" s="1"/>
  <c r="BD1116" i="6" s="1"/>
  <c r="BE1116" i="6" s="1"/>
  <c r="BC1114" i="6"/>
  <c r="BJ1114" i="6"/>
  <c r="AV1117" i="6"/>
  <c r="AW1117" i="6"/>
  <c r="AY1117" i="6"/>
  <c r="AR1118" i="6"/>
  <c r="AX1117" i="6"/>
  <c r="BC1115" i="6"/>
  <c r="BJ1115" i="6"/>
  <c r="BB1116" i="6" l="1"/>
  <c r="BJ1116" i="6" s="1"/>
  <c r="BF1116" i="6"/>
  <c r="BG1116" i="6" s="1"/>
  <c r="AZ1117" i="6"/>
  <c r="BA1117" i="6" s="1"/>
  <c r="AR1119" i="6"/>
  <c r="AY1118" i="6"/>
  <c r="AW1118" i="6"/>
  <c r="AX1118" i="6"/>
  <c r="AZ1118" i="6" s="1"/>
  <c r="BA1118" i="6" s="1"/>
  <c r="AV1118" i="6"/>
  <c r="BC1116" i="6" l="1"/>
  <c r="BF1118" i="6"/>
  <c r="BG1118" i="6" s="1"/>
  <c r="BB1118" i="6"/>
  <c r="BD1118" i="6"/>
  <c r="BE1118" i="6" s="1"/>
  <c r="BB1117" i="6"/>
  <c r="BD1117" i="6"/>
  <c r="BE1117" i="6" s="1"/>
  <c r="BF1117" i="6"/>
  <c r="BG1117" i="6" s="1"/>
  <c r="AR1120" i="6"/>
  <c r="AY1119" i="6"/>
  <c r="AV1119" i="6"/>
  <c r="AW1119" i="6"/>
  <c r="AX1119" i="6"/>
  <c r="AW1120" i="6" l="1"/>
  <c r="AX1120" i="6"/>
  <c r="AV1120" i="6"/>
  <c r="AY1120" i="6"/>
  <c r="AR1121" i="6"/>
  <c r="BJ1117" i="6"/>
  <c r="BC1117" i="6"/>
  <c r="AZ1119" i="6"/>
  <c r="BA1119" i="6" s="1"/>
  <c r="BC1118" i="6"/>
  <c r="BJ1118" i="6"/>
  <c r="BF1119" i="6" l="1"/>
  <c r="BG1119" i="6" s="1"/>
  <c r="BB1119" i="6"/>
  <c r="BD1119" i="6"/>
  <c r="BE1119" i="6" s="1"/>
  <c r="AX1121" i="6"/>
  <c r="AY1121" i="6"/>
  <c r="AV1121" i="6"/>
  <c r="AW1121" i="6"/>
  <c r="AR1122" i="6"/>
  <c r="AZ1120" i="6"/>
  <c r="BA1120" i="6" s="1"/>
  <c r="AZ1121" i="6" l="1"/>
  <c r="BA1121" i="6" s="1"/>
  <c r="AR1123" i="6"/>
  <c r="AX1122" i="6"/>
  <c r="AV1122" i="6"/>
  <c r="AY1122" i="6"/>
  <c r="AW1122" i="6"/>
  <c r="BC1119" i="6"/>
  <c r="BJ1119" i="6"/>
  <c r="BB1120" i="6"/>
  <c r="BD1120" i="6"/>
  <c r="BE1120" i="6" s="1"/>
  <c r="BF1120" i="6"/>
  <c r="BG1120" i="6" s="1"/>
  <c r="AZ1122" i="6" l="1"/>
  <c r="BA1122" i="6" s="1"/>
  <c r="AW1123" i="6"/>
  <c r="AV1123" i="6"/>
  <c r="AR1124" i="6"/>
  <c r="AX1123" i="6"/>
  <c r="AY1123" i="6"/>
  <c r="BJ1120" i="6"/>
  <c r="BC1120" i="6"/>
  <c r="BB1121" i="6"/>
  <c r="BF1121" i="6"/>
  <c r="BG1121" i="6" s="1"/>
  <c r="BD1121" i="6"/>
  <c r="BE1121" i="6" s="1"/>
  <c r="AZ1123" i="6" l="1"/>
  <c r="BA1123" i="6" s="1"/>
  <c r="BD1123" i="6" s="1"/>
  <c r="BE1123" i="6" s="1"/>
  <c r="AR1125" i="6"/>
  <c r="AV1124" i="6"/>
  <c r="AW1124" i="6"/>
  <c r="AY1124" i="6"/>
  <c r="AX1124" i="6"/>
  <c r="BC1121" i="6"/>
  <c r="BJ1121" i="6"/>
  <c r="BB1122" i="6"/>
  <c r="BF1122" i="6"/>
  <c r="BG1122" i="6" s="1"/>
  <c r="BD1122" i="6"/>
  <c r="BE1122" i="6" s="1"/>
  <c r="BB1123" i="6" l="1"/>
  <c r="BC1123" i="6" s="1"/>
  <c r="BF1123" i="6"/>
  <c r="BG1123" i="6" s="1"/>
  <c r="AZ1124" i="6"/>
  <c r="BA1124" i="6" s="1"/>
  <c r="BF1124" i="6" s="1"/>
  <c r="BG1124" i="6" s="1"/>
  <c r="AR1126" i="6"/>
  <c r="AX1125" i="6"/>
  <c r="AY1125" i="6"/>
  <c r="AV1125" i="6"/>
  <c r="AW1125" i="6"/>
  <c r="BC1122" i="6"/>
  <c r="BJ1122" i="6"/>
  <c r="BJ1123" i="6" l="1"/>
  <c r="BB1124" i="6"/>
  <c r="BD1124" i="6"/>
  <c r="BE1124" i="6" s="1"/>
  <c r="AZ1125" i="6"/>
  <c r="BA1125" i="6" s="1"/>
  <c r="AY1126" i="6"/>
  <c r="AV1126" i="6"/>
  <c r="AW1126" i="6"/>
  <c r="AR1127" i="6"/>
  <c r="AX1126" i="6"/>
  <c r="BC1124" i="6"/>
  <c r="BJ1124" i="6"/>
  <c r="AZ1126" i="6" l="1"/>
  <c r="BA1126" i="6" s="1"/>
  <c r="BB1126" i="6" s="1"/>
  <c r="BD1126" i="6"/>
  <c r="BE1126" i="6" s="1"/>
  <c r="BF1126" i="6"/>
  <c r="BG1126" i="6" s="1"/>
  <c r="AV1127" i="6"/>
  <c r="AX1127" i="6"/>
  <c r="AW1127" i="6"/>
  <c r="AY1127" i="6"/>
  <c r="AR1128" i="6"/>
  <c r="BF1125" i="6"/>
  <c r="BG1125" i="6" s="1"/>
  <c r="BB1125" i="6"/>
  <c r="BD1125" i="6"/>
  <c r="BE1125" i="6" s="1"/>
  <c r="AZ1127" i="6" l="1"/>
  <c r="BA1127" i="6" s="1"/>
  <c r="BF1127" i="6" s="1"/>
  <c r="BG1127" i="6" s="1"/>
  <c r="AV1128" i="6"/>
  <c r="AW1128" i="6"/>
  <c r="AX1128" i="6"/>
  <c r="AY1128" i="6"/>
  <c r="AR1129" i="6"/>
  <c r="BJ1125" i="6"/>
  <c r="BC1125" i="6"/>
  <c r="BJ1126" i="6"/>
  <c r="BC1126" i="6"/>
  <c r="BD1127" i="6" l="1"/>
  <c r="BE1127" i="6" s="1"/>
  <c r="BB1127" i="6"/>
  <c r="BJ1127" i="6" s="1"/>
  <c r="AW1129" i="6"/>
  <c r="AX1129" i="6"/>
  <c r="AY1129" i="6"/>
  <c r="AV1129" i="6"/>
  <c r="AR1130" i="6"/>
  <c r="AZ1128" i="6"/>
  <c r="BA1128" i="6" s="1"/>
  <c r="BC1127" i="6" l="1"/>
  <c r="AZ1129" i="6"/>
  <c r="BA1129" i="6" s="1"/>
  <c r="BB1129" i="6" s="1"/>
  <c r="BD1128" i="6"/>
  <c r="BE1128" i="6" s="1"/>
  <c r="BB1128" i="6"/>
  <c r="BF1128" i="6"/>
  <c r="BG1128" i="6" s="1"/>
  <c r="AR1131" i="6"/>
  <c r="AX1130" i="6"/>
  <c r="AV1130" i="6"/>
  <c r="AW1130" i="6"/>
  <c r="AY1130" i="6"/>
  <c r="BD1129" i="6" l="1"/>
  <c r="BE1129" i="6" s="1"/>
  <c r="BF1129" i="6"/>
  <c r="BG1129" i="6" s="1"/>
  <c r="AZ1130" i="6"/>
  <c r="BA1130" i="6" s="1"/>
  <c r="AY1131" i="6"/>
  <c r="AR1132" i="6"/>
  <c r="AV1131" i="6"/>
  <c r="AX1131" i="6"/>
  <c r="AZ1131" i="6" s="1"/>
  <c r="BA1131" i="6" s="1"/>
  <c r="AW1131" i="6"/>
  <c r="BC1128" i="6"/>
  <c r="BJ1128" i="6"/>
  <c r="BJ1129" i="6"/>
  <c r="BC1129" i="6"/>
  <c r="AV1132" i="6" l="1"/>
  <c r="AY1132" i="6"/>
  <c r="AW1132" i="6"/>
  <c r="AX1132" i="6"/>
  <c r="AZ1132" i="6" s="1"/>
  <c r="BA1132" i="6" s="1"/>
  <c r="AR1133" i="6"/>
  <c r="BD1131" i="6"/>
  <c r="BE1131" i="6" s="1"/>
  <c r="BB1131" i="6"/>
  <c r="BF1131" i="6"/>
  <c r="BG1131" i="6" s="1"/>
  <c r="BB1130" i="6"/>
  <c r="BF1130" i="6"/>
  <c r="BG1130" i="6" s="1"/>
  <c r="BD1130" i="6"/>
  <c r="BE1130" i="6" s="1"/>
  <c r="AW1133" i="6" l="1"/>
  <c r="AR1134" i="6"/>
  <c r="AX1133" i="6"/>
  <c r="AV1133" i="6"/>
  <c r="AY1133" i="6"/>
  <c r="BC1131" i="6"/>
  <c r="BJ1131" i="6"/>
  <c r="BD1132" i="6"/>
  <c r="BE1132" i="6" s="1"/>
  <c r="BF1132" i="6"/>
  <c r="BG1132" i="6" s="1"/>
  <c r="BB1132" i="6"/>
  <c r="BJ1130" i="6"/>
  <c r="BC1130" i="6"/>
  <c r="AZ1133" i="6" l="1"/>
  <c r="BA1133" i="6" s="1"/>
  <c r="BC1132" i="6"/>
  <c r="BJ1132" i="6"/>
  <c r="AY1134" i="6"/>
  <c r="AW1134" i="6"/>
  <c r="AV1134" i="6"/>
  <c r="AR1135" i="6"/>
  <c r="AX1134" i="6"/>
  <c r="AZ1134" i="6" s="1"/>
  <c r="BA1134" i="6" s="1"/>
  <c r="BB1134" i="6" l="1"/>
  <c r="BF1134" i="6"/>
  <c r="BG1134" i="6" s="1"/>
  <c r="BD1134" i="6"/>
  <c r="BE1134" i="6" s="1"/>
  <c r="AV1135" i="6"/>
  <c r="AW1135" i="6"/>
  <c r="AX1135" i="6"/>
  <c r="AY1135" i="6"/>
  <c r="AR1136" i="6"/>
  <c r="BD1133" i="6"/>
  <c r="BE1133" i="6" s="1"/>
  <c r="BB1133" i="6"/>
  <c r="BF1133" i="6"/>
  <c r="BG1133" i="6" s="1"/>
  <c r="AZ1135" i="6" l="1"/>
  <c r="BA1135" i="6" s="1"/>
  <c r="BB1135" i="6" s="1"/>
  <c r="AV1136" i="6"/>
  <c r="AX1136" i="6"/>
  <c r="AY1136" i="6"/>
  <c r="AW1136" i="6"/>
  <c r="AR1137" i="6"/>
  <c r="BC1133" i="6"/>
  <c r="BJ1133" i="6"/>
  <c r="BJ1134" i="6"/>
  <c r="BC1134" i="6"/>
  <c r="BD1135" i="6" l="1"/>
  <c r="BE1135" i="6" s="1"/>
  <c r="BF1135" i="6"/>
  <c r="BG1135" i="6" s="1"/>
  <c r="AZ1136" i="6"/>
  <c r="BA1136" i="6" s="1"/>
  <c r="BB1136" i="6" s="1"/>
  <c r="AX1137" i="6"/>
  <c r="AY1137" i="6"/>
  <c r="AW1137" i="6"/>
  <c r="AV1137" i="6"/>
  <c r="AR1138" i="6"/>
  <c r="BC1135" i="6"/>
  <c r="BJ1135" i="6"/>
  <c r="BF1136" i="6" l="1"/>
  <c r="BG1136" i="6" s="1"/>
  <c r="BD1136" i="6"/>
  <c r="BE1136" i="6" s="1"/>
  <c r="BC1136" i="6"/>
  <c r="BJ1136" i="6"/>
  <c r="AY1138" i="6"/>
  <c r="AX1138" i="6"/>
  <c r="AZ1138" i="6" s="1"/>
  <c r="BA1138" i="6" s="1"/>
  <c r="AR1139" i="6"/>
  <c r="AV1138" i="6"/>
  <c r="AW1138" i="6"/>
  <c r="AZ1137" i="6"/>
  <c r="BA1137" i="6" s="1"/>
  <c r="BF1137" i="6" l="1"/>
  <c r="BG1137" i="6" s="1"/>
  <c r="BD1137" i="6"/>
  <c r="BE1137" i="6" s="1"/>
  <c r="BB1137" i="6"/>
  <c r="BB1138" i="6"/>
  <c r="BF1138" i="6"/>
  <c r="BG1138" i="6" s="1"/>
  <c r="BD1138" i="6"/>
  <c r="BE1138" i="6" s="1"/>
  <c r="AW1139" i="6"/>
  <c r="AX1139" i="6"/>
  <c r="AZ1139" i="6" s="1"/>
  <c r="BA1139" i="6" s="1"/>
  <c r="AY1139" i="6"/>
  <c r="AR1140" i="6"/>
  <c r="AV1139" i="6"/>
  <c r="BD1139" i="6" l="1"/>
  <c r="BE1139" i="6" s="1"/>
  <c r="BF1139" i="6"/>
  <c r="BG1139" i="6" s="1"/>
  <c r="BB1139" i="6"/>
  <c r="BJ1137" i="6"/>
  <c r="BC1137" i="6"/>
  <c r="BJ1138" i="6"/>
  <c r="BC1138" i="6"/>
  <c r="AR1141" i="6"/>
  <c r="AW1140" i="6"/>
  <c r="AV1140" i="6"/>
  <c r="AX1140" i="6"/>
  <c r="AY1140" i="6"/>
  <c r="AX1141" i="6" l="1"/>
  <c r="AY1141" i="6"/>
  <c r="AV1141" i="6"/>
  <c r="AW1141" i="6"/>
  <c r="AR1142" i="6"/>
  <c r="AZ1140" i="6"/>
  <c r="BA1140" i="6" s="1"/>
  <c r="BJ1139" i="6"/>
  <c r="BC1139" i="6"/>
  <c r="BF1140" i="6" l="1"/>
  <c r="BG1140" i="6" s="1"/>
  <c r="BD1140" i="6"/>
  <c r="BE1140" i="6" s="1"/>
  <c r="BB1140" i="6"/>
  <c r="AY1142" i="6"/>
  <c r="AV1142" i="6"/>
  <c r="AW1142" i="6"/>
  <c r="AX1142" i="6"/>
  <c r="AZ1142" i="6" s="1"/>
  <c r="BA1142" i="6" s="1"/>
  <c r="AR1143" i="6"/>
  <c r="AZ1141" i="6"/>
  <c r="BA1141" i="6" s="1"/>
  <c r="BB1142" i="6" l="1"/>
  <c r="BF1142" i="6"/>
  <c r="BG1142" i="6" s="1"/>
  <c r="BD1142" i="6"/>
  <c r="BE1142" i="6" s="1"/>
  <c r="BJ1140" i="6"/>
  <c r="BC1140" i="6"/>
  <c r="AV1143" i="6"/>
  <c r="AR1144" i="6"/>
  <c r="AX1143" i="6"/>
  <c r="AY1143" i="6"/>
  <c r="AW1143" i="6"/>
  <c r="BB1141" i="6"/>
  <c r="BF1141" i="6"/>
  <c r="BG1141" i="6" s="1"/>
  <c r="BD1141" i="6"/>
  <c r="BE1141" i="6" s="1"/>
  <c r="AZ1143" i="6" l="1"/>
  <c r="BA1143" i="6" s="1"/>
  <c r="BB1143" i="6" s="1"/>
  <c r="AY1144" i="6"/>
  <c r="AR1145" i="6"/>
  <c r="AV1144" i="6"/>
  <c r="AW1144" i="6"/>
  <c r="AX1144" i="6"/>
  <c r="AZ1144" i="6" s="1"/>
  <c r="BA1144" i="6" s="1"/>
  <c r="BJ1141" i="6"/>
  <c r="BC1141" i="6"/>
  <c r="BJ1142" i="6"/>
  <c r="BC1142" i="6"/>
  <c r="BF1143" i="6" l="1"/>
  <c r="BG1143" i="6" s="1"/>
  <c r="BD1143" i="6"/>
  <c r="BE1143" i="6" s="1"/>
  <c r="BD1144" i="6"/>
  <c r="BE1144" i="6" s="1"/>
  <c r="BF1144" i="6"/>
  <c r="BG1144" i="6" s="1"/>
  <c r="BB1144" i="6"/>
  <c r="AW1145" i="6"/>
  <c r="AX1145" i="6"/>
  <c r="AY1145" i="6"/>
  <c r="AV1145" i="6"/>
  <c r="AR1146" i="6"/>
  <c r="BC1143" i="6"/>
  <c r="BJ1143" i="6"/>
  <c r="AR1147" i="6" l="1"/>
  <c r="AX1146" i="6"/>
  <c r="AY1146" i="6"/>
  <c r="AW1146" i="6"/>
  <c r="AV1146" i="6"/>
  <c r="BJ1144" i="6"/>
  <c r="BC1144" i="6"/>
  <c r="AZ1145" i="6"/>
  <c r="BA1145" i="6" s="1"/>
  <c r="AZ1146" i="6" l="1"/>
  <c r="BA1146" i="6" s="1"/>
  <c r="BB1146" i="6" s="1"/>
  <c r="BD1145" i="6"/>
  <c r="BE1145" i="6" s="1"/>
  <c r="BF1145" i="6"/>
  <c r="BG1145" i="6" s="1"/>
  <c r="BB1145" i="6"/>
  <c r="AR1148" i="6"/>
  <c r="AX1147" i="6"/>
  <c r="AV1147" i="6"/>
  <c r="AW1147" i="6"/>
  <c r="AY1147" i="6"/>
  <c r="AZ1147" i="6" l="1"/>
  <c r="BA1147" i="6" s="1"/>
  <c r="BB1147" i="6" s="1"/>
  <c r="BF1146" i="6"/>
  <c r="BG1146" i="6" s="1"/>
  <c r="BD1146" i="6"/>
  <c r="BE1146" i="6" s="1"/>
  <c r="AY1148" i="6"/>
  <c r="AV1148" i="6"/>
  <c r="AW1148" i="6"/>
  <c r="AX1148" i="6"/>
  <c r="AR1149" i="6"/>
  <c r="BJ1146" i="6"/>
  <c r="BC1146" i="6"/>
  <c r="BJ1145" i="6"/>
  <c r="BC1145" i="6"/>
  <c r="BF1147" i="6" l="1"/>
  <c r="BG1147" i="6" s="1"/>
  <c r="BD1147" i="6"/>
  <c r="BE1147" i="6" s="1"/>
  <c r="AZ1148" i="6"/>
  <c r="BA1148" i="6" s="1"/>
  <c r="BD1148" i="6" s="1"/>
  <c r="BE1148" i="6" s="1"/>
  <c r="AR1150" i="6"/>
  <c r="AX1149" i="6"/>
  <c r="AY1149" i="6"/>
  <c r="AW1149" i="6"/>
  <c r="AV1149" i="6"/>
  <c r="BC1147" i="6"/>
  <c r="BJ1147" i="6"/>
  <c r="BB1148" i="6" l="1"/>
  <c r="BJ1148" i="6" s="1"/>
  <c r="BF1148" i="6"/>
  <c r="BG1148" i="6" s="1"/>
  <c r="AZ1149" i="6"/>
  <c r="BA1149" i="6" s="1"/>
  <c r="AX1150" i="6"/>
  <c r="AY1150" i="6"/>
  <c r="AR1151" i="6"/>
  <c r="AV1150" i="6"/>
  <c r="AW1150" i="6"/>
  <c r="BC1148" i="6" l="1"/>
  <c r="AZ1150" i="6"/>
  <c r="BA1150" i="6" s="1"/>
  <c r="BB1150" i="6" s="1"/>
  <c r="BB1149" i="6"/>
  <c r="BD1149" i="6"/>
  <c r="BE1149" i="6" s="1"/>
  <c r="BF1149" i="6"/>
  <c r="BG1149" i="6" s="1"/>
  <c r="AW1151" i="6"/>
  <c r="AX1151" i="6"/>
  <c r="AY1151" i="6"/>
  <c r="AR1152" i="6"/>
  <c r="AV1151" i="6"/>
  <c r="AZ1151" i="6" l="1"/>
  <c r="BA1151" i="6" s="1"/>
  <c r="BD1151" i="6" s="1"/>
  <c r="BE1151" i="6" s="1"/>
  <c r="BD1150" i="6"/>
  <c r="BE1150" i="6" s="1"/>
  <c r="BF1150" i="6"/>
  <c r="BG1150" i="6" s="1"/>
  <c r="BJ1149" i="6"/>
  <c r="BC1149" i="6"/>
  <c r="AX1152" i="6"/>
  <c r="AY1152" i="6"/>
  <c r="AV1152" i="6"/>
  <c r="AW1152" i="6"/>
  <c r="AR1153" i="6"/>
  <c r="BJ1150" i="6"/>
  <c r="BC1150" i="6"/>
  <c r="BF1151" i="6" l="1"/>
  <c r="BG1151" i="6" s="1"/>
  <c r="BB1151" i="6"/>
  <c r="AZ1152" i="6"/>
  <c r="BA1152" i="6" s="1"/>
  <c r="BB1152" i="6" s="1"/>
  <c r="BC1151" i="6"/>
  <c r="BJ1151" i="6"/>
  <c r="AX1153" i="6"/>
  <c r="AY1153" i="6"/>
  <c r="AV1153" i="6"/>
  <c r="AR1154" i="6"/>
  <c r="AW1153" i="6"/>
  <c r="BD1152" i="6" l="1"/>
  <c r="BE1152" i="6" s="1"/>
  <c r="BF1152" i="6"/>
  <c r="BG1152" i="6" s="1"/>
  <c r="AZ1153" i="6"/>
  <c r="BA1153" i="6" s="1"/>
  <c r="BD1153" i="6" s="1"/>
  <c r="BE1153" i="6" s="1"/>
  <c r="AV1154" i="6"/>
  <c r="AW1154" i="6"/>
  <c r="AY1154" i="6"/>
  <c r="AR1155" i="6"/>
  <c r="AX1154" i="6"/>
  <c r="BC1152" i="6"/>
  <c r="BJ1152" i="6"/>
  <c r="BB1153" i="6" l="1"/>
  <c r="BJ1153" i="6" s="1"/>
  <c r="BF1153" i="6"/>
  <c r="BG1153" i="6" s="1"/>
  <c r="AZ1154" i="6"/>
  <c r="BA1154" i="6" s="1"/>
  <c r="BF1154" i="6" s="1"/>
  <c r="BG1154" i="6" s="1"/>
  <c r="AR1156" i="6"/>
  <c r="AW1155" i="6"/>
  <c r="AX1155" i="6"/>
  <c r="AY1155" i="6"/>
  <c r="AV1155" i="6"/>
  <c r="BD1154" i="6" l="1"/>
  <c r="BE1154" i="6" s="1"/>
  <c r="BB1154" i="6"/>
  <c r="BC1153" i="6"/>
  <c r="AZ1155" i="6"/>
  <c r="BA1155" i="6" s="1"/>
  <c r="BD1155" i="6" s="1"/>
  <c r="BE1155" i="6" s="1"/>
  <c r="AW1156" i="6"/>
  <c r="AX1156" i="6"/>
  <c r="AR1157" i="6"/>
  <c r="AV1156" i="6"/>
  <c r="AY1156" i="6"/>
  <c r="BJ1154" i="6"/>
  <c r="BC1154" i="6"/>
  <c r="BF1155" i="6" l="1"/>
  <c r="BG1155" i="6" s="1"/>
  <c r="BB1155" i="6"/>
  <c r="BC1155" i="6" s="1"/>
  <c r="AZ1156" i="6"/>
  <c r="BA1156" i="6" s="1"/>
  <c r="AW1157" i="6"/>
  <c r="AR1158" i="6"/>
  <c r="AV1157" i="6"/>
  <c r="AX1157" i="6"/>
  <c r="AY1157" i="6"/>
  <c r="BJ1155" i="6" l="1"/>
  <c r="AZ1157" i="6"/>
  <c r="BA1157" i="6" s="1"/>
  <c r="AX1158" i="6"/>
  <c r="AR1159" i="6"/>
  <c r="AY1158" i="6"/>
  <c r="AV1158" i="6"/>
  <c r="AW1158" i="6"/>
  <c r="BF1156" i="6"/>
  <c r="BG1156" i="6" s="1"/>
  <c r="BD1156" i="6"/>
  <c r="BE1156" i="6" s="1"/>
  <c r="BB1156" i="6"/>
  <c r="AR1160" i="6" l="1"/>
  <c r="AY1159" i="6"/>
  <c r="AV1159" i="6"/>
  <c r="AX1159" i="6"/>
  <c r="AZ1159" i="6" s="1"/>
  <c r="BA1159" i="6" s="1"/>
  <c r="AW1159" i="6"/>
  <c r="AZ1158" i="6"/>
  <c r="BA1158" i="6" s="1"/>
  <c r="BC1156" i="6"/>
  <c r="BJ1156" i="6"/>
  <c r="BD1157" i="6"/>
  <c r="BE1157" i="6" s="1"/>
  <c r="BF1157" i="6"/>
  <c r="BG1157" i="6" s="1"/>
  <c r="BB1157" i="6"/>
  <c r="BF1158" i="6" l="1"/>
  <c r="BG1158" i="6" s="1"/>
  <c r="BD1158" i="6"/>
  <c r="BE1158" i="6" s="1"/>
  <c r="BB1158" i="6"/>
  <c r="BJ1157" i="6"/>
  <c r="BC1157" i="6"/>
  <c r="BB1159" i="6"/>
  <c r="BF1159" i="6"/>
  <c r="BG1159" i="6" s="1"/>
  <c r="BD1159" i="6"/>
  <c r="BE1159" i="6" s="1"/>
  <c r="AW1160" i="6"/>
  <c r="AX1160" i="6"/>
  <c r="AV1160" i="6"/>
  <c r="AY1160" i="6"/>
  <c r="AR1161" i="6"/>
  <c r="BC1159" i="6" l="1"/>
  <c r="BJ1159" i="6"/>
  <c r="AR1162" i="6"/>
  <c r="AX1161" i="6"/>
  <c r="AY1161" i="6"/>
  <c r="AV1161" i="6"/>
  <c r="AW1161" i="6"/>
  <c r="BJ1158" i="6"/>
  <c r="BC1158" i="6"/>
  <c r="AZ1160" i="6"/>
  <c r="BA1160" i="6" s="1"/>
  <c r="AZ1161" i="6" l="1"/>
  <c r="BA1161" i="6" s="1"/>
  <c r="AY1162" i="6"/>
  <c r="AX1162" i="6"/>
  <c r="AR1163" i="6"/>
  <c r="AV1162" i="6"/>
  <c r="AW1162" i="6"/>
  <c r="BD1160" i="6"/>
  <c r="BE1160" i="6" s="1"/>
  <c r="BF1160" i="6"/>
  <c r="BG1160" i="6" s="1"/>
  <c r="BB1160" i="6"/>
  <c r="AW1163" i="6" l="1"/>
  <c r="AX1163" i="6"/>
  <c r="AV1163" i="6"/>
  <c r="AR1164" i="6"/>
  <c r="AY1163" i="6"/>
  <c r="AZ1162" i="6"/>
  <c r="BA1162" i="6" s="1"/>
  <c r="BC1160" i="6"/>
  <c r="BJ1160" i="6"/>
  <c r="BD1161" i="6"/>
  <c r="BE1161" i="6" s="1"/>
  <c r="BF1161" i="6"/>
  <c r="BG1161" i="6" s="1"/>
  <c r="BB1161" i="6"/>
  <c r="BF1162" i="6" l="1"/>
  <c r="BG1162" i="6" s="1"/>
  <c r="BB1162" i="6"/>
  <c r="BD1162" i="6"/>
  <c r="BE1162" i="6" s="1"/>
  <c r="AV1164" i="6"/>
  <c r="AW1164" i="6"/>
  <c r="AX1164" i="6"/>
  <c r="AY1164" i="6"/>
  <c r="AR1165" i="6"/>
  <c r="BJ1161" i="6"/>
  <c r="BC1161" i="6"/>
  <c r="AZ1163" i="6"/>
  <c r="BA1163" i="6" s="1"/>
  <c r="AZ1164" i="6" l="1"/>
  <c r="BA1164" i="6" s="1"/>
  <c r="BD1164" i="6" s="1"/>
  <c r="BE1164" i="6" s="1"/>
  <c r="AR1166" i="6"/>
  <c r="AX1165" i="6"/>
  <c r="AY1165" i="6"/>
  <c r="AV1165" i="6"/>
  <c r="AW1165" i="6"/>
  <c r="BB1163" i="6"/>
  <c r="BD1163" i="6"/>
  <c r="BE1163" i="6" s="1"/>
  <c r="BF1163" i="6"/>
  <c r="BG1163" i="6" s="1"/>
  <c r="BJ1162" i="6"/>
  <c r="BC1162" i="6"/>
  <c r="BF1164" i="6" l="1"/>
  <c r="BG1164" i="6" s="1"/>
  <c r="BB1164" i="6"/>
  <c r="BJ1164" i="6" s="1"/>
  <c r="AZ1165" i="6"/>
  <c r="BA1165" i="6" s="1"/>
  <c r="AW1166" i="6"/>
  <c r="AX1166" i="6"/>
  <c r="AR1167" i="6"/>
  <c r="AY1166" i="6"/>
  <c r="AV1166" i="6"/>
  <c r="BC1163" i="6"/>
  <c r="BJ1163" i="6"/>
  <c r="BC1164" i="6" l="1"/>
  <c r="AV1167" i="6"/>
  <c r="AY1167" i="6"/>
  <c r="AX1167" i="6"/>
  <c r="AR1168" i="6"/>
  <c r="AW1167" i="6"/>
  <c r="AZ1166" i="6"/>
  <c r="BA1166" i="6" s="1"/>
  <c r="BF1165" i="6"/>
  <c r="BG1165" i="6" s="1"/>
  <c r="BD1165" i="6"/>
  <c r="BE1165" i="6" s="1"/>
  <c r="BB1165" i="6"/>
  <c r="AV1168" i="6" l="1"/>
  <c r="AW1168" i="6"/>
  <c r="AR1169" i="6"/>
  <c r="AX1168" i="6"/>
  <c r="AY1168" i="6"/>
  <c r="AZ1167" i="6"/>
  <c r="BA1167" i="6" s="1"/>
  <c r="BB1166" i="6"/>
  <c r="BD1166" i="6"/>
  <c r="BE1166" i="6" s="1"/>
  <c r="BF1166" i="6"/>
  <c r="BG1166" i="6" s="1"/>
  <c r="BC1165" i="6"/>
  <c r="BJ1165" i="6"/>
  <c r="BJ1166" i="6" l="1"/>
  <c r="BC1166" i="6"/>
  <c r="AZ1168" i="6"/>
  <c r="BA1168" i="6" s="1"/>
  <c r="AY1169" i="6"/>
  <c r="AX1169" i="6"/>
  <c r="AV1169" i="6"/>
  <c r="AR1170" i="6"/>
  <c r="AW1169" i="6"/>
  <c r="BB1167" i="6"/>
  <c r="BD1167" i="6"/>
  <c r="BE1167" i="6" s="1"/>
  <c r="BF1167" i="6"/>
  <c r="BG1167" i="6" s="1"/>
  <c r="AZ1169" i="6" l="1"/>
  <c r="BA1169" i="6" s="1"/>
  <c r="BF1169" i="6" s="1"/>
  <c r="BG1169" i="6" s="1"/>
  <c r="AV1170" i="6"/>
  <c r="AW1170" i="6"/>
  <c r="AY1170" i="6"/>
  <c r="AR1171" i="6"/>
  <c r="AX1170" i="6"/>
  <c r="AZ1170" i="6" s="1"/>
  <c r="BA1170" i="6" s="1"/>
  <c r="BF1168" i="6"/>
  <c r="BG1168" i="6" s="1"/>
  <c r="BD1168" i="6"/>
  <c r="BE1168" i="6" s="1"/>
  <c r="BB1168" i="6"/>
  <c r="BC1167" i="6"/>
  <c r="BJ1167" i="6"/>
  <c r="BB1169" i="6" l="1"/>
  <c r="BC1169" i="6" s="1"/>
  <c r="BD1169" i="6"/>
  <c r="BE1169" i="6" s="1"/>
  <c r="BC1168" i="6"/>
  <c r="BJ1168" i="6"/>
  <c r="BF1170" i="6"/>
  <c r="BG1170" i="6" s="1"/>
  <c r="BB1170" i="6"/>
  <c r="BD1170" i="6"/>
  <c r="BE1170" i="6" s="1"/>
  <c r="AR1172" i="6"/>
  <c r="AV1171" i="6"/>
  <c r="AW1171" i="6"/>
  <c r="AX1171" i="6"/>
  <c r="AY1171" i="6"/>
  <c r="BJ1169" i="6" l="1"/>
  <c r="AX1172" i="6"/>
  <c r="AY1172" i="6"/>
  <c r="AR1173" i="6"/>
  <c r="AW1172" i="6"/>
  <c r="AV1172" i="6"/>
  <c r="BJ1170" i="6"/>
  <c r="BC1170" i="6"/>
  <c r="AZ1171" i="6"/>
  <c r="BA1171" i="6" s="1"/>
  <c r="AV1173" i="6" l="1"/>
  <c r="AW1173" i="6"/>
  <c r="AR1174" i="6"/>
  <c r="AX1173" i="6"/>
  <c r="AY1173" i="6"/>
  <c r="BD1171" i="6"/>
  <c r="BE1171" i="6" s="1"/>
  <c r="BB1171" i="6"/>
  <c r="BF1171" i="6"/>
  <c r="BG1171" i="6" s="1"/>
  <c r="AZ1172" i="6"/>
  <c r="BA1172" i="6" s="1"/>
  <c r="BJ1171" i="6" l="1"/>
  <c r="BC1171" i="6"/>
  <c r="AZ1173" i="6"/>
  <c r="BA1173" i="6" s="1"/>
  <c r="AX1174" i="6"/>
  <c r="AY1174" i="6"/>
  <c r="AW1174" i="6"/>
  <c r="AR1175" i="6"/>
  <c r="AV1174" i="6"/>
  <c r="BF1172" i="6"/>
  <c r="BG1172" i="6" s="1"/>
  <c r="BD1172" i="6"/>
  <c r="BE1172" i="6" s="1"/>
  <c r="BB1172" i="6"/>
  <c r="AR1176" i="6" l="1"/>
  <c r="AY1175" i="6"/>
  <c r="AV1175" i="6"/>
  <c r="AX1175" i="6"/>
  <c r="AZ1175" i="6" s="1"/>
  <c r="BA1175" i="6" s="1"/>
  <c r="AW1175" i="6"/>
  <c r="AZ1174" i="6"/>
  <c r="BA1174" i="6" s="1"/>
  <c r="BC1172" i="6"/>
  <c r="BJ1172" i="6"/>
  <c r="BD1173" i="6"/>
  <c r="BE1173" i="6" s="1"/>
  <c r="BF1173" i="6"/>
  <c r="BG1173" i="6" s="1"/>
  <c r="BB1173" i="6"/>
  <c r="BB1174" i="6" l="1"/>
  <c r="BF1174" i="6"/>
  <c r="BG1174" i="6" s="1"/>
  <c r="BD1174" i="6"/>
  <c r="BE1174" i="6" s="1"/>
  <c r="BC1173" i="6"/>
  <c r="BJ1173" i="6"/>
  <c r="BB1175" i="6"/>
  <c r="BD1175" i="6"/>
  <c r="BE1175" i="6" s="1"/>
  <c r="BF1175" i="6"/>
  <c r="BG1175" i="6" s="1"/>
  <c r="AX1176" i="6"/>
  <c r="AR1177" i="6"/>
  <c r="AY1176" i="6"/>
  <c r="AW1176" i="6"/>
  <c r="AV1176" i="6"/>
  <c r="BC1175" i="6" l="1"/>
  <c r="BJ1175" i="6"/>
  <c r="AV1177" i="6"/>
  <c r="AR1178" i="6"/>
  <c r="AW1177" i="6"/>
  <c r="AY1177" i="6"/>
  <c r="AX1177" i="6"/>
  <c r="AZ1177" i="6" s="1"/>
  <c r="BA1177" i="6" s="1"/>
  <c r="AZ1176" i="6"/>
  <c r="BA1176" i="6" s="1"/>
  <c r="BJ1174" i="6"/>
  <c r="BC1174" i="6"/>
  <c r="BF1177" i="6" l="1"/>
  <c r="BG1177" i="6" s="1"/>
  <c r="BB1177" i="6"/>
  <c r="BD1177" i="6"/>
  <c r="BE1177" i="6" s="1"/>
  <c r="BD1176" i="6"/>
  <c r="BE1176" i="6" s="1"/>
  <c r="BF1176" i="6"/>
  <c r="BG1176" i="6" s="1"/>
  <c r="BB1176" i="6"/>
  <c r="AY1178" i="6"/>
  <c r="AX1178" i="6"/>
  <c r="AR1179" i="6"/>
  <c r="AV1178" i="6"/>
  <c r="AW1178" i="6"/>
  <c r="AZ1178" i="6" l="1"/>
  <c r="BA1178" i="6" s="1"/>
  <c r="BB1178" i="6" s="1"/>
  <c r="BC1176" i="6"/>
  <c r="BJ1176" i="6"/>
  <c r="BJ1177" i="6"/>
  <c r="BC1177" i="6"/>
  <c r="AR1180" i="6"/>
  <c r="AW1179" i="6"/>
  <c r="AY1179" i="6"/>
  <c r="AX1179" i="6"/>
  <c r="AV1179" i="6"/>
  <c r="BD1178" i="6" l="1"/>
  <c r="BE1178" i="6" s="1"/>
  <c r="BF1178" i="6"/>
  <c r="BG1178" i="6" s="1"/>
  <c r="AV1180" i="6"/>
  <c r="AW1180" i="6"/>
  <c r="AY1180" i="6"/>
  <c r="AX1180" i="6"/>
  <c r="AR1181" i="6"/>
  <c r="AZ1179" i="6"/>
  <c r="BA1179" i="6" s="1"/>
  <c r="BJ1178" i="6"/>
  <c r="BC1178" i="6"/>
  <c r="AZ1180" i="6" l="1"/>
  <c r="BA1180" i="6" s="1"/>
  <c r="BD1180" i="6" s="1"/>
  <c r="BE1180" i="6" s="1"/>
  <c r="AV1181" i="6"/>
  <c r="AW1181" i="6"/>
  <c r="AY1181" i="6"/>
  <c r="AR1182" i="6"/>
  <c r="AX1181" i="6"/>
  <c r="AZ1181" i="6" s="1"/>
  <c r="BA1181" i="6" s="1"/>
  <c r="BB1179" i="6"/>
  <c r="BF1179" i="6"/>
  <c r="BG1179" i="6" s="1"/>
  <c r="BD1179" i="6"/>
  <c r="BE1179" i="6" s="1"/>
  <c r="BB1180" i="6" l="1"/>
  <c r="BJ1180" i="6" s="1"/>
  <c r="BF1180" i="6"/>
  <c r="BG1180" i="6" s="1"/>
  <c r="BF1181" i="6"/>
  <c r="BG1181" i="6" s="1"/>
  <c r="BB1181" i="6"/>
  <c r="BD1181" i="6"/>
  <c r="BE1181" i="6" s="1"/>
  <c r="AW1182" i="6"/>
  <c r="AV1182" i="6"/>
  <c r="AX1182" i="6"/>
  <c r="AY1182" i="6"/>
  <c r="AR1183" i="6"/>
  <c r="BC1179" i="6"/>
  <c r="BJ1179" i="6"/>
  <c r="BC1180" i="6" l="1"/>
  <c r="AZ1182" i="6"/>
  <c r="BA1182" i="6" s="1"/>
  <c r="BB1182" i="6" s="1"/>
  <c r="AV1183" i="6"/>
  <c r="AW1183" i="6"/>
  <c r="AX1183" i="6"/>
  <c r="AR1184" i="6"/>
  <c r="AY1183" i="6"/>
  <c r="BC1181" i="6"/>
  <c r="BJ1181" i="6"/>
  <c r="BD1182" i="6" l="1"/>
  <c r="BE1182" i="6" s="1"/>
  <c r="BF1182" i="6"/>
  <c r="BG1182" i="6" s="1"/>
  <c r="AZ1183" i="6"/>
  <c r="BA1183" i="6" s="1"/>
  <c r="BF1183" i="6" s="1"/>
  <c r="BG1183" i="6" s="1"/>
  <c r="AX1184" i="6"/>
  <c r="AR1185" i="6"/>
  <c r="AY1184" i="6"/>
  <c r="AV1184" i="6"/>
  <c r="AW1184" i="6"/>
  <c r="BJ1182" i="6"/>
  <c r="BC1182" i="6"/>
  <c r="BB1183" i="6" l="1"/>
  <c r="BJ1183" i="6" s="1"/>
  <c r="BD1183" i="6"/>
  <c r="BE1183" i="6" s="1"/>
  <c r="AW1185" i="6"/>
  <c r="AY1185" i="6"/>
  <c r="AX1185" i="6"/>
  <c r="AZ1185" i="6" s="1"/>
  <c r="BA1185" i="6" s="1"/>
  <c r="AV1185" i="6"/>
  <c r="AR1186" i="6"/>
  <c r="AZ1184" i="6"/>
  <c r="BA1184" i="6" s="1"/>
  <c r="BC1183" i="6" l="1"/>
  <c r="BD1184" i="6"/>
  <c r="BE1184" i="6" s="1"/>
  <c r="BF1184" i="6"/>
  <c r="BG1184" i="6" s="1"/>
  <c r="BB1184" i="6"/>
  <c r="AX1186" i="6"/>
  <c r="AV1186" i="6"/>
  <c r="AW1186" i="6"/>
  <c r="AY1186" i="6"/>
  <c r="AR1187" i="6"/>
  <c r="BD1185" i="6"/>
  <c r="BE1185" i="6" s="1"/>
  <c r="BF1185" i="6"/>
  <c r="BG1185" i="6" s="1"/>
  <c r="BB1185" i="6"/>
  <c r="AZ1186" i="6" l="1"/>
  <c r="BA1186" i="6" s="1"/>
  <c r="BJ1185" i="6"/>
  <c r="BC1185" i="6"/>
  <c r="BC1184" i="6"/>
  <c r="BJ1184" i="6"/>
  <c r="AX1187" i="6"/>
  <c r="AY1187" i="6"/>
  <c r="AV1187" i="6"/>
  <c r="AR1188" i="6"/>
  <c r="AW1187" i="6"/>
  <c r="AZ1187" i="6" l="1"/>
  <c r="BA1187" i="6" s="1"/>
  <c r="AV1188" i="6"/>
  <c r="AW1188" i="6"/>
  <c r="AX1188" i="6"/>
  <c r="AR1189" i="6"/>
  <c r="AY1188" i="6"/>
  <c r="BF1186" i="6"/>
  <c r="BG1186" i="6" s="1"/>
  <c r="BB1186" i="6"/>
  <c r="BD1186" i="6"/>
  <c r="BE1186" i="6" s="1"/>
  <c r="BJ1186" i="6" l="1"/>
  <c r="BC1186" i="6"/>
  <c r="AZ1188" i="6"/>
  <c r="BA1188" i="6" s="1"/>
  <c r="AR1190" i="6"/>
  <c r="AY1189" i="6"/>
  <c r="AX1189" i="6"/>
  <c r="AZ1189" i="6" s="1"/>
  <c r="BA1189" i="6" s="1"/>
  <c r="AV1189" i="6"/>
  <c r="AW1189" i="6"/>
  <c r="BD1187" i="6"/>
  <c r="BE1187" i="6" s="1"/>
  <c r="BB1187" i="6"/>
  <c r="BF1187" i="6"/>
  <c r="BG1187" i="6" s="1"/>
  <c r="BD1189" i="6" l="1"/>
  <c r="BE1189" i="6" s="1"/>
  <c r="BB1189" i="6"/>
  <c r="BF1189" i="6"/>
  <c r="BG1189" i="6" s="1"/>
  <c r="BD1188" i="6"/>
  <c r="BE1188" i="6" s="1"/>
  <c r="BB1188" i="6"/>
  <c r="BF1188" i="6"/>
  <c r="BG1188" i="6" s="1"/>
  <c r="AW1190" i="6"/>
  <c r="AV1190" i="6"/>
  <c r="AR1191" i="6"/>
  <c r="AX1190" i="6"/>
  <c r="AY1190" i="6"/>
  <c r="BC1187" i="6"/>
  <c r="BJ1187" i="6"/>
  <c r="AZ1190" i="6" l="1"/>
  <c r="BA1190" i="6" s="1"/>
  <c r="BD1190" i="6" s="1"/>
  <c r="BE1190" i="6" s="1"/>
  <c r="BJ1188" i="6"/>
  <c r="BC1188" i="6"/>
  <c r="BJ1189" i="6"/>
  <c r="BC1189" i="6"/>
  <c r="AR1192" i="6"/>
  <c r="AY1191" i="6"/>
  <c r="AW1191" i="6"/>
  <c r="AV1191" i="6"/>
  <c r="AX1191" i="6"/>
  <c r="AZ1191" i="6" l="1"/>
  <c r="BA1191" i="6" s="1"/>
  <c r="BB1191" i="6" s="1"/>
  <c r="BF1190" i="6"/>
  <c r="BG1190" i="6" s="1"/>
  <c r="BB1190" i="6"/>
  <c r="BJ1190" i="6" s="1"/>
  <c r="AW1192" i="6"/>
  <c r="AX1192" i="6"/>
  <c r="AR1193" i="6"/>
  <c r="AV1192" i="6"/>
  <c r="AY1192" i="6"/>
  <c r="BD1191" i="6"/>
  <c r="BE1191" i="6" s="1"/>
  <c r="BF1191" i="6" l="1"/>
  <c r="BG1191" i="6" s="1"/>
  <c r="BC1190" i="6"/>
  <c r="BC1191" i="6"/>
  <c r="BJ1191" i="6"/>
  <c r="AV1193" i="6"/>
  <c r="AX1193" i="6"/>
  <c r="AY1193" i="6"/>
  <c r="AR1194" i="6"/>
  <c r="AW1193" i="6"/>
  <c r="AZ1192" i="6"/>
  <c r="BA1192" i="6" s="1"/>
  <c r="AR1195" i="6" l="1"/>
  <c r="AX1194" i="6"/>
  <c r="AV1194" i="6"/>
  <c r="AY1194" i="6"/>
  <c r="AW1194" i="6"/>
  <c r="BB1192" i="6"/>
  <c r="BD1192" i="6"/>
  <c r="BE1192" i="6" s="1"/>
  <c r="BF1192" i="6"/>
  <c r="BG1192" i="6" s="1"/>
  <c r="AZ1193" i="6"/>
  <c r="BA1193" i="6" s="1"/>
  <c r="BJ1192" i="6" l="1"/>
  <c r="BC1192" i="6"/>
  <c r="AZ1194" i="6"/>
  <c r="BA1194" i="6" s="1"/>
  <c r="BF1193" i="6"/>
  <c r="BG1193" i="6" s="1"/>
  <c r="BD1193" i="6"/>
  <c r="BE1193" i="6" s="1"/>
  <c r="BB1193" i="6"/>
  <c r="AR1196" i="6"/>
  <c r="AV1195" i="6"/>
  <c r="AW1195" i="6"/>
  <c r="AY1195" i="6"/>
  <c r="AX1195" i="6"/>
  <c r="AY1196" i="6" l="1"/>
  <c r="AR1197" i="6"/>
  <c r="AV1196" i="6"/>
  <c r="AW1196" i="6"/>
  <c r="AX1196" i="6"/>
  <c r="AZ1195" i="6"/>
  <c r="BA1195" i="6" s="1"/>
  <c r="BB1194" i="6"/>
  <c r="BF1194" i="6"/>
  <c r="BG1194" i="6" s="1"/>
  <c r="BD1194" i="6"/>
  <c r="BE1194" i="6" s="1"/>
  <c r="BJ1193" i="6"/>
  <c r="BC1193" i="6"/>
  <c r="AZ1196" i="6" l="1"/>
  <c r="BA1196" i="6" s="1"/>
  <c r="BD1196" i="6" s="1"/>
  <c r="BE1196" i="6" s="1"/>
  <c r="BJ1194" i="6"/>
  <c r="BC1194" i="6"/>
  <c r="BB1195" i="6"/>
  <c r="BD1195" i="6"/>
  <c r="BE1195" i="6" s="1"/>
  <c r="BF1195" i="6"/>
  <c r="BG1195" i="6" s="1"/>
  <c r="AY1197" i="6"/>
  <c r="AV1197" i="6"/>
  <c r="AW1197" i="6"/>
  <c r="AR1198" i="6"/>
  <c r="AX1197" i="6"/>
  <c r="AZ1197" i="6" l="1"/>
  <c r="BA1197" i="6" s="1"/>
  <c r="BB1197" i="6" s="1"/>
  <c r="BB1196" i="6"/>
  <c r="BJ1196" i="6" s="1"/>
  <c r="BF1196" i="6"/>
  <c r="BG1196" i="6" s="1"/>
  <c r="BC1195" i="6"/>
  <c r="BJ1195" i="6"/>
  <c r="AW1198" i="6"/>
  <c r="AR1199" i="6"/>
  <c r="AV1198" i="6"/>
  <c r="AX1198" i="6"/>
  <c r="AY1198" i="6"/>
  <c r="AZ1198" i="6" l="1"/>
  <c r="BA1198" i="6" s="1"/>
  <c r="BD1197" i="6"/>
  <c r="BE1197" i="6" s="1"/>
  <c r="BF1197" i="6"/>
  <c r="BG1197" i="6" s="1"/>
  <c r="BC1196" i="6"/>
  <c r="BB1198" i="6"/>
  <c r="BF1198" i="6"/>
  <c r="BG1198" i="6" s="1"/>
  <c r="BD1198" i="6"/>
  <c r="BE1198" i="6" s="1"/>
  <c r="AX1199" i="6"/>
  <c r="AR1200" i="6"/>
  <c r="AY1199" i="6"/>
  <c r="AW1199" i="6"/>
  <c r="AV1199" i="6"/>
  <c r="BJ1197" i="6"/>
  <c r="BC1197" i="6"/>
  <c r="AY1200" i="6" l="1"/>
  <c r="AR1201" i="6"/>
  <c r="AV1200" i="6"/>
  <c r="AW1200" i="6"/>
  <c r="AX1200" i="6"/>
  <c r="AZ1199" i="6"/>
  <c r="BA1199" i="6" s="1"/>
  <c r="BJ1198" i="6"/>
  <c r="BC1198" i="6"/>
  <c r="AZ1200" i="6" l="1"/>
  <c r="BA1200" i="6" s="1"/>
  <c r="BD1200" i="6" s="1"/>
  <c r="BE1200" i="6" s="1"/>
  <c r="BB1199" i="6"/>
  <c r="BD1199" i="6"/>
  <c r="BE1199" i="6" s="1"/>
  <c r="BF1199" i="6"/>
  <c r="BG1199" i="6" s="1"/>
  <c r="AY1201" i="6"/>
  <c r="AV1201" i="6"/>
  <c r="AX1201" i="6"/>
  <c r="AR1202" i="6"/>
  <c r="AW1201" i="6"/>
  <c r="BB1200" i="6" l="1"/>
  <c r="BC1200" i="6" s="1"/>
  <c r="BF1200" i="6"/>
  <c r="BG1200" i="6" s="1"/>
  <c r="BC1199" i="6"/>
  <c r="BJ1199" i="6"/>
  <c r="AV1202" i="6"/>
  <c r="AY1202" i="6"/>
  <c r="AR1203" i="6"/>
  <c r="AX1202" i="6"/>
  <c r="AW1202" i="6"/>
  <c r="AZ1201" i="6"/>
  <c r="BA1201" i="6" s="1"/>
  <c r="BJ1200" i="6" l="1"/>
  <c r="AZ1202" i="6"/>
  <c r="BA1202" i="6" s="1"/>
  <c r="BB1202" i="6" s="1"/>
  <c r="AR1204" i="6"/>
  <c r="AX1203" i="6"/>
  <c r="AY1203" i="6"/>
  <c r="AW1203" i="6"/>
  <c r="AV1203" i="6"/>
  <c r="BF1202" i="6"/>
  <c r="BG1202" i="6" s="1"/>
  <c r="BF1201" i="6"/>
  <c r="BG1201" i="6" s="1"/>
  <c r="BD1201" i="6"/>
  <c r="BE1201" i="6" s="1"/>
  <c r="BB1201" i="6"/>
  <c r="BD1202" i="6" l="1"/>
  <c r="BE1202" i="6" s="1"/>
  <c r="AZ1203" i="6"/>
  <c r="BA1203" i="6" s="1"/>
  <c r="BF1203" i="6" s="1"/>
  <c r="BG1203" i="6" s="1"/>
  <c r="BJ1202" i="6"/>
  <c r="BC1202" i="6"/>
  <c r="BC1201" i="6"/>
  <c r="BJ1201" i="6"/>
  <c r="AY1204" i="6"/>
  <c r="AW1204" i="6"/>
  <c r="AX1204" i="6"/>
  <c r="AR1205" i="6"/>
  <c r="AV1204" i="6"/>
  <c r="CE5" i="6"/>
  <c r="CF6" i="6" s="1"/>
  <c r="E111" i="8"/>
  <c r="BD1203" i="6" l="1"/>
  <c r="BE1203" i="6" s="1"/>
  <c r="BB1203" i="6"/>
  <c r="BJ1203" i="6" s="1"/>
  <c r="CD135" i="6"/>
  <c r="CD143" i="6"/>
  <c r="CD136" i="6"/>
  <c r="CD144" i="6"/>
  <c r="CD140" i="6"/>
  <c r="CD148" i="6"/>
  <c r="CD142" i="6"/>
  <c r="CD137" i="6"/>
  <c r="CD145" i="6"/>
  <c r="CD139" i="6"/>
  <c r="CD147" i="6"/>
  <c r="CD141" i="6"/>
  <c r="CD138" i="6"/>
  <c r="CD146" i="6"/>
  <c r="CD69" i="6"/>
  <c r="CD65" i="6"/>
  <c r="CD68" i="6"/>
  <c r="CD67" i="6"/>
  <c r="CD66" i="6"/>
  <c r="AY1205" i="6"/>
  <c r="AV1205" i="6"/>
  <c r="AX1205" i="6"/>
  <c r="AW1205" i="6"/>
  <c r="BC1203" i="6"/>
  <c r="AZ1204" i="6"/>
  <c r="BA1204" i="6" s="1"/>
  <c r="CD293" i="6"/>
  <c r="CD294" i="6"/>
  <c r="CD295" i="6"/>
  <c r="CD296" i="6"/>
  <c r="CD297" i="6"/>
  <c r="CD298" i="6"/>
  <c r="CD299" i="6"/>
  <c r="CD300" i="6"/>
  <c r="CD301" i="6"/>
  <c r="CD302" i="6"/>
  <c r="CD303" i="6"/>
  <c r="CD304" i="6"/>
  <c r="CD305" i="6"/>
  <c r="CD306" i="6"/>
  <c r="CD307" i="6"/>
  <c r="CD308" i="6"/>
  <c r="CD309" i="6"/>
  <c r="CD310" i="6"/>
  <c r="CD311" i="6"/>
  <c r="CD312" i="6"/>
  <c r="CD313" i="6"/>
  <c r="CD314" i="6"/>
  <c r="CD315" i="6"/>
  <c r="CD316" i="6"/>
  <c r="CD317" i="6"/>
  <c r="CD318" i="6"/>
  <c r="CD319" i="6"/>
  <c r="CD320" i="6"/>
  <c r="CD321" i="6"/>
  <c r="CD322" i="6"/>
  <c r="CD323" i="6"/>
  <c r="CD324" i="6"/>
  <c r="CD325" i="6"/>
  <c r="CD326" i="6"/>
  <c r="CD327" i="6"/>
  <c r="CD328" i="6"/>
  <c r="CD329" i="6"/>
  <c r="CD330" i="6"/>
  <c r="CD331" i="6"/>
  <c r="CD332" i="6"/>
  <c r="CD333" i="6"/>
  <c r="CD334" i="6"/>
  <c r="CD335" i="6"/>
  <c r="CD336" i="6"/>
  <c r="CD337" i="6"/>
  <c r="CD338" i="6"/>
  <c r="CD339" i="6"/>
  <c r="CD340" i="6"/>
  <c r="CD341" i="6"/>
  <c r="CD342" i="6"/>
  <c r="CD343" i="6"/>
  <c r="CD344" i="6"/>
  <c r="CD345" i="6"/>
  <c r="CD346" i="6"/>
  <c r="CD347" i="6"/>
  <c r="CD348" i="6"/>
  <c r="CD349" i="6"/>
  <c r="CD350" i="6"/>
  <c r="CD351" i="6"/>
  <c r="CD352" i="6"/>
  <c r="CD353" i="6"/>
  <c r="CD354" i="6"/>
  <c r="CD355" i="6"/>
  <c r="CD356" i="6"/>
  <c r="CD357" i="6"/>
  <c r="CD358" i="6"/>
  <c r="CD359" i="6"/>
  <c r="CD360" i="6"/>
  <c r="CD361" i="6"/>
  <c r="CD362" i="6"/>
  <c r="CD363" i="6"/>
  <c r="CD364" i="6"/>
  <c r="CD365" i="6"/>
  <c r="CD366" i="6"/>
  <c r="CD367" i="6"/>
  <c r="CD368" i="6"/>
  <c r="CD369" i="6"/>
  <c r="CD370" i="6"/>
  <c r="CD371" i="6"/>
  <c r="CD372" i="6"/>
  <c r="CD373" i="6"/>
  <c r="CD374" i="6"/>
  <c r="CD375" i="6"/>
  <c r="CD376" i="6"/>
  <c r="CD377" i="6"/>
  <c r="CD378" i="6"/>
  <c r="CD379" i="6"/>
  <c r="CD380" i="6"/>
  <c r="CD381" i="6"/>
  <c r="CD382" i="6"/>
  <c r="CD383" i="6"/>
  <c r="CD384" i="6"/>
  <c r="CD385" i="6"/>
  <c r="CD386" i="6"/>
  <c r="CD387" i="6"/>
  <c r="CD388" i="6"/>
  <c r="CD389" i="6"/>
  <c r="CD149" i="6"/>
  <c r="CD150" i="6"/>
  <c r="CD151" i="6"/>
  <c r="CD152" i="6"/>
  <c r="CD153" i="6"/>
  <c r="CD154" i="6"/>
  <c r="CD155" i="6"/>
  <c r="CD156" i="6"/>
  <c r="CD157" i="6"/>
  <c r="CD158" i="6"/>
  <c r="CD159" i="6"/>
  <c r="CD160" i="6"/>
  <c r="CD161" i="6"/>
  <c r="CD162" i="6"/>
  <c r="CD163" i="6"/>
  <c r="CD164" i="6"/>
  <c r="CD165" i="6"/>
  <c r="CD166" i="6"/>
  <c r="CD167" i="6"/>
  <c r="CD168" i="6"/>
  <c r="CD169" i="6"/>
  <c r="CD170" i="6"/>
  <c r="CD171" i="6"/>
  <c r="CD172" i="6"/>
  <c r="CD173" i="6"/>
  <c r="CD174" i="6"/>
  <c r="CD175" i="6"/>
  <c r="CD176" i="6"/>
  <c r="CD177" i="6"/>
  <c r="CD178" i="6"/>
  <c r="CD179" i="6"/>
  <c r="CD180" i="6"/>
  <c r="CD181" i="6"/>
  <c r="CD182" i="6"/>
  <c r="CD183" i="6"/>
  <c r="CD184" i="6"/>
  <c r="CD185" i="6"/>
  <c r="CD186" i="6"/>
  <c r="CD187" i="6"/>
  <c r="CD188" i="6"/>
  <c r="CD189" i="6"/>
  <c r="CD190" i="6"/>
  <c r="CD191" i="6"/>
  <c r="CD192" i="6"/>
  <c r="CD193" i="6"/>
  <c r="CD194" i="6"/>
  <c r="CD195" i="6"/>
  <c r="CD196" i="6"/>
  <c r="CD197" i="6"/>
  <c r="CD198" i="6"/>
  <c r="CD199" i="6"/>
  <c r="CD200" i="6"/>
  <c r="CD201" i="6"/>
  <c r="CD202" i="6"/>
  <c r="CD203" i="6"/>
  <c r="CD204" i="6"/>
  <c r="CD205" i="6"/>
  <c r="CD206" i="6"/>
  <c r="CD207" i="6"/>
  <c r="CD208" i="6"/>
  <c r="CD209" i="6"/>
  <c r="CD210" i="6"/>
  <c r="CD211" i="6"/>
  <c r="CD212" i="6"/>
  <c r="CD213" i="6"/>
  <c r="CD214" i="6"/>
  <c r="CD215" i="6"/>
  <c r="CD216" i="6"/>
  <c r="CD217" i="6"/>
  <c r="CD218" i="6"/>
  <c r="CD219" i="6"/>
  <c r="CD220" i="6"/>
  <c r="CD221" i="6"/>
  <c r="CD222" i="6"/>
  <c r="CD223" i="6"/>
  <c r="CD224" i="6"/>
  <c r="CD225" i="6"/>
  <c r="CD226" i="6"/>
  <c r="CD227" i="6"/>
  <c r="CD228" i="6"/>
  <c r="CD229" i="6"/>
  <c r="CD230" i="6"/>
  <c r="CD231" i="6"/>
  <c r="CD232" i="6"/>
  <c r="CD233" i="6"/>
  <c r="CD234" i="6"/>
  <c r="CD235" i="6"/>
  <c r="CD236" i="6"/>
  <c r="CD237" i="6"/>
  <c r="CD238" i="6"/>
  <c r="CD239" i="6"/>
  <c r="CD240" i="6"/>
  <c r="CD241" i="6"/>
  <c r="CD242" i="6"/>
  <c r="CD243" i="6"/>
  <c r="CD244" i="6"/>
  <c r="CD245" i="6"/>
  <c r="CD246" i="6"/>
  <c r="CD247" i="6"/>
  <c r="CD248" i="6"/>
  <c r="CD249" i="6"/>
  <c r="CD250" i="6"/>
  <c r="CD251" i="6"/>
  <c r="CD252" i="6"/>
  <c r="CD253" i="6"/>
  <c r="CD254" i="6"/>
  <c r="CD255" i="6"/>
  <c r="CD256" i="6"/>
  <c r="CD257" i="6"/>
  <c r="CD258" i="6"/>
  <c r="CD259" i="6"/>
  <c r="CD260" i="6"/>
  <c r="CD261" i="6"/>
  <c r="CD262" i="6"/>
  <c r="CD263" i="6"/>
  <c r="CD264" i="6"/>
  <c r="CD265" i="6"/>
  <c r="CD266" i="6"/>
  <c r="CD267" i="6"/>
  <c r="CD268" i="6"/>
  <c r="CD269" i="6"/>
  <c r="CD270" i="6"/>
  <c r="CD271" i="6"/>
  <c r="CD272" i="6"/>
  <c r="CD273" i="6"/>
  <c r="CD274" i="6"/>
  <c r="CD275" i="6"/>
  <c r="CD276" i="6"/>
  <c r="CD277" i="6"/>
  <c r="CD278" i="6"/>
  <c r="CD279" i="6"/>
  <c r="CD280" i="6"/>
  <c r="CD281" i="6"/>
  <c r="CD282" i="6"/>
  <c r="CD283" i="6"/>
  <c r="CD284" i="6"/>
  <c r="CD285" i="6"/>
  <c r="CD286" i="6"/>
  <c r="CD287" i="6"/>
  <c r="CD288" i="6"/>
  <c r="CD289" i="6"/>
  <c r="CD290" i="6"/>
  <c r="CD291" i="6"/>
  <c r="CD292" i="6"/>
  <c r="CD660" i="6"/>
  <c r="CD661" i="6"/>
  <c r="CD662" i="6"/>
  <c r="CD663" i="6"/>
  <c r="CD664" i="6"/>
  <c r="CD665" i="6"/>
  <c r="CD666" i="6"/>
  <c r="CD667" i="6"/>
  <c r="CD668" i="6"/>
  <c r="CD669" i="6"/>
  <c r="CD670" i="6"/>
  <c r="CD671" i="6"/>
  <c r="CD672" i="6"/>
  <c r="CD673" i="6"/>
  <c r="CD674" i="6"/>
  <c r="CD675" i="6"/>
  <c r="CD676" i="6"/>
  <c r="CD677" i="6"/>
  <c r="CD678" i="6"/>
  <c r="CD679" i="6"/>
  <c r="CD680" i="6"/>
  <c r="CD681" i="6"/>
  <c r="CD682" i="6"/>
  <c r="CD683" i="6"/>
  <c r="CD684" i="6"/>
  <c r="CD685" i="6"/>
  <c r="CD686" i="6"/>
  <c r="CD687" i="6"/>
  <c r="CD688" i="6"/>
  <c r="CD689" i="6"/>
  <c r="CD690" i="6"/>
  <c r="CD691" i="6"/>
  <c r="CD692" i="6"/>
  <c r="CD693" i="6"/>
  <c r="CD694" i="6"/>
  <c r="CD695" i="6"/>
  <c r="CD696" i="6"/>
  <c r="CD697" i="6"/>
  <c r="CD698" i="6"/>
  <c r="CD699" i="6"/>
  <c r="CD700" i="6"/>
  <c r="CD701" i="6"/>
  <c r="CD702" i="6"/>
  <c r="CD703" i="6"/>
  <c r="CD704" i="6"/>
  <c r="CD705" i="6"/>
  <c r="CD706" i="6"/>
  <c r="CD707" i="6"/>
  <c r="CD708" i="6"/>
  <c r="CD709" i="6"/>
  <c r="CD710" i="6"/>
  <c r="CD711" i="6"/>
  <c r="CD712" i="6"/>
  <c r="CD713" i="6"/>
  <c r="CD714" i="6"/>
  <c r="CD715" i="6"/>
  <c r="CD716" i="6"/>
  <c r="CD717" i="6"/>
  <c r="CD718" i="6"/>
  <c r="CD719" i="6"/>
  <c r="CD720" i="6"/>
  <c r="CD721" i="6"/>
  <c r="CD722" i="6"/>
  <c r="CD723" i="6"/>
  <c r="CD724" i="6"/>
  <c r="CD725" i="6"/>
  <c r="CD726" i="6"/>
  <c r="CD727" i="6"/>
  <c r="CD728" i="6"/>
  <c r="CD729" i="6"/>
  <c r="CD730" i="6"/>
  <c r="CD731" i="6"/>
  <c r="CD732" i="6"/>
  <c r="CD733" i="6"/>
  <c r="CD734" i="6"/>
  <c r="CD735" i="6"/>
  <c r="CD736" i="6"/>
  <c r="CD737" i="6"/>
  <c r="CD738" i="6"/>
  <c r="CD739" i="6"/>
  <c r="CD740" i="6"/>
  <c r="CD741" i="6"/>
  <c r="CD742" i="6"/>
  <c r="CD743" i="6"/>
  <c r="CD744" i="6"/>
  <c r="CD745" i="6"/>
  <c r="CD746" i="6"/>
  <c r="CD747" i="6"/>
  <c r="CD748" i="6"/>
  <c r="CD749" i="6"/>
  <c r="CD750" i="6"/>
  <c r="CD751" i="6"/>
  <c r="CD752" i="6"/>
  <c r="CD753" i="6"/>
  <c r="CD754" i="6"/>
  <c r="CD755" i="6"/>
  <c r="CD756" i="6"/>
  <c r="CD757" i="6"/>
  <c r="CD758" i="6"/>
  <c r="CD759" i="6"/>
  <c r="CD760" i="6"/>
  <c r="CD761" i="6"/>
  <c r="CD762" i="6"/>
  <c r="CD763" i="6"/>
  <c r="CD764" i="6"/>
  <c r="CD765" i="6"/>
  <c r="CD766" i="6"/>
  <c r="CD767" i="6"/>
  <c r="CD768" i="6"/>
  <c r="CD769" i="6"/>
  <c r="CD770" i="6"/>
  <c r="CD771" i="6"/>
  <c r="CD772" i="6"/>
  <c r="CD773" i="6"/>
  <c r="CD774" i="6"/>
  <c r="CD775" i="6"/>
  <c r="CD776" i="6"/>
  <c r="CD777" i="6"/>
  <c r="CD778" i="6"/>
  <c r="CD779" i="6"/>
  <c r="CD780" i="6"/>
  <c r="CD781" i="6"/>
  <c r="CD782" i="6"/>
  <c r="CD783" i="6"/>
  <c r="CD784" i="6"/>
  <c r="CD785" i="6"/>
  <c r="CD786" i="6"/>
  <c r="CD787" i="6"/>
  <c r="CD788" i="6"/>
  <c r="CD789" i="6"/>
  <c r="CD790" i="6"/>
  <c r="CD791" i="6"/>
  <c r="CD792" i="6"/>
  <c r="CD793" i="6"/>
  <c r="CD794" i="6"/>
  <c r="CD795" i="6"/>
  <c r="CD796" i="6"/>
  <c r="CD797" i="6"/>
  <c r="CD798" i="6"/>
  <c r="CD799" i="6"/>
  <c r="CD800" i="6"/>
  <c r="CD801" i="6"/>
  <c r="CD802" i="6"/>
  <c r="CD803" i="6"/>
  <c r="CD804" i="6"/>
  <c r="CD805" i="6"/>
  <c r="CD806" i="6"/>
  <c r="CD807" i="6"/>
  <c r="CD808" i="6"/>
  <c r="CD809" i="6"/>
  <c r="CD810" i="6"/>
  <c r="CD811" i="6"/>
  <c r="CD812" i="6"/>
  <c r="CD813" i="6"/>
  <c r="CD814" i="6"/>
  <c r="CD815" i="6"/>
  <c r="CD816" i="6"/>
  <c r="CD817" i="6"/>
  <c r="CD818" i="6"/>
  <c r="CD819" i="6"/>
  <c r="CD820" i="6"/>
  <c r="CD821" i="6"/>
  <c r="CD822" i="6"/>
  <c r="CD823" i="6"/>
  <c r="CD824" i="6"/>
  <c r="CD825" i="6"/>
  <c r="CD826" i="6"/>
  <c r="CD827" i="6"/>
  <c r="CD828" i="6"/>
  <c r="CD829" i="6"/>
  <c r="CD830" i="6"/>
  <c r="CD831" i="6"/>
  <c r="CD832" i="6"/>
  <c r="CD833" i="6"/>
  <c r="CD834" i="6"/>
  <c r="CD835" i="6"/>
  <c r="CD836" i="6"/>
  <c r="CD837" i="6"/>
  <c r="CD838" i="6"/>
  <c r="CD839" i="6"/>
  <c r="CD840" i="6"/>
  <c r="CD841" i="6"/>
  <c r="CD842" i="6"/>
  <c r="CD843" i="6"/>
  <c r="CD844" i="6"/>
  <c r="CD845" i="6"/>
  <c r="CD846" i="6"/>
  <c r="CD847" i="6"/>
  <c r="CD848" i="6"/>
  <c r="CD849" i="6"/>
  <c r="CD850" i="6"/>
  <c r="CD851" i="6"/>
  <c r="CD852" i="6"/>
  <c r="CD853" i="6"/>
  <c r="CD854" i="6"/>
  <c r="CD855" i="6"/>
  <c r="CD856" i="6"/>
  <c r="CD857" i="6"/>
  <c r="CD858" i="6"/>
  <c r="CD859" i="6"/>
  <c r="CD860" i="6"/>
  <c r="CD861" i="6"/>
  <c r="CD862" i="6"/>
  <c r="CD863" i="6"/>
  <c r="CD864" i="6"/>
  <c r="CD865" i="6"/>
  <c r="CD866" i="6"/>
  <c r="CD867" i="6"/>
  <c r="CD868" i="6"/>
  <c r="CD869" i="6"/>
  <c r="CD870" i="6"/>
  <c r="CD871" i="6"/>
  <c r="CD872" i="6"/>
  <c r="CD873" i="6"/>
  <c r="CD874" i="6"/>
  <c r="CD875" i="6"/>
  <c r="CD876" i="6"/>
  <c r="CD877" i="6"/>
  <c r="CD878" i="6"/>
  <c r="CD879" i="6"/>
  <c r="CD880" i="6"/>
  <c r="CD881" i="6"/>
  <c r="CD882" i="6"/>
  <c r="CD883" i="6"/>
  <c r="CD884" i="6"/>
  <c r="CD885" i="6"/>
  <c r="CD886" i="6"/>
  <c r="CD887" i="6"/>
  <c r="CD888" i="6"/>
  <c r="CD889" i="6"/>
  <c r="CD890" i="6"/>
  <c r="CD891" i="6"/>
  <c r="CD892" i="6"/>
  <c r="CD893" i="6"/>
  <c r="CD894" i="6"/>
  <c r="CD895" i="6"/>
  <c r="CD896" i="6"/>
  <c r="CD897" i="6"/>
  <c r="CD898" i="6"/>
  <c r="CD899" i="6"/>
  <c r="CD900" i="6"/>
  <c r="CD901" i="6"/>
  <c r="CD902" i="6"/>
  <c r="CD903" i="6"/>
  <c r="CD904" i="6"/>
  <c r="CD905" i="6"/>
  <c r="CD906" i="6"/>
  <c r="CD907" i="6"/>
  <c r="CD908" i="6"/>
  <c r="CD909" i="6"/>
  <c r="CD910" i="6"/>
  <c r="CD911" i="6"/>
  <c r="CD912" i="6"/>
  <c r="CD913" i="6"/>
  <c r="CD914" i="6"/>
  <c r="CD915" i="6"/>
  <c r="CD916" i="6"/>
  <c r="CD917" i="6"/>
  <c r="CD918" i="6"/>
  <c r="CD919" i="6"/>
  <c r="CD920" i="6"/>
  <c r="CD921" i="6"/>
  <c r="CD922" i="6"/>
  <c r="CD923" i="6"/>
  <c r="CD924" i="6"/>
  <c r="CD925" i="6"/>
  <c r="CD926" i="6"/>
  <c r="CD927" i="6"/>
  <c r="CD928" i="6"/>
  <c r="CD929" i="6"/>
  <c r="CD930" i="6"/>
  <c r="CD931" i="6"/>
  <c r="CD932" i="6"/>
  <c r="CD933" i="6"/>
  <c r="CD934" i="6"/>
  <c r="CD935" i="6"/>
  <c r="CD936" i="6"/>
  <c r="CD937" i="6"/>
  <c r="CD938" i="6"/>
  <c r="CD939" i="6"/>
  <c r="CD940" i="6"/>
  <c r="CD941" i="6"/>
  <c r="CD942" i="6"/>
  <c r="CD943" i="6"/>
  <c r="CD944" i="6"/>
  <c r="CD945" i="6"/>
  <c r="CD946" i="6"/>
  <c r="CD947" i="6"/>
  <c r="CD948" i="6"/>
  <c r="CD949" i="6"/>
  <c r="CD950" i="6"/>
  <c r="CD951" i="6"/>
  <c r="CD952" i="6"/>
  <c r="CD953" i="6"/>
  <c r="CD954" i="6"/>
  <c r="CD955" i="6"/>
  <c r="CD956" i="6"/>
  <c r="CD957" i="6"/>
  <c r="CD958" i="6"/>
  <c r="CD959" i="6"/>
  <c r="CD960" i="6"/>
  <c r="CD961" i="6"/>
  <c r="CD962" i="6"/>
  <c r="CD963" i="6"/>
  <c r="CD964" i="6"/>
  <c r="CD965" i="6"/>
  <c r="CD966" i="6"/>
  <c r="CD967" i="6"/>
  <c r="CD968" i="6"/>
  <c r="CD969" i="6"/>
  <c r="CD970" i="6"/>
  <c r="CD971" i="6"/>
  <c r="CD972" i="6"/>
  <c r="CD973" i="6"/>
  <c r="CD974" i="6"/>
  <c r="CD975" i="6"/>
  <c r="CD976" i="6"/>
  <c r="CD977" i="6"/>
  <c r="CD978" i="6"/>
  <c r="CD979" i="6"/>
  <c r="CD980" i="6"/>
  <c r="CD981" i="6"/>
  <c r="CD982" i="6"/>
  <c r="CD983" i="6"/>
  <c r="CD984" i="6"/>
  <c r="CD985" i="6"/>
  <c r="CD986" i="6"/>
  <c r="CD987" i="6"/>
  <c r="CD988" i="6"/>
  <c r="CD989" i="6"/>
  <c r="CD990" i="6"/>
  <c r="CD991" i="6"/>
  <c r="CD992" i="6"/>
  <c r="CD993" i="6"/>
  <c r="CD994" i="6"/>
  <c r="CD995" i="6"/>
  <c r="CD996" i="6"/>
  <c r="CD997" i="6"/>
  <c r="CD998" i="6"/>
  <c r="CD999" i="6"/>
  <c r="CD1000" i="6"/>
  <c r="CD1001" i="6"/>
  <c r="CD1002" i="6"/>
  <c r="CD1003" i="6"/>
  <c r="CD1004" i="6"/>
  <c r="CD1005" i="6"/>
  <c r="CD1006" i="6"/>
  <c r="CD1007" i="6"/>
  <c r="CD1008" i="6"/>
  <c r="CD1009" i="6"/>
  <c r="CD1010" i="6"/>
  <c r="CD1011" i="6"/>
  <c r="CD1012" i="6"/>
  <c r="CD1013" i="6"/>
  <c r="CD1014" i="6"/>
  <c r="CD1015" i="6"/>
  <c r="CD1016" i="6"/>
  <c r="CD1017" i="6"/>
  <c r="CD1018" i="6"/>
  <c r="CD1019" i="6"/>
  <c r="CD1020" i="6"/>
  <c r="CD1021" i="6"/>
  <c r="CD1022" i="6"/>
  <c r="CD1023" i="6"/>
  <c r="CD1024" i="6"/>
  <c r="CD1025" i="6"/>
  <c r="CD1026" i="6"/>
  <c r="CD1027" i="6"/>
  <c r="CD1028" i="6"/>
  <c r="CD1029" i="6"/>
  <c r="CD1030" i="6"/>
  <c r="CD1031" i="6"/>
  <c r="CD1032" i="6"/>
  <c r="CD1033" i="6"/>
  <c r="CD1034" i="6"/>
  <c r="CD1035" i="6"/>
  <c r="CD1036" i="6"/>
  <c r="CD1037" i="6"/>
  <c r="CD1038" i="6"/>
  <c r="CD1039" i="6"/>
  <c r="CD1040" i="6"/>
  <c r="CD1041" i="6"/>
  <c r="CD1042" i="6"/>
  <c r="CD1043" i="6"/>
  <c r="CD1044" i="6"/>
  <c r="CD1045" i="6"/>
  <c r="CD1046" i="6"/>
  <c r="CD1047" i="6"/>
  <c r="CD1048" i="6"/>
  <c r="CD1049" i="6"/>
  <c r="CD1050" i="6"/>
  <c r="CD1051" i="6"/>
  <c r="CD1052" i="6"/>
  <c r="CD1053" i="6"/>
  <c r="CD1054" i="6"/>
  <c r="CD1055" i="6"/>
  <c r="CD1056" i="6"/>
  <c r="CD1057" i="6"/>
  <c r="CD1058" i="6"/>
  <c r="CD1059" i="6"/>
  <c r="CD1060" i="6"/>
  <c r="CD1061" i="6"/>
  <c r="CD1062" i="6"/>
  <c r="CD1063" i="6"/>
  <c r="CD1064" i="6"/>
  <c r="CD1065" i="6"/>
  <c r="CD1066" i="6"/>
  <c r="CD1067" i="6"/>
  <c r="CD1068" i="6"/>
  <c r="CD1069" i="6"/>
  <c r="CD1070" i="6"/>
  <c r="CD1071" i="6"/>
  <c r="CD1072" i="6"/>
  <c r="CD1073" i="6"/>
  <c r="CD1074" i="6"/>
  <c r="CD1075" i="6"/>
  <c r="CD1076" i="6"/>
  <c r="CD1077" i="6"/>
  <c r="CD1078" i="6"/>
  <c r="CD1079" i="6"/>
  <c r="CD1080" i="6"/>
  <c r="CD1081" i="6"/>
  <c r="CD1082" i="6"/>
  <c r="CD1083" i="6"/>
  <c r="CD1084" i="6"/>
  <c r="CD1085" i="6"/>
  <c r="CD1086" i="6"/>
  <c r="CD1087" i="6"/>
  <c r="CD1088" i="6"/>
  <c r="CD1089" i="6"/>
  <c r="CD1090" i="6"/>
  <c r="CD1091" i="6"/>
  <c r="CD1092" i="6"/>
  <c r="CD1093" i="6"/>
  <c r="CD1094" i="6"/>
  <c r="CD1095" i="6"/>
  <c r="CD1096" i="6"/>
  <c r="CD1097" i="6"/>
  <c r="CD1098" i="6"/>
  <c r="CD1099" i="6"/>
  <c r="CD1100" i="6"/>
  <c r="CD1101" i="6"/>
  <c r="CD1102" i="6"/>
  <c r="CD1103" i="6"/>
  <c r="CD1104" i="6"/>
  <c r="CD1105" i="6"/>
  <c r="CD1106" i="6"/>
  <c r="CD1107" i="6"/>
  <c r="CD1108" i="6"/>
  <c r="CD1109" i="6"/>
  <c r="CD1110" i="6"/>
  <c r="CD1111" i="6"/>
  <c r="CD1112" i="6"/>
  <c r="CD1113" i="6"/>
  <c r="CD1114" i="6"/>
  <c r="CD1115" i="6"/>
  <c r="CD1116" i="6"/>
  <c r="CD1117" i="6"/>
  <c r="CD1118" i="6"/>
  <c r="CD1119" i="6"/>
  <c r="CD1120" i="6"/>
  <c r="CD1121" i="6"/>
  <c r="CD1122" i="6"/>
  <c r="CD1123" i="6"/>
  <c r="CD1124" i="6"/>
  <c r="CD1125" i="6"/>
  <c r="CD1126" i="6"/>
  <c r="CD1127" i="6"/>
  <c r="CD1128" i="6"/>
  <c r="CD1129" i="6"/>
  <c r="CD1130" i="6"/>
  <c r="CD1131" i="6"/>
  <c r="CD1132" i="6"/>
  <c r="CD1133" i="6"/>
  <c r="CD1134" i="6"/>
  <c r="CD1135" i="6"/>
  <c r="CD1136" i="6"/>
  <c r="CD1137" i="6"/>
  <c r="CD1138" i="6"/>
  <c r="CD1139" i="6"/>
  <c r="CD1140" i="6"/>
  <c r="CD1141" i="6"/>
  <c r="CD1142" i="6"/>
  <c r="CD1143" i="6"/>
  <c r="CD1144" i="6"/>
  <c r="CD1145" i="6"/>
  <c r="CD1146" i="6"/>
  <c r="CD1147" i="6"/>
  <c r="CD1148" i="6"/>
  <c r="CD1149" i="6"/>
  <c r="CD1150" i="6"/>
  <c r="CD1151" i="6"/>
  <c r="CD1152" i="6"/>
  <c r="CD1153" i="6"/>
  <c r="CD1154" i="6"/>
  <c r="CD1155" i="6"/>
  <c r="CD1156" i="6"/>
  <c r="CD1157" i="6"/>
  <c r="CD1158" i="6"/>
  <c r="CD1159" i="6"/>
  <c r="CD1160" i="6"/>
  <c r="CD1161" i="6"/>
  <c r="CD1162" i="6"/>
  <c r="CD1163" i="6"/>
  <c r="CD1164" i="6"/>
  <c r="CD1165" i="6"/>
  <c r="CD1166" i="6"/>
  <c r="CD1167" i="6"/>
  <c r="CD1168" i="6"/>
  <c r="CD1169" i="6"/>
  <c r="CD1170" i="6"/>
  <c r="CD1171" i="6"/>
  <c r="CD1172" i="6"/>
  <c r="CD1173" i="6"/>
  <c r="CD1174" i="6"/>
  <c r="CD1175" i="6"/>
  <c r="CD1176" i="6"/>
  <c r="CD1177" i="6"/>
  <c r="CD1178" i="6"/>
  <c r="CD1179" i="6"/>
  <c r="CD1180" i="6"/>
  <c r="CD1181" i="6"/>
  <c r="CD1182" i="6"/>
  <c r="CD1183" i="6"/>
  <c r="CD1184" i="6"/>
  <c r="CD1185" i="6"/>
  <c r="CD1186" i="6"/>
  <c r="CD1187" i="6"/>
  <c r="CD1188" i="6"/>
  <c r="CD1189" i="6"/>
  <c r="CD1190" i="6"/>
  <c r="CD1191" i="6"/>
  <c r="CD1192" i="6"/>
  <c r="CD1193" i="6"/>
  <c r="CD1194" i="6"/>
  <c r="CD1195" i="6"/>
  <c r="CD1196" i="6"/>
  <c r="CD1197" i="6"/>
  <c r="CD1198" i="6"/>
  <c r="CD1199" i="6"/>
  <c r="CD1200" i="6"/>
  <c r="CD1201" i="6"/>
  <c r="CD1202" i="6"/>
  <c r="CD1203" i="6"/>
  <c r="CD1204" i="6"/>
  <c r="CD1205" i="6"/>
  <c r="CD70" i="6"/>
  <c r="CD72" i="6"/>
  <c r="CD74" i="6"/>
  <c r="CD76" i="6"/>
  <c r="CD71" i="6"/>
  <c r="CD73" i="6"/>
  <c r="CD75" i="6"/>
  <c r="CD77" i="6"/>
  <c r="CD81" i="6"/>
  <c r="CD79" i="6"/>
  <c r="CD82" i="6"/>
  <c r="CD84" i="6"/>
  <c r="CD86" i="6"/>
  <c r="CD88" i="6"/>
  <c r="CD90" i="6"/>
  <c r="CD92" i="6"/>
  <c r="CD94" i="6"/>
  <c r="CD96" i="6"/>
  <c r="CD98" i="6"/>
  <c r="CD100" i="6"/>
  <c r="CD83" i="6"/>
  <c r="CD85" i="6"/>
  <c r="CD87" i="6"/>
  <c r="CD89" i="6"/>
  <c r="CD91" i="6"/>
  <c r="CD93" i="6"/>
  <c r="CD95" i="6"/>
  <c r="CD97" i="6"/>
  <c r="CD99" i="6"/>
  <c r="CD101" i="6"/>
  <c r="CD109" i="6"/>
  <c r="CD111" i="6"/>
  <c r="CD113" i="6"/>
  <c r="CD104" i="6"/>
  <c r="CD78" i="6"/>
  <c r="CD108" i="6"/>
  <c r="CD112" i="6"/>
  <c r="CD120" i="6"/>
  <c r="CD123" i="6"/>
  <c r="CD103" i="6"/>
  <c r="CD106" i="6"/>
  <c r="CD118" i="6"/>
  <c r="CD107" i="6"/>
  <c r="CD115" i="6"/>
  <c r="CD117" i="6"/>
  <c r="CD126" i="6"/>
  <c r="CD128" i="6"/>
  <c r="CD130" i="6"/>
  <c r="CD132" i="6"/>
  <c r="CD134" i="6"/>
  <c r="CD114" i="6"/>
  <c r="CD124" i="6"/>
  <c r="CD122" i="6"/>
  <c r="CD105" i="6"/>
  <c r="CD116" i="6"/>
  <c r="CD121" i="6"/>
  <c r="CD129" i="6"/>
  <c r="CD102" i="6"/>
  <c r="CD125" i="6"/>
  <c r="CD133" i="6"/>
  <c r="CD110" i="6"/>
  <c r="CD119" i="6"/>
  <c r="CD127" i="6"/>
  <c r="CD80" i="6"/>
  <c r="CD131" i="6"/>
  <c r="CG6" i="6"/>
  <c r="CH6" i="6"/>
  <c r="CE6" i="6"/>
  <c r="AZ1205" i="6" l="1"/>
  <c r="BA1205" i="6" s="1"/>
  <c r="BF1204" i="6"/>
  <c r="BG1204" i="6" s="1"/>
  <c r="BB1204" i="6"/>
  <c r="BD1204" i="6"/>
  <c r="BE1204" i="6" s="1"/>
  <c r="E116" i="8" a="1"/>
  <c r="E116" i="8" s="1"/>
  <c r="CI6" i="6"/>
  <c r="CE7" i="6"/>
  <c r="CE8" i="6" s="1"/>
  <c r="CE9" i="6" s="1"/>
  <c r="CE10" i="6" s="1"/>
  <c r="CE11" i="6" s="1"/>
  <c r="CE12" i="6" s="1"/>
  <c r="CE13" i="6" s="1"/>
  <c r="CE14" i="6" s="1"/>
  <c r="CE15" i="6" s="1"/>
  <c r="CE16" i="6" s="1"/>
  <c r="CE17" i="6" s="1"/>
  <c r="CE18" i="6" s="1"/>
  <c r="CE19" i="6" s="1"/>
  <c r="CE20" i="6" s="1"/>
  <c r="CE21" i="6" s="1"/>
  <c r="CE22" i="6" s="1"/>
  <c r="CE23" i="6" s="1"/>
  <c r="CE24" i="6" s="1"/>
  <c r="CE25" i="6" s="1"/>
  <c r="CE26" i="6" s="1"/>
  <c r="CE27" i="6" s="1"/>
  <c r="CE28" i="6" s="1"/>
  <c r="CE29" i="6" s="1"/>
  <c r="CE30" i="6" s="1"/>
  <c r="CE31" i="6" s="1"/>
  <c r="CE32" i="6" s="1"/>
  <c r="CE33" i="6" s="1"/>
  <c r="CE34" i="6" s="1"/>
  <c r="CE35" i="6" s="1"/>
  <c r="CE36" i="6" s="1"/>
  <c r="CE37" i="6" s="1"/>
  <c r="CE38" i="6" s="1"/>
  <c r="CE39" i="6" s="1"/>
  <c r="CE40" i="6" s="1"/>
  <c r="CE41" i="6" s="1"/>
  <c r="CE42" i="6" s="1"/>
  <c r="CE43" i="6" s="1"/>
  <c r="CE44" i="6" s="1"/>
  <c r="CE45" i="6" s="1"/>
  <c r="CE46" i="6" s="1"/>
  <c r="CE47" i="6" s="1"/>
  <c r="CE48" i="6" s="1"/>
  <c r="CE49" i="6" s="1"/>
  <c r="CE50" i="6" s="1"/>
  <c r="CE51" i="6" s="1"/>
  <c r="CE52" i="6" s="1"/>
  <c r="CE53" i="6" s="1"/>
  <c r="CE54" i="6" s="1"/>
  <c r="CE55" i="6" s="1"/>
  <c r="CE56" i="6" s="1"/>
  <c r="CE57" i="6" s="1"/>
  <c r="CE58" i="6" s="1"/>
  <c r="CE59" i="6" s="1"/>
  <c r="CE60" i="6" s="1"/>
  <c r="CE61" i="6" s="1"/>
  <c r="CE62" i="6" s="1"/>
  <c r="CE63" i="6" s="1"/>
  <c r="CE64" i="6" s="1"/>
  <c r="CE65" i="6" s="1"/>
  <c r="CE66" i="6" s="1"/>
  <c r="CE67" i="6" s="1"/>
  <c r="CE68" i="6" s="1"/>
  <c r="CE69" i="6" s="1"/>
  <c r="CE70" i="6" s="1"/>
  <c r="CE71" i="6" s="1"/>
  <c r="CE72" i="6" s="1"/>
  <c r="CE73" i="6" s="1"/>
  <c r="CE74" i="6" s="1"/>
  <c r="CE75" i="6" s="1"/>
  <c r="CE76" i="6" s="1"/>
  <c r="CE77" i="6" s="1"/>
  <c r="CE78" i="6" s="1"/>
  <c r="CE79" i="6" s="1"/>
  <c r="CE80" i="6" s="1"/>
  <c r="CE81" i="6" s="1"/>
  <c r="CE82" i="6" s="1"/>
  <c r="CE83" i="6" s="1"/>
  <c r="CE84" i="6" s="1"/>
  <c r="CE85" i="6" s="1"/>
  <c r="CE86" i="6" s="1"/>
  <c r="CE87" i="6" s="1"/>
  <c r="CE88" i="6" s="1"/>
  <c r="CE89" i="6" s="1"/>
  <c r="CE90" i="6" s="1"/>
  <c r="CE91" i="6" s="1"/>
  <c r="CE92" i="6" s="1"/>
  <c r="CE93" i="6" s="1"/>
  <c r="CE94" i="6" s="1"/>
  <c r="CE95" i="6" s="1"/>
  <c r="CE96" i="6" s="1"/>
  <c r="CE97" i="6" s="1"/>
  <c r="CE98" i="6" s="1"/>
  <c r="CE99" i="6" s="1"/>
  <c r="CE100" i="6" s="1"/>
  <c r="CE101" i="6" s="1"/>
  <c r="CE102" i="6" s="1"/>
  <c r="CE103" i="6" s="1"/>
  <c r="CE104" i="6" s="1"/>
  <c r="CE105" i="6" s="1"/>
  <c r="CE106" i="6" s="1"/>
  <c r="CE107" i="6" s="1"/>
  <c r="CE108" i="6" s="1"/>
  <c r="CE109" i="6" s="1"/>
  <c r="CE110" i="6" s="1"/>
  <c r="CE111" i="6" s="1"/>
  <c r="CE112" i="6" s="1"/>
  <c r="CE113" i="6" s="1"/>
  <c r="CE114" i="6" s="1"/>
  <c r="CE115" i="6" s="1"/>
  <c r="CE116" i="6" s="1"/>
  <c r="CE117" i="6" s="1"/>
  <c r="CE118" i="6" s="1"/>
  <c r="CE119" i="6" s="1"/>
  <c r="CE120" i="6" s="1"/>
  <c r="CE121" i="6" s="1"/>
  <c r="CE122" i="6" s="1"/>
  <c r="CE123" i="6" s="1"/>
  <c r="CE124" i="6" s="1"/>
  <c r="CE125" i="6" s="1"/>
  <c r="CE126" i="6" s="1"/>
  <c r="CE127" i="6" s="1"/>
  <c r="CE128" i="6" s="1"/>
  <c r="CE129" i="6" s="1"/>
  <c r="CE130" i="6" s="1"/>
  <c r="CE131" i="6" s="1"/>
  <c r="CE132" i="6" s="1"/>
  <c r="CE133" i="6" s="1"/>
  <c r="CE134" i="6" s="1"/>
  <c r="CE135" i="6" s="1"/>
  <c r="CE136" i="6" s="1"/>
  <c r="CE137" i="6" s="1"/>
  <c r="CE138" i="6" s="1"/>
  <c r="CE139" i="6" s="1"/>
  <c r="CE140" i="6" s="1"/>
  <c r="CE141" i="6" s="1"/>
  <c r="CE142" i="6" s="1"/>
  <c r="CE143" i="6" s="1"/>
  <c r="CE144" i="6" s="1"/>
  <c r="CE145" i="6" s="1"/>
  <c r="CE146" i="6" s="1"/>
  <c r="CE147" i="6" s="1"/>
  <c r="CE148" i="6" s="1"/>
  <c r="CE149" i="6" s="1"/>
  <c r="CE150" i="6" s="1"/>
  <c r="CE151" i="6" s="1"/>
  <c r="CE152" i="6" s="1"/>
  <c r="CE153" i="6" s="1"/>
  <c r="CE154" i="6" s="1"/>
  <c r="CE155" i="6" s="1"/>
  <c r="CE156" i="6" s="1"/>
  <c r="CE157" i="6" s="1"/>
  <c r="CE158" i="6" s="1"/>
  <c r="CE159" i="6" s="1"/>
  <c r="CE160" i="6" s="1"/>
  <c r="CE161" i="6" s="1"/>
  <c r="CE162" i="6" s="1"/>
  <c r="CE163" i="6" s="1"/>
  <c r="CE164" i="6" s="1"/>
  <c r="CE165" i="6" s="1"/>
  <c r="CE166" i="6" s="1"/>
  <c r="CE167" i="6" s="1"/>
  <c r="CE168" i="6" s="1"/>
  <c r="CE169" i="6" s="1"/>
  <c r="CE170" i="6" s="1"/>
  <c r="CE171" i="6" s="1"/>
  <c r="CE172" i="6" s="1"/>
  <c r="CE173" i="6" s="1"/>
  <c r="CE174" i="6" s="1"/>
  <c r="CE175" i="6" s="1"/>
  <c r="CE176" i="6" s="1"/>
  <c r="CE177" i="6" s="1"/>
  <c r="CE178" i="6" s="1"/>
  <c r="CE179" i="6" s="1"/>
  <c r="CE180" i="6" s="1"/>
  <c r="CE181" i="6" s="1"/>
  <c r="CE182" i="6" s="1"/>
  <c r="CE183" i="6" s="1"/>
  <c r="CE184" i="6" s="1"/>
  <c r="CE185" i="6" s="1"/>
  <c r="CE186" i="6" s="1"/>
  <c r="CE187" i="6" s="1"/>
  <c r="CE188" i="6" s="1"/>
  <c r="CE189" i="6" s="1"/>
  <c r="CE190" i="6" s="1"/>
  <c r="CE191" i="6" s="1"/>
  <c r="CE192" i="6" s="1"/>
  <c r="CE193" i="6" s="1"/>
  <c r="CE194" i="6" s="1"/>
  <c r="CE195" i="6" s="1"/>
  <c r="CE196" i="6" s="1"/>
  <c r="CE197" i="6" s="1"/>
  <c r="CE198" i="6" s="1"/>
  <c r="CE199" i="6" s="1"/>
  <c r="CE200" i="6" s="1"/>
  <c r="CE201" i="6" s="1"/>
  <c r="CE202" i="6" s="1"/>
  <c r="CE203" i="6" s="1"/>
  <c r="CE204" i="6" s="1"/>
  <c r="CE205" i="6" s="1"/>
  <c r="CE206" i="6" s="1"/>
  <c r="CE207" i="6" s="1"/>
  <c r="CE208" i="6" s="1"/>
  <c r="CE209" i="6" s="1"/>
  <c r="CE210" i="6" s="1"/>
  <c r="CE211" i="6" s="1"/>
  <c r="CE212" i="6" s="1"/>
  <c r="CE213" i="6" s="1"/>
  <c r="CE214" i="6" s="1"/>
  <c r="CE215" i="6" s="1"/>
  <c r="CE216" i="6" s="1"/>
  <c r="CE217" i="6" s="1"/>
  <c r="CE218" i="6" s="1"/>
  <c r="CE219" i="6" s="1"/>
  <c r="CE220" i="6" s="1"/>
  <c r="CE221" i="6" s="1"/>
  <c r="CE222" i="6" s="1"/>
  <c r="CE223" i="6" s="1"/>
  <c r="CE224" i="6" s="1"/>
  <c r="CE225" i="6" s="1"/>
  <c r="CE226" i="6" s="1"/>
  <c r="CE227" i="6" s="1"/>
  <c r="CE228" i="6" s="1"/>
  <c r="CE229" i="6" s="1"/>
  <c r="CE230" i="6" s="1"/>
  <c r="CE231" i="6" s="1"/>
  <c r="CE232" i="6" s="1"/>
  <c r="CE233" i="6" s="1"/>
  <c r="CE234" i="6" s="1"/>
  <c r="CE235" i="6" s="1"/>
  <c r="CE236" i="6" s="1"/>
  <c r="CE237" i="6" s="1"/>
  <c r="CE238" i="6" s="1"/>
  <c r="CE239" i="6" s="1"/>
  <c r="CE240" i="6" s="1"/>
  <c r="CE241" i="6" s="1"/>
  <c r="CE242" i="6" s="1"/>
  <c r="CE243" i="6" s="1"/>
  <c r="CE244" i="6" s="1"/>
  <c r="CE245" i="6" s="1"/>
  <c r="CE246" i="6" s="1"/>
  <c r="CE247" i="6" s="1"/>
  <c r="CE248" i="6" s="1"/>
  <c r="CE249" i="6" s="1"/>
  <c r="CE250" i="6" s="1"/>
  <c r="CE251" i="6" s="1"/>
  <c r="CE252" i="6" s="1"/>
  <c r="CE253" i="6" s="1"/>
  <c r="CE254" i="6" s="1"/>
  <c r="CE255" i="6" s="1"/>
  <c r="CE256" i="6" s="1"/>
  <c r="CE257" i="6" s="1"/>
  <c r="CE258" i="6" s="1"/>
  <c r="CE259" i="6" s="1"/>
  <c r="CE260" i="6" s="1"/>
  <c r="CE261" i="6" s="1"/>
  <c r="CE262" i="6" s="1"/>
  <c r="CE263" i="6" s="1"/>
  <c r="CE264" i="6" s="1"/>
  <c r="CE265" i="6" s="1"/>
  <c r="CE266" i="6" s="1"/>
  <c r="CE267" i="6" s="1"/>
  <c r="CE268" i="6" s="1"/>
  <c r="CE269" i="6" s="1"/>
  <c r="CE270" i="6" s="1"/>
  <c r="CE271" i="6" s="1"/>
  <c r="CE272" i="6" s="1"/>
  <c r="CE273" i="6" s="1"/>
  <c r="CE274" i="6" s="1"/>
  <c r="CE275" i="6" s="1"/>
  <c r="CE276" i="6" s="1"/>
  <c r="CE277" i="6" s="1"/>
  <c r="CE278" i="6" s="1"/>
  <c r="CE279" i="6" s="1"/>
  <c r="CE280" i="6" s="1"/>
  <c r="CE281" i="6" s="1"/>
  <c r="CE282" i="6" s="1"/>
  <c r="CE283" i="6" s="1"/>
  <c r="CE284" i="6" s="1"/>
  <c r="CE285" i="6" s="1"/>
  <c r="CE286" i="6" s="1"/>
  <c r="CE287" i="6" s="1"/>
  <c r="CE288" i="6" s="1"/>
  <c r="CE289" i="6" s="1"/>
  <c r="CE290" i="6" s="1"/>
  <c r="CE291" i="6" s="1"/>
  <c r="CE292" i="6" s="1"/>
  <c r="CE293" i="6" s="1"/>
  <c r="CE294" i="6" s="1"/>
  <c r="CE295" i="6" s="1"/>
  <c r="CE296" i="6" s="1"/>
  <c r="CE297" i="6" s="1"/>
  <c r="CE298" i="6" s="1"/>
  <c r="CE299" i="6" s="1"/>
  <c r="CE300" i="6" s="1"/>
  <c r="CE301" i="6" s="1"/>
  <c r="CE302" i="6" s="1"/>
  <c r="CE303" i="6" s="1"/>
  <c r="CE304" i="6" s="1"/>
  <c r="CE305" i="6" s="1"/>
  <c r="CE306" i="6" s="1"/>
  <c r="CE307" i="6" s="1"/>
  <c r="CE308" i="6" s="1"/>
  <c r="CE309" i="6" s="1"/>
  <c r="CE310" i="6" s="1"/>
  <c r="CE311" i="6" s="1"/>
  <c r="CE312" i="6" s="1"/>
  <c r="CE313" i="6" s="1"/>
  <c r="CE314" i="6" s="1"/>
  <c r="CE315" i="6" s="1"/>
  <c r="CE316" i="6" s="1"/>
  <c r="CE317" i="6" s="1"/>
  <c r="CE318" i="6" s="1"/>
  <c r="CE319" i="6" s="1"/>
  <c r="CE320" i="6" s="1"/>
  <c r="CE321" i="6" s="1"/>
  <c r="CE322" i="6" s="1"/>
  <c r="CE323" i="6" s="1"/>
  <c r="CE324" i="6" s="1"/>
  <c r="CE325" i="6" s="1"/>
  <c r="CE326" i="6" s="1"/>
  <c r="CE327" i="6" s="1"/>
  <c r="CE328" i="6" s="1"/>
  <c r="CE329" i="6" s="1"/>
  <c r="CE330" i="6" s="1"/>
  <c r="CE331" i="6" s="1"/>
  <c r="CE332" i="6" s="1"/>
  <c r="CE333" i="6" s="1"/>
  <c r="CE334" i="6" s="1"/>
  <c r="CE335" i="6" s="1"/>
  <c r="CE336" i="6" s="1"/>
  <c r="CE337" i="6" s="1"/>
  <c r="CE338" i="6" s="1"/>
  <c r="CE339" i="6" s="1"/>
  <c r="CE340" i="6" s="1"/>
  <c r="CE341" i="6" s="1"/>
  <c r="CE342" i="6" s="1"/>
  <c r="CE343" i="6" s="1"/>
  <c r="CE344" i="6" s="1"/>
  <c r="CE345" i="6" s="1"/>
  <c r="CE346" i="6" s="1"/>
  <c r="CE347" i="6" s="1"/>
  <c r="CE348" i="6" s="1"/>
  <c r="CE349" i="6" s="1"/>
  <c r="CE350" i="6" s="1"/>
  <c r="CE351" i="6" s="1"/>
  <c r="CE352" i="6" s="1"/>
  <c r="CE353" i="6" s="1"/>
  <c r="CE354" i="6" s="1"/>
  <c r="CE355" i="6" s="1"/>
  <c r="CE356" i="6" s="1"/>
  <c r="CE357" i="6" s="1"/>
  <c r="CE358" i="6" s="1"/>
  <c r="CE359" i="6" s="1"/>
  <c r="CE360" i="6" s="1"/>
  <c r="CE361" i="6" s="1"/>
  <c r="CE362" i="6" s="1"/>
  <c r="CE363" i="6" s="1"/>
  <c r="CE364" i="6" s="1"/>
  <c r="CE365" i="6" s="1"/>
  <c r="CE366" i="6" s="1"/>
  <c r="CE367" i="6" s="1"/>
  <c r="CE368" i="6" s="1"/>
  <c r="CE369" i="6" s="1"/>
  <c r="CE370" i="6" s="1"/>
  <c r="CE371" i="6" s="1"/>
  <c r="CE372" i="6" s="1"/>
  <c r="CE373" i="6" s="1"/>
  <c r="CE374" i="6" s="1"/>
  <c r="CE375" i="6" s="1"/>
  <c r="CE376" i="6" s="1"/>
  <c r="CE377" i="6" s="1"/>
  <c r="CE378" i="6" s="1"/>
  <c r="CE379" i="6" s="1"/>
  <c r="CE380" i="6" s="1"/>
  <c r="CE381" i="6" s="1"/>
  <c r="CE382" i="6" s="1"/>
  <c r="CE383" i="6" s="1"/>
  <c r="CE384" i="6" s="1"/>
  <c r="CE385" i="6" s="1"/>
  <c r="CE386" i="6" s="1"/>
  <c r="CE387" i="6" s="1"/>
  <c r="CE388" i="6" s="1"/>
  <c r="CE389" i="6" s="1"/>
  <c r="CE390" i="6" s="1"/>
  <c r="CE391" i="6" s="1"/>
  <c r="CE392" i="6" s="1"/>
  <c r="CE393" i="6" s="1"/>
  <c r="CE394" i="6" s="1"/>
  <c r="CE395" i="6" s="1"/>
  <c r="CE396" i="6" s="1"/>
  <c r="CE397" i="6" s="1"/>
  <c r="CE398" i="6" s="1"/>
  <c r="CE399" i="6" s="1"/>
  <c r="CE400" i="6" s="1"/>
  <c r="CE401" i="6" s="1"/>
  <c r="CE402" i="6" s="1"/>
  <c r="CE403" i="6" s="1"/>
  <c r="CE404" i="6" s="1"/>
  <c r="CE405" i="6" s="1"/>
  <c r="CE406" i="6" s="1"/>
  <c r="CE407" i="6" s="1"/>
  <c r="CE408" i="6" s="1"/>
  <c r="CE409" i="6" s="1"/>
  <c r="CE410" i="6" s="1"/>
  <c r="CE411" i="6" s="1"/>
  <c r="CE412" i="6" s="1"/>
  <c r="CE413" i="6" s="1"/>
  <c r="CE414" i="6" s="1"/>
  <c r="CE415" i="6" s="1"/>
  <c r="CE416" i="6" s="1"/>
  <c r="CE417" i="6" s="1"/>
  <c r="CE418" i="6" s="1"/>
  <c r="CE419" i="6" s="1"/>
  <c r="CE420" i="6" s="1"/>
  <c r="CE421" i="6" s="1"/>
  <c r="CE422" i="6" s="1"/>
  <c r="CE423" i="6" s="1"/>
  <c r="CE424" i="6" s="1"/>
  <c r="CE425" i="6" s="1"/>
  <c r="CE426" i="6" s="1"/>
  <c r="CE427" i="6" s="1"/>
  <c r="CE428" i="6" s="1"/>
  <c r="CE429" i="6" s="1"/>
  <c r="CE430" i="6" s="1"/>
  <c r="CE431" i="6" s="1"/>
  <c r="CE432" i="6" s="1"/>
  <c r="CE433" i="6" s="1"/>
  <c r="CE434" i="6" s="1"/>
  <c r="CE435" i="6" s="1"/>
  <c r="CE436" i="6" s="1"/>
  <c r="CE437" i="6" s="1"/>
  <c r="CE438" i="6" s="1"/>
  <c r="CE439" i="6" s="1"/>
  <c r="CE440" i="6" s="1"/>
  <c r="CE441" i="6" s="1"/>
  <c r="CE442" i="6" s="1"/>
  <c r="CE443" i="6" s="1"/>
  <c r="CE444" i="6" s="1"/>
  <c r="CE445" i="6" s="1"/>
  <c r="CE446" i="6" s="1"/>
  <c r="CE447" i="6" s="1"/>
  <c r="CE448" i="6" s="1"/>
  <c r="CE449" i="6" s="1"/>
  <c r="CE450" i="6" s="1"/>
  <c r="CE451" i="6" s="1"/>
  <c r="CE452" i="6" s="1"/>
  <c r="CE453" i="6" s="1"/>
  <c r="CE454" i="6" s="1"/>
  <c r="CE455" i="6" s="1"/>
  <c r="CE456" i="6" s="1"/>
  <c r="CE457" i="6" s="1"/>
  <c r="CE458" i="6" s="1"/>
  <c r="CE459" i="6" s="1"/>
  <c r="CE460" i="6" s="1"/>
  <c r="CE461" i="6" s="1"/>
  <c r="CE462" i="6" s="1"/>
  <c r="CE463" i="6" s="1"/>
  <c r="CE464" i="6" s="1"/>
  <c r="CE465" i="6" s="1"/>
  <c r="CE466" i="6" s="1"/>
  <c r="CE467" i="6" s="1"/>
  <c r="CE468" i="6" s="1"/>
  <c r="CE469" i="6" s="1"/>
  <c r="CE470" i="6" s="1"/>
  <c r="CE471" i="6" s="1"/>
  <c r="CE472" i="6" s="1"/>
  <c r="CE473" i="6" s="1"/>
  <c r="CE474" i="6" s="1"/>
  <c r="CE475" i="6" s="1"/>
  <c r="CE476" i="6" s="1"/>
  <c r="CE477" i="6" s="1"/>
  <c r="CE478" i="6" s="1"/>
  <c r="CE479" i="6" s="1"/>
  <c r="CE480" i="6" s="1"/>
  <c r="CE481" i="6" s="1"/>
  <c r="CE482" i="6" s="1"/>
  <c r="CE483" i="6" s="1"/>
  <c r="CE484" i="6" s="1"/>
  <c r="CE485" i="6" s="1"/>
  <c r="CE486" i="6" s="1"/>
  <c r="CE487" i="6" s="1"/>
  <c r="CE488" i="6" s="1"/>
  <c r="CE489" i="6" s="1"/>
  <c r="CE490" i="6" s="1"/>
  <c r="CE491" i="6" s="1"/>
  <c r="CE492" i="6" s="1"/>
  <c r="CE493" i="6" s="1"/>
  <c r="CE494" i="6" s="1"/>
  <c r="CE495" i="6" s="1"/>
  <c r="CE496" i="6" s="1"/>
  <c r="CE497" i="6" s="1"/>
  <c r="CE498" i="6" s="1"/>
  <c r="CE499" i="6" s="1"/>
  <c r="CE500" i="6" s="1"/>
  <c r="CE501" i="6" s="1"/>
  <c r="CE502" i="6" s="1"/>
  <c r="CE503" i="6" s="1"/>
  <c r="CE504" i="6" s="1"/>
  <c r="CE505" i="6" s="1"/>
  <c r="CE506" i="6" s="1"/>
  <c r="CE507" i="6" s="1"/>
  <c r="CE508" i="6" s="1"/>
  <c r="CE509" i="6" s="1"/>
  <c r="CE510" i="6" s="1"/>
  <c r="CE511" i="6" s="1"/>
  <c r="CE512" i="6" s="1"/>
  <c r="CE513" i="6" s="1"/>
  <c r="CE514" i="6" s="1"/>
  <c r="CE515" i="6" s="1"/>
  <c r="CE516" i="6" s="1"/>
  <c r="CE517" i="6" s="1"/>
  <c r="CE518" i="6" s="1"/>
  <c r="CE519" i="6" s="1"/>
  <c r="CE520" i="6" s="1"/>
  <c r="CE521" i="6" s="1"/>
  <c r="CE522" i="6" s="1"/>
  <c r="CE523" i="6" s="1"/>
  <c r="CE524" i="6" s="1"/>
  <c r="CE525" i="6" s="1"/>
  <c r="CE526" i="6" s="1"/>
  <c r="CE527" i="6" s="1"/>
  <c r="CE528" i="6" s="1"/>
  <c r="CE529" i="6" s="1"/>
  <c r="CE530" i="6" s="1"/>
  <c r="CE531" i="6" s="1"/>
  <c r="CE532" i="6" s="1"/>
  <c r="CE533" i="6" s="1"/>
  <c r="CE534" i="6" s="1"/>
  <c r="CE535" i="6" s="1"/>
  <c r="CE536" i="6" s="1"/>
  <c r="CE537" i="6" s="1"/>
  <c r="CE538" i="6" s="1"/>
  <c r="CE539" i="6" s="1"/>
  <c r="CE540" i="6" s="1"/>
  <c r="CE541" i="6" s="1"/>
  <c r="CE542" i="6" s="1"/>
  <c r="CE543" i="6" s="1"/>
  <c r="CE544" i="6" s="1"/>
  <c r="CE545" i="6" s="1"/>
  <c r="CE546" i="6" s="1"/>
  <c r="CE547" i="6" s="1"/>
  <c r="CE548" i="6" s="1"/>
  <c r="CE549" i="6" s="1"/>
  <c r="CE550" i="6" s="1"/>
  <c r="CE551" i="6" s="1"/>
  <c r="CE552" i="6" s="1"/>
  <c r="CE553" i="6" s="1"/>
  <c r="CE554" i="6" s="1"/>
  <c r="CE555" i="6" s="1"/>
  <c r="CE556" i="6" s="1"/>
  <c r="CE557" i="6" s="1"/>
  <c r="CE558" i="6" s="1"/>
  <c r="CE559" i="6" s="1"/>
  <c r="CE560" i="6" s="1"/>
  <c r="CE561" i="6" s="1"/>
  <c r="CE562" i="6" s="1"/>
  <c r="CE563" i="6" s="1"/>
  <c r="CE564" i="6" s="1"/>
  <c r="CE565" i="6" s="1"/>
  <c r="CE566" i="6" s="1"/>
  <c r="CE567" i="6" s="1"/>
  <c r="CE568" i="6" s="1"/>
  <c r="CE569" i="6" s="1"/>
  <c r="CE570" i="6" s="1"/>
  <c r="CE571" i="6" s="1"/>
  <c r="CE572" i="6" s="1"/>
  <c r="CE573" i="6" s="1"/>
  <c r="CE574" i="6" s="1"/>
  <c r="CE575" i="6" s="1"/>
  <c r="CE576" i="6" s="1"/>
  <c r="CE577" i="6" s="1"/>
  <c r="CE578" i="6" s="1"/>
  <c r="CE579" i="6" s="1"/>
  <c r="CE580" i="6" s="1"/>
  <c r="CE581" i="6" s="1"/>
  <c r="CE582" i="6" s="1"/>
  <c r="CE583" i="6" s="1"/>
  <c r="CE584" i="6" s="1"/>
  <c r="CE585" i="6" s="1"/>
  <c r="CE586" i="6" s="1"/>
  <c r="CE587" i="6" s="1"/>
  <c r="CE588" i="6" s="1"/>
  <c r="CE589" i="6" s="1"/>
  <c r="CE590" i="6" s="1"/>
  <c r="CE591" i="6" s="1"/>
  <c r="CE592" i="6" s="1"/>
  <c r="CE593" i="6" s="1"/>
  <c r="CE594" i="6" s="1"/>
  <c r="CE595" i="6" s="1"/>
  <c r="CE596" i="6" s="1"/>
  <c r="CE597" i="6" s="1"/>
  <c r="CE598" i="6" s="1"/>
  <c r="CE599" i="6" s="1"/>
  <c r="CE600" i="6" s="1"/>
  <c r="CE601" i="6" s="1"/>
  <c r="CE602" i="6" s="1"/>
  <c r="CE603" i="6" s="1"/>
  <c r="CE604" i="6" s="1"/>
  <c r="CE605" i="6" s="1"/>
  <c r="CE606" i="6" s="1"/>
  <c r="CE607" i="6" s="1"/>
  <c r="CE608" i="6" s="1"/>
  <c r="CE609" i="6" s="1"/>
  <c r="CE610" i="6" s="1"/>
  <c r="CE611" i="6" s="1"/>
  <c r="CE612" i="6" s="1"/>
  <c r="CE613" i="6" s="1"/>
  <c r="CE614" i="6" s="1"/>
  <c r="CE615" i="6" s="1"/>
  <c r="CE616" i="6" s="1"/>
  <c r="CE617" i="6" s="1"/>
  <c r="CE618" i="6" s="1"/>
  <c r="CE619" i="6" s="1"/>
  <c r="CE620" i="6" s="1"/>
  <c r="CE621" i="6" s="1"/>
  <c r="CE622" i="6" s="1"/>
  <c r="CE623" i="6" s="1"/>
  <c r="CE624" i="6" s="1"/>
  <c r="CE625" i="6" s="1"/>
  <c r="CE626" i="6" s="1"/>
  <c r="CE627" i="6" s="1"/>
  <c r="CE628" i="6" s="1"/>
  <c r="CE629" i="6" s="1"/>
  <c r="CE630" i="6" s="1"/>
  <c r="CE631" i="6" s="1"/>
  <c r="CE632" i="6" s="1"/>
  <c r="CE633" i="6" s="1"/>
  <c r="CE634" i="6" s="1"/>
  <c r="CE635" i="6" s="1"/>
  <c r="CE636" i="6" s="1"/>
  <c r="CE637" i="6" s="1"/>
  <c r="CE638" i="6" s="1"/>
  <c r="CE639" i="6" s="1"/>
  <c r="CE640" i="6" s="1"/>
  <c r="CE641" i="6" s="1"/>
  <c r="CE642" i="6" s="1"/>
  <c r="CE643" i="6" s="1"/>
  <c r="CE644" i="6" s="1"/>
  <c r="CE645" i="6" s="1"/>
  <c r="CE646" i="6" s="1"/>
  <c r="CE647" i="6" s="1"/>
  <c r="CE648" i="6" s="1"/>
  <c r="CE649" i="6" s="1"/>
  <c r="CE650" i="6" s="1"/>
  <c r="CE651" i="6" s="1"/>
  <c r="CE652" i="6" s="1"/>
  <c r="CE653" i="6" s="1"/>
  <c r="CE654" i="6" s="1"/>
  <c r="CE655" i="6" s="1"/>
  <c r="CE656" i="6" s="1"/>
  <c r="CE657" i="6" s="1"/>
  <c r="CE658" i="6" s="1"/>
  <c r="CE659" i="6" s="1"/>
  <c r="CE660" i="6" s="1"/>
  <c r="CE661" i="6" s="1"/>
  <c r="CE662" i="6" s="1"/>
  <c r="CE663" i="6" s="1"/>
  <c r="CE664" i="6" s="1"/>
  <c r="CE665" i="6" s="1"/>
  <c r="CE666" i="6" s="1"/>
  <c r="CE667" i="6" s="1"/>
  <c r="CE668" i="6" s="1"/>
  <c r="CE669" i="6" s="1"/>
  <c r="CE670" i="6" s="1"/>
  <c r="CE671" i="6" s="1"/>
  <c r="CE672" i="6" s="1"/>
  <c r="CE673" i="6" s="1"/>
  <c r="CE674" i="6" s="1"/>
  <c r="CE675" i="6" s="1"/>
  <c r="CE676" i="6" s="1"/>
  <c r="CE677" i="6" s="1"/>
  <c r="CE678" i="6" s="1"/>
  <c r="CE679" i="6" s="1"/>
  <c r="CE680" i="6" s="1"/>
  <c r="CE681" i="6" s="1"/>
  <c r="CE682" i="6" s="1"/>
  <c r="CE683" i="6" s="1"/>
  <c r="CE684" i="6" s="1"/>
  <c r="CE685" i="6" s="1"/>
  <c r="CE686" i="6" s="1"/>
  <c r="CE687" i="6" s="1"/>
  <c r="CE688" i="6" s="1"/>
  <c r="CE689" i="6" s="1"/>
  <c r="CE690" i="6" s="1"/>
  <c r="CE691" i="6" s="1"/>
  <c r="CE692" i="6" s="1"/>
  <c r="CE693" i="6" s="1"/>
  <c r="CE694" i="6" s="1"/>
  <c r="CE695" i="6" s="1"/>
  <c r="CE696" i="6" s="1"/>
  <c r="CE697" i="6" s="1"/>
  <c r="CE698" i="6" s="1"/>
  <c r="CE699" i="6" s="1"/>
  <c r="CE700" i="6" s="1"/>
  <c r="CE701" i="6" s="1"/>
  <c r="CE702" i="6" s="1"/>
  <c r="CE703" i="6" s="1"/>
  <c r="CE704" i="6" s="1"/>
  <c r="CE705" i="6" s="1"/>
  <c r="CE706" i="6" s="1"/>
  <c r="CE707" i="6" s="1"/>
  <c r="CE708" i="6" s="1"/>
  <c r="CE709" i="6" s="1"/>
  <c r="CE710" i="6" s="1"/>
  <c r="CE711" i="6" s="1"/>
  <c r="CE712" i="6" s="1"/>
  <c r="CE713" i="6" s="1"/>
  <c r="CE714" i="6" s="1"/>
  <c r="CE715" i="6" s="1"/>
  <c r="CE716" i="6" s="1"/>
  <c r="CE717" i="6" s="1"/>
  <c r="CE718" i="6" s="1"/>
  <c r="CE719" i="6" s="1"/>
  <c r="CE720" i="6" s="1"/>
  <c r="CE721" i="6" s="1"/>
  <c r="CE722" i="6" s="1"/>
  <c r="CE723" i="6" s="1"/>
  <c r="CE724" i="6" s="1"/>
  <c r="CE725" i="6" s="1"/>
  <c r="CE726" i="6" s="1"/>
  <c r="CE727" i="6" s="1"/>
  <c r="CE728" i="6" s="1"/>
  <c r="CE729" i="6" s="1"/>
  <c r="CE730" i="6" s="1"/>
  <c r="CE731" i="6" s="1"/>
  <c r="CE732" i="6" s="1"/>
  <c r="CE733" i="6" s="1"/>
  <c r="CE734" i="6" s="1"/>
  <c r="CE735" i="6" s="1"/>
  <c r="CE736" i="6" s="1"/>
  <c r="CE737" i="6" s="1"/>
  <c r="CE738" i="6" s="1"/>
  <c r="CE739" i="6" s="1"/>
  <c r="CE740" i="6" s="1"/>
  <c r="CE741" i="6" s="1"/>
  <c r="CE742" i="6" s="1"/>
  <c r="CE743" i="6" s="1"/>
  <c r="CE744" i="6" s="1"/>
  <c r="CE745" i="6" s="1"/>
  <c r="CE746" i="6" s="1"/>
  <c r="CE747" i="6" s="1"/>
  <c r="CE748" i="6" s="1"/>
  <c r="CE749" i="6" s="1"/>
  <c r="CE750" i="6" s="1"/>
  <c r="CE751" i="6" s="1"/>
  <c r="CE752" i="6" s="1"/>
  <c r="CE753" i="6" s="1"/>
  <c r="CE754" i="6" s="1"/>
  <c r="CE755" i="6" s="1"/>
  <c r="CE756" i="6" s="1"/>
  <c r="CE757" i="6" s="1"/>
  <c r="CE758" i="6" s="1"/>
  <c r="CE759" i="6" s="1"/>
  <c r="CE760" i="6" s="1"/>
  <c r="CE761" i="6" s="1"/>
  <c r="CE762" i="6" s="1"/>
  <c r="CE763" i="6" s="1"/>
  <c r="CE764" i="6" s="1"/>
  <c r="CE765" i="6" s="1"/>
  <c r="CE766" i="6" s="1"/>
  <c r="CE767" i="6" s="1"/>
  <c r="CE768" i="6" s="1"/>
  <c r="CE769" i="6" s="1"/>
  <c r="CE770" i="6" s="1"/>
  <c r="CE771" i="6" s="1"/>
  <c r="CE772" i="6" s="1"/>
  <c r="CE773" i="6" s="1"/>
  <c r="CE774" i="6" s="1"/>
  <c r="CE775" i="6" s="1"/>
  <c r="CE776" i="6" s="1"/>
  <c r="CE777" i="6" s="1"/>
  <c r="CE778" i="6" s="1"/>
  <c r="CE779" i="6" s="1"/>
  <c r="CE780" i="6" s="1"/>
  <c r="CE781" i="6" s="1"/>
  <c r="CE782" i="6" s="1"/>
  <c r="CE783" i="6" s="1"/>
  <c r="CE784" i="6" s="1"/>
  <c r="CE785" i="6" s="1"/>
  <c r="CE786" i="6" s="1"/>
  <c r="CE787" i="6" s="1"/>
  <c r="CE788" i="6" s="1"/>
  <c r="CE789" i="6" s="1"/>
  <c r="CE790" i="6" s="1"/>
  <c r="CE791" i="6" s="1"/>
  <c r="CE792" i="6" s="1"/>
  <c r="CE793" i="6" s="1"/>
  <c r="CE794" i="6" s="1"/>
  <c r="CE795" i="6" s="1"/>
  <c r="CE796" i="6" s="1"/>
  <c r="CE797" i="6" s="1"/>
  <c r="CE798" i="6" s="1"/>
  <c r="CE799" i="6" s="1"/>
  <c r="CE800" i="6" s="1"/>
  <c r="CE801" i="6" s="1"/>
  <c r="CE802" i="6" s="1"/>
  <c r="CE803" i="6" s="1"/>
  <c r="CE804" i="6" s="1"/>
  <c r="CE805" i="6" s="1"/>
  <c r="CE806" i="6" s="1"/>
  <c r="CE807" i="6" s="1"/>
  <c r="CE808" i="6" s="1"/>
  <c r="CE809" i="6" s="1"/>
  <c r="CE810" i="6" s="1"/>
  <c r="CE811" i="6" s="1"/>
  <c r="CE812" i="6" s="1"/>
  <c r="CE813" i="6" s="1"/>
  <c r="CE814" i="6" s="1"/>
  <c r="CE815" i="6" s="1"/>
  <c r="CE816" i="6" s="1"/>
  <c r="CE817" i="6" s="1"/>
  <c r="CE818" i="6" s="1"/>
  <c r="CE819" i="6" s="1"/>
  <c r="CE820" i="6" s="1"/>
  <c r="CE821" i="6" s="1"/>
  <c r="CE822" i="6" s="1"/>
  <c r="CE823" i="6" s="1"/>
  <c r="CE824" i="6" s="1"/>
  <c r="CE825" i="6" s="1"/>
  <c r="CE826" i="6" s="1"/>
  <c r="CE827" i="6" s="1"/>
  <c r="CE828" i="6" s="1"/>
  <c r="CE829" i="6" s="1"/>
  <c r="CE830" i="6" s="1"/>
  <c r="CE831" i="6" s="1"/>
  <c r="CE832" i="6" s="1"/>
  <c r="CE833" i="6" s="1"/>
  <c r="CE834" i="6" s="1"/>
  <c r="CE835" i="6" s="1"/>
  <c r="CE836" i="6" s="1"/>
  <c r="CE837" i="6" s="1"/>
  <c r="CE838" i="6" s="1"/>
  <c r="CE839" i="6" s="1"/>
  <c r="CE840" i="6" s="1"/>
  <c r="CE841" i="6" s="1"/>
  <c r="CE842" i="6" s="1"/>
  <c r="CE843" i="6" s="1"/>
  <c r="CE844" i="6" s="1"/>
  <c r="CE845" i="6" s="1"/>
  <c r="CE846" i="6" s="1"/>
  <c r="CE847" i="6" s="1"/>
  <c r="CE848" i="6" s="1"/>
  <c r="CE849" i="6" s="1"/>
  <c r="CE850" i="6" s="1"/>
  <c r="CE851" i="6" s="1"/>
  <c r="CE852" i="6" s="1"/>
  <c r="CE853" i="6" s="1"/>
  <c r="CE854" i="6" s="1"/>
  <c r="CE855" i="6" s="1"/>
  <c r="CE856" i="6" s="1"/>
  <c r="CE857" i="6" s="1"/>
  <c r="CE858" i="6" s="1"/>
  <c r="CE859" i="6" s="1"/>
  <c r="CE860" i="6" s="1"/>
  <c r="CE861" i="6" s="1"/>
  <c r="CE862" i="6" s="1"/>
  <c r="CE863" i="6" s="1"/>
  <c r="CE864" i="6" s="1"/>
  <c r="CE865" i="6" s="1"/>
  <c r="CE866" i="6" s="1"/>
  <c r="CE867" i="6" s="1"/>
  <c r="CE868" i="6" s="1"/>
  <c r="CE869" i="6" s="1"/>
  <c r="CE870" i="6" s="1"/>
  <c r="CE871" i="6" s="1"/>
  <c r="CE872" i="6" s="1"/>
  <c r="CE873" i="6" s="1"/>
  <c r="CE874" i="6" s="1"/>
  <c r="CE875" i="6" s="1"/>
  <c r="CE876" i="6" s="1"/>
  <c r="CE877" i="6" s="1"/>
  <c r="CE878" i="6" s="1"/>
  <c r="CE879" i="6" s="1"/>
  <c r="CE880" i="6" s="1"/>
  <c r="CE881" i="6" s="1"/>
  <c r="CE882" i="6" s="1"/>
  <c r="CE883" i="6" s="1"/>
  <c r="CE884" i="6" s="1"/>
  <c r="CE885" i="6" s="1"/>
  <c r="CE886" i="6" s="1"/>
  <c r="CE887" i="6" s="1"/>
  <c r="CE888" i="6" s="1"/>
  <c r="CE889" i="6" s="1"/>
  <c r="CE890" i="6" s="1"/>
  <c r="CE891" i="6" s="1"/>
  <c r="CE892" i="6" s="1"/>
  <c r="CE893" i="6" s="1"/>
  <c r="CE894" i="6" s="1"/>
  <c r="CE895" i="6" s="1"/>
  <c r="CE896" i="6" s="1"/>
  <c r="CE897" i="6" s="1"/>
  <c r="CE898" i="6" s="1"/>
  <c r="CE899" i="6" s="1"/>
  <c r="CE900" i="6" s="1"/>
  <c r="CE901" i="6" s="1"/>
  <c r="CE902" i="6" s="1"/>
  <c r="CE903" i="6" s="1"/>
  <c r="CE904" i="6" s="1"/>
  <c r="CE905" i="6" s="1"/>
  <c r="CE906" i="6" s="1"/>
  <c r="CE907" i="6" s="1"/>
  <c r="CE908" i="6" s="1"/>
  <c r="CE909" i="6" s="1"/>
  <c r="CE910" i="6" s="1"/>
  <c r="CE911" i="6" s="1"/>
  <c r="CE912" i="6" s="1"/>
  <c r="CE913" i="6" s="1"/>
  <c r="CE914" i="6" s="1"/>
  <c r="CE915" i="6" s="1"/>
  <c r="CE916" i="6" s="1"/>
  <c r="CE917" i="6" s="1"/>
  <c r="CE918" i="6" s="1"/>
  <c r="CE919" i="6" s="1"/>
  <c r="CE920" i="6" s="1"/>
  <c r="CE921" i="6" s="1"/>
  <c r="CE922" i="6" s="1"/>
  <c r="CE923" i="6" s="1"/>
  <c r="CE924" i="6" s="1"/>
  <c r="CE925" i="6" s="1"/>
  <c r="CE926" i="6" s="1"/>
  <c r="CE927" i="6" s="1"/>
  <c r="CE928" i="6" s="1"/>
  <c r="CE929" i="6" s="1"/>
  <c r="CE930" i="6" s="1"/>
  <c r="CE931" i="6" s="1"/>
  <c r="CE932" i="6" s="1"/>
  <c r="CE933" i="6" s="1"/>
  <c r="CE934" i="6" s="1"/>
  <c r="CE935" i="6" s="1"/>
  <c r="CE936" i="6" s="1"/>
  <c r="CE937" i="6" s="1"/>
  <c r="CE938" i="6" s="1"/>
  <c r="CE939" i="6" s="1"/>
  <c r="CE940" i="6" s="1"/>
  <c r="CE941" i="6" s="1"/>
  <c r="CE942" i="6" s="1"/>
  <c r="CE943" i="6" s="1"/>
  <c r="CE944" i="6" s="1"/>
  <c r="CE945" i="6" s="1"/>
  <c r="CE946" i="6" s="1"/>
  <c r="CE947" i="6" s="1"/>
  <c r="CE948" i="6" s="1"/>
  <c r="CE949" i="6" s="1"/>
  <c r="CE950" i="6" s="1"/>
  <c r="CE951" i="6" s="1"/>
  <c r="CE952" i="6" s="1"/>
  <c r="CE953" i="6" s="1"/>
  <c r="CE954" i="6" s="1"/>
  <c r="CE955" i="6" s="1"/>
  <c r="CE956" i="6" s="1"/>
  <c r="CE957" i="6" s="1"/>
  <c r="CE958" i="6" s="1"/>
  <c r="CE959" i="6" s="1"/>
  <c r="CE960" i="6" s="1"/>
  <c r="CE961" i="6" s="1"/>
  <c r="CE962" i="6" s="1"/>
  <c r="CE963" i="6" s="1"/>
  <c r="CE964" i="6" s="1"/>
  <c r="CE965" i="6" s="1"/>
  <c r="CE966" i="6" s="1"/>
  <c r="CE967" i="6" s="1"/>
  <c r="CE968" i="6" s="1"/>
  <c r="CE969" i="6" s="1"/>
  <c r="CE970" i="6" s="1"/>
  <c r="CE971" i="6" s="1"/>
  <c r="CE972" i="6" s="1"/>
  <c r="CE973" i="6" s="1"/>
  <c r="CE974" i="6" s="1"/>
  <c r="CE975" i="6" s="1"/>
  <c r="CE976" i="6" s="1"/>
  <c r="CE977" i="6" s="1"/>
  <c r="CE978" i="6" s="1"/>
  <c r="CE979" i="6" s="1"/>
  <c r="CE980" i="6" s="1"/>
  <c r="CE981" i="6" s="1"/>
  <c r="CE982" i="6" s="1"/>
  <c r="CE983" i="6" s="1"/>
  <c r="CE984" i="6" s="1"/>
  <c r="CE985" i="6" s="1"/>
  <c r="CE986" i="6" s="1"/>
  <c r="CE987" i="6" s="1"/>
  <c r="CE988" i="6" s="1"/>
  <c r="CE989" i="6" s="1"/>
  <c r="CE990" i="6" s="1"/>
  <c r="CE991" i="6" s="1"/>
  <c r="CE992" i="6" s="1"/>
  <c r="CE993" i="6" s="1"/>
  <c r="CE994" i="6" s="1"/>
  <c r="CE995" i="6" s="1"/>
  <c r="CE996" i="6" s="1"/>
  <c r="CE997" i="6" s="1"/>
  <c r="CE998" i="6" s="1"/>
  <c r="CE999" i="6" s="1"/>
  <c r="CE1000" i="6" s="1"/>
  <c r="CE1001" i="6" s="1"/>
  <c r="CE1002" i="6" s="1"/>
  <c r="CE1003" i="6" s="1"/>
  <c r="CE1004" i="6" s="1"/>
  <c r="CE1005" i="6" s="1"/>
  <c r="CE1006" i="6" s="1"/>
  <c r="CE1007" i="6" s="1"/>
  <c r="CE1008" i="6" s="1"/>
  <c r="CE1009" i="6" s="1"/>
  <c r="CE1010" i="6" s="1"/>
  <c r="CE1011" i="6" s="1"/>
  <c r="CE1012" i="6" s="1"/>
  <c r="CE1013" i="6" s="1"/>
  <c r="CE1014" i="6" s="1"/>
  <c r="CE1015" i="6" s="1"/>
  <c r="CE1016" i="6" s="1"/>
  <c r="CE1017" i="6" s="1"/>
  <c r="CE1018" i="6" s="1"/>
  <c r="CE1019" i="6" s="1"/>
  <c r="CE1020" i="6" s="1"/>
  <c r="CE1021" i="6" s="1"/>
  <c r="CE1022" i="6" s="1"/>
  <c r="CE1023" i="6" s="1"/>
  <c r="CE1024" i="6" s="1"/>
  <c r="CE1025" i="6" s="1"/>
  <c r="CE1026" i="6" s="1"/>
  <c r="CE1027" i="6" s="1"/>
  <c r="CE1028" i="6" s="1"/>
  <c r="CE1029" i="6" s="1"/>
  <c r="CE1030" i="6" s="1"/>
  <c r="CE1031" i="6" s="1"/>
  <c r="CE1032" i="6" s="1"/>
  <c r="CE1033" i="6" s="1"/>
  <c r="CE1034" i="6" s="1"/>
  <c r="CE1035" i="6" s="1"/>
  <c r="CE1036" i="6" s="1"/>
  <c r="CE1037" i="6" s="1"/>
  <c r="CE1038" i="6" s="1"/>
  <c r="CE1039" i="6" s="1"/>
  <c r="CE1040" i="6" s="1"/>
  <c r="CE1041" i="6" s="1"/>
  <c r="CE1042" i="6" s="1"/>
  <c r="CE1043" i="6" s="1"/>
  <c r="CE1044" i="6" s="1"/>
  <c r="CE1045" i="6" s="1"/>
  <c r="CE1046" i="6" s="1"/>
  <c r="CE1047" i="6" s="1"/>
  <c r="CE1048" i="6" s="1"/>
  <c r="CE1049" i="6" s="1"/>
  <c r="CE1050" i="6" s="1"/>
  <c r="CE1051" i="6" s="1"/>
  <c r="CE1052" i="6" s="1"/>
  <c r="CE1053" i="6" s="1"/>
  <c r="CE1054" i="6" s="1"/>
  <c r="CE1055" i="6" s="1"/>
  <c r="CE1056" i="6" s="1"/>
  <c r="CE1057" i="6" s="1"/>
  <c r="CE1058" i="6" s="1"/>
  <c r="CE1059" i="6" s="1"/>
  <c r="CE1060" i="6" s="1"/>
  <c r="CE1061" i="6" s="1"/>
  <c r="CE1062" i="6" s="1"/>
  <c r="CE1063" i="6" s="1"/>
  <c r="CE1064" i="6" s="1"/>
  <c r="CE1065" i="6" s="1"/>
  <c r="CE1066" i="6" s="1"/>
  <c r="CE1067" i="6" s="1"/>
  <c r="CE1068" i="6" s="1"/>
  <c r="CE1069" i="6" s="1"/>
  <c r="CE1070" i="6" s="1"/>
  <c r="CE1071" i="6" s="1"/>
  <c r="CE1072" i="6" s="1"/>
  <c r="CE1073" i="6" s="1"/>
  <c r="CE1074" i="6" s="1"/>
  <c r="CE1075" i="6" s="1"/>
  <c r="CE1076" i="6" s="1"/>
  <c r="CE1077" i="6" s="1"/>
  <c r="CE1078" i="6" s="1"/>
  <c r="CE1079" i="6" s="1"/>
  <c r="CE1080" i="6" s="1"/>
  <c r="CE1081" i="6" s="1"/>
  <c r="CE1082" i="6" s="1"/>
  <c r="CE1083" i="6" s="1"/>
  <c r="CE1084" i="6" s="1"/>
  <c r="CE1085" i="6" s="1"/>
  <c r="CE1086" i="6" s="1"/>
  <c r="CE1087" i="6" s="1"/>
  <c r="CE1088" i="6" s="1"/>
  <c r="CE1089" i="6" s="1"/>
  <c r="CE1090" i="6" s="1"/>
  <c r="CE1091" i="6" s="1"/>
  <c r="CE1092" i="6" s="1"/>
  <c r="CE1093" i="6" s="1"/>
  <c r="CE1094" i="6" s="1"/>
  <c r="CE1095" i="6" s="1"/>
  <c r="CE1096" i="6" s="1"/>
  <c r="CE1097" i="6" s="1"/>
  <c r="CE1098" i="6" s="1"/>
  <c r="CE1099" i="6" s="1"/>
  <c r="CE1100" i="6" s="1"/>
  <c r="CE1101" i="6" s="1"/>
  <c r="CE1102" i="6" s="1"/>
  <c r="CE1103" i="6" s="1"/>
  <c r="CE1104" i="6" s="1"/>
  <c r="CE1105" i="6" s="1"/>
  <c r="CE1106" i="6" s="1"/>
  <c r="CE1107" i="6" s="1"/>
  <c r="CE1108" i="6" s="1"/>
  <c r="CE1109" i="6" s="1"/>
  <c r="CE1110" i="6" s="1"/>
  <c r="CE1111" i="6" s="1"/>
  <c r="CE1112" i="6" s="1"/>
  <c r="CE1113" i="6" s="1"/>
  <c r="CE1114" i="6" s="1"/>
  <c r="CE1115" i="6" s="1"/>
  <c r="CE1116" i="6" s="1"/>
  <c r="CE1117" i="6" s="1"/>
  <c r="CE1118" i="6" s="1"/>
  <c r="CE1119" i="6" s="1"/>
  <c r="CE1120" i="6" s="1"/>
  <c r="CE1121" i="6" s="1"/>
  <c r="CE1122" i="6" s="1"/>
  <c r="CE1123" i="6" s="1"/>
  <c r="CE1124" i="6" s="1"/>
  <c r="CE1125" i="6" s="1"/>
  <c r="CE1126" i="6" s="1"/>
  <c r="CE1127" i="6" s="1"/>
  <c r="CE1128" i="6" s="1"/>
  <c r="CE1129" i="6" s="1"/>
  <c r="CE1130" i="6" s="1"/>
  <c r="CE1131" i="6" s="1"/>
  <c r="CE1132" i="6" s="1"/>
  <c r="CE1133" i="6" s="1"/>
  <c r="CE1134" i="6" s="1"/>
  <c r="CE1135" i="6" s="1"/>
  <c r="CE1136" i="6" s="1"/>
  <c r="CE1137" i="6" s="1"/>
  <c r="CE1138" i="6" s="1"/>
  <c r="CE1139" i="6" s="1"/>
  <c r="CE1140" i="6" s="1"/>
  <c r="CE1141" i="6" s="1"/>
  <c r="CE1142" i="6" s="1"/>
  <c r="CE1143" i="6" s="1"/>
  <c r="CE1144" i="6" s="1"/>
  <c r="CE1145" i="6" s="1"/>
  <c r="CE1146" i="6" s="1"/>
  <c r="CE1147" i="6" s="1"/>
  <c r="CE1148" i="6" s="1"/>
  <c r="CE1149" i="6" s="1"/>
  <c r="CE1150" i="6" s="1"/>
  <c r="CE1151" i="6" s="1"/>
  <c r="CE1152" i="6" s="1"/>
  <c r="CE1153" i="6" s="1"/>
  <c r="CE1154" i="6" s="1"/>
  <c r="CE1155" i="6" s="1"/>
  <c r="CE1156" i="6" s="1"/>
  <c r="CE1157" i="6" s="1"/>
  <c r="CE1158" i="6" s="1"/>
  <c r="CE1159" i="6" s="1"/>
  <c r="CE1160" i="6" s="1"/>
  <c r="CE1161" i="6" s="1"/>
  <c r="CE1162" i="6" s="1"/>
  <c r="CE1163" i="6" s="1"/>
  <c r="CE1164" i="6" s="1"/>
  <c r="CE1165" i="6" s="1"/>
  <c r="CE1166" i="6" s="1"/>
  <c r="CE1167" i="6" s="1"/>
  <c r="CE1168" i="6" s="1"/>
  <c r="CE1169" i="6" s="1"/>
  <c r="CE1170" i="6" s="1"/>
  <c r="CE1171" i="6" s="1"/>
  <c r="CE1172" i="6" s="1"/>
  <c r="CE1173" i="6" s="1"/>
  <c r="CE1174" i="6" s="1"/>
  <c r="CE1175" i="6" s="1"/>
  <c r="CE1176" i="6" s="1"/>
  <c r="CE1177" i="6" s="1"/>
  <c r="CE1178" i="6" s="1"/>
  <c r="CE1179" i="6" s="1"/>
  <c r="CE1180" i="6" s="1"/>
  <c r="CE1181" i="6" s="1"/>
  <c r="CE1182" i="6" s="1"/>
  <c r="CE1183" i="6" s="1"/>
  <c r="CE1184" i="6" s="1"/>
  <c r="CE1185" i="6" s="1"/>
  <c r="CE1186" i="6" s="1"/>
  <c r="CE1187" i="6" s="1"/>
  <c r="CE1188" i="6" s="1"/>
  <c r="CE1189" i="6" s="1"/>
  <c r="CE1190" i="6" s="1"/>
  <c r="CE1191" i="6" s="1"/>
  <c r="CE1192" i="6" s="1"/>
  <c r="CE1193" i="6" s="1"/>
  <c r="CE1194" i="6" s="1"/>
  <c r="CE1195" i="6" s="1"/>
  <c r="CE1196" i="6" s="1"/>
  <c r="CE1197" i="6" s="1"/>
  <c r="CE1198" i="6" s="1"/>
  <c r="CE1199" i="6" s="1"/>
  <c r="CE1200" i="6" s="1"/>
  <c r="CE1201" i="6" s="1"/>
  <c r="CE1202" i="6" s="1"/>
  <c r="CE1203" i="6" s="1"/>
  <c r="CE1204" i="6" s="1"/>
  <c r="CE1205" i="6" s="1"/>
  <c r="CF7" i="6"/>
  <c r="D153" i="8" l="1"/>
  <c r="D154" i="8"/>
  <c r="BB1205" i="6"/>
  <c r="BD1205" i="6"/>
  <c r="BE1205" i="6" s="1"/>
  <c r="BF1205" i="6"/>
  <c r="BG1205" i="6" s="1"/>
  <c r="BJ1204" i="6"/>
  <c r="BC1204" i="6"/>
  <c r="CF8" i="6"/>
  <c r="CG7" i="6"/>
  <c r="CH7" i="6"/>
  <c r="D152" i="8" l="1"/>
  <c r="BC1205" i="6"/>
  <c r="BJ1205" i="6"/>
  <c r="CI7" i="6"/>
  <c r="CH8" i="6"/>
  <c r="CF9" i="6"/>
  <c r="CG8" i="6"/>
  <c r="CI8" i="6" l="1"/>
  <c r="CG9" i="6"/>
  <c r="CH9" i="6"/>
  <c r="CF10" i="6"/>
  <c r="CI9" i="6" l="1"/>
  <c r="CF11" i="6"/>
  <c r="CG10" i="6"/>
  <c r="CH10" i="6"/>
  <c r="CI10" i="6" l="1"/>
  <c r="CG11" i="6"/>
  <c r="CH11" i="6"/>
  <c r="CF12" i="6"/>
  <c r="CI11" i="6" l="1"/>
  <c r="CH12" i="6"/>
  <c r="CG12" i="6"/>
  <c r="CF13" i="6"/>
  <c r="CI12" i="6" l="1"/>
  <c r="CF14" i="6"/>
  <c r="CH13" i="6"/>
  <c r="CG13" i="6"/>
  <c r="CI13" i="6" l="1"/>
  <c r="CG14" i="6"/>
  <c r="CH14" i="6"/>
  <c r="CF15" i="6"/>
  <c r="CI14" i="6" l="1"/>
  <c r="CG15" i="6"/>
  <c r="CH15" i="6"/>
  <c r="CF16" i="6"/>
  <c r="CI15" i="6" l="1"/>
  <c r="CH16" i="6"/>
  <c r="CF17" i="6"/>
  <c r="CG16" i="6"/>
  <c r="CI16" i="6" l="1"/>
  <c r="CG17" i="6"/>
  <c r="CF18" i="6"/>
  <c r="CH17" i="6"/>
  <c r="CI17" i="6" l="1"/>
  <c r="CF19" i="6"/>
  <c r="CG18" i="6"/>
  <c r="CH18" i="6"/>
  <c r="CI18" i="6" l="1"/>
  <c r="CG19" i="6"/>
  <c r="CH19" i="6"/>
  <c r="CF20" i="6"/>
  <c r="CI19" i="6" l="1"/>
  <c r="CF21" i="6"/>
  <c r="CH20" i="6"/>
  <c r="CG20" i="6"/>
  <c r="CI20" i="6" l="1"/>
  <c r="CF22" i="6"/>
  <c r="CH21" i="6"/>
  <c r="CG21" i="6"/>
  <c r="CI21" i="6" l="1"/>
  <c r="CG22" i="6"/>
  <c r="CH22" i="6"/>
  <c r="CF23" i="6"/>
  <c r="CI22" i="6" l="1"/>
  <c r="CF24" i="6"/>
  <c r="CG23" i="6"/>
  <c r="CH23" i="6"/>
  <c r="CI23" i="6" l="1"/>
  <c r="CH24" i="6"/>
  <c r="CF25" i="6"/>
  <c r="CG24" i="6"/>
  <c r="CI24" i="6" l="1"/>
  <c r="CG25" i="6"/>
  <c r="CH25" i="6"/>
  <c r="CF26" i="6"/>
  <c r="CI25" i="6" l="1"/>
  <c r="CF27" i="6"/>
  <c r="CG26" i="6"/>
  <c r="CH26" i="6"/>
  <c r="CI26" i="6" l="1"/>
  <c r="CG27" i="6"/>
  <c r="CH27" i="6"/>
  <c r="CF28" i="6"/>
  <c r="CI27" i="6" l="1"/>
  <c r="CH28" i="6"/>
  <c r="CG28" i="6"/>
  <c r="CF29" i="6"/>
  <c r="CI28" i="6" l="1"/>
  <c r="CF30" i="6"/>
  <c r="CH29" i="6"/>
  <c r="CG29" i="6"/>
  <c r="CI29" i="6" l="1"/>
  <c r="CG30" i="6"/>
  <c r="CH30" i="6"/>
  <c r="CF31" i="6"/>
  <c r="CI30" i="6" l="1"/>
  <c r="CG31" i="6"/>
  <c r="CH31" i="6"/>
  <c r="CF32" i="6"/>
  <c r="CI31" i="6" l="1"/>
  <c r="CF33" i="6"/>
  <c r="CG32" i="6"/>
  <c r="CH32" i="6"/>
  <c r="CI32" i="6" l="1"/>
  <c r="CH33" i="6"/>
  <c r="CF34" i="6"/>
  <c r="CG33" i="6"/>
  <c r="CI33" i="6" l="1"/>
  <c r="CG34" i="6"/>
  <c r="CH34" i="6"/>
  <c r="CF35" i="6"/>
  <c r="CI34" i="6" l="1"/>
  <c r="CF36" i="6"/>
  <c r="CH35" i="6"/>
  <c r="CG35" i="6"/>
  <c r="CI35" i="6" l="1"/>
  <c r="CG36" i="6"/>
  <c r="CH36" i="6"/>
  <c r="CF37" i="6"/>
  <c r="CI36" i="6" l="1"/>
  <c r="CH37" i="6"/>
  <c r="CG37" i="6"/>
  <c r="CF38" i="6"/>
  <c r="CI37" i="6" l="1"/>
  <c r="CF39" i="6"/>
  <c r="CH38" i="6"/>
  <c r="CG38" i="6"/>
  <c r="CI38" i="6" l="1"/>
  <c r="CG39" i="6"/>
  <c r="CH39" i="6"/>
  <c r="CF40" i="6"/>
  <c r="CI39" i="6" l="1"/>
  <c r="CG40" i="6"/>
  <c r="CH40" i="6"/>
  <c r="CF41" i="6"/>
  <c r="CI40" i="6" l="1"/>
  <c r="CH41" i="6"/>
  <c r="CF42" i="6"/>
  <c r="CG41" i="6"/>
  <c r="CI41" i="6" l="1"/>
  <c r="CG42" i="6"/>
  <c r="CH42" i="6"/>
  <c r="CF43" i="6"/>
  <c r="CI42" i="6" l="1"/>
  <c r="CF44" i="6"/>
  <c r="CH43" i="6"/>
  <c r="CG43" i="6"/>
  <c r="CI43" i="6" l="1"/>
  <c r="CH44" i="6"/>
  <c r="CF45" i="6"/>
  <c r="CG44" i="6"/>
  <c r="CI44" i="6" l="1"/>
  <c r="CG45" i="6"/>
  <c r="CF46" i="6"/>
  <c r="CH45" i="6"/>
  <c r="CI45" i="6" l="1"/>
  <c r="CF47" i="6"/>
  <c r="CG46" i="6"/>
  <c r="CH46" i="6"/>
  <c r="CI46" i="6" l="1"/>
  <c r="CG47" i="6"/>
  <c r="CH47" i="6"/>
  <c r="CF48" i="6"/>
  <c r="CI47" i="6" l="1"/>
  <c r="CF49" i="6"/>
  <c r="CH48" i="6"/>
  <c r="CG48" i="6"/>
  <c r="CI48" i="6" l="1"/>
  <c r="CF50" i="6"/>
  <c r="CH49" i="6"/>
  <c r="CG49" i="6"/>
  <c r="CI49" i="6" l="1"/>
  <c r="CG50" i="6"/>
  <c r="CH50" i="6"/>
  <c r="CF51" i="6"/>
  <c r="CI50" i="6" l="1"/>
  <c r="CG51" i="6"/>
  <c r="CH51" i="6"/>
  <c r="CF52" i="6"/>
  <c r="CI51" i="6" l="1"/>
  <c r="CH52" i="6"/>
  <c r="CF53" i="6"/>
  <c r="CG52" i="6"/>
  <c r="CI52" i="6" s="1"/>
  <c r="CG53" i="6" l="1"/>
  <c r="CH53" i="6"/>
  <c r="CF54" i="6"/>
  <c r="CI53" i="6" l="1"/>
  <c r="CF55" i="6"/>
  <c r="CH54" i="6"/>
  <c r="CG54" i="6"/>
  <c r="CI54" i="6" l="1"/>
  <c r="CG55" i="6"/>
  <c r="CH55" i="6"/>
  <c r="CF56" i="6"/>
  <c r="CI55" i="6" l="1"/>
  <c r="CF57" i="6"/>
  <c r="CH56" i="6"/>
  <c r="CG56" i="6"/>
  <c r="CI56" i="6" l="1"/>
  <c r="CG57" i="6"/>
  <c r="CH57" i="6"/>
  <c r="CF58" i="6"/>
  <c r="CI57" i="6" l="1"/>
  <c r="CG58" i="6"/>
  <c r="CH58" i="6"/>
  <c r="CF59" i="6"/>
  <c r="CI58" i="6" l="1"/>
  <c r="CH59" i="6"/>
  <c r="CF60" i="6"/>
  <c r="CG59" i="6"/>
  <c r="CI59" i="6" l="1"/>
  <c r="CG60" i="6"/>
  <c r="CF61" i="6"/>
  <c r="CH60" i="6"/>
  <c r="CI60" i="6" l="1"/>
  <c r="CF62" i="6"/>
  <c r="CG61" i="6"/>
  <c r="CH61" i="6"/>
  <c r="CI61" i="6" l="1"/>
  <c r="CG62" i="6"/>
  <c r="CH62" i="6"/>
  <c r="CF63" i="6"/>
  <c r="CI62" i="6" l="1"/>
  <c r="CF64" i="6"/>
  <c r="CH63" i="6"/>
  <c r="CG63" i="6"/>
  <c r="CI63" i="6" l="1"/>
  <c r="CF65" i="6"/>
  <c r="CH64" i="6"/>
  <c r="CG64" i="6"/>
  <c r="CI64" i="6" l="1"/>
  <c r="CG65" i="6"/>
  <c r="CH65" i="6"/>
  <c r="CF66" i="6"/>
  <c r="CI65" i="6" l="1"/>
  <c r="CF67" i="6"/>
  <c r="CG66" i="6"/>
  <c r="CH66" i="6"/>
  <c r="CI66" i="6" l="1"/>
  <c r="CH67" i="6"/>
  <c r="CF68" i="6"/>
  <c r="CG67" i="6"/>
  <c r="CI67" i="6" l="1"/>
  <c r="CG68" i="6"/>
  <c r="CH68" i="6"/>
  <c r="CF69" i="6"/>
  <c r="CI68" i="6" l="1"/>
  <c r="CF70" i="6"/>
  <c r="CG70" i="6" s="1"/>
  <c r="CG69" i="6"/>
  <c r="CH69" i="6"/>
  <c r="CI69" i="6" l="1"/>
  <c r="CH70" i="6"/>
  <c r="CI70" i="6" s="1"/>
  <c r="CF71" i="6"/>
  <c r="CG71" i="6" s="1"/>
  <c r="CH71" i="6" l="1"/>
  <c r="CI71" i="6" s="1"/>
  <c r="CF72" i="6"/>
  <c r="CG72" i="6" s="1"/>
  <c r="CF73" i="6" l="1"/>
  <c r="CG73" i="6" s="1"/>
  <c r="CH72" i="6"/>
  <c r="CI72" i="6" s="1"/>
  <c r="CH73" i="6" l="1"/>
  <c r="CI73" i="6" s="1"/>
  <c r="CF74" i="6"/>
  <c r="CG74" i="6" s="1"/>
  <c r="CF75" i="6" l="1"/>
  <c r="CG75" i="6" s="1"/>
  <c r="CH74" i="6"/>
  <c r="CI74" i="6" s="1"/>
  <c r="CH75" i="6" l="1"/>
  <c r="CI75" i="6" s="1"/>
  <c r="CF76" i="6"/>
  <c r="CG76" i="6" s="1"/>
  <c r="CF77" i="6" l="1"/>
  <c r="CG77" i="6" s="1"/>
  <c r="CH76" i="6"/>
  <c r="CI76" i="6" s="1"/>
  <c r="CH77" i="6" l="1"/>
  <c r="CI77" i="6" s="1"/>
  <c r="CF78" i="6"/>
  <c r="CG78" i="6" s="1"/>
  <c r="CF79" i="6" l="1"/>
  <c r="CG79" i="6" s="1"/>
  <c r="CH78" i="6"/>
  <c r="CI78" i="6" s="1"/>
  <c r="CH79" i="6" l="1"/>
  <c r="CI79" i="6" s="1"/>
  <c r="CF80" i="6"/>
  <c r="CG80" i="6" s="1"/>
  <c r="CF81" i="6" l="1"/>
  <c r="CG81" i="6" s="1"/>
  <c r="CH80" i="6"/>
  <c r="CI80" i="6" s="1"/>
  <c r="CH81" i="6" l="1"/>
  <c r="CI81" i="6" s="1"/>
  <c r="CF82" i="6"/>
  <c r="CG82" i="6" s="1"/>
  <c r="CF83" i="6" l="1"/>
  <c r="CG83" i="6" s="1"/>
  <c r="CH82" i="6"/>
  <c r="CI82" i="6" s="1"/>
  <c r="CH83" i="6" l="1"/>
  <c r="CI83" i="6" s="1"/>
  <c r="CF84" i="6"/>
  <c r="CG84" i="6" s="1"/>
  <c r="CF85" i="6" l="1"/>
  <c r="CG85" i="6" s="1"/>
  <c r="CH84" i="6"/>
  <c r="CI84" i="6" s="1"/>
  <c r="CH85" i="6" l="1"/>
  <c r="CI85" i="6" s="1"/>
  <c r="CF86" i="6"/>
  <c r="CG86" i="6" s="1"/>
  <c r="CF87" i="6" l="1"/>
  <c r="CG87" i="6" s="1"/>
  <c r="CH86" i="6"/>
  <c r="CI86" i="6" s="1"/>
  <c r="CH87" i="6" l="1"/>
  <c r="CI87" i="6" s="1"/>
  <c r="CF88" i="6"/>
  <c r="CG88" i="6" s="1"/>
  <c r="CF89" i="6" l="1"/>
  <c r="CG89" i="6" s="1"/>
  <c r="CH88" i="6"/>
  <c r="CI88" i="6" s="1"/>
  <c r="CH89" i="6" l="1"/>
  <c r="CI89" i="6" s="1"/>
  <c r="CF90" i="6"/>
  <c r="CG90" i="6" s="1"/>
  <c r="CF91" i="6" l="1"/>
  <c r="CG91" i="6" s="1"/>
  <c r="CH90" i="6"/>
  <c r="CI90" i="6" s="1"/>
  <c r="CH91" i="6" l="1"/>
  <c r="CI91" i="6" s="1"/>
  <c r="CF92" i="6"/>
  <c r="CG92" i="6" s="1"/>
  <c r="CF93" i="6" l="1"/>
  <c r="CG93" i="6" s="1"/>
  <c r="CH92" i="6"/>
  <c r="CI92" i="6" s="1"/>
  <c r="CH93" i="6" l="1"/>
  <c r="CI93" i="6" s="1"/>
  <c r="CF94" i="6"/>
  <c r="CG94" i="6" s="1"/>
  <c r="CF95" i="6" l="1"/>
  <c r="CG95" i="6" s="1"/>
  <c r="CH94" i="6"/>
  <c r="CI94" i="6" s="1"/>
  <c r="CH95" i="6" l="1"/>
  <c r="CI95" i="6" s="1"/>
  <c r="CF96" i="6"/>
  <c r="CG96" i="6" s="1"/>
  <c r="CF97" i="6" l="1"/>
  <c r="CG97" i="6" s="1"/>
  <c r="CH96" i="6"/>
  <c r="CI96" i="6" s="1"/>
  <c r="CH97" i="6" l="1"/>
  <c r="CI97" i="6" s="1"/>
  <c r="CF98" i="6"/>
  <c r="CG98" i="6" s="1"/>
  <c r="CF99" i="6" l="1"/>
  <c r="CG99" i="6" s="1"/>
  <c r="CH98" i="6"/>
  <c r="CI98" i="6" s="1"/>
  <c r="CH99" i="6" l="1"/>
  <c r="CI99" i="6" s="1"/>
  <c r="CF100" i="6"/>
  <c r="CG100" i="6" s="1"/>
  <c r="CF101" i="6" l="1"/>
  <c r="CG101" i="6" s="1"/>
  <c r="CH100" i="6"/>
  <c r="CI100" i="6" s="1"/>
  <c r="CH101" i="6" l="1"/>
  <c r="CI101" i="6" s="1"/>
  <c r="CF102" i="6"/>
  <c r="CG102" i="6" s="1"/>
  <c r="CF103" i="6" l="1"/>
  <c r="CG103" i="6" s="1"/>
  <c r="CH102" i="6"/>
  <c r="CI102" i="6" s="1"/>
  <c r="CH103" i="6" l="1"/>
  <c r="CI103" i="6" s="1"/>
  <c r="CF104" i="6"/>
  <c r="CG104" i="6" s="1"/>
  <c r="CF105" i="6" l="1"/>
  <c r="CG105" i="6" s="1"/>
  <c r="CH104" i="6"/>
  <c r="CI104" i="6" s="1"/>
  <c r="CH105" i="6" l="1"/>
  <c r="CI105" i="6" s="1"/>
  <c r="CF106" i="6"/>
  <c r="CG106" i="6" s="1"/>
  <c r="CF107" i="6" l="1"/>
  <c r="CG107" i="6" s="1"/>
  <c r="CH106" i="6"/>
  <c r="CI106" i="6" s="1"/>
  <c r="CH107" i="6" l="1"/>
  <c r="CI107" i="6" s="1"/>
  <c r="CF108" i="6"/>
  <c r="CG108" i="6" s="1"/>
  <c r="CF109" i="6" l="1"/>
  <c r="CG109" i="6" s="1"/>
  <c r="CH108" i="6"/>
  <c r="CI108" i="6" s="1"/>
  <c r="CF110" i="6" l="1"/>
  <c r="CG110" i="6" s="1"/>
  <c r="CH109" i="6"/>
  <c r="CI109" i="6" s="1"/>
  <c r="CF111" i="6" l="1"/>
  <c r="CG111" i="6" s="1"/>
  <c r="CH110" i="6"/>
  <c r="CI110" i="6" s="1"/>
  <c r="CF112" i="6" l="1"/>
  <c r="CG112" i="6" s="1"/>
  <c r="CH111" i="6"/>
  <c r="CI111" i="6" s="1"/>
  <c r="CF113" i="6" l="1"/>
  <c r="CG113" i="6" s="1"/>
  <c r="CH112" i="6"/>
  <c r="CI112" i="6" s="1"/>
  <c r="CF114" i="6" l="1"/>
  <c r="CG114" i="6" s="1"/>
  <c r="CH113" i="6"/>
  <c r="CI113" i="6" s="1"/>
  <c r="CF115" i="6" l="1"/>
  <c r="CG115" i="6" s="1"/>
  <c r="CH114" i="6"/>
  <c r="CI114" i="6" s="1"/>
  <c r="CF116" i="6" l="1"/>
  <c r="CG116" i="6" s="1"/>
  <c r="CH115" i="6"/>
  <c r="CI115" i="6" s="1"/>
  <c r="CF117" i="6" l="1"/>
  <c r="CG117" i="6" s="1"/>
  <c r="CH116" i="6"/>
  <c r="CI116" i="6" s="1"/>
  <c r="CF118" i="6" l="1"/>
  <c r="CG118" i="6" s="1"/>
  <c r="CH117" i="6"/>
  <c r="CI117" i="6" s="1"/>
  <c r="CF119" i="6" l="1"/>
  <c r="CG119" i="6" s="1"/>
  <c r="CH118" i="6"/>
  <c r="CI118" i="6" s="1"/>
  <c r="CF120" i="6" l="1"/>
  <c r="CG120" i="6" s="1"/>
  <c r="CH119" i="6"/>
  <c r="CI119" i="6" s="1"/>
  <c r="CF121" i="6" l="1"/>
  <c r="CG121" i="6" s="1"/>
  <c r="CH120" i="6"/>
  <c r="CI120" i="6" s="1"/>
  <c r="CF122" i="6" l="1"/>
  <c r="CG122" i="6" s="1"/>
  <c r="CH121" i="6"/>
  <c r="CI121" i="6" s="1"/>
  <c r="CF123" i="6" l="1"/>
  <c r="CG123" i="6" s="1"/>
  <c r="CH122" i="6"/>
  <c r="CI122" i="6" s="1"/>
  <c r="CF124" i="6" l="1"/>
  <c r="CG124" i="6" s="1"/>
  <c r="CH123" i="6"/>
  <c r="CI123" i="6" s="1"/>
  <c r="CF125" i="6" l="1"/>
  <c r="CG125" i="6" s="1"/>
  <c r="CH124" i="6"/>
  <c r="CI124" i="6" s="1"/>
  <c r="CF126" i="6" l="1"/>
  <c r="CG126" i="6" s="1"/>
  <c r="CH125" i="6"/>
  <c r="CI125" i="6" s="1"/>
  <c r="CH126" i="6" l="1"/>
  <c r="CI126" i="6" s="1"/>
  <c r="CF127" i="6"/>
  <c r="CG127" i="6" s="1"/>
  <c r="CF128" i="6" l="1"/>
  <c r="CG128" i="6" s="1"/>
  <c r="CH127" i="6"/>
  <c r="CI127" i="6" s="1"/>
  <c r="CH128" i="6" l="1"/>
  <c r="CI128" i="6" s="1"/>
  <c r="CF129" i="6"/>
  <c r="CG129" i="6" s="1"/>
  <c r="CF130" i="6" l="1"/>
  <c r="CG130" i="6" s="1"/>
  <c r="CH129" i="6"/>
  <c r="CI129" i="6" s="1"/>
  <c r="CH130" i="6" l="1"/>
  <c r="CI130" i="6" s="1"/>
  <c r="CF131" i="6"/>
  <c r="CG131" i="6" s="1"/>
  <c r="CF132" i="6" l="1"/>
  <c r="CG132" i="6" s="1"/>
  <c r="CH131" i="6"/>
  <c r="CI131" i="6" s="1"/>
  <c r="CH132" i="6" l="1"/>
  <c r="CI132" i="6" s="1"/>
  <c r="CF133" i="6"/>
  <c r="CG133" i="6" s="1"/>
  <c r="CF134" i="6" l="1"/>
  <c r="CG134" i="6" s="1"/>
  <c r="CH133" i="6"/>
  <c r="CI133" i="6" s="1"/>
  <c r="CH134" i="6" l="1"/>
  <c r="CI134" i="6" s="1"/>
  <c r="CF135" i="6"/>
  <c r="CG135" i="6" s="1"/>
  <c r="CH135" i="6" l="1"/>
  <c r="CI135" i="6" s="1"/>
  <c r="CF136" i="6"/>
  <c r="CG136" i="6" s="1"/>
  <c r="CF137" i="6" l="1"/>
  <c r="CG137" i="6" s="1"/>
  <c r="CH136" i="6"/>
  <c r="CI136" i="6" s="1"/>
  <c r="CF138" i="6" l="1"/>
  <c r="CG138" i="6" s="1"/>
  <c r="CH137" i="6"/>
  <c r="CI137" i="6" s="1"/>
  <c r="CF139" i="6" l="1"/>
  <c r="CG139" i="6" s="1"/>
  <c r="CH138" i="6"/>
  <c r="CI138" i="6" s="1"/>
  <c r="CH139" i="6" l="1"/>
  <c r="CI139" i="6" s="1"/>
  <c r="CF140" i="6"/>
  <c r="CG140" i="6" s="1"/>
  <c r="CH140" i="6" l="1"/>
  <c r="CI140" i="6" s="1"/>
  <c r="CF141" i="6"/>
  <c r="CG141" i="6" s="1"/>
  <c r="CH141" i="6" l="1"/>
  <c r="CI141" i="6" s="1"/>
  <c r="CF142" i="6"/>
  <c r="CG142" i="6" s="1"/>
  <c r="CH142" i="6" l="1"/>
  <c r="CI142" i="6" s="1"/>
  <c r="CF143" i="6"/>
  <c r="CG143" i="6" s="1"/>
  <c r="CF144" i="6" l="1"/>
  <c r="CG144" i="6" s="1"/>
  <c r="CH143" i="6"/>
  <c r="CI143" i="6" s="1"/>
  <c r="CH144" i="6" l="1"/>
  <c r="CI144" i="6" s="1"/>
  <c r="CF145" i="6"/>
  <c r="CG145" i="6" s="1"/>
  <c r="CH145" i="6" l="1"/>
  <c r="CI145" i="6" s="1"/>
  <c r="CF146" i="6"/>
  <c r="CG146" i="6" s="1"/>
  <c r="CF147" i="6" l="1"/>
  <c r="CG147" i="6" s="1"/>
  <c r="CH146" i="6"/>
  <c r="CI146" i="6" s="1"/>
  <c r="CF148" i="6" l="1"/>
  <c r="CG148" i="6" s="1"/>
  <c r="CH147" i="6"/>
  <c r="CI147" i="6" s="1"/>
  <c r="CF149" i="6" l="1"/>
  <c r="CG149" i="6" s="1"/>
  <c r="CH148" i="6"/>
  <c r="CI148" i="6" s="1"/>
  <c r="CH149" i="6" l="1"/>
  <c r="CI149" i="6" s="1"/>
  <c r="CF150" i="6"/>
  <c r="CG150" i="6" s="1"/>
  <c r="CH150" i="6" l="1"/>
  <c r="CI150" i="6" s="1"/>
  <c r="CF151" i="6"/>
  <c r="CG151" i="6" s="1"/>
  <c r="CH151" i="6" l="1"/>
  <c r="CI151" i="6" s="1"/>
  <c r="CF152" i="6"/>
  <c r="CG152" i="6" s="1"/>
  <c r="CH152" i="6" l="1"/>
  <c r="CI152" i="6" s="1"/>
  <c r="CF153" i="6"/>
  <c r="CG153" i="6" s="1"/>
  <c r="CF154" i="6" l="1"/>
  <c r="CG154" i="6" s="1"/>
  <c r="CH153" i="6"/>
  <c r="CI153" i="6" s="1"/>
  <c r="CF155" i="6" l="1"/>
  <c r="CG155" i="6" s="1"/>
  <c r="CH154" i="6"/>
  <c r="CI154" i="6" s="1"/>
  <c r="CF156" i="6" l="1"/>
  <c r="CG156" i="6" s="1"/>
  <c r="CH155" i="6"/>
  <c r="CI155" i="6" s="1"/>
  <c r="CF157" i="6" l="1"/>
  <c r="CG157" i="6" s="1"/>
  <c r="CH156" i="6"/>
  <c r="CI156" i="6" s="1"/>
  <c r="CH157" i="6" l="1"/>
  <c r="CI157" i="6" s="1"/>
  <c r="CF158" i="6"/>
  <c r="CG158" i="6" s="1"/>
  <c r="CH158" i="6" l="1"/>
  <c r="CI158" i="6" s="1"/>
  <c r="CF159" i="6"/>
  <c r="CG159" i="6" s="1"/>
  <c r="CH159" i="6" l="1"/>
  <c r="CI159" i="6" s="1"/>
  <c r="CF160" i="6"/>
  <c r="CG160" i="6" s="1"/>
  <c r="CH160" i="6" l="1"/>
  <c r="CI160" i="6" s="1"/>
  <c r="CF161" i="6"/>
  <c r="CG161" i="6" s="1"/>
  <c r="CH161" i="6" l="1"/>
  <c r="CI161" i="6" s="1"/>
  <c r="CF162" i="6"/>
  <c r="CG162" i="6" s="1"/>
  <c r="CF163" i="6" l="1"/>
  <c r="CG163" i="6" s="1"/>
  <c r="CH162" i="6"/>
  <c r="CI162" i="6" s="1"/>
  <c r="CF164" i="6" l="1"/>
  <c r="CG164" i="6" s="1"/>
  <c r="CH163" i="6"/>
  <c r="CI163" i="6" s="1"/>
  <c r="CH164" i="6" l="1"/>
  <c r="CI164" i="6" s="1"/>
  <c r="CF165" i="6"/>
  <c r="CG165" i="6" s="1"/>
  <c r="CF166" i="6" l="1"/>
  <c r="CG166" i="6" s="1"/>
  <c r="CH165" i="6"/>
  <c r="CI165" i="6" s="1"/>
  <c r="CH166" i="6" l="1"/>
  <c r="CI166" i="6" s="1"/>
  <c r="CF167" i="6"/>
  <c r="CG167" i="6" s="1"/>
  <c r="CH167" i="6" l="1"/>
  <c r="CI167" i="6" s="1"/>
  <c r="CF168" i="6"/>
  <c r="CG168" i="6" s="1"/>
  <c r="CH168" i="6" l="1"/>
  <c r="CI168" i="6" s="1"/>
  <c r="CF169" i="6"/>
  <c r="CG169" i="6" s="1"/>
  <c r="CH169" i="6" l="1"/>
  <c r="CI169" i="6" s="1"/>
  <c r="CF170" i="6"/>
  <c r="CG170" i="6" s="1"/>
  <c r="CF171" i="6" l="1"/>
  <c r="CG171" i="6" s="1"/>
  <c r="CH170" i="6"/>
  <c r="CI170" i="6" s="1"/>
  <c r="CF172" i="6" l="1"/>
  <c r="CG172" i="6" s="1"/>
  <c r="CH171" i="6"/>
  <c r="CI171" i="6" s="1"/>
  <c r="CF173" i="6" l="1"/>
  <c r="CG173" i="6" s="1"/>
  <c r="CH172" i="6"/>
  <c r="CI172" i="6" s="1"/>
  <c r="CF174" i="6" l="1"/>
  <c r="CG174" i="6" s="1"/>
  <c r="CH173" i="6"/>
  <c r="CI173" i="6" s="1"/>
  <c r="CH174" i="6" l="1"/>
  <c r="CI174" i="6" s="1"/>
  <c r="CF175" i="6"/>
  <c r="CG175" i="6" s="1"/>
  <c r="CH175" i="6" l="1"/>
  <c r="CI175" i="6" s="1"/>
  <c r="CF176" i="6"/>
  <c r="CG176" i="6" s="1"/>
  <c r="CF177" i="6" l="1"/>
  <c r="CG177" i="6" s="1"/>
  <c r="CH176" i="6"/>
  <c r="CI176" i="6" s="1"/>
  <c r="CH177" i="6" l="1"/>
  <c r="CI177" i="6" s="1"/>
  <c r="CF178" i="6"/>
  <c r="CG178" i="6" s="1"/>
  <c r="CH178" i="6" l="1"/>
  <c r="CI178" i="6" s="1"/>
  <c r="CF179" i="6"/>
  <c r="CG179" i="6" s="1"/>
  <c r="CF180" i="6" l="1"/>
  <c r="CG180" i="6" s="1"/>
  <c r="CH179" i="6"/>
  <c r="CI179" i="6" s="1"/>
  <c r="CF181" i="6" l="1"/>
  <c r="CG181" i="6" s="1"/>
  <c r="CH180" i="6"/>
  <c r="CI180" i="6" s="1"/>
  <c r="CF182" i="6" l="1"/>
  <c r="CG182" i="6" s="1"/>
  <c r="CH181" i="6"/>
  <c r="CI181" i="6" s="1"/>
  <c r="CH182" i="6" l="1"/>
  <c r="CI182" i="6" s="1"/>
  <c r="CF183" i="6"/>
  <c r="CG183" i="6" s="1"/>
  <c r="CH183" i="6" l="1"/>
  <c r="CI183" i="6" s="1"/>
  <c r="CF184" i="6"/>
  <c r="CG184" i="6" s="1"/>
  <c r="CH184" i="6" l="1"/>
  <c r="CI184" i="6" s="1"/>
  <c r="CF185" i="6"/>
  <c r="CG185" i="6" s="1"/>
  <c r="CH185" i="6" l="1"/>
  <c r="CI185" i="6" s="1"/>
  <c r="CF186" i="6"/>
  <c r="CG186" i="6" s="1"/>
  <c r="CH186" i="6" l="1"/>
  <c r="CI186" i="6" s="1"/>
  <c r="CF187" i="6"/>
  <c r="CG187" i="6" s="1"/>
  <c r="CF188" i="6" l="1"/>
  <c r="CG188" i="6" s="1"/>
  <c r="CH187" i="6"/>
  <c r="CI187" i="6" s="1"/>
  <c r="CF189" i="6" l="1"/>
  <c r="CG189" i="6" s="1"/>
  <c r="CH188" i="6"/>
  <c r="CI188" i="6" s="1"/>
  <c r="CF190" i="6" l="1"/>
  <c r="CG190" i="6" s="1"/>
  <c r="CH189" i="6"/>
  <c r="CI189" i="6" s="1"/>
  <c r="CH190" i="6" l="1"/>
  <c r="CI190" i="6" s="1"/>
  <c r="CF191" i="6"/>
  <c r="CG191" i="6" s="1"/>
  <c r="CH191" i="6" l="1"/>
  <c r="CI191" i="6" s="1"/>
  <c r="CF192" i="6"/>
  <c r="CG192" i="6" s="1"/>
  <c r="CF193" i="6" l="1"/>
  <c r="CG193" i="6" s="1"/>
  <c r="CH192" i="6"/>
  <c r="CI192" i="6" s="1"/>
  <c r="CH193" i="6" l="1"/>
  <c r="CI193" i="6" s="1"/>
  <c r="CF194" i="6"/>
  <c r="CG194" i="6" s="1"/>
  <c r="CH194" i="6" l="1"/>
  <c r="CI194" i="6" s="1"/>
  <c r="CF195" i="6"/>
  <c r="CG195" i="6" s="1"/>
  <c r="CF196" i="6" l="1"/>
  <c r="CG196" i="6" s="1"/>
  <c r="CH195" i="6"/>
  <c r="CI195" i="6" s="1"/>
  <c r="CF197" i="6" l="1"/>
  <c r="CG197" i="6" s="1"/>
  <c r="CH196" i="6"/>
  <c r="CI196" i="6" s="1"/>
  <c r="CF198" i="6" l="1"/>
  <c r="CG198" i="6" s="1"/>
  <c r="CH197" i="6"/>
  <c r="CI197" i="6" s="1"/>
  <c r="CH198" i="6" l="1"/>
  <c r="CI198" i="6" s="1"/>
  <c r="CF199" i="6"/>
  <c r="CG199" i="6" s="1"/>
  <c r="CH199" i="6" l="1"/>
  <c r="CI199" i="6" s="1"/>
  <c r="CF200" i="6"/>
  <c r="CG200" i="6" s="1"/>
  <c r="CH200" i="6" l="1"/>
  <c r="CI200" i="6" s="1"/>
  <c r="CF201" i="6"/>
  <c r="CG201" i="6" s="1"/>
  <c r="CH201" i="6" l="1"/>
  <c r="CI201" i="6" s="1"/>
  <c r="CF202" i="6"/>
  <c r="CG202" i="6" s="1"/>
  <c r="CH202" i="6" l="1"/>
  <c r="CI202" i="6" s="1"/>
  <c r="CF203" i="6"/>
  <c r="CG203" i="6" s="1"/>
  <c r="CF204" i="6" l="1"/>
  <c r="CG204" i="6" s="1"/>
  <c r="CH203" i="6"/>
  <c r="CI203" i="6" s="1"/>
  <c r="CF205" i="6" l="1"/>
  <c r="CG205" i="6" s="1"/>
  <c r="CH204" i="6"/>
  <c r="CI204" i="6" s="1"/>
  <c r="CF206" i="6" l="1"/>
  <c r="CG206" i="6" s="1"/>
  <c r="CH205" i="6"/>
  <c r="CI205" i="6" s="1"/>
  <c r="CH206" i="6" l="1"/>
  <c r="CI206" i="6" s="1"/>
  <c r="CF207" i="6"/>
  <c r="CG207" i="6" s="1"/>
  <c r="CH207" i="6" l="1"/>
  <c r="CI207" i="6" s="1"/>
  <c r="CF208" i="6"/>
  <c r="CG208" i="6" s="1"/>
  <c r="CF209" i="6" l="1"/>
  <c r="CG209" i="6" s="1"/>
  <c r="CH208" i="6"/>
  <c r="CI208" i="6" s="1"/>
  <c r="CH209" i="6" l="1"/>
  <c r="CI209" i="6" s="1"/>
  <c r="CF210" i="6"/>
  <c r="CG210" i="6" s="1"/>
  <c r="CH210" i="6" l="1"/>
  <c r="CI210" i="6" s="1"/>
  <c r="CF211" i="6"/>
  <c r="CG211" i="6" s="1"/>
  <c r="CF212" i="6" l="1"/>
  <c r="CG212" i="6" s="1"/>
  <c r="CH211" i="6"/>
  <c r="CI211" i="6" s="1"/>
  <c r="CF213" i="6" l="1"/>
  <c r="CG213" i="6" s="1"/>
  <c r="CH212" i="6"/>
  <c r="CI212" i="6" s="1"/>
  <c r="CF214" i="6" l="1"/>
  <c r="CG214" i="6" s="1"/>
  <c r="CH213" i="6"/>
  <c r="CI213" i="6" s="1"/>
  <c r="CH214" i="6" l="1"/>
  <c r="CI214" i="6" s="1"/>
  <c r="CF215" i="6"/>
  <c r="CG215" i="6" s="1"/>
  <c r="CH215" i="6" l="1"/>
  <c r="CI215" i="6" s="1"/>
  <c r="CF216" i="6"/>
  <c r="CG216" i="6" s="1"/>
  <c r="CH216" i="6" l="1"/>
  <c r="CI216" i="6" s="1"/>
  <c r="CF217" i="6"/>
  <c r="CG217" i="6" s="1"/>
  <c r="CH217" i="6" l="1"/>
  <c r="CI217" i="6" s="1"/>
  <c r="CF218" i="6"/>
  <c r="CG218" i="6" s="1"/>
  <c r="CF219" i="6" l="1"/>
  <c r="CG219" i="6" s="1"/>
  <c r="CH218" i="6"/>
  <c r="CI218" i="6" s="1"/>
  <c r="CF220" i="6" l="1"/>
  <c r="CG220" i="6" s="1"/>
  <c r="CH219" i="6"/>
  <c r="CI219" i="6" s="1"/>
  <c r="CF221" i="6" l="1"/>
  <c r="CG221" i="6" s="1"/>
  <c r="CH220" i="6"/>
  <c r="CI220" i="6" s="1"/>
  <c r="CH221" i="6" l="1"/>
  <c r="CI221" i="6" s="1"/>
  <c r="CF222" i="6"/>
  <c r="CG222" i="6" s="1"/>
  <c r="CF223" i="6" l="1"/>
  <c r="CG223" i="6" s="1"/>
  <c r="CH222" i="6"/>
  <c r="CI222" i="6" s="1"/>
  <c r="CF224" i="6" l="1"/>
  <c r="CG224" i="6" s="1"/>
  <c r="CH223" i="6"/>
  <c r="CI223" i="6" s="1"/>
  <c r="CF225" i="6" l="1"/>
  <c r="CG225" i="6" s="1"/>
  <c r="CH224" i="6"/>
  <c r="CI224" i="6" s="1"/>
  <c r="CH225" i="6" l="1"/>
  <c r="CI225" i="6" s="1"/>
  <c r="CF226" i="6"/>
  <c r="CG226" i="6" s="1"/>
  <c r="CH226" i="6" l="1"/>
  <c r="CI226" i="6" s="1"/>
  <c r="CF227" i="6"/>
  <c r="CG227" i="6" s="1"/>
  <c r="CF228" i="6" l="1"/>
  <c r="CG228" i="6" s="1"/>
  <c r="CH227" i="6"/>
  <c r="CI227" i="6" s="1"/>
  <c r="CF229" i="6" l="1"/>
  <c r="CG229" i="6" s="1"/>
  <c r="CH228" i="6"/>
  <c r="CI228" i="6" s="1"/>
  <c r="CH229" i="6" l="1"/>
  <c r="CI229" i="6" s="1"/>
  <c r="CF230" i="6"/>
  <c r="CG230" i="6" s="1"/>
  <c r="CH230" i="6" l="1"/>
  <c r="CI230" i="6" s="1"/>
  <c r="CF231" i="6"/>
  <c r="CG231" i="6" s="1"/>
  <c r="CF232" i="6" l="1"/>
  <c r="CG232" i="6" s="1"/>
  <c r="CH231" i="6"/>
  <c r="CI231" i="6" s="1"/>
  <c r="CF233" i="6" l="1"/>
  <c r="CG233" i="6" s="1"/>
  <c r="CH232" i="6"/>
  <c r="CI232" i="6" s="1"/>
  <c r="CF234" i="6" l="1"/>
  <c r="CG234" i="6" s="1"/>
  <c r="CH233" i="6"/>
  <c r="CI233" i="6" s="1"/>
  <c r="CH234" i="6" l="1"/>
  <c r="CI234" i="6" s="1"/>
  <c r="CF235" i="6"/>
  <c r="CG235" i="6" s="1"/>
  <c r="CH235" i="6" l="1"/>
  <c r="CI235" i="6" s="1"/>
  <c r="CF236" i="6"/>
  <c r="CG236" i="6" s="1"/>
  <c r="CF237" i="6" l="1"/>
  <c r="CG237" i="6" s="1"/>
  <c r="CH236" i="6"/>
  <c r="CI236" i="6" s="1"/>
  <c r="CH237" i="6" l="1"/>
  <c r="CI237" i="6" s="1"/>
  <c r="CF238" i="6"/>
  <c r="CG238" i="6" s="1"/>
  <c r="CH238" i="6" l="1"/>
  <c r="CI238" i="6" s="1"/>
  <c r="CF239" i="6"/>
  <c r="CG239" i="6" s="1"/>
  <c r="CF240" i="6" l="1"/>
  <c r="CG240" i="6" s="1"/>
  <c r="CH239" i="6"/>
  <c r="CI239" i="6" s="1"/>
  <c r="CF241" i="6" l="1"/>
  <c r="CG241" i="6" s="1"/>
  <c r="CH240" i="6"/>
  <c r="CI240" i="6" s="1"/>
  <c r="CF242" i="6" l="1"/>
  <c r="CG242" i="6" s="1"/>
  <c r="CH241" i="6"/>
  <c r="CI241" i="6" s="1"/>
  <c r="CH242" i="6" l="1"/>
  <c r="CI242" i="6" s="1"/>
  <c r="CF243" i="6"/>
  <c r="CG243" i="6" s="1"/>
  <c r="CH243" i="6" l="1"/>
  <c r="CI243" i="6" s="1"/>
  <c r="CF244" i="6"/>
  <c r="CG244" i="6" s="1"/>
  <c r="CH244" i="6" l="1"/>
  <c r="CI244" i="6" s="1"/>
  <c r="CF245" i="6"/>
  <c r="CG245" i="6" s="1"/>
  <c r="CH245" i="6" l="1"/>
  <c r="CI245" i="6" s="1"/>
  <c r="CF246" i="6"/>
  <c r="CG246" i="6" s="1"/>
  <c r="CH246" i="6" l="1"/>
  <c r="CI246" i="6" s="1"/>
  <c r="CF247" i="6"/>
  <c r="CG247" i="6" s="1"/>
  <c r="CF248" i="6" l="1"/>
  <c r="CG248" i="6" s="1"/>
  <c r="CH247" i="6"/>
  <c r="CI247" i="6" s="1"/>
  <c r="CF249" i="6" l="1"/>
  <c r="CG249" i="6" s="1"/>
  <c r="CH248" i="6"/>
  <c r="CI248" i="6" s="1"/>
  <c r="CF250" i="6" l="1"/>
  <c r="CG250" i="6" s="1"/>
  <c r="CH249" i="6"/>
  <c r="CI249" i="6" s="1"/>
  <c r="CH250" i="6" l="1"/>
  <c r="CI250" i="6" s="1"/>
  <c r="CF251" i="6"/>
  <c r="CG251" i="6" s="1"/>
  <c r="CH251" i="6" l="1"/>
  <c r="CI251" i="6" s="1"/>
  <c r="CF252" i="6"/>
  <c r="CG252" i="6" s="1"/>
  <c r="CF253" i="6" l="1"/>
  <c r="CG253" i="6" s="1"/>
  <c r="CH252" i="6"/>
  <c r="CI252" i="6" s="1"/>
  <c r="CH253" i="6" l="1"/>
  <c r="CI253" i="6" s="1"/>
  <c r="CF254" i="6"/>
  <c r="CG254" i="6" s="1"/>
  <c r="CH254" i="6" l="1"/>
  <c r="CI254" i="6" s="1"/>
  <c r="CF255" i="6"/>
  <c r="CG255" i="6" s="1"/>
  <c r="CF256" i="6" l="1"/>
  <c r="CG256" i="6" s="1"/>
  <c r="CH255" i="6"/>
  <c r="CI255" i="6" s="1"/>
  <c r="CF257" i="6" l="1"/>
  <c r="CG257" i="6" s="1"/>
  <c r="CH256" i="6"/>
  <c r="CI256" i="6" s="1"/>
  <c r="CH257" i="6" l="1"/>
  <c r="CI257" i="6" s="1"/>
  <c r="CF258" i="6"/>
  <c r="CG258" i="6" s="1"/>
  <c r="CH258" i="6" l="1"/>
  <c r="CI258" i="6" s="1"/>
  <c r="CF259" i="6"/>
  <c r="CG259" i="6" s="1"/>
  <c r="CF260" i="6" l="1"/>
  <c r="CG260" i="6" s="1"/>
  <c r="CH259" i="6"/>
  <c r="CI259" i="6" s="1"/>
  <c r="CF261" i="6" l="1"/>
  <c r="CG261" i="6" s="1"/>
  <c r="CH260" i="6"/>
  <c r="CI260" i="6" s="1"/>
  <c r="CH261" i="6" l="1"/>
  <c r="CI261" i="6" s="1"/>
  <c r="CF262" i="6"/>
  <c r="CG262" i="6" s="1"/>
  <c r="CH262" i="6" l="1"/>
  <c r="CI262" i="6" s="1"/>
  <c r="CF263" i="6"/>
  <c r="CG263" i="6" s="1"/>
  <c r="CF264" i="6" l="1"/>
  <c r="CG264" i="6" s="1"/>
  <c r="CH263" i="6"/>
  <c r="CI263" i="6" s="1"/>
  <c r="CH264" i="6" l="1"/>
  <c r="CI264" i="6" s="1"/>
  <c r="CF265" i="6"/>
  <c r="CG265" i="6" s="1"/>
  <c r="CH265" i="6" l="1"/>
  <c r="CI265" i="6" s="1"/>
  <c r="CF266" i="6"/>
  <c r="CG266" i="6" s="1"/>
  <c r="CF267" i="6" l="1"/>
  <c r="CG267" i="6" s="1"/>
  <c r="CH266" i="6"/>
  <c r="CI266" i="6" s="1"/>
  <c r="CF268" i="6" l="1"/>
  <c r="CG268" i="6" s="1"/>
  <c r="CH267" i="6"/>
  <c r="CI267" i="6" s="1"/>
  <c r="CF269" i="6" l="1"/>
  <c r="CG269" i="6" s="1"/>
  <c r="CH268" i="6"/>
  <c r="CI268" i="6" s="1"/>
  <c r="CH269" i="6" l="1"/>
  <c r="CI269" i="6" s="1"/>
  <c r="CF270" i="6"/>
  <c r="CG270" i="6" s="1"/>
  <c r="CH270" i="6" l="1"/>
  <c r="CI270" i="6" s="1"/>
  <c r="CF271" i="6"/>
  <c r="CG271" i="6" s="1"/>
  <c r="CF272" i="6" l="1"/>
  <c r="CG272" i="6" s="1"/>
  <c r="CH271" i="6"/>
  <c r="CI271" i="6" s="1"/>
  <c r="CF273" i="6" l="1"/>
  <c r="CG273" i="6" s="1"/>
  <c r="CH272" i="6"/>
  <c r="CI272" i="6" s="1"/>
  <c r="CH273" i="6" l="1"/>
  <c r="CI273" i="6" s="1"/>
  <c r="CF274" i="6"/>
  <c r="CG274" i="6" s="1"/>
  <c r="CH274" i="6" l="1"/>
  <c r="CI274" i="6" s="1"/>
  <c r="CF275" i="6"/>
  <c r="CG275" i="6" s="1"/>
  <c r="CF276" i="6" l="1"/>
  <c r="CG276" i="6" s="1"/>
  <c r="CH275" i="6"/>
  <c r="CI275" i="6" s="1"/>
  <c r="CH276" i="6" l="1"/>
  <c r="CI276" i="6" s="1"/>
  <c r="CF277" i="6"/>
  <c r="CG277" i="6" s="1"/>
  <c r="CH277" i="6" l="1"/>
  <c r="CI277" i="6" s="1"/>
  <c r="CF278" i="6"/>
  <c r="CG278" i="6" s="1"/>
  <c r="CF279" i="6" l="1"/>
  <c r="CG279" i="6" s="1"/>
  <c r="CH278" i="6"/>
  <c r="CI278" i="6" s="1"/>
  <c r="CF280" i="6" l="1"/>
  <c r="CG280" i="6" s="1"/>
  <c r="CH279" i="6"/>
  <c r="CI279" i="6" s="1"/>
  <c r="CF281" i="6" l="1"/>
  <c r="CG281" i="6" s="1"/>
  <c r="CH280" i="6"/>
  <c r="CI280" i="6" s="1"/>
  <c r="CH281" i="6" l="1"/>
  <c r="CI281" i="6" s="1"/>
  <c r="CF282" i="6"/>
  <c r="CG282" i="6" s="1"/>
  <c r="CH282" i="6" l="1"/>
  <c r="CI282" i="6" s="1"/>
  <c r="CF283" i="6"/>
  <c r="CG283" i="6" s="1"/>
  <c r="CH283" i="6" l="1"/>
  <c r="CI283" i="6" s="1"/>
  <c r="CF284" i="6"/>
  <c r="CG284" i="6" s="1"/>
  <c r="CH284" i="6" l="1"/>
  <c r="CI284" i="6" s="1"/>
  <c r="CF285" i="6"/>
  <c r="CG285" i="6" s="1"/>
  <c r="CF286" i="6" l="1"/>
  <c r="CG286" i="6" s="1"/>
  <c r="CH285" i="6"/>
  <c r="CI285" i="6" s="1"/>
  <c r="CF287" i="6" l="1"/>
  <c r="CG287" i="6" s="1"/>
  <c r="CH286" i="6"/>
  <c r="CI286" i="6" s="1"/>
  <c r="CF288" i="6" l="1"/>
  <c r="CG288" i="6" s="1"/>
  <c r="CH287" i="6"/>
  <c r="CI287" i="6" s="1"/>
  <c r="CF289" i="6" l="1"/>
  <c r="CG289" i="6" s="1"/>
  <c r="CH288" i="6"/>
  <c r="CI288" i="6" s="1"/>
  <c r="CH289" i="6" l="1"/>
  <c r="CI289" i="6" s="1"/>
  <c r="CF290" i="6"/>
  <c r="CG290" i="6" s="1"/>
  <c r="CH290" i="6" l="1"/>
  <c r="CI290" i="6" s="1"/>
  <c r="CF291" i="6"/>
  <c r="CG291" i="6" s="1"/>
  <c r="CF292" i="6" l="1"/>
  <c r="CG292" i="6" s="1"/>
  <c r="CH291" i="6"/>
  <c r="CI291" i="6" s="1"/>
  <c r="CH292" i="6" l="1"/>
  <c r="CI292" i="6" s="1"/>
  <c r="CF293" i="6"/>
  <c r="CG293" i="6" s="1"/>
  <c r="CH293" i="6" l="1"/>
  <c r="CI293" i="6" s="1"/>
  <c r="CF294" i="6"/>
  <c r="CG294" i="6" s="1"/>
  <c r="CF295" i="6" l="1"/>
  <c r="CG295" i="6" s="1"/>
  <c r="CH294" i="6"/>
  <c r="CI294" i="6" s="1"/>
  <c r="CF296" i="6" l="1"/>
  <c r="CG296" i="6" s="1"/>
  <c r="CH295" i="6"/>
  <c r="CI295" i="6" s="1"/>
  <c r="CF297" i="6" l="1"/>
  <c r="CG297" i="6" s="1"/>
  <c r="CH296" i="6"/>
  <c r="CI296" i="6" s="1"/>
  <c r="CH297" i="6" l="1"/>
  <c r="CI297" i="6" s="1"/>
  <c r="CF298" i="6"/>
  <c r="CG298" i="6" s="1"/>
  <c r="CH298" i="6" l="1"/>
  <c r="CI298" i="6" s="1"/>
  <c r="CF299" i="6"/>
  <c r="CG299" i="6" s="1"/>
  <c r="CH299" i="6" l="1"/>
  <c r="CI299" i="6" s="1"/>
  <c r="CF300" i="6"/>
  <c r="CG300" i="6" s="1"/>
  <c r="CH300" i="6" l="1"/>
  <c r="CI300" i="6" s="1"/>
  <c r="CF301" i="6"/>
  <c r="CG301" i="6" s="1"/>
  <c r="CF302" i="6" l="1"/>
  <c r="CG302" i="6" s="1"/>
  <c r="CH301" i="6"/>
  <c r="CI301" i="6" s="1"/>
  <c r="CF303" i="6" l="1"/>
  <c r="CG303" i="6" s="1"/>
  <c r="CH302" i="6"/>
  <c r="CI302" i="6" s="1"/>
  <c r="CF304" i="6" l="1"/>
  <c r="CG304" i="6" s="1"/>
  <c r="CH303" i="6"/>
  <c r="CI303" i="6" s="1"/>
  <c r="CF305" i="6" l="1"/>
  <c r="CG305" i="6" s="1"/>
  <c r="CH304" i="6"/>
  <c r="CI304" i="6" s="1"/>
  <c r="CH305" i="6" l="1"/>
  <c r="CI305" i="6" s="1"/>
  <c r="CF306" i="6"/>
  <c r="CG306" i="6" s="1"/>
  <c r="CH306" i="6" l="1"/>
  <c r="CI306" i="6" s="1"/>
  <c r="CF307" i="6"/>
  <c r="CG307" i="6" s="1"/>
  <c r="CH307" i="6" l="1"/>
  <c r="CI307" i="6" s="1"/>
  <c r="CF308" i="6"/>
  <c r="CG308" i="6" s="1"/>
  <c r="CH308" i="6" l="1"/>
  <c r="CI308" i="6" s="1"/>
  <c r="CF309" i="6"/>
  <c r="CG309" i="6" s="1"/>
  <c r="CF310" i="6" l="1"/>
  <c r="CG310" i="6" s="1"/>
  <c r="CH309" i="6"/>
  <c r="CI309" i="6" s="1"/>
  <c r="CF311" i="6" l="1"/>
  <c r="CG311" i="6" s="1"/>
  <c r="CH310" i="6"/>
  <c r="CI310" i="6" s="1"/>
  <c r="CF312" i="6" l="1"/>
  <c r="CG312" i="6" s="1"/>
  <c r="CH311" i="6"/>
  <c r="CI311" i="6" s="1"/>
  <c r="CH312" i="6" l="1"/>
  <c r="CI312" i="6" s="1"/>
  <c r="CF313" i="6"/>
  <c r="CG313" i="6" s="1"/>
  <c r="CH313" i="6" l="1"/>
  <c r="CI313" i="6" s="1"/>
  <c r="CF314" i="6"/>
  <c r="CG314" i="6" s="1"/>
  <c r="CF315" i="6" l="1"/>
  <c r="CG315" i="6" s="1"/>
  <c r="CH314" i="6"/>
  <c r="CI314" i="6" s="1"/>
  <c r="CF316" i="6" l="1"/>
  <c r="CG316" i="6" s="1"/>
  <c r="CH315" i="6"/>
  <c r="CI315" i="6" s="1"/>
  <c r="CH316" i="6" l="1"/>
  <c r="CI316" i="6" s="1"/>
  <c r="CF317" i="6"/>
  <c r="CG317" i="6" s="1"/>
  <c r="CF318" i="6" l="1"/>
  <c r="CG318" i="6" s="1"/>
  <c r="CH317" i="6"/>
  <c r="CI317" i="6" s="1"/>
  <c r="CF319" i="6" l="1"/>
  <c r="CG319" i="6" s="1"/>
  <c r="CH318" i="6"/>
  <c r="CI318" i="6" s="1"/>
  <c r="CF320" i="6" l="1"/>
  <c r="CG320" i="6" s="1"/>
  <c r="CH319" i="6"/>
  <c r="CI319" i="6" s="1"/>
  <c r="CH320" i="6" l="1"/>
  <c r="CI320" i="6" s="1"/>
  <c r="CF321" i="6"/>
  <c r="CG321" i="6" s="1"/>
  <c r="CH321" i="6" l="1"/>
  <c r="CI321" i="6" s="1"/>
  <c r="CF322" i="6"/>
  <c r="CG322" i="6" s="1"/>
  <c r="CH322" i="6" l="1"/>
  <c r="CI322" i="6" s="1"/>
  <c r="CF323" i="6"/>
  <c r="CG323" i="6" s="1"/>
  <c r="CH323" i="6" l="1"/>
  <c r="CI323" i="6" s="1"/>
  <c r="CF324" i="6"/>
  <c r="CG324" i="6" s="1"/>
  <c r="CF325" i="6" l="1"/>
  <c r="CG325" i="6" s="1"/>
  <c r="CH324" i="6"/>
  <c r="CI324" i="6" s="1"/>
  <c r="CF326" i="6" l="1"/>
  <c r="CG326" i="6" s="1"/>
  <c r="CH325" i="6"/>
  <c r="CI325" i="6" s="1"/>
  <c r="CF327" i="6" l="1"/>
  <c r="CG327" i="6" s="1"/>
  <c r="CH326" i="6"/>
  <c r="CI326" i="6" s="1"/>
  <c r="CH327" i="6" l="1"/>
  <c r="CI327" i="6" s="1"/>
  <c r="CF328" i="6"/>
  <c r="CG328" i="6" s="1"/>
  <c r="CH328" i="6" l="1"/>
  <c r="CI328" i="6" s="1"/>
  <c r="CF329" i="6"/>
  <c r="CG329" i="6" s="1"/>
  <c r="CH329" i="6" l="1"/>
  <c r="CI329" i="6" s="1"/>
  <c r="CF330" i="6"/>
  <c r="CG330" i="6" s="1"/>
  <c r="CH330" i="6" l="1"/>
  <c r="CI330" i="6" s="1"/>
  <c r="CF331" i="6"/>
  <c r="CG331" i="6" s="1"/>
  <c r="CH331" i="6" l="1"/>
  <c r="CI331" i="6" s="1"/>
  <c r="CF332" i="6"/>
  <c r="CG332" i="6" s="1"/>
  <c r="CF333" i="6" l="1"/>
  <c r="CG333" i="6" s="1"/>
  <c r="CH332" i="6"/>
  <c r="CI332" i="6" s="1"/>
  <c r="CF334" i="6" l="1"/>
  <c r="CG334" i="6" s="1"/>
  <c r="CH333" i="6"/>
  <c r="CI333" i="6" s="1"/>
  <c r="CF335" i="6" l="1"/>
  <c r="CG335" i="6" s="1"/>
  <c r="CH334" i="6"/>
  <c r="CI334" i="6" s="1"/>
  <c r="CH335" i="6" l="1"/>
  <c r="CI335" i="6" s="1"/>
  <c r="CF336" i="6"/>
  <c r="CG336" i="6" s="1"/>
  <c r="CH336" i="6" l="1"/>
  <c r="CI336" i="6" s="1"/>
  <c r="CF337" i="6"/>
  <c r="CG337" i="6" s="1"/>
  <c r="CF338" i="6" l="1"/>
  <c r="CG338" i="6" s="1"/>
  <c r="CH337" i="6"/>
  <c r="CI337" i="6" s="1"/>
  <c r="CH338" i="6" l="1"/>
  <c r="CI338" i="6" s="1"/>
  <c r="CF339" i="6"/>
  <c r="CG339" i="6" s="1"/>
  <c r="CH339" i="6" l="1"/>
  <c r="CI339" i="6" s="1"/>
  <c r="CF340" i="6"/>
  <c r="CG340" i="6" s="1"/>
  <c r="CF341" i="6" l="1"/>
  <c r="CG341" i="6" s="1"/>
  <c r="CH340" i="6"/>
  <c r="CI340" i="6" s="1"/>
  <c r="CF342" i="6" l="1"/>
  <c r="CG342" i="6" s="1"/>
  <c r="CH341" i="6"/>
  <c r="CI341" i="6" s="1"/>
  <c r="CF343" i="6" l="1"/>
  <c r="CG343" i="6" s="1"/>
  <c r="CH342" i="6"/>
  <c r="CI342" i="6" s="1"/>
  <c r="CH343" i="6" l="1"/>
  <c r="CI343" i="6" s="1"/>
  <c r="CF344" i="6"/>
  <c r="CG344" i="6" s="1"/>
  <c r="CH344" i="6" l="1"/>
  <c r="CI344" i="6" s="1"/>
  <c r="CF345" i="6"/>
  <c r="CG345" i="6" s="1"/>
  <c r="CH345" i="6" l="1"/>
  <c r="CI345" i="6" s="1"/>
  <c r="CF346" i="6"/>
  <c r="CG346" i="6" s="1"/>
  <c r="CH346" i="6" l="1"/>
  <c r="CI346" i="6" s="1"/>
  <c r="CF347" i="6"/>
  <c r="CG347" i="6" s="1"/>
  <c r="CH347" i="6" l="1"/>
  <c r="CI347" i="6" s="1"/>
  <c r="CF348" i="6"/>
  <c r="CG348" i="6" s="1"/>
  <c r="CF349" i="6" l="1"/>
  <c r="CG349" i="6" s="1"/>
  <c r="CH348" i="6"/>
  <c r="CI348" i="6" s="1"/>
  <c r="CF350" i="6" l="1"/>
  <c r="CG350" i="6" s="1"/>
  <c r="CH349" i="6"/>
  <c r="CI349" i="6" s="1"/>
  <c r="CF351" i="6" l="1"/>
  <c r="CG351" i="6" s="1"/>
  <c r="CH350" i="6"/>
  <c r="CI350" i="6" s="1"/>
  <c r="CH351" i="6" l="1"/>
  <c r="CI351" i="6" s="1"/>
  <c r="CF352" i="6"/>
  <c r="CG352" i="6" s="1"/>
  <c r="CH352" i="6" l="1"/>
  <c r="CI352" i="6" s="1"/>
  <c r="CF353" i="6"/>
  <c r="CG353" i="6" s="1"/>
  <c r="CF354" i="6" l="1"/>
  <c r="CG354" i="6" s="1"/>
  <c r="CH353" i="6"/>
  <c r="CI353" i="6" s="1"/>
  <c r="CH354" i="6" l="1"/>
  <c r="CI354" i="6" s="1"/>
  <c r="CF355" i="6"/>
  <c r="CG355" i="6" s="1"/>
  <c r="CH355" i="6" l="1"/>
  <c r="CI355" i="6" s="1"/>
  <c r="CF356" i="6"/>
  <c r="CG356" i="6" s="1"/>
  <c r="CF357" i="6" l="1"/>
  <c r="CG357" i="6" s="1"/>
  <c r="CH356" i="6"/>
  <c r="CI356" i="6" s="1"/>
  <c r="CF358" i="6" l="1"/>
  <c r="CG358" i="6" s="1"/>
  <c r="CH357" i="6"/>
  <c r="CI357" i="6" s="1"/>
  <c r="CF359" i="6" l="1"/>
  <c r="CG359" i="6" s="1"/>
  <c r="CH358" i="6"/>
  <c r="CI358" i="6" s="1"/>
  <c r="CH359" i="6" l="1"/>
  <c r="CI359" i="6" s="1"/>
  <c r="CF360" i="6"/>
  <c r="CG360" i="6" s="1"/>
  <c r="CH360" i="6" l="1"/>
  <c r="CI360" i="6" s="1"/>
  <c r="CF361" i="6"/>
  <c r="CG361" i="6" s="1"/>
  <c r="CH361" i="6" l="1"/>
  <c r="CI361" i="6" s="1"/>
  <c r="CF362" i="6"/>
  <c r="CG362" i="6" s="1"/>
  <c r="CH362" i="6" l="1"/>
  <c r="CI362" i="6" s="1"/>
  <c r="CF363" i="6"/>
  <c r="CG363" i="6" s="1"/>
  <c r="CH363" i="6" l="1"/>
  <c r="CI363" i="6" s="1"/>
  <c r="CF364" i="6"/>
  <c r="CG364" i="6" s="1"/>
  <c r="CF365" i="6" l="1"/>
  <c r="CG365" i="6" s="1"/>
  <c r="CH364" i="6"/>
  <c r="CI364" i="6" s="1"/>
  <c r="CF366" i="6" l="1"/>
  <c r="CG366" i="6" s="1"/>
  <c r="CH365" i="6"/>
  <c r="CI365" i="6" s="1"/>
  <c r="CF367" i="6" l="1"/>
  <c r="CG367" i="6" s="1"/>
  <c r="CH366" i="6"/>
  <c r="CI366" i="6" s="1"/>
  <c r="CH367" i="6" l="1"/>
  <c r="CI367" i="6" s="1"/>
  <c r="CF368" i="6"/>
  <c r="CG368" i="6" s="1"/>
  <c r="CH368" i="6" l="1"/>
  <c r="CI368" i="6" s="1"/>
  <c r="CF369" i="6"/>
  <c r="CG369" i="6" s="1"/>
  <c r="CF370" i="6" l="1"/>
  <c r="CG370" i="6" s="1"/>
  <c r="CH369" i="6"/>
  <c r="CI369" i="6" s="1"/>
  <c r="CH370" i="6" l="1"/>
  <c r="CI370" i="6" s="1"/>
  <c r="CF371" i="6"/>
  <c r="CG371" i="6" s="1"/>
  <c r="CH371" i="6" l="1"/>
  <c r="CI371" i="6" s="1"/>
  <c r="CF372" i="6"/>
  <c r="CG372" i="6" s="1"/>
  <c r="CF373" i="6" l="1"/>
  <c r="CG373" i="6" s="1"/>
  <c r="CH372" i="6"/>
  <c r="CI372" i="6" s="1"/>
  <c r="CF374" i="6" l="1"/>
  <c r="CG374" i="6" s="1"/>
  <c r="CH373" i="6"/>
  <c r="CI373" i="6" s="1"/>
  <c r="CF375" i="6" l="1"/>
  <c r="CG375" i="6" s="1"/>
  <c r="CH374" i="6"/>
  <c r="CI374" i="6" s="1"/>
  <c r="CH375" i="6" l="1"/>
  <c r="CI375" i="6" s="1"/>
  <c r="CF376" i="6"/>
  <c r="CG376" i="6" s="1"/>
  <c r="CF377" i="6" l="1"/>
  <c r="CG377" i="6" s="1"/>
  <c r="CH376" i="6"/>
  <c r="CI376" i="6" s="1"/>
  <c r="CH377" i="6" l="1"/>
  <c r="CI377" i="6" s="1"/>
  <c r="CF378" i="6"/>
  <c r="CG378" i="6" s="1"/>
  <c r="CH378" i="6" l="1"/>
  <c r="CI378" i="6" s="1"/>
  <c r="CF379" i="6"/>
  <c r="CG379" i="6" s="1"/>
  <c r="CF380" i="6" l="1"/>
  <c r="CG380" i="6" s="1"/>
  <c r="CH379" i="6"/>
  <c r="CI379" i="6" s="1"/>
  <c r="CF381" i="6" l="1"/>
  <c r="CG381" i="6" s="1"/>
  <c r="CH380" i="6"/>
  <c r="CI380" i="6" s="1"/>
  <c r="CF382" i="6" l="1"/>
  <c r="CG382" i="6" s="1"/>
  <c r="CH381" i="6"/>
  <c r="CI381" i="6" s="1"/>
  <c r="CH382" i="6" l="1"/>
  <c r="CI382" i="6" s="1"/>
  <c r="CF383" i="6"/>
  <c r="CG383" i="6" s="1"/>
  <c r="CH383" i="6" l="1"/>
  <c r="CI383" i="6" s="1"/>
  <c r="CF384" i="6"/>
  <c r="CG384" i="6" s="1"/>
  <c r="CF385" i="6" l="1"/>
  <c r="CG385" i="6" s="1"/>
  <c r="CH384" i="6"/>
  <c r="CI384" i="6" s="1"/>
  <c r="CH385" i="6" l="1"/>
  <c r="CI385" i="6" s="1"/>
  <c r="CF386" i="6"/>
  <c r="CG386" i="6" s="1"/>
  <c r="CH386" i="6" l="1"/>
  <c r="CI386" i="6" s="1"/>
  <c r="CF387" i="6"/>
  <c r="CG387" i="6" s="1"/>
  <c r="CH387" i="6" l="1"/>
  <c r="CI387" i="6" s="1"/>
  <c r="CF388" i="6"/>
  <c r="CG388" i="6" s="1"/>
  <c r="CH388" i="6" l="1"/>
  <c r="CI388" i="6" s="1"/>
  <c r="CF389" i="6"/>
  <c r="CG389" i="6" s="1"/>
  <c r="CF390" i="6" l="1"/>
  <c r="CG390" i="6" s="1"/>
  <c r="CH389" i="6"/>
  <c r="CI389" i="6" s="1"/>
  <c r="CF391" i="6" l="1"/>
  <c r="CG391" i="6" s="1"/>
  <c r="CH390" i="6"/>
  <c r="CI390" i="6" s="1"/>
  <c r="CF392" i="6" l="1"/>
  <c r="CG392" i="6" s="1"/>
  <c r="CH391" i="6"/>
  <c r="CI391" i="6" s="1"/>
  <c r="CH392" i="6" l="1"/>
  <c r="CI392" i="6" s="1"/>
  <c r="CF393" i="6"/>
  <c r="CG393" i="6" s="1"/>
  <c r="CH393" i="6" l="1"/>
  <c r="CI393" i="6" s="1"/>
  <c r="CF394" i="6"/>
  <c r="CG394" i="6" s="1"/>
  <c r="CH394" i="6" l="1"/>
  <c r="CI394" i="6" s="1"/>
  <c r="CF395" i="6"/>
  <c r="CG395" i="6" s="1"/>
  <c r="CH395" i="6" l="1"/>
  <c r="CI395" i="6" s="1"/>
  <c r="CF396" i="6"/>
  <c r="CG396" i="6" s="1"/>
  <c r="CH396" i="6" l="1"/>
  <c r="CI396" i="6" s="1"/>
  <c r="CF397" i="6"/>
  <c r="CG397" i="6" s="1"/>
  <c r="CF398" i="6" l="1"/>
  <c r="CG398" i="6" s="1"/>
  <c r="CH397" i="6"/>
  <c r="CI397" i="6" s="1"/>
  <c r="CF399" i="6" l="1"/>
  <c r="CG399" i="6" s="1"/>
  <c r="CH398" i="6"/>
  <c r="CI398" i="6" s="1"/>
  <c r="CF400" i="6" l="1"/>
  <c r="CG400" i="6" s="1"/>
  <c r="CH399" i="6"/>
  <c r="CI399" i="6" s="1"/>
  <c r="CH400" i="6" l="1"/>
  <c r="CI400" i="6" s="1"/>
  <c r="CF401" i="6"/>
  <c r="CG401" i="6" s="1"/>
  <c r="CH401" i="6" l="1"/>
  <c r="CI401" i="6" s="1"/>
  <c r="CF402" i="6"/>
  <c r="CG402" i="6" s="1"/>
  <c r="CF403" i="6" l="1"/>
  <c r="CG403" i="6" s="1"/>
  <c r="CH402" i="6"/>
  <c r="CI402" i="6" s="1"/>
  <c r="CH403" i="6" l="1"/>
  <c r="CI403" i="6" s="1"/>
  <c r="CF404" i="6"/>
  <c r="CG404" i="6" s="1"/>
  <c r="CH404" i="6" l="1"/>
  <c r="CI404" i="6" s="1"/>
  <c r="CF405" i="6"/>
  <c r="CG405" i="6" s="1"/>
  <c r="CF406" i="6" l="1"/>
  <c r="CG406" i="6" s="1"/>
  <c r="CH405" i="6"/>
  <c r="CI405" i="6" s="1"/>
  <c r="CF407" i="6" l="1"/>
  <c r="CG407" i="6" s="1"/>
  <c r="CH406" i="6"/>
  <c r="CI406" i="6" s="1"/>
  <c r="CF408" i="6" l="1"/>
  <c r="CG408" i="6" s="1"/>
  <c r="CH407" i="6"/>
  <c r="CI407" i="6" s="1"/>
  <c r="CH408" i="6" l="1"/>
  <c r="CI408" i="6" s="1"/>
  <c r="CF409" i="6"/>
  <c r="CG409" i="6" s="1"/>
  <c r="CH409" i="6" l="1"/>
  <c r="CI409" i="6" s="1"/>
  <c r="CF410" i="6"/>
  <c r="CG410" i="6" s="1"/>
  <c r="CH410" i="6" l="1"/>
  <c r="CI410" i="6" s="1"/>
  <c r="CF411" i="6"/>
  <c r="CG411" i="6" s="1"/>
  <c r="CH411" i="6" l="1"/>
  <c r="CI411" i="6" s="1"/>
  <c r="CF412" i="6"/>
  <c r="CG412" i="6" s="1"/>
  <c r="CH412" i="6" l="1"/>
  <c r="CI412" i="6" s="1"/>
  <c r="CF413" i="6"/>
  <c r="CG413" i="6" s="1"/>
  <c r="CF414" i="6" l="1"/>
  <c r="CG414" i="6" s="1"/>
  <c r="CH413" i="6"/>
  <c r="CI413" i="6" s="1"/>
  <c r="CF415" i="6" l="1"/>
  <c r="CG415" i="6" s="1"/>
  <c r="CH414" i="6"/>
  <c r="CI414" i="6" s="1"/>
  <c r="CF416" i="6" l="1"/>
  <c r="CG416" i="6" s="1"/>
  <c r="CH415" i="6"/>
  <c r="CI415" i="6" s="1"/>
  <c r="CH416" i="6" l="1"/>
  <c r="CI416" i="6" s="1"/>
  <c r="CF417" i="6"/>
  <c r="CG417" i="6" s="1"/>
  <c r="CH417" i="6" l="1"/>
  <c r="CI417" i="6" s="1"/>
  <c r="CF418" i="6"/>
  <c r="CG418" i="6" s="1"/>
  <c r="CF419" i="6" l="1"/>
  <c r="CG419" i="6" s="1"/>
  <c r="CH418" i="6"/>
  <c r="CI418" i="6" s="1"/>
  <c r="CH419" i="6" l="1"/>
  <c r="CI419" i="6" s="1"/>
  <c r="CF420" i="6"/>
  <c r="CG420" i="6" s="1"/>
  <c r="CH420" i="6" l="1"/>
  <c r="CI420" i="6" s="1"/>
  <c r="CF421" i="6"/>
  <c r="CG421" i="6" s="1"/>
  <c r="CF422" i="6" l="1"/>
  <c r="CG422" i="6" s="1"/>
  <c r="CH421" i="6"/>
  <c r="CI421" i="6" s="1"/>
  <c r="CF423" i="6" l="1"/>
  <c r="CG423" i="6" s="1"/>
  <c r="CH422" i="6"/>
  <c r="CI422" i="6" s="1"/>
  <c r="CF424" i="6" l="1"/>
  <c r="CG424" i="6" s="1"/>
  <c r="CH423" i="6"/>
  <c r="CI423" i="6" s="1"/>
  <c r="CH424" i="6" l="1"/>
  <c r="CI424" i="6" s="1"/>
  <c r="CF425" i="6"/>
  <c r="CG425" i="6" s="1"/>
  <c r="CH425" i="6" l="1"/>
  <c r="CI425" i="6" s="1"/>
  <c r="CF426" i="6"/>
  <c r="CG426" i="6" s="1"/>
  <c r="CH426" i="6" l="1"/>
  <c r="CI426" i="6" s="1"/>
  <c r="CF427" i="6"/>
  <c r="CG427" i="6" s="1"/>
  <c r="CH427" i="6" l="1"/>
  <c r="CI427" i="6" s="1"/>
  <c r="CF428" i="6"/>
  <c r="CG428" i="6" s="1"/>
  <c r="CH428" i="6" l="1"/>
  <c r="CI428" i="6" s="1"/>
  <c r="CF429" i="6"/>
  <c r="CG429" i="6" s="1"/>
  <c r="CF430" i="6" l="1"/>
  <c r="CG430" i="6" s="1"/>
  <c r="CH429" i="6"/>
  <c r="CI429" i="6" s="1"/>
  <c r="CF431" i="6" l="1"/>
  <c r="CG431" i="6" s="1"/>
  <c r="CH430" i="6"/>
  <c r="CI430" i="6" s="1"/>
  <c r="CF432" i="6" l="1"/>
  <c r="CG432" i="6" s="1"/>
  <c r="CH431" i="6"/>
  <c r="CI431" i="6" s="1"/>
  <c r="CH432" i="6" l="1"/>
  <c r="CI432" i="6" s="1"/>
  <c r="CF433" i="6"/>
  <c r="CG433" i="6" s="1"/>
  <c r="CH433" i="6" l="1"/>
  <c r="CI433" i="6" s="1"/>
  <c r="CF434" i="6"/>
  <c r="CG434" i="6" s="1"/>
  <c r="CF435" i="6" l="1"/>
  <c r="CG435" i="6" s="1"/>
  <c r="CH434" i="6"/>
  <c r="CI434" i="6" s="1"/>
  <c r="CH435" i="6" l="1"/>
  <c r="CI435" i="6" s="1"/>
  <c r="CF436" i="6"/>
  <c r="CG436" i="6" s="1"/>
  <c r="CH436" i="6" l="1"/>
  <c r="CI436" i="6" s="1"/>
  <c r="CF437" i="6"/>
  <c r="CG437" i="6" s="1"/>
  <c r="CF438" i="6" l="1"/>
  <c r="CG438" i="6" s="1"/>
  <c r="CH437" i="6"/>
  <c r="CI437" i="6" s="1"/>
  <c r="CF439" i="6" l="1"/>
  <c r="CG439" i="6" s="1"/>
  <c r="CH438" i="6"/>
  <c r="CI438" i="6" s="1"/>
  <c r="CF440" i="6" l="1"/>
  <c r="CG440" i="6" s="1"/>
  <c r="CH439" i="6"/>
  <c r="CI439" i="6" s="1"/>
  <c r="CH440" i="6" l="1"/>
  <c r="CI440" i="6" s="1"/>
  <c r="CF441" i="6"/>
  <c r="CG441" i="6" s="1"/>
  <c r="CH441" i="6" l="1"/>
  <c r="CI441" i="6" s="1"/>
  <c r="CF442" i="6"/>
  <c r="CG442" i="6" s="1"/>
  <c r="CH442" i="6" l="1"/>
  <c r="CI442" i="6" s="1"/>
  <c r="CF443" i="6"/>
  <c r="CG443" i="6" s="1"/>
  <c r="CH443" i="6" l="1"/>
  <c r="CI443" i="6" s="1"/>
  <c r="CF444" i="6"/>
  <c r="CG444" i="6" s="1"/>
  <c r="CH444" i="6" l="1"/>
  <c r="CI444" i="6" s="1"/>
  <c r="CF445" i="6"/>
  <c r="CG445" i="6" s="1"/>
  <c r="CF446" i="6" l="1"/>
  <c r="CG446" i="6" s="1"/>
  <c r="CH445" i="6"/>
  <c r="CI445" i="6" s="1"/>
  <c r="CF447" i="6" l="1"/>
  <c r="CG447" i="6" s="1"/>
  <c r="CH446" i="6"/>
  <c r="CI446" i="6" s="1"/>
  <c r="CF448" i="6" l="1"/>
  <c r="CG448" i="6" s="1"/>
  <c r="CH447" i="6"/>
  <c r="CI447" i="6" s="1"/>
  <c r="CH448" i="6" l="1"/>
  <c r="CI448" i="6" s="1"/>
  <c r="CF449" i="6"/>
  <c r="CG449" i="6" s="1"/>
  <c r="CH449" i="6" l="1"/>
  <c r="CI449" i="6" s="1"/>
  <c r="CF450" i="6"/>
  <c r="CG450" i="6" s="1"/>
  <c r="CF451" i="6" l="1"/>
  <c r="CG451" i="6" s="1"/>
  <c r="CH450" i="6"/>
  <c r="CI450" i="6" s="1"/>
  <c r="CH451" i="6" l="1"/>
  <c r="CI451" i="6" s="1"/>
  <c r="CF452" i="6"/>
  <c r="CG452" i="6" s="1"/>
  <c r="CH452" i="6" l="1"/>
  <c r="CI452" i="6" s="1"/>
  <c r="CF453" i="6"/>
  <c r="CG453" i="6" s="1"/>
  <c r="CF454" i="6" l="1"/>
  <c r="CG454" i="6" s="1"/>
  <c r="CH453" i="6"/>
  <c r="CI453" i="6" s="1"/>
  <c r="CF455" i="6" l="1"/>
  <c r="CG455" i="6" s="1"/>
  <c r="CH454" i="6"/>
  <c r="CI454" i="6" s="1"/>
  <c r="CF456" i="6" l="1"/>
  <c r="CG456" i="6" s="1"/>
  <c r="CH455" i="6"/>
  <c r="CI455" i="6" s="1"/>
  <c r="CH456" i="6" l="1"/>
  <c r="CI456" i="6" s="1"/>
  <c r="CF457" i="6"/>
  <c r="CG457" i="6" s="1"/>
  <c r="CH457" i="6" l="1"/>
  <c r="CI457" i="6" s="1"/>
  <c r="CF458" i="6"/>
  <c r="CG458" i="6" s="1"/>
  <c r="CH458" i="6" l="1"/>
  <c r="CI458" i="6" s="1"/>
  <c r="CF459" i="6"/>
  <c r="CG459" i="6" s="1"/>
  <c r="CH459" i="6" l="1"/>
  <c r="CI459" i="6" s="1"/>
  <c r="CF460" i="6"/>
  <c r="CG460" i="6" s="1"/>
  <c r="CH460" i="6" l="1"/>
  <c r="CI460" i="6" s="1"/>
  <c r="CF461" i="6"/>
  <c r="CG461" i="6" s="1"/>
  <c r="CF462" i="6" l="1"/>
  <c r="CG462" i="6" s="1"/>
  <c r="CH461" i="6"/>
  <c r="CI461" i="6" s="1"/>
  <c r="CF463" i="6" l="1"/>
  <c r="CG463" i="6" s="1"/>
  <c r="CH462" i="6"/>
  <c r="CI462" i="6" s="1"/>
  <c r="CF464" i="6" l="1"/>
  <c r="CG464" i="6" s="1"/>
  <c r="CH463" i="6"/>
  <c r="CI463" i="6" s="1"/>
  <c r="CH464" i="6" l="1"/>
  <c r="CI464" i="6" s="1"/>
  <c r="CF465" i="6"/>
  <c r="CG465" i="6" s="1"/>
  <c r="CH465" i="6" l="1"/>
  <c r="CI465" i="6" s="1"/>
  <c r="CF466" i="6"/>
  <c r="CG466" i="6" s="1"/>
  <c r="CF467" i="6" l="1"/>
  <c r="CG467" i="6" s="1"/>
  <c r="CH466" i="6"/>
  <c r="CI466" i="6" s="1"/>
  <c r="CH467" i="6" l="1"/>
  <c r="CI467" i="6" s="1"/>
  <c r="CF468" i="6"/>
  <c r="CG468" i="6" s="1"/>
  <c r="CH468" i="6" l="1"/>
  <c r="CI468" i="6" s="1"/>
  <c r="CF469" i="6"/>
  <c r="CG469" i="6" s="1"/>
  <c r="CF470" i="6" l="1"/>
  <c r="CG470" i="6" s="1"/>
  <c r="CH469" i="6"/>
  <c r="CI469" i="6" s="1"/>
  <c r="CF471" i="6" l="1"/>
  <c r="CG471" i="6" s="1"/>
  <c r="CH470" i="6"/>
  <c r="CI470" i="6" s="1"/>
  <c r="CF472" i="6" l="1"/>
  <c r="CG472" i="6" s="1"/>
  <c r="CH471" i="6"/>
  <c r="CI471" i="6" s="1"/>
  <c r="CH472" i="6" l="1"/>
  <c r="CI472" i="6" s="1"/>
  <c r="CF473" i="6"/>
  <c r="CG473" i="6" s="1"/>
  <c r="CH473" i="6" l="1"/>
  <c r="CI473" i="6" s="1"/>
  <c r="CF474" i="6"/>
  <c r="CG474" i="6" s="1"/>
  <c r="CH474" i="6" l="1"/>
  <c r="CI474" i="6" s="1"/>
  <c r="CF475" i="6"/>
  <c r="CG475" i="6" s="1"/>
  <c r="CH475" i="6" l="1"/>
  <c r="CI475" i="6" s="1"/>
  <c r="CF476" i="6"/>
  <c r="CG476" i="6" s="1"/>
  <c r="CH476" i="6" l="1"/>
  <c r="CI476" i="6" s="1"/>
  <c r="CF477" i="6"/>
  <c r="CG477" i="6" s="1"/>
  <c r="CF478" i="6" l="1"/>
  <c r="CG478" i="6" s="1"/>
  <c r="CH477" i="6"/>
  <c r="CI477" i="6" s="1"/>
  <c r="CF479" i="6" l="1"/>
  <c r="CG479" i="6" s="1"/>
  <c r="CH478" i="6"/>
  <c r="CI478" i="6" s="1"/>
  <c r="CF480" i="6" l="1"/>
  <c r="CG480" i="6" s="1"/>
  <c r="CH479" i="6"/>
  <c r="CI479" i="6" s="1"/>
  <c r="CH480" i="6" l="1"/>
  <c r="CI480" i="6" s="1"/>
  <c r="CF481" i="6"/>
  <c r="CG481" i="6" s="1"/>
  <c r="CH481" i="6" l="1"/>
  <c r="CI481" i="6" s="1"/>
  <c r="CF482" i="6"/>
  <c r="CG482" i="6" s="1"/>
  <c r="CF483" i="6" l="1"/>
  <c r="CG483" i="6" s="1"/>
  <c r="CH482" i="6"/>
  <c r="CI482" i="6" s="1"/>
  <c r="CH483" i="6" l="1"/>
  <c r="CI483" i="6" s="1"/>
  <c r="CF484" i="6"/>
  <c r="CG484" i="6" s="1"/>
  <c r="CH484" i="6" l="1"/>
  <c r="CI484" i="6" s="1"/>
  <c r="CF485" i="6"/>
  <c r="CG485" i="6" s="1"/>
  <c r="CF486" i="6" l="1"/>
  <c r="CG486" i="6" s="1"/>
  <c r="CH485" i="6"/>
  <c r="CI485" i="6" s="1"/>
  <c r="CF487" i="6" l="1"/>
  <c r="CG487" i="6" s="1"/>
  <c r="CH486" i="6"/>
  <c r="CI486" i="6" s="1"/>
  <c r="CH487" i="6" l="1"/>
  <c r="CI487" i="6" s="1"/>
  <c r="CF488" i="6"/>
  <c r="CG488" i="6" s="1"/>
  <c r="CH488" i="6" l="1"/>
  <c r="CI488" i="6" s="1"/>
  <c r="CF489" i="6"/>
  <c r="CG489" i="6" s="1"/>
  <c r="CF490" i="6" l="1"/>
  <c r="CG490" i="6" s="1"/>
  <c r="CH489" i="6"/>
  <c r="CI489" i="6" s="1"/>
  <c r="CF491" i="6" l="1"/>
  <c r="CG491" i="6" s="1"/>
  <c r="CH490" i="6"/>
  <c r="CI490" i="6" s="1"/>
  <c r="CH491" i="6" l="1"/>
  <c r="CI491" i="6" s="1"/>
  <c r="CF492" i="6"/>
  <c r="CG492" i="6" s="1"/>
  <c r="CF493" i="6" l="1"/>
  <c r="CG493" i="6" s="1"/>
  <c r="CH492" i="6"/>
  <c r="CI492" i="6" s="1"/>
  <c r="CF494" i="6" l="1"/>
  <c r="CG494" i="6" s="1"/>
  <c r="CH493" i="6"/>
  <c r="CI493" i="6" s="1"/>
  <c r="CF495" i="6" l="1"/>
  <c r="CG495" i="6" s="1"/>
  <c r="CH494" i="6"/>
  <c r="CI494" i="6" s="1"/>
  <c r="CH495" i="6" l="1"/>
  <c r="CI495" i="6" s="1"/>
  <c r="CF496" i="6"/>
  <c r="CG496" i="6" s="1"/>
  <c r="CH496" i="6" l="1"/>
  <c r="CI496" i="6" s="1"/>
  <c r="CF497" i="6"/>
  <c r="CG497" i="6" s="1"/>
  <c r="CF498" i="6" l="1"/>
  <c r="CG498" i="6" s="1"/>
  <c r="CH497" i="6"/>
  <c r="CI497" i="6" s="1"/>
  <c r="CH498" i="6" l="1"/>
  <c r="CI498" i="6" s="1"/>
  <c r="CF499" i="6"/>
  <c r="CG499" i="6" s="1"/>
  <c r="CH499" i="6" l="1"/>
  <c r="CI499" i="6" s="1"/>
  <c r="CF500" i="6"/>
  <c r="CG500" i="6" s="1"/>
  <c r="CH500" i="6" l="1"/>
  <c r="CI500" i="6" s="1"/>
  <c r="CF501" i="6"/>
  <c r="CG501" i="6" s="1"/>
  <c r="CF502" i="6" l="1"/>
  <c r="CG502" i="6" s="1"/>
  <c r="CH501" i="6"/>
  <c r="CI501" i="6" s="1"/>
  <c r="CF503" i="6" l="1"/>
  <c r="CG503" i="6" s="1"/>
  <c r="CH502" i="6"/>
  <c r="CI502" i="6" s="1"/>
  <c r="CH503" i="6" l="1"/>
  <c r="CI503" i="6" s="1"/>
  <c r="CF504" i="6"/>
  <c r="CG504" i="6" s="1"/>
  <c r="CF505" i="6" l="1"/>
  <c r="CG505" i="6" s="1"/>
  <c r="CH504" i="6"/>
  <c r="CI504" i="6" s="1"/>
  <c r="CF506" i="6" l="1"/>
  <c r="CG506" i="6" s="1"/>
  <c r="CH505" i="6"/>
  <c r="CI505" i="6" s="1"/>
  <c r="CH506" i="6" l="1"/>
  <c r="CI506" i="6" s="1"/>
  <c r="CF507" i="6"/>
  <c r="CG507" i="6" s="1"/>
  <c r="CH507" i="6" l="1"/>
  <c r="CI507" i="6" s="1"/>
  <c r="CF508" i="6"/>
  <c r="CG508" i="6" s="1"/>
  <c r="CF509" i="6" l="1"/>
  <c r="CG509" i="6" s="1"/>
  <c r="CH508" i="6"/>
  <c r="CI508" i="6" s="1"/>
  <c r="CF510" i="6" l="1"/>
  <c r="CG510" i="6" s="1"/>
  <c r="CH509" i="6"/>
  <c r="CI509" i="6" s="1"/>
  <c r="CH510" i="6" l="1"/>
  <c r="CI510" i="6" s="1"/>
  <c r="CF511" i="6"/>
  <c r="CG511" i="6" s="1"/>
  <c r="CH511" i="6" l="1"/>
  <c r="CI511" i="6" s="1"/>
  <c r="CF512" i="6"/>
  <c r="CG512" i="6" s="1"/>
  <c r="CF513" i="6" l="1"/>
  <c r="CG513" i="6" s="1"/>
  <c r="CH512" i="6"/>
  <c r="CI512" i="6" s="1"/>
  <c r="CF514" i="6" l="1"/>
  <c r="CG514" i="6" s="1"/>
  <c r="CH513" i="6"/>
  <c r="CI513" i="6" s="1"/>
  <c r="CF515" i="6" l="1"/>
  <c r="CG515" i="6" s="1"/>
  <c r="CH514" i="6"/>
  <c r="CI514" i="6" s="1"/>
  <c r="CH515" i="6" l="1"/>
  <c r="CI515" i="6" s="1"/>
  <c r="CF516" i="6"/>
  <c r="CG516" i="6" s="1"/>
  <c r="CH516" i="6" l="1"/>
  <c r="CI516" i="6" s="1"/>
  <c r="CF517" i="6"/>
  <c r="CG517" i="6" s="1"/>
  <c r="CF518" i="6" l="1"/>
  <c r="CG518" i="6" s="1"/>
  <c r="CH517" i="6"/>
  <c r="CI517" i="6" s="1"/>
  <c r="CH518" i="6" l="1"/>
  <c r="CI518" i="6" s="1"/>
  <c r="CF519" i="6"/>
  <c r="CG519" i="6" s="1"/>
  <c r="CH519" i="6" l="1"/>
  <c r="CI519" i="6" s="1"/>
  <c r="CF520" i="6"/>
  <c r="CG520" i="6" s="1"/>
  <c r="CF521" i="6" l="1"/>
  <c r="CG521" i="6" s="1"/>
  <c r="CH520" i="6"/>
  <c r="CI520" i="6" s="1"/>
  <c r="CF522" i="6" l="1"/>
  <c r="CG522" i="6" s="1"/>
  <c r="CH521" i="6"/>
  <c r="CI521" i="6" s="1"/>
  <c r="CF523" i="6" l="1"/>
  <c r="CG523" i="6" s="1"/>
  <c r="CH522" i="6"/>
  <c r="CI522" i="6" s="1"/>
  <c r="CH523" i="6" l="1"/>
  <c r="CI523" i="6" s="1"/>
  <c r="CF524" i="6"/>
  <c r="CG524" i="6" s="1"/>
  <c r="CH524" i="6" l="1"/>
  <c r="CI524" i="6" s="1"/>
  <c r="CF525" i="6"/>
  <c r="CG525" i="6" s="1"/>
  <c r="CH525" i="6" l="1"/>
  <c r="CI525" i="6" s="1"/>
  <c r="CF526" i="6"/>
  <c r="CG526" i="6" s="1"/>
  <c r="CH526" i="6" l="1"/>
  <c r="CI526" i="6" s="1"/>
  <c r="CF527" i="6"/>
  <c r="CG527" i="6" s="1"/>
  <c r="CH527" i="6" l="1"/>
  <c r="CI527" i="6" s="1"/>
  <c r="CF528" i="6"/>
  <c r="CG528" i="6" s="1"/>
  <c r="CF529" i="6" l="1"/>
  <c r="CG529" i="6" s="1"/>
  <c r="CH528" i="6"/>
  <c r="CI528" i="6" s="1"/>
  <c r="CF530" i="6" l="1"/>
  <c r="CG530" i="6" s="1"/>
  <c r="CH529" i="6"/>
  <c r="CI529" i="6" s="1"/>
  <c r="CF531" i="6" l="1"/>
  <c r="CG531" i="6" s="1"/>
  <c r="CH530" i="6"/>
  <c r="CI530" i="6" s="1"/>
  <c r="CH531" i="6" l="1"/>
  <c r="CI531" i="6" s="1"/>
  <c r="CF532" i="6"/>
  <c r="CG532" i="6" s="1"/>
  <c r="CH532" i="6" l="1"/>
  <c r="CI532" i="6" s="1"/>
  <c r="CF533" i="6"/>
  <c r="CG533" i="6" s="1"/>
  <c r="CF534" i="6" l="1"/>
  <c r="CG534" i="6" s="1"/>
  <c r="CH533" i="6"/>
  <c r="CI533" i="6" s="1"/>
  <c r="CH534" i="6" l="1"/>
  <c r="CI534" i="6" s="1"/>
  <c r="CF535" i="6"/>
  <c r="CG535" i="6" s="1"/>
  <c r="CH535" i="6" l="1"/>
  <c r="CI535" i="6" s="1"/>
  <c r="CF536" i="6"/>
  <c r="CG536" i="6" s="1"/>
  <c r="CF537" i="6" l="1"/>
  <c r="CG537" i="6" s="1"/>
  <c r="CH536" i="6"/>
  <c r="CI536" i="6" s="1"/>
  <c r="CF538" i="6" l="1"/>
  <c r="CG538" i="6" s="1"/>
  <c r="CH537" i="6"/>
  <c r="CI537" i="6" s="1"/>
  <c r="CF539" i="6" l="1"/>
  <c r="CG539" i="6" s="1"/>
  <c r="CH538" i="6"/>
  <c r="CI538" i="6" s="1"/>
  <c r="CH539" i="6" l="1"/>
  <c r="CI539" i="6" s="1"/>
  <c r="CF540" i="6"/>
  <c r="CG540" i="6" s="1"/>
  <c r="CH540" i="6" l="1"/>
  <c r="CI540" i="6" s="1"/>
  <c r="CF541" i="6"/>
  <c r="CG541" i="6" s="1"/>
  <c r="CH541" i="6" l="1"/>
  <c r="CI541" i="6" s="1"/>
  <c r="CF542" i="6"/>
  <c r="CG542" i="6" s="1"/>
  <c r="CH542" i="6" l="1"/>
  <c r="CI542" i="6" s="1"/>
  <c r="CF543" i="6"/>
  <c r="CG543" i="6" s="1"/>
  <c r="CH543" i="6" l="1"/>
  <c r="CI543" i="6" s="1"/>
  <c r="CF544" i="6"/>
  <c r="CG544" i="6" s="1"/>
  <c r="CF545" i="6" l="1"/>
  <c r="CG545" i="6" s="1"/>
  <c r="CH544" i="6"/>
  <c r="CI544" i="6" s="1"/>
  <c r="CF546" i="6" l="1"/>
  <c r="CG546" i="6" s="1"/>
  <c r="CH545" i="6"/>
  <c r="CI545" i="6" s="1"/>
  <c r="CF547" i="6" l="1"/>
  <c r="CG547" i="6" s="1"/>
  <c r="CH546" i="6"/>
  <c r="CI546" i="6" s="1"/>
  <c r="CH547" i="6" l="1"/>
  <c r="CI547" i="6" s="1"/>
  <c r="CF548" i="6"/>
  <c r="CG548" i="6" s="1"/>
  <c r="CH548" i="6" l="1"/>
  <c r="CI548" i="6" s="1"/>
  <c r="CF549" i="6"/>
  <c r="CG549" i="6" s="1"/>
  <c r="CF550" i="6" l="1"/>
  <c r="CG550" i="6" s="1"/>
  <c r="CH549" i="6"/>
  <c r="CI549" i="6" s="1"/>
  <c r="CH550" i="6" l="1"/>
  <c r="CI550" i="6" s="1"/>
  <c r="CF551" i="6"/>
  <c r="CG551" i="6" s="1"/>
  <c r="CH551" i="6" l="1"/>
  <c r="CI551" i="6" s="1"/>
  <c r="CF552" i="6"/>
  <c r="CG552" i="6" s="1"/>
  <c r="CF553" i="6" l="1"/>
  <c r="CG553" i="6" s="1"/>
  <c r="CH552" i="6"/>
  <c r="CI552" i="6" s="1"/>
  <c r="CF554" i="6" l="1"/>
  <c r="CG554" i="6" s="1"/>
  <c r="CH553" i="6"/>
  <c r="CI553" i="6" s="1"/>
  <c r="CF555" i="6" l="1"/>
  <c r="CG555" i="6" s="1"/>
  <c r="CH554" i="6"/>
  <c r="CI554" i="6" s="1"/>
  <c r="CH555" i="6" l="1"/>
  <c r="CI555" i="6" s="1"/>
  <c r="CF556" i="6"/>
  <c r="CG556" i="6" s="1"/>
  <c r="CH556" i="6" l="1"/>
  <c r="CI556" i="6" s="1"/>
  <c r="CF557" i="6"/>
  <c r="CG557" i="6" s="1"/>
  <c r="CH557" i="6" l="1"/>
  <c r="CI557" i="6" s="1"/>
  <c r="CF558" i="6"/>
  <c r="CG558" i="6" s="1"/>
  <c r="CH558" i="6" l="1"/>
  <c r="CI558" i="6" s="1"/>
  <c r="CF559" i="6"/>
  <c r="CG559" i="6" s="1"/>
  <c r="CH559" i="6" l="1"/>
  <c r="CI559" i="6" s="1"/>
  <c r="CF560" i="6"/>
  <c r="CG560" i="6" s="1"/>
  <c r="CF561" i="6" l="1"/>
  <c r="CG561" i="6" s="1"/>
  <c r="CH560" i="6"/>
  <c r="CI560" i="6" s="1"/>
  <c r="CF562" i="6" l="1"/>
  <c r="CG562" i="6" s="1"/>
  <c r="CH561" i="6"/>
  <c r="CI561" i="6" s="1"/>
  <c r="CH562" i="6" l="1"/>
  <c r="CI562" i="6" s="1"/>
  <c r="CF563" i="6"/>
  <c r="CG563" i="6" s="1"/>
  <c r="CH563" i="6" l="1"/>
  <c r="CI563" i="6" s="1"/>
  <c r="CF564" i="6"/>
  <c r="CG564" i="6" s="1"/>
  <c r="CF565" i="6" l="1"/>
  <c r="CG565" i="6" s="1"/>
  <c r="CH564" i="6"/>
  <c r="CI564" i="6" s="1"/>
  <c r="CH565" i="6" l="1"/>
  <c r="CI565" i="6" s="1"/>
  <c r="CF566" i="6"/>
  <c r="CG566" i="6" s="1"/>
  <c r="CH566" i="6" l="1"/>
  <c r="CI566" i="6" s="1"/>
  <c r="CF567" i="6"/>
  <c r="CG567" i="6" s="1"/>
  <c r="CF568" i="6" l="1"/>
  <c r="CG568" i="6" s="1"/>
  <c r="CH567" i="6"/>
  <c r="CI567" i="6" s="1"/>
  <c r="CF569" i="6" l="1"/>
  <c r="CG569" i="6" s="1"/>
  <c r="CH568" i="6"/>
  <c r="CI568" i="6" s="1"/>
  <c r="CF570" i="6" l="1"/>
  <c r="CG570" i="6" s="1"/>
  <c r="CH569" i="6"/>
  <c r="CI569" i="6" s="1"/>
  <c r="CH570" i="6" l="1"/>
  <c r="CI570" i="6" s="1"/>
  <c r="CF571" i="6"/>
  <c r="CG571" i="6" s="1"/>
  <c r="CH571" i="6" l="1"/>
  <c r="CI571" i="6" s="1"/>
  <c r="CF572" i="6"/>
  <c r="CG572" i="6" s="1"/>
  <c r="CF573" i="6" l="1"/>
  <c r="CG573" i="6" s="1"/>
  <c r="CH572" i="6"/>
  <c r="CI572" i="6" s="1"/>
  <c r="CH573" i="6" l="1"/>
  <c r="CI573" i="6" s="1"/>
  <c r="CF574" i="6"/>
  <c r="CG574" i="6" s="1"/>
  <c r="CH574" i="6" l="1"/>
  <c r="CI574" i="6" s="1"/>
  <c r="CF575" i="6"/>
  <c r="CG575" i="6" s="1"/>
  <c r="CH575" i="6" l="1"/>
  <c r="CI575" i="6" s="1"/>
  <c r="CF576" i="6"/>
  <c r="CG576" i="6" s="1"/>
  <c r="CF577" i="6" l="1"/>
  <c r="CG577" i="6" s="1"/>
  <c r="CH576" i="6"/>
  <c r="CI576" i="6" s="1"/>
  <c r="CF578" i="6" l="1"/>
  <c r="CG578" i="6" s="1"/>
  <c r="CH577" i="6"/>
  <c r="CI577" i="6" s="1"/>
  <c r="CH578" i="6" l="1"/>
  <c r="CI578" i="6" s="1"/>
  <c r="CF579" i="6"/>
  <c r="CG579" i="6" s="1"/>
  <c r="CF580" i="6" l="1"/>
  <c r="CG580" i="6" s="1"/>
  <c r="CH579" i="6"/>
  <c r="CI579" i="6" s="1"/>
  <c r="CF581" i="6" l="1"/>
  <c r="CG581" i="6" s="1"/>
  <c r="CH580" i="6"/>
  <c r="CI580" i="6" s="1"/>
  <c r="CH581" i="6" l="1"/>
  <c r="CI581" i="6" s="1"/>
  <c r="CF582" i="6"/>
  <c r="CG582" i="6" s="1"/>
  <c r="CH582" i="6" l="1"/>
  <c r="CI582" i="6" s="1"/>
  <c r="CF583" i="6"/>
  <c r="CG583" i="6" s="1"/>
  <c r="CF584" i="6" l="1"/>
  <c r="CG584" i="6" s="1"/>
  <c r="CH583" i="6"/>
  <c r="CI583" i="6" s="1"/>
  <c r="CF585" i="6" l="1"/>
  <c r="CG585" i="6" s="1"/>
  <c r="CH584" i="6"/>
  <c r="CI584" i="6" s="1"/>
  <c r="CF586" i="6" l="1"/>
  <c r="CG586" i="6" s="1"/>
  <c r="CH585" i="6"/>
  <c r="CI585" i="6" s="1"/>
  <c r="CH586" i="6" l="1"/>
  <c r="CI586" i="6" s="1"/>
  <c r="CF587" i="6"/>
  <c r="CG587" i="6" s="1"/>
  <c r="CF588" i="6" l="1"/>
  <c r="CG588" i="6" s="1"/>
  <c r="CH587" i="6"/>
  <c r="CI587" i="6" s="1"/>
  <c r="CF589" i="6" l="1"/>
  <c r="CG589" i="6" s="1"/>
  <c r="CH588" i="6"/>
  <c r="CI588" i="6" s="1"/>
  <c r="CF590" i="6" l="1"/>
  <c r="CG590" i="6" s="1"/>
  <c r="CH589" i="6"/>
  <c r="CI589" i="6" s="1"/>
  <c r="CH590" i="6" l="1"/>
  <c r="CI590" i="6" s="1"/>
  <c r="CF591" i="6"/>
  <c r="CG591" i="6" s="1"/>
  <c r="CH591" i="6" l="1"/>
  <c r="CI591" i="6" s="1"/>
  <c r="CF592" i="6"/>
  <c r="CG592" i="6" s="1"/>
  <c r="CH592" i="6" l="1"/>
  <c r="CI592" i="6" s="1"/>
  <c r="CF593" i="6"/>
  <c r="CG593" i="6" s="1"/>
  <c r="CF594" i="6" l="1"/>
  <c r="CG594" i="6" s="1"/>
  <c r="CH593" i="6"/>
  <c r="CI593" i="6" s="1"/>
  <c r="CF595" i="6" l="1"/>
  <c r="CG595" i="6" s="1"/>
  <c r="CH594" i="6"/>
  <c r="CI594" i="6" s="1"/>
  <c r="CH595" i="6" l="1"/>
  <c r="CI595" i="6" s="1"/>
  <c r="CF596" i="6"/>
  <c r="CG596" i="6" s="1"/>
  <c r="CH596" i="6" l="1"/>
  <c r="CI596" i="6" s="1"/>
  <c r="CF597" i="6"/>
  <c r="CG597" i="6" s="1"/>
  <c r="CF598" i="6" l="1"/>
  <c r="CG598" i="6" s="1"/>
  <c r="CH597" i="6"/>
  <c r="CI597" i="6" s="1"/>
  <c r="CH598" i="6" l="1"/>
  <c r="CI598" i="6" s="1"/>
  <c r="CF599" i="6"/>
  <c r="CG599" i="6" s="1"/>
  <c r="CH599" i="6" l="1"/>
  <c r="CI599" i="6" s="1"/>
  <c r="CF600" i="6"/>
  <c r="CG600" i="6" s="1"/>
  <c r="CF601" i="6" l="1"/>
  <c r="CG601" i="6" s="1"/>
  <c r="CH600" i="6"/>
  <c r="CI600" i="6" s="1"/>
  <c r="CF602" i="6" l="1"/>
  <c r="CG602" i="6" s="1"/>
  <c r="CH601" i="6"/>
  <c r="CI601" i="6" s="1"/>
  <c r="CF603" i="6" l="1"/>
  <c r="CG603" i="6" s="1"/>
  <c r="CH602" i="6"/>
  <c r="CI602" i="6" s="1"/>
  <c r="CH603" i="6" l="1"/>
  <c r="CI603" i="6" s="1"/>
  <c r="CF604" i="6"/>
  <c r="CG604" i="6" s="1"/>
  <c r="CH604" i="6" l="1"/>
  <c r="CI604" i="6" s="1"/>
  <c r="CF605" i="6"/>
  <c r="CG605" i="6" s="1"/>
  <c r="CH605" i="6" l="1"/>
  <c r="CI605" i="6" s="1"/>
  <c r="CF606" i="6"/>
  <c r="CG606" i="6" s="1"/>
  <c r="CH606" i="6" l="1"/>
  <c r="CI606" i="6" s="1"/>
  <c r="CF607" i="6"/>
  <c r="CG607" i="6" s="1"/>
  <c r="CH607" i="6" l="1"/>
  <c r="CI607" i="6" s="1"/>
  <c r="CF608" i="6"/>
  <c r="CG608" i="6" s="1"/>
  <c r="CF609" i="6" l="1"/>
  <c r="CG609" i="6" s="1"/>
  <c r="CH608" i="6"/>
  <c r="CI608" i="6" s="1"/>
  <c r="CF610" i="6" l="1"/>
  <c r="CG610" i="6" s="1"/>
  <c r="CH609" i="6"/>
  <c r="CI609" i="6" s="1"/>
  <c r="CF611" i="6" l="1"/>
  <c r="CG611" i="6" s="1"/>
  <c r="CH610" i="6"/>
  <c r="CI610" i="6" s="1"/>
  <c r="CH611" i="6" l="1"/>
  <c r="CI611" i="6" s="1"/>
  <c r="CF612" i="6"/>
  <c r="CG612" i="6" s="1"/>
  <c r="CH612" i="6" l="1"/>
  <c r="CI612" i="6" s="1"/>
  <c r="CF613" i="6"/>
  <c r="CG613" i="6" s="1"/>
  <c r="CF614" i="6" l="1"/>
  <c r="CG614" i="6" s="1"/>
  <c r="CH613" i="6"/>
  <c r="CI613" i="6" s="1"/>
  <c r="CH614" i="6" l="1"/>
  <c r="CI614" i="6" s="1"/>
  <c r="CF615" i="6"/>
  <c r="CG615" i="6" s="1"/>
  <c r="CH615" i="6" l="1"/>
  <c r="CI615" i="6" s="1"/>
  <c r="CF616" i="6"/>
  <c r="CG616" i="6" s="1"/>
  <c r="CF617" i="6" l="1"/>
  <c r="CG617" i="6" s="1"/>
  <c r="CH616" i="6"/>
  <c r="CI616" i="6" s="1"/>
  <c r="CF618" i="6" l="1"/>
  <c r="CG618" i="6" s="1"/>
  <c r="CH617" i="6"/>
  <c r="CI617" i="6" s="1"/>
  <c r="CF619" i="6" l="1"/>
  <c r="CG619" i="6" s="1"/>
  <c r="CH618" i="6"/>
  <c r="CI618" i="6" s="1"/>
  <c r="CH619" i="6" l="1"/>
  <c r="CI619" i="6" s="1"/>
  <c r="CF620" i="6"/>
  <c r="CG620" i="6" s="1"/>
  <c r="CH620" i="6" l="1"/>
  <c r="CI620" i="6" s="1"/>
  <c r="CF621" i="6"/>
  <c r="CG621" i="6" s="1"/>
  <c r="CH621" i="6" l="1"/>
  <c r="CI621" i="6" s="1"/>
  <c r="CF622" i="6"/>
  <c r="CG622" i="6" s="1"/>
  <c r="CH622" i="6" l="1"/>
  <c r="CI622" i="6" s="1"/>
  <c r="CF623" i="6"/>
  <c r="CG623" i="6" s="1"/>
  <c r="CH623" i="6" l="1"/>
  <c r="CI623" i="6" s="1"/>
  <c r="CF624" i="6"/>
  <c r="CG624" i="6" s="1"/>
  <c r="CF625" i="6" l="1"/>
  <c r="CG625" i="6" s="1"/>
  <c r="CH624" i="6"/>
  <c r="CI624" i="6" s="1"/>
  <c r="CF626" i="6" l="1"/>
  <c r="CG626" i="6" s="1"/>
  <c r="CH625" i="6"/>
  <c r="CI625" i="6" s="1"/>
  <c r="CF627" i="6" l="1"/>
  <c r="CG627" i="6" s="1"/>
  <c r="CH626" i="6"/>
  <c r="CI626" i="6" s="1"/>
  <c r="CH627" i="6" l="1"/>
  <c r="CI627" i="6" s="1"/>
  <c r="CF628" i="6"/>
  <c r="CG628" i="6" s="1"/>
  <c r="CH628" i="6" l="1"/>
  <c r="CI628" i="6" s="1"/>
  <c r="CF629" i="6"/>
  <c r="CG629" i="6" s="1"/>
  <c r="CF630" i="6" l="1"/>
  <c r="CG630" i="6" s="1"/>
  <c r="CH629" i="6"/>
  <c r="CI629" i="6" s="1"/>
  <c r="CH630" i="6" l="1"/>
  <c r="CI630" i="6" s="1"/>
  <c r="CF631" i="6"/>
  <c r="CG631" i="6" s="1"/>
  <c r="CH631" i="6" l="1"/>
  <c r="CI631" i="6" s="1"/>
  <c r="CF632" i="6"/>
  <c r="CG632" i="6" s="1"/>
  <c r="CF633" i="6" l="1"/>
  <c r="CG633" i="6" s="1"/>
  <c r="CH632" i="6"/>
  <c r="CI632" i="6" s="1"/>
  <c r="CF634" i="6" l="1"/>
  <c r="CG634" i="6" s="1"/>
  <c r="CH633" i="6"/>
  <c r="CI633" i="6" s="1"/>
  <c r="CF635" i="6" l="1"/>
  <c r="CG635" i="6" s="1"/>
  <c r="CH634" i="6"/>
  <c r="CI634" i="6" s="1"/>
  <c r="CH635" i="6" l="1"/>
  <c r="CI635" i="6" s="1"/>
  <c r="CF636" i="6"/>
  <c r="CG636" i="6" s="1"/>
  <c r="CH636" i="6" l="1"/>
  <c r="CI636" i="6" s="1"/>
  <c r="CF637" i="6"/>
  <c r="CG637" i="6" s="1"/>
  <c r="CH637" i="6" l="1"/>
  <c r="CI637" i="6" s="1"/>
  <c r="CF638" i="6"/>
  <c r="CG638" i="6" s="1"/>
  <c r="CH638" i="6" l="1"/>
  <c r="CI638" i="6" s="1"/>
  <c r="CF639" i="6"/>
  <c r="CG639" i="6" s="1"/>
  <c r="CH639" i="6" l="1"/>
  <c r="CI639" i="6" s="1"/>
  <c r="CF640" i="6"/>
  <c r="CG640" i="6" s="1"/>
  <c r="CF641" i="6" l="1"/>
  <c r="CG641" i="6" s="1"/>
  <c r="CH640" i="6"/>
  <c r="CI640" i="6" s="1"/>
  <c r="CF642" i="6" l="1"/>
  <c r="CG642" i="6" s="1"/>
  <c r="CH641" i="6"/>
  <c r="CI641" i="6" s="1"/>
  <c r="CF643" i="6" l="1"/>
  <c r="CG643" i="6" s="1"/>
  <c r="CH642" i="6"/>
  <c r="CI642" i="6" s="1"/>
  <c r="CH643" i="6" l="1"/>
  <c r="CI643" i="6" s="1"/>
  <c r="CF644" i="6"/>
  <c r="CG644" i="6" s="1"/>
  <c r="CH644" i="6" l="1"/>
  <c r="CI644" i="6" s="1"/>
  <c r="CF645" i="6"/>
  <c r="CG645" i="6" s="1"/>
  <c r="CF646" i="6" l="1"/>
  <c r="CG646" i="6" s="1"/>
  <c r="CH645" i="6"/>
  <c r="CI645" i="6" s="1"/>
  <c r="CH646" i="6" l="1"/>
  <c r="CI646" i="6" s="1"/>
  <c r="CF647" i="6"/>
  <c r="CG647" i="6" s="1"/>
  <c r="CF648" i="6" l="1"/>
  <c r="CG648" i="6" s="1"/>
  <c r="CH647" i="6"/>
  <c r="CI647" i="6" s="1"/>
  <c r="CF649" i="6" l="1"/>
  <c r="CG649" i="6" s="1"/>
  <c r="CH648" i="6"/>
  <c r="CI648" i="6" s="1"/>
  <c r="CF650" i="6" l="1"/>
  <c r="CG650" i="6" s="1"/>
  <c r="CH649" i="6"/>
  <c r="CI649" i="6" s="1"/>
  <c r="CH650" i="6" l="1"/>
  <c r="CI650" i="6" s="1"/>
  <c r="CF651" i="6"/>
  <c r="CG651" i="6" s="1"/>
  <c r="CH651" i="6" l="1"/>
  <c r="CI651" i="6" s="1"/>
  <c r="CF652" i="6"/>
  <c r="CG652" i="6" s="1"/>
  <c r="CF653" i="6" l="1"/>
  <c r="CG653" i="6" s="1"/>
  <c r="CH652" i="6"/>
  <c r="CI652" i="6" s="1"/>
  <c r="CF654" i="6" l="1"/>
  <c r="CG654" i="6" s="1"/>
  <c r="CH653" i="6"/>
  <c r="CI653" i="6" s="1"/>
  <c r="CH654" i="6" l="1"/>
  <c r="CI654" i="6" s="1"/>
  <c r="CF655" i="6"/>
  <c r="CG655" i="6" s="1"/>
  <c r="CF656" i="6" l="1"/>
  <c r="CG656" i="6" s="1"/>
  <c r="CH655" i="6"/>
  <c r="CI655" i="6" s="1"/>
  <c r="CF657" i="6" l="1"/>
  <c r="CG657" i="6" s="1"/>
  <c r="CH656" i="6"/>
  <c r="CI656" i="6" s="1"/>
  <c r="CF658" i="6" l="1"/>
  <c r="CG658" i="6" s="1"/>
  <c r="CH657" i="6"/>
  <c r="CI657" i="6" s="1"/>
  <c r="CH658" i="6" l="1"/>
  <c r="CI658" i="6" s="1"/>
  <c r="CF659" i="6"/>
  <c r="CG659" i="6" s="1"/>
  <c r="CH659" i="6" l="1"/>
  <c r="CI659" i="6" s="1"/>
  <c r="CF660" i="6"/>
  <c r="CF661" i="6" l="1"/>
  <c r="CH660" i="6"/>
  <c r="CI660" i="6" s="1"/>
  <c r="CH661" i="6" l="1"/>
  <c r="CI661" i="6" s="1"/>
  <c r="CF662" i="6"/>
  <c r="CH662" i="6" l="1"/>
  <c r="CI662" i="6" s="1"/>
  <c r="CF663" i="6"/>
  <c r="CH663" i="6" l="1"/>
  <c r="CI663" i="6" s="1"/>
  <c r="CF664" i="6"/>
  <c r="CF665" i="6" l="1"/>
  <c r="CH664" i="6"/>
  <c r="CI664" i="6" s="1"/>
  <c r="CF666" i="6" l="1"/>
  <c r="CH665" i="6"/>
  <c r="CI665" i="6" s="1"/>
  <c r="CH666" i="6" l="1"/>
  <c r="CI666" i="6" s="1"/>
  <c r="CF667" i="6"/>
  <c r="CH667" i="6" l="1"/>
  <c r="CI667" i="6" s="1"/>
  <c r="CF668" i="6"/>
  <c r="CF669" i="6" l="1"/>
  <c r="CH668" i="6"/>
  <c r="CI668" i="6" s="1"/>
  <c r="CF670" i="6" l="1"/>
  <c r="CH669" i="6"/>
  <c r="CI669" i="6" s="1"/>
  <c r="CH670" i="6" l="1"/>
  <c r="CI670" i="6" s="1"/>
  <c r="CF671" i="6"/>
  <c r="CF672" i="6" l="1"/>
  <c r="CH671" i="6"/>
  <c r="CI671" i="6" s="1"/>
  <c r="CF673" i="6" l="1"/>
  <c r="CH672" i="6"/>
  <c r="CI672" i="6" s="1"/>
  <c r="CH673" i="6" l="1"/>
  <c r="CI673" i="6" s="1"/>
  <c r="CF674" i="6"/>
  <c r="CH674" i="6" l="1"/>
  <c r="CI674" i="6" s="1"/>
  <c r="CF675" i="6"/>
  <c r="CH675" i="6" l="1"/>
  <c r="CI675" i="6" s="1"/>
  <c r="CF676" i="6"/>
  <c r="CF677" i="6" l="1"/>
  <c r="CH676" i="6"/>
  <c r="CI676" i="6" s="1"/>
  <c r="CH677" i="6" l="1"/>
  <c r="CI677" i="6" s="1"/>
  <c r="CF678" i="6"/>
  <c r="CH678" i="6" l="1"/>
  <c r="CI678" i="6" s="1"/>
  <c r="CF679" i="6"/>
  <c r="CF680" i="6" l="1"/>
  <c r="CH679" i="6"/>
  <c r="CI679" i="6" s="1"/>
  <c r="CF681" i="6" l="1"/>
  <c r="CH680" i="6"/>
  <c r="CI680" i="6" s="1"/>
  <c r="CF682" i="6" l="1"/>
  <c r="CH681" i="6"/>
  <c r="CI681" i="6" s="1"/>
  <c r="CH682" i="6" l="1"/>
  <c r="CI682" i="6" s="1"/>
  <c r="CF683" i="6"/>
  <c r="CH683" i="6" l="1"/>
  <c r="CI683" i="6" s="1"/>
  <c r="CF684" i="6"/>
  <c r="CF685" i="6" l="1"/>
  <c r="CH684" i="6"/>
  <c r="CI684" i="6" s="1"/>
  <c r="CF686" i="6" l="1"/>
  <c r="CH685" i="6"/>
  <c r="CI685" i="6" s="1"/>
  <c r="CH686" i="6" l="1"/>
  <c r="CI686" i="6" s="1"/>
  <c r="CF687" i="6"/>
  <c r="CH687" i="6" l="1"/>
  <c r="CI687" i="6" s="1"/>
  <c r="CF688" i="6"/>
  <c r="CF689" i="6" l="1"/>
  <c r="CH688" i="6"/>
  <c r="CI688" i="6" s="1"/>
  <c r="CF690" i="6" l="1"/>
  <c r="CH689" i="6"/>
  <c r="CI689" i="6" s="1"/>
  <c r="CH690" i="6" l="1"/>
  <c r="CI690" i="6" s="1"/>
  <c r="CF691" i="6"/>
  <c r="CF692" i="6" l="1"/>
  <c r="CH691" i="6"/>
  <c r="CI691" i="6" s="1"/>
  <c r="CF693" i="6" l="1"/>
  <c r="CH692" i="6"/>
  <c r="CI692" i="6" s="1"/>
  <c r="CF694" i="6" l="1"/>
  <c r="CH693" i="6"/>
  <c r="CI693" i="6" s="1"/>
  <c r="CH694" i="6" l="1"/>
  <c r="CI694" i="6" s="1"/>
  <c r="CF695" i="6"/>
  <c r="CH695" i="6" l="1"/>
  <c r="CI695" i="6" s="1"/>
  <c r="CF696" i="6"/>
  <c r="CF697" i="6" l="1"/>
  <c r="CH696" i="6"/>
  <c r="CI696" i="6" s="1"/>
  <c r="CF698" i="6" l="1"/>
  <c r="CH697" i="6"/>
  <c r="CI697" i="6" s="1"/>
  <c r="CH698" i="6" l="1"/>
  <c r="CI698" i="6" s="1"/>
  <c r="CF699" i="6"/>
  <c r="CH699" i="6" l="1"/>
  <c r="CI699" i="6" s="1"/>
  <c r="CF700" i="6"/>
  <c r="CH700" i="6" l="1"/>
  <c r="CI700" i="6" s="1"/>
  <c r="CF701" i="6"/>
  <c r="CH701" i="6" l="1"/>
  <c r="CI701" i="6" s="1"/>
  <c r="CF702" i="6"/>
  <c r="CH702" i="6" l="1"/>
  <c r="CI702" i="6" s="1"/>
  <c r="CF703" i="6"/>
  <c r="CF704" i="6" l="1"/>
  <c r="CH703" i="6"/>
  <c r="CI703" i="6" s="1"/>
  <c r="CF705" i="6" l="1"/>
  <c r="CH704" i="6"/>
  <c r="CI704" i="6" s="1"/>
  <c r="CF706" i="6" l="1"/>
  <c r="CH705" i="6"/>
  <c r="CI705" i="6" s="1"/>
  <c r="CH706" i="6" l="1"/>
  <c r="CI706" i="6" s="1"/>
  <c r="CF707" i="6"/>
  <c r="CH707" i="6" l="1"/>
  <c r="CI707" i="6" s="1"/>
  <c r="CF708" i="6"/>
  <c r="CF709" i="6" l="1"/>
  <c r="CH708" i="6"/>
  <c r="CI708" i="6" s="1"/>
  <c r="CH709" i="6" l="1"/>
  <c r="CI709" i="6" s="1"/>
  <c r="CF710" i="6"/>
  <c r="CH710" i="6" l="1"/>
  <c r="CI710" i="6" s="1"/>
  <c r="CF711" i="6"/>
  <c r="CF712" i="6" l="1"/>
  <c r="CH711" i="6"/>
  <c r="CI711" i="6" s="1"/>
  <c r="CF713" i="6" l="1"/>
  <c r="CH712" i="6"/>
  <c r="CI712" i="6" s="1"/>
  <c r="CF714" i="6" l="1"/>
  <c r="CH713" i="6"/>
  <c r="CI713" i="6" s="1"/>
  <c r="CH714" i="6" l="1"/>
  <c r="CI714" i="6" s="1"/>
  <c r="CF715" i="6"/>
  <c r="CH715" i="6" l="1"/>
  <c r="CI715" i="6" s="1"/>
  <c r="CF716" i="6"/>
  <c r="CH716" i="6" l="1"/>
  <c r="CI716" i="6" s="1"/>
  <c r="CF717" i="6"/>
  <c r="CH717" i="6" l="1"/>
  <c r="CI717" i="6" s="1"/>
  <c r="CF718" i="6"/>
  <c r="CH718" i="6" l="1"/>
  <c r="CI718" i="6" s="1"/>
  <c r="CF719" i="6"/>
  <c r="CF720" i="6" l="1"/>
  <c r="CH719" i="6"/>
  <c r="CI719" i="6" s="1"/>
  <c r="CF721" i="6" l="1"/>
  <c r="CH720" i="6"/>
  <c r="CI720" i="6" s="1"/>
  <c r="CF722" i="6" l="1"/>
  <c r="CH721" i="6"/>
  <c r="CI721" i="6" s="1"/>
  <c r="CH722" i="6" l="1"/>
  <c r="CI722" i="6" s="1"/>
  <c r="CF723" i="6"/>
  <c r="CH723" i="6" l="1"/>
  <c r="CI723" i="6" s="1"/>
  <c r="CF724" i="6"/>
  <c r="CF725" i="6" l="1"/>
  <c r="CH724" i="6"/>
  <c r="CI724" i="6" s="1"/>
  <c r="CH725" i="6" l="1"/>
  <c r="CI725" i="6" s="1"/>
  <c r="CF726" i="6"/>
  <c r="CH726" i="6" l="1"/>
  <c r="CI726" i="6" s="1"/>
  <c r="CF727" i="6"/>
  <c r="CF728" i="6" l="1"/>
  <c r="CH727" i="6"/>
  <c r="CI727" i="6" s="1"/>
  <c r="CF729" i="6" l="1"/>
  <c r="CH728" i="6"/>
  <c r="CI728" i="6" s="1"/>
  <c r="CF730" i="6" l="1"/>
  <c r="CH729" i="6"/>
  <c r="CI729" i="6" s="1"/>
  <c r="CH730" i="6" l="1"/>
  <c r="CI730" i="6" s="1"/>
  <c r="CF731" i="6"/>
  <c r="CH731" i="6" l="1"/>
  <c r="CI731" i="6" s="1"/>
  <c r="CF732" i="6"/>
  <c r="CH732" i="6" l="1"/>
  <c r="CI732" i="6" s="1"/>
  <c r="CF733" i="6"/>
  <c r="CH733" i="6" l="1"/>
  <c r="CI733" i="6" s="1"/>
  <c r="CF734" i="6"/>
  <c r="CH734" i="6" l="1"/>
  <c r="CI734" i="6" s="1"/>
  <c r="CF735" i="6"/>
  <c r="CF736" i="6" l="1"/>
  <c r="CH735" i="6"/>
  <c r="CI735" i="6" s="1"/>
  <c r="CF737" i="6" l="1"/>
  <c r="CH736" i="6"/>
  <c r="CI736" i="6" s="1"/>
  <c r="CF738" i="6" l="1"/>
  <c r="CH737" i="6"/>
  <c r="CI737" i="6" s="1"/>
  <c r="CH738" i="6" l="1"/>
  <c r="CI738" i="6" s="1"/>
  <c r="CF739" i="6"/>
  <c r="CH739" i="6" l="1"/>
  <c r="CI739" i="6" s="1"/>
  <c r="CF740" i="6"/>
  <c r="CF741" i="6" l="1"/>
  <c r="CH740" i="6"/>
  <c r="CI740" i="6" s="1"/>
  <c r="CH741" i="6" l="1"/>
  <c r="CI741" i="6" s="1"/>
  <c r="CF742" i="6"/>
  <c r="CH742" i="6" l="1"/>
  <c r="CI742" i="6" s="1"/>
  <c r="CF743" i="6"/>
  <c r="CF744" i="6" l="1"/>
  <c r="CH743" i="6"/>
  <c r="CI743" i="6" s="1"/>
  <c r="CF745" i="6" l="1"/>
  <c r="CH744" i="6"/>
  <c r="CI744" i="6" s="1"/>
  <c r="CF746" i="6" l="1"/>
  <c r="CH745" i="6"/>
  <c r="CI745" i="6" s="1"/>
  <c r="CH746" i="6" l="1"/>
  <c r="CI746" i="6" s="1"/>
  <c r="CF747" i="6"/>
  <c r="CH747" i="6" l="1"/>
  <c r="CI747" i="6" s="1"/>
  <c r="CF748" i="6"/>
  <c r="CH748" i="6" l="1"/>
  <c r="CI748" i="6" s="1"/>
  <c r="CF749" i="6"/>
  <c r="CH749" i="6" l="1"/>
  <c r="CI749" i="6" s="1"/>
  <c r="CF750" i="6"/>
  <c r="CH750" i="6" l="1"/>
  <c r="CI750" i="6" s="1"/>
  <c r="CF751" i="6"/>
  <c r="CF752" i="6" l="1"/>
  <c r="CH751" i="6"/>
  <c r="CI751" i="6" s="1"/>
  <c r="CF753" i="6" l="1"/>
  <c r="CH752" i="6"/>
  <c r="CI752" i="6" s="1"/>
  <c r="CF754" i="6" l="1"/>
  <c r="CH753" i="6"/>
  <c r="CI753" i="6" s="1"/>
  <c r="CH754" i="6" l="1"/>
  <c r="CI754" i="6" s="1"/>
  <c r="CF755" i="6"/>
  <c r="CH755" i="6" l="1"/>
  <c r="CI755" i="6" s="1"/>
  <c r="CF756" i="6"/>
  <c r="CF757" i="6" l="1"/>
  <c r="CH756" i="6"/>
  <c r="CI756" i="6" s="1"/>
  <c r="CH757" i="6" l="1"/>
  <c r="CI757" i="6" s="1"/>
  <c r="CF758" i="6"/>
  <c r="CH758" i="6" l="1"/>
  <c r="CI758" i="6" s="1"/>
  <c r="CF759" i="6"/>
  <c r="CF760" i="6" l="1"/>
  <c r="CH759" i="6"/>
  <c r="CI759" i="6" s="1"/>
  <c r="CH760" i="6" l="1"/>
  <c r="CI760" i="6" s="1"/>
  <c r="CF761" i="6"/>
  <c r="CF762" i="6" l="1"/>
  <c r="CH761" i="6"/>
  <c r="CI761" i="6" s="1"/>
  <c r="CH762" i="6" l="1"/>
  <c r="CI762" i="6" s="1"/>
  <c r="CF763" i="6"/>
  <c r="CH763" i="6" l="1"/>
  <c r="CI763" i="6" s="1"/>
  <c r="CF764" i="6"/>
  <c r="CF765" i="6" l="1"/>
  <c r="CH764" i="6"/>
  <c r="CI764" i="6" s="1"/>
  <c r="CH765" i="6" l="1"/>
  <c r="CI765" i="6" s="1"/>
  <c r="CF766" i="6"/>
  <c r="CH766" i="6" l="1"/>
  <c r="CI766" i="6" s="1"/>
  <c r="CF767" i="6"/>
  <c r="CF768" i="6" l="1"/>
  <c r="CH767" i="6"/>
  <c r="CI767" i="6" s="1"/>
  <c r="CH768" i="6" l="1"/>
  <c r="CI768" i="6" s="1"/>
  <c r="CF769" i="6"/>
  <c r="CH769" i="6" l="1"/>
  <c r="CI769" i="6" s="1"/>
  <c r="CF770" i="6"/>
  <c r="CH770" i="6" l="1"/>
  <c r="CI770" i="6" s="1"/>
  <c r="CF771" i="6"/>
  <c r="CF772" i="6" l="1"/>
  <c r="CH771" i="6"/>
  <c r="CI771" i="6" s="1"/>
  <c r="CF773" i="6" l="1"/>
  <c r="CH772" i="6"/>
  <c r="CI772" i="6" s="1"/>
  <c r="CH773" i="6" l="1"/>
  <c r="CI773" i="6" s="1"/>
  <c r="CF774" i="6"/>
  <c r="CF775" i="6" l="1"/>
  <c r="CH774" i="6"/>
  <c r="CI774" i="6" s="1"/>
  <c r="CF776" i="6" l="1"/>
  <c r="CH775" i="6"/>
  <c r="CI775" i="6" s="1"/>
  <c r="CH776" i="6" l="1"/>
  <c r="CI776" i="6" s="1"/>
  <c r="CF777" i="6"/>
  <c r="CH777" i="6" l="1"/>
  <c r="CI777" i="6" s="1"/>
  <c r="CF778" i="6"/>
  <c r="CH778" i="6" l="1"/>
  <c r="CI778" i="6" s="1"/>
  <c r="CF779" i="6"/>
  <c r="CF780" i="6" l="1"/>
  <c r="CH779" i="6"/>
  <c r="CI779" i="6" s="1"/>
  <c r="CH780" i="6" l="1"/>
  <c r="CI780" i="6" s="1"/>
  <c r="CF781" i="6"/>
  <c r="CH781" i="6" l="1"/>
  <c r="CI781" i="6" s="1"/>
  <c r="CF782" i="6"/>
  <c r="CF783" i="6" l="1"/>
  <c r="CH782" i="6"/>
  <c r="CI782" i="6" s="1"/>
  <c r="CF784" i="6" l="1"/>
  <c r="CH783" i="6"/>
  <c r="CI783" i="6" s="1"/>
  <c r="CF785" i="6" l="1"/>
  <c r="CH784" i="6"/>
  <c r="CI784" i="6" s="1"/>
  <c r="CH785" i="6" l="1"/>
  <c r="CI785" i="6" s="1"/>
  <c r="CF786" i="6"/>
  <c r="CH786" i="6" l="1"/>
  <c r="CI786" i="6" s="1"/>
  <c r="CF787" i="6"/>
  <c r="CF788" i="6" l="1"/>
  <c r="CH787" i="6"/>
  <c r="CI787" i="6" s="1"/>
  <c r="CF789" i="6" l="1"/>
  <c r="CH788" i="6"/>
  <c r="CI788" i="6" s="1"/>
  <c r="CH789" i="6" l="1"/>
  <c r="CI789" i="6" s="1"/>
  <c r="CF790" i="6"/>
  <c r="CH790" i="6" l="1"/>
  <c r="CI790" i="6" s="1"/>
  <c r="CF791" i="6"/>
  <c r="CF792" i="6" l="1"/>
  <c r="CH791" i="6"/>
  <c r="CI791" i="6" s="1"/>
  <c r="CH792" i="6" l="1"/>
  <c r="CI792" i="6" s="1"/>
  <c r="CF793" i="6"/>
  <c r="CH793" i="6" l="1"/>
  <c r="CI793" i="6" s="1"/>
  <c r="CF794" i="6"/>
  <c r="CF795" i="6" l="1"/>
  <c r="CH794" i="6"/>
  <c r="CI794" i="6" s="1"/>
  <c r="CF796" i="6" l="1"/>
  <c r="CH795" i="6"/>
  <c r="CI795" i="6" s="1"/>
  <c r="CF797" i="6" l="1"/>
  <c r="CH796" i="6"/>
  <c r="CI796" i="6" s="1"/>
  <c r="CH797" i="6" l="1"/>
  <c r="CI797" i="6" s="1"/>
  <c r="CF798" i="6"/>
  <c r="CH798" i="6" l="1"/>
  <c r="CI798" i="6" s="1"/>
  <c r="CF799" i="6"/>
  <c r="CH799" i="6" l="1"/>
  <c r="CI799" i="6" s="1"/>
  <c r="CF800" i="6"/>
  <c r="CH800" i="6" l="1"/>
  <c r="CI800" i="6" s="1"/>
  <c r="CF801" i="6"/>
  <c r="CH801" i="6" l="1"/>
  <c r="CI801" i="6" s="1"/>
  <c r="CF802" i="6"/>
  <c r="CF803" i="6" l="1"/>
  <c r="CH802" i="6"/>
  <c r="CI802" i="6" s="1"/>
  <c r="CF804" i="6" l="1"/>
  <c r="CH803" i="6"/>
  <c r="CI803" i="6" s="1"/>
  <c r="CF805" i="6" l="1"/>
  <c r="CH804" i="6"/>
  <c r="CI804" i="6" s="1"/>
  <c r="CH805" i="6" l="1"/>
  <c r="CI805" i="6" s="1"/>
  <c r="CF806" i="6"/>
  <c r="CH806" i="6" l="1"/>
  <c r="CI806" i="6" s="1"/>
  <c r="CF807" i="6"/>
  <c r="CF808" i="6" l="1"/>
  <c r="CH807" i="6"/>
  <c r="CI807" i="6" s="1"/>
  <c r="CH808" i="6" l="1"/>
  <c r="CI808" i="6" s="1"/>
  <c r="CF809" i="6"/>
  <c r="CH809" i="6" l="1"/>
  <c r="CI809" i="6" s="1"/>
  <c r="CF810" i="6"/>
  <c r="CF811" i="6" l="1"/>
  <c r="CH810" i="6"/>
  <c r="CI810" i="6" s="1"/>
  <c r="CF812" i="6" l="1"/>
  <c r="CH811" i="6"/>
  <c r="CI811" i="6" s="1"/>
  <c r="CF813" i="6" l="1"/>
  <c r="CH812" i="6"/>
  <c r="CI812" i="6" s="1"/>
  <c r="CH813" i="6" l="1"/>
  <c r="CI813" i="6" s="1"/>
  <c r="CF814" i="6"/>
  <c r="CH814" i="6" l="1"/>
  <c r="CI814" i="6" s="1"/>
  <c r="CF815" i="6"/>
  <c r="CH815" i="6" l="1"/>
  <c r="CI815" i="6" s="1"/>
  <c r="CF816" i="6"/>
  <c r="CH816" i="6" l="1"/>
  <c r="CI816" i="6" s="1"/>
  <c r="CF817" i="6"/>
  <c r="CH817" i="6" l="1"/>
  <c r="CI817" i="6" s="1"/>
  <c r="CF818" i="6"/>
  <c r="CF819" i="6" l="1"/>
  <c r="CH818" i="6"/>
  <c r="CI818" i="6" s="1"/>
  <c r="CF820" i="6" l="1"/>
  <c r="CH819" i="6"/>
  <c r="CI819" i="6" s="1"/>
  <c r="CF821" i="6" l="1"/>
  <c r="CH820" i="6"/>
  <c r="CI820" i="6" s="1"/>
  <c r="CH821" i="6" l="1"/>
  <c r="CI821" i="6" s="1"/>
  <c r="CF822" i="6"/>
  <c r="CH822" i="6" l="1"/>
  <c r="CI822" i="6" s="1"/>
  <c r="CF823" i="6"/>
  <c r="CF824" i="6" l="1"/>
  <c r="CH823" i="6"/>
  <c r="CI823" i="6" s="1"/>
  <c r="CH824" i="6" l="1"/>
  <c r="CI824" i="6" s="1"/>
  <c r="CF825" i="6"/>
  <c r="CH825" i="6" l="1"/>
  <c r="CI825" i="6" s="1"/>
  <c r="CF826" i="6"/>
  <c r="CF827" i="6" l="1"/>
  <c r="CH826" i="6"/>
  <c r="CI826" i="6" s="1"/>
  <c r="CF828" i="6" l="1"/>
  <c r="CH827" i="6"/>
  <c r="CI827" i="6" s="1"/>
  <c r="CF829" i="6" l="1"/>
  <c r="CH828" i="6"/>
  <c r="CI828" i="6" s="1"/>
  <c r="CH829" i="6" l="1"/>
  <c r="CI829" i="6" s="1"/>
  <c r="CF830" i="6"/>
  <c r="CH830" i="6" l="1"/>
  <c r="CI830" i="6" s="1"/>
  <c r="CF831" i="6"/>
  <c r="CH831" i="6" l="1"/>
  <c r="CI831" i="6" s="1"/>
  <c r="CF832" i="6"/>
  <c r="CH832" i="6" l="1"/>
  <c r="CI832" i="6" s="1"/>
  <c r="CF833" i="6"/>
  <c r="CH833" i="6" l="1"/>
  <c r="CI833" i="6" s="1"/>
  <c r="CF834" i="6"/>
  <c r="CF835" i="6" l="1"/>
  <c r="CH834" i="6"/>
  <c r="CI834" i="6" s="1"/>
  <c r="CF836" i="6" l="1"/>
  <c r="CH835" i="6"/>
  <c r="CI835" i="6" s="1"/>
  <c r="CF837" i="6" l="1"/>
  <c r="CH836" i="6"/>
  <c r="CI836" i="6" s="1"/>
  <c r="CH837" i="6" l="1"/>
  <c r="CI837" i="6" s="1"/>
  <c r="CF838" i="6"/>
  <c r="CH838" i="6" l="1"/>
  <c r="CI838" i="6" s="1"/>
  <c r="CF839" i="6"/>
  <c r="CF840" i="6" l="1"/>
  <c r="CH839" i="6"/>
  <c r="CI839" i="6" s="1"/>
  <c r="CH840" i="6" l="1"/>
  <c r="CI840" i="6" s="1"/>
  <c r="CF841" i="6"/>
  <c r="CH841" i="6" l="1"/>
  <c r="CI841" i="6" s="1"/>
  <c r="CF842" i="6"/>
  <c r="CF843" i="6" l="1"/>
  <c r="CH842" i="6"/>
  <c r="CI842" i="6" s="1"/>
  <c r="CF844" i="6" l="1"/>
  <c r="CH843" i="6"/>
  <c r="CI843" i="6" s="1"/>
  <c r="CF845" i="6" l="1"/>
  <c r="CH844" i="6"/>
  <c r="CI844" i="6" s="1"/>
  <c r="CH845" i="6" l="1"/>
  <c r="CI845" i="6" s="1"/>
  <c r="CF846" i="6"/>
  <c r="CH846" i="6" l="1"/>
  <c r="CI846" i="6" s="1"/>
  <c r="CF847" i="6"/>
  <c r="CH847" i="6" l="1"/>
  <c r="CI847" i="6" s="1"/>
  <c r="CF848" i="6"/>
  <c r="CH848" i="6" l="1"/>
  <c r="CI848" i="6" s="1"/>
  <c r="CF849" i="6"/>
  <c r="CH849" i="6" l="1"/>
  <c r="CI849" i="6" s="1"/>
  <c r="CF850" i="6"/>
  <c r="CF851" i="6" l="1"/>
  <c r="CH850" i="6"/>
  <c r="CI850" i="6" s="1"/>
  <c r="CF852" i="6" l="1"/>
  <c r="CH851" i="6"/>
  <c r="CI851" i="6" s="1"/>
  <c r="CF853" i="6" l="1"/>
  <c r="CH852" i="6"/>
  <c r="CI852" i="6" s="1"/>
  <c r="CH853" i="6" l="1"/>
  <c r="CI853" i="6" s="1"/>
  <c r="CF854" i="6"/>
  <c r="CH854" i="6" l="1"/>
  <c r="CI854" i="6" s="1"/>
  <c r="CF855" i="6"/>
  <c r="CF856" i="6" l="1"/>
  <c r="CH855" i="6"/>
  <c r="CI855" i="6" s="1"/>
  <c r="CH856" i="6" l="1"/>
  <c r="CI856" i="6" s="1"/>
  <c r="CF857" i="6"/>
  <c r="CH857" i="6" l="1"/>
  <c r="CI857" i="6" s="1"/>
  <c r="CF858" i="6"/>
  <c r="CF859" i="6" l="1"/>
  <c r="CH858" i="6"/>
  <c r="CI858" i="6" s="1"/>
  <c r="CF860" i="6" l="1"/>
  <c r="CH859" i="6"/>
  <c r="CI859" i="6" s="1"/>
  <c r="CF861" i="6" l="1"/>
  <c r="CH860" i="6"/>
  <c r="CI860" i="6" s="1"/>
  <c r="CH861" i="6" l="1"/>
  <c r="CI861" i="6" s="1"/>
  <c r="CF862" i="6"/>
  <c r="CH862" i="6" l="1"/>
  <c r="CI862" i="6" s="1"/>
  <c r="CF863" i="6"/>
  <c r="CH863" i="6" l="1"/>
  <c r="CI863" i="6" s="1"/>
  <c r="CF864" i="6"/>
  <c r="CH864" i="6" l="1"/>
  <c r="CI864" i="6" s="1"/>
  <c r="CF865" i="6"/>
  <c r="CH865" i="6" l="1"/>
  <c r="CI865" i="6" s="1"/>
  <c r="CF866" i="6"/>
  <c r="CF867" i="6" l="1"/>
  <c r="CH866" i="6"/>
  <c r="CI866" i="6" s="1"/>
  <c r="CF868" i="6" l="1"/>
  <c r="CH867" i="6"/>
  <c r="CI867" i="6" s="1"/>
  <c r="CF869" i="6" l="1"/>
  <c r="CH868" i="6"/>
  <c r="CI868" i="6" s="1"/>
  <c r="CH869" i="6" l="1"/>
  <c r="CI869" i="6" s="1"/>
  <c r="CF870" i="6"/>
  <c r="CH870" i="6" l="1"/>
  <c r="CI870" i="6" s="1"/>
  <c r="CF871" i="6"/>
  <c r="CF872" i="6" l="1"/>
  <c r="CH871" i="6"/>
  <c r="CI871" i="6" s="1"/>
  <c r="CH872" i="6" l="1"/>
  <c r="CI872" i="6" s="1"/>
  <c r="CF873" i="6"/>
  <c r="CH873" i="6" l="1"/>
  <c r="CI873" i="6" s="1"/>
  <c r="CF874" i="6"/>
  <c r="CF875" i="6" l="1"/>
  <c r="CH874" i="6"/>
  <c r="CI874" i="6" s="1"/>
  <c r="CF876" i="6" l="1"/>
  <c r="CH875" i="6"/>
  <c r="CI875" i="6" s="1"/>
  <c r="CF877" i="6" l="1"/>
  <c r="CH876" i="6"/>
  <c r="CI876" i="6" s="1"/>
  <c r="CH877" i="6" l="1"/>
  <c r="CI877" i="6" s="1"/>
  <c r="CF878" i="6"/>
  <c r="CH878" i="6" l="1"/>
  <c r="CI878" i="6" s="1"/>
  <c r="CF879" i="6"/>
  <c r="CH879" i="6" l="1"/>
  <c r="CI879" i="6" s="1"/>
  <c r="CF880" i="6"/>
  <c r="CH880" i="6" l="1"/>
  <c r="CI880" i="6" s="1"/>
  <c r="CF881" i="6"/>
  <c r="CH881" i="6" l="1"/>
  <c r="CI881" i="6" s="1"/>
  <c r="CF882" i="6"/>
  <c r="CF883" i="6" l="1"/>
  <c r="CH882" i="6"/>
  <c r="CI882" i="6" s="1"/>
  <c r="CF884" i="6" l="1"/>
  <c r="CH883" i="6"/>
  <c r="CI883" i="6" s="1"/>
  <c r="CF885" i="6" l="1"/>
  <c r="CH884" i="6"/>
  <c r="CI884" i="6" s="1"/>
  <c r="CH885" i="6" l="1"/>
  <c r="CI885" i="6" s="1"/>
  <c r="CF886" i="6"/>
  <c r="CH886" i="6" l="1"/>
  <c r="CI886" i="6" s="1"/>
  <c r="CF887" i="6"/>
  <c r="CF888" i="6" l="1"/>
  <c r="CH887" i="6"/>
  <c r="CI887" i="6" s="1"/>
  <c r="CH888" i="6" l="1"/>
  <c r="CI888" i="6" s="1"/>
  <c r="CF889" i="6"/>
  <c r="CH889" i="6" l="1"/>
  <c r="CI889" i="6" s="1"/>
  <c r="CF890" i="6"/>
  <c r="CF891" i="6" l="1"/>
  <c r="CH890" i="6"/>
  <c r="CI890" i="6" s="1"/>
  <c r="CF892" i="6" l="1"/>
  <c r="CH891" i="6"/>
  <c r="CI891" i="6" s="1"/>
  <c r="CF893" i="6" l="1"/>
  <c r="CH892" i="6"/>
  <c r="CI892" i="6" s="1"/>
  <c r="CH893" i="6" l="1"/>
  <c r="CI893" i="6" s="1"/>
  <c r="CF894" i="6"/>
  <c r="CH894" i="6" l="1"/>
  <c r="CI894" i="6" s="1"/>
  <c r="CF895" i="6"/>
  <c r="CH895" i="6" l="1"/>
  <c r="CI895" i="6" s="1"/>
  <c r="CF896" i="6"/>
  <c r="CH896" i="6" l="1"/>
  <c r="CI896" i="6" s="1"/>
  <c r="CF897" i="6"/>
  <c r="CH897" i="6" l="1"/>
  <c r="CI897" i="6" s="1"/>
  <c r="CF898" i="6"/>
  <c r="CF899" i="6" l="1"/>
  <c r="CH898" i="6"/>
  <c r="CI898" i="6" s="1"/>
  <c r="CF900" i="6" l="1"/>
  <c r="CH899" i="6"/>
  <c r="CI899" i="6" s="1"/>
  <c r="CF901" i="6" l="1"/>
  <c r="CH900" i="6"/>
  <c r="CI900" i="6" s="1"/>
  <c r="CH901" i="6" l="1"/>
  <c r="CI901" i="6" s="1"/>
  <c r="CF902" i="6"/>
  <c r="CH902" i="6" l="1"/>
  <c r="CI902" i="6" s="1"/>
  <c r="CF903" i="6"/>
  <c r="CF904" i="6" l="1"/>
  <c r="CH903" i="6"/>
  <c r="CI903" i="6" s="1"/>
  <c r="CH904" i="6" l="1"/>
  <c r="CI904" i="6" s="1"/>
  <c r="CF905" i="6"/>
  <c r="CH905" i="6" l="1"/>
  <c r="CI905" i="6" s="1"/>
  <c r="CF906" i="6"/>
  <c r="CF907" i="6" l="1"/>
  <c r="CH906" i="6"/>
  <c r="CI906" i="6" s="1"/>
  <c r="CF908" i="6" l="1"/>
  <c r="CH907" i="6"/>
  <c r="CI907" i="6" s="1"/>
  <c r="CF909" i="6" l="1"/>
  <c r="CH908" i="6"/>
  <c r="CI908" i="6" s="1"/>
  <c r="CH909" i="6" l="1"/>
  <c r="CI909" i="6" s="1"/>
  <c r="CF910" i="6"/>
  <c r="CH910" i="6" l="1"/>
  <c r="CI910" i="6" s="1"/>
  <c r="CF911" i="6"/>
  <c r="CH911" i="6" l="1"/>
  <c r="CI911" i="6" s="1"/>
  <c r="CF912" i="6"/>
  <c r="CH912" i="6" l="1"/>
  <c r="CI912" i="6" s="1"/>
  <c r="CF913" i="6"/>
  <c r="CF914" i="6" l="1"/>
  <c r="CH913" i="6"/>
  <c r="CI913" i="6" s="1"/>
  <c r="CF915" i="6" l="1"/>
  <c r="CH914" i="6"/>
  <c r="CI914" i="6" s="1"/>
  <c r="CF916" i="6" l="1"/>
  <c r="CH915" i="6"/>
  <c r="CI915" i="6" s="1"/>
  <c r="CF917" i="6" l="1"/>
  <c r="CH916" i="6"/>
  <c r="CI916" i="6" s="1"/>
  <c r="CH917" i="6" l="1"/>
  <c r="CI917" i="6" s="1"/>
  <c r="CF918" i="6"/>
  <c r="CH918" i="6" l="1"/>
  <c r="CI918" i="6" s="1"/>
  <c r="CF919" i="6"/>
  <c r="CF920" i="6" l="1"/>
  <c r="CH919" i="6"/>
  <c r="CI919" i="6" s="1"/>
  <c r="CH920" i="6" l="1"/>
  <c r="CI920" i="6" s="1"/>
  <c r="CF921" i="6"/>
  <c r="CH921" i="6" l="1"/>
  <c r="CI921" i="6" s="1"/>
  <c r="CF922" i="6"/>
  <c r="CF923" i="6" l="1"/>
  <c r="CH922" i="6"/>
  <c r="CI922" i="6" s="1"/>
  <c r="CF924" i="6" l="1"/>
  <c r="CH923" i="6"/>
  <c r="CI923" i="6" s="1"/>
  <c r="CF925" i="6" l="1"/>
  <c r="CH924" i="6"/>
  <c r="CI924" i="6" s="1"/>
  <c r="CH925" i="6" l="1"/>
  <c r="CI925" i="6" s="1"/>
  <c r="CF926" i="6"/>
  <c r="CH926" i="6" l="1"/>
  <c r="CI926" i="6" s="1"/>
  <c r="CF927" i="6"/>
  <c r="CH927" i="6" l="1"/>
  <c r="CI927" i="6" s="1"/>
  <c r="CF928" i="6"/>
  <c r="CH928" i="6" l="1"/>
  <c r="CI928" i="6" s="1"/>
  <c r="CF929" i="6"/>
  <c r="CH929" i="6" l="1"/>
  <c r="CI929" i="6" s="1"/>
  <c r="CF930" i="6"/>
  <c r="CF931" i="6" l="1"/>
  <c r="CH930" i="6"/>
  <c r="CI930" i="6" s="1"/>
  <c r="CF932" i="6" l="1"/>
  <c r="CH931" i="6"/>
  <c r="CI931" i="6" s="1"/>
  <c r="CF933" i="6" l="1"/>
  <c r="CH932" i="6"/>
  <c r="CI932" i="6" s="1"/>
  <c r="CH933" i="6" l="1"/>
  <c r="CI933" i="6" s="1"/>
  <c r="CF934" i="6"/>
  <c r="CH934" i="6" l="1"/>
  <c r="CI934" i="6" s="1"/>
  <c r="CF935" i="6"/>
  <c r="CF936" i="6" l="1"/>
  <c r="CH935" i="6"/>
  <c r="CI935" i="6" s="1"/>
  <c r="CH936" i="6" l="1"/>
  <c r="CI936" i="6" s="1"/>
  <c r="CF937" i="6"/>
  <c r="CH937" i="6" l="1"/>
  <c r="CI937" i="6" s="1"/>
  <c r="CF938" i="6"/>
  <c r="CF939" i="6" l="1"/>
  <c r="CH938" i="6"/>
  <c r="CI938" i="6" s="1"/>
  <c r="CF940" i="6" l="1"/>
  <c r="CH939" i="6"/>
  <c r="CI939" i="6" s="1"/>
  <c r="CF941" i="6" l="1"/>
  <c r="CH940" i="6"/>
  <c r="CI940" i="6" s="1"/>
  <c r="CH941" i="6" l="1"/>
  <c r="CI941" i="6" s="1"/>
  <c r="CF942" i="6"/>
  <c r="CH942" i="6" l="1"/>
  <c r="CI942" i="6" s="1"/>
  <c r="CF943" i="6"/>
  <c r="CH943" i="6" l="1"/>
  <c r="CI943" i="6" s="1"/>
  <c r="CF944" i="6"/>
  <c r="CH944" i="6" l="1"/>
  <c r="CI944" i="6" s="1"/>
  <c r="CF945" i="6"/>
  <c r="CH945" i="6" l="1"/>
  <c r="CI945" i="6" s="1"/>
  <c r="CF946" i="6"/>
  <c r="CF947" i="6" l="1"/>
  <c r="CH946" i="6"/>
  <c r="CI946" i="6" s="1"/>
  <c r="CF948" i="6" l="1"/>
  <c r="CH947" i="6"/>
  <c r="CI947" i="6" s="1"/>
  <c r="CF949" i="6" l="1"/>
  <c r="CH948" i="6"/>
  <c r="CI948" i="6" s="1"/>
  <c r="CH949" i="6" l="1"/>
  <c r="CI949" i="6" s="1"/>
  <c r="CF950" i="6"/>
  <c r="CH950" i="6" l="1"/>
  <c r="CI950" i="6" s="1"/>
  <c r="CF951" i="6"/>
  <c r="CF952" i="6" l="1"/>
  <c r="CH951" i="6"/>
  <c r="CI951" i="6" s="1"/>
  <c r="CH952" i="6" l="1"/>
  <c r="CI952" i="6" s="1"/>
  <c r="CF953" i="6"/>
  <c r="CH953" i="6" l="1"/>
  <c r="CI953" i="6" s="1"/>
  <c r="CF954" i="6"/>
  <c r="CF955" i="6" l="1"/>
  <c r="CH954" i="6"/>
  <c r="CI954" i="6" s="1"/>
  <c r="CF956" i="6" l="1"/>
  <c r="CH955" i="6"/>
  <c r="CI955" i="6" s="1"/>
  <c r="CF957" i="6" l="1"/>
  <c r="CH956" i="6"/>
  <c r="CI956" i="6" s="1"/>
  <c r="CH957" i="6" l="1"/>
  <c r="CI957" i="6" s="1"/>
  <c r="CF958" i="6"/>
  <c r="CH958" i="6" l="1"/>
  <c r="CI958" i="6" s="1"/>
  <c r="CF959" i="6"/>
  <c r="CH959" i="6" l="1"/>
  <c r="CI959" i="6" s="1"/>
  <c r="CF960" i="6"/>
  <c r="CH960" i="6" l="1"/>
  <c r="CI960" i="6" s="1"/>
  <c r="CF961" i="6"/>
  <c r="CH961" i="6" l="1"/>
  <c r="CI961" i="6" s="1"/>
  <c r="CF962" i="6"/>
  <c r="CF963" i="6" l="1"/>
  <c r="CH962" i="6"/>
  <c r="CI962" i="6" s="1"/>
  <c r="CF964" i="6" l="1"/>
  <c r="CH963" i="6"/>
  <c r="CI963" i="6" s="1"/>
  <c r="CF965" i="6" l="1"/>
  <c r="CH964" i="6"/>
  <c r="CI964" i="6" s="1"/>
  <c r="CH965" i="6" l="1"/>
  <c r="CI965" i="6" s="1"/>
  <c r="CF966" i="6"/>
  <c r="CH966" i="6" l="1"/>
  <c r="CI966" i="6" s="1"/>
  <c r="CF967" i="6"/>
  <c r="CF968" i="6" l="1"/>
  <c r="CH967" i="6"/>
  <c r="CI967" i="6" s="1"/>
  <c r="CH968" i="6" l="1"/>
  <c r="CI968" i="6" s="1"/>
  <c r="CF969" i="6"/>
  <c r="CH969" i="6" l="1"/>
  <c r="CI969" i="6" s="1"/>
  <c r="CF970" i="6"/>
  <c r="CF971" i="6" l="1"/>
  <c r="CH970" i="6"/>
  <c r="CI970" i="6" s="1"/>
  <c r="CF972" i="6" l="1"/>
  <c r="CH971" i="6"/>
  <c r="CI971" i="6" s="1"/>
  <c r="CF973" i="6" l="1"/>
  <c r="CH972" i="6"/>
  <c r="CI972" i="6" s="1"/>
  <c r="CH973" i="6" l="1"/>
  <c r="CI973" i="6" s="1"/>
  <c r="CF974" i="6"/>
  <c r="CH974" i="6" l="1"/>
  <c r="CI974" i="6" s="1"/>
  <c r="CF975" i="6"/>
  <c r="CH975" i="6" l="1"/>
  <c r="CI975" i="6" s="1"/>
  <c r="CF976" i="6"/>
  <c r="CH976" i="6" l="1"/>
  <c r="CI976" i="6" s="1"/>
  <c r="CF977" i="6"/>
  <c r="CH977" i="6" l="1"/>
  <c r="CI977" i="6" s="1"/>
  <c r="CF978" i="6"/>
  <c r="CF979" i="6" l="1"/>
  <c r="CH978" i="6"/>
  <c r="CI978" i="6" s="1"/>
  <c r="CF980" i="6" l="1"/>
  <c r="CH979" i="6"/>
  <c r="CI979" i="6" s="1"/>
  <c r="CF981" i="6" l="1"/>
  <c r="CH980" i="6"/>
  <c r="CI980" i="6" s="1"/>
  <c r="CH981" i="6" l="1"/>
  <c r="CI981" i="6" s="1"/>
  <c r="CF982" i="6"/>
  <c r="CH982" i="6" l="1"/>
  <c r="CI982" i="6" s="1"/>
  <c r="CF983" i="6"/>
  <c r="CF984" i="6" l="1"/>
  <c r="CH983" i="6"/>
  <c r="CI983" i="6" s="1"/>
  <c r="CH984" i="6" l="1"/>
  <c r="CI984" i="6" s="1"/>
  <c r="CF985" i="6"/>
  <c r="CH985" i="6" l="1"/>
  <c r="CI985" i="6" s="1"/>
  <c r="CF986" i="6"/>
  <c r="CF987" i="6" l="1"/>
  <c r="CH986" i="6"/>
  <c r="CI986" i="6" s="1"/>
  <c r="CF988" i="6" l="1"/>
  <c r="CH987" i="6"/>
  <c r="CI987" i="6" s="1"/>
  <c r="CH988" i="6" l="1"/>
  <c r="CI988" i="6" s="1"/>
  <c r="CF989" i="6"/>
  <c r="CH989" i="6" l="1"/>
  <c r="CI989" i="6" s="1"/>
  <c r="CF990" i="6"/>
  <c r="CF991" i="6" l="1"/>
  <c r="CH990" i="6"/>
  <c r="CI990" i="6" s="1"/>
  <c r="CF992" i="6" l="1"/>
  <c r="CH991" i="6"/>
  <c r="CI991" i="6" s="1"/>
  <c r="CH992" i="6" l="1"/>
  <c r="CI992" i="6" s="1"/>
  <c r="CF993" i="6"/>
  <c r="CF994" i="6" l="1"/>
  <c r="CH993" i="6"/>
  <c r="CI993" i="6" s="1"/>
  <c r="CF995" i="6" l="1"/>
  <c r="CH994" i="6"/>
  <c r="CI994" i="6" s="1"/>
  <c r="CF996" i="6" l="1"/>
  <c r="CH995" i="6"/>
  <c r="CI995" i="6" s="1"/>
  <c r="CH996" i="6" l="1"/>
  <c r="CI996" i="6" s="1"/>
  <c r="CF997" i="6"/>
  <c r="CH997" i="6" l="1"/>
  <c r="CI997" i="6" s="1"/>
  <c r="CF998" i="6"/>
  <c r="CF999" i="6" l="1"/>
  <c r="CH998" i="6"/>
  <c r="CI998" i="6" s="1"/>
  <c r="CF1000" i="6" l="1"/>
  <c r="CH999" i="6"/>
  <c r="CI999" i="6" s="1"/>
  <c r="CH1000" i="6" l="1"/>
  <c r="CI1000" i="6" s="1"/>
  <c r="CF1001" i="6"/>
  <c r="CH1001" i="6" l="1"/>
  <c r="CI1001" i="6" s="1"/>
  <c r="CF1002" i="6"/>
  <c r="CF1003" i="6" l="1"/>
  <c r="CH1002" i="6"/>
  <c r="CI1002" i="6" s="1"/>
  <c r="CH1003" i="6" l="1"/>
  <c r="CI1003" i="6" s="1"/>
  <c r="CF1004" i="6"/>
  <c r="CH1004" i="6" l="1"/>
  <c r="CI1004" i="6" s="1"/>
  <c r="CF1005" i="6"/>
  <c r="CF1006" i="6" l="1"/>
  <c r="CH1005" i="6"/>
  <c r="CI1005" i="6" s="1"/>
  <c r="CF1007" i="6" l="1"/>
  <c r="CH1006" i="6"/>
  <c r="CI1006" i="6" s="1"/>
  <c r="CF1008" i="6" l="1"/>
  <c r="CH1007" i="6"/>
  <c r="CI1007" i="6" s="1"/>
  <c r="CH1008" i="6" l="1"/>
  <c r="CI1008" i="6" s="1"/>
  <c r="CF1009" i="6"/>
  <c r="CH1009" i="6" l="1"/>
  <c r="CI1009" i="6" s="1"/>
  <c r="CF1010" i="6"/>
  <c r="CF1011" i="6" l="1"/>
  <c r="CH1010" i="6"/>
  <c r="CI1010" i="6" s="1"/>
  <c r="CH1011" i="6" l="1"/>
  <c r="CI1011" i="6" s="1"/>
  <c r="CF1012" i="6"/>
  <c r="CH1012" i="6" l="1"/>
  <c r="CI1012" i="6" s="1"/>
  <c r="CF1013" i="6"/>
  <c r="CF1014" i="6" l="1"/>
  <c r="CH1013" i="6"/>
  <c r="CI1013" i="6" s="1"/>
  <c r="CF1015" i="6" l="1"/>
  <c r="CH1014" i="6"/>
  <c r="CI1014" i="6" s="1"/>
  <c r="CF1016" i="6" l="1"/>
  <c r="CH1015" i="6"/>
  <c r="CI1015" i="6" s="1"/>
  <c r="CH1016" i="6" l="1"/>
  <c r="CI1016" i="6" s="1"/>
  <c r="CF1017" i="6"/>
  <c r="CF1018" i="6" l="1"/>
  <c r="CH1017" i="6"/>
  <c r="CI1017" i="6" s="1"/>
  <c r="CF1019" i="6" l="1"/>
  <c r="CH1018" i="6"/>
  <c r="CI1018" i="6" s="1"/>
  <c r="CH1019" i="6" l="1"/>
  <c r="CI1019" i="6" s="1"/>
  <c r="CF1020" i="6"/>
  <c r="CH1020" i="6" l="1"/>
  <c r="CI1020" i="6" s="1"/>
  <c r="CF1021" i="6"/>
  <c r="CH1021" i="6" l="1"/>
  <c r="CI1021" i="6" s="1"/>
  <c r="CF1022" i="6"/>
  <c r="CF1023" i="6" l="1"/>
  <c r="CH1022" i="6"/>
  <c r="CI1022" i="6" s="1"/>
  <c r="CH1023" i="6" l="1"/>
  <c r="CI1023" i="6" s="1"/>
  <c r="CF1024" i="6"/>
  <c r="CH1024" i="6" l="1"/>
  <c r="CI1024" i="6" s="1"/>
  <c r="CF1025" i="6"/>
  <c r="CF1026" i="6" l="1"/>
  <c r="CH1025" i="6"/>
  <c r="CI1025" i="6" s="1"/>
  <c r="CF1027" i="6" l="1"/>
  <c r="CH1026" i="6"/>
  <c r="CI1026" i="6" s="1"/>
  <c r="CF1028" i="6" l="1"/>
  <c r="CH1027" i="6"/>
  <c r="CI1027" i="6" s="1"/>
  <c r="CH1028" i="6" l="1"/>
  <c r="CI1028" i="6" s="1"/>
  <c r="CF1029" i="6"/>
  <c r="CH1029" i="6" l="1"/>
  <c r="CI1029" i="6" s="1"/>
  <c r="CF1030" i="6"/>
  <c r="CF1031" i="6" l="1"/>
  <c r="CH1030" i="6"/>
  <c r="CI1030" i="6" s="1"/>
  <c r="CF1032" i="6" l="1"/>
  <c r="CH1031" i="6"/>
  <c r="CI1031" i="6" s="1"/>
  <c r="CH1032" i="6" l="1"/>
  <c r="CI1032" i="6" s="1"/>
  <c r="CF1033" i="6"/>
  <c r="CH1033" i="6" l="1"/>
  <c r="CI1033" i="6" s="1"/>
  <c r="CF1034" i="6"/>
  <c r="CH1034" i="6" l="1"/>
  <c r="CI1034" i="6" s="1"/>
  <c r="CF1035" i="6"/>
  <c r="CF1036" i="6" l="1"/>
  <c r="CH1035" i="6"/>
  <c r="CI1035" i="6" s="1"/>
  <c r="CF1037" i="6" l="1"/>
  <c r="CH1036" i="6"/>
  <c r="CI1036" i="6" s="1"/>
  <c r="CF1038" i="6" l="1"/>
  <c r="CH1037" i="6"/>
  <c r="CI1037" i="6" s="1"/>
  <c r="CF1039" i="6" l="1"/>
  <c r="CH1038" i="6"/>
  <c r="CI1038" i="6" s="1"/>
  <c r="CH1039" i="6" l="1"/>
  <c r="CI1039" i="6" s="1"/>
  <c r="CF1040" i="6"/>
  <c r="CH1040" i="6" l="1"/>
  <c r="CI1040" i="6" s="1"/>
  <c r="CF1041" i="6"/>
  <c r="CF1042" i="6" l="1"/>
  <c r="CH1041" i="6"/>
  <c r="CI1041" i="6" s="1"/>
  <c r="CH1042" i="6" l="1"/>
  <c r="CI1042" i="6" s="1"/>
  <c r="CF1043" i="6"/>
  <c r="CH1043" i="6" l="1"/>
  <c r="CI1043" i="6" s="1"/>
  <c r="CF1044" i="6"/>
  <c r="CF1045" i="6" l="1"/>
  <c r="CH1044" i="6"/>
  <c r="CI1044" i="6" s="1"/>
  <c r="CF1046" i="6" l="1"/>
  <c r="CH1045" i="6"/>
  <c r="CI1045" i="6" s="1"/>
  <c r="CF1047" i="6" l="1"/>
  <c r="CH1046" i="6"/>
  <c r="CI1046" i="6" s="1"/>
  <c r="CH1047" i="6" l="1"/>
  <c r="CI1047" i="6" s="1"/>
  <c r="CF1048" i="6"/>
  <c r="CH1048" i="6" l="1"/>
  <c r="CI1048" i="6" s="1"/>
  <c r="CF1049" i="6"/>
  <c r="CH1049" i="6" l="1"/>
  <c r="CI1049" i="6" s="1"/>
  <c r="CF1050" i="6"/>
  <c r="CH1050" i="6" l="1"/>
  <c r="CI1050" i="6" s="1"/>
  <c r="CF1051" i="6"/>
  <c r="CF1052" i="6" l="1"/>
  <c r="CH1051" i="6"/>
  <c r="CI1051" i="6" s="1"/>
  <c r="CF1053" i="6" l="1"/>
  <c r="CH1052" i="6"/>
  <c r="CI1052" i="6" s="1"/>
  <c r="CF1054" i="6" l="1"/>
  <c r="CH1053" i="6"/>
  <c r="CI1053" i="6" s="1"/>
  <c r="CF1055" i="6" l="1"/>
  <c r="CH1054" i="6"/>
  <c r="CI1054" i="6" s="1"/>
  <c r="CH1055" i="6" l="1"/>
  <c r="CI1055" i="6" s="1"/>
  <c r="CF1056" i="6"/>
  <c r="CH1056" i="6" l="1"/>
  <c r="CI1056" i="6" s="1"/>
  <c r="CF1057" i="6"/>
  <c r="CF1058" i="6" l="1"/>
  <c r="CH1057" i="6"/>
  <c r="CI1057" i="6" s="1"/>
  <c r="CH1058" i="6" l="1"/>
  <c r="CI1058" i="6" s="1"/>
  <c r="CF1059" i="6"/>
  <c r="CH1059" i="6" l="1"/>
  <c r="CI1059" i="6" s="1"/>
  <c r="CF1060" i="6"/>
  <c r="CF1061" i="6" l="1"/>
  <c r="CH1060" i="6"/>
  <c r="CI1060" i="6" s="1"/>
  <c r="CF1062" i="6" l="1"/>
  <c r="CH1061" i="6"/>
  <c r="CI1061" i="6" s="1"/>
  <c r="CF1063" i="6" l="1"/>
  <c r="CH1062" i="6"/>
  <c r="CI1062" i="6" s="1"/>
  <c r="CH1063" i="6" l="1"/>
  <c r="CI1063" i="6" s="1"/>
  <c r="CF1064" i="6"/>
  <c r="CH1064" i="6" l="1"/>
  <c r="CI1064" i="6" s="1"/>
  <c r="CF1065" i="6"/>
  <c r="CH1065" i="6" l="1"/>
  <c r="CI1065" i="6" s="1"/>
  <c r="CF1066" i="6"/>
  <c r="CH1066" i="6" l="1"/>
  <c r="CI1066" i="6" s="1"/>
  <c r="CF1067" i="6"/>
  <c r="CF1068" i="6" l="1"/>
  <c r="CH1067" i="6"/>
  <c r="CI1067" i="6" s="1"/>
  <c r="CF1069" i="6" l="1"/>
  <c r="CH1068" i="6"/>
  <c r="CI1068" i="6" s="1"/>
  <c r="CF1070" i="6" l="1"/>
  <c r="CH1069" i="6"/>
  <c r="CI1069" i="6" s="1"/>
  <c r="CF1071" i="6" l="1"/>
  <c r="CH1070" i="6"/>
  <c r="CI1070" i="6" s="1"/>
  <c r="CH1071" i="6" l="1"/>
  <c r="CI1071" i="6" s="1"/>
  <c r="CF1072" i="6"/>
  <c r="CH1072" i="6" l="1"/>
  <c r="CI1072" i="6" s="1"/>
  <c r="CF1073" i="6"/>
  <c r="CF1074" i="6" l="1"/>
  <c r="CH1073" i="6"/>
  <c r="CI1073" i="6" s="1"/>
  <c r="CH1074" i="6" l="1"/>
  <c r="CI1074" i="6" s="1"/>
  <c r="CF1075" i="6"/>
  <c r="CH1075" i="6" l="1"/>
  <c r="CI1075" i="6" s="1"/>
  <c r="CF1076" i="6"/>
  <c r="CF1077" i="6" l="1"/>
  <c r="CH1076" i="6"/>
  <c r="CI1076" i="6" s="1"/>
  <c r="CF1078" i="6" l="1"/>
  <c r="CH1077" i="6"/>
  <c r="CI1077" i="6" s="1"/>
  <c r="CF1079" i="6" l="1"/>
  <c r="CH1078" i="6"/>
  <c r="CI1078" i="6" s="1"/>
  <c r="CH1079" i="6" l="1"/>
  <c r="CI1079" i="6" s="1"/>
  <c r="CF1080" i="6"/>
  <c r="CH1080" i="6" l="1"/>
  <c r="CI1080" i="6" s="1"/>
  <c r="CF1081" i="6"/>
  <c r="CH1081" i="6" l="1"/>
  <c r="CI1081" i="6" s="1"/>
  <c r="CF1082" i="6"/>
  <c r="CH1082" i="6" l="1"/>
  <c r="CI1082" i="6" s="1"/>
  <c r="CF1083" i="6"/>
  <c r="CF1084" i="6" l="1"/>
  <c r="CH1083" i="6"/>
  <c r="CI1083" i="6" s="1"/>
  <c r="CF1085" i="6" l="1"/>
  <c r="CH1084" i="6"/>
  <c r="CI1084" i="6" s="1"/>
  <c r="CF1086" i="6" l="1"/>
  <c r="CH1085" i="6"/>
  <c r="CI1085" i="6" s="1"/>
  <c r="CF1087" i="6" l="1"/>
  <c r="CH1086" i="6"/>
  <c r="CI1086" i="6" s="1"/>
  <c r="CH1087" i="6" l="1"/>
  <c r="CI1087" i="6" s="1"/>
  <c r="CF1088" i="6"/>
  <c r="CH1088" i="6" l="1"/>
  <c r="CI1088" i="6" s="1"/>
  <c r="CF1089" i="6"/>
  <c r="CF1090" i="6" l="1"/>
  <c r="CH1089" i="6"/>
  <c r="CI1089" i="6" s="1"/>
  <c r="CH1090" i="6" l="1"/>
  <c r="CI1090" i="6" s="1"/>
  <c r="CF1091" i="6"/>
  <c r="CH1091" i="6" l="1"/>
  <c r="CI1091" i="6" s="1"/>
  <c r="CF1092" i="6"/>
  <c r="CF1093" i="6" l="1"/>
  <c r="CH1092" i="6"/>
  <c r="CI1092" i="6" s="1"/>
  <c r="CF1094" i="6" l="1"/>
  <c r="CH1093" i="6"/>
  <c r="CI1093" i="6" s="1"/>
  <c r="CF1095" i="6" l="1"/>
  <c r="CH1094" i="6"/>
  <c r="CI1094" i="6" s="1"/>
  <c r="CH1095" i="6" l="1"/>
  <c r="CI1095" i="6" s="1"/>
  <c r="CF1096" i="6"/>
  <c r="CH1096" i="6" l="1"/>
  <c r="CI1096" i="6" s="1"/>
  <c r="CF1097" i="6"/>
  <c r="CH1097" i="6" l="1"/>
  <c r="CI1097" i="6" s="1"/>
  <c r="CF1098" i="6"/>
  <c r="CH1098" i="6" l="1"/>
  <c r="CI1098" i="6" s="1"/>
  <c r="CF1099" i="6"/>
  <c r="CF1100" i="6" l="1"/>
  <c r="CH1099" i="6"/>
  <c r="CI1099" i="6" s="1"/>
  <c r="CF1101" i="6" l="1"/>
  <c r="CH1100" i="6"/>
  <c r="CI1100" i="6" s="1"/>
  <c r="CF1102" i="6" l="1"/>
  <c r="CH1101" i="6"/>
  <c r="CI1101" i="6" s="1"/>
  <c r="CF1103" i="6" l="1"/>
  <c r="CH1102" i="6"/>
  <c r="CI1102" i="6" s="1"/>
  <c r="CH1103" i="6" l="1"/>
  <c r="CI1103" i="6" s="1"/>
  <c r="CF1104" i="6"/>
  <c r="CH1104" i="6" l="1"/>
  <c r="CI1104" i="6" s="1"/>
  <c r="CF1105" i="6"/>
  <c r="CF1106" i="6" l="1"/>
  <c r="CH1105" i="6"/>
  <c r="CI1105" i="6" s="1"/>
  <c r="CH1106" i="6" l="1"/>
  <c r="CI1106" i="6" s="1"/>
  <c r="CF1107" i="6"/>
  <c r="CH1107" i="6" l="1"/>
  <c r="CI1107" i="6" s="1"/>
  <c r="CF1108" i="6"/>
  <c r="CF1109" i="6" l="1"/>
  <c r="CH1108" i="6"/>
  <c r="CI1108" i="6" s="1"/>
  <c r="CF1110" i="6" l="1"/>
  <c r="CH1109" i="6"/>
  <c r="CI1109" i="6" s="1"/>
  <c r="CF1111" i="6" l="1"/>
  <c r="CH1110" i="6"/>
  <c r="CI1110" i="6" s="1"/>
  <c r="CH1111" i="6" l="1"/>
  <c r="CI1111" i="6" s="1"/>
  <c r="CF1112" i="6"/>
  <c r="CH1112" i="6" l="1"/>
  <c r="CI1112" i="6" s="1"/>
  <c r="CF1113" i="6"/>
  <c r="CH1113" i="6" l="1"/>
  <c r="CI1113" i="6" s="1"/>
  <c r="CF1114" i="6"/>
  <c r="CH1114" i="6" l="1"/>
  <c r="CI1114" i="6" s="1"/>
  <c r="CF1115" i="6"/>
  <c r="CF1116" i="6" l="1"/>
  <c r="CH1115" i="6"/>
  <c r="CI1115" i="6" s="1"/>
  <c r="CF1117" i="6" l="1"/>
  <c r="CH1116" i="6"/>
  <c r="CI1116" i="6" s="1"/>
  <c r="CF1118" i="6" l="1"/>
  <c r="CH1117" i="6"/>
  <c r="CI1117" i="6" s="1"/>
  <c r="CF1119" i="6" l="1"/>
  <c r="CH1118" i="6"/>
  <c r="CI1118" i="6" s="1"/>
  <c r="CH1119" i="6" l="1"/>
  <c r="CI1119" i="6" s="1"/>
  <c r="CF1120" i="6"/>
  <c r="CH1120" i="6" l="1"/>
  <c r="CI1120" i="6" s="1"/>
  <c r="CF1121" i="6"/>
  <c r="CF1122" i="6" l="1"/>
  <c r="CH1121" i="6"/>
  <c r="CI1121" i="6" s="1"/>
  <c r="CH1122" i="6" l="1"/>
  <c r="CI1122" i="6" s="1"/>
  <c r="CF1123" i="6"/>
  <c r="CH1123" i="6" l="1"/>
  <c r="CI1123" i="6" s="1"/>
  <c r="CF1124" i="6"/>
  <c r="CF1125" i="6" l="1"/>
  <c r="CH1124" i="6"/>
  <c r="CI1124" i="6" s="1"/>
  <c r="CF1126" i="6" l="1"/>
  <c r="CH1125" i="6"/>
  <c r="CI1125" i="6" s="1"/>
  <c r="CF1127" i="6" l="1"/>
  <c r="CH1126" i="6"/>
  <c r="CI1126" i="6" s="1"/>
  <c r="CH1127" i="6" l="1"/>
  <c r="CI1127" i="6" s="1"/>
  <c r="CF1128" i="6"/>
  <c r="CH1128" i="6" l="1"/>
  <c r="CI1128" i="6" s="1"/>
  <c r="CF1129" i="6"/>
  <c r="CH1129" i="6" l="1"/>
  <c r="CI1129" i="6" s="1"/>
  <c r="CF1130" i="6"/>
  <c r="CH1130" i="6" l="1"/>
  <c r="CI1130" i="6" s="1"/>
  <c r="CF1131" i="6"/>
  <c r="CF1132" i="6" l="1"/>
  <c r="CH1131" i="6"/>
  <c r="CI1131" i="6" s="1"/>
  <c r="CF1133" i="6" l="1"/>
  <c r="CH1132" i="6"/>
  <c r="CI1132" i="6" s="1"/>
  <c r="CF1134" i="6" l="1"/>
  <c r="CH1133" i="6"/>
  <c r="CI1133" i="6" s="1"/>
  <c r="CF1135" i="6" l="1"/>
  <c r="CH1134" i="6"/>
  <c r="CI1134" i="6" s="1"/>
  <c r="CH1135" i="6" l="1"/>
  <c r="CI1135" i="6" s="1"/>
  <c r="CF1136" i="6"/>
  <c r="CH1136" i="6" l="1"/>
  <c r="CI1136" i="6" s="1"/>
  <c r="CF1137" i="6"/>
  <c r="CH1137" i="6" l="1"/>
  <c r="CI1137" i="6" s="1"/>
  <c r="CF1138" i="6"/>
  <c r="CH1138" i="6" l="1"/>
  <c r="CI1138" i="6" s="1"/>
  <c r="CF1139" i="6"/>
  <c r="CF1140" i="6" l="1"/>
  <c r="CH1139" i="6"/>
  <c r="CI1139" i="6" s="1"/>
  <c r="CF1141" i="6" l="1"/>
  <c r="CH1140" i="6"/>
  <c r="CI1140" i="6" s="1"/>
  <c r="CF1142" i="6" l="1"/>
  <c r="CH1141" i="6"/>
  <c r="CI1141" i="6" s="1"/>
  <c r="CH1142" i="6" l="1"/>
  <c r="CI1142" i="6" s="1"/>
  <c r="CF1143" i="6"/>
  <c r="CH1143" i="6" l="1"/>
  <c r="CI1143" i="6" s="1"/>
  <c r="CF1144" i="6"/>
  <c r="CF1145" i="6" l="1"/>
  <c r="CH1144" i="6"/>
  <c r="CI1144" i="6" s="1"/>
  <c r="CH1145" i="6" l="1"/>
  <c r="CI1145" i="6" s="1"/>
  <c r="CF1146" i="6"/>
  <c r="CH1146" i="6" l="1"/>
  <c r="CI1146" i="6" s="1"/>
  <c r="CF1147" i="6"/>
  <c r="CF1148" i="6" l="1"/>
  <c r="CH1147" i="6"/>
  <c r="CI1147" i="6" s="1"/>
  <c r="CF1149" i="6" l="1"/>
  <c r="CH1148" i="6"/>
  <c r="CI1148" i="6" s="1"/>
  <c r="CF1150" i="6" l="1"/>
  <c r="CH1149" i="6"/>
  <c r="CI1149" i="6" s="1"/>
  <c r="CH1150" i="6" l="1"/>
  <c r="CI1150" i="6" s="1"/>
  <c r="CF1151" i="6"/>
  <c r="CH1151" i="6" l="1"/>
  <c r="CI1151" i="6" s="1"/>
  <c r="CF1152" i="6"/>
  <c r="CF1153" i="6" l="1"/>
  <c r="CH1152" i="6"/>
  <c r="CI1152" i="6" s="1"/>
  <c r="CF1154" i="6" l="1"/>
  <c r="CH1153" i="6"/>
  <c r="CI1153" i="6" s="1"/>
  <c r="CH1154" i="6" l="1"/>
  <c r="CI1154" i="6" s="1"/>
  <c r="CF1155" i="6"/>
  <c r="CF1156" i="6" l="1"/>
  <c r="CH1155" i="6"/>
  <c r="CI1155" i="6" s="1"/>
  <c r="CF1157" i="6" l="1"/>
  <c r="CH1156" i="6"/>
  <c r="CI1156" i="6" s="1"/>
  <c r="CF1158" i="6" l="1"/>
  <c r="CH1157" i="6"/>
  <c r="CI1157" i="6" s="1"/>
  <c r="CH1158" i="6" l="1"/>
  <c r="CI1158" i="6" s="1"/>
  <c r="CF1159" i="6"/>
  <c r="CH1159" i="6" l="1"/>
  <c r="CI1159" i="6" s="1"/>
  <c r="CF1160" i="6"/>
  <c r="CF1161" i="6" l="1"/>
  <c r="CH1160" i="6"/>
  <c r="CI1160" i="6" s="1"/>
  <c r="CF1162" i="6" l="1"/>
  <c r="CH1161" i="6"/>
  <c r="CI1161" i="6" s="1"/>
  <c r="CH1162" i="6" l="1"/>
  <c r="CI1162" i="6" s="1"/>
  <c r="CF1163" i="6"/>
  <c r="CH1163" i="6" l="1"/>
  <c r="CI1163" i="6" s="1"/>
  <c r="CF1164" i="6"/>
  <c r="CF1165" i="6" l="1"/>
  <c r="CH1164" i="6"/>
  <c r="CI1164" i="6" s="1"/>
  <c r="CF1166" i="6" l="1"/>
  <c r="CH1165" i="6"/>
  <c r="CI1165" i="6" s="1"/>
  <c r="CH1166" i="6" l="1"/>
  <c r="CI1166" i="6" s="1"/>
  <c r="CF1167" i="6"/>
  <c r="CF1168" i="6" l="1"/>
  <c r="CH1167" i="6"/>
  <c r="CI1167" i="6" s="1"/>
  <c r="CF1169" i="6" l="1"/>
  <c r="CH1168" i="6"/>
  <c r="CI1168" i="6" s="1"/>
  <c r="CF1170" i="6" l="1"/>
  <c r="CH1169" i="6"/>
  <c r="CI1169" i="6" s="1"/>
  <c r="CH1170" i="6" l="1"/>
  <c r="CI1170" i="6" s="1"/>
  <c r="CF1171" i="6"/>
  <c r="CF1172" i="6" l="1"/>
  <c r="CH1171" i="6"/>
  <c r="CI1171" i="6" s="1"/>
  <c r="CF1173" i="6" l="1"/>
  <c r="CH1172" i="6"/>
  <c r="CI1172" i="6" s="1"/>
  <c r="CF1174" i="6" l="1"/>
  <c r="CH1173" i="6"/>
  <c r="CI1173" i="6" s="1"/>
  <c r="CH1174" i="6" l="1"/>
  <c r="CI1174" i="6" s="1"/>
  <c r="CF1175" i="6"/>
  <c r="CH1175" i="6" l="1"/>
  <c r="CI1175" i="6" s="1"/>
  <c r="CF1176" i="6"/>
  <c r="CF1177" i="6" l="1"/>
  <c r="CH1176" i="6"/>
  <c r="CI1176" i="6" s="1"/>
  <c r="CH1177" i="6" l="1"/>
  <c r="CI1177" i="6" s="1"/>
  <c r="CF1178" i="6"/>
  <c r="CH1178" i="6" l="1"/>
  <c r="CI1178" i="6" s="1"/>
  <c r="CF1179" i="6"/>
  <c r="CF1180" i="6" l="1"/>
  <c r="CH1179" i="6"/>
  <c r="CI1179" i="6" s="1"/>
  <c r="CF1181" i="6" l="1"/>
  <c r="CH1180" i="6"/>
  <c r="CI1180" i="6" s="1"/>
  <c r="CF1182" i="6" l="1"/>
  <c r="CH1181" i="6"/>
  <c r="CI1181" i="6" s="1"/>
  <c r="CH1182" i="6" l="1"/>
  <c r="CI1182" i="6" s="1"/>
  <c r="CF1183" i="6"/>
  <c r="CF1184" i="6" l="1"/>
  <c r="CH1183" i="6"/>
  <c r="CI1183" i="6" s="1"/>
  <c r="CF1185" i="6" l="1"/>
  <c r="CH1184" i="6"/>
  <c r="CI1184" i="6" s="1"/>
  <c r="CH1185" i="6" l="1"/>
  <c r="CI1185" i="6" s="1"/>
  <c r="CF1186" i="6"/>
  <c r="CH1186" i="6" l="1"/>
  <c r="CI1186" i="6" s="1"/>
  <c r="CF1187" i="6"/>
  <c r="CH1187" i="6" l="1"/>
  <c r="CI1187" i="6" s="1"/>
  <c r="CF1188" i="6"/>
  <c r="CF1189" i="6" l="1"/>
  <c r="CH1188" i="6"/>
  <c r="CI1188" i="6" s="1"/>
  <c r="CF1190" i="6" l="1"/>
  <c r="CH1189" i="6"/>
  <c r="CI1189" i="6" s="1"/>
  <c r="CH1190" i="6" l="1"/>
  <c r="CI1190" i="6" s="1"/>
  <c r="CF1191" i="6"/>
  <c r="CF1192" i="6" l="1"/>
  <c r="CH1191" i="6"/>
  <c r="CI1191" i="6" s="1"/>
  <c r="CF1193" i="6" l="1"/>
  <c r="CH1192" i="6"/>
  <c r="CI1192" i="6" s="1"/>
  <c r="CF1194" i="6" l="1"/>
  <c r="CH1193" i="6"/>
  <c r="CI1193" i="6" s="1"/>
  <c r="CH1194" i="6" l="1"/>
  <c r="CI1194" i="6" s="1"/>
  <c r="CF1195" i="6"/>
  <c r="CH1195" i="6" l="1"/>
  <c r="CI1195" i="6" s="1"/>
  <c r="CF1196" i="6"/>
  <c r="CF1197" i="6" l="1"/>
  <c r="CH1196" i="6"/>
  <c r="CI1196" i="6" s="1"/>
  <c r="CH1197" i="6" l="1"/>
  <c r="CI1197" i="6" s="1"/>
  <c r="CF1198" i="6"/>
  <c r="CH1198" i="6" l="1"/>
  <c r="CI1198" i="6" s="1"/>
  <c r="CF1199" i="6"/>
  <c r="CF1200" i="6" l="1"/>
  <c r="CH1199" i="6"/>
  <c r="CI1199" i="6" s="1"/>
  <c r="CF1201" i="6" l="1"/>
  <c r="CH1200" i="6"/>
  <c r="CI1200" i="6" s="1"/>
  <c r="CH1201" i="6" l="1"/>
  <c r="CI1201" i="6" s="1"/>
  <c r="CF1202" i="6"/>
  <c r="CH1202" i="6" l="1"/>
  <c r="CI1202" i="6" s="1"/>
  <c r="CF1203" i="6"/>
  <c r="CF1204" i="6" l="1"/>
  <c r="CH1203" i="6"/>
  <c r="CI1203" i="6" s="1"/>
  <c r="CH1204" i="6" l="1"/>
  <c r="CI1204" i="6" s="1"/>
  <c r="CF1205" i="6"/>
  <c r="CH1205" i="6" s="1"/>
  <c r="CI1205" i="6" s="1"/>
  <c r="E133" i="8" l="1" a="1"/>
  <c r="E133" i="8" s="1"/>
  <c r="E135" i="8" a="1"/>
  <c r="E135" i="8" s="1"/>
  <c r="E134" i="8" a="1"/>
  <c r="E134" i="8" s="1"/>
  <c r="E132" i="8" a="1"/>
  <c r="E132" i="8" s="1"/>
  <c r="E136" i="8" l="1"/>
  <c r="E112" i="8" s="1"/>
  <c r="CJ138" i="6" l="1"/>
  <c r="CJ146" i="6"/>
  <c r="CJ135" i="6"/>
  <c r="CJ143" i="6"/>
  <c r="CJ137" i="6"/>
  <c r="CJ139" i="6"/>
  <c r="CJ140" i="6"/>
  <c r="CJ148" i="6"/>
  <c r="CJ145" i="6"/>
  <c r="CJ142" i="6"/>
  <c r="CJ136" i="6"/>
  <c r="CJ144" i="6"/>
  <c r="CJ141" i="6"/>
  <c r="CJ147" i="6"/>
  <c r="CJ66" i="6"/>
  <c r="CJ68" i="6"/>
  <c r="CJ69" i="6"/>
  <c r="CJ65" i="6"/>
  <c r="CJ67" i="6"/>
  <c r="CJ293" i="6"/>
  <c r="CJ294" i="6"/>
  <c r="CJ295" i="6"/>
  <c r="CJ296" i="6"/>
  <c r="CJ297" i="6"/>
  <c r="CJ298" i="6"/>
  <c r="CJ299" i="6"/>
  <c r="CJ300" i="6"/>
  <c r="CJ301" i="6"/>
  <c r="CJ302" i="6"/>
  <c r="CJ303" i="6"/>
  <c r="CJ304" i="6"/>
  <c r="CJ305" i="6"/>
  <c r="CJ306" i="6"/>
  <c r="CJ307" i="6"/>
  <c r="CJ308" i="6"/>
  <c r="CJ309" i="6"/>
  <c r="CJ310" i="6"/>
  <c r="CJ311" i="6"/>
  <c r="CJ312" i="6"/>
  <c r="CJ313" i="6"/>
  <c r="CJ314" i="6"/>
  <c r="CJ315" i="6"/>
  <c r="CJ316" i="6"/>
  <c r="CJ317" i="6"/>
  <c r="CJ318" i="6"/>
  <c r="CJ319" i="6"/>
  <c r="CJ320" i="6"/>
  <c r="CJ321" i="6"/>
  <c r="CJ322" i="6"/>
  <c r="CJ323" i="6"/>
  <c r="CJ324" i="6"/>
  <c r="CJ325" i="6"/>
  <c r="CJ326" i="6"/>
  <c r="CJ327" i="6"/>
  <c r="CJ328" i="6"/>
  <c r="CJ329" i="6"/>
  <c r="CJ330" i="6"/>
  <c r="CJ331" i="6"/>
  <c r="CJ332" i="6"/>
  <c r="CJ333" i="6"/>
  <c r="CJ334" i="6"/>
  <c r="CJ335" i="6"/>
  <c r="CJ336" i="6"/>
  <c r="CJ337" i="6"/>
  <c r="CJ338" i="6"/>
  <c r="CJ339" i="6"/>
  <c r="CJ340" i="6"/>
  <c r="CJ341" i="6"/>
  <c r="CJ342" i="6"/>
  <c r="CJ343" i="6"/>
  <c r="CJ344" i="6"/>
  <c r="CJ345" i="6"/>
  <c r="CJ346" i="6"/>
  <c r="CJ347" i="6"/>
  <c r="CJ348" i="6"/>
  <c r="CJ349" i="6"/>
  <c r="CJ350" i="6"/>
  <c r="CJ351" i="6"/>
  <c r="CJ352" i="6"/>
  <c r="CJ353" i="6"/>
  <c r="CJ354" i="6"/>
  <c r="CJ355" i="6"/>
  <c r="CJ356" i="6"/>
  <c r="CJ357" i="6"/>
  <c r="CJ358" i="6"/>
  <c r="CJ359" i="6"/>
  <c r="CJ360" i="6"/>
  <c r="CJ361" i="6"/>
  <c r="CJ362" i="6"/>
  <c r="CJ363" i="6"/>
  <c r="CJ364" i="6"/>
  <c r="CJ365" i="6"/>
  <c r="CJ366" i="6"/>
  <c r="CJ367" i="6"/>
  <c r="CJ368" i="6"/>
  <c r="CJ369" i="6"/>
  <c r="CJ370" i="6"/>
  <c r="CJ371" i="6"/>
  <c r="CJ372" i="6"/>
  <c r="CJ373" i="6"/>
  <c r="CJ374" i="6"/>
  <c r="CJ375" i="6"/>
  <c r="CJ376" i="6"/>
  <c r="CJ377" i="6"/>
  <c r="CJ378" i="6"/>
  <c r="CJ379" i="6"/>
  <c r="CJ380" i="6"/>
  <c r="CJ381" i="6"/>
  <c r="CJ382" i="6"/>
  <c r="CJ383" i="6"/>
  <c r="CJ384" i="6"/>
  <c r="CJ385" i="6"/>
  <c r="CJ386" i="6"/>
  <c r="CJ387" i="6"/>
  <c r="CJ388" i="6"/>
  <c r="CJ389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6"/>
  <c r="CJ260" i="6"/>
  <c r="CJ261" i="6"/>
  <c r="CJ262" i="6"/>
  <c r="CJ263" i="6"/>
  <c r="CJ264" i="6"/>
  <c r="CJ265" i="6"/>
  <c r="CJ266" i="6"/>
  <c r="CJ267" i="6"/>
  <c r="CJ268" i="6"/>
  <c r="CJ269" i="6"/>
  <c r="CJ270" i="6"/>
  <c r="CJ271" i="6"/>
  <c r="CJ272" i="6"/>
  <c r="CJ273" i="6"/>
  <c r="CJ274" i="6"/>
  <c r="CJ275" i="6"/>
  <c r="CJ276" i="6"/>
  <c r="CJ277" i="6"/>
  <c r="CJ278" i="6"/>
  <c r="CJ279" i="6"/>
  <c r="CJ280" i="6"/>
  <c r="CJ281" i="6"/>
  <c r="CJ282" i="6"/>
  <c r="CJ283" i="6"/>
  <c r="CJ284" i="6"/>
  <c r="CJ285" i="6"/>
  <c r="CJ286" i="6"/>
  <c r="CJ287" i="6"/>
  <c r="CJ288" i="6"/>
  <c r="CJ289" i="6"/>
  <c r="CJ290" i="6"/>
  <c r="CJ291" i="6"/>
  <c r="CJ292" i="6"/>
  <c r="CK5" i="6"/>
  <c r="CK6" i="6" s="1"/>
  <c r="CK7" i="6" s="1"/>
  <c r="CK8" i="6" s="1"/>
  <c r="CK9" i="6" s="1"/>
  <c r="CK10" i="6" s="1"/>
  <c r="CK11" i="6" s="1"/>
  <c r="CK12" i="6" s="1"/>
  <c r="CK13" i="6" s="1"/>
  <c r="CK14" i="6" s="1"/>
  <c r="CK15" i="6" s="1"/>
  <c r="CK16" i="6" s="1"/>
  <c r="CK17" i="6" s="1"/>
  <c r="CK18" i="6" s="1"/>
  <c r="CK19" i="6" s="1"/>
  <c r="CK20" i="6" s="1"/>
  <c r="CK21" i="6" s="1"/>
  <c r="CK22" i="6" s="1"/>
  <c r="CK23" i="6" s="1"/>
  <c r="CK24" i="6" s="1"/>
  <c r="CK25" i="6" s="1"/>
  <c r="CK26" i="6" s="1"/>
  <c r="CK27" i="6" s="1"/>
  <c r="CK28" i="6" s="1"/>
  <c r="CK29" i="6" s="1"/>
  <c r="CK30" i="6" s="1"/>
  <c r="CK31" i="6" s="1"/>
  <c r="CK32" i="6" s="1"/>
  <c r="CK33" i="6" s="1"/>
  <c r="CK34" i="6" s="1"/>
  <c r="CK35" i="6" s="1"/>
  <c r="CK36" i="6" s="1"/>
  <c r="CK37" i="6" s="1"/>
  <c r="CK38" i="6" s="1"/>
  <c r="CK39" i="6" s="1"/>
  <c r="CK40" i="6" s="1"/>
  <c r="CK41" i="6" s="1"/>
  <c r="CK42" i="6" s="1"/>
  <c r="CK43" i="6" s="1"/>
  <c r="CK44" i="6" s="1"/>
  <c r="CK45" i="6" s="1"/>
  <c r="CK46" i="6" s="1"/>
  <c r="CK47" i="6" s="1"/>
  <c r="CK48" i="6" s="1"/>
  <c r="CK49" i="6" s="1"/>
  <c r="CK50" i="6" s="1"/>
  <c r="CK51" i="6" s="1"/>
  <c r="CK52" i="6" s="1"/>
  <c r="CK53" i="6" s="1"/>
  <c r="CK54" i="6" s="1"/>
  <c r="CK55" i="6" s="1"/>
  <c r="CK56" i="6" s="1"/>
  <c r="CK57" i="6" s="1"/>
  <c r="CK58" i="6" s="1"/>
  <c r="CK59" i="6" s="1"/>
  <c r="CK60" i="6" s="1"/>
  <c r="CK61" i="6" s="1"/>
  <c r="CK62" i="6" s="1"/>
  <c r="CK63" i="6" s="1"/>
  <c r="CK64" i="6" s="1"/>
  <c r="CJ660" i="6"/>
  <c r="CJ661" i="6"/>
  <c r="CJ662" i="6"/>
  <c r="CJ663" i="6"/>
  <c r="CJ664" i="6"/>
  <c r="CJ665" i="6"/>
  <c r="CJ666" i="6"/>
  <c r="CJ667" i="6"/>
  <c r="CJ668" i="6"/>
  <c r="CJ669" i="6"/>
  <c r="CJ670" i="6"/>
  <c r="CJ671" i="6"/>
  <c r="CJ672" i="6"/>
  <c r="CJ673" i="6"/>
  <c r="CJ674" i="6"/>
  <c r="CJ675" i="6"/>
  <c r="CJ676" i="6"/>
  <c r="CJ677" i="6"/>
  <c r="CJ678" i="6"/>
  <c r="CJ679" i="6"/>
  <c r="CJ680" i="6"/>
  <c r="CJ681" i="6"/>
  <c r="CJ682" i="6"/>
  <c r="CJ683" i="6"/>
  <c r="CJ684" i="6"/>
  <c r="CJ685" i="6"/>
  <c r="CJ686" i="6"/>
  <c r="CJ687" i="6"/>
  <c r="CJ688" i="6"/>
  <c r="CJ689" i="6"/>
  <c r="CJ690" i="6"/>
  <c r="CJ691" i="6"/>
  <c r="CJ692" i="6"/>
  <c r="CJ693" i="6"/>
  <c r="CJ694" i="6"/>
  <c r="CJ695" i="6"/>
  <c r="CJ696" i="6"/>
  <c r="CJ697" i="6"/>
  <c r="CJ698" i="6"/>
  <c r="CJ699" i="6"/>
  <c r="CJ700" i="6"/>
  <c r="CJ701" i="6"/>
  <c r="CJ702" i="6"/>
  <c r="CJ703" i="6"/>
  <c r="CJ704" i="6"/>
  <c r="CJ705" i="6"/>
  <c r="CJ706" i="6"/>
  <c r="CJ707" i="6"/>
  <c r="CJ708" i="6"/>
  <c r="CJ709" i="6"/>
  <c r="CJ710" i="6"/>
  <c r="CJ711" i="6"/>
  <c r="CJ712" i="6"/>
  <c r="CJ713" i="6"/>
  <c r="CJ714" i="6"/>
  <c r="CJ715" i="6"/>
  <c r="CJ716" i="6"/>
  <c r="CJ717" i="6"/>
  <c r="CJ718" i="6"/>
  <c r="CJ719" i="6"/>
  <c r="CJ720" i="6"/>
  <c r="CJ721" i="6"/>
  <c r="CJ722" i="6"/>
  <c r="CJ723" i="6"/>
  <c r="CJ724" i="6"/>
  <c r="CJ725" i="6"/>
  <c r="CJ726" i="6"/>
  <c r="CJ727" i="6"/>
  <c r="CJ728" i="6"/>
  <c r="CJ729" i="6"/>
  <c r="CJ730" i="6"/>
  <c r="CJ731" i="6"/>
  <c r="CJ732" i="6"/>
  <c r="CJ733" i="6"/>
  <c r="CJ734" i="6"/>
  <c r="CJ735" i="6"/>
  <c r="CJ736" i="6"/>
  <c r="CJ737" i="6"/>
  <c r="CJ738" i="6"/>
  <c r="CJ739" i="6"/>
  <c r="CJ740" i="6"/>
  <c r="CJ741" i="6"/>
  <c r="CJ742" i="6"/>
  <c r="CJ743" i="6"/>
  <c r="CJ744" i="6"/>
  <c r="CJ745" i="6"/>
  <c r="CJ746" i="6"/>
  <c r="CJ747" i="6"/>
  <c r="CJ748" i="6"/>
  <c r="CJ749" i="6"/>
  <c r="CJ750" i="6"/>
  <c r="CJ751" i="6"/>
  <c r="CJ752" i="6"/>
  <c r="CJ753" i="6"/>
  <c r="CJ754" i="6"/>
  <c r="CJ755" i="6"/>
  <c r="CJ756" i="6"/>
  <c r="CJ757" i="6"/>
  <c r="CJ758" i="6"/>
  <c r="CJ759" i="6"/>
  <c r="CJ760" i="6"/>
  <c r="CJ761" i="6"/>
  <c r="CJ762" i="6"/>
  <c r="CJ763" i="6"/>
  <c r="CJ764" i="6"/>
  <c r="CJ765" i="6"/>
  <c r="CJ766" i="6"/>
  <c r="CJ767" i="6"/>
  <c r="CJ768" i="6"/>
  <c r="CJ769" i="6"/>
  <c r="CJ770" i="6"/>
  <c r="CJ771" i="6"/>
  <c r="CJ772" i="6"/>
  <c r="CJ773" i="6"/>
  <c r="CJ774" i="6"/>
  <c r="CJ775" i="6"/>
  <c r="CJ776" i="6"/>
  <c r="CJ777" i="6"/>
  <c r="CJ778" i="6"/>
  <c r="CJ779" i="6"/>
  <c r="CJ780" i="6"/>
  <c r="CJ781" i="6"/>
  <c r="CJ782" i="6"/>
  <c r="CJ783" i="6"/>
  <c r="CJ784" i="6"/>
  <c r="CJ785" i="6"/>
  <c r="CJ786" i="6"/>
  <c r="CJ787" i="6"/>
  <c r="CJ788" i="6"/>
  <c r="CJ789" i="6"/>
  <c r="CJ790" i="6"/>
  <c r="CJ791" i="6"/>
  <c r="CJ792" i="6"/>
  <c r="CJ793" i="6"/>
  <c r="CJ794" i="6"/>
  <c r="CJ795" i="6"/>
  <c r="CJ796" i="6"/>
  <c r="CJ797" i="6"/>
  <c r="CJ798" i="6"/>
  <c r="CJ799" i="6"/>
  <c r="CJ800" i="6"/>
  <c r="CJ801" i="6"/>
  <c r="CJ802" i="6"/>
  <c r="CJ803" i="6"/>
  <c r="CJ804" i="6"/>
  <c r="CJ805" i="6"/>
  <c r="CJ806" i="6"/>
  <c r="CJ807" i="6"/>
  <c r="CJ808" i="6"/>
  <c r="CJ809" i="6"/>
  <c r="CJ810" i="6"/>
  <c r="CJ811" i="6"/>
  <c r="CJ812" i="6"/>
  <c r="CJ813" i="6"/>
  <c r="CJ814" i="6"/>
  <c r="CJ815" i="6"/>
  <c r="CJ816" i="6"/>
  <c r="CJ817" i="6"/>
  <c r="CJ818" i="6"/>
  <c r="CJ819" i="6"/>
  <c r="CJ820" i="6"/>
  <c r="CJ821" i="6"/>
  <c r="CJ822" i="6"/>
  <c r="CJ823" i="6"/>
  <c r="CJ824" i="6"/>
  <c r="CJ825" i="6"/>
  <c r="CJ826" i="6"/>
  <c r="CJ827" i="6"/>
  <c r="CJ828" i="6"/>
  <c r="CJ829" i="6"/>
  <c r="CJ830" i="6"/>
  <c r="CJ831" i="6"/>
  <c r="CJ832" i="6"/>
  <c r="CJ833" i="6"/>
  <c r="CJ834" i="6"/>
  <c r="CJ835" i="6"/>
  <c r="CJ836" i="6"/>
  <c r="CJ837" i="6"/>
  <c r="CJ838" i="6"/>
  <c r="CJ839" i="6"/>
  <c r="CJ840" i="6"/>
  <c r="CJ841" i="6"/>
  <c r="CJ842" i="6"/>
  <c r="CJ843" i="6"/>
  <c r="CJ844" i="6"/>
  <c r="CJ845" i="6"/>
  <c r="CJ846" i="6"/>
  <c r="CJ847" i="6"/>
  <c r="CJ848" i="6"/>
  <c r="CJ849" i="6"/>
  <c r="CJ850" i="6"/>
  <c r="CJ851" i="6"/>
  <c r="CJ852" i="6"/>
  <c r="CJ853" i="6"/>
  <c r="CJ854" i="6"/>
  <c r="CJ855" i="6"/>
  <c r="CJ856" i="6"/>
  <c r="CJ857" i="6"/>
  <c r="CJ858" i="6"/>
  <c r="CJ859" i="6"/>
  <c r="CJ860" i="6"/>
  <c r="CJ861" i="6"/>
  <c r="CJ862" i="6"/>
  <c r="CJ863" i="6"/>
  <c r="CJ864" i="6"/>
  <c r="CJ865" i="6"/>
  <c r="CJ866" i="6"/>
  <c r="CJ867" i="6"/>
  <c r="CJ868" i="6"/>
  <c r="CJ869" i="6"/>
  <c r="CJ870" i="6"/>
  <c r="CJ871" i="6"/>
  <c r="CJ872" i="6"/>
  <c r="CJ873" i="6"/>
  <c r="CJ874" i="6"/>
  <c r="CJ875" i="6"/>
  <c r="CJ876" i="6"/>
  <c r="CJ877" i="6"/>
  <c r="CJ878" i="6"/>
  <c r="CJ879" i="6"/>
  <c r="CJ880" i="6"/>
  <c r="CJ881" i="6"/>
  <c r="CJ882" i="6"/>
  <c r="CJ883" i="6"/>
  <c r="CJ884" i="6"/>
  <c r="CJ885" i="6"/>
  <c r="CJ886" i="6"/>
  <c r="CJ887" i="6"/>
  <c r="CJ888" i="6"/>
  <c r="CJ889" i="6"/>
  <c r="CJ890" i="6"/>
  <c r="CJ891" i="6"/>
  <c r="CJ892" i="6"/>
  <c r="CJ893" i="6"/>
  <c r="CJ894" i="6"/>
  <c r="CJ895" i="6"/>
  <c r="CJ896" i="6"/>
  <c r="CJ897" i="6"/>
  <c r="CJ898" i="6"/>
  <c r="CJ899" i="6"/>
  <c r="CJ900" i="6"/>
  <c r="CJ901" i="6"/>
  <c r="CJ902" i="6"/>
  <c r="CJ903" i="6"/>
  <c r="CJ904" i="6"/>
  <c r="CJ905" i="6"/>
  <c r="CJ906" i="6"/>
  <c r="CJ907" i="6"/>
  <c r="CJ908" i="6"/>
  <c r="CJ909" i="6"/>
  <c r="CJ910" i="6"/>
  <c r="CJ911" i="6"/>
  <c r="CJ912" i="6"/>
  <c r="CJ913" i="6"/>
  <c r="CJ914" i="6"/>
  <c r="CJ915" i="6"/>
  <c r="CJ916" i="6"/>
  <c r="CJ917" i="6"/>
  <c r="CJ918" i="6"/>
  <c r="CJ919" i="6"/>
  <c r="CJ920" i="6"/>
  <c r="CJ921" i="6"/>
  <c r="CJ922" i="6"/>
  <c r="CJ923" i="6"/>
  <c r="CJ924" i="6"/>
  <c r="CJ925" i="6"/>
  <c r="CJ926" i="6"/>
  <c r="CJ927" i="6"/>
  <c r="CJ928" i="6"/>
  <c r="CJ929" i="6"/>
  <c r="CJ930" i="6"/>
  <c r="CJ931" i="6"/>
  <c r="CJ932" i="6"/>
  <c r="CJ933" i="6"/>
  <c r="CJ934" i="6"/>
  <c r="CJ935" i="6"/>
  <c r="CJ936" i="6"/>
  <c r="CJ937" i="6"/>
  <c r="CJ938" i="6"/>
  <c r="CJ939" i="6"/>
  <c r="CJ940" i="6"/>
  <c r="CJ941" i="6"/>
  <c r="CJ942" i="6"/>
  <c r="CJ943" i="6"/>
  <c r="CJ944" i="6"/>
  <c r="CJ945" i="6"/>
  <c r="CJ946" i="6"/>
  <c r="CJ947" i="6"/>
  <c r="CJ948" i="6"/>
  <c r="CJ949" i="6"/>
  <c r="CJ950" i="6"/>
  <c r="CJ951" i="6"/>
  <c r="CJ952" i="6"/>
  <c r="CJ953" i="6"/>
  <c r="CJ954" i="6"/>
  <c r="CJ955" i="6"/>
  <c r="CJ956" i="6"/>
  <c r="CJ957" i="6"/>
  <c r="CJ958" i="6"/>
  <c r="CJ959" i="6"/>
  <c r="CJ960" i="6"/>
  <c r="CJ961" i="6"/>
  <c r="CJ962" i="6"/>
  <c r="CJ963" i="6"/>
  <c r="CJ964" i="6"/>
  <c r="CJ965" i="6"/>
  <c r="CJ966" i="6"/>
  <c r="CJ967" i="6"/>
  <c r="CJ968" i="6"/>
  <c r="CJ969" i="6"/>
  <c r="CJ970" i="6"/>
  <c r="CJ971" i="6"/>
  <c r="CJ972" i="6"/>
  <c r="CJ973" i="6"/>
  <c r="CJ974" i="6"/>
  <c r="CJ975" i="6"/>
  <c r="CJ976" i="6"/>
  <c r="CJ977" i="6"/>
  <c r="CJ978" i="6"/>
  <c r="CJ979" i="6"/>
  <c r="CJ980" i="6"/>
  <c r="CJ981" i="6"/>
  <c r="CJ982" i="6"/>
  <c r="CJ983" i="6"/>
  <c r="CJ984" i="6"/>
  <c r="CJ985" i="6"/>
  <c r="CJ986" i="6"/>
  <c r="CJ987" i="6"/>
  <c r="CJ988" i="6"/>
  <c r="CJ989" i="6"/>
  <c r="CJ990" i="6"/>
  <c r="CJ991" i="6"/>
  <c r="CJ992" i="6"/>
  <c r="CJ993" i="6"/>
  <c r="CJ994" i="6"/>
  <c r="CJ995" i="6"/>
  <c r="CJ996" i="6"/>
  <c r="CJ997" i="6"/>
  <c r="CJ998" i="6"/>
  <c r="CJ999" i="6"/>
  <c r="CJ1000" i="6"/>
  <c r="CJ1001" i="6"/>
  <c r="CJ1002" i="6"/>
  <c r="CJ1003" i="6"/>
  <c r="CJ1004" i="6"/>
  <c r="CJ1005" i="6"/>
  <c r="CJ1006" i="6"/>
  <c r="CJ1007" i="6"/>
  <c r="CJ1008" i="6"/>
  <c r="CJ1009" i="6"/>
  <c r="CJ1010" i="6"/>
  <c r="CJ1011" i="6"/>
  <c r="CJ1012" i="6"/>
  <c r="CJ1013" i="6"/>
  <c r="CJ1014" i="6"/>
  <c r="CJ1015" i="6"/>
  <c r="CJ1016" i="6"/>
  <c r="CJ1017" i="6"/>
  <c r="CJ1018" i="6"/>
  <c r="CJ1019" i="6"/>
  <c r="CJ1020" i="6"/>
  <c r="CJ1021" i="6"/>
  <c r="CJ1022" i="6"/>
  <c r="CJ1023" i="6"/>
  <c r="CJ1024" i="6"/>
  <c r="CJ1025" i="6"/>
  <c r="CJ1026" i="6"/>
  <c r="CJ1027" i="6"/>
  <c r="CJ1028" i="6"/>
  <c r="CJ1029" i="6"/>
  <c r="CJ1030" i="6"/>
  <c r="CJ1031" i="6"/>
  <c r="CJ1032" i="6"/>
  <c r="CJ1033" i="6"/>
  <c r="CJ1034" i="6"/>
  <c r="CJ1035" i="6"/>
  <c r="CJ1036" i="6"/>
  <c r="CJ1037" i="6"/>
  <c r="CJ1038" i="6"/>
  <c r="CJ1039" i="6"/>
  <c r="CJ1040" i="6"/>
  <c r="CJ1041" i="6"/>
  <c r="CJ1042" i="6"/>
  <c r="CJ1043" i="6"/>
  <c r="CJ1044" i="6"/>
  <c r="CJ1045" i="6"/>
  <c r="CJ1046" i="6"/>
  <c r="CJ1047" i="6"/>
  <c r="CJ1048" i="6"/>
  <c r="CJ1049" i="6"/>
  <c r="CJ1050" i="6"/>
  <c r="CJ1051" i="6"/>
  <c r="CJ1052" i="6"/>
  <c r="CJ1053" i="6"/>
  <c r="CJ1054" i="6"/>
  <c r="CJ1055" i="6"/>
  <c r="CJ1056" i="6"/>
  <c r="CJ1057" i="6"/>
  <c r="CJ1058" i="6"/>
  <c r="CJ1059" i="6"/>
  <c r="CJ1060" i="6"/>
  <c r="CJ1061" i="6"/>
  <c r="CJ1062" i="6"/>
  <c r="CJ1063" i="6"/>
  <c r="CJ1064" i="6"/>
  <c r="CJ1065" i="6"/>
  <c r="CJ1066" i="6"/>
  <c r="CJ1067" i="6"/>
  <c r="CJ1068" i="6"/>
  <c r="CJ1069" i="6"/>
  <c r="CJ1070" i="6"/>
  <c r="CJ1071" i="6"/>
  <c r="CJ1072" i="6"/>
  <c r="CJ1073" i="6"/>
  <c r="CJ1074" i="6"/>
  <c r="CJ1075" i="6"/>
  <c r="CJ1076" i="6"/>
  <c r="CJ1077" i="6"/>
  <c r="CJ1078" i="6"/>
  <c r="CJ1079" i="6"/>
  <c r="CJ1080" i="6"/>
  <c r="CJ1081" i="6"/>
  <c r="CJ1082" i="6"/>
  <c r="CJ1083" i="6"/>
  <c r="CJ1084" i="6"/>
  <c r="CJ1085" i="6"/>
  <c r="CJ1086" i="6"/>
  <c r="CJ1087" i="6"/>
  <c r="CJ1088" i="6"/>
  <c r="CJ1089" i="6"/>
  <c r="CJ1090" i="6"/>
  <c r="CJ1091" i="6"/>
  <c r="CJ1092" i="6"/>
  <c r="CJ1093" i="6"/>
  <c r="CJ1094" i="6"/>
  <c r="CJ1095" i="6"/>
  <c r="CJ1096" i="6"/>
  <c r="CJ1097" i="6"/>
  <c r="CJ1098" i="6"/>
  <c r="CJ1099" i="6"/>
  <c r="CJ1100" i="6"/>
  <c r="CJ1101" i="6"/>
  <c r="CJ1102" i="6"/>
  <c r="CJ1103" i="6"/>
  <c r="CJ1104" i="6"/>
  <c r="CJ1105" i="6"/>
  <c r="CJ1106" i="6"/>
  <c r="CJ1107" i="6"/>
  <c r="CJ1108" i="6"/>
  <c r="CJ1109" i="6"/>
  <c r="CJ1110" i="6"/>
  <c r="CJ1111" i="6"/>
  <c r="CJ1112" i="6"/>
  <c r="CJ1113" i="6"/>
  <c r="CJ1114" i="6"/>
  <c r="CJ1115" i="6"/>
  <c r="CJ1116" i="6"/>
  <c r="CJ1117" i="6"/>
  <c r="CJ1118" i="6"/>
  <c r="CJ1119" i="6"/>
  <c r="CJ1120" i="6"/>
  <c r="CJ1121" i="6"/>
  <c r="CJ1122" i="6"/>
  <c r="CJ1123" i="6"/>
  <c r="CJ1124" i="6"/>
  <c r="CJ1125" i="6"/>
  <c r="CJ1126" i="6"/>
  <c r="CJ1127" i="6"/>
  <c r="CJ1128" i="6"/>
  <c r="CJ1129" i="6"/>
  <c r="CJ1130" i="6"/>
  <c r="CJ1131" i="6"/>
  <c r="CJ1132" i="6"/>
  <c r="CJ1133" i="6"/>
  <c r="CJ1134" i="6"/>
  <c r="CJ1135" i="6"/>
  <c r="CJ1136" i="6"/>
  <c r="CJ1137" i="6"/>
  <c r="CJ1138" i="6"/>
  <c r="CJ1139" i="6"/>
  <c r="CJ1140" i="6"/>
  <c r="CJ1141" i="6"/>
  <c r="CJ1142" i="6"/>
  <c r="CJ1143" i="6"/>
  <c r="CJ1144" i="6"/>
  <c r="CJ1145" i="6"/>
  <c r="CJ1146" i="6"/>
  <c r="CJ1147" i="6"/>
  <c r="CJ1148" i="6"/>
  <c r="CJ1149" i="6"/>
  <c r="CJ1150" i="6"/>
  <c r="CJ1151" i="6"/>
  <c r="CJ1152" i="6"/>
  <c r="CJ1153" i="6"/>
  <c r="CJ1154" i="6"/>
  <c r="CJ1155" i="6"/>
  <c r="CJ1156" i="6"/>
  <c r="CJ1157" i="6"/>
  <c r="CJ1158" i="6"/>
  <c r="CJ1159" i="6"/>
  <c r="CJ1160" i="6"/>
  <c r="CJ1161" i="6"/>
  <c r="CJ1162" i="6"/>
  <c r="CJ1163" i="6"/>
  <c r="CJ1164" i="6"/>
  <c r="CJ1165" i="6"/>
  <c r="CJ1166" i="6"/>
  <c r="CJ1167" i="6"/>
  <c r="CJ1168" i="6"/>
  <c r="CJ1169" i="6"/>
  <c r="CJ1170" i="6"/>
  <c r="CJ1171" i="6"/>
  <c r="CJ1172" i="6"/>
  <c r="CJ1173" i="6"/>
  <c r="CJ1174" i="6"/>
  <c r="CJ1175" i="6"/>
  <c r="CJ1176" i="6"/>
  <c r="CJ1177" i="6"/>
  <c r="CJ1178" i="6"/>
  <c r="CJ1179" i="6"/>
  <c r="CJ1180" i="6"/>
  <c r="CJ1181" i="6"/>
  <c r="CJ1182" i="6"/>
  <c r="CJ1183" i="6"/>
  <c r="CJ1184" i="6"/>
  <c r="CJ1185" i="6"/>
  <c r="CJ1186" i="6"/>
  <c r="CJ1187" i="6"/>
  <c r="CJ1188" i="6"/>
  <c r="CJ1189" i="6"/>
  <c r="CJ1190" i="6"/>
  <c r="CJ1191" i="6"/>
  <c r="CJ1192" i="6"/>
  <c r="CJ1193" i="6"/>
  <c r="CJ1194" i="6"/>
  <c r="CJ1195" i="6"/>
  <c r="CJ1196" i="6"/>
  <c r="CJ1197" i="6"/>
  <c r="CJ1198" i="6"/>
  <c r="CJ1199" i="6"/>
  <c r="CJ1200" i="6"/>
  <c r="CJ1201" i="6"/>
  <c r="CJ1202" i="6"/>
  <c r="CJ1203" i="6"/>
  <c r="CJ1204" i="6"/>
  <c r="CJ1205" i="6"/>
  <c r="CJ77" i="6"/>
  <c r="CJ75" i="6"/>
  <c r="CJ86" i="6"/>
  <c r="CJ121" i="6"/>
  <c r="CJ90" i="6"/>
  <c r="CJ70" i="6"/>
  <c r="CJ79" i="6"/>
  <c r="CJ124" i="6"/>
  <c r="CJ118" i="6"/>
  <c r="CJ102" i="6"/>
  <c r="CJ125" i="6"/>
  <c r="CJ89" i="6"/>
  <c r="CJ88" i="6"/>
  <c r="CJ95" i="6"/>
  <c r="CJ117" i="6"/>
  <c r="CJ82" i="6"/>
  <c r="CJ93" i="6"/>
  <c r="CJ106" i="6"/>
  <c r="CJ84" i="6"/>
  <c r="CJ87" i="6"/>
  <c r="CJ91" i="6"/>
  <c r="CJ105" i="6"/>
  <c r="CJ127" i="6"/>
  <c r="CJ81" i="6"/>
  <c r="CJ108" i="6"/>
  <c r="CJ92" i="6"/>
  <c r="CJ94" i="6"/>
  <c r="CJ129" i="6"/>
  <c r="CJ115" i="6"/>
  <c r="CJ128" i="6"/>
  <c r="CJ126" i="6"/>
  <c r="CJ130" i="6"/>
  <c r="CJ80" i="6"/>
  <c r="CJ110" i="6"/>
  <c r="CJ96" i="6"/>
  <c r="CJ98" i="6"/>
  <c r="CJ131" i="6"/>
  <c r="CJ122" i="6"/>
  <c r="CJ132" i="6"/>
  <c r="CJ134" i="6"/>
  <c r="CJ120" i="6"/>
  <c r="CJ74" i="6"/>
  <c r="CJ112" i="6"/>
  <c r="CJ100" i="6"/>
  <c r="CJ104" i="6"/>
  <c r="CJ133" i="6"/>
  <c r="CJ71" i="6"/>
  <c r="CJ113" i="6"/>
  <c r="CJ109" i="6"/>
  <c r="CJ72" i="6"/>
  <c r="CJ114" i="6"/>
  <c r="CJ103" i="6"/>
  <c r="CJ107" i="6"/>
  <c r="CJ111" i="6"/>
  <c r="CJ78" i="6"/>
  <c r="CJ83" i="6"/>
  <c r="CJ123" i="6"/>
  <c r="CJ76" i="6"/>
  <c r="CJ116" i="6"/>
  <c r="CJ73" i="6"/>
  <c r="CJ101" i="6"/>
  <c r="CJ119" i="6"/>
  <c r="CJ85" i="6"/>
  <c r="CJ99" i="6"/>
  <c r="CJ97" i="6"/>
  <c r="CL6" i="6" l="1"/>
  <c r="CL7" i="6" s="1"/>
  <c r="CK65" i="6"/>
  <c r="CK66" i="6" s="1"/>
  <c r="CK67" i="6" s="1"/>
  <c r="CK68" i="6" s="1"/>
  <c r="CK69" i="6" s="1"/>
  <c r="CK70" i="6" s="1"/>
  <c r="CK71" i="6" s="1"/>
  <c r="CK72" i="6" s="1"/>
  <c r="CK73" i="6" s="1"/>
  <c r="CK74" i="6" s="1"/>
  <c r="CK75" i="6" s="1"/>
  <c r="CK76" i="6" s="1"/>
  <c r="CK77" i="6" s="1"/>
  <c r="CK78" i="6" s="1"/>
  <c r="CK79" i="6" s="1"/>
  <c r="CK80" i="6" s="1"/>
  <c r="CK81" i="6" s="1"/>
  <c r="CK82" i="6" s="1"/>
  <c r="CK83" i="6" s="1"/>
  <c r="CK84" i="6" s="1"/>
  <c r="CK85" i="6" s="1"/>
  <c r="CK86" i="6" s="1"/>
  <c r="CK87" i="6" s="1"/>
  <c r="CK88" i="6" s="1"/>
  <c r="CK89" i="6" s="1"/>
  <c r="CK90" i="6" s="1"/>
  <c r="CK91" i="6" s="1"/>
  <c r="CK92" i="6" s="1"/>
  <c r="CK93" i="6" s="1"/>
  <c r="CK94" i="6" s="1"/>
  <c r="CK95" i="6" s="1"/>
  <c r="CK96" i="6" s="1"/>
  <c r="CK97" i="6" s="1"/>
  <c r="CK98" i="6" s="1"/>
  <c r="CK99" i="6" s="1"/>
  <c r="CK100" i="6" s="1"/>
  <c r="CK101" i="6" s="1"/>
  <c r="CK102" i="6" s="1"/>
  <c r="CK103" i="6" s="1"/>
  <c r="CK104" i="6" s="1"/>
  <c r="CK105" i="6" s="1"/>
  <c r="CK106" i="6" s="1"/>
  <c r="CK107" i="6" s="1"/>
  <c r="CK108" i="6" s="1"/>
  <c r="CK109" i="6" s="1"/>
  <c r="CK110" i="6" s="1"/>
  <c r="CK111" i="6" s="1"/>
  <c r="CK112" i="6" s="1"/>
  <c r="CK113" i="6" s="1"/>
  <c r="CK114" i="6" s="1"/>
  <c r="CK115" i="6" s="1"/>
  <c r="CK116" i="6" s="1"/>
  <c r="CK117" i="6" s="1"/>
  <c r="CK118" i="6" s="1"/>
  <c r="CK119" i="6" s="1"/>
  <c r="CK120" i="6" s="1"/>
  <c r="CK121" i="6" s="1"/>
  <c r="CK122" i="6" s="1"/>
  <c r="CK123" i="6" s="1"/>
  <c r="CK124" i="6" s="1"/>
  <c r="CK125" i="6" s="1"/>
  <c r="CK126" i="6" s="1"/>
  <c r="CK127" i="6" s="1"/>
  <c r="CK128" i="6" s="1"/>
  <c r="CK129" i="6" s="1"/>
  <c r="CK130" i="6" s="1"/>
  <c r="CK131" i="6" s="1"/>
  <c r="CK132" i="6" s="1"/>
  <c r="CK133" i="6" s="1"/>
  <c r="CK134" i="6" s="1"/>
  <c r="CK135" i="6" s="1"/>
  <c r="CK136" i="6" s="1"/>
  <c r="CK137" i="6" s="1"/>
  <c r="CK138" i="6" s="1"/>
  <c r="CK139" i="6" s="1"/>
  <c r="CK140" i="6" s="1"/>
  <c r="CK141" i="6" s="1"/>
  <c r="CK142" i="6" s="1"/>
  <c r="CK143" i="6" s="1"/>
  <c r="CK144" i="6" s="1"/>
  <c r="CK145" i="6" s="1"/>
  <c r="CK146" i="6" s="1"/>
  <c r="CK147" i="6" s="1"/>
  <c r="CK148" i="6" s="1"/>
  <c r="CK149" i="6" s="1"/>
  <c r="CK150" i="6" s="1"/>
  <c r="CK151" i="6" s="1"/>
  <c r="CK152" i="6" s="1"/>
  <c r="CK153" i="6" s="1"/>
  <c r="CK154" i="6" s="1"/>
  <c r="CK155" i="6" s="1"/>
  <c r="CK156" i="6" s="1"/>
  <c r="CK157" i="6" s="1"/>
  <c r="CK158" i="6" s="1"/>
  <c r="CK159" i="6" s="1"/>
  <c r="CK160" i="6" s="1"/>
  <c r="CK161" i="6" s="1"/>
  <c r="CK162" i="6" s="1"/>
  <c r="CK163" i="6" s="1"/>
  <c r="CK164" i="6" s="1"/>
  <c r="CK165" i="6" s="1"/>
  <c r="CK166" i="6" s="1"/>
  <c r="CK167" i="6" s="1"/>
  <c r="CK168" i="6" s="1"/>
  <c r="CK169" i="6" s="1"/>
  <c r="CK170" i="6" s="1"/>
  <c r="CK171" i="6" s="1"/>
  <c r="CK172" i="6" s="1"/>
  <c r="CK173" i="6" s="1"/>
  <c r="CK174" i="6" s="1"/>
  <c r="CK175" i="6" s="1"/>
  <c r="CK176" i="6" s="1"/>
  <c r="CK177" i="6" s="1"/>
  <c r="CK178" i="6" s="1"/>
  <c r="CK179" i="6" s="1"/>
  <c r="CK180" i="6" s="1"/>
  <c r="CK181" i="6" s="1"/>
  <c r="CK182" i="6" s="1"/>
  <c r="CK183" i="6" s="1"/>
  <c r="CK184" i="6" s="1"/>
  <c r="CK185" i="6" s="1"/>
  <c r="CK186" i="6" s="1"/>
  <c r="CK187" i="6" s="1"/>
  <c r="CK188" i="6" s="1"/>
  <c r="CK189" i="6" s="1"/>
  <c r="CK190" i="6" s="1"/>
  <c r="CK191" i="6" s="1"/>
  <c r="CK192" i="6" s="1"/>
  <c r="CK193" i="6" s="1"/>
  <c r="CK194" i="6" s="1"/>
  <c r="CK195" i="6" s="1"/>
  <c r="CK196" i="6" s="1"/>
  <c r="CK197" i="6" s="1"/>
  <c r="CK198" i="6" s="1"/>
  <c r="CK199" i="6" s="1"/>
  <c r="CK200" i="6" s="1"/>
  <c r="CK201" i="6" s="1"/>
  <c r="CK202" i="6" s="1"/>
  <c r="CK203" i="6" s="1"/>
  <c r="CK204" i="6" s="1"/>
  <c r="CK205" i="6" s="1"/>
  <c r="CK206" i="6" s="1"/>
  <c r="CK207" i="6" s="1"/>
  <c r="CK208" i="6" s="1"/>
  <c r="CK209" i="6" s="1"/>
  <c r="CK210" i="6" s="1"/>
  <c r="CK211" i="6" s="1"/>
  <c r="CK212" i="6" s="1"/>
  <c r="CK213" i="6" s="1"/>
  <c r="CK214" i="6" s="1"/>
  <c r="CK215" i="6" s="1"/>
  <c r="CK216" i="6" s="1"/>
  <c r="CK217" i="6" s="1"/>
  <c r="CK218" i="6" s="1"/>
  <c r="CK219" i="6" s="1"/>
  <c r="CK220" i="6" s="1"/>
  <c r="CK221" i="6" s="1"/>
  <c r="CK222" i="6" s="1"/>
  <c r="CK223" i="6" s="1"/>
  <c r="CK224" i="6" s="1"/>
  <c r="CK225" i="6" s="1"/>
  <c r="CK226" i="6" s="1"/>
  <c r="CK227" i="6" s="1"/>
  <c r="CK228" i="6" s="1"/>
  <c r="CK229" i="6" s="1"/>
  <c r="CK230" i="6" s="1"/>
  <c r="CK231" i="6" s="1"/>
  <c r="CK232" i="6" s="1"/>
  <c r="CK233" i="6" s="1"/>
  <c r="CK234" i="6" s="1"/>
  <c r="CK235" i="6" s="1"/>
  <c r="CK236" i="6" s="1"/>
  <c r="CK237" i="6" s="1"/>
  <c r="CK238" i="6" s="1"/>
  <c r="CK239" i="6" s="1"/>
  <c r="CK240" i="6" s="1"/>
  <c r="CK241" i="6" s="1"/>
  <c r="CK242" i="6" s="1"/>
  <c r="CK243" i="6" s="1"/>
  <c r="CK244" i="6" s="1"/>
  <c r="CK245" i="6" s="1"/>
  <c r="CK246" i="6" s="1"/>
  <c r="CK247" i="6" s="1"/>
  <c r="CK248" i="6" s="1"/>
  <c r="CK249" i="6" s="1"/>
  <c r="CK250" i="6" s="1"/>
  <c r="CK251" i="6" s="1"/>
  <c r="CK252" i="6" s="1"/>
  <c r="CK253" i="6" s="1"/>
  <c r="CK254" i="6" s="1"/>
  <c r="CK255" i="6" s="1"/>
  <c r="CK256" i="6" s="1"/>
  <c r="CK257" i="6" s="1"/>
  <c r="CK258" i="6" s="1"/>
  <c r="CK259" i="6" s="1"/>
  <c r="CK260" i="6" s="1"/>
  <c r="CK261" i="6" s="1"/>
  <c r="CK262" i="6" s="1"/>
  <c r="CK263" i="6" s="1"/>
  <c r="CK264" i="6" s="1"/>
  <c r="CK265" i="6" s="1"/>
  <c r="CK266" i="6" s="1"/>
  <c r="CK267" i="6" s="1"/>
  <c r="CK268" i="6" s="1"/>
  <c r="CK269" i="6" s="1"/>
  <c r="CK270" i="6" s="1"/>
  <c r="CK271" i="6" s="1"/>
  <c r="CK272" i="6" s="1"/>
  <c r="CK273" i="6" s="1"/>
  <c r="CK274" i="6" s="1"/>
  <c r="CK275" i="6" s="1"/>
  <c r="CK276" i="6" s="1"/>
  <c r="CK277" i="6" s="1"/>
  <c r="CK278" i="6" s="1"/>
  <c r="CK279" i="6" s="1"/>
  <c r="CK280" i="6" s="1"/>
  <c r="CK281" i="6" s="1"/>
  <c r="CK282" i="6" s="1"/>
  <c r="CK283" i="6" s="1"/>
  <c r="CK284" i="6" s="1"/>
  <c r="CK285" i="6" s="1"/>
  <c r="CK286" i="6" s="1"/>
  <c r="CK287" i="6" s="1"/>
  <c r="CK288" i="6" s="1"/>
  <c r="CK289" i="6" s="1"/>
  <c r="CK290" i="6" s="1"/>
  <c r="CK291" i="6" s="1"/>
  <c r="CK292" i="6" s="1"/>
  <c r="CK293" i="6" s="1"/>
  <c r="CK294" i="6" s="1"/>
  <c r="CK295" i="6" s="1"/>
  <c r="CK296" i="6" s="1"/>
  <c r="CK297" i="6" s="1"/>
  <c r="CK298" i="6" s="1"/>
  <c r="CK299" i="6" s="1"/>
  <c r="CK300" i="6" s="1"/>
  <c r="CK301" i="6" s="1"/>
  <c r="CK302" i="6" s="1"/>
  <c r="CK303" i="6" s="1"/>
  <c r="CK304" i="6" s="1"/>
  <c r="CK305" i="6" s="1"/>
  <c r="CK306" i="6" s="1"/>
  <c r="CK307" i="6" s="1"/>
  <c r="CK308" i="6" s="1"/>
  <c r="CK309" i="6" s="1"/>
  <c r="CK310" i="6" s="1"/>
  <c r="CK311" i="6" s="1"/>
  <c r="CK312" i="6" s="1"/>
  <c r="CK313" i="6" s="1"/>
  <c r="CK314" i="6" s="1"/>
  <c r="CK315" i="6" s="1"/>
  <c r="CK316" i="6" s="1"/>
  <c r="CK317" i="6" s="1"/>
  <c r="CK318" i="6" s="1"/>
  <c r="CK319" i="6" s="1"/>
  <c r="CK320" i="6" s="1"/>
  <c r="CK321" i="6" s="1"/>
  <c r="CK322" i="6" s="1"/>
  <c r="CK323" i="6" s="1"/>
  <c r="CK324" i="6" s="1"/>
  <c r="CK325" i="6" s="1"/>
  <c r="CK326" i="6" s="1"/>
  <c r="CK327" i="6" s="1"/>
  <c r="CK328" i="6" s="1"/>
  <c r="CK329" i="6" s="1"/>
  <c r="CK330" i="6" s="1"/>
  <c r="CK331" i="6" s="1"/>
  <c r="CK332" i="6" s="1"/>
  <c r="CK333" i="6" s="1"/>
  <c r="CK334" i="6" s="1"/>
  <c r="CK335" i="6" s="1"/>
  <c r="CK336" i="6" s="1"/>
  <c r="CK337" i="6" s="1"/>
  <c r="CK338" i="6" s="1"/>
  <c r="CK339" i="6" s="1"/>
  <c r="CK340" i="6" s="1"/>
  <c r="CK341" i="6" s="1"/>
  <c r="CK342" i="6" s="1"/>
  <c r="CK343" i="6" s="1"/>
  <c r="CK344" i="6" s="1"/>
  <c r="CK345" i="6" s="1"/>
  <c r="CK346" i="6" s="1"/>
  <c r="CK347" i="6" s="1"/>
  <c r="CK348" i="6" s="1"/>
  <c r="CK349" i="6" s="1"/>
  <c r="CK350" i="6" s="1"/>
  <c r="CK351" i="6" s="1"/>
  <c r="CK352" i="6" s="1"/>
  <c r="CK353" i="6" s="1"/>
  <c r="CK354" i="6" s="1"/>
  <c r="CK355" i="6" s="1"/>
  <c r="CK356" i="6" s="1"/>
  <c r="CK357" i="6" s="1"/>
  <c r="CK358" i="6" s="1"/>
  <c r="CK359" i="6" s="1"/>
  <c r="CK360" i="6" s="1"/>
  <c r="CK361" i="6" s="1"/>
  <c r="CK362" i="6" s="1"/>
  <c r="CK363" i="6" s="1"/>
  <c r="CK364" i="6" s="1"/>
  <c r="CK365" i="6" s="1"/>
  <c r="CK366" i="6" s="1"/>
  <c r="CK367" i="6" s="1"/>
  <c r="CK368" i="6" s="1"/>
  <c r="CK369" i="6" s="1"/>
  <c r="CK370" i="6" s="1"/>
  <c r="CK371" i="6" s="1"/>
  <c r="CK372" i="6" s="1"/>
  <c r="CK373" i="6" s="1"/>
  <c r="CK374" i="6" s="1"/>
  <c r="CK375" i="6" s="1"/>
  <c r="CK376" i="6" s="1"/>
  <c r="CK377" i="6" s="1"/>
  <c r="CK378" i="6" s="1"/>
  <c r="CK379" i="6" s="1"/>
  <c r="CK380" i="6" s="1"/>
  <c r="CK381" i="6" s="1"/>
  <c r="CK382" i="6" s="1"/>
  <c r="CK383" i="6" s="1"/>
  <c r="CK384" i="6" s="1"/>
  <c r="CK385" i="6" s="1"/>
  <c r="CK386" i="6" s="1"/>
  <c r="CK387" i="6" s="1"/>
  <c r="CK388" i="6" s="1"/>
  <c r="CK389" i="6" s="1"/>
  <c r="CK390" i="6" s="1"/>
  <c r="CK391" i="6" s="1"/>
  <c r="CK392" i="6" s="1"/>
  <c r="CK393" i="6" s="1"/>
  <c r="CK394" i="6" s="1"/>
  <c r="CK395" i="6" s="1"/>
  <c r="CK396" i="6" s="1"/>
  <c r="CK397" i="6" s="1"/>
  <c r="CK398" i="6" s="1"/>
  <c r="CK399" i="6" s="1"/>
  <c r="CK400" i="6" s="1"/>
  <c r="CK401" i="6" s="1"/>
  <c r="CK402" i="6" s="1"/>
  <c r="CK403" i="6" s="1"/>
  <c r="CK404" i="6" s="1"/>
  <c r="CK405" i="6" s="1"/>
  <c r="CK406" i="6" s="1"/>
  <c r="CK407" i="6" s="1"/>
  <c r="CK408" i="6" s="1"/>
  <c r="CK409" i="6" s="1"/>
  <c r="CK410" i="6" s="1"/>
  <c r="CK411" i="6" s="1"/>
  <c r="CK412" i="6" s="1"/>
  <c r="CK413" i="6" s="1"/>
  <c r="CK414" i="6" s="1"/>
  <c r="CK415" i="6" s="1"/>
  <c r="CK416" i="6" s="1"/>
  <c r="CK417" i="6" s="1"/>
  <c r="CK418" i="6" s="1"/>
  <c r="CK419" i="6" s="1"/>
  <c r="CK420" i="6" s="1"/>
  <c r="CK421" i="6" s="1"/>
  <c r="CK422" i="6" s="1"/>
  <c r="CK423" i="6" s="1"/>
  <c r="CK424" i="6" s="1"/>
  <c r="CK425" i="6" s="1"/>
  <c r="CK426" i="6" s="1"/>
  <c r="CK427" i="6" s="1"/>
  <c r="CK428" i="6" s="1"/>
  <c r="CK429" i="6" s="1"/>
  <c r="CK430" i="6" s="1"/>
  <c r="CK431" i="6" s="1"/>
  <c r="CK432" i="6" s="1"/>
  <c r="CK433" i="6" s="1"/>
  <c r="CK434" i="6" s="1"/>
  <c r="CK435" i="6" s="1"/>
  <c r="CK436" i="6" s="1"/>
  <c r="CK437" i="6" s="1"/>
  <c r="CK438" i="6" s="1"/>
  <c r="CK439" i="6" s="1"/>
  <c r="CK440" i="6" s="1"/>
  <c r="CK441" i="6" s="1"/>
  <c r="CK442" i="6" s="1"/>
  <c r="CK443" i="6" s="1"/>
  <c r="CK444" i="6" s="1"/>
  <c r="CK445" i="6" s="1"/>
  <c r="CK446" i="6" s="1"/>
  <c r="CK447" i="6" s="1"/>
  <c r="CK448" i="6" s="1"/>
  <c r="CK449" i="6" s="1"/>
  <c r="CK450" i="6" s="1"/>
  <c r="CK451" i="6" s="1"/>
  <c r="CK452" i="6" s="1"/>
  <c r="CK453" i="6" s="1"/>
  <c r="CK454" i="6" s="1"/>
  <c r="CK455" i="6" s="1"/>
  <c r="CK456" i="6" s="1"/>
  <c r="CK457" i="6" s="1"/>
  <c r="CK458" i="6" s="1"/>
  <c r="CK459" i="6" s="1"/>
  <c r="CK460" i="6" s="1"/>
  <c r="CK461" i="6" s="1"/>
  <c r="CK462" i="6" s="1"/>
  <c r="CK463" i="6" s="1"/>
  <c r="CK464" i="6" s="1"/>
  <c r="CK465" i="6" s="1"/>
  <c r="CK466" i="6" s="1"/>
  <c r="CK467" i="6" s="1"/>
  <c r="CK468" i="6" s="1"/>
  <c r="CK469" i="6" s="1"/>
  <c r="CK470" i="6" s="1"/>
  <c r="CK471" i="6" s="1"/>
  <c r="CK472" i="6" s="1"/>
  <c r="CK473" i="6" s="1"/>
  <c r="CK474" i="6" s="1"/>
  <c r="CK475" i="6" s="1"/>
  <c r="CK476" i="6" s="1"/>
  <c r="CK477" i="6" s="1"/>
  <c r="CK478" i="6" s="1"/>
  <c r="CK479" i="6" s="1"/>
  <c r="CK480" i="6" s="1"/>
  <c r="CK481" i="6" s="1"/>
  <c r="CK482" i="6" s="1"/>
  <c r="CK483" i="6" s="1"/>
  <c r="CK484" i="6" s="1"/>
  <c r="CK485" i="6" s="1"/>
  <c r="CK486" i="6" s="1"/>
  <c r="CK487" i="6" s="1"/>
  <c r="CK488" i="6" s="1"/>
  <c r="CK489" i="6" s="1"/>
  <c r="CK490" i="6" s="1"/>
  <c r="CK491" i="6" s="1"/>
  <c r="CK492" i="6" s="1"/>
  <c r="CK493" i="6" s="1"/>
  <c r="CK494" i="6" s="1"/>
  <c r="CK495" i="6" s="1"/>
  <c r="CK496" i="6" s="1"/>
  <c r="CK497" i="6" s="1"/>
  <c r="CK498" i="6" s="1"/>
  <c r="CK499" i="6" s="1"/>
  <c r="CK500" i="6" s="1"/>
  <c r="CK501" i="6" s="1"/>
  <c r="CK502" i="6" s="1"/>
  <c r="CK503" i="6" s="1"/>
  <c r="CK504" i="6" s="1"/>
  <c r="CK505" i="6" s="1"/>
  <c r="CK506" i="6" s="1"/>
  <c r="CK507" i="6" s="1"/>
  <c r="CK508" i="6" s="1"/>
  <c r="CK509" i="6" s="1"/>
  <c r="CK510" i="6" s="1"/>
  <c r="CK511" i="6" s="1"/>
  <c r="CK512" i="6" s="1"/>
  <c r="CK513" i="6" s="1"/>
  <c r="CK514" i="6" s="1"/>
  <c r="CK515" i="6" s="1"/>
  <c r="CK516" i="6" s="1"/>
  <c r="CK517" i="6" s="1"/>
  <c r="CK518" i="6" s="1"/>
  <c r="CK519" i="6" s="1"/>
  <c r="CK520" i="6" s="1"/>
  <c r="CK521" i="6" s="1"/>
  <c r="CK522" i="6" s="1"/>
  <c r="CK523" i="6" s="1"/>
  <c r="CK524" i="6" s="1"/>
  <c r="CK525" i="6" s="1"/>
  <c r="CK526" i="6" s="1"/>
  <c r="CK527" i="6" s="1"/>
  <c r="CK528" i="6" s="1"/>
  <c r="CK529" i="6" s="1"/>
  <c r="CK530" i="6" s="1"/>
  <c r="CK531" i="6" s="1"/>
  <c r="CK532" i="6" s="1"/>
  <c r="CK533" i="6" s="1"/>
  <c r="CK534" i="6" s="1"/>
  <c r="CK535" i="6" s="1"/>
  <c r="CK536" i="6" s="1"/>
  <c r="CK537" i="6" s="1"/>
  <c r="CK538" i="6" s="1"/>
  <c r="CK539" i="6" s="1"/>
  <c r="CK540" i="6" s="1"/>
  <c r="CK541" i="6" s="1"/>
  <c r="CK542" i="6" s="1"/>
  <c r="CK543" i="6" s="1"/>
  <c r="CK544" i="6" s="1"/>
  <c r="CK545" i="6" s="1"/>
  <c r="CK546" i="6" s="1"/>
  <c r="CK547" i="6" s="1"/>
  <c r="CK548" i="6" s="1"/>
  <c r="CK549" i="6" s="1"/>
  <c r="CK550" i="6" s="1"/>
  <c r="CK551" i="6" s="1"/>
  <c r="CK552" i="6" s="1"/>
  <c r="CK553" i="6" s="1"/>
  <c r="CK554" i="6" s="1"/>
  <c r="CK555" i="6" s="1"/>
  <c r="CK556" i="6" s="1"/>
  <c r="CK557" i="6" s="1"/>
  <c r="CK558" i="6" s="1"/>
  <c r="CK559" i="6" s="1"/>
  <c r="CK560" i="6" s="1"/>
  <c r="CK561" i="6" s="1"/>
  <c r="CK562" i="6" s="1"/>
  <c r="CK563" i="6" s="1"/>
  <c r="CK564" i="6" s="1"/>
  <c r="CK565" i="6" s="1"/>
  <c r="CK566" i="6" s="1"/>
  <c r="CK567" i="6" s="1"/>
  <c r="CK568" i="6" s="1"/>
  <c r="CK569" i="6" s="1"/>
  <c r="CK570" i="6" s="1"/>
  <c r="CK571" i="6" s="1"/>
  <c r="CK572" i="6" s="1"/>
  <c r="CK573" i="6" s="1"/>
  <c r="CK574" i="6" s="1"/>
  <c r="CK575" i="6" s="1"/>
  <c r="CK576" i="6" s="1"/>
  <c r="CK577" i="6" s="1"/>
  <c r="CK578" i="6" s="1"/>
  <c r="CK579" i="6" s="1"/>
  <c r="CK580" i="6" s="1"/>
  <c r="CK581" i="6" s="1"/>
  <c r="CK582" i="6" s="1"/>
  <c r="CK583" i="6" s="1"/>
  <c r="CK584" i="6" s="1"/>
  <c r="CK585" i="6" s="1"/>
  <c r="CK586" i="6" s="1"/>
  <c r="CK587" i="6" s="1"/>
  <c r="CK588" i="6" s="1"/>
  <c r="CK589" i="6" s="1"/>
  <c r="CK590" i="6" s="1"/>
  <c r="CK591" i="6" s="1"/>
  <c r="CK592" i="6" s="1"/>
  <c r="CK593" i="6" s="1"/>
  <c r="CK594" i="6" s="1"/>
  <c r="CK595" i="6" s="1"/>
  <c r="CK596" i="6" s="1"/>
  <c r="CK597" i="6" s="1"/>
  <c r="CK598" i="6" s="1"/>
  <c r="CK599" i="6" s="1"/>
  <c r="CK600" i="6" s="1"/>
  <c r="CK601" i="6" s="1"/>
  <c r="CK602" i="6" s="1"/>
  <c r="CK603" i="6" s="1"/>
  <c r="CK604" i="6" s="1"/>
  <c r="CK605" i="6" s="1"/>
  <c r="CK606" i="6" s="1"/>
  <c r="CK607" i="6" s="1"/>
  <c r="CK608" i="6" s="1"/>
  <c r="CK609" i="6" s="1"/>
  <c r="CK610" i="6" s="1"/>
  <c r="CK611" i="6" s="1"/>
  <c r="CK612" i="6" s="1"/>
  <c r="CK613" i="6" s="1"/>
  <c r="CK614" i="6" s="1"/>
  <c r="CK615" i="6" s="1"/>
  <c r="CK616" i="6" s="1"/>
  <c r="CK617" i="6" s="1"/>
  <c r="CK618" i="6" s="1"/>
  <c r="CK619" i="6" s="1"/>
  <c r="CK620" i="6" s="1"/>
  <c r="CK621" i="6" s="1"/>
  <c r="CK622" i="6" s="1"/>
  <c r="CK623" i="6" s="1"/>
  <c r="CK624" i="6" s="1"/>
  <c r="CK625" i="6" s="1"/>
  <c r="CK626" i="6" s="1"/>
  <c r="CK627" i="6" s="1"/>
  <c r="CK628" i="6" s="1"/>
  <c r="CK629" i="6" s="1"/>
  <c r="CK630" i="6" s="1"/>
  <c r="CK631" i="6" s="1"/>
  <c r="CK632" i="6" s="1"/>
  <c r="CK633" i="6" s="1"/>
  <c r="CK634" i="6" s="1"/>
  <c r="CK635" i="6" s="1"/>
  <c r="CK636" i="6" s="1"/>
  <c r="CK637" i="6" s="1"/>
  <c r="CK638" i="6" s="1"/>
  <c r="CK639" i="6" s="1"/>
  <c r="CK640" i="6" s="1"/>
  <c r="CK641" i="6" s="1"/>
  <c r="CK642" i="6" s="1"/>
  <c r="CK643" i="6" s="1"/>
  <c r="CK644" i="6" s="1"/>
  <c r="CK645" i="6" s="1"/>
  <c r="CK646" i="6" s="1"/>
  <c r="CK647" i="6" s="1"/>
  <c r="CK648" i="6" s="1"/>
  <c r="CK649" i="6" s="1"/>
  <c r="CK650" i="6" s="1"/>
  <c r="CK651" i="6" s="1"/>
  <c r="CK652" i="6" s="1"/>
  <c r="CK653" i="6" s="1"/>
  <c r="CK654" i="6" s="1"/>
  <c r="CK655" i="6" s="1"/>
  <c r="CK656" i="6" s="1"/>
  <c r="CK657" i="6" s="1"/>
  <c r="CK658" i="6" s="1"/>
  <c r="CK659" i="6" s="1"/>
  <c r="CK660" i="6" s="1"/>
  <c r="CK661" i="6" s="1"/>
  <c r="CK662" i="6" s="1"/>
  <c r="CK663" i="6" s="1"/>
  <c r="CK664" i="6" s="1"/>
  <c r="CK665" i="6" s="1"/>
  <c r="CK666" i="6" s="1"/>
  <c r="CK667" i="6" s="1"/>
  <c r="CK668" i="6" s="1"/>
  <c r="CK669" i="6" s="1"/>
  <c r="CK670" i="6" s="1"/>
  <c r="CK671" i="6" s="1"/>
  <c r="CK672" i="6" s="1"/>
  <c r="CK673" i="6" s="1"/>
  <c r="CK674" i="6" s="1"/>
  <c r="CK675" i="6" s="1"/>
  <c r="CK676" i="6" s="1"/>
  <c r="CK677" i="6" s="1"/>
  <c r="CK678" i="6" s="1"/>
  <c r="CK679" i="6" s="1"/>
  <c r="CK680" i="6" s="1"/>
  <c r="CK681" i="6" s="1"/>
  <c r="CK682" i="6" s="1"/>
  <c r="CK683" i="6" s="1"/>
  <c r="CK684" i="6" s="1"/>
  <c r="CK685" i="6" s="1"/>
  <c r="CK686" i="6" s="1"/>
  <c r="CK687" i="6" s="1"/>
  <c r="CK688" i="6" s="1"/>
  <c r="CK689" i="6" s="1"/>
  <c r="CK690" i="6" s="1"/>
  <c r="CK691" i="6" s="1"/>
  <c r="CK692" i="6" s="1"/>
  <c r="CK693" i="6" s="1"/>
  <c r="CK694" i="6" s="1"/>
  <c r="CK695" i="6" s="1"/>
  <c r="CK696" i="6" s="1"/>
  <c r="CK697" i="6" s="1"/>
  <c r="CK698" i="6" s="1"/>
  <c r="CK699" i="6" s="1"/>
  <c r="CK700" i="6" s="1"/>
  <c r="CK701" i="6" s="1"/>
  <c r="CK702" i="6" s="1"/>
  <c r="CK703" i="6" s="1"/>
  <c r="CK704" i="6" s="1"/>
  <c r="CK705" i="6" s="1"/>
  <c r="CK706" i="6" s="1"/>
  <c r="CK707" i="6" s="1"/>
  <c r="CK708" i="6" s="1"/>
  <c r="CK709" i="6" s="1"/>
  <c r="CK710" i="6" s="1"/>
  <c r="CK711" i="6" s="1"/>
  <c r="CK712" i="6" s="1"/>
  <c r="CK713" i="6" s="1"/>
  <c r="CK714" i="6" s="1"/>
  <c r="CK715" i="6" s="1"/>
  <c r="CK716" i="6" s="1"/>
  <c r="CK717" i="6" s="1"/>
  <c r="CK718" i="6" s="1"/>
  <c r="CK719" i="6" s="1"/>
  <c r="CK720" i="6" s="1"/>
  <c r="CK721" i="6" s="1"/>
  <c r="CK722" i="6" s="1"/>
  <c r="CK723" i="6" s="1"/>
  <c r="CK724" i="6" s="1"/>
  <c r="CK725" i="6" s="1"/>
  <c r="CK726" i="6" s="1"/>
  <c r="CK727" i="6" s="1"/>
  <c r="CK728" i="6" s="1"/>
  <c r="CK729" i="6" s="1"/>
  <c r="CK730" i="6" s="1"/>
  <c r="CK731" i="6" s="1"/>
  <c r="CK732" i="6" s="1"/>
  <c r="CK733" i="6" s="1"/>
  <c r="CK734" i="6" s="1"/>
  <c r="CK735" i="6" s="1"/>
  <c r="CK736" i="6" s="1"/>
  <c r="CK737" i="6" s="1"/>
  <c r="CK738" i="6" s="1"/>
  <c r="CK739" i="6" s="1"/>
  <c r="CK740" i="6" s="1"/>
  <c r="CK741" i="6" s="1"/>
  <c r="CK742" i="6" s="1"/>
  <c r="CK743" i="6" s="1"/>
  <c r="CK744" i="6" s="1"/>
  <c r="CK745" i="6" s="1"/>
  <c r="CK746" i="6" s="1"/>
  <c r="CK747" i="6" s="1"/>
  <c r="CK748" i="6" s="1"/>
  <c r="CK749" i="6" s="1"/>
  <c r="CK750" i="6" s="1"/>
  <c r="CK751" i="6" s="1"/>
  <c r="CK752" i="6" s="1"/>
  <c r="CK753" i="6" s="1"/>
  <c r="CK754" i="6" s="1"/>
  <c r="CK755" i="6" s="1"/>
  <c r="CK756" i="6" s="1"/>
  <c r="CK757" i="6" s="1"/>
  <c r="CK758" i="6" s="1"/>
  <c r="CK759" i="6" s="1"/>
  <c r="CK760" i="6" s="1"/>
  <c r="CK761" i="6" s="1"/>
  <c r="CK762" i="6" s="1"/>
  <c r="CK763" i="6" s="1"/>
  <c r="CK764" i="6" s="1"/>
  <c r="CK765" i="6" s="1"/>
  <c r="CK766" i="6" s="1"/>
  <c r="CK767" i="6" s="1"/>
  <c r="CK768" i="6" s="1"/>
  <c r="CK769" i="6" s="1"/>
  <c r="CK770" i="6" s="1"/>
  <c r="CK771" i="6" s="1"/>
  <c r="CK772" i="6" s="1"/>
  <c r="CK773" i="6" s="1"/>
  <c r="CK774" i="6" s="1"/>
  <c r="CK775" i="6" s="1"/>
  <c r="CK776" i="6" s="1"/>
  <c r="CK777" i="6" s="1"/>
  <c r="CK778" i="6" s="1"/>
  <c r="CK779" i="6" s="1"/>
  <c r="CK780" i="6" s="1"/>
  <c r="CK781" i="6" s="1"/>
  <c r="CK782" i="6" s="1"/>
  <c r="CK783" i="6" s="1"/>
  <c r="CK784" i="6" s="1"/>
  <c r="CK785" i="6" s="1"/>
  <c r="CK786" i="6" s="1"/>
  <c r="CK787" i="6" s="1"/>
  <c r="CK788" i="6" s="1"/>
  <c r="CK789" i="6" s="1"/>
  <c r="CK790" i="6" s="1"/>
  <c r="CK791" i="6" s="1"/>
  <c r="CK792" i="6" s="1"/>
  <c r="CK793" i="6" s="1"/>
  <c r="CK794" i="6" s="1"/>
  <c r="CK795" i="6" s="1"/>
  <c r="CK796" i="6" s="1"/>
  <c r="CK797" i="6" s="1"/>
  <c r="CK798" i="6" s="1"/>
  <c r="CK799" i="6" s="1"/>
  <c r="CK800" i="6" s="1"/>
  <c r="CK801" i="6" s="1"/>
  <c r="CK802" i="6" s="1"/>
  <c r="CK803" i="6" s="1"/>
  <c r="CK804" i="6" s="1"/>
  <c r="CK805" i="6" s="1"/>
  <c r="CK806" i="6" s="1"/>
  <c r="CK807" i="6" s="1"/>
  <c r="CK808" i="6" s="1"/>
  <c r="CK809" i="6" s="1"/>
  <c r="CK810" i="6" s="1"/>
  <c r="CK811" i="6" s="1"/>
  <c r="CK812" i="6" s="1"/>
  <c r="CK813" i="6" s="1"/>
  <c r="CK814" i="6" s="1"/>
  <c r="CK815" i="6" s="1"/>
  <c r="CK816" i="6" s="1"/>
  <c r="CK817" i="6" s="1"/>
  <c r="CK818" i="6" s="1"/>
  <c r="CK819" i="6" s="1"/>
  <c r="CK820" i="6" s="1"/>
  <c r="CK821" i="6" s="1"/>
  <c r="CK822" i="6" s="1"/>
  <c r="CK823" i="6" s="1"/>
  <c r="CK824" i="6" s="1"/>
  <c r="CK825" i="6" s="1"/>
  <c r="CK826" i="6" s="1"/>
  <c r="CK827" i="6" s="1"/>
  <c r="CK828" i="6" s="1"/>
  <c r="CK829" i="6" s="1"/>
  <c r="CK830" i="6" s="1"/>
  <c r="CK831" i="6" s="1"/>
  <c r="CK832" i="6" s="1"/>
  <c r="CK833" i="6" s="1"/>
  <c r="CK834" i="6" s="1"/>
  <c r="CK835" i="6" s="1"/>
  <c r="CK836" i="6" s="1"/>
  <c r="CK837" i="6" s="1"/>
  <c r="CK838" i="6" s="1"/>
  <c r="CK839" i="6" s="1"/>
  <c r="CK840" i="6" s="1"/>
  <c r="CK841" i="6" s="1"/>
  <c r="CK842" i="6" s="1"/>
  <c r="CK843" i="6" s="1"/>
  <c r="CK844" i="6" s="1"/>
  <c r="CK845" i="6" s="1"/>
  <c r="CK846" i="6" s="1"/>
  <c r="CK847" i="6" s="1"/>
  <c r="CK848" i="6" s="1"/>
  <c r="CK849" i="6" s="1"/>
  <c r="CK850" i="6" s="1"/>
  <c r="CK851" i="6" s="1"/>
  <c r="CK852" i="6" s="1"/>
  <c r="CK853" i="6" s="1"/>
  <c r="CK854" i="6" s="1"/>
  <c r="CK855" i="6" s="1"/>
  <c r="CK856" i="6" s="1"/>
  <c r="CK857" i="6" s="1"/>
  <c r="CK858" i="6" s="1"/>
  <c r="CK859" i="6" s="1"/>
  <c r="CK860" i="6" s="1"/>
  <c r="CK861" i="6" s="1"/>
  <c r="CK862" i="6" s="1"/>
  <c r="CK863" i="6" s="1"/>
  <c r="CK864" i="6" s="1"/>
  <c r="CK865" i="6" s="1"/>
  <c r="CK866" i="6" s="1"/>
  <c r="CK867" i="6" s="1"/>
  <c r="CK868" i="6" s="1"/>
  <c r="CK869" i="6" s="1"/>
  <c r="CK870" i="6" s="1"/>
  <c r="CK871" i="6" s="1"/>
  <c r="CK872" i="6" s="1"/>
  <c r="CK873" i="6" s="1"/>
  <c r="CK874" i="6" s="1"/>
  <c r="CK875" i="6" s="1"/>
  <c r="CK876" i="6" s="1"/>
  <c r="CK877" i="6" s="1"/>
  <c r="CK878" i="6" s="1"/>
  <c r="CK879" i="6" s="1"/>
  <c r="CK880" i="6" s="1"/>
  <c r="CK881" i="6" s="1"/>
  <c r="CK882" i="6" s="1"/>
  <c r="CK883" i="6" s="1"/>
  <c r="CK884" i="6" s="1"/>
  <c r="CK885" i="6" s="1"/>
  <c r="CK886" i="6" s="1"/>
  <c r="CK887" i="6" s="1"/>
  <c r="CK888" i="6" s="1"/>
  <c r="CK889" i="6" s="1"/>
  <c r="CK890" i="6" s="1"/>
  <c r="CK891" i="6" s="1"/>
  <c r="CK892" i="6" s="1"/>
  <c r="CK893" i="6" s="1"/>
  <c r="CK894" i="6" s="1"/>
  <c r="CK895" i="6" s="1"/>
  <c r="CK896" i="6" s="1"/>
  <c r="CK897" i="6" s="1"/>
  <c r="CK898" i="6" s="1"/>
  <c r="CK899" i="6" s="1"/>
  <c r="CK900" i="6" s="1"/>
  <c r="CK901" i="6" s="1"/>
  <c r="CK902" i="6" s="1"/>
  <c r="CK903" i="6" s="1"/>
  <c r="CK904" i="6" s="1"/>
  <c r="CK905" i="6" s="1"/>
  <c r="CK906" i="6" s="1"/>
  <c r="CK907" i="6" s="1"/>
  <c r="CK908" i="6" s="1"/>
  <c r="CK909" i="6" s="1"/>
  <c r="CK910" i="6" s="1"/>
  <c r="CK911" i="6" s="1"/>
  <c r="CK912" i="6" s="1"/>
  <c r="CK913" i="6" s="1"/>
  <c r="CK914" i="6" s="1"/>
  <c r="CK915" i="6" s="1"/>
  <c r="CK916" i="6" s="1"/>
  <c r="CK917" i="6" s="1"/>
  <c r="CK918" i="6" s="1"/>
  <c r="CK919" i="6" s="1"/>
  <c r="CK920" i="6" s="1"/>
  <c r="CK921" i="6" s="1"/>
  <c r="CK922" i="6" s="1"/>
  <c r="CK923" i="6" s="1"/>
  <c r="CK924" i="6" s="1"/>
  <c r="CK925" i="6" s="1"/>
  <c r="CK926" i="6" s="1"/>
  <c r="CK927" i="6" s="1"/>
  <c r="CK928" i="6" s="1"/>
  <c r="CK929" i="6" s="1"/>
  <c r="CK930" i="6" s="1"/>
  <c r="CK931" i="6" s="1"/>
  <c r="CK932" i="6" s="1"/>
  <c r="CK933" i="6" s="1"/>
  <c r="CK934" i="6" s="1"/>
  <c r="CK935" i="6" s="1"/>
  <c r="CK936" i="6" s="1"/>
  <c r="CK937" i="6" s="1"/>
  <c r="CK938" i="6" s="1"/>
  <c r="CK939" i="6" s="1"/>
  <c r="CK940" i="6" s="1"/>
  <c r="CK941" i="6" s="1"/>
  <c r="CK942" i="6" s="1"/>
  <c r="CK943" i="6" s="1"/>
  <c r="CK944" i="6" s="1"/>
  <c r="CK945" i="6" s="1"/>
  <c r="CK946" i="6" s="1"/>
  <c r="CK947" i="6" s="1"/>
  <c r="CK948" i="6" s="1"/>
  <c r="CK949" i="6" s="1"/>
  <c r="CK950" i="6" s="1"/>
  <c r="CK951" i="6" s="1"/>
  <c r="CK952" i="6" s="1"/>
  <c r="CK953" i="6" s="1"/>
  <c r="CK954" i="6" s="1"/>
  <c r="CK955" i="6" s="1"/>
  <c r="CK956" i="6" s="1"/>
  <c r="CK957" i="6" s="1"/>
  <c r="CK958" i="6" s="1"/>
  <c r="CK959" i="6" s="1"/>
  <c r="CK960" i="6" s="1"/>
  <c r="CK961" i="6" s="1"/>
  <c r="CK962" i="6" s="1"/>
  <c r="CK963" i="6" s="1"/>
  <c r="CK964" i="6" s="1"/>
  <c r="CK965" i="6" s="1"/>
  <c r="CK966" i="6" s="1"/>
  <c r="CK967" i="6" s="1"/>
  <c r="CK968" i="6" s="1"/>
  <c r="CK969" i="6" s="1"/>
  <c r="CK970" i="6" s="1"/>
  <c r="CK971" i="6" s="1"/>
  <c r="CK972" i="6" s="1"/>
  <c r="CK973" i="6" s="1"/>
  <c r="CK974" i="6" s="1"/>
  <c r="CK975" i="6" s="1"/>
  <c r="CK976" i="6" s="1"/>
  <c r="CK977" i="6" s="1"/>
  <c r="CK978" i="6" s="1"/>
  <c r="CK979" i="6" s="1"/>
  <c r="CK980" i="6" s="1"/>
  <c r="CK981" i="6" s="1"/>
  <c r="CK982" i="6" s="1"/>
  <c r="CK983" i="6" s="1"/>
  <c r="CK984" i="6" s="1"/>
  <c r="CK985" i="6" s="1"/>
  <c r="CK986" i="6" s="1"/>
  <c r="CK987" i="6" s="1"/>
  <c r="CK988" i="6" s="1"/>
  <c r="CK989" i="6" s="1"/>
  <c r="CK990" i="6" s="1"/>
  <c r="CK991" i="6" s="1"/>
  <c r="CK992" i="6" s="1"/>
  <c r="CK993" i="6" s="1"/>
  <c r="CK994" i="6" s="1"/>
  <c r="CK995" i="6" s="1"/>
  <c r="CK996" i="6" s="1"/>
  <c r="CK997" i="6" s="1"/>
  <c r="CK998" i="6" s="1"/>
  <c r="CK999" i="6" s="1"/>
  <c r="CK1000" i="6" s="1"/>
  <c r="CK1001" i="6" s="1"/>
  <c r="CK1002" i="6" s="1"/>
  <c r="CK1003" i="6" s="1"/>
  <c r="CK1004" i="6" s="1"/>
  <c r="CK1005" i="6" s="1"/>
  <c r="CK1006" i="6" s="1"/>
  <c r="CK1007" i="6" s="1"/>
  <c r="CK1008" i="6" s="1"/>
  <c r="CK1009" i="6" s="1"/>
  <c r="CK1010" i="6" s="1"/>
  <c r="CK1011" i="6" s="1"/>
  <c r="CK1012" i="6" s="1"/>
  <c r="CK1013" i="6" s="1"/>
  <c r="CK1014" i="6" s="1"/>
  <c r="CK1015" i="6" s="1"/>
  <c r="CK1016" i="6" s="1"/>
  <c r="CK1017" i="6" s="1"/>
  <c r="CK1018" i="6" s="1"/>
  <c r="CK1019" i="6" s="1"/>
  <c r="CK1020" i="6" s="1"/>
  <c r="CK1021" i="6" s="1"/>
  <c r="CK1022" i="6" s="1"/>
  <c r="CK1023" i="6" s="1"/>
  <c r="CK1024" i="6" s="1"/>
  <c r="CK1025" i="6" s="1"/>
  <c r="CK1026" i="6" s="1"/>
  <c r="CK1027" i="6" s="1"/>
  <c r="CK1028" i="6" s="1"/>
  <c r="CK1029" i="6" s="1"/>
  <c r="CK1030" i="6" s="1"/>
  <c r="CK1031" i="6" s="1"/>
  <c r="CK1032" i="6" s="1"/>
  <c r="CK1033" i="6" s="1"/>
  <c r="CK1034" i="6" s="1"/>
  <c r="CK1035" i="6" s="1"/>
  <c r="CK1036" i="6" s="1"/>
  <c r="CK1037" i="6" s="1"/>
  <c r="CK1038" i="6" s="1"/>
  <c r="CK1039" i="6" s="1"/>
  <c r="CK1040" i="6" s="1"/>
  <c r="CK1041" i="6" s="1"/>
  <c r="CK1042" i="6" s="1"/>
  <c r="CK1043" i="6" s="1"/>
  <c r="CK1044" i="6" s="1"/>
  <c r="CK1045" i="6" s="1"/>
  <c r="CK1046" i="6" s="1"/>
  <c r="CK1047" i="6" s="1"/>
  <c r="CK1048" i="6" s="1"/>
  <c r="CK1049" i="6" s="1"/>
  <c r="CK1050" i="6" s="1"/>
  <c r="CK1051" i="6" s="1"/>
  <c r="CK1052" i="6" s="1"/>
  <c r="CK1053" i="6" s="1"/>
  <c r="CK1054" i="6" s="1"/>
  <c r="CK1055" i="6" s="1"/>
  <c r="CK1056" i="6" s="1"/>
  <c r="CK1057" i="6" s="1"/>
  <c r="CK1058" i="6" s="1"/>
  <c r="CK1059" i="6" s="1"/>
  <c r="CK1060" i="6" s="1"/>
  <c r="CK1061" i="6" s="1"/>
  <c r="CK1062" i="6" s="1"/>
  <c r="CK1063" i="6" s="1"/>
  <c r="CK1064" i="6" s="1"/>
  <c r="CK1065" i="6" s="1"/>
  <c r="CK1066" i="6" s="1"/>
  <c r="CK1067" i="6" s="1"/>
  <c r="CK1068" i="6" s="1"/>
  <c r="CK1069" i="6" s="1"/>
  <c r="CK1070" i="6" s="1"/>
  <c r="CK1071" i="6" s="1"/>
  <c r="CK1072" i="6" s="1"/>
  <c r="CK1073" i="6" s="1"/>
  <c r="CK1074" i="6" s="1"/>
  <c r="CK1075" i="6" s="1"/>
  <c r="CK1076" i="6" s="1"/>
  <c r="CK1077" i="6" s="1"/>
  <c r="CK1078" i="6" s="1"/>
  <c r="CK1079" i="6" s="1"/>
  <c r="CK1080" i="6" s="1"/>
  <c r="CK1081" i="6" s="1"/>
  <c r="CK1082" i="6" s="1"/>
  <c r="CK1083" i="6" s="1"/>
  <c r="CK1084" i="6" s="1"/>
  <c r="CK1085" i="6" s="1"/>
  <c r="CK1086" i="6" s="1"/>
  <c r="CK1087" i="6" s="1"/>
  <c r="CK1088" i="6" s="1"/>
  <c r="CK1089" i="6" s="1"/>
  <c r="CK1090" i="6" s="1"/>
  <c r="CK1091" i="6" s="1"/>
  <c r="CK1092" i="6" s="1"/>
  <c r="CK1093" i="6" s="1"/>
  <c r="CK1094" i="6" s="1"/>
  <c r="CK1095" i="6" s="1"/>
  <c r="CK1096" i="6" s="1"/>
  <c r="CK1097" i="6" s="1"/>
  <c r="CK1098" i="6" s="1"/>
  <c r="CK1099" i="6" s="1"/>
  <c r="CK1100" i="6" s="1"/>
  <c r="CK1101" i="6" s="1"/>
  <c r="CK1102" i="6" s="1"/>
  <c r="CK1103" i="6" s="1"/>
  <c r="CK1104" i="6" s="1"/>
  <c r="CK1105" i="6" s="1"/>
  <c r="CK1106" i="6" s="1"/>
  <c r="CK1107" i="6" s="1"/>
  <c r="CK1108" i="6" s="1"/>
  <c r="CK1109" i="6" s="1"/>
  <c r="CK1110" i="6" s="1"/>
  <c r="CK1111" i="6" s="1"/>
  <c r="CK1112" i="6" s="1"/>
  <c r="CK1113" i="6" s="1"/>
  <c r="CK1114" i="6" s="1"/>
  <c r="CK1115" i="6" s="1"/>
  <c r="CK1116" i="6" s="1"/>
  <c r="CK1117" i="6" s="1"/>
  <c r="CK1118" i="6" s="1"/>
  <c r="CK1119" i="6" s="1"/>
  <c r="CK1120" i="6" s="1"/>
  <c r="CK1121" i="6" s="1"/>
  <c r="CK1122" i="6" s="1"/>
  <c r="CK1123" i="6" s="1"/>
  <c r="CK1124" i="6" s="1"/>
  <c r="CK1125" i="6" s="1"/>
  <c r="CK1126" i="6" s="1"/>
  <c r="CK1127" i="6" s="1"/>
  <c r="CK1128" i="6" s="1"/>
  <c r="CK1129" i="6" s="1"/>
  <c r="CK1130" i="6" s="1"/>
  <c r="CK1131" i="6" s="1"/>
  <c r="CK1132" i="6" s="1"/>
  <c r="CK1133" i="6" s="1"/>
  <c r="CK1134" i="6" s="1"/>
  <c r="CK1135" i="6" s="1"/>
  <c r="CK1136" i="6" s="1"/>
  <c r="CK1137" i="6" s="1"/>
  <c r="CK1138" i="6" s="1"/>
  <c r="CK1139" i="6" s="1"/>
  <c r="CK1140" i="6" s="1"/>
  <c r="CK1141" i="6" s="1"/>
  <c r="CK1142" i="6" s="1"/>
  <c r="CK1143" i="6" s="1"/>
  <c r="CK1144" i="6" s="1"/>
  <c r="CK1145" i="6" s="1"/>
  <c r="CK1146" i="6" s="1"/>
  <c r="CK1147" i="6" s="1"/>
  <c r="CK1148" i="6" s="1"/>
  <c r="CK1149" i="6" s="1"/>
  <c r="CK1150" i="6" s="1"/>
  <c r="CK1151" i="6" s="1"/>
  <c r="CK1152" i="6" s="1"/>
  <c r="CK1153" i="6" s="1"/>
  <c r="CK1154" i="6" s="1"/>
  <c r="CK1155" i="6" s="1"/>
  <c r="CK1156" i="6" s="1"/>
  <c r="CK1157" i="6" s="1"/>
  <c r="CK1158" i="6" s="1"/>
  <c r="CK1159" i="6" s="1"/>
  <c r="CK1160" i="6" s="1"/>
  <c r="CK1161" i="6" s="1"/>
  <c r="CK1162" i="6" s="1"/>
  <c r="CK1163" i="6" s="1"/>
  <c r="CK1164" i="6" s="1"/>
  <c r="CK1165" i="6" s="1"/>
  <c r="CK1166" i="6" s="1"/>
  <c r="CK1167" i="6" s="1"/>
  <c r="CK1168" i="6" s="1"/>
  <c r="CK1169" i="6" s="1"/>
  <c r="CK1170" i="6" s="1"/>
  <c r="CK1171" i="6" s="1"/>
  <c r="CK1172" i="6" s="1"/>
  <c r="CK1173" i="6" s="1"/>
  <c r="CK1174" i="6" s="1"/>
  <c r="CK1175" i="6" s="1"/>
  <c r="CK1176" i="6" s="1"/>
  <c r="CK1177" i="6" s="1"/>
  <c r="CK1178" i="6" s="1"/>
  <c r="CK1179" i="6" s="1"/>
  <c r="CK1180" i="6" s="1"/>
  <c r="CK1181" i="6" s="1"/>
  <c r="CK1182" i="6" s="1"/>
  <c r="CK1183" i="6" s="1"/>
  <c r="CK1184" i="6" s="1"/>
  <c r="CK1185" i="6" s="1"/>
  <c r="CK1186" i="6" s="1"/>
  <c r="CK1187" i="6" s="1"/>
  <c r="CK1188" i="6" s="1"/>
  <c r="CK1189" i="6" s="1"/>
  <c r="CK1190" i="6" s="1"/>
  <c r="CK1191" i="6" s="1"/>
  <c r="CK1192" i="6" s="1"/>
  <c r="CK1193" i="6" s="1"/>
  <c r="CK1194" i="6" s="1"/>
  <c r="CK1195" i="6" s="1"/>
  <c r="CK1196" i="6" s="1"/>
  <c r="CK1197" i="6" s="1"/>
  <c r="CK1198" i="6" s="1"/>
  <c r="CK1199" i="6" s="1"/>
  <c r="CK1200" i="6" s="1"/>
  <c r="CK1201" i="6" s="1"/>
  <c r="CK1202" i="6" s="1"/>
  <c r="CK1203" i="6" s="1"/>
  <c r="CK1204" i="6" s="1"/>
  <c r="CK1205" i="6" s="1"/>
  <c r="CN6" i="6" l="1"/>
  <c r="CM6" i="6"/>
  <c r="CN7" i="6"/>
  <c r="CM7" i="6"/>
  <c r="CL8" i="6"/>
  <c r="CO6" i="6" l="1"/>
  <c r="CO7" i="6"/>
  <c r="CL9" i="6"/>
  <c r="CM8" i="6"/>
  <c r="CN8" i="6"/>
  <c r="CO8" i="6" l="1"/>
  <c r="CM9" i="6"/>
  <c r="CN9" i="6"/>
  <c r="CL10" i="6"/>
  <c r="CO9" i="6" l="1"/>
  <c r="CN10" i="6"/>
  <c r="CL11" i="6"/>
  <c r="CM10" i="6"/>
  <c r="CO10" i="6" l="1"/>
  <c r="CM11" i="6"/>
  <c r="CN11" i="6"/>
  <c r="CL12" i="6"/>
  <c r="CO11" i="6" l="1"/>
  <c r="CM12" i="6"/>
  <c r="CL13" i="6"/>
  <c r="CN12" i="6"/>
  <c r="CN13" i="6" l="1"/>
  <c r="CM13" i="6"/>
  <c r="CL14" i="6"/>
  <c r="CO12" i="6"/>
  <c r="CO13" i="6" l="1"/>
  <c r="CL15" i="6"/>
  <c r="CN14" i="6"/>
  <c r="CM14" i="6"/>
  <c r="CO14" i="6" l="1"/>
  <c r="CM15" i="6"/>
  <c r="CN15" i="6"/>
  <c r="CL16" i="6"/>
  <c r="CO15" i="6" l="1"/>
  <c r="CM16" i="6"/>
  <c r="CL17" i="6"/>
  <c r="CN16" i="6"/>
  <c r="CN17" i="6" l="1"/>
  <c r="CL18" i="6"/>
  <c r="CM17" i="6"/>
  <c r="CO16" i="6"/>
  <c r="CO17" i="6" l="1"/>
  <c r="CM18" i="6"/>
  <c r="CL19" i="6"/>
  <c r="CN18" i="6"/>
  <c r="CN19" i="6" l="1"/>
  <c r="CL20" i="6"/>
  <c r="CM19" i="6"/>
  <c r="CO18" i="6"/>
  <c r="CO19" i="6" l="1"/>
  <c r="CM20" i="6"/>
  <c r="CN20" i="6"/>
  <c r="CL21" i="6"/>
  <c r="CO20" i="6" l="1"/>
  <c r="CL22" i="6"/>
  <c r="CN21" i="6"/>
  <c r="CM21" i="6"/>
  <c r="CO21" i="6" l="1"/>
  <c r="CL23" i="6"/>
  <c r="CN22" i="6"/>
  <c r="CM22" i="6"/>
  <c r="CO22" i="6" l="1"/>
  <c r="CL24" i="6"/>
  <c r="CN23" i="6"/>
  <c r="CM23" i="6"/>
  <c r="CO23" i="6" l="1"/>
  <c r="CL25" i="6"/>
  <c r="CM24" i="6"/>
  <c r="CN24" i="6"/>
  <c r="CO24" i="6" l="1"/>
  <c r="CN25" i="6"/>
  <c r="CM25" i="6"/>
  <c r="CL26" i="6"/>
  <c r="CO25" i="6" l="1"/>
  <c r="CM26" i="6"/>
  <c r="CN26" i="6"/>
  <c r="CL27" i="6"/>
  <c r="CO26" i="6" l="1"/>
  <c r="CN27" i="6"/>
  <c r="CL28" i="6"/>
  <c r="CM27" i="6"/>
  <c r="CO27" i="6" l="1"/>
  <c r="CL29" i="6"/>
  <c r="CM28" i="6"/>
  <c r="CN28" i="6"/>
  <c r="CO28" i="6" l="1"/>
  <c r="CL30" i="6"/>
  <c r="CN29" i="6"/>
  <c r="CM29" i="6"/>
  <c r="CO29" i="6" l="1"/>
  <c r="CN30" i="6"/>
  <c r="CL31" i="6"/>
  <c r="CM30" i="6"/>
  <c r="CO30" i="6" l="1"/>
  <c r="CL32" i="6"/>
  <c r="CN31" i="6"/>
  <c r="CM31" i="6"/>
  <c r="CO31" i="6" l="1"/>
  <c r="CM32" i="6"/>
  <c r="CN32" i="6"/>
  <c r="CL33" i="6"/>
  <c r="CO32" i="6" l="1"/>
  <c r="CL34" i="6"/>
  <c r="CM33" i="6"/>
  <c r="CN33" i="6"/>
  <c r="CO33" i="6" l="1"/>
  <c r="CL35" i="6"/>
  <c r="CN34" i="6"/>
  <c r="CM34" i="6"/>
  <c r="CO34" i="6" l="1"/>
  <c r="CM35" i="6"/>
  <c r="CN35" i="6"/>
  <c r="CL36" i="6"/>
  <c r="CO35" i="6" l="1"/>
  <c r="CM36" i="6"/>
  <c r="CN36" i="6"/>
  <c r="CL37" i="6"/>
  <c r="CO36" i="6" l="1"/>
  <c r="CL38" i="6"/>
  <c r="CN37" i="6"/>
  <c r="CM37" i="6"/>
  <c r="CO37" i="6" l="1"/>
  <c r="CM38" i="6"/>
  <c r="CN38" i="6"/>
  <c r="CL39" i="6"/>
  <c r="CO38" i="6" l="1"/>
  <c r="CL40" i="6"/>
  <c r="CN39" i="6"/>
  <c r="CM39" i="6"/>
  <c r="CO39" i="6" l="1"/>
  <c r="CM40" i="6"/>
  <c r="CN40" i="6"/>
  <c r="CL41" i="6"/>
  <c r="CO40" i="6" l="1"/>
  <c r="CL42" i="6"/>
  <c r="CM41" i="6"/>
  <c r="CN41" i="6"/>
  <c r="CO41" i="6" l="1"/>
  <c r="CN42" i="6"/>
  <c r="CM42" i="6"/>
  <c r="CL43" i="6"/>
  <c r="CO42" i="6" l="1"/>
  <c r="CL44" i="6"/>
  <c r="CN43" i="6"/>
  <c r="CM43" i="6"/>
  <c r="CO43" i="6" l="1"/>
  <c r="CL45" i="6"/>
  <c r="CM44" i="6"/>
  <c r="CN44" i="6"/>
  <c r="CO44" i="6" l="1"/>
  <c r="CN45" i="6"/>
  <c r="CL46" i="6"/>
  <c r="CM45" i="6"/>
  <c r="CO45" i="6" l="1"/>
  <c r="CL47" i="6"/>
  <c r="CN46" i="6"/>
  <c r="CM46" i="6"/>
  <c r="CO46" i="6" l="1"/>
  <c r="CL48" i="6"/>
  <c r="CM47" i="6"/>
  <c r="CN47" i="6"/>
  <c r="CO47" i="6" l="1"/>
  <c r="CM48" i="6"/>
  <c r="CN48" i="6"/>
  <c r="CL49" i="6"/>
  <c r="CO48" i="6" l="1"/>
  <c r="CL50" i="6"/>
  <c r="CN49" i="6"/>
  <c r="CM49" i="6"/>
  <c r="CO49" i="6" l="1"/>
  <c r="CL51" i="6"/>
  <c r="CN50" i="6"/>
  <c r="CM50" i="6"/>
  <c r="CO50" i="6" l="1"/>
  <c r="CL52" i="6"/>
  <c r="CN51" i="6"/>
  <c r="CM51" i="6"/>
  <c r="CO51" i="6" l="1"/>
  <c r="CM52" i="6"/>
  <c r="CN52" i="6"/>
  <c r="CL53" i="6"/>
  <c r="CO52" i="6" l="1"/>
  <c r="CM53" i="6"/>
  <c r="CN53" i="6"/>
  <c r="CL54" i="6"/>
  <c r="CO53" i="6" l="1"/>
  <c r="CN54" i="6"/>
  <c r="CL55" i="6"/>
  <c r="CM54" i="6"/>
  <c r="CO54" i="6" l="1"/>
  <c r="CN55" i="6"/>
  <c r="CL56" i="6"/>
  <c r="CM55" i="6"/>
  <c r="CO55" i="6" l="1"/>
  <c r="CM56" i="6"/>
  <c r="CL57" i="6"/>
  <c r="CN56" i="6"/>
  <c r="CL58" i="6" l="1"/>
  <c r="CN57" i="6"/>
  <c r="CM57" i="6"/>
  <c r="CO56" i="6"/>
  <c r="CO57" i="6" l="1"/>
  <c r="CN58" i="6"/>
  <c r="CM58" i="6"/>
  <c r="CL59" i="6"/>
  <c r="CO58" i="6" l="1"/>
  <c r="CL60" i="6"/>
  <c r="CM59" i="6"/>
  <c r="CN59" i="6"/>
  <c r="CO59" i="6" l="1"/>
  <c r="CN60" i="6"/>
  <c r="CL61" i="6"/>
  <c r="CM60" i="6"/>
  <c r="CO60" i="6" l="1"/>
  <c r="CM61" i="6"/>
  <c r="CL62" i="6"/>
  <c r="CN61" i="6"/>
  <c r="CM62" i="6" l="1"/>
  <c r="CN62" i="6"/>
  <c r="CL63" i="6"/>
  <c r="CO61" i="6"/>
  <c r="CO62" i="6" l="1"/>
  <c r="CM63" i="6"/>
  <c r="CN63" i="6"/>
  <c r="CL64" i="6"/>
  <c r="CO63" i="6" l="1"/>
  <c r="CL65" i="6"/>
  <c r="CN64" i="6"/>
  <c r="CM64" i="6"/>
  <c r="CO64" i="6" l="1"/>
  <c r="CL66" i="6"/>
  <c r="CN65" i="6"/>
  <c r="CM65" i="6"/>
  <c r="CO65" i="6" l="1"/>
  <c r="CL67" i="6"/>
  <c r="CM66" i="6"/>
  <c r="CN66" i="6"/>
  <c r="CO66" i="6" l="1"/>
  <c r="CM67" i="6"/>
  <c r="CN67" i="6"/>
  <c r="CL68" i="6"/>
  <c r="CO67" i="6" l="1"/>
  <c r="CL69" i="6"/>
  <c r="CN68" i="6"/>
  <c r="CM68" i="6"/>
  <c r="CO68" i="6" l="1"/>
  <c r="CL70" i="6"/>
  <c r="CM70" i="6" s="1"/>
  <c r="CM69" i="6"/>
  <c r="CN69" i="6"/>
  <c r="CO69" i="6" l="1"/>
  <c r="CN70" i="6"/>
  <c r="CO70" i="6" s="1"/>
  <c r="CL71" i="6"/>
  <c r="CM71" i="6" s="1"/>
  <c r="CL72" i="6" l="1"/>
  <c r="CM72" i="6" s="1"/>
  <c r="CN71" i="6"/>
  <c r="CO71" i="6" s="1"/>
  <c r="CN72" i="6" l="1"/>
  <c r="CO72" i="6" s="1"/>
  <c r="CL73" i="6"/>
  <c r="CM73" i="6" s="1"/>
  <c r="CL74" i="6" l="1"/>
  <c r="CM74" i="6" s="1"/>
  <c r="CN73" i="6"/>
  <c r="CO73" i="6" s="1"/>
  <c r="CN74" i="6" l="1"/>
  <c r="CO74" i="6" s="1"/>
  <c r="CL75" i="6"/>
  <c r="CM75" i="6" s="1"/>
  <c r="CL76" i="6" l="1"/>
  <c r="CM76" i="6" s="1"/>
  <c r="CN75" i="6"/>
  <c r="CO75" i="6" s="1"/>
  <c r="CN76" i="6" l="1"/>
  <c r="CO76" i="6" s="1"/>
  <c r="CL77" i="6"/>
  <c r="CM77" i="6" s="1"/>
  <c r="CL78" i="6" l="1"/>
  <c r="CM78" i="6" s="1"/>
  <c r="CN77" i="6"/>
  <c r="CO77" i="6" s="1"/>
  <c r="CL79" i="6" l="1"/>
  <c r="CM79" i="6" s="1"/>
  <c r="CN78" i="6"/>
  <c r="CO78" i="6" s="1"/>
  <c r="CL80" i="6" l="1"/>
  <c r="CM80" i="6" s="1"/>
  <c r="CN79" i="6"/>
  <c r="CO79" i="6" s="1"/>
  <c r="CN80" i="6" l="1"/>
  <c r="CO80" i="6" s="1"/>
  <c r="CL81" i="6"/>
  <c r="CM81" i="6" s="1"/>
  <c r="CL82" i="6" l="1"/>
  <c r="CM82" i="6" s="1"/>
  <c r="CN81" i="6"/>
  <c r="CO81" i="6" s="1"/>
  <c r="CL83" i="6" l="1"/>
  <c r="CM83" i="6" s="1"/>
  <c r="CN82" i="6"/>
  <c r="CO82" i="6" s="1"/>
  <c r="CN83" i="6" l="1"/>
  <c r="CO83" i="6" s="1"/>
  <c r="CL84" i="6"/>
  <c r="CM84" i="6" s="1"/>
  <c r="CL85" i="6" l="1"/>
  <c r="CM85" i="6" s="1"/>
  <c r="CN84" i="6"/>
  <c r="CO84" i="6" s="1"/>
  <c r="CL86" i="6" l="1"/>
  <c r="CM86" i="6" s="1"/>
  <c r="CN85" i="6"/>
  <c r="CO85" i="6" s="1"/>
  <c r="CN86" i="6" l="1"/>
  <c r="CO86" i="6" s="1"/>
  <c r="CL87" i="6"/>
  <c r="CM87" i="6" s="1"/>
  <c r="CL88" i="6" l="1"/>
  <c r="CM88" i="6" s="1"/>
  <c r="CN87" i="6"/>
  <c r="CO87" i="6" s="1"/>
  <c r="CL89" i="6" l="1"/>
  <c r="CM89" i="6" s="1"/>
  <c r="CN88" i="6"/>
  <c r="CO88" i="6" s="1"/>
  <c r="CL90" i="6" l="1"/>
  <c r="CM90" i="6" s="1"/>
  <c r="CN89" i="6"/>
  <c r="CO89" i="6" s="1"/>
  <c r="CN90" i="6" l="1"/>
  <c r="CO90" i="6" s="1"/>
  <c r="CL91" i="6"/>
  <c r="CM91" i="6" s="1"/>
  <c r="CL92" i="6" l="1"/>
  <c r="CM92" i="6" s="1"/>
  <c r="CN91" i="6"/>
  <c r="CO91" i="6" s="1"/>
  <c r="CN92" i="6" l="1"/>
  <c r="CO92" i="6" s="1"/>
  <c r="CL93" i="6"/>
  <c r="CM93" i="6" s="1"/>
  <c r="CN93" i="6" l="1"/>
  <c r="CO93" i="6" s="1"/>
  <c r="CL94" i="6"/>
  <c r="CM94" i="6" s="1"/>
  <c r="CN94" i="6" l="1"/>
  <c r="CO94" i="6" s="1"/>
  <c r="CL95" i="6"/>
  <c r="CM95" i="6" s="1"/>
  <c r="CL96" i="6" l="1"/>
  <c r="CM96" i="6" s="1"/>
  <c r="CN95" i="6"/>
  <c r="CO95" i="6" s="1"/>
  <c r="CL97" i="6" l="1"/>
  <c r="CM97" i="6" s="1"/>
  <c r="CN96" i="6"/>
  <c r="CO96" i="6" s="1"/>
  <c r="CL98" i="6" l="1"/>
  <c r="CM98" i="6" s="1"/>
  <c r="CN97" i="6"/>
  <c r="CO97" i="6" s="1"/>
  <c r="CN98" i="6" l="1"/>
  <c r="CO98" i="6" s="1"/>
  <c r="CL99" i="6"/>
  <c r="CM99" i="6" s="1"/>
  <c r="CL100" i="6" l="1"/>
  <c r="CM100" i="6" s="1"/>
  <c r="CN99" i="6"/>
  <c r="CO99" i="6" s="1"/>
  <c r="CN100" i="6" l="1"/>
  <c r="CO100" i="6" s="1"/>
  <c r="CL101" i="6"/>
  <c r="CM101" i="6" s="1"/>
  <c r="CL102" i="6" l="1"/>
  <c r="CM102" i="6" s="1"/>
  <c r="CN101" i="6"/>
  <c r="CO101" i="6" s="1"/>
  <c r="CN102" i="6" l="1"/>
  <c r="CO102" i="6" s="1"/>
  <c r="CL103" i="6"/>
  <c r="CM103" i="6" s="1"/>
  <c r="CN103" i="6" l="1"/>
  <c r="CO103" i="6" s="1"/>
  <c r="CL104" i="6"/>
  <c r="CM104" i="6" s="1"/>
  <c r="CN104" i="6" l="1"/>
  <c r="CO104" i="6" s="1"/>
  <c r="CL105" i="6"/>
  <c r="CM105" i="6" s="1"/>
  <c r="CL106" i="6" l="1"/>
  <c r="CM106" i="6" s="1"/>
  <c r="CN105" i="6"/>
  <c r="CO105" i="6" s="1"/>
  <c r="CN106" i="6" l="1"/>
  <c r="CO106" i="6" s="1"/>
  <c r="CL107" i="6"/>
  <c r="CM107" i="6" s="1"/>
  <c r="CN107" i="6" l="1"/>
  <c r="CO107" i="6" s="1"/>
  <c r="CL108" i="6"/>
  <c r="CM108" i="6" s="1"/>
  <c r="CN108" i="6" l="1"/>
  <c r="CO108" i="6" s="1"/>
  <c r="CL109" i="6"/>
  <c r="CM109" i="6" s="1"/>
  <c r="CN109" i="6" l="1"/>
  <c r="CO109" i="6" s="1"/>
  <c r="CL110" i="6"/>
  <c r="CM110" i="6" s="1"/>
  <c r="CL111" i="6" l="1"/>
  <c r="CM111" i="6" s="1"/>
  <c r="CN110" i="6"/>
  <c r="CO110" i="6" s="1"/>
  <c r="CN111" i="6" l="1"/>
  <c r="CO111" i="6" s="1"/>
  <c r="CL112" i="6"/>
  <c r="CM112" i="6" s="1"/>
  <c r="CN112" i="6" l="1"/>
  <c r="CO112" i="6" s="1"/>
  <c r="CL113" i="6"/>
  <c r="CM113" i="6" s="1"/>
  <c r="CN113" i="6" l="1"/>
  <c r="CO113" i="6" s="1"/>
  <c r="CL114" i="6"/>
  <c r="CM114" i="6" s="1"/>
  <c r="CN114" i="6" l="1"/>
  <c r="CO114" i="6" s="1"/>
  <c r="CL115" i="6"/>
  <c r="CM115" i="6" s="1"/>
  <c r="CL116" i="6" l="1"/>
  <c r="CM116" i="6" s="1"/>
  <c r="CN115" i="6"/>
  <c r="CO115" i="6" s="1"/>
  <c r="CL117" i="6" l="1"/>
  <c r="CM117" i="6" s="1"/>
  <c r="CN116" i="6"/>
  <c r="CO116" i="6" s="1"/>
  <c r="CL118" i="6" l="1"/>
  <c r="CM118" i="6" s="1"/>
  <c r="CN117" i="6"/>
  <c r="CO117" i="6" s="1"/>
  <c r="CN118" i="6" l="1"/>
  <c r="CO118" i="6" s="1"/>
  <c r="CL119" i="6"/>
  <c r="CM119" i="6" s="1"/>
  <c r="CL120" i="6" l="1"/>
  <c r="CM120" i="6" s="1"/>
  <c r="CN119" i="6"/>
  <c r="CO119" i="6" s="1"/>
  <c r="CN120" i="6" l="1"/>
  <c r="CO120" i="6" s="1"/>
  <c r="CL121" i="6"/>
  <c r="CM121" i="6" s="1"/>
  <c r="CL122" i="6" l="1"/>
  <c r="CM122" i="6" s="1"/>
  <c r="CN121" i="6"/>
  <c r="CO121" i="6" s="1"/>
  <c r="CN122" i="6" l="1"/>
  <c r="CO122" i="6" s="1"/>
  <c r="CL123" i="6"/>
  <c r="CM123" i="6" s="1"/>
  <c r="CL124" i="6" l="1"/>
  <c r="CM124" i="6" s="1"/>
  <c r="CN123" i="6"/>
  <c r="CO123" i="6" s="1"/>
  <c r="CL125" i="6" l="1"/>
  <c r="CM125" i="6" s="1"/>
  <c r="CN124" i="6"/>
  <c r="CO124" i="6" s="1"/>
  <c r="CL126" i="6" l="1"/>
  <c r="CM126" i="6" s="1"/>
  <c r="CN125" i="6"/>
  <c r="CO125" i="6" s="1"/>
  <c r="CL127" i="6" l="1"/>
  <c r="CM127" i="6" s="1"/>
  <c r="CN126" i="6"/>
  <c r="CO126" i="6" s="1"/>
  <c r="CL128" i="6" l="1"/>
  <c r="CM128" i="6" s="1"/>
  <c r="CN127" i="6"/>
  <c r="CO127" i="6" s="1"/>
  <c r="CL129" i="6" l="1"/>
  <c r="CM129" i="6" s="1"/>
  <c r="CN128" i="6"/>
  <c r="CO128" i="6" s="1"/>
  <c r="CL130" i="6" l="1"/>
  <c r="CM130" i="6" s="1"/>
  <c r="CN129" i="6"/>
  <c r="CO129" i="6" s="1"/>
  <c r="CL131" i="6" l="1"/>
  <c r="CM131" i="6" s="1"/>
  <c r="CN130" i="6"/>
  <c r="CO130" i="6" s="1"/>
  <c r="CN131" i="6" l="1"/>
  <c r="CO131" i="6" s="1"/>
  <c r="CL132" i="6"/>
  <c r="CM132" i="6" s="1"/>
  <c r="CL133" i="6" l="1"/>
  <c r="CM133" i="6" s="1"/>
  <c r="CN132" i="6"/>
  <c r="CO132" i="6" s="1"/>
  <c r="CL134" i="6" l="1"/>
  <c r="CM134" i="6" s="1"/>
  <c r="CN133" i="6"/>
  <c r="CO133" i="6" s="1"/>
  <c r="CL135" i="6" l="1"/>
  <c r="CM135" i="6" s="1"/>
  <c r="CN134" i="6"/>
  <c r="CO134" i="6" s="1"/>
  <c r="CN135" i="6" l="1"/>
  <c r="CO135" i="6" s="1"/>
  <c r="CL136" i="6"/>
  <c r="CM136" i="6" s="1"/>
  <c r="CN136" i="6" l="1"/>
  <c r="CO136" i="6" s="1"/>
  <c r="CL137" i="6"/>
  <c r="CM137" i="6" s="1"/>
  <c r="CL138" i="6" l="1"/>
  <c r="CM138" i="6" s="1"/>
  <c r="CN137" i="6"/>
  <c r="CO137" i="6" s="1"/>
  <c r="CL139" i="6" l="1"/>
  <c r="CM139" i="6" s="1"/>
  <c r="CN138" i="6"/>
  <c r="CO138" i="6" s="1"/>
  <c r="CL140" i="6" l="1"/>
  <c r="CM140" i="6" s="1"/>
  <c r="CN139" i="6"/>
  <c r="CO139" i="6" s="1"/>
  <c r="CN140" i="6" l="1"/>
  <c r="CO140" i="6" s="1"/>
  <c r="CL141" i="6"/>
  <c r="CM141" i="6" s="1"/>
  <c r="CL142" i="6" l="1"/>
  <c r="CM142" i="6" s="1"/>
  <c r="CN141" i="6"/>
  <c r="CO141" i="6" s="1"/>
  <c r="CL143" i="6" l="1"/>
  <c r="CM143" i="6" s="1"/>
  <c r="CN142" i="6"/>
  <c r="CO142" i="6" s="1"/>
  <c r="CL144" i="6" l="1"/>
  <c r="CM144" i="6" s="1"/>
  <c r="CN143" i="6"/>
  <c r="CO143" i="6" s="1"/>
  <c r="CL145" i="6" l="1"/>
  <c r="CM145" i="6" s="1"/>
  <c r="CN144" i="6"/>
  <c r="CO144" i="6" s="1"/>
  <c r="CL146" i="6" l="1"/>
  <c r="CM146" i="6" s="1"/>
  <c r="CN145" i="6"/>
  <c r="CO145" i="6" s="1"/>
  <c r="CL147" i="6" l="1"/>
  <c r="CM147" i="6" s="1"/>
  <c r="CN146" i="6"/>
  <c r="CO146" i="6" s="1"/>
  <c r="CL148" i="6" l="1"/>
  <c r="CM148" i="6" s="1"/>
  <c r="CN147" i="6"/>
  <c r="CO147" i="6" s="1"/>
  <c r="CN148" i="6" l="1"/>
  <c r="CO148" i="6" s="1"/>
  <c r="CL149" i="6"/>
  <c r="CM149" i="6" s="1"/>
  <c r="CN149" i="6" l="1"/>
  <c r="CO149" i="6" s="1"/>
  <c r="CL150" i="6"/>
  <c r="CM150" i="6" s="1"/>
  <c r="CL151" i="6" l="1"/>
  <c r="CM151" i="6" s="1"/>
  <c r="CN150" i="6"/>
  <c r="CO150" i="6" s="1"/>
  <c r="CL152" i="6" l="1"/>
  <c r="CM152" i="6" s="1"/>
  <c r="CN151" i="6"/>
  <c r="CO151" i="6" s="1"/>
  <c r="CN152" i="6" l="1"/>
  <c r="CO152" i="6" s="1"/>
  <c r="CL153" i="6"/>
  <c r="CM153" i="6" s="1"/>
  <c r="CN153" i="6" l="1"/>
  <c r="CO153" i="6" s="1"/>
  <c r="CL154" i="6"/>
  <c r="CM154" i="6" s="1"/>
  <c r="CN154" i="6" l="1"/>
  <c r="CO154" i="6" s="1"/>
  <c r="CL155" i="6"/>
  <c r="CM155" i="6" s="1"/>
  <c r="CL156" i="6" l="1"/>
  <c r="CM156" i="6" s="1"/>
  <c r="CN155" i="6"/>
  <c r="CO155" i="6" s="1"/>
  <c r="CN156" i="6" l="1"/>
  <c r="CO156" i="6" s="1"/>
  <c r="CL157" i="6"/>
  <c r="CM157" i="6" s="1"/>
  <c r="CL158" i="6" l="1"/>
  <c r="CM158" i="6" s="1"/>
  <c r="CN157" i="6"/>
  <c r="CO157" i="6" s="1"/>
  <c r="CL159" i="6" l="1"/>
  <c r="CM159" i="6" s="1"/>
  <c r="CN158" i="6"/>
  <c r="CO158" i="6" s="1"/>
  <c r="CL160" i="6" l="1"/>
  <c r="CM160" i="6" s="1"/>
  <c r="CN159" i="6"/>
  <c r="CO159" i="6" s="1"/>
  <c r="CN160" i="6" l="1"/>
  <c r="CO160" i="6" s="1"/>
  <c r="CL161" i="6"/>
  <c r="CM161" i="6" s="1"/>
  <c r="CN161" i="6" l="1"/>
  <c r="CO161" i="6" s="1"/>
  <c r="CL162" i="6"/>
  <c r="CM162" i="6" s="1"/>
  <c r="CL163" i="6" l="1"/>
  <c r="CM163" i="6" s="1"/>
  <c r="CN162" i="6"/>
  <c r="CO162" i="6" s="1"/>
  <c r="CN163" i="6" l="1"/>
  <c r="CO163" i="6" s="1"/>
  <c r="CL164" i="6"/>
  <c r="CM164" i="6" s="1"/>
  <c r="CL165" i="6" l="1"/>
  <c r="CM165" i="6" s="1"/>
  <c r="CN164" i="6"/>
  <c r="CO164" i="6" s="1"/>
  <c r="CL166" i="6" l="1"/>
  <c r="CM166" i="6" s="1"/>
  <c r="CN165" i="6"/>
  <c r="CO165" i="6" s="1"/>
  <c r="CN166" i="6" l="1"/>
  <c r="CO166" i="6" s="1"/>
  <c r="CL167" i="6"/>
  <c r="CM167" i="6" s="1"/>
  <c r="CN167" i="6" l="1"/>
  <c r="CO167" i="6" s="1"/>
  <c r="CL168" i="6"/>
  <c r="CM168" i="6" s="1"/>
  <c r="CL169" i="6" l="1"/>
  <c r="CM169" i="6" s="1"/>
  <c r="CN168" i="6"/>
  <c r="CO168" i="6" s="1"/>
  <c r="CN169" i="6" l="1"/>
  <c r="CO169" i="6" s="1"/>
  <c r="CL170" i="6"/>
  <c r="CM170" i="6" s="1"/>
  <c r="CN170" i="6" l="1"/>
  <c r="CO170" i="6" s="1"/>
  <c r="CL171" i="6"/>
  <c r="CM171" i="6" s="1"/>
  <c r="CL172" i="6" l="1"/>
  <c r="CM172" i="6" s="1"/>
  <c r="CN171" i="6"/>
  <c r="CO171" i="6" s="1"/>
  <c r="CN172" i="6" l="1"/>
  <c r="CO172" i="6" s="1"/>
  <c r="CL173" i="6"/>
  <c r="CM173" i="6" s="1"/>
  <c r="CN173" i="6" l="1"/>
  <c r="CO173" i="6" s="1"/>
  <c r="CL174" i="6"/>
  <c r="CM174" i="6" s="1"/>
  <c r="CN174" i="6" l="1"/>
  <c r="CO174" i="6" s="1"/>
  <c r="CL175" i="6"/>
  <c r="CM175" i="6" s="1"/>
  <c r="CN175" i="6" l="1"/>
  <c r="CO175" i="6" s="1"/>
  <c r="CL176" i="6"/>
  <c r="CM176" i="6" s="1"/>
  <c r="CL177" i="6" l="1"/>
  <c r="CM177" i="6" s="1"/>
  <c r="CN176" i="6"/>
  <c r="CO176" i="6" s="1"/>
  <c r="CN177" i="6" l="1"/>
  <c r="CO177" i="6" s="1"/>
  <c r="CL178" i="6"/>
  <c r="CM178" i="6" s="1"/>
  <c r="CN178" i="6" l="1"/>
  <c r="CO178" i="6" s="1"/>
  <c r="CL179" i="6"/>
  <c r="CM179" i="6" s="1"/>
  <c r="CN179" i="6" l="1"/>
  <c r="CO179" i="6" s="1"/>
  <c r="CL180" i="6"/>
  <c r="CM180" i="6" s="1"/>
  <c r="CL181" i="6" l="1"/>
  <c r="CM181" i="6" s="1"/>
  <c r="CN180" i="6"/>
  <c r="CO180" i="6" s="1"/>
  <c r="CL182" i="6" l="1"/>
  <c r="CM182" i="6" s="1"/>
  <c r="CN181" i="6"/>
  <c r="CO181" i="6" s="1"/>
  <c r="CN182" i="6" l="1"/>
  <c r="CO182" i="6" s="1"/>
  <c r="CL183" i="6"/>
  <c r="CM183" i="6" s="1"/>
  <c r="CL184" i="6" l="1"/>
  <c r="CM184" i="6" s="1"/>
  <c r="CN183" i="6"/>
  <c r="CO183" i="6" s="1"/>
  <c r="CN184" i="6" l="1"/>
  <c r="CO184" i="6" s="1"/>
  <c r="CL185" i="6"/>
  <c r="CM185" i="6" s="1"/>
  <c r="CL186" i="6" l="1"/>
  <c r="CM186" i="6" s="1"/>
  <c r="CN185" i="6"/>
  <c r="CO185" i="6" s="1"/>
  <c r="CN186" i="6" l="1"/>
  <c r="CO186" i="6" s="1"/>
  <c r="CL187" i="6"/>
  <c r="CM187" i="6" s="1"/>
  <c r="CN187" i="6" l="1"/>
  <c r="CO187" i="6" s="1"/>
  <c r="CL188" i="6"/>
  <c r="CM188" i="6" s="1"/>
  <c r="CL189" i="6" l="1"/>
  <c r="CM189" i="6" s="1"/>
  <c r="CN188" i="6"/>
  <c r="CO188" i="6" s="1"/>
  <c r="CN189" i="6" l="1"/>
  <c r="CO189" i="6" s="1"/>
  <c r="CL190" i="6"/>
  <c r="CM190" i="6" s="1"/>
  <c r="CN190" i="6" l="1"/>
  <c r="CO190" i="6" s="1"/>
  <c r="CL191" i="6"/>
  <c r="CM191" i="6" s="1"/>
  <c r="CL192" i="6" l="1"/>
  <c r="CM192" i="6" s="1"/>
  <c r="CN191" i="6"/>
  <c r="CO191" i="6" s="1"/>
  <c r="CL193" i="6" l="1"/>
  <c r="CM193" i="6" s="1"/>
  <c r="CN192" i="6"/>
  <c r="CO192" i="6" s="1"/>
  <c r="CL194" i="6" l="1"/>
  <c r="CM194" i="6" s="1"/>
  <c r="CN193" i="6"/>
  <c r="CO193" i="6" s="1"/>
  <c r="CN194" i="6" l="1"/>
  <c r="CO194" i="6" s="1"/>
  <c r="CL195" i="6"/>
  <c r="CM195" i="6" s="1"/>
  <c r="CL196" i="6" l="1"/>
  <c r="CM196" i="6" s="1"/>
  <c r="CN195" i="6"/>
  <c r="CO195" i="6" s="1"/>
  <c r="CL197" i="6" l="1"/>
  <c r="CM197" i="6" s="1"/>
  <c r="CN196" i="6"/>
  <c r="CO196" i="6" s="1"/>
  <c r="CN197" i="6" l="1"/>
  <c r="CO197" i="6" s="1"/>
  <c r="CL198" i="6"/>
  <c r="CM198" i="6" s="1"/>
  <c r="CN198" i="6" l="1"/>
  <c r="CO198" i="6" s="1"/>
  <c r="CL199" i="6"/>
  <c r="CM199" i="6" s="1"/>
  <c r="CN199" i="6" l="1"/>
  <c r="CO199" i="6" s="1"/>
  <c r="CL200" i="6"/>
  <c r="CM200" i="6" s="1"/>
  <c r="CL201" i="6" l="1"/>
  <c r="CM201" i="6" s="1"/>
  <c r="CN200" i="6"/>
  <c r="CO200" i="6" s="1"/>
  <c r="CL202" i="6" l="1"/>
  <c r="CM202" i="6" s="1"/>
  <c r="CN201" i="6"/>
  <c r="CO201" i="6" s="1"/>
  <c r="CN202" i="6" l="1"/>
  <c r="CO202" i="6" s="1"/>
  <c r="CL203" i="6"/>
  <c r="CM203" i="6" s="1"/>
  <c r="CL204" i="6" l="1"/>
  <c r="CM204" i="6" s="1"/>
  <c r="CN203" i="6"/>
  <c r="CO203" i="6" s="1"/>
  <c r="CN204" i="6" l="1"/>
  <c r="CO204" i="6" s="1"/>
  <c r="CL205" i="6"/>
  <c r="CM205" i="6" s="1"/>
  <c r="CN205" i="6" l="1"/>
  <c r="CO205" i="6" s="1"/>
  <c r="CL206" i="6"/>
  <c r="CM206" i="6" s="1"/>
  <c r="CN206" i="6" l="1"/>
  <c r="CO206" i="6" s="1"/>
  <c r="CL207" i="6"/>
  <c r="CM207" i="6" s="1"/>
  <c r="CN207" i="6" l="1"/>
  <c r="CO207" i="6" s="1"/>
  <c r="CL208" i="6"/>
  <c r="CM208" i="6" s="1"/>
  <c r="CL209" i="6" l="1"/>
  <c r="CM209" i="6" s="1"/>
  <c r="CN208" i="6"/>
  <c r="CO208" i="6" s="1"/>
  <c r="CL210" i="6" l="1"/>
  <c r="CM210" i="6" s="1"/>
  <c r="CN209" i="6"/>
  <c r="CO209" i="6" s="1"/>
  <c r="CL211" i="6" l="1"/>
  <c r="CM211" i="6" s="1"/>
  <c r="CN210" i="6"/>
  <c r="CO210" i="6" s="1"/>
  <c r="CN211" i="6" l="1"/>
  <c r="CO211" i="6" s="1"/>
  <c r="CL212" i="6"/>
  <c r="CM212" i="6" s="1"/>
  <c r="CL213" i="6" l="1"/>
  <c r="CM213" i="6" s="1"/>
  <c r="CN212" i="6"/>
  <c r="CO212" i="6" s="1"/>
  <c r="CN213" i="6" l="1"/>
  <c r="CO213" i="6" s="1"/>
  <c r="CL214" i="6"/>
  <c r="CM214" i="6" s="1"/>
  <c r="CN214" i="6" l="1"/>
  <c r="CO214" i="6" s="1"/>
  <c r="CL215" i="6"/>
  <c r="CM215" i="6" s="1"/>
  <c r="CL216" i="6" l="1"/>
  <c r="CM216" i="6" s="1"/>
  <c r="CN215" i="6"/>
  <c r="CO215" i="6" s="1"/>
  <c r="CL217" i="6" l="1"/>
  <c r="CM217" i="6" s="1"/>
  <c r="CN216" i="6"/>
  <c r="CO216" i="6" s="1"/>
  <c r="CN217" i="6" l="1"/>
  <c r="CO217" i="6" s="1"/>
  <c r="CL218" i="6"/>
  <c r="CM218" i="6" s="1"/>
  <c r="CL219" i="6" l="1"/>
  <c r="CM219" i="6" s="1"/>
  <c r="CN218" i="6"/>
  <c r="CO218" i="6" s="1"/>
  <c r="CL220" i="6" l="1"/>
  <c r="CM220" i="6" s="1"/>
  <c r="CN219" i="6"/>
  <c r="CO219" i="6" s="1"/>
  <c r="CN220" i="6" l="1"/>
  <c r="CO220" i="6" s="1"/>
  <c r="CL221" i="6"/>
  <c r="CM221" i="6" s="1"/>
  <c r="CL222" i="6" l="1"/>
  <c r="CM222" i="6" s="1"/>
  <c r="CN221" i="6"/>
  <c r="CO221" i="6" s="1"/>
  <c r="CL223" i="6" l="1"/>
  <c r="CM223" i="6" s="1"/>
  <c r="CN222" i="6"/>
  <c r="CO222" i="6" s="1"/>
  <c r="CL224" i="6" l="1"/>
  <c r="CM224" i="6" s="1"/>
  <c r="CN223" i="6"/>
  <c r="CO223" i="6" s="1"/>
  <c r="CL225" i="6" l="1"/>
  <c r="CM225" i="6" s="1"/>
  <c r="CN224" i="6"/>
  <c r="CO224" i="6" s="1"/>
  <c r="CL226" i="6" l="1"/>
  <c r="CM226" i="6" s="1"/>
  <c r="CN225" i="6"/>
  <c r="CO225" i="6" s="1"/>
  <c r="CN226" i="6" l="1"/>
  <c r="CO226" i="6" s="1"/>
  <c r="CL227" i="6"/>
  <c r="CM227" i="6" s="1"/>
  <c r="CL228" i="6" l="1"/>
  <c r="CM228" i="6" s="1"/>
  <c r="CN227" i="6"/>
  <c r="CO227" i="6" s="1"/>
  <c r="CN228" i="6" l="1"/>
  <c r="CO228" i="6" s="1"/>
  <c r="CL229" i="6"/>
  <c r="CM229" i="6" s="1"/>
  <c r="CL230" i="6" l="1"/>
  <c r="CM230" i="6" s="1"/>
  <c r="CN229" i="6"/>
  <c r="CO229" i="6" s="1"/>
  <c r="CN230" i="6" l="1"/>
  <c r="CO230" i="6" s="1"/>
  <c r="CL231" i="6"/>
  <c r="CM231" i="6" s="1"/>
  <c r="CN231" i="6" l="1"/>
  <c r="CO231" i="6" s="1"/>
  <c r="CL232" i="6"/>
  <c r="CM232" i="6" s="1"/>
  <c r="CN232" i="6" l="1"/>
  <c r="CO232" i="6" s="1"/>
  <c r="CL233" i="6"/>
  <c r="CM233" i="6" s="1"/>
  <c r="CL234" i="6" l="1"/>
  <c r="CM234" i="6" s="1"/>
  <c r="CN233" i="6"/>
  <c r="CO233" i="6" s="1"/>
  <c r="CN234" i="6" l="1"/>
  <c r="CO234" i="6" s="1"/>
  <c r="CL235" i="6"/>
  <c r="CM235" i="6" s="1"/>
  <c r="CL236" i="6" l="1"/>
  <c r="CM236" i="6" s="1"/>
  <c r="CN235" i="6"/>
  <c r="CO235" i="6" s="1"/>
  <c r="CL237" i="6" l="1"/>
  <c r="CM237" i="6" s="1"/>
  <c r="CN236" i="6"/>
  <c r="CO236" i="6" s="1"/>
  <c r="CN237" i="6" l="1"/>
  <c r="CO237" i="6" s="1"/>
  <c r="CL238" i="6"/>
  <c r="CM238" i="6" s="1"/>
  <c r="CN238" i="6" l="1"/>
  <c r="CO238" i="6" s="1"/>
  <c r="CL239" i="6"/>
  <c r="CM239" i="6" s="1"/>
  <c r="CN239" i="6" l="1"/>
  <c r="CO239" i="6" s="1"/>
  <c r="CL240" i="6"/>
  <c r="CM240" i="6" s="1"/>
  <c r="CL241" i="6" l="1"/>
  <c r="CM241" i="6" s="1"/>
  <c r="CN240" i="6"/>
  <c r="CO240" i="6" s="1"/>
  <c r="CN241" i="6" l="1"/>
  <c r="CO241" i="6" s="1"/>
  <c r="CL242" i="6"/>
  <c r="CM242" i="6" s="1"/>
  <c r="CN242" i="6" l="1"/>
  <c r="CO242" i="6" s="1"/>
  <c r="CL243" i="6"/>
  <c r="CM243" i="6" s="1"/>
  <c r="CN243" i="6" l="1"/>
  <c r="CO243" i="6" s="1"/>
  <c r="CL244" i="6"/>
  <c r="CM244" i="6" s="1"/>
  <c r="CL245" i="6" l="1"/>
  <c r="CM245" i="6" s="1"/>
  <c r="CN244" i="6"/>
  <c r="CO244" i="6" s="1"/>
  <c r="CL246" i="6" l="1"/>
  <c r="CM246" i="6" s="1"/>
  <c r="CN245" i="6"/>
  <c r="CO245" i="6" s="1"/>
  <c r="CN246" i="6" l="1"/>
  <c r="CO246" i="6" s="1"/>
  <c r="CL247" i="6"/>
  <c r="CM247" i="6" s="1"/>
  <c r="CL248" i="6" l="1"/>
  <c r="CM248" i="6" s="1"/>
  <c r="CN247" i="6"/>
  <c r="CO247" i="6" s="1"/>
  <c r="CN248" i="6" l="1"/>
  <c r="CO248" i="6" s="1"/>
  <c r="CL249" i="6"/>
  <c r="CM249" i="6" s="1"/>
  <c r="CN249" i="6" l="1"/>
  <c r="CO249" i="6" s="1"/>
  <c r="CL250" i="6"/>
  <c r="CM250" i="6" s="1"/>
  <c r="CL251" i="6" l="1"/>
  <c r="CM251" i="6" s="1"/>
  <c r="CN250" i="6"/>
  <c r="CO250" i="6" s="1"/>
  <c r="CL252" i="6" l="1"/>
  <c r="CM252" i="6" s="1"/>
  <c r="CN251" i="6"/>
  <c r="CO251" i="6" s="1"/>
  <c r="CL253" i="6" l="1"/>
  <c r="CM253" i="6" s="1"/>
  <c r="CN252" i="6"/>
  <c r="CO252" i="6" s="1"/>
  <c r="CL254" i="6" l="1"/>
  <c r="CM254" i="6" s="1"/>
  <c r="CN253" i="6"/>
  <c r="CO253" i="6" s="1"/>
  <c r="CL255" i="6" l="1"/>
  <c r="CM255" i="6" s="1"/>
  <c r="CN254" i="6"/>
  <c r="CO254" i="6" s="1"/>
  <c r="CN255" i="6" l="1"/>
  <c r="CO255" i="6" s="1"/>
  <c r="CL256" i="6"/>
  <c r="CM256" i="6" s="1"/>
  <c r="CN256" i="6" l="1"/>
  <c r="CO256" i="6" s="1"/>
  <c r="CL257" i="6"/>
  <c r="CM257" i="6" s="1"/>
  <c r="CN257" i="6" l="1"/>
  <c r="CO257" i="6" s="1"/>
  <c r="CL258" i="6"/>
  <c r="CM258" i="6" s="1"/>
  <c r="CL259" i="6" l="1"/>
  <c r="CM259" i="6" s="1"/>
  <c r="CN258" i="6"/>
  <c r="CO258" i="6" s="1"/>
  <c r="CL260" i="6" l="1"/>
  <c r="CM260" i="6" s="1"/>
  <c r="CN259" i="6"/>
  <c r="CO259" i="6" s="1"/>
  <c r="CL261" i="6" l="1"/>
  <c r="CM261" i="6" s="1"/>
  <c r="CN260" i="6"/>
  <c r="CO260" i="6" s="1"/>
  <c r="CL262" i="6" l="1"/>
  <c r="CM262" i="6" s="1"/>
  <c r="CN261" i="6"/>
  <c r="CO261" i="6" s="1"/>
  <c r="CN262" i="6" l="1"/>
  <c r="CO262" i="6" s="1"/>
  <c r="CL263" i="6"/>
  <c r="CM263" i="6" s="1"/>
  <c r="CL264" i="6" l="1"/>
  <c r="CM264" i="6" s="1"/>
  <c r="CN263" i="6"/>
  <c r="CO263" i="6" s="1"/>
  <c r="CL265" i="6" l="1"/>
  <c r="CM265" i="6" s="1"/>
  <c r="CN264" i="6"/>
  <c r="CO264" i="6" s="1"/>
  <c r="CN265" i="6" l="1"/>
  <c r="CO265" i="6" s="1"/>
  <c r="CL266" i="6"/>
  <c r="CM266" i="6" s="1"/>
  <c r="CN266" i="6" l="1"/>
  <c r="CO266" i="6" s="1"/>
  <c r="CL267" i="6"/>
  <c r="CM267" i="6" s="1"/>
  <c r="CN267" i="6" l="1"/>
  <c r="CO267" i="6" s="1"/>
  <c r="CL268" i="6"/>
  <c r="CM268" i="6" s="1"/>
  <c r="CN268" i="6" l="1"/>
  <c r="CO268" i="6" s="1"/>
  <c r="CL269" i="6"/>
  <c r="CM269" i="6" s="1"/>
  <c r="CN269" i="6" l="1"/>
  <c r="CO269" i="6" s="1"/>
  <c r="CL270" i="6"/>
  <c r="CM270" i="6" s="1"/>
  <c r="CL271" i="6" l="1"/>
  <c r="CM271" i="6" s="1"/>
  <c r="CN270" i="6"/>
  <c r="CO270" i="6" s="1"/>
  <c r="CL272" i="6" l="1"/>
  <c r="CM272" i="6" s="1"/>
  <c r="CN271" i="6"/>
  <c r="CO271" i="6" s="1"/>
  <c r="CN272" i="6" l="1"/>
  <c r="CO272" i="6" s="1"/>
  <c r="CL273" i="6"/>
  <c r="CM273" i="6" s="1"/>
  <c r="CN273" i="6" l="1"/>
  <c r="CO273" i="6" s="1"/>
  <c r="CL274" i="6"/>
  <c r="CM274" i="6" s="1"/>
  <c r="CL275" i="6" l="1"/>
  <c r="CM275" i="6" s="1"/>
  <c r="CN274" i="6"/>
  <c r="CO274" i="6" s="1"/>
  <c r="CL276" i="6" l="1"/>
  <c r="CM276" i="6" s="1"/>
  <c r="CN275" i="6"/>
  <c r="CO275" i="6" s="1"/>
  <c r="CL277" i="6" l="1"/>
  <c r="CM277" i="6" s="1"/>
  <c r="CN276" i="6"/>
  <c r="CO276" i="6" s="1"/>
  <c r="CN277" i="6" l="1"/>
  <c r="CO277" i="6" s="1"/>
  <c r="CL278" i="6"/>
  <c r="CM278" i="6" s="1"/>
  <c r="CL279" i="6" l="1"/>
  <c r="CM279" i="6" s="1"/>
  <c r="CN278" i="6"/>
  <c r="CO278" i="6" s="1"/>
  <c r="CL280" i="6" l="1"/>
  <c r="CM280" i="6" s="1"/>
  <c r="CN279" i="6"/>
  <c r="CO279" i="6" s="1"/>
  <c r="CN280" i="6" l="1"/>
  <c r="CO280" i="6" s="1"/>
  <c r="CL281" i="6"/>
  <c r="CM281" i="6" s="1"/>
  <c r="CN281" i="6" l="1"/>
  <c r="CO281" i="6" s="1"/>
  <c r="CL282" i="6"/>
  <c r="CM282" i="6" s="1"/>
  <c r="CL283" i="6" l="1"/>
  <c r="CM283" i="6" s="1"/>
  <c r="CN282" i="6"/>
  <c r="CO282" i="6" s="1"/>
  <c r="CN283" i="6" l="1"/>
  <c r="CO283" i="6" s="1"/>
  <c r="CL284" i="6"/>
  <c r="CM284" i="6" s="1"/>
  <c r="CL285" i="6" l="1"/>
  <c r="CM285" i="6" s="1"/>
  <c r="CN284" i="6"/>
  <c r="CO284" i="6" s="1"/>
  <c r="CN285" i="6" l="1"/>
  <c r="CO285" i="6" s="1"/>
  <c r="CL286" i="6"/>
  <c r="CM286" i="6" s="1"/>
  <c r="CL287" i="6" l="1"/>
  <c r="CM287" i="6" s="1"/>
  <c r="CN286" i="6"/>
  <c r="CO286" i="6" s="1"/>
  <c r="CN287" i="6" l="1"/>
  <c r="CO287" i="6" s="1"/>
  <c r="CL288" i="6"/>
  <c r="CM288" i="6" s="1"/>
  <c r="CL289" i="6" l="1"/>
  <c r="CM289" i="6" s="1"/>
  <c r="CN288" i="6"/>
  <c r="CO288" i="6" s="1"/>
  <c r="CL290" i="6" l="1"/>
  <c r="CM290" i="6" s="1"/>
  <c r="CN289" i="6"/>
  <c r="CO289" i="6" s="1"/>
  <c r="CN290" i="6" l="1"/>
  <c r="CO290" i="6" s="1"/>
  <c r="CL291" i="6"/>
  <c r="CM291" i="6" s="1"/>
  <c r="CN291" i="6" l="1"/>
  <c r="CO291" i="6" s="1"/>
  <c r="CL292" i="6"/>
  <c r="CM292" i="6" s="1"/>
  <c r="CL293" i="6" l="1"/>
  <c r="CM293" i="6" s="1"/>
  <c r="CN292" i="6"/>
  <c r="CO292" i="6" s="1"/>
  <c r="CL294" i="6" l="1"/>
  <c r="CM294" i="6" s="1"/>
  <c r="CN293" i="6"/>
  <c r="CO293" i="6" s="1"/>
  <c r="CN294" i="6" l="1"/>
  <c r="CO294" i="6" s="1"/>
  <c r="CL295" i="6"/>
  <c r="CM295" i="6" s="1"/>
  <c r="CL296" i="6" l="1"/>
  <c r="CM296" i="6" s="1"/>
  <c r="CN295" i="6"/>
  <c r="CO295" i="6" s="1"/>
  <c r="CN296" i="6" l="1"/>
  <c r="CO296" i="6" s="1"/>
  <c r="CL297" i="6"/>
  <c r="CM297" i="6" s="1"/>
  <c r="CN297" i="6" l="1"/>
  <c r="CO297" i="6" s="1"/>
  <c r="CL298" i="6"/>
  <c r="CM298" i="6" s="1"/>
  <c r="CL299" i="6" l="1"/>
  <c r="CM299" i="6" s="1"/>
  <c r="CN298" i="6"/>
  <c r="CO298" i="6" s="1"/>
  <c r="CL300" i="6" l="1"/>
  <c r="CM300" i="6" s="1"/>
  <c r="CN299" i="6"/>
  <c r="CO299" i="6" s="1"/>
  <c r="CL301" i="6" l="1"/>
  <c r="CM301" i="6" s="1"/>
  <c r="CN300" i="6"/>
  <c r="CO300" i="6" s="1"/>
  <c r="CL302" i="6" l="1"/>
  <c r="CM302" i="6" s="1"/>
  <c r="CN301" i="6"/>
  <c r="CO301" i="6" s="1"/>
  <c r="CL303" i="6" l="1"/>
  <c r="CM303" i="6" s="1"/>
  <c r="CN302" i="6"/>
  <c r="CO302" i="6" s="1"/>
  <c r="CN303" i="6" l="1"/>
  <c r="CO303" i="6" s="1"/>
  <c r="CL304" i="6"/>
  <c r="CM304" i="6" s="1"/>
  <c r="CN304" i="6" l="1"/>
  <c r="CO304" i="6" s="1"/>
  <c r="CL305" i="6"/>
  <c r="CM305" i="6" s="1"/>
  <c r="CL306" i="6" l="1"/>
  <c r="CM306" i="6" s="1"/>
  <c r="CN305" i="6"/>
  <c r="CO305" i="6" s="1"/>
  <c r="CL307" i="6" l="1"/>
  <c r="CM307" i="6" s="1"/>
  <c r="CN306" i="6"/>
  <c r="CO306" i="6" s="1"/>
  <c r="CN307" i="6" l="1"/>
  <c r="CO307" i="6" s="1"/>
  <c r="CL308" i="6"/>
  <c r="CM308" i="6" s="1"/>
  <c r="CN308" i="6" l="1"/>
  <c r="CO308" i="6" s="1"/>
  <c r="CL309" i="6"/>
  <c r="CM309" i="6" s="1"/>
  <c r="CL310" i="6" l="1"/>
  <c r="CM310" i="6" s="1"/>
  <c r="CN309" i="6"/>
  <c r="CO309" i="6" s="1"/>
  <c r="CL311" i="6" l="1"/>
  <c r="CM311" i="6" s="1"/>
  <c r="CN310" i="6"/>
  <c r="CO310" i="6" s="1"/>
  <c r="CL312" i="6" l="1"/>
  <c r="CM312" i="6" s="1"/>
  <c r="CN311" i="6"/>
  <c r="CO311" i="6" s="1"/>
  <c r="CL313" i="6" l="1"/>
  <c r="CM313" i="6" s="1"/>
  <c r="CN312" i="6"/>
  <c r="CO312" i="6" s="1"/>
  <c r="CL314" i="6" l="1"/>
  <c r="CM314" i="6" s="1"/>
  <c r="CN313" i="6"/>
  <c r="CO313" i="6" s="1"/>
  <c r="CL315" i="6" l="1"/>
  <c r="CM315" i="6" s="1"/>
  <c r="CN314" i="6"/>
  <c r="CO314" i="6" s="1"/>
  <c r="CN315" i="6" l="1"/>
  <c r="CO315" i="6" s="1"/>
  <c r="CL316" i="6"/>
  <c r="CM316" i="6" s="1"/>
  <c r="CL317" i="6" l="1"/>
  <c r="CM317" i="6" s="1"/>
  <c r="CN316" i="6"/>
  <c r="CO316" i="6" s="1"/>
  <c r="CL318" i="6" l="1"/>
  <c r="CM318" i="6" s="1"/>
  <c r="CN317" i="6"/>
  <c r="CO317" i="6" s="1"/>
  <c r="CL319" i="6" l="1"/>
  <c r="CM319" i="6" s="1"/>
  <c r="CN318" i="6"/>
  <c r="CO318" i="6" s="1"/>
  <c r="CN319" i="6" l="1"/>
  <c r="CO319" i="6" s="1"/>
  <c r="CL320" i="6"/>
  <c r="CM320" i="6" s="1"/>
  <c r="CL321" i="6" l="1"/>
  <c r="CM321" i="6" s="1"/>
  <c r="CN320" i="6"/>
  <c r="CO320" i="6" s="1"/>
  <c r="CL322" i="6" l="1"/>
  <c r="CM322" i="6" s="1"/>
  <c r="CN321" i="6"/>
  <c r="CO321" i="6" s="1"/>
  <c r="CN322" i="6" l="1"/>
  <c r="CO322" i="6" s="1"/>
  <c r="CL323" i="6"/>
  <c r="CM323" i="6" s="1"/>
  <c r="CL324" i="6" l="1"/>
  <c r="CM324" i="6" s="1"/>
  <c r="CN323" i="6"/>
  <c r="CO323" i="6" s="1"/>
  <c r="CN324" i="6" l="1"/>
  <c r="CO324" i="6" s="1"/>
  <c r="CL325" i="6"/>
  <c r="CM325" i="6" s="1"/>
  <c r="CL326" i="6" l="1"/>
  <c r="CM326" i="6" s="1"/>
  <c r="CN325" i="6"/>
  <c r="CO325" i="6" s="1"/>
  <c r="CN326" i="6" l="1"/>
  <c r="CO326" i="6" s="1"/>
  <c r="CL327" i="6"/>
  <c r="CM327" i="6" s="1"/>
  <c r="CL328" i="6" l="1"/>
  <c r="CM328" i="6" s="1"/>
  <c r="CN327" i="6"/>
  <c r="CO327" i="6" s="1"/>
  <c r="CL329" i="6" l="1"/>
  <c r="CM329" i="6" s="1"/>
  <c r="CN328" i="6"/>
  <c r="CO328" i="6" s="1"/>
  <c r="CL330" i="6" l="1"/>
  <c r="CM330" i="6" s="1"/>
  <c r="CN329" i="6"/>
  <c r="CO329" i="6" s="1"/>
  <c r="CL331" i="6" l="1"/>
  <c r="CM331" i="6" s="1"/>
  <c r="CN330" i="6"/>
  <c r="CO330" i="6" s="1"/>
  <c r="CN331" i="6" l="1"/>
  <c r="CO331" i="6" s="1"/>
  <c r="CL332" i="6"/>
  <c r="CM332" i="6" s="1"/>
  <c r="CL333" i="6" l="1"/>
  <c r="CM333" i="6" s="1"/>
  <c r="CN332" i="6"/>
  <c r="CO332" i="6" s="1"/>
  <c r="CL334" i="6" l="1"/>
  <c r="CM334" i="6" s="1"/>
  <c r="CN333" i="6"/>
  <c r="CO333" i="6" s="1"/>
  <c r="CL335" i="6" l="1"/>
  <c r="CM335" i="6" s="1"/>
  <c r="CN334" i="6"/>
  <c r="CO334" i="6" s="1"/>
  <c r="CL336" i="6" l="1"/>
  <c r="CM336" i="6" s="1"/>
  <c r="CN335" i="6"/>
  <c r="CO335" i="6" s="1"/>
  <c r="CN336" i="6" l="1"/>
  <c r="CO336" i="6" s="1"/>
  <c r="CL337" i="6"/>
  <c r="CM337" i="6" s="1"/>
  <c r="CL338" i="6" l="1"/>
  <c r="CM338" i="6" s="1"/>
  <c r="CN337" i="6"/>
  <c r="CO337" i="6" s="1"/>
  <c r="CL339" i="6" l="1"/>
  <c r="CM339" i="6" s="1"/>
  <c r="CN338" i="6"/>
  <c r="CO338" i="6" s="1"/>
  <c r="CN339" i="6" l="1"/>
  <c r="CO339" i="6" s="1"/>
  <c r="CL340" i="6"/>
  <c r="CM340" i="6" s="1"/>
  <c r="CL341" i="6" l="1"/>
  <c r="CM341" i="6" s="1"/>
  <c r="CN340" i="6"/>
  <c r="CO340" i="6" s="1"/>
  <c r="CL342" i="6" l="1"/>
  <c r="CM342" i="6" s="1"/>
  <c r="CN341" i="6"/>
  <c r="CO341" i="6" s="1"/>
  <c r="CN342" i="6" l="1"/>
  <c r="CO342" i="6" s="1"/>
  <c r="CL343" i="6"/>
  <c r="CM343" i="6" s="1"/>
  <c r="CN343" i="6" l="1"/>
  <c r="CO343" i="6" s="1"/>
  <c r="CL344" i="6"/>
  <c r="CM344" i="6" s="1"/>
  <c r="CL345" i="6" l="1"/>
  <c r="CM345" i="6" s="1"/>
  <c r="CN344" i="6"/>
  <c r="CO344" i="6" s="1"/>
  <c r="CL346" i="6" l="1"/>
  <c r="CM346" i="6" s="1"/>
  <c r="CN345" i="6"/>
  <c r="CO345" i="6" s="1"/>
  <c r="CL347" i="6" l="1"/>
  <c r="CM347" i="6" s="1"/>
  <c r="CN346" i="6"/>
  <c r="CO346" i="6" s="1"/>
  <c r="CL348" i="6" l="1"/>
  <c r="CM348" i="6" s="1"/>
  <c r="CN347" i="6"/>
  <c r="CO347" i="6" s="1"/>
  <c r="CL349" i="6" l="1"/>
  <c r="CM349" i="6" s="1"/>
  <c r="CN348" i="6"/>
  <c r="CO348" i="6" s="1"/>
  <c r="CN349" i="6" l="1"/>
  <c r="CO349" i="6" s="1"/>
  <c r="CL350" i="6"/>
  <c r="CM350" i="6" s="1"/>
  <c r="CN350" i="6" l="1"/>
  <c r="CO350" i="6" s="1"/>
  <c r="CL351" i="6"/>
  <c r="CM351" i="6" s="1"/>
  <c r="CN351" i="6" l="1"/>
  <c r="CO351" i="6" s="1"/>
  <c r="CL352" i="6"/>
  <c r="CM352" i="6" s="1"/>
  <c r="CL353" i="6" l="1"/>
  <c r="CM353" i="6" s="1"/>
  <c r="CN352" i="6"/>
  <c r="CO352" i="6" s="1"/>
  <c r="CN353" i="6" l="1"/>
  <c r="CO353" i="6" s="1"/>
  <c r="CL354" i="6"/>
  <c r="CM354" i="6" s="1"/>
  <c r="CL355" i="6" l="1"/>
  <c r="CM355" i="6" s="1"/>
  <c r="CN354" i="6"/>
  <c r="CO354" i="6" s="1"/>
  <c r="CN355" i="6" l="1"/>
  <c r="CO355" i="6" s="1"/>
  <c r="CL356" i="6"/>
  <c r="CM356" i="6" s="1"/>
  <c r="CL357" i="6" l="1"/>
  <c r="CM357" i="6" s="1"/>
  <c r="CN356" i="6"/>
  <c r="CO356" i="6" s="1"/>
  <c r="CN357" i="6" l="1"/>
  <c r="CO357" i="6" s="1"/>
  <c r="CL358" i="6"/>
  <c r="CM358" i="6" s="1"/>
  <c r="CL359" i="6" l="1"/>
  <c r="CM359" i="6" s="1"/>
  <c r="CN358" i="6"/>
  <c r="CO358" i="6" s="1"/>
  <c r="CN359" i="6" l="1"/>
  <c r="CO359" i="6" s="1"/>
  <c r="CL360" i="6"/>
  <c r="CM360" i="6" s="1"/>
  <c r="CL361" i="6" l="1"/>
  <c r="CM361" i="6" s="1"/>
  <c r="CN360" i="6"/>
  <c r="CO360" i="6" s="1"/>
  <c r="CL362" i="6" l="1"/>
  <c r="CM362" i="6" s="1"/>
  <c r="CN361" i="6"/>
  <c r="CO361" i="6" s="1"/>
  <c r="CL363" i="6" l="1"/>
  <c r="CM363" i="6" s="1"/>
  <c r="CN362" i="6"/>
  <c r="CO362" i="6" s="1"/>
  <c r="CN363" i="6" l="1"/>
  <c r="CO363" i="6" s="1"/>
  <c r="CL364" i="6"/>
  <c r="CM364" i="6" s="1"/>
  <c r="CL365" i="6" l="1"/>
  <c r="CM365" i="6" s="1"/>
  <c r="CN364" i="6"/>
  <c r="CO364" i="6" s="1"/>
  <c r="CN365" i="6" l="1"/>
  <c r="CO365" i="6" s="1"/>
  <c r="CL366" i="6"/>
  <c r="CM366" i="6" s="1"/>
  <c r="CN366" i="6" l="1"/>
  <c r="CO366" i="6" s="1"/>
  <c r="CL367" i="6"/>
  <c r="CM367" i="6" s="1"/>
  <c r="CL368" i="6" l="1"/>
  <c r="CM368" i="6" s="1"/>
  <c r="CN367" i="6"/>
  <c r="CO367" i="6" s="1"/>
  <c r="CN368" i="6" l="1"/>
  <c r="CO368" i="6" s="1"/>
  <c r="CL369" i="6"/>
  <c r="CM369" i="6" s="1"/>
  <c r="CL370" i="6" l="1"/>
  <c r="CM370" i="6" s="1"/>
  <c r="CN369" i="6"/>
  <c r="CO369" i="6" s="1"/>
  <c r="CL371" i="6" l="1"/>
  <c r="CM371" i="6" s="1"/>
  <c r="CN370" i="6"/>
  <c r="CO370" i="6" s="1"/>
  <c r="CN371" i="6" l="1"/>
  <c r="CO371" i="6" s="1"/>
  <c r="CL372" i="6"/>
  <c r="CM372" i="6" s="1"/>
  <c r="CN372" i="6" l="1"/>
  <c r="CO372" i="6" s="1"/>
  <c r="CL373" i="6"/>
  <c r="CM373" i="6" s="1"/>
  <c r="CL374" i="6" l="1"/>
  <c r="CM374" i="6" s="1"/>
  <c r="CN373" i="6"/>
  <c r="CO373" i="6" s="1"/>
  <c r="CL375" i="6" l="1"/>
  <c r="CM375" i="6" s="1"/>
  <c r="CN374" i="6"/>
  <c r="CO374" i="6" s="1"/>
  <c r="CL376" i="6" l="1"/>
  <c r="CM376" i="6" s="1"/>
  <c r="CN375" i="6"/>
  <c r="CO375" i="6" s="1"/>
  <c r="CL377" i="6" l="1"/>
  <c r="CM377" i="6" s="1"/>
  <c r="CN376" i="6"/>
  <c r="CO376" i="6" s="1"/>
  <c r="CL378" i="6" l="1"/>
  <c r="CM378" i="6" s="1"/>
  <c r="CN377" i="6"/>
  <c r="CO377" i="6" s="1"/>
  <c r="CL379" i="6" l="1"/>
  <c r="CM379" i="6" s="1"/>
  <c r="CN378" i="6"/>
  <c r="CO378" i="6" s="1"/>
  <c r="CL380" i="6" l="1"/>
  <c r="CM380" i="6" s="1"/>
  <c r="CN379" i="6"/>
  <c r="CO379" i="6" s="1"/>
  <c r="CL381" i="6" l="1"/>
  <c r="CM381" i="6" s="1"/>
  <c r="CN380" i="6"/>
  <c r="CO380" i="6" s="1"/>
  <c r="CN381" i="6" l="1"/>
  <c r="CO381" i="6" s="1"/>
  <c r="CL382" i="6"/>
  <c r="CM382" i="6" s="1"/>
  <c r="CN382" i="6" l="1"/>
  <c r="CO382" i="6" s="1"/>
  <c r="CL383" i="6"/>
  <c r="CM383" i="6" s="1"/>
  <c r="CL384" i="6" l="1"/>
  <c r="CM384" i="6" s="1"/>
  <c r="CN383" i="6"/>
  <c r="CO383" i="6" s="1"/>
  <c r="CN384" i="6" l="1"/>
  <c r="CO384" i="6" s="1"/>
  <c r="CL385" i="6"/>
  <c r="CM385" i="6" s="1"/>
  <c r="CL386" i="6" l="1"/>
  <c r="CM386" i="6" s="1"/>
  <c r="CN385" i="6"/>
  <c r="CO385" i="6" s="1"/>
  <c r="CN386" i="6" l="1"/>
  <c r="CO386" i="6" s="1"/>
  <c r="CL387" i="6"/>
  <c r="CM387" i="6" s="1"/>
  <c r="CL388" i="6" l="1"/>
  <c r="CM388" i="6" s="1"/>
  <c r="CN387" i="6"/>
  <c r="CO387" i="6" s="1"/>
  <c r="CN388" i="6" l="1"/>
  <c r="CO388" i="6" s="1"/>
  <c r="CL389" i="6"/>
  <c r="CM389" i="6" s="1"/>
  <c r="CN389" i="6" l="1"/>
  <c r="CO389" i="6" s="1"/>
  <c r="CL390" i="6"/>
  <c r="CM390" i="6" s="1"/>
  <c r="CL391" i="6" l="1"/>
  <c r="CM391" i="6" s="1"/>
  <c r="CN390" i="6"/>
  <c r="CO390" i="6" s="1"/>
  <c r="CN391" i="6" l="1"/>
  <c r="CO391" i="6" s="1"/>
  <c r="CL392" i="6"/>
  <c r="CM392" i="6" s="1"/>
  <c r="CN392" i="6" l="1"/>
  <c r="CO392" i="6" s="1"/>
  <c r="CL393" i="6"/>
  <c r="CM393" i="6" s="1"/>
  <c r="CL394" i="6" l="1"/>
  <c r="CM394" i="6" s="1"/>
  <c r="CN393" i="6"/>
  <c r="CO393" i="6" s="1"/>
  <c r="CL395" i="6" l="1"/>
  <c r="CM395" i="6" s="1"/>
  <c r="CN394" i="6"/>
  <c r="CO394" i="6" s="1"/>
  <c r="CN395" i="6" l="1"/>
  <c r="CO395" i="6" s="1"/>
  <c r="CL396" i="6"/>
  <c r="CM396" i="6" s="1"/>
  <c r="CN396" i="6" l="1"/>
  <c r="CO396" i="6" s="1"/>
  <c r="CL397" i="6"/>
  <c r="CM397" i="6" s="1"/>
  <c r="CN397" i="6" l="1"/>
  <c r="CO397" i="6" s="1"/>
  <c r="CL398" i="6"/>
  <c r="CM398" i="6" s="1"/>
  <c r="CL399" i="6" l="1"/>
  <c r="CM399" i="6" s="1"/>
  <c r="CN398" i="6"/>
  <c r="CO398" i="6" s="1"/>
  <c r="CN399" i="6" l="1"/>
  <c r="CO399" i="6" s="1"/>
  <c r="CL400" i="6"/>
  <c r="CM400" i="6" s="1"/>
  <c r="CN400" i="6" l="1"/>
  <c r="CO400" i="6" s="1"/>
  <c r="CL401" i="6"/>
  <c r="CM401" i="6" s="1"/>
  <c r="CL402" i="6" l="1"/>
  <c r="CM402" i="6" s="1"/>
  <c r="CN401" i="6"/>
  <c r="CO401" i="6" s="1"/>
  <c r="CN402" i="6" l="1"/>
  <c r="CO402" i="6" s="1"/>
  <c r="CL403" i="6"/>
  <c r="CM403" i="6" s="1"/>
  <c r="CL404" i="6" l="1"/>
  <c r="CM404" i="6" s="1"/>
  <c r="CN403" i="6"/>
  <c r="CO403" i="6" s="1"/>
  <c r="CN404" i="6" l="1"/>
  <c r="CO404" i="6" s="1"/>
  <c r="CL405" i="6"/>
  <c r="CM405" i="6" s="1"/>
  <c r="CN405" i="6" l="1"/>
  <c r="CO405" i="6" s="1"/>
  <c r="CL406" i="6"/>
  <c r="CM406" i="6" s="1"/>
  <c r="CN406" i="6" l="1"/>
  <c r="CO406" i="6" s="1"/>
  <c r="CL407" i="6"/>
  <c r="CM407" i="6" s="1"/>
  <c r="CN407" i="6" l="1"/>
  <c r="CO407" i="6" s="1"/>
  <c r="CL408" i="6"/>
  <c r="CM408" i="6" s="1"/>
  <c r="CN408" i="6" l="1"/>
  <c r="CO408" i="6" s="1"/>
  <c r="CL409" i="6"/>
  <c r="CM409" i="6" s="1"/>
  <c r="CL410" i="6" l="1"/>
  <c r="CM410" i="6" s="1"/>
  <c r="CN409" i="6"/>
  <c r="CO409" i="6" s="1"/>
  <c r="CN410" i="6" l="1"/>
  <c r="CO410" i="6" s="1"/>
  <c r="CL411" i="6"/>
  <c r="CM411" i="6" s="1"/>
  <c r="CL412" i="6" l="1"/>
  <c r="CM412" i="6" s="1"/>
  <c r="CN411" i="6"/>
  <c r="CO411" i="6" s="1"/>
  <c r="CN412" i="6" l="1"/>
  <c r="CO412" i="6" s="1"/>
  <c r="CL413" i="6"/>
  <c r="CM413" i="6" s="1"/>
  <c r="CN413" i="6" l="1"/>
  <c r="CO413" i="6" s="1"/>
  <c r="CL414" i="6"/>
  <c r="CM414" i="6" s="1"/>
  <c r="CL415" i="6" l="1"/>
  <c r="CM415" i="6" s="1"/>
  <c r="CN414" i="6"/>
  <c r="CO414" i="6" s="1"/>
  <c r="CN415" i="6" l="1"/>
  <c r="CO415" i="6" s="1"/>
  <c r="CL416" i="6"/>
  <c r="CM416" i="6" s="1"/>
  <c r="CL417" i="6" l="1"/>
  <c r="CM417" i="6" s="1"/>
  <c r="CN416" i="6"/>
  <c r="CO416" i="6" s="1"/>
  <c r="CN417" i="6" l="1"/>
  <c r="CO417" i="6" s="1"/>
  <c r="CL418" i="6"/>
  <c r="CM418" i="6" s="1"/>
  <c r="CL419" i="6" l="1"/>
  <c r="CM419" i="6" s="1"/>
  <c r="CN418" i="6"/>
  <c r="CO418" i="6" s="1"/>
  <c r="CL420" i="6" l="1"/>
  <c r="CM420" i="6" s="1"/>
  <c r="CN419" i="6"/>
  <c r="CO419" i="6" s="1"/>
  <c r="CN420" i="6" l="1"/>
  <c r="CO420" i="6" s="1"/>
  <c r="CL421" i="6"/>
  <c r="CM421" i="6" s="1"/>
  <c r="CL422" i="6" l="1"/>
  <c r="CM422" i="6" s="1"/>
  <c r="CN421" i="6"/>
  <c r="CO421" i="6" s="1"/>
  <c r="CL423" i="6" l="1"/>
  <c r="CM423" i="6" s="1"/>
  <c r="CN422" i="6"/>
  <c r="CO422" i="6" s="1"/>
  <c r="CN423" i="6" l="1"/>
  <c r="CO423" i="6" s="1"/>
  <c r="CL424" i="6"/>
  <c r="CM424" i="6" s="1"/>
  <c r="CN424" i="6" l="1"/>
  <c r="CO424" i="6" s="1"/>
  <c r="CL425" i="6"/>
  <c r="CM425" i="6" s="1"/>
  <c r="CL426" i="6" l="1"/>
  <c r="CM426" i="6" s="1"/>
  <c r="CN425" i="6"/>
  <c r="CO425" i="6" s="1"/>
  <c r="CL427" i="6" l="1"/>
  <c r="CM427" i="6" s="1"/>
  <c r="CN426" i="6"/>
  <c r="CO426" i="6" s="1"/>
  <c r="CL428" i="6" l="1"/>
  <c r="CM428" i="6" s="1"/>
  <c r="CN427" i="6"/>
  <c r="CO427" i="6" s="1"/>
  <c r="CL429" i="6" l="1"/>
  <c r="CM429" i="6" s="1"/>
  <c r="CN428" i="6"/>
  <c r="CO428" i="6" s="1"/>
  <c r="CN429" i="6" l="1"/>
  <c r="CO429" i="6" s="1"/>
  <c r="CL430" i="6"/>
  <c r="CM430" i="6" s="1"/>
  <c r="CL431" i="6" l="1"/>
  <c r="CM431" i="6" s="1"/>
  <c r="CN430" i="6"/>
  <c r="CO430" i="6" s="1"/>
  <c r="CL432" i="6" l="1"/>
  <c r="CM432" i="6" s="1"/>
  <c r="CN431" i="6"/>
  <c r="CO431" i="6" s="1"/>
  <c r="CN432" i="6" l="1"/>
  <c r="CO432" i="6" s="1"/>
  <c r="CL433" i="6"/>
  <c r="CM433" i="6" s="1"/>
  <c r="CN433" i="6" l="1"/>
  <c r="CO433" i="6" s="1"/>
  <c r="CL434" i="6"/>
  <c r="CM434" i="6" s="1"/>
  <c r="CN434" i="6" l="1"/>
  <c r="CO434" i="6" s="1"/>
  <c r="CL435" i="6"/>
  <c r="CM435" i="6" s="1"/>
  <c r="CL436" i="6" l="1"/>
  <c r="CM436" i="6" s="1"/>
  <c r="CN435" i="6"/>
  <c r="CO435" i="6" s="1"/>
  <c r="CN436" i="6" l="1"/>
  <c r="CO436" i="6" s="1"/>
  <c r="CL437" i="6"/>
  <c r="CM437" i="6" s="1"/>
  <c r="CL438" i="6" l="1"/>
  <c r="CM438" i="6" s="1"/>
  <c r="CN437" i="6"/>
  <c r="CO437" i="6" s="1"/>
  <c r="CL439" i="6" l="1"/>
  <c r="CM439" i="6" s="1"/>
  <c r="CN438" i="6"/>
  <c r="CO438" i="6" s="1"/>
  <c r="CN439" i="6" l="1"/>
  <c r="CO439" i="6" s="1"/>
  <c r="CL440" i="6"/>
  <c r="CM440" i="6" s="1"/>
  <c r="CL441" i="6" l="1"/>
  <c r="CM441" i="6" s="1"/>
  <c r="CN440" i="6"/>
  <c r="CO440" i="6" s="1"/>
  <c r="CL442" i="6" l="1"/>
  <c r="CM442" i="6" s="1"/>
  <c r="CN441" i="6"/>
  <c r="CO441" i="6" s="1"/>
  <c r="CL443" i="6" l="1"/>
  <c r="CM443" i="6" s="1"/>
  <c r="CN442" i="6"/>
  <c r="CO442" i="6" s="1"/>
  <c r="CL444" i="6" l="1"/>
  <c r="CM444" i="6" s="1"/>
  <c r="CN443" i="6"/>
  <c r="CO443" i="6" s="1"/>
  <c r="CN444" i="6" l="1"/>
  <c r="CO444" i="6" s="1"/>
  <c r="CL445" i="6"/>
  <c r="CM445" i="6" s="1"/>
  <c r="CL446" i="6" l="1"/>
  <c r="CM446" i="6" s="1"/>
  <c r="CN445" i="6"/>
  <c r="CO445" i="6" s="1"/>
  <c r="CL447" i="6" l="1"/>
  <c r="CM447" i="6" s="1"/>
  <c r="CN446" i="6"/>
  <c r="CO446" i="6" s="1"/>
  <c r="CL448" i="6" l="1"/>
  <c r="CM448" i="6" s="1"/>
  <c r="CN447" i="6"/>
  <c r="CO447" i="6" s="1"/>
  <c r="CN448" i="6" l="1"/>
  <c r="CO448" i="6" s="1"/>
  <c r="CL449" i="6"/>
  <c r="CM449" i="6" s="1"/>
  <c r="CN449" i="6" l="1"/>
  <c r="CO449" i="6" s="1"/>
  <c r="CL450" i="6"/>
  <c r="CM450" i="6" s="1"/>
  <c r="CL451" i="6" l="1"/>
  <c r="CM451" i="6" s="1"/>
  <c r="CN450" i="6"/>
  <c r="CO450" i="6" s="1"/>
  <c r="CL452" i="6" l="1"/>
  <c r="CM452" i="6" s="1"/>
  <c r="CN451" i="6"/>
  <c r="CO451" i="6" s="1"/>
  <c r="CN452" i="6" l="1"/>
  <c r="CO452" i="6" s="1"/>
  <c r="CL453" i="6"/>
  <c r="CM453" i="6" s="1"/>
  <c r="CN453" i="6" l="1"/>
  <c r="CO453" i="6" s="1"/>
  <c r="CL454" i="6"/>
  <c r="CM454" i="6" s="1"/>
  <c r="CL455" i="6" l="1"/>
  <c r="CM455" i="6" s="1"/>
  <c r="CN454" i="6"/>
  <c r="CO454" i="6" s="1"/>
  <c r="CL456" i="6" l="1"/>
  <c r="CM456" i="6" s="1"/>
  <c r="CN455" i="6"/>
  <c r="CO455" i="6" s="1"/>
  <c r="CN456" i="6" l="1"/>
  <c r="CO456" i="6" s="1"/>
  <c r="CL457" i="6"/>
  <c r="CM457" i="6" s="1"/>
  <c r="CL458" i="6" l="1"/>
  <c r="CM458" i="6" s="1"/>
  <c r="CN457" i="6"/>
  <c r="CO457" i="6" s="1"/>
  <c r="CL459" i="6" l="1"/>
  <c r="CM459" i="6" s="1"/>
  <c r="CN458" i="6"/>
  <c r="CO458" i="6" s="1"/>
  <c r="CL460" i="6" l="1"/>
  <c r="CM460" i="6" s="1"/>
  <c r="CN459" i="6"/>
  <c r="CO459" i="6" s="1"/>
  <c r="CN460" i="6" l="1"/>
  <c r="CO460" i="6" s="1"/>
  <c r="CL461" i="6"/>
  <c r="CM461" i="6" s="1"/>
  <c r="CN461" i="6" l="1"/>
  <c r="CO461" i="6" s="1"/>
  <c r="CL462" i="6"/>
  <c r="CM462" i="6" s="1"/>
  <c r="CN462" i="6" l="1"/>
  <c r="CO462" i="6" s="1"/>
  <c r="CL463" i="6"/>
  <c r="CM463" i="6" s="1"/>
  <c r="CL464" i="6" l="1"/>
  <c r="CM464" i="6" s="1"/>
  <c r="CN463" i="6"/>
  <c r="CO463" i="6" s="1"/>
  <c r="CL465" i="6" l="1"/>
  <c r="CM465" i="6" s="1"/>
  <c r="CN464" i="6"/>
  <c r="CO464" i="6" s="1"/>
  <c r="CN465" i="6" l="1"/>
  <c r="CO465" i="6" s="1"/>
  <c r="CL466" i="6"/>
  <c r="CM466" i="6" s="1"/>
  <c r="CL467" i="6" l="1"/>
  <c r="CM467" i="6" s="1"/>
  <c r="CN466" i="6"/>
  <c r="CO466" i="6" s="1"/>
  <c r="CL468" i="6" l="1"/>
  <c r="CM468" i="6" s="1"/>
  <c r="CN467" i="6"/>
  <c r="CO467" i="6" s="1"/>
  <c r="CL469" i="6" l="1"/>
  <c r="CM469" i="6" s="1"/>
  <c r="CN468" i="6"/>
  <c r="CO468" i="6" s="1"/>
  <c r="CL470" i="6" l="1"/>
  <c r="CM470" i="6" s="1"/>
  <c r="CN469" i="6"/>
  <c r="CO469" i="6" s="1"/>
  <c r="CL471" i="6" l="1"/>
  <c r="CM471" i="6" s="1"/>
  <c r="CN470" i="6"/>
  <c r="CO470" i="6" s="1"/>
  <c r="CN471" i="6" l="1"/>
  <c r="CO471" i="6" s="1"/>
  <c r="CL472" i="6"/>
  <c r="CM472" i="6" s="1"/>
  <c r="CN472" i="6" l="1"/>
  <c r="CO472" i="6" s="1"/>
  <c r="CL473" i="6"/>
  <c r="CM473" i="6" s="1"/>
  <c r="CL474" i="6" l="1"/>
  <c r="CM474" i="6" s="1"/>
  <c r="CN473" i="6"/>
  <c r="CO473" i="6" s="1"/>
  <c r="CN474" i="6" l="1"/>
  <c r="CO474" i="6" s="1"/>
  <c r="CL475" i="6"/>
  <c r="CM475" i="6" s="1"/>
  <c r="CL476" i="6" l="1"/>
  <c r="CM476" i="6" s="1"/>
  <c r="CN475" i="6"/>
  <c r="CO475" i="6" s="1"/>
  <c r="CL477" i="6" l="1"/>
  <c r="CM477" i="6" s="1"/>
  <c r="CN476" i="6"/>
  <c r="CO476" i="6" s="1"/>
  <c r="CN477" i="6" l="1"/>
  <c r="CO477" i="6" s="1"/>
  <c r="CL478" i="6"/>
  <c r="CM478" i="6" s="1"/>
  <c r="CN478" i="6" l="1"/>
  <c r="CO478" i="6" s="1"/>
  <c r="CL479" i="6"/>
  <c r="CM479" i="6" s="1"/>
  <c r="CL480" i="6" l="1"/>
  <c r="CM480" i="6" s="1"/>
  <c r="CN479" i="6"/>
  <c r="CO479" i="6" s="1"/>
  <c r="CN480" i="6" l="1"/>
  <c r="CO480" i="6" s="1"/>
  <c r="CL481" i="6"/>
  <c r="CM481" i="6" s="1"/>
  <c r="CL482" i="6" l="1"/>
  <c r="CM482" i="6" s="1"/>
  <c r="CN481" i="6"/>
  <c r="CO481" i="6" s="1"/>
  <c r="CN482" i="6" l="1"/>
  <c r="CO482" i="6" s="1"/>
  <c r="CL483" i="6"/>
  <c r="CM483" i="6" s="1"/>
  <c r="CN483" i="6" l="1"/>
  <c r="CO483" i="6" s="1"/>
  <c r="CL484" i="6"/>
  <c r="CM484" i="6" s="1"/>
  <c r="CN484" i="6" l="1"/>
  <c r="CO484" i="6" s="1"/>
  <c r="CL485" i="6"/>
  <c r="CM485" i="6" s="1"/>
  <c r="CL486" i="6" l="1"/>
  <c r="CM486" i="6" s="1"/>
  <c r="CN485" i="6"/>
  <c r="CO485" i="6" s="1"/>
  <c r="CN486" i="6" l="1"/>
  <c r="CO486" i="6" s="1"/>
  <c r="CL487" i="6"/>
  <c r="CM487" i="6" s="1"/>
  <c r="CL488" i="6" l="1"/>
  <c r="CM488" i="6" s="1"/>
  <c r="CN487" i="6"/>
  <c r="CO487" i="6" s="1"/>
  <c r="CL489" i="6" l="1"/>
  <c r="CM489" i="6" s="1"/>
  <c r="CN488" i="6"/>
  <c r="CO488" i="6" s="1"/>
  <c r="CL490" i="6" l="1"/>
  <c r="CM490" i="6" s="1"/>
  <c r="CN489" i="6"/>
  <c r="CO489" i="6" s="1"/>
  <c r="CL491" i="6" l="1"/>
  <c r="CM491" i="6" s="1"/>
  <c r="CN490" i="6"/>
  <c r="CO490" i="6" s="1"/>
  <c r="CN491" i="6" l="1"/>
  <c r="CO491" i="6" s="1"/>
  <c r="CL492" i="6"/>
  <c r="CM492" i="6" s="1"/>
  <c r="CN492" i="6" l="1"/>
  <c r="CO492" i="6" s="1"/>
  <c r="CL493" i="6"/>
  <c r="CM493" i="6" s="1"/>
  <c r="CN493" i="6" l="1"/>
  <c r="CO493" i="6" s="1"/>
  <c r="CL494" i="6"/>
  <c r="CM494" i="6" s="1"/>
  <c r="CN494" i="6" l="1"/>
  <c r="CO494" i="6" s="1"/>
  <c r="CL495" i="6"/>
  <c r="CM495" i="6" s="1"/>
  <c r="CL496" i="6" l="1"/>
  <c r="CM496" i="6" s="1"/>
  <c r="CN495" i="6"/>
  <c r="CO495" i="6" s="1"/>
  <c r="CL497" i="6" l="1"/>
  <c r="CM497" i="6" s="1"/>
  <c r="CN496" i="6"/>
  <c r="CO496" i="6" s="1"/>
  <c r="CN497" i="6" l="1"/>
  <c r="CO497" i="6" s="1"/>
  <c r="CL498" i="6"/>
  <c r="CM498" i="6" s="1"/>
  <c r="CN498" i="6" l="1"/>
  <c r="CO498" i="6" s="1"/>
  <c r="CL499" i="6"/>
  <c r="CM499" i="6" s="1"/>
  <c r="CL500" i="6" l="1"/>
  <c r="CM500" i="6" s="1"/>
  <c r="CN499" i="6"/>
  <c r="CO499" i="6" s="1"/>
  <c r="CN500" i="6" l="1"/>
  <c r="CO500" i="6" s="1"/>
  <c r="CL501" i="6"/>
  <c r="CM501" i="6" s="1"/>
  <c r="CL502" i="6" l="1"/>
  <c r="CM502" i="6" s="1"/>
  <c r="CN501" i="6"/>
  <c r="CO501" i="6" s="1"/>
  <c r="CL503" i="6" l="1"/>
  <c r="CM503" i="6" s="1"/>
  <c r="CN502" i="6"/>
  <c r="CO502" i="6" s="1"/>
  <c r="CL504" i="6" l="1"/>
  <c r="CM504" i="6" s="1"/>
  <c r="CN503" i="6"/>
  <c r="CO503" i="6" s="1"/>
  <c r="CN504" i="6" l="1"/>
  <c r="CO504" i="6" s="1"/>
  <c r="CL505" i="6"/>
  <c r="CM505" i="6" s="1"/>
  <c r="CN505" i="6" l="1"/>
  <c r="CO505" i="6" s="1"/>
  <c r="CL506" i="6"/>
  <c r="CM506" i="6" s="1"/>
  <c r="CL507" i="6" l="1"/>
  <c r="CM507" i="6" s="1"/>
  <c r="CN506" i="6"/>
  <c r="CO506" i="6" s="1"/>
  <c r="CN507" i="6" l="1"/>
  <c r="CO507" i="6" s="1"/>
  <c r="CL508" i="6"/>
  <c r="CM508" i="6" s="1"/>
  <c r="CN508" i="6" l="1"/>
  <c r="CO508" i="6" s="1"/>
  <c r="CL509" i="6"/>
  <c r="CM509" i="6" s="1"/>
  <c r="CL510" i="6" l="1"/>
  <c r="CM510" i="6" s="1"/>
  <c r="CN509" i="6"/>
  <c r="CO509" i="6" s="1"/>
  <c r="CN510" i="6" l="1"/>
  <c r="CO510" i="6" s="1"/>
  <c r="CL511" i="6"/>
  <c r="CM511" i="6" s="1"/>
  <c r="CN511" i="6" l="1"/>
  <c r="CO511" i="6" s="1"/>
  <c r="CL512" i="6"/>
  <c r="CM512" i="6" s="1"/>
  <c r="CL513" i="6" l="1"/>
  <c r="CM513" i="6" s="1"/>
  <c r="CN512" i="6"/>
  <c r="CO512" i="6" s="1"/>
  <c r="CN513" i="6" l="1"/>
  <c r="CO513" i="6" s="1"/>
  <c r="CL514" i="6"/>
  <c r="CM514" i="6" s="1"/>
  <c r="CN514" i="6" l="1"/>
  <c r="CO514" i="6" s="1"/>
  <c r="CL515" i="6"/>
  <c r="CM515" i="6" s="1"/>
  <c r="CN515" i="6" l="1"/>
  <c r="CO515" i="6" s="1"/>
  <c r="CL516" i="6"/>
  <c r="CM516" i="6" s="1"/>
  <c r="CL517" i="6" l="1"/>
  <c r="CM517" i="6" s="1"/>
  <c r="CN516" i="6"/>
  <c r="CO516" i="6" s="1"/>
  <c r="CL518" i="6" l="1"/>
  <c r="CM518" i="6" s="1"/>
  <c r="CN517" i="6"/>
  <c r="CO517" i="6" s="1"/>
  <c r="CL519" i="6" l="1"/>
  <c r="CM519" i="6" s="1"/>
  <c r="CN518" i="6"/>
  <c r="CO518" i="6" s="1"/>
  <c r="CN519" i="6" l="1"/>
  <c r="CO519" i="6" s="1"/>
  <c r="CL520" i="6"/>
  <c r="CM520" i="6" s="1"/>
  <c r="CL521" i="6" l="1"/>
  <c r="CM521" i="6" s="1"/>
  <c r="CN520" i="6"/>
  <c r="CO520" i="6" s="1"/>
  <c r="CL522" i="6" l="1"/>
  <c r="CM522" i="6" s="1"/>
  <c r="CN521" i="6"/>
  <c r="CO521" i="6" s="1"/>
  <c r="CL523" i="6" l="1"/>
  <c r="CM523" i="6" s="1"/>
  <c r="CN522" i="6"/>
  <c r="CO522" i="6" s="1"/>
  <c r="CN523" i="6" l="1"/>
  <c r="CO523" i="6" s="1"/>
  <c r="CL524" i="6"/>
  <c r="CM524" i="6" s="1"/>
  <c r="CL525" i="6" l="1"/>
  <c r="CM525" i="6" s="1"/>
  <c r="CN524" i="6"/>
  <c r="CO524" i="6" s="1"/>
  <c r="CL526" i="6" l="1"/>
  <c r="CM526" i="6" s="1"/>
  <c r="CN525" i="6"/>
  <c r="CO525" i="6" s="1"/>
  <c r="CL527" i="6" l="1"/>
  <c r="CM527" i="6" s="1"/>
  <c r="CN526" i="6"/>
  <c r="CO526" i="6" s="1"/>
  <c r="CN527" i="6" l="1"/>
  <c r="CO527" i="6" s="1"/>
  <c r="CL528" i="6"/>
  <c r="CM528" i="6" s="1"/>
  <c r="CL529" i="6" l="1"/>
  <c r="CM529" i="6" s="1"/>
  <c r="CN528" i="6"/>
  <c r="CO528" i="6" s="1"/>
  <c r="CN529" i="6" l="1"/>
  <c r="CO529" i="6" s="1"/>
  <c r="CL530" i="6"/>
  <c r="CM530" i="6" s="1"/>
  <c r="CN530" i="6" l="1"/>
  <c r="CO530" i="6" s="1"/>
  <c r="CL531" i="6"/>
  <c r="CM531" i="6" s="1"/>
  <c r="CN531" i="6" l="1"/>
  <c r="CO531" i="6" s="1"/>
  <c r="CL532" i="6"/>
  <c r="CM532" i="6" s="1"/>
  <c r="CN532" i="6" l="1"/>
  <c r="CO532" i="6" s="1"/>
  <c r="CL533" i="6"/>
  <c r="CM533" i="6" s="1"/>
  <c r="CL534" i="6" l="1"/>
  <c r="CM534" i="6" s="1"/>
  <c r="CN533" i="6"/>
  <c r="CO533" i="6" s="1"/>
  <c r="CL535" i="6" l="1"/>
  <c r="CM535" i="6" s="1"/>
  <c r="CN534" i="6"/>
  <c r="CO534" i="6" s="1"/>
  <c r="CN535" i="6" l="1"/>
  <c r="CO535" i="6" s="1"/>
  <c r="CL536" i="6"/>
  <c r="CM536" i="6" s="1"/>
  <c r="CN536" i="6" l="1"/>
  <c r="CO536" i="6" s="1"/>
  <c r="CL537" i="6"/>
  <c r="CM537" i="6" s="1"/>
  <c r="CL538" i="6" l="1"/>
  <c r="CM538" i="6" s="1"/>
  <c r="CN537" i="6"/>
  <c r="CO537" i="6" s="1"/>
  <c r="CN538" i="6" l="1"/>
  <c r="CO538" i="6" s="1"/>
  <c r="CL539" i="6"/>
  <c r="CM539" i="6" s="1"/>
  <c r="CL540" i="6" l="1"/>
  <c r="CM540" i="6" s="1"/>
  <c r="CN539" i="6"/>
  <c r="CO539" i="6" s="1"/>
  <c r="CL541" i="6" l="1"/>
  <c r="CM541" i="6" s="1"/>
  <c r="CN540" i="6"/>
  <c r="CO540" i="6" s="1"/>
  <c r="CL542" i="6" l="1"/>
  <c r="CM542" i="6" s="1"/>
  <c r="CN541" i="6"/>
  <c r="CO541" i="6" s="1"/>
  <c r="CL543" i="6" l="1"/>
  <c r="CM543" i="6" s="1"/>
  <c r="CN542" i="6"/>
  <c r="CO542" i="6" s="1"/>
  <c r="CN543" i="6" l="1"/>
  <c r="CO543" i="6" s="1"/>
  <c r="CL544" i="6"/>
  <c r="CM544" i="6" s="1"/>
  <c r="CN544" i="6" l="1"/>
  <c r="CO544" i="6" s="1"/>
  <c r="CL545" i="6"/>
  <c r="CM545" i="6" s="1"/>
  <c r="CN545" i="6" l="1"/>
  <c r="CO545" i="6" s="1"/>
  <c r="CL546" i="6"/>
  <c r="CM546" i="6" s="1"/>
  <c r="CN546" i="6" l="1"/>
  <c r="CO546" i="6" s="1"/>
  <c r="CL547" i="6"/>
  <c r="CM547" i="6" s="1"/>
  <c r="CN547" i="6" l="1"/>
  <c r="CO547" i="6" s="1"/>
  <c r="CL548" i="6"/>
  <c r="CM548" i="6" s="1"/>
  <c r="CL549" i="6" l="1"/>
  <c r="CM549" i="6" s="1"/>
  <c r="CN548" i="6"/>
  <c r="CO548" i="6" s="1"/>
  <c r="CL550" i="6" l="1"/>
  <c r="CM550" i="6" s="1"/>
  <c r="CN549" i="6"/>
  <c r="CO549" i="6" s="1"/>
  <c r="CN550" i="6" l="1"/>
  <c r="CO550" i="6" s="1"/>
  <c r="CL551" i="6"/>
  <c r="CM551" i="6" s="1"/>
  <c r="CN551" i="6" l="1"/>
  <c r="CO551" i="6" s="1"/>
  <c r="CL552" i="6"/>
  <c r="CM552" i="6" s="1"/>
  <c r="CN552" i="6" l="1"/>
  <c r="CO552" i="6" s="1"/>
  <c r="CL553" i="6"/>
  <c r="CM553" i="6" s="1"/>
  <c r="CL554" i="6" l="1"/>
  <c r="CM554" i="6" s="1"/>
  <c r="CN553" i="6"/>
  <c r="CO553" i="6" s="1"/>
  <c r="CL555" i="6" l="1"/>
  <c r="CM555" i="6" s="1"/>
  <c r="CN554" i="6"/>
  <c r="CO554" i="6" s="1"/>
  <c r="CN555" i="6" l="1"/>
  <c r="CO555" i="6" s="1"/>
  <c r="CL556" i="6"/>
  <c r="CM556" i="6" s="1"/>
  <c r="CL557" i="6" l="1"/>
  <c r="CM557" i="6" s="1"/>
  <c r="CN556" i="6"/>
  <c r="CO556" i="6" s="1"/>
  <c r="CN557" i="6" l="1"/>
  <c r="CO557" i="6" s="1"/>
  <c r="CL558" i="6"/>
  <c r="CM558" i="6" s="1"/>
  <c r="CN558" i="6" l="1"/>
  <c r="CO558" i="6" s="1"/>
  <c r="CL559" i="6"/>
  <c r="CM559" i="6" s="1"/>
  <c r="CN559" i="6" l="1"/>
  <c r="CO559" i="6" s="1"/>
  <c r="CL560" i="6"/>
  <c r="CM560" i="6" s="1"/>
  <c r="CN560" i="6" l="1"/>
  <c r="CO560" i="6" s="1"/>
  <c r="CL561" i="6"/>
  <c r="CM561" i="6" s="1"/>
  <c r="CN561" i="6" l="1"/>
  <c r="CO561" i="6" s="1"/>
  <c r="CL562" i="6"/>
  <c r="CM562" i="6" s="1"/>
  <c r="CN562" i="6" l="1"/>
  <c r="CO562" i="6" s="1"/>
  <c r="CL563" i="6"/>
  <c r="CM563" i="6" s="1"/>
  <c r="CL564" i="6" l="1"/>
  <c r="CM564" i="6" s="1"/>
  <c r="CN563" i="6"/>
  <c r="CO563" i="6" s="1"/>
  <c r="CL565" i="6" l="1"/>
  <c r="CM565" i="6" s="1"/>
  <c r="CN564" i="6"/>
  <c r="CO564" i="6" s="1"/>
  <c r="CL566" i="6" l="1"/>
  <c r="CM566" i="6" s="1"/>
  <c r="CN565" i="6"/>
  <c r="CO565" i="6" s="1"/>
  <c r="CL567" i="6" l="1"/>
  <c r="CM567" i="6" s="1"/>
  <c r="CN566" i="6"/>
  <c r="CO566" i="6" s="1"/>
  <c r="CN567" i="6" l="1"/>
  <c r="CO567" i="6" s="1"/>
  <c r="CL568" i="6"/>
  <c r="CM568" i="6" s="1"/>
  <c r="CL569" i="6" l="1"/>
  <c r="CM569" i="6" s="1"/>
  <c r="CN568" i="6"/>
  <c r="CO568" i="6" s="1"/>
  <c r="CL570" i="6" l="1"/>
  <c r="CM570" i="6" s="1"/>
  <c r="CN569" i="6"/>
  <c r="CO569" i="6" s="1"/>
  <c r="CL571" i="6" l="1"/>
  <c r="CM571" i="6" s="1"/>
  <c r="CN570" i="6"/>
  <c r="CO570" i="6" s="1"/>
  <c r="CL572" i="6" l="1"/>
  <c r="CM572" i="6" s="1"/>
  <c r="CN571" i="6"/>
  <c r="CO571" i="6" s="1"/>
  <c r="CL573" i="6" l="1"/>
  <c r="CM573" i="6" s="1"/>
  <c r="CN572" i="6"/>
  <c r="CO572" i="6" s="1"/>
  <c r="CN573" i="6" l="1"/>
  <c r="CO573" i="6" s="1"/>
  <c r="CL574" i="6"/>
  <c r="CM574" i="6" s="1"/>
  <c r="CN574" i="6" l="1"/>
  <c r="CO574" i="6" s="1"/>
  <c r="CL575" i="6"/>
  <c r="CM575" i="6" s="1"/>
  <c r="CN575" i="6" l="1"/>
  <c r="CO575" i="6" s="1"/>
  <c r="CL576" i="6"/>
  <c r="CM576" i="6" s="1"/>
  <c r="CL577" i="6" l="1"/>
  <c r="CM577" i="6" s="1"/>
  <c r="CN576" i="6"/>
  <c r="CO576" i="6" s="1"/>
  <c r="CL578" i="6" l="1"/>
  <c r="CM578" i="6" s="1"/>
  <c r="CN577" i="6"/>
  <c r="CO577" i="6" s="1"/>
  <c r="CN578" i="6" l="1"/>
  <c r="CO578" i="6" s="1"/>
  <c r="CL579" i="6"/>
  <c r="CM579" i="6" s="1"/>
  <c r="CN579" i="6" l="1"/>
  <c r="CO579" i="6" s="1"/>
  <c r="CL580" i="6"/>
  <c r="CM580" i="6" s="1"/>
  <c r="CN580" i="6" l="1"/>
  <c r="CO580" i="6" s="1"/>
  <c r="CL581" i="6"/>
  <c r="CM581" i="6" s="1"/>
  <c r="CN581" i="6" l="1"/>
  <c r="CO581" i="6" s="1"/>
  <c r="CL582" i="6"/>
  <c r="CM582" i="6" s="1"/>
  <c r="CL583" i="6" l="1"/>
  <c r="CM583" i="6" s="1"/>
  <c r="CN582" i="6"/>
  <c r="CO582" i="6" s="1"/>
  <c r="CL584" i="6" l="1"/>
  <c r="CM584" i="6" s="1"/>
  <c r="CN583" i="6"/>
  <c r="CO583" i="6" s="1"/>
  <c r="CL585" i="6" l="1"/>
  <c r="CM585" i="6" s="1"/>
  <c r="CN584" i="6"/>
  <c r="CO584" i="6" s="1"/>
  <c r="CL586" i="6" l="1"/>
  <c r="CM586" i="6" s="1"/>
  <c r="CN585" i="6"/>
  <c r="CO585" i="6" s="1"/>
  <c r="CN586" i="6" l="1"/>
  <c r="CO586" i="6" s="1"/>
  <c r="CL587" i="6"/>
  <c r="CM587" i="6" s="1"/>
  <c r="CN587" i="6" l="1"/>
  <c r="CO587" i="6" s="1"/>
  <c r="CL588" i="6"/>
  <c r="CM588" i="6" s="1"/>
  <c r="CL589" i="6" l="1"/>
  <c r="CM589" i="6" s="1"/>
  <c r="CN588" i="6"/>
  <c r="CO588" i="6" s="1"/>
  <c r="CL590" i="6" l="1"/>
  <c r="CM590" i="6" s="1"/>
  <c r="CN589" i="6"/>
  <c r="CO589" i="6" s="1"/>
  <c r="CN590" i="6" l="1"/>
  <c r="CO590" i="6" s="1"/>
  <c r="CL591" i="6"/>
  <c r="CM591" i="6" s="1"/>
  <c r="CN591" i="6" l="1"/>
  <c r="CO591" i="6" s="1"/>
  <c r="CL592" i="6"/>
  <c r="CM592" i="6" s="1"/>
  <c r="CL593" i="6" l="1"/>
  <c r="CM593" i="6" s="1"/>
  <c r="CN592" i="6"/>
  <c r="CO592" i="6" s="1"/>
  <c r="CL594" i="6" l="1"/>
  <c r="CM594" i="6" s="1"/>
  <c r="CN593" i="6"/>
  <c r="CO593" i="6" s="1"/>
  <c r="CN594" i="6" l="1"/>
  <c r="CO594" i="6" s="1"/>
  <c r="CL595" i="6"/>
  <c r="CM595" i="6" s="1"/>
  <c r="CN595" i="6" l="1"/>
  <c r="CO595" i="6" s="1"/>
  <c r="CL596" i="6"/>
  <c r="CM596" i="6" s="1"/>
  <c r="CL597" i="6" l="1"/>
  <c r="CM597" i="6" s="1"/>
  <c r="CN596" i="6"/>
  <c r="CO596" i="6" s="1"/>
  <c r="CN597" i="6" l="1"/>
  <c r="CO597" i="6" s="1"/>
  <c r="CL598" i="6"/>
  <c r="CM598" i="6" s="1"/>
  <c r="CL599" i="6" l="1"/>
  <c r="CM599" i="6" s="1"/>
  <c r="CN598" i="6"/>
  <c r="CO598" i="6" s="1"/>
  <c r="CN599" i="6" l="1"/>
  <c r="CO599" i="6" s="1"/>
  <c r="CL600" i="6"/>
  <c r="CM600" i="6" s="1"/>
  <c r="CN600" i="6" l="1"/>
  <c r="CO600" i="6" s="1"/>
  <c r="CL601" i="6"/>
  <c r="CM601" i="6" s="1"/>
  <c r="CL602" i="6" l="1"/>
  <c r="CM602" i="6" s="1"/>
  <c r="CN601" i="6"/>
  <c r="CO601" i="6" s="1"/>
  <c r="CN602" i="6" l="1"/>
  <c r="CO602" i="6" s="1"/>
  <c r="CL603" i="6"/>
  <c r="CM603" i="6" s="1"/>
  <c r="CL604" i="6" l="1"/>
  <c r="CM604" i="6" s="1"/>
  <c r="CN603" i="6"/>
  <c r="CO603" i="6" s="1"/>
  <c r="CN604" i="6" l="1"/>
  <c r="CO604" i="6" s="1"/>
  <c r="CL605" i="6"/>
  <c r="CM605" i="6" s="1"/>
  <c r="CL606" i="6" l="1"/>
  <c r="CM606" i="6" s="1"/>
  <c r="CN605" i="6"/>
  <c r="CO605" i="6" s="1"/>
  <c r="CL607" i="6" l="1"/>
  <c r="CM607" i="6" s="1"/>
  <c r="CN606" i="6"/>
  <c r="CO606" i="6" s="1"/>
  <c r="CL608" i="6" l="1"/>
  <c r="CM608" i="6" s="1"/>
  <c r="CN607" i="6"/>
  <c r="CO607" i="6" s="1"/>
  <c r="CN608" i="6" l="1"/>
  <c r="CO608" i="6" s="1"/>
  <c r="CL609" i="6"/>
  <c r="CM609" i="6" s="1"/>
  <c r="CN609" i="6" l="1"/>
  <c r="CO609" i="6" s="1"/>
  <c r="CL610" i="6"/>
  <c r="CM610" i="6" s="1"/>
  <c r="CN610" i="6" l="1"/>
  <c r="CO610" i="6" s="1"/>
  <c r="CL611" i="6"/>
  <c r="CM611" i="6" s="1"/>
  <c r="CN611" i="6" l="1"/>
  <c r="CO611" i="6" s="1"/>
  <c r="CL612" i="6"/>
  <c r="CM612" i="6" s="1"/>
  <c r="CL613" i="6" l="1"/>
  <c r="CM613" i="6" s="1"/>
  <c r="CN612" i="6"/>
  <c r="CO612" i="6" s="1"/>
  <c r="CL614" i="6" l="1"/>
  <c r="CM614" i="6" s="1"/>
  <c r="CN613" i="6"/>
  <c r="CO613" i="6" s="1"/>
  <c r="CL615" i="6" l="1"/>
  <c r="CM615" i="6" s="1"/>
  <c r="CN614" i="6"/>
  <c r="CO614" i="6" s="1"/>
  <c r="CN615" i="6" l="1"/>
  <c r="CO615" i="6" s="1"/>
  <c r="CL616" i="6"/>
  <c r="CM616" i="6" s="1"/>
  <c r="CL617" i="6" l="1"/>
  <c r="CM617" i="6" s="1"/>
  <c r="CN616" i="6"/>
  <c r="CO616" i="6" s="1"/>
  <c r="CL618" i="6" l="1"/>
  <c r="CM618" i="6" s="1"/>
  <c r="CN617" i="6"/>
  <c r="CO617" i="6" s="1"/>
  <c r="CL619" i="6" l="1"/>
  <c r="CM619" i="6" s="1"/>
  <c r="CN618" i="6"/>
  <c r="CO618" i="6" s="1"/>
  <c r="CL620" i="6" l="1"/>
  <c r="CM620" i="6" s="1"/>
  <c r="CN619" i="6"/>
  <c r="CO619" i="6" s="1"/>
  <c r="CL621" i="6" l="1"/>
  <c r="CM621" i="6" s="1"/>
  <c r="CN620" i="6"/>
  <c r="CO620" i="6" s="1"/>
  <c r="CL622" i="6" l="1"/>
  <c r="CM622" i="6" s="1"/>
  <c r="CN621" i="6"/>
  <c r="CO621" i="6" s="1"/>
  <c r="CL623" i="6" l="1"/>
  <c r="CM623" i="6" s="1"/>
  <c r="CN622" i="6"/>
  <c r="CO622" i="6" s="1"/>
  <c r="CN623" i="6" l="1"/>
  <c r="CO623" i="6" s="1"/>
  <c r="CL624" i="6"/>
  <c r="CM624" i="6" s="1"/>
  <c r="CL625" i="6" l="1"/>
  <c r="CM625" i="6" s="1"/>
  <c r="CN624" i="6"/>
  <c r="CO624" i="6" s="1"/>
  <c r="CN625" i="6" l="1"/>
  <c r="CO625" i="6" s="1"/>
  <c r="CL626" i="6"/>
  <c r="CM626" i="6" s="1"/>
  <c r="CN626" i="6" l="1"/>
  <c r="CO626" i="6" s="1"/>
  <c r="CL627" i="6"/>
  <c r="CM627" i="6" s="1"/>
  <c r="CL628" i="6" l="1"/>
  <c r="CM628" i="6" s="1"/>
  <c r="CN627" i="6"/>
  <c r="CO627" i="6" s="1"/>
  <c r="CL629" i="6" l="1"/>
  <c r="CM629" i="6" s="1"/>
  <c r="CN628" i="6"/>
  <c r="CO628" i="6" s="1"/>
  <c r="CN629" i="6" l="1"/>
  <c r="CO629" i="6" s="1"/>
  <c r="CL630" i="6"/>
  <c r="CM630" i="6" s="1"/>
  <c r="CL631" i="6" l="1"/>
  <c r="CM631" i="6" s="1"/>
  <c r="CN630" i="6"/>
  <c r="CO630" i="6" s="1"/>
  <c r="CN631" i="6" l="1"/>
  <c r="CO631" i="6" s="1"/>
  <c r="CL632" i="6"/>
  <c r="CM632" i="6" s="1"/>
  <c r="CL633" i="6" l="1"/>
  <c r="CM633" i="6" s="1"/>
  <c r="CN632" i="6"/>
  <c r="CO632" i="6" s="1"/>
  <c r="CL634" i="6" l="1"/>
  <c r="CM634" i="6" s="1"/>
  <c r="CN633" i="6"/>
  <c r="CO633" i="6" s="1"/>
  <c r="CN634" i="6" l="1"/>
  <c r="CO634" i="6" s="1"/>
  <c r="CL635" i="6"/>
  <c r="CM635" i="6" s="1"/>
  <c r="CL636" i="6" l="1"/>
  <c r="CM636" i="6" s="1"/>
  <c r="CN635" i="6"/>
  <c r="CO635" i="6" s="1"/>
  <c r="CL637" i="6" l="1"/>
  <c r="CM637" i="6" s="1"/>
  <c r="CN636" i="6"/>
  <c r="CO636" i="6" s="1"/>
  <c r="CL638" i="6" l="1"/>
  <c r="CM638" i="6" s="1"/>
  <c r="CN637" i="6"/>
  <c r="CO637" i="6" s="1"/>
  <c r="CN638" i="6" l="1"/>
  <c r="CO638" i="6" s="1"/>
  <c r="CL639" i="6"/>
  <c r="CM639" i="6" s="1"/>
  <c r="CL640" i="6" l="1"/>
  <c r="CM640" i="6" s="1"/>
  <c r="CN639" i="6"/>
  <c r="CO639" i="6" s="1"/>
  <c r="CN640" i="6" l="1"/>
  <c r="CO640" i="6" s="1"/>
  <c r="CL641" i="6"/>
  <c r="CM641" i="6" s="1"/>
  <c r="CN641" i="6" l="1"/>
  <c r="CO641" i="6" s="1"/>
  <c r="CL642" i="6"/>
  <c r="CM642" i="6" s="1"/>
  <c r="CN642" i="6" l="1"/>
  <c r="CO642" i="6" s="1"/>
  <c r="CL643" i="6"/>
  <c r="CM643" i="6" s="1"/>
  <c r="CN643" i="6" l="1"/>
  <c r="CO643" i="6" s="1"/>
  <c r="CL644" i="6"/>
  <c r="CM644" i="6" s="1"/>
  <c r="CN644" i="6" l="1"/>
  <c r="CO644" i="6" s="1"/>
  <c r="CL645" i="6"/>
  <c r="CM645" i="6" s="1"/>
  <c r="CL646" i="6" l="1"/>
  <c r="CM646" i="6" s="1"/>
  <c r="CN645" i="6"/>
  <c r="CO645" i="6" s="1"/>
  <c r="CN646" i="6" l="1"/>
  <c r="CO646" i="6" s="1"/>
  <c r="CL647" i="6"/>
  <c r="CM647" i="6" s="1"/>
  <c r="CN647" i="6" l="1"/>
  <c r="CO647" i="6" s="1"/>
  <c r="CL648" i="6"/>
  <c r="CM648" i="6" s="1"/>
  <c r="CL649" i="6" l="1"/>
  <c r="CM649" i="6" s="1"/>
  <c r="CN648" i="6"/>
  <c r="CO648" i="6" s="1"/>
  <c r="CL650" i="6" l="1"/>
  <c r="CM650" i="6" s="1"/>
  <c r="CN649" i="6"/>
  <c r="CO649" i="6" s="1"/>
  <c r="CL651" i="6" l="1"/>
  <c r="CM651" i="6" s="1"/>
  <c r="CN650" i="6"/>
  <c r="CO650" i="6" s="1"/>
  <c r="CL652" i="6" l="1"/>
  <c r="CM652" i="6" s="1"/>
  <c r="CN651" i="6"/>
  <c r="CO651" i="6" s="1"/>
  <c r="CL653" i="6" l="1"/>
  <c r="CM653" i="6" s="1"/>
  <c r="CN652" i="6"/>
  <c r="CO652" i="6" s="1"/>
  <c r="CL654" i="6" l="1"/>
  <c r="CM654" i="6" s="1"/>
  <c r="CN653" i="6"/>
  <c r="CO653" i="6" s="1"/>
  <c r="CL655" i="6" l="1"/>
  <c r="CM655" i="6" s="1"/>
  <c r="CN654" i="6"/>
  <c r="CO654" i="6" s="1"/>
  <c r="CL656" i="6" l="1"/>
  <c r="CM656" i="6" s="1"/>
  <c r="CN655" i="6"/>
  <c r="CO655" i="6" s="1"/>
  <c r="CL657" i="6" l="1"/>
  <c r="CM657" i="6" s="1"/>
  <c r="CN656" i="6"/>
  <c r="CO656" i="6" s="1"/>
  <c r="CL658" i="6" l="1"/>
  <c r="CM658" i="6" s="1"/>
  <c r="CN657" i="6"/>
  <c r="CO657" i="6" s="1"/>
  <c r="CL659" i="6" l="1"/>
  <c r="CM659" i="6" s="1"/>
  <c r="CN658" i="6"/>
  <c r="CO658" i="6" s="1"/>
  <c r="CL660" i="6" l="1"/>
  <c r="CN659" i="6"/>
  <c r="CO659" i="6" s="1"/>
  <c r="CL661" i="6" l="1"/>
  <c r="CN660" i="6"/>
  <c r="CO660" i="6" s="1"/>
  <c r="CL662" i="6" l="1"/>
  <c r="CN661" i="6"/>
  <c r="CO661" i="6" s="1"/>
  <c r="CL663" i="6" l="1"/>
  <c r="CN662" i="6"/>
  <c r="CO662" i="6" s="1"/>
  <c r="CN663" i="6" l="1"/>
  <c r="CO663" i="6" s="1"/>
  <c r="CL664" i="6"/>
  <c r="CL665" i="6" l="1"/>
  <c r="CN664" i="6"/>
  <c r="CO664" i="6" s="1"/>
  <c r="CL666" i="6" l="1"/>
  <c r="CN665" i="6"/>
  <c r="CO665" i="6" s="1"/>
  <c r="CL667" i="6" l="1"/>
  <c r="CN666" i="6"/>
  <c r="CO666" i="6" s="1"/>
  <c r="CN667" i="6" l="1"/>
  <c r="CO667" i="6" s="1"/>
  <c r="CL668" i="6"/>
  <c r="CL669" i="6" l="1"/>
  <c r="CN668" i="6"/>
  <c r="CO668" i="6" s="1"/>
  <c r="CL670" i="6" l="1"/>
  <c r="CN669" i="6"/>
  <c r="CO669" i="6" s="1"/>
  <c r="CL671" i="6" l="1"/>
  <c r="CN670" i="6"/>
  <c r="CO670" i="6" s="1"/>
  <c r="CN671" i="6" l="1"/>
  <c r="CO671" i="6" s="1"/>
  <c r="CL672" i="6"/>
  <c r="CL673" i="6" l="1"/>
  <c r="CN672" i="6"/>
  <c r="CO672" i="6" s="1"/>
  <c r="CN673" i="6" l="1"/>
  <c r="CO673" i="6" s="1"/>
  <c r="CL674" i="6"/>
  <c r="CN674" i="6" l="1"/>
  <c r="CO674" i="6" s="1"/>
  <c r="CL675" i="6"/>
  <c r="CL676" i="6" l="1"/>
  <c r="CN675" i="6"/>
  <c r="CO675" i="6" s="1"/>
  <c r="CL677" i="6" l="1"/>
  <c r="CN676" i="6"/>
  <c r="CO676" i="6" s="1"/>
  <c r="CN677" i="6" l="1"/>
  <c r="CO677" i="6" s="1"/>
  <c r="CL678" i="6"/>
  <c r="CN678" i="6" l="1"/>
  <c r="CO678" i="6" s="1"/>
  <c r="CL679" i="6"/>
  <c r="CN679" i="6" l="1"/>
  <c r="CO679" i="6" s="1"/>
  <c r="CL680" i="6"/>
  <c r="CN680" i="6" l="1"/>
  <c r="CO680" i="6" s="1"/>
  <c r="CL681" i="6"/>
  <c r="CN681" i="6" l="1"/>
  <c r="CO681" i="6" s="1"/>
  <c r="CL682" i="6"/>
  <c r="CN682" i="6" l="1"/>
  <c r="CO682" i="6" s="1"/>
  <c r="CL683" i="6"/>
  <c r="CN683" i="6" l="1"/>
  <c r="CO683" i="6" s="1"/>
  <c r="CL684" i="6"/>
  <c r="CL685" i="6" l="1"/>
  <c r="CN684" i="6"/>
  <c r="CO684" i="6" s="1"/>
  <c r="CL686" i="6" l="1"/>
  <c r="CN685" i="6"/>
  <c r="CO685" i="6" s="1"/>
  <c r="CN686" i="6" l="1"/>
  <c r="CO686" i="6" s="1"/>
  <c r="CL687" i="6"/>
  <c r="CN687" i="6" l="1"/>
  <c r="CO687" i="6" s="1"/>
  <c r="CL688" i="6"/>
  <c r="CL689" i="6" l="1"/>
  <c r="CN688" i="6"/>
  <c r="CO688" i="6" s="1"/>
  <c r="CL690" i="6" l="1"/>
  <c r="CN689" i="6"/>
  <c r="CO689" i="6" s="1"/>
  <c r="CN690" i="6" l="1"/>
  <c r="CO690" i="6" s="1"/>
  <c r="CL691" i="6"/>
  <c r="CN691" i="6" l="1"/>
  <c r="CO691" i="6" s="1"/>
  <c r="CL692" i="6"/>
  <c r="CN692" i="6" l="1"/>
  <c r="CO692" i="6" s="1"/>
  <c r="CL693" i="6"/>
  <c r="CL694" i="6" l="1"/>
  <c r="CN693" i="6"/>
  <c r="CO693" i="6" s="1"/>
  <c r="CN694" i="6" l="1"/>
  <c r="CO694" i="6" s="1"/>
  <c r="CL695" i="6"/>
  <c r="CN695" i="6" l="1"/>
  <c r="CO695" i="6" s="1"/>
  <c r="CL696" i="6"/>
  <c r="CL697" i="6" l="1"/>
  <c r="CN696" i="6"/>
  <c r="CO696" i="6" s="1"/>
  <c r="CL698" i="6" l="1"/>
  <c r="CN697" i="6"/>
  <c r="CO697" i="6" s="1"/>
  <c r="CL699" i="6" l="1"/>
  <c r="CN698" i="6"/>
  <c r="CO698" i="6" s="1"/>
  <c r="CL700" i="6" l="1"/>
  <c r="CN699" i="6"/>
  <c r="CO699" i="6" s="1"/>
  <c r="CL701" i="6" l="1"/>
  <c r="CN700" i="6"/>
  <c r="CO700" i="6" s="1"/>
  <c r="CL702" i="6" l="1"/>
  <c r="CN701" i="6"/>
  <c r="CO701" i="6" s="1"/>
  <c r="CL703" i="6" l="1"/>
  <c r="CN702" i="6"/>
  <c r="CO702" i="6" s="1"/>
  <c r="CL704" i="6" l="1"/>
  <c r="CN703" i="6"/>
  <c r="CO703" i="6" s="1"/>
  <c r="CL705" i="6" l="1"/>
  <c r="CN704" i="6"/>
  <c r="CO704" i="6" s="1"/>
  <c r="CN705" i="6" l="1"/>
  <c r="CO705" i="6" s="1"/>
  <c r="CL706" i="6"/>
  <c r="CN706" i="6" l="1"/>
  <c r="CO706" i="6" s="1"/>
  <c r="CL707" i="6"/>
  <c r="CL708" i="6" l="1"/>
  <c r="CN707" i="6"/>
  <c r="CO707" i="6" s="1"/>
  <c r="CL709" i="6" l="1"/>
  <c r="CN708" i="6"/>
  <c r="CO708" i="6" s="1"/>
  <c r="CL710" i="6" l="1"/>
  <c r="CN709" i="6"/>
  <c r="CO709" i="6" s="1"/>
  <c r="CL711" i="6" l="1"/>
  <c r="CN710" i="6"/>
  <c r="CO710" i="6" s="1"/>
  <c r="CN711" i="6" l="1"/>
  <c r="CO711" i="6" s="1"/>
  <c r="CL712" i="6"/>
  <c r="CL713" i="6" l="1"/>
  <c r="CN712" i="6"/>
  <c r="CO712" i="6" s="1"/>
  <c r="CN713" i="6" l="1"/>
  <c r="CO713" i="6" s="1"/>
  <c r="CL714" i="6"/>
  <c r="CL715" i="6" l="1"/>
  <c r="CN714" i="6"/>
  <c r="CO714" i="6" s="1"/>
  <c r="CL716" i="6" l="1"/>
  <c r="CN715" i="6"/>
  <c r="CO715" i="6" s="1"/>
  <c r="CL717" i="6" l="1"/>
  <c r="CN716" i="6"/>
  <c r="CO716" i="6" s="1"/>
  <c r="CN717" i="6" l="1"/>
  <c r="CO717" i="6" s="1"/>
  <c r="CL718" i="6"/>
  <c r="CN718" i="6" l="1"/>
  <c r="CO718" i="6" s="1"/>
  <c r="CL719" i="6"/>
  <c r="CN719" i="6" l="1"/>
  <c r="CO719" i="6" s="1"/>
  <c r="CL720" i="6"/>
  <c r="CL721" i="6" l="1"/>
  <c r="CN720" i="6"/>
  <c r="CO720" i="6" s="1"/>
  <c r="CL722" i="6" l="1"/>
  <c r="CN721" i="6"/>
  <c r="CO721" i="6" s="1"/>
  <c r="CL723" i="6" l="1"/>
  <c r="CN722" i="6"/>
  <c r="CO722" i="6" s="1"/>
  <c r="CN723" i="6" l="1"/>
  <c r="CO723" i="6" s="1"/>
  <c r="CL724" i="6"/>
  <c r="CL725" i="6" l="1"/>
  <c r="CN724" i="6"/>
  <c r="CO724" i="6" s="1"/>
  <c r="CL726" i="6" l="1"/>
  <c r="CN725" i="6"/>
  <c r="CO725" i="6" s="1"/>
  <c r="CL727" i="6" l="1"/>
  <c r="CN726" i="6"/>
  <c r="CO726" i="6" s="1"/>
  <c r="CN727" i="6" l="1"/>
  <c r="CO727" i="6" s="1"/>
  <c r="CL728" i="6"/>
  <c r="CN728" i="6" l="1"/>
  <c r="CO728" i="6" s="1"/>
  <c r="CL729" i="6"/>
  <c r="CL730" i="6" l="1"/>
  <c r="CN729" i="6"/>
  <c r="CO729" i="6" s="1"/>
  <c r="CN730" i="6" l="1"/>
  <c r="CO730" i="6" s="1"/>
  <c r="CL731" i="6"/>
  <c r="CL732" i="6" l="1"/>
  <c r="CN731" i="6"/>
  <c r="CO731" i="6" s="1"/>
  <c r="CL733" i="6" l="1"/>
  <c r="CN732" i="6"/>
  <c r="CO732" i="6" s="1"/>
  <c r="CL734" i="6" l="1"/>
  <c r="CN733" i="6"/>
  <c r="CO733" i="6" s="1"/>
  <c r="CL735" i="6" l="1"/>
  <c r="CN734" i="6"/>
  <c r="CO734" i="6" s="1"/>
  <c r="CN735" i="6" l="1"/>
  <c r="CO735" i="6" s="1"/>
  <c r="CL736" i="6"/>
  <c r="CN736" i="6" l="1"/>
  <c r="CO736" i="6" s="1"/>
  <c r="CL737" i="6"/>
  <c r="CN737" i="6" l="1"/>
  <c r="CO737" i="6" s="1"/>
  <c r="CL738" i="6"/>
  <c r="CN738" i="6" l="1"/>
  <c r="CO738" i="6" s="1"/>
  <c r="CL739" i="6"/>
  <c r="CL740" i="6" l="1"/>
  <c r="CN739" i="6"/>
  <c r="CO739" i="6" s="1"/>
  <c r="CL741" i="6" l="1"/>
  <c r="CN740" i="6"/>
  <c r="CO740" i="6" s="1"/>
  <c r="CN741" i="6" l="1"/>
  <c r="CO741" i="6" s="1"/>
  <c r="CL742" i="6"/>
  <c r="CN742" i="6" l="1"/>
  <c r="CO742" i="6" s="1"/>
  <c r="CL743" i="6"/>
  <c r="CL744" i="6" l="1"/>
  <c r="CN743" i="6"/>
  <c r="CO743" i="6" s="1"/>
  <c r="CL745" i="6" l="1"/>
  <c r="CN744" i="6"/>
  <c r="CO744" i="6" s="1"/>
  <c r="CN745" i="6" l="1"/>
  <c r="CO745" i="6" s="1"/>
  <c r="CL746" i="6"/>
  <c r="CN746" i="6" l="1"/>
  <c r="CO746" i="6" s="1"/>
  <c r="CL747" i="6"/>
  <c r="CL748" i="6" l="1"/>
  <c r="CN747" i="6"/>
  <c r="CO747" i="6" s="1"/>
  <c r="CL749" i="6" l="1"/>
  <c r="CN748" i="6"/>
  <c r="CO748" i="6" s="1"/>
  <c r="CN749" i="6" l="1"/>
  <c r="CO749" i="6" s="1"/>
  <c r="CL750" i="6"/>
  <c r="CN750" i="6" l="1"/>
  <c r="CO750" i="6" s="1"/>
  <c r="CL751" i="6"/>
  <c r="CN751" i="6" l="1"/>
  <c r="CO751" i="6" s="1"/>
  <c r="CL752" i="6"/>
  <c r="CL753" i="6" l="1"/>
  <c r="CN752" i="6"/>
  <c r="CO752" i="6" s="1"/>
  <c r="CN753" i="6" l="1"/>
  <c r="CO753" i="6" s="1"/>
  <c r="CL754" i="6"/>
  <c r="CN754" i="6" l="1"/>
  <c r="CO754" i="6" s="1"/>
  <c r="CL755" i="6"/>
  <c r="CN755" i="6" l="1"/>
  <c r="CO755" i="6" s="1"/>
  <c r="CL756" i="6"/>
  <c r="CN756" i="6" l="1"/>
  <c r="CO756" i="6" s="1"/>
  <c r="CL757" i="6"/>
  <c r="CN757" i="6" l="1"/>
  <c r="CO757" i="6" s="1"/>
  <c r="CL758" i="6"/>
  <c r="CN758" i="6" l="1"/>
  <c r="CO758" i="6" s="1"/>
  <c r="CL759" i="6"/>
  <c r="CN759" i="6" l="1"/>
  <c r="CO759" i="6" s="1"/>
  <c r="CL760" i="6"/>
  <c r="CN760" i="6" l="1"/>
  <c r="CO760" i="6" s="1"/>
  <c r="CL761" i="6"/>
  <c r="CL762" i="6" l="1"/>
  <c r="CN761" i="6"/>
  <c r="CO761" i="6" s="1"/>
  <c r="CN762" i="6" l="1"/>
  <c r="CO762" i="6" s="1"/>
  <c r="CL763" i="6"/>
  <c r="CL764" i="6" l="1"/>
  <c r="CN763" i="6"/>
  <c r="CO763" i="6" s="1"/>
  <c r="CN764" i="6" l="1"/>
  <c r="CO764" i="6" s="1"/>
  <c r="CL765" i="6"/>
  <c r="CL766" i="6" l="1"/>
  <c r="CN765" i="6"/>
  <c r="CO765" i="6" s="1"/>
  <c r="CL767" i="6" l="1"/>
  <c r="CN766" i="6"/>
  <c r="CO766" i="6" s="1"/>
  <c r="CL768" i="6" l="1"/>
  <c r="CN767" i="6"/>
  <c r="CO767" i="6" s="1"/>
  <c r="CL769" i="6" l="1"/>
  <c r="CN768" i="6"/>
  <c r="CO768" i="6" s="1"/>
  <c r="CN769" i="6" l="1"/>
  <c r="CO769" i="6" s="1"/>
  <c r="CL770" i="6"/>
  <c r="CL771" i="6" l="1"/>
  <c r="CN770" i="6"/>
  <c r="CO770" i="6" s="1"/>
  <c r="CL772" i="6" l="1"/>
  <c r="CN771" i="6"/>
  <c r="CO771" i="6" s="1"/>
  <c r="CN772" i="6" l="1"/>
  <c r="CO772" i="6" s="1"/>
  <c r="CL773" i="6"/>
  <c r="CL774" i="6" l="1"/>
  <c r="CN773" i="6"/>
  <c r="CO773" i="6" s="1"/>
  <c r="CN774" i="6" l="1"/>
  <c r="CO774" i="6" s="1"/>
  <c r="CL775" i="6"/>
  <c r="CL776" i="6" l="1"/>
  <c r="CN775" i="6"/>
  <c r="CO775" i="6" s="1"/>
  <c r="CL777" i="6" l="1"/>
  <c r="CN776" i="6"/>
  <c r="CO776" i="6" s="1"/>
  <c r="CN777" i="6" l="1"/>
  <c r="CO777" i="6" s="1"/>
  <c r="CL778" i="6"/>
  <c r="CN778" i="6" l="1"/>
  <c r="CO778" i="6" s="1"/>
  <c r="CL779" i="6"/>
  <c r="CL780" i="6" l="1"/>
  <c r="CN779" i="6"/>
  <c r="CO779" i="6" s="1"/>
  <c r="CN780" i="6" l="1"/>
  <c r="CO780" i="6" s="1"/>
  <c r="CL781" i="6"/>
  <c r="CL782" i="6" l="1"/>
  <c r="CN781" i="6"/>
  <c r="CO781" i="6" s="1"/>
  <c r="CN782" i="6" l="1"/>
  <c r="CO782" i="6" s="1"/>
  <c r="CL783" i="6"/>
  <c r="CL784" i="6" l="1"/>
  <c r="CN783" i="6"/>
  <c r="CO783" i="6" s="1"/>
  <c r="CN784" i="6" l="1"/>
  <c r="CO784" i="6" s="1"/>
  <c r="CL785" i="6"/>
  <c r="CN785" i="6" l="1"/>
  <c r="CO785" i="6" s="1"/>
  <c r="CL786" i="6"/>
  <c r="CL787" i="6" l="1"/>
  <c r="CN786" i="6"/>
  <c r="CO786" i="6" s="1"/>
  <c r="CN787" i="6" l="1"/>
  <c r="CO787" i="6" s="1"/>
  <c r="CL788" i="6"/>
  <c r="CL789" i="6" l="1"/>
  <c r="CN788" i="6"/>
  <c r="CO788" i="6" s="1"/>
  <c r="CN789" i="6" l="1"/>
  <c r="CO789" i="6" s="1"/>
  <c r="CL790" i="6"/>
  <c r="CL791" i="6" l="1"/>
  <c r="CN790" i="6"/>
  <c r="CO790" i="6" s="1"/>
  <c r="CL792" i="6" l="1"/>
  <c r="CN791" i="6"/>
  <c r="CO791" i="6" s="1"/>
  <c r="CL793" i="6" l="1"/>
  <c r="CN792" i="6"/>
  <c r="CO792" i="6" s="1"/>
  <c r="CN793" i="6" l="1"/>
  <c r="CO793" i="6" s="1"/>
  <c r="CL794" i="6"/>
  <c r="CN794" i="6" l="1"/>
  <c r="CO794" i="6" s="1"/>
  <c r="CL795" i="6"/>
  <c r="CN795" i="6" l="1"/>
  <c r="CO795" i="6" s="1"/>
  <c r="CL796" i="6"/>
  <c r="CN796" i="6" l="1"/>
  <c r="CO796" i="6" s="1"/>
  <c r="CL797" i="6"/>
  <c r="CN797" i="6" l="1"/>
  <c r="CO797" i="6" s="1"/>
  <c r="CL798" i="6"/>
  <c r="CN798" i="6" l="1"/>
  <c r="CO798" i="6" s="1"/>
  <c r="CL799" i="6"/>
  <c r="CL800" i="6" l="1"/>
  <c r="CN799" i="6"/>
  <c r="CO799" i="6" s="1"/>
  <c r="CL801" i="6" l="1"/>
  <c r="CN800" i="6"/>
  <c r="CO800" i="6" s="1"/>
  <c r="CN801" i="6" l="1"/>
  <c r="CO801" i="6" s="1"/>
  <c r="CL802" i="6"/>
  <c r="CN802" i="6" l="1"/>
  <c r="CO802" i="6" s="1"/>
  <c r="CL803" i="6"/>
  <c r="CN803" i="6" l="1"/>
  <c r="CO803" i="6" s="1"/>
  <c r="CL804" i="6"/>
  <c r="CN804" i="6" l="1"/>
  <c r="CO804" i="6" s="1"/>
  <c r="CL805" i="6"/>
  <c r="CN805" i="6" l="1"/>
  <c r="CO805" i="6" s="1"/>
  <c r="CL806" i="6"/>
  <c r="CL807" i="6" l="1"/>
  <c r="CN806" i="6"/>
  <c r="CO806" i="6" s="1"/>
  <c r="CL808" i="6" l="1"/>
  <c r="CN807" i="6"/>
  <c r="CO807" i="6" s="1"/>
  <c r="CN808" i="6" l="1"/>
  <c r="CO808" i="6" s="1"/>
  <c r="CL809" i="6"/>
  <c r="CN809" i="6" l="1"/>
  <c r="CO809" i="6" s="1"/>
  <c r="CL810" i="6"/>
  <c r="CN810" i="6" l="1"/>
  <c r="CO810" i="6" s="1"/>
  <c r="CL811" i="6"/>
  <c r="CL812" i="6" l="1"/>
  <c r="CN811" i="6"/>
  <c r="CO811" i="6" s="1"/>
  <c r="CL813" i="6" l="1"/>
  <c r="CN812" i="6"/>
  <c r="CO812" i="6" s="1"/>
  <c r="CN813" i="6" l="1"/>
  <c r="CO813" i="6" s="1"/>
  <c r="CL814" i="6"/>
  <c r="CL815" i="6" l="1"/>
  <c r="CN814" i="6"/>
  <c r="CO814" i="6" s="1"/>
  <c r="CL816" i="6" l="1"/>
  <c r="CN815" i="6"/>
  <c r="CO815" i="6" s="1"/>
  <c r="CN816" i="6" l="1"/>
  <c r="CO816" i="6" s="1"/>
  <c r="CL817" i="6"/>
  <c r="CN817" i="6" l="1"/>
  <c r="CO817" i="6" s="1"/>
  <c r="CL818" i="6"/>
  <c r="CN818" i="6" l="1"/>
  <c r="CO818" i="6" s="1"/>
  <c r="CL819" i="6"/>
  <c r="CN819" i="6" l="1"/>
  <c r="CO819" i="6" s="1"/>
  <c r="CL820" i="6"/>
  <c r="CN820" i="6" l="1"/>
  <c r="CO820" i="6" s="1"/>
  <c r="CL821" i="6"/>
  <c r="CN821" i="6" l="1"/>
  <c r="CO821" i="6" s="1"/>
  <c r="CL822" i="6"/>
  <c r="CL823" i="6" l="1"/>
  <c r="CN822" i="6"/>
  <c r="CO822" i="6" s="1"/>
  <c r="CL824" i="6" l="1"/>
  <c r="CN823" i="6"/>
  <c r="CO823" i="6" s="1"/>
  <c r="CL825" i="6" l="1"/>
  <c r="CN824" i="6"/>
  <c r="CO824" i="6" s="1"/>
  <c r="CN825" i="6" l="1"/>
  <c r="CO825" i="6" s="1"/>
  <c r="CL826" i="6"/>
  <c r="CL827" i="6" l="1"/>
  <c r="CN826" i="6"/>
  <c r="CO826" i="6" s="1"/>
  <c r="CN827" i="6" l="1"/>
  <c r="CO827" i="6" s="1"/>
  <c r="CL828" i="6"/>
  <c r="CN828" i="6" l="1"/>
  <c r="CO828" i="6" s="1"/>
  <c r="CL829" i="6"/>
  <c r="CN829" i="6" l="1"/>
  <c r="CO829" i="6" s="1"/>
  <c r="CL830" i="6"/>
  <c r="CL831" i="6" l="1"/>
  <c r="CN830" i="6"/>
  <c r="CO830" i="6" s="1"/>
  <c r="CL832" i="6" l="1"/>
  <c r="CN831" i="6"/>
  <c r="CO831" i="6" s="1"/>
  <c r="CL833" i="6" l="1"/>
  <c r="CN832" i="6"/>
  <c r="CO832" i="6" s="1"/>
  <c r="CL834" i="6" l="1"/>
  <c r="CN833" i="6"/>
  <c r="CO833" i="6" s="1"/>
  <c r="CN834" i="6" l="1"/>
  <c r="CO834" i="6" s="1"/>
  <c r="CL835" i="6"/>
  <c r="CL836" i="6" l="1"/>
  <c r="CN835" i="6"/>
  <c r="CO835" i="6" s="1"/>
  <c r="CL837" i="6" l="1"/>
  <c r="CN836" i="6"/>
  <c r="CO836" i="6" s="1"/>
  <c r="CN837" i="6" l="1"/>
  <c r="CO837" i="6" s="1"/>
  <c r="CL838" i="6"/>
  <c r="CL839" i="6" l="1"/>
  <c r="CN838" i="6"/>
  <c r="CO838" i="6" s="1"/>
  <c r="CL840" i="6" l="1"/>
  <c r="CN839" i="6"/>
  <c r="CO839" i="6" s="1"/>
  <c r="CL841" i="6" l="1"/>
  <c r="CN840" i="6"/>
  <c r="CO840" i="6" s="1"/>
  <c r="CL842" i="6" l="1"/>
  <c r="CN841" i="6"/>
  <c r="CO841" i="6" s="1"/>
  <c r="CL843" i="6" l="1"/>
  <c r="CN842" i="6"/>
  <c r="CO842" i="6" s="1"/>
  <c r="CL844" i="6" l="1"/>
  <c r="CN843" i="6"/>
  <c r="CO843" i="6" s="1"/>
  <c r="CN844" i="6" l="1"/>
  <c r="CO844" i="6" s="1"/>
  <c r="CL845" i="6"/>
  <c r="CL846" i="6" l="1"/>
  <c r="CN845" i="6"/>
  <c r="CO845" i="6" s="1"/>
  <c r="CN846" i="6" l="1"/>
  <c r="CO846" i="6" s="1"/>
  <c r="CL847" i="6"/>
  <c r="CL848" i="6" l="1"/>
  <c r="CN847" i="6"/>
  <c r="CO847" i="6" s="1"/>
  <c r="CL849" i="6" l="1"/>
  <c r="CN848" i="6"/>
  <c r="CO848" i="6" s="1"/>
  <c r="CN849" i="6" l="1"/>
  <c r="CO849" i="6" s="1"/>
  <c r="CL850" i="6"/>
  <c r="CN850" i="6" l="1"/>
  <c r="CO850" i="6" s="1"/>
  <c r="CL851" i="6"/>
  <c r="CN851" i="6" l="1"/>
  <c r="CO851" i="6" s="1"/>
  <c r="CL852" i="6"/>
  <c r="CL853" i="6" l="1"/>
  <c r="CN852" i="6"/>
  <c r="CO852" i="6" s="1"/>
  <c r="CL854" i="6" l="1"/>
  <c r="CN853" i="6"/>
  <c r="CO853" i="6" s="1"/>
  <c r="CL855" i="6" l="1"/>
  <c r="CN854" i="6"/>
  <c r="CO854" i="6" s="1"/>
  <c r="CN855" i="6" l="1"/>
  <c r="CO855" i="6" s="1"/>
  <c r="CL856" i="6"/>
  <c r="CL857" i="6" l="1"/>
  <c r="CN856" i="6"/>
  <c r="CO856" i="6" s="1"/>
  <c r="CN857" i="6" l="1"/>
  <c r="CO857" i="6" s="1"/>
  <c r="CL858" i="6"/>
  <c r="CL859" i="6" l="1"/>
  <c r="CN858" i="6"/>
  <c r="CO858" i="6" s="1"/>
  <c r="CL860" i="6" l="1"/>
  <c r="CN859" i="6"/>
  <c r="CO859" i="6" s="1"/>
  <c r="CN860" i="6" l="1"/>
  <c r="CO860" i="6" s="1"/>
  <c r="CL861" i="6"/>
  <c r="CN861" i="6" l="1"/>
  <c r="CO861" i="6" s="1"/>
  <c r="CL862" i="6"/>
  <c r="CN862" i="6" l="1"/>
  <c r="CO862" i="6" s="1"/>
  <c r="CL863" i="6"/>
  <c r="CN863" i="6" l="1"/>
  <c r="CO863" i="6" s="1"/>
  <c r="CL864" i="6"/>
  <c r="CL865" i="6" l="1"/>
  <c r="CN864" i="6"/>
  <c r="CO864" i="6" s="1"/>
  <c r="CN865" i="6" l="1"/>
  <c r="CO865" i="6" s="1"/>
  <c r="CL866" i="6"/>
  <c r="CN866" i="6" l="1"/>
  <c r="CO866" i="6" s="1"/>
  <c r="CL867" i="6"/>
  <c r="CN867" i="6" l="1"/>
  <c r="CO867" i="6" s="1"/>
  <c r="CL868" i="6"/>
  <c r="CN868" i="6" l="1"/>
  <c r="CO868" i="6" s="1"/>
  <c r="CL869" i="6"/>
  <c r="CL870" i="6" l="1"/>
  <c r="CN869" i="6"/>
  <c r="CO869" i="6" s="1"/>
  <c r="CL871" i="6" l="1"/>
  <c r="CN870" i="6"/>
  <c r="CO870" i="6" s="1"/>
  <c r="CL872" i="6" l="1"/>
  <c r="CN871" i="6"/>
  <c r="CO871" i="6" s="1"/>
  <c r="CN872" i="6" l="1"/>
  <c r="CO872" i="6" s="1"/>
  <c r="CL873" i="6"/>
  <c r="CN873" i="6" l="1"/>
  <c r="CO873" i="6" s="1"/>
  <c r="CL874" i="6"/>
  <c r="CL875" i="6" l="1"/>
  <c r="CN874" i="6"/>
  <c r="CO874" i="6" s="1"/>
  <c r="CL876" i="6" l="1"/>
  <c r="CN875" i="6"/>
  <c r="CO875" i="6" s="1"/>
  <c r="CL877" i="6" l="1"/>
  <c r="CN876" i="6"/>
  <c r="CO876" i="6" s="1"/>
  <c r="CL878" i="6" l="1"/>
  <c r="CN877" i="6"/>
  <c r="CO877" i="6" s="1"/>
  <c r="CL879" i="6" l="1"/>
  <c r="CN878" i="6"/>
  <c r="CO878" i="6" s="1"/>
  <c r="CL880" i="6" l="1"/>
  <c r="CN879" i="6"/>
  <c r="CO879" i="6" s="1"/>
  <c r="CL881" i="6" l="1"/>
  <c r="CN880" i="6"/>
  <c r="CO880" i="6" s="1"/>
  <c r="CN881" i="6" l="1"/>
  <c r="CO881" i="6" s="1"/>
  <c r="CL882" i="6"/>
  <c r="CL883" i="6" l="1"/>
  <c r="CN882" i="6"/>
  <c r="CO882" i="6" s="1"/>
  <c r="CL884" i="6" l="1"/>
  <c r="CN883" i="6"/>
  <c r="CO883" i="6" s="1"/>
  <c r="CN884" i="6" l="1"/>
  <c r="CO884" i="6" s="1"/>
  <c r="CL885" i="6"/>
  <c r="CL886" i="6" l="1"/>
  <c r="CN885" i="6"/>
  <c r="CO885" i="6" s="1"/>
  <c r="CN886" i="6" l="1"/>
  <c r="CO886" i="6" s="1"/>
  <c r="CL887" i="6"/>
  <c r="CL888" i="6" l="1"/>
  <c r="CN887" i="6"/>
  <c r="CO887" i="6" s="1"/>
  <c r="CL889" i="6" l="1"/>
  <c r="CN888" i="6"/>
  <c r="CO888" i="6" s="1"/>
  <c r="CL890" i="6" l="1"/>
  <c r="CN889" i="6"/>
  <c r="CO889" i="6" s="1"/>
  <c r="CN890" i="6" l="1"/>
  <c r="CO890" i="6" s="1"/>
  <c r="CL891" i="6"/>
  <c r="CL892" i="6" l="1"/>
  <c r="CN891" i="6"/>
  <c r="CO891" i="6" s="1"/>
  <c r="CL893" i="6" l="1"/>
  <c r="CN892" i="6"/>
  <c r="CO892" i="6" s="1"/>
  <c r="CL894" i="6" l="1"/>
  <c r="CN893" i="6"/>
  <c r="CO893" i="6" s="1"/>
  <c r="CN894" i="6" l="1"/>
  <c r="CO894" i="6" s="1"/>
  <c r="CL895" i="6"/>
  <c r="CL896" i="6" l="1"/>
  <c r="CN895" i="6"/>
  <c r="CO895" i="6" s="1"/>
  <c r="CL897" i="6" l="1"/>
  <c r="CN896" i="6"/>
  <c r="CO896" i="6" s="1"/>
  <c r="CL898" i="6" l="1"/>
  <c r="CN897" i="6"/>
  <c r="CO897" i="6" s="1"/>
  <c r="CL899" i="6" l="1"/>
  <c r="CN898" i="6"/>
  <c r="CO898" i="6" s="1"/>
  <c r="CN899" i="6" l="1"/>
  <c r="CO899" i="6" s="1"/>
  <c r="CL900" i="6"/>
  <c r="CN900" i="6" l="1"/>
  <c r="CO900" i="6" s="1"/>
  <c r="CL901" i="6"/>
  <c r="CN901" i="6" l="1"/>
  <c r="CO901" i="6" s="1"/>
  <c r="CL902" i="6"/>
  <c r="CN902" i="6" l="1"/>
  <c r="CO902" i="6" s="1"/>
  <c r="CL903" i="6"/>
  <c r="CL904" i="6" l="1"/>
  <c r="CN903" i="6"/>
  <c r="CO903" i="6" s="1"/>
  <c r="CN904" i="6" l="1"/>
  <c r="CO904" i="6" s="1"/>
  <c r="CL905" i="6"/>
  <c r="CN905" i="6" l="1"/>
  <c r="CO905" i="6" s="1"/>
  <c r="CL906" i="6"/>
  <c r="CN906" i="6" l="1"/>
  <c r="CO906" i="6" s="1"/>
  <c r="CL907" i="6"/>
  <c r="CL908" i="6" l="1"/>
  <c r="CN907" i="6"/>
  <c r="CO907" i="6" s="1"/>
  <c r="CN908" i="6" l="1"/>
  <c r="CO908" i="6" s="1"/>
  <c r="CL909" i="6"/>
  <c r="CL910" i="6" l="1"/>
  <c r="CN909" i="6"/>
  <c r="CO909" i="6" s="1"/>
  <c r="CL911" i="6" l="1"/>
  <c r="CN910" i="6"/>
  <c r="CO910" i="6" s="1"/>
  <c r="CL912" i="6" l="1"/>
  <c r="CN911" i="6"/>
  <c r="CO911" i="6" s="1"/>
  <c r="CN912" i="6" l="1"/>
  <c r="CO912" i="6" s="1"/>
  <c r="CL913" i="6"/>
  <c r="CN913" i="6" l="1"/>
  <c r="CO913" i="6" s="1"/>
  <c r="CL914" i="6"/>
  <c r="CN914" i="6" l="1"/>
  <c r="CO914" i="6" s="1"/>
  <c r="CL915" i="6"/>
  <c r="CN915" i="6" l="1"/>
  <c r="CO915" i="6" s="1"/>
  <c r="CL916" i="6"/>
  <c r="CN916" i="6" l="1"/>
  <c r="CO916" i="6" s="1"/>
  <c r="CL917" i="6"/>
  <c r="CN917" i="6" l="1"/>
  <c r="CO917" i="6" s="1"/>
  <c r="CL918" i="6"/>
  <c r="CL919" i="6" l="1"/>
  <c r="CN918" i="6"/>
  <c r="CO918" i="6" s="1"/>
  <c r="CN919" i="6" l="1"/>
  <c r="CO919" i="6" s="1"/>
  <c r="CL920" i="6"/>
  <c r="CL921" i="6" l="1"/>
  <c r="CN920" i="6"/>
  <c r="CO920" i="6" s="1"/>
  <c r="CN921" i="6" l="1"/>
  <c r="CO921" i="6" s="1"/>
  <c r="CL922" i="6"/>
  <c r="CL923" i="6" l="1"/>
  <c r="CN922" i="6"/>
  <c r="CO922" i="6" s="1"/>
  <c r="CL924" i="6" l="1"/>
  <c r="CN923" i="6"/>
  <c r="CO923" i="6" s="1"/>
  <c r="CL925" i="6" l="1"/>
  <c r="CN924" i="6"/>
  <c r="CO924" i="6" s="1"/>
  <c r="CN925" i="6" l="1"/>
  <c r="CO925" i="6" s="1"/>
  <c r="CL926" i="6"/>
  <c r="CL927" i="6" l="1"/>
  <c r="CN926" i="6"/>
  <c r="CO926" i="6" s="1"/>
  <c r="CN927" i="6" l="1"/>
  <c r="CO927" i="6" s="1"/>
  <c r="CL928" i="6"/>
  <c r="CL929" i="6" l="1"/>
  <c r="CN928" i="6"/>
  <c r="CO928" i="6" s="1"/>
  <c r="CN929" i="6" l="1"/>
  <c r="CO929" i="6" s="1"/>
  <c r="CL930" i="6"/>
  <c r="CN930" i="6" l="1"/>
  <c r="CO930" i="6" s="1"/>
  <c r="CL931" i="6"/>
  <c r="CL932" i="6" l="1"/>
  <c r="CN931" i="6"/>
  <c r="CO931" i="6" s="1"/>
  <c r="CL933" i="6" l="1"/>
  <c r="CN932" i="6"/>
  <c r="CO932" i="6" s="1"/>
  <c r="CN933" i="6" l="1"/>
  <c r="CO933" i="6" s="1"/>
  <c r="CL934" i="6"/>
  <c r="CL935" i="6" l="1"/>
  <c r="CN934" i="6"/>
  <c r="CO934" i="6" s="1"/>
  <c r="CL936" i="6" l="1"/>
  <c r="CN935" i="6"/>
  <c r="CO935" i="6" s="1"/>
  <c r="CL937" i="6" l="1"/>
  <c r="CN936" i="6"/>
  <c r="CO936" i="6" s="1"/>
  <c r="CN937" i="6" l="1"/>
  <c r="CO937" i="6" s="1"/>
  <c r="CL938" i="6"/>
  <c r="CL939" i="6" l="1"/>
  <c r="CN938" i="6"/>
  <c r="CO938" i="6" s="1"/>
  <c r="CN939" i="6" l="1"/>
  <c r="CO939" i="6" s="1"/>
  <c r="CL940" i="6"/>
  <c r="CL941" i="6" l="1"/>
  <c r="CN940" i="6"/>
  <c r="CO940" i="6" s="1"/>
  <c r="CN941" i="6" l="1"/>
  <c r="CO941" i="6" s="1"/>
  <c r="CL942" i="6"/>
  <c r="CL943" i="6" l="1"/>
  <c r="CN942" i="6"/>
  <c r="CO942" i="6" s="1"/>
  <c r="CL944" i="6" l="1"/>
  <c r="CN943" i="6"/>
  <c r="CO943" i="6" s="1"/>
  <c r="CN944" i="6" l="1"/>
  <c r="CO944" i="6" s="1"/>
  <c r="CL945" i="6"/>
  <c r="CN945" i="6" l="1"/>
  <c r="CO945" i="6" s="1"/>
  <c r="CL946" i="6"/>
  <c r="CN946" i="6" l="1"/>
  <c r="CO946" i="6" s="1"/>
  <c r="CL947" i="6"/>
  <c r="CN947" i="6" l="1"/>
  <c r="CO947" i="6" s="1"/>
  <c r="CL948" i="6"/>
  <c r="CN948" i="6" l="1"/>
  <c r="CO948" i="6" s="1"/>
  <c r="CL949" i="6"/>
  <c r="CL950" i="6" l="1"/>
  <c r="CN949" i="6"/>
  <c r="CO949" i="6" s="1"/>
  <c r="CL951" i="6" l="1"/>
  <c r="CN950" i="6"/>
  <c r="CO950" i="6" s="1"/>
  <c r="CL952" i="6" l="1"/>
  <c r="CN951" i="6"/>
  <c r="CO951" i="6" s="1"/>
  <c r="CL953" i="6" l="1"/>
  <c r="CN952" i="6"/>
  <c r="CO952" i="6" s="1"/>
  <c r="CN953" i="6" l="1"/>
  <c r="CO953" i="6" s="1"/>
  <c r="CL954" i="6"/>
  <c r="CL955" i="6" l="1"/>
  <c r="CN954" i="6"/>
  <c r="CO954" i="6" s="1"/>
  <c r="CL956" i="6" l="1"/>
  <c r="CN955" i="6"/>
  <c r="CO955" i="6" s="1"/>
  <c r="CN956" i="6" l="1"/>
  <c r="CO956" i="6" s="1"/>
  <c r="CL957" i="6"/>
  <c r="CL958" i="6" l="1"/>
  <c r="CN957" i="6"/>
  <c r="CO957" i="6" s="1"/>
  <c r="CL959" i="6" l="1"/>
  <c r="CN958" i="6"/>
  <c r="CO958" i="6" s="1"/>
  <c r="CL960" i="6" l="1"/>
  <c r="CN959" i="6"/>
  <c r="CO959" i="6" s="1"/>
  <c r="CN960" i="6" l="1"/>
  <c r="CO960" i="6" s="1"/>
  <c r="CL961" i="6"/>
  <c r="CN961" i="6" l="1"/>
  <c r="CO961" i="6" s="1"/>
  <c r="CL962" i="6"/>
  <c r="CL963" i="6" l="1"/>
  <c r="CN962" i="6"/>
  <c r="CO962" i="6" s="1"/>
  <c r="CL964" i="6" l="1"/>
  <c r="CN963" i="6"/>
  <c r="CO963" i="6" s="1"/>
  <c r="CN964" i="6" l="1"/>
  <c r="CO964" i="6" s="1"/>
  <c r="CL965" i="6"/>
  <c r="CL966" i="6" l="1"/>
  <c r="CN965" i="6"/>
  <c r="CO965" i="6" s="1"/>
  <c r="CL967" i="6" l="1"/>
  <c r="CN966" i="6"/>
  <c r="CO966" i="6" s="1"/>
  <c r="CN967" i="6" l="1"/>
  <c r="CO967" i="6" s="1"/>
  <c r="CL968" i="6"/>
  <c r="CN968" i="6" l="1"/>
  <c r="CO968" i="6" s="1"/>
  <c r="CL969" i="6"/>
  <c r="CN969" i="6" l="1"/>
  <c r="CO969" i="6" s="1"/>
  <c r="CL970" i="6"/>
  <c r="CN970" i="6" l="1"/>
  <c r="CO970" i="6" s="1"/>
  <c r="CL971" i="6"/>
  <c r="CN971" i="6" l="1"/>
  <c r="CO971" i="6" s="1"/>
  <c r="CL972" i="6"/>
  <c r="CN972" i="6" l="1"/>
  <c r="CO972" i="6" s="1"/>
  <c r="CL973" i="6"/>
  <c r="CL974" i="6" l="1"/>
  <c r="CN973" i="6"/>
  <c r="CO973" i="6" s="1"/>
  <c r="CL975" i="6" l="1"/>
  <c r="CN974" i="6"/>
  <c r="CO974" i="6" s="1"/>
  <c r="CN975" i="6" l="1"/>
  <c r="CO975" i="6" s="1"/>
  <c r="CL976" i="6"/>
  <c r="CN976" i="6" l="1"/>
  <c r="CO976" i="6" s="1"/>
  <c r="CL977" i="6"/>
  <c r="CN977" i="6" l="1"/>
  <c r="CO977" i="6" s="1"/>
  <c r="CL978" i="6"/>
  <c r="CN978" i="6" l="1"/>
  <c r="CO978" i="6" s="1"/>
  <c r="CL979" i="6"/>
  <c r="CL980" i="6" l="1"/>
  <c r="CN979" i="6"/>
  <c r="CO979" i="6" s="1"/>
  <c r="CN980" i="6" l="1"/>
  <c r="CO980" i="6" s="1"/>
  <c r="CL981" i="6"/>
  <c r="CN981" i="6" l="1"/>
  <c r="CO981" i="6" s="1"/>
  <c r="CL982" i="6"/>
  <c r="CL983" i="6" l="1"/>
  <c r="CN982" i="6"/>
  <c r="CO982" i="6" s="1"/>
  <c r="CL984" i="6" l="1"/>
  <c r="CN983" i="6"/>
  <c r="CO983" i="6" s="1"/>
  <c r="CN984" i="6" l="1"/>
  <c r="CO984" i="6" s="1"/>
  <c r="CL985" i="6"/>
  <c r="CN985" i="6" l="1"/>
  <c r="CO985" i="6" s="1"/>
  <c r="CL986" i="6"/>
  <c r="CN986" i="6" l="1"/>
  <c r="CO986" i="6" s="1"/>
  <c r="CL987" i="6"/>
  <c r="CL988" i="6" l="1"/>
  <c r="CN987" i="6"/>
  <c r="CO987" i="6" s="1"/>
  <c r="CL989" i="6" l="1"/>
  <c r="CN988" i="6"/>
  <c r="CO988" i="6" s="1"/>
  <c r="CN989" i="6" l="1"/>
  <c r="CO989" i="6" s="1"/>
  <c r="CL990" i="6"/>
  <c r="CN990" i="6" l="1"/>
  <c r="CO990" i="6" s="1"/>
  <c r="CL991" i="6"/>
  <c r="CL992" i="6" l="1"/>
  <c r="CN991" i="6"/>
  <c r="CO991" i="6" s="1"/>
  <c r="CN992" i="6" l="1"/>
  <c r="CO992" i="6" s="1"/>
  <c r="CL993" i="6"/>
  <c r="CN993" i="6" l="1"/>
  <c r="CO993" i="6" s="1"/>
  <c r="CL994" i="6"/>
  <c r="CL995" i="6" l="1"/>
  <c r="CN994" i="6"/>
  <c r="CO994" i="6" s="1"/>
  <c r="CL996" i="6" l="1"/>
  <c r="CN995" i="6"/>
  <c r="CO995" i="6" s="1"/>
  <c r="CN996" i="6" l="1"/>
  <c r="CO996" i="6" s="1"/>
  <c r="CL997" i="6"/>
  <c r="CL998" i="6" l="1"/>
  <c r="CN997" i="6"/>
  <c r="CO997" i="6" s="1"/>
  <c r="CL999" i="6" l="1"/>
  <c r="CN998" i="6"/>
  <c r="CO998" i="6" s="1"/>
  <c r="CL1000" i="6" l="1"/>
  <c r="CN999" i="6"/>
  <c r="CO999" i="6" s="1"/>
  <c r="CN1000" i="6" l="1"/>
  <c r="CO1000" i="6" s="1"/>
  <c r="CL1001" i="6"/>
  <c r="CN1001" i="6" l="1"/>
  <c r="CO1001" i="6" s="1"/>
  <c r="CL1002" i="6"/>
  <c r="CL1003" i="6" l="1"/>
  <c r="CN1002" i="6"/>
  <c r="CO1002" i="6" s="1"/>
  <c r="CN1003" i="6" l="1"/>
  <c r="CO1003" i="6" s="1"/>
  <c r="CL1004" i="6"/>
  <c r="CN1004" i="6" l="1"/>
  <c r="CO1004" i="6" s="1"/>
  <c r="CL1005" i="6"/>
  <c r="CN1005" i="6" l="1"/>
  <c r="CO1005" i="6" s="1"/>
  <c r="CL1006" i="6"/>
  <c r="CN1006" i="6" l="1"/>
  <c r="CO1006" i="6" s="1"/>
  <c r="CL1007" i="6"/>
  <c r="CN1007" i="6" l="1"/>
  <c r="CO1007" i="6" s="1"/>
  <c r="CL1008" i="6"/>
  <c r="CL1009" i="6" l="1"/>
  <c r="CN1008" i="6"/>
  <c r="CO1008" i="6" s="1"/>
  <c r="CL1010" i="6" l="1"/>
  <c r="CN1009" i="6"/>
  <c r="CO1009" i="6" s="1"/>
  <c r="CL1011" i="6" l="1"/>
  <c r="CN1010" i="6"/>
  <c r="CO1010" i="6" s="1"/>
  <c r="CL1012" i="6" l="1"/>
  <c r="CN1011" i="6"/>
  <c r="CO1011" i="6" s="1"/>
  <c r="CL1013" i="6" l="1"/>
  <c r="CN1012" i="6"/>
  <c r="CO1012" i="6" s="1"/>
  <c r="CL1014" i="6" l="1"/>
  <c r="CN1013" i="6"/>
  <c r="CO1013" i="6" s="1"/>
  <c r="CL1015" i="6" l="1"/>
  <c r="CN1014" i="6"/>
  <c r="CO1014" i="6" s="1"/>
  <c r="CL1016" i="6" l="1"/>
  <c r="CN1015" i="6"/>
  <c r="CO1015" i="6" s="1"/>
  <c r="CN1016" i="6" l="1"/>
  <c r="CO1016" i="6" s="1"/>
  <c r="CL1017" i="6"/>
  <c r="CN1017" i="6" l="1"/>
  <c r="CO1017" i="6" s="1"/>
  <c r="CL1018" i="6"/>
  <c r="CL1019" i="6" l="1"/>
  <c r="CN1018" i="6"/>
  <c r="CO1018" i="6" s="1"/>
  <c r="CL1020" i="6" l="1"/>
  <c r="CN1019" i="6"/>
  <c r="CO1019" i="6" s="1"/>
  <c r="CN1020" i="6" l="1"/>
  <c r="CO1020" i="6" s="1"/>
  <c r="CL1021" i="6"/>
  <c r="CL1022" i="6" l="1"/>
  <c r="CN1021" i="6"/>
  <c r="CO1021" i="6" s="1"/>
  <c r="CL1023" i="6" l="1"/>
  <c r="CN1022" i="6"/>
  <c r="CO1022" i="6" s="1"/>
  <c r="CL1024" i="6" l="1"/>
  <c r="CN1023" i="6"/>
  <c r="CO1023" i="6" s="1"/>
  <c r="CN1024" i="6" l="1"/>
  <c r="CO1024" i="6" s="1"/>
  <c r="CL1025" i="6"/>
  <c r="CL1026" i="6" l="1"/>
  <c r="CN1025" i="6"/>
  <c r="CO1025" i="6" s="1"/>
  <c r="CL1027" i="6" l="1"/>
  <c r="CN1026" i="6"/>
  <c r="CO1026" i="6" s="1"/>
  <c r="CN1027" i="6" l="1"/>
  <c r="CO1027" i="6" s="1"/>
  <c r="CL1028" i="6"/>
  <c r="CN1028" i="6" l="1"/>
  <c r="CO1028" i="6" s="1"/>
  <c r="CL1029" i="6"/>
  <c r="CN1029" i="6" l="1"/>
  <c r="CO1029" i="6" s="1"/>
  <c r="CL1030" i="6"/>
  <c r="CN1030" i="6" l="1"/>
  <c r="CO1030" i="6" s="1"/>
  <c r="CL1031" i="6"/>
  <c r="CL1032" i="6" l="1"/>
  <c r="CN1031" i="6"/>
  <c r="CO1031" i="6" s="1"/>
  <c r="CN1032" i="6" l="1"/>
  <c r="CO1032" i="6" s="1"/>
  <c r="CL1033" i="6"/>
  <c r="CN1033" i="6" l="1"/>
  <c r="CO1033" i="6" s="1"/>
  <c r="CL1034" i="6"/>
  <c r="CN1034" i="6" l="1"/>
  <c r="CO1034" i="6" s="1"/>
  <c r="CL1035" i="6"/>
  <c r="CN1035" i="6" l="1"/>
  <c r="CO1035" i="6" s="1"/>
  <c r="CL1036" i="6"/>
  <c r="CN1036" i="6" l="1"/>
  <c r="CO1036" i="6" s="1"/>
  <c r="CL1037" i="6"/>
  <c r="CN1037" i="6" l="1"/>
  <c r="CO1037" i="6" s="1"/>
  <c r="CL1038" i="6"/>
  <c r="CN1038" i="6" l="1"/>
  <c r="CO1038" i="6" s="1"/>
  <c r="CL1039" i="6"/>
  <c r="CL1040" i="6" l="1"/>
  <c r="CN1039" i="6"/>
  <c r="CO1039" i="6" s="1"/>
  <c r="CL1041" i="6" l="1"/>
  <c r="CN1040" i="6"/>
  <c r="CO1040" i="6" s="1"/>
  <c r="CL1042" i="6" l="1"/>
  <c r="CN1041" i="6"/>
  <c r="CO1041" i="6" s="1"/>
  <c r="CL1043" i="6" l="1"/>
  <c r="CN1042" i="6"/>
  <c r="CO1042" i="6" s="1"/>
  <c r="CN1043" i="6" l="1"/>
  <c r="CO1043" i="6" s="1"/>
  <c r="CL1044" i="6"/>
  <c r="CL1045" i="6" l="1"/>
  <c r="CN1044" i="6"/>
  <c r="CO1044" i="6" s="1"/>
  <c r="CL1046" i="6" l="1"/>
  <c r="CN1045" i="6"/>
  <c r="CO1045" i="6" s="1"/>
  <c r="CN1046" i="6" l="1"/>
  <c r="CO1046" i="6" s="1"/>
  <c r="CL1047" i="6"/>
  <c r="CL1048" i="6" l="1"/>
  <c r="CN1047" i="6"/>
  <c r="CO1047" i="6" s="1"/>
  <c r="CL1049" i="6" l="1"/>
  <c r="CN1048" i="6"/>
  <c r="CO1048" i="6" s="1"/>
  <c r="CN1049" i="6" l="1"/>
  <c r="CO1049" i="6" s="1"/>
  <c r="CL1050" i="6"/>
  <c r="CL1051" i="6" l="1"/>
  <c r="CN1050" i="6"/>
  <c r="CO1050" i="6" s="1"/>
  <c r="CN1051" i="6" l="1"/>
  <c r="CO1051" i="6" s="1"/>
  <c r="CL1052" i="6"/>
  <c r="CL1053" i="6" l="1"/>
  <c r="CN1052" i="6"/>
  <c r="CO1052" i="6" s="1"/>
  <c r="CN1053" i="6" l="1"/>
  <c r="CO1053" i="6" s="1"/>
  <c r="CL1054" i="6"/>
  <c r="CN1054" i="6" l="1"/>
  <c r="CO1054" i="6" s="1"/>
  <c r="CL1055" i="6"/>
  <c r="CN1055" i="6" l="1"/>
  <c r="CO1055" i="6" s="1"/>
  <c r="CL1056" i="6"/>
  <c r="CL1057" i="6" l="1"/>
  <c r="CN1056" i="6"/>
  <c r="CO1056" i="6" s="1"/>
  <c r="CL1058" i="6" l="1"/>
  <c r="CN1057" i="6"/>
  <c r="CO1057" i="6" s="1"/>
  <c r="CL1059" i="6" l="1"/>
  <c r="CN1058" i="6"/>
  <c r="CO1058" i="6" s="1"/>
  <c r="CN1059" i="6" l="1"/>
  <c r="CO1059" i="6" s="1"/>
  <c r="CL1060" i="6"/>
  <c r="CL1061" i="6" l="1"/>
  <c r="CN1060" i="6"/>
  <c r="CO1060" i="6" s="1"/>
  <c r="CL1062" i="6" l="1"/>
  <c r="CN1061" i="6"/>
  <c r="CO1061" i="6" s="1"/>
  <c r="CL1063" i="6" l="1"/>
  <c r="CN1062" i="6"/>
  <c r="CO1062" i="6" s="1"/>
  <c r="CN1063" i="6" l="1"/>
  <c r="CO1063" i="6" s="1"/>
  <c r="CL1064" i="6"/>
  <c r="CL1065" i="6" l="1"/>
  <c r="CN1064" i="6"/>
  <c r="CO1064" i="6" s="1"/>
  <c r="CL1066" i="6" l="1"/>
  <c r="CN1065" i="6"/>
  <c r="CO1065" i="6" s="1"/>
  <c r="CN1066" i="6" l="1"/>
  <c r="CO1066" i="6" s="1"/>
  <c r="CL1067" i="6"/>
  <c r="CN1067" i="6" l="1"/>
  <c r="CO1067" i="6" s="1"/>
  <c r="CL1068" i="6"/>
  <c r="CL1069" i="6" l="1"/>
  <c r="CN1068" i="6"/>
  <c r="CO1068" i="6" s="1"/>
  <c r="CN1069" i="6" l="1"/>
  <c r="CO1069" i="6" s="1"/>
  <c r="CL1070" i="6"/>
  <c r="CN1070" i="6" l="1"/>
  <c r="CO1070" i="6" s="1"/>
  <c r="CL1071" i="6"/>
  <c r="CL1072" i="6" l="1"/>
  <c r="CN1071" i="6"/>
  <c r="CO1071" i="6" s="1"/>
  <c r="CN1072" i="6" l="1"/>
  <c r="CO1072" i="6" s="1"/>
  <c r="CL1073" i="6"/>
  <c r="CN1073" i="6" l="1"/>
  <c r="CO1073" i="6" s="1"/>
  <c r="CL1074" i="6"/>
  <c r="CN1074" i="6" l="1"/>
  <c r="CO1074" i="6" s="1"/>
  <c r="CL1075" i="6"/>
  <c r="CL1076" i="6" l="1"/>
  <c r="CN1075" i="6"/>
  <c r="CO1075" i="6" s="1"/>
  <c r="CN1076" i="6" l="1"/>
  <c r="CO1076" i="6" s="1"/>
  <c r="CL1077" i="6"/>
  <c r="CN1077" i="6" l="1"/>
  <c r="CO1077" i="6" s="1"/>
  <c r="CL1078" i="6"/>
  <c r="CN1078" i="6" l="1"/>
  <c r="CO1078" i="6" s="1"/>
  <c r="CL1079" i="6"/>
  <c r="CL1080" i="6" l="1"/>
  <c r="CN1079" i="6"/>
  <c r="CO1079" i="6" s="1"/>
  <c r="CL1081" i="6" l="1"/>
  <c r="CN1080" i="6"/>
  <c r="CO1080" i="6" s="1"/>
  <c r="CL1082" i="6" l="1"/>
  <c r="CN1081" i="6"/>
  <c r="CO1081" i="6" s="1"/>
  <c r="CN1082" i="6" l="1"/>
  <c r="CO1082" i="6" s="1"/>
  <c r="CL1083" i="6"/>
  <c r="CN1083" i="6" l="1"/>
  <c r="CO1083" i="6" s="1"/>
  <c r="CL1084" i="6"/>
  <c r="CN1084" i="6" l="1"/>
  <c r="CO1084" i="6" s="1"/>
  <c r="CL1085" i="6"/>
  <c r="CN1085" i="6" l="1"/>
  <c r="CO1085" i="6" s="1"/>
  <c r="CL1086" i="6"/>
  <c r="CN1086" i="6" l="1"/>
  <c r="CO1086" i="6" s="1"/>
  <c r="CL1087" i="6"/>
  <c r="CN1087" i="6" l="1"/>
  <c r="CO1087" i="6" s="1"/>
  <c r="CL1088" i="6"/>
  <c r="CL1089" i="6" l="1"/>
  <c r="CN1088" i="6"/>
  <c r="CO1088" i="6" s="1"/>
  <c r="CL1090" i="6" l="1"/>
  <c r="CN1089" i="6"/>
  <c r="CO1089" i="6" s="1"/>
  <c r="CL1091" i="6" l="1"/>
  <c r="CN1090" i="6"/>
  <c r="CO1090" i="6" s="1"/>
  <c r="CL1092" i="6" l="1"/>
  <c r="CN1091" i="6"/>
  <c r="CO1091" i="6" s="1"/>
  <c r="CL1093" i="6" l="1"/>
  <c r="CN1092" i="6"/>
  <c r="CO1092" i="6" s="1"/>
  <c r="CL1094" i="6" l="1"/>
  <c r="CN1093" i="6"/>
  <c r="CO1093" i="6" s="1"/>
  <c r="CN1094" i="6" l="1"/>
  <c r="CO1094" i="6" s="1"/>
  <c r="CL1095" i="6"/>
  <c r="CN1095" i="6" l="1"/>
  <c r="CO1095" i="6" s="1"/>
  <c r="CL1096" i="6"/>
  <c r="CL1097" i="6" l="1"/>
  <c r="CN1096" i="6"/>
  <c r="CO1096" i="6" s="1"/>
  <c r="CL1098" i="6" l="1"/>
  <c r="CN1097" i="6"/>
  <c r="CO1097" i="6" s="1"/>
  <c r="CL1099" i="6" l="1"/>
  <c r="CN1098" i="6"/>
  <c r="CO1098" i="6" s="1"/>
  <c r="CL1100" i="6" l="1"/>
  <c r="CN1099" i="6"/>
  <c r="CO1099" i="6" s="1"/>
  <c r="CN1100" i="6" l="1"/>
  <c r="CO1100" i="6" s="1"/>
  <c r="CL1101" i="6"/>
  <c r="CL1102" i="6" l="1"/>
  <c r="CN1101" i="6"/>
  <c r="CO1101" i="6" s="1"/>
  <c r="CN1102" i="6" l="1"/>
  <c r="CO1102" i="6" s="1"/>
  <c r="CL1103" i="6"/>
  <c r="CL1104" i="6" l="1"/>
  <c r="CN1103" i="6"/>
  <c r="CO1103" i="6" s="1"/>
  <c r="CL1105" i="6" l="1"/>
  <c r="CN1104" i="6"/>
  <c r="CO1104" i="6" s="1"/>
  <c r="CL1106" i="6" l="1"/>
  <c r="CN1105" i="6"/>
  <c r="CO1105" i="6" s="1"/>
  <c r="CL1107" i="6" l="1"/>
  <c r="CN1106" i="6"/>
  <c r="CO1106" i="6" s="1"/>
  <c r="CL1108" i="6" l="1"/>
  <c r="CN1107" i="6"/>
  <c r="CO1107" i="6" s="1"/>
  <c r="CL1109" i="6" l="1"/>
  <c r="CN1108" i="6"/>
  <c r="CO1108" i="6" s="1"/>
  <c r="CN1109" i="6" l="1"/>
  <c r="CO1109" i="6" s="1"/>
  <c r="CL1110" i="6"/>
  <c r="CL1111" i="6" l="1"/>
  <c r="CN1110" i="6"/>
  <c r="CO1110" i="6" s="1"/>
  <c r="CN1111" i="6" l="1"/>
  <c r="CO1111" i="6" s="1"/>
  <c r="CL1112" i="6"/>
  <c r="CN1112" i="6" l="1"/>
  <c r="CO1112" i="6" s="1"/>
  <c r="CL1113" i="6"/>
  <c r="CN1113" i="6" l="1"/>
  <c r="CO1113" i="6" s="1"/>
  <c r="CL1114" i="6"/>
  <c r="CN1114" i="6" l="1"/>
  <c r="CO1114" i="6" s="1"/>
  <c r="CL1115" i="6"/>
  <c r="CL1116" i="6" l="1"/>
  <c r="CN1115" i="6"/>
  <c r="CO1115" i="6" s="1"/>
  <c r="CN1116" i="6" l="1"/>
  <c r="CO1116" i="6" s="1"/>
  <c r="CL1117" i="6"/>
  <c r="CL1118" i="6" l="1"/>
  <c r="CN1117" i="6"/>
  <c r="CO1117" i="6" s="1"/>
  <c r="CN1118" i="6" l="1"/>
  <c r="CO1118" i="6" s="1"/>
  <c r="CL1119" i="6"/>
  <c r="CL1120" i="6" l="1"/>
  <c r="CN1119" i="6"/>
  <c r="CO1119" i="6" s="1"/>
  <c r="CN1120" i="6" l="1"/>
  <c r="CO1120" i="6" s="1"/>
  <c r="CL1121" i="6"/>
  <c r="CN1121" i="6" l="1"/>
  <c r="CO1121" i="6" s="1"/>
  <c r="CL1122" i="6"/>
  <c r="CL1123" i="6" l="1"/>
  <c r="CN1122" i="6"/>
  <c r="CO1122" i="6" s="1"/>
  <c r="CN1123" i="6" l="1"/>
  <c r="CO1123" i="6" s="1"/>
  <c r="CL1124" i="6"/>
  <c r="CL1125" i="6" l="1"/>
  <c r="CN1124" i="6"/>
  <c r="CO1124" i="6" s="1"/>
  <c r="CL1126" i="6" l="1"/>
  <c r="CN1125" i="6"/>
  <c r="CO1125" i="6" s="1"/>
  <c r="CN1126" i="6" l="1"/>
  <c r="CO1126" i="6" s="1"/>
  <c r="CL1127" i="6"/>
  <c r="CN1127" i="6" l="1"/>
  <c r="CO1127" i="6" s="1"/>
  <c r="CL1128" i="6"/>
  <c r="CL1129" i="6" l="1"/>
  <c r="CN1128" i="6"/>
  <c r="CO1128" i="6" s="1"/>
  <c r="CL1130" i="6" l="1"/>
  <c r="CN1129" i="6"/>
  <c r="CO1129" i="6" s="1"/>
  <c r="CL1131" i="6" l="1"/>
  <c r="CN1130" i="6"/>
  <c r="CO1130" i="6" s="1"/>
  <c r="CL1132" i="6" l="1"/>
  <c r="CN1131" i="6"/>
  <c r="CO1131" i="6" s="1"/>
  <c r="CN1132" i="6" l="1"/>
  <c r="CO1132" i="6" s="1"/>
  <c r="CL1133" i="6"/>
  <c r="CN1133" i="6" l="1"/>
  <c r="CO1133" i="6" s="1"/>
  <c r="CL1134" i="6"/>
  <c r="CN1134" i="6" l="1"/>
  <c r="CO1134" i="6" s="1"/>
  <c r="CL1135" i="6"/>
  <c r="CL1136" i="6" l="1"/>
  <c r="CN1135" i="6"/>
  <c r="CO1135" i="6" s="1"/>
  <c r="CN1136" i="6" l="1"/>
  <c r="CO1136" i="6" s="1"/>
  <c r="CL1137" i="6"/>
  <c r="CL1138" i="6" l="1"/>
  <c r="CN1137" i="6"/>
  <c r="CO1137" i="6" s="1"/>
  <c r="CN1138" i="6" l="1"/>
  <c r="CO1138" i="6" s="1"/>
  <c r="CL1139" i="6"/>
  <c r="CN1139" i="6" l="1"/>
  <c r="CO1139" i="6" s="1"/>
  <c r="CL1140" i="6"/>
  <c r="CL1141" i="6" l="1"/>
  <c r="CN1140" i="6"/>
  <c r="CO1140" i="6" s="1"/>
  <c r="CN1141" i="6" l="1"/>
  <c r="CO1141" i="6" s="1"/>
  <c r="CL1142" i="6"/>
  <c r="CN1142" i="6" l="1"/>
  <c r="CO1142" i="6" s="1"/>
  <c r="CL1143" i="6"/>
  <c r="CL1144" i="6" l="1"/>
  <c r="CN1143" i="6"/>
  <c r="CO1143" i="6" s="1"/>
  <c r="CL1145" i="6" l="1"/>
  <c r="CN1144" i="6"/>
  <c r="CO1144" i="6" s="1"/>
  <c r="CL1146" i="6" l="1"/>
  <c r="CN1145" i="6"/>
  <c r="CO1145" i="6" s="1"/>
  <c r="CL1147" i="6" l="1"/>
  <c r="CN1146" i="6"/>
  <c r="CO1146" i="6" s="1"/>
  <c r="CL1148" i="6" l="1"/>
  <c r="CN1147" i="6"/>
  <c r="CO1147" i="6" s="1"/>
  <c r="CN1148" i="6" l="1"/>
  <c r="CO1148" i="6" s="1"/>
  <c r="CL1149" i="6"/>
  <c r="CN1149" i="6" l="1"/>
  <c r="CO1149" i="6" s="1"/>
  <c r="CL1150" i="6"/>
  <c r="CL1151" i="6" l="1"/>
  <c r="CN1150" i="6"/>
  <c r="CO1150" i="6" s="1"/>
  <c r="CN1151" i="6" l="1"/>
  <c r="CO1151" i="6" s="1"/>
  <c r="CL1152" i="6"/>
  <c r="CN1152" i="6" l="1"/>
  <c r="CO1152" i="6" s="1"/>
  <c r="CL1153" i="6"/>
  <c r="CL1154" i="6" l="1"/>
  <c r="CN1153" i="6"/>
  <c r="CO1153" i="6" s="1"/>
  <c r="CN1154" i="6" l="1"/>
  <c r="CO1154" i="6" s="1"/>
  <c r="CL1155" i="6"/>
  <c r="CN1155" i="6" l="1"/>
  <c r="CO1155" i="6" s="1"/>
  <c r="CL1156" i="6"/>
  <c r="CL1157" i="6" l="1"/>
  <c r="CN1156" i="6"/>
  <c r="CO1156" i="6" s="1"/>
  <c r="CL1158" i="6" l="1"/>
  <c r="CN1157" i="6"/>
  <c r="CO1157" i="6" s="1"/>
  <c r="CN1158" i="6" l="1"/>
  <c r="CO1158" i="6" s="1"/>
  <c r="CL1159" i="6"/>
  <c r="CL1160" i="6" l="1"/>
  <c r="CN1159" i="6"/>
  <c r="CO1159" i="6" s="1"/>
  <c r="CL1161" i="6" l="1"/>
  <c r="CN1160" i="6"/>
  <c r="CO1160" i="6" s="1"/>
  <c r="CN1161" i="6" l="1"/>
  <c r="CO1161" i="6" s="1"/>
  <c r="CL1162" i="6"/>
  <c r="CN1162" i="6" l="1"/>
  <c r="CO1162" i="6" s="1"/>
  <c r="CL1163" i="6"/>
  <c r="CN1163" i="6" l="1"/>
  <c r="CO1163" i="6" s="1"/>
  <c r="CL1164" i="6"/>
  <c r="CL1165" i="6" l="1"/>
  <c r="CN1164" i="6"/>
  <c r="CO1164" i="6" s="1"/>
  <c r="CL1166" i="6" l="1"/>
  <c r="CN1165" i="6"/>
  <c r="CO1165" i="6" s="1"/>
  <c r="CL1167" i="6" l="1"/>
  <c r="CN1166" i="6"/>
  <c r="CO1166" i="6" s="1"/>
  <c r="CL1168" i="6" l="1"/>
  <c r="CN1167" i="6"/>
  <c r="CO1167" i="6" s="1"/>
  <c r="CN1168" i="6" l="1"/>
  <c r="CO1168" i="6" s="1"/>
  <c r="CL1169" i="6"/>
  <c r="CL1170" i="6" l="1"/>
  <c r="CN1169" i="6"/>
  <c r="CO1169" i="6" s="1"/>
  <c r="CL1171" i="6" l="1"/>
  <c r="CN1170" i="6"/>
  <c r="CO1170" i="6" s="1"/>
  <c r="CL1172" i="6" l="1"/>
  <c r="CN1171" i="6"/>
  <c r="CO1171" i="6" s="1"/>
  <c r="CL1173" i="6" l="1"/>
  <c r="CN1172" i="6"/>
  <c r="CO1172" i="6" s="1"/>
  <c r="CN1173" i="6" l="1"/>
  <c r="CO1173" i="6" s="1"/>
  <c r="CL1174" i="6"/>
  <c r="CL1175" i="6" l="1"/>
  <c r="CN1174" i="6"/>
  <c r="CO1174" i="6" s="1"/>
  <c r="CN1175" i="6" l="1"/>
  <c r="CO1175" i="6" s="1"/>
  <c r="CL1176" i="6"/>
  <c r="CL1177" i="6" l="1"/>
  <c r="CN1176" i="6"/>
  <c r="CO1176" i="6" s="1"/>
  <c r="CN1177" i="6" l="1"/>
  <c r="CO1177" i="6" s="1"/>
  <c r="CL1178" i="6"/>
  <c r="CL1179" i="6" l="1"/>
  <c r="CN1178" i="6"/>
  <c r="CO1178" i="6" s="1"/>
  <c r="CN1179" i="6" l="1"/>
  <c r="CO1179" i="6" s="1"/>
  <c r="CL1180" i="6"/>
  <c r="CL1181" i="6" l="1"/>
  <c r="CN1180" i="6"/>
  <c r="CO1180" i="6" s="1"/>
  <c r="CN1181" i="6" l="1"/>
  <c r="CO1181" i="6" s="1"/>
  <c r="CL1182" i="6"/>
  <c r="CL1183" i="6" l="1"/>
  <c r="CN1182" i="6"/>
  <c r="CO1182" i="6" s="1"/>
  <c r="CL1184" i="6" l="1"/>
  <c r="CN1183" i="6"/>
  <c r="CO1183" i="6" s="1"/>
  <c r="CL1185" i="6" l="1"/>
  <c r="CN1184" i="6"/>
  <c r="CO1184" i="6" s="1"/>
  <c r="CN1185" i="6" l="1"/>
  <c r="CO1185" i="6" s="1"/>
  <c r="CL1186" i="6"/>
  <c r="CL1187" i="6" l="1"/>
  <c r="CN1186" i="6"/>
  <c r="CO1186" i="6" s="1"/>
  <c r="CL1188" i="6" l="1"/>
  <c r="CN1187" i="6"/>
  <c r="CO1187" i="6" s="1"/>
  <c r="CL1189" i="6" l="1"/>
  <c r="CN1188" i="6"/>
  <c r="CO1188" i="6" s="1"/>
  <c r="CN1189" i="6" l="1"/>
  <c r="CO1189" i="6" s="1"/>
  <c r="CL1190" i="6"/>
  <c r="CN1190" i="6" l="1"/>
  <c r="CO1190" i="6" s="1"/>
  <c r="CL1191" i="6"/>
  <c r="CL1192" i="6" l="1"/>
  <c r="CN1191" i="6"/>
  <c r="CO1191" i="6" s="1"/>
  <c r="CL1193" i="6" l="1"/>
  <c r="CN1192" i="6"/>
  <c r="CO1192" i="6" s="1"/>
  <c r="CN1193" i="6" l="1"/>
  <c r="CO1193" i="6" s="1"/>
  <c r="CL1194" i="6"/>
  <c r="CN1194" i="6" l="1"/>
  <c r="CO1194" i="6" s="1"/>
  <c r="CL1195" i="6"/>
  <c r="CL1196" i="6" l="1"/>
  <c r="CN1195" i="6"/>
  <c r="CO1195" i="6" s="1"/>
  <c r="CL1197" i="6" l="1"/>
  <c r="CN1196" i="6"/>
  <c r="CO1196" i="6" s="1"/>
  <c r="CN1197" i="6" l="1"/>
  <c r="CO1197" i="6" s="1"/>
  <c r="CL1198" i="6"/>
  <c r="CL1199" i="6" l="1"/>
  <c r="CN1198" i="6"/>
  <c r="CO1198" i="6" s="1"/>
  <c r="CL1200" i="6" l="1"/>
  <c r="CN1199" i="6"/>
  <c r="CO1199" i="6" s="1"/>
  <c r="CN1200" i="6" l="1"/>
  <c r="CO1200" i="6" s="1"/>
  <c r="CL1201" i="6"/>
  <c r="CL1202" i="6" l="1"/>
  <c r="CN1201" i="6"/>
  <c r="CO1201" i="6" s="1"/>
  <c r="CN1202" i="6" l="1"/>
  <c r="CO1202" i="6" s="1"/>
  <c r="CL1203" i="6"/>
  <c r="CN1203" i="6" l="1"/>
  <c r="CO1203" i="6" s="1"/>
  <c r="CL1204" i="6"/>
  <c r="CL1205" i="6" l="1"/>
  <c r="CN1205" i="6" s="1"/>
  <c r="CO1205" i="6" s="1"/>
  <c r="CN1204" i="6"/>
  <c r="CO1204" i="6" s="1"/>
  <c r="E139" i="8" l="1" a="1"/>
  <c r="E139" i="8" s="1"/>
  <c r="E137" i="8" a="1"/>
  <c r="E137" i="8" s="1"/>
  <c r="E138" i="8" a="1"/>
  <c r="E138" i="8" s="1"/>
  <c r="E140" i="8" a="1"/>
  <c r="E140" i="8" s="1"/>
  <c r="E141" i="8" l="1"/>
  <c r="CQ5" i="6" l="1"/>
  <c r="E113" i="8"/>
  <c r="CP141" i="6" l="1"/>
  <c r="CP148" i="6"/>
  <c r="CP145" i="6"/>
  <c r="CP138" i="6"/>
  <c r="CP146" i="6"/>
  <c r="CP137" i="6"/>
  <c r="CP135" i="6"/>
  <c r="CP143" i="6"/>
  <c r="CP140" i="6"/>
  <c r="CP142" i="6"/>
  <c r="CP139" i="6"/>
  <c r="CP147" i="6"/>
  <c r="CP136" i="6"/>
  <c r="CP144" i="6"/>
  <c r="CP69" i="6"/>
  <c r="CP68" i="6"/>
  <c r="CP66" i="6"/>
  <c r="CP65" i="6"/>
  <c r="CP67" i="6"/>
  <c r="CP293" i="6"/>
  <c r="CP294" i="6"/>
  <c r="CP295" i="6"/>
  <c r="CP296" i="6"/>
  <c r="CP297" i="6"/>
  <c r="CP298" i="6"/>
  <c r="CP299" i="6"/>
  <c r="CP300" i="6"/>
  <c r="CP301" i="6"/>
  <c r="CP302" i="6"/>
  <c r="CP303" i="6"/>
  <c r="CP304" i="6"/>
  <c r="CP305" i="6"/>
  <c r="CP306" i="6"/>
  <c r="CP307" i="6"/>
  <c r="CP308" i="6"/>
  <c r="CP309" i="6"/>
  <c r="CP310" i="6"/>
  <c r="CP311" i="6"/>
  <c r="CP312" i="6"/>
  <c r="CP313" i="6"/>
  <c r="CP314" i="6"/>
  <c r="CP315" i="6"/>
  <c r="CP316" i="6"/>
  <c r="CP317" i="6"/>
  <c r="CP318" i="6"/>
  <c r="CP319" i="6"/>
  <c r="CP320" i="6"/>
  <c r="CP321" i="6"/>
  <c r="CP322" i="6"/>
  <c r="CP323" i="6"/>
  <c r="CP324" i="6"/>
  <c r="CP325" i="6"/>
  <c r="CP326" i="6"/>
  <c r="CP327" i="6"/>
  <c r="CP328" i="6"/>
  <c r="CP329" i="6"/>
  <c r="CP330" i="6"/>
  <c r="CP331" i="6"/>
  <c r="CP332" i="6"/>
  <c r="CP333" i="6"/>
  <c r="CP334" i="6"/>
  <c r="CP335" i="6"/>
  <c r="CP336" i="6"/>
  <c r="CP337" i="6"/>
  <c r="CP338" i="6"/>
  <c r="CP339" i="6"/>
  <c r="CP340" i="6"/>
  <c r="CP341" i="6"/>
  <c r="CP342" i="6"/>
  <c r="CP343" i="6"/>
  <c r="CP344" i="6"/>
  <c r="CP345" i="6"/>
  <c r="CP346" i="6"/>
  <c r="CP347" i="6"/>
  <c r="CP348" i="6"/>
  <c r="CP349" i="6"/>
  <c r="CP350" i="6"/>
  <c r="CP351" i="6"/>
  <c r="CP352" i="6"/>
  <c r="CP353" i="6"/>
  <c r="CP354" i="6"/>
  <c r="CP355" i="6"/>
  <c r="CP356" i="6"/>
  <c r="CP357" i="6"/>
  <c r="CP358" i="6"/>
  <c r="CP359" i="6"/>
  <c r="CP360" i="6"/>
  <c r="CP361" i="6"/>
  <c r="CP362" i="6"/>
  <c r="CP363" i="6"/>
  <c r="CP364" i="6"/>
  <c r="CP365" i="6"/>
  <c r="CP366" i="6"/>
  <c r="CP367" i="6"/>
  <c r="CP368" i="6"/>
  <c r="CP369" i="6"/>
  <c r="CP370" i="6"/>
  <c r="CP371" i="6"/>
  <c r="CP372" i="6"/>
  <c r="CP373" i="6"/>
  <c r="CP374" i="6"/>
  <c r="CP375" i="6"/>
  <c r="CP376" i="6"/>
  <c r="CP377" i="6"/>
  <c r="CP378" i="6"/>
  <c r="CP379" i="6"/>
  <c r="CP380" i="6"/>
  <c r="CP381" i="6"/>
  <c r="CP382" i="6"/>
  <c r="CP383" i="6"/>
  <c r="CP384" i="6"/>
  <c r="CP385" i="6"/>
  <c r="CP386" i="6"/>
  <c r="CP387" i="6"/>
  <c r="CP388" i="6"/>
  <c r="CP389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6"/>
  <c r="CP266" i="6"/>
  <c r="CP267" i="6"/>
  <c r="CP268" i="6"/>
  <c r="CP269" i="6"/>
  <c r="CP270" i="6"/>
  <c r="CP271" i="6"/>
  <c r="CP272" i="6"/>
  <c r="CP273" i="6"/>
  <c r="CP274" i="6"/>
  <c r="CP275" i="6"/>
  <c r="CP276" i="6"/>
  <c r="CP277" i="6"/>
  <c r="CP278" i="6"/>
  <c r="CP279" i="6"/>
  <c r="CP280" i="6"/>
  <c r="CP281" i="6"/>
  <c r="CP282" i="6"/>
  <c r="CP283" i="6"/>
  <c r="CP284" i="6"/>
  <c r="CP285" i="6"/>
  <c r="CP286" i="6"/>
  <c r="CP287" i="6"/>
  <c r="CP288" i="6"/>
  <c r="CP289" i="6"/>
  <c r="CP290" i="6"/>
  <c r="CP291" i="6"/>
  <c r="CP292" i="6"/>
  <c r="CP660" i="6"/>
  <c r="CP661" i="6"/>
  <c r="CP662" i="6"/>
  <c r="CP663" i="6"/>
  <c r="CP664" i="6"/>
  <c r="CP665" i="6"/>
  <c r="CP666" i="6"/>
  <c r="CP667" i="6"/>
  <c r="CP668" i="6"/>
  <c r="CP669" i="6"/>
  <c r="CP670" i="6"/>
  <c r="CP671" i="6"/>
  <c r="CP672" i="6"/>
  <c r="CP673" i="6"/>
  <c r="CP674" i="6"/>
  <c r="CP675" i="6"/>
  <c r="CP676" i="6"/>
  <c r="CP677" i="6"/>
  <c r="CP678" i="6"/>
  <c r="CP679" i="6"/>
  <c r="CP680" i="6"/>
  <c r="CP681" i="6"/>
  <c r="CP682" i="6"/>
  <c r="CP683" i="6"/>
  <c r="CP684" i="6"/>
  <c r="CP685" i="6"/>
  <c r="CP686" i="6"/>
  <c r="CP687" i="6"/>
  <c r="CP688" i="6"/>
  <c r="CP689" i="6"/>
  <c r="CP690" i="6"/>
  <c r="CP691" i="6"/>
  <c r="CP692" i="6"/>
  <c r="CP693" i="6"/>
  <c r="CP694" i="6"/>
  <c r="CP695" i="6"/>
  <c r="CP696" i="6"/>
  <c r="CP697" i="6"/>
  <c r="CP698" i="6"/>
  <c r="CP699" i="6"/>
  <c r="CP700" i="6"/>
  <c r="CP701" i="6"/>
  <c r="CP702" i="6"/>
  <c r="CP703" i="6"/>
  <c r="CP704" i="6"/>
  <c r="CP705" i="6"/>
  <c r="CP706" i="6"/>
  <c r="CP707" i="6"/>
  <c r="CP708" i="6"/>
  <c r="CP709" i="6"/>
  <c r="CP710" i="6"/>
  <c r="CP711" i="6"/>
  <c r="CP712" i="6"/>
  <c r="CP713" i="6"/>
  <c r="CP714" i="6"/>
  <c r="CP715" i="6"/>
  <c r="CP716" i="6"/>
  <c r="CP717" i="6"/>
  <c r="CP718" i="6"/>
  <c r="CP719" i="6"/>
  <c r="CP720" i="6"/>
  <c r="CP721" i="6"/>
  <c r="CP722" i="6"/>
  <c r="CP723" i="6"/>
  <c r="CP724" i="6"/>
  <c r="CP725" i="6"/>
  <c r="CP726" i="6"/>
  <c r="CP727" i="6"/>
  <c r="CP728" i="6"/>
  <c r="CP729" i="6"/>
  <c r="CP730" i="6"/>
  <c r="CP731" i="6"/>
  <c r="CP732" i="6"/>
  <c r="CP733" i="6"/>
  <c r="CP734" i="6"/>
  <c r="CP735" i="6"/>
  <c r="CP736" i="6"/>
  <c r="CP737" i="6"/>
  <c r="CP738" i="6"/>
  <c r="CP739" i="6"/>
  <c r="CP740" i="6"/>
  <c r="CP741" i="6"/>
  <c r="CP742" i="6"/>
  <c r="CP743" i="6"/>
  <c r="CP744" i="6"/>
  <c r="CP745" i="6"/>
  <c r="CP746" i="6"/>
  <c r="CP747" i="6"/>
  <c r="CP748" i="6"/>
  <c r="CP749" i="6"/>
  <c r="CP750" i="6"/>
  <c r="CP751" i="6"/>
  <c r="CP752" i="6"/>
  <c r="CP753" i="6"/>
  <c r="CP754" i="6"/>
  <c r="CP755" i="6"/>
  <c r="CP756" i="6"/>
  <c r="CP757" i="6"/>
  <c r="CP758" i="6"/>
  <c r="CP759" i="6"/>
  <c r="CP760" i="6"/>
  <c r="CP761" i="6"/>
  <c r="CP762" i="6"/>
  <c r="CP763" i="6"/>
  <c r="CP764" i="6"/>
  <c r="CP765" i="6"/>
  <c r="CP766" i="6"/>
  <c r="CP767" i="6"/>
  <c r="CP768" i="6"/>
  <c r="CP769" i="6"/>
  <c r="CP770" i="6"/>
  <c r="CP771" i="6"/>
  <c r="CP772" i="6"/>
  <c r="CP773" i="6"/>
  <c r="CP774" i="6"/>
  <c r="CP775" i="6"/>
  <c r="CP776" i="6"/>
  <c r="CP777" i="6"/>
  <c r="CP778" i="6"/>
  <c r="CP779" i="6"/>
  <c r="CP780" i="6"/>
  <c r="CP781" i="6"/>
  <c r="CP782" i="6"/>
  <c r="CP783" i="6"/>
  <c r="CP784" i="6"/>
  <c r="CP785" i="6"/>
  <c r="CP786" i="6"/>
  <c r="CP787" i="6"/>
  <c r="CP788" i="6"/>
  <c r="CP789" i="6"/>
  <c r="CP790" i="6"/>
  <c r="CP791" i="6"/>
  <c r="CP792" i="6"/>
  <c r="CP793" i="6"/>
  <c r="CP794" i="6"/>
  <c r="CP795" i="6"/>
  <c r="CP796" i="6"/>
  <c r="CP797" i="6"/>
  <c r="CP798" i="6"/>
  <c r="CP799" i="6"/>
  <c r="CP800" i="6"/>
  <c r="CP801" i="6"/>
  <c r="CP802" i="6"/>
  <c r="CP803" i="6"/>
  <c r="CP804" i="6"/>
  <c r="CP805" i="6"/>
  <c r="CP806" i="6"/>
  <c r="CP807" i="6"/>
  <c r="CP808" i="6"/>
  <c r="CP809" i="6"/>
  <c r="CP810" i="6"/>
  <c r="CP811" i="6"/>
  <c r="CP812" i="6"/>
  <c r="CP813" i="6"/>
  <c r="CP814" i="6"/>
  <c r="CP815" i="6"/>
  <c r="CP816" i="6"/>
  <c r="CP817" i="6"/>
  <c r="CP818" i="6"/>
  <c r="CP819" i="6"/>
  <c r="CP820" i="6"/>
  <c r="CP821" i="6"/>
  <c r="CP822" i="6"/>
  <c r="CP823" i="6"/>
  <c r="CP824" i="6"/>
  <c r="CP825" i="6"/>
  <c r="CP826" i="6"/>
  <c r="CP827" i="6"/>
  <c r="CP828" i="6"/>
  <c r="CP829" i="6"/>
  <c r="CP830" i="6"/>
  <c r="CP831" i="6"/>
  <c r="CP832" i="6"/>
  <c r="CP833" i="6"/>
  <c r="CP834" i="6"/>
  <c r="CP835" i="6"/>
  <c r="CP836" i="6"/>
  <c r="CP837" i="6"/>
  <c r="CP838" i="6"/>
  <c r="CP839" i="6"/>
  <c r="CP840" i="6"/>
  <c r="CP841" i="6"/>
  <c r="CP842" i="6"/>
  <c r="CP843" i="6"/>
  <c r="CP844" i="6"/>
  <c r="CP845" i="6"/>
  <c r="CP846" i="6"/>
  <c r="CP847" i="6"/>
  <c r="CP848" i="6"/>
  <c r="CP849" i="6"/>
  <c r="CP850" i="6"/>
  <c r="CP851" i="6"/>
  <c r="CP852" i="6"/>
  <c r="CP853" i="6"/>
  <c r="CP854" i="6"/>
  <c r="CP855" i="6"/>
  <c r="CP856" i="6"/>
  <c r="CP857" i="6"/>
  <c r="CP858" i="6"/>
  <c r="CP859" i="6"/>
  <c r="CP860" i="6"/>
  <c r="CP861" i="6"/>
  <c r="CP862" i="6"/>
  <c r="CP863" i="6"/>
  <c r="CP864" i="6"/>
  <c r="CP865" i="6"/>
  <c r="CP866" i="6"/>
  <c r="CP867" i="6"/>
  <c r="CP868" i="6"/>
  <c r="CP869" i="6"/>
  <c r="CP870" i="6"/>
  <c r="CP871" i="6"/>
  <c r="CP872" i="6"/>
  <c r="CP873" i="6"/>
  <c r="CP874" i="6"/>
  <c r="CP875" i="6"/>
  <c r="CP876" i="6"/>
  <c r="CP877" i="6"/>
  <c r="CP878" i="6"/>
  <c r="CP879" i="6"/>
  <c r="CP880" i="6"/>
  <c r="CP881" i="6"/>
  <c r="CP882" i="6"/>
  <c r="CP883" i="6"/>
  <c r="CP884" i="6"/>
  <c r="CP885" i="6"/>
  <c r="CP886" i="6"/>
  <c r="CP887" i="6"/>
  <c r="CP888" i="6"/>
  <c r="CP889" i="6"/>
  <c r="CP890" i="6"/>
  <c r="CP891" i="6"/>
  <c r="CP892" i="6"/>
  <c r="CP893" i="6"/>
  <c r="CP894" i="6"/>
  <c r="CP895" i="6"/>
  <c r="CP896" i="6"/>
  <c r="CP897" i="6"/>
  <c r="CP898" i="6"/>
  <c r="CP899" i="6"/>
  <c r="CP900" i="6"/>
  <c r="CP901" i="6"/>
  <c r="CP902" i="6"/>
  <c r="CP903" i="6"/>
  <c r="CP904" i="6"/>
  <c r="CP905" i="6"/>
  <c r="CP906" i="6"/>
  <c r="CP907" i="6"/>
  <c r="CP908" i="6"/>
  <c r="CP909" i="6"/>
  <c r="CP910" i="6"/>
  <c r="CP911" i="6"/>
  <c r="CP912" i="6"/>
  <c r="CP913" i="6"/>
  <c r="CP914" i="6"/>
  <c r="CP915" i="6"/>
  <c r="CP916" i="6"/>
  <c r="CP917" i="6"/>
  <c r="CP918" i="6"/>
  <c r="CP919" i="6"/>
  <c r="CP920" i="6"/>
  <c r="CP921" i="6"/>
  <c r="CP922" i="6"/>
  <c r="CP923" i="6"/>
  <c r="CP924" i="6"/>
  <c r="CP925" i="6"/>
  <c r="CP926" i="6"/>
  <c r="CP927" i="6"/>
  <c r="CP928" i="6"/>
  <c r="CP929" i="6"/>
  <c r="CP930" i="6"/>
  <c r="CP931" i="6"/>
  <c r="CP932" i="6"/>
  <c r="CP933" i="6"/>
  <c r="CP934" i="6"/>
  <c r="CP935" i="6"/>
  <c r="CP936" i="6"/>
  <c r="CP937" i="6"/>
  <c r="CP938" i="6"/>
  <c r="CP939" i="6"/>
  <c r="CP940" i="6"/>
  <c r="CP941" i="6"/>
  <c r="CP942" i="6"/>
  <c r="CP943" i="6"/>
  <c r="CP944" i="6"/>
  <c r="CP945" i="6"/>
  <c r="CP946" i="6"/>
  <c r="CP947" i="6"/>
  <c r="CP948" i="6"/>
  <c r="CP949" i="6"/>
  <c r="CP950" i="6"/>
  <c r="CP951" i="6"/>
  <c r="CP952" i="6"/>
  <c r="CP953" i="6"/>
  <c r="CP954" i="6"/>
  <c r="CP955" i="6"/>
  <c r="CP956" i="6"/>
  <c r="CP957" i="6"/>
  <c r="CP958" i="6"/>
  <c r="CP959" i="6"/>
  <c r="CP960" i="6"/>
  <c r="CP961" i="6"/>
  <c r="CP962" i="6"/>
  <c r="CP963" i="6"/>
  <c r="CP964" i="6"/>
  <c r="CP965" i="6"/>
  <c r="CP966" i="6"/>
  <c r="CP967" i="6"/>
  <c r="CP968" i="6"/>
  <c r="CP969" i="6"/>
  <c r="CP970" i="6"/>
  <c r="CP971" i="6"/>
  <c r="CP972" i="6"/>
  <c r="CP973" i="6"/>
  <c r="CP974" i="6"/>
  <c r="CP975" i="6"/>
  <c r="CP976" i="6"/>
  <c r="CP977" i="6"/>
  <c r="CP978" i="6"/>
  <c r="CP979" i="6"/>
  <c r="CP980" i="6"/>
  <c r="CP981" i="6"/>
  <c r="CP982" i="6"/>
  <c r="CP983" i="6"/>
  <c r="CP984" i="6"/>
  <c r="CP985" i="6"/>
  <c r="CP986" i="6"/>
  <c r="CP987" i="6"/>
  <c r="CP988" i="6"/>
  <c r="CP989" i="6"/>
  <c r="CP990" i="6"/>
  <c r="CP991" i="6"/>
  <c r="CP992" i="6"/>
  <c r="CP993" i="6"/>
  <c r="CP994" i="6"/>
  <c r="CP995" i="6"/>
  <c r="CP996" i="6"/>
  <c r="CP997" i="6"/>
  <c r="CP998" i="6"/>
  <c r="CP999" i="6"/>
  <c r="CP1000" i="6"/>
  <c r="CP1001" i="6"/>
  <c r="CP1002" i="6"/>
  <c r="CP1003" i="6"/>
  <c r="CP1004" i="6"/>
  <c r="CP1005" i="6"/>
  <c r="CP1006" i="6"/>
  <c r="CP1007" i="6"/>
  <c r="CP1008" i="6"/>
  <c r="CP1009" i="6"/>
  <c r="CP1010" i="6"/>
  <c r="CP1011" i="6"/>
  <c r="CP1012" i="6"/>
  <c r="CP1013" i="6"/>
  <c r="CP1014" i="6"/>
  <c r="CP1015" i="6"/>
  <c r="CP1016" i="6"/>
  <c r="CP1017" i="6"/>
  <c r="CP1018" i="6"/>
  <c r="CP1019" i="6"/>
  <c r="CP1020" i="6"/>
  <c r="CP1021" i="6"/>
  <c r="CP1022" i="6"/>
  <c r="CP1023" i="6"/>
  <c r="CP1024" i="6"/>
  <c r="CP1025" i="6"/>
  <c r="CP1026" i="6"/>
  <c r="CP1027" i="6"/>
  <c r="CP1028" i="6"/>
  <c r="CP1029" i="6"/>
  <c r="CP1030" i="6"/>
  <c r="CP1031" i="6"/>
  <c r="CP1032" i="6"/>
  <c r="CP1033" i="6"/>
  <c r="CP1034" i="6"/>
  <c r="CP1035" i="6"/>
  <c r="CP1036" i="6"/>
  <c r="CP1037" i="6"/>
  <c r="CP1038" i="6"/>
  <c r="CP1039" i="6"/>
  <c r="CP1040" i="6"/>
  <c r="CP1041" i="6"/>
  <c r="CP1042" i="6"/>
  <c r="CP1043" i="6"/>
  <c r="CP1044" i="6"/>
  <c r="CP1045" i="6"/>
  <c r="CP1046" i="6"/>
  <c r="CP1047" i="6"/>
  <c r="CP1048" i="6"/>
  <c r="CP1049" i="6"/>
  <c r="CP1050" i="6"/>
  <c r="CP1051" i="6"/>
  <c r="CP1052" i="6"/>
  <c r="CP1053" i="6"/>
  <c r="CP1054" i="6"/>
  <c r="CP1055" i="6"/>
  <c r="CP1056" i="6"/>
  <c r="CP1057" i="6"/>
  <c r="CP1058" i="6"/>
  <c r="CP1059" i="6"/>
  <c r="CP1060" i="6"/>
  <c r="CP1061" i="6"/>
  <c r="CP1062" i="6"/>
  <c r="CP1063" i="6"/>
  <c r="CP1064" i="6"/>
  <c r="CP1065" i="6"/>
  <c r="CP1066" i="6"/>
  <c r="CP1067" i="6"/>
  <c r="CP1068" i="6"/>
  <c r="CP1069" i="6"/>
  <c r="CP1070" i="6"/>
  <c r="CP1071" i="6"/>
  <c r="CP1072" i="6"/>
  <c r="CP1073" i="6"/>
  <c r="CP1074" i="6"/>
  <c r="CP1075" i="6"/>
  <c r="CP1076" i="6"/>
  <c r="CP1077" i="6"/>
  <c r="CP1078" i="6"/>
  <c r="CP1079" i="6"/>
  <c r="CP1080" i="6"/>
  <c r="CP1081" i="6"/>
  <c r="CP1082" i="6"/>
  <c r="CP1083" i="6"/>
  <c r="CP1084" i="6"/>
  <c r="CP1085" i="6"/>
  <c r="CP1086" i="6"/>
  <c r="CP1087" i="6"/>
  <c r="CP1088" i="6"/>
  <c r="CP1089" i="6"/>
  <c r="CP1090" i="6"/>
  <c r="CP1091" i="6"/>
  <c r="CP1092" i="6"/>
  <c r="CP1093" i="6"/>
  <c r="CP1094" i="6"/>
  <c r="CP1095" i="6"/>
  <c r="CP1096" i="6"/>
  <c r="CP1097" i="6"/>
  <c r="CP1098" i="6"/>
  <c r="CP1099" i="6"/>
  <c r="CP1100" i="6"/>
  <c r="CP1101" i="6"/>
  <c r="CP1102" i="6"/>
  <c r="CP1103" i="6"/>
  <c r="CP1104" i="6"/>
  <c r="CP1105" i="6"/>
  <c r="CP1106" i="6"/>
  <c r="CP1107" i="6"/>
  <c r="CP1108" i="6"/>
  <c r="CP1109" i="6"/>
  <c r="CP1110" i="6"/>
  <c r="CP1111" i="6"/>
  <c r="CP1112" i="6"/>
  <c r="CP1113" i="6"/>
  <c r="CP1114" i="6"/>
  <c r="CP1115" i="6"/>
  <c r="CP1116" i="6"/>
  <c r="CP1117" i="6"/>
  <c r="CP1118" i="6"/>
  <c r="CP1119" i="6"/>
  <c r="CP1120" i="6"/>
  <c r="CP1121" i="6"/>
  <c r="CP1122" i="6"/>
  <c r="CP1123" i="6"/>
  <c r="CP1124" i="6"/>
  <c r="CP1125" i="6"/>
  <c r="CP1126" i="6"/>
  <c r="CP1127" i="6"/>
  <c r="CP1128" i="6"/>
  <c r="CP1129" i="6"/>
  <c r="CP1130" i="6"/>
  <c r="CP1131" i="6"/>
  <c r="CP1132" i="6"/>
  <c r="CP1133" i="6"/>
  <c r="CP1134" i="6"/>
  <c r="CP1135" i="6"/>
  <c r="CP1136" i="6"/>
  <c r="CP1137" i="6"/>
  <c r="CP1138" i="6"/>
  <c r="CP1139" i="6"/>
  <c r="CP1140" i="6"/>
  <c r="CP1141" i="6"/>
  <c r="CP1142" i="6"/>
  <c r="CP1143" i="6"/>
  <c r="CP1144" i="6"/>
  <c r="CP1145" i="6"/>
  <c r="CP1146" i="6"/>
  <c r="CP1147" i="6"/>
  <c r="CP1148" i="6"/>
  <c r="CP1149" i="6"/>
  <c r="CP1150" i="6"/>
  <c r="CP1151" i="6"/>
  <c r="CP1152" i="6"/>
  <c r="CP1153" i="6"/>
  <c r="CP1154" i="6"/>
  <c r="CP1155" i="6"/>
  <c r="CP1156" i="6"/>
  <c r="CP1157" i="6"/>
  <c r="CP1158" i="6"/>
  <c r="CP1159" i="6"/>
  <c r="CP1160" i="6"/>
  <c r="CP1161" i="6"/>
  <c r="CP1162" i="6"/>
  <c r="CP1163" i="6"/>
  <c r="CP1164" i="6"/>
  <c r="CP1165" i="6"/>
  <c r="CP1166" i="6"/>
  <c r="CP1167" i="6"/>
  <c r="CP1168" i="6"/>
  <c r="CP1169" i="6"/>
  <c r="CP1170" i="6"/>
  <c r="CP1171" i="6"/>
  <c r="CP1172" i="6"/>
  <c r="CP1173" i="6"/>
  <c r="CP1174" i="6"/>
  <c r="CP1175" i="6"/>
  <c r="CP1176" i="6"/>
  <c r="CP1177" i="6"/>
  <c r="CP1178" i="6"/>
  <c r="CP1179" i="6"/>
  <c r="CP1180" i="6"/>
  <c r="CP1181" i="6"/>
  <c r="CP1182" i="6"/>
  <c r="CP1183" i="6"/>
  <c r="CP1184" i="6"/>
  <c r="CP1185" i="6"/>
  <c r="CP1186" i="6"/>
  <c r="CP1187" i="6"/>
  <c r="CP1188" i="6"/>
  <c r="CP1189" i="6"/>
  <c r="CP1190" i="6"/>
  <c r="CP1191" i="6"/>
  <c r="CP1192" i="6"/>
  <c r="CP1193" i="6"/>
  <c r="CP1194" i="6"/>
  <c r="CP1195" i="6"/>
  <c r="CP1196" i="6"/>
  <c r="CP1197" i="6"/>
  <c r="CP1198" i="6"/>
  <c r="CP1199" i="6"/>
  <c r="CP1200" i="6"/>
  <c r="CP1201" i="6"/>
  <c r="CP1202" i="6"/>
  <c r="CP1203" i="6"/>
  <c r="CP1204" i="6"/>
  <c r="CP1205" i="6"/>
  <c r="CP121" i="6"/>
  <c r="CP79" i="6"/>
  <c r="CP122" i="6"/>
  <c r="CP81" i="6"/>
  <c r="CP109" i="6"/>
  <c r="CP125" i="6"/>
  <c r="CP77" i="6"/>
  <c r="CP89" i="6"/>
  <c r="CP98" i="6"/>
  <c r="CP120" i="6"/>
  <c r="CP106" i="6"/>
  <c r="CP91" i="6"/>
  <c r="CP123" i="6"/>
  <c r="CP96" i="6"/>
  <c r="CP93" i="6"/>
  <c r="CP124" i="6"/>
  <c r="CP105" i="6"/>
  <c r="CP130" i="6"/>
  <c r="CP107" i="6"/>
  <c r="CP104" i="6"/>
  <c r="CP132" i="6"/>
  <c r="CP78" i="6"/>
  <c r="CP108" i="6"/>
  <c r="CP134" i="6"/>
  <c r="CP72" i="6"/>
  <c r="CP95" i="6"/>
  <c r="CP74" i="6"/>
  <c r="CP111" i="6"/>
  <c r="CP110" i="6"/>
  <c r="CP84" i="6"/>
  <c r="CP102" i="6"/>
  <c r="CP133" i="6"/>
  <c r="CP70" i="6"/>
  <c r="CP76" i="6"/>
  <c r="CP97" i="6"/>
  <c r="CP82" i="6"/>
  <c r="CP113" i="6"/>
  <c r="CP112" i="6"/>
  <c r="CP92" i="6"/>
  <c r="CP88" i="6"/>
  <c r="CP129" i="6"/>
  <c r="CP71" i="6"/>
  <c r="CP83" i="6"/>
  <c r="CP99" i="6"/>
  <c r="CP86" i="6"/>
  <c r="CP115" i="6"/>
  <c r="CP114" i="6"/>
  <c r="CP100" i="6"/>
  <c r="CP127" i="6"/>
  <c r="CP73" i="6"/>
  <c r="CP85" i="6"/>
  <c r="CP101" i="6"/>
  <c r="CP90" i="6"/>
  <c r="CP117" i="6"/>
  <c r="CP116" i="6"/>
  <c r="CP126" i="6"/>
  <c r="CP131" i="6"/>
  <c r="CP75" i="6"/>
  <c r="CP87" i="6"/>
  <c r="CP103" i="6"/>
  <c r="CP94" i="6"/>
  <c r="CP119" i="6"/>
  <c r="CP118" i="6"/>
  <c r="CP128" i="6"/>
  <c r="CP80" i="6"/>
  <c r="CQ6" i="6"/>
  <c r="CQ7" i="6" s="1"/>
  <c r="CQ8" i="6" s="1"/>
  <c r="CQ9" i="6" s="1"/>
  <c r="CQ10" i="6" s="1"/>
  <c r="CQ11" i="6" s="1"/>
  <c r="CQ12" i="6" s="1"/>
  <c r="CQ13" i="6" s="1"/>
  <c r="CQ14" i="6" s="1"/>
  <c r="CQ15" i="6" s="1"/>
  <c r="CQ16" i="6" s="1"/>
  <c r="CQ17" i="6" s="1"/>
  <c r="CQ18" i="6" s="1"/>
  <c r="CQ19" i="6" s="1"/>
  <c r="CQ20" i="6" s="1"/>
  <c r="CQ21" i="6" s="1"/>
  <c r="CQ22" i="6" s="1"/>
  <c r="CQ23" i="6" s="1"/>
  <c r="CQ24" i="6" s="1"/>
  <c r="CQ25" i="6" s="1"/>
  <c r="CQ26" i="6" s="1"/>
  <c r="CQ27" i="6" s="1"/>
  <c r="CQ28" i="6" s="1"/>
  <c r="CQ29" i="6" s="1"/>
  <c r="CQ30" i="6" s="1"/>
  <c r="CQ31" i="6" s="1"/>
  <c r="CQ32" i="6" s="1"/>
  <c r="CQ33" i="6" s="1"/>
  <c r="CQ34" i="6" s="1"/>
  <c r="CQ35" i="6" s="1"/>
  <c r="CQ36" i="6" s="1"/>
  <c r="CQ37" i="6" s="1"/>
  <c r="CQ38" i="6" s="1"/>
  <c r="CQ39" i="6" s="1"/>
  <c r="CQ40" i="6" s="1"/>
  <c r="CQ41" i="6" s="1"/>
  <c r="CQ42" i="6" s="1"/>
  <c r="CQ43" i="6" s="1"/>
  <c r="CQ44" i="6" s="1"/>
  <c r="CQ45" i="6" s="1"/>
  <c r="CQ46" i="6" s="1"/>
  <c r="CQ47" i="6" s="1"/>
  <c r="CQ48" i="6" s="1"/>
  <c r="CQ49" i="6" s="1"/>
  <c r="CQ50" i="6" s="1"/>
  <c r="CQ51" i="6" s="1"/>
  <c r="CQ52" i="6" s="1"/>
  <c r="CQ53" i="6" s="1"/>
  <c r="CQ54" i="6" s="1"/>
  <c r="CQ55" i="6" s="1"/>
  <c r="CQ56" i="6" s="1"/>
  <c r="CQ57" i="6" s="1"/>
  <c r="CQ58" i="6" s="1"/>
  <c r="CQ59" i="6" s="1"/>
  <c r="CQ60" i="6" s="1"/>
  <c r="CQ61" i="6" s="1"/>
  <c r="CQ62" i="6" s="1"/>
  <c r="CQ63" i="6" s="1"/>
  <c r="CQ64" i="6" s="1"/>
  <c r="CQ65" i="6" s="1"/>
  <c r="CQ66" i="6" s="1"/>
  <c r="CR6" i="6"/>
  <c r="CQ67" i="6" l="1"/>
  <c r="CQ68" i="6" s="1"/>
  <c r="CQ69" i="6" s="1"/>
  <c r="CQ70" i="6" s="1"/>
  <c r="CQ71" i="6" s="1"/>
  <c r="CQ72" i="6" s="1"/>
  <c r="CQ73" i="6" s="1"/>
  <c r="CQ74" i="6" s="1"/>
  <c r="CQ75" i="6" s="1"/>
  <c r="CQ76" i="6" s="1"/>
  <c r="CQ77" i="6" s="1"/>
  <c r="CQ78" i="6" s="1"/>
  <c r="CQ79" i="6" s="1"/>
  <c r="CQ80" i="6" s="1"/>
  <c r="CQ81" i="6" s="1"/>
  <c r="CQ82" i="6" s="1"/>
  <c r="CQ83" i="6" s="1"/>
  <c r="CQ84" i="6" s="1"/>
  <c r="CQ85" i="6" s="1"/>
  <c r="CQ86" i="6" s="1"/>
  <c r="CQ87" i="6" s="1"/>
  <c r="CQ88" i="6" s="1"/>
  <c r="CQ89" i="6" s="1"/>
  <c r="CQ90" i="6" s="1"/>
  <c r="CQ91" i="6" s="1"/>
  <c r="CQ92" i="6" s="1"/>
  <c r="CQ93" i="6" s="1"/>
  <c r="CQ94" i="6" s="1"/>
  <c r="CQ95" i="6" s="1"/>
  <c r="CQ96" i="6" s="1"/>
  <c r="CQ97" i="6" s="1"/>
  <c r="CQ98" i="6" s="1"/>
  <c r="CQ99" i="6" s="1"/>
  <c r="CQ100" i="6" s="1"/>
  <c r="CQ101" i="6" s="1"/>
  <c r="CQ102" i="6" s="1"/>
  <c r="CQ103" i="6" s="1"/>
  <c r="CQ104" i="6" s="1"/>
  <c r="CQ105" i="6" s="1"/>
  <c r="CQ106" i="6" s="1"/>
  <c r="CQ107" i="6" s="1"/>
  <c r="CQ108" i="6" s="1"/>
  <c r="CQ109" i="6" s="1"/>
  <c r="CQ110" i="6" s="1"/>
  <c r="CQ111" i="6" s="1"/>
  <c r="CQ112" i="6" s="1"/>
  <c r="CQ113" i="6" s="1"/>
  <c r="CQ114" i="6" s="1"/>
  <c r="CQ115" i="6" s="1"/>
  <c r="CQ116" i="6" s="1"/>
  <c r="CQ117" i="6" s="1"/>
  <c r="CQ118" i="6" s="1"/>
  <c r="CQ119" i="6" s="1"/>
  <c r="CQ120" i="6" s="1"/>
  <c r="CQ121" i="6" s="1"/>
  <c r="CQ122" i="6" s="1"/>
  <c r="CQ123" i="6" s="1"/>
  <c r="CQ124" i="6" s="1"/>
  <c r="CQ125" i="6" s="1"/>
  <c r="CQ126" i="6" s="1"/>
  <c r="CQ127" i="6" s="1"/>
  <c r="CQ128" i="6" s="1"/>
  <c r="CQ129" i="6" s="1"/>
  <c r="CQ130" i="6" s="1"/>
  <c r="CQ131" i="6" s="1"/>
  <c r="CQ132" i="6" s="1"/>
  <c r="CQ133" i="6" s="1"/>
  <c r="CQ134" i="6" s="1"/>
  <c r="CQ135" i="6" s="1"/>
  <c r="CQ136" i="6" s="1"/>
  <c r="CQ137" i="6" s="1"/>
  <c r="CQ138" i="6" s="1"/>
  <c r="CQ139" i="6" s="1"/>
  <c r="CQ140" i="6" s="1"/>
  <c r="CQ141" i="6" s="1"/>
  <c r="CQ142" i="6" s="1"/>
  <c r="CQ143" i="6" s="1"/>
  <c r="CQ144" i="6" s="1"/>
  <c r="CQ145" i="6" s="1"/>
  <c r="CQ146" i="6" s="1"/>
  <c r="CQ147" i="6" s="1"/>
  <c r="CQ148" i="6" s="1"/>
  <c r="CQ149" i="6" s="1"/>
  <c r="CQ150" i="6" s="1"/>
  <c r="CQ151" i="6" s="1"/>
  <c r="CQ152" i="6" s="1"/>
  <c r="CQ153" i="6" s="1"/>
  <c r="CQ154" i="6" s="1"/>
  <c r="CQ155" i="6" s="1"/>
  <c r="CQ156" i="6" s="1"/>
  <c r="CQ157" i="6" s="1"/>
  <c r="CQ158" i="6" s="1"/>
  <c r="CQ159" i="6" s="1"/>
  <c r="CQ160" i="6" s="1"/>
  <c r="CQ161" i="6" s="1"/>
  <c r="CQ162" i="6" s="1"/>
  <c r="CQ163" i="6" s="1"/>
  <c r="CQ164" i="6" s="1"/>
  <c r="CQ165" i="6" s="1"/>
  <c r="CQ166" i="6" s="1"/>
  <c r="CQ167" i="6" s="1"/>
  <c r="CQ168" i="6" s="1"/>
  <c r="CQ169" i="6" s="1"/>
  <c r="CQ170" i="6" s="1"/>
  <c r="CQ171" i="6" s="1"/>
  <c r="CQ172" i="6" s="1"/>
  <c r="CQ173" i="6" s="1"/>
  <c r="CQ174" i="6" s="1"/>
  <c r="CQ175" i="6" s="1"/>
  <c r="CQ176" i="6" s="1"/>
  <c r="CQ177" i="6" s="1"/>
  <c r="CQ178" i="6" s="1"/>
  <c r="CQ179" i="6" s="1"/>
  <c r="CQ180" i="6" s="1"/>
  <c r="CQ181" i="6" s="1"/>
  <c r="CQ182" i="6" s="1"/>
  <c r="CQ183" i="6" s="1"/>
  <c r="CQ184" i="6" s="1"/>
  <c r="CQ185" i="6" s="1"/>
  <c r="CQ186" i="6" s="1"/>
  <c r="CQ187" i="6" s="1"/>
  <c r="CQ188" i="6" s="1"/>
  <c r="CQ189" i="6" s="1"/>
  <c r="CQ190" i="6" s="1"/>
  <c r="CQ191" i="6" s="1"/>
  <c r="CQ192" i="6" s="1"/>
  <c r="CQ193" i="6" s="1"/>
  <c r="CQ194" i="6" s="1"/>
  <c r="CQ195" i="6" s="1"/>
  <c r="CQ196" i="6" s="1"/>
  <c r="CQ197" i="6" s="1"/>
  <c r="CQ198" i="6" s="1"/>
  <c r="CQ199" i="6" s="1"/>
  <c r="CQ200" i="6" s="1"/>
  <c r="CQ201" i="6" s="1"/>
  <c r="CQ202" i="6" s="1"/>
  <c r="CQ203" i="6" s="1"/>
  <c r="CQ204" i="6" s="1"/>
  <c r="CQ205" i="6" s="1"/>
  <c r="CQ206" i="6" s="1"/>
  <c r="CQ207" i="6" s="1"/>
  <c r="CQ208" i="6" s="1"/>
  <c r="CQ209" i="6" s="1"/>
  <c r="CQ210" i="6" s="1"/>
  <c r="CQ211" i="6" s="1"/>
  <c r="CQ212" i="6" s="1"/>
  <c r="CQ213" i="6" s="1"/>
  <c r="CQ214" i="6" s="1"/>
  <c r="CQ215" i="6" s="1"/>
  <c r="CQ216" i="6" s="1"/>
  <c r="CQ217" i="6" s="1"/>
  <c r="CQ218" i="6" s="1"/>
  <c r="CQ219" i="6" s="1"/>
  <c r="CQ220" i="6" s="1"/>
  <c r="CQ221" i="6" s="1"/>
  <c r="CQ222" i="6" s="1"/>
  <c r="CQ223" i="6" s="1"/>
  <c r="CQ224" i="6" s="1"/>
  <c r="CQ225" i="6" s="1"/>
  <c r="CQ226" i="6" s="1"/>
  <c r="CQ227" i="6" s="1"/>
  <c r="CQ228" i="6" s="1"/>
  <c r="CQ229" i="6" s="1"/>
  <c r="CQ230" i="6" s="1"/>
  <c r="CQ231" i="6" s="1"/>
  <c r="CQ232" i="6" s="1"/>
  <c r="CQ233" i="6" s="1"/>
  <c r="CQ234" i="6" s="1"/>
  <c r="CQ235" i="6" s="1"/>
  <c r="CQ236" i="6" s="1"/>
  <c r="CQ237" i="6" s="1"/>
  <c r="CQ238" i="6" s="1"/>
  <c r="CQ239" i="6" s="1"/>
  <c r="CQ240" i="6" s="1"/>
  <c r="CQ241" i="6" s="1"/>
  <c r="CQ242" i="6" s="1"/>
  <c r="CQ243" i="6" s="1"/>
  <c r="CQ244" i="6" s="1"/>
  <c r="CQ245" i="6" s="1"/>
  <c r="CQ246" i="6" s="1"/>
  <c r="CQ247" i="6" s="1"/>
  <c r="CQ248" i="6" s="1"/>
  <c r="CQ249" i="6" s="1"/>
  <c r="CQ250" i="6" s="1"/>
  <c r="CQ251" i="6" s="1"/>
  <c r="CQ252" i="6" s="1"/>
  <c r="CQ253" i="6" s="1"/>
  <c r="CQ254" i="6" s="1"/>
  <c r="CQ255" i="6" s="1"/>
  <c r="CQ256" i="6" s="1"/>
  <c r="CQ257" i="6" s="1"/>
  <c r="CQ258" i="6" s="1"/>
  <c r="CQ259" i="6" s="1"/>
  <c r="CQ260" i="6" s="1"/>
  <c r="CQ261" i="6" s="1"/>
  <c r="CQ262" i="6" s="1"/>
  <c r="CQ263" i="6" s="1"/>
  <c r="CQ264" i="6" s="1"/>
  <c r="CQ265" i="6" s="1"/>
  <c r="CQ266" i="6" s="1"/>
  <c r="CQ267" i="6" s="1"/>
  <c r="CQ268" i="6" s="1"/>
  <c r="CQ269" i="6" s="1"/>
  <c r="CQ270" i="6" s="1"/>
  <c r="CQ271" i="6" s="1"/>
  <c r="CQ272" i="6" s="1"/>
  <c r="CQ273" i="6" s="1"/>
  <c r="CQ274" i="6" s="1"/>
  <c r="CQ275" i="6" s="1"/>
  <c r="CQ276" i="6" s="1"/>
  <c r="CQ277" i="6" s="1"/>
  <c r="CQ278" i="6" s="1"/>
  <c r="CQ279" i="6" s="1"/>
  <c r="CQ280" i="6" s="1"/>
  <c r="CQ281" i="6" s="1"/>
  <c r="CQ282" i="6" s="1"/>
  <c r="CQ283" i="6" s="1"/>
  <c r="CQ284" i="6" s="1"/>
  <c r="CQ285" i="6" s="1"/>
  <c r="CQ286" i="6" s="1"/>
  <c r="CQ287" i="6" s="1"/>
  <c r="CQ288" i="6" s="1"/>
  <c r="CQ289" i="6" s="1"/>
  <c r="CQ290" i="6" s="1"/>
  <c r="CQ291" i="6" s="1"/>
  <c r="CQ292" i="6" s="1"/>
  <c r="CQ293" i="6" s="1"/>
  <c r="CQ294" i="6" s="1"/>
  <c r="CQ295" i="6" s="1"/>
  <c r="CQ296" i="6" s="1"/>
  <c r="CQ297" i="6" s="1"/>
  <c r="CQ298" i="6" s="1"/>
  <c r="CQ299" i="6" s="1"/>
  <c r="CQ300" i="6" s="1"/>
  <c r="CQ301" i="6" s="1"/>
  <c r="CQ302" i="6" s="1"/>
  <c r="CQ303" i="6" s="1"/>
  <c r="CQ304" i="6" s="1"/>
  <c r="CQ305" i="6" s="1"/>
  <c r="CQ306" i="6" s="1"/>
  <c r="CQ307" i="6" s="1"/>
  <c r="CQ308" i="6" s="1"/>
  <c r="CQ309" i="6" s="1"/>
  <c r="CQ310" i="6" s="1"/>
  <c r="CQ311" i="6" s="1"/>
  <c r="CQ312" i="6" s="1"/>
  <c r="CQ313" i="6" s="1"/>
  <c r="CQ314" i="6" s="1"/>
  <c r="CQ315" i="6" s="1"/>
  <c r="CQ316" i="6" s="1"/>
  <c r="CQ317" i="6" s="1"/>
  <c r="CQ318" i="6" s="1"/>
  <c r="CQ319" i="6" s="1"/>
  <c r="CQ320" i="6" s="1"/>
  <c r="CQ321" i="6" s="1"/>
  <c r="CQ322" i="6" s="1"/>
  <c r="CQ323" i="6" s="1"/>
  <c r="CQ324" i="6" s="1"/>
  <c r="CQ325" i="6" s="1"/>
  <c r="CQ326" i="6" s="1"/>
  <c r="CQ327" i="6" s="1"/>
  <c r="CQ328" i="6" s="1"/>
  <c r="CQ329" i="6" s="1"/>
  <c r="CQ330" i="6" s="1"/>
  <c r="CQ331" i="6" s="1"/>
  <c r="CQ332" i="6" s="1"/>
  <c r="CQ333" i="6" s="1"/>
  <c r="CQ334" i="6" s="1"/>
  <c r="CQ335" i="6" s="1"/>
  <c r="CQ336" i="6" s="1"/>
  <c r="CQ337" i="6" s="1"/>
  <c r="CQ338" i="6" s="1"/>
  <c r="CQ339" i="6" s="1"/>
  <c r="CQ340" i="6" s="1"/>
  <c r="CQ341" i="6" s="1"/>
  <c r="CQ342" i="6" s="1"/>
  <c r="CQ343" i="6" s="1"/>
  <c r="CQ344" i="6" s="1"/>
  <c r="CQ345" i="6" s="1"/>
  <c r="CQ346" i="6" s="1"/>
  <c r="CQ347" i="6" s="1"/>
  <c r="CQ348" i="6" s="1"/>
  <c r="CQ349" i="6" s="1"/>
  <c r="CQ350" i="6" s="1"/>
  <c r="CQ351" i="6" s="1"/>
  <c r="CQ352" i="6" s="1"/>
  <c r="CQ353" i="6" s="1"/>
  <c r="CQ354" i="6" s="1"/>
  <c r="CQ355" i="6" s="1"/>
  <c r="CQ356" i="6" s="1"/>
  <c r="CQ357" i="6" s="1"/>
  <c r="CQ358" i="6" s="1"/>
  <c r="CQ359" i="6" s="1"/>
  <c r="CQ360" i="6" s="1"/>
  <c r="CQ361" i="6" s="1"/>
  <c r="CQ362" i="6" s="1"/>
  <c r="CQ363" i="6" s="1"/>
  <c r="CQ364" i="6" s="1"/>
  <c r="CQ365" i="6" s="1"/>
  <c r="CQ366" i="6" s="1"/>
  <c r="CQ367" i="6" s="1"/>
  <c r="CQ368" i="6" s="1"/>
  <c r="CQ369" i="6" s="1"/>
  <c r="CQ370" i="6" s="1"/>
  <c r="CQ371" i="6" s="1"/>
  <c r="CQ372" i="6" s="1"/>
  <c r="CQ373" i="6" s="1"/>
  <c r="CQ374" i="6" s="1"/>
  <c r="CQ375" i="6" s="1"/>
  <c r="CQ376" i="6" s="1"/>
  <c r="CQ377" i="6" s="1"/>
  <c r="CQ378" i="6" s="1"/>
  <c r="CQ379" i="6" s="1"/>
  <c r="CQ380" i="6" s="1"/>
  <c r="CQ381" i="6" s="1"/>
  <c r="CQ382" i="6" s="1"/>
  <c r="CQ383" i="6" s="1"/>
  <c r="CQ384" i="6" s="1"/>
  <c r="CQ385" i="6" s="1"/>
  <c r="CQ386" i="6" s="1"/>
  <c r="CQ387" i="6" s="1"/>
  <c r="CQ388" i="6" s="1"/>
  <c r="CQ389" i="6" s="1"/>
  <c r="CQ390" i="6" s="1"/>
  <c r="CQ391" i="6" s="1"/>
  <c r="CQ392" i="6" s="1"/>
  <c r="CQ393" i="6" s="1"/>
  <c r="CQ394" i="6" s="1"/>
  <c r="CQ395" i="6" s="1"/>
  <c r="CQ396" i="6" s="1"/>
  <c r="CQ397" i="6" s="1"/>
  <c r="CQ398" i="6" s="1"/>
  <c r="CQ399" i="6" s="1"/>
  <c r="CQ400" i="6" s="1"/>
  <c r="CQ401" i="6" s="1"/>
  <c r="CQ402" i="6" s="1"/>
  <c r="CQ403" i="6" s="1"/>
  <c r="CQ404" i="6" s="1"/>
  <c r="CQ405" i="6" s="1"/>
  <c r="CQ406" i="6" s="1"/>
  <c r="CQ407" i="6" s="1"/>
  <c r="CQ408" i="6" s="1"/>
  <c r="CQ409" i="6" s="1"/>
  <c r="CQ410" i="6" s="1"/>
  <c r="CQ411" i="6" s="1"/>
  <c r="CQ412" i="6" s="1"/>
  <c r="CQ413" i="6" s="1"/>
  <c r="CQ414" i="6" s="1"/>
  <c r="CQ415" i="6" s="1"/>
  <c r="CQ416" i="6" s="1"/>
  <c r="CQ417" i="6" s="1"/>
  <c r="CQ418" i="6" s="1"/>
  <c r="CQ419" i="6" s="1"/>
  <c r="CQ420" i="6" s="1"/>
  <c r="CQ421" i="6" s="1"/>
  <c r="CQ422" i="6" s="1"/>
  <c r="CQ423" i="6" s="1"/>
  <c r="CQ424" i="6" s="1"/>
  <c r="CQ425" i="6" s="1"/>
  <c r="CQ426" i="6" s="1"/>
  <c r="CQ427" i="6" s="1"/>
  <c r="CQ428" i="6" s="1"/>
  <c r="CQ429" i="6" s="1"/>
  <c r="CQ430" i="6" s="1"/>
  <c r="CQ431" i="6" s="1"/>
  <c r="CQ432" i="6" s="1"/>
  <c r="CQ433" i="6" s="1"/>
  <c r="CQ434" i="6" s="1"/>
  <c r="CQ435" i="6" s="1"/>
  <c r="CQ436" i="6" s="1"/>
  <c r="CQ437" i="6" s="1"/>
  <c r="CQ438" i="6" s="1"/>
  <c r="CQ439" i="6" s="1"/>
  <c r="CQ440" i="6" s="1"/>
  <c r="CQ441" i="6" s="1"/>
  <c r="CQ442" i="6" s="1"/>
  <c r="CQ443" i="6" s="1"/>
  <c r="CQ444" i="6" s="1"/>
  <c r="CQ445" i="6" s="1"/>
  <c r="CQ446" i="6" s="1"/>
  <c r="CQ447" i="6" s="1"/>
  <c r="CQ448" i="6" s="1"/>
  <c r="CQ449" i="6" s="1"/>
  <c r="CQ450" i="6" s="1"/>
  <c r="CQ451" i="6" s="1"/>
  <c r="CQ452" i="6" s="1"/>
  <c r="CQ453" i="6" s="1"/>
  <c r="CQ454" i="6" s="1"/>
  <c r="CQ455" i="6" s="1"/>
  <c r="CQ456" i="6" s="1"/>
  <c r="CQ457" i="6" s="1"/>
  <c r="CQ458" i="6" s="1"/>
  <c r="CQ459" i="6" s="1"/>
  <c r="CQ460" i="6" s="1"/>
  <c r="CQ461" i="6" s="1"/>
  <c r="CQ462" i="6" s="1"/>
  <c r="CQ463" i="6" s="1"/>
  <c r="CQ464" i="6" s="1"/>
  <c r="CQ465" i="6" s="1"/>
  <c r="CQ466" i="6" s="1"/>
  <c r="CQ467" i="6" s="1"/>
  <c r="CQ468" i="6" s="1"/>
  <c r="CQ469" i="6" s="1"/>
  <c r="CQ470" i="6" s="1"/>
  <c r="CQ471" i="6" s="1"/>
  <c r="CQ472" i="6" s="1"/>
  <c r="CQ473" i="6" s="1"/>
  <c r="CQ474" i="6" s="1"/>
  <c r="CQ475" i="6" s="1"/>
  <c r="CQ476" i="6" s="1"/>
  <c r="CQ477" i="6" s="1"/>
  <c r="CQ478" i="6" s="1"/>
  <c r="CQ479" i="6" s="1"/>
  <c r="CQ480" i="6" s="1"/>
  <c r="CQ481" i="6" s="1"/>
  <c r="CQ482" i="6" s="1"/>
  <c r="CQ483" i="6" s="1"/>
  <c r="CQ484" i="6" s="1"/>
  <c r="CQ485" i="6" s="1"/>
  <c r="CQ486" i="6" s="1"/>
  <c r="CQ487" i="6" s="1"/>
  <c r="CQ488" i="6" s="1"/>
  <c r="CQ489" i="6" s="1"/>
  <c r="CQ490" i="6" s="1"/>
  <c r="CQ491" i="6" s="1"/>
  <c r="CQ492" i="6" s="1"/>
  <c r="CQ493" i="6" s="1"/>
  <c r="CQ494" i="6" s="1"/>
  <c r="CQ495" i="6" s="1"/>
  <c r="CQ496" i="6" s="1"/>
  <c r="CQ497" i="6" s="1"/>
  <c r="CQ498" i="6" s="1"/>
  <c r="CQ499" i="6" s="1"/>
  <c r="CQ500" i="6" s="1"/>
  <c r="CQ501" i="6" s="1"/>
  <c r="CQ502" i="6" s="1"/>
  <c r="CQ503" i="6" s="1"/>
  <c r="CQ504" i="6" s="1"/>
  <c r="CQ505" i="6" s="1"/>
  <c r="CQ506" i="6" s="1"/>
  <c r="CQ507" i="6" s="1"/>
  <c r="CQ508" i="6" s="1"/>
  <c r="CQ509" i="6" s="1"/>
  <c r="CQ510" i="6" s="1"/>
  <c r="CQ511" i="6" s="1"/>
  <c r="CQ512" i="6" s="1"/>
  <c r="CQ513" i="6" s="1"/>
  <c r="CQ514" i="6" s="1"/>
  <c r="CQ515" i="6" s="1"/>
  <c r="CQ516" i="6" s="1"/>
  <c r="CQ517" i="6" s="1"/>
  <c r="CQ518" i="6" s="1"/>
  <c r="CQ519" i="6" s="1"/>
  <c r="CQ520" i="6" s="1"/>
  <c r="CQ521" i="6" s="1"/>
  <c r="CQ522" i="6" s="1"/>
  <c r="CQ523" i="6" s="1"/>
  <c r="CQ524" i="6" s="1"/>
  <c r="CQ525" i="6" s="1"/>
  <c r="CQ526" i="6" s="1"/>
  <c r="CQ527" i="6" s="1"/>
  <c r="CQ528" i="6" s="1"/>
  <c r="CQ529" i="6" s="1"/>
  <c r="CQ530" i="6" s="1"/>
  <c r="CQ531" i="6" s="1"/>
  <c r="CQ532" i="6" s="1"/>
  <c r="CQ533" i="6" s="1"/>
  <c r="CQ534" i="6" s="1"/>
  <c r="CQ535" i="6" s="1"/>
  <c r="CQ536" i="6" s="1"/>
  <c r="CQ537" i="6" s="1"/>
  <c r="CQ538" i="6" s="1"/>
  <c r="CQ539" i="6" s="1"/>
  <c r="CQ540" i="6" s="1"/>
  <c r="CQ541" i="6" s="1"/>
  <c r="CQ542" i="6" s="1"/>
  <c r="CQ543" i="6" s="1"/>
  <c r="CQ544" i="6" s="1"/>
  <c r="CQ545" i="6" s="1"/>
  <c r="CQ546" i="6" s="1"/>
  <c r="CQ547" i="6" s="1"/>
  <c r="CQ548" i="6" s="1"/>
  <c r="CQ549" i="6" s="1"/>
  <c r="CQ550" i="6" s="1"/>
  <c r="CQ551" i="6" s="1"/>
  <c r="CQ552" i="6" s="1"/>
  <c r="CQ553" i="6" s="1"/>
  <c r="CQ554" i="6" s="1"/>
  <c r="CQ555" i="6" s="1"/>
  <c r="CQ556" i="6" s="1"/>
  <c r="CQ557" i="6" s="1"/>
  <c r="CQ558" i="6" s="1"/>
  <c r="CQ559" i="6" s="1"/>
  <c r="CQ560" i="6" s="1"/>
  <c r="CQ561" i="6" s="1"/>
  <c r="CQ562" i="6" s="1"/>
  <c r="CQ563" i="6" s="1"/>
  <c r="CQ564" i="6" s="1"/>
  <c r="CQ565" i="6" s="1"/>
  <c r="CQ566" i="6" s="1"/>
  <c r="CQ567" i="6" s="1"/>
  <c r="CQ568" i="6" s="1"/>
  <c r="CQ569" i="6" s="1"/>
  <c r="CQ570" i="6" s="1"/>
  <c r="CQ571" i="6" s="1"/>
  <c r="CQ572" i="6" s="1"/>
  <c r="CQ573" i="6" s="1"/>
  <c r="CQ574" i="6" s="1"/>
  <c r="CQ575" i="6" s="1"/>
  <c r="CQ576" i="6" s="1"/>
  <c r="CQ577" i="6" s="1"/>
  <c r="CQ578" i="6" s="1"/>
  <c r="CQ579" i="6" s="1"/>
  <c r="CQ580" i="6" s="1"/>
  <c r="CQ581" i="6" s="1"/>
  <c r="CQ582" i="6" s="1"/>
  <c r="CQ583" i="6" s="1"/>
  <c r="CQ584" i="6" s="1"/>
  <c r="CQ585" i="6" s="1"/>
  <c r="CQ586" i="6" s="1"/>
  <c r="CQ587" i="6" s="1"/>
  <c r="CQ588" i="6" s="1"/>
  <c r="CQ589" i="6" s="1"/>
  <c r="CQ590" i="6" s="1"/>
  <c r="CQ591" i="6" s="1"/>
  <c r="CQ592" i="6" s="1"/>
  <c r="CQ593" i="6" s="1"/>
  <c r="CQ594" i="6" s="1"/>
  <c r="CQ595" i="6" s="1"/>
  <c r="CQ596" i="6" s="1"/>
  <c r="CQ597" i="6" s="1"/>
  <c r="CQ598" i="6" s="1"/>
  <c r="CQ599" i="6" s="1"/>
  <c r="CQ600" i="6" s="1"/>
  <c r="CQ601" i="6" s="1"/>
  <c r="CQ602" i="6" s="1"/>
  <c r="CQ603" i="6" s="1"/>
  <c r="CQ604" i="6" s="1"/>
  <c r="CQ605" i="6" s="1"/>
  <c r="CQ606" i="6" s="1"/>
  <c r="CQ607" i="6" s="1"/>
  <c r="CQ608" i="6" s="1"/>
  <c r="CQ609" i="6" s="1"/>
  <c r="CQ610" i="6" s="1"/>
  <c r="CQ611" i="6" s="1"/>
  <c r="CQ612" i="6" s="1"/>
  <c r="CQ613" i="6" s="1"/>
  <c r="CQ614" i="6" s="1"/>
  <c r="CQ615" i="6" s="1"/>
  <c r="CQ616" i="6" s="1"/>
  <c r="CQ617" i="6" s="1"/>
  <c r="CQ618" i="6" s="1"/>
  <c r="CQ619" i="6" s="1"/>
  <c r="CQ620" i="6" s="1"/>
  <c r="CQ621" i="6" s="1"/>
  <c r="CQ622" i="6" s="1"/>
  <c r="CQ623" i="6" s="1"/>
  <c r="CQ624" i="6" s="1"/>
  <c r="CQ625" i="6" s="1"/>
  <c r="CQ626" i="6" s="1"/>
  <c r="CQ627" i="6" s="1"/>
  <c r="CQ628" i="6" s="1"/>
  <c r="CQ629" i="6" s="1"/>
  <c r="CQ630" i="6" s="1"/>
  <c r="CQ631" i="6" s="1"/>
  <c r="CQ632" i="6" s="1"/>
  <c r="CQ633" i="6" s="1"/>
  <c r="CQ634" i="6" s="1"/>
  <c r="CQ635" i="6" s="1"/>
  <c r="CQ636" i="6" s="1"/>
  <c r="CQ637" i="6" s="1"/>
  <c r="CQ638" i="6" s="1"/>
  <c r="CQ639" i="6" s="1"/>
  <c r="CQ640" i="6" s="1"/>
  <c r="CQ641" i="6" s="1"/>
  <c r="CQ642" i="6" s="1"/>
  <c r="CQ643" i="6" s="1"/>
  <c r="CQ644" i="6" s="1"/>
  <c r="CQ645" i="6" s="1"/>
  <c r="CQ646" i="6" s="1"/>
  <c r="CQ647" i="6" s="1"/>
  <c r="CQ648" i="6" s="1"/>
  <c r="CQ649" i="6" s="1"/>
  <c r="CQ650" i="6" s="1"/>
  <c r="CQ651" i="6" s="1"/>
  <c r="CQ652" i="6" s="1"/>
  <c r="CQ653" i="6" s="1"/>
  <c r="CQ654" i="6" s="1"/>
  <c r="CQ655" i="6" s="1"/>
  <c r="CQ656" i="6" s="1"/>
  <c r="CQ657" i="6" s="1"/>
  <c r="CQ658" i="6" s="1"/>
  <c r="CQ659" i="6" s="1"/>
  <c r="CQ660" i="6" s="1"/>
  <c r="CQ661" i="6" s="1"/>
  <c r="CQ662" i="6" s="1"/>
  <c r="CQ663" i="6" s="1"/>
  <c r="CQ664" i="6" s="1"/>
  <c r="CQ665" i="6" s="1"/>
  <c r="CQ666" i="6" s="1"/>
  <c r="CQ667" i="6" s="1"/>
  <c r="CQ668" i="6" s="1"/>
  <c r="CQ669" i="6" s="1"/>
  <c r="CQ670" i="6" s="1"/>
  <c r="CQ671" i="6" s="1"/>
  <c r="CQ672" i="6" s="1"/>
  <c r="CQ673" i="6" s="1"/>
  <c r="CQ674" i="6" s="1"/>
  <c r="CQ675" i="6" s="1"/>
  <c r="CQ676" i="6" s="1"/>
  <c r="CQ677" i="6" s="1"/>
  <c r="CQ678" i="6" s="1"/>
  <c r="CQ679" i="6" s="1"/>
  <c r="CQ680" i="6" s="1"/>
  <c r="CQ681" i="6" s="1"/>
  <c r="CQ682" i="6" s="1"/>
  <c r="CQ683" i="6" s="1"/>
  <c r="CQ684" i="6" s="1"/>
  <c r="CQ685" i="6" s="1"/>
  <c r="CQ686" i="6" s="1"/>
  <c r="CQ687" i="6" s="1"/>
  <c r="CQ688" i="6" s="1"/>
  <c r="CQ689" i="6" s="1"/>
  <c r="CQ690" i="6" s="1"/>
  <c r="CQ691" i="6" s="1"/>
  <c r="CQ692" i="6" s="1"/>
  <c r="CQ693" i="6" s="1"/>
  <c r="CQ694" i="6" s="1"/>
  <c r="CQ695" i="6" s="1"/>
  <c r="CQ696" i="6" s="1"/>
  <c r="CQ697" i="6" s="1"/>
  <c r="CQ698" i="6" s="1"/>
  <c r="CQ699" i="6" s="1"/>
  <c r="CQ700" i="6" s="1"/>
  <c r="CQ701" i="6" s="1"/>
  <c r="CQ702" i="6" s="1"/>
  <c r="CQ703" i="6" s="1"/>
  <c r="CQ704" i="6" s="1"/>
  <c r="CQ705" i="6" s="1"/>
  <c r="CQ706" i="6" s="1"/>
  <c r="CQ707" i="6" s="1"/>
  <c r="CQ708" i="6" s="1"/>
  <c r="CQ709" i="6" s="1"/>
  <c r="CQ710" i="6" s="1"/>
  <c r="CQ711" i="6" s="1"/>
  <c r="CQ712" i="6" s="1"/>
  <c r="CQ713" i="6" s="1"/>
  <c r="CQ714" i="6" s="1"/>
  <c r="CQ715" i="6" s="1"/>
  <c r="CQ716" i="6" s="1"/>
  <c r="CQ717" i="6" s="1"/>
  <c r="CQ718" i="6" s="1"/>
  <c r="CQ719" i="6" s="1"/>
  <c r="CQ720" i="6" s="1"/>
  <c r="CQ721" i="6" s="1"/>
  <c r="CQ722" i="6" s="1"/>
  <c r="CQ723" i="6" s="1"/>
  <c r="CQ724" i="6" s="1"/>
  <c r="CQ725" i="6" s="1"/>
  <c r="CQ726" i="6" s="1"/>
  <c r="CQ727" i="6" s="1"/>
  <c r="CQ728" i="6" s="1"/>
  <c r="CQ729" i="6" s="1"/>
  <c r="CQ730" i="6" s="1"/>
  <c r="CQ731" i="6" s="1"/>
  <c r="CQ732" i="6" s="1"/>
  <c r="CQ733" i="6" s="1"/>
  <c r="CQ734" i="6" s="1"/>
  <c r="CQ735" i="6" s="1"/>
  <c r="CQ736" i="6" s="1"/>
  <c r="CQ737" i="6" s="1"/>
  <c r="CQ738" i="6" s="1"/>
  <c r="CQ739" i="6" s="1"/>
  <c r="CQ740" i="6" s="1"/>
  <c r="CQ741" i="6" s="1"/>
  <c r="CQ742" i="6" s="1"/>
  <c r="CQ743" i="6" s="1"/>
  <c r="CQ744" i="6" s="1"/>
  <c r="CQ745" i="6" s="1"/>
  <c r="CQ746" i="6" s="1"/>
  <c r="CQ747" i="6" s="1"/>
  <c r="CQ748" i="6" s="1"/>
  <c r="CQ749" i="6" s="1"/>
  <c r="CQ750" i="6" s="1"/>
  <c r="CQ751" i="6" s="1"/>
  <c r="CQ752" i="6" s="1"/>
  <c r="CQ753" i="6" s="1"/>
  <c r="CQ754" i="6" s="1"/>
  <c r="CQ755" i="6" s="1"/>
  <c r="CQ756" i="6" s="1"/>
  <c r="CQ757" i="6" s="1"/>
  <c r="CQ758" i="6" s="1"/>
  <c r="CQ759" i="6" s="1"/>
  <c r="CQ760" i="6" s="1"/>
  <c r="CQ761" i="6" s="1"/>
  <c r="CQ762" i="6" s="1"/>
  <c r="CQ763" i="6" s="1"/>
  <c r="CQ764" i="6" s="1"/>
  <c r="CQ765" i="6" s="1"/>
  <c r="CQ766" i="6" s="1"/>
  <c r="CQ767" i="6" s="1"/>
  <c r="CQ768" i="6" s="1"/>
  <c r="CQ769" i="6" s="1"/>
  <c r="CQ770" i="6" s="1"/>
  <c r="CQ771" i="6" s="1"/>
  <c r="CQ772" i="6" s="1"/>
  <c r="CQ773" i="6" s="1"/>
  <c r="CQ774" i="6" s="1"/>
  <c r="CQ775" i="6" s="1"/>
  <c r="CQ776" i="6" s="1"/>
  <c r="CQ777" i="6" s="1"/>
  <c r="CQ778" i="6" s="1"/>
  <c r="CQ779" i="6" s="1"/>
  <c r="CQ780" i="6" s="1"/>
  <c r="CQ781" i="6" s="1"/>
  <c r="CQ782" i="6" s="1"/>
  <c r="CQ783" i="6" s="1"/>
  <c r="CQ784" i="6" s="1"/>
  <c r="CQ785" i="6" s="1"/>
  <c r="CQ786" i="6" s="1"/>
  <c r="CQ787" i="6" s="1"/>
  <c r="CQ788" i="6" s="1"/>
  <c r="CQ789" i="6" s="1"/>
  <c r="CQ790" i="6" s="1"/>
  <c r="CQ791" i="6" s="1"/>
  <c r="CQ792" i="6" s="1"/>
  <c r="CQ793" i="6" s="1"/>
  <c r="CQ794" i="6" s="1"/>
  <c r="CQ795" i="6" s="1"/>
  <c r="CQ796" i="6" s="1"/>
  <c r="CQ797" i="6" s="1"/>
  <c r="CQ798" i="6" s="1"/>
  <c r="CQ799" i="6" s="1"/>
  <c r="CQ800" i="6" s="1"/>
  <c r="CQ801" i="6" s="1"/>
  <c r="CQ802" i="6" s="1"/>
  <c r="CQ803" i="6" s="1"/>
  <c r="CQ804" i="6" s="1"/>
  <c r="CQ805" i="6" s="1"/>
  <c r="CQ806" i="6" s="1"/>
  <c r="CQ807" i="6" s="1"/>
  <c r="CQ808" i="6" s="1"/>
  <c r="CQ809" i="6" s="1"/>
  <c r="CQ810" i="6" s="1"/>
  <c r="CQ811" i="6" s="1"/>
  <c r="CQ812" i="6" s="1"/>
  <c r="CQ813" i="6" s="1"/>
  <c r="CQ814" i="6" s="1"/>
  <c r="CQ815" i="6" s="1"/>
  <c r="CQ816" i="6" s="1"/>
  <c r="CQ817" i="6" s="1"/>
  <c r="CQ818" i="6" s="1"/>
  <c r="CQ819" i="6" s="1"/>
  <c r="CQ820" i="6" s="1"/>
  <c r="CQ821" i="6" s="1"/>
  <c r="CQ822" i="6" s="1"/>
  <c r="CQ823" i="6" s="1"/>
  <c r="CQ824" i="6" s="1"/>
  <c r="CQ825" i="6" s="1"/>
  <c r="CQ826" i="6" s="1"/>
  <c r="CQ827" i="6" s="1"/>
  <c r="CQ828" i="6" s="1"/>
  <c r="CQ829" i="6" s="1"/>
  <c r="CQ830" i="6" s="1"/>
  <c r="CQ831" i="6" s="1"/>
  <c r="CQ832" i="6" s="1"/>
  <c r="CQ833" i="6" s="1"/>
  <c r="CQ834" i="6" s="1"/>
  <c r="CQ835" i="6" s="1"/>
  <c r="CQ836" i="6" s="1"/>
  <c r="CQ837" i="6" s="1"/>
  <c r="CQ838" i="6" s="1"/>
  <c r="CQ839" i="6" s="1"/>
  <c r="CQ840" i="6" s="1"/>
  <c r="CQ841" i="6" s="1"/>
  <c r="CQ842" i="6" s="1"/>
  <c r="CQ843" i="6" s="1"/>
  <c r="CQ844" i="6" s="1"/>
  <c r="CQ845" i="6" s="1"/>
  <c r="CQ846" i="6" s="1"/>
  <c r="CQ847" i="6" s="1"/>
  <c r="CQ848" i="6" s="1"/>
  <c r="CQ849" i="6" s="1"/>
  <c r="CQ850" i="6" s="1"/>
  <c r="CQ851" i="6" s="1"/>
  <c r="CQ852" i="6" s="1"/>
  <c r="CQ853" i="6" s="1"/>
  <c r="CQ854" i="6" s="1"/>
  <c r="CQ855" i="6" s="1"/>
  <c r="CQ856" i="6" s="1"/>
  <c r="CQ857" i="6" s="1"/>
  <c r="CQ858" i="6" s="1"/>
  <c r="CQ859" i="6" s="1"/>
  <c r="CQ860" i="6" s="1"/>
  <c r="CQ861" i="6" s="1"/>
  <c r="CQ862" i="6" s="1"/>
  <c r="CQ863" i="6" s="1"/>
  <c r="CQ864" i="6" s="1"/>
  <c r="CQ865" i="6" s="1"/>
  <c r="CQ866" i="6" s="1"/>
  <c r="CQ867" i="6" s="1"/>
  <c r="CQ868" i="6" s="1"/>
  <c r="CQ869" i="6" s="1"/>
  <c r="CQ870" i="6" s="1"/>
  <c r="CQ871" i="6" s="1"/>
  <c r="CQ872" i="6" s="1"/>
  <c r="CQ873" i="6" s="1"/>
  <c r="CQ874" i="6" s="1"/>
  <c r="CQ875" i="6" s="1"/>
  <c r="CQ876" i="6" s="1"/>
  <c r="CQ877" i="6" s="1"/>
  <c r="CQ878" i="6" s="1"/>
  <c r="CQ879" i="6" s="1"/>
  <c r="CQ880" i="6" s="1"/>
  <c r="CQ881" i="6" s="1"/>
  <c r="CQ882" i="6" s="1"/>
  <c r="CQ883" i="6" s="1"/>
  <c r="CQ884" i="6" s="1"/>
  <c r="CQ885" i="6" s="1"/>
  <c r="CQ886" i="6" s="1"/>
  <c r="CQ887" i="6" s="1"/>
  <c r="CQ888" i="6" s="1"/>
  <c r="CQ889" i="6" s="1"/>
  <c r="CQ890" i="6" s="1"/>
  <c r="CQ891" i="6" s="1"/>
  <c r="CQ892" i="6" s="1"/>
  <c r="CQ893" i="6" s="1"/>
  <c r="CQ894" i="6" s="1"/>
  <c r="CQ895" i="6" s="1"/>
  <c r="CQ896" i="6" s="1"/>
  <c r="CQ897" i="6" s="1"/>
  <c r="CQ898" i="6" s="1"/>
  <c r="CQ899" i="6" s="1"/>
  <c r="CQ900" i="6" s="1"/>
  <c r="CQ901" i="6" s="1"/>
  <c r="CQ902" i="6" s="1"/>
  <c r="CQ903" i="6" s="1"/>
  <c r="CQ904" i="6" s="1"/>
  <c r="CQ905" i="6" s="1"/>
  <c r="CQ906" i="6" s="1"/>
  <c r="CQ907" i="6" s="1"/>
  <c r="CQ908" i="6" s="1"/>
  <c r="CQ909" i="6" s="1"/>
  <c r="CQ910" i="6" s="1"/>
  <c r="CQ911" i="6" s="1"/>
  <c r="CQ912" i="6" s="1"/>
  <c r="CQ913" i="6" s="1"/>
  <c r="CQ914" i="6" s="1"/>
  <c r="CQ915" i="6" s="1"/>
  <c r="CQ916" i="6" s="1"/>
  <c r="CQ917" i="6" s="1"/>
  <c r="CQ918" i="6" s="1"/>
  <c r="CQ919" i="6" s="1"/>
  <c r="CQ920" i="6" s="1"/>
  <c r="CQ921" i="6" s="1"/>
  <c r="CQ922" i="6" s="1"/>
  <c r="CQ923" i="6" s="1"/>
  <c r="CQ924" i="6" s="1"/>
  <c r="CQ925" i="6" s="1"/>
  <c r="CQ926" i="6" s="1"/>
  <c r="CQ927" i="6" s="1"/>
  <c r="CQ928" i="6" s="1"/>
  <c r="CQ929" i="6" s="1"/>
  <c r="CQ930" i="6" s="1"/>
  <c r="CQ931" i="6" s="1"/>
  <c r="CQ932" i="6" s="1"/>
  <c r="CQ933" i="6" s="1"/>
  <c r="CQ934" i="6" s="1"/>
  <c r="CQ935" i="6" s="1"/>
  <c r="CQ936" i="6" s="1"/>
  <c r="CQ937" i="6" s="1"/>
  <c r="CQ938" i="6" s="1"/>
  <c r="CQ939" i="6" s="1"/>
  <c r="CQ940" i="6" s="1"/>
  <c r="CQ941" i="6" s="1"/>
  <c r="CQ942" i="6" s="1"/>
  <c r="CQ943" i="6" s="1"/>
  <c r="CQ944" i="6" s="1"/>
  <c r="CQ945" i="6" s="1"/>
  <c r="CQ946" i="6" s="1"/>
  <c r="CQ947" i="6" s="1"/>
  <c r="CQ948" i="6" s="1"/>
  <c r="CQ949" i="6" s="1"/>
  <c r="CQ950" i="6" s="1"/>
  <c r="CQ951" i="6" s="1"/>
  <c r="CQ952" i="6" s="1"/>
  <c r="CQ953" i="6" s="1"/>
  <c r="CQ954" i="6" s="1"/>
  <c r="CQ955" i="6" s="1"/>
  <c r="CQ956" i="6" s="1"/>
  <c r="CQ957" i="6" s="1"/>
  <c r="CQ958" i="6" s="1"/>
  <c r="CQ959" i="6" s="1"/>
  <c r="CQ960" i="6" s="1"/>
  <c r="CQ961" i="6" s="1"/>
  <c r="CQ962" i="6" s="1"/>
  <c r="CQ963" i="6" s="1"/>
  <c r="CQ964" i="6" s="1"/>
  <c r="CQ965" i="6" s="1"/>
  <c r="CQ966" i="6" s="1"/>
  <c r="CQ967" i="6" s="1"/>
  <c r="CQ968" i="6" s="1"/>
  <c r="CQ969" i="6" s="1"/>
  <c r="CQ970" i="6" s="1"/>
  <c r="CQ971" i="6" s="1"/>
  <c r="CQ972" i="6" s="1"/>
  <c r="CQ973" i="6" s="1"/>
  <c r="CQ974" i="6" s="1"/>
  <c r="CQ975" i="6" s="1"/>
  <c r="CQ976" i="6" s="1"/>
  <c r="CQ977" i="6" s="1"/>
  <c r="CQ978" i="6" s="1"/>
  <c r="CQ979" i="6" s="1"/>
  <c r="CQ980" i="6" s="1"/>
  <c r="CQ981" i="6" s="1"/>
  <c r="CQ982" i="6" s="1"/>
  <c r="CQ983" i="6" s="1"/>
  <c r="CQ984" i="6" s="1"/>
  <c r="CQ985" i="6" s="1"/>
  <c r="CQ986" i="6" s="1"/>
  <c r="CQ987" i="6" s="1"/>
  <c r="CQ988" i="6" s="1"/>
  <c r="CQ989" i="6" s="1"/>
  <c r="CQ990" i="6" s="1"/>
  <c r="CQ991" i="6" s="1"/>
  <c r="CQ992" i="6" s="1"/>
  <c r="CQ993" i="6" s="1"/>
  <c r="CQ994" i="6" s="1"/>
  <c r="CQ995" i="6" s="1"/>
  <c r="CQ996" i="6" s="1"/>
  <c r="CQ997" i="6" s="1"/>
  <c r="CQ998" i="6" s="1"/>
  <c r="CQ999" i="6" s="1"/>
  <c r="CQ1000" i="6" s="1"/>
  <c r="CQ1001" i="6" s="1"/>
  <c r="CQ1002" i="6" s="1"/>
  <c r="CQ1003" i="6" s="1"/>
  <c r="CQ1004" i="6" s="1"/>
  <c r="CQ1005" i="6" s="1"/>
  <c r="CQ1006" i="6" s="1"/>
  <c r="CQ1007" i="6" s="1"/>
  <c r="CQ1008" i="6" s="1"/>
  <c r="CQ1009" i="6" s="1"/>
  <c r="CQ1010" i="6" s="1"/>
  <c r="CQ1011" i="6" s="1"/>
  <c r="CQ1012" i="6" s="1"/>
  <c r="CQ1013" i="6" s="1"/>
  <c r="CQ1014" i="6" s="1"/>
  <c r="CQ1015" i="6" s="1"/>
  <c r="CQ1016" i="6" s="1"/>
  <c r="CQ1017" i="6" s="1"/>
  <c r="CQ1018" i="6" s="1"/>
  <c r="CQ1019" i="6" s="1"/>
  <c r="CQ1020" i="6" s="1"/>
  <c r="CQ1021" i="6" s="1"/>
  <c r="CQ1022" i="6" s="1"/>
  <c r="CQ1023" i="6" s="1"/>
  <c r="CQ1024" i="6" s="1"/>
  <c r="CQ1025" i="6" s="1"/>
  <c r="CQ1026" i="6" s="1"/>
  <c r="CQ1027" i="6" s="1"/>
  <c r="CQ1028" i="6" s="1"/>
  <c r="CQ1029" i="6" s="1"/>
  <c r="CQ1030" i="6" s="1"/>
  <c r="CQ1031" i="6" s="1"/>
  <c r="CQ1032" i="6" s="1"/>
  <c r="CQ1033" i="6" s="1"/>
  <c r="CQ1034" i="6" s="1"/>
  <c r="CQ1035" i="6" s="1"/>
  <c r="CQ1036" i="6" s="1"/>
  <c r="CQ1037" i="6" s="1"/>
  <c r="CQ1038" i="6" s="1"/>
  <c r="CQ1039" i="6" s="1"/>
  <c r="CQ1040" i="6" s="1"/>
  <c r="CQ1041" i="6" s="1"/>
  <c r="CQ1042" i="6" s="1"/>
  <c r="CQ1043" i="6" s="1"/>
  <c r="CQ1044" i="6" s="1"/>
  <c r="CQ1045" i="6" s="1"/>
  <c r="CQ1046" i="6" s="1"/>
  <c r="CQ1047" i="6" s="1"/>
  <c r="CQ1048" i="6" s="1"/>
  <c r="CQ1049" i="6" s="1"/>
  <c r="CQ1050" i="6" s="1"/>
  <c r="CQ1051" i="6" s="1"/>
  <c r="CQ1052" i="6" s="1"/>
  <c r="CQ1053" i="6" s="1"/>
  <c r="CQ1054" i="6" s="1"/>
  <c r="CQ1055" i="6" s="1"/>
  <c r="CQ1056" i="6" s="1"/>
  <c r="CQ1057" i="6" s="1"/>
  <c r="CQ1058" i="6" s="1"/>
  <c r="CQ1059" i="6" s="1"/>
  <c r="CQ1060" i="6" s="1"/>
  <c r="CQ1061" i="6" s="1"/>
  <c r="CQ1062" i="6" s="1"/>
  <c r="CQ1063" i="6" s="1"/>
  <c r="CQ1064" i="6" s="1"/>
  <c r="CQ1065" i="6" s="1"/>
  <c r="CQ1066" i="6" s="1"/>
  <c r="CQ1067" i="6" s="1"/>
  <c r="CQ1068" i="6" s="1"/>
  <c r="CQ1069" i="6" s="1"/>
  <c r="CQ1070" i="6" s="1"/>
  <c r="CQ1071" i="6" s="1"/>
  <c r="CQ1072" i="6" s="1"/>
  <c r="CQ1073" i="6" s="1"/>
  <c r="CQ1074" i="6" s="1"/>
  <c r="CQ1075" i="6" s="1"/>
  <c r="CQ1076" i="6" s="1"/>
  <c r="CQ1077" i="6" s="1"/>
  <c r="CQ1078" i="6" s="1"/>
  <c r="CQ1079" i="6" s="1"/>
  <c r="CQ1080" i="6" s="1"/>
  <c r="CQ1081" i="6" s="1"/>
  <c r="CQ1082" i="6" s="1"/>
  <c r="CQ1083" i="6" s="1"/>
  <c r="CQ1084" i="6" s="1"/>
  <c r="CQ1085" i="6" s="1"/>
  <c r="CQ1086" i="6" s="1"/>
  <c r="CQ1087" i="6" s="1"/>
  <c r="CQ1088" i="6" s="1"/>
  <c r="CQ1089" i="6" s="1"/>
  <c r="CQ1090" i="6" s="1"/>
  <c r="CQ1091" i="6" s="1"/>
  <c r="CQ1092" i="6" s="1"/>
  <c r="CQ1093" i="6" s="1"/>
  <c r="CQ1094" i="6" s="1"/>
  <c r="CQ1095" i="6" s="1"/>
  <c r="CQ1096" i="6" s="1"/>
  <c r="CQ1097" i="6" s="1"/>
  <c r="CQ1098" i="6" s="1"/>
  <c r="CQ1099" i="6" s="1"/>
  <c r="CQ1100" i="6" s="1"/>
  <c r="CQ1101" i="6" s="1"/>
  <c r="CQ1102" i="6" s="1"/>
  <c r="CQ1103" i="6" s="1"/>
  <c r="CQ1104" i="6" s="1"/>
  <c r="CQ1105" i="6" s="1"/>
  <c r="CQ1106" i="6" s="1"/>
  <c r="CQ1107" i="6" s="1"/>
  <c r="CQ1108" i="6" s="1"/>
  <c r="CQ1109" i="6" s="1"/>
  <c r="CQ1110" i="6" s="1"/>
  <c r="CQ1111" i="6" s="1"/>
  <c r="CQ1112" i="6" s="1"/>
  <c r="CQ1113" i="6" s="1"/>
  <c r="CQ1114" i="6" s="1"/>
  <c r="CQ1115" i="6" s="1"/>
  <c r="CQ1116" i="6" s="1"/>
  <c r="CQ1117" i="6" s="1"/>
  <c r="CQ1118" i="6" s="1"/>
  <c r="CQ1119" i="6" s="1"/>
  <c r="CQ1120" i="6" s="1"/>
  <c r="CQ1121" i="6" s="1"/>
  <c r="CQ1122" i="6" s="1"/>
  <c r="CQ1123" i="6" s="1"/>
  <c r="CQ1124" i="6" s="1"/>
  <c r="CQ1125" i="6" s="1"/>
  <c r="CQ1126" i="6" s="1"/>
  <c r="CQ1127" i="6" s="1"/>
  <c r="CQ1128" i="6" s="1"/>
  <c r="CQ1129" i="6" s="1"/>
  <c r="CQ1130" i="6" s="1"/>
  <c r="CQ1131" i="6" s="1"/>
  <c r="CQ1132" i="6" s="1"/>
  <c r="CQ1133" i="6" s="1"/>
  <c r="CQ1134" i="6" s="1"/>
  <c r="CQ1135" i="6" s="1"/>
  <c r="CQ1136" i="6" s="1"/>
  <c r="CQ1137" i="6" s="1"/>
  <c r="CQ1138" i="6" s="1"/>
  <c r="CQ1139" i="6" s="1"/>
  <c r="CQ1140" i="6" s="1"/>
  <c r="CQ1141" i="6" s="1"/>
  <c r="CQ1142" i="6" s="1"/>
  <c r="CQ1143" i="6" s="1"/>
  <c r="CQ1144" i="6" s="1"/>
  <c r="CQ1145" i="6" s="1"/>
  <c r="CQ1146" i="6" s="1"/>
  <c r="CQ1147" i="6" s="1"/>
  <c r="CQ1148" i="6" s="1"/>
  <c r="CQ1149" i="6" s="1"/>
  <c r="CQ1150" i="6" s="1"/>
  <c r="CQ1151" i="6" s="1"/>
  <c r="CQ1152" i="6" s="1"/>
  <c r="CQ1153" i="6" s="1"/>
  <c r="CQ1154" i="6" s="1"/>
  <c r="CQ1155" i="6" s="1"/>
  <c r="CQ1156" i="6" s="1"/>
  <c r="CQ1157" i="6" s="1"/>
  <c r="CQ1158" i="6" s="1"/>
  <c r="CQ1159" i="6" s="1"/>
  <c r="CQ1160" i="6" s="1"/>
  <c r="CQ1161" i="6" s="1"/>
  <c r="CQ1162" i="6" s="1"/>
  <c r="CQ1163" i="6" s="1"/>
  <c r="CQ1164" i="6" s="1"/>
  <c r="CQ1165" i="6" s="1"/>
  <c r="CQ1166" i="6" s="1"/>
  <c r="CQ1167" i="6" s="1"/>
  <c r="CQ1168" i="6" s="1"/>
  <c r="CQ1169" i="6" s="1"/>
  <c r="CQ1170" i="6" s="1"/>
  <c r="CQ1171" i="6" s="1"/>
  <c r="CQ1172" i="6" s="1"/>
  <c r="CQ1173" i="6" s="1"/>
  <c r="CQ1174" i="6" s="1"/>
  <c r="CQ1175" i="6" s="1"/>
  <c r="CQ1176" i="6" s="1"/>
  <c r="CQ1177" i="6" s="1"/>
  <c r="CQ1178" i="6" s="1"/>
  <c r="CQ1179" i="6" s="1"/>
  <c r="CQ1180" i="6" s="1"/>
  <c r="CQ1181" i="6" s="1"/>
  <c r="CQ1182" i="6" s="1"/>
  <c r="CQ1183" i="6" s="1"/>
  <c r="CQ1184" i="6" s="1"/>
  <c r="CQ1185" i="6" s="1"/>
  <c r="CQ1186" i="6" s="1"/>
  <c r="CQ1187" i="6" s="1"/>
  <c r="CQ1188" i="6" s="1"/>
  <c r="CQ1189" i="6" s="1"/>
  <c r="CQ1190" i="6" s="1"/>
  <c r="CQ1191" i="6" s="1"/>
  <c r="CQ1192" i="6" s="1"/>
  <c r="CQ1193" i="6" s="1"/>
  <c r="CQ1194" i="6" s="1"/>
  <c r="CQ1195" i="6" s="1"/>
  <c r="CQ1196" i="6" s="1"/>
  <c r="CQ1197" i="6" s="1"/>
  <c r="CQ1198" i="6" s="1"/>
  <c r="CQ1199" i="6" s="1"/>
  <c r="CQ1200" i="6" s="1"/>
  <c r="CQ1201" i="6" s="1"/>
  <c r="CQ1202" i="6" s="1"/>
  <c r="CQ1203" i="6" s="1"/>
  <c r="CQ1204" i="6" s="1"/>
  <c r="CQ1205" i="6" s="1"/>
  <c r="CS6" i="6"/>
  <c r="CR7" i="6"/>
  <c r="CT6" i="6"/>
  <c r="CU6" i="6" l="1"/>
  <c r="CR8" i="6"/>
  <c r="CT7" i="6"/>
  <c r="CS7" i="6"/>
  <c r="CU7" i="6" l="1"/>
  <c r="CT8" i="6"/>
  <c r="CS8" i="6"/>
  <c r="CR9" i="6"/>
  <c r="CU8" i="6" l="1"/>
  <c r="CS9" i="6"/>
  <c r="CR10" i="6"/>
  <c r="CT9" i="6"/>
  <c r="CU9" i="6" l="1"/>
  <c r="CT10" i="6"/>
  <c r="CR11" i="6"/>
  <c r="CS10" i="6"/>
  <c r="CU10" i="6" l="1"/>
  <c r="CR12" i="6"/>
  <c r="CS11" i="6"/>
  <c r="CT11" i="6"/>
  <c r="CU11" i="6" l="1"/>
  <c r="CR13" i="6"/>
  <c r="CS12" i="6"/>
  <c r="CT12" i="6"/>
  <c r="CU12" i="6" l="1"/>
  <c r="CS13" i="6"/>
  <c r="CT13" i="6"/>
  <c r="CR14" i="6"/>
  <c r="CT14" i="6" l="1"/>
  <c r="CS14" i="6"/>
  <c r="CR15" i="6"/>
  <c r="CU13" i="6"/>
  <c r="CU14" i="6" l="1"/>
  <c r="CR16" i="6"/>
  <c r="CS15" i="6"/>
  <c r="CT15" i="6"/>
  <c r="CU15" i="6" l="1"/>
  <c r="CR17" i="6"/>
  <c r="CS16" i="6"/>
  <c r="CT16" i="6"/>
  <c r="CU16" i="6" l="1"/>
  <c r="CR18" i="6"/>
  <c r="CS17" i="6"/>
  <c r="CT17" i="6"/>
  <c r="CU17" i="6" l="1"/>
  <c r="CT18" i="6"/>
  <c r="CR19" i="6"/>
  <c r="CS18" i="6"/>
  <c r="CU18" i="6" l="1"/>
  <c r="CS19" i="6"/>
  <c r="CR20" i="6"/>
  <c r="CT19" i="6"/>
  <c r="CT20" i="6" l="1"/>
  <c r="CR21" i="6"/>
  <c r="CS20" i="6"/>
  <c r="CU19" i="6"/>
  <c r="CU20" i="6" l="1"/>
  <c r="CR22" i="6"/>
  <c r="CS21" i="6"/>
  <c r="CT21" i="6"/>
  <c r="CU21" i="6" l="1"/>
  <c r="CR23" i="6"/>
  <c r="CT22" i="6"/>
  <c r="CS22" i="6"/>
  <c r="CU22" i="6" l="1"/>
  <c r="CS23" i="6"/>
  <c r="CR24" i="6"/>
  <c r="CT23" i="6"/>
  <c r="CS24" i="6" l="1"/>
  <c r="CT24" i="6"/>
  <c r="CR25" i="6"/>
  <c r="CU23" i="6"/>
  <c r="CU24" i="6" l="1"/>
  <c r="CT25" i="6"/>
  <c r="CR26" i="6"/>
  <c r="CS25" i="6"/>
  <c r="CU25" i="6" s="1"/>
  <c r="CR27" i="6" l="1"/>
  <c r="CS26" i="6"/>
  <c r="CT26" i="6"/>
  <c r="CU26" i="6" l="1"/>
  <c r="CR28" i="6"/>
  <c r="CS27" i="6"/>
  <c r="CT27" i="6"/>
  <c r="CU27" i="6" l="1"/>
  <c r="CR29" i="6"/>
  <c r="CS28" i="6"/>
  <c r="CT28" i="6"/>
  <c r="CU28" i="6" l="1"/>
  <c r="CR30" i="6"/>
  <c r="CS29" i="6"/>
  <c r="CT29" i="6"/>
  <c r="CU29" i="6" l="1"/>
  <c r="CR31" i="6"/>
  <c r="CT30" i="6"/>
  <c r="CS30" i="6"/>
  <c r="CU30" i="6" l="1"/>
  <c r="CR32" i="6"/>
  <c r="CT31" i="6"/>
  <c r="CS31" i="6"/>
  <c r="CU31" i="6" l="1"/>
  <c r="CR33" i="6"/>
  <c r="CS32" i="6"/>
  <c r="CT32" i="6"/>
  <c r="CU32" i="6" l="1"/>
  <c r="CS33" i="6"/>
  <c r="CR34" i="6"/>
  <c r="CT33" i="6"/>
  <c r="CT34" i="6" l="1"/>
  <c r="CR35" i="6"/>
  <c r="CS34" i="6"/>
  <c r="CU33" i="6"/>
  <c r="CU34" i="6" l="1"/>
  <c r="CT35" i="6"/>
  <c r="CR36" i="6"/>
  <c r="CS35" i="6"/>
  <c r="CU35" i="6" s="1"/>
  <c r="CT36" i="6" l="1"/>
  <c r="CS36" i="6"/>
  <c r="CR37" i="6"/>
  <c r="CU36" i="6" l="1"/>
  <c r="CR38" i="6"/>
  <c r="CS37" i="6"/>
  <c r="CT37" i="6"/>
  <c r="CU37" i="6" l="1"/>
  <c r="CS38" i="6"/>
  <c r="CT38" i="6"/>
  <c r="CR39" i="6"/>
  <c r="CU38" i="6" l="1"/>
  <c r="CR40" i="6"/>
  <c r="CT39" i="6"/>
  <c r="CS39" i="6"/>
  <c r="CU39" i="6" l="1"/>
  <c r="CS40" i="6"/>
  <c r="CR41" i="6"/>
  <c r="CT40" i="6"/>
  <c r="CR42" i="6" l="1"/>
  <c r="CT41" i="6"/>
  <c r="CS41" i="6"/>
  <c r="CU40" i="6"/>
  <c r="CU41" i="6" l="1"/>
  <c r="CT42" i="6"/>
  <c r="CS42" i="6"/>
  <c r="CR43" i="6"/>
  <c r="CU42" i="6" l="1"/>
  <c r="CT43" i="6"/>
  <c r="CS43" i="6"/>
  <c r="CR44" i="6"/>
  <c r="CU43" i="6" l="1"/>
  <c r="CR45" i="6"/>
  <c r="CS44" i="6"/>
  <c r="CT44" i="6"/>
  <c r="CU44" i="6" l="1"/>
  <c r="CR46" i="6"/>
  <c r="CS45" i="6"/>
  <c r="CT45" i="6"/>
  <c r="CU45" i="6" l="1"/>
  <c r="CS46" i="6"/>
  <c r="CT46" i="6"/>
  <c r="CR47" i="6"/>
  <c r="CU46" i="6" l="1"/>
  <c r="CT47" i="6"/>
  <c r="CR48" i="6"/>
  <c r="CS47" i="6"/>
  <c r="CU47" i="6" l="1"/>
  <c r="CR49" i="6"/>
  <c r="CS48" i="6"/>
  <c r="CT48" i="6"/>
  <c r="CU48" i="6" l="1"/>
  <c r="CS49" i="6"/>
  <c r="CR50" i="6"/>
  <c r="CT49" i="6"/>
  <c r="CT50" i="6" l="1"/>
  <c r="CS50" i="6"/>
  <c r="CR51" i="6"/>
  <c r="CU49" i="6"/>
  <c r="CU50" i="6" l="1"/>
  <c r="CR52" i="6"/>
  <c r="CT51" i="6"/>
  <c r="CS51" i="6"/>
  <c r="CU51" i="6" l="1"/>
  <c r="CR53" i="6"/>
  <c r="CT52" i="6"/>
  <c r="CS52" i="6"/>
  <c r="CU52" i="6" l="1"/>
  <c r="CS53" i="6"/>
  <c r="CT53" i="6"/>
  <c r="CR54" i="6"/>
  <c r="CU53" i="6" l="1"/>
  <c r="CT54" i="6"/>
  <c r="CR55" i="6"/>
  <c r="CS54" i="6"/>
  <c r="CU54" i="6" l="1"/>
  <c r="CS55" i="6"/>
  <c r="CR56" i="6"/>
  <c r="CT55" i="6"/>
  <c r="CS56" i="6" l="1"/>
  <c r="CT56" i="6"/>
  <c r="CR57" i="6"/>
  <c r="CU55" i="6"/>
  <c r="CU56" i="6" l="1"/>
  <c r="CR58" i="6"/>
  <c r="CS57" i="6"/>
  <c r="CT57" i="6"/>
  <c r="CU57" i="6" l="1"/>
  <c r="CS58" i="6"/>
  <c r="CR59" i="6"/>
  <c r="CT58" i="6"/>
  <c r="CR60" i="6" l="1"/>
  <c r="CT59" i="6"/>
  <c r="CS59" i="6"/>
  <c r="CU58" i="6"/>
  <c r="CU59" i="6" l="1"/>
  <c r="CT60" i="6"/>
  <c r="CS60" i="6"/>
  <c r="CR61" i="6"/>
  <c r="CU60" i="6" l="1"/>
  <c r="CT61" i="6"/>
  <c r="CR62" i="6"/>
  <c r="CS61" i="6"/>
  <c r="CU61" i="6" l="1"/>
  <c r="CS62" i="6"/>
  <c r="CR63" i="6"/>
  <c r="CT62" i="6"/>
  <c r="CR64" i="6" l="1"/>
  <c r="CT63" i="6"/>
  <c r="CS63" i="6"/>
  <c r="CU62" i="6"/>
  <c r="CU63" i="6" l="1"/>
  <c r="CR65" i="6"/>
  <c r="CS64" i="6"/>
  <c r="CT64" i="6"/>
  <c r="CU64" i="6" l="1"/>
  <c r="CR66" i="6"/>
  <c r="CS65" i="6"/>
  <c r="CT65" i="6"/>
  <c r="CU65" i="6" l="1"/>
  <c r="CR67" i="6"/>
  <c r="CT66" i="6"/>
  <c r="CS66" i="6"/>
  <c r="CU66" i="6" l="1"/>
  <c r="CS67" i="6"/>
  <c r="CT67" i="6"/>
  <c r="CR68" i="6"/>
  <c r="CU67" i="6" l="1"/>
  <c r="CT68" i="6"/>
  <c r="CR69" i="6"/>
  <c r="CS68" i="6"/>
  <c r="CU68" i="6" l="1"/>
  <c r="CT69" i="6"/>
  <c r="CS69" i="6"/>
  <c r="CR70" i="6"/>
  <c r="CS70" i="6" s="1"/>
  <c r="CU69" i="6" l="1"/>
  <c r="CT70" i="6"/>
  <c r="CU70" i="6" s="1"/>
  <c r="CR71" i="6"/>
  <c r="CS71" i="6" s="1"/>
  <c r="CT71" i="6" l="1"/>
  <c r="CU71" i="6" s="1"/>
  <c r="CR72" i="6"/>
  <c r="CS72" i="6" s="1"/>
  <c r="CT72" i="6" l="1"/>
  <c r="CU72" i="6" s="1"/>
  <c r="CR73" i="6"/>
  <c r="CS73" i="6" s="1"/>
  <c r="CR74" i="6" l="1"/>
  <c r="CS74" i="6" s="1"/>
  <c r="CT73" i="6"/>
  <c r="CU73" i="6" s="1"/>
  <c r="CR75" i="6" l="1"/>
  <c r="CS75" i="6" s="1"/>
  <c r="CT74" i="6"/>
  <c r="CU74" i="6" s="1"/>
  <c r="CR76" i="6" l="1"/>
  <c r="CS76" i="6" s="1"/>
  <c r="CT75" i="6"/>
  <c r="CU75" i="6" s="1"/>
  <c r="CR77" i="6" l="1"/>
  <c r="CS77" i="6" s="1"/>
  <c r="CT76" i="6"/>
  <c r="CU76" i="6" s="1"/>
  <c r="CR78" i="6" l="1"/>
  <c r="CS78" i="6" s="1"/>
  <c r="CT77" i="6"/>
  <c r="CU77" i="6" s="1"/>
  <c r="CT78" i="6" l="1"/>
  <c r="CU78" i="6" s="1"/>
  <c r="CR79" i="6"/>
  <c r="CS79" i="6" s="1"/>
  <c r="CT79" i="6" l="1"/>
  <c r="CU79" i="6" s="1"/>
  <c r="CR80" i="6"/>
  <c r="CS80" i="6" s="1"/>
  <c r="CR81" i="6" l="1"/>
  <c r="CS81" i="6" s="1"/>
  <c r="CT80" i="6"/>
  <c r="CU80" i="6" s="1"/>
  <c r="CR82" i="6" l="1"/>
  <c r="CS82" i="6" s="1"/>
  <c r="CT81" i="6"/>
  <c r="CU81" i="6" s="1"/>
  <c r="CR83" i="6" l="1"/>
  <c r="CS83" i="6" s="1"/>
  <c r="CT82" i="6"/>
  <c r="CU82" i="6" s="1"/>
  <c r="CR84" i="6" l="1"/>
  <c r="CS84" i="6" s="1"/>
  <c r="CT83" i="6"/>
  <c r="CU83" i="6" s="1"/>
  <c r="CR85" i="6" l="1"/>
  <c r="CS85" i="6" s="1"/>
  <c r="CT84" i="6"/>
  <c r="CU84" i="6" s="1"/>
  <c r="CR86" i="6" l="1"/>
  <c r="CS86" i="6" s="1"/>
  <c r="CT85" i="6"/>
  <c r="CU85" i="6" s="1"/>
  <c r="CR87" i="6" l="1"/>
  <c r="CS87" i="6" s="1"/>
  <c r="CT86" i="6"/>
  <c r="CU86" i="6" s="1"/>
  <c r="CR88" i="6" l="1"/>
  <c r="CS88" i="6" s="1"/>
  <c r="CT87" i="6"/>
  <c r="CU87" i="6" s="1"/>
  <c r="CR89" i="6" l="1"/>
  <c r="CS89" i="6" s="1"/>
  <c r="CT88" i="6"/>
  <c r="CU88" i="6" s="1"/>
  <c r="CR90" i="6" l="1"/>
  <c r="CS90" i="6" s="1"/>
  <c r="CT89" i="6"/>
  <c r="CU89" i="6" s="1"/>
  <c r="CR91" i="6" l="1"/>
  <c r="CS91" i="6" s="1"/>
  <c r="CT90" i="6"/>
  <c r="CU90" i="6" s="1"/>
  <c r="CR92" i="6" l="1"/>
  <c r="CS92" i="6" s="1"/>
  <c r="CT91" i="6"/>
  <c r="CU91" i="6" s="1"/>
  <c r="CR93" i="6" l="1"/>
  <c r="CS93" i="6" s="1"/>
  <c r="CT92" i="6"/>
  <c r="CU92" i="6" s="1"/>
  <c r="CT93" i="6" l="1"/>
  <c r="CU93" i="6" s="1"/>
  <c r="CR94" i="6"/>
  <c r="CS94" i="6" s="1"/>
  <c r="CR95" i="6" l="1"/>
  <c r="CS95" i="6" s="1"/>
  <c r="CT94" i="6"/>
  <c r="CU94" i="6" s="1"/>
  <c r="CR96" i="6" l="1"/>
  <c r="CS96" i="6" s="1"/>
  <c r="CT95" i="6"/>
  <c r="CU95" i="6" s="1"/>
  <c r="CR97" i="6" l="1"/>
  <c r="CS97" i="6" s="1"/>
  <c r="CT96" i="6"/>
  <c r="CU96" i="6" s="1"/>
  <c r="CR98" i="6" l="1"/>
  <c r="CS98" i="6" s="1"/>
  <c r="CT97" i="6"/>
  <c r="CU97" i="6" s="1"/>
  <c r="CR99" i="6" l="1"/>
  <c r="CS99" i="6" s="1"/>
  <c r="CT98" i="6"/>
  <c r="CU98" i="6" s="1"/>
  <c r="CR100" i="6" l="1"/>
  <c r="CS100" i="6" s="1"/>
  <c r="CT99" i="6"/>
  <c r="CU99" i="6" s="1"/>
  <c r="CR101" i="6" l="1"/>
  <c r="CS101" i="6" s="1"/>
  <c r="CT100" i="6"/>
  <c r="CU100" i="6" s="1"/>
  <c r="CT101" i="6" l="1"/>
  <c r="CU101" i="6" s="1"/>
  <c r="CR102" i="6"/>
  <c r="CS102" i="6" s="1"/>
  <c r="CT102" i="6" l="1"/>
  <c r="CU102" i="6" s="1"/>
  <c r="CR103" i="6"/>
  <c r="CS103" i="6" s="1"/>
  <c r="CT103" i="6" l="1"/>
  <c r="CU103" i="6" s="1"/>
  <c r="CR104" i="6"/>
  <c r="CS104" i="6" s="1"/>
  <c r="CR105" i="6" l="1"/>
  <c r="CS105" i="6" s="1"/>
  <c r="CT104" i="6"/>
  <c r="CU104" i="6" s="1"/>
  <c r="CR106" i="6" l="1"/>
  <c r="CS106" i="6" s="1"/>
  <c r="CT105" i="6"/>
  <c r="CU105" i="6" s="1"/>
  <c r="CT106" i="6" l="1"/>
  <c r="CU106" i="6" s="1"/>
  <c r="CR107" i="6"/>
  <c r="CS107" i="6" s="1"/>
  <c r="CR108" i="6" l="1"/>
  <c r="CS108" i="6" s="1"/>
  <c r="CT107" i="6"/>
  <c r="CU107" i="6" s="1"/>
  <c r="CT108" i="6" l="1"/>
  <c r="CU108" i="6" s="1"/>
  <c r="CR109" i="6"/>
  <c r="CS109" i="6" s="1"/>
  <c r="CT109" i="6" l="1"/>
  <c r="CU109" i="6" s="1"/>
  <c r="CR110" i="6"/>
  <c r="CS110" i="6" s="1"/>
  <c r="CT110" i="6" l="1"/>
  <c r="CU110" i="6" s="1"/>
  <c r="CR111" i="6"/>
  <c r="CS111" i="6" s="1"/>
  <c r="CT111" i="6" l="1"/>
  <c r="CU111" i="6" s="1"/>
  <c r="CR112" i="6"/>
  <c r="CS112" i="6" s="1"/>
  <c r="CR113" i="6" l="1"/>
  <c r="CS113" i="6" s="1"/>
  <c r="CT112" i="6"/>
  <c r="CU112" i="6" s="1"/>
  <c r="CR114" i="6" l="1"/>
  <c r="CS114" i="6" s="1"/>
  <c r="CT113" i="6"/>
  <c r="CU113" i="6" s="1"/>
  <c r="CT114" i="6" l="1"/>
  <c r="CU114" i="6" s="1"/>
  <c r="CR115" i="6"/>
  <c r="CS115" i="6" s="1"/>
  <c r="CR116" i="6" l="1"/>
  <c r="CS116" i="6" s="1"/>
  <c r="CT115" i="6"/>
  <c r="CU115" i="6" s="1"/>
  <c r="CR117" i="6" l="1"/>
  <c r="CS117" i="6" s="1"/>
  <c r="CT116" i="6"/>
  <c r="CU116" i="6" s="1"/>
  <c r="CT117" i="6" l="1"/>
  <c r="CU117" i="6" s="1"/>
  <c r="CR118" i="6"/>
  <c r="CS118" i="6" s="1"/>
  <c r="CR119" i="6" l="1"/>
  <c r="CS119" i="6" s="1"/>
  <c r="CT118" i="6"/>
  <c r="CU118" i="6" s="1"/>
  <c r="CR120" i="6" l="1"/>
  <c r="CS120" i="6" s="1"/>
  <c r="CT119" i="6"/>
  <c r="CU119" i="6" s="1"/>
  <c r="CT120" i="6" l="1"/>
  <c r="CU120" i="6" s="1"/>
  <c r="CR121" i="6"/>
  <c r="CS121" i="6" s="1"/>
  <c r="CR122" i="6" l="1"/>
  <c r="CS122" i="6" s="1"/>
  <c r="CT121" i="6"/>
  <c r="CU121" i="6" s="1"/>
  <c r="CT122" i="6" l="1"/>
  <c r="CU122" i="6" s="1"/>
  <c r="CR123" i="6"/>
  <c r="CS123" i="6" s="1"/>
  <c r="CR124" i="6" l="1"/>
  <c r="CS124" i="6" s="1"/>
  <c r="CT123" i="6"/>
  <c r="CU123" i="6" s="1"/>
  <c r="CR125" i="6" l="1"/>
  <c r="CS125" i="6" s="1"/>
  <c r="CT124" i="6"/>
  <c r="CU124" i="6" s="1"/>
  <c r="CT125" i="6" l="1"/>
  <c r="CU125" i="6" s="1"/>
  <c r="CR126" i="6"/>
  <c r="CS126" i="6" s="1"/>
  <c r="CR127" i="6" l="1"/>
  <c r="CS127" i="6" s="1"/>
  <c r="CT126" i="6"/>
  <c r="CU126" i="6" s="1"/>
  <c r="CT127" i="6" l="1"/>
  <c r="CU127" i="6" s="1"/>
  <c r="CR128" i="6"/>
  <c r="CS128" i="6" s="1"/>
  <c r="CT128" i="6" l="1"/>
  <c r="CU128" i="6" s="1"/>
  <c r="CR129" i="6"/>
  <c r="CS129" i="6" s="1"/>
  <c r="CR130" i="6" l="1"/>
  <c r="CS130" i="6" s="1"/>
  <c r="CT129" i="6"/>
  <c r="CU129" i="6" s="1"/>
  <c r="CR131" i="6" l="1"/>
  <c r="CS131" i="6" s="1"/>
  <c r="CT130" i="6"/>
  <c r="CU130" i="6" s="1"/>
  <c r="CT131" i="6" l="1"/>
  <c r="CU131" i="6" s="1"/>
  <c r="CR132" i="6"/>
  <c r="CS132" i="6" s="1"/>
  <c r="CR133" i="6" l="1"/>
  <c r="CS133" i="6" s="1"/>
  <c r="CT132" i="6"/>
  <c r="CU132" i="6" s="1"/>
  <c r="CR134" i="6" l="1"/>
  <c r="CS134" i="6" s="1"/>
  <c r="CT133" i="6"/>
  <c r="CU133" i="6" s="1"/>
  <c r="CT134" i="6" l="1"/>
  <c r="CU134" i="6" s="1"/>
  <c r="CR135" i="6"/>
  <c r="CS135" i="6" s="1"/>
  <c r="CT135" i="6" l="1"/>
  <c r="CU135" i="6" s="1"/>
  <c r="CR136" i="6"/>
  <c r="CS136" i="6" s="1"/>
  <c r="CR137" i="6" l="1"/>
  <c r="CS137" i="6" s="1"/>
  <c r="CT136" i="6"/>
  <c r="CU136" i="6" s="1"/>
  <c r="CT137" i="6" l="1"/>
  <c r="CU137" i="6" s="1"/>
  <c r="CR138" i="6"/>
  <c r="CS138" i="6" s="1"/>
  <c r="CR139" i="6" l="1"/>
  <c r="CS139" i="6" s="1"/>
  <c r="CT138" i="6"/>
  <c r="CU138" i="6" s="1"/>
  <c r="CR140" i="6" l="1"/>
  <c r="CS140" i="6" s="1"/>
  <c r="CT139" i="6"/>
  <c r="CU139" i="6" s="1"/>
  <c r="CR141" i="6" l="1"/>
  <c r="CS141" i="6" s="1"/>
  <c r="CT140" i="6"/>
  <c r="CU140" i="6" s="1"/>
  <c r="CT141" i="6" l="1"/>
  <c r="CU141" i="6" s="1"/>
  <c r="CR142" i="6"/>
  <c r="CS142" i="6" s="1"/>
  <c r="CR143" i="6" l="1"/>
  <c r="CS143" i="6" s="1"/>
  <c r="CT142" i="6"/>
  <c r="CU142" i="6" s="1"/>
  <c r="CT143" i="6" l="1"/>
  <c r="CU143" i="6" s="1"/>
  <c r="CR144" i="6"/>
  <c r="CS144" i="6" s="1"/>
  <c r="CR145" i="6" l="1"/>
  <c r="CS145" i="6" s="1"/>
  <c r="CT144" i="6"/>
  <c r="CU144" i="6" s="1"/>
  <c r="CT145" i="6" l="1"/>
  <c r="CU145" i="6" s="1"/>
  <c r="CR146" i="6"/>
  <c r="CS146" i="6" s="1"/>
  <c r="CR147" i="6" l="1"/>
  <c r="CS147" i="6" s="1"/>
  <c r="CT146" i="6"/>
  <c r="CU146" i="6" s="1"/>
  <c r="CR148" i="6" l="1"/>
  <c r="CS148" i="6" s="1"/>
  <c r="CT147" i="6"/>
  <c r="CU147" i="6" s="1"/>
  <c r="CR149" i="6" l="1"/>
  <c r="CS149" i="6" s="1"/>
  <c r="CT148" i="6"/>
  <c r="CU148" i="6" s="1"/>
  <c r="CT149" i="6" l="1"/>
  <c r="CU149" i="6" s="1"/>
  <c r="CR150" i="6"/>
  <c r="CS150" i="6" s="1"/>
  <c r="CR151" i="6" l="1"/>
  <c r="CS151" i="6" s="1"/>
  <c r="CT150" i="6"/>
  <c r="CU150" i="6" s="1"/>
  <c r="CR152" i="6" l="1"/>
  <c r="CS152" i="6" s="1"/>
  <c r="CT151" i="6"/>
  <c r="CU151" i="6" s="1"/>
  <c r="CR153" i="6" l="1"/>
  <c r="CS153" i="6" s="1"/>
  <c r="CT152" i="6"/>
  <c r="CU152" i="6" s="1"/>
  <c r="CT153" i="6" l="1"/>
  <c r="CU153" i="6" s="1"/>
  <c r="CR154" i="6"/>
  <c r="CS154" i="6" s="1"/>
  <c r="CT154" i="6" l="1"/>
  <c r="CU154" i="6" s="1"/>
  <c r="CR155" i="6"/>
  <c r="CS155" i="6" s="1"/>
  <c r="CR156" i="6" l="1"/>
  <c r="CS156" i="6" s="1"/>
  <c r="CT155" i="6"/>
  <c r="CU155" i="6" s="1"/>
  <c r="CT156" i="6" l="1"/>
  <c r="CU156" i="6" s="1"/>
  <c r="CR157" i="6"/>
  <c r="CS157" i="6" s="1"/>
  <c r="CT157" i="6" l="1"/>
  <c r="CU157" i="6" s="1"/>
  <c r="CR158" i="6"/>
  <c r="CS158" i="6" s="1"/>
  <c r="CT158" i="6" l="1"/>
  <c r="CU158" i="6" s="1"/>
  <c r="CR159" i="6"/>
  <c r="CS159" i="6" s="1"/>
  <c r="CR160" i="6" l="1"/>
  <c r="CS160" i="6" s="1"/>
  <c r="CT159" i="6"/>
  <c r="CU159" i="6" s="1"/>
  <c r="CR161" i="6" l="1"/>
  <c r="CS161" i="6" s="1"/>
  <c r="CT160" i="6"/>
  <c r="CU160" i="6" s="1"/>
  <c r="CT161" i="6" l="1"/>
  <c r="CU161" i="6" s="1"/>
  <c r="CR162" i="6"/>
  <c r="CS162" i="6" s="1"/>
  <c r="CR163" i="6" l="1"/>
  <c r="CS163" i="6" s="1"/>
  <c r="CT162" i="6"/>
  <c r="CU162" i="6" s="1"/>
  <c r="CR164" i="6" l="1"/>
  <c r="CS164" i="6" s="1"/>
  <c r="CT163" i="6"/>
  <c r="CU163" i="6" s="1"/>
  <c r="CR165" i="6" l="1"/>
  <c r="CS165" i="6" s="1"/>
  <c r="CT164" i="6"/>
  <c r="CU164" i="6" s="1"/>
  <c r="CT165" i="6" l="1"/>
  <c r="CU165" i="6" s="1"/>
  <c r="CR166" i="6"/>
  <c r="CS166" i="6" s="1"/>
  <c r="CT166" i="6" l="1"/>
  <c r="CU166" i="6" s="1"/>
  <c r="CR167" i="6"/>
  <c r="CS167" i="6" s="1"/>
  <c r="CR168" i="6" l="1"/>
  <c r="CS168" i="6" s="1"/>
  <c r="CT167" i="6"/>
  <c r="CU167" i="6" s="1"/>
  <c r="CR169" i="6" l="1"/>
  <c r="CS169" i="6" s="1"/>
  <c r="CT168" i="6"/>
  <c r="CU168" i="6" s="1"/>
  <c r="CT169" i="6" l="1"/>
  <c r="CU169" i="6" s="1"/>
  <c r="CR170" i="6"/>
  <c r="CS170" i="6" s="1"/>
  <c r="CR171" i="6" l="1"/>
  <c r="CS171" i="6" s="1"/>
  <c r="CT170" i="6"/>
  <c r="CU170" i="6" s="1"/>
  <c r="CR172" i="6" l="1"/>
  <c r="CS172" i="6" s="1"/>
  <c r="CT171" i="6"/>
  <c r="CU171" i="6" s="1"/>
  <c r="CT172" i="6" l="1"/>
  <c r="CU172" i="6" s="1"/>
  <c r="CR173" i="6"/>
  <c r="CS173" i="6" s="1"/>
  <c r="CT173" i="6" l="1"/>
  <c r="CU173" i="6" s="1"/>
  <c r="CR174" i="6"/>
  <c r="CS174" i="6" s="1"/>
  <c r="CT174" i="6" l="1"/>
  <c r="CU174" i="6" s="1"/>
  <c r="CR175" i="6"/>
  <c r="CS175" i="6" s="1"/>
  <c r="CT175" i="6" l="1"/>
  <c r="CU175" i="6" s="1"/>
  <c r="CR176" i="6"/>
  <c r="CS176" i="6" s="1"/>
  <c r="CT176" i="6" l="1"/>
  <c r="CU176" i="6" s="1"/>
  <c r="CR177" i="6"/>
  <c r="CS177" i="6" s="1"/>
  <c r="CT177" i="6" l="1"/>
  <c r="CU177" i="6" s="1"/>
  <c r="CR178" i="6"/>
  <c r="CS178" i="6" s="1"/>
  <c r="CR179" i="6" l="1"/>
  <c r="CS179" i="6" s="1"/>
  <c r="CT178" i="6"/>
  <c r="CU178" i="6" s="1"/>
  <c r="CR180" i="6" l="1"/>
  <c r="CS180" i="6" s="1"/>
  <c r="CT179" i="6"/>
  <c r="CU179" i="6" s="1"/>
  <c r="CR181" i="6" l="1"/>
  <c r="CS181" i="6" s="1"/>
  <c r="CT180" i="6"/>
  <c r="CU180" i="6" s="1"/>
  <c r="CR182" i="6" l="1"/>
  <c r="CS182" i="6" s="1"/>
  <c r="CT181" i="6"/>
  <c r="CU181" i="6" s="1"/>
  <c r="CT182" i="6" l="1"/>
  <c r="CU182" i="6" s="1"/>
  <c r="CR183" i="6"/>
  <c r="CS183" i="6" s="1"/>
  <c r="CT183" i="6" l="1"/>
  <c r="CU183" i="6" s="1"/>
  <c r="CR184" i="6"/>
  <c r="CS184" i="6" s="1"/>
  <c r="CT184" i="6" l="1"/>
  <c r="CU184" i="6" s="1"/>
  <c r="CR185" i="6"/>
  <c r="CS185" i="6" s="1"/>
  <c r="CT185" i="6" l="1"/>
  <c r="CU185" i="6" s="1"/>
  <c r="CR186" i="6"/>
  <c r="CS186" i="6" s="1"/>
  <c r="CR187" i="6" l="1"/>
  <c r="CS187" i="6" s="1"/>
  <c r="CT186" i="6"/>
  <c r="CU186" i="6" s="1"/>
  <c r="CR188" i="6" l="1"/>
  <c r="CS188" i="6" s="1"/>
  <c r="CT187" i="6"/>
  <c r="CU187" i="6" s="1"/>
  <c r="CR189" i="6" l="1"/>
  <c r="CS189" i="6" s="1"/>
  <c r="CT188" i="6"/>
  <c r="CU188" i="6" s="1"/>
  <c r="CR190" i="6" l="1"/>
  <c r="CS190" i="6" s="1"/>
  <c r="CT189" i="6"/>
  <c r="CU189" i="6" s="1"/>
  <c r="CR191" i="6" l="1"/>
  <c r="CS191" i="6" s="1"/>
  <c r="CT190" i="6"/>
  <c r="CU190" i="6" s="1"/>
  <c r="CR192" i="6" l="1"/>
  <c r="CS192" i="6" s="1"/>
  <c r="CT191" i="6"/>
  <c r="CU191" i="6" s="1"/>
  <c r="CT192" i="6" l="1"/>
  <c r="CU192" i="6" s="1"/>
  <c r="CR193" i="6"/>
  <c r="CS193" i="6" s="1"/>
  <c r="CR194" i="6" l="1"/>
  <c r="CS194" i="6" s="1"/>
  <c r="CT193" i="6"/>
  <c r="CU193" i="6" s="1"/>
  <c r="CT194" i="6" l="1"/>
  <c r="CU194" i="6" s="1"/>
  <c r="CR195" i="6"/>
  <c r="CS195" i="6" s="1"/>
  <c r="CR196" i="6" l="1"/>
  <c r="CS196" i="6" s="1"/>
  <c r="CT195" i="6"/>
  <c r="CU195" i="6" s="1"/>
  <c r="CT196" i="6" l="1"/>
  <c r="CU196" i="6" s="1"/>
  <c r="CR197" i="6"/>
  <c r="CS197" i="6" s="1"/>
  <c r="CR198" i="6" l="1"/>
  <c r="CS198" i="6" s="1"/>
  <c r="CT197" i="6"/>
  <c r="CU197" i="6" s="1"/>
  <c r="CT198" i="6" l="1"/>
  <c r="CU198" i="6" s="1"/>
  <c r="CR199" i="6"/>
  <c r="CS199" i="6" s="1"/>
  <c r="CT199" i="6" l="1"/>
  <c r="CU199" i="6" s="1"/>
  <c r="CR200" i="6"/>
  <c r="CS200" i="6" s="1"/>
  <c r="CR201" i="6" l="1"/>
  <c r="CS201" i="6" s="1"/>
  <c r="CT200" i="6"/>
  <c r="CU200" i="6" s="1"/>
  <c r="CT201" i="6" l="1"/>
  <c r="CU201" i="6" s="1"/>
  <c r="CR202" i="6"/>
  <c r="CS202" i="6" s="1"/>
  <c r="CT202" i="6" l="1"/>
  <c r="CU202" i="6" s="1"/>
  <c r="CR203" i="6"/>
  <c r="CS203" i="6" s="1"/>
  <c r="CT203" i="6" l="1"/>
  <c r="CU203" i="6" s="1"/>
  <c r="CR204" i="6"/>
  <c r="CS204" i="6" s="1"/>
  <c r="CR205" i="6" l="1"/>
  <c r="CS205" i="6" s="1"/>
  <c r="CT204" i="6"/>
  <c r="CU204" i="6" s="1"/>
  <c r="CR206" i="6" l="1"/>
  <c r="CS206" i="6" s="1"/>
  <c r="CT205" i="6"/>
  <c r="CU205" i="6" s="1"/>
  <c r="CR207" i="6" l="1"/>
  <c r="CS207" i="6" s="1"/>
  <c r="CT206" i="6"/>
  <c r="CU206" i="6" s="1"/>
  <c r="CT207" i="6" l="1"/>
  <c r="CU207" i="6" s="1"/>
  <c r="CR208" i="6"/>
  <c r="CS208" i="6" s="1"/>
  <c r="CR209" i="6" l="1"/>
  <c r="CS209" i="6" s="1"/>
  <c r="CT208" i="6"/>
  <c r="CU208" i="6" s="1"/>
  <c r="CT209" i="6" l="1"/>
  <c r="CU209" i="6" s="1"/>
  <c r="CR210" i="6"/>
  <c r="CS210" i="6" s="1"/>
  <c r="CR211" i="6" l="1"/>
  <c r="CS211" i="6" s="1"/>
  <c r="CT210" i="6"/>
  <c r="CU210" i="6" s="1"/>
  <c r="CR212" i="6" l="1"/>
  <c r="CS212" i="6" s="1"/>
  <c r="CT211" i="6"/>
  <c r="CU211" i="6" s="1"/>
  <c r="CR213" i="6" l="1"/>
  <c r="CS213" i="6" s="1"/>
  <c r="CT212" i="6"/>
  <c r="CU212" i="6" s="1"/>
  <c r="CR214" i="6" l="1"/>
  <c r="CS214" i="6" s="1"/>
  <c r="CT213" i="6"/>
  <c r="CU213" i="6" s="1"/>
  <c r="CT214" i="6" l="1"/>
  <c r="CU214" i="6" s="1"/>
  <c r="CR215" i="6"/>
  <c r="CS215" i="6" s="1"/>
  <c r="CR216" i="6" l="1"/>
  <c r="CS216" i="6" s="1"/>
  <c r="CT215" i="6"/>
  <c r="CU215" i="6" s="1"/>
  <c r="CR217" i="6" l="1"/>
  <c r="CS217" i="6" s="1"/>
  <c r="CT216" i="6"/>
  <c r="CU216" i="6" s="1"/>
  <c r="CT217" i="6" l="1"/>
  <c r="CU217" i="6" s="1"/>
  <c r="CR218" i="6"/>
  <c r="CS218" i="6" s="1"/>
  <c r="CT218" i="6" l="1"/>
  <c r="CU218" i="6" s="1"/>
  <c r="CR219" i="6"/>
  <c r="CS219" i="6" s="1"/>
  <c r="CR220" i="6" l="1"/>
  <c r="CS220" i="6" s="1"/>
  <c r="CT219" i="6"/>
  <c r="CU219" i="6" s="1"/>
  <c r="CR221" i="6" l="1"/>
  <c r="CS221" i="6" s="1"/>
  <c r="CT220" i="6"/>
  <c r="CU220" i="6" s="1"/>
  <c r="CT221" i="6" l="1"/>
  <c r="CU221" i="6" s="1"/>
  <c r="CR222" i="6"/>
  <c r="CS222" i="6" s="1"/>
  <c r="CR223" i="6" l="1"/>
  <c r="CS223" i="6" s="1"/>
  <c r="CT222" i="6"/>
  <c r="CU222" i="6" s="1"/>
  <c r="CR224" i="6" l="1"/>
  <c r="CS224" i="6" s="1"/>
  <c r="CT223" i="6"/>
  <c r="CU223" i="6" s="1"/>
  <c r="CR225" i="6" l="1"/>
  <c r="CS225" i="6" s="1"/>
  <c r="CT224" i="6"/>
  <c r="CU224" i="6" s="1"/>
  <c r="CT225" i="6" l="1"/>
  <c r="CU225" i="6" s="1"/>
  <c r="CR226" i="6"/>
  <c r="CS226" i="6" s="1"/>
  <c r="CR227" i="6" l="1"/>
  <c r="CS227" i="6" s="1"/>
  <c r="CT226" i="6"/>
  <c r="CU226" i="6" s="1"/>
  <c r="CT227" i="6" l="1"/>
  <c r="CU227" i="6" s="1"/>
  <c r="CR228" i="6"/>
  <c r="CS228" i="6" s="1"/>
  <c r="CR229" i="6" l="1"/>
  <c r="CS229" i="6" s="1"/>
  <c r="CT228" i="6"/>
  <c r="CU228" i="6" s="1"/>
  <c r="CR230" i="6" l="1"/>
  <c r="CS230" i="6" s="1"/>
  <c r="CT229" i="6"/>
  <c r="CU229" i="6" s="1"/>
  <c r="CT230" i="6" l="1"/>
  <c r="CU230" i="6" s="1"/>
  <c r="CR231" i="6"/>
  <c r="CS231" i="6" s="1"/>
  <c r="CR232" i="6" l="1"/>
  <c r="CS232" i="6" s="1"/>
  <c r="CT231" i="6"/>
  <c r="CU231" i="6" s="1"/>
  <c r="CR233" i="6" l="1"/>
  <c r="CS233" i="6" s="1"/>
  <c r="CT232" i="6"/>
  <c r="CU232" i="6" s="1"/>
  <c r="CR234" i="6" l="1"/>
  <c r="CS234" i="6" s="1"/>
  <c r="CT233" i="6"/>
  <c r="CU233" i="6" s="1"/>
  <c r="CR235" i="6" l="1"/>
  <c r="CS235" i="6" s="1"/>
  <c r="CT234" i="6"/>
  <c r="CU234" i="6" s="1"/>
  <c r="CR236" i="6" l="1"/>
  <c r="CS236" i="6" s="1"/>
  <c r="CT235" i="6"/>
  <c r="CU235" i="6" s="1"/>
  <c r="CT236" i="6" l="1"/>
  <c r="CU236" i="6" s="1"/>
  <c r="CR237" i="6"/>
  <c r="CS237" i="6" s="1"/>
  <c r="CR238" i="6" l="1"/>
  <c r="CS238" i="6" s="1"/>
  <c r="CT237" i="6"/>
  <c r="CU237" i="6" s="1"/>
  <c r="CR239" i="6" l="1"/>
  <c r="CS239" i="6" s="1"/>
  <c r="CT238" i="6"/>
  <c r="CU238" i="6" s="1"/>
  <c r="CT239" i="6" l="1"/>
  <c r="CU239" i="6" s="1"/>
  <c r="CR240" i="6"/>
  <c r="CS240" i="6" s="1"/>
  <c r="CR241" i="6" l="1"/>
  <c r="CS241" i="6" s="1"/>
  <c r="CT240" i="6"/>
  <c r="CU240" i="6" s="1"/>
  <c r="CR242" i="6" l="1"/>
  <c r="CS242" i="6" s="1"/>
  <c r="CT241" i="6"/>
  <c r="CU241" i="6" s="1"/>
  <c r="CR243" i="6" l="1"/>
  <c r="CS243" i="6" s="1"/>
  <c r="CT242" i="6"/>
  <c r="CU242" i="6" s="1"/>
  <c r="CT243" i="6" l="1"/>
  <c r="CU243" i="6" s="1"/>
  <c r="CR244" i="6"/>
  <c r="CS244" i="6" s="1"/>
  <c r="CR245" i="6" l="1"/>
  <c r="CS245" i="6" s="1"/>
  <c r="CT244" i="6"/>
  <c r="CU244" i="6" s="1"/>
  <c r="CR246" i="6" l="1"/>
  <c r="CS246" i="6" s="1"/>
  <c r="CT245" i="6"/>
  <c r="CU245" i="6" s="1"/>
  <c r="CR247" i="6" l="1"/>
  <c r="CS247" i="6" s="1"/>
  <c r="CT246" i="6"/>
  <c r="CU246" i="6" s="1"/>
  <c r="CR248" i="6" l="1"/>
  <c r="CS248" i="6" s="1"/>
  <c r="CT247" i="6"/>
  <c r="CU247" i="6" s="1"/>
  <c r="CR249" i="6" l="1"/>
  <c r="CS249" i="6" s="1"/>
  <c r="CT248" i="6"/>
  <c r="CU248" i="6" s="1"/>
  <c r="CT249" i="6" l="1"/>
  <c r="CU249" i="6" s="1"/>
  <c r="CR250" i="6"/>
  <c r="CS250" i="6" s="1"/>
  <c r="CT250" i="6" l="1"/>
  <c r="CU250" i="6" s="1"/>
  <c r="CR251" i="6"/>
  <c r="CS251" i="6" s="1"/>
  <c r="CR252" i="6" l="1"/>
  <c r="CS252" i="6" s="1"/>
  <c r="CT251" i="6"/>
  <c r="CU251" i="6" s="1"/>
  <c r="CT252" i="6" l="1"/>
  <c r="CU252" i="6" s="1"/>
  <c r="CR253" i="6"/>
  <c r="CS253" i="6" s="1"/>
  <c r="CT253" i="6" l="1"/>
  <c r="CU253" i="6" s="1"/>
  <c r="CR254" i="6"/>
  <c r="CS254" i="6" s="1"/>
  <c r="CT254" i="6" l="1"/>
  <c r="CU254" i="6" s="1"/>
  <c r="CR255" i="6"/>
  <c r="CS255" i="6" s="1"/>
  <c r="CR256" i="6" l="1"/>
  <c r="CS256" i="6" s="1"/>
  <c r="CT255" i="6"/>
  <c r="CU255" i="6" s="1"/>
  <c r="CR257" i="6" l="1"/>
  <c r="CS257" i="6" s="1"/>
  <c r="CT256" i="6"/>
  <c r="CU256" i="6" s="1"/>
  <c r="CT257" i="6" l="1"/>
  <c r="CU257" i="6" s="1"/>
  <c r="CR258" i="6"/>
  <c r="CS258" i="6" s="1"/>
  <c r="CR259" i="6" l="1"/>
  <c r="CS259" i="6" s="1"/>
  <c r="CT258" i="6"/>
  <c r="CU258" i="6" s="1"/>
  <c r="CR260" i="6" l="1"/>
  <c r="CS260" i="6" s="1"/>
  <c r="CT259" i="6"/>
  <c r="CU259" i="6" s="1"/>
  <c r="CT260" i="6" l="1"/>
  <c r="CU260" i="6" s="1"/>
  <c r="CR261" i="6"/>
  <c r="CS261" i="6" s="1"/>
  <c r="CR262" i="6" l="1"/>
  <c r="CS262" i="6" s="1"/>
  <c r="CT261" i="6"/>
  <c r="CU261" i="6" s="1"/>
  <c r="CR263" i="6" l="1"/>
  <c r="CS263" i="6" s="1"/>
  <c r="CT262" i="6"/>
  <c r="CU262" i="6" s="1"/>
  <c r="CT263" i="6" l="1"/>
  <c r="CU263" i="6" s="1"/>
  <c r="CR264" i="6"/>
  <c r="CS264" i="6" s="1"/>
  <c r="CR265" i="6" l="1"/>
  <c r="CS265" i="6" s="1"/>
  <c r="CT264" i="6"/>
  <c r="CU264" i="6" s="1"/>
  <c r="CR266" i="6" l="1"/>
  <c r="CS266" i="6" s="1"/>
  <c r="CT265" i="6"/>
  <c r="CU265" i="6" s="1"/>
  <c r="CT266" i="6" l="1"/>
  <c r="CU266" i="6" s="1"/>
  <c r="CR267" i="6"/>
  <c r="CS267" i="6" s="1"/>
  <c r="CT267" i="6" l="1"/>
  <c r="CU267" i="6" s="1"/>
  <c r="CR268" i="6"/>
  <c r="CS268" i="6" s="1"/>
  <c r="CR269" i="6" l="1"/>
  <c r="CS269" i="6" s="1"/>
  <c r="CT268" i="6"/>
  <c r="CU268" i="6" s="1"/>
  <c r="CT269" i="6" l="1"/>
  <c r="CU269" i="6" s="1"/>
  <c r="CR270" i="6"/>
  <c r="CS270" i="6" s="1"/>
  <c r="CR271" i="6" l="1"/>
  <c r="CS271" i="6" s="1"/>
  <c r="CT270" i="6"/>
  <c r="CU270" i="6" s="1"/>
  <c r="CT271" i="6" l="1"/>
  <c r="CU271" i="6" s="1"/>
  <c r="CR272" i="6"/>
  <c r="CS272" i="6" s="1"/>
  <c r="CR273" i="6" l="1"/>
  <c r="CS273" i="6" s="1"/>
  <c r="CT272" i="6"/>
  <c r="CU272" i="6" s="1"/>
  <c r="CR274" i="6" l="1"/>
  <c r="CS274" i="6" s="1"/>
  <c r="CT273" i="6"/>
  <c r="CU273" i="6" s="1"/>
  <c r="CT274" i="6" l="1"/>
  <c r="CU274" i="6" s="1"/>
  <c r="CR275" i="6"/>
  <c r="CS275" i="6" s="1"/>
  <c r="CR276" i="6" l="1"/>
  <c r="CS276" i="6" s="1"/>
  <c r="CT275" i="6"/>
  <c r="CU275" i="6" s="1"/>
  <c r="CT276" i="6" l="1"/>
  <c r="CU276" i="6" s="1"/>
  <c r="CR277" i="6"/>
  <c r="CS277" i="6" s="1"/>
  <c r="CT277" i="6" l="1"/>
  <c r="CU277" i="6" s="1"/>
  <c r="CR278" i="6"/>
  <c r="CS278" i="6" s="1"/>
  <c r="CR279" i="6" l="1"/>
  <c r="CS279" i="6" s="1"/>
  <c r="CT278" i="6"/>
  <c r="CU278" i="6" s="1"/>
  <c r="CR280" i="6" l="1"/>
  <c r="CS280" i="6" s="1"/>
  <c r="CT279" i="6"/>
  <c r="CU279" i="6" s="1"/>
  <c r="CT280" i="6" l="1"/>
  <c r="CU280" i="6" s="1"/>
  <c r="CR281" i="6"/>
  <c r="CS281" i="6" s="1"/>
  <c r="CR282" i="6" l="1"/>
  <c r="CS282" i="6" s="1"/>
  <c r="CT281" i="6"/>
  <c r="CU281" i="6" s="1"/>
  <c r="CT282" i="6" l="1"/>
  <c r="CU282" i="6" s="1"/>
  <c r="CR283" i="6"/>
  <c r="CS283" i="6" s="1"/>
  <c r="CR284" i="6" l="1"/>
  <c r="CS284" i="6" s="1"/>
  <c r="CT283" i="6"/>
  <c r="CU283" i="6" s="1"/>
  <c r="CR285" i="6" l="1"/>
  <c r="CS285" i="6" s="1"/>
  <c r="CT284" i="6"/>
  <c r="CU284" i="6" s="1"/>
  <c r="CT285" i="6" l="1"/>
  <c r="CU285" i="6" s="1"/>
  <c r="CR286" i="6"/>
  <c r="CS286" i="6" s="1"/>
  <c r="CR287" i="6" l="1"/>
  <c r="CS287" i="6" s="1"/>
  <c r="CT286" i="6"/>
  <c r="CU286" i="6" s="1"/>
  <c r="CT287" i="6" l="1"/>
  <c r="CU287" i="6" s="1"/>
  <c r="CR288" i="6"/>
  <c r="CS288" i="6" s="1"/>
  <c r="CR289" i="6" l="1"/>
  <c r="CS289" i="6" s="1"/>
  <c r="CT288" i="6"/>
  <c r="CU288" i="6" s="1"/>
  <c r="CT289" i="6" l="1"/>
  <c r="CU289" i="6" s="1"/>
  <c r="CR290" i="6"/>
  <c r="CS290" i="6" s="1"/>
  <c r="CT290" i="6" l="1"/>
  <c r="CU290" i="6" s="1"/>
  <c r="CR291" i="6"/>
  <c r="CS291" i="6" s="1"/>
  <c r="CT291" i="6" l="1"/>
  <c r="CU291" i="6" s="1"/>
  <c r="CR292" i="6"/>
  <c r="CS292" i="6" s="1"/>
  <c r="CR293" i="6" l="1"/>
  <c r="CS293" i="6" s="1"/>
  <c r="CT292" i="6"/>
  <c r="CU292" i="6" s="1"/>
  <c r="CR294" i="6" l="1"/>
  <c r="CS294" i="6" s="1"/>
  <c r="CT293" i="6"/>
  <c r="CU293" i="6" s="1"/>
  <c r="CR295" i="6" l="1"/>
  <c r="CS295" i="6" s="1"/>
  <c r="CT294" i="6"/>
  <c r="CU294" i="6" s="1"/>
  <c r="CR296" i="6" l="1"/>
  <c r="CS296" i="6" s="1"/>
  <c r="CT295" i="6"/>
  <c r="CU295" i="6" s="1"/>
  <c r="CR297" i="6" l="1"/>
  <c r="CS297" i="6" s="1"/>
  <c r="CT296" i="6"/>
  <c r="CU296" i="6" s="1"/>
  <c r="CR298" i="6" l="1"/>
  <c r="CS298" i="6" s="1"/>
  <c r="CT297" i="6"/>
  <c r="CU297" i="6" s="1"/>
  <c r="CT298" i="6" l="1"/>
  <c r="CU298" i="6" s="1"/>
  <c r="CR299" i="6"/>
  <c r="CS299" i="6" s="1"/>
  <c r="CR300" i="6" l="1"/>
  <c r="CS300" i="6" s="1"/>
  <c r="CT299" i="6"/>
  <c r="CU299" i="6" s="1"/>
  <c r="CR301" i="6" l="1"/>
  <c r="CS301" i="6" s="1"/>
  <c r="CT300" i="6"/>
  <c r="CU300" i="6" s="1"/>
  <c r="CR302" i="6" l="1"/>
  <c r="CS302" i="6" s="1"/>
  <c r="CT301" i="6"/>
  <c r="CU301" i="6" s="1"/>
  <c r="CR303" i="6" l="1"/>
  <c r="CS303" i="6" s="1"/>
  <c r="CT302" i="6"/>
  <c r="CU302" i="6" s="1"/>
  <c r="CR304" i="6" l="1"/>
  <c r="CS304" i="6" s="1"/>
  <c r="CT303" i="6"/>
  <c r="CU303" i="6" s="1"/>
  <c r="CT304" i="6" l="1"/>
  <c r="CU304" i="6" s="1"/>
  <c r="CR305" i="6"/>
  <c r="CS305" i="6" s="1"/>
  <c r="CR306" i="6" l="1"/>
  <c r="CS306" i="6" s="1"/>
  <c r="CT305" i="6"/>
  <c r="CU305" i="6" s="1"/>
  <c r="CR307" i="6" l="1"/>
  <c r="CS307" i="6" s="1"/>
  <c r="CT306" i="6"/>
  <c r="CU306" i="6" s="1"/>
  <c r="CR308" i="6" l="1"/>
  <c r="CS308" i="6" s="1"/>
  <c r="CT307" i="6"/>
  <c r="CU307" i="6" s="1"/>
  <c r="CT308" i="6" l="1"/>
  <c r="CU308" i="6" s="1"/>
  <c r="CR309" i="6"/>
  <c r="CS309" i="6" s="1"/>
  <c r="CT309" i="6" l="1"/>
  <c r="CU309" i="6" s="1"/>
  <c r="CR310" i="6"/>
  <c r="CS310" i="6" s="1"/>
  <c r="CR311" i="6" l="1"/>
  <c r="CS311" i="6" s="1"/>
  <c r="CT310" i="6"/>
  <c r="CU310" i="6" s="1"/>
  <c r="CR312" i="6" l="1"/>
  <c r="CS312" i="6" s="1"/>
  <c r="CT311" i="6"/>
  <c r="CU311" i="6" s="1"/>
  <c r="CT312" i="6" l="1"/>
  <c r="CU312" i="6" s="1"/>
  <c r="CR313" i="6"/>
  <c r="CS313" i="6" s="1"/>
  <c r="CR314" i="6" l="1"/>
  <c r="CS314" i="6" s="1"/>
  <c r="CT313" i="6"/>
  <c r="CU313" i="6" s="1"/>
  <c r="CR315" i="6" l="1"/>
  <c r="CS315" i="6" s="1"/>
  <c r="CT314" i="6"/>
  <c r="CU314" i="6" s="1"/>
  <c r="CR316" i="6" l="1"/>
  <c r="CS316" i="6" s="1"/>
  <c r="CT315" i="6"/>
  <c r="CU315" i="6" s="1"/>
  <c r="CT316" i="6" l="1"/>
  <c r="CU316" i="6" s="1"/>
  <c r="CR317" i="6"/>
  <c r="CS317" i="6" s="1"/>
  <c r="CT317" i="6" l="1"/>
  <c r="CU317" i="6" s="1"/>
  <c r="CR318" i="6"/>
  <c r="CS318" i="6" s="1"/>
  <c r="CR319" i="6" l="1"/>
  <c r="CS319" i="6" s="1"/>
  <c r="CT318" i="6"/>
  <c r="CU318" i="6" s="1"/>
  <c r="CR320" i="6" l="1"/>
  <c r="CS320" i="6" s="1"/>
  <c r="CT319" i="6"/>
  <c r="CU319" i="6" s="1"/>
  <c r="CT320" i="6" l="1"/>
  <c r="CU320" i="6" s="1"/>
  <c r="CR321" i="6"/>
  <c r="CS321" i="6" s="1"/>
  <c r="CT321" i="6" l="1"/>
  <c r="CU321" i="6" s="1"/>
  <c r="CR322" i="6"/>
  <c r="CS322" i="6" s="1"/>
  <c r="CR323" i="6" l="1"/>
  <c r="CS323" i="6" s="1"/>
  <c r="CT322" i="6"/>
  <c r="CU322" i="6" s="1"/>
  <c r="CT323" i="6" l="1"/>
  <c r="CU323" i="6" s="1"/>
  <c r="CR324" i="6"/>
  <c r="CS324" i="6" s="1"/>
  <c r="CR325" i="6" l="1"/>
  <c r="CS325" i="6" s="1"/>
  <c r="CT324" i="6"/>
  <c r="CU324" i="6" s="1"/>
  <c r="CR326" i="6" l="1"/>
  <c r="CS326" i="6" s="1"/>
  <c r="CT325" i="6"/>
  <c r="CU325" i="6" s="1"/>
  <c r="CR327" i="6" l="1"/>
  <c r="CS327" i="6" s="1"/>
  <c r="CT326" i="6"/>
  <c r="CU326" i="6" s="1"/>
  <c r="CT327" i="6" l="1"/>
  <c r="CU327" i="6" s="1"/>
  <c r="CR328" i="6"/>
  <c r="CS328" i="6" s="1"/>
  <c r="CT328" i="6" l="1"/>
  <c r="CU328" i="6" s="1"/>
  <c r="CR329" i="6"/>
  <c r="CS329" i="6" s="1"/>
  <c r="CT329" i="6" l="1"/>
  <c r="CU329" i="6" s="1"/>
  <c r="CR330" i="6"/>
  <c r="CS330" i="6" s="1"/>
  <c r="CR331" i="6" l="1"/>
  <c r="CS331" i="6" s="1"/>
  <c r="CT330" i="6"/>
  <c r="CU330" i="6" s="1"/>
  <c r="CR332" i="6" l="1"/>
  <c r="CS332" i="6" s="1"/>
  <c r="CT331" i="6"/>
  <c r="CU331" i="6" s="1"/>
  <c r="CT332" i="6" l="1"/>
  <c r="CU332" i="6" s="1"/>
  <c r="CR333" i="6"/>
  <c r="CS333" i="6" s="1"/>
  <c r="CR334" i="6" l="1"/>
  <c r="CS334" i="6" s="1"/>
  <c r="CT333" i="6"/>
  <c r="CU333" i="6" s="1"/>
  <c r="CR335" i="6" l="1"/>
  <c r="CS335" i="6" s="1"/>
  <c r="CT334" i="6"/>
  <c r="CU334" i="6" s="1"/>
  <c r="CR336" i="6" l="1"/>
  <c r="CS336" i="6" s="1"/>
  <c r="CT335" i="6"/>
  <c r="CU335" i="6" s="1"/>
  <c r="CR337" i="6" l="1"/>
  <c r="CS337" i="6" s="1"/>
  <c r="CT336" i="6"/>
  <c r="CU336" i="6" s="1"/>
  <c r="CR338" i="6" l="1"/>
  <c r="CS338" i="6" s="1"/>
  <c r="CT337" i="6"/>
  <c r="CU337" i="6" s="1"/>
  <c r="CT338" i="6" l="1"/>
  <c r="CU338" i="6" s="1"/>
  <c r="CR339" i="6"/>
  <c r="CS339" i="6" s="1"/>
  <c r="CR340" i="6" l="1"/>
  <c r="CS340" i="6" s="1"/>
  <c r="CT339" i="6"/>
  <c r="CU339" i="6" s="1"/>
  <c r="CR341" i="6" l="1"/>
  <c r="CS341" i="6" s="1"/>
  <c r="CT340" i="6"/>
  <c r="CU340" i="6" s="1"/>
  <c r="CR342" i="6" l="1"/>
  <c r="CS342" i="6" s="1"/>
  <c r="CT341" i="6"/>
  <c r="CU341" i="6" s="1"/>
  <c r="CR343" i="6" l="1"/>
  <c r="CS343" i="6" s="1"/>
  <c r="CT342" i="6"/>
  <c r="CU342" i="6" s="1"/>
  <c r="CT343" i="6" l="1"/>
  <c r="CU343" i="6" s="1"/>
  <c r="CR344" i="6"/>
  <c r="CS344" i="6" s="1"/>
  <c r="CT344" i="6" l="1"/>
  <c r="CU344" i="6" s="1"/>
  <c r="CR345" i="6"/>
  <c r="CS345" i="6" s="1"/>
  <c r="CR346" i="6" l="1"/>
  <c r="CS346" i="6" s="1"/>
  <c r="CT345" i="6"/>
  <c r="CU345" i="6" s="1"/>
  <c r="CT346" i="6" l="1"/>
  <c r="CU346" i="6" s="1"/>
  <c r="CR347" i="6"/>
  <c r="CS347" i="6" s="1"/>
  <c r="CR348" i="6" l="1"/>
  <c r="CS348" i="6" s="1"/>
  <c r="CT347" i="6"/>
  <c r="CU347" i="6" s="1"/>
  <c r="CR349" i="6" l="1"/>
  <c r="CS349" i="6" s="1"/>
  <c r="CT348" i="6"/>
  <c r="CU348" i="6" s="1"/>
  <c r="CR350" i="6" l="1"/>
  <c r="CS350" i="6" s="1"/>
  <c r="CT349" i="6"/>
  <c r="CU349" i="6" s="1"/>
  <c r="CR351" i="6" l="1"/>
  <c r="CS351" i="6" s="1"/>
  <c r="CT350" i="6"/>
  <c r="CU350" i="6" s="1"/>
  <c r="CT351" i="6" l="1"/>
  <c r="CU351" i="6" s="1"/>
  <c r="CR352" i="6"/>
  <c r="CS352" i="6" s="1"/>
  <c r="CT352" i="6" l="1"/>
  <c r="CU352" i="6" s="1"/>
  <c r="CR353" i="6"/>
  <c r="CS353" i="6" s="1"/>
  <c r="CT353" i="6" l="1"/>
  <c r="CU353" i="6" s="1"/>
  <c r="CR354" i="6"/>
  <c r="CS354" i="6" s="1"/>
  <c r="CT354" i="6" l="1"/>
  <c r="CU354" i="6" s="1"/>
  <c r="CR355" i="6"/>
  <c r="CS355" i="6" s="1"/>
  <c r="CR356" i="6" l="1"/>
  <c r="CS356" i="6" s="1"/>
  <c r="CT355" i="6"/>
  <c r="CU355" i="6" s="1"/>
  <c r="CR357" i="6" l="1"/>
  <c r="CS357" i="6" s="1"/>
  <c r="CT356" i="6"/>
  <c r="CU356" i="6" s="1"/>
  <c r="CT357" i="6" l="1"/>
  <c r="CU357" i="6" s="1"/>
  <c r="CR358" i="6"/>
  <c r="CS358" i="6" s="1"/>
  <c r="CT358" i="6" l="1"/>
  <c r="CU358" i="6" s="1"/>
  <c r="CR359" i="6"/>
  <c r="CS359" i="6" s="1"/>
  <c r="CR360" i="6" l="1"/>
  <c r="CS360" i="6" s="1"/>
  <c r="CT359" i="6"/>
  <c r="CU359" i="6" s="1"/>
  <c r="CT360" i="6" l="1"/>
  <c r="CU360" i="6" s="1"/>
  <c r="CR361" i="6"/>
  <c r="CS361" i="6" s="1"/>
  <c r="CT361" i="6" l="1"/>
  <c r="CU361" i="6" s="1"/>
  <c r="CR362" i="6"/>
  <c r="CS362" i="6" s="1"/>
  <c r="CT362" i="6" l="1"/>
  <c r="CU362" i="6" s="1"/>
  <c r="CR363" i="6"/>
  <c r="CS363" i="6" s="1"/>
  <c r="CT363" i="6" l="1"/>
  <c r="CU363" i="6" s="1"/>
  <c r="CR364" i="6"/>
  <c r="CS364" i="6" s="1"/>
  <c r="CR365" i="6" l="1"/>
  <c r="CS365" i="6" s="1"/>
  <c r="CT364" i="6"/>
  <c r="CU364" i="6" s="1"/>
  <c r="CR366" i="6" l="1"/>
  <c r="CS366" i="6" s="1"/>
  <c r="CT365" i="6"/>
  <c r="CU365" i="6" s="1"/>
  <c r="CR367" i="6" l="1"/>
  <c r="CS367" i="6" s="1"/>
  <c r="CT366" i="6"/>
  <c r="CU366" i="6" s="1"/>
  <c r="CT367" i="6" l="1"/>
  <c r="CU367" i="6" s="1"/>
  <c r="CR368" i="6"/>
  <c r="CS368" i="6" s="1"/>
  <c r="CT368" i="6" l="1"/>
  <c r="CU368" i="6" s="1"/>
  <c r="CR369" i="6"/>
  <c r="CS369" i="6" s="1"/>
  <c r="CR370" i="6" l="1"/>
  <c r="CS370" i="6" s="1"/>
  <c r="CT369" i="6"/>
  <c r="CU369" i="6" s="1"/>
  <c r="CR371" i="6" l="1"/>
  <c r="CS371" i="6" s="1"/>
  <c r="CT370" i="6"/>
  <c r="CU370" i="6" s="1"/>
  <c r="CT371" i="6" l="1"/>
  <c r="CU371" i="6" s="1"/>
  <c r="CR372" i="6"/>
  <c r="CS372" i="6" s="1"/>
  <c r="CR373" i="6" l="1"/>
  <c r="CS373" i="6" s="1"/>
  <c r="CT372" i="6"/>
  <c r="CU372" i="6" s="1"/>
  <c r="CR374" i="6" l="1"/>
  <c r="CS374" i="6" s="1"/>
  <c r="CT373" i="6"/>
  <c r="CU373" i="6" s="1"/>
  <c r="CR375" i="6" l="1"/>
  <c r="CS375" i="6" s="1"/>
  <c r="CT374" i="6"/>
  <c r="CU374" i="6" s="1"/>
  <c r="CT375" i="6" l="1"/>
  <c r="CU375" i="6" s="1"/>
  <c r="CR376" i="6"/>
  <c r="CS376" i="6" s="1"/>
  <c r="CR377" i="6" l="1"/>
  <c r="CS377" i="6" s="1"/>
  <c r="CT376" i="6"/>
  <c r="CU376" i="6" s="1"/>
  <c r="CR378" i="6" l="1"/>
  <c r="CS378" i="6" s="1"/>
  <c r="CT377" i="6"/>
  <c r="CU377" i="6" s="1"/>
  <c r="CT378" i="6" l="1"/>
  <c r="CU378" i="6" s="1"/>
  <c r="CR379" i="6"/>
  <c r="CS379" i="6" s="1"/>
  <c r="CT379" i="6" l="1"/>
  <c r="CU379" i="6" s="1"/>
  <c r="CR380" i="6"/>
  <c r="CS380" i="6" s="1"/>
  <c r="CR381" i="6" l="1"/>
  <c r="CS381" i="6" s="1"/>
  <c r="CT380" i="6"/>
  <c r="CU380" i="6" s="1"/>
  <c r="CR382" i="6" l="1"/>
  <c r="CS382" i="6" s="1"/>
  <c r="CT381" i="6"/>
  <c r="CU381" i="6" s="1"/>
  <c r="CR383" i="6" l="1"/>
  <c r="CS383" i="6" s="1"/>
  <c r="CT382" i="6"/>
  <c r="CU382" i="6" s="1"/>
  <c r="CT383" i="6" l="1"/>
  <c r="CU383" i="6" s="1"/>
  <c r="CR384" i="6"/>
  <c r="CS384" i="6" s="1"/>
  <c r="CR385" i="6" l="1"/>
  <c r="CS385" i="6" s="1"/>
  <c r="CT384" i="6"/>
  <c r="CU384" i="6" s="1"/>
  <c r="CT385" i="6" l="1"/>
  <c r="CU385" i="6" s="1"/>
  <c r="CR386" i="6"/>
  <c r="CS386" i="6" s="1"/>
  <c r="CR387" i="6" l="1"/>
  <c r="CS387" i="6" s="1"/>
  <c r="CT386" i="6"/>
  <c r="CU386" i="6" s="1"/>
  <c r="CR388" i="6" l="1"/>
  <c r="CS388" i="6" s="1"/>
  <c r="CT387" i="6"/>
  <c r="CU387" i="6" s="1"/>
  <c r="CR389" i="6" l="1"/>
  <c r="CS389" i="6" s="1"/>
  <c r="CT388" i="6"/>
  <c r="CU388" i="6" s="1"/>
  <c r="CR390" i="6" l="1"/>
  <c r="CS390" i="6" s="1"/>
  <c r="CT389" i="6"/>
  <c r="CU389" i="6" s="1"/>
  <c r="CT390" i="6" l="1"/>
  <c r="CU390" i="6" s="1"/>
  <c r="CR391" i="6"/>
  <c r="CS391" i="6" s="1"/>
  <c r="CR392" i="6" l="1"/>
  <c r="CS392" i="6" s="1"/>
  <c r="CT391" i="6"/>
  <c r="CU391" i="6" s="1"/>
  <c r="CT392" i="6" l="1"/>
  <c r="CU392" i="6" s="1"/>
  <c r="CR393" i="6"/>
  <c r="CS393" i="6" s="1"/>
  <c r="CT393" i="6" l="1"/>
  <c r="CU393" i="6" s="1"/>
  <c r="CR394" i="6"/>
  <c r="CS394" i="6" s="1"/>
  <c r="CR395" i="6" l="1"/>
  <c r="CS395" i="6" s="1"/>
  <c r="CT394" i="6"/>
  <c r="CU394" i="6" s="1"/>
  <c r="CR396" i="6" l="1"/>
  <c r="CS396" i="6" s="1"/>
  <c r="CT395" i="6"/>
  <c r="CU395" i="6" s="1"/>
  <c r="CR397" i="6" l="1"/>
  <c r="CS397" i="6" s="1"/>
  <c r="CT396" i="6"/>
  <c r="CU396" i="6" s="1"/>
  <c r="CR398" i="6" l="1"/>
  <c r="CS398" i="6" s="1"/>
  <c r="CT397" i="6"/>
  <c r="CU397" i="6" s="1"/>
  <c r="CR399" i="6" l="1"/>
  <c r="CS399" i="6" s="1"/>
  <c r="CT398" i="6"/>
  <c r="CU398" i="6" s="1"/>
  <c r="CR400" i="6" l="1"/>
  <c r="CS400" i="6" s="1"/>
  <c r="CT399" i="6"/>
  <c r="CU399" i="6" s="1"/>
  <c r="CT400" i="6" l="1"/>
  <c r="CU400" i="6" s="1"/>
  <c r="CR401" i="6"/>
  <c r="CS401" i="6" s="1"/>
  <c r="CT401" i="6" l="1"/>
  <c r="CU401" i="6" s="1"/>
  <c r="CR402" i="6"/>
  <c r="CS402" i="6" s="1"/>
  <c r="CR403" i="6" l="1"/>
  <c r="CS403" i="6" s="1"/>
  <c r="CT402" i="6"/>
  <c r="CU402" i="6" s="1"/>
  <c r="CR404" i="6" l="1"/>
  <c r="CS404" i="6" s="1"/>
  <c r="CT403" i="6"/>
  <c r="CU403" i="6" s="1"/>
  <c r="CT404" i="6" l="1"/>
  <c r="CU404" i="6" s="1"/>
  <c r="CR405" i="6"/>
  <c r="CS405" i="6" s="1"/>
  <c r="CR406" i="6" l="1"/>
  <c r="CS406" i="6" s="1"/>
  <c r="CT405" i="6"/>
  <c r="CU405" i="6" s="1"/>
  <c r="CT406" i="6" l="1"/>
  <c r="CU406" i="6" s="1"/>
  <c r="CR407" i="6"/>
  <c r="CS407" i="6" s="1"/>
  <c r="CR408" i="6" l="1"/>
  <c r="CS408" i="6" s="1"/>
  <c r="CT407" i="6"/>
  <c r="CU407" i="6" s="1"/>
  <c r="CR409" i="6" l="1"/>
  <c r="CS409" i="6" s="1"/>
  <c r="CT408" i="6"/>
  <c r="CU408" i="6" s="1"/>
  <c r="CT409" i="6" l="1"/>
  <c r="CU409" i="6" s="1"/>
  <c r="CR410" i="6"/>
  <c r="CS410" i="6" s="1"/>
  <c r="CT410" i="6" l="1"/>
  <c r="CU410" i="6" s="1"/>
  <c r="CR411" i="6"/>
  <c r="CS411" i="6" s="1"/>
  <c r="CT411" i="6" l="1"/>
  <c r="CU411" i="6" s="1"/>
  <c r="CR412" i="6"/>
  <c r="CS412" i="6" s="1"/>
  <c r="CT412" i="6" l="1"/>
  <c r="CU412" i="6" s="1"/>
  <c r="CR413" i="6"/>
  <c r="CS413" i="6" s="1"/>
  <c r="CR414" i="6" l="1"/>
  <c r="CS414" i="6" s="1"/>
  <c r="CT413" i="6"/>
  <c r="CU413" i="6" s="1"/>
  <c r="CT414" i="6" l="1"/>
  <c r="CU414" i="6" s="1"/>
  <c r="CR415" i="6"/>
  <c r="CS415" i="6" s="1"/>
  <c r="CR416" i="6" l="1"/>
  <c r="CS416" i="6" s="1"/>
  <c r="CT415" i="6"/>
  <c r="CU415" i="6" s="1"/>
  <c r="CR417" i="6" l="1"/>
  <c r="CS417" i="6" s="1"/>
  <c r="CT416" i="6"/>
  <c r="CU416" i="6" s="1"/>
  <c r="CT417" i="6" l="1"/>
  <c r="CU417" i="6" s="1"/>
  <c r="CR418" i="6"/>
  <c r="CS418" i="6" s="1"/>
  <c r="CT418" i="6" l="1"/>
  <c r="CU418" i="6" s="1"/>
  <c r="CR419" i="6"/>
  <c r="CS419" i="6" s="1"/>
  <c r="CT419" i="6" l="1"/>
  <c r="CU419" i="6" s="1"/>
  <c r="CR420" i="6"/>
  <c r="CS420" i="6" s="1"/>
  <c r="CT420" i="6" l="1"/>
  <c r="CU420" i="6" s="1"/>
  <c r="CR421" i="6"/>
  <c r="CS421" i="6" s="1"/>
  <c r="CR422" i="6" l="1"/>
  <c r="CS422" i="6" s="1"/>
  <c r="CT421" i="6"/>
  <c r="CU421" i="6" s="1"/>
  <c r="CR423" i="6" l="1"/>
  <c r="CS423" i="6" s="1"/>
  <c r="CT422" i="6"/>
  <c r="CU422" i="6" s="1"/>
  <c r="CR424" i="6" l="1"/>
  <c r="CS424" i="6" s="1"/>
  <c r="CT423" i="6"/>
  <c r="CU423" i="6" s="1"/>
  <c r="CT424" i="6" l="1"/>
  <c r="CU424" i="6" s="1"/>
  <c r="CR425" i="6"/>
  <c r="CS425" i="6" s="1"/>
  <c r="CT425" i="6" l="1"/>
  <c r="CU425" i="6" s="1"/>
  <c r="CR426" i="6"/>
  <c r="CS426" i="6" s="1"/>
  <c r="CR427" i="6" l="1"/>
  <c r="CS427" i="6" s="1"/>
  <c r="CT426" i="6"/>
  <c r="CU426" i="6" s="1"/>
  <c r="CT427" i="6" l="1"/>
  <c r="CU427" i="6" s="1"/>
  <c r="CR428" i="6"/>
  <c r="CS428" i="6" s="1"/>
  <c r="CT428" i="6" l="1"/>
  <c r="CU428" i="6" s="1"/>
  <c r="CR429" i="6"/>
  <c r="CS429" i="6" s="1"/>
  <c r="CR430" i="6" l="1"/>
  <c r="CS430" i="6" s="1"/>
  <c r="CT429" i="6"/>
  <c r="CU429" i="6" s="1"/>
  <c r="CR431" i="6" l="1"/>
  <c r="CS431" i="6" s="1"/>
  <c r="CT430" i="6"/>
  <c r="CU430" i="6" s="1"/>
  <c r="CR432" i="6" l="1"/>
  <c r="CS432" i="6" s="1"/>
  <c r="CT431" i="6"/>
  <c r="CU431" i="6" s="1"/>
  <c r="CT432" i="6" l="1"/>
  <c r="CU432" i="6" s="1"/>
  <c r="CR433" i="6"/>
  <c r="CS433" i="6" s="1"/>
  <c r="CR434" i="6" l="1"/>
  <c r="CS434" i="6" s="1"/>
  <c r="CT433" i="6"/>
  <c r="CU433" i="6" s="1"/>
  <c r="CT434" i="6" l="1"/>
  <c r="CU434" i="6" s="1"/>
  <c r="CR435" i="6"/>
  <c r="CS435" i="6" s="1"/>
  <c r="CT435" i="6" l="1"/>
  <c r="CU435" i="6" s="1"/>
  <c r="CR436" i="6"/>
  <c r="CS436" i="6" s="1"/>
  <c r="CT436" i="6" l="1"/>
  <c r="CU436" i="6" s="1"/>
  <c r="CR437" i="6"/>
  <c r="CS437" i="6" s="1"/>
  <c r="CT437" i="6" l="1"/>
  <c r="CU437" i="6" s="1"/>
  <c r="CR438" i="6"/>
  <c r="CS438" i="6" s="1"/>
  <c r="CR439" i="6" l="1"/>
  <c r="CS439" i="6" s="1"/>
  <c r="CT438" i="6"/>
  <c r="CU438" i="6" s="1"/>
  <c r="CR440" i="6" l="1"/>
  <c r="CS440" i="6" s="1"/>
  <c r="CT439" i="6"/>
  <c r="CU439" i="6" s="1"/>
  <c r="CR441" i="6" l="1"/>
  <c r="CS441" i="6" s="1"/>
  <c r="CT440" i="6"/>
  <c r="CU440" i="6" s="1"/>
  <c r="CR442" i="6" l="1"/>
  <c r="CS442" i="6" s="1"/>
  <c r="CT441" i="6"/>
  <c r="CU441" i="6" s="1"/>
  <c r="CT442" i="6" l="1"/>
  <c r="CU442" i="6" s="1"/>
  <c r="CR443" i="6"/>
  <c r="CS443" i="6" s="1"/>
  <c r="CR444" i="6" l="1"/>
  <c r="CS444" i="6" s="1"/>
  <c r="CT443" i="6"/>
  <c r="CU443" i="6" s="1"/>
  <c r="CR445" i="6" l="1"/>
  <c r="CS445" i="6" s="1"/>
  <c r="CT444" i="6"/>
  <c r="CU444" i="6" s="1"/>
  <c r="CR446" i="6" l="1"/>
  <c r="CS446" i="6" s="1"/>
  <c r="CT445" i="6"/>
  <c r="CU445" i="6" s="1"/>
  <c r="CR447" i="6" l="1"/>
  <c r="CS447" i="6" s="1"/>
  <c r="CT446" i="6"/>
  <c r="CU446" i="6" s="1"/>
  <c r="CR448" i="6" l="1"/>
  <c r="CS448" i="6" s="1"/>
  <c r="CT447" i="6"/>
  <c r="CU447" i="6" s="1"/>
  <c r="CT448" i="6" l="1"/>
  <c r="CU448" i="6" s="1"/>
  <c r="CR449" i="6"/>
  <c r="CS449" i="6" s="1"/>
  <c r="CR450" i="6" l="1"/>
  <c r="CS450" i="6" s="1"/>
  <c r="CT449" i="6"/>
  <c r="CU449" i="6" s="1"/>
  <c r="CT450" i="6" l="1"/>
  <c r="CU450" i="6" s="1"/>
  <c r="CR451" i="6"/>
  <c r="CS451" i="6" s="1"/>
  <c r="CR452" i="6" l="1"/>
  <c r="CS452" i="6" s="1"/>
  <c r="CT451" i="6"/>
  <c r="CU451" i="6" s="1"/>
  <c r="CT452" i="6" l="1"/>
  <c r="CU452" i="6" s="1"/>
  <c r="CR453" i="6"/>
  <c r="CS453" i="6" s="1"/>
  <c r="CR454" i="6" l="1"/>
  <c r="CS454" i="6" s="1"/>
  <c r="CT453" i="6"/>
  <c r="CU453" i="6" s="1"/>
  <c r="CT454" i="6" l="1"/>
  <c r="CU454" i="6" s="1"/>
  <c r="CR455" i="6"/>
  <c r="CS455" i="6" s="1"/>
  <c r="CR456" i="6" l="1"/>
  <c r="CS456" i="6" s="1"/>
  <c r="CT455" i="6"/>
  <c r="CU455" i="6" s="1"/>
  <c r="CR457" i="6" l="1"/>
  <c r="CS457" i="6" s="1"/>
  <c r="CT456" i="6"/>
  <c r="CU456" i="6" s="1"/>
  <c r="CR458" i="6" l="1"/>
  <c r="CS458" i="6" s="1"/>
  <c r="CT457" i="6"/>
  <c r="CU457" i="6" s="1"/>
  <c r="CR459" i="6" l="1"/>
  <c r="CS459" i="6" s="1"/>
  <c r="CT458" i="6"/>
  <c r="CU458" i="6" s="1"/>
  <c r="CT459" i="6" l="1"/>
  <c r="CU459" i="6" s="1"/>
  <c r="CR460" i="6"/>
  <c r="CS460" i="6" s="1"/>
  <c r="CT460" i="6" l="1"/>
  <c r="CU460" i="6" s="1"/>
  <c r="CR461" i="6"/>
  <c r="CS461" i="6" s="1"/>
  <c r="CR462" i="6" l="1"/>
  <c r="CS462" i="6" s="1"/>
  <c r="CT461" i="6"/>
  <c r="CU461" i="6" s="1"/>
  <c r="CR463" i="6" l="1"/>
  <c r="CS463" i="6" s="1"/>
  <c r="CT462" i="6"/>
  <c r="CU462" i="6" s="1"/>
  <c r="CR464" i="6" l="1"/>
  <c r="CS464" i="6" s="1"/>
  <c r="CT463" i="6"/>
  <c r="CU463" i="6" s="1"/>
  <c r="CR465" i="6" l="1"/>
  <c r="CS465" i="6" s="1"/>
  <c r="CT464" i="6"/>
  <c r="CU464" i="6" s="1"/>
  <c r="CT465" i="6" l="1"/>
  <c r="CU465" i="6" s="1"/>
  <c r="CR466" i="6"/>
  <c r="CS466" i="6" s="1"/>
  <c r="CR467" i="6" l="1"/>
  <c r="CS467" i="6" s="1"/>
  <c r="CT466" i="6"/>
  <c r="CU466" i="6" s="1"/>
  <c r="CR468" i="6" l="1"/>
  <c r="CS468" i="6" s="1"/>
  <c r="CT467" i="6"/>
  <c r="CU467" i="6" s="1"/>
  <c r="CT468" i="6" l="1"/>
  <c r="CU468" i="6" s="1"/>
  <c r="CR469" i="6"/>
  <c r="CS469" i="6" s="1"/>
  <c r="CT469" i="6" l="1"/>
  <c r="CU469" i="6" s="1"/>
  <c r="CR470" i="6"/>
  <c r="CS470" i="6" s="1"/>
  <c r="CR471" i="6" l="1"/>
  <c r="CS471" i="6" s="1"/>
  <c r="CT470" i="6"/>
  <c r="CU470" i="6" s="1"/>
  <c r="CR472" i="6" l="1"/>
  <c r="CS472" i="6" s="1"/>
  <c r="CT471" i="6"/>
  <c r="CU471" i="6" s="1"/>
  <c r="CT472" i="6" l="1"/>
  <c r="CU472" i="6" s="1"/>
  <c r="CR473" i="6"/>
  <c r="CS473" i="6" s="1"/>
  <c r="CT473" i="6" l="1"/>
  <c r="CU473" i="6" s="1"/>
  <c r="CR474" i="6"/>
  <c r="CS474" i="6" s="1"/>
  <c r="CR475" i="6" l="1"/>
  <c r="CS475" i="6" s="1"/>
  <c r="CT474" i="6"/>
  <c r="CU474" i="6" s="1"/>
  <c r="CT475" i="6" l="1"/>
  <c r="CU475" i="6" s="1"/>
  <c r="CR476" i="6"/>
  <c r="CS476" i="6" s="1"/>
  <c r="CR477" i="6" l="1"/>
  <c r="CS477" i="6" s="1"/>
  <c r="CT476" i="6"/>
  <c r="CU476" i="6" s="1"/>
  <c r="CR478" i="6" l="1"/>
  <c r="CS478" i="6" s="1"/>
  <c r="CT477" i="6"/>
  <c r="CU477" i="6" s="1"/>
  <c r="CR479" i="6" l="1"/>
  <c r="CS479" i="6" s="1"/>
  <c r="CT478" i="6"/>
  <c r="CU478" i="6" s="1"/>
  <c r="CR480" i="6" l="1"/>
  <c r="CS480" i="6" s="1"/>
  <c r="CT479" i="6"/>
  <c r="CU479" i="6" s="1"/>
  <c r="CT480" i="6" l="1"/>
  <c r="CU480" i="6" s="1"/>
  <c r="CR481" i="6"/>
  <c r="CS481" i="6" s="1"/>
  <c r="CT481" i="6" l="1"/>
  <c r="CU481" i="6" s="1"/>
  <c r="CR482" i="6"/>
  <c r="CS482" i="6" s="1"/>
  <c r="CT482" i="6" l="1"/>
  <c r="CU482" i="6" s="1"/>
  <c r="CR483" i="6"/>
  <c r="CS483" i="6" s="1"/>
  <c r="CT483" i="6" l="1"/>
  <c r="CU483" i="6" s="1"/>
  <c r="CR484" i="6"/>
  <c r="CS484" i="6" s="1"/>
  <c r="CT484" i="6" l="1"/>
  <c r="CU484" i="6" s="1"/>
  <c r="CR485" i="6"/>
  <c r="CS485" i="6" s="1"/>
  <c r="CR486" i="6" l="1"/>
  <c r="CS486" i="6" s="1"/>
  <c r="CT485" i="6"/>
  <c r="CU485" i="6" s="1"/>
  <c r="CR487" i="6" l="1"/>
  <c r="CS487" i="6" s="1"/>
  <c r="CT486" i="6"/>
  <c r="CU486" i="6" s="1"/>
  <c r="CR488" i="6" l="1"/>
  <c r="CS488" i="6" s="1"/>
  <c r="CT487" i="6"/>
  <c r="CU487" i="6" s="1"/>
  <c r="CT488" i="6" l="1"/>
  <c r="CU488" i="6" s="1"/>
  <c r="CR489" i="6"/>
  <c r="CS489" i="6" s="1"/>
  <c r="CT489" i="6" l="1"/>
  <c r="CU489" i="6" s="1"/>
  <c r="CR490" i="6"/>
  <c r="CS490" i="6" s="1"/>
  <c r="CR491" i="6" l="1"/>
  <c r="CS491" i="6" s="1"/>
  <c r="CT490" i="6"/>
  <c r="CU490" i="6" s="1"/>
  <c r="CT491" i="6" l="1"/>
  <c r="CU491" i="6" s="1"/>
  <c r="CR492" i="6"/>
  <c r="CS492" i="6" s="1"/>
  <c r="CT492" i="6" l="1"/>
  <c r="CU492" i="6" s="1"/>
  <c r="CR493" i="6"/>
  <c r="CS493" i="6" s="1"/>
  <c r="CR494" i="6" l="1"/>
  <c r="CS494" i="6" s="1"/>
  <c r="CT493" i="6"/>
  <c r="CU493" i="6" s="1"/>
  <c r="CR495" i="6" l="1"/>
  <c r="CS495" i="6" s="1"/>
  <c r="CT494" i="6"/>
  <c r="CU494" i="6" s="1"/>
  <c r="CT495" i="6" l="1"/>
  <c r="CU495" i="6" s="1"/>
  <c r="CR496" i="6"/>
  <c r="CS496" i="6" s="1"/>
  <c r="CR497" i="6" l="1"/>
  <c r="CS497" i="6" s="1"/>
  <c r="CT496" i="6"/>
  <c r="CU496" i="6" s="1"/>
  <c r="CT497" i="6" l="1"/>
  <c r="CU497" i="6" s="1"/>
  <c r="CR498" i="6"/>
  <c r="CS498" i="6" s="1"/>
  <c r="CR499" i="6" l="1"/>
  <c r="CS499" i="6" s="1"/>
  <c r="CT498" i="6"/>
  <c r="CU498" i="6" s="1"/>
  <c r="CT499" i="6" l="1"/>
  <c r="CU499" i="6" s="1"/>
  <c r="CR500" i="6"/>
  <c r="CS500" i="6" s="1"/>
  <c r="CR501" i="6" l="1"/>
  <c r="CS501" i="6" s="1"/>
  <c r="CT500" i="6"/>
  <c r="CU500" i="6" s="1"/>
  <c r="CT501" i="6" l="1"/>
  <c r="CU501" i="6" s="1"/>
  <c r="CR502" i="6"/>
  <c r="CS502" i="6" s="1"/>
  <c r="CR503" i="6" l="1"/>
  <c r="CS503" i="6" s="1"/>
  <c r="CT502" i="6"/>
  <c r="CU502" i="6" s="1"/>
  <c r="CT503" i="6" l="1"/>
  <c r="CU503" i="6" s="1"/>
  <c r="CR504" i="6"/>
  <c r="CS504" i="6" s="1"/>
  <c r="CT504" i="6" l="1"/>
  <c r="CU504" i="6" s="1"/>
  <c r="CR505" i="6"/>
  <c r="CS505" i="6" s="1"/>
  <c r="CR506" i="6" l="1"/>
  <c r="CS506" i="6" s="1"/>
  <c r="CT505" i="6"/>
  <c r="CU505" i="6" s="1"/>
  <c r="CT506" i="6" l="1"/>
  <c r="CU506" i="6" s="1"/>
  <c r="CR507" i="6"/>
  <c r="CS507" i="6" s="1"/>
  <c r="CR508" i="6" l="1"/>
  <c r="CS508" i="6" s="1"/>
  <c r="CT507" i="6"/>
  <c r="CU507" i="6" s="1"/>
  <c r="CR509" i="6" l="1"/>
  <c r="CS509" i="6" s="1"/>
  <c r="CT508" i="6"/>
  <c r="CU508" i="6" s="1"/>
  <c r="CR510" i="6" l="1"/>
  <c r="CS510" i="6" s="1"/>
  <c r="CT509" i="6"/>
  <c r="CU509" i="6" s="1"/>
  <c r="CR511" i="6" l="1"/>
  <c r="CS511" i="6" s="1"/>
  <c r="CT510" i="6"/>
  <c r="CU510" i="6" s="1"/>
  <c r="CR512" i="6" l="1"/>
  <c r="CS512" i="6" s="1"/>
  <c r="CT511" i="6"/>
  <c r="CU511" i="6" s="1"/>
  <c r="CR513" i="6" l="1"/>
  <c r="CS513" i="6" s="1"/>
  <c r="CT512" i="6"/>
  <c r="CU512" i="6" s="1"/>
  <c r="CT513" i="6" l="1"/>
  <c r="CU513" i="6" s="1"/>
  <c r="CR514" i="6"/>
  <c r="CS514" i="6" s="1"/>
  <c r="CT514" i="6" l="1"/>
  <c r="CU514" i="6" s="1"/>
  <c r="CR515" i="6"/>
  <c r="CS515" i="6" s="1"/>
  <c r="CR516" i="6" l="1"/>
  <c r="CS516" i="6" s="1"/>
  <c r="CT515" i="6"/>
  <c r="CU515" i="6" s="1"/>
  <c r="CR517" i="6" l="1"/>
  <c r="CS517" i="6" s="1"/>
  <c r="CT516" i="6"/>
  <c r="CU516" i="6" s="1"/>
  <c r="CT517" i="6" l="1"/>
  <c r="CU517" i="6" s="1"/>
  <c r="CR518" i="6"/>
  <c r="CS518" i="6" s="1"/>
  <c r="CR519" i="6" l="1"/>
  <c r="CS519" i="6" s="1"/>
  <c r="CT518" i="6"/>
  <c r="CU518" i="6" s="1"/>
  <c r="CR520" i="6" l="1"/>
  <c r="CS520" i="6" s="1"/>
  <c r="CT519" i="6"/>
  <c r="CU519" i="6" s="1"/>
  <c r="CR521" i="6" l="1"/>
  <c r="CS521" i="6" s="1"/>
  <c r="CT520" i="6"/>
  <c r="CU520" i="6" s="1"/>
  <c r="CT521" i="6" l="1"/>
  <c r="CU521" i="6" s="1"/>
  <c r="CR522" i="6"/>
  <c r="CS522" i="6" s="1"/>
  <c r="CR523" i="6" l="1"/>
  <c r="CS523" i="6" s="1"/>
  <c r="CT522" i="6"/>
  <c r="CU522" i="6" s="1"/>
  <c r="CT523" i="6" l="1"/>
  <c r="CU523" i="6" s="1"/>
  <c r="CR524" i="6"/>
  <c r="CS524" i="6" s="1"/>
  <c r="CT524" i="6" l="1"/>
  <c r="CU524" i="6" s="1"/>
  <c r="CR525" i="6"/>
  <c r="CS525" i="6" s="1"/>
  <c r="CT525" i="6" l="1"/>
  <c r="CU525" i="6" s="1"/>
  <c r="CR526" i="6"/>
  <c r="CS526" i="6" s="1"/>
  <c r="CT526" i="6" l="1"/>
  <c r="CU526" i="6" s="1"/>
  <c r="CR527" i="6"/>
  <c r="CS527" i="6" s="1"/>
  <c r="CR528" i="6" l="1"/>
  <c r="CS528" i="6" s="1"/>
  <c r="CT527" i="6"/>
  <c r="CU527" i="6" s="1"/>
  <c r="CT528" i="6" l="1"/>
  <c r="CU528" i="6" s="1"/>
  <c r="CR529" i="6"/>
  <c r="CS529" i="6" s="1"/>
  <c r="CR530" i="6" l="1"/>
  <c r="CS530" i="6" s="1"/>
  <c r="CT529" i="6"/>
  <c r="CU529" i="6" s="1"/>
  <c r="CR531" i="6" l="1"/>
  <c r="CS531" i="6" s="1"/>
  <c r="CT530" i="6"/>
  <c r="CU530" i="6" s="1"/>
  <c r="CT531" i="6" l="1"/>
  <c r="CU531" i="6" s="1"/>
  <c r="CR532" i="6"/>
  <c r="CS532" i="6" s="1"/>
  <c r="CR533" i="6" l="1"/>
  <c r="CS533" i="6" s="1"/>
  <c r="CT532" i="6"/>
  <c r="CU532" i="6" s="1"/>
  <c r="CR534" i="6" l="1"/>
  <c r="CS534" i="6" s="1"/>
  <c r="CT533" i="6"/>
  <c r="CU533" i="6" s="1"/>
  <c r="CR535" i="6" l="1"/>
  <c r="CS535" i="6" s="1"/>
  <c r="CT534" i="6"/>
  <c r="CU534" i="6" s="1"/>
  <c r="CT535" i="6" l="1"/>
  <c r="CU535" i="6" s="1"/>
  <c r="CR536" i="6"/>
  <c r="CS536" i="6" s="1"/>
  <c r="CR537" i="6" l="1"/>
  <c r="CS537" i="6" s="1"/>
  <c r="CT536" i="6"/>
  <c r="CU536" i="6" s="1"/>
  <c r="CR538" i="6" l="1"/>
  <c r="CS538" i="6" s="1"/>
  <c r="CT537" i="6"/>
  <c r="CU537" i="6" s="1"/>
  <c r="CR539" i="6" l="1"/>
  <c r="CS539" i="6" s="1"/>
  <c r="CT538" i="6"/>
  <c r="CU538" i="6" s="1"/>
  <c r="CT539" i="6" l="1"/>
  <c r="CU539" i="6" s="1"/>
  <c r="CR540" i="6"/>
  <c r="CS540" i="6" s="1"/>
  <c r="CT540" i="6" l="1"/>
  <c r="CU540" i="6" s="1"/>
  <c r="CR541" i="6"/>
  <c r="CS541" i="6" s="1"/>
  <c r="CT541" i="6" l="1"/>
  <c r="CU541" i="6" s="1"/>
  <c r="CR542" i="6"/>
  <c r="CS542" i="6" s="1"/>
  <c r="CR543" i="6" l="1"/>
  <c r="CS543" i="6" s="1"/>
  <c r="CT542" i="6"/>
  <c r="CU542" i="6" s="1"/>
  <c r="CT543" i="6" l="1"/>
  <c r="CU543" i="6" s="1"/>
  <c r="CR544" i="6"/>
  <c r="CS544" i="6" s="1"/>
  <c r="CR545" i="6" l="1"/>
  <c r="CS545" i="6" s="1"/>
  <c r="CT544" i="6"/>
  <c r="CU544" i="6" s="1"/>
  <c r="CT545" i="6" l="1"/>
  <c r="CU545" i="6" s="1"/>
  <c r="CR546" i="6"/>
  <c r="CS546" i="6" s="1"/>
  <c r="CR547" i="6" l="1"/>
  <c r="CS547" i="6" s="1"/>
  <c r="CT546" i="6"/>
  <c r="CU546" i="6" s="1"/>
  <c r="CT547" i="6" l="1"/>
  <c r="CU547" i="6" s="1"/>
  <c r="CR548" i="6"/>
  <c r="CS548" i="6" s="1"/>
  <c r="CT548" i="6" l="1"/>
  <c r="CU548" i="6" s="1"/>
  <c r="CR549" i="6"/>
  <c r="CS549" i="6" s="1"/>
  <c r="CT549" i="6" l="1"/>
  <c r="CU549" i="6" s="1"/>
  <c r="CR550" i="6"/>
  <c r="CS550" i="6" s="1"/>
  <c r="CR551" i="6" l="1"/>
  <c r="CS551" i="6" s="1"/>
  <c r="CT550" i="6"/>
  <c r="CU550" i="6" s="1"/>
  <c r="CR552" i="6" l="1"/>
  <c r="CS552" i="6" s="1"/>
  <c r="CT551" i="6"/>
  <c r="CU551" i="6" s="1"/>
  <c r="CR553" i="6" l="1"/>
  <c r="CS553" i="6" s="1"/>
  <c r="CT552" i="6"/>
  <c r="CU552" i="6" s="1"/>
  <c r="CT553" i="6" l="1"/>
  <c r="CU553" i="6" s="1"/>
  <c r="CR554" i="6"/>
  <c r="CS554" i="6" s="1"/>
  <c r="CR555" i="6" l="1"/>
  <c r="CS555" i="6" s="1"/>
  <c r="CT554" i="6"/>
  <c r="CU554" i="6" s="1"/>
  <c r="CR556" i="6" l="1"/>
  <c r="CS556" i="6" s="1"/>
  <c r="CT555" i="6"/>
  <c r="CU555" i="6" s="1"/>
  <c r="CT556" i="6" l="1"/>
  <c r="CU556" i="6" s="1"/>
  <c r="CR557" i="6"/>
  <c r="CS557" i="6" s="1"/>
  <c r="CR558" i="6" l="1"/>
  <c r="CS558" i="6" s="1"/>
  <c r="CT557" i="6"/>
  <c r="CU557" i="6" s="1"/>
  <c r="CR559" i="6" l="1"/>
  <c r="CS559" i="6" s="1"/>
  <c r="CT558" i="6"/>
  <c r="CU558" i="6" s="1"/>
  <c r="CR560" i="6" l="1"/>
  <c r="CS560" i="6" s="1"/>
  <c r="CT559" i="6"/>
  <c r="CU559" i="6" s="1"/>
  <c r="CR561" i="6" l="1"/>
  <c r="CS561" i="6" s="1"/>
  <c r="CT560" i="6"/>
  <c r="CU560" i="6" s="1"/>
  <c r="CT561" i="6" l="1"/>
  <c r="CU561" i="6" s="1"/>
  <c r="CR562" i="6"/>
  <c r="CS562" i="6" s="1"/>
  <c r="CR563" i="6" l="1"/>
  <c r="CS563" i="6" s="1"/>
  <c r="CT562" i="6"/>
  <c r="CU562" i="6" s="1"/>
  <c r="CR564" i="6" l="1"/>
  <c r="CS564" i="6" s="1"/>
  <c r="CT563" i="6"/>
  <c r="CU563" i="6" s="1"/>
  <c r="CT564" i="6" l="1"/>
  <c r="CU564" i="6" s="1"/>
  <c r="CR565" i="6"/>
  <c r="CS565" i="6" s="1"/>
  <c r="CT565" i="6" l="1"/>
  <c r="CU565" i="6" s="1"/>
  <c r="CR566" i="6"/>
  <c r="CS566" i="6" s="1"/>
  <c r="CT566" i="6" l="1"/>
  <c r="CU566" i="6" s="1"/>
  <c r="CR567" i="6"/>
  <c r="CS567" i="6" s="1"/>
  <c r="CR568" i="6" l="1"/>
  <c r="CS568" i="6" s="1"/>
  <c r="CT567" i="6"/>
  <c r="CU567" i="6" s="1"/>
  <c r="CR569" i="6" l="1"/>
  <c r="CS569" i="6" s="1"/>
  <c r="CT568" i="6"/>
  <c r="CU568" i="6" s="1"/>
  <c r="CT569" i="6" l="1"/>
  <c r="CU569" i="6" s="1"/>
  <c r="CR570" i="6"/>
  <c r="CS570" i="6" s="1"/>
  <c r="CT570" i="6" l="1"/>
  <c r="CU570" i="6" s="1"/>
  <c r="CR571" i="6"/>
  <c r="CS571" i="6" s="1"/>
  <c r="CT571" i="6" l="1"/>
  <c r="CU571" i="6" s="1"/>
  <c r="CR572" i="6"/>
  <c r="CS572" i="6" s="1"/>
  <c r="CR573" i="6" l="1"/>
  <c r="CS573" i="6" s="1"/>
  <c r="CT572" i="6"/>
  <c r="CU572" i="6" s="1"/>
  <c r="CR574" i="6" l="1"/>
  <c r="CS574" i="6" s="1"/>
  <c r="CT573" i="6"/>
  <c r="CU573" i="6" s="1"/>
  <c r="CT574" i="6" l="1"/>
  <c r="CU574" i="6" s="1"/>
  <c r="CR575" i="6"/>
  <c r="CS575" i="6" s="1"/>
  <c r="CR576" i="6" l="1"/>
  <c r="CS576" i="6" s="1"/>
  <c r="CT575" i="6"/>
  <c r="CU575" i="6" s="1"/>
  <c r="CR577" i="6" l="1"/>
  <c r="CS577" i="6" s="1"/>
  <c r="CT576" i="6"/>
  <c r="CU576" i="6" s="1"/>
  <c r="CR578" i="6" l="1"/>
  <c r="CS578" i="6" s="1"/>
  <c r="CT577" i="6"/>
  <c r="CU577" i="6" s="1"/>
  <c r="CT578" i="6" l="1"/>
  <c r="CU578" i="6" s="1"/>
  <c r="CR579" i="6"/>
  <c r="CS579" i="6" s="1"/>
  <c r="CT579" i="6" l="1"/>
  <c r="CU579" i="6" s="1"/>
  <c r="CR580" i="6"/>
  <c r="CS580" i="6" s="1"/>
  <c r="CR581" i="6" l="1"/>
  <c r="CS581" i="6" s="1"/>
  <c r="CT580" i="6"/>
  <c r="CU580" i="6" s="1"/>
  <c r="CR582" i="6" l="1"/>
  <c r="CS582" i="6" s="1"/>
  <c r="CT581" i="6"/>
  <c r="CU581" i="6" s="1"/>
  <c r="CR583" i="6" l="1"/>
  <c r="CS583" i="6" s="1"/>
  <c r="CT582" i="6"/>
  <c r="CU582" i="6" s="1"/>
  <c r="CR584" i="6" l="1"/>
  <c r="CS584" i="6" s="1"/>
  <c r="CT583" i="6"/>
  <c r="CU583" i="6" s="1"/>
  <c r="CR585" i="6" l="1"/>
  <c r="CS585" i="6" s="1"/>
  <c r="CT584" i="6"/>
  <c r="CU584" i="6" s="1"/>
  <c r="CT585" i="6" l="1"/>
  <c r="CU585" i="6" s="1"/>
  <c r="CR586" i="6"/>
  <c r="CS586" i="6" s="1"/>
  <c r="CT586" i="6" l="1"/>
  <c r="CU586" i="6" s="1"/>
  <c r="CR587" i="6"/>
  <c r="CS587" i="6" s="1"/>
  <c r="CT587" i="6" l="1"/>
  <c r="CU587" i="6" s="1"/>
  <c r="CR588" i="6"/>
  <c r="CS588" i="6" s="1"/>
  <c r="CR589" i="6" l="1"/>
  <c r="CS589" i="6" s="1"/>
  <c r="CT588" i="6"/>
  <c r="CU588" i="6" s="1"/>
  <c r="CT589" i="6" l="1"/>
  <c r="CU589" i="6" s="1"/>
  <c r="CR590" i="6"/>
  <c r="CS590" i="6" s="1"/>
  <c r="CT590" i="6" l="1"/>
  <c r="CU590" i="6" s="1"/>
  <c r="CR591" i="6"/>
  <c r="CS591" i="6" s="1"/>
  <c r="CR592" i="6" l="1"/>
  <c r="CS592" i="6" s="1"/>
  <c r="CT591" i="6"/>
  <c r="CU591" i="6" s="1"/>
  <c r="CR593" i="6" l="1"/>
  <c r="CS593" i="6" s="1"/>
  <c r="CT592" i="6"/>
  <c r="CU592" i="6" s="1"/>
  <c r="CT593" i="6" l="1"/>
  <c r="CU593" i="6" s="1"/>
  <c r="CR594" i="6"/>
  <c r="CS594" i="6" s="1"/>
  <c r="CR595" i="6" l="1"/>
  <c r="CS595" i="6" s="1"/>
  <c r="CT594" i="6"/>
  <c r="CU594" i="6" s="1"/>
  <c r="CT595" i="6" l="1"/>
  <c r="CU595" i="6" s="1"/>
  <c r="CR596" i="6"/>
  <c r="CS596" i="6" s="1"/>
  <c r="CT596" i="6" l="1"/>
  <c r="CU596" i="6" s="1"/>
  <c r="CR597" i="6"/>
  <c r="CS597" i="6" s="1"/>
  <c r="CT597" i="6" l="1"/>
  <c r="CU597" i="6" s="1"/>
  <c r="CR598" i="6"/>
  <c r="CS598" i="6" s="1"/>
  <c r="CT598" i="6" l="1"/>
  <c r="CU598" i="6" s="1"/>
  <c r="CR599" i="6"/>
  <c r="CS599" i="6" s="1"/>
  <c r="CR600" i="6" l="1"/>
  <c r="CS600" i="6" s="1"/>
  <c r="CT599" i="6"/>
  <c r="CU599" i="6" s="1"/>
  <c r="CR601" i="6" l="1"/>
  <c r="CS601" i="6" s="1"/>
  <c r="CT600" i="6"/>
  <c r="CU600" i="6" s="1"/>
  <c r="CR602" i="6" l="1"/>
  <c r="CS602" i="6" s="1"/>
  <c r="CT601" i="6"/>
  <c r="CU601" i="6" s="1"/>
  <c r="CR603" i="6" l="1"/>
  <c r="CS603" i="6" s="1"/>
  <c r="CT602" i="6"/>
  <c r="CU602" i="6" s="1"/>
  <c r="CT603" i="6" l="1"/>
  <c r="CU603" i="6" s="1"/>
  <c r="CR604" i="6"/>
  <c r="CS604" i="6" s="1"/>
  <c r="CR605" i="6" l="1"/>
  <c r="CS605" i="6" s="1"/>
  <c r="CT604" i="6"/>
  <c r="CU604" i="6" s="1"/>
  <c r="CT605" i="6" l="1"/>
  <c r="CU605" i="6" s="1"/>
  <c r="CR606" i="6"/>
  <c r="CS606" i="6" s="1"/>
  <c r="CT606" i="6" l="1"/>
  <c r="CU606" i="6" s="1"/>
  <c r="CR607" i="6"/>
  <c r="CS607" i="6" s="1"/>
  <c r="CR608" i="6" l="1"/>
  <c r="CS608" i="6" s="1"/>
  <c r="CT607" i="6"/>
  <c r="CU607" i="6" s="1"/>
  <c r="CR609" i="6" l="1"/>
  <c r="CS609" i="6" s="1"/>
  <c r="CT608" i="6"/>
  <c r="CU608" i="6" s="1"/>
  <c r="CR610" i="6" l="1"/>
  <c r="CS610" i="6" s="1"/>
  <c r="CT609" i="6"/>
  <c r="CU609" i="6" s="1"/>
  <c r="CR611" i="6" l="1"/>
  <c r="CS611" i="6" s="1"/>
  <c r="CT610" i="6"/>
  <c r="CU610" i="6" s="1"/>
  <c r="CT611" i="6" l="1"/>
  <c r="CU611" i="6" s="1"/>
  <c r="CR612" i="6"/>
  <c r="CS612" i="6" s="1"/>
  <c r="CR613" i="6" l="1"/>
  <c r="CS613" i="6" s="1"/>
  <c r="CT612" i="6"/>
  <c r="CU612" i="6" s="1"/>
  <c r="CR614" i="6" l="1"/>
  <c r="CS614" i="6" s="1"/>
  <c r="CT613" i="6"/>
  <c r="CU613" i="6" s="1"/>
  <c r="CT614" i="6" l="1"/>
  <c r="CU614" i="6" s="1"/>
  <c r="CR615" i="6"/>
  <c r="CS615" i="6" s="1"/>
  <c r="CR616" i="6" l="1"/>
  <c r="CS616" i="6" s="1"/>
  <c r="CT615" i="6"/>
  <c r="CU615" i="6" s="1"/>
  <c r="CR617" i="6" l="1"/>
  <c r="CS617" i="6" s="1"/>
  <c r="CT616" i="6"/>
  <c r="CU616" i="6" s="1"/>
  <c r="CR618" i="6" l="1"/>
  <c r="CS618" i="6" s="1"/>
  <c r="CT617" i="6"/>
  <c r="CU617" i="6" s="1"/>
  <c r="CR619" i="6" l="1"/>
  <c r="CS619" i="6" s="1"/>
  <c r="CT618" i="6"/>
  <c r="CU618" i="6" s="1"/>
  <c r="CR620" i="6" l="1"/>
  <c r="CS620" i="6" s="1"/>
  <c r="CT619" i="6"/>
  <c r="CU619" i="6" s="1"/>
  <c r="CT620" i="6" l="1"/>
  <c r="CU620" i="6" s="1"/>
  <c r="CR621" i="6"/>
  <c r="CS621" i="6" s="1"/>
  <c r="CR622" i="6" l="1"/>
  <c r="CS622" i="6" s="1"/>
  <c r="CT621" i="6"/>
  <c r="CU621" i="6" s="1"/>
  <c r="CT622" i="6" l="1"/>
  <c r="CU622" i="6" s="1"/>
  <c r="CR623" i="6"/>
  <c r="CS623" i="6" s="1"/>
  <c r="CR624" i="6" l="1"/>
  <c r="CS624" i="6" s="1"/>
  <c r="CT623" i="6"/>
  <c r="CU623" i="6" s="1"/>
  <c r="CR625" i="6" l="1"/>
  <c r="CS625" i="6" s="1"/>
  <c r="CT624" i="6"/>
  <c r="CU624" i="6" s="1"/>
  <c r="CT625" i="6" l="1"/>
  <c r="CU625" i="6" s="1"/>
  <c r="CR626" i="6"/>
  <c r="CS626" i="6" s="1"/>
  <c r="CR627" i="6" l="1"/>
  <c r="CS627" i="6" s="1"/>
  <c r="CT626" i="6"/>
  <c r="CU626" i="6" s="1"/>
  <c r="CT627" i="6" l="1"/>
  <c r="CU627" i="6" s="1"/>
  <c r="CR628" i="6"/>
  <c r="CS628" i="6" s="1"/>
  <c r="CT628" i="6" l="1"/>
  <c r="CU628" i="6" s="1"/>
  <c r="CR629" i="6"/>
  <c r="CS629" i="6" s="1"/>
  <c r="CR630" i="6" l="1"/>
  <c r="CS630" i="6" s="1"/>
  <c r="CT629" i="6"/>
  <c r="CU629" i="6" s="1"/>
  <c r="CT630" i="6" l="1"/>
  <c r="CU630" i="6" s="1"/>
  <c r="CR631" i="6"/>
  <c r="CS631" i="6" s="1"/>
  <c r="CT631" i="6" l="1"/>
  <c r="CU631" i="6" s="1"/>
  <c r="CR632" i="6"/>
  <c r="CS632" i="6" s="1"/>
  <c r="CR633" i="6" l="1"/>
  <c r="CS633" i="6" s="1"/>
  <c r="CT632" i="6"/>
  <c r="CU632" i="6" s="1"/>
  <c r="CR634" i="6" l="1"/>
  <c r="CS634" i="6" s="1"/>
  <c r="CT633" i="6"/>
  <c r="CU633" i="6" s="1"/>
  <c r="CR635" i="6" l="1"/>
  <c r="CS635" i="6" s="1"/>
  <c r="CT634" i="6"/>
  <c r="CU634" i="6" s="1"/>
  <c r="CT635" i="6" l="1"/>
  <c r="CU635" i="6" s="1"/>
  <c r="CR636" i="6"/>
  <c r="CS636" i="6" s="1"/>
  <c r="CT636" i="6" l="1"/>
  <c r="CU636" i="6" s="1"/>
  <c r="CR637" i="6"/>
  <c r="CS637" i="6" s="1"/>
  <c r="CT637" i="6" l="1"/>
  <c r="CU637" i="6" s="1"/>
  <c r="CR638" i="6"/>
  <c r="CS638" i="6" s="1"/>
  <c r="CT638" i="6" l="1"/>
  <c r="CU638" i="6" s="1"/>
  <c r="CR639" i="6"/>
  <c r="CS639" i="6" s="1"/>
  <c r="CT639" i="6" l="1"/>
  <c r="CU639" i="6" s="1"/>
  <c r="CR640" i="6"/>
  <c r="CS640" i="6" s="1"/>
  <c r="CR641" i="6" l="1"/>
  <c r="CS641" i="6" s="1"/>
  <c r="CT640" i="6"/>
  <c r="CU640" i="6" s="1"/>
  <c r="CR642" i="6" l="1"/>
  <c r="CS642" i="6" s="1"/>
  <c r="CT641" i="6"/>
  <c r="CU641" i="6" s="1"/>
  <c r="CR643" i="6" l="1"/>
  <c r="CS643" i="6" s="1"/>
  <c r="CT642" i="6"/>
  <c r="CU642" i="6" s="1"/>
  <c r="CT643" i="6" l="1"/>
  <c r="CU643" i="6" s="1"/>
  <c r="CR644" i="6"/>
  <c r="CS644" i="6" s="1"/>
  <c r="CT644" i="6" l="1"/>
  <c r="CU644" i="6" s="1"/>
  <c r="CR645" i="6"/>
  <c r="CS645" i="6" s="1"/>
  <c r="CT645" i="6" l="1"/>
  <c r="CU645" i="6" s="1"/>
  <c r="CR646" i="6"/>
  <c r="CS646" i="6" s="1"/>
  <c r="CR647" i="6" l="1"/>
  <c r="CS647" i="6" s="1"/>
  <c r="CT646" i="6"/>
  <c r="CU646" i="6" s="1"/>
  <c r="CR648" i="6" l="1"/>
  <c r="CS648" i="6" s="1"/>
  <c r="CT647" i="6"/>
  <c r="CU647" i="6" s="1"/>
  <c r="CR649" i="6" l="1"/>
  <c r="CS649" i="6" s="1"/>
  <c r="CT648" i="6"/>
  <c r="CU648" i="6" s="1"/>
  <c r="CT649" i="6" l="1"/>
  <c r="CU649" i="6" s="1"/>
  <c r="CR650" i="6"/>
  <c r="CS650" i="6" s="1"/>
  <c r="CT650" i="6" l="1"/>
  <c r="CU650" i="6" s="1"/>
  <c r="CR651" i="6"/>
  <c r="CS651" i="6" s="1"/>
  <c r="CT651" i="6" l="1"/>
  <c r="CU651" i="6" s="1"/>
  <c r="CR652" i="6"/>
  <c r="CS652" i="6" s="1"/>
  <c r="CR653" i="6" l="1"/>
  <c r="CS653" i="6" s="1"/>
  <c r="CT652" i="6"/>
  <c r="CU652" i="6" s="1"/>
  <c r="CR654" i="6" l="1"/>
  <c r="CS654" i="6" s="1"/>
  <c r="CT653" i="6"/>
  <c r="CU653" i="6" s="1"/>
  <c r="CT654" i="6" l="1"/>
  <c r="CU654" i="6" s="1"/>
  <c r="CR655" i="6"/>
  <c r="CS655" i="6" s="1"/>
  <c r="CR656" i="6" l="1"/>
  <c r="CS656" i="6" s="1"/>
  <c r="CT655" i="6"/>
  <c r="CU655" i="6" s="1"/>
  <c r="CT656" i="6" l="1"/>
  <c r="CU656" i="6" s="1"/>
  <c r="CR657" i="6"/>
  <c r="CS657" i="6" s="1"/>
  <c r="CR658" i="6" l="1"/>
  <c r="CS658" i="6" s="1"/>
  <c r="CT657" i="6"/>
  <c r="CU657" i="6" s="1"/>
  <c r="CT658" i="6" l="1"/>
  <c r="CU658" i="6" s="1"/>
  <c r="CR659" i="6"/>
  <c r="CS659" i="6" s="1"/>
  <c r="CT659" i="6" l="1"/>
  <c r="CU659" i="6" s="1"/>
  <c r="CR660" i="6"/>
  <c r="CR661" i="6" l="1"/>
  <c r="CT660" i="6"/>
  <c r="CU660" i="6" s="1"/>
  <c r="CR662" i="6" l="1"/>
  <c r="CT661" i="6"/>
  <c r="CU661" i="6" s="1"/>
  <c r="CT662" i="6" l="1"/>
  <c r="CU662" i="6" s="1"/>
  <c r="CR663" i="6"/>
  <c r="CR664" i="6" l="1"/>
  <c r="CT663" i="6"/>
  <c r="CU663" i="6" s="1"/>
  <c r="CR665" i="6" l="1"/>
  <c r="CT664" i="6"/>
  <c r="CU664" i="6" s="1"/>
  <c r="CR666" i="6" l="1"/>
  <c r="CT665" i="6"/>
  <c r="CU665" i="6" s="1"/>
  <c r="CT666" i="6" l="1"/>
  <c r="CU666" i="6" s="1"/>
  <c r="CR667" i="6"/>
  <c r="CT667" i="6" l="1"/>
  <c r="CU667" i="6" s="1"/>
  <c r="CR668" i="6"/>
  <c r="CR669" i="6" l="1"/>
  <c r="CT668" i="6"/>
  <c r="CU668" i="6" s="1"/>
  <c r="CT669" i="6" l="1"/>
  <c r="CU669" i="6" s="1"/>
  <c r="CR670" i="6"/>
  <c r="CT670" i="6" l="1"/>
  <c r="CU670" i="6" s="1"/>
  <c r="CR671" i="6"/>
  <c r="CT671" i="6" l="1"/>
  <c r="CU671" i="6" s="1"/>
  <c r="CR672" i="6"/>
  <c r="CT672" i="6" l="1"/>
  <c r="CU672" i="6" s="1"/>
  <c r="CR673" i="6"/>
  <c r="CT673" i="6" l="1"/>
  <c r="CU673" i="6" s="1"/>
  <c r="CR674" i="6"/>
  <c r="CT674" i="6" l="1"/>
  <c r="CU674" i="6" s="1"/>
  <c r="CR675" i="6"/>
  <c r="CR676" i="6" l="1"/>
  <c r="CT675" i="6"/>
  <c r="CU675" i="6" s="1"/>
  <c r="CT676" i="6" l="1"/>
  <c r="CU676" i="6" s="1"/>
  <c r="CR677" i="6"/>
  <c r="CR678" i="6" l="1"/>
  <c r="CT677" i="6"/>
  <c r="CU677" i="6" s="1"/>
  <c r="CT678" i="6" l="1"/>
  <c r="CU678" i="6" s="1"/>
  <c r="CR679" i="6"/>
  <c r="CR680" i="6" l="1"/>
  <c r="CT679" i="6"/>
  <c r="CU679" i="6" s="1"/>
  <c r="CR681" i="6" l="1"/>
  <c r="CT680" i="6"/>
  <c r="CU680" i="6" s="1"/>
  <c r="CT681" i="6" l="1"/>
  <c r="CU681" i="6" s="1"/>
  <c r="CR682" i="6"/>
  <c r="CR683" i="6" l="1"/>
  <c r="CT682" i="6"/>
  <c r="CU682" i="6" s="1"/>
  <c r="CT683" i="6" l="1"/>
  <c r="CU683" i="6" s="1"/>
  <c r="CR684" i="6"/>
  <c r="CR685" i="6" l="1"/>
  <c r="CT684" i="6"/>
  <c r="CU684" i="6" s="1"/>
  <c r="CT685" i="6" l="1"/>
  <c r="CU685" i="6" s="1"/>
  <c r="CR686" i="6"/>
  <c r="CT686" i="6" l="1"/>
  <c r="CU686" i="6" s="1"/>
  <c r="CR687" i="6"/>
  <c r="CT687" i="6" l="1"/>
  <c r="CU687" i="6" s="1"/>
  <c r="CR688" i="6"/>
  <c r="CR689" i="6" l="1"/>
  <c r="CT688" i="6"/>
  <c r="CU688" i="6" s="1"/>
  <c r="CT689" i="6" l="1"/>
  <c r="CU689" i="6" s="1"/>
  <c r="CR690" i="6"/>
  <c r="CT690" i="6" l="1"/>
  <c r="CU690" i="6" s="1"/>
  <c r="CR691" i="6"/>
  <c r="CT691" i="6" l="1"/>
  <c r="CU691" i="6" s="1"/>
  <c r="CR692" i="6"/>
  <c r="CR693" i="6" l="1"/>
  <c r="CT692" i="6"/>
  <c r="CU692" i="6" s="1"/>
  <c r="CR694" i="6" l="1"/>
  <c r="CT693" i="6"/>
  <c r="CU693" i="6" s="1"/>
  <c r="CT694" i="6" l="1"/>
  <c r="CU694" i="6" s="1"/>
  <c r="CR695" i="6"/>
  <c r="CR696" i="6" l="1"/>
  <c r="CT695" i="6"/>
  <c r="CU695" i="6" s="1"/>
  <c r="CT696" i="6" l="1"/>
  <c r="CU696" i="6" s="1"/>
  <c r="CR697" i="6"/>
  <c r="CR698" i="6" l="1"/>
  <c r="CT697" i="6"/>
  <c r="CU697" i="6" s="1"/>
  <c r="CT698" i="6" l="1"/>
  <c r="CU698" i="6" s="1"/>
  <c r="CR699" i="6"/>
  <c r="CR700" i="6" l="1"/>
  <c r="CT699" i="6"/>
  <c r="CU699" i="6" s="1"/>
  <c r="CT700" i="6" l="1"/>
  <c r="CU700" i="6" s="1"/>
  <c r="CR701" i="6"/>
  <c r="CT701" i="6" l="1"/>
  <c r="CU701" i="6" s="1"/>
  <c r="CR702" i="6"/>
  <c r="CT702" i="6" l="1"/>
  <c r="CU702" i="6" s="1"/>
  <c r="CR703" i="6"/>
  <c r="CT703" i="6" l="1"/>
  <c r="CU703" i="6" s="1"/>
  <c r="CR704" i="6"/>
  <c r="CR705" i="6" l="1"/>
  <c r="CT704" i="6"/>
  <c r="CU704" i="6" s="1"/>
  <c r="CR706" i="6" l="1"/>
  <c r="CT705" i="6"/>
  <c r="CU705" i="6" s="1"/>
  <c r="CR707" i="6" l="1"/>
  <c r="CT706" i="6"/>
  <c r="CU706" i="6" s="1"/>
  <c r="CT707" i="6" l="1"/>
  <c r="CU707" i="6" s="1"/>
  <c r="CR708" i="6"/>
  <c r="CT708" i="6" l="1"/>
  <c r="CU708" i="6" s="1"/>
  <c r="CR709" i="6"/>
  <c r="CT709" i="6" l="1"/>
  <c r="CU709" i="6" s="1"/>
  <c r="CR710" i="6"/>
  <c r="CT710" i="6" l="1"/>
  <c r="CU710" i="6" s="1"/>
  <c r="CR711" i="6"/>
  <c r="CR712" i="6" l="1"/>
  <c r="CT711" i="6"/>
  <c r="CU711" i="6" s="1"/>
  <c r="CR713" i="6" l="1"/>
  <c r="CT712" i="6"/>
  <c r="CU712" i="6" s="1"/>
  <c r="CR714" i="6" l="1"/>
  <c r="CT713" i="6"/>
  <c r="CU713" i="6" s="1"/>
  <c r="CT714" i="6" l="1"/>
  <c r="CU714" i="6" s="1"/>
  <c r="CR715" i="6"/>
  <c r="CR716" i="6" l="1"/>
  <c r="CT715" i="6"/>
  <c r="CU715" i="6" s="1"/>
  <c r="CR717" i="6" l="1"/>
  <c r="CT716" i="6"/>
  <c r="CU716" i="6" s="1"/>
  <c r="CT717" i="6" l="1"/>
  <c r="CU717" i="6" s="1"/>
  <c r="CR718" i="6"/>
  <c r="CT718" i="6" l="1"/>
  <c r="CU718" i="6" s="1"/>
  <c r="CR719" i="6"/>
  <c r="CR720" i="6" l="1"/>
  <c r="CT719" i="6"/>
  <c r="CU719" i="6" s="1"/>
  <c r="CR721" i="6" l="1"/>
  <c r="CT720" i="6"/>
  <c r="CU720" i="6" s="1"/>
  <c r="CR722" i="6" l="1"/>
  <c r="CT721" i="6"/>
  <c r="CU721" i="6" s="1"/>
  <c r="CR723" i="6" l="1"/>
  <c r="CT722" i="6"/>
  <c r="CU722" i="6" s="1"/>
  <c r="CT723" i="6" l="1"/>
  <c r="CU723" i="6" s="1"/>
  <c r="CR724" i="6"/>
  <c r="CT724" i="6" l="1"/>
  <c r="CU724" i="6" s="1"/>
  <c r="CR725" i="6"/>
  <c r="CR726" i="6" l="1"/>
  <c r="CT725" i="6"/>
  <c r="CU725" i="6" s="1"/>
  <c r="CR727" i="6" l="1"/>
  <c r="CT726" i="6"/>
  <c r="CU726" i="6" s="1"/>
  <c r="CR728" i="6" l="1"/>
  <c r="CT727" i="6"/>
  <c r="CU727" i="6" s="1"/>
  <c r="CR729" i="6" l="1"/>
  <c r="CT728" i="6"/>
  <c r="CU728" i="6" s="1"/>
  <c r="CR730" i="6" l="1"/>
  <c r="CT729" i="6"/>
  <c r="CU729" i="6" s="1"/>
  <c r="CT730" i="6" l="1"/>
  <c r="CU730" i="6" s="1"/>
  <c r="CR731" i="6"/>
  <c r="CR732" i="6" l="1"/>
  <c r="CT731" i="6"/>
  <c r="CU731" i="6" s="1"/>
  <c r="CR733" i="6" l="1"/>
  <c r="CT732" i="6"/>
  <c r="CU732" i="6" s="1"/>
  <c r="CR734" i="6" l="1"/>
  <c r="CT733" i="6"/>
  <c r="CU733" i="6" s="1"/>
  <c r="CT734" i="6" l="1"/>
  <c r="CU734" i="6" s="1"/>
  <c r="CR735" i="6"/>
  <c r="CR736" i="6" l="1"/>
  <c r="CT735" i="6"/>
  <c r="CU735" i="6" s="1"/>
  <c r="CR737" i="6" l="1"/>
  <c r="CT736" i="6"/>
  <c r="CU736" i="6" s="1"/>
  <c r="CR738" i="6" l="1"/>
  <c r="CT737" i="6"/>
  <c r="CU737" i="6" s="1"/>
  <c r="CT738" i="6" l="1"/>
  <c r="CU738" i="6" s="1"/>
  <c r="CR739" i="6"/>
  <c r="CT739" i="6" l="1"/>
  <c r="CU739" i="6" s="1"/>
  <c r="CR740" i="6"/>
  <c r="CT740" i="6" l="1"/>
  <c r="CU740" i="6" s="1"/>
  <c r="CR741" i="6"/>
  <c r="CT741" i="6" l="1"/>
  <c r="CU741" i="6" s="1"/>
  <c r="CR742" i="6"/>
  <c r="CT742" i="6" l="1"/>
  <c r="CU742" i="6" s="1"/>
  <c r="CR743" i="6"/>
  <c r="CR744" i="6" l="1"/>
  <c r="CT743" i="6"/>
  <c r="CU743" i="6" s="1"/>
  <c r="CR745" i="6" l="1"/>
  <c r="CT744" i="6"/>
  <c r="CU744" i="6" s="1"/>
  <c r="CR746" i="6" l="1"/>
  <c r="CT745" i="6"/>
  <c r="CU745" i="6" s="1"/>
  <c r="CT746" i="6" l="1"/>
  <c r="CU746" i="6" s="1"/>
  <c r="CR747" i="6"/>
  <c r="CR748" i="6" l="1"/>
  <c r="CT747" i="6"/>
  <c r="CU747" i="6" s="1"/>
  <c r="CT748" i="6" l="1"/>
  <c r="CU748" i="6" s="1"/>
  <c r="CR749" i="6"/>
  <c r="CR750" i="6" l="1"/>
  <c r="CT749" i="6"/>
  <c r="CU749" i="6" s="1"/>
  <c r="CT750" i="6" l="1"/>
  <c r="CU750" i="6" s="1"/>
  <c r="CR751" i="6"/>
  <c r="CR752" i="6" l="1"/>
  <c r="CT751" i="6"/>
  <c r="CU751" i="6" s="1"/>
  <c r="CR753" i="6" l="1"/>
  <c r="CT752" i="6"/>
  <c r="CU752" i="6" s="1"/>
  <c r="CR754" i="6" l="1"/>
  <c r="CT753" i="6"/>
  <c r="CU753" i="6" s="1"/>
  <c r="CT754" i="6" l="1"/>
  <c r="CU754" i="6" s="1"/>
  <c r="CR755" i="6"/>
  <c r="CR756" i="6" l="1"/>
  <c r="CT755" i="6"/>
  <c r="CU755" i="6" s="1"/>
  <c r="CT756" i="6" l="1"/>
  <c r="CU756" i="6" s="1"/>
  <c r="CR757" i="6"/>
  <c r="CT757" i="6" l="1"/>
  <c r="CU757" i="6" s="1"/>
  <c r="CR758" i="6"/>
  <c r="CT758" i="6" l="1"/>
  <c r="CU758" i="6" s="1"/>
  <c r="CR759" i="6"/>
  <c r="CR760" i="6" l="1"/>
  <c r="CT759" i="6"/>
  <c r="CU759" i="6" s="1"/>
  <c r="CR761" i="6" l="1"/>
  <c r="CT760" i="6"/>
  <c r="CU760" i="6" s="1"/>
  <c r="CR762" i="6" l="1"/>
  <c r="CT761" i="6"/>
  <c r="CU761" i="6" s="1"/>
  <c r="CR763" i="6" l="1"/>
  <c r="CT762" i="6"/>
  <c r="CU762" i="6" s="1"/>
  <c r="CR764" i="6" l="1"/>
  <c r="CT763" i="6"/>
  <c r="CU763" i="6" s="1"/>
  <c r="CR765" i="6" l="1"/>
  <c r="CT764" i="6"/>
  <c r="CU764" i="6" s="1"/>
  <c r="CT765" i="6" l="1"/>
  <c r="CU765" i="6" s="1"/>
  <c r="CR766" i="6"/>
  <c r="CR767" i="6" l="1"/>
  <c r="CT766" i="6"/>
  <c r="CU766" i="6" s="1"/>
  <c r="CT767" i="6" l="1"/>
  <c r="CU767" i="6" s="1"/>
  <c r="CR768" i="6"/>
  <c r="CT768" i="6" l="1"/>
  <c r="CU768" i="6" s="1"/>
  <c r="CR769" i="6"/>
  <c r="CR770" i="6" l="1"/>
  <c r="CT769" i="6"/>
  <c r="CU769" i="6" s="1"/>
  <c r="CR771" i="6" l="1"/>
  <c r="CT770" i="6"/>
  <c r="CU770" i="6" s="1"/>
  <c r="CR772" i="6" l="1"/>
  <c r="CT771" i="6"/>
  <c r="CU771" i="6" s="1"/>
  <c r="CR773" i="6" l="1"/>
  <c r="CT772" i="6"/>
  <c r="CU772" i="6" s="1"/>
  <c r="CT773" i="6" l="1"/>
  <c r="CU773" i="6" s="1"/>
  <c r="CR774" i="6"/>
  <c r="CR775" i="6" l="1"/>
  <c r="CT774" i="6"/>
  <c r="CU774" i="6" s="1"/>
  <c r="CT775" i="6" l="1"/>
  <c r="CU775" i="6" s="1"/>
  <c r="CR776" i="6"/>
  <c r="CR777" i="6" l="1"/>
  <c r="CT776" i="6"/>
  <c r="CU776" i="6" s="1"/>
  <c r="CT777" i="6" l="1"/>
  <c r="CU777" i="6" s="1"/>
  <c r="CR778" i="6"/>
  <c r="CT778" i="6" l="1"/>
  <c r="CU778" i="6" s="1"/>
  <c r="CR779" i="6"/>
  <c r="CT779" i="6" l="1"/>
  <c r="CU779" i="6" s="1"/>
  <c r="CR780" i="6"/>
  <c r="CR781" i="6" l="1"/>
  <c r="CT780" i="6"/>
  <c r="CU780" i="6" s="1"/>
  <c r="CT781" i="6" l="1"/>
  <c r="CU781" i="6" s="1"/>
  <c r="CR782" i="6"/>
  <c r="CR783" i="6" l="1"/>
  <c r="CT782" i="6"/>
  <c r="CU782" i="6" s="1"/>
  <c r="CR784" i="6" l="1"/>
  <c r="CT783" i="6"/>
  <c r="CU783" i="6" s="1"/>
  <c r="CT784" i="6" l="1"/>
  <c r="CU784" i="6" s="1"/>
  <c r="CR785" i="6"/>
  <c r="CT785" i="6" l="1"/>
  <c r="CU785" i="6" s="1"/>
  <c r="CR786" i="6"/>
  <c r="CT786" i="6" l="1"/>
  <c r="CU786" i="6" s="1"/>
  <c r="CR787" i="6"/>
  <c r="CT787" i="6" l="1"/>
  <c r="CU787" i="6" s="1"/>
  <c r="CR788" i="6"/>
  <c r="CR789" i="6" l="1"/>
  <c r="CT788" i="6"/>
  <c r="CU788" i="6" s="1"/>
  <c r="CT789" i="6" l="1"/>
  <c r="CU789" i="6" s="1"/>
  <c r="CR790" i="6"/>
  <c r="CT790" i="6" l="1"/>
  <c r="CU790" i="6" s="1"/>
  <c r="CR791" i="6"/>
  <c r="CT791" i="6" l="1"/>
  <c r="CU791" i="6" s="1"/>
  <c r="CR792" i="6"/>
  <c r="CT792" i="6" l="1"/>
  <c r="CU792" i="6" s="1"/>
  <c r="CR793" i="6"/>
  <c r="CT793" i="6" l="1"/>
  <c r="CU793" i="6" s="1"/>
  <c r="CR794" i="6"/>
  <c r="CR795" i="6" l="1"/>
  <c r="CT794" i="6"/>
  <c r="CU794" i="6" s="1"/>
  <c r="CR796" i="6" l="1"/>
  <c r="CT795" i="6"/>
  <c r="CU795" i="6" s="1"/>
  <c r="CR797" i="6" l="1"/>
  <c r="CT796" i="6"/>
  <c r="CU796" i="6" s="1"/>
  <c r="CR798" i="6" l="1"/>
  <c r="CT797" i="6"/>
  <c r="CU797" i="6" s="1"/>
  <c r="CR799" i="6" l="1"/>
  <c r="CT798" i="6"/>
  <c r="CU798" i="6" s="1"/>
  <c r="CR800" i="6" l="1"/>
  <c r="CT799" i="6"/>
  <c r="CU799" i="6" s="1"/>
  <c r="CT800" i="6" l="1"/>
  <c r="CU800" i="6" s="1"/>
  <c r="CR801" i="6"/>
  <c r="CT801" i="6" l="1"/>
  <c r="CU801" i="6" s="1"/>
  <c r="CR802" i="6"/>
  <c r="CR803" i="6" l="1"/>
  <c r="CT802" i="6"/>
  <c r="CU802" i="6" s="1"/>
  <c r="CR804" i="6" l="1"/>
  <c r="CT803" i="6"/>
  <c r="CU803" i="6" s="1"/>
  <c r="CR805" i="6" l="1"/>
  <c r="CT804" i="6"/>
  <c r="CU804" i="6" s="1"/>
  <c r="CT805" i="6" l="1"/>
  <c r="CU805" i="6" s="1"/>
  <c r="CR806" i="6"/>
  <c r="CT806" i="6" l="1"/>
  <c r="CU806" i="6" s="1"/>
  <c r="CR807" i="6"/>
  <c r="CT807" i="6" l="1"/>
  <c r="CU807" i="6" s="1"/>
  <c r="CR808" i="6"/>
  <c r="CR809" i="6" l="1"/>
  <c r="CT808" i="6"/>
  <c r="CU808" i="6" s="1"/>
  <c r="CT809" i="6" l="1"/>
  <c r="CU809" i="6" s="1"/>
  <c r="CR810" i="6"/>
  <c r="CR811" i="6" l="1"/>
  <c r="CT810" i="6"/>
  <c r="CU810" i="6" s="1"/>
  <c r="CR812" i="6" l="1"/>
  <c r="CT811" i="6"/>
  <c r="CU811" i="6" s="1"/>
  <c r="CR813" i="6" l="1"/>
  <c r="CT812" i="6"/>
  <c r="CU812" i="6" s="1"/>
  <c r="CT813" i="6" l="1"/>
  <c r="CU813" i="6" s="1"/>
  <c r="CR814" i="6"/>
  <c r="CT814" i="6" l="1"/>
  <c r="CU814" i="6" s="1"/>
  <c r="CR815" i="6"/>
  <c r="CR816" i="6" l="1"/>
  <c r="CT815" i="6"/>
  <c r="CU815" i="6" s="1"/>
  <c r="CT816" i="6" l="1"/>
  <c r="CU816" i="6" s="1"/>
  <c r="CR817" i="6"/>
  <c r="CR818" i="6" l="1"/>
  <c r="CT817" i="6"/>
  <c r="CU817" i="6" s="1"/>
  <c r="CR819" i="6" l="1"/>
  <c r="CT818" i="6"/>
  <c r="CU818" i="6" s="1"/>
  <c r="CR820" i="6" l="1"/>
  <c r="CT819" i="6"/>
  <c r="CU819" i="6" s="1"/>
  <c r="CT820" i="6" l="1"/>
  <c r="CU820" i="6" s="1"/>
  <c r="CR821" i="6"/>
  <c r="CR822" i="6" l="1"/>
  <c r="CT821" i="6"/>
  <c r="CU821" i="6" s="1"/>
  <c r="CT822" i="6" l="1"/>
  <c r="CU822" i="6" s="1"/>
  <c r="CR823" i="6"/>
  <c r="CR824" i="6" l="1"/>
  <c r="CT823" i="6"/>
  <c r="CU823" i="6" s="1"/>
  <c r="CT824" i="6" l="1"/>
  <c r="CU824" i="6" s="1"/>
  <c r="CR825" i="6"/>
  <c r="CT825" i="6" l="1"/>
  <c r="CU825" i="6" s="1"/>
  <c r="CR826" i="6"/>
  <c r="CR827" i="6" l="1"/>
  <c r="CT826" i="6"/>
  <c r="CU826" i="6" s="1"/>
  <c r="CT827" i="6" l="1"/>
  <c r="CU827" i="6" s="1"/>
  <c r="CR828" i="6"/>
  <c r="CR829" i="6" l="1"/>
  <c r="CT828" i="6"/>
  <c r="CU828" i="6" s="1"/>
  <c r="CT829" i="6" l="1"/>
  <c r="CU829" i="6" s="1"/>
  <c r="CR830" i="6"/>
  <c r="CR831" i="6" l="1"/>
  <c r="CT830" i="6"/>
  <c r="CU830" i="6" s="1"/>
  <c r="CR832" i="6" l="1"/>
  <c r="CT831" i="6"/>
  <c r="CU831" i="6" s="1"/>
  <c r="CT832" i="6" l="1"/>
  <c r="CU832" i="6" s="1"/>
  <c r="CR833" i="6"/>
  <c r="CR834" i="6" l="1"/>
  <c r="CT833" i="6"/>
  <c r="CU833" i="6" s="1"/>
  <c r="CR835" i="6" l="1"/>
  <c r="CT834" i="6"/>
  <c r="CU834" i="6" s="1"/>
  <c r="CR836" i="6" l="1"/>
  <c r="CT835" i="6"/>
  <c r="CU835" i="6" s="1"/>
  <c r="CR837" i="6" l="1"/>
  <c r="CT836" i="6"/>
  <c r="CU836" i="6" s="1"/>
  <c r="CR838" i="6" l="1"/>
  <c r="CT837" i="6"/>
  <c r="CU837" i="6" s="1"/>
  <c r="CT838" i="6" l="1"/>
  <c r="CU838" i="6" s="1"/>
  <c r="CR839" i="6"/>
  <c r="CT839" i="6" l="1"/>
  <c r="CU839" i="6" s="1"/>
  <c r="CR840" i="6"/>
  <c r="CT840" i="6" l="1"/>
  <c r="CU840" i="6" s="1"/>
  <c r="CR841" i="6"/>
  <c r="CR842" i="6" l="1"/>
  <c r="CT841" i="6"/>
  <c r="CU841" i="6" s="1"/>
  <c r="CR843" i="6" l="1"/>
  <c r="CT842" i="6"/>
  <c r="CU842" i="6" s="1"/>
  <c r="CR844" i="6" l="1"/>
  <c r="CT843" i="6"/>
  <c r="CU843" i="6" s="1"/>
  <c r="CR845" i="6" l="1"/>
  <c r="CT844" i="6"/>
  <c r="CU844" i="6" s="1"/>
  <c r="CT845" i="6" l="1"/>
  <c r="CU845" i="6" s="1"/>
  <c r="CR846" i="6"/>
  <c r="CT846" i="6" l="1"/>
  <c r="CU846" i="6" s="1"/>
  <c r="CR847" i="6"/>
  <c r="CT847" i="6" l="1"/>
  <c r="CU847" i="6" s="1"/>
  <c r="CR848" i="6"/>
  <c r="CT848" i="6" l="1"/>
  <c r="CU848" i="6" s="1"/>
  <c r="CR849" i="6"/>
  <c r="CT849" i="6" l="1"/>
  <c r="CU849" i="6" s="1"/>
  <c r="CR850" i="6"/>
  <c r="CR851" i="6" l="1"/>
  <c r="CT850" i="6"/>
  <c r="CU850" i="6" s="1"/>
  <c r="CR852" i="6" l="1"/>
  <c r="CT851" i="6"/>
  <c r="CU851" i="6" s="1"/>
  <c r="CR853" i="6" l="1"/>
  <c r="CT852" i="6"/>
  <c r="CU852" i="6" s="1"/>
  <c r="CR854" i="6" l="1"/>
  <c r="CT853" i="6"/>
  <c r="CU853" i="6" s="1"/>
  <c r="CT854" i="6" l="1"/>
  <c r="CU854" i="6" s="1"/>
  <c r="CR855" i="6"/>
  <c r="CR856" i="6" l="1"/>
  <c r="CT855" i="6"/>
  <c r="CU855" i="6" s="1"/>
  <c r="CT856" i="6" l="1"/>
  <c r="CU856" i="6" s="1"/>
  <c r="CR857" i="6"/>
  <c r="CT857" i="6" l="1"/>
  <c r="CU857" i="6" s="1"/>
  <c r="CR858" i="6"/>
  <c r="CR859" i="6" l="1"/>
  <c r="CT858" i="6"/>
  <c r="CU858" i="6" s="1"/>
  <c r="CT859" i="6" l="1"/>
  <c r="CU859" i="6" s="1"/>
  <c r="CR860" i="6"/>
  <c r="CR861" i="6" l="1"/>
  <c r="CT860" i="6"/>
  <c r="CU860" i="6" s="1"/>
  <c r="CR862" i="6" l="1"/>
  <c r="CT861" i="6"/>
  <c r="CU861" i="6" s="1"/>
  <c r="CT862" i="6" l="1"/>
  <c r="CU862" i="6" s="1"/>
  <c r="CR863" i="6"/>
  <c r="CR864" i="6" l="1"/>
  <c r="CT863" i="6"/>
  <c r="CU863" i="6" s="1"/>
  <c r="CT864" i="6" l="1"/>
  <c r="CU864" i="6" s="1"/>
  <c r="CR865" i="6"/>
  <c r="CR866" i="6" l="1"/>
  <c r="CT865" i="6"/>
  <c r="CU865" i="6" s="1"/>
  <c r="CT866" i="6" l="1"/>
  <c r="CU866" i="6" s="1"/>
  <c r="CR867" i="6"/>
  <c r="CR868" i="6" l="1"/>
  <c r="CT867" i="6"/>
  <c r="CU867" i="6" s="1"/>
  <c r="CR869" i="6" l="1"/>
  <c r="CT868" i="6"/>
  <c r="CU868" i="6" s="1"/>
  <c r="CT869" i="6" l="1"/>
  <c r="CU869" i="6" s="1"/>
  <c r="CR870" i="6"/>
  <c r="CT870" i="6" l="1"/>
  <c r="CU870" i="6" s="1"/>
  <c r="CR871" i="6"/>
  <c r="CT871" i="6" l="1"/>
  <c r="CU871" i="6" s="1"/>
  <c r="CR872" i="6"/>
  <c r="CT872" i="6" l="1"/>
  <c r="CU872" i="6" s="1"/>
  <c r="CR873" i="6"/>
  <c r="CR874" i="6" l="1"/>
  <c r="CT873" i="6"/>
  <c r="CU873" i="6" s="1"/>
  <c r="CR875" i="6" l="1"/>
  <c r="CT874" i="6"/>
  <c r="CU874" i="6" s="1"/>
  <c r="CR876" i="6" l="1"/>
  <c r="CT875" i="6"/>
  <c r="CU875" i="6" s="1"/>
  <c r="CR877" i="6" l="1"/>
  <c r="CT876" i="6"/>
  <c r="CU876" i="6" s="1"/>
  <c r="CR878" i="6" l="1"/>
  <c r="CT877" i="6"/>
  <c r="CU877" i="6" s="1"/>
  <c r="CT878" i="6" l="1"/>
  <c r="CU878" i="6" s="1"/>
  <c r="CR879" i="6"/>
  <c r="CR880" i="6" l="1"/>
  <c r="CT879" i="6"/>
  <c r="CU879" i="6" s="1"/>
  <c r="CT880" i="6" l="1"/>
  <c r="CU880" i="6" s="1"/>
  <c r="CR881" i="6"/>
  <c r="CT881" i="6" l="1"/>
  <c r="CU881" i="6" s="1"/>
  <c r="CR882" i="6"/>
  <c r="CR883" i="6" l="1"/>
  <c r="CT882" i="6"/>
  <c r="CU882" i="6" s="1"/>
  <c r="CT883" i="6" l="1"/>
  <c r="CU883" i="6" s="1"/>
  <c r="CR884" i="6"/>
  <c r="CT884" i="6" l="1"/>
  <c r="CU884" i="6" s="1"/>
  <c r="CR885" i="6"/>
  <c r="CR886" i="6" l="1"/>
  <c r="CT885" i="6"/>
  <c r="CU885" i="6" s="1"/>
  <c r="CR887" i="6" l="1"/>
  <c r="CT886" i="6"/>
  <c r="CU886" i="6" s="1"/>
  <c r="CR888" i="6" l="1"/>
  <c r="CT887" i="6"/>
  <c r="CU887" i="6" s="1"/>
  <c r="CR889" i="6" l="1"/>
  <c r="CT888" i="6"/>
  <c r="CU888" i="6" s="1"/>
  <c r="CR890" i="6" l="1"/>
  <c r="CT889" i="6"/>
  <c r="CU889" i="6" s="1"/>
  <c r="CR891" i="6" l="1"/>
  <c r="CT890" i="6"/>
  <c r="CU890" i="6" s="1"/>
  <c r="CR892" i="6" l="1"/>
  <c r="CT891" i="6"/>
  <c r="CU891" i="6" s="1"/>
  <c r="CR893" i="6" l="1"/>
  <c r="CT892" i="6"/>
  <c r="CU892" i="6" s="1"/>
  <c r="CT893" i="6" l="1"/>
  <c r="CU893" i="6" s="1"/>
  <c r="CR894" i="6"/>
  <c r="CT894" i="6" l="1"/>
  <c r="CU894" i="6" s="1"/>
  <c r="CR895" i="6"/>
  <c r="CT895" i="6" l="1"/>
  <c r="CU895" i="6" s="1"/>
  <c r="CR896" i="6"/>
  <c r="CT896" i="6" l="1"/>
  <c r="CU896" i="6" s="1"/>
  <c r="CR897" i="6"/>
  <c r="CT897" i="6" l="1"/>
  <c r="CU897" i="6" s="1"/>
  <c r="CR898" i="6"/>
  <c r="CR899" i="6" l="1"/>
  <c r="CT898" i="6"/>
  <c r="CU898" i="6" s="1"/>
  <c r="CR900" i="6" l="1"/>
  <c r="CT899" i="6"/>
  <c r="CU899" i="6" s="1"/>
  <c r="CR901" i="6" l="1"/>
  <c r="CT900" i="6"/>
  <c r="CU900" i="6" s="1"/>
  <c r="CT901" i="6" l="1"/>
  <c r="CU901" i="6" s="1"/>
  <c r="CR902" i="6"/>
  <c r="CT902" i="6" l="1"/>
  <c r="CU902" i="6" s="1"/>
  <c r="CR903" i="6"/>
  <c r="CR904" i="6" l="1"/>
  <c r="CT903" i="6"/>
  <c r="CU903" i="6" s="1"/>
  <c r="CT904" i="6" l="1"/>
  <c r="CU904" i="6" s="1"/>
  <c r="CR905" i="6"/>
  <c r="CR906" i="6" l="1"/>
  <c r="CT905" i="6"/>
  <c r="CU905" i="6" s="1"/>
  <c r="CT906" i="6" l="1"/>
  <c r="CU906" i="6" s="1"/>
  <c r="CR907" i="6"/>
  <c r="CR908" i="6" l="1"/>
  <c r="CT907" i="6"/>
  <c r="CU907" i="6" s="1"/>
  <c r="CR909" i="6" l="1"/>
  <c r="CT908" i="6"/>
  <c r="CU908" i="6" s="1"/>
  <c r="CT909" i="6" l="1"/>
  <c r="CU909" i="6" s="1"/>
  <c r="CR910" i="6"/>
  <c r="CR911" i="6" l="1"/>
  <c r="CT910" i="6"/>
  <c r="CU910" i="6" s="1"/>
  <c r="CT911" i="6" l="1"/>
  <c r="CU911" i="6" s="1"/>
  <c r="CR912" i="6"/>
  <c r="CT912" i="6" l="1"/>
  <c r="CU912" i="6" s="1"/>
  <c r="CR913" i="6"/>
  <c r="CT913" i="6" l="1"/>
  <c r="CU913" i="6" s="1"/>
  <c r="CR914" i="6"/>
  <c r="CR915" i="6" l="1"/>
  <c r="CT914" i="6"/>
  <c r="CU914" i="6" s="1"/>
  <c r="CR916" i="6" l="1"/>
  <c r="CT915" i="6"/>
  <c r="CU915" i="6" s="1"/>
  <c r="CR917" i="6" l="1"/>
  <c r="CT916" i="6"/>
  <c r="CU916" i="6" s="1"/>
  <c r="CT917" i="6" l="1"/>
  <c r="CU917" i="6" s="1"/>
  <c r="CR918" i="6"/>
  <c r="CR919" i="6" l="1"/>
  <c r="CT918" i="6"/>
  <c r="CU918" i="6" s="1"/>
  <c r="CT919" i="6" l="1"/>
  <c r="CU919" i="6" s="1"/>
  <c r="CR920" i="6"/>
  <c r="CR921" i="6" l="1"/>
  <c r="CT920" i="6"/>
  <c r="CU920" i="6" s="1"/>
  <c r="CR922" i="6" l="1"/>
  <c r="CT921" i="6"/>
  <c r="CU921" i="6" s="1"/>
  <c r="CT922" i="6" l="1"/>
  <c r="CU922" i="6" s="1"/>
  <c r="CR923" i="6"/>
  <c r="CR924" i="6" l="1"/>
  <c r="CT923" i="6"/>
  <c r="CU923" i="6" s="1"/>
  <c r="CR925" i="6" l="1"/>
  <c r="CT924" i="6"/>
  <c r="CU924" i="6" s="1"/>
  <c r="CT925" i="6" l="1"/>
  <c r="CU925" i="6" s="1"/>
  <c r="CR926" i="6"/>
  <c r="CR927" i="6" l="1"/>
  <c r="CT926" i="6"/>
  <c r="CU926" i="6" s="1"/>
  <c r="CR928" i="6" l="1"/>
  <c r="CT927" i="6"/>
  <c r="CU927" i="6" s="1"/>
  <c r="CT928" i="6" l="1"/>
  <c r="CU928" i="6" s="1"/>
  <c r="CR929" i="6"/>
  <c r="CR930" i="6" l="1"/>
  <c r="CT929" i="6"/>
  <c r="CU929" i="6" s="1"/>
  <c r="CR931" i="6" l="1"/>
  <c r="CT930" i="6"/>
  <c r="CU930" i="6" s="1"/>
  <c r="CR932" i="6" l="1"/>
  <c r="CT931" i="6"/>
  <c r="CU931" i="6" s="1"/>
  <c r="CT932" i="6" l="1"/>
  <c r="CU932" i="6" s="1"/>
  <c r="CR933" i="6"/>
  <c r="CT933" i="6" l="1"/>
  <c r="CU933" i="6" s="1"/>
  <c r="CR934" i="6"/>
  <c r="CR935" i="6" l="1"/>
  <c r="CT934" i="6"/>
  <c r="CU934" i="6" s="1"/>
  <c r="CT935" i="6" l="1"/>
  <c r="CU935" i="6" s="1"/>
  <c r="CR936" i="6"/>
  <c r="CR937" i="6" l="1"/>
  <c r="CT936" i="6"/>
  <c r="CU936" i="6" s="1"/>
  <c r="CR938" i="6" l="1"/>
  <c r="CT937" i="6"/>
  <c r="CU937" i="6" s="1"/>
  <c r="CR939" i="6" l="1"/>
  <c r="CT938" i="6"/>
  <c r="CU938" i="6" s="1"/>
  <c r="CR940" i="6" l="1"/>
  <c r="CT939" i="6"/>
  <c r="CU939" i="6" s="1"/>
  <c r="CR941" i="6" l="1"/>
  <c r="CT940" i="6"/>
  <c r="CU940" i="6" s="1"/>
  <c r="CT941" i="6" l="1"/>
  <c r="CU941" i="6" s="1"/>
  <c r="CR942" i="6"/>
  <c r="CT942" i="6" l="1"/>
  <c r="CU942" i="6" s="1"/>
  <c r="CR943" i="6"/>
  <c r="CR944" i="6" l="1"/>
  <c r="CT943" i="6"/>
  <c r="CU943" i="6" s="1"/>
  <c r="CT944" i="6" l="1"/>
  <c r="CU944" i="6" s="1"/>
  <c r="CR945" i="6"/>
  <c r="CR946" i="6" l="1"/>
  <c r="CT945" i="6"/>
  <c r="CU945" i="6" s="1"/>
  <c r="CR947" i="6" l="1"/>
  <c r="CT946" i="6"/>
  <c r="CU946" i="6" s="1"/>
  <c r="CR948" i="6" l="1"/>
  <c r="CT947" i="6"/>
  <c r="CU947" i="6" s="1"/>
  <c r="CR949" i="6" l="1"/>
  <c r="CT948" i="6"/>
  <c r="CU948" i="6" s="1"/>
  <c r="CT949" i="6" l="1"/>
  <c r="CU949" i="6" s="1"/>
  <c r="CR950" i="6"/>
  <c r="CR951" i="6" l="1"/>
  <c r="CT950" i="6"/>
  <c r="CU950" i="6" s="1"/>
  <c r="CR952" i="6" l="1"/>
  <c r="CT951" i="6"/>
  <c r="CU951" i="6" s="1"/>
  <c r="CT952" i="6" l="1"/>
  <c r="CU952" i="6" s="1"/>
  <c r="CR953" i="6"/>
  <c r="CR954" i="6" l="1"/>
  <c r="CT953" i="6"/>
  <c r="CU953" i="6" s="1"/>
  <c r="CR955" i="6" l="1"/>
  <c r="CT954" i="6"/>
  <c r="CU954" i="6" s="1"/>
  <c r="CR956" i="6" l="1"/>
  <c r="CT955" i="6"/>
  <c r="CU955" i="6" s="1"/>
  <c r="CR957" i="6" l="1"/>
  <c r="CT956" i="6"/>
  <c r="CU956" i="6" s="1"/>
  <c r="CT957" i="6" l="1"/>
  <c r="CU957" i="6" s="1"/>
  <c r="CR958" i="6"/>
  <c r="CR959" i="6" l="1"/>
  <c r="CT958" i="6"/>
  <c r="CU958" i="6" s="1"/>
  <c r="CR960" i="6" l="1"/>
  <c r="CT959" i="6"/>
  <c r="CU959" i="6" s="1"/>
  <c r="CT960" i="6" l="1"/>
  <c r="CU960" i="6" s="1"/>
  <c r="CR961" i="6"/>
  <c r="CT961" i="6" l="1"/>
  <c r="CU961" i="6" s="1"/>
  <c r="CR962" i="6"/>
  <c r="CR963" i="6" l="1"/>
  <c r="CT962" i="6"/>
  <c r="CU962" i="6" s="1"/>
  <c r="CR964" i="6" l="1"/>
  <c r="CT963" i="6"/>
  <c r="CU963" i="6" s="1"/>
  <c r="CT964" i="6" l="1"/>
  <c r="CU964" i="6" s="1"/>
  <c r="CR965" i="6"/>
  <c r="CT965" i="6" l="1"/>
  <c r="CU965" i="6" s="1"/>
  <c r="CR966" i="6"/>
  <c r="CR967" i="6" l="1"/>
  <c r="CT966" i="6"/>
  <c r="CU966" i="6" s="1"/>
  <c r="CR968" i="6" l="1"/>
  <c r="CT967" i="6"/>
  <c r="CU967" i="6" s="1"/>
  <c r="CR969" i="6" l="1"/>
  <c r="CT968" i="6"/>
  <c r="CU968" i="6" s="1"/>
  <c r="CT969" i="6" l="1"/>
  <c r="CU969" i="6" s="1"/>
  <c r="CR970" i="6"/>
  <c r="CR971" i="6" l="1"/>
  <c r="CT970" i="6"/>
  <c r="CU970" i="6" s="1"/>
  <c r="CR972" i="6" l="1"/>
  <c r="CT971" i="6"/>
  <c r="CU971" i="6" s="1"/>
  <c r="CT972" i="6" l="1"/>
  <c r="CU972" i="6" s="1"/>
  <c r="CR973" i="6"/>
  <c r="CT973" i="6" l="1"/>
  <c r="CU973" i="6" s="1"/>
  <c r="CR974" i="6"/>
  <c r="CT974" i="6" l="1"/>
  <c r="CU974" i="6" s="1"/>
  <c r="CR975" i="6"/>
  <c r="CR976" i="6" l="1"/>
  <c r="CT975" i="6"/>
  <c r="CU975" i="6" s="1"/>
  <c r="CT976" i="6" l="1"/>
  <c r="CU976" i="6" s="1"/>
  <c r="CR977" i="6"/>
  <c r="CT977" i="6" l="1"/>
  <c r="CU977" i="6" s="1"/>
  <c r="CR978" i="6"/>
  <c r="CR979" i="6" l="1"/>
  <c r="CT978" i="6"/>
  <c r="CU978" i="6" s="1"/>
  <c r="CR980" i="6" l="1"/>
  <c r="CT979" i="6"/>
  <c r="CU979" i="6" s="1"/>
  <c r="CR981" i="6" l="1"/>
  <c r="CT980" i="6"/>
  <c r="CU980" i="6" s="1"/>
  <c r="CT981" i="6" l="1"/>
  <c r="CU981" i="6" s="1"/>
  <c r="CR982" i="6"/>
  <c r="CR983" i="6" l="1"/>
  <c r="CT982" i="6"/>
  <c r="CU982" i="6" s="1"/>
  <c r="CR984" i="6" l="1"/>
  <c r="CT983" i="6"/>
  <c r="CU983" i="6" s="1"/>
  <c r="CT984" i="6" l="1"/>
  <c r="CU984" i="6" s="1"/>
  <c r="CR985" i="6"/>
  <c r="CR986" i="6" l="1"/>
  <c r="CT985" i="6"/>
  <c r="CU985" i="6" s="1"/>
  <c r="CR987" i="6" l="1"/>
  <c r="CT986" i="6"/>
  <c r="CU986" i="6" s="1"/>
  <c r="CR988" i="6" l="1"/>
  <c r="CT987" i="6"/>
  <c r="CU987" i="6" s="1"/>
  <c r="CR989" i="6" l="1"/>
  <c r="CT988" i="6"/>
  <c r="CU988" i="6" s="1"/>
  <c r="CT989" i="6" l="1"/>
  <c r="CU989" i="6" s="1"/>
  <c r="CR990" i="6"/>
  <c r="CR991" i="6" l="1"/>
  <c r="CT990" i="6"/>
  <c r="CU990" i="6" s="1"/>
  <c r="CR992" i="6" l="1"/>
  <c r="CT991" i="6"/>
  <c r="CU991" i="6" s="1"/>
  <c r="CT992" i="6" l="1"/>
  <c r="CU992" i="6" s="1"/>
  <c r="CR993" i="6"/>
  <c r="CT993" i="6" l="1"/>
  <c r="CU993" i="6" s="1"/>
  <c r="CR994" i="6"/>
  <c r="CR995" i="6" l="1"/>
  <c r="CT994" i="6"/>
  <c r="CU994" i="6" s="1"/>
  <c r="CT995" i="6" l="1"/>
  <c r="CU995" i="6" s="1"/>
  <c r="CR996" i="6"/>
  <c r="CT996" i="6" l="1"/>
  <c r="CU996" i="6" s="1"/>
  <c r="CR997" i="6"/>
  <c r="CR998" i="6" l="1"/>
  <c r="CT997" i="6"/>
  <c r="CU997" i="6" s="1"/>
  <c r="CR999" i="6" l="1"/>
  <c r="CT998" i="6"/>
  <c r="CU998" i="6" s="1"/>
  <c r="CT999" i="6" l="1"/>
  <c r="CU999" i="6" s="1"/>
  <c r="CR1000" i="6"/>
  <c r="CT1000" i="6" l="1"/>
  <c r="CU1000" i="6" s="1"/>
  <c r="CR1001" i="6"/>
  <c r="CR1002" i="6" l="1"/>
  <c r="CT1001" i="6"/>
  <c r="CU1001" i="6" s="1"/>
  <c r="CR1003" i="6" l="1"/>
  <c r="CT1002" i="6"/>
  <c r="CU1002" i="6" s="1"/>
  <c r="CT1003" i="6" l="1"/>
  <c r="CU1003" i="6" s="1"/>
  <c r="CR1004" i="6"/>
  <c r="CR1005" i="6" l="1"/>
  <c r="CT1004" i="6"/>
  <c r="CU1004" i="6" s="1"/>
  <c r="CT1005" i="6" l="1"/>
  <c r="CU1005" i="6" s="1"/>
  <c r="CR1006" i="6"/>
  <c r="CT1006" i="6" l="1"/>
  <c r="CU1006" i="6" s="1"/>
  <c r="CR1007" i="6"/>
  <c r="CR1008" i="6" l="1"/>
  <c r="CT1007" i="6"/>
  <c r="CU1007" i="6" s="1"/>
  <c r="CT1008" i="6" l="1"/>
  <c r="CU1008" i="6" s="1"/>
  <c r="CR1009" i="6"/>
  <c r="CT1009" i="6" l="1"/>
  <c r="CU1009" i="6" s="1"/>
  <c r="CR1010" i="6"/>
  <c r="CT1010" i="6" l="1"/>
  <c r="CU1010" i="6" s="1"/>
  <c r="CR1011" i="6"/>
  <c r="CR1012" i="6" l="1"/>
  <c r="CT1011" i="6"/>
  <c r="CU1011" i="6" s="1"/>
  <c r="CT1012" i="6" l="1"/>
  <c r="CU1012" i="6" s="1"/>
  <c r="CR1013" i="6"/>
  <c r="CT1013" i="6" l="1"/>
  <c r="CU1013" i="6" s="1"/>
  <c r="CR1014" i="6"/>
  <c r="CR1015" i="6" l="1"/>
  <c r="CT1014" i="6"/>
  <c r="CU1014" i="6" s="1"/>
  <c r="CR1016" i="6" l="1"/>
  <c r="CT1015" i="6"/>
  <c r="CU1015" i="6" s="1"/>
  <c r="CT1016" i="6" l="1"/>
  <c r="CU1016" i="6" s="1"/>
  <c r="CR1017" i="6"/>
  <c r="CT1017" i="6" l="1"/>
  <c r="CU1017" i="6" s="1"/>
  <c r="CR1018" i="6"/>
  <c r="CR1019" i="6" l="1"/>
  <c r="CT1018" i="6"/>
  <c r="CU1018" i="6" s="1"/>
  <c r="CR1020" i="6" l="1"/>
  <c r="CT1019" i="6"/>
  <c r="CU1019" i="6" s="1"/>
  <c r="CR1021" i="6" l="1"/>
  <c r="CT1020" i="6"/>
  <c r="CU1020" i="6" s="1"/>
  <c r="CR1022" i="6" l="1"/>
  <c r="CT1021" i="6"/>
  <c r="CU1021" i="6" s="1"/>
  <c r="CR1023" i="6" l="1"/>
  <c r="CT1022" i="6"/>
  <c r="CU1022" i="6" s="1"/>
  <c r="CT1023" i="6" l="1"/>
  <c r="CU1023" i="6" s="1"/>
  <c r="CR1024" i="6"/>
  <c r="CT1024" i="6" l="1"/>
  <c r="CU1024" i="6" s="1"/>
  <c r="CR1025" i="6"/>
  <c r="CT1025" i="6" l="1"/>
  <c r="CU1025" i="6" s="1"/>
  <c r="CR1026" i="6"/>
  <c r="CR1027" i="6" l="1"/>
  <c r="CT1026" i="6"/>
  <c r="CU1026" i="6" s="1"/>
  <c r="CR1028" i="6" l="1"/>
  <c r="CT1027" i="6"/>
  <c r="CU1027" i="6" s="1"/>
  <c r="CT1028" i="6" l="1"/>
  <c r="CU1028" i="6" s="1"/>
  <c r="CR1029" i="6"/>
  <c r="CR1030" i="6" l="1"/>
  <c r="CT1029" i="6"/>
  <c r="CU1029" i="6" s="1"/>
  <c r="CR1031" i="6" l="1"/>
  <c r="CT1030" i="6"/>
  <c r="CU1030" i="6" s="1"/>
  <c r="CR1032" i="6" l="1"/>
  <c r="CT1031" i="6"/>
  <c r="CU1031" i="6" s="1"/>
  <c r="CT1032" i="6" l="1"/>
  <c r="CU1032" i="6" s="1"/>
  <c r="CR1033" i="6"/>
  <c r="CT1033" i="6" l="1"/>
  <c r="CU1033" i="6" s="1"/>
  <c r="CR1034" i="6"/>
  <c r="CR1035" i="6" l="1"/>
  <c r="CT1034" i="6"/>
  <c r="CU1034" i="6" s="1"/>
  <c r="CT1035" i="6" l="1"/>
  <c r="CU1035" i="6" s="1"/>
  <c r="CR1036" i="6"/>
  <c r="CT1036" i="6" l="1"/>
  <c r="CU1036" i="6" s="1"/>
  <c r="CR1037" i="6"/>
  <c r="CR1038" i="6" l="1"/>
  <c r="CT1037" i="6"/>
  <c r="CU1037" i="6" s="1"/>
  <c r="CR1039" i="6" l="1"/>
  <c r="CT1038" i="6"/>
  <c r="CU1038" i="6" s="1"/>
  <c r="CR1040" i="6" l="1"/>
  <c r="CT1039" i="6"/>
  <c r="CU1039" i="6" s="1"/>
  <c r="CT1040" i="6" l="1"/>
  <c r="CU1040" i="6" s="1"/>
  <c r="CR1041" i="6"/>
  <c r="CT1041" i="6" l="1"/>
  <c r="CU1041" i="6" s="1"/>
  <c r="CR1042" i="6"/>
  <c r="CT1042" i="6" l="1"/>
  <c r="CU1042" i="6" s="1"/>
  <c r="CR1043" i="6"/>
  <c r="CR1044" i="6" l="1"/>
  <c r="CT1043" i="6"/>
  <c r="CU1043" i="6" s="1"/>
  <c r="CR1045" i="6" l="1"/>
  <c r="CT1044" i="6"/>
  <c r="CU1044" i="6" s="1"/>
  <c r="CR1046" i="6" l="1"/>
  <c r="CT1045" i="6"/>
  <c r="CU1045" i="6" s="1"/>
  <c r="CR1047" i="6" l="1"/>
  <c r="CT1046" i="6"/>
  <c r="CU1046" i="6" s="1"/>
  <c r="CT1047" i="6" l="1"/>
  <c r="CU1047" i="6" s="1"/>
  <c r="CR1048" i="6"/>
  <c r="CR1049" i="6" l="1"/>
  <c r="CT1048" i="6"/>
  <c r="CU1048" i="6" s="1"/>
  <c r="CR1050" i="6" l="1"/>
  <c r="CT1049" i="6"/>
  <c r="CU1049" i="6" s="1"/>
  <c r="CT1050" i="6" l="1"/>
  <c r="CU1050" i="6" s="1"/>
  <c r="CR1051" i="6"/>
  <c r="CT1051" i="6" l="1"/>
  <c r="CU1051" i="6" s="1"/>
  <c r="CR1052" i="6"/>
  <c r="CT1052" i="6" l="1"/>
  <c r="CU1052" i="6" s="1"/>
  <c r="CR1053" i="6"/>
  <c r="CT1053" i="6" l="1"/>
  <c r="CU1053" i="6" s="1"/>
  <c r="CR1054" i="6"/>
  <c r="CR1055" i="6" l="1"/>
  <c r="CT1054" i="6"/>
  <c r="CU1054" i="6" s="1"/>
  <c r="CR1056" i="6" l="1"/>
  <c r="CT1055" i="6"/>
  <c r="CU1055" i="6" s="1"/>
  <c r="CR1057" i="6" l="1"/>
  <c r="CT1056" i="6"/>
  <c r="CU1056" i="6" s="1"/>
  <c r="CR1058" i="6" l="1"/>
  <c r="CT1057" i="6"/>
  <c r="CU1057" i="6" s="1"/>
  <c r="CT1058" i="6" l="1"/>
  <c r="CU1058" i="6" s="1"/>
  <c r="CR1059" i="6"/>
  <c r="CT1059" i="6" l="1"/>
  <c r="CU1059" i="6" s="1"/>
  <c r="CR1060" i="6"/>
  <c r="CR1061" i="6" l="1"/>
  <c r="CT1060" i="6"/>
  <c r="CU1060" i="6" s="1"/>
  <c r="CR1062" i="6" l="1"/>
  <c r="CT1061" i="6"/>
  <c r="CU1061" i="6" s="1"/>
  <c r="CR1063" i="6" l="1"/>
  <c r="CT1062" i="6"/>
  <c r="CU1062" i="6" s="1"/>
  <c r="CT1063" i="6" l="1"/>
  <c r="CU1063" i="6" s="1"/>
  <c r="CR1064" i="6"/>
  <c r="CR1065" i="6" l="1"/>
  <c r="CT1064" i="6"/>
  <c r="CU1064" i="6" s="1"/>
  <c r="CT1065" i="6" l="1"/>
  <c r="CU1065" i="6" s="1"/>
  <c r="CR1066" i="6"/>
  <c r="CT1066" i="6" l="1"/>
  <c r="CU1066" i="6" s="1"/>
  <c r="CR1067" i="6"/>
  <c r="CT1067" i="6" l="1"/>
  <c r="CU1067" i="6" s="1"/>
  <c r="CR1068" i="6"/>
  <c r="CR1069" i="6" l="1"/>
  <c r="CT1068" i="6"/>
  <c r="CU1068" i="6" s="1"/>
  <c r="CR1070" i="6" l="1"/>
  <c r="CT1069" i="6"/>
  <c r="CU1069" i="6" s="1"/>
  <c r="CR1071" i="6" l="1"/>
  <c r="CT1070" i="6"/>
  <c r="CU1070" i="6" s="1"/>
  <c r="CT1071" i="6" l="1"/>
  <c r="CU1071" i="6" s="1"/>
  <c r="CR1072" i="6"/>
  <c r="CT1072" i="6" l="1"/>
  <c r="CU1072" i="6" s="1"/>
  <c r="CR1073" i="6"/>
  <c r="CR1074" i="6" l="1"/>
  <c r="CT1073" i="6"/>
  <c r="CU1073" i="6" s="1"/>
  <c r="CR1075" i="6" l="1"/>
  <c r="CT1074" i="6"/>
  <c r="CU1074" i="6" s="1"/>
  <c r="CR1076" i="6" l="1"/>
  <c r="CT1075" i="6"/>
  <c r="CU1075" i="6" s="1"/>
  <c r="CR1077" i="6" l="1"/>
  <c r="CT1076" i="6"/>
  <c r="CU1076" i="6" s="1"/>
  <c r="CR1078" i="6" l="1"/>
  <c r="CT1077" i="6"/>
  <c r="CU1077" i="6" s="1"/>
  <c r="CR1079" i="6" l="1"/>
  <c r="CT1078" i="6"/>
  <c r="CU1078" i="6" s="1"/>
  <c r="CT1079" i="6" l="1"/>
  <c r="CU1079" i="6" s="1"/>
  <c r="CR1080" i="6"/>
  <c r="CR1081" i="6" l="1"/>
  <c r="CT1080" i="6"/>
  <c r="CU1080" i="6" s="1"/>
  <c r="CR1082" i="6" l="1"/>
  <c r="CT1081" i="6"/>
  <c r="CU1081" i="6" s="1"/>
  <c r="CR1083" i="6" l="1"/>
  <c r="CT1082" i="6"/>
  <c r="CU1082" i="6" s="1"/>
  <c r="CR1084" i="6" l="1"/>
  <c r="CT1083" i="6"/>
  <c r="CU1083" i="6" s="1"/>
  <c r="CR1085" i="6" l="1"/>
  <c r="CT1084" i="6"/>
  <c r="CU1084" i="6" s="1"/>
  <c r="CR1086" i="6" l="1"/>
  <c r="CT1085" i="6"/>
  <c r="CU1085" i="6" s="1"/>
  <c r="CT1086" i="6" l="1"/>
  <c r="CU1086" i="6" s="1"/>
  <c r="CR1087" i="6"/>
  <c r="CT1087" i="6" l="1"/>
  <c r="CU1087" i="6" s="1"/>
  <c r="CR1088" i="6"/>
  <c r="CR1089" i="6" l="1"/>
  <c r="CT1088" i="6"/>
  <c r="CU1088" i="6" s="1"/>
  <c r="CT1089" i="6" l="1"/>
  <c r="CU1089" i="6" s="1"/>
  <c r="CR1090" i="6"/>
  <c r="CT1090" i="6" l="1"/>
  <c r="CU1090" i="6" s="1"/>
  <c r="CR1091" i="6"/>
  <c r="CR1092" i="6" l="1"/>
  <c r="CT1091" i="6"/>
  <c r="CU1091" i="6" s="1"/>
  <c r="CR1093" i="6" l="1"/>
  <c r="CT1092" i="6"/>
  <c r="CU1092" i="6" s="1"/>
  <c r="CR1094" i="6" l="1"/>
  <c r="CT1093" i="6"/>
  <c r="CU1093" i="6" s="1"/>
  <c r="CR1095" i="6" l="1"/>
  <c r="CT1094" i="6"/>
  <c r="CU1094" i="6" s="1"/>
  <c r="CT1095" i="6" l="1"/>
  <c r="CU1095" i="6" s="1"/>
  <c r="CR1096" i="6"/>
  <c r="CT1096" i="6" l="1"/>
  <c r="CU1096" i="6" s="1"/>
  <c r="CR1097" i="6"/>
  <c r="CR1098" i="6" l="1"/>
  <c r="CT1097" i="6"/>
  <c r="CU1097" i="6" s="1"/>
  <c r="CT1098" i="6" l="1"/>
  <c r="CU1098" i="6" s="1"/>
  <c r="CR1099" i="6"/>
  <c r="CR1100" i="6" l="1"/>
  <c r="CT1099" i="6"/>
  <c r="CU1099" i="6" s="1"/>
  <c r="CT1100" i="6" l="1"/>
  <c r="CU1100" i="6" s="1"/>
  <c r="CR1101" i="6"/>
  <c r="CT1101" i="6" l="1"/>
  <c r="CU1101" i="6" s="1"/>
  <c r="CR1102" i="6"/>
  <c r="CR1103" i="6" l="1"/>
  <c r="CT1102" i="6"/>
  <c r="CU1102" i="6" s="1"/>
  <c r="CT1103" i="6" l="1"/>
  <c r="CU1103" i="6" s="1"/>
  <c r="CR1104" i="6"/>
  <c r="CT1104" i="6" l="1"/>
  <c r="CU1104" i="6" s="1"/>
  <c r="CR1105" i="6"/>
  <c r="CT1105" i="6" l="1"/>
  <c r="CU1105" i="6" s="1"/>
  <c r="CR1106" i="6"/>
  <c r="CR1107" i="6" l="1"/>
  <c r="CT1106" i="6"/>
  <c r="CU1106" i="6" s="1"/>
  <c r="CR1108" i="6" l="1"/>
  <c r="CT1107" i="6"/>
  <c r="CU1107" i="6" s="1"/>
  <c r="CR1109" i="6" l="1"/>
  <c r="CT1108" i="6"/>
  <c r="CU1108" i="6" s="1"/>
  <c r="CR1110" i="6" l="1"/>
  <c r="CT1109" i="6"/>
  <c r="CU1109" i="6" s="1"/>
  <c r="CR1111" i="6" l="1"/>
  <c r="CT1110" i="6"/>
  <c r="CU1110" i="6" s="1"/>
  <c r="CR1112" i="6" l="1"/>
  <c r="CT1111" i="6"/>
  <c r="CU1111" i="6" s="1"/>
  <c r="CT1112" i="6" l="1"/>
  <c r="CU1112" i="6" s="1"/>
  <c r="CR1113" i="6"/>
  <c r="CT1113" i="6" l="1"/>
  <c r="CU1113" i="6" s="1"/>
  <c r="CR1114" i="6"/>
  <c r="CT1114" i="6" l="1"/>
  <c r="CU1114" i="6" s="1"/>
  <c r="CR1115" i="6"/>
  <c r="CT1115" i="6" l="1"/>
  <c r="CU1115" i="6" s="1"/>
  <c r="CR1116" i="6"/>
  <c r="CR1117" i="6" l="1"/>
  <c r="CT1116" i="6"/>
  <c r="CU1116" i="6" s="1"/>
  <c r="CR1118" i="6" l="1"/>
  <c r="CT1117" i="6"/>
  <c r="CU1117" i="6" s="1"/>
  <c r="CR1119" i="6" l="1"/>
  <c r="CT1118" i="6"/>
  <c r="CU1118" i="6" s="1"/>
  <c r="CR1120" i="6" l="1"/>
  <c r="CT1119" i="6"/>
  <c r="CU1119" i="6" s="1"/>
  <c r="CT1120" i="6" l="1"/>
  <c r="CU1120" i="6" s="1"/>
  <c r="CR1121" i="6"/>
  <c r="CR1122" i="6" l="1"/>
  <c r="CT1121" i="6"/>
  <c r="CU1121" i="6" s="1"/>
  <c r="CT1122" i="6" l="1"/>
  <c r="CU1122" i="6" s="1"/>
  <c r="CR1123" i="6"/>
  <c r="CR1124" i="6" l="1"/>
  <c r="CT1123" i="6"/>
  <c r="CU1123" i="6" s="1"/>
  <c r="CT1124" i="6" l="1"/>
  <c r="CU1124" i="6" s="1"/>
  <c r="CR1125" i="6"/>
  <c r="CR1126" i="6" l="1"/>
  <c r="CT1125" i="6"/>
  <c r="CU1125" i="6" s="1"/>
  <c r="CR1127" i="6" l="1"/>
  <c r="CT1126" i="6"/>
  <c r="CU1126" i="6" s="1"/>
  <c r="CT1127" i="6" l="1"/>
  <c r="CU1127" i="6" s="1"/>
  <c r="CR1128" i="6"/>
  <c r="CR1129" i="6" l="1"/>
  <c r="CT1128" i="6"/>
  <c r="CU1128" i="6" s="1"/>
  <c r="CR1130" i="6" l="1"/>
  <c r="CT1129" i="6"/>
  <c r="CU1129" i="6" s="1"/>
  <c r="CT1130" i="6" l="1"/>
  <c r="CU1130" i="6" s="1"/>
  <c r="CR1131" i="6"/>
  <c r="CR1132" i="6" l="1"/>
  <c r="CT1131" i="6"/>
  <c r="CU1131" i="6" s="1"/>
  <c r="CR1133" i="6" l="1"/>
  <c r="CT1132" i="6"/>
  <c r="CU1132" i="6" s="1"/>
  <c r="CT1133" i="6" l="1"/>
  <c r="CU1133" i="6" s="1"/>
  <c r="CR1134" i="6"/>
  <c r="CR1135" i="6" l="1"/>
  <c r="CT1134" i="6"/>
  <c r="CU1134" i="6" s="1"/>
  <c r="CR1136" i="6" l="1"/>
  <c r="CT1135" i="6"/>
  <c r="CU1135" i="6" s="1"/>
  <c r="CT1136" i="6" l="1"/>
  <c r="CU1136" i="6" s="1"/>
  <c r="CR1137" i="6"/>
  <c r="CR1138" i="6" l="1"/>
  <c r="CT1137" i="6"/>
  <c r="CU1137" i="6" s="1"/>
  <c r="CT1138" i="6" l="1"/>
  <c r="CU1138" i="6" s="1"/>
  <c r="CR1139" i="6"/>
  <c r="CR1140" i="6" l="1"/>
  <c r="CT1139" i="6"/>
  <c r="CU1139" i="6" s="1"/>
  <c r="CR1141" i="6" l="1"/>
  <c r="CT1140" i="6"/>
  <c r="CU1140" i="6" s="1"/>
  <c r="CR1142" i="6" l="1"/>
  <c r="CT1141" i="6"/>
  <c r="CU1141" i="6" s="1"/>
  <c r="CT1142" i="6" l="1"/>
  <c r="CU1142" i="6" s="1"/>
  <c r="CR1143" i="6"/>
  <c r="CT1143" i="6" l="1"/>
  <c r="CU1143" i="6" s="1"/>
  <c r="CR1144" i="6"/>
  <c r="CR1145" i="6" l="1"/>
  <c r="CT1144" i="6"/>
  <c r="CU1144" i="6" s="1"/>
  <c r="CT1145" i="6" l="1"/>
  <c r="CU1145" i="6" s="1"/>
  <c r="CR1146" i="6"/>
  <c r="CR1147" i="6" l="1"/>
  <c r="CT1146" i="6"/>
  <c r="CU1146" i="6" s="1"/>
  <c r="CR1148" i="6" l="1"/>
  <c r="CT1147" i="6"/>
  <c r="CU1147" i="6" s="1"/>
  <c r="CR1149" i="6" l="1"/>
  <c r="CT1148" i="6"/>
  <c r="CU1148" i="6" s="1"/>
  <c r="CR1150" i="6" l="1"/>
  <c r="CT1149" i="6"/>
  <c r="CU1149" i="6" s="1"/>
  <c r="CT1150" i="6" l="1"/>
  <c r="CU1150" i="6" s="1"/>
  <c r="CR1151" i="6"/>
  <c r="CT1151" i="6" l="1"/>
  <c r="CU1151" i="6" s="1"/>
  <c r="CR1152" i="6"/>
  <c r="CT1152" i="6" l="1"/>
  <c r="CU1152" i="6" s="1"/>
  <c r="CR1153" i="6"/>
  <c r="CT1153" i="6" l="1"/>
  <c r="CU1153" i="6" s="1"/>
  <c r="CR1154" i="6"/>
  <c r="CT1154" i="6" l="1"/>
  <c r="CU1154" i="6" s="1"/>
  <c r="CR1155" i="6"/>
  <c r="CT1155" i="6" l="1"/>
  <c r="CU1155" i="6" s="1"/>
  <c r="CR1156" i="6"/>
  <c r="CR1157" i="6" l="1"/>
  <c r="CT1156" i="6"/>
  <c r="CU1156" i="6" s="1"/>
  <c r="CT1157" i="6" l="1"/>
  <c r="CU1157" i="6" s="1"/>
  <c r="CR1158" i="6"/>
  <c r="CT1158" i="6" l="1"/>
  <c r="CU1158" i="6" s="1"/>
  <c r="CR1159" i="6"/>
  <c r="CT1159" i="6" l="1"/>
  <c r="CU1159" i="6" s="1"/>
  <c r="CR1160" i="6"/>
  <c r="CR1161" i="6" l="1"/>
  <c r="CT1160" i="6"/>
  <c r="CU1160" i="6" s="1"/>
  <c r="CR1162" i="6" l="1"/>
  <c r="CT1161" i="6"/>
  <c r="CU1161" i="6" s="1"/>
  <c r="CR1163" i="6" l="1"/>
  <c r="CT1162" i="6"/>
  <c r="CU1162" i="6" s="1"/>
  <c r="CR1164" i="6" l="1"/>
  <c r="CT1163" i="6"/>
  <c r="CU1163" i="6" s="1"/>
  <c r="CR1165" i="6" l="1"/>
  <c r="CT1164" i="6"/>
  <c r="CU1164" i="6" s="1"/>
  <c r="CR1166" i="6" l="1"/>
  <c r="CT1165" i="6"/>
  <c r="CU1165" i="6" s="1"/>
  <c r="CT1166" i="6" l="1"/>
  <c r="CU1166" i="6" s="1"/>
  <c r="CR1167" i="6"/>
  <c r="CT1167" i="6" l="1"/>
  <c r="CU1167" i="6" s="1"/>
  <c r="CR1168" i="6"/>
  <c r="CR1169" i="6" l="1"/>
  <c r="CT1168" i="6"/>
  <c r="CU1168" i="6" s="1"/>
  <c r="CR1170" i="6" l="1"/>
  <c r="CT1169" i="6"/>
  <c r="CU1169" i="6" s="1"/>
  <c r="CT1170" i="6" l="1"/>
  <c r="CU1170" i="6" s="1"/>
  <c r="CR1171" i="6"/>
  <c r="CR1172" i="6" l="1"/>
  <c r="CT1171" i="6"/>
  <c r="CU1171" i="6" s="1"/>
  <c r="CT1172" i="6" l="1"/>
  <c r="CU1172" i="6" s="1"/>
  <c r="CR1173" i="6"/>
  <c r="CR1174" i="6" l="1"/>
  <c r="CT1173" i="6"/>
  <c r="CU1173" i="6" s="1"/>
  <c r="CT1174" i="6" l="1"/>
  <c r="CU1174" i="6" s="1"/>
  <c r="CR1175" i="6"/>
  <c r="CR1176" i="6" l="1"/>
  <c r="CT1175" i="6"/>
  <c r="CU1175" i="6" s="1"/>
  <c r="CR1177" i="6" l="1"/>
  <c r="CT1176" i="6"/>
  <c r="CU1176" i="6" s="1"/>
  <c r="CT1177" i="6" l="1"/>
  <c r="CU1177" i="6" s="1"/>
  <c r="CR1178" i="6"/>
  <c r="CT1178" i="6" l="1"/>
  <c r="CU1178" i="6" s="1"/>
  <c r="CR1179" i="6"/>
  <c r="CR1180" i="6" l="1"/>
  <c r="CT1179" i="6"/>
  <c r="CU1179" i="6" s="1"/>
  <c r="CR1181" i="6" l="1"/>
  <c r="CT1180" i="6"/>
  <c r="CU1180" i="6" s="1"/>
  <c r="CR1182" i="6" l="1"/>
  <c r="CT1181" i="6"/>
  <c r="CU1181" i="6" s="1"/>
  <c r="CT1182" i="6" l="1"/>
  <c r="CU1182" i="6" s="1"/>
  <c r="CR1183" i="6"/>
  <c r="CT1183" i="6" l="1"/>
  <c r="CU1183" i="6" s="1"/>
  <c r="CR1184" i="6"/>
  <c r="CR1185" i="6" l="1"/>
  <c r="CT1184" i="6"/>
  <c r="CU1184" i="6" s="1"/>
  <c r="CT1185" i="6" l="1"/>
  <c r="CU1185" i="6" s="1"/>
  <c r="CR1186" i="6"/>
  <c r="CT1186" i="6" l="1"/>
  <c r="CU1186" i="6" s="1"/>
  <c r="CR1187" i="6"/>
  <c r="CR1188" i="6" l="1"/>
  <c r="CT1187" i="6"/>
  <c r="CU1187" i="6" s="1"/>
  <c r="CR1189" i="6" l="1"/>
  <c r="CT1188" i="6"/>
  <c r="CU1188" i="6" s="1"/>
  <c r="CT1189" i="6" l="1"/>
  <c r="CU1189" i="6" s="1"/>
  <c r="CR1190" i="6"/>
  <c r="CT1190" i="6" l="1"/>
  <c r="CU1190" i="6" s="1"/>
  <c r="CR1191" i="6"/>
  <c r="CR1192" i="6" l="1"/>
  <c r="CT1191" i="6"/>
  <c r="CU1191" i="6" s="1"/>
  <c r="CT1192" i="6" l="1"/>
  <c r="CU1192" i="6" s="1"/>
  <c r="CR1193" i="6"/>
  <c r="CT1193" i="6" l="1"/>
  <c r="CU1193" i="6" s="1"/>
  <c r="CR1194" i="6"/>
  <c r="CR1195" i="6" l="1"/>
  <c r="CT1194" i="6"/>
  <c r="CU1194" i="6" s="1"/>
  <c r="CR1196" i="6" l="1"/>
  <c r="CT1195" i="6"/>
  <c r="CU1195" i="6" s="1"/>
  <c r="CT1196" i="6" l="1"/>
  <c r="CU1196" i="6" s="1"/>
  <c r="CR1197" i="6"/>
  <c r="CR1198" i="6" l="1"/>
  <c r="CT1197" i="6"/>
  <c r="CU1197" i="6" s="1"/>
  <c r="CT1198" i="6" l="1"/>
  <c r="CU1198" i="6" s="1"/>
  <c r="CR1199" i="6"/>
  <c r="CR1200" i="6" l="1"/>
  <c r="CT1199" i="6"/>
  <c r="CU1199" i="6" s="1"/>
  <c r="CT1200" i="6" l="1"/>
  <c r="CU1200" i="6" s="1"/>
  <c r="CR1201" i="6"/>
  <c r="CR1202" i="6" l="1"/>
  <c r="CT1201" i="6"/>
  <c r="CU1201" i="6" s="1"/>
  <c r="CT1202" i="6" l="1"/>
  <c r="CU1202" i="6" s="1"/>
  <c r="CR1203" i="6"/>
  <c r="CR1204" i="6" l="1"/>
  <c r="CT1203" i="6"/>
  <c r="CU1203" i="6" s="1"/>
  <c r="CR1205" i="6" l="1"/>
  <c r="CT1205" i="6" s="1"/>
  <c r="CU1205" i="6" s="1"/>
  <c r="CT1204" i="6"/>
  <c r="CU1204" i="6" s="1"/>
  <c r="E143" i="8" l="1" a="1"/>
  <c r="E143" i="8" s="1"/>
  <c r="E144" i="8" a="1"/>
  <c r="E144" i="8" s="1"/>
  <c r="E142" i="8" a="1"/>
  <c r="E142" i="8" s="1"/>
  <c r="E145" i="8" a="1"/>
  <c r="E145" i="8" s="1"/>
  <c r="E146" i="8" l="1"/>
  <c r="E114" i="8" l="1"/>
  <c r="CW5" i="6"/>
  <c r="CV136" i="6" l="1"/>
  <c r="CV144" i="6"/>
  <c r="CV143" i="6"/>
  <c r="CV140" i="6"/>
  <c r="CV141" i="6"/>
  <c r="CV148" i="6"/>
  <c r="CV138" i="6"/>
  <c r="CV146" i="6"/>
  <c r="CV135" i="6"/>
  <c r="CV137" i="6"/>
  <c r="CV145" i="6"/>
  <c r="CV142" i="6"/>
  <c r="CV139" i="6"/>
  <c r="CV147" i="6"/>
  <c r="CV67" i="6"/>
  <c r="CV69" i="6"/>
  <c r="CV65" i="6"/>
  <c r="CV66" i="6"/>
  <c r="CV68" i="6"/>
  <c r="CV293" i="6"/>
  <c r="CV294" i="6"/>
  <c r="CV295" i="6"/>
  <c r="CV296" i="6"/>
  <c r="CV297" i="6"/>
  <c r="CV298" i="6"/>
  <c r="CV299" i="6"/>
  <c r="CV300" i="6"/>
  <c r="CV301" i="6"/>
  <c r="CV302" i="6"/>
  <c r="CV303" i="6"/>
  <c r="CV304" i="6"/>
  <c r="CV305" i="6"/>
  <c r="CV306" i="6"/>
  <c r="CV307" i="6"/>
  <c r="CV308" i="6"/>
  <c r="CV309" i="6"/>
  <c r="CV310" i="6"/>
  <c r="CV311" i="6"/>
  <c r="CV312" i="6"/>
  <c r="CV313" i="6"/>
  <c r="CV314" i="6"/>
  <c r="CV315" i="6"/>
  <c r="CV316" i="6"/>
  <c r="CV317" i="6"/>
  <c r="CV318" i="6"/>
  <c r="CV319" i="6"/>
  <c r="CV320" i="6"/>
  <c r="CV321" i="6"/>
  <c r="CV322" i="6"/>
  <c r="CV323" i="6"/>
  <c r="CV324" i="6"/>
  <c r="CV325" i="6"/>
  <c r="CV326" i="6"/>
  <c r="CV327" i="6"/>
  <c r="CV328" i="6"/>
  <c r="CV329" i="6"/>
  <c r="CV330" i="6"/>
  <c r="CV331" i="6"/>
  <c r="CV332" i="6"/>
  <c r="CV333" i="6"/>
  <c r="CV334" i="6"/>
  <c r="CV335" i="6"/>
  <c r="CV336" i="6"/>
  <c r="CV337" i="6"/>
  <c r="CV338" i="6"/>
  <c r="CV339" i="6"/>
  <c r="CV340" i="6"/>
  <c r="CV341" i="6"/>
  <c r="CV342" i="6"/>
  <c r="CV343" i="6"/>
  <c r="CV344" i="6"/>
  <c r="CV345" i="6"/>
  <c r="CV346" i="6"/>
  <c r="CV347" i="6"/>
  <c r="CV348" i="6"/>
  <c r="CV349" i="6"/>
  <c r="CV350" i="6"/>
  <c r="CV351" i="6"/>
  <c r="CV352" i="6"/>
  <c r="CV353" i="6"/>
  <c r="CV354" i="6"/>
  <c r="CV355" i="6"/>
  <c r="CV356" i="6"/>
  <c r="CV357" i="6"/>
  <c r="CV358" i="6"/>
  <c r="CV359" i="6"/>
  <c r="CV360" i="6"/>
  <c r="CV361" i="6"/>
  <c r="CV362" i="6"/>
  <c r="CV363" i="6"/>
  <c r="CV364" i="6"/>
  <c r="CV365" i="6"/>
  <c r="CV366" i="6"/>
  <c r="CV367" i="6"/>
  <c r="CV368" i="6"/>
  <c r="CV369" i="6"/>
  <c r="CV370" i="6"/>
  <c r="CV371" i="6"/>
  <c r="CV372" i="6"/>
  <c r="CV373" i="6"/>
  <c r="CV374" i="6"/>
  <c r="CV375" i="6"/>
  <c r="CV376" i="6"/>
  <c r="CV377" i="6"/>
  <c r="CV378" i="6"/>
  <c r="CV379" i="6"/>
  <c r="CV380" i="6"/>
  <c r="CV381" i="6"/>
  <c r="CV382" i="6"/>
  <c r="CV383" i="6"/>
  <c r="CV384" i="6"/>
  <c r="CV385" i="6"/>
  <c r="CV386" i="6"/>
  <c r="CV387" i="6"/>
  <c r="CV388" i="6"/>
  <c r="CV389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6"/>
  <c r="CV271" i="6"/>
  <c r="CV272" i="6"/>
  <c r="CV273" i="6"/>
  <c r="CV274" i="6"/>
  <c r="CV275" i="6"/>
  <c r="CV276" i="6"/>
  <c r="CV277" i="6"/>
  <c r="CV278" i="6"/>
  <c r="CV279" i="6"/>
  <c r="CV280" i="6"/>
  <c r="CV281" i="6"/>
  <c r="CV282" i="6"/>
  <c r="CV283" i="6"/>
  <c r="CV284" i="6"/>
  <c r="CV285" i="6"/>
  <c r="CV286" i="6"/>
  <c r="CV287" i="6"/>
  <c r="CV288" i="6"/>
  <c r="CV289" i="6"/>
  <c r="CV290" i="6"/>
  <c r="CV291" i="6"/>
  <c r="CV292" i="6"/>
  <c r="CV660" i="6"/>
  <c r="CV661" i="6"/>
  <c r="CV662" i="6"/>
  <c r="CV663" i="6"/>
  <c r="CV664" i="6"/>
  <c r="CV665" i="6"/>
  <c r="CV666" i="6"/>
  <c r="CV667" i="6"/>
  <c r="CV668" i="6"/>
  <c r="CV669" i="6"/>
  <c r="CV670" i="6"/>
  <c r="CV671" i="6"/>
  <c r="CV672" i="6"/>
  <c r="CV673" i="6"/>
  <c r="CV674" i="6"/>
  <c r="CV675" i="6"/>
  <c r="CV676" i="6"/>
  <c r="CV677" i="6"/>
  <c r="CV678" i="6"/>
  <c r="CV679" i="6"/>
  <c r="CV680" i="6"/>
  <c r="CV681" i="6"/>
  <c r="CV682" i="6"/>
  <c r="CV683" i="6"/>
  <c r="CV684" i="6"/>
  <c r="CV685" i="6"/>
  <c r="CV686" i="6"/>
  <c r="CV687" i="6"/>
  <c r="CV688" i="6"/>
  <c r="CV689" i="6"/>
  <c r="CV690" i="6"/>
  <c r="CV691" i="6"/>
  <c r="CV692" i="6"/>
  <c r="CV693" i="6"/>
  <c r="CV694" i="6"/>
  <c r="CV695" i="6"/>
  <c r="CV696" i="6"/>
  <c r="CV697" i="6"/>
  <c r="CV698" i="6"/>
  <c r="CV699" i="6"/>
  <c r="CV700" i="6"/>
  <c r="CV701" i="6"/>
  <c r="CV702" i="6"/>
  <c r="CV703" i="6"/>
  <c r="CV704" i="6"/>
  <c r="CV705" i="6"/>
  <c r="CV706" i="6"/>
  <c r="CV707" i="6"/>
  <c r="CV708" i="6"/>
  <c r="CV709" i="6"/>
  <c r="CV710" i="6"/>
  <c r="CV711" i="6"/>
  <c r="CV712" i="6"/>
  <c r="CV713" i="6"/>
  <c r="CV714" i="6"/>
  <c r="CV715" i="6"/>
  <c r="CV716" i="6"/>
  <c r="CV717" i="6"/>
  <c r="CV718" i="6"/>
  <c r="CV719" i="6"/>
  <c r="CV720" i="6"/>
  <c r="CV721" i="6"/>
  <c r="CV722" i="6"/>
  <c r="CV723" i="6"/>
  <c r="CV724" i="6"/>
  <c r="CV725" i="6"/>
  <c r="CV726" i="6"/>
  <c r="CV727" i="6"/>
  <c r="CV728" i="6"/>
  <c r="CV729" i="6"/>
  <c r="CV730" i="6"/>
  <c r="CV731" i="6"/>
  <c r="CV732" i="6"/>
  <c r="CV733" i="6"/>
  <c r="CV734" i="6"/>
  <c r="CV735" i="6"/>
  <c r="CV736" i="6"/>
  <c r="CV737" i="6"/>
  <c r="CV738" i="6"/>
  <c r="CV739" i="6"/>
  <c r="CV740" i="6"/>
  <c r="CV741" i="6"/>
  <c r="CV742" i="6"/>
  <c r="CV743" i="6"/>
  <c r="CV744" i="6"/>
  <c r="CV745" i="6"/>
  <c r="CV746" i="6"/>
  <c r="CV747" i="6"/>
  <c r="CV748" i="6"/>
  <c r="CV749" i="6"/>
  <c r="CV750" i="6"/>
  <c r="CV751" i="6"/>
  <c r="CV752" i="6"/>
  <c r="CV753" i="6"/>
  <c r="CV754" i="6"/>
  <c r="CV755" i="6"/>
  <c r="CV756" i="6"/>
  <c r="CV757" i="6"/>
  <c r="CV758" i="6"/>
  <c r="CV759" i="6"/>
  <c r="CV760" i="6"/>
  <c r="CV761" i="6"/>
  <c r="CV762" i="6"/>
  <c r="CV763" i="6"/>
  <c r="CV764" i="6"/>
  <c r="CV765" i="6"/>
  <c r="CV766" i="6"/>
  <c r="CV767" i="6"/>
  <c r="CV768" i="6"/>
  <c r="CV769" i="6"/>
  <c r="CV770" i="6"/>
  <c r="CV771" i="6"/>
  <c r="CV772" i="6"/>
  <c r="CV773" i="6"/>
  <c r="CV774" i="6"/>
  <c r="CV775" i="6"/>
  <c r="CV776" i="6"/>
  <c r="CV777" i="6"/>
  <c r="CV778" i="6"/>
  <c r="CV779" i="6"/>
  <c r="CV780" i="6"/>
  <c r="CV781" i="6"/>
  <c r="CV782" i="6"/>
  <c r="CV783" i="6"/>
  <c r="CV784" i="6"/>
  <c r="CV785" i="6"/>
  <c r="CV786" i="6"/>
  <c r="CV787" i="6"/>
  <c r="CV788" i="6"/>
  <c r="CV789" i="6"/>
  <c r="CV790" i="6"/>
  <c r="CV791" i="6"/>
  <c r="CV792" i="6"/>
  <c r="CV793" i="6"/>
  <c r="CV794" i="6"/>
  <c r="CV795" i="6"/>
  <c r="CV796" i="6"/>
  <c r="CV797" i="6"/>
  <c r="CV798" i="6"/>
  <c r="CV799" i="6"/>
  <c r="CV800" i="6"/>
  <c r="CV801" i="6"/>
  <c r="CV802" i="6"/>
  <c r="CV803" i="6"/>
  <c r="CV804" i="6"/>
  <c r="CV805" i="6"/>
  <c r="CV806" i="6"/>
  <c r="CV807" i="6"/>
  <c r="CV808" i="6"/>
  <c r="CV809" i="6"/>
  <c r="CV810" i="6"/>
  <c r="CV811" i="6"/>
  <c r="CV812" i="6"/>
  <c r="CV813" i="6"/>
  <c r="CV814" i="6"/>
  <c r="CV815" i="6"/>
  <c r="CV816" i="6"/>
  <c r="CV817" i="6"/>
  <c r="CV818" i="6"/>
  <c r="CV819" i="6"/>
  <c r="CV820" i="6"/>
  <c r="CV821" i="6"/>
  <c r="CV822" i="6"/>
  <c r="CV823" i="6"/>
  <c r="CV824" i="6"/>
  <c r="CV825" i="6"/>
  <c r="CV826" i="6"/>
  <c r="CV827" i="6"/>
  <c r="CV828" i="6"/>
  <c r="CV829" i="6"/>
  <c r="CV830" i="6"/>
  <c r="CV831" i="6"/>
  <c r="CV832" i="6"/>
  <c r="CV833" i="6"/>
  <c r="CV834" i="6"/>
  <c r="CV835" i="6"/>
  <c r="CV836" i="6"/>
  <c r="CV837" i="6"/>
  <c r="CV838" i="6"/>
  <c r="CV839" i="6"/>
  <c r="CV840" i="6"/>
  <c r="CV841" i="6"/>
  <c r="CV842" i="6"/>
  <c r="CV843" i="6"/>
  <c r="CV844" i="6"/>
  <c r="CV845" i="6"/>
  <c r="CV846" i="6"/>
  <c r="CV847" i="6"/>
  <c r="CV848" i="6"/>
  <c r="CV849" i="6"/>
  <c r="CV850" i="6"/>
  <c r="CV851" i="6"/>
  <c r="CV852" i="6"/>
  <c r="CV853" i="6"/>
  <c r="CV854" i="6"/>
  <c r="CV855" i="6"/>
  <c r="CV856" i="6"/>
  <c r="CV857" i="6"/>
  <c r="CV858" i="6"/>
  <c r="CV859" i="6"/>
  <c r="CV860" i="6"/>
  <c r="CV861" i="6"/>
  <c r="CV862" i="6"/>
  <c r="CV863" i="6"/>
  <c r="CV864" i="6"/>
  <c r="CV865" i="6"/>
  <c r="CV866" i="6"/>
  <c r="CV867" i="6"/>
  <c r="CV868" i="6"/>
  <c r="CV869" i="6"/>
  <c r="CV870" i="6"/>
  <c r="CV871" i="6"/>
  <c r="CV872" i="6"/>
  <c r="CV873" i="6"/>
  <c r="CV874" i="6"/>
  <c r="CV875" i="6"/>
  <c r="CV876" i="6"/>
  <c r="CV877" i="6"/>
  <c r="CV878" i="6"/>
  <c r="CV879" i="6"/>
  <c r="CV880" i="6"/>
  <c r="CV881" i="6"/>
  <c r="CV882" i="6"/>
  <c r="CV883" i="6"/>
  <c r="CV884" i="6"/>
  <c r="CV885" i="6"/>
  <c r="CV886" i="6"/>
  <c r="CV887" i="6"/>
  <c r="CV888" i="6"/>
  <c r="CV889" i="6"/>
  <c r="CV890" i="6"/>
  <c r="CV891" i="6"/>
  <c r="CV892" i="6"/>
  <c r="CV893" i="6"/>
  <c r="CV894" i="6"/>
  <c r="CV895" i="6"/>
  <c r="CV896" i="6"/>
  <c r="CV897" i="6"/>
  <c r="CV898" i="6"/>
  <c r="CV899" i="6"/>
  <c r="CV900" i="6"/>
  <c r="CV901" i="6"/>
  <c r="CV902" i="6"/>
  <c r="CV903" i="6"/>
  <c r="CV904" i="6"/>
  <c r="CV905" i="6"/>
  <c r="CV906" i="6"/>
  <c r="CV907" i="6"/>
  <c r="CV908" i="6"/>
  <c r="CV909" i="6"/>
  <c r="CV910" i="6"/>
  <c r="CV911" i="6"/>
  <c r="CV912" i="6"/>
  <c r="CV913" i="6"/>
  <c r="CV914" i="6"/>
  <c r="CV915" i="6"/>
  <c r="CV916" i="6"/>
  <c r="CV917" i="6"/>
  <c r="CV918" i="6"/>
  <c r="CV919" i="6"/>
  <c r="CV920" i="6"/>
  <c r="CV921" i="6"/>
  <c r="CV922" i="6"/>
  <c r="CV923" i="6"/>
  <c r="CV924" i="6"/>
  <c r="CV925" i="6"/>
  <c r="CV926" i="6"/>
  <c r="CV927" i="6"/>
  <c r="CV928" i="6"/>
  <c r="CV929" i="6"/>
  <c r="CV930" i="6"/>
  <c r="CV931" i="6"/>
  <c r="CV932" i="6"/>
  <c r="CV933" i="6"/>
  <c r="CV934" i="6"/>
  <c r="CV935" i="6"/>
  <c r="CV936" i="6"/>
  <c r="CV937" i="6"/>
  <c r="CV938" i="6"/>
  <c r="CV939" i="6"/>
  <c r="CV940" i="6"/>
  <c r="CV941" i="6"/>
  <c r="CV942" i="6"/>
  <c r="CV943" i="6"/>
  <c r="CV944" i="6"/>
  <c r="CV945" i="6"/>
  <c r="CV946" i="6"/>
  <c r="CV947" i="6"/>
  <c r="CV948" i="6"/>
  <c r="CV949" i="6"/>
  <c r="CV950" i="6"/>
  <c r="CV951" i="6"/>
  <c r="CV952" i="6"/>
  <c r="CV953" i="6"/>
  <c r="CV954" i="6"/>
  <c r="CV955" i="6"/>
  <c r="CV956" i="6"/>
  <c r="CV957" i="6"/>
  <c r="CV958" i="6"/>
  <c r="CV959" i="6"/>
  <c r="CV960" i="6"/>
  <c r="CV961" i="6"/>
  <c r="CV962" i="6"/>
  <c r="CV963" i="6"/>
  <c r="CV964" i="6"/>
  <c r="CV965" i="6"/>
  <c r="CV966" i="6"/>
  <c r="CV967" i="6"/>
  <c r="CV968" i="6"/>
  <c r="CV969" i="6"/>
  <c r="CV970" i="6"/>
  <c r="CV971" i="6"/>
  <c r="CV972" i="6"/>
  <c r="CV973" i="6"/>
  <c r="CV974" i="6"/>
  <c r="CV975" i="6"/>
  <c r="CV976" i="6"/>
  <c r="CV977" i="6"/>
  <c r="CV978" i="6"/>
  <c r="CV979" i="6"/>
  <c r="CV980" i="6"/>
  <c r="CV981" i="6"/>
  <c r="CV982" i="6"/>
  <c r="CV983" i="6"/>
  <c r="CV984" i="6"/>
  <c r="CV985" i="6"/>
  <c r="CV986" i="6"/>
  <c r="CV987" i="6"/>
  <c r="CV988" i="6"/>
  <c r="CV989" i="6"/>
  <c r="CV990" i="6"/>
  <c r="CV991" i="6"/>
  <c r="CV992" i="6"/>
  <c r="CV993" i="6"/>
  <c r="CV994" i="6"/>
  <c r="CV995" i="6"/>
  <c r="CV996" i="6"/>
  <c r="CV997" i="6"/>
  <c r="CV998" i="6"/>
  <c r="CV999" i="6"/>
  <c r="CV1000" i="6"/>
  <c r="CV1001" i="6"/>
  <c r="CV1002" i="6"/>
  <c r="CV1003" i="6"/>
  <c r="CV1004" i="6"/>
  <c r="CV1005" i="6"/>
  <c r="CV1006" i="6"/>
  <c r="CV1007" i="6"/>
  <c r="CV1008" i="6"/>
  <c r="CV1009" i="6"/>
  <c r="CV1010" i="6"/>
  <c r="CV1011" i="6"/>
  <c r="CV1012" i="6"/>
  <c r="CV1013" i="6"/>
  <c r="CV1014" i="6"/>
  <c r="CV1015" i="6"/>
  <c r="CV1016" i="6"/>
  <c r="CV1017" i="6"/>
  <c r="CV1018" i="6"/>
  <c r="CV1019" i="6"/>
  <c r="CV1020" i="6"/>
  <c r="CV1021" i="6"/>
  <c r="CV1022" i="6"/>
  <c r="CV1023" i="6"/>
  <c r="CV1024" i="6"/>
  <c r="CV1025" i="6"/>
  <c r="CV1026" i="6"/>
  <c r="CV1027" i="6"/>
  <c r="CV1028" i="6"/>
  <c r="CV1029" i="6"/>
  <c r="CV1030" i="6"/>
  <c r="CV1031" i="6"/>
  <c r="CV1032" i="6"/>
  <c r="CV1033" i="6"/>
  <c r="CV1034" i="6"/>
  <c r="CV1035" i="6"/>
  <c r="CV1036" i="6"/>
  <c r="CV1037" i="6"/>
  <c r="CV1038" i="6"/>
  <c r="CV1039" i="6"/>
  <c r="CV1040" i="6"/>
  <c r="CV1041" i="6"/>
  <c r="CV1042" i="6"/>
  <c r="CV1043" i="6"/>
  <c r="CV1044" i="6"/>
  <c r="CV1045" i="6"/>
  <c r="CV1046" i="6"/>
  <c r="CV1047" i="6"/>
  <c r="CV1048" i="6"/>
  <c r="CV1049" i="6"/>
  <c r="CV1050" i="6"/>
  <c r="CV1051" i="6"/>
  <c r="CV1052" i="6"/>
  <c r="CV1053" i="6"/>
  <c r="CV1054" i="6"/>
  <c r="CV1055" i="6"/>
  <c r="CV1056" i="6"/>
  <c r="CV1057" i="6"/>
  <c r="CV1058" i="6"/>
  <c r="CV1059" i="6"/>
  <c r="CV1060" i="6"/>
  <c r="CV1061" i="6"/>
  <c r="CV1062" i="6"/>
  <c r="CV1063" i="6"/>
  <c r="CV1064" i="6"/>
  <c r="CV1065" i="6"/>
  <c r="CV1066" i="6"/>
  <c r="CV1067" i="6"/>
  <c r="CV1068" i="6"/>
  <c r="CV1069" i="6"/>
  <c r="CV1070" i="6"/>
  <c r="CV1071" i="6"/>
  <c r="CV1072" i="6"/>
  <c r="CV1073" i="6"/>
  <c r="CV1074" i="6"/>
  <c r="CV1075" i="6"/>
  <c r="CV1076" i="6"/>
  <c r="CV1077" i="6"/>
  <c r="CV1078" i="6"/>
  <c r="CV1079" i="6"/>
  <c r="CV1080" i="6"/>
  <c r="CV1081" i="6"/>
  <c r="CV1082" i="6"/>
  <c r="CV1083" i="6"/>
  <c r="CV1084" i="6"/>
  <c r="CV1085" i="6"/>
  <c r="CV1086" i="6"/>
  <c r="CV1087" i="6"/>
  <c r="CV1088" i="6"/>
  <c r="CV1089" i="6"/>
  <c r="CV1090" i="6"/>
  <c r="CV1091" i="6"/>
  <c r="CV1092" i="6"/>
  <c r="CV1093" i="6"/>
  <c r="CV1094" i="6"/>
  <c r="CV1095" i="6"/>
  <c r="CV1096" i="6"/>
  <c r="CV1097" i="6"/>
  <c r="CV1098" i="6"/>
  <c r="CV1099" i="6"/>
  <c r="CV1100" i="6"/>
  <c r="CV1101" i="6"/>
  <c r="CV1102" i="6"/>
  <c r="CV1103" i="6"/>
  <c r="CV1104" i="6"/>
  <c r="CV1105" i="6"/>
  <c r="CV1106" i="6"/>
  <c r="CV1107" i="6"/>
  <c r="CV1108" i="6"/>
  <c r="CV1109" i="6"/>
  <c r="CV1110" i="6"/>
  <c r="CV1111" i="6"/>
  <c r="CV1112" i="6"/>
  <c r="CV1113" i="6"/>
  <c r="CV1114" i="6"/>
  <c r="CV1115" i="6"/>
  <c r="CV1116" i="6"/>
  <c r="CV1117" i="6"/>
  <c r="CV1118" i="6"/>
  <c r="CV1119" i="6"/>
  <c r="CV1120" i="6"/>
  <c r="CV1121" i="6"/>
  <c r="CV1122" i="6"/>
  <c r="CV1123" i="6"/>
  <c r="CV1124" i="6"/>
  <c r="CV1125" i="6"/>
  <c r="CV1126" i="6"/>
  <c r="CV1127" i="6"/>
  <c r="CV1128" i="6"/>
  <c r="CV1129" i="6"/>
  <c r="CV1130" i="6"/>
  <c r="CV1131" i="6"/>
  <c r="CV1132" i="6"/>
  <c r="CV1133" i="6"/>
  <c r="CV1134" i="6"/>
  <c r="CV1135" i="6"/>
  <c r="CV1136" i="6"/>
  <c r="CV1137" i="6"/>
  <c r="CV1138" i="6"/>
  <c r="CV1139" i="6"/>
  <c r="CV1140" i="6"/>
  <c r="CV1141" i="6"/>
  <c r="CV1142" i="6"/>
  <c r="CV1143" i="6"/>
  <c r="CV1144" i="6"/>
  <c r="CV1145" i="6"/>
  <c r="CV1146" i="6"/>
  <c r="CV1147" i="6"/>
  <c r="CV1148" i="6"/>
  <c r="CV1149" i="6"/>
  <c r="CV1150" i="6"/>
  <c r="CV1151" i="6"/>
  <c r="CV1152" i="6"/>
  <c r="CV1153" i="6"/>
  <c r="CV1154" i="6"/>
  <c r="CV1155" i="6"/>
  <c r="CV1156" i="6"/>
  <c r="CV1157" i="6"/>
  <c r="CV1158" i="6"/>
  <c r="CV1159" i="6"/>
  <c r="CV1160" i="6"/>
  <c r="CV1161" i="6"/>
  <c r="CV1162" i="6"/>
  <c r="CV1163" i="6"/>
  <c r="CV1164" i="6"/>
  <c r="CV1165" i="6"/>
  <c r="CV1166" i="6"/>
  <c r="CV1167" i="6"/>
  <c r="CV1168" i="6"/>
  <c r="CV1169" i="6"/>
  <c r="CV1170" i="6"/>
  <c r="CV1171" i="6"/>
  <c r="CV1172" i="6"/>
  <c r="CV1173" i="6"/>
  <c r="CV1174" i="6"/>
  <c r="CV1175" i="6"/>
  <c r="CV1176" i="6"/>
  <c r="CV1177" i="6"/>
  <c r="CV1178" i="6"/>
  <c r="CV1179" i="6"/>
  <c r="CV1180" i="6"/>
  <c r="CV1181" i="6"/>
  <c r="CV1182" i="6"/>
  <c r="CV1183" i="6"/>
  <c r="CV1184" i="6"/>
  <c r="CV1185" i="6"/>
  <c r="CV1186" i="6"/>
  <c r="CV1187" i="6"/>
  <c r="CV1188" i="6"/>
  <c r="CV1189" i="6"/>
  <c r="CV1190" i="6"/>
  <c r="CV1191" i="6"/>
  <c r="CV1192" i="6"/>
  <c r="CV1193" i="6"/>
  <c r="CV1194" i="6"/>
  <c r="CV1195" i="6"/>
  <c r="CV1196" i="6"/>
  <c r="CV1197" i="6"/>
  <c r="CV1198" i="6"/>
  <c r="CV1199" i="6"/>
  <c r="CV1200" i="6"/>
  <c r="CV1201" i="6"/>
  <c r="CV1202" i="6"/>
  <c r="CV1203" i="6"/>
  <c r="CV1204" i="6"/>
  <c r="CV1205" i="6"/>
  <c r="CX6" i="6"/>
  <c r="CW6" i="6"/>
  <c r="CW7" i="6" s="1"/>
  <c r="CW8" i="6" s="1"/>
  <c r="CW9" i="6" s="1"/>
  <c r="CW10" i="6" s="1"/>
  <c r="CW11" i="6" s="1"/>
  <c r="CW12" i="6" s="1"/>
  <c r="CW13" i="6" s="1"/>
  <c r="CW14" i="6" s="1"/>
  <c r="CW15" i="6" s="1"/>
  <c r="CW16" i="6" s="1"/>
  <c r="CW17" i="6" s="1"/>
  <c r="CW18" i="6" s="1"/>
  <c r="CW19" i="6" s="1"/>
  <c r="CW20" i="6" s="1"/>
  <c r="CW21" i="6" s="1"/>
  <c r="CW22" i="6" s="1"/>
  <c r="CW23" i="6" s="1"/>
  <c r="CW24" i="6" s="1"/>
  <c r="CW25" i="6" s="1"/>
  <c r="CW26" i="6" s="1"/>
  <c r="CW27" i="6" s="1"/>
  <c r="CW28" i="6" s="1"/>
  <c r="CW29" i="6" s="1"/>
  <c r="CW30" i="6" s="1"/>
  <c r="CW31" i="6" s="1"/>
  <c r="CW32" i="6" s="1"/>
  <c r="CW33" i="6" s="1"/>
  <c r="CW34" i="6" s="1"/>
  <c r="CW35" i="6" s="1"/>
  <c r="CW36" i="6" s="1"/>
  <c r="CW37" i="6" s="1"/>
  <c r="CW38" i="6" s="1"/>
  <c r="CW39" i="6" s="1"/>
  <c r="CW40" i="6" s="1"/>
  <c r="CW41" i="6" s="1"/>
  <c r="CW42" i="6" s="1"/>
  <c r="CW43" i="6" s="1"/>
  <c r="CW44" i="6" s="1"/>
  <c r="CW45" i="6" s="1"/>
  <c r="CW46" i="6" s="1"/>
  <c r="CW47" i="6" s="1"/>
  <c r="CW48" i="6" s="1"/>
  <c r="CW49" i="6" s="1"/>
  <c r="CW50" i="6" s="1"/>
  <c r="CW51" i="6" s="1"/>
  <c r="CW52" i="6" s="1"/>
  <c r="CW53" i="6" s="1"/>
  <c r="CW54" i="6" s="1"/>
  <c r="CW55" i="6" s="1"/>
  <c r="CW56" i="6" s="1"/>
  <c r="CW57" i="6" s="1"/>
  <c r="CW58" i="6" s="1"/>
  <c r="CW59" i="6" s="1"/>
  <c r="CW60" i="6" s="1"/>
  <c r="CW61" i="6" s="1"/>
  <c r="CW62" i="6" s="1"/>
  <c r="CW63" i="6" s="1"/>
  <c r="CW64" i="6" s="1"/>
  <c r="CW65" i="6" s="1"/>
  <c r="CW66" i="6" s="1"/>
  <c r="CW67" i="6" s="1"/>
  <c r="CV72" i="6"/>
  <c r="CV82" i="6"/>
  <c r="CV98" i="6"/>
  <c r="CV85" i="6"/>
  <c r="CV83" i="6"/>
  <c r="CV127" i="6"/>
  <c r="CV123" i="6"/>
  <c r="CV128" i="6"/>
  <c r="CV114" i="6"/>
  <c r="CV78" i="6"/>
  <c r="CV97" i="6"/>
  <c r="CV118" i="6"/>
  <c r="CV90" i="6"/>
  <c r="CV108" i="6"/>
  <c r="CV92" i="6"/>
  <c r="CV112" i="6"/>
  <c r="CV74" i="6"/>
  <c r="CV84" i="6"/>
  <c r="CV100" i="6"/>
  <c r="CV89" i="6"/>
  <c r="CV91" i="6"/>
  <c r="CV129" i="6"/>
  <c r="CV95" i="6"/>
  <c r="CV132" i="6"/>
  <c r="CV88" i="6"/>
  <c r="CV133" i="6"/>
  <c r="CV80" i="6"/>
  <c r="CV109" i="6"/>
  <c r="CV110" i="6"/>
  <c r="CV79" i="6"/>
  <c r="CV120" i="6"/>
  <c r="CV76" i="6"/>
  <c r="CV86" i="6"/>
  <c r="CV102" i="6"/>
  <c r="CV93" i="6"/>
  <c r="CV99" i="6"/>
  <c r="CV131" i="6"/>
  <c r="CV111" i="6"/>
  <c r="CV77" i="6"/>
  <c r="CV104" i="6"/>
  <c r="CV122" i="6"/>
  <c r="CV126" i="6"/>
  <c r="CV106" i="6"/>
  <c r="CV103" i="6"/>
  <c r="CV130" i="6"/>
  <c r="CV70" i="6"/>
  <c r="CV113" i="6"/>
  <c r="CV71" i="6"/>
  <c r="CV94" i="6"/>
  <c r="CV73" i="6"/>
  <c r="CV115" i="6"/>
  <c r="CV117" i="6"/>
  <c r="CV116" i="6"/>
  <c r="CV107" i="6"/>
  <c r="CV101" i="6"/>
  <c r="CV75" i="6"/>
  <c r="CV96" i="6"/>
  <c r="CV81" i="6"/>
  <c r="CV119" i="6"/>
  <c r="CV125" i="6"/>
  <c r="CV124" i="6"/>
  <c r="CV121" i="6"/>
  <c r="CV87" i="6"/>
  <c r="CV105" i="6"/>
  <c r="CV134" i="6"/>
  <c r="CW68" i="6" l="1"/>
  <c r="CW69" i="6" s="1"/>
  <c r="CW70" i="6" s="1"/>
  <c r="CW71" i="6" s="1"/>
  <c r="CW72" i="6" s="1"/>
  <c r="CW73" i="6" s="1"/>
  <c r="CW74" i="6" s="1"/>
  <c r="CW75" i="6" s="1"/>
  <c r="CW76" i="6" s="1"/>
  <c r="CW77" i="6" s="1"/>
  <c r="CW78" i="6" s="1"/>
  <c r="CW79" i="6" s="1"/>
  <c r="CW80" i="6" s="1"/>
  <c r="CW81" i="6" s="1"/>
  <c r="CW82" i="6" s="1"/>
  <c r="CW83" i="6" s="1"/>
  <c r="CW84" i="6" s="1"/>
  <c r="CW85" i="6" s="1"/>
  <c r="CW86" i="6" s="1"/>
  <c r="CW87" i="6" s="1"/>
  <c r="CW88" i="6" s="1"/>
  <c r="CW89" i="6" s="1"/>
  <c r="CW90" i="6" s="1"/>
  <c r="CW91" i="6" s="1"/>
  <c r="CW92" i="6" s="1"/>
  <c r="CW93" i="6" s="1"/>
  <c r="CW94" i="6" s="1"/>
  <c r="CW95" i="6" s="1"/>
  <c r="CW96" i="6" s="1"/>
  <c r="CW97" i="6" s="1"/>
  <c r="CW98" i="6" s="1"/>
  <c r="CW99" i="6" s="1"/>
  <c r="CW100" i="6" s="1"/>
  <c r="CW101" i="6" s="1"/>
  <c r="CW102" i="6" s="1"/>
  <c r="CW103" i="6" s="1"/>
  <c r="CW104" i="6" s="1"/>
  <c r="CW105" i="6" s="1"/>
  <c r="CW106" i="6" s="1"/>
  <c r="CW107" i="6" s="1"/>
  <c r="CW108" i="6" s="1"/>
  <c r="CW109" i="6" s="1"/>
  <c r="CW110" i="6" s="1"/>
  <c r="CW111" i="6" s="1"/>
  <c r="CW112" i="6" s="1"/>
  <c r="CW113" i="6" s="1"/>
  <c r="CW114" i="6" s="1"/>
  <c r="CW115" i="6" s="1"/>
  <c r="CW116" i="6" s="1"/>
  <c r="CW117" i="6" s="1"/>
  <c r="CW118" i="6" s="1"/>
  <c r="CW119" i="6" s="1"/>
  <c r="CW120" i="6" s="1"/>
  <c r="CW121" i="6" s="1"/>
  <c r="CW122" i="6" s="1"/>
  <c r="CW123" i="6" s="1"/>
  <c r="CW124" i="6" s="1"/>
  <c r="CW125" i="6" s="1"/>
  <c r="CW126" i="6" s="1"/>
  <c r="CW127" i="6" s="1"/>
  <c r="CW128" i="6" s="1"/>
  <c r="CW129" i="6" s="1"/>
  <c r="CW130" i="6" s="1"/>
  <c r="CW131" i="6" s="1"/>
  <c r="CW132" i="6" s="1"/>
  <c r="CW133" i="6" s="1"/>
  <c r="CW134" i="6" s="1"/>
  <c r="CW135" i="6" s="1"/>
  <c r="CW136" i="6" s="1"/>
  <c r="CW137" i="6" s="1"/>
  <c r="CW138" i="6" s="1"/>
  <c r="CW139" i="6" s="1"/>
  <c r="CW140" i="6" s="1"/>
  <c r="CW141" i="6" s="1"/>
  <c r="CW142" i="6" s="1"/>
  <c r="CW143" i="6" s="1"/>
  <c r="CW144" i="6" s="1"/>
  <c r="CW145" i="6" s="1"/>
  <c r="CW146" i="6" s="1"/>
  <c r="CW147" i="6" s="1"/>
  <c r="CW148" i="6" s="1"/>
  <c r="CW149" i="6" s="1"/>
  <c r="CW150" i="6" s="1"/>
  <c r="CW151" i="6" s="1"/>
  <c r="CW152" i="6" s="1"/>
  <c r="CW153" i="6" s="1"/>
  <c r="CW154" i="6" s="1"/>
  <c r="CW155" i="6" s="1"/>
  <c r="CW156" i="6" s="1"/>
  <c r="CW157" i="6" s="1"/>
  <c r="CW158" i="6" s="1"/>
  <c r="CW159" i="6" s="1"/>
  <c r="CW160" i="6" s="1"/>
  <c r="CW161" i="6" s="1"/>
  <c r="CW162" i="6" s="1"/>
  <c r="CW163" i="6" s="1"/>
  <c r="CW164" i="6" s="1"/>
  <c r="CW165" i="6" s="1"/>
  <c r="CW166" i="6" s="1"/>
  <c r="CW167" i="6" s="1"/>
  <c r="CW168" i="6" s="1"/>
  <c r="CW169" i="6" s="1"/>
  <c r="CW170" i="6" s="1"/>
  <c r="CW171" i="6" s="1"/>
  <c r="CW172" i="6" s="1"/>
  <c r="CW173" i="6" s="1"/>
  <c r="CW174" i="6" s="1"/>
  <c r="CW175" i="6" s="1"/>
  <c r="CW176" i="6" s="1"/>
  <c r="CW177" i="6" s="1"/>
  <c r="CW178" i="6" s="1"/>
  <c r="CW179" i="6" s="1"/>
  <c r="CW180" i="6" s="1"/>
  <c r="CW181" i="6" s="1"/>
  <c r="CW182" i="6" s="1"/>
  <c r="CW183" i="6" s="1"/>
  <c r="CW184" i="6" s="1"/>
  <c r="CW185" i="6" s="1"/>
  <c r="CW186" i="6" s="1"/>
  <c r="CW187" i="6" s="1"/>
  <c r="CW188" i="6" s="1"/>
  <c r="CW189" i="6" s="1"/>
  <c r="CW190" i="6" s="1"/>
  <c r="CW191" i="6" s="1"/>
  <c r="CW192" i="6" s="1"/>
  <c r="CW193" i="6" s="1"/>
  <c r="CW194" i="6" s="1"/>
  <c r="CW195" i="6" s="1"/>
  <c r="CW196" i="6" s="1"/>
  <c r="CW197" i="6" s="1"/>
  <c r="CW198" i="6" s="1"/>
  <c r="CW199" i="6" s="1"/>
  <c r="CW200" i="6" s="1"/>
  <c r="CW201" i="6" s="1"/>
  <c r="CW202" i="6" s="1"/>
  <c r="CW203" i="6" s="1"/>
  <c r="CW204" i="6" s="1"/>
  <c r="CW205" i="6" s="1"/>
  <c r="CW206" i="6" s="1"/>
  <c r="CW207" i="6" s="1"/>
  <c r="CW208" i="6" s="1"/>
  <c r="CW209" i="6" s="1"/>
  <c r="CW210" i="6" s="1"/>
  <c r="CW211" i="6" s="1"/>
  <c r="CW212" i="6" s="1"/>
  <c r="CW213" i="6" s="1"/>
  <c r="CW214" i="6" s="1"/>
  <c r="CW215" i="6" s="1"/>
  <c r="CW216" i="6" s="1"/>
  <c r="CW217" i="6" s="1"/>
  <c r="CW218" i="6" s="1"/>
  <c r="CW219" i="6" s="1"/>
  <c r="CW220" i="6" s="1"/>
  <c r="CW221" i="6" s="1"/>
  <c r="CW222" i="6" s="1"/>
  <c r="CW223" i="6" s="1"/>
  <c r="CW224" i="6" s="1"/>
  <c r="CW225" i="6" s="1"/>
  <c r="CW226" i="6" s="1"/>
  <c r="CW227" i="6" s="1"/>
  <c r="CW228" i="6" s="1"/>
  <c r="CW229" i="6" s="1"/>
  <c r="CW230" i="6" s="1"/>
  <c r="CW231" i="6" s="1"/>
  <c r="CW232" i="6" s="1"/>
  <c r="CW233" i="6" s="1"/>
  <c r="CW234" i="6" s="1"/>
  <c r="CW235" i="6" s="1"/>
  <c r="CW236" i="6" s="1"/>
  <c r="CW237" i="6" s="1"/>
  <c r="CW238" i="6" s="1"/>
  <c r="CW239" i="6" s="1"/>
  <c r="CW240" i="6" s="1"/>
  <c r="CW241" i="6" s="1"/>
  <c r="CW242" i="6" s="1"/>
  <c r="CW243" i="6" s="1"/>
  <c r="CW244" i="6" s="1"/>
  <c r="CW245" i="6" s="1"/>
  <c r="CW246" i="6" s="1"/>
  <c r="CW247" i="6" s="1"/>
  <c r="CW248" i="6" s="1"/>
  <c r="CW249" i="6" s="1"/>
  <c r="CW250" i="6" s="1"/>
  <c r="CW251" i="6" s="1"/>
  <c r="CW252" i="6" s="1"/>
  <c r="CW253" i="6" s="1"/>
  <c r="CW254" i="6" s="1"/>
  <c r="CW255" i="6" s="1"/>
  <c r="CW256" i="6" s="1"/>
  <c r="CW257" i="6" s="1"/>
  <c r="CW258" i="6" s="1"/>
  <c r="CW259" i="6" s="1"/>
  <c r="CW260" i="6" s="1"/>
  <c r="CW261" i="6" s="1"/>
  <c r="CW262" i="6" s="1"/>
  <c r="CW263" i="6" s="1"/>
  <c r="CW264" i="6" s="1"/>
  <c r="CW265" i="6" s="1"/>
  <c r="CW266" i="6" s="1"/>
  <c r="CW267" i="6" s="1"/>
  <c r="CW268" i="6" s="1"/>
  <c r="CW269" i="6" s="1"/>
  <c r="CW270" i="6" s="1"/>
  <c r="CW271" i="6" s="1"/>
  <c r="CW272" i="6" s="1"/>
  <c r="CW273" i="6" s="1"/>
  <c r="CW274" i="6" s="1"/>
  <c r="CW275" i="6" s="1"/>
  <c r="CW276" i="6" s="1"/>
  <c r="CW277" i="6" s="1"/>
  <c r="CW278" i="6" s="1"/>
  <c r="CW279" i="6" s="1"/>
  <c r="CW280" i="6" s="1"/>
  <c r="CW281" i="6" s="1"/>
  <c r="CW282" i="6" s="1"/>
  <c r="CW283" i="6" s="1"/>
  <c r="CW284" i="6" s="1"/>
  <c r="CW285" i="6" s="1"/>
  <c r="CW286" i="6" s="1"/>
  <c r="CW287" i="6" s="1"/>
  <c r="CW288" i="6" s="1"/>
  <c r="CW289" i="6" s="1"/>
  <c r="CW290" i="6" s="1"/>
  <c r="CW291" i="6" s="1"/>
  <c r="CW292" i="6" s="1"/>
  <c r="CW293" i="6" s="1"/>
  <c r="CW294" i="6" s="1"/>
  <c r="CW295" i="6" s="1"/>
  <c r="CW296" i="6" s="1"/>
  <c r="CW297" i="6" s="1"/>
  <c r="CW298" i="6" s="1"/>
  <c r="CW299" i="6" s="1"/>
  <c r="CW300" i="6" s="1"/>
  <c r="CW301" i="6" s="1"/>
  <c r="CW302" i="6" s="1"/>
  <c r="CW303" i="6" s="1"/>
  <c r="CW304" i="6" s="1"/>
  <c r="CW305" i="6" s="1"/>
  <c r="CW306" i="6" s="1"/>
  <c r="CW307" i="6" s="1"/>
  <c r="CW308" i="6" s="1"/>
  <c r="CW309" i="6" s="1"/>
  <c r="CW310" i="6" s="1"/>
  <c r="CW311" i="6" s="1"/>
  <c r="CW312" i="6" s="1"/>
  <c r="CW313" i="6" s="1"/>
  <c r="CW314" i="6" s="1"/>
  <c r="CW315" i="6" s="1"/>
  <c r="CW316" i="6" s="1"/>
  <c r="CW317" i="6" s="1"/>
  <c r="CW318" i="6" s="1"/>
  <c r="CW319" i="6" s="1"/>
  <c r="CW320" i="6" s="1"/>
  <c r="CW321" i="6" s="1"/>
  <c r="CW322" i="6" s="1"/>
  <c r="CW323" i="6" s="1"/>
  <c r="CW324" i="6" s="1"/>
  <c r="CW325" i="6" s="1"/>
  <c r="CW326" i="6" s="1"/>
  <c r="CW327" i="6" s="1"/>
  <c r="CW328" i="6" s="1"/>
  <c r="CW329" i="6" s="1"/>
  <c r="CW330" i="6" s="1"/>
  <c r="CW331" i="6" s="1"/>
  <c r="CW332" i="6" s="1"/>
  <c r="CW333" i="6" s="1"/>
  <c r="CW334" i="6" s="1"/>
  <c r="CW335" i="6" s="1"/>
  <c r="CW336" i="6" s="1"/>
  <c r="CW337" i="6" s="1"/>
  <c r="CW338" i="6" s="1"/>
  <c r="CW339" i="6" s="1"/>
  <c r="CW340" i="6" s="1"/>
  <c r="CW341" i="6" s="1"/>
  <c r="CW342" i="6" s="1"/>
  <c r="CW343" i="6" s="1"/>
  <c r="CW344" i="6" s="1"/>
  <c r="CW345" i="6" s="1"/>
  <c r="CW346" i="6" s="1"/>
  <c r="CW347" i="6" s="1"/>
  <c r="CW348" i="6" s="1"/>
  <c r="CW349" i="6" s="1"/>
  <c r="CW350" i="6" s="1"/>
  <c r="CW351" i="6" s="1"/>
  <c r="CW352" i="6" s="1"/>
  <c r="CW353" i="6" s="1"/>
  <c r="CW354" i="6" s="1"/>
  <c r="CW355" i="6" s="1"/>
  <c r="CW356" i="6" s="1"/>
  <c r="CW357" i="6" s="1"/>
  <c r="CW358" i="6" s="1"/>
  <c r="CW359" i="6" s="1"/>
  <c r="CW360" i="6" s="1"/>
  <c r="CW361" i="6" s="1"/>
  <c r="CW362" i="6" s="1"/>
  <c r="CW363" i="6" s="1"/>
  <c r="CW364" i="6" s="1"/>
  <c r="CW365" i="6" s="1"/>
  <c r="CW366" i="6" s="1"/>
  <c r="CW367" i="6" s="1"/>
  <c r="CW368" i="6" s="1"/>
  <c r="CW369" i="6" s="1"/>
  <c r="CW370" i="6" s="1"/>
  <c r="CW371" i="6" s="1"/>
  <c r="CW372" i="6" s="1"/>
  <c r="CW373" i="6" s="1"/>
  <c r="CW374" i="6" s="1"/>
  <c r="CW375" i="6" s="1"/>
  <c r="CW376" i="6" s="1"/>
  <c r="CW377" i="6" s="1"/>
  <c r="CW378" i="6" s="1"/>
  <c r="CW379" i="6" s="1"/>
  <c r="CW380" i="6" s="1"/>
  <c r="CW381" i="6" s="1"/>
  <c r="CW382" i="6" s="1"/>
  <c r="CW383" i="6" s="1"/>
  <c r="CW384" i="6" s="1"/>
  <c r="CW385" i="6" s="1"/>
  <c r="CW386" i="6" s="1"/>
  <c r="CW387" i="6" s="1"/>
  <c r="CW388" i="6" s="1"/>
  <c r="CW389" i="6" s="1"/>
  <c r="CW390" i="6" s="1"/>
  <c r="CW391" i="6" s="1"/>
  <c r="CW392" i="6" s="1"/>
  <c r="CW393" i="6" s="1"/>
  <c r="CW394" i="6" s="1"/>
  <c r="CW395" i="6" s="1"/>
  <c r="CW396" i="6" s="1"/>
  <c r="CW397" i="6" s="1"/>
  <c r="CW398" i="6" s="1"/>
  <c r="CW399" i="6" s="1"/>
  <c r="CW400" i="6" s="1"/>
  <c r="CW401" i="6" s="1"/>
  <c r="CW402" i="6" s="1"/>
  <c r="CW403" i="6" s="1"/>
  <c r="CW404" i="6" s="1"/>
  <c r="CW405" i="6" s="1"/>
  <c r="CW406" i="6" s="1"/>
  <c r="CW407" i="6" s="1"/>
  <c r="CW408" i="6" s="1"/>
  <c r="CW409" i="6" s="1"/>
  <c r="CW410" i="6" s="1"/>
  <c r="CW411" i="6" s="1"/>
  <c r="CW412" i="6" s="1"/>
  <c r="CW413" i="6" s="1"/>
  <c r="CW414" i="6" s="1"/>
  <c r="CW415" i="6" s="1"/>
  <c r="CW416" i="6" s="1"/>
  <c r="CW417" i="6" s="1"/>
  <c r="CW418" i="6" s="1"/>
  <c r="CW419" i="6" s="1"/>
  <c r="CW420" i="6" s="1"/>
  <c r="CW421" i="6" s="1"/>
  <c r="CW422" i="6" s="1"/>
  <c r="CW423" i="6" s="1"/>
  <c r="CW424" i="6" s="1"/>
  <c r="CW425" i="6" s="1"/>
  <c r="CW426" i="6" s="1"/>
  <c r="CW427" i="6" s="1"/>
  <c r="CW428" i="6" s="1"/>
  <c r="CW429" i="6" s="1"/>
  <c r="CW430" i="6" s="1"/>
  <c r="CW431" i="6" s="1"/>
  <c r="CW432" i="6" s="1"/>
  <c r="CW433" i="6" s="1"/>
  <c r="CW434" i="6" s="1"/>
  <c r="CW435" i="6" s="1"/>
  <c r="CW436" i="6" s="1"/>
  <c r="CW437" i="6" s="1"/>
  <c r="CW438" i="6" s="1"/>
  <c r="CW439" i="6" s="1"/>
  <c r="CW440" i="6" s="1"/>
  <c r="CW441" i="6" s="1"/>
  <c r="CW442" i="6" s="1"/>
  <c r="CW443" i="6" s="1"/>
  <c r="CW444" i="6" s="1"/>
  <c r="CW445" i="6" s="1"/>
  <c r="CW446" i="6" s="1"/>
  <c r="CW447" i="6" s="1"/>
  <c r="CW448" i="6" s="1"/>
  <c r="CW449" i="6" s="1"/>
  <c r="CW450" i="6" s="1"/>
  <c r="CW451" i="6" s="1"/>
  <c r="CW452" i="6" s="1"/>
  <c r="CW453" i="6" s="1"/>
  <c r="CW454" i="6" s="1"/>
  <c r="CW455" i="6" s="1"/>
  <c r="CW456" i="6" s="1"/>
  <c r="CW457" i="6" s="1"/>
  <c r="CW458" i="6" s="1"/>
  <c r="CW459" i="6" s="1"/>
  <c r="CW460" i="6" s="1"/>
  <c r="CW461" i="6" s="1"/>
  <c r="CW462" i="6" s="1"/>
  <c r="CW463" i="6" s="1"/>
  <c r="CW464" i="6" s="1"/>
  <c r="CW465" i="6" s="1"/>
  <c r="CW466" i="6" s="1"/>
  <c r="CW467" i="6" s="1"/>
  <c r="CW468" i="6" s="1"/>
  <c r="CW469" i="6" s="1"/>
  <c r="CW470" i="6" s="1"/>
  <c r="CW471" i="6" s="1"/>
  <c r="CW472" i="6" s="1"/>
  <c r="CW473" i="6" s="1"/>
  <c r="CW474" i="6" s="1"/>
  <c r="CW475" i="6" s="1"/>
  <c r="CW476" i="6" s="1"/>
  <c r="CW477" i="6" s="1"/>
  <c r="CW478" i="6" s="1"/>
  <c r="CW479" i="6" s="1"/>
  <c r="CW480" i="6" s="1"/>
  <c r="CW481" i="6" s="1"/>
  <c r="CW482" i="6" s="1"/>
  <c r="CW483" i="6" s="1"/>
  <c r="CW484" i="6" s="1"/>
  <c r="CW485" i="6" s="1"/>
  <c r="CW486" i="6" s="1"/>
  <c r="CW487" i="6" s="1"/>
  <c r="CW488" i="6" s="1"/>
  <c r="CW489" i="6" s="1"/>
  <c r="CW490" i="6" s="1"/>
  <c r="CW491" i="6" s="1"/>
  <c r="CW492" i="6" s="1"/>
  <c r="CW493" i="6" s="1"/>
  <c r="CW494" i="6" s="1"/>
  <c r="CW495" i="6" s="1"/>
  <c r="CW496" i="6" s="1"/>
  <c r="CW497" i="6" s="1"/>
  <c r="CW498" i="6" s="1"/>
  <c r="CW499" i="6" s="1"/>
  <c r="CW500" i="6" s="1"/>
  <c r="CW501" i="6" s="1"/>
  <c r="CW502" i="6" s="1"/>
  <c r="CW503" i="6" s="1"/>
  <c r="CW504" i="6" s="1"/>
  <c r="CW505" i="6" s="1"/>
  <c r="CW506" i="6" s="1"/>
  <c r="CW507" i="6" s="1"/>
  <c r="CW508" i="6" s="1"/>
  <c r="CW509" i="6" s="1"/>
  <c r="CW510" i="6" s="1"/>
  <c r="CW511" i="6" s="1"/>
  <c r="CW512" i="6" s="1"/>
  <c r="CW513" i="6" s="1"/>
  <c r="CW514" i="6" s="1"/>
  <c r="CW515" i="6" s="1"/>
  <c r="CW516" i="6" s="1"/>
  <c r="CW517" i="6" s="1"/>
  <c r="CW518" i="6" s="1"/>
  <c r="CW519" i="6" s="1"/>
  <c r="CW520" i="6" s="1"/>
  <c r="CW521" i="6" s="1"/>
  <c r="CW522" i="6" s="1"/>
  <c r="CW523" i="6" s="1"/>
  <c r="CW524" i="6" s="1"/>
  <c r="CW525" i="6" s="1"/>
  <c r="CW526" i="6" s="1"/>
  <c r="CW527" i="6" s="1"/>
  <c r="CW528" i="6" s="1"/>
  <c r="CW529" i="6" s="1"/>
  <c r="CW530" i="6" s="1"/>
  <c r="CW531" i="6" s="1"/>
  <c r="CW532" i="6" s="1"/>
  <c r="CW533" i="6" s="1"/>
  <c r="CW534" i="6" s="1"/>
  <c r="CW535" i="6" s="1"/>
  <c r="CW536" i="6" s="1"/>
  <c r="CW537" i="6" s="1"/>
  <c r="CW538" i="6" s="1"/>
  <c r="CW539" i="6" s="1"/>
  <c r="CW540" i="6" s="1"/>
  <c r="CW541" i="6" s="1"/>
  <c r="CW542" i="6" s="1"/>
  <c r="CW543" i="6" s="1"/>
  <c r="CW544" i="6" s="1"/>
  <c r="CW545" i="6" s="1"/>
  <c r="CW546" i="6" s="1"/>
  <c r="CW547" i="6" s="1"/>
  <c r="CW548" i="6" s="1"/>
  <c r="CW549" i="6" s="1"/>
  <c r="CW550" i="6" s="1"/>
  <c r="CW551" i="6" s="1"/>
  <c r="CW552" i="6" s="1"/>
  <c r="CW553" i="6" s="1"/>
  <c r="CW554" i="6" s="1"/>
  <c r="CW555" i="6" s="1"/>
  <c r="CW556" i="6" s="1"/>
  <c r="CW557" i="6" s="1"/>
  <c r="CW558" i="6" s="1"/>
  <c r="CW559" i="6" s="1"/>
  <c r="CW560" i="6" s="1"/>
  <c r="CW561" i="6" s="1"/>
  <c r="CW562" i="6" s="1"/>
  <c r="CW563" i="6" s="1"/>
  <c r="CW564" i="6" s="1"/>
  <c r="CW565" i="6" s="1"/>
  <c r="CW566" i="6" s="1"/>
  <c r="CW567" i="6" s="1"/>
  <c r="CW568" i="6" s="1"/>
  <c r="CW569" i="6" s="1"/>
  <c r="CW570" i="6" s="1"/>
  <c r="CW571" i="6" s="1"/>
  <c r="CW572" i="6" s="1"/>
  <c r="CW573" i="6" s="1"/>
  <c r="CW574" i="6" s="1"/>
  <c r="CW575" i="6" s="1"/>
  <c r="CW576" i="6" s="1"/>
  <c r="CW577" i="6" s="1"/>
  <c r="CW578" i="6" s="1"/>
  <c r="CW579" i="6" s="1"/>
  <c r="CW580" i="6" s="1"/>
  <c r="CW581" i="6" s="1"/>
  <c r="CW582" i="6" s="1"/>
  <c r="CW583" i="6" s="1"/>
  <c r="CW584" i="6" s="1"/>
  <c r="CW585" i="6" s="1"/>
  <c r="CW586" i="6" s="1"/>
  <c r="CW587" i="6" s="1"/>
  <c r="CW588" i="6" s="1"/>
  <c r="CW589" i="6" s="1"/>
  <c r="CW590" i="6" s="1"/>
  <c r="CW591" i="6" s="1"/>
  <c r="CW592" i="6" s="1"/>
  <c r="CW593" i="6" s="1"/>
  <c r="CW594" i="6" s="1"/>
  <c r="CW595" i="6" s="1"/>
  <c r="CW596" i="6" s="1"/>
  <c r="CW597" i="6" s="1"/>
  <c r="CW598" i="6" s="1"/>
  <c r="CW599" i="6" s="1"/>
  <c r="CW600" i="6" s="1"/>
  <c r="CW601" i="6" s="1"/>
  <c r="CW602" i="6" s="1"/>
  <c r="CW603" i="6" s="1"/>
  <c r="CW604" i="6" s="1"/>
  <c r="CW605" i="6" s="1"/>
  <c r="CW606" i="6" s="1"/>
  <c r="CW607" i="6" s="1"/>
  <c r="CW608" i="6" s="1"/>
  <c r="CW609" i="6" s="1"/>
  <c r="CW610" i="6" s="1"/>
  <c r="CW611" i="6" s="1"/>
  <c r="CW612" i="6" s="1"/>
  <c r="CW613" i="6" s="1"/>
  <c r="CW614" i="6" s="1"/>
  <c r="CW615" i="6" s="1"/>
  <c r="CW616" i="6" s="1"/>
  <c r="CW617" i="6" s="1"/>
  <c r="CW618" i="6" s="1"/>
  <c r="CW619" i="6" s="1"/>
  <c r="CW620" i="6" s="1"/>
  <c r="CW621" i="6" s="1"/>
  <c r="CW622" i="6" s="1"/>
  <c r="CW623" i="6" s="1"/>
  <c r="CW624" i="6" s="1"/>
  <c r="CW625" i="6" s="1"/>
  <c r="CW626" i="6" s="1"/>
  <c r="CW627" i="6" s="1"/>
  <c r="CW628" i="6" s="1"/>
  <c r="CW629" i="6" s="1"/>
  <c r="CW630" i="6" s="1"/>
  <c r="CW631" i="6" s="1"/>
  <c r="CW632" i="6" s="1"/>
  <c r="CW633" i="6" s="1"/>
  <c r="CW634" i="6" s="1"/>
  <c r="CW635" i="6" s="1"/>
  <c r="CW636" i="6" s="1"/>
  <c r="CW637" i="6" s="1"/>
  <c r="CW638" i="6" s="1"/>
  <c r="CW639" i="6" s="1"/>
  <c r="CW640" i="6" s="1"/>
  <c r="CW641" i="6" s="1"/>
  <c r="CW642" i="6" s="1"/>
  <c r="CW643" i="6" s="1"/>
  <c r="CW644" i="6" s="1"/>
  <c r="CW645" i="6" s="1"/>
  <c r="CW646" i="6" s="1"/>
  <c r="CW647" i="6" s="1"/>
  <c r="CW648" i="6" s="1"/>
  <c r="CW649" i="6" s="1"/>
  <c r="CW650" i="6" s="1"/>
  <c r="CW651" i="6" s="1"/>
  <c r="CW652" i="6" s="1"/>
  <c r="CW653" i="6" s="1"/>
  <c r="CW654" i="6" s="1"/>
  <c r="CW655" i="6" s="1"/>
  <c r="CW656" i="6" s="1"/>
  <c r="CW657" i="6" s="1"/>
  <c r="CW658" i="6" s="1"/>
  <c r="CW659" i="6" s="1"/>
  <c r="CW660" i="6" s="1"/>
  <c r="CW661" i="6" s="1"/>
  <c r="CW662" i="6" s="1"/>
  <c r="CW663" i="6" s="1"/>
  <c r="CW664" i="6" s="1"/>
  <c r="CW665" i="6" s="1"/>
  <c r="CW666" i="6" s="1"/>
  <c r="CW667" i="6" s="1"/>
  <c r="CW668" i="6" s="1"/>
  <c r="CW669" i="6" s="1"/>
  <c r="CW670" i="6" s="1"/>
  <c r="CW671" i="6" s="1"/>
  <c r="CW672" i="6" s="1"/>
  <c r="CW673" i="6" s="1"/>
  <c r="CW674" i="6" s="1"/>
  <c r="CW675" i="6" s="1"/>
  <c r="CW676" i="6" s="1"/>
  <c r="CW677" i="6" s="1"/>
  <c r="CW678" i="6" s="1"/>
  <c r="CW679" i="6" s="1"/>
  <c r="CW680" i="6" s="1"/>
  <c r="CW681" i="6" s="1"/>
  <c r="CW682" i="6" s="1"/>
  <c r="CW683" i="6" s="1"/>
  <c r="CW684" i="6" s="1"/>
  <c r="CW685" i="6" s="1"/>
  <c r="CW686" i="6" s="1"/>
  <c r="CW687" i="6" s="1"/>
  <c r="CW688" i="6" s="1"/>
  <c r="CW689" i="6" s="1"/>
  <c r="CW690" i="6" s="1"/>
  <c r="CW691" i="6" s="1"/>
  <c r="CW692" i="6" s="1"/>
  <c r="CW693" i="6" s="1"/>
  <c r="CW694" i="6" s="1"/>
  <c r="CW695" i="6" s="1"/>
  <c r="CW696" i="6" s="1"/>
  <c r="CW697" i="6" s="1"/>
  <c r="CW698" i="6" s="1"/>
  <c r="CW699" i="6" s="1"/>
  <c r="CW700" i="6" s="1"/>
  <c r="CW701" i="6" s="1"/>
  <c r="CW702" i="6" s="1"/>
  <c r="CW703" i="6" s="1"/>
  <c r="CW704" i="6" s="1"/>
  <c r="CW705" i="6" s="1"/>
  <c r="CW706" i="6" s="1"/>
  <c r="CW707" i="6" s="1"/>
  <c r="CW708" i="6" s="1"/>
  <c r="CW709" i="6" s="1"/>
  <c r="CW710" i="6" s="1"/>
  <c r="CW711" i="6" s="1"/>
  <c r="CW712" i="6" s="1"/>
  <c r="CW713" i="6" s="1"/>
  <c r="CW714" i="6" s="1"/>
  <c r="CW715" i="6" s="1"/>
  <c r="CW716" i="6" s="1"/>
  <c r="CW717" i="6" s="1"/>
  <c r="CW718" i="6" s="1"/>
  <c r="CW719" i="6" s="1"/>
  <c r="CW720" i="6" s="1"/>
  <c r="CW721" i="6" s="1"/>
  <c r="CW722" i="6" s="1"/>
  <c r="CW723" i="6" s="1"/>
  <c r="CW724" i="6" s="1"/>
  <c r="CW725" i="6" s="1"/>
  <c r="CW726" i="6" s="1"/>
  <c r="CW727" i="6" s="1"/>
  <c r="CW728" i="6" s="1"/>
  <c r="CW729" i="6" s="1"/>
  <c r="CW730" i="6" s="1"/>
  <c r="CW731" i="6" s="1"/>
  <c r="CW732" i="6" s="1"/>
  <c r="CW733" i="6" s="1"/>
  <c r="CW734" i="6" s="1"/>
  <c r="CW735" i="6" s="1"/>
  <c r="CW736" i="6" s="1"/>
  <c r="CW737" i="6" s="1"/>
  <c r="CW738" i="6" s="1"/>
  <c r="CW739" i="6" s="1"/>
  <c r="CW740" i="6" s="1"/>
  <c r="CW741" i="6" s="1"/>
  <c r="CW742" i="6" s="1"/>
  <c r="CW743" i="6" s="1"/>
  <c r="CW744" i="6" s="1"/>
  <c r="CW745" i="6" s="1"/>
  <c r="CW746" i="6" s="1"/>
  <c r="CW747" i="6" s="1"/>
  <c r="CW748" i="6" s="1"/>
  <c r="CW749" i="6" s="1"/>
  <c r="CW750" i="6" s="1"/>
  <c r="CW751" i="6" s="1"/>
  <c r="CW752" i="6" s="1"/>
  <c r="CW753" i="6" s="1"/>
  <c r="CW754" i="6" s="1"/>
  <c r="CW755" i="6" s="1"/>
  <c r="CW756" i="6" s="1"/>
  <c r="CW757" i="6" s="1"/>
  <c r="CW758" i="6" s="1"/>
  <c r="CW759" i="6" s="1"/>
  <c r="CW760" i="6" s="1"/>
  <c r="CW761" i="6" s="1"/>
  <c r="CW762" i="6" s="1"/>
  <c r="CW763" i="6" s="1"/>
  <c r="CW764" i="6" s="1"/>
  <c r="CW765" i="6" s="1"/>
  <c r="CW766" i="6" s="1"/>
  <c r="CW767" i="6" s="1"/>
  <c r="CW768" i="6" s="1"/>
  <c r="CW769" i="6" s="1"/>
  <c r="CW770" i="6" s="1"/>
  <c r="CW771" i="6" s="1"/>
  <c r="CW772" i="6" s="1"/>
  <c r="CW773" i="6" s="1"/>
  <c r="CW774" i="6" s="1"/>
  <c r="CW775" i="6" s="1"/>
  <c r="CW776" i="6" s="1"/>
  <c r="CW777" i="6" s="1"/>
  <c r="CW778" i="6" s="1"/>
  <c r="CW779" i="6" s="1"/>
  <c r="CW780" i="6" s="1"/>
  <c r="CW781" i="6" s="1"/>
  <c r="CW782" i="6" s="1"/>
  <c r="CW783" i="6" s="1"/>
  <c r="CW784" i="6" s="1"/>
  <c r="CW785" i="6" s="1"/>
  <c r="CW786" i="6" s="1"/>
  <c r="CW787" i="6" s="1"/>
  <c r="CW788" i="6" s="1"/>
  <c r="CW789" i="6" s="1"/>
  <c r="CW790" i="6" s="1"/>
  <c r="CW791" i="6" s="1"/>
  <c r="CW792" i="6" s="1"/>
  <c r="CW793" i="6" s="1"/>
  <c r="CW794" i="6" s="1"/>
  <c r="CW795" i="6" s="1"/>
  <c r="CW796" i="6" s="1"/>
  <c r="CW797" i="6" s="1"/>
  <c r="CW798" i="6" s="1"/>
  <c r="CW799" i="6" s="1"/>
  <c r="CW800" i="6" s="1"/>
  <c r="CW801" i="6" s="1"/>
  <c r="CW802" i="6" s="1"/>
  <c r="CW803" i="6" s="1"/>
  <c r="CW804" i="6" s="1"/>
  <c r="CW805" i="6" s="1"/>
  <c r="CW806" i="6" s="1"/>
  <c r="CW807" i="6" s="1"/>
  <c r="CW808" i="6" s="1"/>
  <c r="CW809" i="6" s="1"/>
  <c r="CW810" i="6" s="1"/>
  <c r="CW811" i="6" s="1"/>
  <c r="CW812" i="6" s="1"/>
  <c r="CW813" i="6" s="1"/>
  <c r="CW814" i="6" s="1"/>
  <c r="CW815" i="6" s="1"/>
  <c r="CW816" i="6" s="1"/>
  <c r="CW817" i="6" s="1"/>
  <c r="CW818" i="6" s="1"/>
  <c r="CW819" i="6" s="1"/>
  <c r="CW820" i="6" s="1"/>
  <c r="CW821" i="6" s="1"/>
  <c r="CW822" i="6" s="1"/>
  <c r="CW823" i="6" s="1"/>
  <c r="CW824" i="6" s="1"/>
  <c r="CW825" i="6" s="1"/>
  <c r="CW826" i="6" s="1"/>
  <c r="CW827" i="6" s="1"/>
  <c r="CW828" i="6" s="1"/>
  <c r="CW829" i="6" s="1"/>
  <c r="CW830" i="6" s="1"/>
  <c r="CW831" i="6" s="1"/>
  <c r="CW832" i="6" s="1"/>
  <c r="CW833" i="6" s="1"/>
  <c r="CW834" i="6" s="1"/>
  <c r="CW835" i="6" s="1"/>
  <c r="CW836" i="6" s="1"/>
  <c r="CW837" i="6" s="1"/>
  <c r="CW838" i="6" s="1"/>
  <c r="CW839" i="6" s="1"/>
  <c r="CW840" i="6" s="1"/>
  <c r="CW841" i="6" s="1"/>
  <c r="CW842" i="6" s="1"/>
  <c r="CW843" i="6" s="1"/>
  <c r="CW844" i="6" s="1"/>
  <c r="CW845" i="6" s="1"/>
  <c r="CW846" i="6" s="1"/>
  <c r="CW847" i="6" s="1"/>
  <c r="CW848" i="6" s="1"/>
  <c r="CW849" i="6" s="1"/>
  <c r="CW850" i="6" s="1"/>
  <c r="CW851" i="6" s="1"/>
  <c r="CW852" i="6" s="1"/>
  <c r="CW853" i="6" s="1"/>
  <c r="CW854" i="6" s="1"/>
  <c r="CW855" i="6" s="1"/>
  <c r="CW856" i="6" s="1"/>
  <c r="CW857" i="6" s="1"/>
  <c r="CW858" i="6" s="1"/>
  <c r="CW859" i="6" s="1"/>
  <c r="CW860" i="6" s="1"/>
  <c r="CW861" i="6" s="1"/>
  <c r="CW862" i="6" s="1"/>
  <c r="CW863" i="6" s="1"/>
  <c r="CW864" i="6" s="1"/>
  <c r="CW865" i="6" s="1"/>
  <c r="CW866" i="6" s="1"/>
  <c r="CW867" i="6" s="1"/>
  <c r="CW868" i="6" s="1"/>
  <c r="CW869" i="6" s="1"/>
  <c r="CW870" i="6" s="1"/>
  <c r="CW871" i="6" s="1"/>
  <c r="CW872" i="6" s="1"/>
  <c r="CW873" i="6" s="1"/>
  <c r="CW874" i="6" s="1"/>
  <c r="CW875" i="6" s="1"/>
  <c r="CW876" i="6" s="1"/>
  <c r="CW877" i="6" s="1"/>
  <c r="CW878" i="6" s="1"/>
  <c r="CW879" i="6" s="1"/>
  <c r="CW880" i="6" s="1"/>
  <c r="CW881" i="6" s="1"/>
  <c r="CW882" i="6" s="1"/>
  <c r="CW883" i="6" s="1"/>
  <c r="CW884" i="6" s="1"/>
  <c r="CW885" i="6" s="1"/>
  <c r="CW886" i="6" s="1"/>
  <c r="CW887" i="6" s="1"/>
  <c r="CW888" i="6" s="1"/>
  <c r="CW889" i="6" s="1"/>
  <c r="CW890" i="6" s="1"/>
  <c r="CW891" i="6" s="1"/>
  <c r="CW892" i="6" s="1"/>
  <c r="CW893" i="6" s="1"/>
  <c r="CW894" i="6" s="1"/>
  <c r="CW895" i="6" s="1"/>
  <c r="CW896" i="6" s="1"/>
  <c r="CW897" i="6" s="1"/>
  <c r="CW898" i="6" s="1"/>
  <c r="CW899" i="6" s="1"/>
  <c r="CW900" i="6" s="1"/>
  <c r="CW901" i="6" s="1"/>
  <c r="CW902" i="6" s="1"/>
  <c r="CW903" i="6" s="1"/>
  <c r="CW904" i="6" s="1"/>
  <c r="CW905" i="6" s="1"/>
  <c r="CW906" i="6" s="1"/>
  <c r="CW907" i="6" s="1"/>
  <c r="CW908" i="6" s="1"/>
  <c r="CW909" i="6" s="1"/>
  <c r="CW910" i="6" s="1"/>
  <c r="CW911" i="6" s="1"/>
  <c r="CW912" i="6" s="1"/>
  <c r="CW913" i="6" s="1"/>
  <c r="CW914" i="6" s="1"/>
  <c r="CW915" i="6" s="1"/>
  <c r="CW916" i="6" s="1"/>
  <c r="CW917" i="6" s="1"/>
  <c r="CW918" i="6" s="1"/>
  <c r="CW919" i="6" s="1"/>
  <c r="CW920" i="6" s="1"/>
  <c r="CW921" i="6" s="1"/>
  <c r="CW922" i="6" s="1"/>
  <c r="CW923" i="6" s="1"/>
  <c r="CW924" i="6" s="1"/>
  <c r="CW925" i="6" s="1"/>
  <c r="CW926" i="6" s="1"/>
  <c r="CW927" i="6" s="1"/>
  <c r="CW928" i="6" s="1"/>
  <c r="CW929" i="6" s="1"/>
  <c r="CW930" i="6" s="1"/>
  <c r="CW931" i="6" s="1"/>
  <c r="CW932" i="6" s="1"/>
  <c r="CW933" i="6" s="1"/>
  <c r="CW934" i="6" s="1"/>
  <c r="CW935" i="6" s="1"/>
  <c r="CW936" i="6" s="1"/>
  <c r="CW937" i="6" s="1"/>
  <c r="CW938" i="6" s="1"/>
  <c r="CW939" i="6" s="1"/>
  <c r="CW940" i="6" s="1"/>
  <c r="CW941" i="6" s="1"/>
  <c r="CW942" i="6" s="1"/>
  <c r="CW943" i="6" s="1"/>
  <c r="CW944" i="6" s="1"/>
  <c r="CW945" i="6" s="1"/>
  <c r="CW946" i="6" s="1"/>
  <c r="CW947" i="6" s="1"/>
  <c r="CW948" i="6" s="1"/>
  <c r="CW949" i="6" s="1"/>
  <c r="CW950" i="6" s="1"/>
  <c r="CW951" i="6" s="1"/>
  <c r="CW952" i="6" s="1"/>
  <c r="CW953" i="6" s="1"/>
  <c r="CW954" i="6" s="1"/>
  <c r="CW955" i="6" s="1"/>
  <c r="CW956" i="6" s="1"/>
  <c r="CW957" i="6" s="1"/>
  <c r="CW958" i="6" s="1"/>
  <c r="CW959" i="6" s="1"/>
  <c r="CW960" i="6" s="1"/>
  <c r="CW961" i="6" s="1"/>
  <c r="CW962" i="6" s="1"/>
  <c r="CW963" i="6" s="1"/>
  <c r="CW964" i="6" s="1"/>
  <c r="CW965" i="6" s="1"/>
  <c r="CW966" i="6" s="1"/>
  <c r="CW967" i="6" s="1"/>
  <c r="CW968" i="6" s="1"/>
  <c r="CW969" i="6" s="1"/>
  <c r="CW970" i="6" s="1"/>
  <c r="CW971" i="6" s="1"/>
  <c r="CW972" i="6" s="1"/>
  <c r="CW973" i="6" s="1"/>
  <c r="CW974" i="6" s="1"/>
  <c r="CW975" i="6" s="1"/>
  <c r="CW976" i="6" s="1"/>
  <c r="CW977" i="6" s="1"/>
  <c r="CW978" i="6" s="1"/>
  <c r="CW979" i="6" s="1"/>
  <c r="CW980" i="6" s="1"/>
  <c r="CW981" i="6" s="1"/>
  <c r="CW982" i="6" s="1"/>
  <c r="CW983" i="6" s="1"/>
  <c r="CW984" i="6" s="1"/>
  <c r="CW985" i="6" s="1"/>
  <c r="CW986" i="6" s="1"/>
  <c r="CW987" i="6" s="1"/>
  <c r="CW988" i="6" s="1"/>
  <c r="CW989" i="6" s="1"/>
  <c r="CW990" i="6" s="1"/>
  <c r="CW991" i="6" s="1"/>
  <c r="CW992" i="6" s="1"/>
  <c r="CW993" i="6" s="1"/>
  <c r="CW994" i="6" s="1"/>
  <c r="CW995" i="6" s="1"/>
  <c r="CW996" i="6" s="1"/>
  <c r="CW997" i="6" s="1"/>
  <c r="CW998" i="6" s="1"/>
  <c r="CW999" i="6" s="1"/>
  <c r="CW1000" i="6" s="1"/>
  <c r="CW1001" i="6" s="1"/>
  <c r="CW1002" i="6" s="1"/>
  <c r="CW1003" i="6" s="1"/>
  <c r="CW1004" i="6" s="1"/>
  <c r="CW1005" i="6" s="1"/>
  <c r="CW1006" i="6" s="1"/>
  <c r="CW1007" i="6" s="1"/>
  <c r="CW1008" i="6" s="1"/>
  <c r="CW1009" i="6" s="1"/>
  <c r="CW1010" i="6" s="1"/>
  <c r="CW1011" i="6" s="1"/>
  <c r="CW1012" i="6" s="1"/>
  <c r="CW1013" i="6" s="1"/>
  <c r="CW1014" i="6" s="1"/>
  <c r="CW1015" i="6" s="1"/>
  <c r="CW1016" i="6" s="1"/>
  <c r="CW1017" i="6" s="1"/>
  <c r="CW1018" i="6" s="1"/>
  <c r="CW1019" i="6" s="1"/>
  <c r="CW1020" i="6" s="1"/>
  <c r="CW1021" i="6" s="1"/>
  <c r="CW1022" i="6" s="1"/>
  <c r="CW1023" i="6" s="1"/>
  <c r="CW1024" i="6" s="1"/>
  <c r="CW1025" i="6" s="1"/>
  <c r="CW1026" i="6" s="1"/>
  <c r="CW1027" i="6" s="1"/>
  <c r="CW1028" i="6" s="1"/>
  <c r="CW1029" i="6" s="1"/>
  <c r="CW1030" i="6" s="1"/>
  <c r="CW1031" i="6" s="1"/>
  <c r="CW1032" i="6" s="1"/>
  <c r="CW1033" i="6" s="1"/>
  <c r="CW1034" i="6" s="1"/>
  <c r="CW1035" i="6" s="1"/>
  <c r="CW1036" i="6" s="1"/>
  <c r="CW1037" i="6" s="1"/>
  <c r="CW1038" i="6" s="1"/>
  <c r="CW1039" i="6" s="1"/>
  <c r="CW1040" i="6" s="1"/>
  <c r="CW1041" i="6" s="1"/>
  <c r="CW1042" i="6" s="1"/>
  <c r="CW1043" i="6" s="1"/>
  <c r="CW1044" i="6" s="1"/>
  <c r="CW1045" i="6" s="1"/>
  <c r="CW1046" i="6" s="1"/>
  <c r="CW1047" i="6" s="1"/>
  <c r="CW1048" i="6" s="1"/>
  <c r="CW1049" i="6" s="1"/>
  <c r="CW1050" i="6" s="1"/>
  <c r="CW1051" i="6" s="1"/>
  <c r="CW1052" i="6" s="1"/>
  <c r="CW1053" i="6" s="1"/>
  <c r="CW1054" i="6" s="1"/>
  <c r="CW1055" i="6" s="1"/>
  <c r="CW1056" i="6" s="1"/>
  <c r="CW1057" i="6" s="1"/>
  <c r="CW1058" i="6" s="1"/>
  <c r="CW1059" i="6" s="1"/>
  <c r="CW1060" i="6" s="1"/>
  <c r="CW1061" i="6" s="1"/>
  <c r="CW1062" i="6" s="1"/>
  <c r="CW1063" i="6" s="1"/>
  <c r="CW1064" i="6" s="1"/>
  <c r="CW1065" i="6" s="1"/>
  <c r="CW1066" i="6" s="1"/>
  <c r="CW1067" i="6" s="1"/>
  <c r="CW1068" i="6" s="1"/>
  <c r="CW1069" i="6" s="1"/>
  <c r="CW1070" i="6" s="1"/>
  <c r="CW1071" i="6" s="1"/>
  <c r="CW1072" i="6" s="1"/>
  <c r="CW1073" i="6" s="1"/>
  <c r="CW1074" i="6" s="1"/>
  <c r="CW1075" i="6" s="1"/>
  <c r="CW1076" i="6" s="1"/>
  <c r="CW1077" i="6" s="1"/>
  <c r="CW1078" i="6" s="1"/>
  <c r="CW1079" i="6" s="1"/>
  <c r="CW1080" i="6" s="1"/>
  <c r="CW1081" i="6" s="1"/>
  <c r="CW1082" i="6" s="1"/>
  <c r="CW1083" i="6" s="1"/>
  <c r="CW1084" i="6" s="1"/>
  <c r="CW1085" i="6" s="1"/>
  <c r="CW1086" i="6" s="1"/>
  <c r="CW1087" i="6" s="1"/>
  <c r="CW1088" i="6" s="1"/>
  <c r="CW1089" i="6" s="1"/>
  <c r="CW1090" i="6" s="1"/>
  <c r="CW1091" i="6" s="1"/>
  <c r="CW1092" i="6" s="1"/>
  <c r="CW1093" i="6" s="1"/>
  <c r="CW1094" i="6" s="1"/>
  <c r="CW1095" i="6" s="1"/>
  <c r="CW1096" i="6" s="1"/>
  <c r="CW1097" i="6" s="1"/>
  <c r="CW1098" i="6" s="1"/>
  <c r="CW1099" i="6" s="1"/>
  <c r="CW1100" i="6" s="1"/>
  <c r="CW1101" i="6" s="1"/>
  <c r="CW1102" i="6" s="1"/>
  <c r="CW1103" i="6" s="1"/>
  <c r="CW1104" i="6" s="1"/>
  <c r="CW1105" i="6" s="1"/>
  <c r="CW1106" i="6" s="1"/>
  <c r="CW1107" i="6" s="1"/>
  <c r="CW1108" i="6" s="1"/>
  <c r="CW1109" i="6" s="1"/>
  <c r="CW1110" i="6" s="1"/>
  <c r="CW1111" i="6" s="1"/>
  <c r="CW1112" i="6" s="1"/>
  <c r="CW1113" i="6" s="1"/>
  <c r="CW1114" i="6" s="1"/>
  <c r="CW1115" i="6" s="1"/>
  <c r="CW1116" i="6" s="1"/>
  <c r="CW1117" i="6" s="1"/>
  <c r="CW1118" i="6" s="1"/>
  <c r="CW1119" i="6" s="1"/>
  <c r="CW1120" i="6" s="1"/>
  <c r="CW1121" i="6" s="1"/>
  <c r="CW1122" i="6" s="1"/>
  <c r="CW1123" i="6" s="1"/>
  <c r="CW1124" i="6" s="1"/>
  <c r="CW1125" i="6" s="1"/>
  <c r="CW1126" i="6" s="1"/>
  <c r="CW1127" i="6" s="1"/>
  <c r="CW1128" i="6" s="1"/>
  <c r="CW1129" i="6" s="1"/>
  <c r="CW1130" i="6" s="1"/>
  <c r="CW1131" i="6" s="1"/>
  <c r="CW1132" i="6" s="1"/>
  <c r="CW1133" i="6" s="1"/>
  <c r="CW1134" i="6" s="1"/>
  <c r="CW1135" i="6" s="1"/>
  <c r="CW1136" i="6" s="1"/>
  <c r="CW1137" i="6" s="1"/>
  <c r="CW1138" i="6" s="1"/>
  <c r="CW1139" i="6" s="1"/>
  <c r="CW1140" i="6" s="1"/>
  <c r="CW1141" i="6" s="1"/>
  <c r="CW1142" i="6" s="1"/>
  <c r="CW1143" i="6" s="1"/>
  <c r="CW1144" i="6" s="1"/>
  <c r="CW1145" i="6" s="1"/>
  <c r="CW1146" i="6" s="1"/>
  <c r="CW1147" i="6" s="1"/>
  <c r="CW1148" i="6" s="1"/>
  <c r="CW1149" i="6" s="1"/>
  <c r="CW1150" i="6" s="1"/>
  <c r="CW1151" i="6" s="1"/>
  <c r="CW1152" i="6" s="1"/>
  <c r="CW1153" i="6" s="1"/>
  <c r="CW1154" i="6" s="1"/>
  <c r="CW1155" i="6" s="1"/>
  <c r="CW1156" i="6" s="1"/>
  <c r="CW1157" i="6" s="1"/>
  <c r="CW1158" i="6" s="1"/>
  <c r="CW1159" i="6" s="1"/>
  <c r="CW1160" i="6" s="1"/>
  <c r="CW1161" i="6" s="1"/>
  <c r="CW1162" i="6" s="1"/>
  <c r="CW1163" i="6" s="1"/>
  <c r="CW1164" i="6" s="1"/>
  <c r="CW1165" i="6" s="1"/>
  <c r="CW1166" i="6" s="1"/>
  <c r="CW1167" i="6" s="1"/>
  <c r="CW1168" i="6" s="1"/>
  <c r="CW1169" i="6" s="1"/>
  <c r="CW1170" i="6" s="1"/>
  <c r="CW1171" i="6" s="1"/>
  <c r="CW1172" i="6" s="1"/>
  <c r="CW1173" i="6" s="1"/>
  <c r="CW1174" i="6" s="1"/>
  <c r="CW1175" i="6" s="1"/>
  <c r="CW1176" i="6" s="1"/>
  <c r="CW1177" i="6" s="1"/>
  <c r="CW1178" i="6" s="1"/>
  <c r="CW1179" i="6" s="1"/>
  <c r="CW1180" i="6" s="1"/>
  <c r="CW1181" i="6" s="1"/>
  <c r="CW1182" i="6" s="1"/>
  <c r="CW1183" i="6" s="1"/>
  <c r="CW1184" i="6" s="1"/>
  <c r="CW1185" i="6" s="1"/>
  <c r="CW1186" i="6" s="1"/>
  <c r="CW1187" i="6" s="1"/>
  <c r="CW1188" i="6" s="1"/>
  <c r="CW1189" i="6" s="1"/>
  <c r="CW1190" i="6" s="1"/>
  <c r="CW1191" i="6" s="1"/>
  <c r="CW1192" i="6" s="1"/>
  <c r="CW1193" i="6" s="1"/>
  <c r="CW1194" i="6" s="1"/>
  <c r="CW1195" i="6" s="1"/>
  <c r="CW1196" i="6" s="1"/>
  <c r="CW1197" i="6" s="1"/>
  <c r="CW1198" i="6" s="1"/>
  <c r="CW1199" i="6" s="1"/>
  <c r="CW1200" i="6" s="1"/>
  <c r="CW1201" i="6" s="1"/>
  <c r="CW1202" i="6" s="1"/>
  <c r="CW1203" i="6" s="1"/>
  <c r="CW1204" i="6" s="1"/>
  <c r="CW1205" i="6" s="1"/>
  <c r="CZ6" i="6"/>
  <c r="CX7" i="6"/>
  <c r="CY6" i="6"/>
  <c r="DA6" i="6" l="1"/>
  <c r="CY7" i="6"/>
  <c r="CX8" i="6"/>
  <c r="CZ7" i="6"/>
  <c r="CX9" i="6" l="1"/>
  <c r="CZ8" i="6"/>
  <c r="CY8" i="6"/>
  <c r="DA7" i="6"/>
  <c r="DA8" i="6" l="1"/>
  <c r="CY9" i="6"/>
  <c r="CZ9" i="6"/>
  <c r="CX10" i="6"/>
  <c r="CX11" i="6" l="1"/>
  <c r="CY10" i="6"/>
  <c r="CZ10" i="6"/>
  <c r="DA9" i="6"/>
  <c r="DA10" i="6" l="1"/>
  <c r="CZ11" i="6"/>
  <c r="CX12" i="6"/>
  <c r="CY11" i="6"/>
  <c r="DA11" i="6" l="1"/>
  <c r="CY12" i="6"/>
  <c r="CZ12" i="6"/>
  <c r="CX13" i="6"/>
  <c r="DA12" i="6" l="1"/>
  <c r="CX14" i="6"/>
  <c r="CZ13" i="6"/>
  <c r="CY13" i="6"/>
  <c r="DA13" i="6" l="1"/>
  <c r="CX15" i="6"/>
  <c r="CY14" i="6"/>
  <c r="CZ14" i="6"/>
  <c r="DA14" i="6" l="1"/>
  <c r="CZ15" i="6"/>
  <c r="CY15" i="6"/>
  <c r="CX16" i="6"/>
  <c r="DA15" i="6" l="1"/>
  <c r="CY16" i="6"/>
  <c r="CZ16" i="6"/>
  <c r="CX17" i="6"/>
  <c r="DA16" i="6" l="1"/>
  <c r="CY17" i="6"/>
  <c r="CZ17" i="6"/>
  <c r="CX18" i="6"/>
  <c r="DA17" i="6" l="1"/>
  <c r="CX19" i="6"/>
  <c r="CY18" i="6"/>
  <c r="CZ18" i="6"/>
  <c r="DA18" i="6" l="1"/>
  <c r="CY19" i="6"/>
  <c r="CZ19" i="6"/>
  <c r="CX20" i="6"/>
  <c r="DA19" i="6" l="1"/>
  <c r="CY20" i="6"/>
  <c r="CX21" i="6"/>
  <c r="CZ20" i="6"/>
  <c r="CX22" i="6" l="1"/>
  <c r="CZ21" i="6"/>
  <c r="CY21" i="6"/>
  <c r="DA20" i="6"/>
  <c r="DA21" i="6" l="1"/>
  <c r="CY22" i="6"/>
  <c r="CZ22" i="6"/>
  <c r="CX23" i="6"/>
  <c r="DA22" i="6" l="1"/>
  <c r="CY23" i="6"/>
  <c r="CX24" i="6"/>
  <c r="CZ23" i="6"/>
  <c r="CX25" i="6" l="1"/>
  <c r="CZ24" i="6"/>
  <c r="CY24" i="6"/>
  <c r="DA23" i="6"/>
  <c r="DA24" i="6" l="1"/>
  <c r="CX26" i="6"/>
  <c r="CY25" i="6"/>
  <c r="CZ25" i="6"/>
  <c r="DA25" i="6" l="1"/>
  <c r="CZ26" i="6"/>
  <c r="CY26" i="6"/>
  <c r="CX27" i="6"/>
  <c r="DA26" i="6" l="1"/>
  <c r="CZ27" i="6"/>
  <c r="CX28" i="6"/>
  <c r="CY27" i="6"/>
  <c r="DA27" i="6" l="1"/>
  <c r="CX29" i="6"/>
  <c r="CY28" i="6"/>
  <c r="CZ28" i="6"/>
  <c r="DA28" i="6" l="1"/>
  <c r="CY29" i="6"/>
  <c r="CX30" i="6"/>
  <c r="CZ29" i="6"/>
  <c r="CY30" i="6" l="1"/>
  <c r="CZ30" i="6"/>
  <c r="CX31" i="6"/>
  <c r="DA29" i="6"/>
  <c r="DA30" i="6" l="1"/>
  <c r="CY31" i="6"/>
  <c r="CZ31" i="6"/>
  <c r="CX32" i="6"/>
  <c r="DA31" i="6" l="1"/>
  <c r="CZ32" i="6"/>
  <c r="CY32" i="6"/>
  <c r="CX33" i="6"/>
  <c r="DA32" i="6" l="1"/>
  <c r="CY33" i="6"/>
  <c r="CX34" i="6"/>
  <c r="CZ33" i="6"/>
  <c r="CY34" i="6" l="1"/>
  <c r="CZ34" i="6"/>
  <c r="CX35" i="6"/>
  <c r="DA33" i="6"/>
  <c r="DA34" i="6" l="1"/>
  <c r="CZ35" i="6"/>
  <c r="CX36" i="6"/>
  <c r="CY35" i="6"/>
  <c r="DA35" i="6" l="1"/>
  <c r="CX37" i="6"/>
  <c r="CZ36" i="6"/>
  <c r="CY36" i="6"/>
  <c r="DA36" i="6" l="1"/>
  <c r="CY37" i="6"/>
  <c r="CZ37" i="6"/>
  <c r="CX38" i="6"/>
  <c r="DA37" i="6" l="1"/>
  <c r="CY38" i="6"/>
  <c r="CZ38" i="6"/>
  <c r="CX39" i="6"/>
  <c r="DA38" i="6" l="1"/>
  <c r="CY39" i="6"/>
  <c r="CZ39" i="6"/>
  <c r="CX40" i="6"/>
  <c r="DA39" i="6" l="1"/>
  <c r="CX41" i="6"/>
  <c r="CY40" i="6"/>
  <c r="CZ40" i="6"/>
  <c r="DA40" i="6" l="1"/>
  <c r="CX42" i="6"/>
  <c r="CZ41" i="6"/>
  <c r="CY41" i="6"/>
  <c r="DA41" i="6" l="1"/>
  <c r="CY42" i="6"/>
  <c r="CZ42" i="6"/>
  <c r="CX43" i="6"/>
  <c r="DA42" i="6" l="1"/>
  <c r="CY43" i="6"/>
  <c r="CZ43" i="6"/>
  <c r="CX44" i="6"/>
  <c r="DA43" i="6" l="1"/>
  <c r="CZ44" i="6"/>
  <c r="CY44" i="6"/>
  <c r="CX45" i="6"/>
  <c r="DA44" i="6" l="1"/>
  <c r="CY45" i="6"/>
  <c r="CZ45" i="6"/>
  <c r="CX46" i="6"/>
  <c r="DA45" i="6" l="1"/>
  <c r="CZ46" i="6"/>
  <c r="CX47" i="6"/>
  <c r="CY46" i="6"/>
  <c r="DA46" i="6" l="1"/>
  <c r="CY47" i="6"/>
  <c r="CX48" i="6"/>
  <c r="CZ47" i="6"/>
  <c r="CX49" i="6" l="1"/>
  <c r="CY48" i="6"/>
  <c r="CZ48" i="6"/>
  <c r="DA47" i="6"/>
  <c r="DA48" i="6" l="1"/>
  <c r="CX50" i="6"/>
  <c r="CY49" i="6"/>
  <c r="CZ49" i="6"/>
  <c r="DA49" i="6" l="1"/>
  <c r="CX51" i="6"/>
  <c r="CZ50" i="6"/>
  <c r="CY50" i="6"/>
  <c r="DA50" i="6" l="1"/>
  <c r="CY51" i="6"/>
  <c r="CZ51" i="6"/>
  <c r="CX52" i="6"/>
  <c r="DA51" i="6" l="1"/>
  <c r="CX53" i="6"/>
  <c r="CZ52" i="6"/>
  <c r="CY52" i="6"/>
  <c r="DA52" i="6" l="1"/>
  <c r="CX54" i="6"/>
  <c r="CY53" i="6"/>
  <c r="CZ53" i="6"/>
  <c r="DA53" i="6" l="1"/>
  <c r="CY54" i="6"/>
  <c r="CZ54" i="6"/>
  <c r="CX55" i="6"/>
  <c r="DA54" i="6" l="1"/>
  <c r="CY55" i="6"/>
  <c r="CX56" i="6"/>
  <c r="CZ55" i="6"/>
  <c r="CX57" i="6" l="1"/>
  <c r="CZ56" i="6"/>
  <c r="CY56" i="6"/>
  <c r="DA55" i="6"/>
  <c r="DA56" i="6" l="1"/>
  <c r="CY57" i="6"/>
  <c r="CZ57" i="6"/>
  <c r="CX58" i="6"/>
  <c r="DA57" i="6" l="1"/>
  <c r="CZ58" i="6"/>
  <c r="CX59" i="6"/>
  <c r="CY58" i="6"/>
  <c r="DA58" i="6" s="1"/>
  <c r="CX60" i="6" l="1"/>
  <c r="CZ59" i="6"/>
  <c r="CY59" i="6"/>
  <c r="DA59" i="6" l="1"/>
  <c r="CX61" i="6"/>
  <c r="CZ60" i="6"/>
  <c r="CY60" i="6"/>
  <c r="DA60" i="6" l="1"/>
  <c r="CY61" i="6"/>
  <c r="CZ61" i="6"/>
  <c r="CX62" i="6"/>
  <c r="DA61" i="6" l="1"/>
  <c r="CX63" i="6"/>
  <c r="CY62" i="6"/>
  <c r="CZ62" i="6"/>
  <c r="DA62" i="6" l="1"/>
  <c r="CY63" i="6"/>
  <c r="CX64" i="6"/>
  <c r="CZ63" i="6"/>
  <c r="CX65" i="6" l="1"/>
  <c r="CY64" i="6"/>
  <c r="CZ64" i="6"/>
  <c r="DA63" i="6"/>
  <c r="DA64" i="6" l="1"/>
  <c r="CX66" i="6"/>
  <c r="CY65" i="6"/>
  <c r="CZ65" i="6"/>
  <c r="DA65" i="6" l="1"/>
  <c r="CX67" i="6"/>
  <c r="CZ66" i="6"/>
  <c r="CY66" i="6"/>
  <c r="DA66" i="6" l="1"/>
  <c r="CZ67" i="6"/>
  <c r="CY67" i="6"/>
  <c r="CX68" i="6"/>
  <c r="DA67" i="6" l="1"/>
  <c r="CY68" i="6"/>
  <c r="CX69" i="6"/>
  <c r="CZ68" i="6"/>
  <c r="CZ69" i="6" l="1"/>
  <c r="CY69" i="6"/>
  <c r="CX70" i="6"/>
  <c r="CY70" i="6" s="1"/>
  <c r="DA68" i="6"/>
  <c r="DA69" i="6" l="1"/>
  <c r="CZ70" i="6"/>
  <c r="DA70" i="6" s="1"/>
  <c r="CX71" i="6"/>
  <c r="CY71" i="6" s="1"/>
  <c r="CZ71" i="6" l="1"/>
  <c r="DA71" i="6" s="1"/>
  <c r="CX72" i="6"/>
  <c r="CY72" i="6" s="1"/>
  <c r="CX73" i="6" l="1"/>
  <c r="CY73" i="6" s="1"/>
  <c r="CZ72" i="6"/>
  <c r="DA72" i="6" s="1"/>
  <c r="CX74" i="6" l="1"/>
  <c r="CY74" i="6" s="1"/>
  <c r="CZ73" i="6"/>
  <c r="DA73" i="6" s="1"/>
  <c r="CZ74" i="6" l="1"/>
  <c r="DA74" i="6" s="1"/>
  <c r="CX75" i="6"/>
  <c r="CY75" i="6" s="1"/>
  <c r="CX76" i="6" l="1"/>
  <c r="CY76" i="6" s="1"/>
  <c r="CZ75" i="6"/>
  <c r="DA75" i="6" s="1"/>
  <c r="CX77" i="6" l="1"/>
  <c r="CY77" i="6" s="1"/>
  <c r="CZ76" i="6"/>
  <c r="DA76" i="6" s="1"/>
  <c r="CX78" i="6" l="1"/>
  <c r="CY78" i="6" s="1"/>
  <c r="CZ77" i="6"/>
  <c r="DA77" i="6" s="1"/>
  <c r="CX79" i="6" l="1"/>
  <c r="CY79" i="6" s="1"/>
  <c r="CZ78" i="6"/>
  <c r="DA78" i="6" s="1"/>
  <c r="CX80" i="6" l="1"/>
  <c r="CY80" i="6" s="1"/>
  <c r="CZ79" i="6"/>
  <c r="DA79" i="6" s="1"/>
  <c r="CX81" i="6" l="1"/>
  <c r="CY81" i="6" s="1"/>
  <c r="CZ80" i="6"/>
  <c r="DA80" i="6" s="1"/>
  <c r="CZ81" i="6" l="1"/>
  <c r="DA81" i="6" s="1"/>
  <c r="CX82" i="6"/>
  <c r="CY82" i="6" s="1"/>
  <c r="CX83" i="6" l="1"/>
  <c r="CY83" i="6" s="1"/>
  <c r="CZ82" i="6"/>
  <c r="DA82" i="6" s="1"/>
  <c r="CZ83" i="6" l="1"/>
  <c r="DA83" i="6" s="1"/>
  <c r="CX84" i="6"/>
  <c r="CY84" i="6" s="1"/>
  <c r="CX85" i="6" l="1"/>
  <c r="CY85" i="6" s="1"/>
  <c r="CZ84" i="6"/>
  <c r="DA84" i="6" s="1"/>
  <c r="CZ85" i="6" l="1"/>
  <c r="DA85" i="6" s="1"/>
  <c r="CX86" i="6"/>
  <c r="CY86" i="6" s="1"/>
  <c r="CX87" i="6" l="1"/>
  <c r="CY87" i="6" s="1"/>
  <c r="CZ86" i="6"/>
  <c r="DA86" i="6" s="1"/>
  <c r="CX88" i="6" l="1"/>
  <c r="CY88" i="6" s="1"/>
  <c r="CZ87" i="6"/>
  <c r="DA87" i="6" s="1"/>
  <c r="CZ88" i="6" l="1"/>
  <c r="DA88" i="6" s="1"/>
  <c r="CX89" i="6"/>
  <c r="CY89" i="6" s="1"/>
  <c r="CZ89" i="6" l="1"/>
  <c r="DA89" i="6" s="1"/>
  <c r="CX90" i="6"/>
  <c r="CY90" i="6" s="1"/>
  <c r="CX91" i="6" l="1"/>
  <c r="CY91" i="6" s="1"/>
  <c r="CZ90" i="6"/>
  <c r="DA90" i="6" s="1"/>
  <c r="CX92" i="6" l="1"/>
  <c r="CY92" i="6" s="1"/>
  <c r="CZ91" i="6"/>
  <c r="DA91" i="6" s="1"/>
  <c r="CX93" i="6" l="1"/>
  <c r="CY93" i="6" s="1"/>
  <c r="CZ92" i="6"/>
  <c r="DA92" i="6" s="1"/>
  <c r="CZ93" i="6" l="1"/>
  <c r="DA93" i="6" s="1"/>
  <c r="CX94" i="6"/>
  <c r="CY94" i="6" s="1"/>
  <c r="CX95" i="6" l="1"/>
  <c r="CY95" i="6" s="1"/>
  <c r="CZ94" i="6"/>
  <c r="DA94" i="6" s="1"/>
  <c r="CZ95" i="6" l="1"/>
  <c r="DA95" i="6" s="1"/>
  <c r="CX96" i="6"/>
  <c r="CY96" i="6" s="1"/>
  <c r="CZ96" i="6" l="1"/>
  <c r="DA96" i="6" s="1"/>
  <c r="CX97" i="6"/>
  <c r="CY97" i="6" s="1"/>
  <c r="CZ97" i="6" l="1"/>
  <c r="DA97" i="6" s="1"/>
  <c r="CX98" i="6"/>
  <c r="CY98" i="6" s="1"/>
  <c r="CX99" i="6" l="1"/>
  <c r="CY99" i="6" s="1"/>
  <c r="CZ98" i="6"/>
  <c r="DA98" i="6" s="1"/>
  <c r="CZ99" i="6" l="1"/>
  <c r="DA99" i="6" s="1"/>
  <c r="CX100" i="6"/>
  <c r="CY100" i="6" s="1"/>
  <c r="CZ100" i="6" l="1"/>
  <c r="DA100" i="6" s="1"/>
  <c r="CX101" i="6"/>
  <c r="CY101" i="6" s="1"/>
  <c r="CX102" i="6" l="1"/>
  <c r="CY102" i="6" s="1"/>
  <c r="CZ101" i="6"/>
  <c r="DA101" i="6" s="1"/>
  <c r="CX103" i="6" l="1"/>
  <c r="CY103" i="6" s="1"/>
  <c r="CZ102" i="6"/>
  <c r="DA102" i="6" s="1"/>
  <c r="CZ103" i="6" l="1"/>
  <c r="DA103" i="6" s="1"/>
  <c r="CX104" i="6"/>
  <c r="CY104" i="6" s="1"/>
  <c r="CZ104" i="6" l="1"/>
  <c r="DA104" i="6" s="1"/>
  <c r="CX105" i="6"/>
  <c r="CY105" i="6" s="1"/>
  <c r="CX106" i="6" l="1"/>
  <c r="CY106" i="6" s="1"/>
  <c r="CZ105" i="6"/>
  <c r="DA105" i="6" s="1"/>
  <c r="CX107" i="6" l="1"/>
  <c r="CY107" i="6" s="1"/>
  <c r="CZ106" i="6"/>
  <c r="DA106" i="6" s="1"/>
  <c r="CZ107" i="6" l="1"/>
  <c r="DA107" i="6" s="1"/>
  <c r="CX108" i="6"/>
  <c r="CY108" i="6" s="1"/>
  <c r="CX109" i="6" l="1"/>
  <c r="CY109" i="6" s="1"/>
  <c r="CZ108" i="6"/>
  <c r="DA108" i="6" s="1"/>
  <c r="CX110" i="6" l="1"/>
  <c r="CY110" i="6" s="1"/>
  <c r="CZ109" i="6"/>
  <c r="DA109" i="6" s="1"/>
  <c r="CZ110" i="6" l="1"/>
  <c r="DA110" i="6" s="1"/>
  <c r="CX111" i="6"/>
  <c r="CY111" i="6" s="1"/>
  <c r="CZ111" i="6" l="1"/>
  <c r="DA111" i="6" s="1"/>
  <c r="CX112" i="6"/>
  <c r="CY112" i="6" s="1"/>
  <c r="CZ112" i="6" l="1"/>
  <c r="DA112" i="6" s="1"/>
  <c r="CX113" i="6"/>
  <c r="CY113" i="6" s="1"/>
  <c r="CZ113" i="6" l="1"/>
  <c r="DA113" i="6" s="1"/>
  <c r="CX114" i="6"/>
  <c r="CY114" i="6" s="1"/>
  <c r="CX115" i="6" l="1"/>
  <c r="CY115" i="6" s="1"/>
  <c r="CZ114" i="6"/>
  <c r="DA114" i="6" s="1"/>
  <c r="CZ115" i="6" l="1"/>
  <c r="DA115" i="6" s="1"/>
  <c r="CX116" i="6"/>
  <c r="CY116" i="6" s="1"/>
  <c r="CX117" i="6" l="1"/>
  <c r="CY117" i="6" s="1"/>
  <c r="CZ116" i="6"/>
  <c r="DA116" i="6" s="1"/>
  <c r="CZ117" i="6" l="1"/>
  <c r="DA117" i="6" s="1"/>
  <c r="CX118" i="6"/>
  <c r="CY118" i="6" s="1"/>
  <c r="CZ118" i="6" l="1"/>
  <c r="DA118" i="6" s="1"/>
  <c r="CX119" i="6"/>
  <c r="CY119" i="6" s="1"/>
  <c r="CZ119" i="6" l="1"/>
  <c r="DA119" i="6" s="1"/>
  <c r="CX120" i="6"/>
  <c r="CY120" i="6" s="1"/>
  <c r="CZ120" i="6" l="1"/>
  <c r="DA120" i="6" s="1"/>
  <c r="CX121" i="6"/>
  <c r="CY121" i="6" s="1"/>
  <c r="CZ121" i="6" l="1"/>
  <c r="DA121" i="6" s="1"/>
  <c r="CX122" i="6"/>
  <c r="CY122" i="6" s="1"/>
  <c r="CX123" i="6" l="1"/>
  <c r="CY123" i="6" s="1"/>
  <c r="CZ122" i="6"/>
  <c r="DA122" i="6" s="1"/>
  <c r="CZ123" i="6" l="1"/>
  <c r="DA123" i="6" s="1"/>
  <c r="CX124" i="6"/>
  <c r="CY124" i="6" s="1"/>
  <c r="CZ124" i="6" l="1"/>
  <c r="DA124" i="6" s="1"/>
  <c r="CX125" i="6"/>
  <c r="CY125" i="6" s="1"/>
  <c r="CX126" i="6" l="1"/>
  <c r="CY126" i="6" s="1"/>
  <c r="CZ125" i="6"/>
  <c r="DA125" i="6" s="1"/>
  <c r="CZ126" i="6" l="1"/>
  <c r="DA126" i="6" s="1"/>
  <c r="CX127" i="6"/>
  <c r="CY127" i="6" s="1"/>
  <c r="CX128" i="6" l="1"/>
  <c r="CY128" i="6" s="1"/>
  <c r="CZ127" i="6"/>
  <c r="DA127" i="6" s="1"/>
  <c r="CZ128" i="6" l="1"/>
  <c r="DA128" i="6" s="1"/>
  <c r="CX129" i="6"/>
  <c r="CY129" i="6" s="1"/>
  <c r="CX130" i="6" l="1"/>
  <c r="CY130" i="6" s="1"/>
  <c r="CZ129" i="6"/>
  <c r="DA129" i="6" s="1"/>
  <c r="CZ130" i="6" l="1"/>
  <c r="DA130" i="6" s="1"/>
  <c r="CX131" i="6"/>
  <c r="CY131" i="6" s="1"/>
  <c r="CZ131" i="6" l="1"/>
  <c r="DA131" i="6" s="1"/>
  <c r="CX132" i="6"/>
  <c r="CY132" i="6" s="1"/>
  <c r="CZ132" i="6" l="1"/>
  <c r="DA132" i="6" s="1"/>
  <c r="CX133" i="6"/>
  <c r="CY133" i="6" s="1"/>
  <c r="CX134" i="6" l="1"/>
  <c r="CY134" i="6" s="1"/>
  <c r="CZ133" i="6"/>
  <c r="DA133" i="6" s="1"/>
  <c r="CX135" i="6" l="1"/>
  <c r="CY135" i="6" s="1"/>
  <c r="CZ134" i="6"/>
  <c r="DA134" i="6" s="1"/>
  <c r="CZ135" i="6" l="1"/>
  <c r="DA135" i="6" s="1"/>
  <c r="CX136" i="6"/>
  <c r="CY136" i="6" s="1"/>
  <c r="CX137" i="6" l="1"/>
  <c r="CY137" i="6" s="1"/>
  <c r="CZ136" i="6"/>
  <c r="DA136" i="6" s="1"/>
  <c r="CZ137" i="6" l="1"/>
  <c r="DA137" i="6" s="1"/>
  <c r="CX138" i="6"/>
  <c r="CY138" i="6" s="1"/>
  <c r="CX139" i="6" l="1"/>
  <c r="CY139" i="6" s="1"/>
  <c r="CZ138" i="6"/>
  <c r="DA138" i="6" s="1"/>
  <c r="CX140" i="6" l="1"/>
  <c r="CY140" i="6" s="1"/>
  <c r="CZ139" i="6"/>
  <c r="DA139" i="6" s="1"/>
  <c r="CX141" i="6" l="1"/>
  <c r="CY141" i="6" s="1"/>
  <c r="CZ140" i="6"/>
  <c r="DA140" i="6" s="1"/>
  <c r="CX142" i="6" l="1"/>
  <c r="CY142" i="6" s="1"/>
  <c r="CZ141" i="6"/>
  <c r="DA141" i="6" s="1"/>
  <c r="CX143" i="6" l="1"/>
  <c r="CY143" i="6" s="1"/>
  <c r="CZ142" i="6"/>
  <c r="DA142" i="6" s="1"/>
  <c r="CX144" i="6" l="1"/>
  <c r="CY144" i="6" s="1"/>
  <c r="CZ143" i="6"/>
  <c r="DA143" i="6" s="1"/>
  <c r="CX145" i="6" l="1"/>
  <c r="CY145" i="6" s="1"/>
  <c r="CZ144" i="6"/>
  <c r="DA144" i="6" s="1"/>
  <c r="CZ145" i="6" l="1"/>
  <c r="DA145" i="6" s="1"/>
  <c r="CX146" i="6"/>
  <c r="CY146" i="6" s="1"/>
  <c r="CZ146" i="6" l="1"/>
  <c r="DA146" i="6" s="1"/>
  <c r="CX147" i="6"/>
  <c r="CY147" i="6" s="1"/>
  <c r="CZ147" i="6" l="1"/>
  <c r="DA147" i="6" s="1"/>
  <c r="CX148" i="6"/>
  <c r="CY148" i="6" s="1"/>
  <c r="CX149" i="6" l="1"/>
  <c r="CY149" i="6" s="1"/>
  <c r="CZ148" i="6"/>
  <c r="DA148" i="6" s="1"/>
  <c r="CZ149" i="6" l="1"/>
  <c r="DA149" i="6" s="1"/>
  <c r="CX150" i="6"/>
  <c r="CY150" i="6" s="1"/>
  <c r="CX151" i="6" l="1"/>
  <c r="CY151" i="6" s="1"/>
  <c r="CZ150" i="6"/>
  <c r="DA150" i="6" s="1"/>
  <c r="CZ151" i="6" l="1"/>
  <c r="DA151" i="6" s="1"/>
  <c r="CX152" i="6"/>
  <c r="CY152" i="6" s="1"/>
  <c r="CZ152" i="6" l="1"/>
  <c r="DA152" i="6" s="1"/>
  <c r="CX153" i="6"/>
  <c r="CY153" i="6" s="1"/>
  <c r="CZ153" i="6" l="1"/>
  <c r="DA153" i="6" s="1"/>
  <c r="CX154" i="6"/>
  <c r="CY154" i="6" s="1"/>
  <c r="CZ154" i="6" l="1"/>
  <c r="DA154" i="6" s="1"/>
  <c r="CX155" i="6"/>
  <c r="CY155" i="6" s="1"/>
  <c r="CX156" i="6" l="1"/>
  <c r="CY156" i="6" s="1"/>
  <c r="CZ155" i="6"/>
  <c r="DA155" i="6" s="1"/>
  <c r="CZ156" i="6" l="1"/>
  <c r="DA156" i="6" s="1"/>
  <c r="CX157" i="6"/>
  <c r="CY157" i="6" s="1"/>
  <c r="CZ157" i="6" l="1"/>
  <c r="DA157" i="6" s="1"/>
  <c r="CX158" i="6"/>
  <c r="CY158" i="6" s="1"/>
  <c r="CX159" i="6" l="1"/>
  <c r="CY159" i="6" s="1"/>
  <c r="CZ158" i="6"/>
  <c r="DA158" i="6" s="1"/>
  <c r="CX160" i="6" l="1"/>
  <c r="CY160" i="6" s="1"/>
  <c r="CZ159" i="6"/>
  <c r="DA159" i="6" s="1"/>
  <c r="CZ160" i="6" l="1"/>
  <c r="DA160" i="6" s="1"/>
  <c r="CX161" i="6"/>
  <c r="CY161" i="6" s="1"/>
  <c r="CZ161" i="6" l="1"/>
  <c r="DA161" i="6" s="1"/>
  <c r="CX162" i="6"/>
  <c r="CY162" i="6" s="1"/>
  <c r="CZ162" i="6" l="1"/>
  <c r="DA162" i="6" s="1"/>
  <c r="CX163" i="6"/>
  <c r="CY163" i="6" s="1"/>
  <c r="CZ163" i="6" l="1"/>
  <c r="DA163" i="6" s="1"/>
  <c r="CX164" i="6"/>
  <c r="CY164" i="6" s="1"/>
  <c r="CX165" i="6" l="1"/>
  <c r="CY165" i="6" s="1"/>
  <c r="CZ164" i="6"/>
  <c r="DA164" i="6" s="1"/>
  <c r="CZ165" i="6" l="1"/>
  <c r="DA165" i="6" s="1"/>
  <c r="CX166" i="6"/>
  <c r="CY166" i="6" s="1"/>
  <c r="CX167" i="6" l="1"/>
  <c r="CY167" i="6" s="1"/>
  <c r="CZ166" i="6"/>
  <c r="DA166" i="6" s="1"/>
  <c r="CX168" i="6" l="1"/>
  <c r="CY168" i="6" s="1"/>
  <c r="CZ167" i="6"/>
  <c r="DA167" i="6" s="1"/>
  <c r="CX169" i="6" l="1"/>
  <c r="CY169" i="6" s="1"/>
  <c r="CZ168" i="6"/>
  <c r="DA168" i="6" s="1"/>
  <c r="CX170" i="6" l="1"/>
  <c r="CY170" i="6" s="1"/>
  <c r="CZ169" i="6"/>
  <c r="DA169" i="6" s="1"/>
  <c r="CZ170" i="6" l="1"/>
  <c r="DA170" i="6" s="1"/>
  <c r="CX171" i="6"/>
  <c r="CY171" i="6" s="1"/>
  <c r="CX172" i="6" l="1"/>
  <c r="CY172" i="6" s="1"/>
  <c r="CZ171" i="6"/>
  <c r="DA171" i="6" s="1"/>
  <c r="CZ172" i="6" l="1"/>
  <c r="DA172" i="6" s="1"/>
  <c r="CX173" i="6"/>
  <c r="CY173" i="6" s="1"/>
  <c r="CX174" i="6" l="1"/>
  <c r="CY174" i="6" s="1"/>
  <c r="CZ173" i="6"/>
  <c r="DA173" i="6" s="1"/>
  <c r="CZ174" i="6" l="1"/>
  <c r="DA174" i="6" s="1"/>
  <c r="CX175" i="6"/>
  <c r="CY175" i="6" s="1"/>
  <c r="CZ175" i="6" l="1"/>
  <c r="DA175" i="6" s="1"/>
  <c r="CX176" i="6"/>
  <c r="CY176" i="6" s="1"/>
  <c r="CX177" i="6" l="1"/>
  <c r="CY177" i="6" s="1"/>
  <c r="CZ176" i="6"/>
  <c r="DA176" i="6" s="1"/>
  <c r="CX178" i="6" l="1"/>
  <c r="CY178" i="6" s="1"/>
  <c r="CZ177" i="6"/>
  <c r="DA177" i="6" s="1"/>
  <c r="CZ178" i="6" l="1"/>
  <c r="DA178" i="6" s="1"/>
  <c r="CX179" i="6"/>
  <c r="CY179" i="6" s="1"/>
  <c r="CZ179" i="6" l="1"/>
  <c r="DA179" i="6" s="1"/>
  <c r="CX180" i="6"/>
  <c r="CY180" i="6" s="1"/>
  <c r="CX181" i="6" l="1"/>
  <c r="CY181" i="6" s="1"/>
  <c r="CZ180" i="6"/>
  <c r="DA180" i="6" s="1"/>
  <c r="CX182" i="6" l="1"/>
  <c r="CY182" i="6" s="1"/>
  <c r="CZ181" i="6"/>
  <c r="DA181" i="6" s="1"/>
  <c r="CX183" i="6" l="1"/>
  <c r="CY183" i="6" s="1"/>
  <c r="CZ182" i="6"/>
  <c r="DA182" i="6" s="1"/>
  <c r="CX184" i="6" l="1"/>
  <c r="CY184" i="6" s="1"/>
  <c r="CZ183" i="6"/>
  <c r="DA183" i="6" s="1"/>
  <c r="CX185" i="6" l="1"/>
  <c r="CY185" i="6" s="1"/>
  <c r="CZ184" i="6"/>
  <c r="DA184" i="6" s="1"/>
  <c r="CX186" i="6" l="1"/>
  <c r="CY186" i="6" s="1"/>
  <c r="CZ185" i="6"/>
  <c r="DA185" i="6" s="1"/>
  <c r="CZ186" i="6" l="1"/>
  <c r="DA186" i="6" s="1"/>
  <c r="CX187" i="6"/>
  <c r="CY187" i="6" s="1"/>
  <c r="CZ187" i="6" l="1"/>
  <c r="DA187" i="6" s="1"/>
  <c r="CX188" i="6"/>
  <c r="CY188" i="6" s="1"/>
  <c r="CX189" i="6" l="1"/>
  <c r="CY189" i="6" s="1"/>
  <c r="CZ188" i="6"/>
  <c r="DA188" i="6" s="1"/>
  <c r="CZ189" i="6" l="1"/>
  <c r="DA189" i="6" s="1"/>
  <c r="CX190" i="6"/>
  <c r="CY190" i="6" s="1"/>
  <c r="CX191" i="6" l="1"/>
  <c r="CY191" i="6" s="1"/>
  <c r="CZ190" i="6"/>
  <c r="DA190" i="6" s="1"/>
  <c r="CX192" i="6" l="1"/>
  <c r="CY192" i="6" s="1"/>
  <c r="CZ191" i="6"/>
  <c r="DA191" i="6" s="1"/>
  <c r="CX193" i="6" l="1"/>
  <c r="CY193" i="6" s="1"/>
  <c r="CZ192" i="6"/>
  <c r="DA192" i="6" s="1"/>
  <c r="CX194" i="6" l="1"/>
  <c r="CY194" i="6" s="1"/>
  <c r="CZ193" i="6"/>
  <c r="DA193" i="6" s="1"/>
  <c r="CX195" i="6" l="1"/>
  <c r="CY195" i="6" s="1"/>
  <c r="CZ194" i="6"/>
  <c r="DA194" i="6" s="1"/>
  <c r="CZ195" i="6" l="1"/>
  <c r="DA195" i="6" s="1"/>
  <c r="CX196" i="6"/>
  <c r="CY196" i="6" s="1"/>
  <c r="CZ196" i="6" l="1"/>
  <c r="DA196" i="6" s="1"/>
  <c r="CX197" i="6"/>
  <c r="CY197" i="6" s="1"/>
  <c r="CZ197" i="6" l="1"/>
  <c r="DA197" i="6" s="1"/>
  <c r="CX198" i="6"/>
  <c r="CY198" i="6" s="1"/>
  <c r="CZ198" i="6" l="1"/>
  <c r="DA198" i="6" s="1"/>
  <c r="CX199" i="6"/>
  <c r="CY199" i="6" s="1"/>
  <c r="CX200" i="6" l="1"/>
  <c r="CY200" i="6" s="1"/>
  <c r="CZ199" i="6"/>
  <c r="DA199" i="6" s="1"/>
  <c r="CZ200" i="6" l="1"/>
  <c r="DA200" i="6" s="1"/>
  <c r="CX201" i="6"/>
  <c r="CY201" i="6" s="1"/>
  <c r="CX202" i="6" l="1"/>
  <c r="CY202" i="6" s="1"/>
  <c r="CZ201" i="6"/>
  <c r="DA201" i="6" s="1"/>
  <c r="CX203" i="6" l="1"/>
  <c r="CY203" i="6" s="1"/>
  <c r="CZ202" i="6"/>
  <c r="DA202" i="6" s="1"/>
  <c r="CZ203" i="6" l="1"/>
  <c r="DA203" i="6" s="1"/>
  <c r="CX204" i="6"/>
  <c r="CY204" i="6" s="1"/>
  <c r="CX205" i="6" l="1"/>
  <c r="CY205" i="6" s="1"/>
  <c r="CZ204" i="6"/>
  <c r="DA204" i="6" s="1"/>
  <c r="CX206" i="6" l="1"/>
  <c r="CY206" i="6" s="1"/>
  <c r="CZ205" i="6"/>
  <c r="DA205" i="6" s="1"/>
  <c r="CZ206" i="6" l="1"/>
  <c r="DA206" i="6" s="1"/>
  <c r="CX207" i="6"/>
  <c r="CY207" i="6" s="1"/>
  <c r="CX208" i="6" l="1"/>
  <c r="CY208" i="6" s="1"/>
  <c r="CZ207" i="6"/>
  <c r="DA207" i="6" s="1"/>
  <c r="CX209" i="6" l="1"/>
  <c r="CY209" i="6" s="1"/>
  <c r="CZ208" i="6"/>
  <c r="DA208" i="6" s="1"/>
  <c r="CX210" i="6" l="1"/>
  <c r="CY210" i="6" s="1"/>
  <c r="CZ209" i="6"/>
  <c r="DA209" i="6" s="1"/>
  <c r="CZ210" i="6" l="1"/>
  <c r="DA210" i="6" s="1"/>
  <c r="CX211" i="6"/>
  <c r="CY211" i="6" s="1"/>
  <c r="CX212" i="6" l="1"/>
  <c r="CY212" i="6" s="1"/>
  <c r="CZ211" i="6"/>
  <c r="DA211" i="6" s="1"/>
  <c r="CZ212" i="6" l="1"/>
  <c r="DA212" i="6" s="1"/>
  <c r="CX213" i="6"/>
  <c r="CY213" i="6" s="1"/>
  <c r="CZ213" i="6" l="1"/>
  <c r="DA213" i="6" s="1"/>
  <c r="CX214" i="6"/>
  <c r="CY214" i="6" s="1"/>
  <c r="CX215" i="6" l="1"/>
  <c r="CY215" i="6" s="1"/>
  <c r="CZ214" i="6"/>
  <c r="DA214" i="6" s="1"/>
  <c r="CX216" i="6" l="1"/>
  <c r="CY216" i="6" s="1"/>
  <c r="CZ215" i="6"/>
  <c r="DA215" i="6" s="1"/>
  <c r="CX217" i="6" l="1"/>
  <c r="CY217" i="6" s="1"/>
  <c r="CZ216" i="6"/>
  <c r="DA216" i="6" s="1"/>
  <c r="CX218" i="6" l="1"/>
  <c r="CY218" i="6" s="1"/>
  <c r="CZ217" i="6"/>
  <c r="DA217" i="6" s="1"/>
  <c r="CZ218" i="6" l="1"/>
  <c r="DA218" i="6" s="1"/>
  <c r="CX219" i="6"/>
  <c r="CY219" i="6" s="1"/>
  <c r="CX220" i="6" l="1"/>
  <c r="CY220" i="6" s="1"/>
  <c r="CZ219" i="6"/>
  <c r="DA219" i="6" s="1"/>
  <c r="CZ220" i="6" l="1"/>
  <c r="DA220" i="6" s="1"/>
  <c r="CX221" i="6"/>
  <c r="CY221" i="6" s="1"/>
  <c r="CZ221" i="6" l="1"/>
  <c r="DA221" i="6" s="1"/>
  <c r="CX222" i="6"/>
  <c r="CY222" i="6" s="1"/>
  <c r="CX223" i="6" l="1"/>
  <c r="CY223" i="6" s="1"/>
  <c r="CZ222" i="6"/>
  <c r="DA222" i="6" s="1"/>
  <c r="CX224" i="6" l="1"/>
  <c r="CY224" i="6" s="1"/>
  <c r="CZ223" i="6"/>
  <c r="DA223" i="6" s="1"/>
  <c r="CX225" i="6" l="1"/>
  <c r="CY225" i="6" s="1"/>
  <c r="CZ224" i="6"/>
  <c r="DA224" i="6" s="1"/>
  <c r="CZ225" i="6" l="1"/>
  <c r="DA225" i="6" s="1"/>
  <c r="CX226" i="6"/>
  <c r="CY226" i="6" s="1"/>
  <c r="CX227" i="6" l="1"/>
  <c r="CY227" i="6" s="1"/>
  <c r="CZ226" i="6"/>
  <c r="DA226" i="6" s="1"/>
  <c r="CX228" i="6" l="1"/>
  <c r="CY228" i="6" s="1"/>
  <c r="CZ227" i="6"/>
  <c r="DA227" i="6" s="1"/>
  <c r="CX229" i="6" l="1"/>
  <c r="CY229" i="6" s="1"/>
  <c r="CZ228" i="6"/>
  <c r="DA228" i="6" s="1"/>
  <c r="CX230" i="6" l="1"/>
  <c r="CY230" i="6" s="1"/>
  <c r="CZ229" i="6"/>
  <c r="DA229" i="6" s="1"/>
  <c r="CZ230" i="6" l="1"/>
  <c r="DA230" i="6" s="1"/>
  <c r="CX231" i="6"/>
  <c r="CY231" i="6" s="1"/>
  <c r="CZ231" i="6" l="1"/>
  <c r="DA231" i="6" s="1"/>
  <c r="CX232" i="6"/>
  <c r="CY232" i="6" s="1"/>
  <c r="CZ232" i="6" l="1"/>
  <c r="DA232" i="6" s="1"/>
  <c r="CX233" i="6"/>
  <c r="CY233" i="6" s="1"/>
  <c r="CX234" i="6" l="1"/>
  <c r="CY234" i="6" s="1"/>
  <c r="CZ233" i="6"/>
  <c r="DA233" i="6" s="1"/>
  <c r="CZ234" i="6" l="1"/>
  <c r="DA234" i="6" s="1"/>
  <c r="CX235" i="6"/>
  <c r="CY235" i="6" s="1"/>
  <c r="CX236" i="6" l="1"/>
  <c r="CY236" i="6" s="1"/>
  <c r="CZ235" i="6"/>
  <c r="DA235" i="6" s="1"/>
  <c r="CX237" i="6" l="1"/>
  <c r="CY237" i="6" s="1"/>
  <c r="CZ236" i="6"/>
  <c r="DA236" i="6" s="1"/>
  <c r="CX238" i="6" l="1"/>
  <c r="CY238" i="6" s="1"/>
  <c r="CZ237" i="6"/>
  <c r="DA237" i="6" s="1"/>
  <c r="CZ238" i="6" l="1"/>
  <c r="DA238" i="6" s="1"/>
  <c r="CX239" i="6"/>
  <c r="CY239" i="6" s="1"/>
  <c r="CX240" i="6" l="1"/>
  <c r="CY240" i="6" s="1"/>
  <c r="CZ239" i="6"/>
  <c r="DA239" i="6" s="1"/>
  <c r="CZ240" i="6" l="1"/>
  <c r="DA240" i="6" s="1"/>
  <c r="CX241" i="6"/>
  <c r="CY241" i="6" s="1"/>
  <c r="CZ241" i="6" l="1"/>
  <c r="DA241" i="6" s="1"/>
  <c r="CX242" i="6"/>
  <c r="CY242" i="6" s="1"/>
  <c r="CZ242" i="6" l="1"/>
  <c r="DA242" i="6" s="1"/>
  <c r="CX243" i="6"/>
  <c r="CY243" i="6" s="1"/>
  <c r="CX244" i="6" l="1"/>
  <c r="CY244" i="6" s="1"/>
  <c r="CZ243" i="6"/>
  <c r="DA243" i="6" s="1"/>
  <c r="CZ244" i="6" l="1"/>
  <c r="DA244" i="6" s="1"/>
  <c r="CX245" i="6"/>
  <c r="CY245" i="6" s="1"/>
  <c r="CX246" i="6" l="1"/>
  <c r="CY246" i="6" s="1"/>
  <c r="CZ245" i="6"/>
  <c r="DA245" i="6" s="1"/>
  <c r="CZ246" i="6" l="1"/>
  <c r="DA246" i="6" s="1"/>
  <c r="CX247" i="6"/>
  <c r="CY247" i="6" s="1"/>
  <c r="CX248" i="6" l="1"/>
  <c r="CY248" i="6" s="1"/>
  <c r="CZ247" i="6"/>
  <c r="DA247" i="6" s="1"/>
  <c r="CX249" i="6" l="1"/>
  <c r="CY249" i="6" s="1"/>
  <c r="CZ248" i="6"/>
  <c r="DA248" i="6" s="1"/>
  <c r="CZ249" i="6" l="1"/>
  <c r="DA249" i="6" s="1"/>
  <c r="CX250" i="6"/>
  <c r="CY250" i="6" s="1"/>
  <c r="CX251" i="6" l="1"/>
  <c r="CY251" i="6" s="1"/>
  <c r="CZ250" i="6"/>
  <c r="DA250" i="6" s="1"/>
  <c r="CX252" i="6" l="1"/>
  <c r="CY252" i="6" s="1"/>
  <c r="CZ251" i="6"/>
  <c r="DA251" i="6" s="1"/>
  <c r="CZ252" i="6" l="1"/>
  <c r="DA252" i="6" s="1"/>
  <c r="CX253" i="6"/>
  <c r="CY253" i="6" s="1"/>
  <c r="CX254" i="6" l="1"/>
  <c r="CY254" i="6" s="1"/>
  <c r="CZ253" i="6"/>
  <c r="DA253" i="6" s="1"/>
  <c r="CZ254" i="6" l="1"/>
  <c r="DA254" i="6" s="1"/>
  <c r="CX255" i="6"/>
  <c r="CY255" i="6" s="1"/>
  <c r="CX256" i="6" l="1"/>
  <c r="CY256" i="6" s="1"/>
  <c r="CZ255" i="6"/>
  <c r="DA255" i="6" s="1"/>
  <c r="CZ256" i="6" l="1"/>
  <c r="DA256" i="6" s="1"/>
  <c r="CX257" i="6"/>
  <c r="CY257" i="6" s="1"/>
  <c r="CZ257" i="6" l="1"/>
  <c r="DA257" i="6" s="1"/>
  <c r="CX258" i="6"/>
  <c r="CY258" i="6" s="1"/>
  <c r="CX259" i="6" l="1"/>
  <c r="CY259" i="6" s="1"/>
  <c r="CZ258" i="6"/>
  <c r="DA258" i="6" s="1"/>
  <c r="CX260" i="6" l="1"/>
  <c r="CY260" i="6" s="1"/>
  <c r="CZ259" i="6"/>
  <c r="DA259" i="6" s="1"/>
  <c r="CZ260" i="6" l="1"/>
  <c r="DA260" i="6" s="1"/>
  <c r="CX261" i="6"/>
  <c r="CY261" i="6" s="1"/>
  <c r="CZ261" i="6" l="1"/>
  <c r="DA261" i="6" s="1"/>
  <c r="CX262" i="6"/>
  <c r="CY262" i="6" s="1"/>
  <c r="CZ262" i="6" l="1"/>
  <c r="DA262" i="6" s="1"/>
  <c r="CX263" i="6"/>
  <c r="CY263" i="6" s="1"/>
  <c r="CZ263" i="6" l="1"/>
  <c r="DA263" i="6" s="1"/>
  <c r="CX264" i="6"/>
  <c r="CY264" i="6" s="1"/>
  <c r="CZ264" i="6" l="1"/>
  <c r="DA264" i="6" s="1"/>
  <c r="CX265" i="6"/>
  <c r="CY265" i="6" s="1"/>
  <c r="CZ265" i="6" l="1"/>
  <c r="DA265" i="6" s="1"/>
  <c r="CX266" i="6"/>
  <c r="CY266" i="6" s="1"/>
  <c r="CX267" i="6" l="1"/>
  <c r="CY267" i="6" s="1"/>
  <c r="CZ266" i="6"/>
  <c r="DA266" i="6" s="1"/>
  <c r="CX268" i="6" l="1"/>
  <c r="CY268" i="6" s="1"/>
  <c r="CZ267" i="6"/>
  <c r="DA267" i="6" s="1"/>
  <c r="CX269" i="6" l="1"/>
  <c r="CY269" i="6" s="1"/>
  <c r="CZ268" i="6"/>
  <c r="DA268" i="6" s="1"/>
  <c r="CX270" i="6" l="1"/>
  <c r="CY270" i="6" s="1"/>
  <c r="CZ269" i="6"/>
  <c r="DA269" i="6" s="1"/>
  <c r="CZ270" i="6" l="1"/>
  <c r="DA270" i="6" s="1"/>
  <c r="CX271" i="6"/>
  <c r="CY271" i="6" s="1"/>
  <c r="CX272" i="6" l="1"/>
  <c r="CY272" i="6" s="1"/>
  <c r="CZ271" i="6"/>
  <c r="DA271" i="6" s="1"/>
  <c r="CX273" i="6" l="1"/>
  <c r="CY273" i="6" s="1"/>
  <c r="CZ272" i="6"/>
  <c r="DA272" i="6" s="1"/>
  <c r="CZ273" i="6" l="1"/>
  <c r="DA273" i="6" s="1"/>
  <c r="CX274" i="6"/>
  <c r="CY274" i="6" s="1"/>
  <c r="CZ274" i="6" l="1"/>
  <c r="DA274" i="6" s="1"/>
  <c r="CX275" i="6"/>
  <c r="CY275" i="6" s="1"/>
  <c r="CX276" i="6" l="1"/>
  <c r="CY276" i="6" s="1"/>
  <c r="CZ275" i="6"/>
  <c r="DA275" i="6" s="1"/>
  <c r="CX277" i="6" l="1"/>
  <c r="CY277" i="6" s="1"/>
  <c r="CZ276" i="6"/>
  <c r="DA276" i="6" s="1"/>
  <c r="CZ277" i="6" l="1"/>
  <c r="DA277" i="6" s="1"/>
  <c r="CX278" i="6"/>
  <c r="CY278" i="6" s="1"/>
  <c r="CZ278" i="6" l="1"/>
  <c r="DA278" i="6" s="1"/>
  <c r="CX279" i="6"/>
  <c r="CY279" i="6" s="1"/>
  <c r="CX280" i="6" l="1"/>
  <c r="CY280" i="6" s="1"/>
  <c r="CZ279" i="6"/>
  <c r="DA279" i="6" s="1"/>
  <c r="CX281" i="6" l="1"/>
  <c r="CY281" i="6" s="1"/>
  <c r="CZ280" i="6"/>
  <c r="DA280" i="6" s="1"/>
  <c r="CX282" i="6" l="1"/>
  <c r="CY282" i="6" s="1"/>
  <c r="CZ281" i="6"/>
  <c r="DA281" i="6" s="1"/>
  <c r="CX283" i="6" l="1"/>
  <c r="CY283" i="6" s="1"/>
  <c r="CZ282" i="6"/>
  <c r="DA282" i="6" s="1"/>
  <c r="CX284" i="6" l="1"/>
  <c r="CY284" i="6" s="1"/>
  <c r="CZ283" i="6"/>
  <c r="DA283" i="6" s="1"/>
  <c r="CX285" i="6" l="1"/>
  <c r="CY285" i="6" s="1"/>
  <c r="CZ284" i="6"/>
  <c r="DA284" i="6" s="1"/>
  <c r="CZ285" i="6" l="1"/>
  <c r="DA285" i="6" s="1"/>
  <c r="CX286" i="6"/>
  <c r="CY286" i="6" s="1"/>
  <c r="CZ286" i="6" l="1"/>
  <c r="DA286" i="6" s="1"/>
  <c r="CX287" i="6"/>
  <c r="CY287" i="6" s="1"/>
  <c r="CX288" i="6" l="1"/>
  <c r="CY288" i="6" s="1"/>
  <c r="CZ287" i="6"/>
  <c r="DA287" i="6" s="1"/>
  <c r="CX289" i="6" l="1"/>
  <c r="CY289" i="6" s="1"/>
  <c r="CZ288" i="6"/>
  <c r="DA288" i="6" s="1"/>
  <c r="CX290" i="6" l="1"/>
  <c r="CY290" i="6" s="1"/>
  <c r="CZ289" i="6"/>
  <c r="DA289" i="6" s="1"/>
  <c r="CX291" i="6" l="1"/>
  <c r="CY291" i="6" s="1"/>
  <c r="CZ290" i="6"/>
  <c r="DA290" i="6" s="1"/>
  <c r="CX292" i="6" l="1"/>
  <c r="CY292" i="6" s="1"/>
  <c r="CZ291" i="6"/>
  <c r="DA291" i="6" s="1"/>
  <c r="CX293" i="6" l="1"/>
  <c r="CY293" i="6" s="1"/>
  <c r="CZ292" i="6"/>
  <c r="DA292" i="6" s="1"/>
  <c r="CZ293" i="6" l="1"/>
  <c r="DA293" i="6" s="1"/>
  <c r="CX294" i="6"/>
  <c r="CY294" i="6" s="1"/>
  <c r="CX295" i="6" l="1"/>
  <c r="CY295" i="6" s="1"/>
  <c r="CZ294" i="6"/>
  <c r="DA294" i="6" s="1"/>
  <c r="CX296" i="6" l="1"/>
  <c r="CY296" i="6" s="1"/>
  <c r="CZ295" i="6"/>
  <c r="DA295" i="6" s="1"/>
  <c r="CX297" i="6" l="1"/>
  <c r="CY297" i="6" s="1"/>
  <c r="CZ296" i="6"/>
  <c r="DA296" i="6" s="1"/>
  <c r="CX298" i="6" l="1"/>
  <c r="CY298" i="6" s="1"/>
  <c r="CZ297" i="6"/>
  <c r="DA297" i="6" s="1"/>
  <c r="CX299" i="6" l="1"/>
  <c r="CY299" i="6" s="1"/>
  <c r="CZ298" i="6"/>
  <c r="DA298" i="6" s="1"/>
  <c r="CX300" i="6" l="1"/>
  <c r="CY300" i="6" s="1"/>
  <c r="CZ299" i="6"/>
  <c r="DA299" i="6" s="1"/>
  <c r="CX301" i="6" l="1"/>
  <c r="CY301" i="6" s="1"/>
  <c r="CZ300" i="6"/>
  <c r="DA300" i="6" s="1"/>
  <c r="CZ301" i="6" l="1"/>
  <c r="DA301" i="6" s="1"/>
  <c r="CX302" i="6"/>
  <c r="CY302" i="6" s="1"/>
  <c r="CX303" i="6" l="1"/>
  <c r="CY303" i="6" s="1"/>
  <c r="CZ302" i="6"/>
  <c r="DA302" i="6" s="1"/>
  <c r="CX304" i="6" l="1"/>
  <c r="CY304" i="6" s="1"/>
  <c r="CZ303" i="6"/>
  <c r="DA303" i="6" s="1"/>
  <c r="CZ304" i="6" l="1"/>
  <c r="DA304" i="6" s="1"/>
  <c r="CX305" i="6"/>
  <c r="CY305" i="6" s="1"/>
  <c r="CZ305" i="6" l="1"/>
  <c r="DA305" i="6" s="1"/>
  <c r="CX306" i="6"/>
  <c r="CY306" i="6" s="1"/>
  <c r="CZ306" i="6" l="1"/>
  <c r="DA306" i="6" s="1"/>
  <c r="CX307" i="6"/>
  <c r="CY307" i="6" s="1"/>
  <c r="CX308" i="6" l="1"/>
  <c r="CY308" i="6" s="1"/>
  <c r="CZ307" i="6"/>
  <c r="DA307" i="6" s="1"/>
  <c r="CZ308" i="6" l="1"/>
  <c r="DA308" i="6" s="1"/>
  <c r="CX309" i="6"/>
  <c r="CY309" i="6" s="1"/>
  <c r="CX310" i="6" l="1"/>
  <c r="CY310" i="6" s="1"/>
  <c r="CZ309" i="6"/>
  <c r="DA309" i="6" s="1"/>
  <c r="CX311" i="6" l="1"/>
  <c r="CY311" i="6" s="1"/>
  <c r="CZ310" i="6"/>
  <c r="DA310" i="6" s="1"/>
  <c r="CZ311" i="6" l="1"/>
  <c r="DA311" i="6" s="1"/>
  <c r="CX312" i="6"/>
  <c r="CY312" i="6" s="1"/>
  <c r="CX313" i="6" l="1"/>
  <c r="CY313" i="6" s="1"/>
  <c r="CZ312" i="6"/>
  <c r="DA312" i="6" s="1"/>
  <c r="CX314" i="6" l="1"/>
  <c r="CY314" i="6" s="1"/>
  <c r="CZ313" i="6"/>
  <c r="DA313" i="6" s="1"/>
  <c r="CZ314" i="6" l="1"/>
  <c r="DA314" i="6" s="1"/>
  <c r="CX315" i="6"/>
  <c r="CY315" i="6" s="1"/>
  <c r="CX316" i="6" l="1"/>
  <c r="CY316" i="6" s="1"/>
  <c r="CZ315" i="6"/>
  <c r="DA315" i="6" s="1"/>
  <c r="CX317" i="6" l="1"/>
  <c r="CY317" i="6" s="1"/>
  <c r="CZ316" i="6"/>
  <c r="DA316" i="6" s="1"/>
  <c r="CX318" i="6" l="1"/>
  <c r="CY318" i="6" s="1"/>
  <c r="CZ317" i="6"/>
  <c r="DA317" i="6" s="1"/>
  <c r="CX319" i="6" l="1"/>
  <c r="CY319" i="6" s="1"/>
  <c r="CZ318" i="6"/>
  <c r="DA318" i="6" s="1"/>
  <c r="CX320" i="6" l="1"/>
  <c r="CY320" i="6" s="1"/>
  <c r="CZ319" i="6"/>
  <c r="DA319" i="6" s="1"/>
  <c r="CZ320" i="6" l="1"/>
  <c r="DA320" i="6" s="1"/>
  <c r="CX321" i="6"/>
  <c r="CY321" i="6" s="1"/>
  <c r="CX322" i="6" l="1"/>
  <c r="CY322" i="6" s="1"/>
  <c r="CZ321" i="6"/>
  <c r="DA321" i="6" s="1"/>
  <c r="CX323" i="6" l="1"/>
  <c r="CY323" i="6" s="1"/>
  <c r="CZ322" i="6"/>
  <c r="DA322" i="6" s="1"/>
  <c r="CX324" i="6" l="1"/>
  <c r="CY324" i="6" s="1"/>
  <c r="CZ323" i="6"/>
  <c r="DA323" i="6" s="1"/>
  <c r="CZ324" i="6" l="1"/>
  <c r="DA324" i="6" s="1"/>
  <c r="CX325" i="6"/>
  <c r="CY325" i="6" s="1"/>
  <c r="CX326" i="6" l="1"/>
  <c r="CY326" i="6" s="1"/>
  <c r="CZ325" i="6"/>
  <c r="DA325" i="6" s="1"/>
  <c r="CZ326" i="6" l="1"/>
  <c r="DA326" i="6" s="1"/>
  <c r="CX327" i="6"/>
  <c r="CY327" i="6" s="1"/>
  <c r="CX328" i="6" l="1"/>
  <c r="CY328" i="6" s="1"/>
  <c r="CZ327" i="6"/>
  <c r="DA327" i="6" s="1"/>
  <c r="CX329" i="6" l="1"/>
  <c r="CY329" i="6" s="1"/>
  <c r="CZ328" i="6"/>
  <c r="DA328" i="6" s="1"/>
  <c r="CX330" i="6" l="1"/>
  <c r="CY330" i="6" s="1"/>
  <c r="CZ329" i="6"/>
  <c r="DA329" i="6" s="1"/>
  <c r="CZ330" i="6" l="1"/>
  <c r="DA330" i="6" s="1"/>
  <c r="CX331" i="6"/>
  <c r="CY331" i="6" s="1"/>
  <c r="CX332" i="6" l="1"/>
  <c r="CY332" i="6" s="1"/>
  <c r="CZ331" i="6"/>
  <c r="DA331" i="6" s="1"/>
  <c r="CX333" i="6" l="1"/>
  <c r="CY333" i="6" s="1"/>
  <c r="CZ332" i="6"/>
  <c r="DA332" i="6" s="1"/>
  <c r="CZ333" i="6" l="1"/>
  <c r="DA333" i="6" s="1"/>
  <c r="CX334" i="6"/>
  <c r="CY334" i="6" s="1"/>
  <c r="CZ334" i="6" l="1"/>
  <c r="DA334" i="6" s="1"/>
  <c r="CX335" i="6"/>
  <c r="CY335" i="6" s="1"/>
  <c r="CZ335" i="6" l="1"/>
  <c r="DA335" i="6" s="1"/>
  <c r="CX336" i="6"/>
  <c r="CY336" i="6" s="1"/>
  <c r="CX337" i="6" l="1"/>
  <c r="CY337" i="6" s="1"/>
  <c r="CZ336" i="6"/>
  <c r="DA336" i="6" s="1"/>
  <c r="CX338" i="6" l="1"/>
  <c r="CY338" i="6" s="1"/>
  <c r="CZ337" i="6"/>
  <c r="DA337" i="6" s="1"/>
  <c r="CX339" i="6" l="1"/>
  <c r="CY339" i="6" s="1"/>
  <c r="CZ338" i="6"/>
  <c r="DA338" i="6" s="1"/>
  <c r="CZ339" i="6" l="1"/>
  <c r="DA339" i="6" s="1"/>
  <c r="CX340" i="6"/>
  <c r="CY340" i="6" s="1"/>
  <c r="CZ340" i="6" l="1"/>
  <c r="DA340" i="6" s="1"/>
  <c r="CX341" i="6"/>
  <c r="CY341" i="6" s="1"/>
  <c r="CX342" i="6" l="1"/>
  <c r="CY342" i="6" s="1"/>
  <c r="CZ341" i="6"/>
  <c r="DA341" i="6" s="1"/>
  <c r="CZ342" i="6" l="1"/>
  <c r="DA342" i="6" s="1"/>
  <c r="CX343" i="6"/>
  <c r="CY343" i="6" s="1"/>
  <c r="CZ343" i="6" l="1"/>
  <c r="DA343" i="6" s="1"/>
  <c r="CX344" i="6"/>
  <c r="CY344" i="6" s="1"/>
  <c r="CZ344" i="6" l="1"/>
  <c r="DA344" i="6" s="1"/>
  <c r="CX345" i="6"/>
  <c r="CY345" i="6" s="1"/>
  <c r="CX346" i="6" l="1"/>
  <c r="CY346" i="6" s="1"/>
  <c r="CZ345" i="6"/>
  <c r="DA345" i="6" s="1"/>
  <c r="CX347" i="6" l="1"/>
  <c r="CY347" i="6" s="1"/>
  <c r="CZ346" i="6"/>
  <c r="DA346" i="6" s="1"/>
  <c r="CZ347" i="6" l="1"/>
  <c r="DA347" i="6" s="1"/>
  <c r="CX348" i="6"/>
  <c r="CY348" i="6" s="1"/>
  <c r="CX349" i="6" l="1"/>
  <c r="CY349" i="6" s="1"/>
  <c r="CZ348" i="6"/>
  <c r="DA348" i="6" s="1"/>
  <c r="CZ349" i="6" l="1"/>
  <c r="DA349" i="6" s="1"/>
  <c r="CX350" i="6"/>
  <c r="CY350" i="6" s="1"/>
  <c r="CZ350" i="6" l="1"/>
  <c r="DA350" i="6" s="1"/>
  <c r="CX351" i="6"/>
  <c r="CY351" i="6" s="1"/>
  <c r="CX352" i="6" l="1"/>
  <c r="CY352" i="6" s="1"/>
  <c r="CZ351" i="6"/>
  <c r="DA351" i="6" s="1"/>
  <c r="CX353" i="6" l="1"/>
  <c r="CY353" i="6" s="1"/>
  <c r="CZ352" i="6"/>
  <c r="DA352" i="6" s="1"/>
  <c r="CX354" i="6" l="1"/>
  <c r="CY354" i="6" s="1"/>
  <c r="CZ353" i="6"/>
  <c r="DA353" i="6" s="1"/>
  <c r="CX355" i="6" l="1"/>
  <c r="CY355" i="6" s="1"/>
  <c r="CZ354" i="6"/>
  <c r="DA354" i="6" s="1"/>
  <c r="CZ355" i="6" l="1"/>
  <c r="DA355" i="6" s="1"/>
  <c r="CX356" i="6"/>
  <c r="CY356" i="6" s="1"/>
  <c r="CX357" i="6" l="1"/>
  <c r="CY357" i="6" s="1"/>
  <c r="CZ356" i="6"/>
  <c r="DA356" i="6" s="1"/>
  <c r="CX358" i="6" l="1"/>
  <c r="CY358" i="6" s="1"/>
  <c r="CZ357" i="6"/>
  <c r="DA357" i="6" s="1"/>
  <c r="CZ358" i="6" l="1"/>
  <c r="DA358" i="6" s="1"/>
  <c r="CX359" i="6"/>
  <c r="CY359" i="6" s="1"/>
  <c r="CX360" i="6" l="1"/>
  <c r="CY360" i="6" s="1"/>
  <c r="CZ359" i="6"/>
  <c r="DA359" i="6" s="1"/>
  <c r="CX361" i="6" l="1"/>
  <c r="CY361" i="6" s="1"/>
  <c r="CZ360" i="6"/>
  <c r="DA360" i="6" s="1"/>
  <c r="CX362" i="6" l="1"/>
  <c r="CY362" i="6" s="1"/>
  <c r="CZ361" i="6"/>
  <c r="DA361" i="6" s="1"/>
  <c r="CX363" i="6" l="1"/>
  <c r="CY363" i="6" s="1"/>
  <c r="CZ362" i="6"/>
  <c r="DA362" i="6" s="1"/>
  <c r="CZ363" i="6" l="1"/>
  <c r="DA363" i="6" s="1"/>
  <c r="CX364" i="6"/>
  <c r="CY364" i="6" s="1"/>
  <c r="CX365" i="6" l="1"/>
  <c r="CY365" i="6" s="1"/>
  <c r="CZ364" i="6"/>
  <c r="DA364" i="6" s="1"/>
  <c r="CX366" i="6" l="1"/>
  <c r="CY366" i="6" s="1"/>
  <c r="CZ365" i="6"/>
  <c r="DA365" i="6" s="1"/>
  <c r="CZ366" i="6" l="1"/>
  <c r="DA366" i="6" s="1"/>
  <c r="CX367" i="6"/>
  <c r="CY367" i="6" s="1"/>
  <c r="CX368" i="6" l="1"/>
  <c r="CY368" i="6" s="1"/>
  <c r="CZ367" i="6"/>
  <c r="DA367" i="6" s="1"/>
  <c r="CZ368" i="6" l="1"/>
  <c r="DA368" i="6" s="1"/>
  <c r="CX369" i="6"/>
  <c r="CY369" i="6" s="1"/>
  <c r="CX370" i="6" l="1"/>
  <c r="CY370" i="6" s="1"/>
  <c r="CZ369" i="6"/>
  <c r="DA369" i="6" s="1"/>
  <c r="CX371" i="6" l="1"/>
  <c r="CY371" i="6" s="1"/>
  <c r="CZ370" i="6"/>
  <c r="DA370" i="6" s="1"/>
  <c r="CZ371" i="6" l="1"/>
  <c r="DA371" i="6" s="1"/>
  <c r="CX372" i="6"/>
  <c r="CY372" i="6" s="1"/>
  <c r="CZ372" i="6" l="1"/>
  <c r="DA372" i="6" s="1"/>
  <c r="CX373" i="6"/>
  <c r="CY373" i="6" s="1"/>
  <c r="CZ373" i="6" l="1"/>
  <c r="DA373" i="6" s="1"/>
  <c r="CX374" i="6"/>
  <c r="CY374" i="6" s="1"/>
  <c r="CZ374" i="6" l="1"/>
  <c r="DA374" i="6" s="1"/>
  <c r="CX375" i="6"/>
  <c r="CY375" i="6" s="1"/>
  <c r="CX376" i="6" l="1"/>
  <c r="CY376" i="6" s="1"/>
  <c r="CZ375" i="6"/>
  <c r="DA375" i="6" s="1"/>
  <c r="CX377" i="6" l="1"/>
  <c r="CY377" i="6" s="1"/>
  <c r="CZ376" i="6"/>
  <c r="DA376" i="6" s="1"/>
  <c r="CX378" i="6" l="1"/>
  <c r="CY378" i="6" s="1"/>
  <c r="CZ377" i="6"/>
  <c r="DA377" i="6" s="1"/>
  <c r="CZ378" i="6" l="1"/>
  <c r="DA378" i="6" s="1"/>
  <c r="CX379" i="6"/>
  <c r="CY379" i="6" s="1"/>
  <c r="CX380" i="6" l="1"/>
  <c r="CY380" i="6" s="1"/>
  <c r="CZ379" i="6"/>
  <c r="DA379" i="6" s="1"/>
  <c r="CZ380" i="6" l="1"/>
  <c r="DA380" i="6" s="1"/>
  <c r="CX381" i="6"/>
  <c r="CY381" i="6" s="1"/>
  <c r="CX382" i="6" l="1"/>
  <c r="CY382" i="6" s="1"/>
  <c r="CZ381" i="6"/>
  <c r="DA381" i="6" s="1"/>
  <c r="CX383" i="6" l="1"/>
  <c r="CY383" i="6" s="1"/>
  <c r="CZ382" i="6"/>
  <c r="DA382" i="6" s="1"/>
  <c r="CX384" i="6" l="1"/>
  <c r="CY384" i="6" s="1"/>
  <c r="CZ383" i="6"/>
  <c r="DA383" i="6" s="1"/>
  <c r="CX385" i="6" l="1"/>
  <c r="CY385" i="6" s="1"/>
  <c r="CZ384" i="6"/>
  <c r="DA384" i="6" s="1"/>
  <c r="CX386" i="6" l="1"/>
  <c r="CY386" i="6" s="1"/>
  <c r="CZ385" i="6"/>
  <c r="DA385" i="6" s="1"/>
  <c r="CZ386" i="6" l="1"/>
  <c r="DA386" i="6" s="1"/>
  <c r="CX387" i="6"/>
  <c r="CY387" i="6" s="1"/>
  <c r="CX388" i="6" l="1"/>
  <c r="CY388" i="6" s="1"/>
  <c r="CZ387" i="6"/>
  <c r="DA387" i="6" s="1"/>
  <c r="CZ388" i="6" l="1"/>
  <c r="DA388" i="6" s="1"/>
  <c r="CX389" i="6"/>
  <c r="CY389" i="6" s="1"/>
  <c r="CX390" i="6" l="1"/>
  <c r="CY390" i="6" s="1"/>
  <c r="CZ389" i="6"/>
  <c r="DA389" i="6" s="1"/>
  <c r="CZ390" i="6" l="1"/>
  <c r="DA390" i="6" s="1"/>
  <c r="CX391" i="6"/>
  <c r="CY391" i="6" s="1"/>
  <c r="CX392" i="6" l="1"/>
  <c r="CY392" i="6" s="1"/>
  <c r="CZ391" i="6"/>
  <c r="DA391" i="6" s="1"/>
  <c r="CX393" i="6" l="1"/>
  <c r="CY393" i="6" s="1"/>
  <c r="CZ392" i="6"/>
  <c r="DA392" i="6" s="1"/>
  <c r="CX394" i="6" l="1"/>
  <c r="CY394" i="6" s="1"/>
  <c r="CZ393" i="6"/>
  <c r="DA393" i="6" s="1"/>
  <c r="CX395" i="6" l="1"/>
  <c r="CY395" i="6" s="1"/>
  <c r="CZ394" i="6"/>
  <c r="DA394" i="6" s="1"/>
  <c r="CZ395" i="6" l="1"/>
  <c r="DA395" i="6" s="1"/>
  <c r="CX396" i="6"/>
  <c r="CY396" i="6" s="1"/>
  <c r="CZ396" i="6" l="1"/>
  <c r="DA396" i="6" s="1"/>
  <c r="CX397" i="6"/>
  <c r="CY397" i="6" s="1"/>
  <c r="CX398" i="6" l="1"/>
  <c r="CY398" i="6" s="1"/>
  <c r="CZ397" i="6"/>
  <c r="DA397" i="6" s="1"/>
  <c r="CZ398" i="6" l="1"/>
  <c r="DA398" i="6" s="1"/>
  <c r="CX399" i="6"/>
  <c r="CY399" i="6" s="1"/>
  <c r="CZ399" i="6" l="1"/>
  <c r="DA399" i="6" s="1"/>
  <c r="CX400" i="6"/>
  <c r="CY400" i="6" s="1"/>
  <c r="CZ400" i="6" l="1"/>
  <c r="DA400" i="6" s="1"/>
  <c r="CX401" i="6"/>
  <c r="CY401" i="6" s="1"/>
  <c r="CX402" i="6" l="1"/>
  <c r="CY402" i="6" s="1"/>
  <c r="CZ401" i="6"/>
  <c r="DA401" i="6" s="1"/>
  <c r="CZ402" i="6" l="1"/>
  <c r="DA402" i="6" s="1"/>
  <c r="CX403" i="6"/>
  <c r="CY403" i="6" s="1"/>
  <c r="CX404" i="6" l="1"/>
  <c r="CY404" i="6" s="1"/>
  <c r="CZ403" i="6"/>
  <c r="DA403" i="6" s="1"/>
  <c r="CZ404" i="6" l="1"/>
  <c r="DA404" i="6" s="1"/>
  <c r="CX405" i="6"/>
  <c r="CY405" i="6" s="1"/>
  <c r="CX406" i="6" l="1"/>
  <c r="CY406" i="6" s="1"/>
  <c r="CZ405" i="6"/>
  <c r="DA405" i="6" s="1"/>
  <c r="CZ406" i="6" l="1"/>
  <c r="DA406" i="6" s="1"/>
  <c r="CX407" i="6"/>
  <c r="CY407" i="6" s="1"/>
  <c r="CZ407" i="6" l="1"/>
  <c r="DA407" i="6" s="1"/>
  <c r="CX408" i="6"/>
  <c r="CY408" i="6" s="1"/>
  <c r="CX409" i="6" l="1"/>
  <c r="CY409" i="6" s="1"/>
  <c r="CZ408" i="6"/>
  <c r="DA408" i="6" s="1"/>
  <c r="CX410" i="6" l="1"/>
  <c r="CY410" i="6" s="1"/>
  <c r="CZ409" i="6"/>
  <c r="DA409" i="6" s="1"/>
  <c r="CX411" i="6" l="1"/>
  <c r="CY411" i="6" s="1"/>
  <c r="CZ410" i="6"/>
  <c r="DA410" i="6" s="1"/>
  <c r="CX412" i="6" l="1"/>
  <c r="CY412" i="6" s="1"/>
  <c r="CZ411" i="6"/>
  <c r="DA411" i="6" s="1"/>
  <c r="CZ412" i="6" l="1"/>
  <c r="DA412" i="6" s="1"/>
  <c r="CX413" i="6"/>
  <c r="CY413" i="6" s="1"/>
  <c r="CZ413" i="6" l="1"/>
  <c r="DA413" i="6" s="1"/>
  <c r="CX414" i="6"/>
  <c r="CY414" i="6" s="1"/>
  <c r="CX415" i="6" l="1"/>
  <c r="CY415" i="6" s="1"/>
  <c r="CZ414" i="6"/>
  <c r="DA414" i="6" s="1"/>
  <c r="CZ415" i="6" l="1"/>
  <c r="DA415" i="6" s="1"/>
  <c r="CX416" i="6"/>
  <c r="CY416" i="6" s="1"/>
  <c r="CX417" i="6" l="1"/>
  <c r="CY417" i="6" s="1"/>
  <c r="CZ416" i="6"/>
  <c r="DA416" i="6" s="1"/>
  <c r="CZ417" i="6" l="1"/>
  <c r="DA417" i="6" s="1"/>
  <c r="CX418" i="6"/>
  <c r="CY418" i="6" s="1"/>
  <c r="CZ418" i="6" l="1"/>
  <c r="DA418" i="6" s="1"/>
  <c r="CX419" i="6"/>
  <c r="CY419" i="6" s="1"/>
  <c r="CX420" i="6" l="1"/>
  <c r="CY420" i="6" s="1"/>
  <c r="CZ419" i="6"/>
  <c r="DA419" i="6" s="1"/>
  <c r="CZ420" i="6" l="1"/>
  <c r="DA420" i="6" s="1"/>
  <c r="CX421" i="6"/>
  <c r="CY421" i="6" s="1"/>
  <c r="CX422" i="6" l="1"/>
  <c r="CY422" i="6" s="1"/>
  <c r="CZ421" i="6"/>
  <c r="DA421" i="6" s="1"/>
  <c r="CX423" i="6" l="1"/>
  <c r="CY423" i="6" s="1"/>
  <c r="CZ422" i="6"/>
  <c r="DA422" i="6" s="1"/>
  <c r="CX424" i="6" l="1"/>
  <c r="CY424" i="6" s="1"/>
  <c r="CZ423" i="6"/>
  <c r="DA423" i="6" s="1"/>
  <c r="CX425" i="6" l="1"/>
  <c r="CY425" i="6" s="1"/>
  <c r="CZ424" i="6"/>
  <c r="DA424" i="6" s="1"/>
  <c r="CZ425" i="6" l="1"/>
  <c r="DA425" i="6" s="1"/>
  <c r="CX426" i="6"/>
  <c r="CY426" i="6" s="1"/>
  <c r="CZ426" i="6" l="1"/>
  <c r="DA426" i="6" s="1"/>
  <c r="CX427" i="6"/>
  <c r="CY427" i="6" s="1"/>
  <c r="CX428" i="6" l="1"/>
  <c r="CY428" i="6" s="1"/>
  <c r="CZ427" i="6"/>
  <c r="DA427" i="6" s="1"/>
  <c r="CZ428" i="6" l="1"/>
  <c r="DA428" i="6" s="1"/>
  <c r="CX429" i="6"/>
  <c r="CY429" i="6" s="1"/>
  <c r="CX430" i="6" l="1"/>
  <c r="CY430" i="6" s="1"/>
  <c r="CZ429" i="6"/>
  <c r="DA429" i="6" s="1"/>
  <c r="CX431" i="6" l="1"/>
  <c r="CY431" i="6" s="1"/>
  <c r="CZ430" i="6"/>
  <c r="DA430" i="6" s="1"/>
  <c r="CX432" i="6" l="1"/>
  <c r="CY432" i="6" s="1"/>
  <c r="CZ431" i="6"/>
  <c r="DA431" i="6" s="1"/>
  <c r="CZ432" i="6" l="1"/>
  <c r="DA432" i="6" s="1"/>
  <c r="CX433" i="6"/>
  <c r="CY433" i="6" s="1"/>
  <c r="CX434" i="6" l="1"/>
  <c r="CY434" i="6" s="1"/>
  <c r="CZ433" i="6"/>
  <c r="DA433" i="6" s="1"/>
  <c r="CX435" i="6" l="1"/>
  <c r="CY435" i="6" s="1"/>
  <c r="CZ434" i="6"/>
  <c r="DA434" i="6" s="1"/>
  <c r="CX436" i="6" l="1"/>
  <c r="CY436" i="6" s="1"/>
  <c r="CZ435" i="6"/>
  <c r="DA435" i="6" s="1"/>
  <c r="CZ436" i="6" l="1"/>
  <c r="DA436" i="6" s="1"/>
  <c r="CX437" i="6"/>
  <c r="CY437" i="6" s="1"/>
  <c r="CX438" i="6" l="1"/>
  <c r="CY438" i="6" s="1"/>
  <c r="CZ437" i="6"/>
  <c r="DA437" i="6" s="1"/>
  <c r="CZ438" i="6" l="1"/>
  <c r="DA438" i="6" s="1"/>
  <c r="CX439" i="6"/>
  <c r="CY439" i="6" s="1"/>
  <c r="CX440" i="6" l="1"/>
  <c r="CY440" i="6" s="1"/>
  <c r="CZ439" i="6"/>
  <c r="DA439" i="6" s="1"/>
  <c r="CX441" i="6" l="1"/>
  <c r="CY441" i="6" s="1"/>
  <c r="CZ440" i="6"/>
  <c r="DA440" i="6" s="1"/>
  <c r="CX442" i="6" l="1"/>
  <c r="CY442" i="6" s="1"/>
  <c r="CZ441" i="6"/>
  <c r="DA441" i="6" s="1"/>
  <c r="CX443" i="6" l="1"/>
  <c r="CY443" i="6" s="1"/>
  <c r="CZ442" i="6"/>
  <c r="DA442" i="6" s="1"/>
  <c r="CX444" i="6" l="1"/>
  <c r="CY444" i="6" s="1"/>
  <c r="CZ443" i="6"/>
  <c r="DA443" i="6" s="1"/>
  <c r="CZ444" i="6" l="1"/>
  <c r="DA444" i="6" s="1"/>
  <c r="CX445" i="6"/>
  <c r="CY445" i="6" s="1"/>
  <c r="CZ445" i="6" l="1"/>
  <c r="DA445" i="6" s="1"/>
  <c r="CX446" i="6"/>
  <c r="CY446" i="6" s="1"/>
  <c r="CX447" i="6" l="1"/>
  <c r="CY447" i="6" s="1"/>
  <c r="CZ446" i="6"/>
  <c r="DA446" i="6" s="1"/>
  <c r="CZ447" i="6" l="1"/>
  <c r="DA447" i="6" s="1"/>
  <c r="CX448" i="6"/>
  <c r="CY448" i="6" s="1"/>
  <c r="CZ448" i="6" l="1"/>
  <c r="DA448" i="6" s="1"/>
  <c r="CX449" i="6"/>
  <c r="CY449" i="6" s="1"/>
  <c r="CX450" i="6" l="1"/>
  <c r="CY450" i="6" s="1"/>
  <c r="CZ449" i="6"/>
  <c r="DA449" i="6" s="1"/>
  <c r="CX451" i="6" l="1"/>
  <c r="CY451" i="6" s="1"/>
  <c r="CZ450" i="6"/>
  <c r="DA450" i="6" s="1"/>
  <c r="CX452" i="6" l="1"/>
  <c r="CY452" i="6" s="1"/>
  <c r="CZ451" i="6"/>
  <c r="DA451" i="6" s="1"/>
  <c r="CZ452" i="6" l="1"/>
  <c r="DA452" i="6" s="1"/>
  <c r="CX453" i="6"/>
  <c r="CY453" i="6" s="1"/>
  <c r="CZ453" i="6" l="1"/>
  <c r="DA453" i="6" s="1"/>
  <c r="CX454" i="6"/>
  <c r="CY454" i="6" s="1"/>
  <c r="CZ454" i="6" l="1"/>
  <c r="DA454" i="6" s="1"/>
  <c r="CX455" i="6"/>
  <c r="CY455" i="6" s="1"/>
  <c r="CZ455" i="6" l="1"/>
  <c r="DA455" i="6" s="1"/>
  <c r="CX456" i="6"/>
  <c r="CY456" i="6" s="1"/>
  <c r="CZ456" i="6" l="1"/>
  <c r="DA456" i="6" s="1"/>
  <c r="CX457" i="6"/>
  <c r="CY457" i="6" s="1"/>
  <c r="CZ457" i="6" l="1"/>
  <c r="DA457" i="6" s="1"/>
  <c r="CX458" i="6"/>
  <c r="CY458" i="6" s="1"/>
  <c r="CX459" i="6" l="1"/>
  <c r="CY459" i="6" s="1"/>
  <c r="CZ458" i="6"/>
  <c r="DA458" i="6" s="1"/>
  <c r="CX460" i="6" l="1"/>
  <c r="CY460" i="6" s="1"/>
  <c r="CZ459" i="6"/>
  <c r="DA459" i="6" s="1"/>
  <c r="CZ460" i="6" l="1"/>
  <c r="DA460" i="6" s="1"/>
  <c r="CX461" i="6"/>
  <c r="CY461" i="6" s="1"/>
  <c r="CX462" i="6" l="1"/>
  <c r="CY462" i="6" s="1"/>
  <c r="CZ461" i="6"/>
  <c r="DA461" i="6" s="1"/>
  <c r="CZ462" i="6" l="1"/>
  <c r="DA462" i="6" s="1"/>
  <c r="CX463" i="6"/>
  <c r="CY463" i="6" s="1"/>
  <c r="CX464" i="6" l="1"/>
  <c r="CY464" i="6" s="1"/>
  <c r="CZ463" i="6"/>
  <c r="DA463" i="6" s="1"/>
  <c r="CZ464" i="6" l="1"/>
  <c r="DA464" i="6" s="1"/>
  <c r="CX465" i="6"/>
  <c r="CY465" i="6" s="1"/>
  <c r="CX466" i="6" l="1"/>
  <c r="CY466" i="6" s="1"/>
  <c r="CZ465" i="6"/>
  <c r="DA465" i="6" s="1"/>
  <c r="CX467" i="6" l="1"/>
  <c r="CY467" i="6" s="1"/>
  <c r="CZ466" i="6"/>
  <c r="DA466" i="6" s="1"/>
  <c r="CZ467" i="6" l="1"/>
  <c r="DA467" i="6" s="1"/>
  <c r="CX468" i="6"/>
  <c r="CY468" i="6" s="1"/>
  <c r="CZ468" i="6" l="1"/>
  <c r="DA468" i="6" s="1"/>
  <c r="CX469" i="6"/>
  <c r="CY469" i="6" s="1"/>
  <c r="CX470" i="6" l="1"/>
  <c r="CY470" i="6" s="1"/>
  <c r="CZ469" i="6"/>
  <c r="DA469" i="6" s="1"/>
  <c r="CX471" i="6" l="1"/>
  <c r="CY471" i="6" s="1"/>
  <c r="CZ470" i="6"/>
  <c r="DA470" i="6" s="1"/>
  <c r="CZ471" i="6" l="1"/>
  <c r="DA471" i="6" s="1"/>
  <c r="CX472" i="6"/>
  <c r="CY472" i="6" s="1"/>
  <c r="CZ472" i="6" l="1"/>
  <c r="DA472" i="6" s="1"/>
  <c r="CX473" i="6"/>
  <c r="CY473" i="6" s="1"/>
  <c r="CX474" i="6" l="1"/>
  <c r="CY474" i="6" s="1"/>
  <c r="CZ473" i="6"/>
  <c r="DA473" i="6" s="1"/>
  <c r="CZ474" i="6" l="1"/>
  <c r="DA474" i="6" s="1"/>
  <c r="CX475" i="6"/>
  <c r="CY475" i="6" s="1"/>
  <c r="CX476" i="6" l="1"/>
  <c r="CY476" i="6" s="1"/>
  <c r="CZ475" i="6"/>
  <c r="DA475" i="6" s="1"/>
  <c r="CX477" i="6" l="1"/>
  <c r="CY477" i="6" s="1"/>
  <c r="CZ476" i="6"/>
  <c r="DA476" i="6" s="1"/>
  <c r="CZ477" i="6" l="1"/>
  <c r="DA477" i="6" s="1"/>
  <c r="CX478" i="6"/>
  <c r="CY478" i="6" s="1"/>
  <c r="CX479" i="6" l="1"/>
  <c r="CY479" i="6" s="1"/>
  <c r="CZ478" i="6"/>
  <c r="DA478" i="6" s="1"/>
  <c r="CZ479" i="6" l="1"/>
  <c r="DA479" i="6" s="1"/>
  <c r="CX480" i="6"/>
  <c r="CY480" i="6" s="1"/>
  <c r="CX481" i="6" l="1"/>
  <c r="CY481" i="6" s="1"/>
  <c r="CZ480" i="6"/>
  <c r="DA480" i="6" s="1"/>
  <c r="CX482" i="6" l="1"/>
  <c r="CY482" i="6" s="1"/>
  <c r="CZ481" i="6"/>
  <c r="DA481" i="6" s="1"/>
  <c r="CX483" i="6" l="1"/>
  <c r="CY483" i="6" s="1"/>
  <c r="CZ482" i="6"/>
  <c r="DA482" i="6" s="1"/>
  <c r="CX484" i="6" l="1"/>
  <c r="CY484" i="6" s="1"/>
  <c r="CZ483" i="6"/>
  <c r="DA483" i="6" s="1"/>
  <c r="CZ484" i="6" l="1"/>
  <c r="DA484" i="6" s="1"/>
  <c r="CX485" i="6"/>
  <c r="CY485" i="6" s="1"/>
  <c r="CZ485" i="6" l="1"/>
  <c r="DA485" i="6" s="1"/>
  <c r="CX486" i="6"/>
  <c r="CY486" i="6" s="1"/>
  <c r="CX487" i="6" l="1"/>
  <c r="CY487" i="6" s="1"/>
  <c r="CZ486" i="6"/>
  <c r="DA486" i="6" s="1"/>
  <c r="CZ487" i="6" l="1"/>
  <c r="DA487" i="6" s="1"/>
  <c r="CX488" i="6"/>
  <c r="CY488" i="6" s="1"/>
  <c r="CZ488" i="6" l="1"/>
  <c r="DA488" i="6" s="1"/>
  <c r="CX489" i="6"/>
  <c r="CY489" i="6" s="1"/>
  <c r="CX490" i="6" l="1"/>
  <c r="CY490" i="6" s="1"/>
  <c r="CZ489" i="6"/>
  <c r="DA489" i="6" s="1"/>
  <c r="CX491" i="6" l="1"/>
  <c r="CY491" i="6" s="1"/>
  <c r="CZ490" i="6"/>
  <c r="DA490" i="6" s="1"/>
  <c r="CZ491" i="6" l="1"/>
  <c r="DA491" i="6" s="1"/>
  <c r="CX492" i="6"/>
  <c r="CY492" i="6" s="1"/>
  <c r="CX493" i="6" l="1"/>
  <c r="CY493" i="6" s="1"/>
  <c r="CZ492" i="6"/>
  <c r="DA492" i="6" s="1"/>
  <c r="CX494" i="6" l="1"/>
  <c r="CY494" i="6" s="1"/>
  <c r="CZ493" i="6"/>
  <c r="DA493" i="6" s="1"/>
  <c r="CZ494" i="6" l="1"/>
  <c r="DA494" i="6" s="1"/>
  <c r="CX495" i="6"/>
  <c r="CY495" i="6" s="1"/>
  <c r="CZ495" i="6" l="1"/>
  <c r="DA495" i="6" s="1"/>
  <c r="CX496" i="6"/>
  <c r="CY496" i="6" s="1"/>
  <c r="CZ496" i="6" l="1"/>
  <c r="DA496" i="6" s="1"/>
  <c r="CX497" i="6"/>
  <c r="CY497" i="6" s="1"/>
  <c r="CZ497" i="6" l="1"/>
  <c r="DA497" i="6" s="1"/>
  <c r="CX498" i="6"/>
  <c r="CY498" i="6" s="1"/>
  <c r="CZ498" i="6" l="1"/>
  <c r="DA498" i="6" s="1"/>
  <c r="CX499" i="6"/>
  <c r="CY499" i="6" s="1"/>
  <c r="CZ499" i="6" l="1"/>
  <c r="DA499" i="6" s="1"/>
  <c r="CX500" i="6"/>
  <c r="CY500" i="6" s="1"/>
  <c r="CZ500" i="6" l="1"/>
  <c r="DA500" i="6" s="1"/>
  <c r="CX501" i="6"/>
  <c r="CY501" i="6" s="1"/>
  <c r="CX502" i="6" l="1"/>
  <c r="CY502" i="6" s="1"/>
  <c r="CZ501" i="6"/>
  <c r="DA501" i="6" s="1"/>
  <c r="CX503" i="6" l="1"/>
  <c r="CY503" i="6" s="1"/>
  <c r="CZ502" i="6"/>
  <c r="DA502" i="6" s="1"/>
  <c r="CZ503" i="6" l="1"/>
  <c r="DA503" i="6" s="1"/>
  <c r="CX504" i="6"/>
  <c r="CY504" i="6" s="1"/>
  <c r="CX505" i="6" l="1"/>
  <c r="CY505" i="6" s="1"/>
  <c r="CZ504" i="6"/>
  <c r="DA504" i="6" s="1"/>
  <c r="CX506" i="6" l="1"/>
  <c r="CY506" i="6" s="1"/>
  <c r="CZ505" i="6"/>
  <c r="DA505" i="6" s="1"/>
  <c r="CX507" i="6" l="1"/>
  <c r="CY507" i="6" s="1"/>
  <c r="CZ506" i="6"/>
  <c r="DA506" i="6" s="1"/>
  <c r="CZ507" i="6" l="1"/>
  <c r="DA507" i="6" s="1"/>
  <c r="CX508" i="6"/>
  <c r="CY508" i="6" s="1"/>
  <c r="CZ508" i="6" l="1"/>
  <c r="DA508" i="6" s="1"/>
  <c r="CX509" i="6"/>
  <c r="CY509" i="6" s="1"/>
  <c r="CX510" i="6" l="1"/>
  <c r="CY510" i="6" s="1"/>
  <c r="CZ509" i="6"/>
  <c r="DA509" i="6" s="1"/>
  <c r="CX511" i="6" l="1"/>
  <c r="CY511" i="6" s="1"/>
  <c r="CZ510" i="6"/>
  <c r="DA510" i="6" s="1"/>
  <c r="CZ511" i="6" l="1"/>
  <c r="DA511" i="6" s="1"/>
  <c r="CX512" i="6"/>
  <c r="CY512" i="6" s="1"/>
  <c r="CZ512" i="6" l="1"/>
  <c r="DA512" i="6" s="1"/>
  <c r="CX513" i="6"/>
  <c r="CY513" i="6" s="1"/>
  <c r="CZ513" i="6" l="1"/>
  <c r="DA513" i="6" s="1"/>
  <c r="CX514" i="6"/>
  <c r="CY514" i="6" s="1"/>
  <c r="CZ514" i="6" l="1"/>
  <c r="DA514" i="6" s="1"/>
  <c r="CX515" i="6"/>
  <c r="CY515" i="6" s="1"/>
  <c r="CX516" i="6" l="1"/>
  <c r="CY516" i="6" s="1"/>
  <c r="CZ515" i="6"/>
  <c r="DA515" i="6" s="1"/>
  <c r="CX517" i="6" l="1"/>
  <c r="CY517" i="6" s="1"/>
  <c r="CZ516" i="6"/>
  <c r="DA516" i="6" s="1"/>
  <c r="CX518" i="6" l="1"/>
  <c r="CY518" i="6" s="1"/>
  <c r="CZ517" i="6"/>
  <c r="DA517" i="6" s="1"/>
  <c r="CZ518" i="6" l="1"/>
  <c r="DA518" i="6" s="1"/>
  <c r="CX519" i="6"/>
  <c r="CY519" i="6" s="1"/>
  <c r="CX520" i="6" l="1"/>
  <c r="CY520" i="6" s="1"/>
  <c r="CZ519" i="6"/>
  <c r="DA519" i="6" s="1"/>
  <c r="CZ520" i="6" l="1"/>
  <c r="DA520" i="6" s="1"/>
  <c r="CX521" i="6"/>
  <c r="CY521" i="6" s="1"/>
  <c r="CZ521" i="6" l="1"/>
  <c r="DA521" i="6" s="1"/>
  <c r="CX522" i="6"/>
  <c r="CY522" i="6" s="1"/>
  <c r="CZ522" i="6" l="1"/>
  <c r="DA522" i="6" s="1"/>
  <c r="CX523" i="6"/>
  <c r="CY523" i="6" s="1"/>
  <c r="CZ523" i="6" l="1"/>
  <c r="DA523" i="6" s="1"/>
  <c r="CX524" i="6"/>
  <c r="CY524" i="6" s="1"/>
  <c r="CX525" i="6" l="1"/>
  <c r="CY525" i="6" s="1"/>
  <c r="CZ524" i="6"/>
  <c r="DA524" i="6" s="1"/>
  <c r="CX526" i="6" l="1"/>
  <c r="CY526" i="6" s="1"/>
  <c r="CZ525" i="6"/>
  <c r="DA525" i="6" s="1"/>
  <c r="CX527" i="6" l="1"/>
  <c r="CY527" i="6" s="1"/>
  <c r="CZ526" i="6"/>
  <c r="DA526" i="6" s="1"/>
  <c r="CZ527" i="6" l="1"/>
  <c r="DA527" i="6" s="1"/>
  <c r="CX528" i="6"/>
  <c r="CY528" i="6" s="1"/>
  <c r="CZ528" i="6" l="1"/>
  <c r="DA528" i="6" s="1"/>
  <c r="CX529" i="6"/>
  <c r="CY529" i="6" s="1"/>
  <c r="CX530" i="6" l="1"/>
  <c r="CY530" i="6" s="1"/>
  <c r="CZ529" i="6"/>
  <c r="DA529" i="6" s="1"/>
  <c r="CZ530" i="6" l="1"/>
  <c r="DA530" i="6" s="1"/>
  <c r="CX531" i="6"/>
  <c r="CY531" i="6" s="1"/>
  <c r="CZ531" i="6" l="1"/>
  <c r="DA531" i="6" s="1"/>
  <c r="CX532" i="6"/>
  <c r="CY532" i="6" s="1"/>
  <c r="CZ532" i="6" l="1"/>
  <c r="DA532" i="6" s="1"/>
  <c r="CX533" i="6"/>
  <c r="CY533" i="6" s="1"/>
  <c r="CX534" i="6" l="1"/>
  <c r="CY534" i="6" s="1"/>
  <c r="CZ533" i="6"/>
  <c r="DA533" i="6" s="1"/>
  <c r="CX535" i="6" l="1"/>
  <c r="CY535" i="6" s="1"/>
  <c r="CZ534" i="6"/>
  <c r="DA534" i="6" s="1"/>
  <c r="CZ535" i="6" l="1"/>
  <c r="DA535" i="6" s="1"/>
  <c r="CX536" i="6"/>
  <c r="CY536" i="6" s="1"/>
  <c r="CZ536" i="6" l="1"/>
  <c r="DA536" i="6" s="1"/>
  <c r="CX537" i="6"/>
  <c r="CY537" i="6" s="1"/>
  <c r="CZ537" i="6" l="1"/>
  <c r="DA537" i="6" s="1"/>
  <c r="CX538" i="6"/>
  <c r="CY538" i="6" s="1"/>
  <c r="CZ538" i="6" l="1"/>
  <c r="DA538" i="6" s="1"/>
  <c r="CX539" i="6"/>
  <c r="CY539" i="6" s="1"/>
  <c r="CZ539" i="6" l="1"/>
  <c r="DA539" i="6" s="1"/>
  <c r="CX540" i="6"/>
  <c r="CY540" i="6" s="1"/>
  <c r="CX541" i="6" l="1"/>
  <c r="CY541" i="6" s="1"/>
  <c r="CZ540" i="6"/>
  <c r="DA540" i="6" s="1"/>
  <c r="CZ541" i="6" l="1"/>
  <c r="DA541" i="6" s="1"/>
  <c r="CX542" i="6"/>
  <c r="CY542" i="6" s="1"/>
  <c r="CX543" i="6" l="1"/>
  <c r="CY543" i="6" s="1"/>
  <c r="CZ542" i="6"/>
  <c r="DA542" i="6" s="1"/>
  <c r="CZ543" i="6" l="1"/>
  <c r="DA543" i="6" s="1"/>
  <c r="CX544" i="6"/>
  <c r="CY544" i="6" s="1"/>
  <c r="CX545" i="6" l="1"/>
  <c r="CY545" i="6" s="1"/>
  <c r="CZ544" i="6"/>
  <c r="DA544" i="6" s="1"/>
  <c r="CX546" i="6" l="1"/>
  <c r="CY546" i="6" s="1"/>
  <c r="CZ545" i="6"/>
  <c r="DA545" i="6" s="1"/>
  <c r="CZ546" i="6" l="1"/>
  <c r="DA546" i="6" s="1"/>
  <c r="CX547" i="6"/>
  <c r="CY547" i="6" s="1"/>
  <c r="CX548" i="6" l="1"/>
  <c r="CY548" i="6" s="1"/>
  <c r="CZ547" i="6"/>
  <c r="DA547" i="6" s="1"/>
  <c r="CX549" i="6" l="1"/>
  <c r="CY549" i="6" s="1"/>
  <c r="CZ548" i="6"/>
  <c r="DA548" i="6" s="1"/>
  <c r="CX550" i="6" l="1"/>
  <c r="CY550" i="6" s="1"/>
  <c r="CZ549" i="6"/>
  <c r="DA549" i="6" s="1"/>
  <c r="CX551" i="6" l="1"/>
  <c r="CY551" i="6" s="1"/>
  <c r="CZ550" i="6"/>
  <c r="DA550" i="6" s="1"/>
  <c r="CZ551" i="6" l="1"/>
  <c r="DA551" i="6" s="1"/>
  <c r="CX552" i="6"/>
  <c r="CY552" i="6" s="1"/>
  <c r="CX553" i="6" l="1"/>
  <c r="CY553" i="6" s="1"/>
  <c r="CZ552" i="6"/>
  <c r="DA552" i="6" s="1"/>
  <c r="CZ553" i="6" l="1"/>
  <c r="DA553" i="6" s="1"/>
  <c r="CX554" i="6"/>
  <c r="CY554" i="6" s="1"/>
  <c r="CZ554" i="6" l="1"/>
  <c r="DA554" i="6" s="1"/>
  <c r="CX555" i="6"/>
  <c r="CY555" i="6" s="1"/>
  <c r="CX556" i="6" l="1"/>
  <c r="CY556" i="6" s="1"/>
  <c r="CZ555" i="6"/>
  <c r="DA555" i="6" s="1"/>
  <c r="CX557" i="6" l="1"/>
  <c r="CY557" i="6" s="1"/>
  <c r="CZ556" i="6"/>
  <c r="DA556" i="6" s="1"/>
  <c r="CZ557" i="6" l="1"/>
  <c r="DA557" i="6" s="1"/>
  <c r="CX558" i="6"/>
  <c r="CY558" i="6" s="1"/>
  <c r="CX559" i="6" l="1"/>
  <c r="CY559" i="6" s="1"/>
  <c r="CZ558" i="6"/>
  <c r="DA558" i="6" s="1"/>
  <c r="CZ559" i="6" l="1"/>
  <c r="DA559" i="6" s="1"/>
  <c r="CX560" i="6"/>
  <c r="CY560" i="6" s="1"/>
  <c r="CZ560" i="6" l="1"/>
  <c r="DA560" i="6" s="1"/>
  <c r="CX561" i="6"/>
  <c r="CY561" i="6" s="1"/>
  <c r="CX562" i="6" l="1"/>
  <c r="CY562" i="6" s="1"/>
  <c r="CZ561" i="6"/>
  <c r="DA561" i="6" s="1"/>
  <c r="CX563" i="6" l="1"/>
  <c r="CY563" i="6" s="1"/>
  <c r="CZ562" i="6"/>
  <c r="DA562" i="6" s="1"/>
  <c r="CZ563" i="6" l="1"/>
  <c r="DA563" i="6" s="1"/>
  <c r="CX564" i="6"/>
  <c r="CY564" i="6" s="1"/>
  <c r="CZ564" i="6" l="1"/>
  <c r="DA564" i="6" s="1"/>
  <c r="CX565" i="6"/>
  <c r="CY565" i="6" s="1"/>
  <c r="CZ565" i="6" l="1"/>
  <c r="DA565" i="6" s="1"/>
  <c r="CX566" i="6"/>
  <c r="CY566" i="6" s="1"/>
  <c r="CZ566" i="6" l="1"/>
  <c r="DA566" i="6" s="1"/>
  <c r="CX567" i="6"/>
  <c r="CY567" i="6" s="1"/>
  <c r="CX568" i="6" l="1"/>
  <c r="CY568" i="6" s="1"/>
  <c r="CZ567" i="6"/>
  <c r="DA567" i="6" s="1"/>
  <c r="CX569" i="6" l="1"/>
  <c r="CY569" i="6" s="1"/>
  <c r="CZ568" i="6"/>
  <c r="DA568" i="6" s="1"/>
  <c r="CZ569" i="6" l="1"/>
  <c r="DA569" i="6" s="1"/>
  <c r="CX570" i="6"/>
  <c r="CY570" i="6" s="1"/>
  <c r="CX571" i="6" l="1"/>
  <c r="CY571" i="6" s="1"/>
  <c r="CZ570" i="6"/>
  <c r="DA570" i="6" s="1"/>
  <c r="CZ571" i="6" l="1"/>
  <c r="DA571" i="6" s="1"/>
  <c r="CX572" i="6"/>
  <c r="CY572" i="6" s="1"/>
  <c r="CX573" i="6" l="1"/>
  <c r="CY573" i="6" s="1"/>
  <c r="CZ572" i="6"/>
  <c r="DA572" i="6" s="1"/>
  <c r="CX574" i="6" l="1"/>
  <c r="CY574" i="6" s="1"/>
  <c r="CZ573" i="6"/>
  <c r="DA573" i="6" s="1"/>
  <c r="CX575" i="6" l="1"/>
  <c r="CY575" i="6" s="1"/>
  <c r="CZ574" i="6"/>
  <c r="DA574" i="6" s="1"/>
  <c r="CX576" i="6" l="1"/>
  <c r="CY576" i="6" s="1"/>
  <c r="CZ575" i="6"/>
  <c r="DA575" i="6" s="1"/>
  <c r="CZ576" i="6" l="1"/>
  <c r="DA576" i="6" s="1"/>
  <c r="CX577" i="6"/>
  <c r="CY577" i="6" s="1"/>
  <c r="CX578" i="6" l="1"/>
  <c r="CY578" i="6" s="1"/>
  <c r="CZ577" i="6"/>
  <c r="DA577" i="6" s="1"/>
  <c r="CZ578" i="6" l="1"/>
  <c r="DA578" i="6" s="1"/>
  <c r="CX579" i="6"/>
  <c r="CY579" i="6" s="1"/>
  <c r="CZ579" i="6" l="1"/>
  <c r="DA579" i="6" s="1"/>
  <c r="CX580" i="6"/>
  <c r="CY580" i="6" s="1"/>
  <c r="CX581" i="6" l="1"/>
  <c r="CY581" i="6" s="1"/>
  <c r="CZ580" i="6"/>
  <c r="DA580" i="6" s="1"/>
  <c r="CX582" i="6" l="1"/>
  <c r="CY582" i="6" s="1"/>
  <c r="CZ581" i="6"/>
  <c r="DA581" i="6" s="1"/>
  <c r="CX583" i="6" l="1"/>
  <c r="CY583" i="6" s="1"/>
  <c r="CZ582" i="6"/>
  <c r="DA582" i="6" s="1"/>
  <c r="CZ583" i="6" l="1"/>
  <c r="DA583" i="6" s="1"/>
  <c r="CX584" i="6"/>
  <c r="CY584" i="6" s="1"/>
  <c r="CX585" i="6" l="1"/>
  <c r="CY585" i="6" s="1"/>
  <c r="CZ584" i="6"/>
  <c r="DA584" i="6" s="1"/>
  <c r="CZ585" i="6" l="1"/>
  <c r="DA585" i="6" s="1"/>
  <c r="CX586" i="6"/>
  <c r="CY586" i="6" s="1"/>
  <c r="CX587" i="6" l="1"/>
  <c r="CY587" i="6" s="1"/>
  <c r="CZ586" i="6"/>
  <c r="DA586" i="6" s="1"/>
  <c r="CZ587" i="6" l="1"/>
  <c r="DA587" i="6" s="1"/>
  <c r="CX588" i="6"/>
  <c r="CY588" i="6" s="1"/>
  <c r="CZ588" i="6" l="1"/>
  <c r="DA588" i="6" s="1"/>
  <c r="CX589" i="6"/>
  <c r="CY589" i="6" s="1"/>
  <c r="CX590" i="6" l="1"/>
  <c r="CY590" i="6" s="1"/>
  <c r="CZ589" i="6"/>
  <c r="DA589" i="6" s="1"/>
  <c r="CZ590" i="6" l="1"/>
  <c r="DA590" i="6" s="1"/>
  <c r="CX591" i="6"/>
  <c r="CY591" i="6" s="1"/>
  <c r="CX592" i="6" l="1"/>
  <c r="CY592" i="6" s="1"/>
  <c r="CZ591" i="6"/>
  <c r="DA591" i="6" s="1"/>
  <c r="CX593" i="6" l="1"/>
  <c r="CY593" i="6" s="1"/>
  <c r="CZ592" i="6"/>
  <c r="DA592" i="6" s="1"/>
  <c r="CZ593" i="6" l="1"/>
  <c r="DA593" i="6" s="1"/>
  <c r="CX594" i="6"/>
  <c r="CY594" i="6" s="1"/>
  <c r="CZ594" i="6" l="1"/>
  <c r="DA594" i="6" s="1"/>
  <c r="CX595" i="6"/>
  <c r="CY595" i="6" s="1"/>
  <c r="CX596" i="6" l="1"/>
  <c r="CY596" i="6" s="1"/>
  <c r="CZ595" i="6"/>
  <c r="DA595" i="6" s="1"/>
  <c r="CZ596" i="6" l="1"/>
  <c r="DA596" i="6" s="1"/>
  <c r="CX597" i="6"/>
  <c r="CY597" i="6" s="1"/>
  <c r="CZ597" i="6" l="1"/>
  <c r="DA597" i="6" s="1"/>
  <c r="CX598" i="6"/>
  <c r="CY598" i="6" s="1"/>
  <c r="CX599" i="6" l="1"/>
  <c r="CY599" i="6" s="1"/>
  <c r="CZ598" i="6"/>
  <c r="DA598" i="6" s="1"/>
  <c r="CZ599" i="6" l="1"/>
  <c r="DA599" i="6" s="1"/>
  <c r="CX600" i="6"/>
  <c r="CY600" i="6" s="1"/>
  <c r="CZ600" i="6" l="1"/>
  <c r="DA600" i="6" s="1"/>
  <c r="CX601" i="6"/>
  <c r="CY601" i="6" s="1"/>
  <c r="CX602" i="6" l="1"/>
  <c r="CY602" i="6" s="1"/>
  <c r="CZ601" i="6"/>
  <c r="DA601" i="6" s="1"/>
  <c r="CZ602" i="6" l="1"/>
  <c r="DA602" i="6" s="1"/>
  <c r="CX603" i="6"/>
  <c r="CY603" i="6" s="1"/>
  <c r="CZ603" i="6" l="1"/>
  <c r="DA603" i="6" s="1"/>
  <c r="CX604" i="6"/>
  <c r="CY604" i="6" s="1"/>
  <c r="CX605" i="6" l="1"/>
  <c r="CY605" i="6" s="1"/>
  <c r="CZ604" i="6"/>
  <c r="DA604" i="6" s="1"/>
  <c r="CX606" i="6" l="1"/>
  <c r="CY606" i="6" s="1"/>
  <c r="CZ605" i="6"/>
  <c r="DA605" i="6" s="1"/>
  <c r="CX607" i="6" l="1"/>
  <c r="CY607" i="6" s="1"/>
  <c r="CZ606" i="6"/>
  <c r="DA606" i="6" s="1"/>
  <c r="CX608" i="6" l="1"/>
  <c r="CY608" i="6" s="1"/>
  <c r="CZ607" i="6"/>
  <c r="DA607" i="6" s="1"/>
  <c r="CZ608" i="6" l="1"/>
  <c r="DA608" i="6" s="1"/>
  <c r="CX609" i="6"/>
  <c r="CY609" i="6" s="1"/>
  <c r="CZ609" i="6" l="1"/>
  <c r="DA609" i="6" s="1"/>
  <c r="CX610" i="6"/>
  <c r="CY610" i="6" s="1"/>
  <c r="CZ610" i="6" l="1"/>
  <c r="DA610" i="6" s="1"/>
  <c r="CX611" i="6"/>
  <c r="CY611" i="6" s="1"/>
  <c r="CX612" i="6" l="1"/>
  <c r="CY612" i="6" s="1"/>
  <c r="CZ611" i="6"/>
  <c r="DA611" i="6" s="1"/>
  <c r="CX613" i="6" l="1"/>
  <c r="CY613" i="6" s="1"/>
  <c r="CZ612" i="6"/>
  <c r="DA612" i="6" s="1"/>
  <c r="CX614" i="6" l="1"/>
  <c r="CY614" i="6" s="1"/>
  <c r="CZ613" i="6"/>
  <c r="DA613" i="6" s="1"/>
  <c r="CX615" i="6" l="1"/>
  <c r="CY615" i="6" s="1"/>
  <c r="CZ614" i="6"/>
  <c r="DA614" i="6" s="1"/>
  <c r="CX616" i="6" l="1"/>
  <c r="CY616" i="6" s="1"/>
  <c r="CZ615" i="6"/>
  <c r="DA615" i="6" s="1"/>
  <c r="CX617" i="6" l="1"/>
  <c r="CY617" i="6" s="1"/>
  <c r="CZ616" i="6"/>
  <c r="DA616" i="6" s="1"/>
  <c r="CZ617" i="6" l="1"/>
  <c r="DA617" i="6" s="1"/>
  <c r="CX618" i="6"/>
  <c r="CY618" i="6" s="1"/>
  <c r="CX619" i="6" l="1"/>
  <c r="CY619" i="6" s="1"/>
  <c r="CZ618" i="6"/>
  <c r="DA618" i="6" s="1"/>
  <c r="CZ619" i="6" l="1"/>
  <c r="DA619" i="6" s="1"/>
  <c r="CX620" i="6"/>
  <c r="CY620" i="6" s="1"/>
  <c r="CX621" i="6" l="1"/>
  <c r="CY621" i="6" s="1"/>
  <c r="CZ620" i="6"/>
  <c r="DA620" i="6" s="1"/>
  <c r="CZ621" i="6" l="1"/>
  <c r="DA621" i="6" s="1"/>
  <c r="CX622" i="6"/>
  <c r="CY622" i="6" s="1"/>
  <c r="CX623" i="6" l="1"/>
  <c r="CY623" i="6" s="1"/>
  <c r="CZ622" i="6"/>
  <c r="DA622" i="6" s="1"/>
  <c r="CZ623" i="6" l="1"/>
  <c r="DA623" i="6" s="1"/>
  <c r="CX624" i="6"/>
  <c r="CY624" i="6" s="1"/>
  <c r="CZ624" i="6" l="1"/>
  <c r="DA624" i="6" s="1"/>
  <c r="CX625" i="6"/>
  <c r="CY625" i="6" s="1"/>
  <c r="CX626" i="6" l="1"/>
  <c r="CY626" i="6" s="1"/>
  <c r="CZ625" i="6"/>
  <c r="DA625" i="6" s="1"/>
  <c r="CZ626" i="6" l="1"/>
  <c r="DA626" i="6" s="1"/>
  <c r="CX627" i="6"/>
  <c r="CY627" i="6" s="1"/>
  <c r="CZ627" i="6" l="1"/>
  <c r="DA627" i="6" s="1"/>
  <c r="CX628" i="6"/>
  <c r="CY628" i="6" s="1"/>
  <c r="CX629" i="6" l="1"/>
  <c r="CY629" i="6" s="1"/>
  <c r="CZ628" i="6"/>
  <c r="DA628" i="6" s="1"/>
  <c r="CX630" i="6" l="1"/>
  <c r="CY630" i="6" s="1"/>
  <c r="CZ629" i="6"/>
  <c r="DA629" i="6" s="1"/>
  <c r="CX631" i="6" l="1"/>
  <c r="CY631" i="6" s="1"/>
  <c r="CZ630" i="6"/>
  <c r="DA630" i="6" s="1"/>
  <c r="CZ631" i="6" l="1"/>
  <c r="DA631" i="6" s="1"/>
  <c r="CX632" i="6"/>
  <c r="CY632" i="6" s="1"/>
  <c r="CZ632" i="6" l="1"/>
  <c r="DA632" i="6" s="1"/>
  <c r="CX633" i="6"/>
  <c r="CY633" i="6" s="1"/>
  <c r="CZ633" i="6" l="1"/>
  <c r="DA633" i="6" s="1"/>
  <c r="CX634" i="6"/>
  <c r="CY634" i="6" s="1"/>
  <c r="CZ634" i="6" l="1"/>
  <c r="DA634" i="6" s="1"/>
  <c r="CX635" i="6"/>
  <c r="CY635" i="6" s="1"/>
  <c r="CZ635" i="6" l="1"/>
  <c r="DA635" i="6" s="1"/>
  <c r="CX636" i="6"/>
  <c r="CY636" i="6" s="1"/>
  <c r="CX637" i="6" l="1"/>
  <c r="CY637" i="6" s="1"/>
  <c r="CZ636" i="6"/>
  <c r="DA636" i="6" s="1"/>
  <c r="CZ637" i="6" l="1"/>
  <c r="DA637" i="6" s="1"/>
  <c r="CX638" i="6"/>
  <c r="CY638" i="6" s="1"/>
  <c r="CX639" i="6" l="1"/>
  <c r="CY639" i="6" s="1"/>
  <c r="CZ638" i="6"/>
  <c r="DA638" i="6" s="1"/>
  <c r="CX640" i="6" l="1"/>
  <c r="CY640" i="6" s="1"/>
  <c r="CZ639" i="6"/>
  <c r="DA639" i="6" s="1"/>
  <c r="CZ640" i="6" l="1"/>
  <c r="DA640" i="6" s="1"/>
  <c r="CX641" i="6"/>
  <c r="CY641" i="6" s="1"/>
  <c r="CX642" i="6" l="1"/>
  <c r="CY642" i="6" s="1"/>
  <c r="CZ641" i="6"/>
  <c r="DA641" i="6" s="1"/>
  <c r="CZ642" i="6" l="1"/>
  <c r="DA642" i="6" s="1"/>
  <c r="CX643" i="6"/>
  <c r="CY643" i="6" s="1"/>
  <c r="CX644" i="6" l="1"/>
  <c r="CY644" i="6" s="1"/>
  <c r="CZ643" i="6"/>
  <c r="DA643" i="6" s="1"/>
  <c r="CX645" i="6" l="1"/>
  <c r="CY645" i="6" s="1"/>
  <c r="CZ644" i="6"/>
  <c r="DA644" i="6" s="1"/>
  <c r="CZ645" i="6" l="1"/>
  <c r="DA645" i="6" s="1"/>
  <c r="CX646" i="6"/>
  <c r="CY646" i="6" s="1"/>
  <c r="CZ646" i="6" l="1"/>
  <c r="DA646" i="6" s="1"/>
  <c r="CX647" i="6"/>
  <c r="CY647" i="6" s="1"/>
  <c r="CZ647" i="6" l="1"/>
  <c r="DA647" i="6" s="1"/>
  <c r="CX648" i="6"/>
  <c r="CY648" i="6" s="1"/>
  <c r="CX649" i="6" l="1"/>
  <c r="CY649" i="6" s="1"/>
  <c r="CZ648" i="6"/>
  <c r="DA648" i="6" s="1"/>
  <c r="CX650" i="6" l="1"/>
  <c r="CY650" i="6" s="1"/>
  <c r="CZ649" i="6"/>
  <c r="DA649" i="6" s="1"/>
  <c r="CX651" i="6" l="1"/>
  <c r="CY651" i="6" s="1"/>
  <c r="CZ650" i="6"/>
  <c r="DA650" i="6" s="1"/>
  <c r="CZ651" i="6" l="1"/>
  <c r="DA651" i="6" s="1"/>
  <c r="CX652" i="6"/>
  <c r="CY652" i="6" s="1"/>
  <c r="CX653" i="6" l="1"/>
  <c r="CY653" i="6" s="1"/>
  <c r="CZ652" i="6"/>
  <c r="DA652" i="6" s="1"/>
  <c r="CZ653" i="6" l="1"/>
  <c r="DA653" i="6" s="1"/>
  <c r="CX654" i="6"/>
  <c r="CY654" i="6" s="1"/>
  <c r="CX655" i="6" l="1"/>
  <c r="CY655" i="6" s="1"/>
  <c r="CZ654" i="6"/>
  <c r="DA654" i="6" s="1"/>
  <c r="CX656" i="6" l="1"/>
  <c r="CY656" i="6" s="1"/>
  <c r="CZ655" i="6"/>
  <c r="DA655" i="6" s="1"/>
  <c r="CX657" i="6" l="1"/>
  <c r="CY657" i="6" s="1"/>
  <c r="CZ656" i="6"/>
  <c r="DA656" i="6" s="1"/>
  <c r="CX658" i="6" l="1"/>
  <c r="CY658" i="6" s="1"/>
  <c r="CZ657" i="6"/>
  <c r="DA657" i="6" s="1"/>
  <c r="CZ658" i="6" l="1"/>
  <c r="DA658" i="6" s="1"/>
  <c r="CX659" i="6"/>
  <c r="CY659" i="6" s="1"/>
  <c r="CZ659" i="6" l="1"/>
  <c r="DA659" i="6" s="1"/>
  <c r="CX660" i="6"/>
  <c r="CZ660" i="6" l="1"/>
  <c r="DA660" i="6" s="1"/>
  <c r="CX661" i="6"/>
  <c r="CX662" i="6" l="1"/>
  <c r="CZ661" i="6"/>
  <c r="DA661" i="6" s="1"/>
  <c r="CZ662" i="6" l="1"/>
  <c r="DA662" i="6" s="1"/>
  <c r="CX663" i="6"/>
  <c r="CX664" i="6" l="1"/>
  <c r="CZ663" i="6"/>
  <c r="DA663" i="6" s="1"/>
  <c r="CZ664" i="6" l="1"/>
  <c r="DA664" i="6" s="1"/>
  <c r="CX665" i="6"/>
  <c r="CX666" i="6" l="1"/>
  <c r="CZ665" i="6"/>
  <c r="DA665" i="6" s="1"/>
  <c r="CX667" i="6" l="1"/>
  <c r="CZ666" i="6"/>
  <c r="DA666" i="6" s="1"/>
  <c r="CX668" i="6" l="1"/>
  <c r="CZ667" i="6"/>
  <c r="DA667" i="6" s="1"/>
  <c r="CX669" i="6" l="1"/>
  <c r="CZ668" i="6"/>
  <c r="DA668" i="6" s="1"/>
  <c r="CX670" i="6" l="1"/>
  <c r="CZ669" i="6"/>
  <c r="DA669" i="6" s="1"/>
  <c r="CZ670" i="6" l="1"/>
  <c r="DA670" i="6" s="1"/>
  <c r="CX671" i="6"/>
  <c r="CX672" i="6" l="1"/>
  <c r="CZ671" i="6"/>
  <c r="DA671" i="6" s="1"/>
  <c r="CZ672" i="6" l="1"/>
  <c r="DA672" i="6" s="1"/>
  <c r="CX673" i="6"/>
  <c r="CX674" i="6" l="1"/>
  <c r="CZ673" i="6"/>
  <c r="DA673" i="6" s="1"/>
  <c r="CZ674" i="6" l="1"/>
  <c r="DA674" i="6" s="1"/>
  <c r="CX675" i="6"/>
  <c r="CZ675" i="6" l="1"/>
  <c r="DA675" i="6" s="1"/>
  <c r="CX676" i="6"/>
  <c r="CX677" i="6" l="1"/>
  <c r="CZ676" i="6"/>
  <c r="DA676" i="6" s="1"/>
  <c r="CZ677" i="6" l="1"/>
  <c r="DA677" i="6" s="1"/>
  <c r="CX678" i="6"/>
  <c r="CZ678" i="6" l="1"/>
  <c r="DA678" i="6" s="1"/>
  <c r="CX679" i="6"/>
  <c r="CX680" i="6" l="1"/>
  <c r="CZ679" i="6"/>
  <c r="DA679" i="6" s="1"/>
  <c r="CX681" i="6" l="1"/>
  <c r="CZ680" i="6"/>
  <c r="DA680" i="6" s="1"/>
  <c r="CZ681" i="6" l="1"/>
  <c r="DA681" i="6" s="1"/>
  <c r="CX682" i="6"/>
  <c r="CZ682" i="6" l="1"/>
  <c r="DA682" i="6" s="1"/>
  <c r="CX683" i="6"/>
  <c r="CX684" i="6" l="1"/>
  <c r="CZ683" i="6"/>
  <c r="DA683" i="6" s="1"/>
  <c r="CX685" i="6" l="1"/>
  <c r="CZ684" i="6"/>
  <c r="DA684" i="6" s="1"/>
  <c r="CZ685" i="6" l="1"/>
  <c r="DA685" i="6" s="1"/>
  <c r="CX686" i="6"/>
  <c r="CZ686" i="6" l="1"/>
  <c r="DA686" i="6" s="1"/>
  <c r="CX687" i="6"/>
  <c r="CZ687" i="6" l="1"/>
  <c r="DA687" i="6" s="1"/>
  <c r="CX688" i="6"/>
  <c r="CX689" i="6" l="1"/>
  <c r="CZ688" i="6"/>
  <c r="DA688" i="6" s="1"/>
  <c r="CZ689" i="6" l="1"/>
  <c r="DA689" i="6" s="1"/>
  <c r="CX690" i="6"/>
  <c r="CZ690" i="6" l="1"/>
  <c r="DA690" i="6" s="1"/>
  <c r="CX691" i="6"/>
  <c r="CZ691" i="6" l="1"/>
  <c r="DA691" i="6" s="1"/>
  <c r="CX692" i="6"/>
  <c r="CZ692" i="6" l="1"/>
  <c r="DA692" i="6" s="1"/>
  <c r="CX693" i="6"/>
  <c r="CX694" i="6" l="1"/>
  <c r="CZ693" i="6"/>
  <c r="DA693" i="6" s="1"/>
  <c r="CZ694" i="6" l="1"/>
  <c r="DA694" i="6" s="1"/>
  <c r="CX695" i="6"/>
  <c r="CZ695" i="6" l="1"/>
  <c r="DA695" i="6" s="1"/>
  <c r="CX696" i="6"/>
  <c r="CZ696" i="6" l="1"/>
  <c r="DA696" i="6" s="1"/>
  <c r="CX697" i="6"/>
  <c r="CX698" i="6" l="1"/>
  <c r="CZ697" i="6"/>
  <c r="DA697" i="6" s="1"/>
  <c r="CX699" i="6" l="1"/>
  <c r="CZ698" i="6"/>
  <c r="DA698" i="6" s="1"/>
  <c r="CZ699" i="6" l="1"/>
  <c r="DA699" i="6" s="1"/>
  <c r="CX700" i="6"/>
  <c r="CX701" i="6" l="1"/>
  <c r="CZ700" i="6"/>
  <c r="DA700" i="6" s="1"/>
  <c r="CX702" i="6" l="1"/>
  <c r="CZ701" i="6"/>
  <c r="DA701" i="6" s="1"/>
  <c r="CZ702" i="6" l="1"/>
  <c r="DA702" i="6" s="1"/>
  <c r="CX703" i="6"/>
  <c r="CX704" i="6" l="1"/>
  <c r="CZ703" i="6"/>
  <c r="DA703" i="6" s="1"/>
  <c r="CX705" i="6" l="1"/>
  <c r="CZ704" i="6"/>
  <c r="DA704" i="6" s="1"/>
  <c r="CZ705" i="6" l="1"/>
  <c r="DA705" i="6" s="1"/>
  <c r="CX706" i="6"/>
  <c r="CX707" i="6" l="1"/>
  <c r="CZ706" i="6"/>
  <c r="DA706" i="6" s="1"/>
  <c r="CX708" i="6" l="1"/>
  <c r="CZ707" i="6"/>
  <c r="DA707" i="6" s="1"/>
  <c r="CX709" i="6" l="1"/>
  <c r="CZ708" i="6"/>
  <c r="DA708" i="6" s="1"/>
  <c r="CX710" i="6" l="1"/>
  <c r="CZ709" i="6"/>
  <c r="DA709" i="6" s="1"/>
  <c r="CZ710" i="6" l="1"/>
  <c r="DA710" i="6" s="1"/>
  <c r="CX711" i="6"/>
  <c r="CX712" i="6" l="1"/>
  <c r="CZ711" i="6"/>
  <c r="DA711" i="6" s="1"/>
  <c r="CZ712" i="6" l="1"/>
  <c r="DA712" i="6" s="1"/>
  <c r="CX713" i="6"/>
  <c r="CZ713" i="6" l="1"/>
  <c r="DA713" i="6" s="1"/>
  <c r="CX714" i="6"/>
  <c r="CX715" i="6" l="1"/>
  <c r="CZ714" i="6"/>
  <c r="DA714" i="6" s="1"/>
  <c r="CX716" i="6" l="1"/>
  <c r="CZ715" i="6"/>
  <c r="DA715" i="6" s="1"/>
  <c r="CZ716" i="6" l="1"/>
  <c r="DA716" i="6" s="1"/>
  <c r="CX717" i="6"/>
  <c r="CZ717" i="6" l="1"/>
  <c r="DA717" i="6" s="1"/>
  <c r="CX718" i="6"/>
  <c r="CZ718" i="6" l="1"/>
  <c r="DA718" i="6" s="1"/>
  <c r="CX719" i="6"/>
  <c r="CZ719" i="6" l="1"/>
  <c r="DA719" i="6" s="1"/>
  <c r="CX720" i="6"/>
  <c r="CX721" i="6" l="1"/>
  <c r="CZ720" i="6"/>
  <c r="DA720" i="6" s="1"/>
  <c r="CZ721" i="6" l="1"/>
  <c r="DA721" i="6" s="1"/>
  <c r="CX722" i="6"/>
  <c r="CZ722" i="6" l="1"/>
  <c r="DA722" i="6" s="1"/>
  <c r="CX723" i="6"/>
  <c r="CX724" i="6" l="1"/>
  <c r="CZ723" i="6"/>
  <c r="DA723" i="6" s="1"/>
  <c r="CZ724" i="6" l="1"/>
  <c r="DA724" i="6" s="1"/>
  <c r="CX725" i="6"/>
  <c r="CX726" i="6" l="1"/>
  <c r="CZ725" i="6"/>
  <c r="DA725" i="6" s="1"/>
  <c r="CX727" i="6" l="1"/>
  <c r="CZ726" i="6"/>
  <c r="DA726" i="6" s="1"/>
  <c r="CX728" i="6" l="1"/>
  <c r="CZ727" i="6"/>
  <c r="DA727" i="6" s="1"/>
  <c r="CX729" i="6" l="1"/>
  <c r="CZ728" i="6"/>
  <c r="DA728" i="6" s="1"/>
  <c r="CZ729" i="6" l="1"/>
  <c r="DA729" i="6" s="1"/>
  <c r="CX730" i="6"/>
  <c r="CZ730" i="6" l="1"/>
  <c r="DA730" i="6" s="1"/>
  <c r="CX731" i="6"/>
  <c r="CX732" i="6" l="1"/>
  <c r="CZ731" i="6"/>
  <c r="DA731" i="6" s="1"/>
  <c r="CZ732" i="6" l="1"/>
  <c r="DA732" i="6" s="1"/>
  <c r="CX733" i="6"/>
  <c r="CX734" i="6" l="1"/>
  <c r="CZ733" i="6"/>
  <c r="DA733" i="6" s="1"/>
  <c r="CZ734" i="6" l="1"/>
  <c r="DA734" i="6" s="1"/>
  <c r="CX735" i="6"/>
  <c r="CX736" i="6" l="1"/>
  <c r="CZ735" i="6"/>
  <c r="DA735" i="6" s="1"/>
  <c r="CX737" i="6" l="1"/>
  <c r="CZ736" i="6"/>
  <c r="DA736" i="6" s="1"/>
  <c r="CZ737" i="6" l="1"/>
  <c r="DA737" i="6" s="1"/>
  <c r="CX738" i="6"/>
  <c r="CZ738" i="6" l="1"/>
  <c r="DA738" i="6" s="1"/>
  <c r="CX739" i="6"/>
  <c r="CX740" i="6" l="1"/>
  <c r="CZ739" i="6"/>
  <c r="DA739" i="6" s="1"/>
  <c r="CX741" i="6" l="1"/>
  <c r="CZ740" i="6"/>
  <c r="DA740" i="6" s="1"/>
  <c r="CX742" i="6" l="1"/>
  <c r="CZ741" i="6"/>
  <c r="DA741" i="6" s="1"/>
  <c r="CZ742" i="6" l="1"/>
  <c r="DA742" i="6" s="1"/>
  <c r="CX743" i="6"/>
  <c r="CX744" i="6" l="1"/>
  <c r="CZ743" i="6"/>
  <c r="DA743" i="6" s="1"/>
  <c r="CZ744" i="6" l="1"/>
  <c r="DA744" i="6" s="1"/>
  <c r="CX745" i="6"/>
  <c r="CZ745" i="6" l="1"/>
  <c r="DA745" i="6" s="1"/>
  <c r="CX746" i="6"/>
  <c r="CZ746" i="6" l="1"/>
  <c r="DA746" i="6" s="1"/>
  <c r="CX747" i="6"/>
  <c r="CX748" i="6" l="1"/>
  <c r="CZ747" i="6"/>
  <c r="DA747" i="6" s="1"/>
  <c r="CZ748" i="6" l="1"/>
  <c r="DA748" i="6" s="1"/>
  <c r="CX749" i="6"/>
  <c r="CX750" i="6" l="1"/>
  <c r="CZ749" i="6"/>
  <c r="DA749" i="6" s="1"/>
  <c r="CZ750" i="6" l="1"/>
  <c r="DA750" i="6" s="1"/>
  <c r="CX751" i="6"/>
  <c r="CX752" i="6" l="1"/>
  <c r="CZ751" i="6"/>
  <c r="DA751" i="6" s="1"/>
  <c r="CX753" i="6" l="1"/>
  <c r="CZ752" i="6"/>
  <c r="DA752" i="6" s="1"/>
  <c r="CZ753" i="6" l="1"/>
  <c r="DA753" i="6" s="1"/>
  <c r="CX754" i="6"/>
  <c r="CZ754" i="6" l="1"/>
  <c r="DA754" i="6" s="1"/>
  <c r="CX755" i="6"/>
  <c r="CX756" i="6" l="1"/>
  <c r="CZ755" i="6"/>
  <c r="DA755" i="6" s="1"/>
  <c r="CX757" i="6" l="1"/>
  <c r="CZ756" i="6"/>
  <c r="DA756" i="6" s="1"/>
  <c r="CZ757" i="6" l="1"/>
  <c r="DA757" i="6" s="1"/>
  <c r="CX758" i="6"/>
  <c r="CZ758" i="6" l="1"/>
  <c r="DA758" i="6" s="1"/>
  <c r="CX759" i="6"/>
  <c r="CZ759" i="6" l="1"/>
  <c r="DA759" i="6" s="1"/>
  <c r="CX760" i="6"/>
  <c r="CZ760" i="6" l="1"/>
  <c r="DA760" i="6" s="1"/>
  <c r="CX761" i="6"/>
  <c r="CZ761" i="6" l="1"/>
  <c r="DA761" i="6" s="1"/>
  <c r="CX762" i="6"/>
  <c r="CX763" i="6" l="1"/>
  <c r="CZ762" i="6"/>
  <c r="DA762" i="6" s="1"/>
  <c r="CX764" i="6" l="1"/>
  <c r="CZ763" i="6"/>
  <c r="DA763" i="6" s="1"/>
  <c r="CX765" i="6" l="1"/>
  <c r="CZ764" i="6"/>
  <c r="DA764" i="6" s="1"/>
  <c r="CX766" i="6" l="1"/>
  <c r="CZ765" i="6"/>
  <c r="DA765" i="6" s="1"/>
  <c r="CZ766" i="6" l="1"/>
  <c r="DA766" i="6" s="1"/>
  <c r="CX767" i="6"/>
  <c r="CZ767" i="6" l="1"/>
  <c r="DA767" i="6" s="1"/>
  <c r="CX768" i="6"/>
  <c r="CX769" i="6" l="1"/>
  <c r="CZ768" i="6"/>
  <c r="DA768" i="6" s="1"/>
  <c r="CZ769" i="6" l="1"/>
  <c r="DA769" i="6" s="1"/>
  <c r="CX770" i="6"/>
  <c r="CX771" i="6" l="1"/>
  <c r="CZ770" i="6"/>
  <c r="DA770" i="6" s="1"/>
  <c r="CZ771" i="6" l="1"/>
  <c r="DA771" i="6" s="1"/>
  <c r="CX772" i="6"/>
  <c r="CZ772" i="6" l="1"/>
  <c r="DA772" i="6" s="1"/>
  <c r="CX773" i="6"/>
  <c r="CZ773" i="6" l="1"/>
  <c r="DA773" i="6" s="1"/>
  <c r="CX774" i="6"/>
  <c r="CX775" i="6" l="1"/>
  <c r="CZ774" i="6"/>
  <c r="DA774" i="6" s="1"/>
  <c r="CX776" i="6" l="1"/>
  <c r="CZ775" i="6"/>
  <c r="DA775" i="6" s="1"/>
  <c r="CZ776" i="6" l="1"/>
  <c r="DA776" i="6" s="1"/>
  <c r="CX777" i="6"/>
  <c r="CZ777" i="6" l="1"/>
  <c r="DA777" i="6" s="1"/>
  <c r="CX778" i="6"/>
  <c r="CX779" i="6" l="1"/>
  <c r="CZ778" i="6"/>
  <c r="DA778" i="6" s="1"/>
  <c r="CX780" i="6" l="1"/>
  <c r="CZ779" i="6"/>
  <c r="DA779" i="6" s="1"/>
  <c r="CX781" i="6" l="1"/>
  <c r="CZ780" i="6"/>
  <c r="DA780" i="6" s="1"/>
  <c r="CZ781" i="6" l="1"/>
  <c r="DA781" i="6" s="1"/>
  <c r="CX782" i="6"/>
  <c r="CZ782" i="6" l="1"/>
  <c r="DA782" i="6" s="1"/>
  <c r="CX783" i="6"/>
  <c r="CZ783" i="6" l="1"/>
  <c r="DA783" i="6" s="1"/>
  <c r="CX784" i="6"/>
  <c r="CX785" i="6" l="1"/>
  <c r="CZ784" i="6"/>
  <c r="DA784" i="6" s="1"/>
  <c r="CX786" i="6" l="1"/>
  <c r="CZ785" i="6"/>
  <c r="DA785" i="6" s="1"/>
  <c r="CZ786" i="6" l="1"/>
  <c r="DA786" i="6" s="1"/>
  <c r="CX787" i="6"/>
  <c r="CZ787" i="6" l="1"/>
  <c r="DA787" i="6" s="1"/>
  <c r="CX788" i="6"/>
  <c r="CZ788" i="6" l="1"/>
  <c r="DA788" i="6" s="1"/>
  <c r="CX789" i="6"/>
  <c r="CZ789" i="6" l="1"/>
  <c r="DA789" i="6" s="1"/>
  <c r="CX790" i="6"/>
  <c r="CX791" i="6" l="1"/>
  <c r="CZ790" i="6"/>
  <c r="DA790" i="6" s="1"/>
  <c r="CX792" i="6" l="1"/>
  <c r="CZ791" i="6"/>
  <c r="DA791" i="6" s="1"/>
  <c r="CX793" i="6" l="1"/>
  <c r="CZ792" i="6"/>
  <c r="DA792" i="6" s="1"/>
  <c r="CZ793" i="6" l="1"/>
  <c r="DA793" i="6" s="1"/>
  <c r="CX794" i="6"/>
  <c r="CZ794" i="6" l="1"/>
  <c r="DA794" i="6" s="1"/>
  <c r="CX795" i="6"/>
  <c r="CZ795" i="6" l="1"/>
  <c r="DA795" i="6" s="1"/>
  <c r="CX796" i="6"/>
  <c r="CX797" i="6" l="1"/>
  <c r="CZ796" i="6"/>
  <c r="DA796" i="6" s="1"/>
  <c r="CX798" i="6" l="1"/>
  <c r="CZ797" i="6"/>
  <c r="DA797" i="6" s="1"/>
  <c r="CX799" i="6" l="1"/>
  <c r="CZ798" i="6"/>
  <c r="DA798" i="6" s="1"/>
  <c r="CX800" i="6" l="1"/>
  <c r="CZ799" i="6"/>
  <c r="DA799" i="6" s="1"/>
  <c r="CX801" i="6" l="1"/>
  <c r="CZ800" i="6"/>
  <c r="DA800" i="6" s="1"/>
  <c r="CX802" i="6" l="1"/>
  <c r="CZ801" i="6"/>
  <c r="DA801" i="6" s="1"/>
  <c r="CZ802" i="6" l="1"/>
  <c r="DA802" i="6" s="1"/>
  <c r="CX803" i="6"/>
  <c r="CX804" i="6" l="1"/>
  <c r="CZ803" i="6"/>
  <c r="DA803" i="6" s="1"/>
  <c r="CZ804" i="6" l="1"/>
  <c r="DA804" i="6" s="1"/>
  <c r="CX805" i="6"/>
  <c r="CZ805" i="6" l="1"/>
  <c r="DA805" i="6" s="1"/>
  <c r="CX806" i="6"/>
  <c r="CZ806" i="6" l="1"/>
  <c r="DA806" i="6" s="1"/>
  <c r="CX807" i="6"/>
  <c r="CX808" i="6" l="1"/>
  <c r="CZ807" i="6"/>
  <c r="DA807" i="6" s="1"/>
  <c r="CZ808" i="6" l="1"/>
  <c r="DA808" i="6" s="1"/>
  <c r="CX809" i="6"/>
  <c r="CX810" i="6" l="1"/>
  <c r="CZ809" i="6"/>
  <c r="DA809" i="6" s="1"/>
  <c r="CX811" i="6" l="1"/>
  <c r="CZ810" i="6"/>
  <c r="DA810" i="6" s="1"/>
  <c r="CZ811" i="6" l="1"/>
  <c r="DA811" i="6" s="1"/>
  <c r="CX812" i="6"/>
  <c r="CZ812" i="6" l="1"/>
  <c r="DA812" i="6" s="1"/>
  <c r="CX813" i="6"/>
  <c r="CX814" i="6" l="1"/>
  <c r="CZ813" i="6"/>
  <c r="DA813" i="6" s="1"/>
  <c r="CZ814" i="6" l="1"/>
  <c r="DA814" i="6" s="1"/>
  <c r="CX815" i="6"/>
  <c r="CX816" i="6" l="1"/>
  <c r="CZ815" i="6"/>
  <c r="DA815" i="6" s="1"/>
  <c r="CX817" i="6" l="1"/>
  <c r="CZ816" i="6"/>
  <c r="DA816" i="6" s="1"/>
  <c r="CZ817" i="6" l="1"/>
  <c r="DA817" i="6" s="1"/>
  <c r="CX818" i="6"/>
  <c r="CX819" i="6" l="1"/>
  <c r="CZ818" i="6"/>
  <c r="DA818" i="6" s="1"/>
  <c r="CX820" i="6" l="1"/>
  <c r="CZ819" i="6"/>
  <c r="DA819" i="6" s="1"/>
  <c r="CX821" i="6" l="1"/>
  <c r="CZ820" i="6"/>
  <c r="DA820" i="6" s="1"/>
  <c r="CX822" i="6" l="1"/>
  <c r="CZ821" i="6"/>
  <c r="DA821" i="6" s="1"/>
  <c r="CX823" i="6" l="1"/>
  <c r="CZ822" i="6"/>
  <c r="DA822" i="6" s="1"/>
  <c r="CZ823" i="6" l="1"/>
  <c r="DA823" i="6" s="1"/>
  <c r="CX824" i="6"/>
  <c r="CX825" i="6" l="1"/>
  <c r="CZ824" i="6"/>
  <c r="DA824" i="6" s="1"/>
  <c r="CZ825" i="6" l="1"/>
  <c r="DA825" i="6" s="1"/>
  <c r="CX826" i="6"/>
  <c r="CZ826" i="6" l="1"/>
  <c r="DA826" i="6" s="1"/>
  <c r="CX827" i="6"/>
  <c r="CZ827" i="6" l="1"/>
  <c r="DA827" i="6" s="1"/>
  <c r="CX828" i="6"/>
  <c r="CZ828" i="6" l="1"/>
  <c r="DA828" i="6" s="1"/>
  <c r="CX829" i="6"/>
  <c r="CX830" i="6" l="1"/>
  <c r="CZ829" i="6"/>
  <c r="DA829" i="6" s="1"/>
  <c r="CZ830" i="6" l="1"/>
  <c r="DA830" i="6" s="1"/>
  <c r="CX831" i="6"/>
  <c r="CX832" i="6" l="1"/>
  <c r="CZ831" i="6"/>
  <c r="DA831" i="6" s="1"/>
  <c r="CX833" i="6" l="1"/>
  <c r="CZ832" i="6"/>
  <c r="DA832" i="6" s="1"/>
  <c r="CX834" i="6" l="1"/>
  <c r="CZ833" i="6"/>
  <c r="DA833" i="6" s="1"/>
  <c r="CX835" i="6" l="1"/>
  <c r="CZ834" i="6"/>
  <c r="DA834" i="6" s="1"/>
  <c r="CZ835" i="6" l="1"/>
  <c r="DA835" i="6" s="1"/>
  <c r="CX836" i="6"/>
  <c r="CZ836" i="6" l="1"/>
  <c r="DA836" i="6" s="1"/>
  <c r="CX837" i="6"/>
  <c r="CZ837" i="6" l="1"/>
  <c r="DA837" i="6" s="1"/>
  <c r="CX838" i="6"/>
  <c r="CX839" i="6" l="1"/>
  <c r="CZ838" i="6"/>
  <c r="DA838" i="6" s="1"/>
  <c r="CX840" i="6" l="1"/>
  <c r="CZ839" i="6"/>
  <c r="DA839" i="6" s="1"/>
  <c r="CZ840" i="6" l="1"/>
  <c r="DA840" i="6" s="1"/>
  <c r="CX841" i="6"/>
  <c r="CX842" i="6" l="1"/>
  <c r="CZ841" i="6"/>
  <c r="DA841" i="6" s="1"/>
  <c r="CZ842" i="6" l="1"/>
  <c r="DA842" i="6" s="1"/>
  <c r="CX843" i="6"/>
  <c r="CZ843" i="6" l="1"/>
  <c r="DA843" i="6" s="1"/>
  <c r="CX844" i="6"/>
  <c r="CZ844" i="6" l="1"/>
  <c r="DA844" i="6" s="1"/>
  <c r="CX845" i="6"/>
  <c r="CX846" i="6" l="1"/>
  <c r="CZ845" i="6"/>
  <c r="DA845" i="6" s="1"/>
  <c r="CZ846" i="6" l="1"/>
  <c r="DA846" i="6" s="1"/>
  <c r="CX847" i="6"/>
  <c r="CX848" i="6" l="1"/>
  <c r="CZ847" i="6"/>
  <c r="DA847" i="6" s="1"/>
  <c r="CX849" i="6" l="1"/>
  <c r="CZ848" i="6"/>
  <c r="DA848" i="6" s="1"/>
  <c r="CZ849" i="6" l="1"/>
  <c r="DA849" i="6" s="1"/>
  <c r="CX850" i="6"/>
  <c r="CZ850" i="6" l="1"/>
  <c r="DA850" i="6" s="1"/>
  <c r="CX851" i="6"/>
  <c r="CX852" i="6" l="1"/>
  <c r="CZ851" i="6"/>
  <c r="DA851" i="6" s="1"/>
  <c r="CZ852" i="6" l="1"/>
  <c r="DA852" i="6" s="1"/>
  <c r="CX853" i="6"/>
  <c r="CZ853" i="6" l="1"/>
  <c r="DA853" i="6" s="1"/>
  <c r="CX854" i="6"/>
  <c r="CX855" i="6" l="1"/>
  <c r="CZ854" i="6"/>
  <c r="DA854" i="6" s="1"/>
  <c r="CX856" i="6" l="1"/>
  <c r="CZ855" i="6"/>
  <c r="DA855" i="6" s="1"/>
  <c r="CX857" i="6" l="1"/>
  <c r="CZ856" i="6"/>
  <c r="DA856" i="6" s="1"/>
  <c r="CX858" i="6" l="1"/>
  <c r="CZ857" i="6"/>
  <c r="DA857" i="6" s="1"/>
  <c r="CZ858" i="6" l="1"/>
  <c r="DA858" i="6" s="1"/>
  <c r="CX859" i="6"/>
  <c r="CZ859" i="6" l="1"/>
  <c r="DA859" i="6" s="1"/>
  <c r="CX860" i="6"/>
  <c r="CZ860" i="6" l="1"/>
  <c r="DA860" i="6" s="1"/>
  <c r="CX861" i="6"/>
  <c r="CZ861" i="6" l="1"/>
  <c r="DA861" i="6" s="1"/>
  <c r="CX862" i="6"/>
  <c r="CX863" i="6" l="1"/>
  <c r="CZ862" i="6"/>
  <c r="DA862" i="6" s="1"/>
  <c r="CZ863" i="6" l="1"/>
  <c r="DA863" i="6" s="1"/>
  <c r="CX864" i="6"/>
  <c r="CZ864" i="6" l="1"/>
  <c r="DA864" i="6" s="1"/>
  <c r="CX865" i="6"/>
  <c r="CX866" i="6" l="1"/>
  <c r="CZ865" i="6"/>
  <c r="DA865" i="6" s="1"/>
  <c r="CX867" i="6" l="1"/>
  <c r="CZ866" i="6"/>
  <c r="DA866" i="6" s="1"/>
  <c r="CX868" i="6" l="1"/>
  <c r="CZ867" i="6"/>
  <c r="DA867" i="6" s="1"/>
  <c r="CX869" i="6" l="1"/>
  <c r="CZ868" i="6"/>
  <c r="DA868" i="6" s="1"/>
  <c r="CZ869" i="6" l="1"/>
  <c r="DA869" i="6" s="1"/>
  <c r="CX870" i="6"/>
  <c r="CZ870" i="6" l="1"/>
  <c r="DA870" i="6" s="1"/>
  <c r="CX871" i="6"/>
  <c r="CX872" i="6" l="1"/>
  <c r="CZ871" i="6"/>
  <c r="DA871" i="6" s="1"/>
  <c r="CX873" i="6" l="1"/>
  <c r="CZ872" i="6"/>
  <c r="DA872" i="6" s="1"/>
  <c r="CZ873" i="6" l="1"/>
  <c r="DA873" i="6" s="1"/>
  <c r="CX874" i="6"/>
  <c r="CZ874" i="6" l="1"/>
  <c r="DA874" i="6" s="1"/>
  <c r="CX875" i="6"/>
  <c r="CZ875" i="6" l="1"/>
  <c r="DA875" i="6" s="1"/>
  <c r="CX876" i="6"/>
  <c r="CZ876" i="6" l="1"/>
  <c r="DA876" i="6" s="1"/>
  <c r="CX877" i="6"/>
  <c r="CX878" i="6" l="1"/>
  <c r="CZ877" i="6"/>
  <c r="DA877" i="6" s="1"/>
  <c r="CX879" i="6" l="1"/>
  <c r="CZ878" i="6"/>
  <c r="DA878" i="6" s="1"/>
  <c r="CX880" i="6" l="1"/>
  <c r="CZ879" i="6"/>
  <c r="DA879" i="6" s="1"/>
  <c r="CX881" i="6" l="1"/>
  <c r="CZ880" i="6"/>
  <c r="DA880" i="6" s="1"/>
  <c r="CZ881" i="6" l="1"/>
  <c r="DA881" i="6" s="1"/>
  <c r="CX882" i="6"/>
  <c r="CX883" i="6" l="1"/>
  <c r="CZ882" i="6"/>
  <c r="DA882" i="6" s="1"/>
  <c r="CX884" i="6" l="1"/>
  <c r="CZ883" i="6"/>
  <c r="DA883" i="6" s="1"/>
  <c r="CZ884" i="6" l="1"/>
  <c r="DA884" i="6" s="1"/>
  <c r="CX885" i="6"/>
  <c r="CZ885" i="6" l="1"/>
  <c r="DA885" i="6" s="1"/>
  <c r="CX886" i="6"/>
  <c r="CX887" i="6" l="1"/>
  <c r="CZ886" i="6"/>
  <c r="DA886" i="6" s="1"/>
  <c r="CZ887" i="6" l="1"/>
  <c r="DA887" i="6" s="1"/>
  <c r="CX888" i="6"/>
  <c r="CZ888" i="6" l="1"/>
  <c r="DA888" i="6" s="1"/>
  <c r="CX889" i="6"/>
  <c r="CZ889" i="6" l="1"/>
  <c r="DA889" i="6" s="1"/>
  <c r="CX890" i="6"/>
  <c r="CX891" i="6" l="1"/>
  <c r="CZ890" i="6"/>
  <c r="DA890" i="6" s="1"/>
  <c r="CZ891" i="6" l="1"/>
  <c r="DA891" i="6" s="1"/>
  <c r="CX892" i="6"/>
  <c r="CX893" i="6" l="1"/>
  <c r="CZ892" i="6"/>
  <c r="DA892" i="6" s="1"/>
  <c r="CX894" i="6" l="1"/>
  <c r="CZ893" i="6"/>
  <c r="DA893" i="6" s="1"/>
  <c r="CX895" i="6" l="1"/>
  <c r="CZ894" i="6"/>
  <c r="DA894" i="6" s="1"/>
  <c r="CX896" i="6" l="1"/>
  <c r="CZ895" i="6"/>
  <c r="DA895" i="6" s="1"/>
  <c r="CZ896" i="6" l="1"/>
  <c r="DA896" i="6" s="1"/>
  <c r="CX897" i="6"/>
  <c r="CZ897" i="6" l="1"/>
  <c r="DA897" i="6" s="1"/>
  <c r="CX898" i="6"/>
  <c r="CX899" i="6" l="1"/>
  <c r="CZ898" i="6"/>
  <c r="DA898" i="6" s="1"/>
  <c r="CX900" i="6" l="1"/>
  <c r="CZ899" i="6"/>
  <c r="DA899" i="6" s="1"/>
  <c r="CZ900" i="6" l="1"/>
  <c r="DA900" i="6" s="1"/>
  <c r="CX901" i="6"/>
  <c r="CX902" i="6" l="1"/>
  <c r="CZ901" i="6"/>
  <c r="DA901" i="6" s="1"/>
  <c r="CZ902" i="6" l="1"/>
  <c r="DA902" i="6" s="1"/>
  <c r="CX903" i="6"/>
  <c r="CX904" i="6" l="1"/>
  <c r="CZ903" i="6"/>
  <c r="DA903" i="6" s="1"/>
  <c r="CX905" i="6" l="1"/>
  <c r="CZ904" i="6"/>
  <c r="DA904" i="6" s="1"/>
  <c r="CX906" i="6" l="1"/>
  <c r="CZ905" i="6"/>
  <c r="DA905" i="6" s="1"/>
  <c r="CZ906" i="6" l="1"/>
  <c r="DA906" i="6" s="1"/>
  <c r="CX907" i="6"/>
  <c r="CX908" i="6" l="1"/>
  <c r="CZ907" i="6"/>
  <c r="DA907" i="6" s="1"/>
  <c r="CZ908" i="6" l="1"/>
  <c r="DA908" i="6" s="1"/>
  <c r="CX909" i="6"/>
  <c r="CZ909" i="6" l="1"/>
  <c r="DA909" i="6" s="1"/>
  <c r="CX910" i="6"/>
  <c r="CZ910" i="6" l="1"/>
  <c r="DA910" i="6" s="1"/>
  <c r="CX911" i="6"/>
  <c r="CZ911" i="6" l="1"/>
  <c r="DA911" i="6" s="1"/>
  <c r="CX912" i="6"/>
  <c r="CX913" i="6" l="1"/>
  <c r="CZ912" i="6"/>
  <c r="DA912" i="6" s="1"/>
  <c r="CX914" i="6" l="1"/>
  <c r="CZ913" i="6"/>
  <c r="DA913" i="6" s="1"/>
  <c r="CX915" i="6" l="1"/>
  <c r="CZ914" i="6"/>
  <c r="DA914" i="6" s="1"/>
  <c r="CX916" i="6" l="1"/>
  <c r="CZ915" i="6"/>
  <c r="DA915" i="6" s="1"/>
  <c r="CZ916" i="6" l="1"/>
  <c r="DA916" i="6" s="1"/>
  <c r="CX917" i="6"/>
  <c r="CZ917" i="6" l="1"/>
  <c r="DA917" i="6" s="1"/>
  <c r="CX918" i="6"/>
  <c r="CX919" i="6" l="1"/>
  <c r="CZ918" i="6"/>
  <c r="DA918" i="6" s="1"/>
  <c r="CX920" i="6" l="1"/>
  <c r="CZ919" i="6"/>
  <c r="DA919" i="6" s="1"/>
  <c r="CX921" i="6" l="1"/>
  <c r="CZ920" i="6"/>
  <c r="DA920" i="6" s="1"/>
  <c r="CZ921" i="6" l="1"/>
  <c r="DA921" i="6" s="1"/>
  <c r="CX922" i="6"/>
  <c r="CX923" i="6" l="1"/>
  <c r="CZ922" i="6"/>
  <c r="DA922" i="6" s="1"/>
  <c r="CX924" i="6" l="1"/>
  <c r="CZ923" i="6"/>
  <c r="DA923" i="6" s="1"/>
  <c r="CZ924" i="6" l="1"/>
  <c r="DA924" i="6" s="1"/>
  <c r="CX925" i="6"/>
  <c r="CZ925" i="6" l="1"/>
  <c r="DA925" i="6" s="1"/>
  <c r="CX926" i="6"/>
  <c r="CX927" i="6" l="1"/>
  <c r="CZ926" i="6"/>
  <c r="DA926" i="6" s="1"/>
  <c r="CZ927" i="6" l="1"/>
  <c r="DA927" i="6" s="1"/>
  <c r="CX928" i="6"/>
  <c r="CX929" i="6" l="1"/>
  <c r="CZ928" i="6"/>
  <c r="DA928" i="6" s="1"/>
  <c r="CZ929" i="6" l="1"/>
  <c r="DA929" i="6" s="1"/>
  <c r="CX930" i="6"/>
  <c r="CX931" i="6" l="1"/>
  <c r="CZ930" i="6"/>
  <c r="DA930" i="6" s="1"/>
  <c r="CX932" i="6" l="1"/>
  <c r="CZ931" i="6"/>
  <c r="DA931" i="6" s="1"/>
  <c r="CZ932" i="6" l="1"/>
  <c r="DA932" i="6" s="1"/>
  <c r="CX933" i="6"/>
  <c r="CX934" i="6" l="1"/>
  <c r="CZ933" i="6"/>
  <c r="DA933" i="6" s="1"/>
  <c r="CX935" i="6" l="1"/>
  <c r="CZ934" i="6"/>
  <c r="DA934" i="6" s="1"/>
  <c r="CX936" i="6" l="1"/>
  <c r="CZ935" i="6"/>
  <c r="DA935" i="6" s="1"/>
  <c r="CX937" i="6" l="1"/>
  <c r="CZ936" i="6"/>
  <c r="DA936" i="6" s="1"/>
  <c r="CX938" i="6" l="1"/>
  <c r="CZ937" i="6"/>
  <c r="DA937" i="6" s="1"/>
  <c r="CZ938" i="6" l="1"/>
  <c r="DA938" i="6" s="1"/>
  <c r="CX939" i="6"/>
  <c r="CZ939" i="6" l="1"/>
  <c r="DA939" i="6" s="1"/>
  <c r="CX940" i="6"/>
  <c r="CX941" i="6" l="1"/>
  <c r="CZ940" i="6"/>
  <c r="DA940" i="6" s="1"/>
  <c r="CZ941" i="6" l="1"/>
  <c r="DA941" i="6" s="1"/>
  <c r="CX942" i="6"/>
  <c r="CX943" i="6" l="1"/>
  <c r="CZ942" i="6"/>
  <c r="DA942" i="6" s="1"/>
  <c r="CZ943" i="6" l="1"/>
  <c r="DA943" i="6" s="1"/>
  <c r="CX944" i="6"/>
  <c r="CX945" i="6" l="1"/>
  <c r="CZ944" i="6"/>
  <c r="DA944" i="6" s="1"/>
  <c r="CX946" i="6" l="1"/>
  <c r="CZ945" i="6"/>
  <c r="DA945" i="6" s="1"/>
  <c r="CZ946" i="6" l="1"/>
  <c r="DA946" i="6" s="1"/>
  <c r="CX947" i="6"/>
  <c r="CX948" i="6" l="1"/>
  <c r="CZ947" i="6"/>
  <c r="DA947" i="6" s="1"/>
  <c r="CZ948" i="6" l="1"/>
  <c r="DA948" i="6" s="1"/>
  <c r="CX949" i="6"/>
  <c r="CZ949" i="6" l="1"/>
  <c r="DA949" i="6" s="1"/>
  <c r="CX950" i="6"/>
  <c r="CX951" i="6" l="1"/>
  <c r="CZ950" i="6"/>
  <c r="DA950" i="6" s="1"/>
  <c r="CX952" i="6" l="1"/>
  <c r="CZ951" i="6"/>
  <c r="DA951" i="6" s="1"/>
  <c r="CX953" i="6" l="1"/>
  <c r="CZ952" i="6"/>
  <c r="DA952" i="6" s="1"/>
  <c r="CZ953" i="6" l="1"/>
  <c r="DA953" i="6" s="1"/>
  <c r="CX954" i="6"/>
  <c r="CX955" i="6" l="1"/>
  <c r="CZ954" i="6"/>
  <c r="DA954" i="6" s="1"/>
  <c r="CZ955" i="6" l="1"/>
  <c r="DA955" i="6" s="1"/>
  <c r="CX956" i="6"/>
  <c r="CX957" i="6" l="1"/>
  <c r="CZ956" i="6"/>
  <c r="DA956" i="6" s="1"/>
  <c r="CX958" i="6" l="1"/>
  <c r="CZ957" i="6"/>
  <c r="DA957" i="6" s="1"/>
  <c r="CX959" i="6" l="1"/>
  <c r="CZ958" i="6"/>
  <c r="DA958" i="6" s="1"/>
  <c r="CX960" i="6" l="1"/>
  <c r="CZ959" i="6"/>
  <c r="DA959" i="6" s="1"/>
  <c r="CX961" i="6" l="1"/>
  <c r="CZ960" i="6"/>
  <c r="DA960" i="6" s="1"/>
  <c r="CZ961" i="6" l="1"/>
  <c r="DA961" i="6" s="1"/>
  <c r="CX962" i="6"/>
  <c r="CZ962" i="6" l="1"/>
  <c r="DA962" i="6" s="1"/>
  <c r="CX963" i="6"/>
  <c r="CX964" i="6" l="1"/>
  <c r="CZ963" i="6"/>
  <c r="DA963" i="6" s="1"/>
  <c r="CZ964" i="6" l="1"/>
  <c r="DA964" i="6" s="1"/>
  <c r="CX965" i="6"/>
  <c r="CZ965" i="6" l="1"/>
  <c r="DA965" i="6" s="1"/>
  <c r="CX966" i="6"/>
  <c r="CX967" i="6" l="1"/>
  <c r="CZ966" i="6"/>
  <c r="DA966" i="6" s="1"/>
  <c r="CX968" i="6" l="1"/>
  <c r="CZ967" i="6"/>
  <c r="DA967" i="6" s="1"/>
  <c r="CX969" i="6" l="1"/>
  <c r="CZ968" i="6"/>
  <c r="DA968" i="6" s="1"/>
  <c r="CZ969" i="6" l="1"/>
  <c r="DA969" i="6" s="1"/>
  <c r="CX970" i="6"/>
  <c r="CX971" i="6" l="1"/>
  <c r="CZ970" i="6"/>
  <c r="DA970" i="6" s="1"/>
  <c r="CX972" i="6" l="1"/>
  <c r="CZ971" i="6"/>
  <c r="DA971" i="6" s="1"/>
  <c r="CZ972" i="6" l="1"/>
  <c r="DA972" i="6" s="1"/>
  <c r="CX973" i="6"/>
  <c r="CX974" i="6" l="1"/>
  <c r="CZ973" i="6"/>
  <c r="DA973" i="6" s="1"/>
  <c r="CX975" i="6" l="1"/>
  <c r="CZ974" i="6"/>
  <c r="DA974" i="6" s="1"/>
  <c r="CX976" i="6" l="1"/>
  <c r="CZ975" i="6"/>
  <c r="DA975" i="6" s="1"/>
  <c r="CX977" i="6" l="1"/>
  <c r="CZ976" i="6"/>
  <c r="DA976" i="6" s="1"/>
  <c r="CZ977" i="6" l="1"/>
  <c r="DA977" i="6" s="1"/>
  <c r="CX978" i="6"/>
  <c r="CZ978" i="6" l="1"/>
  <c r="DA978" i="6" s="1"/>
  <c r="CX979" i="6"/>
  <c r="CX980" i="6" l="1"/>
  <c r="CZ979" i="6"/>
  <c r="DA979" i="6" s="1"/>
  <c r="CZ980" i="6" l="1"/>
  <c r="DA980" i="6" s="1"/>
  <c r="CX981" i="6"/>
  <c r="CZ981" i="6" l="1"/>
  <c r="DA981" i="6" s="1"/>
  <c r="CX982" i="6"/>
  <c r="CX983" i="6" l="1"/>
  <c r="CZ982" i="6"/>
  <c r="DA982" i="6" s="1"/>
  <c r="CX984" i="6" l="1"/>
  <c r="CZ983" i="6"/>
  <c r="DA983" i="6" s="1"/>
  <c r="CX985" i="6" l="1"/>
  <c r="CZ984" i="6"/>
  <c r="DA984" i="6" s="1"/>
  <c r="CZ985" i="6" l="1"/>
  <c r="DA985" i="6" s="1"/>
  <c r="CX986" i="6"/>
  <c r="CX987" i="6" l="1"/>
  <c r="CZ986" i="6"/>
  <c r="DA986" i="6" s="1"/>
  <c r="CZ987" i="6" l="1"/>
  <c r="DA987" i="6" s="1"/>
  <c r="CX988" i="6"/>
  <c r="CX989" i="6" l="1"/>
  <c r="CZ988" i="6"/>
  <c r="DA988" i="6" s="1"/>
  <c r="CX990" i="6" l="1"/>
  <c r="CZ989" i="6"/>
  <c r="DA989" i="6" s="1"/>
  <c r="CX991" i="6" l="1"/>
  <c r="CZ990" i="6"/>
  <c r="DA990" i="6" s="1"/>
  <c r="CX992" i="6" l="1"/>
  <c r="CZ991" i="6"/>
  <c r="DA991" i="6" s="1"/>
  <c r="CZ992" i="6" l="1"/>
  <c r="DA992" i="6" s="1"/>
  <c r="CX993" i="6"/>
  <c r="CX994" i="6" l="1"/>
  <c r="CZ993" i="6"/>
  <c r="DA993" i="6" s="1"/>
  <c r="CX995" i="6" l="1"/>
  <c r="CZ994" i="6"/>
  <c r="DA994" i="6" s="1"/>
  <c r="CZ995" i="6" l="1"/>
  <c r="DA995" i="6" s="1"/>
  <c r="CX996" i="6"/>
  <c r="CZ996" i="6" l="1"/>
  <c r="DA996" i="6" s="1"/>
  <c r="CX997" i="6"/>
  <c r="CX998" i="6" l="1"/>
  <c r="CZ997" i="6"/>
  <c r="DA997" i="6" s="1"/>
  <c r="CX999" i="6" l="1"/>
  <c r="CZ998" i="6"/>
  <c r="DA998" i="6" s="1"/>
  <c r="CX1000" i="6" l="1"/>
  <c r="CZ999" i="6"/>
  <c r="DA999" i="6" s="1"/>
  <c r="CZ1000" i="6" l="1"/>
  <c r="DA1000" i="6" s="1"/>
  <c r="CX1001" i="6"/>
  <c r="CZ1001" i="6" l="1"/>
  <c r="DA1001" i="6" s="1"/>
  <c r="CX1002" i="6"/>
  <c r="CX1003" i="6" l="1"/>
  <c r="CZ1002" i="6"/>
  <c r="DA1002" i="6" s="1"/>
  <c r="CX1004" i="6" l="1"/>
  <c r="CZ1003" i="6"/>
  <c r="DA1003" i="6" s="1"/>
  <c r="CZ1004" i="6" l="1"/>
  <c r="DA1004" i="6" s="1"/>
  <c r="CX1005" i="6"/>
  <c r="CX1006" i="6" l="1"/>
  <c r="CZ1005" i="6"/>
  <c r="DA1005" i="6" s="1"/>
  <c r="CX1007" i="6" l="1"/>
  <c r="CZ1006" i="6"/>
  <c r="DA1006" i="6" s="1"/>
  <c r="CX1008" i="6" l="1"/>
  <c r="CZ1007" i="6"/>
  <c r="DA1007" i="6" s="1"/>
  <c r="CZ1008" i="6" l="1"/>
  <c r="DA1008" i="6" s="1"/>
  <c r="CX1009" i="6"/>
  <c r="CX1010" i="6" l="1"/>
  <c r="CZ1009" i="6"/>
  <c r="DA1009" i="6" s="1"/>
  <c r="CX1011" i="6" l="1"/>
  <c r="CZ1010" i="6"/>
  <c r="DA1010" i="6" s="1"/>
  <c r="CX1012" i="6" l="1"/>
  <c r="CZ1011" i="6"/>
  <c r="DA1011" i="6" s="1"/>
  <c r="CZ1012" i="6" l="1"/>
  <c r="DA1012" i="6" s="1"/>
  <c r="CX1013" i="6"/>
  <c r="CZ1013" i="6" l="1"/>
  <c r="DA1013" i="6" s="1"/>
  <c r="CX1014" i="6"/>
  <c r="CX1015" i="6" l="1"/>
  <c r="CZ1014" i="6"/>
  <c r="DA1014" i="6" s="1"/>
  <c r="CZ1015" i="6" l="1"/>
  <c r="DA1015" i="6" s="1"/>
  <c r="CX1016" i="6"/>
  <c r="CZ1016" i="6" l="1"/>
  <c r="DA1016" i="6" s="1"/>
  <c r="CX1017" i="6"/>
  <c r="CX1018" i="6" l="1"/>
  <c r="CZ1017" i="6"/>
  <c r="DA1017" i="6" s="1"/>
  <c r="CX1019" i="6" l="1"/>
  <c r="CZ1018" i="6"/>
  <c r="DA1018" i="6" s="1"/>
  <c r="CX1020" i="6" l="1"/>
  <c r="CZ1019" i="6"/>
  <c r="DA1019" i="6" s="1"/>
  <c r="CZ1020" i="6" l="1"/>
  <c r="DA1020" i="6" s="1"/>
  <c r="CX1021" i="6"/>
  <c r="CZ1021" i="6" l="1"/>
  <c r="DA1021" i="6" s="1"/>
  <c r="CX1022" i="6"/>
  <c r="CX1023" i="6" l="1"/>
  <c r="CZ1022" i="6"/>
  <c r="DA1022" i="6" s="1"/>
  <c r="CZ1023" i="6" l="1"/>
  <c r="DA1023" i="6" s="1"/>
  <c r="CX1024" i="6"/>
  <c r="CZ1024" i="6" l="1"/>
  <c r="DA1024" i="6" s="1"/>
  <c r="CX1025" i="6"/>
  <c r="CX1026" i="6" l="1"/>
  <c r="CZ1025" i="6"/>
  <c r="DA1025" i="6" s="1"/>
  <c r="CX1027" i="6" l="1"/>
  <c r="CZ1026" i="6"/>
  <c r="DA1026" i="6" s="1"/>
  <c r="CX1028" i="6" l="1"/>
  <c r="CZ1027" i="6"/>
  <c r="DA1027" i="6" s="1"/>
  <c r="CZ1028" i="6" l="1"/>
  <c r="DA1028" i="6" s="1"/>
  <c r="CX1029" i="6"/>
  <c r="CZ1029" i="6" l="1"/>
  <c r="DA1029" i="6" s="1"/>
  <c r="CX1030" i="6"/>
  <c r="CX1031" i="6" l="1"/>
  <c r="CZ1030" i="6"/>
  <c r="DA1030" i="6" s="1"/>
  <c r="CZ1031" i="6" l="1"/>
  <c r="DA1031" i="6" s="1"/>
  <c r="CX1032" i="6"/>
  <c r="CZ1032" i="6" l="1"/>
  <c r="DA1032" i="6" s="1"/>
  <c r="CX1033" i="6"/>
  <c r="CX1034" i="6" l="1"/>
  <c r="CZ1033" i="6"/>
  <c r="DA1033" i="6" s="1"/>
  <c r="CX1035" i="6" l="1"/>
  <c r="CZ1034" i="6"/>
  <c r="DA1034" i="6" s="1"/>
  <c r="CZ1035" i="6" l="1"/>
  <c r="DA1035" i="6" s="1"/>
  <c r="CX1036" i="6"/>
  <c r="CZ1036" i="6" l="1"/>
  <c r="DA1036" i="6" s="1"/>
  <c r="CX1037" i="6"/>
  <c r="CX1038" i="6" l="1"/>
  <c r="CZ1037" i="6"/>
  <c r="DA1037" i="6" s="1"/>
  <c r="CX1039" i="6" l="1"/>
  <c r="CZ1038" i="6"/>
  <c r="DA1038" i="6" s="1"/>
  <c r="CZ1039" i="6" l="1"/>
  <c r="DA1039" i="6" s="1"/>
  <c r="CX1040" i="6"/>
  <c r="CX1041" i="6" l="1"/>
  <c r="CZ1040" i="6"/>
  <c r="DA1040" i="6" s="1"/>
  <c r="CX1042" i="6" l="1"/>
  <c r="CZ1041" i="6"/>
  <c r="DA1041" i="6" s="1"/>
  <c r="CX1043" i="6" l="1"/>
  <c r="CZ1042" i="6"/>
  <c r="DA1042" i="6" s="1"/>
  <c r="CZ1043" i="6" l="1"/>
  <c r="DA1043" i="6" s="1"/>
  <c r="CX1044" i="6"/>
  <c r="CZ1044" i="6" l="1"/>
  <c r="DA1044" i="6" s="1"/>
  <c r="CX1045" i="6"/>
  <c r="CZ1045" i="6" l="1"/>
  <c r="DA1045" i="6" s="1"/>
  <c r="CX1046" i="6"/>
  <c r="CZ1046" i="6" l="1"/>
  <c r="DA1046" i="6" s="1"/>
  <c r="CX1047" i="6"/>
  <c r="CX1048" i="6" l="1"/>
  <c r="CZ1047" i="6"/>
  <c r="DA1047" i="6" s="1"/>
  <c r="CX1049" i="6" l="1"/>
  <c r="CZ1048" i="6"/>
  <c r="DA1048" i="6" s="1"/>
  <c r="CX1050" i="6" l="1"/>
  <c r="CZ1049" i="6"/>
  <c r="DA1049" i="6" s="1"/>
  <c r="CZ1050" i="6" l="1"/>
  <c r="DA1050" i="6" s="1"/>
  <c r="CX1051" i="6"/>
  <c r="CX1052" i="6" l="1"/>
  <c r="CZ1051" i="6"/>
  <c r="DA1051" i="6" s="1"/>
  <c r="CZ1052" i="6" l="1"/>
  <c r="DA1052" i="6" s="1"/>
  <c r="CX1053" i="6"/>
  <c r="CX1054" i="6" l="1"/>
  <c r="CZ1053" i="6"/>
  <c r="DA1053" i="6" s="1"/>
  <c r="CZ1054" i="6" l="1"/>
  <c r="DA1054" i="6" s="1"/>
  <c r="CX1055" i="6"/>
  <c r="CX1056" i="6" l="1"/>
  <c r="CZ1055" i="6"/>
  <c r="DA1055" i="6" s="1"/>
  <c r="CX1057" i="6" l="1"/>
  <c r="CZ1056" i="6"/>
  <c r="DA1056" i="6" s="1"/>
  <c r="CX1058" i="6" l="1"/>
  <c r="CZ1057" i="6"/>
  <c r="DA1057" i="6" s="1"/>
  <c r="CX1059" i="6" l="1"/>
  <c r="CZ1058" i="6"/>
  <c r="DA1058" i="6" s="1"/>
  <c r="CZ1059" i="6" l="1"/>
  <c r="DA1059" i="6" s="1"/>
  <c r="CX1060" i="6"/>
  <c r="CZ1060" i="6" l="1"/>
  <c r="DA1060" i="6" s="1"/>
  <c r="CX1061" i="6"/>
  <c r="CZ1061" i="6" l="1"/>
  <c r="DA1061" i="6" s="1"/>
  <c r="CX1062" i="6"/>
  <c r="CZ1062" i="6" l="1"/>
  <c r="DA1062" i="6" s="1"/>
  <c r="CX1063" i="6"/>
  <c r="CX1064" i="6" l="1"/>
  <c r="CZ1063" i="6"/>
  <c r="DA1063" i="6" s="1"/>
  <c r="CZ1064" i="6" l="1"/>
  <c r="DA1064" i="6" s="1"/>
  <c r="CX1065" i="6"/>
  <c r="CX1066" i="6" l="1"/>
  <c r="CZ1065" i="6"/>
  <c r="DA1065" i="6" s="1"/>
  <c r="CX1067" i="6" l="1"/>
  <c r="CZ1066" i="6"/>
  <c r="DA1066" i="6" s="1"/>
  <c r="CZ1067" i="6" l="1"/>
  <c r="DA1067" i="6" s="1"/>
  <c r="CX1068" i="6"/>
  <c r="CZ1068" i="6" l="1"/>
  <c r="DA1068" i="6" s="1"/>
  <c r="CX1069" i="6"/>
  <c r="CX1070" i="6" l="1"/>
  <c r="CZ1069" i="6"/>
  <c r="DA1069" i="6" s="1"/>
  <c r="CZ1070" i="6" l="1"/>
  <c r="DA1070" i="6" s="1"/>
  <c r="CX1071" i="6"/>
  <c r="CZ1071" i="6" l="1"/>
  <c r="DA1071" i="6" s="1"/>
  <c r="CX1072" i="6"/>
  <c r="CX1073" i="6" l="1"/>
  <c r="CZ1072" i="6"/>
  <c r="DA1072" i="6" s="1"/>
  <c r="CX1074" i="6" l="1"/>
  <c r="CZ1073" i="6"/>
  <c r="DA1073" i="6" s="1"/>
  <c r="CX1075" i="6" l="1"/>
  <c r="CZ1074" i="6"/>
  <c r="DA1074" i="6" s="1"/>
  <c r="CZ1075" i="6" l="1"/>
  <c r="DA1075" i="6" s="1"/>
  <c r="CX1076" i="6"/>
  <c r="CZ1076" i="6" l="1"/>
  <c r="DA1076" i="6" s="1"/>
  <c r="CX1077" i="6"/>
  <c r="CX1078" i="6" l="1"/>
  <c r="CZ1077" i="6"/>
  <c r="DA1077" i="6" s="1"/>
  <c r="CZ1078" i="6" l="1"/>
  <c r="DA1078" i="6" s="1"/>
  <c r="CX1079" i="6"/>
  <c r="CX1080" i="6" l="1"/>
  <c r="CZ1079" i="6"/>
  <c r="DA1079" i="6" s="1"/>
  <c r="CZ1080" i="6" l="1"/>
  <c r="DA1080" i="6" s="1"/>
  <c r="CX1081" i="6"/>
  <c r="CX1082" i="6" l="1"/>
  <c r="CZ1081" i="6"/>
  <c r="DA1081" i="6" s="1"/>
  <c r="CX1083" i="6" l="1"/>
  <c r="CZ1082" i="6"/>
  <c r="DA1082" i="6" s="1"/>
  <c r="CZ1083" i="6" l="1"/>
  <c r="DA1083" i="6" s="1"/>
  <c r="CX1084" i="6"/>
  <c r="CX1085" i="6" l="1"/>
  <c r="CZ1084" i="6"/>
  <c r="DA1084" i="6" s="1"/>
  <c r="CZ1085" i="6" l="1"/>
  <c r="DA1085" i="6" s="1"/>
  <c r="CX1086" i="6"/>
  <c r="CX1087" i="6" l="1"/>
  <c r="CZ1086" i="6"/>
  <c r="DA1086" i="6" s="1"/>
  <c r="CZ1087" i="6" l="1"/>
  <c r="DA1087" i="6" s="1"/>
  <c r="CX1088" i="6"/>
  <c r="CZ1088" i="6" l="1"/>
  <c r="DA1088" i="6" s="1"/>
  <c r="CX1089" i="6"/>
  <c r="CX1090" i="6" l="1"/>
  <c r="CZ1089" i="6"/>
  <c r="DA1089" i="6" s="1"/>
  <c r="CX1091" i="6" l="1"/>
  <c r="CZ1090" i="6"/>
  <c r="DA1090" i="6" s="1"/>
  <c r="CX1092" i="6" l="1"/>
  <c r="CZ1091" i="6"/>
  <c r="DA1091" i="6" s="1"/>
  <c r="CZ1092" i="6" l="1"/>
  <c r="DA1092" i="6" s="1"/>
  <c r="CX1093" i="6"/>
  <c r="CX1094" i="6" l="1"/>
  <c r="CZ1093" i="6"/>
  <c r="DA1093" i="6" s="1"/>
  <c r="CZ1094" i="6" l="1"/>
  <c r="DA1094" i="6" s="1"/>
  <c r="CX1095" i="6"/>
  <c r="CX1096" i="6" l="1"/>
  <c r="CZ1095" i="6"/>
  <c r="DA1095" i="6" s="1"/>
  <c r="CX1097" i="6" l="1"/>
  <c r="CZ1096" i="6"/>
  <c r="DA1096" i="6" s="1"/>
  <c r="CX1098" i="6" l="1"/>
  <c r="CZ1097" i="6"/>
  <c r="DA1097" i="6" s="1"/>
  <c r="CX1099" i="6" l="1"/>
  <c r="CZ1098" i="6"/>
  <c r="DA1098" i="6" s="1"/>
  <c r="CZ1099" i="6" l="1"/>
  <c r="DA1099" i="6" s="1"/>
  <c r="CX1100" i="6"/>
  <c r="CX1101" i="6" l="1"/>
  <c r="CZ1100" i="6"/>
  <c r="DA1100" i="6" s="1"/>
  <c r="CX1102" i="6" l="1"/>
  <c r="CZ1101" i="6"/>
  <c r="DA1101" i="6" s="1"/>
  <c r="CZ1102" i="6" l="1"/>
  <c r="DA1102" i="6" s="1"/>
  <c r="CX1103" i="6"/>
  <c r="CZ1103" i="6" l="1"/>
  <c r="DA1103" i="6" s="1"/>
  <c r="CX1104" i="6"/>
  <c r="CZ1104" i="6" l="1"/>
  <c r="DA1104" i="6" s="1"/>
  <c r="CX1105" i="6"/>
  <c r="CX1106" i="6" l="1"/>
  <c r="CZ1105" i="6"/>
  <c r="DA1105" i="6" s="1"/>
  <c r="CX1107" i="6" l="1"/>
  <c r="CZ1106" i="6"/>
  <c r="DA1106" i="6" s="1"/>
  <c r="CZ1107" i="6" l="1"/>
  <c r="DA1107" i="6" s="1"/>
  <c r="CX1108" i="6"/>
  <c r="CX1109" i="6" l="1"/>
  <c r="CZ1108" i="6"/>
  <c r="DA1108" i="6" s="1"/>
  <c r="CZ1109" i="6" l="1"/>
  <c r="DA1109" i="6" s="1"/>
  <c r="CX1110" i="6"/>
  <c r="CX1111" i="6" l="1"/>
  <c r="CZ1110" i="6"/>
  <c r="DA1110" i="6" s="1"/>
  <c r="CZ1111" i="6" l="1"/>
  <c r="DA1111" i="6" s="1"/>
  <c r="CX1112" i="6"/>
  <c r="CZ1112" i="6" l="1"/>
  <c r="DA1112" i="6" s="1"/>
  <c r="CX1113" i="6"/>
  <c r="CZ1113" i="6" l="1"/>
  <c r="DA1113" i="6" s="1"/>
  <c r="CX1114" i="6"/>
  <c r="CX1115" i="6" l="1"/>
  <c r="CZ1114" i="6"/>
  <c r="DA1114" i="6" s="1"/>
  <c r="CZ1115" i="6" l="1"/>
  <c r="DA1115" i="6" s="1"/>
  <c r="CX1116" i="6"/>
  <c r="CX1117" i="6" l="1"/>
  <c r="CZ1116" i="6"/>
  <c r="DA1116" i="6" s="1"/>
  <c r="CX1118" i="6" l="1"/>
  <c r="CZ1117" i="6"/>
  <c r="DA1117" i="6" s="1"/>
  <c r="CZ1118" i="6" l="1"/>
  <c r="DA1118" i="6" s="1"/>
  <c r="CX1119" i="6"/>
  <c r="CZ1119" i="6" l="1"/>
  <c r="DA1119" i="6" s="1"/>
  <c r="CX1120" i="6"/>
  <c r="CX1121" i="6" l="1"/>
  <c r="CZ1120" i="6"/>
  <c r="DA1120" i="6" s="1"/>
  <c r="CX1122" i="6" l="1"/>
  <c r="CZ1121" i="6"/>
  <c r="DA1121" i="6" s="1"/>
  <c r="CX1123" i="6" l="1"/>
  <c r="CZ1122" i="6"/>
  <c r="DA1122" i="6" s="1"/>
  <c r="CX1124" i="6" l="1"/>
  <c r="CZ1123" i="6"/>
  <c r="DA1123" i="6" s="1"/>
  <c r="CZ1124" i="6" l="1"/>
  <c r="DA1124" i="6" s="1"/>
  <c r="CX1125" i="6"/>
  <c r="CZ1125" i="6" l="1"/>
  <c r="DA1125" i="6" s="1"/>
  <c r="CX1126" i="6"/>
  <c r="CZ1126" i="6" l="1"/>
  <c r="DA1126" i="6" s="1"/>
  <c r="CX1127" i="6"/>
  <c r="CX1128" i="6" l="1"/>
  <c r="CZ1127" i="6"/>
  <c r="DA1127" i="6" s="1"/>
  <c r="CX1129" i="6" l="1"/>
  <c r="CZ1128" i="6"/>
  <c r="DA1128" i="6" s="1"/>
  <c r="CX1130" i="6" l="1"/>
  <c r="CZ1129" i="6"/>
  <c r="DA1129" i="6" s="1"/>
  <c r="CZ1130" i="6" l="1"/>
  <c r="DA1130" i="6" s="1"/>
  <c r="CX1131" i="6"/>
  <c r="CX1132" i="6" l="1"/>
  <c r="CZ1131" i="6"/>
  <c r="DA1131" i="6" s="1"/>
  <c r="CZ1132" i="6" l="1"/>
  <c r="DA1132" i="6" s="1"/>
  <c r="CX1133" i="6"/>
  <c r="CX1134" i="6" l="1"/>
  <c r="CZ1133" i="6"/>
  <c r="DA1133" i="6" s="1"/>
  <c r="CX1135" i="6" l="1"/>
  <c r="CZ1134" i="6"/>
  <c r="DA1134" i="6" s="1"/>
  <c r="CX1136" i="6" l="1"/>
  <c r="CZ1135" i="6"/>
  <c r="DA1135" i="6" s="1"/>
  <c r="CX1137" i="6" l="1"/>
  <c r="CZ1136" i="6"/>
  <c r="DA1136" i="6" s="1"/>
  <c r="CX1138" i="6" l="1"/>
  <c r="CZ1137" i="6"/>
  <c r="DA1137" i="6" s="1"/>
  <c r="CX1139" i="6" l="1"/>
  <c r="CZ1138" i="6"/>
  <c r="DA1138" i="6" s="1"/>
  <c r="CX1140" i="6" l="1"/>
  <c r="CZ1139" i="6"/>
  <c r="DA1139" i="6" s="1"/>
  <c r="CX1141" i="6" l="1"/>
  <c r="CZ1140" i="6"/>
  <c r="DA1140" i="6" s="1"/>
  <c r="CZ1141" i="6" l="1"/>
  <c r="DA1141" i="6" s="1"/>
  <c r="CX1142" i="6"/>
  <c r="CZ1142" i="6" l="1"/>
  <c r="DA1142" i="6" s="1"/>
  <c r="CX1143" i="6"/>
  <c r="CZ1143" i="6" l="1"/>
  <c r="DA1143" i="6" s="1"/>
  <c r="CX1144" i="6"/>
  <c r="CZ1144" i="6" l="1"/>
  <c r="DA1144" i="6" s="1"/>
  <c r="CX1145" i="6"/>
  <c r="CZ1145" i="6" l="1"/>
  <c r="DA1145" i="6" s="1"/>
  <c r="CX1146" i="6"/>
  <c r="CX1147" i="6" l="1"/>
  <c r="CZ1146" i="6"/>
  <c r="DA1146" i="6" s="1"/>
  <c r="CZ1147" i="6" l="1"/>
  <c r="DA1147" i="6" s="1"/>
  <c r="CX1148" i="6"/>
  <c r="CZ1148" i="6" l="1"/>
  <c r="DA1148" i="6" s="1"/>
  <c r="CX1149" i="6"/>
  <c r="CZ1149" i="6" l="1"/>
  <c r="DA1149" i="6" s="1"/>
  <c r="CX1150" i="6"/>
  <c r="CZ1150" i="6" l="1"/>
  <c r="DA1150" i="6" s="1"/>
  <c r="CX1151" i="6"/>
  <c r="CX1152" i="6" l="1"/>
  <c r="CZ1151" i="6"/>
  <c r="DA1151" i="6" s="1"/>
  <c r="CZ1152" i="6" l="1"/>
  <c r="DA1152" i="6" s="1"/>
  <c r="CX1153" i="6"/>
  <c r="CX1154" i="6" l="1"/>
  <c r="CZ1153" i="6"/>
  <c r="DA1153" i="6" s="1"/>
  <c r="CX1155" i="6" l="1"/>
  <c r="CZ1154" i="6"/>
  <c r="DA1154" i="6" s="1"/>
  <c r="CX1156" i="6" l="1"/>
  <c r="CZ1155" i="6"/>
  <c r="DA1155" i="6" s="1"/>
  <c r="CX1157" i="6" l="1"/>
  <c r="CZ1156" i="6"/>
  <c r="DA1156" i="6" s="1"/>
  <c r="CX1158" i="6" l="1"/>
  <c r="CZ1157" i="6"/>
  <c r="DA1157" i="6" s="1"/>
  <c r="CZ1158" i="6" l="1"/>
  <c r="DA1158" i="6" s="1"/>
  <c r="CX1159" i="6"/>
  <c r="CZ1159" i="6" l="1"/>
  <c r="DA1159" i="6" s="1"/>
  <c r="CX1160" i="6"/>
  <c r="CX1161" i="6" l="1"/>
  <c r="CZ1160" i="6"/>
  <c r="DA1160" i="6" s="1"/>
  <c r="CX1162" i="6" l="1"/>
  <c r="CZ1161" i="6"/>
  <c r="DA1161" i="6" s="1"/>
  <c r="CZ1162" i="6" l="1"/>
  <c r="DA1162" i="6" s="1"/>
  <c r="CX1163" i="6"/>
  <c r="CZ1163" i="6" l="1"/>
  <c r="DA1163" i="6" s="1"/>
  <c r="CX1164" i="6"/>
  <c r="CZ1164" i="6" l="1"/>
  <c r="DA1164" i="6" s="1"/>
  <c r="CX1165" i="6"/>
  <c r="CZ1165" i="6" l="1"/>
  <c r="DA1165" i="6" s="1"/>
  <c r="CX1166" i="6"/>
  <c r="CZ1166" i="6" l="1"/>
  <c r="DA1166" i="6" s="1"/>
  <c r="CX1167" i="6"/>
  <c r="CX1168" i="6" l="1"/>
  <c r="CZ1167" i="6"/>
  <c r="DA1167" i="6" s="1"/>
  <c r="CX1169" i="6" l="1"/>
  <c r="CZ1168" i="6"/>
  <c r="DA1168" i="6" s="1"/>
  <c r="CX1170" i="6" l="1"/>
  <c r="CZ1169" i="6"/>
  <c r="DA1169" i="6" s="1"/>
  <c r="CZ1170" i="6" l="1"/>
  <c r="DA1170" i="6" s="1"/>
  <c r="CX1171" i="6"/>
  <c r="CZ1171" i="6" l="1"/>
  <c r="DA1171" i="6" s="1"/>
  <c r="CX1172" i="6"/>
  <c r="CX1173" i="6" l="1"/>
  <c r="CZ1172" i="6"/>
  <c r="DA1172" i="6" s="1"/>
  <c r="CX1174" i="6" l="1"/>
  <c r="CZ1173" i="6"/>
  <c r="DA1173" i="6" s="1"/>
  <c r="CZ1174" i="6" l="1"/>
  <c r="DA1174" i="6" s="1"/>
  <c r="CX1175" i="6"/>
  <c r="CX1176" i="6" l="1"/>
  <c r="CZ1175" i="6"/>
  <c r="DA1175" i="6" s="1"/>
  <c r="CX1177" i="6" l="1"/>
  <c r="CZ1176" i="6"/>
  <c r="DA1176" i="6" s="1"/>
  <c r="CX1178" i="6" l="1"/>
  <c r="CZ1177" i="6"/>
  <c r="DA1177" i="6" s="1"/>
  <c r="CZ1178" i="6" l="1"/>
  <c r="DA1178" i="6" s="1"/>
  <c r="CX1179" i="6"/>
  <c r="CX1180" i="6" l="1"/>
  <c r="CZ1179" i="6"/>
  <c r="DA1179" i="6" s="1"/>
  <c r="CZ1180" i="6" l="1"/>
  <c r="DA1180" i="6" s="1"/>
  <c r="CX1181" i="6"/>
  <c r="CX1182" i="6" l="1"/>
  <c r="CZ1181" i="6"/>
  <c r="DA1181" i="6" s="1"/>
  <c r="CZ1182" i="6" l="1"/>
  <c r="DA1182" i="6" s="1"/>
  <c r="CX1183" i="6"/>
  <c r="CZ1183" i="6" l="1"/>
  <c r="DA1183" i="6" s="1"/>
  <c r="CX1184" i="6"/>
  <c r="CX1185" i="6" l="1"/>
  <c r="CZ1184" i="6"/>
  <c r="DA1184" i="6" s="1"/>
  <c r="CX1186" i="6" l="1"/>
  <c r="CZ1185" i="6"/>
  <c r="DA1185" i="6" s="1"/>
  <c r="CX1187" i="6" l="1"/>
  <c r="CZ1186" i="6"/>
  <c r="DA1186" i="6" s="1"/>
  <c r="CZ1187" i="6" l="1"/>
  <c r="DA1187" i="6" s="1"/>
  <c r="CX1188" i="6"/>
  <c r="CX1189" i="6" l="1"/>
  <c r="CZ1188" i="6"/>
  <c r="DA1188" i="6" s="1"/>
  <c r="CZ1189" i="6" l="1"/>
  <c r="DA1189" i="6" s="1"/>
  <c r="CX1190" i="6"/>
  <c r="CZ1190" i="6" l="1"/>
  <c r="DA1190" i="6" s="1"/>
  <c r="CX1191" i="6"/>
  <c r="CX1192" i="6" l="1"/>
  <c r="CZ1191" i="6"/>
  <c r="DA1191" i="6" s="1"/>
  <c r="CZ1192" i="6" l="1"/>
  <c r="DA1192" i="6" s="1"/>
  <c r="CX1193" i="6"/>
  <c r="CZ1193" i="6" l="1"/>
  <c r="DA1193" i="6" s="1"/>
  <c r="CX1194" i="6"/>
  <c r="CX1195" i="6" l="1"/>
  <c r="CZ1194" i="6"/>
  <c r="DA1194" i="6" s="1"/>
  <c r="CX1196" i="6" l="1"/>
  <c r="CZ1195" i="6"/>
  <c r="DA1195" i="6" s="1"/>
  <c r="CX1197" i="6" l="1"/>
  <c r="CZ1196" i="6"/>
  <c r="DA1196" i="6" s="1"/>
  <c r="CZ1197" i="6" l="1"/>
  <c r="DA1197" i="6" s="1"/>
  <c r="CX1198" i="6"/>
  <c r="CX1199" i="6" l="1"/>
  <c r="CZ1198" i="6"/>
  <c r="DA1198" i="6" s="1"/>
  <c r="CX1200" i="6" l="1"/>
  <c r="CZ1199" i="6"/>
  <c r="DA1199" i="6" s="1"/>
  <c r="CZ1200" i="6" l="1"/>
  <c r="DA1200" i="6" s="1"/>
  <c r="CX1201" i="6"/>
  <c r="CX1202" i="6" l="1"/>
  <c r="CZ1201" i="6"/>
  <c r="DA1201" i="6" s="1"/>
  <c r="CZ1202" i="6" l="1"/>
  <c r="DA1202" i="6" s="1"/>
  <c r="CX1203" i="6"/>
  <c r="CX1204" i="6" l="1"/>
  <c r="CZ1203" i="6"/>
  <c r="DA1203" i="6" s="1"/>
  <c r="CX1205" i="6" l="1"/>
  <c r="CZ1205" i="6" s="1"/>
  <c r="DA1205" i="6" s="1"/>
  <c r="CZ1204" i="6"/>
  <c r="DA1204" i="6" s="1"/>
  <c r="E147" i="8" l="1" a="1"/>
  <c r="E147" i="8" s="1"/>
  <c r="E148" i="8" a="1"/>
  <c r="E148" i="8" s="1"/>
  <c r="E149" i="8" a="1"/>
  <c r="E149" i="8" s="1"/>
  <c r="E150" i="8" a="1"/>
  <c r="E150" i="8" s="1"/>
  <c r="E151" i="8" l="1"/>
  <c r="E115" i="8" s="1"/>
  <c r="DB139" i="6" l="1"/>
  <c r="DB147" i="6"/>
  <c r="DB138" i="6"/>
  <c r="DB136" i="6"/>
  <c r="DB144" i="6"/>
  <c r="DB146" i="6"/>
  <c r="DB143" i="6"/>
  <c r="DB148" i="6"/>
  <c r="DB141" i="6"/>
  <c r="DB135" i="6"/>
  <c r="DB137" i="6"/>
  <c r="DB145" i="6"/>
  <c r="DB142" i="6"/>
  <c r="DB140" i="6"/>
  <c r="DB67" i="6"/>
  <c r="DB66" i="6"/>
  <c r="DB69" i="6"/>
  <c r="DB65" i="6"/>
  <c r="DB68" i="6"/>
  <c r="DB293" i="6"/>
  <c r="DB294" i="6"/>
  <c r="DB295" i="6"/>
  <c r="DB296" i="6"/>
  <c r="DB297" i="6"/>
  <c r="DB298" i="6"/>
  <c r="DB299" i="6"/>
  <c r="DB300" i="6"/>
  <c r="DB301" i="6"/>
  <c r="DB302" i="6"/>
  <c r="DB303" i="6"/>
  <c r="DB304" i="6"/>
  <c r="DB305" i="6"/>
  <c r="DB306" i="6"/>
  <c r="DB307" i="6"/>
  <c r="DB308" i="6"/>
  <c r="DB309" i="6"/>
  <c r="DB310" i="6"/>
  <c r="DB311" i="6"/>
  <c r="DB312" i="6"/>
  <c r="DB313" i="6"/>
  <c r="DB314" i="6"/>
  <c r="DB315" i="6"/>
  <c r="DB316" i="6"/>
  <c r="DB317" i="6"/>
  <c r="DB318" i="6"/>
  <c r="DB319" i="6"/>
  <c r="DB320" i="6"/>
  <c r="DB321" i="6"/>
  <c r="DB322" i="6"/>
  <c r="DB323" i="6"/>
  <c r="DB324" i="6"/>
  <c r="DB325" i="6"/>
  <c r="DB326" i="6"/>
  <c r="DB327" i="6"/>
  <c r="DB328" i="6"/>
  <c r="DB329" i="6"/>
  <c r="DB330" i="6"/>
  <c r="DB331" i="6"/>
  <c r="DB332" i="6"/>
  <c r="DB333" i="6"/>
  <c r="DB334" i="6"/>
  <c r="DB335" i="6"/>
  <c r="DB336" i="6"/>
  <c r="DB337" i="6"/>
  <c r="DB338" i="6"/>
  <c r="DB339" i="6"/>
  <c r="DB340" i="6"/>
  <c r="DB341" i="6"/>
  <c r="DB342" i="6"/>
  <c r="DB343" i="6"/>
  <c r="DB344" i="6"/>
  <c r="DB345" i="6"/>
  <c r="DB346" i="6"/>
  <c r="DB347" i="6"/>
  <c r="DB348" i="6"/>
  <c r="DB349" i="6"/>
  <c r="DB350" i="6"/>
  <c r="DB351" i="6"/>
  <c r="DB352" i="6"/>
  <c r="DB353" i="6"/>
  <c r="DB354" i="6"/>
  <c r="DB355" i="6"/>
  <c r="DB356" i="6"/>
  <c r="DB357" i="6"/>
  <c r="DB358" i="6"/>
  <c r="DB359" i="6"/>
  <c r="DB360" i="6"/>
  <c r="DB361" i="6"/>
  <c r="DB362" i="6"/>
  <c r="DB363" i="6"/>
  <c r="DB364" i="6"/>
  <c r="DB365" i="6"/>
  <c r="DB366" i="6"/>
  <c r="DB367" i="6"/>
  <c r="DB368" i="6"/>
  <c r="DB369" i="6"/>
  <c r="DB370" i="6"/>
  <c r="DB371" i="6"/>
  <c r="DB372" i="6"/>
  <c r="DB373" i="6"/>
  <c r="DB374" i="6"/>
  <c r="DB375" i="6"/>
  <c r="DB376" i="6"/>
  <c r="DB377" i="6"/>
  <c r="DB378" i="6"/>
  <c r="DB379" i="6"/>
  <c r="DB380" i="6"/>
  <c r="DB381" i="6"/>
  <c r="DB382" i="6"/>
  <c r="DB383" i="6"/>
  <c r="DB384" i="6"/>
  <c r="DB385" i="6"/>
  <c r="DB386" i="6"/>
  <c r="DB387" i="6"/>
  <c r="DB388" i="6"/>
  <c r="DB389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B173" i="6"/>
  <c r="DB174" i="6"/>
  <c r="DB175" i="6"/>
  <c r="DB176" i="6"/>
  <c r="DB177" i="6"/>
  <c r="DB178" i="6"/>
  <c r="DB179" i="6"/>
  <c r="DB180" i="6"/>
  <c r="DB181" i="6"/>
  <c r="DB182" i="6"/>
  <c r="DB183" i="6"/>
  <c r="DB184" i="6"/>
  <c r="DB185" i="6"/>
  <c r="DB186" i="6"/>
  <c r="DB187" i="6"/>
  <c r="DB188" i="6"/>
  <c r="DB189" i="6"/>
  <c r="DB190" i="6"/>
  <c r="DB191" i="6"/>
  <c r="DB192" i="6"/>
  <c r="DB193" i="6"/>
  <c r="DB194" i="6"/>
  <c r="DB195" i="6"/>
  <c r="DB196" i="6"/>
  <c r="DB197" i="6"/>
  <c r="DB198" i="6"/>
  <c r="DB199" i="6"/>
  <c r="DB200" i="6"/>
  <c r="DB201" i="6"/>
  <c r="DB202" i="6"/>
  <c r="DB203" i="6"/>
  <c r="DB204" i="6"/>
  <c r="DB205" i="6"/>
  <c r="DB206" i="6"/>
  <c r="DB207" i="6"/>
  <c r="DB208" i="6"/>
  <c r="DB209" i="6"/>
  <c r="DB210" i="6"/>
  <c r="DB211" i="6"/>
  <c r="DB212" i="6"/>
  <c r="DB213" i="6"/>
  <c r="DB214" i="6"/>
  <c r="DB215" i="6"/>
  <c r="DB216" i="6"/>
  <c r="DB217" i="6"/>
  <c r="DB218" i="6"/>
  <c r="DB219" i="6"/>
  <c r="DB220" i="6"/>
  <c r="DB221" i="6"/>
  <c r="DB222" i="6"/>
  <c r="DB223" i="6"/>
  <c r="DB224" i="6"/>
  <c r="DB225" i="6"/>
  <c r="DB226" i="6"/>
  <c r="DB227" i="6"/>
  <c r="DB228" i="6"/>
  <c r="DB229" i="6"/>
  <c r="DB230" i="6"/>
  <c r="DB231" i="6"/>
  <c r="DB232" i="6"/>
  <c r="DB233" i="6"/>
  <c r="DB234" i="6"/>
  <c r="DB235" i="6"/>
  <c r="DB236" i="6"/>
  <c r="DB237" i="6"/>
  <c r="DB238" i="6"/>
  <c r="DB239" i="6"/>
  <c r="DB240" i="6"/>
  <c r="DB241" i="6"/>
  <c r="DB242" i="6"/>
  <c r="DB243" i="6"/>
  <c r="DB244" i="6"/>
  <c r="DB245" i="6"/>
  <c r="DB246" i="6"/>
  <c r="DB247" i="6"/>
  <c r="DB248" i="6"/>
  <c r="DB249" i="6"/>
  <c r="DB250" i="6"/>
  <c r="DB251" i="6"/>
  <c r="DB252" i="6"/>
  <c r="DB253" i="6"/>
  <c r="DB254" i="6"/>
  <c r="DB255" i="6"/>
  <c r="DB256" i="6"/>
  <c r="DB257" i="6"/>
  <c r="DB258" i="6"/>
  <c r="DB259" i="6"/>
  <c r="DB260" i="6"/>
  <c r="DB261" i="6"/>
  <c r="DB262" i="6"/>
  <c r="DB263" i="6"/>
  <c r="DB264" i="6"/>
  <c r="DB265" i="6"/>
  <c r="DB266" i="6"/>
  <c r="DB267" i="6"/>
  <c r="DB268" i="6"/>
  <c r="DB269" i="6"/>
  <c r="DB270" i="6"/>
  <c r="DB271" i="6"/>
  <c r="DB272" i="6"/>
  <c r="DB273" i="6"/>
  <c r="DB274" i="6"/>
  <c r="DB275" i="6"/>
  <c r="DB276" i="6"/>
  <c r="DB277" i="6"/>
  <c r="DB278" i="6"/>
  <c r="DB279" i="6"/>
  <c r="DB280" i="6"/>
  <c r="DB281" i="6"/>
  <c r="DB282" i="6"/>
  <c r="DB283" i="6"/>
  <c r="DB284" i="6"/>
  <c r="DB285" i="6"/>
  <c r="DB286" i="6"/>
  <c r="DB287" i="6"/>
  <c r="DB288" i="6"/>
  <c r="DB289" i="6"/>
  <c r="DB290" i="6"/>
  <c r="DB291" i="6"/>
  <c r="DB292" i="6"/>
  <c r="DB660" i="6"/>
  <c r="DB661" i="6"/>
  <c r="DB662" i="6"/>
  <c r="DB663" i="6"/>
  <c r="DB664" i="6"/>
  <c r="DB665" i="6"/>
  <c r="DB666" i="6"/>
  <c r="DB667" i="6"/>
  <c r="DB668" i="6"/>
  <c r="DB669" i="6"/>
  <c r="DB670" i="6"/>
  <c r="DB671" i="6"/>
  <c r="DB672" i="6"/>
  <c r="DB673" i="6"/>
  <c r="DB674" i="6"/>
  <c r="DB675" i="6"/>
  <c r="DB676" i="6"/>
  <c r="DB677" i="6"/>
  <c r="DB678" i="6"/>
  <c r="DB679" i="6"/>
  <c r="DB680" i="6"/>
  <c r="DB681" i="6"/>
  <c r="DB682" i="6"/>
  <c r="DB683" i="6"/>
  <c r="DB684" i="6"/>
  <c r="DB685" i="6"/>
  <c r="DB686" i="6"/>
  <c r="DB687" i="6"/>
  <c r="DB688" i="6"/>
  <c r="DB689" i="6"/>
  <c r="DB690" i="6"/>
  <c r="DB691" i="6"/>
  <c r="DB692" i="6"/>
  <c r="DB693" i="6"/>
  <c r="DB694" i="6"/>
  <c r="DB695" i="6"/>
  <c r="DB696" i="6"/>
  <c r="DB697" i="6"/>
  <c r="DB698" i="6"/>
  <c r="DB699" i="6"/>
  <c r="DB700" i="6"/>
  <c r="DB701" i="6"/>
  <c r="DB702" i="6"/>
  <c r="DB703" i="6"/>
  <c r="DB704" i="6"/>
  <c r="DB705" i="6"/>
  <c r="DB706" i="6"/>
  <c r="DB707" i="6"/>
  <c r="DB708" i="6"/>
  <c r="DB709" i="6"/>
  <c r="DB710" i="6"/>
  <c r="DB711" i="6"/>
  <c r="DB712" i="6"/>
  <c r="DB713" i="6"/>
  <c r="DB714" i="6"/>
  <c r="DB715" i="6"/>
  <c r="DB716" i="6"/>
  <c r="DB717" i="6"/>
  <c r="DB718" i="6"/>
  <c r="DB719" i="6"/>
  <c r="DB720" i="6"/>
  <c r="DB721" i="6"/>
  <c r="DB722" i="6"/>
  <c r="DB723" i="6"/>
  <c r="DB724" i="6"/>
  <c r="DB725" i="6"/>
  <c r="DB726" i="6"/>
  <c r="DB727" i="6"/>
  <c r="DB728" i="6"/>
  <c r="DB729" i="6"/>
  <c r="DB730" i="6"/>
  <c r="DB731" i="6"/>
  <c r="DB732" i="6"/>
  <c r="DB733" i="6"/>
  <c r="DB734" i="6"/>
  <c r="DB735" i="6"/>
  <c r="DB736" i="6"/>
  <c r="DB737" i="6"/>
  <c r="DB738" i="6"/>
  <c r="DB739" i="6"/>
  <c r="DB740" i="6"/>
  <c r="DB741" i="6"/>
  <c r="DB742" i="6"/>
  <c r="DB743" i="6"/>
  <c r="DB744" i="6"/>
  <c r="DB745" i="6"/>
  <c r="DB746" i="6"/>
  <c r="DB747" i="6"/>
  <c r="DB748" i="6"/>
  <c r="DB749" i="6"/>
  <c r="DB750" i="6"/>
  <c r="DB751" i="6"/>
  <c r="DB752" i="6"/>
  <c r="DB753" i="6"/>
  <c r="DB754" i="6"/>
  <c r="DB755" i="6"/>
  <c r="DB756" i="6"/>
  <c r="DB757" i="6"/>
  <c r="DB758" i="6"/>
  <c r="DB759" i="6"/>
  <c r="DB760" i="6"/>
  <c r="DB761" i="6"/>
  <c r="DB762" i="6"/>
  <c r="DB763" i="6"/>
  <c r="DB764" i="6"/>
  <c r="DB765" i="6"/>
  <c r="DB766" i="6"/>
  <c r="DB767" i="6"/>
  <c r="DB768" i="6"/>
  <c r="DB769" i="6"/>
  <c r="DB770" i="6"/>
  <c r="DB771" i="6"/>
  <c r="DB772" i="6"/>
  <c r="DB773" i="6"/>
  <c r="DB774" i="6"/>
  <c r="DB775" i="6"/>
  <c r="DB776" i="6"/>
  <c r="DB777" i="6"/>
  <c r="DB778" i="6"/>
  <c r="DB779" i="6"/>
  <c r="DB780" i="6"/>
  <c r="DB781" i="6"/>
  <c r="DB782" i="6"/>
  <c r="DB783" i="6"/>
  <c r="DB784" i="6"/>
  <c r="DB785" i="6"/>
  <c r="DB786" i="6"/>
  <c r="DB787" i="6"/>
  <c r="DB788" i="6"/>
  <c r="DB789" i="6"/>
  <c r="DB790" i="6"/>
  <c r="DB791" i="6"/>
  <c r="DB792" i="6"/>
  <c r="DB793" i="6"/>
  <c r="DB794" i="6"/>
  <c r="DB795" i="6"/>
  <c r="DB796" i="6"/>
  <c r="DB797" i="6"/>
  <c r="DB798" i="6"/>
  <c r="DB799" i="6"/>
  <c r="DB800" i="6"/>
  <c r="DB801" i="6"/>
  <c r="DB802" i="6"/>
  <c r="DB803" i="6"/>
  <c r="DB804" i="6"/>
  <c r="DB805" i="6"/>
  <c r="DB806" i="6"/>
  <c r="DB807" i="6"/>
  <c r="DB808" i="6"/>
  <c r="DB809" i="6"/>
  <c r="DB810" i="6"/>
  <c r="DB811" i="6"/>
  <c r="DB812" i="6"/>
  <c r="DB813" i="6"/>
  <c r="DB814" i="6"/>
  <c r="DB815" i="6"/>
  <c r="DB816" i="6"/>
  <c r="DB817" i="6"/>
  <c r="DB818" i="6"/>
  <c r="DB819" i="6"/>
  <c r="DB820" i="6"/>
  <c r="DB821" i="6"/>
  <c r="DB822" i="6"/>
  <c r="DB823" i="6"/>
  <c r="DB824" i="6"/>
  <c r="DB825" i="6"/>
  <c r="DB826" i="6"/>
  <c r="DB827" i="6"/>
  <c r="DB828" i="6"/>
  <c r="DB829" i="6"/>
  <c r="DB830" i="6"/>
  <c r="DB831" i="6"/>
  <c r="DB832" i="6"/>
  <c r="DB833" i="6"/>
  <c r="DB834" i="6"/>
  <c r="DB835" i="6"/>
  <c r="DB836" i="6"/>
  <c r="DB837" i="6"/>
  <c r="DB838" i="6"/>
  <c r="DB839" i="6"/>
  <c r="DB840" i="6"/>
  <c r="DB841" i="6"/>
  <c r="DB842" i="6"/>
  <c r="DB843" i="6"/>
  <c r="DB844" i="6"/>
  <c r="DB845" i="6"/>
  <c r="DB846" i="6"/>
  <c r="DB847" i="6"/>
  <c r="DB848" i="6"/>
  <c r="DB849" i="6"/>
  <c r="DB850" i="6"/>
  <c r="DB851" i="6"/>
  <c r="DB852" i="6"/>
  <c r="DB853" i="6"/>
  <c r="DB854" i="6"/>
  <c r="DB855" i="6"/>
  <c r="DB856" i="6"/>
  <c r="DB857" i="6"/>
  <c r="DB858" i="6"/>
  <c r="DB859" i="6"/>
  <c r="DB860" i="6"/>
  <c r="DB861" i="6"/>
  <c r="DB862" i="6"/>
  <c r="DB863" i="6"/>
  <c r="DB864" i="6"/>
  <c r="DB865" i="6"/>
  <c r="DB866" i="6"/>
  <c r="DB867" i="6"/>
  <c r="DB868" i="6"/>
  <c r="DB869" i="6"/>
  <c r="DB870" i="6"/>
  <c r="DB871" i="6"/>
  <c r="DB872" i="6"/>
  <c r="DB873" i="6"/>
  <c r="DB874" i="6"/>
  <c r="DB875" i="6"/>
  <c r="DB876" i="6"/>
  <c r="DB877" i="6"/>
  <c r="DB878" i="6"/>
  <c r="DB879" i="6"/>
  <c r="DB880" i="6"/>
  <c r="DB881" i="6"/>
  <c r="DB882" i="6"/>
  <c r="DB883" i="6"/>
  <c r="DB884" i="6"/>
  <c r="DB885" i="6"/>
  <c r="DB886" i="6"/>
  <c r="DB887" i="6"/>
  <c r="DB888" i="6"/>
  <c r="DB889" i="6"/>
  <c r="DB890" i="6"/>
  <c r="DB891" i="6"/>
  <c r="DB892" i="6"/>
  <c r="DB893" i="6"/>
  <c r="DB894" i="6"/>
  <c r="DB895" i="6"/>
  <c r="DB896" i="6"/>
  <c r="DB897" i="6"/>
  <c r="DB898" i="6"/>
  <c r="DB899" i="6"/>
  <c r="DB900" i="6"/>
  <c r="DB901" i="6"/>
  <c r="DB902" i="6"/>
  <c r="DB903" i="6"/>
  <c r="DB904" i="6"/>
  <c r="DB905" i="6"/>
  <c r="DB906" i="6"/>
  <c r="DB907" i="6"/>
  <c r="DB908" i="6"/>
  <c r="DB909" i="6"/>
  <c r="DB910" i="6"/>
  <c r="DB911" i="6"/>
  <c r="DB912" i="6"/>
  <c r="DB913" i="6"/>
  <c r="DB914" i="6"/>
  <c r="DB915" i="6"/>
  <c r="DB916" i="6"/>
  <c r="DB917" i="6"/>
  <c r="DB918" i="6"/>
  <c r="DB919" i="6"/>
  <c r="DB920" i="6"/>
  <c r="DB921" i="6"/>
  <c r="DB922" i="6"/>
  <c r="DB923" i="6"/>
  <c r="DB924" i="6"/>
  <c r="DB925" i="6"/>
  <c r="DB926" i="6"/>
  <c r="DB927" i="6"/>
  <c r="DB928" i="6"/>
  <c r="DB929" i="6"/>
  <c r="DB930" i="6"/>
  <c r="DB931" i="6"/>
  <c r="DB932" i="6"/>
  <c r="DB933" i="6"/>
  <c r="DB934" i="6"/>
  <c r="DB935" i="6"/>
  <c r="DB936" i="6"/>
  <c r="DB937" i="6"/>
  <c r="DB938" i="6"/>
  <c r="DB939" i="6"/>
  <c r="DB940" i="6"/>
  <c r="DB941" i="6"/>
  <c r="DB942" i="6"/>
  <c r="DB943" i="6"/>
  <c r="DB944" i="6"/>
  <c r="DB945" i="6"/>
  <c r="DB946" i="6"/>
  <c r="DB947" i="6"/>
  <c r="DB948" i="6"/>
  <c r="DB949" i="6"/>
  <c r="DB950" i="6"/>
  <c r="DB951" i="6"/>
  <c r="DB952" i="6"/>
  <c r="DB953" i="6"/>
  <c r="DB954" i="6"/>
  <c r="DB955" i="6"/>
  <c r="DB956" i="6"/>
  <c r="DB957" i="6"/>
  <c r="DB958" i="6"/>
  <c r="DB959" i="6"/>
  <c r="DB960" i="6"/>
  <c r="DB961" i="6"/>
  <c r="DB962" i="6"/>
  <c r="DB963" i="6"/>
  <c r="DB964" i="6"/>
  <c r="DB965" i="6"/>
  <c r="DB966" i="6"/>
  <c r="DB967" i="6"/>
  <c r="DB968" i="6"/>
  <c r="DB969" i="6"/>
  <c r="DB970" i="6"/>
  <c r="DB971" i="6"/>
  <c r="DB972" i="6"/>
  <c r="DB973" i="6"/>
  <c r="DB974" i="6"/>
  <c r="DB975" i="6"/>
  <c r="DB976" i="6"/>
  <c r="DB977" i="6"/>
  <c r="DB978" i="6"/>
  <c r="DB979" i="6"/>
  <c r="DB980" i="6"/>
  <c r="DB981" i="6"/>
  <c r="DB982" i="6"/>
  <c r="DB983" i="6"/>
  <c r="DB984" i="6"/>
  <c r="DB985" i="6"/>
  <c r="DB986" i="6"/>
  <c r="DB987" i="6"/>
  <c r="DB988" i="6"/>
  <c r="DB989" i="6"/>
  <c r="DB990" i="6"/>
  <c r="DB991" i="6"/>
  <c r="DB992" i="6"/>
  <c r="DB993" i="6"/>
  <c r="DB994" i="6"/>
  <c r="DB995" i="6"/>
  <c r="DB996" i="6"/>
  <c r="DB997" i="6"/>
  <c r="DB998" i="6"/>
  <c r="DB999" i="6"/>
  <c r="DB1000" i="6"/>
  <c r="DB1001" i="6"/>
  <c r="DB1002" i="6"/>
  <c r="DB1003" i="6"/>
  <c r="DB1004" i="6"/>
  <c r="DB1005" i="6"/>
  <c r="DB1006" i="6"/>
  <c r="DB1007" i="6"/>
  <c r="DB1008" i="6"/>
  <c r="DB1009" i="6"/>
  <c r="DB1010" i="6"/>
  <c r="DB1011" i="6"/>
  <c r="DB1012" i="6"/>
  <c r="DB1013" i="6"/>
  <c r="DB1014" i="6"/>
  <c r="DB1015" i="6"/>
  <c r="DB1016" i="6"/>
  <c r="DB1017" i="6"/>
  <c r="DB1018" i="6"/>
  <c r="DB1019" i="6"/>
  <c r="DB1020" i="6"/>
  <c r="DB1021" i="6"/>
  <c r="DB1022" i="6"/>
  <c r="DB1023" i="6"/>
  <c r="DB1024" i="6"/>
  <c r="DB1025" i="6"/>
  <c r="DB1026" i="6"/>
  <c r="DB1027" i="6"/>
  <c r="DB1028" i="6"/>
  <c r="DB1029" i="6"/>
  <c r="DB1030" i="6"/>
  <c r="DB1031" i="6"/>
  <c r="DB1032" i="6"/>
  <c r="DB1033" i="6"/>
  <c r="DB1034" i="6"/>
  <c r="DB1035" i="6"/>
  <c r="DB1036" i="6"/>
  <c r="DB1037" i="6"/>
  <c r="DB1038" i="6"/>
  <c r="DB1039" i="6"/>
  <c r="DB1040" i="6"/>
  <c r="DB1041" i="6"/>
  <c r="DB1042" i="6"/>
  <c r="DB1043" i="6"/>
  <c r="DB1044" i="6"/>
  <c r="DB1045" i="6"/>
  <c r="DB1046" i="6"/>
  <c r="DB1047" i="6"/>
  <c r="DB1048" i="6"/>
  <c r="DB1049" i="6"/>
  <c r="DB1050" i="6"/>
  <c r="DB1051" i="6"/>
  <c r="DB1052" i="6"/>
  <c r="DB1053" i="6"/>
  <c r="DB1054" i="6"/>
  <c r="DB1055" i="6"/>
  <c r="DB1056" i="6"/>
  <c r="DB1057" i="6"/>
  <c r="DB1058" i="6"/>
  <c r="DB1059" i="6"/>
  <c r="DB1060" i="6"/>
  <c r="DB1061" i="6"/>
  <c r="DB1062" i="6"/>
  <c r="DB1063" i="6"/>
  <c r="DB1064" i="6"/>
  <c r="DB1065" i="6"/>
  <c r="DB1066" i="6"/>
  <c r="DB1067" i="6"/>
  <c r="DB1068" i="6"/>
  <c r="DB1069" i="6"/>
  <c r="DB1070" i="6"/>
  <c r="DB1071" i="6"/>
  <c r="DB1072" i="6"/>
  <c r="DB1073" i="6"/>
  <c r="DB1074" i="6"/>
  <c r="DB1075" i="6"/>
  <c r="DB1076" i="6"/>
  <c r="DB1077" i="6"/>
  <c r="DB1078" i="6"/>
  <c r="DB1079" i="6"/>
  <c r="DB1080" i="6"/>
  <c r="DB1081" i="6"/>
  <c r="DB1082" i="6"/>
  <c r="DB1083" i="6"/>
  <c r="DB1084" i="6"/>
  <c r="DB1085" i="6"/>
  <c r="DB1086" i="6"/>
  <c r="DB1087" i="6"/>
  <c r="DB1088" i="6"/>
  <c r="DB1089" i="6"/>
  <c r="DB1090" i="6"/>
  <c r="DB1091" i="6"/>
  <c r="DB1092" i="6"/>
  <c r="DB1093" i="6"/>
  <c r="DB1094" i="6"/>
  <c r="DB1095" i="6"/>
  <c r="DB1096" i="6"/>
  <c r="DB1097" i="6"/>
  <c r="DB1098" i="6"/>
  <c r="DB1099" i="6"/>
  <c r="DB1100" i="6"/>
  <c r="DB1101" i="6"/>
  <c r="DB1102" i="6"/>
  <c r="DB1103" i="6"/>
  <c r="DB1104" i="6"/>
  <c r="DB1105" i="6"/>
  <c r="DB1106" i="6"/>
  <c r="DB1107" i="6"/>
  <c r="DB1108" i="6"/>
  <c r="DB1109" i="6"/>
  <c r="DB1110" i="6"/>
  <c r="DB1111" i="6"/>
  <c r="DB1112" i="6"/>
  <c r="DB1113" i="6"/>
  <c r="DB1114" i="6"/>
  <c r="DB1115" i="6"/>
  <c r="DB1116" i="6"/>
  <c r="DB1117" i="6"/>
  <c r="DB1118" i="6"/>
  <c r="DB1119" i="6"/>
  <c r="DB1120" i="6"/>
  <c r="DB1121" i="6"/>
  <c r="DB1122" i="6"/>
  <c r="DB1123" i="6"/>
  <c r="DB1124" i="6"/>
  <c r="DB1125" i="6"/>
  <c r="DB1126" i="6"/>
  <c r="DB1127" i="6"/>
  <c r="DB1128" i="6"/>
  <c r="DB1129" i="6"/>
  <c r="DB1130" i="6"/>
  <c r="DB1131" i="6"/>
  <c r="DB1132" i="6"/>
  <c r="DB1133" i="6"/>
  <c r="DB1134" i="6"/>
  <c r="DB1135" i="6"/>
  <c r="DB1136" i="6"/>
  <c r="DB1137" i="6"/>
  <c r="DB1138" i="6"/>
  <c r="DB1139" i="6"/>
  <c r="DB1140" i="6"/>
  <c r="DB1141" i="6"/>
  <c r="DB1142" i="6"/>
  <c r="DB1143" i="6"/>
  <c r="DB1144" i="6"/>
  <c r="DB1145" i="6"/>
  <c r="DB1146" i="6"/>
  <c r="DB1147" i="6"/>
  <c r="DB1148" i="6"/>
  <c r="DB1149" i="6"/>
  <c r="DB1150" i="6"/>
  <c r="DB1151" i="6"/>
  <c r="DB1152" i="6"/>
  <c r="DB1153" i="6"/>
  <c r="DB1154" i="6"/>
  <c r="DB1155" i="6"/>
  <c r="DB1156" i="6"/>
  <c r="DB1157" i="6"/>
  <c r="DB1158" i="6"/>
  <c r="DB1159" i="6"/>
  <c r="DB1160" i="6"/>
  <c r="DB1161" i="6"/>
  <c r="DB1162" i="6"/>
  <c r="DB1163" i="6"/>
  <c r="DB1164" i="6"/>
  <c r="DB1165" i="6"/>
  <c r="DB1166" i="6"/>
  <c r="DB1167" i="6"/>
  <c r="DB1168" i="6"/>
  <c r="DB1169" i="6"/>
  <c r="DB1170" i="6"/>
  <c r="DB1171" i="6"/>
  <c r="DB1172" i="6"/>
  <c r="DB1173" i="6"/>
  <c r="DB1174" i="6"/>
  <c r="DB1175" i="6"/>
  <c r="DB1176" i="6"/>
  <c r="DB1177" i="6"/>
  <c r="DB1178" i="6"/>
  <c r="DB1179" i="6"/>
  <c r="DB1180" i="6"/>
  <c r="DB1181" i="6"/>
  <c r="DB1182" i="6"/>
  <c r="DB1183" i="6"/>
  <c r="DB1184" i="6"/>
  <c r="DB1185" i="6"/>
  <c r="DB1186" i="6"/>
  <c r="DB1187" i="6"/>
  <c r="DB1188" i="6"/>
  <c r="DB1189" i="6"/>
  <c r="DB1190" i="6"/>
  <c r="DB1191" i="6"/>
  <c r="DB1192" i="6"/>
  <c r="DB1193" i="6"/>
  <c r="DB1194" i="6"/>
  <c r="DB1195" i="6"/>
  <c r="DB1196" i="6"/>
  <c r="DB1197" i="6"/>
  <c r="DB1198" i="6"/>
  <c r="DB1199" i="6"/>
  <c r="DB1200" i="6"/>
  <c r="DB1201" i="6"/>
  <c r="DB1202" i="6"/>
  <c r="DB1203" i="6"/>
  <c r="DB1204" i="6"/>
  <c r="DB1205" i="6"/>
  <c r="DC5" i="6"/>
  <c r="DD6" i="6" s="1"/>
  <c r="DB73" i="6"/>
  <c r="DB85" i="6"/>
  <c r="DB82" i="6"/>
  <c r="DB98" i="6"/>
  <c r="DB79" i="6"/>
  <c r="DB80" i="6"/>
  <c r="DB124" i="6"/>
  <c r="DB113" i="6"/>
  <c r="DB72" i="6"/>
  <c r="DB123" i="6"/>
  <c r="DB122" i="6"/>
  <c r="DB90" i="6"/>
  <c r="DB129" i="6"/>
  <c r="DB76" i="6"/>
  <c r="DB131" i="6"/>
  <c r="DB75" i="6"/>
  <c r="DB87" i="6"/>
  <c r="DB84" i="6"/>
  <c r="DB100" i="6"/>
  <c r="DB107" i="6"/>
  <c r="DB120" i="6"/>
  <c r="DB117" i="6"/>
  <c r="DB102" i="6"/>
  <c r="DB88" i="6"/>
  <c r="DB127" i="6"/>
  <c r="DB74" i="6"/>
  <c r="DB103" i="6"/>
  <c r="DB134" i="6"/>
  <c r="DB92" i="6"/>
  <c r="DB118" i="6"/>
  <c r="DB77" i="6"/>
  <c r="DB89" i="6"/>
  <c r="DB86" i="6"/>
  <c r="DB108" i="6"/>
  <c r="DB111" i="6"/>
  <c r="DB125" i="6"/>
  <c r="DB101" i="6"/>
  <c r="DB130" i="6"/>
  <c r="DB91" i="6"/>
  <c r="DB110" i="6"/>
  <c r="DB119" i="6"/>
  <c r="DB93" i="6"/>
  <c r="DB112" i="6"/>
  <c r="DB105" i="6"/>
  <c r="DB95" i="6"/>
  <c r="DB114" i="6"/>
  <c r="DB132" i="6"/>
  <c r="DB70" i="6"/>
  <c r="DB81" i="6"/>
  <c r="DB97" i="6"/>
  <c r="DB94" i="6"/>
  <c r="DB78" i="6"/>
  <c r="DB106" i="6"/>
  <c r="DB133" i="6"/>
  <c r="DB115" i="6"/>
  <c r="DB126" i="6"/>
  <c r="DB71" i="6"/>
  <c r="DB83" i="6"/>
  <c r="DB99" i="6"/>
  <c r="DB96" i="6"/>
  <c r="DB104" i="6"/>
  <c r="DB121" i="6"/>
  <c r="DB109" i="6"/>
  <c r="DB128" i="6"/>
  <c r="DB116" i="6"/>
  <c r="DC6" i="6" l="1"/>
  <c r="DC7" i="6" s="1"/>
  <c r="DC8" i="6" s="1"/>
  <c r="DC9" i="6" s="1"/>
  <c r="DC10" i="6" s="1"/>
  <c r="DC11" i="6" s="1"/>
  <c r="DC12" i="6" s="1"/>
  <c r="DC13" i="6" s="1"/>
  <c r="DC14" i="6" s="1"/>
  <c r="DC15" i="6" s="1"/>
  <c r="DC16" i="6" s="1"/>
  <c r="DC17" i="6" s="1"/>
  <c r="DC18" i="6" s="1"/>
  <c r="DC19" i="6" s="1"/>
  <c r="DC20" i="6" s="1"/>
  <c r="DC21" i="6" s="1"/>
  <c r="DC22" i="6" s="1"/>
  <c r="DC23" i="6" s="1"/>
  <c r="DC24" i="6" s="1"/>
  <c r="DC25" i="6" s="1"/>
  <c r="DC26" i="6" s="1"/>
  <c r="DC27" i="6" s="1"/>
  <c r="DC28" i="6" s="1"/>
  <c r="DC29" i="6" s="1"/>
  <c r="DC30" i="6" s="1"/>
  <c r="DC31" i="6" s="1"/>
  <c r="DC32" i="6" s="1"/>
  <c r="DC33" i="6" s="1"/>
  <c r="DC34" i="6" s="1"/>
  <c r="DC35" i="6" s="1"/>
  <c r="DC36" i="6" s="1"/>
  <c r="DC37" i="6" s="1"/>
  <c r="DC38" i="6" s="1"/>
  <c r="DC39" i="6" s="1"/>
  <c r="DC40" i="6" s="1"/>
  <c r="DC41" i="6" s="1"/>
  <c r="DC42" i="6" s="1"/>
  <c r="DC43" i="6" s="1"/>
  <c r="DC44" i="6" s="1"/>
  <c r="DC45" i="6" s="1"/>
  <c r="DC46" i="6" s="1"/>
  <c r="DC47" i="6" s="1"/>
  <c r="DC48" i="6" s="1"/>
  <c r="DC49" i="6" s="1"/>
  <c r="DC50" i="6" s="1"/>
  <c r="DC51" i="6" s="1"/>
  <c r="DC52" i="6" s="1"/>
  <c r="DC53" i="6" s="1"/>
  <c r="DC54" i="6" s="1"/>
  <c r="DC55" i="6" s="1"/>
  <c r="DC56" i="6" s="1"/>
  <c r="DC57" i="6" s="1"/>
  <c r="DC58" i="6" s="1"/>
  <c r="DC59" i="6" s="1"/>
  <c r="DC60" i="6" s="1"/>
  <c r="DC61" i="6" s="1"/>
  <c r="DC62" i="6" s="1"/>
  <c r="DC63" i="6" s="1"/>
  <c r="DC64" i="6" s="1"/>
  <c r="DC65" i="6" s="1"/>
  <c r="DC66" i="6" s="1"/>
  <c r="DC67" i="6" s="1"/>
  <c r="DC68" i="6" s="1"/>
  <c r="DC69" i="6" s="1"/>
  <c r="DC70" i="6" s="1"/>
  <c r="DC71" i="6" s="1"/>
  <c r="DC72" i="6" s="1"/>
  <c r="DC73" i="6" s="1"/>
  <c r="DC74" i="6" s="1"/>
  <c r="DC75" i="6" s="1"/>
  <c r="DC76" i="6" s="1"/>
  <c r="DC77" i="6" s="1"/>
  <c r="DC78" i="6" s="1"/>
  <c r="DC79" i="6" s="1"/>
  <c r="DC80" i="6" s="1"/>
  <c r="DC81" i="6" s="1"/>
  <c r="DC82" i="6" s="1"/>
  <c r="DC83" i="6" s="1"/>
  <c r="DC84" i="6" s="1"/>
  <c r="DC85" i="6" s="1"/>
  <c r="DC86" i="6" s="1"/>
  <c r="DC87" i="6" s="1"/>
  <c r="DC88" i="6" s="1"/>
  <c r="DC89" i="6" s="1"/>
  <c r="DC90" i="6" s="1"/>
  <c r="DC91" i="6" s="1"/>
  <c r="DC92" i="6" s="1"/>
  <c r="DC93" i="6" s="1"/>
  <c r="DC94" i="6" s="1"/>
  <c r="DC95" i="6" s="1"/>
  <c r="DC96" i="6" s="1"/>
  <c r="DC97" i="6" s="1"/>
  <c r="DC98" i="6" s="1"/>
  <c r="DC99" i="6" s="1"/>
  <c r="DC100" i="6" s="1"/>
  <c r="DC101" i="6" s="1"/>
  <c r="DC102" i="6" s="1"/>
  <c r="DC103" i="6" s="1"/>
  <c r="DC104" i="6" s="1"/>
  <c r="DC105" i="6" s="1"/>
  <c r="DC106" i="6" s="1"/>
  <c r="DC107" i="6" s="1"/>
  <c r="DC108" i="6" s="1"/>
  <c r="DC109" i="6" s="1"/>
  <c r="DC110" i="6" s="1"/>
  <c r="DC111" i="6" s="1"/>
  <c r="DC112" i="6" s="1"/>
  <c r="DC113" i="6" s="1"/>
  <c r="DC114" i="6" s="1"/>
  <c r="DC115" i="6" s="1"/>
  <c r="DC116" i="6" s="1"/>
  <c r="DC117" i="6" s="1"/>
  <c r="DC118" i="6" s="1"/>
  <c r="DC119" i="6" s="1"/>
  <c r="DC120" i="6" s="1"/>
  <c r="DC121" i="6" s="1"/>
  <c r="DC122" i="6" s="1"/>
  <c r="DC123" i="6" s="1"/>
  <c r="DC124" i="6" s="1"/>
  <c r="DC125" i="6" s="1"/>
  <c r="DC126" i="6" s="1"/>
  <c r="DC127" i="6" s="1"/>
  <c r="DC128" i="6" s="1"/>
  <c r="DC129" i="6" s="1"/>
  <c r="DC130" i="6" s="1"/>
  <c r="DC131" i="6" s="1"/>
  <c r="DC132" i="6" s="1"/>
  <c r="DC133" i="6" s="1"/>
  <c r="DC134" i="6" s="1"/>
  <c r="DC135" i="6" s="1"/>
  <c r="DC136" i="6" s="1"/>
  <c r="DC137" i="6" s="1"/>
  <c r="DC138" i="6" s="1"/>
  <c r="DC139" i="6" s="1"/>
  <c r="DC140" i="6" s="1"/>
  <c r="DC141" i="6" s="1"/>
  <c r="DC142" i="6" s="1"/>
  <c r="DC143" i="6" s="1"/>
  <c r="DC144" i="6" s="1"/>
  <c r="DC145" i="6" s="1"/>
  <c r="DC146" i="6" s="1"/>
  <c r="DC147" i="6" s="1"/>
  <c r="DC148" i="6" s="1"/>
  <c r="DC149" i="6" s="1"/>
  <c r="DC150" i="6" s="1"/>
  <c r="DC151" i="6" s="1"/>
  <c r="DC152" i="6" s="1"/>
  <c r="DC153" i="6" s="1"/>
  <c r="DC154" i="6" s="1"/>
  <c r="DC155" i="6" s="1"/>
  <c r="DC156" i="6" s="1"/>
  <c r="DC157" i="6" s="1"/>
  <c r="DC158" i="6" s="1"/>
  <c r="DC159" i="6" s="1"/>
  <c r="DC160" i="6" s="1"/>
  <c r="DC161" i="6" s="1"/>
  <c r="DC162" i="6" s="1"/>
  <c r="DC163" i="6" s="1"/>
  <c r="DC164" i="6" s="1"/>
  <c r="DC165" i="6" s="1"/>
  <c r="DC166" i="6" s="1"/>
  <c r="DC167" i="6" s="1"/>
  <c r="DC168" i="6" s="1"/>
  <c r="DC169" i="6" s="1"/>
  <c r="DC170" i="6" s="1"/>
  <c r="DC171" i="6" s="1"/>
  <c r="DC172" i="6" s="1"/>
  <c r="DC173" i="6" s="1"/>
  <c r="DC174" i="6" s="1"/>
  <c r="DC175" i="6" s="1"/>
  <c r="DC176" i="6" s="1"/>
  <c r="DC177" i="6" s="1"/>
  <c r="DC178" i="6" s="1"/>
  <c r="DC179" i="6" s="1"/>
  <c r="DC180" i="6" s="1"/>
  <c r="DC181" i="6" s="1"/>
  <c r="DC182" i="6" s="1"/>
  <c r="DC183" i="6" s="1"/>
  <c r="DC184" i="6" s="1"/>
  <c r="DC185" i="6" s="1"/>
  <c r="DC186" i="6" s="1"/>
  <c r="DC187" i="6" s="1"/>
  <c r="DC188" i="6" s="1"/>
  <c r="DC189" i="6" s="1"/>
  <c r="DC190" i="6" s="1"/>
  <c r="DC191" i="6" s="1"/>
  <c r="DC192" i="6" s="1"/>
  <c r="DC193" i="6" s="1"/>
  <c r="DC194" i="6" s="1"/>
  <c r="DC195" i="6" s="1"/>
  <c r="DC196" i="6" s="1"/>
  <c r="DC197" i="6" s="1"/>
  <c r="DC198" i="6" s="1"/>
  <c r="DC199" i="6" s="1"/>
  <c r="DC200" i="6" s="1"/>
  <c r="DC201" i="6" s="1"/>
  <c r="DC202" i="6" s="1"/>
  <c r="DC203" i="6" s="1"/>
  <c r="DC204" i="6" s="1"/>
  <c r="DC205" i="6" s="1"/>
  <c r="DC206" i="6" s="1"/>
  <c r="DC207" i="6" s="1"/>
  <c r="DC208" i="6" s="1"/>
  <c r="DC209" i="6" s="1"/>
  <c r="DC210" i="6" s="1"/>
  <c r="DC211" i="6" s="1"/>
  <c r="DC212" i="6" s="1"/>
  <c r="DC213" i="6" s="1"/>
  <c r="DC214" i="6" s="1"/>
  <c r="DC215" i="6" s="1"/>
  <c r="DC216" i="6" s="1"/>
  <c r="DC217" i="6" s="1"/>
  <c r="DC218" i="6" s="1"/>
  <c r="DC219" i="6" s="1"/>
  <c r="DC220" i="6" s="1"/>
  <c r="DC221" i="6" s="1"/>
  <c r="DC222" i="6" s="1"/>
  <c r="DC223" i="6" s="1"/>
  <c r="DC224" i="6" s="1"/>
  <c r="DC225" i="6" s="1"/>
  <c r="DC226" i="6" s="1"/>
  <c r="DC227" i="6" s="1"/>
  <c r="DC228" i="6" s="1"/>
  <c r="DC229" i="6" s="1"/>
  <c r="DC230" i="6" s="1"/>
  <c r="DC231" i="6" s="1"/>
  <c r="DC232" i="6" s="1"/>
  <c r="DC233" i="6" s="1"/>
  <c r="DC234" i="6" s="1"/>
  <c r="DC235" i="6" s="1"/>
  <c r="DC236" i="6" s="1"/>
  <c r="DC237" i="6" s="1"/>
  <c r="DC238" i="6" s="1"/>
  <c r="DC239" i="6" s="1"/>
  <c r="DC240" i="6" s="1"/>
  <c r="DC241" i="6" s="1"/>
  <c r="DC242" i="6" s="1"/>
  <c r="DC243" i="6" s="1"/>
  <c r="DC244" i="6" s="1"/>
  <c r="DC245" i="6" s="1"/>
  <c r="DC246" i="6" s="1"/>
  <c r="DC247" i="6" s="1"/>
  <c r="DC248" i="6" s="1"/>
  <c r="DC249" i="6" s="1"/>
  <c r="DC250" i="6" s="1"/>
  <c r="DC251" i="6" s="1"/>
  <c r="DC252" i="6" s="1"/>
  <c r="DC253" i="6" s="1"/>
  <c r="DC254" i="6" s="1"/>
  <c r="DC255" i="6" s="1"/>
  <c r="DC256" i="6" s="1"/>
  <c r="DC257" i="6" s="1"/>
  <c r="DC258" i="6" s="1"/>
  <c r="DC259" i="6" s="1"/>
  <c r="DC260" i="6" s="1"/>
  <c r="DC261" i="6" s="1"/>
  <c r="DC262" i="6" s="1"/>
  <c r="DC263" i="6" s="1"/>
  <c r="DC264" i="6" s="1"/>
  <c r="DC265" i="6" s="1"/>
  <c r="DC266" i="6" s="1"/>
  <c r="DC267" i="6" s="1"/>
  <c r="DC268" i="6" s="1"/>
  <c r="DC269" i="6" s="1"/>
  <c r="DC270" i="6" s="1"/>
  <c r="DC271" i="6" s="1"/>
  <c r="DC272" i="6" s="1"/>
  <c r="DC273" i="6" s="1"/>
  <c r="DC274" i="6" s="1"/>
  <c r="DC275" i="6" s="1"/>
  <c r="DC276" i="6" s="1"/>
  <c r="DC277" i="6" s="1"/>
  <c r="DC278" i="6" s="1"/>
  <c r="DC279" i="6" s="1"/>
  <c r="DC280" i="6" s="1"/>
  <c r="DC281" i="6" s="1"/>
  <c r="DC282" i="6" s="1"/>
  <c r="DC283" i="6" s="1"/>
  <c r="DC284" i="6" s="1"/>
  <c r="DC285" i="6" s="1"/>
  <c r="DC286" i="6" s="1"/>
  <c r="DC287" i="6" s="1"/>
  <c r="DC288" i="6" s="1"/>
  <c r="DC289" i="6" s="1"/>
  <c r="DC290" i="6" s="1"/>
  <c r="DC291" i="6" s="1"/>
  <c r="DC292" i="6" s="1"/>
  <c r="DC293" i="6" s="1"/>
  <c r="DC294" i="6" s="1"/>
  <c r="DC295" i="6" s="1"/>
  <c r="DC296" i="6" s="1"/>
  <c r="DC297" i="6" s="1"/>
  <c r="DC298" i="6" s="1"/>
  <c r="DC299" i="6" s="1"/>
  <c r="DC300" i="6" s="1"/>
  <c r="DC301" i="6" s="1"/>
  <c r="DC302" i="6" s="1"/>
  <c r="DC303" i="6" s="1"/>
  <c r="DC304" i="6" s="1"/>
  <c r="DC305" i="6" s="1"/>
  <c r="DC306" i="6" s="1"/>
  <c r="DC307" i="6" s="1"/>
  <c r="DC308" i="6" s="1"/>
  <c r="DC309" i="6" s="1"/>
  <c r="DC310" i="6" s="1"/>
  <c r="DC311" i="6" s="1"/>
  <c r="DC312" i="6" s="1"/>
  <c r="DC313" i="6" s="1"/>
  <c r="DC314" i="6" s="1"/>
  <c r="DC315" i="6" s="1"/>
  <c r="DC316" i="6" s="1"/>
  <c r="DC317" i="6" s="1"/>
  <c r="DC318" i="6" s="1"/>
  <c r="DC319" i="6" s="1"/>
  <c r="DC320" i="6" s="1"/>
  <c r="DC321" i="6" s="1"/>
  <c r="DC322" i="6" s="1"/>
  <c r="DC323" i="6" s="1"/>
  <c r="DC324" i="6" s="1"/>
  <c r="DC325" i="6" s="1"/>
  <c r="DC326" i="6" s="1"/>
  <c r="DC327" i="6" s="1"/>
  <c r="DC328" i="6" s="1"/>
  <c r="DC329" i="6" s="1"/>
  <c r="DC330" i="6" s="1"/>
  <c r="DC331" i="6" s="1"/>
  <c r="DC332" i="6" s="1"/>
  <c r="DC333" i="6" s="1"/>
  <c r="DC334" i="6" s="1"/>
  <c r="DC335" i="6" s="1"/>
  <c r="DC336" i="6" s="1"/>
  <c r="DC337" i="6" s="1"/>
  <c r="DC338" i="6" s="1"/>
  <c r="DC339" i="6" s="1"/>
  <c r="DC340" i="6" s="1"/>
  <c r="DC341" i="6" s="1"/>
  <c r="DC342" i="6" s="1"/>
  <c r="DC343" i="6" s="1"/>
  <c r="DC344" i="6" s="1"/>
  <c r="DC345" i="6" s="1"/>
  <c r="DC346" i="6" s="1"/>
  <c r="DC347" i="6" s="1"/>
  <c r="DC348" i="6" s="1"/>
  <c r="DC349" i="6" s="1"/>
  <c r="DC350" i="6" s="1"/>
  <c r="DC351" i="6" s="1"/>
  <c r="DC352" i="6" s="1"/>
  <c r="DC353" i="6" s="1"/>
  <c r="DC354" i="6" s="1"/>
  <c r="DC355" i="6" s="1"/>
  <c r="DC356" i="6" s="1"/>
  <c r="DC357" i="6" s="1"/>
  <c r="DC358" i="6" s="1"/>
  <c r="DC359" i="6" s="1"/>
  <c r="DC360" i="6" s="1"/>
  <c r="DC361" i="6" s="1"/>
  <c r="DC362" i="6" s="1"/>
  <c r="DC363" i="6" s="1"/>
  <c r="DC364" i="6" s="1"/>
  <c r="DC365" i="6" s="1"/>
  <c r="DC366" i="6" s="1"/>
  <c r="DC367" i="6" s="1"/>
  <c r="DC368" i="6" s="1"/>
  <c r="DC369" i="6" s="1"/>
  <c r="DC370" i="6" s="1"/>
  <c r="DC371" i="6" s="1"/>
  <c r="DC372" i="6" s="1"/>
  <c r="DC373" i="6" s="1"/>
  <c r="DC374" i="6" s="1"/>
  <c r="DC375" i="6" s="1"/>
  <c r="DC376" i="6" s="1"/>
  <c r="DC377" i="6" s="1"/>
  <c r="DC378" i="6" s="1"/>
  <c r="DC379" i="6" s="1"/>
  <c r="DC380" i="6" s="1"/>
  <c r="DC381" i="6" s="1"/>
  <c r="DC382" i="6" s="1"/>
  <c r="DC383" i="6" s="1"/>
  <c r="DC384" i="6" s="1"/>
  <c r="DC385" i="6" s="1"/>
  <c r="DC386" i="6" s="1"/>
  <c r="DC387" i="6" s="1"/>
  <c r="DC388" i="6" s="1"/>
  <c r="DC389" i="6" s="1"/>
  <c r="DC390" i="6" s="1"/>
  <c r="DC391" i="6" s="1"/>
  <c r="DC392" i="6" s="1"/>
  <c r="DC393" i="6" s="1"/>
  <c r="DC394" i="6" s="1"/>
  <c r="DC395" i="6" s="1"/>
  <c r="DC396" i="6" s="1"/>
  <c r="DC397" i="6" s="1"/>
  <c r="DC398" i="6" s="1"/>
  <c r="DC399" i="6" s="1"/>
  <c r="DC400" i="6" s="1"/>
  <c r="DC401" i="6" s="1"/>
  <c r="DC402" i="6" s="1"/>
  <c r="DC403" i="6" s="1"/>
  <c r="DC404" i="6" s="1"/>
  <c r="DC405" i="6" s="1"/>
  <c r="DC406" i="6" s="1"/>
  <c r="DC407" i="6" s="1"/>
  <c r="DC408" i="6" s="1"/>
  <c r="DC409" i="6" s="1"/>
  <c r="DC410" i="6" s="1"/>
  <c r="DC411" i="6" s="1"/>
  <c r="DC412" i="6" s="1"/>
  <c r="DC413" i="6" s="1"/>
  <c r="DC414" i="6" s="1"/>
  <c r="DC415" i="6" s="1"/>
  <c r="DC416" i="6" s="1"/>
  <c r="DC417" i="6" s="1"/>
  <c r="DC418" i="6" s="1"/>
  <c r="DC419" i="6" s="1"/>
  <c r="DC420" i="6" s="1"/>
  <c r="DC421" i="6" s="1"/>
  <c r="DC422" i="6" s="1"/>
  <c r="DC423" i="6" s="1"/>
  <c r="DC424" i="6" s="1"/>
  <c r="DC425" i="6" s="1"/>
  <c r="DC426" i="6" s="1"/>
  <c r="DC427" i="6" s="1"/>
  <c r="DC428" i="6" s="1"/>
  <c r="DC429" i="6" s="1"/>
  <c r="DC430" i="6" s="1"/>
  <c r="DC431" i="6" s="1"/>
  <c r="DC432" i="6" s="1"/>
  <c r="DC433" i="6" s="1"/>
  <c r="DC434" i="6" s="1"/>
  <c r="DC435" i="6" s="1"/>
  <c r="DC436" i="6" s="1"/>
  <c r="DC437" i="6" s="1"/>
  <c r="DC438" i="6" s="1"/>
  <c r="DC439" i="6" s="1"/>
  <c r="DC440" i="6" s="1"/>
  <c r="DC441" i="6" s="1"/>
  <c r="DC442" i="6" s="1"/>
  <c r="DC443" i="6" s="1"/>
  <c r="DC444" i="6" s="1"/>
  <c r="DC445" i="6" s="1"/>
  <c r="DC446" i="6" s="1"/>
  <c r="DC447" i="6" s="1"/>
  <c r="DC448" i="6" s="1"/>
  <c r="DC449" i="6" s="1"/>
  <c r="DC450" i="6" s="1"/>
  <c r="DC451" i="6" s="1"/>
  <c r="DC452" i="6" s="1"/>
  <c r="DC453" i="6" s="1"/>
  <c r="DC454" i="6" s="1"/>
  <c r="DC455" i="6" s="1"/>
  <c r="DC456" i="6" s="1"/>
  <c r="DC457" i="6" s="1"/>
  <c r="DC458" i="6" s="1"/>
  <c r="DC459" i="6" s="1"/>
  <c r="DC460" i="6" s="1"/>
  <c r="DC461" i="6" s="1"/>
  <c r="DC462" i="6" s="1"/>
  <c r="DC463" i="6" s="1"/>
  <c r="DC464" i="6" s="1"/>
  <c r="DC465" i="6" s="1"/>
  <c r="DC466" i="6" s="1"/>
  <c r="DC467" i="6" s="1"/>
  <c r="DC468" i="6" s="1"/>
  <c r="DC469" i="6" s="1"/>
  <c r="DC470" i="6" s="1"/>
  <c r="DC471" i="6" s="1"/>
  <c r="DC472" i="6" s="1"/>
  <c r="DC473" i="6" s="1"/>
  <c r="DC474" i="6" s="1"/>
  <c r="DC475" i="6" s="1"/>
  <c r="DC476" i="6" s="1"/>
  <c r="DC477" i="6" s="1"/>
  <c r="DC478" i="6" s="1"/>
  <c r="DC479" i="6" s="1"/>
  <c r="DC480" i="6" s="1"/>
  <c r="DC481" i="6" s="1"/>
  <c r="DC482" i="6" s="1"/>
  <c r="DC483" i="6" s="1"/>
  <c r="DC484" i="6" s="1"/>
  <c r="DC485" i="6" s="1"/>
  <c r="DC486" i="6" s="1"/>
  <c r="DC487" i="6" s="1"/>
  <c r="DC488" i="6" s="1"/>
  <c r="DC489" i="6" s="1"/>
  <c r="DC490" i="6" s="1"/>
  <c r="DC491" i="6" s="1"/>
  <c r="DC492" i="6" s="1"/>
  <c r="DC493" i="6" s="1"/>
  <c r="DC494" i="6" s="1"/>
  <c r="DC495" i="6" s="1"/>
  <c r="DC496" i="6" s="1"/>
  <c r="DC497" i="6" s="1"/>
  <c r="DC498" i="6" s="1"/>
  <c r="DC499" i="6" s="1"/>
  <c r="DC500" i="6" s="1"/>
  <c r="DC501" i="6" s="1"/>
  <c r="DC502" i="6" s="1"/>
  <c r="DC503" i="6" s="1"/>
  <c r="DC504" i="6" s="1"/>
  <c r="DC505" i="6" s="1"/>
  <c r="DC506" i="6" s="1"/>
  <c r="DC507" i="6" s="1"/>
  <c r="DC508" i="6" s="1"/>
  <c r="DC509" i="6" s="1"/>
  <c r="DC510" i="6" s="1"/>
  <c r="DC511" i="6" s="1"/>
  <c r="DC512" i="6" s="1"/>
  <c r="DC513" i="6" s="1"/>
  <c r="DC514" i="6" s="1"/>
  <c r="DC515" i="6" s="1"/>
  <c r="DC516" i="6" s="1"/>
  <c r="DC517" i="6" s="1"/>
  <c r="DC518" i="6" s="1"/>
  <c r="DC519" i="6" s="1"/>
  <c r="DC520" i="6" s="1"/>
  <c r="DC521" i="6" s="1"/>
  <c r="DC522" i="6" s="1"/>
  <c r="DC523" i="6" s="1"/>
  <c r="DC524" i="6" s="1"/>
  <c r="DC525" i="6" s="1"/>
  <c r="DC526" i="6" s="1"/>
  <c r="DC527" i="6" s="1"/>
  <c r="DC528" i="6" s="1"/>
  <c r="DC529" i="6" s="1"/>
  <c r="DC530" i="6" s="1"/>
  <c r="DC531" i="6" s="1"/>
  <c r="DC532" i="6" s="1"/>
  <c r="DC533" i="6" s="1"/>
  <c r="DC534" i="6" s="1"/>
  <c r="DC535" i="6" s="1"/>
  <c r="DC536" i="6" s="1"/>
  <c r="DC537" i="6" s="1"/>
  <c r="DC538" i="6" s="1"/>
  <c r="DC539" i="6" s="1"/>
  <c r="DC540" i="6" s="1"/>
  <c r="DC541" i="6" s="1"/>
  <c r="DC542" i="6" s="1"/>
  <c r="DC543" i="6" s="1"/>
  <c r="DC544" i="6" s="1"/>
  <c r="DC545" i="6" s="1"/>
  <c r="DC546" i="6" s="1"/>
  <c r="DC547" i="6" s="1"/>
  <c r="DC548" i="6" s="1"/>
  <c r="DC549" i="6" s="1"/>
  <c r="DC550" i="6" s="1"/>
  <c r="DC551" i="6" s="1"/>
  <c r="DC552" i="6" s="1"/>
  <c r="DC553" i="6" s="1"/>
  <c r="DC554" i="6" s="1"/>
  <c r="DC555" i="6" s="1"/>
  <c r="DC556" i="6" s="1"/>
  <c r="DC557" i="6" s="1"/>
  <c r="DC558" i="6" s="1"/>
  <c r="DC559" i="6" s="1"/>
  <c r="DC560" i="6" s="1"/>
  <c r="DC561" i="6" s="1"/>
  <c r="DC562" i="6" s="1"/>
  <c r="DC563" i="6" s="1"/>
  <c r="DC564" i="6" s="1"/>
  <c r="DC565" i="6" s="1"/>
  <c r="DC566" i="6" s="1"/>
  <c r="DC567" i="6" s="1"/>
  <c r="DC568" i="6" s="1"/>
  <c r="DC569" i="6" s="1"/>
  <c r="DC570" i="6" s="1"/>
  <c r="DC571" i="6" s="1"/>
  <c r="DC572" i="6" s="1"/>
  <c r="DC573" i="6" s="1"/>
  <c r="DC574" i="6" s="1"/>
  <c r="DC575" i="6" s="1"/>
  <c r="DC576" i="6" s="1"/>
  <c r="DC577" i="6" s="1"/>
  <c r="DC578" i="6" s="1"/>
  <c r="DC579" i="6" s="1"/>
  <c r="DC580" i="6" s="1"/>
  <c r="DC581" i="6" s="1"/>
  <c r="DC582" i="6" s="1"/>
  <c r="DC583" i="6" s="1"/>
  <c r="DC584" i="6" s="1"/>
  <c r="DC585" i="6" s="1"/>
  <c r="DC586" i="6" s="1"/>
  <c r="DC587" i="6" s="1"/>
  <c r="DC588" i="6" s="1"/>
  <c r="DC589" i="6" s="1"/>
  <c r="DC590" i="6" s="1"/>
  <c r="DC591" i="6" s="1"/>
  <c r="DC592" i="6" s="1"/>
  <c r="DC593" i="6" s="1"/>
  <c r="DC594" i="6" s="1"/>
  <c r="DC595" i="6" s="1"/>
  <c r="DC596" i="6" s="1"/>
  <c r="DC597" i="6" s="1"/>
  <c r="DC598" i="6" s="1"/>
  <c r="DC599" i="6" s="1"/>
  <c r="DC600" i="6" s="1"/>
  <c r="DC601" i="6" s="1"/>
  <c r="DC602" i="6" s="1"/>
  <c r="DC603" i="6" s="1"/>
  <c r="DC604" i="6" s="1"/>
  <c r="DC605" i="6" s="1"/>
  <c r="DC606" i="6" s="1"/>
  <c r="DC607" i="6" s="1"/>
  <c r="DC608" i="6" s="1"/>
  <c r="DC609" i="6" s="1"/>
  <c r="DC610" i="6" s="1"/>
  <c r="DC611" i="6" s="1"/>
  <c r="DC612" i="6" s="1"/>
  <c r="DC613" i="6" s="1"/>
  <c r="DC614" i="6" s="1"/>
  <c r="DC615" i="6" s="1"/>
  <c r="DC616" i="6" s="1"/>
  <c r="DC617" i="6" s="1"/>
  <c r="DC618" i="6" s="1"/>
  <c r="DC619" i="6" s="1"/>
  <c r="DC620" i="6" s="1"/>
  <c r="DC621" i="6" s="1"/>
  <c r="DC622" i="6" s="1"/>
  <c r="DC623" i="6" s="1"/>
  <c r="DC624" i="6" s="1"/>
  <c r="DC625" i="6" s="1"/>
  <c r="DC626" i="6" s="1"/>
  <c r="DC627" i="6" s="1"/>
  <c r="DC628" i="6" s="1"/>
  <c r="DC629" i="6" s="1"/>
  <c r="DC630" i="6" s="1"/>
  <c r="DC631" i="6" s="1"/>
  <c r="DC632" i="6" s="1"/>
  <c r="DC633" i="6" s="1"/>
  <c r="DC634" i="6" s="1"/>
  <c r="DC635" i="6" s="1"/>
  <c r="DC636" i="6" s="1"/>
  <c r="DC637" i="6" s="1"/>
  <c r="DC638" i="6" s="1"/>
  <c r="DC639" i="6" s="1"/>
  <c r="DC640" i="6" s="1"/>
  <c r="DC641" i="6" s="1"/>
  <c r="DC642" i="6" s="1"/>
  <c r="DC643" i="6" s="1"/>
  <c r="DC644" i="6" s="1"/>
  <c r="DC645" i="6" s="1"/>
  <c r="DC646" i="6" s="1"/>
  <c r="DC647" i="6" s="1"/>
  <c r="DC648" i="6" s="1"/>
  <c r="DC649" i="6" s="1"/>
  <c r="DC650" i="6" s="1"/>
  <c r="DC651" i="6" s="1"/>
  <c r="DC652" i="6" s="1"/>
  <c r="DC653" i="6" s="1"/>
  <c r="DC654" i="6" s="1"/>
  <c r="DC655" i="6" s="1"/>
  <c r="DC656" i="6" s="1"/>
  <c r="DC657" i="6" s="1"/>
  <c r="DC658" i="6" s="1"/>
  <c r="DC659" i="6" s="1"/>
  <c r="DC660" i="6" s="1"/>
  <c r="DC661" i="6" s="1"/>
  <c r="DC662" i="6" s="1"/>
  <c r="DC663" i="6" s="1"/>
  <c r="DC664" i="6" s="1"/>
  <c r="DC665" i="6" s="1"/>
  <c r="DC666" i="6" s="1"/>
  <c r="DC667" i="6" s="1"/>
  <c r="DC668" i="6" s="1"/>
  <c r="DC669" i="6" s="1"/>
  <c r="DC670" i="6" s="1"/>
  <c r="DC671" i="6" s="1"/>
  <c r="DC672" i="6" s="1"/>
  <c r="DC673" i="6" s="1"/>
  <c r="DC674" i="6" s="1"/>
  <c r="DC675" i="6" s="1"/>
  <c r="DC676" i="6" s="1"/>
  <c r="DC677" i="6" s="1"/>
  <c r="DC678" i="6" s="1"/>
  <c r="DC679" i="6" s="1"/>
  <c r="DC680" i="6" s="1"/>
  <c r="DC681" i="6" s="1"/>
  <c r="DC682" i="6" s="1"/>
  <c r="DC683" i="6" s="1"/>
  <c r="DC684" i="6" s="1"/>
  <c r="DC685" i="6" s="1"/>
  <c r="DC686" i="6" s="1"/>
  <c r="DC687" i="6" s="1"/>
  <c r="DC688" i="6" s="1"/>
  <c r="DC689" i="6" s="1"/>
  <c r="DC690" i="6" s="1"/>
  <c r="DC691" i="6" s="1"/>
  <c r="DC692" i="6" s="1"/>
  <c r="DC693" i="6" s="1"/>
  <c r="DC694" i="6" s="1"/>
  <c r="DC695" i="6" s="1"/>
  <c r="DC696" i="6" s="1"/>
  <c r="DC697" i="6" s="1"/>
  <c r="DC698" i="6" s="1"/>
  <c r="DC699" i="6" s="1"/>
  <c r="DC700" i="6" s="1"/>
  <c r="DC701" i="6" s="1"/>
  <c r="DC702" i="6" s="1"/>
  <c r="DC703" i="6" s="1"/>
  <c r="DC704" i="6" s="1"/>
  <c r="DC705" i="6" s="1"/>
  <c r="DC706" i="6" s="1"/>
  <c r="DC707" i="6" s="1"/>
  <c r="DC708" i="6" s="1"/>
  <c r="DC709" i="6" s="1"/>
  <c r="DC710" i="6" s="1"/>
  <c r="DC711" i="6" s="1"/>
  <c r="DC712" i="6" s="1"/>
  <c r="DC713" i="6" s="1"/>
  <c r="DC714" i="6" s="1"/>
  <c r="DC715" i="6" s="1"/>
  <c r="DC716" i="6" s="1"/>
  <c r="DC717" i="6" s="1"/>
  <c r="DC718" i="6" s="1"/>
  <c r="DC719" i="6" s="1"/>
  <c r="DC720" i="6" s="1"/>
  <c r="DC721" i="6" s="1"/>
  <c r="DC722" i="6" s="1"/>
  <c r="DC723" i="6" s="1"/>
  <c r="DC724" i="6" s="1"/>
  <c r="DC725" i="6" s="1"/>
  <c r="DC726" i="6" s="1"/>
  <c r="DC727" i="6" s="1"/>
  <c r="DC728" i="6" s="1"/>
  <c r="DC729" i="6" s="1"/>
  <c r="DC730" i="6" s="1"/>
  <c r="DC731" i="6" s="1"/>
  <c r="DC732" i="6" s="1"/>
  <c r="DC733" i="6" s="1"/>
  <c r="DC734" i="6" s="1"/>
  <c r="DC735" i="6" s="1"/>
  <c r="DC736" i="6" s="1"/>
  <c r="DC737" i="6" s="1"/>
  <c r="DC738" i="6" s="1"/>
  <c r="DC739" i="6" s="1"/>
  <c r="DC740" i="6" s="1"/>
  <c r="DC741" i="6" s="1"/>
  <c r="DC742" i="6" s="1"/>
  <c r="DC743" i="6" s="1"/>
  <c r="DC744" i="6" s="1"/>
  <c r="DC745" i="6" s="1"/>
  <c r="DC746" i="6" s="1"/>
  <c r="DC747" i="6" s="1"/>
  <c r="DC748" i="6" s="1"/>
  <c r="DC749" i="6" s="1"/>
  <c r="DC750" i="6" s="1"/>
  <c r="DC751" i="6" s="1"/>
  <c r="DC752" i="6" s="1"/>
  <c r="DC753" i="6" s="1"/>
  <c r="DC754" i="6" s="1"/>
  <c r="DC755" i="6" s="1"/>
  <c r="DC756" i="6" s="1"/>
  <c r="DC757" i="6" s="1"/>
  <c r="DC758" i="6" s="1"/>
  <c r="DC759" i="6" s="1"/>
  <c r="DC760" i="6" s="1"/>
  <c r="DC761" i="6" s="1"/>
  <c r="DC762" i="6" s="1"/>
  <c r="DC763" i="6" s="1"/>
  <c r="DC764" i="6" s="1"/>
  <c r="DC765" i="6" s="1"/>
  <c r="DC766" i="6" s="1"/>
  <c r="DC767" i="6" s="1"/>
  <c r="DC768" i="6" s="1"/>
  <c r="DC769" i="6" s="1"/>
  <c r="DC770" i="6" s="1"/>
  <c r="DC771" i="6" s="1"/>
  <c r="DC772" i="6" s="1"/>
  <c r="DC773" i="6" s="1"/>
  <c r="DC774" i="6" s="1"/>
  <c r="DC775" i="6" s="1"/>
  <c r="DC776" i="6" s="1"/>
  <c r="DC777" i="6" s="1"/>
  <c r="DC778" i="6" s="1"/>
  <c r="DC779" i="6" s="1"/>
  <c r="DC780" i="6" s="1"/>
  <c r="DC781" i="6" s="1"/>
  <c r="DC782" i="6" s="1"/>
  <c r="DC783" i="6" s="1"/>
  <c r="DC784" i="6" s="1"/>
  <c r="DC785" i="6" s="1"/>
  <c r="DC786" i="6" s="1"/>
  <c r="DC787" i="6" s="1"/>
  <c r="DC788" i="6" s="1"/>
  <c r="DC789" i="6" s="1"/>
  <c r="DC790" i="6" s="1"/>
  <c r="DC791" i="6" s="1"/>
  <c r="DC792" i="6" s="1"/>
  <c r="DC793" i="6" s="1"/>
  <c r="DC794" i="6" s="1"/>
  <c r="DC795" i="6" s="1"/>
  <c r="DC796" i="6" s="1"/>
  <c r="DC797" i="6" s="1"/>
  <c r="DC798" i="6" s="1"/>
  <c r="DC799" i="6" s="1"/>
  <c r="DC800" i="6" s="1"/>
  <c r="DC801" i="6" s="1"/>
  <c r="DC802" i="6" s="1"/>
  <c r="DC803" i="6" s="1"/>
  <c r="DC804" i="6" s="1"/>
  <c r="DC805" i="6" s="1"/>
  <c r="DC806" i="6" s="1"/>
  <c r="DC807" i="6" s="1"/>
  <c r="DC808" i="6" s="1"/>
  <c r="DC809" i="6" s="1"/>
  <c r="DC810" i="6" s="1"/>
  <c r="DC811" i="6" s="1"/>
  <c r="DC812" i="6" s="1"/>
  <c r="DC813" i="6" s="1"/>
  <c r="DC814" i="6" s="1"/>
  <c r="DC815" i="6" s="1"/>
  <c r="DC816" i="6" s="1"/>
  <c r="DC817" i="6" s="1"/>
  <c r="DC818" i="6" s="1"/>
  <c r="DC819" i="6" s="1"/>
  <c r="DC820" i="6" s="1"/>
  <c r="DC821" i="6" s="1"/>
  <c r="DC822" i="6" s="1"/>
  <c r="DC823" i="6" s="1"/>
  <c r="DC824" i="6" s="1"/>
  <c r="DC825" i="6" s="1"/>
  <c r="DC826" i="6" s="1"/>
  <c r="DC827" i="6" s="1"/>
  <c r="DC828" i="6" s="1"/>
  <c r="DC829" i="6" s="1"/>
  <c r="DC830" i="6" s="1"/>
  <c r="DC831" i="6" s="1"/>
  <c r="DC832" i="6" s="1"/>
  <c r="DC833" i="6" s="1"/>
  <c r="DC834" i="6" s="1"/>
  <c r="DC835" i="6" s="1"/>
  <c r="DC836" i="6" s="1"/>
  <c r="DC837" i="6" s="1"/>
  <c r="DC838" i="6" s="1"/>
  <c r="DC839" i="6" s="1"/>
  <c r="DC840" i="6" s="1"/>
  <c r="DC841" i="6" s="1"/>
  <c r="DC842" i="6" s="1"/>
  <c r="DC843" i="6" s="1"/>
  <c r="DC844" i="6" s="1"/>
  <c r="DC845" i="6" s="1"/>
  <c r="DC846" i="6" s="1"/>
  <c r="DC847" i="6" s="1"/>
  <c r="DC848" i="6" s="1"/>
  <c r="DC849" i="6" s="1"/>
  <c r="DC850" i="6" s="1"/>
  <c r="DC851" i="6" s="1"/>
  <c r="DC852" i="6" s="1"/>
  <c r="DC853" i="6" s="1"/>
  <c r="DC854" i="6" s="1"/>
  <c r="DC855" i="6" s="1"/>
  <c r="DC856" i="6" s="1"/>
  <c r="DC857" i="6" s="1"/>
  <c r="DC858" i="6" s="1"/>
  <c r="DC859" i="6" s="1"/>
  <c r="DC860" i="6" s="1"/>
  <c r="DC861" i="6" s="1"/>
  <c r="DC862" i="6" s="1"/>
  <c r="DC863" i="6" s="1"/>
  <c r="DC864" i="6" s="1"/>
  <c r="DC865" i="6" s="1"/>
  <c r="DC866" i="6" s="1"/>
  <c r="DC867" i="6" s="1"/>
  <c r="DC868" i="6" s="1"/>
  <c r="DC869" i="6" s="1"/>
  <c r="DC870" i="6" s="1"/>
  <c r="DC871" i="6" s="1"/>
  <c r="DC872" i="6" s="1"/>
  <c r="DC873" i="6" s="1"/>
  <c r="DC874" i="6" s="1"/>
  <c r="DC875" i="6" s="1"/>
  <c r="DC876" i="6" s="1"/>
  <c r="DC877" i="6" s="1"/>
  <c r="DC878" i="6" s="1"/>
  <c r="DC879" i="6" s="1"/>
  <c r="DC880" i="6" s="1"/>
  <c r="DC881" i="6" s="1"/>
  <c r="DC882" i="6" s="1"/>
  <c r="DC883" i="6" s="1"/>
  <c r="DC884" i="6" s="1"/>
  <c r="DC885" i="6" s="1"/>
  <c r="DC886" i="6" s="1"/>
  <c r="DC887" i="6" s="1"/>
  <c r="DC888" i="6" s="1"/>
  <c r="DC889" i="6" s="1"/>
  <c r="DC890" i="6" s="1"/>
  <c r="DC891" i="6" s="1"/>
  <c r="DC892" i="6" s="1"/>
  <c r="DC893" i="6" s="1"/>
  <c r="DC894" i="6" s="1"/>
  <c r="DC895" i="6" s="1"/>
  <c r="DC896" i="6" s="1"/>
  <c r="DC897" i="6" s="1"/>
  <c r="DC898" i="6" s="1"/>
  <c r="DC899" i="6" s="1"/>
  <c r="DC900" i="6" s="1"/>
  <c r="DC901" i="6" s="1"/>
  <c r="DC902" i="6" s="1"/>
  <c r="DC903" i="6" s="1"/>
  <c r="DC904" i="6" s="1"/>
  <c r="DC905" i="6" s="1"/>
  <c r="DC906" i="6" s="1"/>
  <c r="DC907" i="6" s="1"/>
  <c r="DC908" i="6" s="1"/>
  <c r="DC909" i="6" s="1"/>
  <c r="DC910" i="6" s="1"/>
  <c r="DC911" i="6" s="1"/>
  <c r="DC912" i="6" s="1"/>
  <c r="DC913" i="6" s="1"/>
  <c r="DC914" i="6" s="1"/>
  <c r="DC915" i="6" s="1"/>
  <c r="DC916" i="6" s="1"/>
  <c r="DC917" i="6" s="1"/>
  <c r="DC918" i="6" s="1"/>
  <c r="DC919" i="6" s="1"/>
  <c r="DC920" i="6" s="1"/>
  <c r="DC921" i="6" s="1"/>
  <c r="DC922" i="6" s="1"/>
  <c r="DC923" i="6" s="1"/>
  <c r="DC924" i="6" s="1"/>
  <c r="DC925" i="6" s="1"/>
  <c r="DC926" i="6" s="1"/>
  <c r="DC927" i="6" s="1"/>
  <c r="DC928" i="6" s="1"/>
  <c r="DC929" i="6" s="1"/>
  <c r="DC930" i="6" s="1"/>
  <c r="DC931" i="6" s="1"/>
  <c r="DC932" i="6" s="1"/>
  <c r="DC933" i="6" s="1"/>
  <c r="DC934" i="6" s="1"/>
  <c r="DC935" i="6" s="1"/>
  <c r="DC936" i="6" s="1"/>
  <c r="DC937" i="6" s="1"/>
  <c r="DC938" i="6" s="1"/>
  <c r="DC939" i="6" s="1"/>
  <c r="DC940" i="6" s="1"/>
  <c r="DC941" i="6" s="1"/>
  <c r="DC942" i="6" s="1"/>
  <c r="DC943" i="6" s="1"/>
  <c r="DC944" i="6" s="1"/>
  <c r="DC945" i="6" s="1"/>
  <c r="DC946" i="6" s="1"/>
  <c r="DC947" i="6" s="1"/>
  <c r="DC948" i="6" s="1"/>
  <c r="DC949" i="6" s="1"/>
  <c r="DC950" i="6" s="1"/>
  <c r="DC951" i="6" s="1"/>
  <c r="DC952" i="6" s="1"/>
  <c r="DC953" i="6" s="1"/>
  <c r="DC954" i="6" s="1"/>
  <c r="DC955" i="6" s="1"/>
  <c r="DC956" i="6" s="1"/>
  <c r="DC957" i="6" s="1"/>
  <c r="DC958" i="6" s="1"/>
  <c r="DC959" i="6" s="1"/>
  <c r="DC960" i="6" s="1"/>
  <c r="DC961" i="6" s="1"/>
  <c r="DC962" i="6" s="1"/>
  <c r="DC963" i="6" s="1"/>
  <c r="DC964" i="6" s="1"/>
  <c r="DC965" i="6" s="1"/>
  <c r="DC966" i="6" s="1"/>
  <c r="DC967" i="6" s="1"/>
  <c r="DC968" i="6" s="1"/>
  <c r="DC969" i="6" s="1"/>
  <c r="DC970" i="6" s="1"/>
  <c r="DC971" i="6" s="1"/>
  <c r="DC972" i="6" s="1"/>
  <c r="DC973" i="6" s="1"/>
  <c r="DC974" i="6" s="1"/>
  <c r="DC975" i="6" s="1"/>
  <c r="DC976" i="6" s="1"/>
  <c r="DC977" i="6" s="1"/>
  <c r="DC978" i="6" s="1"/>
  <c r="DC979" i="6" s="1"/>
  <c r="DC980" i="6" s="1"/>
  <c r="DC981" i="6" s="1"/>
  <c r="DC982" i="6" s="1"/>
  <c r="DC983" i="6" s="1"/>
  <c r="DC984" i="6" s="1"/>
  <c r="DC985" i="6" s="1"/>
  <c r="DC986" i="6" s="1"/>
  <c r="DC987" i="6" s="1"/>
  <c r="DC988" i="6" s="1"/>
  <c r="DC989" i="6" s="1"/>
  <c r="DC990" i="6" s="1"/>
  <c r="DC991" i="6" s="1"/>
  <c r="DC992" i="6" s="1"/>
  <c r="DC993" i="6" s="1"/>
  <c r="DC994" i="6" s="1"/>
  <c r="DC995" i="6" s="1"/>
  <c r="DC996" i="6" s="1"/>
  <c r="DC997" i="6" s="1"/>
  <c r="DC998" i="6" s="1"/>
  <c r="DC999" i="6" s="1"/>
  <c r="DC1000" i="6" s="1"/>
  <c r="DC1001" i="6" s="1"/>
  <c r="DC1002" i="6" s="1"/>
  <c r="DC1003" i="6" s="1"/>
  <c r="DC1004" i="6" s="1"/>
  <c r="DC1005" i="6" s="1"/>
  <c r="DC1006" i="6" s="1"/>
  <c r="DC1007" i="6" s="1"/>
  <c r="DC1008" i="6" s="1"/>
  <c r="DC1009" i="6" s="1"/>
  <c r="DC1010" i="6" s="1"/>
  <c r="DC1011" i="6" s="1"/>
  <c r="DC1012" i="6" s="1"/>
  <c r="DC1013" i="6" s="1"/>
  <c r="DC1014" i="6" s="1"/>
  <c r="DC1015" i="6" s="1"/>
  <c r="DC1016" i="6" s="1"/>
  <c r="DC1017" i="6" s="1"/>
  <c r="DC1018" i="6" s="1"/>
  <c r="DC1019" i="6" s="1"/>
  <c r="DC1020" i="6" s="1"/>
  <c r="DC1021" i="6" s="1"/>
  <c r="DC1022" i="6" s="1"/>
  <c r="DC1023" i="6" s="1"/>
  <c r="DC1024" i="6" s="1"/>
  <c r="DC1025" i="6" s="1"/>
  <c r="DC1026" i="6" s="1"/>
  <c r="DC1027" i="6" s="1"/>
  <c r="DC1028" i="6" s="1"/>
  <c r="DC1029" i="6" s="1"/>
  <c r="DC1030" i="6" s="1"/>
  <c r="DC1031" i="6" s="1"/>
  <c r="DC1032" i="6" s="1"/>
  <c r="DC1033" i="6" s="1"/>
  <c r="DC1034" i="6" s="1"/>
  <c r="DC1035" i="6" s="1"/>
  <c r="DC1036" i="6" s="1"/>
  <c r="DC1037" i="6" s="1"/>
  <c r="DC1038" i="6" s="1"/>
  <c r="DC1039" i="6" s="1"/>
  <c r="DC1040" i="6" s="1"/>
  <c r="DC1041" i="6" s="1"/>
  <c r="DC1042" i="6" s="1"/>
  <c r="DC1043" i="6" s="1"/>
  <c r="DC1044" i="6" s="1"/>
  <c r="DC1045" i="6" s="1"/>
  <c r="DC1046" i="6" s="1"/>
  <c r="DC1047" i="6" s="1"/>
  <c r="DC1048" i="6" s="1"/>
  <c r="DC1049" i="6" s="1"/>
  <c r="DC1050" i="6" s="1"/>
  <c r="DC1051" i="6" s="1"/>
  <c r="DC1052" i="6" s="1"/>
  <c r="DC1053" i="6" s="1"/>
  <c r="DC1054" i="6" s="1"/>
  <c r="DC1055" i="6" s="1"/>
  <c r="DC1056" i="6" s="1"/>
  <c r="DC1057" i="6" s="1"/>
  <c r="DC1058" i="6" s="1"/>
  <c r="DC1059" i="6" s="1"/>
  <c r="DC1060" i="6" s="1"/>
  <c r="DC1061" i="6" s="1"/>
  <c r="DC1062" i="6" s="1"/>
  <c r="DC1063" i="6" s="1"/>
  <c r="DC1064" i="6" s="1"/>
  <c r="DC1065" i="6" s="1"/>
  <c r="DC1066" i="6" s="1"/>
  <c r="DC1067" i="6" s="1"/>
  <c r="DC1068" i="6" s="1"/>
  <c r="DC1069" i="6" s="1"/>
  <c r="DC1070" i="6" s="1"/>
  <c r="DC1071" i="6" s="1"/>
  <c r="DC1072" i="6" s="1"/>
  <c r="DC1073" i="6" s="1"/>
  <c r="DC1074" i="6" s="1"/>
  <c r="DC1075" i="6" s="1"/>
  <c r="DC1076" i="6" s="1"/>
  <c r="DC1077" i="6" s="1"/>
  <c r="DC1078" i="6" s="1"/>
  <c r="DC1079" i="6" s="1"/>
  <c r="DC1080" i="6" s="1"/>
  <c r="DC1081" i="6" s="1"/>
  <c r="DC1082" i="6" s="1"/>
  <c r="DC1083" i="6" s="1"/>
  <c r="DC1084" i="6" s="1"/>
  <c r="DC1085" i="6" s="1"/>
  <c r="DC1086" i="6" s="1"/>
  <c r="DC1087" i="6" s="1"/>
  <c r="DC1088" i="6" s="1"/>
  <c r="DC1089" i="6" s="1"/>
  <c r="DC1090" i="6" s="1"/>
  <c r="DC1091" i="6" s="1"/>
  <c r="DC1092" i="6" s="1"/>
  <c r="DC1093" i="6" s="1"/>
  <c r="DC1094" i="6" s="1"/>
  <c r="DC1095" i="6" s="1"/>
  <c r="DC1096" i="6" s="1"/>
  <c r="DC1097" i="6" s="1"/>
  <c r="DC1098" i="6" s="1"/>
  <c r="DC1099" i="6" s="1"/>
  <c r="DC1100" i="6" s="1"/>
  <c r="DC1101" i="6" s="1"/>
  <c r="DC1102" i="6" s="1"/>
  <c r="DC1103" i="6" s="1"/>
  <c r="DC1104" i="6" s="1"/>
  <c r="DC1105" i="6" s="1"/>
  <c r="DC1106" i="6" s="1"/>
  <c r="DC1107" i="6" s="1"/>
  <c r="DC1108" i="6" s="1"/>
  <c r="DC1109" i="6" s="1"/>
  <c r="DC1110" i="6" s="1"/>
  <c r="DC1111" i="6" s="1"/>
  <c r="DC1112" i="6" s="1"/>
  <c r="DC1113" i="6" s="1"/>
  <c r="DC1114" i="6" s="1"/>
  <c r="DC1115" i="6" s="1"/>
  <c r="DC1116" i="6" s="1"/>
  <c r="DC1117" i="6" s="1"/>
  <c r="DC1118" i="6" s="1"/>
  <c r="DC1119" i="6" s="1"/>
  <c r="DC1120" i="6" s="1"/>
  <c r="DC1121" i="6" s="1"/>
  <c r="DC1122" i="6" s="1"/>
  <c r="DC1123" i="6" s="1"/>
  <c r="DC1124" i="6" s="1"/>
  <c r="DC1125" i="6" s="1"/>
  <c r="DC1126" i="6" s="1"/>
  <c r="DC1127" i="6" s="1"/>
  <c r="DC1128" i="6" s="1"/>
  <c r="DC1129" i="6" s="1"/>
  <c r="DC1130" i="6" s="1"/>
  <c r="DC1131" i="6" s="1"/>
  <c r="DC1132" i="6" s="1"/>
  <c r="DC1133" i="6" s="1"/>
  <c r="DC1134" i="6" s="1"/>
  <c r="DC1135" i="6" s="1"/>
  <c r="DC1136" i="6" s="1"/>
  <c r="DC1137" i="6" s="1"/>
  <c r="DC1138" i="6" s="1"/>
  <c r="DC1139" i="6" s="1"/>
  <c r="DC1140" i="6" s="1"/>
  <c r="DC1141" i="6" s="1"/>
  <c r="DC1142" i="6" s="1"/>
  <c r="DC1143" i="6" s="1"/>
  <c r="DC1144" i="6" s="1"/>
  <c r="DC1145" i="6" s="1"/>
  <c r="DC1146" i="6" s="1"/>
  <c r="DC1147" i="6" s="1"/>
  <c r="DC1148" i="6" s="1"/>
  <c r="DC1149" i="6" s="1"/>
  <c r="DC1150" i="6" s="1"/>
  <c r="DC1151" i="6" s="1"/>
  <c r="DC1152" i="6" s="1"/>
  <c r="DC1153" i="6" s="1"/>
  <c r="DC1154" i="6" s="1"/>
  <c r="DC1155" i="6" s="1"/>
  <c r="DC1156" i="6" s="1"/>
  <c r="DC1157" i="6" s="1"/>
  <c r="DC1158" i="6" s="1"/>
  <c r="DC1159" i="6" s="1"/>
  <c r="DC1160" i="6" s="1"/>
  <c r="DC1161" i="6" s="1"/>
  <c r="DC1162" i="6" s="1"/>
  <c r="DC1163" i="6" s="1"/>
  <c r="DC1164" i="6" s="1"/>
  <c r="DC1165" i="6" s="1"/>
  <c r="DC1166" i="6" s="1"/>
  <c r="DC1167" i="6" s="1"/>
  <c r="DC1168" i="6" s="1"/>
  <c r="DC1169" i="6" s="1"/>
  <c r="DC1170" i="6" s="1"/>
  <c r="DC1171" i="6" s="1"/>
  <c r="DC1172" i="6" s="1"/>
  <c r="DC1173" i="6" s="1"/>
  <c r="DC1174" i="6" s="1"/>
  <c r="DC1175" i="6" s="1"/>
  <c r="DC1176" i="6" s="1"/>
  <c r="DC1177" i="6" s="1"/>
  <c r="DC1178" i="6" s="1"/>
  <c r="DC1179" i="6" s="1"/>
  <c r="DC1180" i="6" s="1"/>
  <c r="DC1181" i="6" s="1"/>
  <c r="DC1182" i="6" s="1"/>
  <c r="DC1183" i="6" s="1"/>
  <c r="DC1184" i="6" s="1"/>
  <c r="DC1185" i="6" s="1"/>
  <c r="DC1186" i="6" s="1"/>
  <c r="DC1187" i="6" s="1"/>
  <c r="DC1188" i="6" s="1"/>
  <c r="DC1189" i="6" s="1"/>
  <c r="DC1190" i="6" s="1"/>
  <c r="DC1191" i="6" s="1"/>
  <c r="DC1192" i="6" s="1"/>
  <c r="DC1193" i="6" s="1"/>
  <c r="DC1194" i="6" s="1"/>
  <c r="DC1195" i="6" s="1"/>
  <c r="DC1196" i="6" s="1"/>
  <c r="DC1197" i="6" s="1"/>
  <c r="DC1198" i="6" s="1"/>
  <c r="DC1199" i="6" s="1"/>
  <c r="DC1200" i="6" s="1"/>
  <c r="DC1201" i="6" s="1"/>
  <c r="DC1202" i="6" s="1"/>
  <c r="DC1203" i="6" s="1"/>
  <c r="DC1204" i="6" s="1"/>
  <c r="DC1205" i="6" s="1"/>
  <c r="DK6" i="6"/>
  <c r="DI6" i="6"/>
  <c r="DJ6" i="6"/>
  <c r="DD7" i="6"/>
  <c r="DH6" i="6"/>
  <c r="DL6" i="6" l="1"/>
  <c r="DK7" i="6"/>
  <c r="DH7" i="6"/>
  <c r="DD8" i="6"/>
  <c r="DI7" i="6"/>
  <c r="DJ7" i="6"/>
  <c r="DL7" i="6" l="1"/>
  <c r="DI8" i="6"/>
  <c r="DK8" i="6"/>
  <c r="DD9" i="6"/>
  <c r="DJ8" i="6"/>
  <c r="DH8" i="6"/>
  <c r="DL8" i="6" l="1"/>
  <c r="DH9" i="6"/>
  <c r="DJ9" i="6"/>
  <c r="DK9" i="6"/>
  <c r="DI9" i="6"/>
  <c r="DD10" i="6"/>
  <c r="DD11" i="6" l="1"/>
  <c r="DI10" i="6"/>
  <c r="DH10" i="6"/>
  <c r="DK10" i="6"/>
  <c r="DJ10" i="6"/>
  <c r="DL9" i="6"/>
  <c r="DL10" i="6" l="1"/>
  <c r="DJ11" i="6"/>
  <c r="DK11" i="6"/>
  <c r="DI11" i="6"/>
  <c r="DD12" i="6"/>
  <c r="DH11" i="6"/>
  <c r="DJ12" i="6" l="1"/>
  <c r="DK12" i="6"/>
  <c r="DI12" i="6"/>
  <c r="DD13" i="6"/>
  <c r="DH12" i="6"/>
  <c r="DL11" i="6"/>
  <c r="DH13" i="6" l="1"/>
  <c r="DJ13" i="6"/>
  <c r="DI13" i="6"/>
  <c r="DK13" i="6"/>
  <c r="DD14" i="6"/>
  <c r="DL12" i="6"/>
  <c r="DK14" i="6" l="1"/>
  <c r="DJ14" i="6"/>
  <c r="DI14" i="6"/>
  <c r="DD15" i="6"/>
  <c r="DH14" i="6"/>
  <c r="DL13" i="6"/>
  <c r="DL14" i="6" l="1"/>
  <c r="DK15" i="6"/>
  <c r="DH15" i="6"/>
  <c r="DJ15" i="6"/>
  <c r="DI15" i="6"/>
  <c r="DD16" i="6"/>
  <c r="DL15" i="6" l="1"/>
  <c r="DH16" i="6"/>
  <c r="DJ16" i="6"/>
  <c r="DK16" i="6"/>
  <c r="DD17" i="6"/>
  <c r="DI16" i="6"/>
  <c r="DL16" i="6" l="1"/>
  <c r="DH17" i="6"/>
  <c r="DJ17" i="6"/>
  <c r="DK17" i="6"/>
  <c r="DD18" i="6"/>
  <c r="DI17" i="6"/>
  <c r="DD19" i="6" l="1"/>
  <c r="DK18" i="6"/>
  <c r="DH18" i="6"/>
  <c r="DJ18" i="6"/>
  <c r="DI18" i="6"/>
  <c r="DL17" i="6"/>
  <c r="DL18" i="6" l="1"/>
  <c r="DI19" i="6"/>
  <c r="DJ19" i="6"/>
  <c r="DK19" i="6"/>
  <c r="DH19" i="6"/>
  <c r="DD20" i="6"/>
  <c r="DH20" i="6" l="1"/>
  <c r="DI20" i="6"/>
  <c r="DD21" i="6"/>
  <c r="DK20" i="6"/>
  <c r="DJ20" i="6"/>
  <c r="DL19" i="6"/>
  <c r="DL20" i="6" l="1"/>
  <c r="DI21" i="6"/>
  <c r="DH21" i="6"/>
  <c r="DD22" i="6"/>
  <c r="DJ21" i="6"/>
  <c r="DK21" i="6"/>
  <c r="DI22" i="6" l="1"/>
  <c r="DD23" i="6"/>
  <c r="DH22" i="6"/>
  <c r="DJ22" i="6"/>
  <c r="DK22" i="6"/>
  <c r="DL21" i="6"/>
  <c r="DI23" i="6" l="1"/>
  <c r="DH23" i="6"/>
  <c r="DJ23" i="6"/>
  <c r="DD24" i="6"/>
  <c r="DK23" i="6"/>
  <c r="DL22" i="6"/>
  <c r="DL23" i="6" l="1"/>
  <c r="DD25" i="6"/>
  <c r="DJ24" i="6"/>
  <c r="DH24" i="6"/>
  <c r="DK24" i="6"/>
  <c r="DI24" i="6"/>
  <c r="DL24" i="6" l="1"/>
  <c r="DH25" i="6"/>
  <c r="DD26" i="6"/>
  <c r="DI25" i="6"/>
  <c r="DJ25" i="6"/>
  <c r="DK25" i="6"/>
  <c r="DL25" i="6" l="1"/>
  <c r="DD27" i="6"/>
  <c r="DH26" i="6"/>
  <c r="DJ26" i="6"/>
  <c r="DK26" i="6"/>
  <c r="DI26" i="6"/>
  <c r="DL26" i="6" l="1"/>
  <c r="DD28" i="6"/>
  <c r="DH27" i="6"/>
  <c r="DK27" i="6"/>
  <c r="DI27" i="6"/>
  <c r="DJ27" i="6"/>
  <c r="DL27" i="6" l="1"/>
  <c r="DH28" i="6"/>
  <c r="DJ28" i="6"/>
  <c r="DK28" i="6"/>
  <c r="DI28" i="6"/>
  <c r="DD29" i="6"/>
  <c r="DH29" i="6" l="1"/>
  <c r="DI29" i="6"/>
  <c r="DJ29" i="6"/>
  <c r="DK29" i="6"/>
  <c r="DD30" i="6"/>
  <c r="DL28" i="6"/>
  <c r="DL29" i="6" l="1"/>
  <c r="DK30" i="6"/>
  <c r="DD31" i="6"/>
  <c r="DI30" i="6"/>
  <c r="DJ30" i="6"/>
  <c r="DH30" i="6"/>
  <c r="DL30" i="6" l="1"/>
  <c r="DD32" i="6"/>
  <c r="DK31" i="6"/>
  <c r="DH31" i="6"/>
  <c r="DJ31" i="6"/>
  <c r="DI31" i="6"/>
  <c r="DL31" i="6" l="1"/>
  <c r="DJ32" i="6"/>
  <c r="DD33" i="6"/>
  <c r="DH32" i="6"/>
  <c r="DK32" i="6"/>
  <c r="DI32" i="6"/>
  <c r="DJ33" i="6" l="1"/>
  <c r="DH33" i="6"/>
  <c r="DD34" i="6"/>
  <c r="DI33" i="6"/>
  <c r="DK33" i="6"/>
  <c r="DL32" i="6"/>
  <c r="DJ34" i="6" l="1"/>
  <c r="DD35" i="6"/>
  <c r="DI34" i="6"/>
  <c r="DK34" i="6"/>
  <c r="DH34" i="6"/>
  <c r="DL33" i="6"/>
  <c r="DK35" i="6" l="1"/>
  <c r="DJ35" i="6"/>
  <c r="DI35" i="6"/>
  <c r="DD36" i="6"/>
  <c r="DH35" i="6"/>
  <c r="DL34" i="6"/>
  <c r="DL35" i="6" l="1"/>
  <c r="DD37" i="6"/>
  <c r="DJ36" i="6"/>
  <c r="DH36" i="6"/>
  <c r="DK36" i="6"/>
  <c r="DI36" i="6"/>
  <c r="DL36" i="6" l="1"/>
  <c r="DK37" i="6"/>
  <c r="DD38" i="6"/>
  <c r="DI37" i="6"/>
  <c r="DJ37" i="6"/>
  <c r="DH37" i="6"/>
  <c r="DL37" i="6" l="1"/>
  <c r="DH38" i="6"/>
  <c r="DJ38" i="6"/>
  <c r="DI38" i="6"/>
  <c r="DK38" i="6"/>
  <c r="DD39" i="6"/>
  <c r="DK39" i="6" l="1"/>
  <c r="DJ39" i="6"/>
  <c r="DH39" i="6"/>
  <c r="DD40" i="6"/>
  <c r="DI39" i="6"/>
  <c r="DL38" i="6"/>
  <c r="DL39" i="6" l="1"/>
  <c r="DD41" i="6"/>
  <c r="DJ40" i="6"/>
  <c r="DH40" i="6"/>
  <c r="DK40" i="6"/>
  <c r="DI40" i="6"/>
  <c r="DL40" i="6" l="1"/>
  <c r="DD42" i="6"/>
  <c r="DJ41" i="6"/>
  <c r="DI41" i="6"/>
  <c r="DK41" i="6"/>
  <c r="DH41" i="6"/>
  <c r="DL41" i="6" l="1"/>
  <c r="DK42" i="6"/>
  <c r="DH42" i="6"/>
  <c r="DJ42" i="6"/>
  <c r="DI42" i="6"/>
  <c r="DD43" i="6"/>
  <c r="DL42" i="6" l="1"/>
  <c r="DI43" i="6"/>
  <c r="DJ43" i="6"/>
  <c r="DK43" i="6"/>
  <c r="DD44" i="6"/>
  <c r="DH43" i="6"/>
  <c r="DL43" i="6" l="1"/>
  <c r="DK44" i="6"/>
  <c r="DD45" i="6"/>
  <c r="DJ44" i="6"/>
  <c r="DH44" i="6"/>
  <c r="DI44" i="6"/>
  <c r="DL44" i="6" l="1"/>
  <c r="DJ45" i="6"/>
  <c r="DD46" i="6"/>
  <c r="DK45" i="6"/>
  <c r="DI45" i="6"/>
  <c r="DH45" i="6"/>
  <c r="DD47" i="6" l="1"/>
  <c r="DK46" i="6"/>
  <c r="DI46" i="6"/>
  <c r="DJ46" i="6"/>
  <c r="DH46" i="6"/>
  <c r="DL45" i="6"/>
  <c r="DL46" i="6" l="1"/>
  <c r="DJ47" i="6"/>
  <c r="DD48" i="6"/>
  <c r="DH47" i="6"/>
  <c r="DK47" i="6"/>
  <c r="DI47" i="6"/>
  <c r="DH48" i="6" l="1"/>
  <c r="DI48" i="6"/>
  <c r="DK48" i="6"/>
  <c r="DJ48" i="6"/>
  <c r="DD49" i="6"/>
  <c r="DL47" i="6"/>
  <c r="DH49" i="6" l="1"/>
  <c r="DJ49" i="6"/>
  <c r="DD50" i="6"/>
  <c r="DI49" i="6"/>
  <c r="DK49" i="6"/>
  <c r="DL48" i="6"/>
  <c r="DJ50" i="6" l="1"/>
  <c r="DH50" i="6"/>
  <c r="DK50" i="6"/>
  <c r="DD51" i="6"/>
  <c r="DI50" i="6"/>
  <c r="DL49" i="6"/>
  <c r="DH51" i="6" l="1"/>
  <c r="DI51" i="6"/>
  <c r="DK51" i="6"/>
  <c r="DD52" i="6"/>
  <c r="DJ51" i="6"/>
  <c r="DL50" i="6"/>
  <c r="DL51" i="6" l="1"/>
  <c r="DK52" i="6"/>
  <c r="DD53" i="6"/>
  <c r="DJ52" i="6"/>
  <c r="DI52" i="6"/>
  <c r="DH52" i="6"/>
  <c r="DL52" i="6" l="1"/>
  <c r="DD54" i="6"/>
  <c r="DK53" i="6"/>
  <c r="DH53" i="6"/>
  <c r="DI53" i="6"/>
  <c r="DJ53" i="6"/>
  <c r="DL53" i="6" l="1"/>
  <c r="DH54" i="6"/>
  <c r="DJ54" i="6"/>
  <c r="DI54" i="6"/>
  <c r="DD55" i="6"/>
  <c r="DK54" i="6"/>
  <c r="DL54" i="6" l="1"/>
  <c r="DK55" i="6"/>
  <c r="DH55" i="6"/>
  <c r="DJ55" i="6"/>
  <c r="DD56" i="6"/>
  <c r="DI55" i="6"/>
  <c r="DL55" i="6" l="1"/>
  <c r="DJ56" i="6"/>
  <c r="DK56" i="6"/>
  <c r="DD57" i="6"/>
  <c r="DH56" i="6"/>
  <c r="DI56" i="6"/>
  <c r="DD58" i="6" l="1"/>
  <c r="DH57" i="6"/>
  <c r="DI57" i="6"/>
  <c r="DK57" i="6"/>
  <c r="DJ57" i="6"/>
  <c r="DL56" i="6"/>
  <c r="DL57" i="6" l="1"/>
  <c r="DH58" i="6"/>
  <c r="DI58" i="6"/>
  <c r="DK58" i="6"/>
  <c r="DJ58" i="6"/>
  <c r="DD59" i="6"/>
  <c r="DI59" i="6" l="1"/>
  <c r="DK59" i="6"/>
  <c r="DD60" i="6"/>
  <c r="DH59" i="6"/>
  <c r="DJ59" i="6"/>
  <c r="DL58" i="6"/>
  <c r="DL59" i="6" l="1"/>
  <c r="DK60" i="6"/>
  <c r="DH60" i="6"/>
  <c r="DJ60" i="6"/>
  <c r="DD61" i="6"/>
  <c r="DI60" i="6"/>
  <c r="DL60" i="6" l="1"/>
  <c r="DI61" i="6"/>
  <c r="DH61" i="6"/>
  <c r="DK61" i="6"/>
  <c r="DD62" i="6"/>
  <c r="DJ61" i="6"/>
  <c r="DL61" i="6" l="1"/>
  <c r="DK62" i="6"/>
  <c r="DI62" i="6"/>
  <c r="DH62" i="6"/>
  <c r="DJ62" i="6"/>
  <c r="DD63" i="6"/>
  <c r="DL62" i="6" l="1"/>
  <c r="DH63" i="6"/>
  <c r="DI63" i="6"/>
  <c r="DK63" i="6"/>
  <c r="DJ63" i="6"/>
  <c r="DD64" i="6"/>
  <c r="DL63" i="6" l="1"/>
  <c r="DD65" i="6"/>
  <c r="DK64" i="6"/>
  <c r="DH64" i="6"/>
  <c r="DJ64" i="6"/>
  <c r="DI64" i="6"/>
  <c r="DL64" i="6" l="1"/>
  <c r="DK65" i="6"/>
  <c r="DJ65" i="6"/>
  <c r="DD66" i="6"/>
  <c r="DH65" i="6"/>
  <c r="DI65" i="6"/>
  <c r="DL65" i="6" l="1"/>
  <c r="DH66" i="6"/>
  <c r="DM66" i="6" s="1"/>
  <c r="DI66" i="6"/>
  <c r="DK66" i="6"/>
  <c r="DJ66" i="6"/>
  <c r="DD67" i="6"/>
  <c r="DN66" i="6" l="1"/>
  <c r="DR66" i="6"/>
  <c r="DS66" i="6" s="1"/>
  <c r="DP66" i="6"/>
  <c r="DQ66" i="6" s="1"/>
  <c r="DJ67" i="6"/>
  <c r="DH67" i="6"/>
  <c r="DM67" i="6" s="1"/>
  <c r="DD68" i="6"/>
  <c r="DI67" i="6"/>
  <c r="DK67" i="6"/>
  <c r="DL66" i="6"/>
  <c r="DP67" i="6" l="1"/>
  <c r="DQ67" i="6" s="1"/>
  <c r="DR67" i="6"/>
  <c r="DS67" i="6" s="1"/>
  <c r="DN67" i="6"/>
  <c r="DO66" i="6"/>
  <c r="DV66" i="6"/>
  <c r="DK68" i="6"/>
  <c r="DD69" i="6"/>
  <c r="DI68" i="6"/>
  <c r="DH68" i="6"/>
  <c r="DM68" i="6" s="1"/>
  <c r="DJ68" i="6"/>
  <c r="DL67" i="6"/>
  <c r="DV67" i="6" l="1"/>
  <c r="DO67" i="6"/>
  <c r="DR68" i="6"/>
  <c r="DS68" i="6" s="1"/>
  <c r="DP68" i="6"/>
  <c r="DQ68" i="6" s="1"/>
  <c r="DN68" i="6"/>
  <c r="DL68" i="6"/>
  <c r="DK69" i="6"/>
  <c r="DJ69" i="6"/>
  <c r="DH69" i="6"/>
  <c r="DM69" i="6" s="1"/>
  <c r="DD70" i="6"/>
  <c r="DI69" i="6"/>
  <c r="DO68" i="6" l="1"/>
  <c r="DV68" i="6"/>
  <c r="DN69" i="6"/>
  <c r="DR69" i="6"/>
  <c r="DS69" i="6" s="1"/>
  <c r="DP69" i="6"/>
  <c r="DQ69" i="6" s="1"/>
  <c r="DL69" i="6"/>
  <c r="DJ70" i="6"/>
  <c r="DI70" i="6"/>
  <c r="DH70" i="6"/>
  <c r="DM70" i="6" s="1"/>
  <c r="DK70" i="6"/>
  <c r="DD71" i="6"/>
  <c r="DV69" i="6" l="1"/>
  <c r="DO69" i="6"/>
  <c r="DI71" i="6"/>
  <c r="DK71" i="6"/>
  <c r="DD72" i="6"/>
  <c r="DJ71" i="6"/>
  <c r="DH71" i="6"/>
  <c r="DM71" i="6" s="1"/>
  <c r="DR70" i="6"/>
  <c r="DS70" i="6" s="1"/>
  <c r="DN70" i="6"/>
  <c r="DP70" i="6"/>
  <c r="DQ70" i="6" s="1"/>
  <c r="DL70" i="6"/>
  <c r="DL71" i="6" l="1"/>
  <c r="DO70" i="6"/>
  <c r="DV70" i="6"/>
  <c r="DH72" i="6"/>
  <c r="DM72" i="6" s="1"/>
  <c r="DK72" i="6"/>
  <c r="DD73" i="6"/>
  <c r="DI72" i="6"/>
  <c r="DJ72" i="6"/>
  <c r="DN71" i="6"/>
  <c r="DP71" i="6"/>
  <c r="DQ71" i="6" s="1"/>
  <c r="DR71" i="6"/>
  <c r="DS71" i="6" s="1"/>
  <c r="DL72" i="6" l="1"/>
  <c r="DP72" i="6"/>
  <c r="DQ72" i="6" s="1"/>
  <c r="DN72" i="6"/>
  <c r="DR72" i="6"/>
  <c r="DS72" i="6" s="1"/>
  <c r="DH73" i="6"/>
  <c r="DM73" i="6" s="1"/>
  <c r="DJ73" i="6"/>
  <c r="DK73" i="6"/>
  <c r="DI73" i="6"/>
  <c r="DD74" i="6"/>
  <c r="DV71" i="6"/>
  <c r="DO71" i="6"/>
  <c r="DV72" i="6" l="1"/>
  <c r="DO72" i="6"/>
  <c r="DI74" i="6"/>
  <c r="DD75" i="6"/>
  <c r="DH74" i="6"/>
  <c r="DM74" i="6" s="1"/>
  <c r="DK74" i="6"/>
  <c r="DJ74" i="6"/>
  <c r="DP73" i="6"/>
  <c r="DQ73" i="6" s="1"/>
  <c r="DR73" i="6"/>
  <c r="DS73" i="6" s="1"/>
  <c r="DN73" i="6"/>
  <c r="DL73" i="6"/>
  <c r="DN74" i="6" l="1"/>
  <c r="DP74" i="6"/>
  <c r="DQ74" i="6" s="1"/>
  <c r="DR74" i="6"/>
  <c r="DS74" i="6" s="1"/>
  <c r="DK75" i="6"/>
  <c r="DJ75" i="6"/>
  <c r="DD76" i="6"/>
  <c r="DI75" i="6"/>
  <c r="DH75" i="6"/>
  <c r="DM75" i="6" s="1"/>
  <c r="DV73" i="6"/>
  <c r="DO73" i="6"/>
  <c r="DL74" i="6"/>
  <c r="DL75" i="6" l="1"/>
  <c r="DI76" i="6"/>
  <c r="DK76" i="6"/>
  <c r="DD77" i="6"/>
  <c r="DJ76" i="6"/>
  <c r="DH76" i="6"/>
  <c r="DM76" i="6" s="1"/>
  <c r="DN75" i="6"/>
  <c r="DP75" i="6"/>
  <c r="DQ75" i="6" s="1"/>
  <c r="DR75" i="6"/>
  <c r="DS75" i="6" s="1"/>
  <c r="DO74" i="6"/>
  <c r="DV74" i="6"/>
  <c r="DL76" i="6" l="1"/>
  <c r="DO75" i="6"/>
  <c r="DV75" i="6"/>
  <c r="DH77" i="6"/>
  <c r="DM77" i="6" s="1"/>
  <c r="DJ77" i="6"/>
  <c r="DK77" i="6"/>
  <c r="DD78" i="6"/>
  <c r="DI77" i="6"/>
  <c r="DP76" i="6"/>
  <c r="DQ76" i="6" s="1"/>
  <c r="DN76" i="6"/>
  <c r="DR76" i="6"/>
  <c r="DS76" i="6" s="1"/>
  <c r="DH78" i="6" l="1"/>
  <c r="DM78" i="6" s="1"/>
  <c r="DI78" i="6"/>
  <c r="DJ78" i="6"/>
  <c r="DD79" i="6"/>
  <c r="DK78" i="6"/>
  <c r="DL77" i="6"/>
  <c r="DP77" i="6"/>
  <c r="DQ77" i="6" s="1"/>
  <c r="DR77" i="6"/>
  <c r="DS77" i="6" s="1"/>
  <c r="DN77" i="6"/>
  <c r="DO76" i="6"/>
  <c r="DV76" i="6"/>
  <c r="DH79" i="6" l="1"/>
  <c r="DM79" i="6" s="1"/>
  <c r="DJ79" i="6"/>
  <c r="DK79" i="6"/>
  <c r="DI79" i="6"/>
  <c r="DD80" i="6"/>
  <c r="DL78" i="6"/>
  <c r="DV77" i="6"/>
  <c r="DO77" i="6"/>
  <c r="DR78" i="6"/>
  <c r="DS78" i="6" s="1"/>
  <c r="DN78" i="6"/>
  <c r="DP78" i="6"/>
  <c r="DQ78" i="6" s="1"/>
  <c r="DK80" i="6" l="1"/>
  <c r="DH80" i="6"/>
  <c r="DM80" i="6" s="1"/>
  <c r="DJ80" i="6"/>
  <c r="DD81" i="6"/>
  <c r="DI80" i="6"/>
  <c r="DO78" i="6"/>
  <c r="DV78" i="6"/>
  <c r="DL79" i="6"/>
  <c r="DR79" i="6"/>
  <c r="DS79" i="6" s="1"/>
  <c r="DN79" i="6"/>
  <c r="DP79" i="6"/>
  <c r="DQ79" i="6" s="1"/>
  <c r="DL80" i="6" l="1"/>
  <c r="DN80" i="6"/>
  <c r="DP80" i="6"/>
  <c r="DQ80" i="6" s="1"/>
  <c r="DR80" i="6"/>
  <c r="DS80" i="6" s="1"/>
  <c r="DK81" i="6"/>
  <c r="DJ81" i="6"/>
  <c r="DD82" i="6"/>
  <c r="DH81" i="6"/>
  <c r="DM81" i="6" s="1"/>
  <c r="DI81" i="6"/>
  <c r="DV79" i="6"/>
  <c r="DO79" i="6"/>
  <c r="DL81" i="6" l="1"/>
  <c r="DR81" i="6"/>
  <c r="DS81" i="6" s="1"/>
  <c r="DN81" i="6"/>
  <c r="DP81" i="6"/>
  <c r="DQ81" i="6" s="1"/>
  <c r="DH82" i="6"/>
  <c r="DM82" i="6" s="1"/>
  <c r="DK82" i="6"/>
  <c r="DD83" i="6"/>
  <c r="DJ82" i="6"/>
  <c r="DI82" i="6"/>
  <c r="DO80" i="6"/>
  <c r="DV80" i="6"/>
  <c r="DL82" i="6" l="1"/>
  <c r="DD84" i="6"/>
  <c r="DK83" i="6"/>
  <c r="DI83" i="6"/>
  <c r="DH83" i="6"/>
  <c r="DM83" i="6" s="1"/>
  <c r="DJ83" i="6"/>
  <c r="DL83" i="6" s="1"/>
  <c r="DO81" i="6"/>
  <c r="DV81" i="6"/>
  <c r="DP82" i="6"/>
  <c r="DQ82" i="6" s="1"/>
  <c r="DR82" i="6"/>
  <c r="DS82" i="6" s="1"/>
  <c r="DN82" i="6"/>
  <c r="DR83" i="6" l="1"/>
  <c r="DS83" i="6" s="1"/>
  <c r="DP83" i="6"/>
  <c r="DQ83" i="6" s="1"/>
  <c r="DN83" i="6"/>
  <c r="DO82" i="6"/>
  <c r="DV82" i="6"/>
  <c r="DD85" i="6"/>
  <c r="DJ84" i="6"/>
  <c r="DH84" i="6"/>
  <c r="DM84" i="6" s="1"/>
  <c r="DI84" i="6"/>
  <c r="DK84" i="6"/>
  <c r="DL84" i="6" l="1"/>
  <c r="DP84" i="6"/>
  <c r="DQ84" i="6" s="1"/>
  <c r="DR84" i="6"/>
  <c r="DS84" i="6" s="1"/>
  <c r="DN84" i="6"/>
  <c r="DJ85" i="6"/>
  <c r="DK85" i="6"/>
  <c r="DD86" i="6"/>
  <c r="DI85" i="6"/>
  <c r="DH85" i="6"/>
  <c r="DM85" i="6" s="1"/>
  <c r="DO83" i="6"/>
  <c r="DV83" i="6"/>
  <c r="DD87" i="6" l="1"/>
  <c r="DJ86" i="6"/>
  <c r="DH86" i="6"/>
  <c r="DM86" i="6" s="1"/>
  <c r="DK86" i="6"/>
  <c r="DI86" i="6"/>
  <c r="DO84" i="6"/>
  <c r="DV84" i="6"/>
  <c r="DR85" i="6"/>
  <c r="DS85" i="6" s="1"/>
  <c r="DN85" i="6"/>
  <c r="DP85" i="6"/>
  <c r="DQ85" i="6" s="1"/>
  <c r="DL85" i="6"/>
  <c r="DR86" i="6" l="1"/>
  <c r="DS86" i="6" s="1"/>
  <c r="DP86" i="6"/>
  <c r="DQ86" i="6" s="1"/>
  <c r="DN86" i="6"/>
  <c r="DL86" i="6"/>
  <c r="DO85" i="6"/>
  <c r="DV85" i="6"/>
  <c r="DK87" i="6"/>
  <c r="DI87" i="6"/>
  <c r="DD88" i="6"/>
  <c r="DH87" i="6"/>
  <c r="DM87" i="6" s="1"/>
  <c r="DJ87" i="6"/>
  <c r="DO86" i="6" l="1"/>
  <c r="DV86" i="6"/>
  <c r="DR87" i="6"/>
  <c r="DS87" i="6" s="1"/>
  <c r="DN87" i="6"/>
  <c r="DP87" i="6"/>
  <c r="DQ87" i="6" s="1"/>
  <c r="DL87" i="6"/>
  <c r="DH88" i="6"/>
  <c r="DM88" i="6" s="1"/>
  <c r="DI88" i="6"/>
  <c r="DD89" i="6"/>
  <c r="DK88" i="6"/>
  <c r="DJ88" i="6"/>
  <c r="DL88" i="6" l="1"/>
  <c r="DN88" i="6"/>
  <c r="DR88" i="6"/>
  <c r="DS88" i="6" s="1"/>
  <c r="DP88" i="6"/>
  <c r="DQ88" i="6" s="1"/>
  <c r="DV87" i="6"/>
  <c r="DO87" i="6"/>
  <c r="DI89" i="6"/>
  <c r="DJ89" i="6"/>
  <c r="DH89" i="6"/>
  <c r="DM89" i="6" s="1"/>
  <c r="DD90" i="6"/>
  <c r="DK89" i="6"/>
  <c r="DL89" i="6" l="1"/>
  <c r="DN89" i="6"/>
  <c r="DP89" i="6"/>
  <c r="DQ89" i="6" s="1"/>
  <c r="DR89" i="6"/>
  <c r="DS89" i="6" s="1"/>
  <c r="DI90" i="6"/>
  <c r="DK90" i="6"/>
  <c r="DJ90" i="6"/>
  <c r="DH90" i="6"/>
  <c r="DM90" i="6" s="1"/>
  <c r="DD91" i="6"/>
  <c r="DO88" i="6"/>
  <c r="DV88" i="6"/>
  <c r="DL90" i="6" l="1"/>
  <c r="DH91" i="6"/>
  <c r="DM91" i="6" s="1"/>
  <c r="DK91" i="6"/>
  <c r="DD92" i="6"/>
  <c r="DI91" i="6"/>
  <c r="DJ91" i="6"/>
  <c r="DN90" i="6"/>
  <c r="DP90" i="6"/>
  <c r="DQ90" i="6" s="1"/>
  <c r="DR90" i="6"/>
  <c r="DS90" i="6" s="1"/>
  <c r="DV89" i="6"/>
  <c r="DO89" i="6"/>
  <c r="DL91" i="6" l="1"/>
  <c r="DO90" i="6"/>
  <c r="DV90" i="6"/>
  <c r="DJ92" i="6"/>
  <c r="DH92" i="6"/>
  <c r="DM92" i="6" s="1"/>
  <c r="DK92" i="6"/>
  <c r="DI92" i="6"/>
  <c r="DD93" i="6"/>
  <c r="DR91" i="6"/>
  <c r="DS91" i="6" s="1"/>
  <c r="DP91" i="6"/>
  <c r="DQ91" i="6" s="1"/>
  <c r="DN91" i="6"/>
  <c r="DL92" i="6" l="1"/>
  <c r="DK93" i="6"/>
  <c r="DD94" i="6"/>
  <c r="DI93" i="6"/>
  <c r="DJ93" i="6"/>
  <c r="DH93" i="6"/>
  <c r="DM93" i="6" s="1"/>
  <c r="DV91" i="6"/>
  <c r="DO91" i="6"/>
  <c r="DP92" i="6"/>
  <c r="DQ92" i="6" s="1"/>
  <c r="DR92" i="6"/>
  <c r="DS92" i="6" s="1"/>
  <c r="DN92" i="6"/>
  <c r="DL93" i="6" l="1"/>
  <c r="DN93" i="6"/>
  <c r="DP93" i="6"/>
  <c r="DQ93" i="6" s="1"/>
  <c r="DR93" i="6"/>
  <c r="DS93" i="6" s="1"/>
  <c r="DO92" i="6"/>
  <c r="DV92" i="6"/>
  <c r="DI94" i="6"/>
  <c r="DK94" i="6"/>
  <c r="DH94" i="6"/>
  <c r="DM94" i="6" s="1"/>
  <c r="DD95" i="6"/>
  <c r="DJ94" i="6"/>
  <c r="DP94" i="6" l="1"/>
  <c r="DQ94" i="6" s="1"/>
  <c r="DR94" i="6"/>
  <c r="DS94" i="6" s="1"/>
  <c r="DN94" i="6"/>
  <c r="DL94" i="6"/>
  <c r="DK95" i="6"/>
  <c r="DJ95" i="6"/>
  <c r="DD96" i="6"/>
  <c r="DI95" i="6"/>
  <c r="DH95" i="6"/>
  <c r="DM95" i="6" s="1"/>
  <c r="DV93" i="6"/>
  <c r="DO93" i="6"/>
  <c r="DD97" i="6" l="1"/>
  <c r="DH96" i="6"/>
  <c r="DM96" i="6" s="1"/>
  <c r="DI96" i="6"/>
  <c r="DK96" i="6"/>
  <c r="DJ96" i="6"/>
  <c r="DL95" i="6"/>
  <c r="DO94" i="6"/>
  <c r="DV94" i="6"/>
  <c r="DR95" i="6"/>
  <c r="DS95" i="6" s="1"/>
  <c r="DP95" i="6"/>
  <c r="DQ95" i="6" s="1"/>
  <c r="DN95" i="6"/>
  <c r="DL96" i="6" l="1"/>
  <c r="DP96" i="6"/>
  <c r="DQ96" i="6" s="1"/>
  <c r="DN96" i="6"/>
  <c r="DR96" i="6"/>
  <c r="DS96" i="6" s="1"/>
  <c r="DV95" i="6"/>
  <c r="DO95" i="6"/>
  <c r="DH97" i="6"/>
  <c r="DM97" i="6" s="1"/>
  <c r="DJ97" i="6"/>
  <c r="DK97" i="6"/>
  <c r="DD98" i="6"/>
  <c r="DI97" i="6"/>
  <c r="DL97" i="6" l="1"/>
  <c r="DO96" i="6"/>
  <c r="DV96" i="6"/>
  <c r="DP97" i="6"/>
  <c r="DQ97" i="6" s="1"/>
  <c r="DN97" i="6"/>
  <c r="DR97" i="6"/>
  <c r="DS97" i="6" s="1"/>
  <c r="DJ98" i="6"/>
  <c r="DL98" i="6" s="1"/>
  <c r="DI98" i="6"/>
  <c r="DH98" i="6"/>
  <c r="DM98" i="6" s="1"/>
  <c r="DD99" i="6"/>
  <c r="DK98" i="6"/>
  <c r="DV97" i="6" l="1"/>
  <c r="DO97" i="6"/>
  <c r="DK99" i="6"/>
  <c r="DD100" i="6"/>
  <c r="DJ99" i="6"/>
  <c r="DI99" i="6"/>
  <c r="DH99" i="6"/>
  <c r="DM99" i="6" s="1"/>
  <c r="DP98" i="6"/>
  <c r="DQ98" i="6" s="1"/>
  <c r="DR98" i="6"/>
  <c r="DS98" i="6" s="1"/>
  <c r="DN98" i="6"/>
  <c r="DL99" i="6" l="1"/>
  <c r="DP99" i="6"/>
  <c r="DQ99" i="6" s="1"/>
  <c r="DR99" i="6"/>
  <c r="DS99" i="6" s="1"/>
  <c r="DN99" i="6"/>
  <c r="DV98" i="6"/>
  <c r="DO98" i="6"/>
  <c r="DH100" i="6"/>
  <c r="DM100" i="6" s="1"/>
  <c r="DD101" i="6"/>
  <c r="DJ100" i="6"/>
  <c r="DI100" i="6"/>
  <c r="DK100" i="6"/>
  <c r="DL100" i="6" l="1"/>
  <c r="DJ101" i="6"/>
  <c r="DI101" i="6"/>
  <c r="DK101" i="6"/>
  <c r="DH101" i="6"/>
  <c r="DM101" i="6" s="1"/>
  <c r="DD102" i="6"/>
  <c r="DV99" i="6"/>
  <c r="DO99" i="6"/>
  <c r="DN100" i="6"/>
  <c r="DP100" i="6"/>
  <c r="DQ100" i="6" s="1"/>
  <c r="DR100" i="6"/>
  <c r="DS100" i="6" s="1"/>
  <c r="DJ102" i="6" l="1"/>
  <c r="DD103" i="6"/>
  <c r="DK102" i="6"/>
  <c r="DH102" i="6"/>
  <c r="DM102" i="6" s="1"/>
  <c r="DI102" i="6"/>
  <c r="DO100" i="6"/>
  <c r="DV100" i="6"/>
  <c r="DR101" i="6"/>
  <c r="DS101" i="6" s="1"/>
  <c r="DP101" i="6"/>
  <c r="DQ101" i="6" s="1"/>
  <c r="DN101" i="6"/>
  <c r="DL101" i="6"/>
  <c r="DO101" i="6" l="1"/>
  <c r="DV101" i="6"/>
  <c r="DI103" i="6"/>
  <c r="DJ103" i="6"/>
  <c r="DD104" i="6"/>
  <c r="DK103" i="6"/>
  <c r="DH103" i="6"/>
  <c r="DM103" i="6" s="1"/>
  <c r="DR102" i="6"/>
  <c r="DS102" i="6" s="1"/>
  <c r="DP102" i="6"/>
  <c r="DQ102" i="6" s="1"/>
  <c r="DN102" i="6"/>
  <c r="DL102" i="6"/>
  <c r="DR103" i="6" l="1"/>
  <c r="DS103" i="6" s="1"/>
  <c r="DP103" i="6"/>
  <c r="DQ103" i="6" s="1"/>
  <c r="DN103" i="6"/>
  <c r="DH104" i="6"/>
  <c r="DM104" i="6" s="1"/>
  <c r="DJ104" i="6"/>
  <c r="DI104" i="6"/>
  <c r="DK104" i="6"/>
  <c r="DD105" i="6"/>
  <c r="DO102" i="6"/>
  <c r="DV102" i="6"/>
  <c r="DL103" i="6"/>
  <c r="DV103" i="6" l="1"/>
  <c r="DO103" i="6"/>
  <c r="DN104" i="6"/>
  <c r="DP104" i="6"/>
  <c r="DQ104" i="6" s="1"/>
  <c r="DR104" i="6"/>
  <c r="DS104" i="6" s="1"/>
  <c r="DK105" i="6"/>
  <c r="DH105" i="6"/>
  <c r="DM105" i="6" s="1"/>
  <c r="DD106" i="6"/>
  <c r="DJ105" i="6"/>
  <c r="DI105" i="6"/>
  <c r="DL104" i="6"/>
  <c r="DH106" i="6" l="1"/>
  <c r="DM106" i="6" s="1"/>
  <c r="DD107" i="6"/>
  <c r="DI106" i="6"/>
  <c r="DJ106" i="6"/>
  <c r="DK106" i="6"/>
  <c r="DO104" i="6"/>
  <c r="DV104" i="6"/>
  <c r="DP105" i="6"/>
  <c r="DQ105" i="6" s="1"/>
  <c r="DN105" i="6"/>
  <c r="DR105" i="6"/>
  <c r="DS105" i="6" s="1"/>
  <c r="DL105" i="6"/>
  <c r="DV105" i="6" l="1"/>
  <c r="DO105" i="6"/>
  <c r="DL106" i="6"/>
  <c r="DH107" i="6"/>
  <c r="DM107" i="6" s="1"/>
  <c r="DJ107" i="6"/>
  <c r="DD108" i="6"/>
  <c r="DI107" i="6"/>
  <c r="DK107" i="6"/>
  <c r="DP106" i="6"/>
  <c r="DQ106" i="6" s="1"/>
  <c r="DR106" i="6"/>
  <c r="DS106" i="6" s="1"/>
  <c r="DN106" i="6"/>
  <c r="DR107" i="6" l="1"/>
  <c r="DS107" i="6" s="1"/>
  <c r="DN107" i="6"/>
  <c r="DP107" i="6"/>
  <c r="DQ107" i="6" s="1"/>
  <c r="DL107" i="6"/>
  <c r="DK108" i="6"/>
  <c r="DD109" i="6"/>
  <c r="DI108" i="6"/>
  <c r="DJ108" i="6"/>
  <c r="DH108" i="6"/>
  <c r="DM108" i="6" s="1"/>
  <c r="DV106" i="6"/>
  <c r="DO106" i="6"/>
  <c r="DL108" i="6" l="1"/>
  <c r="DK109" i="6"/>
  <c r="DD110" i="6"/>
  <c r="DI109" i="6"/>
  <c r="DH109" i="6"/>
  <c r="DM109" i="6" s="1"/>
  <c r="DJ109" i="6"/>
  <c r="DL109" i="6" s="1"/>
  <c r="DO107" i="6"/>
  <c r="DV107" i="6"/>
  <c r="DN108" i="6"/>
  <c r="DR108" i="6"/>
  <c r="DS108" i="6" s="1"/>
  <c r="DP108" i="6"/>
  <c r="DQ108" i="6" s="1"/>
  <c r="DO108" i="6" l="1"/>
  <c r="DV108" i="6"/>
  <c r="DN109" i="6"/>
  <c r="DP109" i="6"/>
  <c r="DQ109" i="6" s="1"/>
  <c r="DR109" i="6"/>
  <c r="DS109" i="6" s="1"/>
  <c r="DH110" i="6"/>
  <c r="DM110" i="6" s="1"/>
  <c r="DK110" i="6"/>
  <c r="DD111" i="6"/>
  <c r="DJ110" i="6"/>
  <c r="DI110" i="6"/>
  <c r="DK111" i="6" l="1"/>
  <c r="DJ111" i="6"/>
  <c r="DD112" i="6"/>
  <c r="DH111" i="6"/>
  <c r="DM111" i="6" s="1"/>
  <c r="DI111" i="6"/>
  <c r="DO109" i="6"/>
  <c r="DV109" i="6"/>
  <c r="DN110" i="6"/>
  <c r="DP110" i="6"/>
  <c r="DQ110" i="6" s="1"/>
  <c r="DR110" i="6"/>
  <c r="DS110" i="6" s="1"/>
  <c r="DL110" i="6"/>
  <c r="DL111" i="6" l="1"/>
  <c r="DN111" i="6"/>
  <c r="DR111" i="6"/>
  <c r="DS111" i="6" s="1"/>
  <c r="DP111" i="6"/>
  <c r="DQ111" i="6" s="1"/>
  <c r="DH112" i="6"/>
  <c r="DM112" i="6" s="1"/>
  <c r="DD113" i="6"/>
  <c r="DI112" i="6"/>
  <c r="DK112" i="6"/>
  <c r="DJ112" i="6"/>
  <c r="DV110" i="6"/>
  <c r="DO110" i="6"/>
  <c r="DL112" i="6" l="1"/>
  <c r="DJ113" i="6"/>
  <c r="DK113" i="6"/>
  <c r="DI113" i="6"/>
  <c r="DD114" i="6"/>
  <c r="DH113" i="6"/>
  <c r="DM113" i="6" s="1"/>
  <c r="DP112" i="6"/>
  <c r="DQ112" i="6" s="1"/>
  <c r="DN112" i="6"/>
  <c r="DR112" i="6"/>
  <c r="DS112" i="6" s="1"/>
  <c r="DO111" i="6"/>
  <c r="DV111" i="6"/>
  <c r="DO112" i="6" l="1"/>
  <c r="DV112" i="6"/>
  <c r="DR113" i="6"/>
  <c r="DS113" i="6" s="1"/>
  <c r="DN113" i="6"/>
  <c r="DP113" i="6"/>
  <c r="DQ113" i="6" s="1"/>
  <c r="DI114" i="6"/>
  <c r="DK114" i="6"/>
  <c r="DD115" i="6"/>
  <c r="DJ114" i="6"/>
  <c r="DH114" i="6"/>
  <c r="DM114" i="6" s="1"/>
  <c r="DL113" i="6"/>
  <c r="DH115" i="6" l="1"/>
  <c r="DM115" i="6" s="1"/>
  <c r="DJ115" i="6"/>
  <c r="DD116" i="6"/>
  <c r="DI115" i="6"/>
  <c r="DK115" i="6"/>
  <c r="DN114" i="6"/>
  <c r="DR114" i="6"/>
  <c r="DS114" i="6" s="1"/>
  <c r="DP114" i="6"/>
  <c r="DQ114" i="6" s="1"/>
  <c r="DO113" i="6"/>
  <c r="DV113" i="6"/>
  <c r="DL114" i="6"/>
  <c r="DO114" i="6" l="1"/>
  <c r="DV114" i="6"/>
  <c r="DK116" i="6"/>
  <c r="DD117" i="6"/>
  <c r="DJ116" i="6"/>
  <c r="DI116" i="6"/>
  <c r="DH116" i="6"/>
  <c r="DM116" i="6" s="1"/>
  <c r="DL115" i="6"/>
  <c r="DR115" i="6"/>
  <c r="DS115" i="6" s="1"/>
  <c r="DN115" i="6"/>
  <c r="DP115" i="6"/>
  <c r="DQ115" i="6" s="1"/>
  <c r="DL116" i="6" l="1"/>
  <c r="DN116" i="6"/>
  <c r="DR116" i="6"/>
  <c r="DS116" i="6" s="1"/>
  <c r="DP116" i="6"/>
  <c r="DQ116" i="6" s="1"/>
  <c r="DD118" i="6"/>
  <c r="DH117" i="6"/>
  <c r="DM117" i="6" s="1"/>
  <c r="DI117" i="6"/>
  <c r="DJ117" i="6"/>
  <c r="DK117" i="6"/>
  <c r="DO115" i="6"/>
  <c r="DV115" i="6"/>
  <c r="DL117" i="6" l="1"/>
  <c r="DR117" i="6"/>
  <c r="DS117" i="6" s="1"/>
  <c r="DP117" i="6"/>
  <c r="DQ117" i="6" s="1"/>
  <c r="DN117" i="6"/>
  <c r="DK118" i="6"/>
  <c r="DJ118" i="6"/>
  <c r="DH118" i="6"/>
  <c r="DM118" i="6" s="1"/>
  <c r="DD119" i="6"/>
  <c r="DI118" i="6"/>
  <c r="DO116" i="6"/>
  <c r="DV116" i="6"/>
  <c r="DK119" i="6" l="1"/>
  <c r="DH119" i="6"/>
  <c r="DM119" i="6" s="1"/>
  <c r="DD120" i="6"/>
  <c r="DJ119" i="6"/>
  <c r="DI119" i="6"/>
  <c r="DL118" i="6"/>
  <c r="DN118" i="6"/>
  <c r="DR118" i="6"/>
  <c r="DS118" i="6" s="1"/>
  <c r="DP118" i="6"/>
  <c r="DQ118" i="6" s="1"/>
  <c r="DO117" i="6"/>
  <c r="DV117" i="6"/>
  <c r="DL119" i="6" l="1"/>
  <c r="DO118" i="6"/>
  <c r="DV118" i="6"/>
  <c r="DJ120" i="6"/>
  <c r="DH120" i="6"/>
  <c r="DM120" i="6" s="1"/>
  <c r="DD121" i="6"/>
  <c r="DK120" i="6"/>
  <c r="DI120" i="6"/>
  <c r="DP119" i="6"/>
  <c r="DQ119" i="6" s="1"/>
  <c r="DR119" i="6"/>
  <c r="DS119" i="6" s="1"/>
  <c r="DN119" i="6"/>
  <c r="DL120" i="6" l="1"/>
  <c r="DK121" i="6"/>
  <c r="DD122" i="6"/>
  <c r="DH121" i="6"/>
  <c r="DM121" i="6" s="1"/>
  <c r="DI121" i="6"/>
  <c r="DJ121" i="6"/>
  <c r="DL121" i="6" s="1"/>
  <c r="DV119" i="6"/>
  <c r="DO119" i="6"/>
  <c r="DR120" i="6"/>
  <c r="DS120" i="6" s="1"/>
  <c r="DP120" i="6"/>
  <c r="DQ120" i="6" s="1"/>
  <c r="DN120" i="6"/>
  <c r="DV120" i="6" l="1"/>
  <c r="DO120" i="6"/>
  <c r="DK122" i="6"/>
  <c r="DD123" i="6"/>
  <c r="DI122" i="6"/>
  <c r="DH122" i="6"/>
  <c r="DM122" i="6" s="1"/>
  <c r="DJ122" i="6"/>
  <c r="DR121" i="6"/>
  <c r="DS121" i="6" s="1"/>
  <c r="DN121" i="6"/>
  <c r="DP121" i="6"/>
  <c r="DQ121" i="6" s="1"/>
  <c r="DL122" i="6" l="1"/>
  <c r="DR122" i="6"/>
  <c r="DS122" i="6" s="1"/>
  <c r="DP122" i="6"/>
  <c r="DQ122" i="6" s="1"/>
  <c r="DN122" i="6"/>
  <c r="DI123" i="6"/>
  <c r="DK123" i="6"/>
  <c r="DD124" i="6"/>
  <c r="DH123" i="6"/>
  <c r="DM123" i="6" s="1"/>
  <c r="DJ123" i="6"/>
  <c r="DO121" i="6"/>
  <c r="DV121" i="6"/>
  <c r="DL123" i="6" l="1"/>
  <c r="DI124" i="6"/>
  <c r="DH124" i="6"/>
  <c r="DM124" i="6" s="1"/>
  <c r="DJ124" i="6"/>
  <c r="DK124" i="6"/>
  <c r="DD125" i="6"/>
  <c r="DV122" i="6"/>
  <c r="DO122" i="6"/>
  <c r="DP123" i="6"/>
  <c r="DQ123" i="6" s="1"/>
  <c r="DR123" i="6"/>
  <c r="DS123" i="6" s="1"/>
  <c r="DN123" i="6"/>
  <c r="DL124" i="6" l="1"/>
  <c r="DP124" i="6"/>
  <c r="DQ124" i="6" s="1"/>
  <c r="DR124" i="6"/>
  <c r="DS124" i="6" s="1"/>
  <c r="DN124" i="6"/>
  <c r="DI125" i="6"/>
  <c r="DJ125" i="6"/>
  <c r="DH125" i="6"/>
  <c r="DM125" i="6" s="1"/>
  <c r="DD126" i="6"/>
  <c r="DK125" i="6"/>
  <c r="DO123" i="6"/>
  <c r="DV123" i="6"/>
  <c r="DL125" i="6" l="1"/>
  <c r="DN125" i="6"/>
  <c r="DP125" i="6"/>
  <c r="DQ125" i="6" s="1"/>
  <c r="DR125" i="6"/>
  <c r="DS125" i="6" s="1"/>
  <c r="DV124" i="6"/>
  <c r="DO124" i="6"/>
  <c r="DI126" i="6"/>
  <c r="DH126" i="6"/>
  <c r="DM126" i="6" s="1"/>
  <c r="DJ126" i="6"/>
  <c r="DD127" i="6"/>
  <c r="DK126" i="6"/>
  <c r="DL126" i="6" l="1"/>
  <c r="DR126" i="6"/>
  <c r="DS126" i="6" s="1"/>
  <c r="DN126" i="6"/>
  <c r="DP126" i="6"/>
  <c r="DQ126" i="6" s="1"/>
  <c r="DH127" i="6"/>
  <c r="DM127" i="6" s="1"/>
  <c r="DJ127" i="6"/>
  <c r="DK127" i="6"/>
  <c r="DD128" i="6"/>
  <c r="DI127" i="6"/>
  <c r="DV125" i="6"/>
  <c r="DO125" i="6"/>
  <c r="DJ128" i="6" l="1"/>
  <c r="DK128" i="6"/>
  <c r="DI128" i="6"/>
  <c r="DD129" i="6"/>
  <c r="DH128" i="6"/>
  <c r="DM128" i="6" s="1"/>
  <c r="DL127" i="6"/>
  <c r="DV126" i="6"/>
  <c r="DO126" i="6"/>
  <c r="DP127" i="6"/>
  <c r="DQ127" i="6" s="1"/>
  <c r="DR127" i="6"/>
  <c r="DS127" i="6" s="1"/>
  <c r="DN127" i="6"/>
  <c r="DN128" i="6" l="1"/>
  <c r="DR128" i="6"/>
  <c r="DS128" i="6" s="1"/>
  <c r="DP128" i="6"/>
  <c r="DQ128" i="6" s="1"/>
  <c r="DD130" i="6"/>
  <c r="DI129" i="6"/>
  <c r="DH129" i="6"/>
  <c r="DM129" i="6" s="1"/>
  <c r="DJ129" i="6"/>
  <c r="DK129" i="6"/>
  <c r="DO127" i="6"/>
  <c r="DV127" i="6"/>
  <c r="DL128" i="6"/>
  <c r="DL129" i="6" l="1"/>
  <c r="DN129" i="6"/>
  <c r="DP129" i="6"/>
  <c r="DQ129" i="6" s="1"/>
  <c r="DR129" i="6"/>
  <c r="DS129" i="6" s="1"/>
  <c r="DK130" i="6"/>
  <c r="DJ130" i="6"/>
  <c r="DD131" i="6"/>
  <c r="DH130" i="6"/>
  <c r="DM130" i="6" s="1"/>
  <c r="DI130" i="6"/>
  <c r="DO128" i="6"/>
  <c r="DV128" i="6"/>
  <c r="DL130" i="6" l="1"/>
  <c r="DR130" i="6"/>
  <c r="DS130" i="6" s="1"/>
  <c r="DN130" i="6"/>
  <c r="DP130" i="6"/>
  <c r="DQ130" i="6" s="1"/>
  <c r="DO129" i="6"/>
  <c r="DV129" i="6"/>
  <c r="DD132" i="6"/>
  <c r="DI131" i="6"/>
  <c r="DH131" i="6"/>
  <c r="DK131" i="6"/>
  <c r="DJ131" i="6"/>
  <c r="DM131" i="6" l="1"/>
  <c r="DN131" i="6" s="1"/>
  <c r="DL131" i="6"/>
  <c r="DO130" i="6"/>
  <c r="DV130" i="6"/>
  <c r="DJ132" i="6"/>
  <c r="DD133" i="6"/>
  <c r="DI132" i="6"/>
  <c r="DK132" i="6"/>
  <c r="DH132" i="6"/>
  <c r="DM132" i="6" s="1"/>
  <c r="DL132" i="6" l="1"/>
  <c r="DR131" i="6"/>
  <c r="DS131" i="6" s="1"/>
  <c r="DP131" i="6"/>
  <c r="DQ131" i="6" s="1"/>
  <c r="DP132" i="6"/>
  <c r="DQ132" i="6" s="1"/>
  <c r="DN132" i="6"/>
  <c r="DR132" i="6"/>
  <c r="DS132" i="6" s="1"/>
  <c r="DI133" i="6"/>
  <c r="DD134" i="6"/>
  <c r="DK133" i="6"/>
  <c r="DH133" i="6"/>
  <c r="DM133" i="6" s="1"/>
  <c r="DJ133" i="6"/>
  <c r="DO131" i="6"/>
  <c r="DV131" i="6"/>
  <c r="DL133" i="6" l="1"/>
  <c r="DP133" i="6"/>
  <c r="DQ133" i="6" s="1"/>
  <c r="DR133" i="6"/>
  <c r="DS133" i="6" s="1"/>
  <c r="DN133" i="6"/>
  <c r="DJ134" i="6"/>
  <c r="DK134" i="6"/>
  <c r="DH134" i="6"/>
  <c r="DM134" i="6" s="1"/>
  <c r="DI134" i="6"/>
  <c r="DD135" i="6"/>
  <c r="DV132" i="6"/>
  <c r="DO132" i="6"/>
  <c r="DR134" i="6" l="1"/>
  <c r="DS134" i="6" s="1"/>
  <c r="DN134" i="6"/>
  <c r="DP134" i="6"/>
  <c r="DQ134" i="6" s="1"/>
  <c r="DO133" i="6"/>
  <c r="DV133" i="6"/>
  <c r="DK135" i="6"/>
  <c r="DJ135" i="6"/>
  <c r="DI135" i="6"/>
  <c r="DD136" i="6"/>
  <c r="DH135" i="6"/>
  <c r="DL134" i="6"/>
  <c r="DM135" i="6" l="1"/>
  <c r="DR135" i="6" s="1"/>
  <c r="DS135" i="6" s="1"/>
  <c r="DO134" i="6"/>
  <c r="DV134" i="6"/>
  <c r="DL135" i="6"/>
  <c r="DD137" i="6"/>
  <c r="DK136" i="6"/>
  <c r="DJ136" i="6"/>
  <c r="DI136" i="6"/>
  <c r="DM136" i="6" s="1"/>
  <c r="DH136" i="6"/>
  <c r="DP135" i="6" l="1"/>
  <c r="DQ135" i="6" s="1"/>
  <c r="DN135" i="6"/>
  <c r="DV135" i="6" s="1"/>
  <c r="DJ137" i="6"/>
  <c r="DD138" i="6"/>
  <c r="DH137" i="6"/>
  <c r="DK137" i="6"/>
  <c r="DI137" i="6"/>
  <c r="DM137" i="6" s="1"/>
  <c r="DO135" i="6"/>
  <c r="DN136" i="6"/>
  <c r="DP136" i="6"/>
  <c r="DQ136" i="6" s="1"/>
  <c r="DR136" i="6"/>
  <c r="DS136" i="6" s="1"/>
  <c r="DL136" i="6"/>
  <c r="DV136" i="6" l="1"/>
  <c r="DO136" i="6"/>
  <c r="DJ138" i="6"/>
  <c r="DD139" i="6"/>
  <c r="DH138" i="6"/>
  <c r="DK138" i="6"/>
  <c r="DI138" i="6"/>
  <c r="DM138" i="6" s="1"/>
  <c r="DN137" i="6"/>
  <c r="DP137" i="6"/>
  <c r="DQ137" i="6" s="1"/>
  <c r="DR137" i="6"/>
  <c r="DS137" i="6" s="1"/>
  <c r="DL137" i="6"/>
  <c r="DO137" i="6" l="1"/>
  <c r="DV137" i="6"/>
  <c r="DD140" i="6"/>
  <c r="DH139" i="6"/>
  <c r="DI139" i="6"/>
  <c r="DM139" i="6" s="1"/>
  <c r="DK139" i="6"/>
  <c r="DJ139" i="6"/>
  <c r="DP138" i="6"/>
  <c r="DQ138" i="6" s="1"/>
  <c r="DR138" i="6"/>
  <c r="DS138" i="6" s="1"/>
  <c r="DN138" i="6"/>
  <c r="DL138" i="6"/>
  <c r="DL139" i="6" l="1"/>
  <c r="DH140" i="6"/>
  <c r="DD141" i="6"/>
  <c r="DK140" i="6"/>
  <c r="DI140" i="6"/>
  <c r="DM140" i="6" s="1"/>
  <c r="DJ140" i="6"/>
  <c r="DN139" i="6"/>
  <c r="DP139" i="6"/>
  <c r="DQ139" i="6" s="1"/>
  <c r="DR139" i="6"/>
  <c r="DS139" i="6" s="1"/>
  <c r="DO138" i="6"/>
  <c r="DV138" i="6"/>
  <c r="DO139" i="6" l="1"/>
  <c r="DV139" i="6"/>
  <c r="DL140" i="6"/>
  <c r="DK141" i="6"/>
  <c r="DD142" i="6"/>
  <c r="DJ141" i="6"/>
  <c r="DH141" i="6"/>
  <c r="DI141" i="6"/>
  <c r="DM141" i="6" s="1"/>
  <c r="DR140" i="6"/>
  <c r="DS140" i="6" s="1"/>
  <c r="DN140" i="6"/>
  <c r="DP140" i="6"/>
  <c r="DQ140" i="6" s="1"/>
  <c r="DL141" i="6" l="1"/>
  <c r="DI142" i="6"/>
  <c r="DJ142" i="6"/>
  <c r="DH142" i="6"/>
  <c r="DK142" i="6"/>
  <c r="DD143" i="6"/>
  <c r="DV140" i="6"/>
  <c r="DO140" i="6"/>
  <c r="DR141" i="6"/>
  <c r="DS141" i="6" s="1"/>
  <c r="DP141" i="6"/>
  <c r="DQ141" i="6" s="1"/>
  <c r="DN141" i="6"/>
  <c r="DM142" i="6" l="1"/>
  <c r="DR142" i="6" s="1"/>
  <c r="DS142" i="6" s="1"/>
  <c r="DJ143" i="6"/>
  <c r="DD144" i="6"/>
  <c r="DI143" i="6"/>
  <c r="DM143" i="6" s="1"/>
  <c r="DK143" i="6"/>
  <c r="DH143" i="6"/>
  <c r="DV141" i="6"/>
  <c r="DO141" i="6"/>
  <c r="DL142" i="6"/>
  <c r="DN142" i="6" l="1"/>
  <c r="DV142" i="6" s="1"/>
  <c r="DP142" i="6"/>
  <c r="DQ142" i="6" s="1"/>
  <c r="DP143" i="6"/>
  <c r="DQ143" i="6" s="1"/>
  <c r="DN143" i="6"/>
  <c r="DR143" i="6"/>
  <c r="DS143" i="6" s="1"/>
  <c r="DK144" i="6"/>
  <c r="DH144" i="6"/>
  <c r="DJ144" i="6"/>
  <c r="DD145" i="6"/>
  <c r="DI144" i="6"/>
  <c r="DM144" i="6" s="1"/>
  <c r="DL143" i="6"/>
  <c r="DO142" i="6" l="1"/>
  <c r="DL144" i="6"/>
  <c r="DR144" i="6"/>
  <c r="DS144" i="6" s="1"/>
  <c r="DP144" i="6"/>
  <c r="DQ144" i="6" s="1"/>
  <c r="DN144" i="6"/>
  <c r="DO143" i="6"/>
  <c r="DV143" i="6"/>
  <c r="DJ145" i="6"/>
  <c r="DD146" i="6"/>
  <c r="DK145" i="6"/>
  <c r="DH145" i="6"/>
  <c r="DI145" i="6"/>
  <c r="DM145" i="6" s="1"/>
  <c r="DL145" i="6" l="1"/>
  <c r="DV144" i="6"/>
  <c r="DO144" i="6"/>
  <c r="DR145" i="6"/>
  <c r="DS145" i="6" s="1"/>
  <c r="DP145" i="6"/>
  <c r="DQ145" i="6" s="1"/>
  <c r="DN145" i="6"/>
  <c r="DI146" i="6"/>
  <c r="DM146" i="6" s="1"/>
  <c r="DD147" i="6"/>
  <c r="DJ146" i="6"/>
  <c r="DK146" i="6"/>
  <c r="DH146" i="6"/>
  <c r="DI147" i="6" l="1"/>
  <c r="DJ147" i="6"/>
  <c r="DD148" i="6"/>
  <c r="DK147" i="6"/>
  <c r="DH147" i="6"/>
  <c r="DV145" i="6"/>
  <c r="DO145" i="6"/>
  <c r="DR146" i="6"/>
  <c r="DS146" i="6" s="1"/>
  <c r="DP146" i="6"/>
  <c r="DQ146" i="6" s="1"/>
  <c r="DN146" i="6"/>
  <c r="DL146" i="6"/>
  <c r="DM147" i="6" l="1"/>
  <c r="DN147" i="6" s="1"/>
  <c r="DI148" i="6"/>
  <c r="DK148" i="6"/>
  <c r="DD149" i="6"/>
  <c r="DH148" i="6"/>
  <c r="DJ148" i="6"/>
  <c r="DV146" i="6"/>
  <c r="DO146" i="6"/>
  <c r="DL147" i="6"/>
  <c r="DP147" i="6" l="1"/>
  <c r="DQ147" i="6" s="1"/>
  <c r="DL148" i="6"/>
  <c r="DR147" i="6"/>
  <c r="DS147" i="6" s="1"/>
  <c r="DM148" i="6"/>
  <c r="DR148" i="6" s="1"/>
  <c r="DS148" i="6" s="1"/>
  <c r="DJ149" i="6"/>
  <c r="DH149" i="6"/>
  <c r="DI149" i="6"/>
  <c r="DM149" i="6" s="1"/>
  <c r="DK149" i="6"/>
  <c r="DD150" i="6"/>
  <c r="DO147" i="6"/>
  <c r="DV147" i="6"/>
  <c r="DP148" i="6" l="1"/>
  <c r="DQ148" i="6" s="1"/>
  <c r="DN148" i="6"/>
  <c r="DO148" i="6" s="1"/>
  <c r="DP149" i="6"/>
  <c r="DQ149" i="6" s="1"/>
  <c r="DN149" i="6"/>
  <c r="DR149" i="6"/>
  <c r="DS149" i="6" s="1"/>
  <c r="DD151" i="6"/>
  <c r="DK150" i="6"/>
  <c r="DH150" i="6"/>
  <c r="DJ150" i="6"/>
  <c r="DI150" i="6"/>
  <c r="DV148" i="6"/>
  <c r="DL149" i="6"/>
  <c r="DM150" i="6" l="1"/>
  <c r="DP150" i="6" s="1"/>
  <c r="DQ150" i="6" s="1"/>
  <c r="DL150" i="6"/>
  <c r="DI151" i="6"/>
  <c r="DJ151" i="6"/>
  <c r="DK151" i="6"/>
  <c r="DH151" i="6"/>
  <c r="DD152" i="6"/>
  <c r="DO149" i="6"/>
  <c r="DV149" i="6"/>
  <c r="DM151" i="6" l="1"/>
  <c r="DN151" i="6" s="1"/>
  <c r="DN150" i="6"/>
  <c r="DO150" i="6" s="1"/>
  <c r="DR150" i="6"/>
  <c r="DS150" i="6" s="1"/>
  <c r="DI152" i="6"/>
  <c r="DJ152" i="6"/>
  <c r="DK152" i="6"/>
  <c r="DH152" i="6"/>
  <c r="DD153" i="6"/>
  <c r="DV150" i="6"/>
  <c r="DL151" i="6"/>
  <c r="DM152" i="6" l="1"/>
  <c r="DP152" i="6" s="1"/>
  <c r="DQ152" i="6" s="1"/>
  <c r="DR151" i="6"/>
  <c r="DS151" i="6" s="1"/>
  <c r="DP151" i="6"/>
  <c r="DQ151" i="6" s="1"/>
  <c r="DD154" i="6"/>
  <c r="DI153" i="6"/>
  <c r="DJ153" i="6"/>
  <c r="DK153" i="6"/>
  <c r="DH153" i="6"/>
  <c r="DL152" i="6"/>
  <c r="DV151" i="6"/>
  <c r="DO151" i="6"/>
  <c r="DN152" i="6" l="1"/>
  <c r="DR152" i="6"/>
  <c r="DS152" i="6" s="1"/>
  <c r="DM153" i="6"/>
  <c r="DR153" i="6" s="1"/>
  <c r="DS153" i="6" s="1"/>
  <c r="DL153" i="6"/>
  <c r="DV152" i="6"/>
  <c r="DO152" i="6"/>
  <c r="DD155" i="6"/>
  <c r="DI154" i="6"/>
  <c r="DM154" i="6" s="1"/>
  <c r="DJ154" i="6"/>
  <c r="DK154" i="6"/>
  <c r="DH154" i="6"/>
  <c r="DN153" i="6" l="1"/>
  <c r="DV153" i="6" s="1"/>
  <c r="DP153" i="6"/>
  <c r="DQ153" i="6" s="1"/>
  <c r="DJ155" i="6"/>
  <c r="DH155" i="6"/>
  <c r="DD156" i="6"/>
  <c r="DI155" i="6"/>
  <c r="DM155" i="6" s="1"/>
  <c r="DK155" i="6"/>
  <c r="DO153" i="6"/>
  <c r="DN154" i="6"/>
  <c r="DR154" i="6"/>
  <c r="DS154" i="6" s="1"/>
  <c r="DP154" i="6"/>
  <c r="DQ154" i="6" s="1"/>
  <c r="DL154" i="6"/>
  <c r="DV154" i="6" l="1"/>
  <c r="DO154" i="6"/>
  <c r="DN155" i="6"/>
  <c r="DR155" i="6"/>
  <c r="DS155" i="6" s="1"/>
  <c r="DP155" i="6"/>
  <c r="DQ155" i="6" s="1"/>
  <c r="DK156" i="6"/>
  <c r="DD157" i="6"/>
  <c r="DJ156" i="6"/>
  <c r="DI156" i="6"/>
  <c r="DH156" i="6"/>
  <c r="DL155" i="6"/>
  <c r="DM156" i="6" l="1"/>
  <c r="DP156" i="6" s="1"/>
  <c r="DQ156" i="6" s="1"/>
  <c r="DL156" i="6"/>
  <c r="DI157" i="6"/>
  <c r="DK157" i="6"/>
  <c r="DH157" i="6"/>
  <c r="DD158" i="6"/>
  <c r="DJ157" i="6"/>
  <c r="DO155" i="6"/>
  <c r="DV155" i="6"/>
  <c r="DR156" i="6" l="1"/>
  <c r="DS156" i="6" s="1"/>
  <c r="DN156" i="6"/>
  <c r="DO156" i="6" s="1"/>
  <c r="DL157" i="6"/>
  <c r="DM157" i="6"/>
  <c r="DR157" i="6" s="1"/>
  <c r="DS157" i="6" s="1"/>
  <c r="DJ158" i="6"/>
  <c r="DD159" i="6"/>
  <c r="DK158" i="6"/>
  <c r="DI158" i="6"/>
  <c r="DM158" i="6" s="1"/>
  <c r="DH158" i="6"/>
  <c r="DV156" i="6"/>
  <c r="DP157" i="6" l="1"/>
  <c r="DQ157" i="6" s="1"/>
  <c r="DN157" i="6"/>
  <c r="DV157" i="6" s="1"/>
  <c r="DI159" i="6"/>
  <c r="DM159" i="6" s="1"/>
  <c r="DJ159" i="6"/>
  <c r="DK159" i="6"/>
  <c r="DH159" i="6"/>
  <c r="DD160" i="6"/>
  <c r="DP158" i="6"/>
  <c r="DQ158" i="6" s="1"/>
  <c r="DR158" i="6"/>
  <c r="DS158" i="6" s="1"/>
  <c r="DN158" i="6"/>
  <c r="DL158" i="6"/>
  <c r="DO157" i="6" l="1"/>
  <c r="DL159" i="6"/>
  <c r="DK160" i="6"/>
  <c r="DH160" i="6"/>
  <c r="DI160" i="6"/>
  <c r="DM160" i="6" s="1"/>
  <c r="DD161" i="6"/>
  <c r="DJ160" i="6"/>
  <c r="DO158" i="6"/>
  <c r="DV158" i="6"/>
  <c r="DR159" i="6"/>
  <c r="DS159" i="6" s="1"/>
  <c r="DN159" i="6"/>
  <c r="DP159" i="6"/>
  <c r="DQ159" i="6" s="1"/>
  <c r="DL160" i="6" l="1"/>
  <c r="DI161" i="6"/>
  <c r="DJ161" i="6"/>
  <c r="DD162" i="6"/>
  <c r="DH161" i="6"/>
  <c r="DK161" i="6"/>
  <c r="DP160" i="6"/>
  <c r="DQ160" i="6" s="1"/>
  <c r="DN160" i="6"/>
  <c r="DR160" i="6"/>
  <c r="DS160" i="6" s="1"/>
  <c r="DV159" i="6"/>
  <c r="DO159" i="6"/>
  <c r="DM161" i="6" l="1"/>
  <c r="DP161" i="6" s="1"/>
  <c r="DQ161" i="6" s="1"/>
  <c r="DJ162" i="6"/>
  <c r="DI162" i="6"/>
  <c r="DD163" i="6"/>
  <c r="DH162" i="6"/>
  <c r="DK162" i="6"/>
  <c r="DV160" i="6"/>
  <c r="DO160" i="6"/>
  <c r="DL161" i="6"/>
  <c r="DR161" i="6" l="1"/>
  <c r="DS161" i="6" s="1"/>
  <c r="DN161" i="6"/>
  <c r="DV161" i="6" s="1"/>
  <c r="DM162" i="6"/>
  <c r="DN162" i="6" s="1"/>
  <c r="DD164" i="6"/>
  <c r="DK163" i="6"/>
  <c r="DI163" i="6"/>
  <c r="DM163" i="6" s="1"/>
  <c r="DJ163" i="6"/>
  <c r="DH163" i="6"/>
  <c r="DL162" i="6"/>
  <c r="DO161" i="6" l="1"/>
  <c r="DP162" i="6"/>
  <c r="DQ162" i="6" s="1"/>
  <c r="DR162" i="6"/>
  <c r="DS162" i="6" s="1"/>
  <c r="DL163" i="6"/>
  <c r="DO162" i="6"/>
  <c r="DV162" i="6"/>
  <c r="DR163" i="6"/>
  <c r="DS163" i="6" s="1"/>
  <c r="DN163" i="6"/>
  <c r="DP163" i="6"/>
  <c r="DQ163" i="6" s="1"/>
  <c r="DK164" i="6"/>
  <c r="DI164" i="6"/>
  <c r="DM164" i="6" s="1"/>
  <c r="DD165" i="6"/>
  <c r="DH164" i="6"/>
  <c r="DJ164" i="6"/>
  <c r="DR164" i="6" l="1"/>
  <c r="DS164" i="6" s="1"/>
  <c r="DP164" i="6"/>
  <c r="DQ164" i="6" s="1"/>
  <c r="DN164" i="6"/>
  <c r="DL164" i="6"/>
  <c r="DJ165" i="6"/>
  <c r="DD166" i="6"/>
  <c r="DH165" i="6"/>
  <c r="DK165" i="6"/>
  <c r="DI165" i="6"/>
  <c r="DV163" i="6"/>
  <c r="DO163" i="6"/>
  <c r="DM165" i="6" l="1"/>
  <c r="DP165" i="6" s="1"/>
  <c r="DQ165" i="6" s="1"/>
  <c r="DL165" i="6"/>
  <c r="DO164" i="6"/>
  <c r="DV164" i="6"/>
  <c r="DH166" i="6"/>
  <c r="DK166" i="6"/>
  <c r="DI166" i="6"/>
  <c r="DM166" i="6" s="1"/>
  <c r="DJ166" i="6"/>
  <c r="DD167" i="6"/>
  <c r="DN165" i="6" l="1"/>
  <c r="DR165" i="6"/>
  <c r="DS165" i="6" s="1"/>
  <c r="DL166" i="6"/>
  <c r="DH167" i="6"/>
  <c r="DI167" i="6"/>
  <c r="DJ167" i="6"/>
  <c r="DD168" i="6"/>
  <c r="DK167" i="6"/>
  <c r="DR166" i="6"/>
  <c r="DS166" i="6" s="1"/>
  <c r="DP166" i="6"/>
  <c r="DQ166" i="6" s="1"/>
  <c r="DN166" i="6"/>
  <c r="DO165" i="6"/>
  <c r="DV165" i="6"/>
  <c r="DM167" i="6" l="1"/>
  <c r="DR167" i="6" s="1"/>
  <c r="DS167" i="6" s="1"/>
  <c r="DO166" i="6"/>
  <c r="DV166" i="6"/>
  <c r="DL167" i="6"/>
  <c r="DI168" i="6"/>
  <c r="DM168" i="6" s="1"/>
  <c r="DD169" i="6"/>
  <c r="DJ168" i="6"/>
  <c r="DH168" i="6"/>
  <c r="DK168" i="6"/>
  <c r="DP167" i="6" l="1"/>
  <c r="DQ167" i="6" s="1"/>
  <c r="DN167" i="6"/>
  <c r="DV167" i="6" s="1"/>
  <c r="DD170" i="6"/>
  <c r="DJ169" i="6"/>
  <c r="DH169" i="6"/>
  <c r="DK169" i="6"/>
  <c r="DI169" i="6"/>
  <c r="DM169" i="6" s="1"/>
  <c r="DO167" i="6"/>
  <c r="DN168" i="6"/>
  <c r="DP168" i="6"/>
  <c r="DQ168" i="6" s="1"/>
  <c r="DR168" i="6"/>
  <c r="DS168" i="6" s="1"/>
  <c r="DL168" i="6"/>
  <c r="DV168" i="6" l="1"/>
  <c r="DO168" i="6"/>
  <c r="DL169" i="6"/>
  <c r="DP169" i="6"/>
  <c r="DQ169" i="6" s="1"/>
  <c r="DN169" i="6"/>
  <c r="DR169" i="6"/>
  <c r="DS169" i="6" s="1"/>
  <c r="DH170" i="6"/>
  <c r="DI170" i="6"/>
  <c r="DM170" i="6" s="1"/>
  <c r="DD171" i="6"/>
  <c r="DJ170" i="6"/>
  <c r="DK170" i="6"/>
  <c r="DN170" i="6" l="1"/>
  <c r="DP170" i="6"/>
  <c r="DQ170" i="6" s="1"/>
  <c r="DR170" i="6"/>
  <c r="DS170" i="6" s="1"/>
  <c r="DL170" i="6"/>
  <c r="DV169" i="6"/>
  <c r="DO169" i="6"/>
  <c r="DI171" i="6"/>
  <c r="DM171" i="6" s="1"/>
  <c r="DD172" i="6"/>
  <c r="DH171" i="6"/>
  <c r="DJ171" i="6"/>
  <c r="DK171" i="6"/>
  <c r="DP171" i="6" l="1"/>
  <c r="DQ171" i="6" s="1"/>
  <c r="DN171" i="6"/>
  <c r="DR171" i="6"/>
  <c r="DS171" i="6" s="1"/>
  <c r="DL171" i="6"/>
  <c r="DK172" i="6"/>
  <c r="DI172" i="6"/>
  <c r="DM172" i="6" s="1"/>
  <c r="DJ172" i="6"/>
  <c r="DH172" i="6"/>
  <c r="DD173" i="6"/>
  <c r="DV170" i="6"/>
  <c r="DO170" i="6"/>
  <c r="DL172" i="6" l="1"/>
  <c r="DN172" i="6"/>
  <c r="DP172" i="6"/>
  <c r="DQ172" i="6" s="1"/>
  <c r="DR172" i="6"/>
  <c r="DS172" i="6" s="1"/>
  <c r="DV171" i="6"/>
  <c r="DO171" i="6"/>
  <c r="DJ173" i="6"/>
  <c r="DD174" i="6"/>
  <c r="DH173" i="6"/>
  <c r="DK173" i="6"/>
  <c r="DI173" i="6"/>
  <c r="DM173" i="6" s="1"/>
  <c r="DL173" i="6" l="1"/>
  <c r="DK174" i="6"/>
  <c r="DJ174" i="6"/>
  <c r="DH174" i="6"/>
  <c r="DD175" i="6"/>
  <c r="DI174" i="6"/>
  <c r="DM174" i="6" s="1"/>
  <c r="DN173" i="6"/>
  <c r="DP173" i="6"/>
  <c r="DQ173" i="6" s="1"/>
  <c r="DR173" i="6"/>
  <c r="DS173" i="6" s="1"/>
  <c r="DO172" i="6"/>
  <c r="DV172" i="6"/>
  <c r="DL174" i="6" l="1"/>
  <c r="DP174" i="6"/>
  <c r="DQ174" i="6" s="1"/>
  <c r="DN174" i="6"/>
  <c r="DR174" i="6"/>
  <c r="DS174" i="6" s="1"/>
  <c r="DO173" i="6"/>
  <c r="DV173" i="6"/>
  <c r="DI175" i="6"/>
  <c r="DM175" i="6" s="1"/>
  <c r="DJ175" i="6"/>
  <c r="DK175" i="6"/>
  <c r="DD176" i="6"/>
  <c r="DH175" i="6"/>
  <c r="DL175" i="6" l="1"/>
  <c r="DO174" i="6"/>
  <c r="DV174" i="6"/>
  <c r="DR175" i="6"/>
  <c r="DS175" i="6" s="1"/>
  <c r="DP175" i="6"/>
  <c r="DQ175" i="6" s="1"/>
  <c r="DN175" i="6"/>
  <c r="DI176" i="6"/>
  <c r="DM176" i="6" s="1"/>
  <c r="DJ176" i="6"/>
  <c r="DL176" i="6" s="1"/>
  <c r="DD177" i="6"/>
  <c r="DK176" i="6"/>
  <c r="DH176" i="6"/>
  <c r="DO175" i="6" l="1"/>
  <c r="DV175" i="6"/>
  <c r="DP176" i="6"/>
  <c r="DQ176" i="6" s="1"/>
  <c r="DN176" i="6"/>
  <c r="DR176" i="6"/>
  <c r="DS176" i="6" s="1"/>
  <c r="DK177" i="6"/>
  <c r="DH177" i="6"/>
  <c r="DD178" i="6"/>
  <c r="DJ177" i="6"/>
  <c r="DI177" i="6"/>
  <c r="DM177" i="6" l="1"/>
  <c r="DR177" i="6" s="1"/>
  <c r="DS177" i="6" s="1"/>
  <c r="DK178" i="6"/>
  <c r="DI178" i="6"/>
  <c r="DJ178" i="6"/>
  <c r="DD179" i="6"/>
  <c r="DH178" i="6"/>
  <c r="DO176" i="6"/>
  <c r="DV176" i="6"/>
  <c r="DL177" i="6"/>
  <c r="DL178" i="6" l="1"/>
  <c r="DM178" i="6"/>
  <c r="DP178" i="6" s="1"/>
  <c r="DQ178" i="6" s="1"/>
  <c r="DN177" i="6"/>
  <c r="DP177" i="6"/>
  <c r="DQ177" i="6" s="1"/>
  <c r="DV177" i="6"/>
  <c r="DO177" i="6"/>
  <c r="DK179" i="6"/>
  <c r="DI179" i="6"/>
  <c r="DM179" i="6" s="1"/>
  <c r="DD180" i="6"/>
  <c r="DJ179" i="6"/>
  <c r="DH179" i="6"/>
  <c r="DN178" i="6" l="1"/>
  <c r="DO178" i="6" s="1"/>
  <c r="DR178" i="6"/>
  <c r="DS178" i="6" s="1"/>
  <c r="DK180" i="6"/>
  <c r="DD181" i="6"/>
  <c r="DI180" i="6"/>
  <c r="DM180" i="6" s="1"/>
  <c r="DJ180" i="6"/>
  <c r="DH180" i="6"/>
  <c r="DN179" i="6"/>
  <c r="DR179" i="6"/>
  <c r="DS179" i="6" s="1"/>
  <c r="DP179" i="6"/>
  <c r="DQ179" i="6" s="1"/>
  <c r="DL179" i="6"/>
  <c r="DL180" i="6" l="1"/>
  <c r="DV178" i="6"/>
  <c r="DV179" i="6"/>
  <c r="DO179" i="6"/>
  <c r="DR180" i="6"/>
  <c r="DS180" i="6" s="1"/>
  <c r="DP180" i="6"/>
  <c r="DQ180" i="6" s="1"/>
  <c r="DN180" i="6"/>
  <c r="DD182" i="6"/>
  <c r="DI181" i="6"/>
  <c r="DM181" i="6" s="1"/>
  <c r="DH181" i="6"/>
  <c r="DK181" i="6"/>
  <c r="DJ181" i="6"/>
  <c r="DL181" i="6" l="1"/>
  <c r="DV180" i="6"/>
  <c r="DO180" i="6"/>
  <c r="DR181" i="6"/>
  <c r="DS181" i="6" s="1"/>
  <c r="DP181" i="6"/>
  <c r="DQ181" i="6" s="1"/>
  <c r="DN181" i="6"/>
  <c r="DD183" i="6"/>
  <c r="DJ182" i="6"/>
  <c r="DK182" i="6"/>
  <c r="DH182" i="6"/>
  <c r="DI182" i="6"/>
  <c r="DM182" i="6" s="1"/>
  <c r="DD184" i="6" l="1"/>
  <c r="DK183" i="6"/>
  <c r="DH183" i="6"/>
  <c r="DI183" i="6"/>
  <c r="DM183" i="6" s="1"/>
  <c r="DJ183" i="6"/>
  <c r="DV181" i="6"/>
  <c r="DO181" i="6"/>
  <c r="DP182" i="6"/>
  <c r="DQ182" i="6" s="1"/>
  <c r="DN182" i="6"/>
  <c r="DR182" i="6"/>
  <c r="DS182" i="6" s="1"/>
  <c r="DL182" i="6"/>
  <c r="DL183" i="6" l="1"/>
  <c r="DP183" i="6"/>
  <c r="DQ183" i="6" s="1"/>
  <c r="DR183" i="6"/>
  <c r="DS183" i="6" s="1"/>
  <c r="DN183" i="6"/>
  <c r="DO182" i="6"/>
  <c r="DV182" i="6"/>
  <c r="DK184" i="6"/>
  <c r="DI184" i="6"/>
  <c r="DM184" i="6" s="1"/>
  <c r="DJ184" i="6"/>
  <c r="DH184" i="6"/>
  <c r="DD185" i="6"/>
  <c r="DR184" i="6" l="1"/>
  <c r="DS184" i="6" s="1"/>
  <c r="DN184" i="6"/>
  <c r="DP184" i="6"/>
  <c r="DQ184" i="6" s="1"/>
  <c r="DO183" i="6"/>
  <c r="DV183" i="6"/>
  <c r="DJ185" i="6"/>
  <c r="DK185" i="6"/>
  <c r="DI185" i="6"/>
  <c r="DM185" i="6" s="1"/>
  <c r="DD186" i="6"/>
  <c r="DH185" i="6"/>
  <c r="DL184" i="6"/>
  <c r="DR185" i="6" l="1"/>
  <c r="DS185" i="6" s="1"/>
  <c r="DP185" i="6"/>
  <c r="DQ185" i="6" s="1"/>
  <c r="DN185" i="6"/>
  <c r="DV184" i="6"/>
  <c r="DO184" i="6"/>
  <c r="DL185" i="6"/>
  <c r="DD187" i="6"/>
  <c r="DH186" i="6"/>
  <c r="DK186" i="6"/>
  <c r="DI186" i="6"/>
  <c r="DM186" i="6" s="1"/>
  <c r="DJ186" i="6"/>
  <c r="DL186" i="6" l="1"/>
  <c r="DD188" i="6"/>
  <c r="DJ187" i="6"/>
  <c r="DI187" i="6"/>
  <c r="DM187" i="6" s="1"/>
  <c r="DK187" i="6"/>
  <c r="DH187" i="6"/>
  <c r="DO185" i="6"/>
  <c r="DV185" i="6"/>
  <c r="DP186" i="6"/>
  <c r="DQ186" i="6" s="1"/>
  <c r="DR186" i="6"/>
  <c r="DS186" i="6" s="1"/>
  <c r="DN186" i="6"/>
  <c r="DN187" i="6" l="1"/>
  <c r="DR187" i="6"/>
  <c r="DS187" i="6" s="1"/>
  <c r="DP187" i="6"/>
  <c r="DQ187" i="6" s="1"/>
  <c r="DL187" i="6"/>
  <c r="DO186" i="6"/>
  <c r="DV186" i="6"/>
  <c r="DJ188" i="6"/>
  <c r="DL188" i="6" s="1"/>
  <c r="DH188" i="6"/>
  <c r="DD189" i="6"/>
  <c r="DK188" i="6"/>
  <c r="DI188" i="6"/>
  <c r="DM188" i="6" s="1"/>
  <c r="DP188" i="6" l="1"/>
  <c r="DQ188" i="6" s="1"/>
  <c r="DN188" i="6"/>
  <c r="DR188" i="6"/>
  <c r="DS188" i="6" s="1"/>
  <c r="DK189" i="6"/>
  <c r="DD190" i="6"/>
  <c r="DH189" i="6"/>
  <c r="DJ189" i="6"/>
  <c r="DI189" i="6"/>
  <c r="DM189" i="6" s="1"/>
  <c r="DV187" i="6"/>
  <c r="DO187" i="6"/>
  <c r="DL189" i="6" l="1"/>
  <c r="DD191" i="6"/>
  <c r="DK190" i="6"/>
  <c r="DH190" i="6"/>
  <c r="DI190" i="6"/>
  <c r="DM190" i="6" s="1"/>
  <c r="DJ190" i="6"/>
  <c r="DO188" i="6"/>
  <c r="DV188" i="6"/>
  <c r="DN189" i="6"/>
  <c r="DP189" i="6"/>
  <c r="DQ189" i="6" s="1"/>
  <c r="DR189" i="6"/>
  <c r="DS189" i="6" s="1"/>
  <c r="DL190" i="6" l="1"/>
  <c r="DO189" i="6"/>
  <c r="DV189" i="6"/>
  <c r="DP190" i="6"/>
  <c r="DQ190" i="6" s="1"/>
  <c r="DN190" i="6"/>
  <c r="DR190" i="6"/>
  <c r="DS190" i="6" s="1"/>
  <c r="DD192" i="6"/>
  <c r="DK191" i="6"/>
  <c r="DH191" i="6"/>
  <c r="DI191" i="6"/>
  <c r="DJ191" i="6"/>
  <c r="DM191" i="6" l="1"/>
  <c r="DP191" i="6" s="1"/>
  <c r="DQ191" i="6" s="1"/>
  <c r="DD193" i="6"/>
  <c r="DI192" i="6"/>
  <c r="DM192" i="6" s="1"/>
  <c r="DH192" i="6"/>
  <c r="DK192" i="6"/>
  <c r="DJ192" i="6"/>
  <c r="DO190" i="6"/>
  <c r="DV190" i="6"/>
  <c r="DL191" i="6"/>
  <c r="DN191" i="6" l="1"/>
  <c r="DV191" i="6" s="1"/>
  <c r="DR191" i="6"/>
  <c r="DS191" i="6" s="1"/>
  <c r="DL192" i="6"/>
  <c r="DR192" i="6"/>
  <c r="DS192" i="6" s="1"/>
  <c r="DP192" i="6"/>
  <c r="DQ192" i="6" s="1"/>
  <c r="DN192" i="6"/>
  <c r="DD194" i="6"/>
  <c r="DI193" i="6"/>
  <c r="DM193" i="6" s="1"/>
  <c r="DJ193" i="6"/>
  <c r="DH193" i="6"/>
  <c r="DK193" i="6"/>
  <c r="DO191" i="6" l="1"/>
  <c r="DI194" i="6"/>
  <c r="DK194" i="6"/>
  <c r="DH194" i="6"/>
  <c r="DJ194" i="6"/>
  <c r="DD195" i="6"/>
  <c r="DV192" i="6"/>
  <c r="DO192" i="6"/>
  <c r="DR193" i="6"/>
  <c r="DS193" i="6" s="1"/>
  <c r="DP193" i="6"/>
  <c r="DQ193" i="6" s="1"/>
  <c r="DN193" i="6"/>
  <c r="DL193" i="6"/>
  <c r="DM194" i="6" l="1"/>
  <c r="DR194" i="6" s="1"/>
  <c r="DS194" i="6" s="1"/>
  <c r="DL194" i="6"/>
  <c r="DI195" i="6"/>
  <c r="DD196" i="6"/>
  <c r="DJ195" i="6"/>
  <c r="DH195" i="6"/>
  <c r="DK195" i="6"/>
  <c r="DV193" i="6"/>
  <c r="DO193" i="6"/>
  <c r="DM195" i="6" l="1"/>
  <c r="DN195" i="6" s="1"/>
  <c r="DN194" i="6"/>
  <c r="DV194" i="6" s="1"/>
  <c r="DP194" i="6"/>
  <c r="DQ194" i="6" s="1"/>
  <c r="DL195" i="6"/>
  <c r="DK196" i="6"/>
  <c r="DI196" i="6"/>
  <c r="DM196" i="6" s="1"/>
  <c r="DH196" i="6"/>
  <c r="DJ196" i="6"/>
  <c r="DL196" i="6" s="1"/>
  <c r="DD197" i="6"/>
  <c r="DP195" i="6" l="1"/>
  <c r="DQ195" i="6" s="1"/>
  <c r="DR195" i="6"/>
  <c r="DS195" i="6" s="1"/>
  <c r="DO194" i="6"/>
  <c r="DD198" i="6"/>
  <c r="DH197" i="6"/>
  <c r="DJ197" i="6"/>
  <c r="DK197" i="6"/>
  <c r="DI197" i="6"/>
  <c r="DM197" i="6" s="1"/>
  <c r="DN196" i="6"/>
  <c r="DR196" i="6"/>
  <c r="DS196" i="6" s="1"/>
  <c r="DP196" i="6"/>
  <c r="DQ196" i="6" s="1"/>
  <c r="DV195" i="6"/>
  <c r="DO195" i="6"/>
  <c r="DV196" i="6" l="1"/>
  <c r="DO196" i="6"/>
  <c r="DN197" i="6"/>
  <c r="DP197" i="6"/>
  <c r="DQ197" i="6" s="1"/>
  <c r="DR197" i="6"/>
  <c r="DS197" i="6" s="1"/>
  <c r="DL197" i="6"/>
  <c r="DI198" i="6"/>
  <c r="DM198" i="6" s="1"/>
  <c r="DH198" i="6"/>
  <c r="DK198" i="6"/>
  <c r="DD199" i="6"/>
  <c r="DJ198" i="6"/>
  <c r="DL198" i="6" l="1"/>
  <c r="DO197" i="6"/>
  <c r="DV197" i="6"/>
  <c r="DK199" i="6"/>
  <c r="DI199" i="6"/>
  <c r="DM199" i="6" s="1"/>
  <c r="DH199" i="6"/>
  <c r="DD200" i="6"/>
  <c r="DJ199" i="6"/>
  <c r="DP198" i="6"/>
  <c r="DQ198" i="6" s="1"/>
  <c r="DR198" i="6"/>
  <c r="DS198" i="6" s="1"/>
  <c r="DN198" i="6"/>
  <c r="DL199" i="6" l="1"/>
  <c r="DI200" i="6"/>
  <c r="DJ200" i="6"/>
  <c r="DK200" i="6"/>
  <c r="DH200" i="6"/>
  <c r="DD201" i="6"/>
  <c r="DO198" i="6"/>
  <c r="DV198" i="6"/>
  <c r="DP199" i="6"/>
  <c r="DQ199" i="6" s="1"/>
  <c r="DR199" i="6"/>
  <c r="DS199" i="6" s="1"/>
  <c r="DN199" i="6"/>
  <c r="DM200" i="6" l="1"/>
  <c r="DN200" i="6" s="1"/>
  <c r="DH201" i="6"/>
  <c r="DI201" i="6"/>
  <c r="DM201" i="6" s="1"/>
  <c r="DK201" i="6"/>
  <c r="DD202" i="6"/>
  <c r="DJ201" i="6"/>
  <c r="DV199" i="6"/>
  <c r="DO199" i="6"/>
  <c r="DL200" i="6"/>
  <c r="DL201" i="6" l="1"/>
  <c r="DR200" i="6"/>
  <c r="DS200" i="6" s="1"/>
  <c r="DP200" i="6"/>
  <c r="DQ200" i="6" s="1"/>
  <c r="DD203" i="6"/>
  <c r="DK202" i="6"/>
  <c r="DI202" i="6"/>
  <c r="DM202" i="6" s="1"/>
  <c r="DH202" i="6"/>
  <c r="DJ202" i="6"/>
  <c r="DN201" i="6"/>
  <c r="DR201" i="6"/>
  <c r="DS201" i="6" s="1"/>
  <c r="DP201" i="6"/>
  <c r="DQ201" i="6" s="1"/>
  <c r="DV200" i="6"/>
  <c r="DO200" i="6"/>
  <c r="DL202" i="6" l="1"/>
  <c r="DV201" i="6"/>
  <c r="DO201" i="6"/>
  <c r="DP202" i="6"/>
  <c r="DQ202" i="6" s="1"/>
  <c r="DR202" i="6"/>
  <c r="DS202" i="6" s="1"/>
  <c r="DN202" i="6"/>
  <c r="DH203" i="6"/>
  <c r="DI203" i="6"/>
  <c r="DM203" i="6" s="1"/>
  <c r="DK203" i="6"/>
  <c r="DD204" i="6"/>
  <c r="DJ203" i="6"/>
  <c r="DR203" i="6" l="1"/>
  <c r="DS203" i="6" s="1"/>
  <c r="DN203" i="6"/>
  <c r="DP203" i="6"/>
  <c r="DQ203" i="6" s="1"/>
  <c r="DV202" i="6"/>
  <c r="DO202" i="6"/>
  <c r="DL203" i="6"/>
  <c r="DJ204" i="6"/>
  <c r="DD205" i="6"/>
  <c r="DK204" i="6"/>
  <c r="DI204" i="6"/>
  <c r="DM204" i="6" s="1"/>
  <c r="DH204" i="6"/>
  <c r="DL204" i="6" l="1"/>
  <c r="DJ205" i="6"/>
  <c r="DK205" i="6"/>
  <c r="DI205" i="6"/>
  <c r="DM205" i="6" s="1"/>
  <c r="DD206" i="6"/>
  <c r="DH205" i="6"/>
  <c r="DN204" i="6"/>
  <c r="DR204" i="6"/>
  <c r="DS204" i="6" s="1"/>
  <c r="DP204" i="6"/>
  <c r="DQ204" i="6" s="1"/>
  <c r="DO203" i="6"/>
  <c r="DV203" i="6"/>
  <c r="DP205" i="6" l="1"/>
  <c r="DQ205" i="6" s="1"/>
  <c r="DR205" i="6"/>
  <c r="DS205" i="6" s="1"/>
  <c r="DN205" i="6"/>
  <c r="DO204" i="6"/>
  <c r="DV204" i="6"/>
  <c r="DI206" i="6"/>
  <c r="DM206" i="6" s="1"/>
  <c r="DH206" i="6"/>
  <c r="DD207" i="6"/>
  <c r="DK206" i="6"/>
  <c r="DJ206" i="6"/>
  <c r="DL205" i="6"/>
  <c r="DL206" i="6" l="1"/>
  <c r="DP206" i="6"/>
  <c r="DQ206" i="6" s="1"/>
  <c r="DR206" i="6"/>
  <c r="DS206" i="6" s="1"/>
  <c r="DN206" i="6"/>
  <c r="DV205" i="6"/>
  <c r="DO205" i="6"/>
  <c r="DK207" i="6"/>
  <c r="DH207" i="6"/>
  <c r="DI207" i="6"/>
  <c r="DD208" i="6"/>
  <c r="DJ207" i="6"/>
  <c r="DM207" i="6" l="1"/>
  <c r="DR207" i="6" s="1"/>
  <c r="DS207" i="6" s="1"/>
  <c r="DO206" i="6"/>
  <c r="DV206" i="6"/>
  <c r="DL207" i="6"/>
  <c r="DJ208" i="6"/>
  <c r="DI208" i="6"/>
  <c r="DM208" i="6" s="1"/>
  <c r="DK208" i="6"/>
  <c r="DD209" i="6"/>
  <c r="DH208" i="6"/>
  <c r="DP207" i="6" l="1"/>
  <c r="DQ207" i="6" s="1"/>
  <c r="DN207" i="6"/>
  <c r="DL208" i="6"/>
  <c r="DP208" i="6"/>
  <c r="DQ208" i="6" s="1"/>
  <c r="DN208" i="6"/>
  <c r="DR208" i="6"/>
  <c r="DS208" i="6" s="1"/>
  <c r="DH209" i="6"/>
  <c r="DK209" i="6"/>
  <c r="DJ209" i="6"/>
  <c r="DD210" i="6"/>
  <c r="DI209" i="6"/>
  <c r="DM209" i="6" s="1"/>
  <c r="DV207" i="6"/>
  <c r="DO207" i="6"/>
  <c r="DL209" i="6" l="1"/>
  <c r="DJ210" i="6"/>
  <c r="DD211" i="6"/>
  <c r="DI210" i="6"/>
  <c r="DM210" i="6" s="1"/>
  <c r="DK210" i="6"/>
  <c r="DH210" i="6"/>
  <c r="DO208" i="6"/>
  <c r="DV208" i="6"/>
  <c r="DN209" i="6"/>
  <c r="DR209" i="6"/>
  <c r="DS209" i="6" s="1"/>
  <c r="DP209" i="6"/>
  <c r="DQ209" i="6" s="1"/>
  <c r="DV209" i="6" l="1"/>
  <c r="DO209" i="6"/>
  <c r="DR210" i="6"/>
  <c r="DS210" i="6" s="1"/>
  <c r="DP210" i="6"/>
  <c r="DQ210" i="6" s="1"/>
  <c r="DN210" i="6"/>
  <c r="DH211" i="6"/>
  <c r="DD212" i="6"/>
  <c r="DJ211" i="6"/>
  <c r="DL211" i="6" s="1"/>
  <c r="DI211" i="6"/>
  <c r="DK211" i="6"/>
  <c r="DL210" i="6"/>
  <c r="DM211" i="6" l="1"/>
  <c r="DR211" i="6" s="1"/>
  <c r="DS211" i="6" s="1"/>
  <c r="DK212" i="6"/>
  <c r="DI212" i="6"/>
  <c r="DD213" i="6"/>
  <c r="DJ212" i="6"/>
  <c r="DH212" i="6"/>
  <c r="DV210" i="6"/>
  <c r="DO210" i="6"/>
  <c r="DL212" i="6" l="1"/>
  <c r="DM212" i="6"/>
  <c r="DN212" i="6" s="1"/>
  <c r="DN211" i="6"/>
  <c r="DP211" i="6"/>
  <c r="DQ211" i="6" s="1"/>
  <c r="DV211" i="6"/>
  <c r="DO211" i="6"/>
  <c r="DD214" i="6"/>
  <c r="DI213" i="6"/>
  <c r="DM213" i="6" s="1"/>
  <c r="DH213" i="6"/>
  <c r="DJ213" i="6"/>
  <c r="DK213" i="6"/>
  <c r="DR212" i="6" l="1"/>
  <c r="DS212" i="6" s="1"/>
  <c r="DP212" i="6"/>
  <c r="DQ212" i="6" s="1"/>
  <c r="DD215" i="6"/>
  <c r="DJ214" i="6"/>
  <c r="DH214" i="6"/>
  <c r="DK214" i="6"/>
  <c r="DI214" i="6"/>
  <c r="DM214" i="6" s="1"/>
  <c r="DO212" i="6"/>
  <c r="DV212" i="6"/>
  <c r="DL213" i="6"/>
  <c r="DR213" i="6"/>
  <c r="DS213" i="6" s="1"/>
  <c r="DP213" i="6"/>
  <c r="DQ213" i="6" s="1"/>
  <c r="DN213" i="6"/>
  <c r="DP214" i="6" l="1"/>
  <c r="DQ214" i="6" s="1"/>
  <c r="DN214" i="6"/>
  <c r="DR214" i="6"/>
  <c r="DS214" i="6" s="1"/>
  <c r="DV213" i="6"/>
  <c r="DO213" i="6"/>
  <c r="DL214" i="6"/>
  <c r="DJ215" i="6"/>
  <c r="DH215" i="6"/>
  <c r="DI215" i="6"/>
  <c r="DD216" i="6"/>
  <c r="DK215" i="6"/>
  <c r="DM215" i="6" l="1"/>
  <c r="DR215" i="6" s="1"/>
  <c r="DS215" i="6" s="1"/>
  <c r="DL215" i="6"/>
  <c r="DI216" i="6"/>
  <c r="DJ216" i="6"/>
  <c r="DK216" i="6"/>
  <c r="DH216" i="6"/>
  <c r="DD217" i="6"/>
  <c r="DV214" i="6"/>
  <c r="DO214" i="6"/>
  <c r="DP215" i="6" l="1"/>
  <c r="DQ215" i="6" s="1"/>
  <c r="DN215" i="6"/>
  <c r="DO215" i="6" s="1"/>
  <c r="DM216" i="6"/>
  <c r="DN216" i="6" s="1"/>
  <c r="DD218" i="6"/>
  <c r="DK217" i="6"/>
  <c r="DJ217" i="6"/>
  <c r="DH217" i="6"/>
  <c r="DI217" i="6"/>
  <c r="DM217" i="6" s="1"/>
  <c r="DL216" i="6"/>
  <c r="DV215" i="6" l="1"/>
  <c r="DP216" i="6"/>
  <c r="DQ216" i="6" s="1"/>
  <c r="DR216" i="6"/>
  <c r="DS216" i="6" s="1"/>
  <c r="DL217" i="6"/>
  <c r="DP217" i="6"/>
  <c r="DQ217" i="6" s="1"/>
  <c r="DR217" i="6"/>
  <c r="DS217" i="6" s="1"/>
  <c r="DN217" i="6"/>
  <c r="DO216" i="6"/>
  <c r="DV216" i="6"/>
  <c r="DJ218" i="6"/>
  <c r="DI218" i="6"/>
  <c r="DM218" i="6" s="1"/>
  <c r="DH218" i="6"/>
  <c r="DK218" i="6"/>
  <c r="DD219" i="6"/>
  <c r="DL218" i="6" l="1"/>
  <c r="DO217" i="6"/>
  <c r="DV217" i="6"/>
  <c r="DD220" i="6"/>
  <c r="DJ219" i="6"/>
  <c r="DI219" i="6"/>
  <c r="DM219" i="6" s="1"/>
  <c r="DK219" i="6"/>
  <c r="DH219" i="6"/>
  <c r="DR218" i="6"/>
  <c r="DS218" i="6" s="1"/>
  <c r="DN218" i="6"/>
  <c r="DP218" i="6"/>
  <c r="DQ218" i="6" s="1"/>
  <c r="DL219" i="6" l="1"/>
  <c r="DN219" i="6"/>
  <c r="DR219" i="6"/>
  <c r="DS219" i="6" s="1"/>
  <c r="DP219" i="6"/>
  <c r="DQ219" i="6" s="1"/>
  <c r="DI220" i="6"/>
  <c r="DM220" i="6" s="1"/>
  <c r="DH220" i="6"/>
  <c r="DJ220" i="6"/>
  <c r="DK220" i="6"/>
  <c r="DD221" i="6"/>
  <c r="DO218" i="6"/>
  <c r="DV218" i="6"/>
  <c r="DR220" i="6" l="1"/>
  <c r="DS220" i="6" s="1"/>
  <c r="DN220" i="6"/>
  <c r="DP220" i="6"/>
  <c r="DQ220" i="6" s="1"/>
  <c r="DL220" i="6"/>
  <c r="DV219" i="6"/>
  <c r="DO219" i="6"/>
  <c r="DH221" i="6"/>
  <c r="DD222" i="6"/>
  <c r="DK221" i="6"/>
  <c r="DI221" i="6"/>
  <c r="DM221" i="6" s="1"/>
  <c r="DJ221" i="6"/>
  <c r="DL221" i="6" l="1"/>
  <c r="DP221" i="6"/>
  <c r="DQ221" i="6" s="1"/>
  <c r="DR221" i="6"/>
  <c r="DS221" i="6" s="1"/>
  <c r="DN221" i="6"/>
  <c r="DO220" i="6"/>
  <c r="DV220" i="6"/>
  <c r="DJ222" i="6"/>
  <c r="DK222" i="6"/>
  <c r="DH222" i="6"/>
  <c r="DD223" i="6"/>
  <c r="DI222" i="6"/>
  <c r="DM222" i="6" s="1"/>
  <c r="DV221" i="6" l="1"/>
  <c r="DO221" i="6"/>
  <c r="DP222" i="6"/>
  <c r="DQ222" i="6" s="1"/>
  <c r="DR222" i="6"/>
  <c r="DS222" i="6" s="1"/>
  <c r="DN222" i="6"/>
  <c r="DL222" i="6"/>
  <c r="DK223" i="6"/>
  <c r="DJ223" i="6"/>
  <c r="DD224" i="6"/>
  <c r="DH223" i="6"/>
  <c r="DI223" i="6"/>
  <c r="DM223" i="6" s="1"/>
  <c r="DL223" i="6" l="1"/>
  <c r="DR223" i="6"/>
  <c r="DS223" i="6" s="1"/>
  <c r="DN223" i="6"/>
  <c r="DP223" i="6"/>
  <c r="DQ223" i="6" s="1"/>
  <c r="DO222" i="6"/>
  <c r="DV222" i="6"/>
  <c r="DK224" i="6"/>
  <c r="DJ224" i="6"/>
  <c r="DI224" i="6"/>
  <c r="DH224" i="6"/>
  <c r="DD225" i="6"/>
  <c r="DM224" i="6" l="1"/>
  <c r="DN224" i="6" s="1"/>
  <c r="DL224" i="6"/>
  <c r="DI225" i="6"/>
  <c r="DH225" i="6"/>
  <c r="DK225" i="6"/>
  <c r="DD226" i="6"/>
  <c r="DJ225" i="6"/>
  <c r="DV223" i="6"/>
  <c r="DO223" i="6"/>
  <c r="DP224" i="6" l="1"/>
  <c r="DQ224" i="6" s="1"/>
  <c r="DR224" i="6"/>
  <c r="DS224" i="6" s="1"/>
  <c r="DM225" i="6"/>
  <c r="DR225" i="6" s="1"/>
  <c r="DS225" i="6" s="1"/>
  <c r="DL225" i="6"/>
  <c r="DO224" i="6"/>
  <c r="DV224" i="6"/>
  <c r="DI226" i="6"/>
  <c r="DM226" i="6" s="1"/>
  <c r="DD227" i="6"/>
  <c r="DJ226" i="6"/>
  <c r="DH226" i="6"/>
  <c r="DK226" i="6"/>
  <c r="DP225" i="6" l="1"/>
  <c r="DQ225" i="6" s="1"/>
  <c r="DN225" i="6"/>
  <c r="DR226" i="6"/>
  <c r="DS226" i="6" s="1"/>
  <c r="DN226" i="6"/>
  <c r="DP226" i="6"/>
  <c r="DQ226" i="6" s="1"/>
  <c r="DO225" i="6"/>
  <c r="DV225" i="6"/>
  <c r="DL226" i="6"/>
  <c r="DD228" i="6"/>
  <c r="DH227" i="6"/>
  <c r="DJ227" i="6"/>
  <c r="DK227" i="6"/>
  <c r="DI227" i="6"/>
  <c r="DM227" i="6" s="1"/>
  <c r="DD229" i="6" l="1"/>
  <c r="DH228" i="6"/>
  <c r="DK228" i="6"/>
  <c r="DJ228" i="6"/>
  <c r="DI228" i="6"/>
  <c r="DM228" i="6" s="1"/>
  <c r="DO226" i="6"/>
  <c r="DV226" i="6"/>
  <c r="DN227" i="6"/>
  <c r="DR227" i="6"/>
  <c r="DS227" i="6" s="1"/>
  <c r="DP227" i="6"/>
  <c r="DQ227" i="6" s="1"/>
  <c r="DL227" i="6"/>
  <c r="DL228" i="6" l="1"/>
  <c r="DV227" i="6"/>
  <c r="DO227" i="6"/>
  <c r="DN228" i="6"/>
  <c r="DP228" i="6"/>
  <c r="DQ228" i="6" s="1"/>
  <c r="DR228" i="6"/>
  <c r="DS228" i="6" s="1"/>
  <c r="DJ229" i="6"/>
  <c r="DK229" i="6"/>
  <c r="DH229" i="6"/>
  <c r="DI229" i="6"/>
  <c r="DD230" i="6"/>
  <c r="DM229" i="6" l="1"/>
  <c r="DR229" i="6" s="1"/>
  <c r="DS229" i="6" s="1"/>
  <c r="DO228" i="6"/>
  <c r="DV228" i="6"/>
  <c r="DL229" i="6"/>
  <c r="DK230" i="6"/>
  <c r="DI230" i="6"/>
  <c r="DM230" i="6" s="1"/>
  <c r="DH230" i="6"/>
  <c r="DJ230" i="6"/>
  <c r="DD231" i="6"/>
  <c r="DN229" i="6" l="1"/>
  <c r="DV229" i="6" s="1"/>
  <c r="DP229" i="6"/>
  <c r="DQ229" i="6" s="1"/>
  <c r="DL230" i="6"/>
  <c r="DI231" i="6"/>
  <c r="DM231" i="6" s="1"/>
  <c r="DD232" i="6"/>
  <c r="DJ231" i="6"/>
  <c r="DH231" i="6"/>
  <c r="DK231" i="6"/>
  <c r="DN230" i="6"/>
  <c r="DP230" i="6"/>
  <c r="DQ230" i="6" s="1"/>
  <c r="DR230" i="6"/>
  <c r="DS230" i="6" s="1"/>
  <c r="DO229" i="6" l="1"/>
  <c r="DL231" i="6"/>
  <c r="DV230" i="6"/>
  <c r="DO230" i="6"/>
  <c r="DH232" i="6"/>
  <c r="DD233" i="6"/>
  <c r="DK232" i="6"/>
  <c r="DJ232" i="6"/>
  <c r="DI232" i="6"/>
  <c r="DR231" i="6"/>
  <c r="DS231" i="6" s="1"/>
  <c r="DP231" i="6"/>
  <c r="DQ231" i="6" s="1"/>
  <c r="DN231" i="6"/>
  <c r="DM232" i="6" l="1"/>
  <c r="DP232" i="6" s="1"/>
  <c r="DQ232" i="6" s="1"/>
  <c r="DL232" i="6"/>
  <c r="DI233" i="6"/>
  <c r="DM233" i="6" s="1"/>
  <c r="DJ233" i="6"/>
  <c r="DD234" i="6"/>
  <c r="DH233" i="6"/>
  <c r="DK233" i="6"/>
  <c r="DO231" i="6"/>
  <c r="DV231" i="6"/>
  <c r="DN232" i="6" l="1"/>
  <c r="DR232" i="6"/>
  <c r="DS232" i="6" s="1"/>
  <c r="DL233" i="6"/>
  <c r="DN233" i="6"/>
  <c r="DP233" i="6"/>
  <c r="DQ233" i="6" s="1"/>
  <c r="DR233" i="6"/>
  <c r="DS233" i="6" s="1"/>
  <c r="DI234" i="6"/>
  <c r="DM234" i="6" s="1"/>
  <c r="DD235" i="6"/>
  <c r="DJ234" i="6"/>
  <c r="DK234" i="6"/>
  <c r="DH234" i="6"/>
  <c r="DO232" i="6"/>
  <c r="DV232" i="6"/>
  <c r="DL234" i="6" l="1"/>
  <c r="DH235" i="6"/>
  <c r="DI235" i="6"/>
  <c r="DM235" i="6" s="1"/>
  <c r="DJ235" i="6"/>
  <c r="DD236" i="6"/>
  <c r="DK235" i="6"/>
  <c r="DN234" i="6"/>
  <c r="DR234" i="6"/>
  <c r="DS234" i="6" s="1"/>
  <c r="DP234" i="6"/>
  <c r="DQ234" i="6" s="1"/>
  <c r="DO233" i="6"/>
  <c r="DV233" i="6"/>
  <c r="DR235" i="6" l="1"/>
  <c r="DS235" i="6" s="1"/>
  <c r="DN235" i="6"/>
  <c r="DP235" i="6"/>
  <c r="DQ235" i="6" s="1"/>
  <c r="DK236" i="6"/>
  <c r="DJ236" i="6"/>
  <c r="DD237" i="6"/>
  <c r="DH236" i="6"/>
  <c r="DI236" i="6"/>
  <c r="DM236" i="6" s="1"/>
  <c r="DO234" i="6"/>
  <c r="DV234" i="6"/>
  <c r="DL235" i="6"/>
  <c r="DL236" i="6" l="1"/>
  <c r="DJ237" i="6"/>
  <c r="DK237" i="6"/>
  <c r="DH237" i="6"/>
  <c r="DD238" i="6"/>
  <c r="DI237" i="6"/>
  <c r="DM237" i="6" s="1"/>
  <c r="DR236" i="6"/>
  <c r="DS236" i="6" s="1"/>
  <c r="DP236" i="6"/>
  <c r="DQ236" i="6" s="1"/>
  <c r="DN236" i="6"/>
  <c r="DV235" i="6"/>
  <c r="DO235" i="6"/>
  <c r="DV236" i="6" l="1"/>
  <c r="DO236" i="6"/>
  <c r="DR237" i="6"/>
  <c r="DS237" i="6" s="1"/>
  <c r="DP237" i="6"/>
  <c r="DQ237" i="6" s="1"/>
  <c r="DN237" i="6"/>
  <c r="DI238" i="6"/>
  <c r="DM238" i="6" s="1"/>
  <c r="DK238" i="6"/>
  <c r="DH238" i="6"/>
  <c r="DD239" i="6"/>
  <c r="DJ238" i="6"/>
  <c r="DL237" i="6"/>
  <c r="DR238" i="6" l="1"/>
  <c r="DS238" i="6" s="1"/>
  <c r="DP238" i="6"/>
  <c r="DQ238" i="6" s="1"/>
  <c r="DN238" i="6"/>
  <c r="DV237" i="6"/>
  <c r="DO237" i="6"/>
  <c r="DL238" i="6"/>
  <c r="DK239" i="6"/>
  <c r="DD240" i="6"/>
  <c r="DJ239" i="6"/>
  <c r="DH239" i="6"/>
  <c r="DI239" i="6"/>
  <c r="DM239" i="6" s="1"/>
  <c r="DV238" i="6" l="1"/>
  <c r="DO238" i="6"/>
  <c r="DH240" i="6"/>
  <c r="DD241" i="6"/>
  <c r="DK240" i="6"/>
  <c r="DJ240" i="6"/>
  <c r="DI240" i="6"/>
  <c r="DM240" i="6" s="1"/>
  <c r="DR239" i="6"/>
  <c r="DS239" i="6" s="1"/>
  <c r="DP239" i="6"/>
  <c r="DQ239" i="6" s="1"/>
  <c r="DN239" i="6"/>
  <c r="DL239" i="6"/>
  <c r="DR240" i="6" l="1"/>
  <c r="DS240" i="6" s="1"/>
  <c r="DN240" i="6"/>
  <c r="DP240" i="6"/>
  <c r="DQ240" i="6" s="1"/>
  <c r="DV239" i="6"/>
  <c r="DO239" i="6"/>
  <c r="DL240" i="6"/>
  <c r="DH241" i="6"/>
  <c r="DD242" i="6"/>
  <c r="DJ241" i="6"/>
  <c r="DK241" i="6"/>
  <c r="DI241" i="6"/>
  <c r="DM241" i="6" s="1"/>
  <c r="DK242" i="6" l="1"/>
  <c r="DD243" i="6"/>
  <c r="DI242" i="6"/>
  <c r="DM242" i="6" s="1"/>
  <c r="DH242" i="6"/>
  <c r="DJ242" i="6"/>
  <c r="DL242" i="6" s="1"/>
  <c r="DO240" i="6"/>
  <c r="DV240" i="6"/>
  <c r="DP241" i="6"/>
  <c r="DQ241" i="6" s="1"/>
  <c r="DR241" i="6"/>
  <c r="DS241" i="6" s="1"/>
  <c r="DN241" i="6"/>
  <c r="DL241" i="6"/>
  <c r="DR242" i="6" l="1"/>
  <c r="DS242" i="6" s="1"/>
  <c r="DP242" i="6"/>
  <c r="DQ242" i="6" s="1"/>
  <c r="DN242" i="6"/>
  <c r="DV241" i="6"/>
  <c r="DO241" i="6"/>
  <c r="DD244" i="6"/>
  <c r="DK243" i="6"/>
  <c r="DH243" i="6"/>
  <c r="DI243" i="6"/>
  <c r="DJ243" i="6"/>
  <c r="DM243" i="6" l="1"/>
  <c r="DN243" i="6" s="1"/>
  <c r="DK244" i="6"/>
  <c r="DJ244" i="6"/>
  <c r="DH244" i="6"/>
  <c r="DD245" i="6"/>
  <c r="DI244" i="6"/>
  <c r="DM244" i="6" s="1"/>
  <c r="DO242" i="6"/>
  <c r="DV242" i="6"/>
  <c r="DL243" i="6"/>
  <c r="DP243" i="6" l="1"/>
  <c r="DQ243" i="6" s="1"/>
  <c r="DR243" i="6"/>
  <c r="DS243" i="6" s="1"/>
  <c r="DL244" i="6"/>
  <c r="DI245" i="6"/>
  <c r="DJ245" i="6"/>
  <c r="DK245" i="6"/>
  <c r="DH245" i="6"/>
  <c r="DD246" i="6"/>
  <c r="DR244" i="6"/>
  <c r="DS244" i="6" s="1"/>
  <c r="DN244" i="6"/>
  <c r="DP244" i="6"/>
  <c r="DQ244" i="6" s="1"/>
  <c r="DO243" i="6"/>
  <c r="DV243" i="6"/>
  <c r="DM245" i="6" l="1"/>
  <c r="DR245" i="6" s="1"/>
  <c r="DS245" i="6" s="1"/>
  <c r="DV244" i="6"/>
  <c r="DO244" i="6"/>
  <c r="DK246" i="6"/>
  <c r="DJ246" i="6"/>
  <c r="DH246" i="6"/>
  <c r="DI246" i="6"/>
  <c r="DM246" i="6" s="1"/>
  <c r="DD247" i="6"/>
  <c r="DL245" i="6"/>
  <c r="DN245" i="6" l="1"/>
  <c r="DO245" i="6" s="1"/>
  <c r="DP245" i="6"/>
  <c r="DQ245" i="6" s="1"/>
  <c r="DL246" i="6"/>
  <c r="DI247" i="6"/>
  <c r="DM247" i="6" s="1"/>
  <c r="DD248" i="6"/>
  <c r="DJ247" i="6"/>
  <c r="DH247" i="6"/>
  <c r="DK247" i="6"/>
  <c r="DP246" i="6"/>
  <c r="DQ246" i="6" s="1"/>
  <c r="DR246" i="6"/>
  <c r="DS246" i="6" s="1"/>
  <c r="DN246" i="6"/>
  <c r="DV245" i="6" l="1"/>
  <c r="DK248" i="6"/>
  <c r="DI248" i="6"/>
  <c r="DD249" i="6"/>
  <c r="DJ248" i="6"/>
  <c r="DH248" i="6"/>
  <c r="DL247" i="6"/>
  <c r="DO246" i="6"/>
  <c r="DV246" i="6"/>
  <c r="DR247" i="6"/>
  <c r="DS247" i="6" s="1"/>
  <c r="DP247" i="6"/>
  <c r="DQ247" i="6" s="1"/>
  <c r="DN247" i="6"/>
  <c r="DL248" i="6" l="1"/>
  <c r="DM248" i="6"/>
  <c r="DP248" i="6" s="1"/>
  <c r="DQ248" i="6" s="1"/>
  <c r="DV247" i="6"/>
  <c r="DO247" i="6"/>
  <c r="DH249" i="6"/>
  <c r="DJ249" i="6"/>
  <c r="DI249" i="6"/>
  <c r="DM249" i="6" s="1"/>
  <c r="DD250" i="6"/>
  <c r="DK249" i="6"/>
  <c r="DR248" i="6" l="1"/>
  <c r="DS248" i="6" s="1"/>
  <c r="DN248" i="6"/>
  <c r="DR249" i="6"/>
  <c r="DS249" i="6" s="1"/>
  <c r="DN249" i="6"/>
  <c r="DP249" i="6"/>
  <c r="DQ249" i="6" s="1"/>
  <c r="DO248" i="6"/>
  <c r="DV248" i="6"/>
  <c r="DD251" i="6"/>
  <c r="DK250" i="6"/>
  <c r="DJ250" i="6"/>
  <c r="DI250" i="6"/>
  <c r="DM250" i="6" s="1"/>
  <c r="DH250" i="6"/>
  <c r="DL249" i="6"/>
  <c r="DL250" i="6" l="1"/>
  <c r="DD252" i="6"/>
  <c r="DK251" i="6"/>
  <c r="DI251" i="6"/>
  <c r="DM251" i="6" s="1"/>
  <c r="DH251" i="6"/>
  <c r="DJ251" i="6"/>
  <c r="DV249" i="6"/>
  <c r="DO249" i="6"/>
  <c r="DP250" i="6"/>
  <c r="DQ250" i="6" s="1"/>
  <c r="DN250" i="6"/>
  <c r="DR250" i="6"/>
  <c r="DS250" i="6" s="1"/>
  <c r="DL251" i="6" l="1"/>
  <c r="DR251" i="6"/>
  <c r="DS251" i="6" s="1"/>
  <c r="DN251" i="6"/>
  <c r="DP251" i="6"/>
  <c r="DQ251" i="6" s="1"/>
  <c r="DO250" i="6"/>
  <c r="DV250" i="6"/>
  <c r="DD253" i="6"/>
  <c r="DH252" i="6"/>
  <c r="DI252" i="6"/>
  <c r="DJ252" i="6"/>
  <c r="DK252" i="6"/>
  <c r="DM252" i="6" l="1"/>
  <c r="DD254" i="6"/>
  <c r="DI253" i="6"/>
  <c r="DM253" i="6" s="1"/>
  <c r="DJ253" i="6"/>
  <c r="DH253" i="6"/>
  <c r="DK253" i="6"/>
  <c r="DN252" i="6"/>
  <c r="DP252" i="6"/>
  <c r="DQ252" i="6" s="1"/>
  <c r="DR252" i="6"/>
  <c r="DS252" i="6" s="1"/>
  <c r="DV251" i="6"/>
  <c r="DO251" i="6"/>
  <c r="DL252" i="6"/>
  <c r="DO252" i="6" l="1"/>
  <c r="DV252" i="6"/>
  <c r="DP253" i="6"/>
  <c r="DQ253" i="6" s="1"/>
  <c r="DR253" i="6"/>
  <c r="DS253" i="6" s="1"/>
  <c r="DN253" i="6"/>
  <c r="DL253" i="6"/>
  <c r="DK254" i="6"/>
  <c r="DD255" i="6"/>
  <c r="DJ254" i="6"/>
  <c r="DI254" i="6"/>
  <c r="DM254" i="6" s="1"/>
  <c r="DH254" i="6"/>
  <c r="DK255" i="6" l="1"/>
  <c r="DD256" i="6"/>
  <c r="DJ255" i="6"/>
  <c r="DH255" i="6"/>
  <c r="DI255" i="6"/>
  <c r="DM255" i="6" s="1"/>
  <c r="DV253" i="6"/>
  <c r="DO253" i="6"/>
  <c r="DR254" i="6"/>
  <c r="DS254" i="6" s="1"/>
  <c r="DP254" i="6"/>
  <c r="DQ254" i="6" s="1"/>
  <c r="DN254" i="6"/>
  <c r="DL254" i="6"/>
  <c r="DL255" i="6" l="1"/>
  <c r="DV254" i="6"/>
  <c r="DO254" i="6"/>
  <c r="DH256" i="6"/>
  <c r="DJ256" i="6"/>
  <c r="DI256" i="6"/>
  <c r="DM256" i="6" s="1"/>
  <c r="DD257" i="6"/>
  <c r="DK256" i="6"/>
  <c r="DN255" i="6"/>
  <c r="DR255" i="6"/>
  <c r="DS255" i="6" s="1"/>
  <c r="DP255" i="6"/>
  <c r="DQ255" i="6" s="1"/>
  <c r="DR256" i="6" l="1"/>
  <c r="DS256" i="6" s="1"/>
  <c r="DN256" i="6"/>
  <c r="DP256" i="6"/>
  <c r="DQ256" i="6" s="1"/>
  <c r="DV255" i="6"/>
  <c r="DO255" i="6"/>
  <c r="DH257" i="6"/>
  <c r="DJ257" i="6"/>
  <c r="DI257" i="6"/>
  <c r="DM257" i="6" s="1"/>
  <c r="DK257" i="6"/>
  <c r="DD258" i="6"/>
  <c r="DL256" i="6"/>
  <c r="DL257" i="6" l="1"/>
  <c r="DR257" i="6"/>
  <c r="DS257" i="6" s="1"/>
  <c r="DP257" i="6"/>
  <c r="DQ257" i="6" s="1"/>
  <c r="DN257" i="6"/>
  <c r="DK258" i="6"/>
  <c r="DI258" i="6"/>
  <c r="DM258" i="6" s="1"/>
  <c r="DJ258" i="6"/>
  <c r="DH258" i="6"/>
  <c r="DD259" i="6"/>
  <c r="DO256" i="6"/>
  <c r="DV256" i="6"/>
  <c r="DL258" i="6" l="1"/>
  <c r="DJ259" i="6"/>
  <c r="DD260" i="6"/>
  <c r="DH259" i="6"/>
  <c r="DK259" i="6"/>
  <c r="DI259" i="6"/>
  <c r="DM259" i="6" s="1"/>
  <c r="DO257" i="6"/>
  <c r="DV257" i="6"/>
  <c r="DR258" i="6"/>
  <c r="DS258" i="6" s="1"/>
  <c r="DN258" i="6"/>
  <c r="DP258" i="6"/>
  <c r="DQ258" i="6" s="1"/>
  <c r="DR259" i="6" l="1"/>
  <c r="DS259" i="6" s="1"/>
  <c r="DN259" i="6"/>
  <c r="DP259" i="6"/>
  <c r="DQ259" i="6" s="1"/>
  <c r="DK260" i="6"/>
  <c r="DJ260" i="6"/>
  <c r="DH260" i="6"/>
  <c r="DD261" i="6"/>
  <c r="DI260" i="6"/>
  <c r="DM260" i="6" s="1"/>
  <c r="DO258" i="6"/>
  <c r="DV258" i="6"/>
  <c r="DL259" i="6"/>
  <c r="DN260" i="6" l="1"/>
  <c r="DP260" i="6"/>
  <c r="DQ260" i="6" s="1"/>
  <c r="DR260" i="6"/>
  <c r="DS260" i="6" s="1"/>
  <c r="DV259" i="6"/>
  <c r="DO259" i="6"/>
  <c r="DD262" i="6"/>
  <c r="DJ261" i="6"/>
  <c r="DK261" i="6"/>
  <c r="DI261" i="6"/>
  <c r="DH261" i="6"/>
  <c r="DL260" i="6"/>
  <c r="DM261" i="6" l="1"/>
  <c r="DN261" i="6" s="1"/>
  <c r="DL261" i="6"/>
  <c r="DH262" i="6"/>
  <c r="DJ262" i="6"/>
  <c r="DI262" i="6"/>
  <c r="DM262" i="6" s="1"/>
  <c r="DD263" i="6"/>
  <c r="DK262" i="6"/>
  <c r="DP261" i="6"/>
  <c r="DQ261" i="6" s="1"/>
  <c r="DR261" i="6"/>
  <c r="DS261" i="6" s="1"/>
  <c r="DV260" i="6"/>
  <c r="DO260" i="6"/>
  <c r="DL262" i="6" l="1"/>
  <c r="DJ263" i="6"/>
  <c r="DH263" i="6"/>
  <c r="DI263" i="6"/>
  <c r="DM263" i="6" s="1"/>
  <c r="DD264" i="6"/>
  <c r="DK263" i="6"/>
  <c r="DP262" i="6"/>
  <c r="DQ262" i="6" s="1"/>
  <c r="DR262" i="6"/>
  <c r="DS262" i="6" s="1"/>
  <c r="DN262" i="6"/>
  <c r="DV261" i="6"/>
  <c r="DO261" i="6"/>
  <c r="DH264" i="6" l="1"/>
  <c r="DI264" i="6"/>
  <c r="DJ264" i="6"/>
  <c r="DD265" i="6"/>
  <c r="DK264" i="6"/>
  <c r="DL263" i="6"/>
  <c r="DR263" i="6"/>
  <c r="DS263" i="6" s="1"/>
  <c r="DN263" i="6"/>
  <c r="DP263" i="6"/>
  <c r="DQ263" i="6" s="1"/>
  <c r="DO262" i="6"/>
  <c r="DV262" i="6"/>
  <c r="DM264" i="6" l="1"/>
  <c r="DR264" i="6" s="1"/>
  <c r="DS264" i="6" s="1"/>
  <c r="DV263" i="6"/>
  <c r="DO263" i="6"/>
  <c r="DD266" i="6"/>
  <c r="DI265" i="6"/>
  <c r="DM265" i="6" s="1"/>
  <c r="DH265" i="6"/>
  <c r="DK265" i="6"/>
  <c r="DJ265" i="6"/>
  <c r="DL264" i="6"/>
  <c r="DN264" i="6" l="1"/>
  <c r="DO264" i="6" s="1"/>
  <c r="DP264" i="6"/>
  <c r="DQ264" i="6" s="1"/>
  <c r="DL265" i="6"/>
  <c r="DD267" i="6"/>
  <c r="DH266" i="6"/>
  <c r="DJ266" i="6"/>
  <c r="DI266" i="6"/>
  <c r="DM266" i="6" s="1"/>
  <c r="DK266" i="6"/>
  <c r="DP265" i="6"/>
  <c r="DQ265" i="6" s="1"/>
  <c r="DN265" i="6"/>
  <c r="DR265" i="6"/>
  <c r="DS265" i="6" s="1"/>
  <c r="DV264" i="6" l="1"/>
  <c r="DN266" i="6"/>
  <c r="DP266" i="6"/>
  <c r="DQ266" i="6" s="1"/>
  <c r="DR266" i="6"/>
  <c r="DS266" i="6" s="1"/>
  <c r="DV265" i="6"/>
  <c r="DO265" i="6"/>
  <c r="DL266" i="6"/>
  <c r="DI267" i="6"/>
  <c r="DM267" i="6" s="1"/>
  <c r="DJ267" i="6"/>
  <c r="DD268" i="6"/>
  <c r="DK267" i="6"/>
  <c r="DH267" i="6"/>
  <c r="DL267" i="6" l="1"/>
  <c r="DR267" i="6"/>
  <c r="DS267" i="6" s="1"/>
  <c r="DP267" i="6"/>
  <c r="DQ267" i="6" s="1"/>
  <c r="DN267" i="6"/>
  <c r="DK268" i="6"/>
  <c r="DI268" i="6"/>
  <c r="DM268" i="6" s="1"/>
  <c r="DJ268" i="6"/>
  <c r="DD269" i="6"/>
  <c r="DH268" i="6"/>
  <c r="DV266" i="6"/>
  <c r="DO266" i="6"/>
  <c r="DL268" i="6" l="1"/>
  <c r="DV267" i="6"/>
  <c r="DO267" i="6"/>
  <c r="DR268" i="6"/>
  <c r="DS268" i="6" s="1"/>
  <c r="DP268" i="6"/>
  <c r="DQ268" i="6" s="1"/>
  <c r="DN268" i="6"/>
  <c r="DK269" i="6"/>
  <c r="DD270" i="6"/>
  <c r="DH269" i="6"/>
  <c r="DJ269" i="6"/>
  <c r="DI269" i="6"/>
  <c r="DM269" i="6" s="1"/>
  <c r="DH270" i="6" l="1"/>
  <c r="DD271" i="6"/>
  <c r="DJ270" i="6"/>
  <c r="DK270" i="6"/>
  <c r="DI270" i="6"/>
  <c r="DM270" i="6" s="1"/>
  <c r="DO268" i="6"/>
  <c r="DV268" i="6"/>
  <c r="DP269" i="6"/>
  <c r="DQ269" i="6" s="1"/>
  <c r="DN269" i="6"/>
  <c r="DR269" i="6"/>
  <c r="DS269" i="6" s="1"/>
  <c r="DL269" i="6"/>
  <c r="DL270" i="6" l="1"/>
  <c r="DI271" i="6"/>
  <c r="DM271" i="6" s="1"/>
  <c r="DK271" i="6"/>
  <c r="DJ271" i="6"/>
  <c r="DD272" i="6"/>
  <c r="DH271" i="6"/>
  <c r="DR270" i="6"/>
  <c r="DS270" i="6" s="1"/>
  <c r="DN270" i="6"/>
  <c r="DP270" i="6"/>
  <c r="DQ270" i="6" s="1"/>
  <c r="DV269" i="6"/>
  <c r="DO269" i="6"/>
  <c r="DV270" i="6" l="1"/>
  <c r="DO270" i="6"/>
  <c r="DN271" i="6"/>
  <c r="DR271" i="6"/>
  <c r="DS271" i="6" s="1"/>
  <c r="DP271" i="6"/>
  <c r="DQ271" i="6" s="1"/>
  <c r="DI272" i="6"/>
  <c r="DM272" i="6" s="1"/>
  <c r="DD273" i="6"/>
  <c r="DK272" i="6"/>
  <c r="DH272" i="6"/>
  <c r="DJ272" i="6"/>
  <c r="DL271" i="6"/>
  <c r="DP272" i="6" l="1"/>
  <c r="DQ272" i="6" s="1"/>
  <c r="DR272" i="6"/>
  <c r="DS272" i="6" s="1"/>
  <c r="DN272" i="6"/>
  <c r="DO271" i="6"/>
  <c r="DV271" i="6"/>
  <c r="DD274" i="6"/>
  <c r="DJ273" i="6"/>
  <c r="DI273" i="6"/>
  <c r="DM273" i="6" s="1"/>
  <c r="DK273" i="6"/>
  <c r="DH273" i="6"/>
  <c r="DL272" i="6"/>
  <c r="DL273" i="6" l="1"/>
  <c r="DO272" i="6"/>
  <c r="DV272" i="6"/>
  <c r="DP273" i="6"/>
  <c r="DQ273" i="6" s="1"/>
  <c r="DR273" i="6"/>
  <c r="DS273" i="6" s="1"/>
  <c r="DN273" i="6"/>
  <c r="DD275" i="6"/>
  <c r="DK274" i="6"/>
  <c r="DI274" i="6"/>
  <c r="DM274" i="6" s="1"/>
  <c r="DH274" i="6"/>
  <c r="DJ274" i="6"/>
  <c r="DV273" i="6" l="1"/>
  <c r="DO273" i="6"/>
  <c r="DP274" i="6"/>
  <c r="DQ274" i="6" s="1"/>
  <c r="DR274" i="6"/>
  <c r="DS274" i="6" s="1"/>
  <c r="DN274" i="6"/>
  <c r="DJ275" i="6"/>
  <c r="DK275" i="6"/>
  <c r="DD276" i="6"/>
  <c r="DI275" i="6"/>
  <c r="DM275" i="6" s="1"/>
  <c r="DH275" i="6"/>
  <c r="DL274" i="6"/>
  <c r="DL275" i="6" l="1"/>
  <c r="DO274" i="6"/>
  <c r="DV274" i="6"/>
  <c r="DJ276" i="6"/>
  <c r="DD277" i="6"/>
  <c r="DI276" i="6"/>
  <c r="DM276" i="6" s="1"/>
  <c r="DK276" i="6"/>
  <c r="DH276" i="6"/>
  <c r="DP275" i="6"/>
  <c r="DQ275" i="6" s="1"/>
  <c r="DN275" i="6"/>
  <c r="DR275" i="6"/>
  <c r="DS275" i="6" s="1"/>
  <c r="DJ277" i="6" l="1"/>
  <c r="DH277" i="6"/>
  <c r="DD278" i="6"/>
  <c r="DK277" i="6"/>
  <c r="DI277" i="6"/>
  <c r="DM277" i="6" s="1"/>
  <c r="DL276" i="6"/>
  <c r="DO275" i="6"/>
  <c r="DV275" i="6"/>
  <c r="DR276" i="6"/>
  <c r="DS276" i="6" s="1"/>
  <c r="DP276" i="6"/>
  <c r="DQ276" i="6" s="1"/>
  <c r="DN276" i="6"/>
  <c r="DR277" i="6" l="1"/>
  <c r="DS277" i="6" s="1"/>
  <c r="DP277" i="6"/>
  <c r="DQ277" i="6" s="1"/>
  <c r="DN277" i="6"/>
  <c r="DO276" i="6"/>
  <c r="DV276" i="6"/>
  <c r="DJ278" i="6"/>
  <c r="DH278" i="6"/>
  <c r="DK278" i="6"/>
  <c r="DD279" i="6"/>
  <c r="DI278" i="6"/>
  <c r="DM278" i="6" s="1"/>
  <c r="DL277" i="6"/>
  <c r="DO277" i="6" l="1"/>
  <c r="DV277" i="6"/>
  <c r="DN278" i="6"/>
  <c r="DR278" i="6"/>
  <c r="DS278" i="6" s="1"/>
  <c r="DP278" i="6"/>
  <c r="DQ278" i="6" s="1"/>
  <c r="DL278" i="6"/>
  <c r="DJ279" i="6"/>
  <c r="DD280" i="6"/>
  <c r="DI279" i="6"/>
  <c r="DM279" i="6" s="1"/>
  <c r="DH279" i="6"/>
  <c r="DK279" i="6"/>
  <c r="DL279" i="6" l="1"/>
  <c r="DJ280" i="6"/>
  <c r="DK280" i="6"/>
  <c r="DD281" i="6"/>
  <c r="DH280" i="6"/>
  <c r="DI280" i="6"/>
  <c r="DM280" i="6" s="1"/>
  <c r="DV278" i="6"/>
  <c r="DO278" i="6"/>
  <c r="DN279" i="6"/>
  <c r="DP279" i="6"/>
  <c r="DQ279" i="6" s="1"/>
  <c r="DR279" i="6"/>
  <c r="DS279" i="6" s="1"/>
  <c r="DJ281" i="6" l="1"/>
  <c r="DH281" i="6"/>
  <c r="DD282" i="6"/>
  <c r="DI281" i="6"/>
  <c r="DM281" i="6" s="1"/>
  <c r="DK281" i="6"/>
  <c r="DN280" i="6"/>
  <c r="DP280" i="6"/>
  <c r="DQ280" i="6" s="1"/>
  <c r="DR280" i="6"/>
  <c r="DS280" i="6" s="1"/>
  <c r="DO279" i="6"/>
  <c r="DV279" i="6"/>
  <c r="DL280" i="6"/>
  <c r="DP281" i="6" l="1"/>
  <c r="DQ281" i="6" s="1"/>
  <c r="DN281" i="6"/>
  <c r="DR281" i="6"/>
  <c r="DS281" i="6" s="1"/>
  <c r="DH282" i="6"/>
  <c r="DJ282" i="6"/>
  <c r="DD283" i="6"/>
  <c r="DK282" i="6"/>
  <c r="DI282" i="6"/>
  <c r="DM282" i="6" s="1"/>
  <c r="DO280" i="6"/>
  <c r="DV280" i="6"/>
  <c r="DL281" i="6"/>
  <c r="DR282" i="6" l="1"/>
  <c r="DS282" i="6" s="1"/>
  <c r="DN282" i="6"/>
  <c r="DP282" i="6"/>
  <c r="DQ282" i="6" s="1"/>
  <c r="DD284" i="6"/>
  <c r="DJ283" i="6"/>
  <c r="DK283" i="6"/>
  <c r="DI283" i="6"/>
  <c r="DM283" i="6" s="1"/>
  <c r="DH283" i="6"/>
  <c r="DV281" i="6"/>
  <c r="DO281" i="6"/>
  <c r="DL282" i="6"/>
  <c r="DR283" i="6" l="1"/>
  <c r="DS283" i="6" s="1"/>
  <c r="DN283" i="6"/>
  <c r="DP283" i="6"/>
  <c r="DQ283" i="6" s="1"/>
  <c r="DL283" i="6"/>
  <c r="DO282" i="6"/>
  <c r="DV282" i="6"/>
  <c r="DI284" i="6"/>
  <c r="DM284" i="6" s="1"/>
  <c r="DK284" i="6"/>
  <c r="DD285" i="6"/>
  <c r="DJ284" i="6"/>
  <c r="DH284" i="6"/>
  <c r="DR284" i="6" l="1"/>
  <c r="DS284" i="6" s="1"/>
  <c r="DP284" i="6"/>
  <c r="DQ284" i="6" s="1"/>
  <c r="DN284" i="6"/>
  <c r="DL284" i="6"/>
  <c r="DV283" i="6"/>
  <c r="DO283" i="6"/>
  <c r="DD286" i="6"/>
  <c r="DJ285" i="6"/>
  <c r="DK285" i="6"/>
  <c r="DI285" i="6"/>
  <c r="DM285" i="6" s="1"/>
  <c r="DH285" i="6"/>
  <c r="DL285" i="6" l="1"/>
  <c r="DH286" i="6"/>
  <c r="DD287" i="6"/>
  <c r="DJ286" i="6"/>
  <c r="DK286" i="6"/>
  <c r="DI286" i="6"/>
  <c r="DM286" i="6" s="1"/>
  <c r="DV284" i="6"/>
  <c r="DO284" i="6"/>
  <c r="DP285" i="6"/>
  <c r="DQ285" i="6" s="1"/>
  <c r="DR285" i="6"/>
  <c r="DS285" i="6" s="1"/>
  <c r="DN285" i="6"/>
  <c r="DL286" i="6" l="1"/>
  <c r="DO285" i="6"/>
  <c r="DV285" i="6"/>
  <c r="DK287" i="6"/>
  <c r="DD288" i="6"/>
  <c r="DI287" i="6"/>
  <c r="DM287" i="6" s="1"/>
  <c r="DJ287" i="6"/>
  <c r="DH287" i="6"/>
  <c r="DN286" i="6"/>
  <c r="DR286" i="6"/>
  <c r="DS286" i="6" s="1"/>
  <c r="DP286" i="6"/>
  <c r="DQ286" i="6" s="1"/>
  <c r="DL287" i="6" l="1"/>
  <c r="DI288" i="6"/>
  <c r="DM288" i="6" s="1"/>
  <c r="DH288" i="6"/>
  <c r="DD289" i="6"/>
  <c r="DK288" i="6"/>
  <c r="DJ288" i="6"/>
  <c r="DN287" i="6"/>
  <c r="DR287" i="6"/>
  <c r="DS287" i="6" s="1"/>
  <c r="DP287" i="6"/>
  <c r="DQ287" i="6" s="1"/>
  <c r="DV286" i="6"/>
  <c r="DO286" i="6"/>
  <c r="DO287" i="6" l="1"/>
  <c r="DV287" i="6"/>
  <c r="DD290" i="6"/>
  <c r="DH289" i="6"/>
  <c r="DK289" i="6"/>
  <c r="DI289" i="6"/>
  <c r="DM289" i="6" s="1"/>
  <c r="DJ289" i="6"/>
  <c r="DL288" i="6"/>
  <c r="DP288" i="6"/>
  <c r="DQ288" i="6" s="1"/>
  <c r="DR288" i="6"/>
  <c r="DS288" i="6" s="1"/>
  <c r="DN288" i="6"/>
  <c r="DL289" i="6" l="1"/>
  <c r="DD291" i="6"/>
  <c r="DK290" i="6"/>
  <c r="DJ290" i="6"/>
  <c r="DH290" i="6"/>
  <c r="DI290" i="6"/>
  <c r="DM290" i="6" s="1"/>
  <c r="DP289" i="6"/>
  <c r="DQ289" i="6" s="1"/>
  <c r="DR289" i="6"/>
  <c r="DS289" i="6" s="1"/>
  <c r="DN289" i="6"/>
  <c r="DO288" i="6"/>
  <c r="DV288" i="6"/>
  <c r="DO289" i="6" l="1"/>
  <c r="DV289" i="6"/>
  <c r="DP290" i="6"/>
  <c r="DQ290" i="6" s="1"/>
  <c r="DR290" i="6"/>
  <c r="DS290" i="6" s="1"/>
  <c r="DN290" i="6"/>
  <c r="DL290" i="6"/>
  <c r="DD292" i="6"/>
  <c r="DK291" i="6"/>
  <c r="DH291" i="6"/>
  <c r="DI291" i="6"/>
  <c r="DM291" i="6" s="1"/>
  <c r="DJ291" i="6"/>
  <c r="DK292" i="6" l="1"/>
  <c r="DJ292" i="6"/>
  <c r="DH292" i="6"/>
  <c r="DD293" i="6"/>
  <c r="DI292" i="6"/>
  <c r="DM292" i="6" s="1"/>
  <c r="DV290" i="6"/>
  <c r="DO290" i="6"/>
  <c r="DN291" i="6"/>
  <c r="DP291" i="6"/>
  <c r="DQ291" i="6" s="1"/>
  <c r="DR291" i="6"/>
  <c r="DS291" i="6" s="1"/>
  <c r="DL291" i="6"/>
  <c r="DL292" i="6" l="1"/>
  <c r="DR292" i="6"/>
  <c r="DS292" i="6" s="1"/>
  <c r="DP292" i="6"/>
  <c r="DQ292" i="6" s="1"/>
  <c r="DN292" i="6"/>
  <c r="DO291" i="6"/>
  <c r="DV291" i="6"/>
  <c r="DI293" i="6"/>
  <c r="DM293" i="6" s="1"/>
  <c r="DH293" i="6"/>
  <c r="DK293" i="6"/>
  <c r="DD294" i="6"/>
  <c r="DJ293" i="6"/>
  <c r="DV292" i="6" l="1"/>
  <c r="DO292" i="6"/>
  <c r="DN293" i="6"/>
  <c r="DP293" i="6"/>
  <c r="DQ293" i="6" s="1"/>
  <c r="DR293" i="6"/>
  <c r="DS293" i="6" s="1"/>
  <c r="DL293" i="6"/>
  <c r="DD295" i="6"/>
  <c r="DK294" i="6"/>
  <c r="DJ294" i="6"/>
  <c r="DH294" i="6"/>
  <c r="DI294" i="6"/>
  <c r="DM294" i="6" s="1"/>
  <c r="DJ295" i="6" l="1"/>
  <c r="DH295" i="6"/>
  <c r="DI295" i="6"/>
  <c r="DM295" i="6" s="1"/>
  <c r="DD296" i="6"/>
  <c r="DK295" i="6"/>
  <c r="DV293" i="6"/>
  <c r="DO293" i="6"/>
  <c r="DN294" i="6"/>
  <c r="DR294" i="6"/>
  <c r="DS294" i="6" s="1"/>
  <c r="DP294" i="6"/>
  <c r="DQ294" i="6" s="1"/>
  <c r="DL294" i="6"/>
  <c r="DO294" i="6" l="1"/>
  <c r="DV294" i="6"/>
  <c r="DN295" i="6"/>
  <c r="DR295" i="6"/>
  <c r="DS295" i="6" s="1"/>
  <c r="DP295" i="6"/>
  <c r="DQ295" i="6" s="1"/>
  <c r="DH296" i="6"/>
  <c r="DK296" i="6"/>
  <c r="DI296" i="6"/>
  <c r="DD297" i="6"/>
  <c r="DJ296" i="6"/>
  <c r="DL295" i="6"/>
  <c r="DL296" i="6" l="1"/>
  <c r="DM296" i="6" s="1"/>
  <c r="DO295" i="6"/>
  <c r="DV295" i="6"/>
  <c r="DK297" i="6"/>
  <c r="DD298" i="6"/>
  <c r="DH297" i="6"/>
  <c r="DJ297" i="6"/>
  <c r="DI297" i="6"/>
  <c r="DN296" i="6" l="1"/>
  <c r="DV296" i="6" s="1"/>
  <c r="DP296" i="6"/>
  <c r="DQ296" i="6" s="1"/>
  <c r="DR296" i="6"/>
  <c r="DS296" i="6" s="1"/>
  <c r="DJ298" i="6"/>
  <c r="DD299" i="6"/>
  <c r="DK298" i="6"/>
  <c r="DH298" i="6"/>
  <c r="DI298" i="6"/>
  <c r="DL297" i="6"/>
  <c r="DM297" i="6" s="1"/>
  <c r="DO296" i="6" l="1"/>
  <c r="DP297" i="6"/>
  <c r="DQ297" i="6" s="1"/>
  <c r="DN297" i="6"/>
  <c r="DR297" i="6"/>
  <c r="DS297" i="6" s="1"/>
  <c r="DM298" i="6"/>
  <c r="DR298" i="6" s="1"/>
  <c r="DS298" i="6" s="1"/>
  <c r="DL298" i="6"/>
  <c r="DO297" i="6"/>
  <c r="DV297" i="6"/>
  <c r="DD300" i="6"/>
  <c r="DI299" i="6"/>
  <c r="DJ299" i="6"/>
  <c r="DK299" i="6"/>
  <c r="DH299" i="6"/>
  <c r="DP298" i="6" l="1"/>
  <c r="DQ298" i="6" s="1"/>
  <c r="DN298" i="6"/>
  <c r="DO298" i="6" s="1"/>
  <c r="DI300" i="6"/>
  <c r="DH300" i="6"/>
  <c r="DD301" i="6"/>
  <c r="DJ300" i="6"/>
  <c r="DK300" i="6"/>
  <c r="DV298" i="6"/>
  <c r="DL299" i="6"/>
  <c r="DM299" i="6" s="1"/>
  <c r="DP299" i="6" l="1"/>
  <c r="DQ299" i="6" s="1"/>
  <c r="DN299" i="6"/>
  <c r="DR299" i="6"/>
  <c r="DS299" i="6" s="1"/>
  <c r="DO299" i="6"/>
  <c r="DV299" i="6"/>
  <c r="DL300" i="6"/>
  <c r="DM300" i="6" s="1"/>
  <c r="DK301" i="6"/>
  <c r="DI301" i="6"/>
  <c r="DD302" i="6"/>
  <c r="DH301" i="6"/>
  <c r="DJ301" i="6"/>
  <c r="DP300" i="6" l="1"/>
  <c r="DQ300" i="6" s="1"/>
  <c r="DN300" i="6"/>
  <c r="DO300" i="6" s="1"/>
  <c r="DR300" i="6"/>
  <c r="DS300" i="6" s="1"/>
  <c r="DL301" i="6"/>
  <c r="DM301" i="6"/>
  <c r="DN301" i="6" s="1"/>
  <c r="DK302" i="6"/>
  <c r="DJ302" i="6"/>
  <c r="DI302" i="6"/>
  <c r="DD303" i="6"/>
  <c r="DH302" i="6"/>
  <c r="DR301" i="6" l="1"/>
  <c r="DS301" i="6" s="1"/>
  <c r="DP301" i="6"/>
  <c r="DQ301" i="6" s="1"/>
  <c r="DV300" i="6"/>
  <c r="DM302" i="6"/>
  <c r="DN302" i="6" s="1"/>
  <c r="DL302" i="6"/>
  <c r="DH303" i="6"/>
  <c r="DD304" i="6"/>
  <c r="DJ303" i="6"/>
  <c r="DI303" i="6"/>
  <c r="DK303" i="6"/>
  <c r="DV301" i="6"/>
  <c r="DO301" i="6"/>
  <c r="DP302" i="6" l="1"/>
  <c r="DQ302" i="6" s="1"/>
  <c r="DR302" i="6"/>
  <c r="DS302" i="6" s="1"/>
  <c r="DM303" i="6"/>
  <c r="DR303" i="6" s="1"/>
  <c r="DS303" i="6" s="1"/>
  <c r="DL303" i="6"/>
  <c r="DK304" i="6"/>
  <c r="DD305" i="6"/>
  <c r="DH304" i="6"/>
  <c r="DI304" i="6"/>
  <c r="DJ304" i="6"/>
  <c r="DV302" i="6"/>
  <c r="DO302" i="6"/>
  <c r="DN303" i="6" l="1"/>
  <c r="DP303" i="6"/>
  <c r="DQ303" i="6" s="1"/>
  <c r="DD306" i="6"/>
  <c r="DJ305" i="6"/>
  <c r="DH305" i="6"/>
  <c r="DI305" i="6"/>
  <c r="DK305" i="6"/>
  <c r="DO303" i="6"/>
  <c r="DV303" i="6"/>
  <c r="DL304" i="6"/>
  <c r="DM304" i="6" s="1"/>
  <c r="DP304" i="6" l="1"/>
  <c r="DQ304" i="6" s="1"/>
  <c r="DN304" i="6"/>
  <c r="DR304" i="6"/>
  <c r="DS304" i="6" s="1"/>
  <c r="DO304" i="6"/>
  <c r="DV304" i="6"/>
  <c r="DJ306" i="6"/>
  <c r="DD307" i="6"/>
  <c r="DK306" i="6"/>
  <c r="DI306" i="6"/>
  <c r="DH306" i="6"/>
  <c r="DL305" i="6"/>
  <c r="DM305" i="6" s="1"/>
  <c r="DN305" i="6" l="1"/>
  <c r="DV305" i="6" s="1"/>
  <c r="DP305" i="6"/>
  <c r="DQ305" i="6" s="1"/>
  <c r="DR305" i="6"/>
  <c r="DS305" i="6" s="1"/>
  <c r="DM306" i="6"/>
  <c r="DR306" i="6" s="1"/>
  <c r="DS306" i="6" s="1"/>
  <c r="DI307" i="6"/>
  <c r="DJ307" i="6"/>
  <c r="DK307" i="6"/>
  <c r="DD308" i="6"/>
  <c r="DH307" i="6"/>
  <c r="DL306" i="6"/>
  <c r="DO305" i="6" l="1"/>
  <c r="DP306" i="6"/>
  <c r="DQ306" i="6" s="1"/>
  <c r="DN306" i="6"/>
  <c r="DV306" i="6" s="1"/>
  <c r="DD309" i="6"/>
  <c r="DH308" i="6"/>
  <c r="DI308" i="6"/>
  <c r="DK308" i="6"/>
  <c r="DJ308" i="6"/>
  <c r="DL307" i="6"/>
  <c r="DM307" i="6" s="1"/>
  <c r="DO306" i="6" l="1"/>
  <c r="DP307" i="6"/>
  <c r="DQ307" i="6" s="1"/>
  <c r="DN307" i="6"/>
  <c r="DV307" i="6" s="1"/>
  <c r="DR307" i="6"/>
  <c r="DS307" i="6" s="1"/>
  <c r="DM308" i="6"/>
  <c r="DP308" i="6" s="1"/>
  <c r="DQ308" i="6" s="1"/>
  <c r="DL308" i="6"/>
  <c r="DD310" i="6"/>
  <c r="DH309" i="6"/>
  <c r="DI309" i="6"/>
  <c r="DJ309" i="6"/>
  <c r="DK309" i="6"/>
  <c r="DN308" i="6" l="1"/>
  <c r="DO308" i="6" s="1"/>
  <c r="DR308" i="6"/>
  <c r="DS308" i="6" s="1"/>
  <c r="DO307" i="6"/>
  <c r="DJ310" i="6"/>
  <c r="DK310" i="6"/>
  <c r="DH310" i="6"/>
  <c r="DD311" i="6"/>
  <c r="DI310" i="6"/>
  <c r="DV308" i="6"/>
  <c r="DL309" i="6"/>
  <c r="DM309" i="6" s="1"/>
  <c r="DR309" i="6" l="1"/>
  <c r="DS309" i="6" s="1"/>
  <c r="DN309" i="6"/>
  <c r="DP309" i="6"/>
  <c r="DQ309" i="6" s="1"/>
  <c r="DM310" i="6"/>
  <c r="DN310" i="6" s="1"/>
  <c r="DO309" i="6"/>
  <c r="DV309" i="6"/>
  <c r="DJ311" i="6"/>
  <c r="DH311" i="6"/>
  <c r="DK311" i="6"/>
  <c r="DD312" i="6"/>
  <c r="DI311" i="6"/>
  <c r="DL310" i="6"/>
  <c r="DP310" i="6" l="1"/>
  <c r="DQ310" i="6" s="1"/>
  <c r="DR310" i="6"/>
  <c r="DS310" i="6" s="1"/>
  <c r="DM311" i="6"/>
  <c r="DN311" i="6" s="1"/>
  <c r="DD313" i="6"/>
  <c r="DI312" i="6"/>
  <c r="DJ312" i="6"/>
  <c r="DK312" i="6"/>
  <c r="DH312" i="6"/>
  <c r="DL311" i="6"/>
  <c r="DO310" i="6"/>
  <c r="DV310" i="6"/>
  <c r="DP311" i="6" l="1"/>
  <c r="DQ311" i="6" s="1"/>
  <c r="DR311" i="6"/>
  <c r="DS311" i="6" s="1"/>
  <c r="DL312" i="6"/>
  <c r="DM312" i="6" s="1"/>
  <c r="DK313" i="6"/>
  <c r="DJ313" i="6"/>
  <c r="DI313" i="6"/>
  <c r="DD314" i="6"/>
  <c r="DH313" i="6"/>
  <c r="DV311" i="6"/>
  <c r="DO311" i="6"/>
  <c r="DP312" i="6" l="1"/>
  <c r="DQ312" i="6" s="1"/>
  <c r="DR312" i="6"/>
  <c r="DS312" i="6" s="1"/>
  <c r="DN312" i="6"/>
  <c r="DO312" i="6" s="1"/>
  <c r="DJ314" i="6"/>
  <c r="DK314" i="6"/>
  <c r="DD315" i="6"/>
  <c r="DH314" i="6"/>
  <c r="DI314" i="6"/>
  <c r="DL313" i="6"/>
  <c r="DM313" i="6" s="1"/>
  <c r="DV312" i="6" l="1"/>
  <c r="DR313" i="6"/>
  <c r="DS313" i="6" s="1"/>
  <c r="DP313" i="6"/>
  <c r="DQ313" i="6" s="1"/>
  <c r="DN313" i="6"/>
  <c r="DO313" i="6" s="1"/>
  <c r="DI315" i="6"/>
  <c r="DH315" i="6"/>
  <c r="DJ315" i="6"/>
  <c r="DD316" i="6"/>
  <c r="DK315" i="6"/>
  <c r="DL314" i="6"/>
  <c r="DM314" i="6" s="1"/>
  <c r="DV313" i="6" l="1"/>
  <c r="DN314" i="6"/>
  <c r="DV314" i="6" s="1"/>
  <c r="DP314" i="6"/>
  <c r="DQ314" i="6" s="1"/>
  <c r="DR314" i="6"/>
  <c r="DS314" i="6" s="1"/>
  <c r="DD317" i="6"/>
  <c r="DJ316" i="6"/>
  <c r="DI316" i="6"/>
  <c r="DH316" i="6"/>
  <c r="DK316" i="6"/>
  <c r="DL315" i="6"/>
  <c r="DM315" i="6" s="1"/>
  <c r="DO314" i="6" l="1"/>
  <c r="DR315" i="6"/>
  <c r="DS315" i="6" s="1"/>
  <c r="DP315" i="6"/>
  <c r="DQ315" i="6" s="1"/>
  <c r="DN315" i="6"/>
  <c r="DV315" i="6" s="1"/>
  <c r="DM316" i="6"/>
  <c r="DP316" i="6" s="1"/>
  <c r="DQ316" i="6" s="1"/>
  <c r="DL316" i="6"/>
  <c r="DJ317" i="6"/>
  <c r="DK317" i="6"/>
  <c r="DD318" i="6"/>
  <c r="DI317" i="6"/>
  <c r="DH317" i="6"/>
  <c r="DO315" i="6" l="1"/>
  <c r="DR316" i="6"/>
  <c r="DS316" i="6" s="1"/>
  <c r="DN316" i="6"/>
  <c r="DO316" i="6" s="1"/>
  <c r="DD319" i="6"/>
  <c r="DI318" i="6"/>
  <c r="DJ318" i="6"/>
  <c r="DH318" i="6"/>
  <c r="DK318" i="6"/>
  <c r="DL317" i="6"/>
  <c r="DM317" i="6" s="1"/>
  <c r="DV316" i="6" l="1"/>
  <c r="DP317" i="6"/>
  <c r="DQ317" i="6" s="1"/>
  <c r="DN317" i="6"/>
  <c r="DR317" i="6"/>
  <c r="DS317" i="6" s="1"/>
  <c r="DM318" i="6"/>
  <c r="DN318" i="6" s="1"/>
  <c r="DL318" i="6"/>
  <c r="DO317" i="6"/>
  <c r="DV317" i="6"/>
  <c r="DJ319" i="6"/>
  <c r="DD320" i="6"/>
  <c r="DK319" i="6"/>
  <c r="DI319" i="6"/>
  <c r="DH319" i="6"/>
  <c r="DP318" i="6" l="1"/>
  <c r="DQ318" i="6" s="1"/>
  <c r="DR318" i="6"/>
  <c r="DS318" i="6" s="1"/>
  <c r="DM319" i="6"/>
  <c r="DN319" i="6" s="1"/>
  <c r="DL319" i="6"/>
  <c r="DH320" i="6"/>
  <c r="DD321" i="6"/>
  <c r="DK320" i="6"/>
  <c r="DJ320" i="6"/>
  <c r="DI320" i="6"/>
  <c r="DV318" i="6"/>
  <c r="DO318" i="6"/>
  <c r="DR319" i="6" l="1"/>
  <c r="DS319" i="6" s="1"/>
  <c r="DP319" i="6"/>
  <c r="DQ319" i="6" s="1"/>
  <c r="DL320" i="6"/>
  <c r="DM320" i="6" s="1"/>
  <c r="DR320" i="6" s="1"/>
  <c r="DS320" i="6" s="1"/>
  <c r="DO319" i="6"/>
  <c r="DV319" i="6"/>
  <c r="DI321" i="6"/>
  <c r="DH321" i="6"/>
  <c r="DJ321" i="6"/>
  <c r="DK321" i="6"/>
  <c r="DD322" i="6"/>
  <c r="DN320" i="6" l="1"/>
  <c r="DV320" i="6" s="1"/>
  <c r="DP320" i="6"/>
  <c r="DQ320" i="6" s="1"/>
  <c r="DL321" i="6"/>
  <c r="DM321" i="6" s="1"/>
  <c r="DP321" i="6" s="1"/>
  <c r="DQ321" i="6" s="1"/>
  <c r="DH322" i="6"/>
  <c r="DK322" i="6"/>
  <c r="DD323" i="6"/>
  <c r="DI322" i="6"/>
  <c r="DJ322" i="6"/>
  <c r="DL322" i="6" l="1"/>
  <c r="DM322" i="6" s="1"/>
  <c r="DR321" i="6"/>
  <c r="DS321" i="6" s="1"/>
  <c r="DN321" i="6"/>
  <c r="DO320" i="6"/>
  <c r="DR322" i="6"/>
  <c r="DS322" i="6" s="1"/>
  <c r="DP322" i="6"/>
  <c r="DQ322" i="6" s="1"/>
  <c r="DN322" i="6"/>
  <c r="DJ323" i="6"/>
  <c r="DD324" i="6"/>
  <c r="DK323" i="6"/>
  <c r="DH323" i="6"/>
  <c r="DI323" i="6"/>
  <c r="DV321" i="6"/>
  <c r="DO321" i="6"/>
  <c r="DV322" i="6" l="1"/>
  <c r="DO322" i="6"/>
  <c r="DJ324" i="6"/>
  <c r="DH324" i="6"/>
  <c r="DK324" i="6"/>
  <c r="DI324" i="6"/>
  <c r="DD325" i="6"/>
  <c r="DL323" i="6"/>
  <c r="DM323" i="6" s="1"/>
  <c r="DR323" i="6" l="1"/>
  <c r="DS323" i="6" s="1"/>
  <c r="DP323" i="6"/>
  <c r="DQ323" i="6" s="1"/>
  <c r="DN323" i="6"/>
  <c r="DD326" i="6"/>
  <c r="DJ325" i="6"/>
  <c r="DK325" i="6"/>
  <c r="DH325" i="6"/>
  <c r="DI325" i="6"/>
  <c r="DL324" i="6"/>
  <c r="DM324" i="6" s="1"/>
  <c r="DL325" i="6" l="1"/>
  <c r="DM325" i="6" s="1"/>
  <c r="DV323" i="6"/>
  <c r="DO323" i="6"/>
  <c r="DK326" i="6"/>
  <c r="DI326" i="6"/>
  <c r="DH326" i="6"/>
  <c r="DD327" i="6"/>
  <c r="DJ326" i="6"/>
  <c r="DR324" i="6"/>
  <c r="DS324" i="6" s="1"/>
  <c r="DP324" i="6"/>
  <c r="DQ324" i="6" s="1"/>
  <c r="DN324" i="6"/>
  <c r="DL326" i="6" l="1"/>
  <c r="DM326" i="6" s="1"/>
  <c r="DP326" i="6" s="1"/>
  <c r="DQ326" i="6" s="1"/>
  <c r="DD328" i="6"/>
  <c r="DJ327" i="6"/>
  <c r="DK327" i="6"/>
  <c r="DH327" i="6"/>
  <c r="DI327" i="6"/>
  <c r="DV324" i="6"/>
  <c r="DO324" i="6"/>
  <c r="DN325" i="6"/>
  <c r="DR325" i="6"/>
  <c r="DS325" i="6" s="1"/>
  <c r="DP325" i="6"/>
  <c r="DQ325" i="6" s="1"/>
  <c r="DN326" i="6" l="1"/>
  <c r="DO326" i="6" s="1"/>
  <c r="DR326" i="6"/>
  <c r="DS326" i="6" s="1"/>
  <c r="DO325" i="6"/>
  <c r="DV325" i="6"/>
  <c r="DL327" i="6"/>
  <c r="DM327" i="6" s="1"/>
  <c r="DJ328" i="6"/>
  <c r="DI328" i="6"/>
  <c r="DH328" i="6"/>
  <c r="DD329" i="6"/>
  <c r="DK328" i="6"/>
  <c r="DL328" i="6" l="1"/>
  <c r="DM328" i="6" s="1"/>
  <c r="DV326" i="6"/>
  <c r="DP327" i="6"/>
  <c r="DQ327" i="6" s="1"/>
  <c r="DN327" i="6"/>
  <c r="DR327" i="6"/>
  <c r="DS327" i="6" s="1"/>
  <c r="DP328" i="6"/>
  <c r="DQ328" i="6" s="1"/>
  <c r="DR328" i="6"/>
  <c r="DS328" i="6" s="1"/>
  <c r="DN328" i="6"/>
  <c r="DJ329" i="6"/>
  <c r="DK329" i="6"/>
  <c r="DD330" i="6"/>
  <c r="DH329" i="6"/>
  <c r="DI329" i="6"/>
  <c r="DL329" i="6" l="1"/>
  <c r="DM329" i="6" s="1"/>
  <c r="DO327" i="6"/>
  <c r="DV327" i="6"/>
  <c r="DO328" i="6"/>
  <c r="DV328" i="6"/>
  <c r="DD331" i="6"/>
  <c r="DJ330" i="6"/>
  <c r="DK330" i="6"/>
  <c r="DH330" i="6"/>
  <c r="DI330" i="6"/>
  <c r="DL330" i="6" l="1"/>
  <c r="DM330" i="6" s="1"/>
  <c r="DI331" i="6"/>
  <c r="DK331" i="6"/>
  <c r="DJ331" i="6"/>
  <c r="DD332" i="6"/>
  <c r="DH331" i="6"/>
  <c r="DN329" i="6"/>
  <c r="DP329" i="6"/>
  <c r="DQ329" i="6" s="1"/>
  <c r="DR329" i="6"/>
  <c r="DS329" i="6" s="1"/>
  <c r="DL331" i="6" l="1"/>
  <c r="DM331" i="6" s="1"/>
  <c r="DR331" i="6" s="1"/>
  <c r="DS331" i="6" s="1"/>
  <c r="DO329" i="6"/>
  <c r="DV329" i="6"/>
  <c r="DD333" i="6"/>
  <c r="DJ332" i="6"/>
  <c r="DH332" i="6"/>
  <c r="DI332" i="6"/>
  <c r="DK332" i="6"/>
  <c r="DN330" i="6"/>
  <c r="DP330" i="6"/>
  <c r="DQ330" i="6" s="1"/>
  <c r="DR330" i="6"/>
  <c r="DS330" i="6" s="1"/>
  <c r="DP331" i="6" l="1"/>
  <c r="DQ331" i="6" s="1"/>
  <c r="DN331" i="6"/>
  <c r="DL332" i="6"/>
  <c r="DM332" i="6" s="1"/>
  <c r="DP332" i="6" s="1"/>
  <c r="DQ332" i="6" s="1"/>
  <c r="DV330" i="6"/>
  <c r="DO330" i="6"/>
  <c r="DJ333" i="6"/>
  <c r="DH333" i="6"/>
  <c r="DD334" i="6"/>
  <c r="DK333" i="6"/>
  <c r="DI333" i="6"/>
  <c r="DV331" i="6"/>
  <c r="DO331" i="6"/>
  <c r="DL333" i="6" l="1"/>
  <c r="DM333" i="6" s="1"/>
  <c r="DN333" i="6" s="1"/>
  <c r="DR332" i="6"/>
  <c r="DS332" i="6" s="1"/>
  <c r="DN332" i="6"/>
  <c r="DV332" i="6" s="1"/>
  <c r="DD335" i="6"/>
  <c r="DH334" i="6"/>
  <c r="DJ334" i="6"/>
  <c r="DK334" i="6"/>
  <c r="DI334" i="6"/>
  <c r="DO332" i="6" l="1"/>
  <c r="DR333" i="6"/>
  <c r="DS333" i="6" s="1"/>
  <c r="DP333" i="6"/>
  <c r="DQ333" i="6" s="1"/>
  <c r="DL334" i="6"/>
  <c r="DM334" i="6" s="1"/>
  <c r="DR334" i="6" s="1"/>
  <c r="DS334" i="6" s="1"/>
  <c r="DK335" i="6"/>
  <c r="DJ335" i="6"/>
  <c r="DD336" i="6"/>
  <c r="DH335" i="6"/>
  <c r="DI335" i="6"/>
  <c r="DO333" i="6"/>
  <c r="DV333" i="6"/>
  <c r="DN334" i="6" l="1"/>
  <c r="DV334" i="6" s="1"/>
  <c r="DP334" i="6"/>
  <c r="DQ334" i="6" s="1"/>
  <c r="DD337" i="6"/>
  <c r="DJ336" i="6"/>
  <c r="DK336" i="6"/>
  <c r="DH336" i="6"/>
  <c r="DI336" i="6"/>
  <c r="DL335" i="6"/>
  <c r="DM335" i="6" s="1"/>
  <c r="DO334" i="6" l="1"/>
  <c r="DL336" i="6"/>
  <c r="DM336" i="6" s="1"/>
  <c r="DN335" i="6"/>
  <c r="DP335" i="6"/>
  <c r="DQ335" i="6" s="1"/>
  <c r="DR335" i="6"/>
  <c r="DS335" i="6" s="1"/>
  <c r="DD338" i="6"/>
  <c r="DJ337" i="6"/>
  <c r="DK337" i="6"/>
  <c r="DH337" i="6"/>
  <c r="DI337" i="6"/>
  <c r="DJ338" i="6" l="1"/>
  <c r="DK338" i="6"/>
  <c r="DH338" i="6"/>
  <c r="DD339" i="6"/>
  <c r="DI338" i="6"/>
  <c r="DL337" i="6"/>
  <c r="DM337" i="6" s="1"/>
  <c r="DO335" i="6"/>
  <c r="DV335" i="6"/>
  <c r="DP336" i="6"/>
  <c r="DQ336" i="6" s="1"/>
  <c r="DR336" i="6"/>
  <c r="DS336" i="6" s="1"/>
  <c r="DN336" i="6"/>
  <c r="DJ339" i="6" l="1"/>
  <c r="DH339" i="6"/>
  <c r="DK339" i="6"/>
  <c r="DI339" i="6"/>
  <c r="DD340" i="6"/>
  <c r="DR337" i="6"/>
  <c r="DS337" i="6" s="1"/>
  <c r="DP337" i="6"/>
  <c r="DQ337" i="6" s="1"/>
  <c r="DN337" i="6"/>
  <c r="DV336" i="6"/>
  <c r="DO336" i="6"/>
  <c r="DL338" i="6"/>
  <c r="DM338" i="6" s="1"/>
  <c r="DO337" i="6" l="1"/>
  <c r="DV337" i="6"/>
  <c r="DI340" i="6"/>
  <c r="DD341" i="6"/>
  <c r="DJ340" i="6"/>
  <c r="DH340" i="6"/>
  <c r="DK340" i="6"/>
  <c r="DR338" i="6"/>
  <c r="DS338" i="6" s="1"/>
  <c r="DN338" i="6"/>
  <c r="DP338" i="6"/>
  <c r="DQ338" i="6" s="1"/>
  <c r="DL339" i="6"/>
  <c r="DM339" i="6" s="1"/>
  <c r="DL340" i="6" l="1"/>
  <c r="DM340" i="6" s="1"/>
  <c r="DI341" i="6"/>
  <c r="DD342" i="6"/>
  <c r="DJ341" i="6"/>
  <c r="DH341" i="6"/>
  <c r="DK341" i="6"/>
  <c r="DR339" i="6"/>
  <c r="DS339" i="6" s="1"/>
  <c r="DP339" i="6"/>
  <c r="DQ339" i="6" s="1"/>
  <c r="DN339" i="6"/>
  <c r="DV338" i="6"/>
  <c r="DO338" i="6"/>
  <c r="DL341" i="6" l="1"/>
  <c r="DM341" i="6" s="1"/>
  <c r="DH342" i="6"/>
  <c r="DJ342" i="6"/>
  <c r="DK342" i="6"/>
  <c r="DI342" i="6"/>
  <c r="DD343" i="6"/>
  <c r="DO339" i="6"/>
  <c r="DV339" i="6"/>
  <c r="DP340" i="6"/>
  <c r="DQ340" i="6" s="1"/>
  <c r="DR340" i="6"/>
  <c r="DS340" i="6" s="1"/>
  <c r="DN340" i="6"/>
  <c r="DL342" i="6" l="1"/>
  <c r="DM342" i="6" s="1"/>
  <c r="DH343" i="6"/>
  <c r="DJ343" i="6"/>
  <c r="DI343" i="6"/>
  <c r="DK343" i="6"/>
  <c r="DD344" i="6"/>
  <c r="DV340" i="6"/>
  <c r="DO340" i="6"/>
  <c r="DN341" i="6"/>
  <c r="DR341" i="6"/>
  <c r="DS341" i="6" s="1"/>
  <c r="DP341" i="6"/>
  <c r="DQ341" i="6" s="1"/>
  <c r="DL343" i="6" l="1"/>
  <c r="DM343" i="6" s="1"/>
  <c r="DI344" i="6"/>
  <c r="DJ344" i="6"/>
  <c r="DH344" i="6"/>
  <c r="DD345" i="6"/>
  <c r="DK344" i="6"/>
  <c r="DO341" i="6"/>
  <c r="DV341" i="6"/>
  <c r="DN342" i="6"/>
  <c r="DP342" i="6"/>
  <c r="DQ342" i="6" s="1"/>
  <c r="DR342" i="6"/>
  <c r="DS342" i="6" s="1"/>
  <c r="DL344" i="6" l="1"/>
  <c r="DM344" i="6" s="1"/>
  <c r="DJ345" i="6"/>
  <c r="DH345" i="6"/>
  <c r="DI345" i="6"/>
  <c r="DK345" i="6"/>
  <c r="DD346" i="6"/>
  <c r="DO342" i="6"/>
  <c r="DV342" i="6"/>
  <c r="DR343" i="6"/>
  <c r="DS343" i="6" s="1"/>
  <c r="DP343" i="6"/>
  <c r="DQ343" i="6" s="1"/>
  <c r="DN343" i="6"/>
  <c r="DH346" i="6" l="1"/>
  <c r="DJ346" i="6"/>
  <c r="DK346" i="6"/>
  <c r="DI346" i="6"/>
  <c r="DD347" i="6"/>
  <c r="DL345" i="6"/>
  <c r="DM345" i="6" s="1"/>
  <c r="DO343" i="6"/>
  <c r="DV343" i="6"/>
  <c r="DR344" i="6"/>
  <c r="DS344" i="6" s="1"/>
  <c r="DP344" i="6"/>
  <c r="DQ344" i="6" s="1"/>
  <c r="DN344" i="6"/>
  <c r="DJ347" i="6" l="1"/>
  <c r="DH347" i="6"/>
  <c r="DK347" i="6"/>
  <c r="DD348" i="6"/>
  <c r="DI347" i="6"/>
  <c r="DL346" i="6"/>
  <c r="DM346" i="6" s="1"/>
  <c r="DR345" i="6"/>
  <c r="DS345" i="6" s="1"/>
  <c r="DP345" i="6"/>
  <c r="DQ345" i="6" s="1"/>
  <c r="DN345" i="6"/>
  <c r="DV344" i="6"/>
  <c r="DO344" i="6"/>
  <c r="DN346" i="6" l="1"/>
  <c r="DR346" i="6"/>
  <c r="DS346" i="6" s="1"/>
  <c r="DP346" i="6"/>
  <c r="DQ346" i="6" s="1"/>
  <c r="DD349" i="6"/>
  <c r="DJ348" i="6"/>
  <c r="DK348" i="6"/>
  <c r="DH348" i="6"/>
  <c r="DI348" i="6"/>
  <c r="DO345" i="6"/>
  <c r="DV345" i="6"/>
  <c r="DL347" i="6"/>
  <c r="DM347" i="6" s="1"/>
  <c r="DL348" i="6" l="1"/>
  <c r="DM348" i="6" s="1"/>
  <c r="DK349" i="6"/>
  <c r="DI349" i="6"/>
  <c r="DD350" i="6"/>
  <c r="DJ349" i="6"/>
  <c r="DH349" i="6"/>
  <c r="DP347" i="6"/>
  <c r="DQ347" i="6" s="1"/>
  <c r="DR347" i="6"/>
  <c r="DS347" i="6" s="1"/>
  <c r="DN347" i="6"/>
  <c r="DV346" i="6"/>
  <c r="DO346" i="6"/>
  <c r="DL349" i="6" l="1"/>
  <c r="DM349" i="6" s="1"/>
  <c r="DH350" i="6"/>
  <c r="DD351" i="6"/>
  <c r="DJ350" i="6"/>
  <c r="DI350" i="6"/>
  <c r="DK350" i="6"/>
  <c r="DP349" i="6"/>
  <c r="DQ349" i="6" s="1"/>
  <c r="DR349" i="6"/>
  <c r="DS349" i="6" s="1"/>
  <c r="DN349" i="6"/>
  <c r="DV347" i="6"/>
  <c r="DO347" i="6"/>
  <c r="DP348" i="6"/>
  <c r="DQ348" i="6" s="1"/>
  <c r="DR348" i="6"/>
  <c r="DS348" i="6" s="1"/>
  <c r="DN348" i="6"/>
  <c r="DO349" i="6" l="1"/>
  <c r="DV349" i="6"/>
  <c r="DL350" i="6"/>
  <c r="DM350" i="6" s="1"/>
  <c r="DK351" i="6"/>
  <c r="DH351" i="6"/>
  <c r="DJ351" i="6"/>
  <c r="DI351" i="6"/>
  <c r="DD352" i="6"/>
  <c r="DV348" i="6"/>
  <c r="DO348" i="6"/>
  <c r="DL351" i="6" l="1"/>
  <c r="DM351" i="6" s="1"/>
  <c r="DR351" i="6" s="1"/>
  <c r="DS351" i="6" s="1"/>
  <c r="DJ352" i="6"/>
  <c r="DD353" i="6"/>
  <c r="DH352" i="6"/>
  <c r="DI352" i="6"/>
  <c r="DK352" i="6"/>
  <c r="DN350" i="6"/>
  <c r="DP350" i="6"/>
  <c r="DQ350" i="6" s="1"/>
  <c r="DR350" i="6"/>
  <c r="DS350" i="6" s="1"/>
  <c r="DP351" i="6" l="1"/>
  <c r="DQ351" i="6" s="1"/>
  <c r="DN351" i="6"/>
  <c r="DV351" i="6" s="1"/>
  <c r="DI353" i="6"/>
  <c r="DD354" i="6"/>
  <c r="DJ353" i="6"/>
  <c r="DK353" i="6"/>
  <c r="DH353" i="6"/>
  <c r="DO351" i="6"/>
  <c r="DO350" i="6"/>
  <c r="DV350" i="6"/>
  <c r="DL352" i="6"/>
  <c r="DM352" i="6" s="1"/>
  <c r="DL353" i="6" l="1"/>
  <c r="DM353" i="6" s="1"/>
  <c r="DN352" i="6"/>
  <c r="DP352" i="6"/>
  <c r="DQ352" i="6" s="1"/>
  <c r="DR352" i="6"/>
  <c r="DS352" i="6" s="1"/>
  <c r="DK354" i="6"/>
  <c r="DJ354" i="6"/>
  <c r="DH354" i="6"/>
  <c r="DI354" i="6"/>
  <c r="DD355" i="6"/>
  <c r="DL354" i="6" l="1"/>
  <c r="DM354" i="6" s="1"/>
  <c r="DV352" i="6"/>
  <c r="DO352" i="6"/>
  <c r="DI355" i="6"/>
  <c r="DK355" i="6"/>
  <c r="DH355" i="6"/>
  <c r="DJ355" i="6"/>
  <c r="DD356" i="6"/>
  <c r="DR353" i="6"/>
  <c r="DS353" i="6" s="1"/>
  <c r="DP353" i="6"/>
  <c r="DQ353" i="6" s="1"/>
  <c r="DN353" i="6"/>
  <c r="DL355" i="6" l="1"/>
  <c r="DM355" i="6" s="1"/>
  <c r="DR355" i="6" s="1"/>
  <c r="DS355" i="6" s="1"/>
  <c r="DO353" i="6"/>
  <c r="DV353" i="6"/>
  <c r="DK356" i="6"/>
  <c r="DD357" i="6"/>
  <c r="DJ356" i="6"/>
  <c r="DH356" i="6"/>
  <c r="DI356" i="6"/>
  <c r="DR354" i="6"/>
  <c r="DS354" i="6" s="1"/>
  <c r="DP354" i="6"/>
  <c r="DQ354" i="6" s="1"/>
  <c r="DN354" i="6"/>
  <c r="DP355" i="6" l="1"/>
  <c r="DQ355" i="6" s="1"/>
  <c r="DN355" i="6"/>
  <c r="DL356" i="6"/>
  <c r="DM356" i="6" s="1"/>
  <c r="DN356" i="6" s="1"/>
  <c r="DJ357" i="6"/>
  <c r="DH357" i="6"/>
  <c r="DD358" i="6"/>
  <c r="DI357" i="6"/>
  <c r="DK357" i="6"/>
  <c r="DO354" i="6"/>
  <c r="DV354" i="6"/>
  <c r="DO355" i="6"/>
  <c r="DV355" i="6"/>
  <c r="DP356" i="6" l="1"/>
  <c r="DQ356" i="6" s="1"/>
  <c r="DR356" i="6"/>
  <c r="DS356" i="6" s="1"/>
  <c r="DI358" i="6"/>
  <c r="DD359" i="6"/>
  <c r="DJ358" i="6"/>
  <c r="DH358" i="6"/>
  <c r="DK358" i="6"/>
  <c r="DV356" i="6"/>
  <c r="DO356" i="6"/>
  <c r="DL357" i="6"/>
  <c r="DM357" i="6" s="1"/>
  <c r="DN357" i="6" l="1"/>
  <c r="DP357" i="6"/>
  <c r="DQ357" i="6" s="1"/>
  <c r="DR357" i="6"/>
  <c r="DS357" i="6" s="1"/>
  <c r="DL358" i="6"/>
  <c r="DM358" i="6" s="1"/>
  <c r="DH359" i="6"/>
  <c r="DD360" i="6"/>
  <c r="DJ359" i="6"/>
  <c r="DI359" i="6"/>
  <c r="DK359" i="6"/>
  <c r="DL359" i="6" l="1"/>
  <c r="DM359" i="6" s="1"/>
  <c r="DN359" i="6" s="1"/>
  <c r="DH360" i="6"/>
  <c r="DJ360" i="6"/>
  <c r="DD361" i="6"/>
  <c r="DI360" i="6"/>
  <c r="DK360" i="6"/>
  <c r="DN358" i="6"/>
  <c r="DP358" i="6"/>
  <c r="DQ358" i="6" s="1"/>
  <c r="DR358" i="6"/>
  <c r="DS358" i="6" s="1"/>
  <c r="DV357" i="6"/>
  <c r="DO357" i="6"/>
  <c r="DR359" i="6" l="1"/>
  <c r="DS359" i="6" s="1"/>
  <c r="DP359" i="6"/>
  <c r="DQ359" i="6" s="1"/>
  <c r="DI361" i="6"/>
  <c r="DH361" i="6"/>
  <c r="DJ361" i="6"/>
  <c r="DD362" i="6"/>
  <c r="DK361" i="6"/>
  <c r="DL360" i="6"/>
  <c r="DM360" i="6" s="1"/>
  <c r="DV359" i="6"/>
  <c r="DO359" i="6"/>
  <c r="DO358" i="6"/>
  <c r="DV358" i="6"/>
  <c r="DL361" i="6" l="1"/>
  <c r="DM361" i="6" s="1"/>
  <c r="DP360" i="6"/>
  <c r="DQ360" i="6" s="1"/>
  <c r="DR360" i="6"/>
  <c r="DS360" i="6" s="1"/>
  <c r="DN360" i="6"/>
  <c r="DH362" i="6"/>
  <c r="DK362" i="6"/>
  <c r="DJ362" i="6"/>
  <c r="DD363" i="6"/>
  <c r="DI362" i="6"/>
  <c r="DL362" i="6" l="1"/>
  <c r="DM362" i="6" s="1"/>
  <c r="DN362" i="6" s="1"/>
  <c r="DH363" i="6"/>
  <c r="DK363" i="6"/>
  <c r="DI363" i="6"/>
  <c r="DJ363" i="6"/>
  <c r="DD364" i="6"/>
  <c r="DV360" i="6"/>
  <c r="DO360" i="6"/>
  <c r="DR361" i="6"/>
  <c r="DS361" i="6" s="1"/>
  <c r="DN361" i="6"/>
  <c r="DP361" i="6"/>
  <c r="DQ361" i="6" s="1"/>
  <c r="DL363" i="6" l="1"/>
  <c r="DM363" i="6" s="1"/>
  <c r="DP363" i="6" s="1"/>
  <c r="DQ363" i="6" s="1"/>
  <c r="DP362" i="6"/>
  <c r="DQ362" i="6" s="1"/>
  <c r="DR362" i="6"/>
  <c r="DS362" i="6" s="1"/>
  <c r="DR363" i="6"/>
  <c r="DS363" i="6" s="1"/>
  <c r="DD365" i="6"/>
  <c r="DJ364" i="6"/>
  <c r="DI364" i="6"/>
  <c r="DK364" i="6"/>
  <c r="DH364" i="6"/>
  <c r="DO361" i="6"/>
  <c r="DV361" i="6"/>
  <c r="DV362" i="6"/>
  <c r="DO362" i="6"/>
  <c r="DN363" i="6" l="1"/>
  <c r="DJ365" i="6"/>
  <c r="DH365" i="6"/>
  <c r="DD366" i="6"/>
  <c r="DI365" i="6"/>
  <c r="DK365" i="6"/>
  <c r="DV363" i="6"/>
  <c r="DO363" i="6"/>
  <c r="DL364" i="6"/>
  <c r="DM364" i="6" s="1"/>
  <c r="DP364" i="6" l="1"/>
  <c r="DQ364" i="6" s="1"/>
  <c r="DN364" i="6"/>
  <c r="DR364" i="6"/>
  <c r="DS364" i="6" s="1"/>
  <c r="DK366" i="6"/>
  <c r="DH366" i="6"/>
  <c r="DD367" i="6"/>
  <c r="DJ366" i="6"/>
  <c r="DI366" i="6"/>
  <c r="DL365" i="6"/>
  <c r="DM365" i="6" s="1"/>
  <c r="DL366" i="6" l="1"/>
  <c r="DM366" i="6" s="1"/>
  <c r="DP366" i="6" s="1"/>
  <c r="DQ366" i="6" s="1"/>
  <c r="DO364" i="6"/>
  <c r="DV364" i="6"/>
  <c r="DH367" i="6"/>
  <c r="DI367" i="6"/>
  <c r="DD368" i="6"/>
  <c r="DK367" i="6"/>
  <c r="DJ367" i="6"/>
  <c r="DR365" i="6"/>
  <c r="DS365" i="6" s="1"/>
  <c r="DP365" i="6"/>
  <c r="DQ365" i="6" s="1"/>
  <c r="DN365" i="6"/>
  <c r="DN366" i="6" l="1"/>
  <c r="DV366" i="6" s="1"/>
  <c r="DR366" i="6"/>
  <c r="DS366" i="6" s="1"/>
  <c r="DL367" i="6"/>
  <c r="DM367" i="6" s="1"/>
  <c r="DN367" i="6" s="1"/>
  <c r="DH368" i="6"/>
  <c r="DJ368" i="6"/>
  <c r="DI368" i="6"/>
  <c r="DK368" i="6"/>
  <c r="DD369" i="6"/>
  <c r="DO365" i="6"/>
  <c r="DV365" i="6"/>
  <c r="DO366" i="6" l="1"/>
  <c r="DR367" i="6"/>
  <c r="DS367" i="6" s="1"/>
  <c r="DP367" i="6"/>
  <c r="DQ367" i="6" s="1"/>
  <c r="DI369" i="6"/>
  <c r="DJ369" i="6"/>
  <c r="DH369" i="6"/>
  <c r="DK369" i="6"/>
  <c r="DD370" i="6"/>
  <c r="DO367" i="6"/>
  <c r="DV367" i="6"/>
  <c r="DL368" i="6"/>
  <c r="DM368" i="6" s="1"/>
  <c r="DN368" i="6" l="1"/>
  <c r="DP368" i="6"/>
  <c r="DQ368" i="6" s="1"/>
  <c r="DR368" i="6"/>
  <c r="DS368" i="6" s="1"/>
  <c r="DI370" i="6"/>
  <c r="DJ370" i="6"/>
  <c r="DK370" i="6"/>
  <c r="DH370" i="6"/>
  <c r="DD371" i="6"/>
  <c r="DL369" i="6"/>
  <c r="DM369" i="6" s="1"/>
  <c r="DK371" i="6" l="1"/>
  <c r="DI371" i="6"/>
  <c r="DJ371" i="6"/>
  <c r="DH371" i="6"/>
  <c r="DD372" i="6"/>
  <c r="DL370" i="6"/>
  <c r="DM370" i="6" s="1"/>
  <c r="DR369" i="6"/>
  <c r="DS369" i="6" s="1"/>
  <c r="DP369" i="6"/>
  <c r="DQ369" i="6" s="1"/>
  <c r="DN369" i="6"/>
  <c r="DV368" i="6"/>
  <c r="DO368" i="6"/>
  <c r="DL371" i="6" l="1"/>
  <c r="DM371" i="6" s="1"/>
  <c r="DR371" i="6" s="1"/>
  <c r="DS371" i="6" s="1"/>
  <c r="DR370" i="6"/>
  <c r="DS370" i="6" s="1"/>
  <c r="DP370" i="6"/>
  <c r="DQ370" i="6" s="1"/>
  <c r="DN370" i="6"/>
  <c r="DJ372" i="6"/>
  <c r="DI372" i="6"/>
  <c r="DK372" i="6"/>
  <c r="DD373" i="6"/>
  <c r="DH372" i="6"/>
  <c r="DV369" i="6"/>
  <c r="DO369" i="6"/>
  <c r="DL372" i="6" l="1"/>
  <c r="DM372" i="6" s="1"/>
  <c r="DP372" i="6" s="1"/>
  <c r="DQ372" i="6" s="1"/>
  <c r="DN371" i="6"/>
  <c r="DV371" i="6" s="1"/>
  <c r="DP371" i="6"/>
  <c r="DQ371" i="6" s="1"/>
  <c r="DO371" i="6"/>
  <c r="DV370" i="6"/>
  <c r="DO370" i="6"/>
  <c r="DH373" i="6"/>
  <c r="DD374" i="6"/>
  <c r="DK373" i="6"/>
  <c r="DI373" i="6"/>
  <c r="DJ373" i="6"/>
  <c r="DR372" i="6" l="1"/>
  <c r="DS372" i="6" s="1"/>
  <c r="DN372" i="6"/>
  <c r="DL373" i="6"/>
  <c r="DM373" i="6" s="1"/>
  <c r="DR373" i="6" s="1"/>
  <c r="DS373" i="6" s="1"/>
  <c r="DV372" i="6"/>
  <c r="DO372" i="6"/>
  <c r="DK374" i="6"/>
  <c r="DI374" i="6"/>
  <c r="DH374" i="6"/>
  <c r="DD375" i="6"/>
  <c r="DJ374" i="6"/>
  <c r="DP373" i="6" l="1"/>
  <c r="DQ373" i="6" s="1"/>
  <c r="DN373" i="6"/>
  <c r="DO373" i="6" s="1"/>
  <c r="DL374" i="6"/>
  <c r="DM374" i="6" s="1"/>
  <c r="DH375" i="6"/>
  <c r="DI375" i="6"/>
  <c r="DJ375" i="6"/>
  <c r="DK375" i="6"/>
  <c r="DD376" i="6"/>
  <c r="DV373" i="6" l="1"/>
  <c r="DH376" i="6"/>
  <c r="DI376" i="6"/>
  <c r="DD377" i="6"/>
  <c r="DK376" i="6"/>
  <c r="DJ376" i="6"/>
  <c r="DL375" i="6"/>
  <c r="DM375" i="6" s="1"/>
  <c r="DP374" i="6"/>
  <c r="DQ374" i="6" s="1"/>
  <c r="DR374" i="6"/>
  <c r="DS374" i="6" s="1"/>
  <c r="DN374" i="6"/>
  <c r="DL376" i="6" l="1"/>
  <c r="DM376" i="6" s="1"/>
  <c r="DR376" i="6" s="1"/>
  <c r="DS376" i="6" s="1"/>
  <c r="DH377" i="6"/>
  <c r="DK377" i="6"/>
  <c r="DI377" i="6"/>
  <c r="DJ377" i="6"/>
  <c r="DD378" i="6"/>
  <c r="DN375" i="6"/>
  <c r="DP375" i="6"/>
  <c r="DQ375" i="6" s="1"/>
  <c r="DR375" i="6"/>
  <c r="DS375" i="6" s="1"/>
  <c r="DO374" i="6"/>
  <c r="DV374" i="6"/>
  <c r="DL377" i="6" l="1"/>
  <c r="DM377" i="6" s="1"/>
  <c r="DR377" i="6" s="1"/>
  <c r="DS377" i="6" s="1"/>
  <c r="DN376" i="6"/>
  <c r="DO376" i="6" s="1"/>
  <c r="DP376" i="6"/>
  <c r="DQ376" i="6" s="1"/>
  <c r="DD379" i="6"/>
  <c r="DI378" i="6"/>
  <c r="DH378" i="6"/>
  <c r="DJ378" i="6"/>
  <c r="DK378" i="6"/>
  <c r="DV375" i="6"/>
  <c r="DO375" i="6"/>
  <c r="DN377" i="6" l="1"/>
  <c r="DP377" i="6"/>
  <c r="DQ377" i="6" s="1"/>
  <c r="DV376" i="6"/>
  <c r="DO377" i="6"/>
  <c r="DV377" i="6"/>
  <c r="DL378" i="6"/>
  <c r="DM378" i="6" s="1"/>
  <c r="DH379" i="6"/>
  <c r="DK379" i="6"/>
  <c r="DD380" i="6"/>
  <c r="DJ379" i="6"/>
  <c r="DI379" i="6"/>
  <c r="DL379" i="6" l="1"/>
  <c r="DM379" i="6" s="1"/>
  <c r="DR379" i="6" s="1"/>
  <c r="DS379" i="6" s="1"/>
  <c r="DH380" i="6"/>
  <c r="DD381" i="6"/>
  <c r="DJ380" i="6"/>
  <c r="DK380" i="6"/>
  <c r="DI380" i="6"/>
  <c r="DP378" i="6"/>
  <c r="DQ378" i="6" s="1"/>
  <c r="DN378" i="6"/>
  <c r="DR378" i="6"/>
  <c r="DS378" i="6" s="1"/>
  <c r="DN379" i="6" l="1"/>
  <c r="DO379" i="6" s="1"/>
  <c r="DP379" i="6"/>
  <c r="DQ379" i="6" s="1"/>
  <c r="DI381" i="6"/>
  <c r="DD382" i="6"/>
  <c r="DH381" i="6"/>
  <c r="DK381" i="6"/>
  <c r="DJ381" i="6"/>
  <c r="DV378" i="6"/>
  <c r="DO378" i="6"/>
  <c r="DL380" i="6"/>
  <c r="DM380" i="6" s="1"/>
  <c r="DV379" i="6" l="1"/>
  <c r="DH382" i="6"/>
  <c r="DJ382" i="6"/>
  <c r="DI382" i="6"/>
  <c r="DK382" i="6"/>
  <c r="DD383" i="6"/>
  <c r="DL381" i="6"/>
  <c r="DM381" i="6" s="1"/>
  <c r="DN380" i="6"/>
  <c r="DR380" i="6"/>
  <c r="DS380" i="6" s="1"/>
  <c r="DP380" i="6"/>
  <c r="DQ380" i="6" s="1"/>
  <c r="DR381" i="6" l="1"/>
  <c r="DS381" i="6" s="1"/>
  <c r="DP381" i="6"/>
  <c r="DQ381" i="6" s="1"/>
  <c r="DN381" i="6"/>
  <c r="DL382" i="6"/>
  <c r="DM382" i="6" s="1"/>
  <c r="DV380" i="6"/>
  <c r="DO380" i="6"/>
  <c r="DH383" i="6"/>
  <c r="DD384" i="6"/>
  <c r="DK383" i="6"/>
  <c r="DJ383" i="6"/>
  <c r="DI383" i="6"/>
  <c r="DL383" i="6" l="1"/>
  <c r="DM383" i="6" s="1"/>
  <c r="DN383" i="6" s="1"/>
  <c r="DK384" i="6"/>
  <c r="DJ384" i="6"/>
  <c r="DD385" i="6"/>
  <c r="DI384" i="6"/>
  <c r="DH384" i="6"/>
  <c r="DO381" i="6"/>
  <c r="DV381" i="6"/>
  <c r="DR382" i="6"/>
  <c r="DS382" i="6" s="1"/>
  <c r="DP382" i="6"/>
  <c r="DQ382" i="6" s="1"/>
  <c r="DN382" i="6"/>
  <c r="DL384" i="6" l="1"/>
  <c r="DP383" i="6"/>
  <c r="DQ383" i="6" s="1"/>
  <c r="DM384" i="6"/>
  <c r="DR384" i="6" s="1"/>
  <c r="DS384" i="6" s="1"/>
  <c r="DR383" i="6"/>
  <c r="DS383" i="6" s="1"/>
  <c r="DJ385" i="6"/>
  <c r="DH385" i="6"/>
  <c r="DI385" i="6"/>
  <c r="DK385" i="6"/>
  <c r="DD386" i="6"/>
  <c r="DV382" i="6"/>
  <c r="DO382" i="6"/>
  <c r="DO383" i="6"/>
  <c r="DV383" i="6"/>
  <c r="DN384" i="6" l="1"/>
  <c r="DO384" i="6" s="1"/>
  <c r="DP384" i="6"/>
  <c r="DQ384" i="6" s="1"/>
  <c r="DD387" i="6"/>
  <c r="DK386" i="6"/>
  <c r="DH386" i="6"/>
  <c r="DI386" i="6"/>
  <c r="DJ386" i="6"/>
  <c r="DL385" i="6"/>
  <c r="DM385" i="6" s="1"/>
  <c r="DL386" i="6" l="1"/>
  <c r="DM386" i="6" s="1"/>
  <c r="DV384" i="6"/>
  <c r="DR385" i="6"/>
  <c r="DS385" i="6" s="1"/>
  <c r="DN385" i="6"/>
  <c r="DP385" i="6"/>
  <c r="DQ385" i="6" s="1"/>
  <c r="DP386" i="6"/>
  <c r="DQ386" i="6" s="1"/>
  <c r="DR386" i="6"/>
  <c r="DS386" i="6" s="1"/>
  <c r="DN386" i="6"/>
  <c r="DJ387" i="6"/>
  <c r="DK387" i="6"/>
  <c r="DI387" i="6"/>
  <c r="DH387" i="6"/>
  <c r="DD388" i="6"/>
  <c r="DL387" i="6" l="1"/>
  <c r="DM387" i="6" s="1"/>
  <c r="DH388" i="6"/>
  <c r="DD389" i="6"/>
  <c r="DK388" i="6"/>
  <c r="DI388" i="6"/>
  <c r="DJ388" i="6"/>
  <c r="DO386" i="6"/>
  <c r="DV386" i="6"/>
  <c r="DO385" i="6"/>
  <c r="DV385" i="6"/>
  <c r="DJ389" i="6" l="1"/>
  <c r="DH389" i="6"/>
  <c r="DI389" i="6"/>
  <c r="DK389" i="6"/>
  <c r="DD390" i="6"/>
  <c r="DL388" i="6"/>
  <c r="DM388" i="6" s="1"/>
  <c r="DP387" i="6"/>
  <c r="DQ387" i="6" s="1"/>
  <c r="DN387" i="6"/>
  <c r="DR387" i="6"/>
  <c r="DS387" i="6" s="1"/>
  <c r="DV387" i="6" l="1"/>
  <c r="DO387" i="6"/>
  <c r="DR388" i="6"/>
  <c r="DS388" i="6" s="1"/>
  <c r="DP388" i="6"/>
  <c r="DQ388" i="6" s="1"/>
  <c r="DN388" i="6"/>
  <c r="DD391" i="6"/>
  <c r="DK390" i="6"/>
  <c r="DJ390" i="6"/>
  <c r="DI390" i="6"/>
  <c r="DH390" i="6"/>
  <c r="DL389" i="6"/>
  <c r="DM389" i="6" s="1"/>
  <c r="DL390" i="6" l="1"/>
  <c r="DM390" i="6" s="1"/>
  <c r="DR389" i="6"/>
  <c r="DS389" i="6" s="1"/>
  <c r="DP389" i="6"/>
  <c r="DQ389" i="6" s="1"/>
  <c r="DN389" i="6"/>
  <c r="DO388" i="6"/>
  <c r="DV388" i="6"/>
  <c r="DK391" i="6"/>
  <c r="DI391" i="6"/>
  <c r="DD392" i="6"/>
  <c r="DJ391" i="6"/>
  <c r="DH391" i="6"/>
  <c r="DV389" i="6" l="1"/>
  <c r="DO389" i="6"/>
  <c r="DL391" i="6"/>
  <c r="DM391" i="6" s="1"/>
  <c r="DK392" i="6"/>
  <c r="DD393" i="6"/>
  <c r="DH392" i="6"/>
  <c r="DI392" i="6"/>
  <c r="DJ392" i="6"/>
  <c r="DN390" i="6"/>
  <c r="DR390" i="6"/>
  <c r="DS390" i="6" s="1"/>
  <c r="DP390" i="6"/>
  <c r="DQ390" i="6" s="1"/>
  <c r="DL392" i="6" l="1"/>
  <c r="DM392" i="6" s="1"/>
  <c r="DR392" i="6" s="1"/>
  <c r="DS392" i="6" s="1"/>
  <c r="DR391" i="6"/>
  <c r="DS391" i="6" s="1"/>
  <c r="DN391" i="6"/>
  <c r="DP391" i="6"/>
  <c r="DQ391" i="6" s="1"/>
  <c r="DD394" i="6"/>
  <c r="DK393" i="6"/>
  <c r="DH393" i="6"/>
  <c r="DJ393" i="6"/>
  <c r="DI393" i="6"/>
  <c r="DO390" i="6"/>
  <c r="DV390" i="6"/>
  <c r="DN392" i="6" l="1"/>
  <c r="DV392" i="6" s="1"/>
  <c r="DP392" i="6"/>
  <c r="DQ392" i="6" s="1"/>
  <c r="DL393" i="6"/>
  <c r="DM393" i="6" s="1"/>
  <c r="DR393" i="6" s="1"/>
  <c r="DS393" i="6" s="1"/>
  <c r="DO391" i="6"/>
  <c r="DV391" i="6"/>
  <c r="DH394" i="6"/>
  <c r="DD395" i="6"/>
  <c r="DJ394" i="6"/>
  <c r="DI394" i="6"/>
  <c r="DK394" i="6"/>
  <c r="DO392" i="6" l="1"/>
  <c r="DN393" i="6"/>
  <c r="DV393" i="6" s="1"/>
  <c r="DP393" i="6"/>
  <c r="DQ393" i="6" s="1"/>
  <c r="DL394" i="6"/>
  <c r="DM394" i="6" s="1"/>
  <c r="DR394" i="6" s="1"/>
  <c r="DS394" i="6" s="1"/>
  <c r="DJ395" i="6"/>
  <c r="DH395" i="6"/>
  <c r="DK395" i="6"/>
  <c r="DI395" i="6"/>
  <c r="DD396" i="6"/>
  <c r="DO393" i="6" l="1"/>
  <c r="DN394" i="6"/>
  <c r="DO394" i="6" s="1"/>
  <c r="DP394" i="6"/>
  <c r="DQ394" i="6" s="1"/>
  <c r="DL395" i="6"/>
  <c r="DM395" i="6" s="1"/>
  <c r="DI396" i="6"/>
  <c r="DK396" i="6"/>
  <c r="DJ396" i="6"/>
  <c r="DD397" i="6"/>
  <c r="DH396" i="6"/>
  <c r="DV394" i="6" l="1"/>
  <c r="DL396" i="6"/>
  <c r="DM396" i="6" s="1"/>
  <c r="DN396" i="6" s="1"/>
  <c r="DI397" i="6"/>
  <c r="DD398" i="6"/>
  <c r="DH397" i="6"/>
  <c r="DJ397" i="6"/>
  <c r="DK397" i="6"/>
  <c r="DR395" i="6"/>
  <c r="DS395" i="6" s="1"/>
  <c r="DP395" i="6"/>
  <c r="DQ395" i="6" s="1"/>
  <c r="DN395" i="6"/>
  <c r="DR396" i="6" l="1"/>
  <c r="DS396" i="6" s="1"/>
  <c r="DP396" i="6"/>
  <c r="DQ396" i="6" s="1"/>
  <c r="DV396" i="6"/>
  <c r="DO396" i="6"/>
  <c r="DL397" i="6"/>
  <c r="DM397" i="6" s="1"/>
  <c r="DJ398" i="6"/>
  <c r="DD399" i="6"/>
  <c r="DI398" i="6"/>
  <c r="DK398" i="6"/>
  <c r="DH398" i="6"/>
  <c r="DV395" i="6"/>
  <c r="DO395" i="6"/>
  <c r="DD400" i="6" l="1"/>
  <c r="DJ399" i="6"/>
  <c r="DK399" i="6"/>
  <c r="DH399" i="6"/>
  <c r="DI399" i="6"/>
  <c r="DL398" i="6"/>
  <c r="DM398" i="6" s="1"/>
  <c r="DP397" i="6"/>
  <c r="DQ397" i="6" s="1"/>
  <c r="DN397" i="6"/>
  <c r="DR397" i="6"/>
  <c r="DS397" i="6" s="1"/>
  <c r="DO397" i="6" l="1"/>
  <c r="DV397" i="6"/>
  <c r="DP398" i="6"/>
  <c r="DQ398" i="6" s="1"/>
  <c r="DN398" i="6"/>
  <c r="DR398" i="6"/>
  <c r="DS398" i="6" s="1"/>
  <c r="DL399" i="6"/>
  <c r="DM399" i="6" s="1"/>
  <c r="DH400" i="6"/>
  <c r="DK400" i="6"/>
  <c r="DI400" i="6"/>
  <c r="DD401" i="6"/>
  <c r="DJ400" i="6"/>
  <c r="DL400" i="6" l="1"/>
  <c r="DM400" i="6" s="1"/>
  <c r="DI401" i="6"/>
  <c r="DJ401" i="6"/>
  <c r="DD402" i="6"/>
  <c r="DK401" i="6"/>
  <c r="DH401" i="6"/>
  <c r="DP399" i="6"/>
  <c r="DQ399" i="6" s="1"/>
  <c r="DN399" i="6"/>
  <c r="DR399" i="6"/>
  <c r="DS399" i="6" s="1"/>
  <c r="DO398" i="6"/>
  <c r="DV398" i="6"/>
  <c r="DL401" i="6" l="1"/>
  <c r="DM401" i="6" s="1"/>
  <c r="DO399" i="6"/>
  <c r="DV399" i="6"/>
  <c r="DD403" i="6"/>
  <c r="DI402" i="6"/>
  <c r="DJ402" i="6"/>
  <c r="DK402" i="6"/>
  <c r="DH402" i="6"/>
  <c r="DP400" i="6"/>
  <c r="DQ400" i="6" s="1"/>
  <c r="DN400" i="6"/>
  <c r="DR400" i="6"/>
  <c r="DS400" i="6" s="1"/>
  <c r="DL402" i="6" l="1"/>
  <c r="DM402" i="6" s="1"/>
  <c r="DD404" i="6"/>
  <c r="DJ403" i="6"/>
  <c r="DI403" i="6"/>
  <c r="DH403" i="6"/>
  <c r="DK403" i="6"/>
  <c r="DO400" i="6"/>
  <c r="DV400" i="6"/>
  <c r="DP401" i="6"/>
  <c r="DQ401" i="6" s="1"/>
  <c r="DR401" i="6"/>
  <c r="DS401" i="6" s="1"/>
  <c r="DN401" i="6"/>
  <c r="DL403" i="6" l="1"/>
  <c r="DM403" i="6" s="1"/>
  <c r="DI404" i="6"/>
  <c r="DH404" i="6"/>
  <c r="DK404" i="6"/>
  <c r="DJ404" i="6"/>
  <c r="DD405" i="6"/>
  <c r="DV401" i="6"/>
  <c r="DO401" i="6"/>
  <c r="DR402" i="6"/>
  <c r="DS402" i="6" s="1"/>
  <c r="DP402" i="6"/>
  <c r="DQ402" i="6" s="1"/>
  <c r="DN402" i="6"/>
  <c r="DL404" i="6" l="1"/>
  <c r="DM404" i="6" s="1"/>
  <c r="DN404" i="6" s="1"/>
  <c r="DD406" i="6"/>
  <c r="DI405" i="6"/>
  <c r="DK405" i="6"/>
  <c r="DJ405" i="6"/>
  <c r="DH405" i="6"/>
  <c r="DO402" i="6"/>
  <c r="DV402" i="6"/>
  <c r="DR403" i="6"/>
  <c r="DS403" i="6" s="1"/>
  <c r="DP403" i="6"/>
  <c r="DQ403" i="6" s="1"/>
  <c r="DN403" i="6"/>
  <c r="DP404" i="6" l="1"/>
  <c r="DQ404" i="6" s="1"/>
  <c r="DR404" i="6"/>
  <c r="DS404" i="6" s="1"/>
  <c r="DL405" i="6"/>
  <c r="DM405" i="6" s="1"/>
  <c r="DN405" i="6" s="1"/>
  <c r="DO404" i="6"/>
  <c r="DV404" i="6"/>
  <c r="DV403" i="6"/>
  <c r="DO403" i="6"/>
  <c r="DJ406" i="6"/>
  <c r="DH406" i="6"/>
  <c r="DD407" i="6"/>
  <c r="DI406" i="6"/>
  <c r="DK406" i="6"/>
  <c r="DL406" i="6" l="1"/>
  <c r="DM406" i="6" s="1"/>
  <c r="DR406" i="6" s="1"/>
  <c r="DS406" i="6" s="1"/>
  <c r="DP405" i="6"/>
  <c r="DQ405" i="6" s="1"/>
  <c r="DR405" i="6"/>
  <c r="DS405" i="6" s="1"/>
  <c r="DV405" i="6"/>
  <c r="DO405" i="6"/>
  <c r="DD408" i="6"/>
  <c r="DH407" i="6"/>
  <c r="DJ407" i="6"/>
  <c r="DK407" i="6"/>
  <c r="DI407" i="6"/>
  <c r="DN406" i="6" l="1"/>
  <c r="DO406" i="6" s="1"/>
  <c r="DP406" i="6"/>
  <c r="DQ406" i="6" s="1"/>
  <c r="DD409" i="6"/>
  <c r="DJ408" i="6"/>
  <c r="DK408" i="6"/>
  <c r="DH408" i="6"/>
  <c r="DI408" i="6"/>
  <c r="DL407" i="6"/>
  <c r="DM407" i="6" s="1"/>
  <c r="DV406" i="6" l="1"/>
  <c r="DL408" i="6"/>
  <c r="DM408" i="6" s="1"/>
  <c r="DR407" i="6"/>
  <c r="DS407" i="6" s="1"/>
  <c r="DN407" i="6"/>
  <c r="DP407" i="6"/>
  <c r="DQ407" i="6" s="1"/>
  <c r="DD410" i="6"/>
  <c r="DI409" i="6"/>
  <c r="DK409" i="6"/>
  <c r="DH409" i="6"/>
  <c r="DJ409" i="6"/>
  <c r="DH410" i="6" l="1"/>
  <c r="DJ410" i="6"/>
  <c r="DD411" i="6"/>
  <c r="DI410" i="6"/>
  <c r="DK410" i="6"/>
  <c r="DO407" i="6"/>
  <c r="DV407" i="6"/>
  <c r="DL409" i="6"/>
  <c r="DM409" i="6" s="1"/>
  <c r="DR408" i="6"/>
  <c r="DS408" i="6" s="1"/>
  <c r="DN408" i="6"/>
  <c r="DP408" i="6"/>
  <c r="DQ408" i="6" s="1"/>
  <c r="DP409" i="6" l="1"/>
  <c r="DQ409" i="6" s="1"/>
  <c r="DR409" i="6"/>
  <c r="DS409" i="6" s="1"/>
  <c r="DN409" i="6"/>
  <c r="DI411" i="6"/>
  <c r="DJ411" i="6"/>
  <c r="DH411" i="6"/>
  <c r="DD412" i="6"/>
  <c r="DK411" i="6"/>
  <c r="DO408" i="6"/>
  <c r="DV408" i="6"/>
  <c r="DL410" i="6"/>
  <c r="DM410" i="6" s="1"/>
  <c r="DK412" i="6" l="1"/>
  <c r="DD413" i="6"/>
  <c r="DI412" i="6"/>
  <c r="DJ412" i="6"/>
  <c r="DH412" i="6"/>
  <c r="DL411" i="6"/>
  <c r="DM411" i="6" s="1"/>
  <c r="DV409" i="6"/>
  <c r="DO409" i="6"/>
  <c r="DR410" i="6"/>
  <c r="DS410" i="6" s="1"/>
  <c r="DN410" i="6"/>
  <c r="DP410" i="6"/>
  <c r="DQ410" i="6" s="1"/>
  <c r="DL412" i="6" l="1"/>
  <c r="DM412" i="6" s="1"/>
  <c r="DP412" i="6" s="1"/>
  <c r="DQ412" i="6" s="1"/>
  <c r="DR411" i="6"/>
  <c r="DS411" i="6" s="1"/>
  <c r="DP411" i="6"/>
  <c r="DQ411" i="6" s="1"/>
  <c r="DN411" i="6"/>
  <c r="DV410" i="6"/>
  <c r="DO410" i="6"/>
  <c r="DD414" i="6"/>
  <c r="DI413" i="6"/>
  <c r="DJ413" i="6"/>
  <c r="DK413" i="6"/>
  <c r="DH413" i="6"/>
  <c r="DN412" i="6" l="1"/>
  <c r="DO412" i="6" s="1"/>
  <c r="DR412" i="6"/>
  <c r="DS412" i="6" s="1"/>
  <c r="DL413" i="6"/>
  <c r="DM413" i="6" s="1"/>
  <c r="DN413" i="6" s="1"/>
  <c r="DV411" i="6"/>
  <c r="DO411" i="6"/>
  <c r="DJ414" i="6"/>
  <c r="DH414" i="6"/>
  <c r="DD415" i="6"/>
  <c r="DI414" i="6"/>
  <c r="DK414" i="6"/>
  <c r="DV412" i="6" l="1"/>
  <c r="DR413" i="6"/>
  <c r="DS413" i="6" s="1"/>
  <c r="DP413" i="6"/>
  <c r="DQ413" i="6" s="1"/>
  <c r="DL414" i="6"/>
  <c r="DM414" i="6" s="1"/>
  <c r="DN414" i="6" s="1"/>
  <c r="DD416" i="6"/>
  <c r="DH415" i="6"/>
  <c r="DI415" i="6"/>
  <c r="DJ415" i="6"/>
  <c r="DK415" i="6"/>
  <c r="DV413" i="6"/>
  <c r="DO413" i="6"/>
  <c r="DR414" i="6" l="1"/>
  <c r="DS414" i="6" s="1"/>
  <c r="DP414" i="6"/>
  <c r="DQ414" i="6" s="1"/>
  <c r="DL415" i="6"/>
  <c r="DM415" i="6" s="1"/>
  <c r="DO414" i="6"/>
  <c r="DV414" i="6"/>
  <c r="DK416" i="6"/>
  <c r="DJ416" i="6"/>
  <c r="DI416" i="6"/>
  <c r="DH416" i="6"/>
  <c r="DD417" i="6"/>
  <c r="DL416" i="6" l="1"/>
  <c r="DM416" i="6" s="1"/>
  <c r="DK417" i="6"/>
  <c r="DD418" i="6"/>
  <c r="DI417" i="6"/>
  <c r="DH417" i="6"/>
  <c r="DJ417" i="6"/>
  <c r="DR415" i="6"/>
  <c r="DS415" i="6" s="1"/>
  <c r="DN415" i="6"/>
  <c r="DP415" i="6"/>
  <c r="DQ415" i="6" s="1"/>
  <c r="DL417" i="6" l="1"/>
  <c r="DM417" i="6" s="1"/>
  <c r="DR417" i="6" s="1"/>
  <c r="DS417" i="6" s="1"/>
  <c r="DO415" i="6"/>
  <c r="DV415" i="6"/>
  <c r="DJ418" i="6"/>
  <c r="DI418" i="6"/>
  <c r="DK418" i="6"/>
  <c r="DD419" i="6"/>
  <c r="DH418" i="6"/>
  <c r="DP417" i="6"/>
  <c r="DQ417" i="6" s="1"/>
  <c r="DN416" i="6"/>
  <c r="DP416" i="6"/>
  <c r="DQ416" i="6" s="1"/>
  <c r="DR416" i="6"/>
  <c r="DS416" i="6" s="1"/>
  <c r="DN417" i="6" l="1"/>
  <c r="DL418" i="6"/>
  <c r="DM418" i="6" s="1"/>
  <c r="DH419" i="6"/>
  <c r="DD420" i="6"/>
  <c r="DI419" i="6"/>
  <c r="DJ419" i="6"/>
  <c r="DK419" i="6"/>
  <c r="DO417" i="6"/>
  <c r="DV417" i="6"/>
  <c r="DV416" i="6"/>
  <c r="DO416" i="6"/>
  <c r="DK420" i="6" l="1"/>
  <c r="DI420" i="6"/>
  <c r="DJ420" i="6"/>
  <c r="DH420" i="6"/>
  <c r="DD421" i="6"/>
  <c r="DL419" i="6"/>
  <c r="DM419" i="6" s="1"/>
  <c r="DP418" i="6"/>
  <c r="DQ418" i="6" s="1"/>
  <c r="DN418" i="6"/>
  <c r="DR418" i="6"/>
  <c r="DS418" i="6" s="1"/>
  <c r="DL420" i="6" l="1"/>
  <c r="DM420" i="6" s="1"/>
  <c r="DR420" i="6" s="1"/>
  <c r="DS420" i="6" s="1"/>
  <c r="DO418" i="6"/>
  <c r="DV418" i="6"/>
  <c r="DR419" i="6"/>
  <c r="DS419" i="6" s="1"/>
  <c r="DP419" i="6"/>
  <c r="DQ419" i="6" s="1"/>
  <c r="DN419" i="6"/>
  <c r="DJ421" i="6"/>
  <c r="DI421" i="6"/>
  <c r="DH421" i="6"/>
  <c r="DD422" i="6"/>
  <c r="DK421" i="6"/>
  <c r="DN420" i="6" l="1"/>
  <c r="DV420" i="6" s="1"/>
  <c r="DP420" i="6"/>
  <c r="DQ420" i="6" s="1"/>
  <c r="DO419" i="6"/>
  <c r="DV419" i="6"/>
  <c r="DK422" i="6"/>
  <c r="DD423" i="6"/>
  <c r="DI422" i="6"/>
  <c r="DJ422" i="6"/>
  <c r="DH422" i="6"/>
  <c r="DL421" i="6"/>
  <c r="DM421" i="6" s="1"/>
  <c r="DO420" i="6" l="1"/>
  <c r="DL422" i="6"/>
  <c r="DM422" i="6" s="1"/>
  <c r="DN422" i="6" s="1"/>
  <c r="DJ423" i="6"/>
  <c r="DI423" i="6"/>
  <c r="DD424" i="6"/>
  <c r="DH423" i="6"/>
  <c r="DK423" i="6"/>
  <c r="DN421" i="6"/>
  <c r="DR421" i="6"/>
  <c r="DS421" i="6" s="1"/>
  <c r="DP421" i="6"/>
  <c r="DQ421" i="6" s="1"/>
  <c r="DP422" i="6" l="1"/>
  <c r="DQ422" i="6" s="1"/>
  <c r="DR422" i="6"/>
  <c r="DS422" i="6" s="1"/>
  <c r="DO422" i="6"/>
  <c r="DV422" i="6"/>
  <c r="DI424" i="6"/>
  <c r="DD425" i="6"/>
  <c r="DH424" i="6"/>
  <c r="DK424" i="6"/>
  <c r="DJ424" i="6"/>
  <c r="DV421" i="6"/>
  <c r="DO421" i="6"/>
  <c r="DL423" i="6"/>
  <c r="DM423" i="6" s="1"/>
  <c r="DK425" i="6" l="1"/>
  <c r="DH425" i="6"/>
  <c r="DD426" i="6"/>
  <c r="DI425" i="6"/>
  <c r="DJ425" i="6"/>
  <c r="DL424" i="6"/>
  <c r="DM424" i="6" s="1"/>
  <c r="DN423" i="6"/>
  <c r="DP423" i="6"/>
  <c r="DQ423" i="6" s="1"/>
  <c r="DR423" i="6"/>
  <c r="DS423" i="6" s="1"/>
  <c r="DL425" i="6" l="1"/>
  <c r="DM425" i="6" s="1"/>
  <c r="DR425" i="6" s="1"/>
  <c r="DS425" i="6" s="1"/>
  <c r="DO423" i="6"/>
  <c r="DV423" i="6"/>
  <c r="DI426" i="6"/>
  <c r="DJ426" i="6"/>
  <c r="DK426" i="6"/>
  <c r="DH426" i="6"/>
  <c r="DD427" i="6"/>
  <c r="DN424" i="6"/>
  <c r="DR424" i="6"/>
  <c r="DS424" i="6" s="1"/>
  <c r="DP424" i="6"/>
  <c r="DQ424" i="6" s="1"/>
  <c r="DP425" i="6" l="1"/>
  <c r="DQ425" i="6" s="1"/>
  <c r="DN425" i="6"/>
  <c r="DO425" i="6" s="1"/>
  <c r="DD428" i="6"/>
  <c r="DJ427" i="6"/>
  <c r="DI427" i="6"/>
  <c r="DK427" i="6"/>
  <c r="DH427" i="6"/>
  <c r="DL426" i="6"/>
  <c r="DM426" i="6" s="1"/>
  <c r="DV424" i="6"/>
  <c r="DO424" i="6"/>
  <c r="DV425" i="6" l="1"/>
  <c r="DL427" i="6"/>
  <c r="DM427" i="6" s="1"/>
  <c r="DN426" i="6"/>
  <c r="DP426" i="6"/>
  <c r="DQ426" i="6" s="1"/>
  <c r="DR426" i="6"/>
  <c r="DS426" i="6" s="1"/>
  <c r="DK428" i="6"/>
  <c r="DJ428" i="6"/>
  <c r="DH428" i="6"/>
  <c r="DI428" i="6"/>
  <c r="DD429" i="6"/>
  <c r="DL428" i="6" l="1"/>
  <c r="DM428" i="6" s="1"/>
  <c r="DV426" i="6"/>
  <c r="DO426" i="6"/>
  <c r="DD430" i="6"/>
  <c r="DI429" i="6"/>
  <c r="DJ429" i="6"/>
  <c r="DH429" i="6"/>
  <c r="DK429" i="6"/>
  <c r="DN427" i="6"/>
  <c r="DP427" i="6"/>
  <c r="DQ427" i="6" s="1"/>
  <c r="DR427" i="6"/>
  <c r="DS427" i="6" s="1"/>
  <c r="DL429" i="6" l="1"/>
  <c r="DM429" i="6" s="1"/>
  <c r="DJ430" i="6"/>
  <c r="DH430" i="6"/>
  <c r="DK430" i="6"/>
  <c r="DD431" i="6"/>
  <c r="DI430" i="6"/>
  <c r="DV427" i="6"/>
  <c r="DO427" i="6"/>
  <c r="DR428" i="6"/>
  <c r="DS428" i="6" s="1"/>
  <c r="DN428" i="6"/>
  <c r="DP428" i="6"/>
  <c r="DQ428" i="6" s="1"/>
  <c r="DJ431" i="6" l="1"/>
  <c r="DH431" i="6"/>
  <c r="DK431" i="6"/>
  <c r="DI431" i="6"/>
  <c r="DD432" i="6"/>
  <c r="DV428" i="6"/>
  <c r="DO428" i="6"/>
  <c r="DL430" i="6"/>
  <c r="DM430" i="6" s="1"/>
  <c r="DP429" i="6"/>
  <c r="DQ429" i="6" s="1"/>
  <c r="DR429" i="6"/>
  <c r="DS429" i="6" s="1"/>
  <c r="DN429" i="6"/>
  <c r="DN430" i="6" l="1"/>
  <c r="DR430" i="6"/>
  <c r="DS430" i="6" s="1"/>
  <c r="DP430" i="6"/>
  <c r="DQ430" i="6" s="1"/>
  <c r="DJ432" i="6"/>
  <c r="DI432" i="6"/>
  <c r="DD433" i="6"/>
  <c r="DK432" i="6"/>
  <c r="DH432" i="6"/>
  <c r="DV429" i="6"/>
  <c r="DO429" i="6"/>
  <c r="DL431" i="6"/>
  <c r="DM431" i="6" s="1"/>
  <c r="DL432" i="6" l="1"/>
  <c r="DM432" i="6" s="1"/>
  <c r="DJ433" i="6"/>
  <c r="DD434" i="6"/>
  <c r="DK433" i="6"/>
  <c r="DH433" i="6"/>
  <c r="DI433" i="6"/>
  <c r="DP431" i="6"/>
  <c r="DQ431" i="6" s="1"/>
  <c r="DR431" i="6"/>
  <c r="DS431" i="6" s="1"/>
  <c r="DN431" i="6"/>
  <c r="DO430" i="6"/>
  <c r="DV430" i="6"/>
  <c r="DI434" i="6" l="1"/>
  <c r="DK434" i="6"/>
  <c r="DJ434" i="6"/>
  <c r="DD435" i="6"/>
  <c r="DH434" i="6"/>
  <c r="DL433" i="6"/>
  <c r="DM433" i="6" s="1"/>
  <c r="DO431" i="6"/>
  <c r="DV431" i="6"/>
  <c r="DP432" i="6"/>
  <c r="DQ432" i="6" s="1"/>
  <c r="DN432" i="6"/>
  <c r="DR432" i="6"/>
  <c r="DS432" i="6" s="1"/>
  <c r="DL434" i="6" l="1"/>
  <c r="DM434" i="6" s="1"/>
  <c r="DP434" i="6" s="1"/>
  <c r="DQ434" i="6" s="1"/>
  <c r="DR433" i="6"/>
  <c r="DS433" i="6" s="1"/>
  <c r="DN433" i="6"/>
  <c r="DP433" i="6"/>
  <c r="DQ433" i="6" s="1"/>
  <c r="DH435" i="6"/>
  <c r="DD436" i="6"/>
  <c r="DK435" i="6"/>
  <c r="DI435" i="6"/>
  <c r="DJ435" i="6"/>
  <c r="DO432" i="6"/>
  <c r="DV432" i="6"/>
  <c r="DN434" i="6" l="1"/>
  <c r="DO434" i="6" s="1"/>
  <c r="DR434" i="6"/>
  <c r="DS434" i="6" s="1"/>
  <c r="DL435" i="6"/>
  <c r="DM435" i="6" s="1"/>
  <c r="DP435" i="6" s="1"/>
  <c r="DQ435" i="6" s="1"/>
  <c r="DK436" i="6"/>
  <c r="DH436" i="6"/>
  <c r="DD437" i="6"/>
  <c r="DI436" i="6"/>
  <c r="DJ436" i="6"/>
  <c r="DV433" i="6"/>
  <c r="DO433" i="6"/>
  <c r="DL436" i="6" l="1"/>
  <c r="DM436" i="6" s="1"/>
  <c r="DR436" i="6" s="1"/>
  <c r="DS436" i="6" s="1"/>
  <c r="DV434" i="6"/>
  <c r="DN435" i="6"/>
  <c r="DR435" i="6"/>
  <c r="DS435" i="6" s="1"/>
  <c r="DV435" i="6"/>
  <c r="DO435" i="6"/>
  <c r="DD438" i="6"/>
  <c r="DK437" i="6"/>
  <c r="DJ437" i="6"/>
  <c r="DH437" i="6"/>
  <c r="DI437" i="6"/>
  <c r="DN436" i="6"/>
  <c r="DP436" i="6"/>
  <c r="DQ436" i="6" s="1"/>
  <c r="DL437" i="6" l="1"/>
  <c r="DM437" i="6" s="1"/>
  <c r="DJ438" i="6"/>
  <c r="DH438" i="6"/>
  <c r="DD439" i="6"/>
  <c r="DI438" i="6"/>
  <c r="DK438" i="6"/>
  <c r="DV436" i="6"/>
  <c r="DO436" i="6"/>
  <c r="DL438" i="6" l="1"/>
  <c r="DM438" i="6" s="1"/>
  <c r="DH439" i="6"/>
  <c r="DK439" i="6"/>
  <c r="DI439" i="6"/>
  <c r="DD440" i="6"/>
  <c r="DJ439" i="6"/>
  <c r="DP437" i="6"/>
  <c r="DQ437" i="6" s="1"/>
  <c r="DN437" i="6"/>
  <c r="DR437" i="6"/>
  <c r="DS437" i="6" s="1"/>
  <c r="DL439" i="6" l="1"/>
  <c r="DM439" i="6" s="1"/>
  <c r="DR439" i="6" s="1"/>
  <c r="DS439" i="6" s="1"/>
  <c r="DV437" i="6"/>
  <c r="DO437" i="6"/>
  <c r="DI440" i="6"/>
  <c r="DH440" i="6"/>
  <c r="DK440" i="6"/>
  <c r="DJ440" i="6"/>
  <c r="DD441" i="6"/>
  <c r="DR438" i="6"/>
  <c r="DS438" i="6" s="1"/>
  <c r="DP438" i="6"/>
  <c r="DQ438" i="6" s="1"/>
  <c r="DN438" i="6"/>
  <c r="DP439" i="6" l="1"/>
  <c r="DQ439" i="6" s="1"/>
  <c r="DN439" i="6"/>
  <c r="DO439" i="6" s="1"/>
  <c r="DI441" i="6"/>
  <c r="DH441" i="6"/>
  <c r="DJ441" i="6"/>
  <c r="DD442" i="6"/>
  <c r="DK441" i="6"/>
  <c r="DO438" i="6"/>
  <c r="DV438" i="6"/>
  <c r="DL440" i="6"/>
  <c r="DM440" i="6" s="1"/>
  <c r="DV439" i="6" l="1"/>
  <c r="DL441" i="6"/>
  <c r="DM441" i="6" s="1"/>
  <c r="DI442" i="6"/>
  <c r="DJ442" i="6"/>
  <c r="DH442" i="6"/>
  <c r="DK442" i="6"/>
  <c r="DD443" i="6"/>
  <c r="DP440" i="6"/>
  <c r="DQ440" i="6" s="1"/>
  <c r="DN440" i="6"/>
  <c r="DR440" i="6"/>
  <c r="DS440" i="6" s="1"/>
  <c r="DO440" i="6" l="1"/>
  <c r="DV440" i="6"/>
  <c r="DH443" i="6"/>
  <c r="DI443" i="6"/>
  <c r="DD444" i="6"/>
  <c r="DK443" i="6"/>
  <c r="DJ443" i="6"/>
  <c r="DL442" i="6"/>
  <c r="DM442" i="6" s="1"/>
  <c r="DP441" i="6"/>
  <c r="DQ441" i="6" s="1"/>
  <c r="DR441" i="6"/>
  <c r="DS441" i="6" s="1"/>
  <c r="DN441" i="6"/>
  <c r="DL443" i="6" l="1"/>
  <c r="DM443" i="6" s="1"/>
  <c r="DP443" i="6" s="1"/>
  <c r="DQ443" i="6" s="1"/>
  <c r="DN442" i="6"/>
  <c r="DP442" i="6"/>
  <c r="DQ442" i="6" s="1"/>
  <c r="DR442" i="6"/>
  <c r="DS442" i="6" s="1"/>
  <c r="DJ444" i="6"/>
  <c r="DK444" i="6"/>
  <c r="DI444" i="6"/>
  <c r="DH444" i="6"/>
  <c r="DD445" i="6"/>
  <c r="DO441" i="6"/>
  <c r="DV441" i="6"/>
  <c r="DN443" i="6" l="1"/>
  <c r="DO443" i="6" s="1"/>
  <c r="DR443" i="6"/>
  <c r="DS443" i="6" s="1"/>
  <c r="DI445" i="6"/>
  <c r="DD446" i="6"/>
  <c r="DJ445" i="6"/>
  <c r="DK445" i="6"/>
  <c r="DH445" i="6"/>
  <c r="DL444" i="6"/>
  <c r="DM444" i="6" s="1"/>
  <c r="DO442" i="6"/>
  <c r="DV442" i="6"/>
  <c r="DV443" i="6" l="1"/>
  <c r="DN444" i="6"/>
  <c r="DP444" i="6"/>
  <c r="DQ444" i="6" s="1"/>
  <c r="DR444" i="6"/>
  <c r="DS444" i="6" s="1"/>
  <c r="DL445" i="6"/>
  <c r="DM445" i="6" s="1"/>
  <c r="DK446" i="6"/>
  <c r="DD447" i="6"/>
  <c r="DI446" i="6"/>
  <c r="DJ446" i="6"/>
  <c r="DH446" i="6"/>
  <c r="DL446" i="6" l="1"/>
  <c r="DM446" i="6" s="1"/>
  <c r="DN446" i="6" s="1"/>
  <c r="DP445" i="6"/>
  <c r="DQ445" i="6" s="1"/>
  <c r="DN445" i="6"/>
  <c r="DR445" i="6"/>
  <c r="DS445" i="6" s="1"/>
  <c r="DJ447" i="6"/>
  <c r="DD448" i="6"/>
  <c r="DK447" i="6"/>
  <c r="DI447" i="6"/>
  <c r="DH447" i="6"/>
  <c r="DV444" i="6"/>
  <c r="DO444" i="6"/>
  <c r="DL447" i="6" l="1"/>
  <c r="DM447" i="6" s="1"/>
  <c r="DR447" i="6" s="1"/>
  <c r="DS447" i="6" s="1"/>
  <c r="DP446" i="6"/>
  <c r="DQ446" i="6" s="1"/>
  <c r="DR446" i="6"/>
  <c r="DS446" i="6" s="1"/>
  <c r="DI448" i="6"/>
  <c r="DH448" i="6"/>
  <c r="DD449" i="6"/>
  <c r="DK448" i="6"/>
  <c r="DJ448" i="6"/>
  <c r="DO445" i="6"/>
  <c r="DV445" i="6"/>
  <c r="DO446" i="6"/>
  <c r="DV446" i="6"/>
  <c r="DP447" i="6" l="1"/>
  <c r="DQ447" i="6" s="1"/>
  <c r="DN447" i="6"/>
  <c r="DV447" i="6" s="1"/>
  <c r="DI449" i="6"/>
  <c r="DJ449" i="6"/>
  <c r="DK449" i="6"/>
  <c r="DH449" i="6"/>
  <c r="DD450" i="6"/>
  <c r="DO447" i="6"/>
  <c r="DL448" i="6"/>
  <c r="DM448" i="6" s="1"/>
  <c r="DP448" i="6" l="1"/>
  <c r="DQ448" i="6" s="1"/>
  <c r="DN448" i="6"/>
  <c r="DR448" i="6"/>
  <c r="DS448" i="6" s="1"/>
  <c r="DD451" i="6"/>
  <c r="DI450" i="6"/>
  <c r="DJ450" i="6"/>
  <c r="DK450" i="6"/>
  <c r="DH450" i="6"/>
  <c r="DL449" i="6"/>
  <c r="DM449" i="6" s="1"/>
  <c r="DL450" i="6" l="1"/>
  <c r="DM450" i="6" s="1"/>
  <c r="DK451" i="6"/>
  <c r="DH451" i="6"/>
  <c r="DJ451" i="6"/>
  <c r="DD452" i="6"/>
  <c r="DI451" i="6"/>
  <c r="DO448" i="6"/>
  <c r="DV448" i="6"/>
  <c r="DP449" i="6"/>
  <c r="DQ449" i="6" s="1"/>
  <c r="DR449" i="6"/>
  <c r="DS449" i="6" s="1"/>
  <c r="DN449" i="6"/>
  <c r="DL451" i="6" l="1"/>
  <c r="DM451" i="6" s="1"/>
  <c r="DP451" i="6" s="1"/>
  <c r="DQ451" i="6" s="1"/>
  <c r="DK452" i="6"/>
  <c r="DJ452" i="6"/>
  <c r="DD453" i="6"/>
  <c r="DI452" i="6"/>
  <c r="DH452" i="6"/>
  <c r="DV449" i="6"/>
  <c r="DO449" i="6"/>
  <c r="DP450" i="6"/>
  <c r="DQ450" i="6" s="1"/>
  <c r="DN450" i="6"/>
  <c r="DR450" i="6"/>
  <c r="DS450" i="6" s="1"/>
  <c r="DN451" i="6" l="1"/>
  <c r="DR451" i="6"/>
  <c r="DS451" i="6" s="1"/>
  <c r="DL452" i="6"/>
  <c r="DM452" i="6" s="1"/>
  <c r="DR452" i="6" s="1"/>
  <c r="DS452" i="6" s="1"/>
  <c r="DO451" i="6"/>
  <c r="DV451" i="6"/>
  <c r="DJ453" i="6"/>
  <c r="DI453" i="6"/>
  <c r="DD454" i="6"/>
  <c r="DH453" i="6"/>
  <c r="DK453" i="6"/>
  <c r="DO450" i="6"/>
  <c r="DV450" i="6"/>
  <c r="DL453" i="6" l="1"/>
  <c r="DM453" i="6" s="1"/>
  <c r="DN453" i="6" s="1"/>
  <c r="DN452" i="6"/>
  <c r="DV452" i="6" s="1"/>
  <c r="DP452" i="6"/>
  <c r="DQ452" i="6" s="1"/>
  <c r="DD455" i="6"/>
  <c r="DK454" i="6"/>
  <c r="DJ454" i="6"/>
  <c r="DH454" i="6"/>
  <c r="DI454" i="6"/>
  <c r="DO452" i="6" l="1"/>
  <c r="DR453" i="6"/>
  <c r="DS453" i="6" s="1"/>
  <c r="DP453" i="6"/>
  <c r="DQ453" i="6" s="1"/>
  <c r="DL454" i="6"/>
  <c r="DM454" i="6" s="1"/>
  <c r="DP454" i="6" s="1"/>
  <c r="DQ454" i="6" s="1"/>
  <c r="DV453" i="6"/>
  <c r="DO453" i="6"/>
  <c r="DK455" i="6"/>
  <c r="DI455" i="6"/>
  <c r="DD456" i="6"/>
  <c r="DJ455" i="6"/>
  <c r="DH455" i="6"/>
  <c r="DN454" i="6" l="1"/>
  <c r="DV454" i="6" s="1"/>
  <c r="DR454" i="6"/>
  <c r="DS454" i="6" s="1"/>
  <c r="DK456" i="6"/>
  <c r="DH456" i="6"/>
  <c r="DI456" i="6"/>
  <c r="DD457" i="6"/>
  <c r="DJ456" i="6"/>
  <c r="DL455" i="6"/>
  <c r="DM455" i="6" s="1"/>
  <c r="DO454" i="6" l="1"/>
  <c r="DL456" i="6"/>
  <c r="DM456" i="6" s="1"/>
  <c r="DP456" i="6" s="1"/>
  <c r="DQ456" i="6" s="1"/>
  <c r="DN455" i="6"/>
  <c r="DP455" i="6"/>
  <c r="DQ455" i="6" s="1"/>
  <c r="DR455" i="6"/>
  <c r="DS455" i="6" s="1"/>
  <c r="DI457" i="6"/>
  <c r="DH457" i="6"/>
  <c r="DJ457" i="6"/>
  <c r="DD458" i="6"/>
  <c r="DK457" i="6"/>
  <c r="DR456" i="6" l="1"/>
  <c r="DS456" i="6" s="1"/>
  <c r="DN456" i="6"/>
  <c r="DO456" i="6" s="1"/>
  <c r="DJ458" i="6"/>
  <c r="DK458" i="6"/>
  <c r="DI458" i="6"/>
  <c r="DH458" i="6"/>
  <c r="DD459" i="6"/>
  <c r="DL457" i="6"/>
  <c r="DM457" i="6" s="1"/>
  <c r="DO455" i="6"/>
  <c r="DV455" i="6"/>
  <c r="DV456" i="6" l="1"/>
  <c r="DP457" i="6"/>
  <c r="DQ457" i="6" s="1"/>
  <c r="DR457" i="6"/>
  <c r="DS457" i="6" s="1"/>
  <c r="DN457" i="6"/>
  <c r="DH459" i="6"/>
  <c r="DK459" i="6"/>
  <c r="DI459" i="6"/>
  <c r="DJ459" i="6"/>
  <c r="DD460" i="6"/>
  <c r="DL458" i="6"/>
  <c r="DM458" i="6" s="1"/>
  <c r="DL459" i="6" l="1"/>
  <c r="DM459" i="6" s="1"/>
  <c r="DN459" i="6" s="1"/>
  <c r="DI460" i="6"/>
  <c r="DD461" i="6"/>
  <c r="DJ460" i="6"/>
  <c r="DH460" i="6"/>
  <c r="DK460" i="6"/>
  <c r="DO457" i="6"/>
  <c r="DV457" i="6"/>
  <c r="DN458" i="6"/>
  <c r="DP458" i="6"/>
  <c r="DQ458" i="6" s="1"/>
  <c r="DR458" i="6"/>
  <c r="DS458" i="6" s="1"/>
  <c r="DP459" i="6" l="1"/>
  <c r="DQ459" i="6" s="1"/>
  <c r="DR459" i="6"/>
  <c r="DS459" i="6" s="1"/>
  <c r="DL460" i="6"/>
  <c r="DM460" i="6" s="1"/>
  <c r="DK461" i="6"/>
  <c r="DD462" i="6"/>
  <c r="DJ461" i="6"/>
  <c r="DH461" i="6"/>
  <c r="DI461" i="6"/>
  <c r="DO458" i="6"/>
  <c r="DV458" i="6"/>
  <c r="DV459" i="6"/>
  <c r="DO459" i="6"/>
  <c r="DL461" i="6" l="1"/>
  <c r="DM461" i="6" s="1"/>
  <c r="DN461" i="6" s="1"/>
  <c r="DI462" i="6"/>
  <c r="DD463" i="6"/>
  <c r="DK462" i="6"/>
  <c r="DJ462" i="6"/>
  <c r="DH462" i="6"/>
  <c r="DR460" i="6"/>
  <c r="DS460" i="6" s="1"/>
  <c r="DN460" i="6"/>
  <c r="DP460" i="6"/>
  <c r="DQ460" i="6" s="1"/>
  <c r="DR461" i="6" l="1"/>
  <c r="DS461" i="6" s="1"/>
  <c r="DP461" i="6"/>
  <c r="DQ461" i="6" s="1"/>
  <c r="DL462" i="6"/>
  <c r="DM462" i="6" s="1"/>
  <c r="DH463" i="6"/>
  <c r="DJ463" i="6"/>
  <c r="DK463" i="6"/>
  <c r="DD464" i="6"/>
  <c r="DI463" i="6"/>
  <c r="DV460" i="6"/>
  <c r="DO460" i="6"/>
  <c r="DV461" i="6"/>
  <c r="DO461" i="6"/>
  <c r="DL463" i="6" l="1"/>
  <c r="DM463" i="6" s="1"/>
  <c r="DH464" i="6"/>
  <c r="DD465" i="6"/>
  <c r="DI464" i="6"/>
  <c r="DK464" i="6"/>
  <c r="DJ464" i="6"/>
  <c r="DN462" i="6"/>
  <c r="DR462" i="6"/>
  <c r="DS462" i="6" s="1"/>
  <c r="DP462" i="6"/>
  <c r="DQ462" i="6" s="1"/>
  <c r="DO462" i="6" l="1"/>
  <c r="DV462" i="6"/>
  <c r="DH465" i="6"/>
  <c r="DD466" i="6"/>
  <c r="DK465" i="6"/>
  <c r="DI465" i="6"/>
  <c r="DJ465" i="6"/>
  <c r="DL464" i="6"/>
  <c r="DM464" i="6" s="1"/>
  <c r="DN463" i="6"/>
  <c r="DR463" i="6"/>
  <c r="DS463" i="6" s="1"/>
  <c r="DP463" i="6"/>
  <c r="DQ463" i="6" s="1"/>
  <c r="DR464" i="6" l="1"/>
  <c r="DS464" i="6" s="1"/>
  <c r="DP464" i="6"/>
  <c r="DQ464" i="6" s="1"/>
  <c r="DN464" i="6"/>
  <c r="DD467" i="6"/>
  <c r="DJ466" i="6"/>
  <c r="DK466" i="6"/>
  <c r="DI466" i="6"/>
  <c r="DH466" i="6"/>
  <c r="DL465" i="6"/>
  <c r="DM465" i="6" s="1"/>
  <c r="DV463" i="6"/>
  <c r="DO463" i="6"/>
  <c r="DL466" i="6" l="1"/>
  <c r="DM466" i="6" s="1"/>
  <c r="DV464" i="6"/>
  <c r="DO464" i="6"/>
  <c r="DJ467" i="6"/>
  <c r="DD468" i="6"/>
  <c r="DI467" i="6"/>
  <c r="DK467" i="6"/>
  <c r="DH467" i="6"/>
  <c r="DN465" i="6"/>
  <c r="DP465" i="6"/>
  <c r="DQ465" i="6" s="1"/>
  <c r="DR465" i="6"/>
  <c r="DS465" i="6" s="1"/>
  <c r="DH468" i="6" l="1"/>
  <c r="DK468" i="6"/>
  <c r="DI468" i="6"/>
  <c r="DJ468" i="6"/>
  <c r="DD469" i="6"/>
  <c r="DL467" i="6"/>
  <c r="DM467" i="6" s="1"/>
  <c r="DV465" i="6"/>
  <c r="DO465" i="6"/>
  <c r="DP466" i="6"/>
  <c r="DQ466" i="6" s="1"/>
  <c r="DN466" i="6"/>
  <c r="DR466" i="6"/>
  <c r="DS466" i="6" s="1"/>
  <c r="DL468" i="6" l="1"/>
  <c r="DM468" i="6" s="1"/>
  <c r="DR468" i="6" s="1"/>
  <c r="DS468" i="6" s="1"/>
  <c r="DK469" i="6"/>
  <c r="DJ469" i="6"/>
  <c r="DI469" i="6"/>
  <c r="DD470" i="6"/>
  <c r="DH469" i="6"/>
  <c r="DP467" i="6"/>
  <c r="DQ467" i="6" s="1"/>
  <c r="DR467" i="6"/>
  <c r="DS467" i="6" s="1"/>
  <c r="DN467" i="6"/>
  <c r="DO466" i="6"/>
  <c r="DV466" i="6"/>
  <c r="DN468" i="6" l="1"/>
  <c r="DV468" i="6" s="1"/>
  <c r="DP468" i="6"/>
  <c r="DQ468" i="6" s="1"/>
  <c r="DL469" i="6"/>
  <c r="DM469" i="6" s="1"/>
  <c r="DR469" i="6" s="1"/>
  <c r="DS469" i="6" s="1"/>
  <c r="DV467" i="6"/>
  <c r="DO467" i="6"/>
  <c r="DI470" i="6"/>
  <c r="DH470" i="6"/>
  <c r="DD471" i="6"/>
  <c r="DK470" i="6"/>
  <c r="DJ470" i="6"/>
  <c r="DO468" i="6" l="1"/>
  <c r="DP469" i="6"/>
  <c r="DQ469" i="6" s="1"/>
  <c r="DN469" i="6"/>
  <c r="DO469" i="6" s="1"/>
  <c r="DD472" i="6"/>
  <c r="DJ471" i="6"/>
  <c r="DI471" i="6"/>
  <c r="DH471" i="6"/>
  <c r="DK471" i="6"/>
  <c r="DL470" i="6"/>
  <c r="DM470" i="6" s="1"/>
  <c r="DV469" i="6" l="1"/>
  <c r="DN470" i="6"/>
  <c r="DR470" i="6"/>
  <c r="DS470" i="6" s="1"/>
  <c r="DP470" i="6"/>
  <c r="DQ470" i="6" s="1"/>
  <c r="DL471" i="6"/>
  <c r="DM471" i="6" s="1"/>
  <c r="DH472" i="6"/>
  <c r="DJ472" i="6"/>
  <c r="DI472" i="6"/>
  <c r="DK472" i="6"/>
  <c r="DD473" i="6"/>
  <c r="DL472" i="6" l="1"/>
  <c r="DM472" i="6" s="1"/>
  <c r="DR471" i="6"/>
  <c r="DS471" i="6" s="1"/>
  <c r="DP471" i="6"/>
  <c r="DQ471" i="6" s="1"/>
  <c r="DN471" i="6"/>
  <c r="DK473" i="6"/>
  <c r="DH473" i="6"/>
  <c r="DI473" i="6"/>
  <c r="DD474" i="6"/>
  <c r="DJ473" i="6"/>
  <c r="DV470" i="6"/>
  <c r="DO470" i="6"/>
  <c r="DI474" i="6" l="1"/>
  <c r="DD475" i="6"/>
  <c r="DJ474" i="6"/>
  <c r="DH474" i="6"/>
  <c r="DK474" i="6"/>
  <c r="DV471" i="6"/>
  <c r="DO471" i="6"/>
  <c r="DL473" i="6"/>
  <c r="DM473" i="6" s="1"/>
  <c r="DN472" i="6"/>
  <c r="DR472" i="6"/>
  <c r="DS472" i="6" s="1"/>
  <c r="DP472" i="6"/>
  <c r="DQ472" i="6" s="1"/>
  <c r="DR473" i="6" l="1"/>
  <c r="DS473" i="6" s="1"/>
  <c r="DP473" i="6"/>
  <c r="DQ473" i="6" s="1"/>
  <c r="DN473" i="6"/>
  <c r="DL474" i="6"/>
  <c r="DM474" i="6" s="1"/>
  <c r="DI475" i="6"/>
  <c r="DD476" i="6"/>
  <c r="DJ475" i="6"/>
  <c r="DH475" i="6"/>
  <c r="DK475" i="6"/>
  <c r="DV472" i="6"/>
  <c r="DO472" i="6"/>
  <c r="DL475" i="6" l="1"/>
  <c r="DM475" i="6" s="1"/>
  <c r="DR475" i="6" s="1"/>
  <c r="DS475" i="6" s="1"/>
  <c r="DO473" i="6"/>
  <c r="DV473" i="6"/>
  <c r="DN474" i="6"/>
  <c r="DP474" i="6"/>
  <c r="DQ474" i="6" s="1"/>
  <c r="DR474" i="6"/>
  <c r="DS474" i="6" s="1"/>
  <c r="DJ476" i="6"/>
  <c r="DI476" i="6"/>
  <c r="DH476" i="6"/>
  <c r="DK476" i="6"/>
  <c r="DD477" i="6"/>
  <c r="DN475" i="6" l="1"/>
  <c r="DV475" i="6" s="1"/>
  <c r="DP475" i="6"/>
  <c r="DQ475" i="6" s="1"/>
  <c r="DV474" i="6"/>
  <c r="DO474" i="6"/>
  <c r="DK477" i="6"/>
  <c r="DH477" i="6"/>
  <c r="DI477" i="6"/>
  <c r="DD478" i="6"/>
  <c r="DJ477" i="6"/>
  <c r="DL476" i="6"/>
  <c r="DM476" i="6" s="1"/>
  <c r="DO475" i="6" l="1"/>
  <c r="DN476" i="6"/>
  <c r="DP476" i="6"/>
  <c r="DQ476" i="6" s="1"/>
  <c r="DR476" i="6"/>
  <c r="DS476" i="6" s="1"/>
  <c r="DD479" i="6"/>
  <c r="DK478" i="6"/>
  <c r="DI478" i="6"/>
  <c r="DJ478" i="6"/>
  <c r="DH478" i="6"/>
  <c r="DL477" i="6"/>
  <c r="DM477" i="6" s="1"/>
  <c r="DL478" i="6" l="1"/>
  <c r="DM478" i="6" s="1"/>
  <c r="DN478" i="6" s="1"/>
  <c r="DI479" i="6"/>
  <c r="DD480" i="6"/>
  <c r="DJ479" i="6"/>
  <c r="DK479" i="6"/>
  <c r="DH479" i="6"/>
  <c r="DN477" i="6"/>
  <c r="DR477" i="6"/>
  <c r="DS477" i="6" s="1"/>
  <c r="DP477" i="6"/>
  <c r="DQ477" i="6" s="1"/>
  <c r="DV476" i="6"/>
  <c r="DO476" i="6"/>
  <c r="DR478" i="6" l="1"/>
  <c r="DS478" i="6" s="1"/>
  <c r="DP478" i="6"/>
  <c r="DQ478" i="6" s="1"/>
  <c r="DL479" i="6"/>
  <c r="DM479" i="6" s="1"/>
  <c r="DD481" i="6"/>
  <c r="DJ480" i="6"/>
  <c r="DH480" i="6"/>
  <c r="DK480" i="6"/>
  <c r="DI480" i="6"/>
  <c r="DO478" i="6"/>
  <c r="DV478" i="6"/>
  <c r="DV477" i="6"/>
  <c r="DO477" i="6"/>
  <c r="DL480" i="6" l="1"/>
  <c r="DM480" i="6" s="1"/>
  <c r="DD482" i="6"/>
  <c r="DK481" i="6"/>
  <c r="DH481" i="6"/>
  <c r="DI481" i="6"/>
  <c r="DJ481" i="6"/>
  <c r="DP479" i="6"/>
  <c r="DQ479" i="6" s="1"/>
  <c r="DR479" i="6"/>
  <c r="DS479" i="6" s="1"/>
  <c r="DN479" i="6"/>
  <c r="DL481" i="6" l="1"/>
  <c r="DM481" i="6" s="1"/>
  <c r="DP481" i="6" s="1"/>
  <c r="DQ481" i="6" s="1"/>
  <c r="DD483" i="6"/>
  <c r="DJ482" i="6"/>
  <c r="DK482" i="6"/>
  <c r="DH482" i="6"/>
  <c r="DI482" i="6"/>
  <c r="DO479" i="6"/>
  <c r="DV479" i="6"/>
  <c r="DN480" i="6"/>
  <c r="DR480" i="6"/>
  <c r="DS480" i="6" s="1"/>
  <c r="DP480" i="6"/>
  <c r="DQ480" i="6" s="1"/>
  <c r="DN481" i="6" l="1"/>
  <c r="DV481" i="6" s="1"/>
  <c r="DR481" i="6"/>
  <c r="DS481" i="6" s="1"/>
  <c r="DL482" i="6"/>
  <c r="DM482" i="6" s="1"/>
  <c r="DJ483" i="6"/>
  <c r="DK483" i="6"/>
  <c r="DD484" i="6"/>
  <c r="DI483" i="6"/>
  <c r="DH483" i="6"/>
  <c r="DV480" i="6"/>
  <c r="DO480" i="6"/>
  <c r="DO481" i="6" l="1"/>
  <c r="DL483" i="6"/>
  <c r="DM483" i="6" s="1"/>
  <c r="DH484" i="6"/>
  <c r="DJ484" i="6"/>
  <c r="DK484" i="6"/>
  <c r="DI484" i="6"/>
  <c r="DD485" i="6"/>
  <c r="DP482" i="6"/>
  <c r="DQ482" i="6" s="1"/>
  <c r="DR482" i="6"/>
  <c r="DS482" i="6" s="1"/>
  <c r="DN482" i="6"/>
  <c r="DH485" i="6" l="1"/>
  <c r="DI485" i="6"/>
  <c r="DK485" i="6"/>
  <c r="DD486" i="6"/>
  <c r="DJ485" i="6"/>
  <c r="DL484" i="6"/>
  <c r="DM484" i="6" s="1"/>
  <c r="DO482" i="6"/>
  <c r="DV482" i="6"/>
  <c r="DP483" i="6"/>
  <c r="DQ483" i="6" s="1"/>
  <c r="DN483" i="6"/>
  <c r="DR483" i="6"/>
  <c r="DS483" i="6" s="1"/>
  <c r="DL485" i="6" l="1"/>
  <c r="DM485" i="6" s="1"/>
  <c r="DR485" i="6" s="1"/>
  <c r="DS485" i="6" s="1"/>
  <c r="DD487" i="6"/>
  <c r="DH486" i="6"/>
  <c r="DK486" i="6"/>
  <c r="DJ486" i="6"/>
  <c r="DI486" i="6"/>
  <c r="DV483" i="6"/>
  <c r="DO483" i="6"/>
  <c r="DR484" i="6"/>
  <c r="DS484" i="6" s="1"/>
  <c r="DN484" i="6"/>
  <c r="DP484" i="6"/>
  <c r="DQ484" i="6" s="1"/>
  <c r="DN485" i="6" l="1"/>
  <c r="DO485" i="6" s="1"/>
  <c r="DP485" i="6"/>
  <c r="DQ485" i="6" s="1"/>
  <c r="DL486" i="6"/>
  <c r="DM486" i="6" s="1"/>
  <c r="DP486" i="6" s="1"/>
  <c r="DQ486" i="6" s="1"/>
  <c r="DV484" i="6"/>
  <c r="DO484" i="6"/>
  <c r="DD488" i="6"/>
  <c r="DI487" i="6"/>
  <c r="DH487" i="6"/>
  <c r="DJ487" i="6"/>
  <c r="DK487" i="6"/>
  <c r="DN486" i="6" l="1"/>
  <c r="DV485" i="6"/>
  <c r="DR486" i="6"/>
  <c r="DS486" i="6" s="1"/>
  <c r="DD489" i="6"/>
  <c r="DK488" i="6"/>
  <c r="DH488" i="6"/>
  <c r="DI488" i="6"/>
  <c r="DJ488" i="6"/>
  <c r="DL487" i="6"/>
  <c r="DM487" i="6" s="1"/>
  <c r="DV486" i="6"/>
  <c r="DO486" i="6"/>
  <c r="DL488" i="6" l="1"/>
  <c r="DM488" i="6" s="1"/>
  <c r="DP488" i="6" s="1"/>
  <c r="DQ488" i="6" s="1"/>
  <c r="DP487" i="6"/>
  <c r="DQ487" i="6" s="1"/>
  <c r="DR487" i="6"/>
  <c r="DS487" i="6" s="1"/>
  <c r="DN487" i="6"/>
  <c r="DI489" i="6"/>
  <c r="DK489" i="6"/>
  <c r="DJ489" i="6"/>
  <c r="DD490" i="6"/>
  <c r="DH489" i="6"/>
  <c r="DN488" i="6" l="1"/>
  <c r="DO488" i="6" s="1"/>
  <c r="DR488" i="6"/>
  <c r="DS488" i="6" s="1"/>
  <c r="DO487" i="6"/>
  <c r="DV487" i="6"/>
  <c r="DH490" i="6"/>
  <c r="DI490" i="6"/>
  <c r="DJ490" i="6"/>
  <c r="DK490" i="6"/>
  <c r="DD491" i="6"/>
  <c r="DL489" i="6"/>
  <c r="DM489" i="6" s="1"/>
  <c r="DV488" i="6" l="1"/>
  <c r="DL490" i="6"/>
  <c r="DM490" i="6" s="1"/>
  <c r="DN489" i="6"/>
  <c r="DP489" i="6"/>
  <c r="DQ489" i="6" s="1"/>
  <c r="DR489" i="6"/>
  <c r="DS489" i="6" s="1"/>
  <c r="DK491" i="6"/>
  <c r="DJ491" i="6"/>
  <c r="DH491" i="6"/>
  <c r="DI491" i="6"/>
  <c r="DD492" i="6"/>
  <c r="DL491" i="6" l="1"/>
  <c r="DM491" i="6" s="1"/>
  <c r="DN491" i="6" s="1"/>
  <c r="DV489" i="6"/>
  <c r="DO489" i="6"/>
  <c r="DD493" i="6"/>
  <c r="DJ492" i="6"/>
  <c r="DH492" i="6"/>
  <c r="DI492" i="6"/>
  <c r="DK492" i="6"/>
  <c r="DR490" i="6"/>
  <c r="DS490" i="6" s="1"/>
  <c r="DP490" i="6"/>
  <c r="DQ490" i="6" s="1"/>
  <c r="DN490" i="6"/>
  <c r="DL492" i="6" l="1"/>
  <c r="DM492" i="6" s="1"/>
  <c r="DR492" i="6" s="1"/>
  <c r="DS492" i="6" s="1"/>
  <c r="DR491" i="6"/>
  <c r="DS491" i="6" s="1"/>
  <c r="DP491" i="6"/>
  <c r="DQ491" i="6" s="1"/>
  <c r="DV490" i="6"/>
  <c r="DO490" i="6"/>
  <c r="DI493" i="6"/>
  <c r="DD494" i="6"/>
  <c r="DJ493" i="6"/>
  <c r="DK493" i="6"/>
  <c r="DH493" i="6"/>
  <c r="DV491" i="6"/>
  <c r="DO491" i="6"/>
  <c r="DP492" i="6" l="1"/>
  <c r="DQ492" i="6" s="1"/>
  <c r="DN492" i="6"/>
  <c r="DL493" i="6"/>
  <c r="DM493" i="6" s="1"/>
  <c r="DV492" i="6"/>
  <c r="DO492" i="6"/>
  <c r="DJ494" i="6"/>
  <c r="DH494" i="6"/>
  <c r="DD495" i="6"/>
  <c r="DK494" i="6"/>
  <c r="DI494" i="6"/>
  <c r="DL494" i="6" l="1"/>
  <c r="DM494" i="6" s="1"/>
  <c r="DH495" i="6"/>
  <c r="DJ495" i="6"/>
  <c r="DK495" i="6"/>
  <c r="DD496" i="6"/>
  <c r="DI495" i="6"/>
  <c r="DR493" i="6"/>
  <c r="DS493" i="6" s="1"/>
  <c r="DN493" i="6"/>
  <c r="DP493" i="6"/>
  <c r="DQ493" i="6" s="1"/>
  <c r="DV493" i="6" l="1"/>
  <c r="DO493" i="6"/>
  <c r="DL495" i="6"/>
  <c r="DM495" i="6" s="1"/>
  <c r="DI496" i="6"/>
  <c r="DD497" i="6"/>
  <c r="DK496" i="6"/>
  <c r="DH496" i="6"/>
  <c r="DJ496" i="6"/>
  <c r="DR494" i="6"/>
  <c r="DS494" i="6" s="1"/>
  <c r="DP494" i="6"/>
  <c r="DQ494" i="6" s="1"/>
  <c r="DN494" i="6"/>
  <c r="DL496" i="6" l="1"/>
  <c r="DM496" i="6" s="1"/>
  <c r="DN496" i="6" s="1"/>
  <c r="DR495" i="6"/>
  <c r="DS495" i="6" s="1"/>
  <c r="DN495" i="6"/>
  <c r="DP495" i="6"/>
  <c r="DQ495" i="6" s="1"/>
  <c r="DK497" i="6"/>
  <c r="DD498" i="6"/>
  <c r="DH497" i="6"/>
  <c r="DJ497" i="6"/>
  <c r="DI497" i="6"/>
  <c r="DO494" i="6"/>
  <c r="DV494" i="6"/>
  <c r="DR496" i="6" l="1"/>
  <c r="DS496" i="6" s="1"/>
  <c r="DP496" i="6"/>
  <c r="DQ496" i="6" s="1"/>
  <c r="DD499" i="6"/>
  <c r="DI498" i="6"/>
  <c r="DK498" i="6"/>
  <c r="DH498" i="6"/>
  <c r="DJ498" i="6"/>
  <c r="DV495" i="6"/>
  <c r="DO495" i="6"/>
  <c r="DL497" i="6"/>
  <c r="DM497" i="6" s="1"/>
  <c r="DO496" i="6"/>
  <c r="DV496" i="6"/>
  <c r="DL498" i="6" l="1"/>
  <c r="DM498" i="6" s="1"/>
  <c r="DR498" i="6" s="1"/>
  <c r="DS498" i="6" s="1"/>
  <c r="DR497" i="6"/>
  <c r="DS497" i="6" s="1"/>
  <c r="DN497" i="6"/>
  <c r="DP497" i="6"/>
  <c r="DQ497" i="6" s="1"/>
  <c r="DK499" i="6"/>
  <c r="DD500" i="6"/>
  <c r="DJ499" i="6"/>
  <c r="DI499" i="6"/>
  <c r="DH499" i="6"/>
  <c r="DN498" i="6" l="1"/>
  <c r="DV498" i="6" s="1"/>
  <c r="DP498" i="6"/>
  <c r="DQ498" i="6" s="1"/>
  <c r="DJ500" i="6"/>
  <c r="DD501" i="6"/>
  <c r="DI500" i="6"/>
  <c r="DH500" i="6"/>
  <c r="DK500" i="6"/>
  <c r="DO498" i="6"/>
  <c r="DO497" i="6"/>
  <c r="DV497" i="6"/>
  <c r="DL499" i="6"/>
  <c r="DM499" i="6" s="1"/>
  <c r="DP499" i="6" l="1"/>
  <c r="DQ499" i="6" s="1"/>
  <c r="DR499" i="6"/>
  <c r="DS499" i="6" s="1"/>
  <c r="DN499" i="6"/>
  <c r="DH501" i="6"/>
  <c r="DI501" i="6"/>
  <c r="DD502" i="6"/>
  <c r="DJ501" i="6"/>
  <c r="DK501" i="6"/>
  <c r="DL500" i="6"/>
  <c r="DM500" i="6" s="1"/>
  <c r="DV499" i="6" l="1"/>
  <c r="DO499" i="6"/>
  <c r="DL501" i="6"/>
  <c r="DM501" i="6" s="1"/>
  <c r="DH502" i="6"/>
  <c r="DJ502" i="6"/>
  <c r="DK502" i="6"/>
  <c r="DI502" i="6"/>
  <c r="DD503" i="6"/>
  <c r="DR500" i="6"/>
  <c r="DS500" i="6" s="1"/>
  <c r="DN500" i="6"/>
  <c r="DP500" i="6"/>
  <c r="DQ500" i="6" s="1"/>
  <c r="DN501" i="6" l="1"/>
  <c r="DP501" i="6"/>
  <c r="DQ501" i="6" s="1"/>
  <c r="DR501" i="6"/>
  <c r="DS501" i="6" s="1"/>
  <c r="DO500" i="6"/>
  <c r="DV500" i="6"/>
  <c r="DI503" i="6"/>
  <c r="DH503" i="6"/>
  <c r="DD504" i="6"/>
  <c r="DJ503" i="6"/>
  <c r="DK503" i="6"/>
  <c r="DL502" i="6"/>
  <c r="DM502" i="6" s="1"/>
  <c r="DD505" i="6" l="1"/>
  <c r="DI504" i="6"/>
  <c r="DH504" i="6"/>
  <c r="DJ504" i="6"/>
  <c r="DK504" i="6"/>
  <c r="DR502" i="6"/>
  <c r="DS502" i="6" s="1"/>
  <c r="DN502" i="6"/>
  <c r="DP502" i="6"/>
  <c r="DQ502" i="6" s="1"/>
  <c r="DL503" i="6"/>
  <c r="DM503" i="6" s="1"/>
  <c r="DV501" i="6"/>
  <c r="DO501" i="6"/>
  <c r="DO502" i="6" l="1"/>
  <c r="DV502" i="6"/>
  <c r="DL504" i="6"/>
  <c r="DM504" i="6" s="1"/>
  <c r="DP503" i="6"/>
  <c r="DQ503" i="6" s="1"/>
  <c r="DR503" i="6"/>
  <c r="DS503" i="6" s="1"/>
  <c r="DN503" i="6"/>
  <c r="DH505" i="6"/>
  <c r="DJ505" i="6"/>
  <c r="DL505" i="6" s="1"/>
  <c r="DM505" i="6" s="1"/>
  <c r="DI505" i="6"/>
  <c r="DK505" i="6"/>
  <c r="DD506" i="6"/>
  <c r="DV503" i="6" l="1"/>
  <c r="DO503" i="6"/>
  <c r="DN504" i="6"/>
  <c r="DP504" i="6"/>
  <c r="DQ504" i="6" s="1"/>
  <c r="DR504" i="6"/>
  <c r="DS504" i="6" s="1"/>
  <c r="DR505" i="6"/>
  <c r="DS505" i="6" s="1"/>
  <c r="DN505" i="6"/>
  <c r="DP505" i="6"/>
  <c r="DQ505" i="6" s="1"/>
  <c r="DK506" i="6"/>
  <c r="DJ506" i="6"/>
  <c r="DI506" i="6"/>
  <c r="DD507" i="6"/>
  <c r="DH506" i="6"/>
  <c r="DL506" i="6" l="1"/>
  <c r="DM506" i="6" s="1"/>
  <c r="DP506" i="6" s="1"/>
  <c r="DQ506" i="6" s="1"/>
  <c r="DO505" i="6"/>
  <c r="DV505" i="6"/>
  <c r="DJ507" i="6"/>
  <c r="DH507" i="6"/>
  <c r="DD508" i="6"/>
  <c r="DI507" i="6"/>
  <c r="DK507" i="6"/>
  <c r="DV504" i="6"/>
  <c r="DO504" i="6"/>
  <c r="DN506" i="6" l="1"/>
  <c r="DV506" i="6" s="1"/>
  <c r="DR506" i="6"/>
  <c r="DS506" i="6" s="1"/>
  <c r="DJ508" i="6"/>
  <c r="DK508" i="6"/>
  <c r="DH508" i="6"/>
  <c r="DD509" i="6"/>
  <c r="DI508" i="6"/>
  <c r="DL507" i="6"/>
  <c r="DM507" i="6" s="1"/>
  <c r="DO506" i="6" l="1"/>
  <c r="DN507" i="6"/>
  <c r="DR507" i="6"/>
  <c r="DS507" i="6" s="1"/>
  <c r="DP507" i="6"/>
  <c r="DQ507" i="6" s="1"/>
  <c r="DJ509" i="6"/>
  <c r="DD510" i="6"/>
  <c r="DK509" i="6"/>
  <c r="DI509" i="6"/>
  <c r="DH509" i="6"/>
  <c r="DL508" i="6"/>
  <c r="DM508" i="6" s="1"/>
  <c r="DK510" i="6" l="1"/>
  <c r="DJ510" i="6"/>
  <c r="DH510" i="6"/>
  <c r="DI510" i="6"/>
  <c r="DD511" i="6"/>
  <c r="DL509" i="6"/>
  <c r="DM509" i="6" s="1"/>
  <c r="DR508" i="6"/>
  <c r="DS508" i="6" s="1"/>
  <c r="DP508" i="6"/>
  <c r="DQ508" i="6" s="1"/>
  <c r="DN508" i="6"/>
  <c r="DV507" i="6"/>
  <c r="DO507" i="6"/>
  <c r="DL510" i="6" l="1"/>
  <c r="DM510" i="6" s="1"/>
  <c r="DR510" i="6" s="1"/>
  <c r="DS510" i="6" s="1"/>
  <c r="DI511" i="6"/>
  <c r="DJ511" i="6"/>
  <c r="DK511" i="6"/>
  <c r="DD512" i="6"/>
  <c r="DH511" i="6"/>
  <c r="DN509" i="6"/>
  <c r="DP509" i="6"/>
  <c r="DQ509" i="6" s="1"/>
  <c r="DR509" i="6"/>
  <c r="DS509" i="6" s="1"/>
  <c r="DV508" i="6"/>
  <c r="DO508" i="6"/>
  <c r="DP510" i="6" l="1"/>
  <c r="DQ510" i="6" s="1"/>
  <c r="DN510" i="6"/>
  <c r="DJ512" i="6"/>
  <c r="DK512" i="6"/>
  <c r="DD513" i="6"/>
  <c r="DH512" i="6"/>
  <c r="DI512" i="6"/>
  <c r="DO509" i="6"/>
  <c r="DV509" i="6"/>
  <c r="DL511" i="6"/>
  <c r="DM511" i="6" s="1"/>
  <c r="DO510" i="6"/>
  <c r="DV510" i="6"/>
  <c r="DK513" i="6" l="1"/>
  <c r="DI513" i="6"/>
  <c r="DH513" i="6"/>
  <c r="DJ513" i="6"/>
  <c r="DD514" i="6"/>
  <c r="DR511" i="6"/>
  <c r="DS511" i="6" s="1"/>
  <c r="DN511" i="6"/>
  <c r="DP511" i="6"/>
  <c r="DQ511" i="6" s="1"/>
  <c r="DL512" i="6"/>
  <c r="DM512" i="6" s="1"/>
  <c r="DL513" i="6" l="1"/>
  <c r="DM513" i="6" s="1"/>
  <c r="DN513" i="6" s="1"/>
  <c r="DV511" i="6"/>
  <c r="DO511" i="6"/>
  <c r="DD515" i="6"/>
  <c r="DH514" i="6"/>
  <c r="DI514" i="6"/>
  <c r="DJ514" i="6"/>
  <c r="DK514" i="6"/>
  <c r="DN512" i="6"/>
  <c r="DR512" i="6"/>
  <c r="DS512" i="6" s="1"/>
  <c r="DP512" i="6"/>
  <c r="DQ512" i="6" s="1"/>
  <c r="DP513" i="6" l="1"/>
  <c r="DQ513" i="6" s="1"/>
  <c r="DR513" i="6"/>
  <c r="DS513" i="6" s="1"/>
  <c r="DV512" i="6"/>
  <c r="DO512" i="6"/>
  <c r="DL514" i="6"/>
  <c r="DM514" i="6" s="1"/>
  <c r="DJ515" i="6"/>
  <c r="DH515" i="6"/>
  <c r="DK515" i="6"/>
  <c r="DI515" i="6"/>
  <c r="DD516" i="6"/>
  <c r="DO513" i="6"/>
  <c r="DV513" i="6"/>
  <c r="DH516" i="6" l="1"/>
  <c r="DD517" i="6"/>
  <c r="DI516" i="6"/>
  <c r="DJ516" i="6"/>
  <c r="DK516" i="6"/>
  <c r="DL515" i="6"/>
  <c r="DM515" i="6" s="1"/>
  <c r="DP514" i="6"/>
  <c r="DQ514" i="6" s="1"/>
  <c r="DN514" i="6"/>
  <c r="DR514" i="6"/>
  <c r="DS514" i="6" s="1"/>
  <c r="DV514" i="6" l="1"/>
  <c r="DO514" i="6"/>
  <c r="DN515" i="6"/>
  <c r="DR515" i="6"/>
  <c r="DS515" i="6" s="1"/>
  <c r="DP515" i="6"/>
  <c r="DQ515" i="6" s="1"/>
  <c r="DL516" i="6"/>
  <c r="DM516" i="6" s="1"/>
  <c r="DD518" i="6"/>
  <c r="DI517" i="6"/>
  <c r="DK517" i="6"/>
  <c r="DJ517" i="6"/>
  <c r="DH517" i="6"/>
  <c r="DL517" i="6" l="1"/>
  <c r="DM517" i="6" s="1"/>
  <c r="DR517" i="6" s="1"/>
  <c r="DS517" i="6" s="1"/>
  <c r="DD519" i="6"/>
  <c r="DK518" i="6"/>
  <c r="DI518" i="6"/>
  <c r="DJ518" i="6"/>
  <c r="DH518" i="6"/>
  <c r="DR516" i="6"/>
  <c r="DS516" i="6" s="1"/>
  <c r="DN516" i="6"/>
  <c r="DP516" i="6"/>
  <c r="DQ516" i="6" s="1"/>
  <c r="DO515" i="6"/>
  <c r="DV515" i="6"/>
  <c r="DL518" i="6" l="1"/>
  <c r="DM518" i="6" s="1"/>
  <c r="DR518" i="6" s="1"/>
  <c r="DS518" i="6" s="1"/>
  <c r="DN517" i="6"/>
  <c r="DO517" i="6" s="1"/>
  <c r="DP517" i="6"/>
  <c r="DQ517" i="6" s="1"/>
  <c r="DV516" i="6"/>
  <c r="DO516" i="6"/>
  <c r="DD520" i="6"/>
  <c r="DI519" i="6"/>
  <c r="DH519" i="6"/>
  <c r="DK519" i="6"/>
  <c r="DJ519" i="6"/>
  <c r="DN518" i="6" l="1"/>
  <c r="DV518" i="6" s="1"/>
  <c r="DP518" i="6"/>
  <c r="DQ518" i="6" s="1"/>
  <c r="DV517" i="6"/>
  <c r="DL519" i="6"/>
  <c r="DM519" i="6" s="1"/>
  <c r="DR519" i="6" s="1"/>
  <c r="DS519" i="6" s="1"/>
  <c r="DD521" i="6"/>
  <c r="DK520" i="6"/>
  <c r="DJ520" i="6"/>
  <c r="DH520" i="6"/>
  <c r="DI520" i="6"/>
  <c r="DO518" i="6" l="1"/>
  <c r="DN519" i="6"/>
  <c r="DV519" i="6" s="1"/>
  <c r="DP519" i="6"/>
  <c r="DQ519" i="6" s="1"/>
  <c r="DL520" i="6"/>
  <c r="DM520" i="6" s="1"/>
  <c r="DN520" i="6" s="1"/>
  <c r="DJ521" i="6"/>
  <c r="DH521" i="6"/>
  <c r="DI521" i="6"/>
  <c r="DD522" i="6"/>
  <c r="DK521" i="6"/>
  <c r="DO519" i="6" l="1"/>
  <c r="DP520" i="6"/>
  <c r="DQ520" i="6" s="1"/>
  <c r="DR520" i="6"/>
  <c r="DS520" i="6" s="1"/>
  <c r="DI522" i="6"/>
  <c r="DK522" i="6"/>
  <c r="DD523" i="6"/>
  <c r="DH522" i="6"/>
  <c r="DJ522" i="6"/>
  <c r="DL521" i="6"/>
  <c r="DM521" i="6" s="1"/>
  <c r="DV520" i="6"/>
  <c r="DO520" i="6"/>
  <c r="DL522" i="6" l="1"/>
  <c r="DM522" i="6" s="1"/>
  <c r="DN522" i="6" s="1"/>
  <c r="DD524" i="6"/>
  <c r="DI523" i="6"/>
  <c r="DJ523" i="6"/>
  <c r="DK523" i="6"/>
  <c r="DH523" i="6"/>
  <c r="DR521" i="6"/>
  <c r="DS521" i="6" s="1"/>
  <c r="DP521" i="6"/>
  <c r="DQ521" i="6" s="1"/>
  <c r="DN521" i="6"/>
  <c r="DR522" i="6" l="1"/>
  <c r="DS522" i="6" s="1"/>
  <c r="DP522" i="6"/>
  <c r="DQ522" i="6" s="1"/>
  <c r="DH524" i="6"/>
  <c r="DJ524" i="6"/>
  <c r="DI524" i="6"/>
  <c r="DD525" i="6"/>
  <c r="DK524" i="6"/>
  <c r="DL523" i="6"/>
  <c r="DM523" i="6" s="1"/>
  <c r="DV521" i="6"/>
  <c r="DO521" i="6"/>
  <c r="DO522" i="6"/>
  <c r="DV522" i="6"/>
  <c r="DL524" i="6" l="1"/>
  <c r="DM524" i="6" s="1"/>
  <c r="DP523" i="6"/>
  <c r="DQ523" i="6" s="1"/>
  <c r="DN523" i="6"/>
  <c r="DR523" i="6"/>
  <c r="DS523" i="6" s="1"/>
  <c r="DI525" i="6"/>
  <c r="DJ525" i="6"/>
  <c r="DH525" i="6"/>
  <c r="DK525" i="6"/>
  <c r="DD526" i="6"/>
  <c r="DL525" i="6" l="1"/>
  <c r="DM525" i="6" s="1"/>
  <c r="DV523" i="6"/>
  <c r="DO523" i="6"/>
  <c r="DD527" i="6"/>
  <c r="DJ526" i="6"/>
  <c r="DK526" i="6"/>
  <c r="DI526" i="6"/>
  <c r="DH526" i="6"/>
  <c r="DR524" i="6"/>
  <c r="DS524" i="6" s="1"/>
  <c r="DP524" i="6"/>
  <c r="DQ524" i="6" s="1"/>
  <c r="DN524" i="6"/>
  <c r="DL526" i="6" l="1"/>
  <c r="DM526" i="6" s="1"/>
  <c r="DO524" i="6"/>
  <c r="DV524" i="6"/>
  <c r="DK527" i="6"/>
  <c r="DJ527" i="6"/>
  <c r="DH527" i="6"/>
  <c r="DI527" i="6"/>
  <c r="DD528" i="6"/>
  <c r="DP525" i="6"/>
  <c r="DQ525" i="6" s="1"/>
  <c r="DR525" i="6"/>
  <c r="DS525" i="6" s="1"/>
  <c r="DN525" i="6"/>
  <c r="DD529" i="6" l="1"/>
  <c r="DI528" i="6"/>
  <c r="DJ528" i="6"/>
  <c r="DH528" i="6"/>
  <c r="DK528" i="6"/>
  <c r="DL527" i="6"/>
  <c r="DM527" i="6" s="1"/>
  <c r="DO525" i="6"/>
  <c r="DV525" i="6"/>
  <c r="DN526" i="6"/>
  <c r="DR526" i="6"/>
  <c r="DS526" i="6" s="1"/>
  <c r="DP526" i="6"/>
  <c r="DQ526" i="6" s="1"/>
  <c r="DR527" i="6" l="1"/>
  <c r="DS527" i="6" s="1"/>
  <c r="DN527" i="6"/>
  <c r="DP527" i="6"/>
  <c r="DQ527" i="6" s="1"/>
  <c r="DL528" i="6"/>
  <c r="DM528" i="6" s="1"/>
  <c r="DV526" i="6"/>
  <c r="DO526" i="6"/>
  <c r="DJ529" i="6"/>
  <c r="DD530" i="6"/>
  <c r="DH529" i="6"/>
  <c r="DK529" i="6"/>
  <c r="DI529" i="6"/>
  <c r="DL529" i="6" l="1"/>
  <c r="DM529" i="6" s="1"/>
  <c r="DI530" i="6"/>
  <c r="DK530" i="6"/>
  <c r="DD531" i="6"/>
  <c r="DH530" i="6"/>
  <c r="DJ530" i="6"/>
  <c r="DN529" i="6"/>
  <c r="DR529" i="6"/>
  <c r="DS529" i="6" s="1"/>
  <c r="DP529" i="6"/>
  <c r="DQ529" i="6" s="1"/>
  <c r="DV527" i="6"/>
  <c r="DO527" i="6"/>
  <c r="DN528" i="6"/>
  <c r="DP528" i="6"/>
  <c r="DQ528" i="6" s="1"/>
  <c r="DR528" i="6"/>
  <c r="DS528" i="6" s="1"/>
  <c r="DL530" i="6" l="1"/>
  <c r="DM530" i="6" s="1"/>
  <c r="DN530" i="6" s="1"/>
  <c r="DV528" i="6"/>
  <c r="DO528" i="6"/>
  <c r="DI531" i="6"/>
  <c r="DD532" i="6"/>
  <c r="DJ531" i="6"/>
  <c r="DH531" i="6"/>
  <c r="DK531" i="6"/>
  <c r="DV529" i="6"/>
  <c r="DO529" i="6"/>
  <c r="DR530" i="6" l="1"/>
  <c r="DS530" i="6" s="1"/>
  <c r="DP530" i="6"/>
  <c r="DQ530" i="6" s="1"/>
  <c r="DL531" i="6"/>
  <c r="DM531" i="6" s="1"/>
  <c r="DN531" i="6" s="1"/>
  <c r="DI532" i="6"/>
  <c r="DK532" i="6"/>
  <c r="DJ532" i="6"/>
  <c r="DH532" i="6"/>
  <c r="DD533" i="6"/>
  <c r="DO530" i="6"/>
  <c r="DV530" i="6"/>
  <c r="DP531" i="6" l="1"/>
  <c r="DQ531" i="6" s="1"/>
  <c r="DR531" i="6"/>
  <c r="DS531" i="6" s="1"/>
  <c r="DL532" i="6"/>
  <c r="DM532" i="6" s="1"/>
  <c r="DP532" i="6" s="1"/>
  <c r="DQ532" i="6" s="1"/>
  <c r="DD534" i="6"/>
  <c r="DH533" i="6"/>
  <c r="DI533" i="6"/>
  <c r="DK533" i="6"/>
  <c r="DJ533" i="6"/>
  <c r="DO531" i="6"/>
  <c r="DV531" i="6"/>
  <c r="DR532" i="6" l="1"/>
  <c r="DS532" i="6" s="1"/>
  <c r="DN532" i="6"/>
  <c r="DO532" i="6" s="1"/>
  <c r="DL533" i="6"/>
  <c r="DM533" i="6" s="1"/>
  <c r="DR533" i="6" s="1"/>
  <c r="DS533" i="6" s="1"/>
  <c r="DV532" i="6"/>
  <c r="DD535" i="6"/>
  <c r="DI534" i="6"/>
  <c r="DJ534" i="6"/>
  <c r="DK534" i="6"/>
  <c r="DH534" i="6"/>
  <c r="DL534" i="6" l="1"/>
  <c r="DM534" i="6" s="1"/>
  <c r="DN534" i="6" s="1"/>
  <c r="DN533" i="6"/>
  <c r="DO533" i="6" s="1"/>
  <c r="DP533" i="6"/>
  <c r="DQ533" i="6" s="1"/>
  <c r="DJ535" i="6"/>
  <c r="DD536" i="6"/>
  <c r="DK535" i="6"/>
  <c r="DH535" i="6"/>
  <c r="DI535" i="6"/>
  <c r="DV533" i="6" l="1"/>
  <c r="DP534" i="6"/>
  <c r="DQ534" i="6" s="1"/>
  <c r="DR534" i="6"/>
  <c r="DS534" i="6" s="1"/>
  <c r="DO534" i="6"/>
  <c r="DV534" i="6"/>
  <c r="DD537" i="6"/>
  <c r="DJ536" i="6"/>
  <c r="DI536" i="6"/>
  <c r="DH536" i="6"/>
  <c r="DK536" i="6"/>
  <c r="DL535" i="6"/>
  <c r="DM535" i="6" s="1"/>
  <c r="DL536" i="6" l="1"/>
  <c r="DM536" i="6" s="1"/>
  <c r="DP535" i="6"/>
  <c r="DQ535" i="6" s="1"/>
  <c r="DN535" i="6"/>
  <c r="DR535" i="6"/>
  <c r="DS535" i="6" s="1"/>
  <c r="DJ537" i="6"/>
  <c r="DH537" i="6"/>
  <c r="DD538" i="6"/>
  <c r="DK537" i="6"/>
  <c r="DI537" i="6"/>
  <c r="DJ538" i="6" l="1"/>
  <c r="DK538" i="6"/>
  <c r="DI538" i="6"/>
  <c r="DD539" i="6"/>
  <c r="DH538" i="6"/>
  <c r="DL537" i="6"/>
  <c r="DM537" i="6" s="1"/>
  <c r="DV535" i="6"/>
  <c r="DO535" i="6"/>
  <c r="DP536" i="6"/>
  <c r="DQ536" i="6" s="1"/>
  <c r="DR536" i="6"/>
  <c r="DS536" i="6" s="1"/>
  <c r="DN536" i="6"/>
  <c r="DH539" i="6" l="1"/>
  <c r="DD540" i="6"/>
  <c r="DJ539" i="6"/>
  <c r="DI539" i="6"/>
  <c r="DK539" i="6"/>
  <c r="DR537" i="6"/>
  <c r="DS537" i="6" s="1"/>
  <c r="DP537" i="6"/>
  <c r="DQ537" i="6" s="1"/>
  <c r="DN537" i="6"/>
  <c r="DO536" i="6"/>
  <c r="DV536" i="6"/>
  <c r="DL538" i="6"/>
  <c r="DM538" i="6" s="1"/>
  <c r="DL539" i="6" l="1"/>
  <c r="DM539" i="6" s="1"/>
  <c r="DO537" i="6"/>
  <c r="DV537" i="6"/>
  <c r="DP538" i="6"/>
  <c r="DQ538" i="6" s="1"/>
  <c r="DR538" i="6"/>
  <c r="DS538" i="6" s="1"/>
  <c r="DN538" i="6"/>
  <c r="DH540" i="6"/>
  <c r="DI540" i="6"/>
  <c r="DJ540" i="6"/>
  <c r="DD541" i="6"/>
  <c r="DK540" i="6"/>
  <c r="DH541" i="6" l="1"/>
  <c r="DD542" i="6"/>
  <c r="DI541" i="6"/>
  <c r="DK541" i="6"/>
  <c r="DJ541" i="6"/>
  <c r="DO538" i="6"/>
  <c r="DV538" i="6"/>
  <c r="DL540" i="6"/>
  <c r="DM540" i="6" s="1"/>
  <c r="DP539" i="6"/>
  <c r="DQ539" i="6" s="1"/>
  <c r="DN539" i="6"/>
  <c r="DR539" i="6"/>
  <c r="DS539" i="6" s="1"/>
  <c r="DP540" i="6" l="1"/>
  <c r="DQ540" i="6" s="1"/>
  <c r="DR540" i="6"/>
  <c r="DS540" i="6" s="1"/>
  <c r="DN540" i="6"/>
  <c r="DL541" i="6"/>
  <c r="DM541" i="6" s="1"/>
  <c r="DV539" i="6"/>
  <c r="DO539" i="6"/>
  <c r="DI542" i="6"/>
  <c r="DJ542" i="6"/>
  <c r="DD543" i="6"/>
  <c r="DH542" i="6"/>
  <c r="DK542" i="6"/>
  <c r="DL542" i="6" l="1"/>
  <c r="DM542" i="6" s="1"/>
  <c r="DR542" i="6" s="1"/>
  <c r="DS542" i="6" s="1"/>
  <c r="DN542" i="6"/>
  <c r="DP541" i="6"/>
  <c r="DQ541" i="6" s="1"/>
  <c r="DR541" i="6"/>
  <c r="DS541" i="6" s="1"/>
  <c r="DN541" i="6"/>
  <c r="DO540" i="6"/>
  <c r="DV540" i="6"/>
  <c r="DK543" i="6"/>
  <c r="DI543" i="6"/>
  <c r="DJ543" i="6"/>
  <c r="DH543" i="6"/>
  <c r="DD544" i="6"/>
  <c r="DP542" i="6" l="1"/>
  <c r="DQ542" i="6" s="1"/>
  <c r="DL543" i="6"/>
  <c r="DM543" i="6" s="1"/>
  <c r="DP543" i="6" s="1"/>
  <c r="DQ543" i="6" s="1"/>
  <c r="DO541" i="6"/>
  <c r="DV541" i="6"/>
  <c r="DO542" i="6"/>
  <c r="DV542" i="6"/>
  <c r="DI544" i="6"/>
  <c r="DD545" i="6"/>
  <c r="DJ544" i="6"/>
  <c r="DK544" i="6"/>
  <c r="DH544" i="6"/>
  <c r="DR543" i="6" l="1"/>
  <c r="DS543" i="6" s="1"/>
  <c r="DN543" i="6"/>
  <c r="DV543" i="6" s="1"/>
  <c r="DL544" i="6"/>
  <c r="DM544" i="6" s="1"/>
  <c r="DJ545" i="6"/>
  <c r="DK545" i="6"/>
  <c r="DH545" i="6"/>
  <c r="DI545" i="6"/>
  <c r="DD546" i="6"/>
  <c r="DO543" i="6" l="1"/>
  <c r="DD547" i="6"/>
  <c r="DJ546" i="6"/>
  <c r="DH546" i="6"/>
  <c r="DK546" i="6"/>
  <c r="DI546" i="6"/>
  <c r="DL545" i="6"/>
  <c r="DM545" i="6" s="1"/>
  <c r="DN544" i="6"/>
  <c r="DR544" i="6"/>
  <c r="DS544" i="6" s="1"/>
  <c r="DP544" i="6"/>
  <c r="DQ544" i="6" s="1"/>
  <c r="DN545" i="6" l="1"/>
  <c r="DR545" i="6"/>
  <c r="DS545" i="6" s="1"/>
  <c r="DP545" i="6"/>
  <c r="DQ545" i="6" s="1"/>
  <c r="DL546" i="6"/>
  <c r="DM546" i="6" s="1"/>
  <c r="DV544" i="6"/>
  <c r="DO544" i="6"/>
  <c r="DK547" i="6"/>
  <c r="DJ547" i="6"/>
  <c r="DH547" i="6"/>
  <c r="DD548" i="6"/>
  <c r="DI547" i="6"/>
  <c r="DL547" i="6" l="1"/>
  <c r="DM547" i="6" s="1"/>
  <c r="DP547" i="6" s="1"/>
  <c r="DQ547" i="6" s="1"/>
  <c r="DR546" i="6"/>
  <c r="DS546" i="6" s="1"/>
  <c r="DP546" i="6"/>
  <c r="DQ546" i="6" s="1"/>
  <c r="DN546" i="6"/>
  <c r="DI548" i="6"/>
  <c r="DD549" i="6"/>
  <c r="DK548" i="6"/>
  <c r="DH548" i="6"/>
  <c r="DJ548" i="6"/>
  <c r="DO545" i="6"/>
  <c r="DV545" i="6"/>
  <c r="DL548" i="6" l="1"/>
  <c r="DM548" i="6" s="1"/>
  <c r="DP548" i="6" s="1"/>
  <c r="DQ548" i="6" s="1"/>
  <c r="DR547" i="6"/>
  <c r="DS547" i="6" s="1"/>
  <c r="DN547" i="6"/>
  <c r="DV547" i="6" s="1"/>
  <c r="DO546" i="6"/>
  <c r="DV546" i="6"/>
  <c r="DI549" i="6"/>
  <c r="DJ549" i="6"/>
  <c r="DK549" i="6"/>
  <c r="DH549" i="6"/>
  <c r="DD550" i="6"/>
  <c r="DN548" i="6" l="1"/>
  <c r="DO548" i="6" s="1"/>
  <c r="DR548" i="6"/>
  <c r="DS548" i="6" s="1"/>
  <c r="DO547" i="6"/>
  <c r="DJ550" i="6"/>
  <c r="DI550" i="6"/>
  <c r="DK550" i="6"/>
  <c r="DH550" i="6"/>
  <c r="DD551" i="6"/>
  <c r="DL549" i="6"/>
  <c r="DM549" i="6" s="1"/>
  <c r="DV548" i="6" l="1"/>
  <c r="DN549" i="6"/>
  <c r="DR549" i="6"/>
  <c r="DS549" i="6" s="1"/>
  <c r="DP549" i="6"/>
  <c r="DQ549" i="6" s="1"/>
  <c r="DK551" i="6"/>
  <c r="DI551" i="6"/>
  <c r="DD552" i="6"/>
  <c r="DJ551" i="6"/>
  <c r="DH551" i="6"/>
  <c r="DL550" i="6"/>
  <c r="DM550" i="6" s="1"/>
  <c r="DL551" i="6" l="1"/>
  <c r="DM551" i="6" s="1"/>
  <c r="DP551" i="6" s="1"/>
  <c r="DQ551" i="6" s="1"/>
  <c r="DD553" i="6"/>
  <c r="DH552" i="6"/>
  <c r="DJ552" i="6"/>
  <c r="DI552" i="6"/>
  <c r="DK552" i="6"/>
  <c r="DP550" i="6"/>
  <c r="DQ550" i="6" s="1"/>
  <c r="DN550" i="6"/>
  <c r="DR550" i="6"/>
  <c r="DS550" i="6" s="1"/>
  <c r="DO549" i="6"/>
  <c r="DV549" i="6"/>
  <c r="DN551" i="6" l="1"/>
  <c r="DO551" i="6" s="1"/>
  <c r="DR551" i="6"/>
  <c r="DS551" i="6" s="1"/>
  <c r="DL552" i="6"/>
  <c r="DM552" i="6" s="1"/>
  <c r="DI553" i="6"/>
  <c r="DJ553" i="6"/>
  <c r="DH553" i="6"/>
  <c r="DK553" i="6"/>
  <c r="DD554" i="6"/>
  <c r="DO550" i="6"/>
  <c r="DV550" i="6"/>
  <c r="DV551" i="6" l="1"/>
  <c r="DD555" i="6"/>
  <c r="DH554" i="6"/>
  <c r="DJ554" i="6"/>
  <c r="DK554" i="6"/>
  <c r="DI554" i="6"/>
  <c r="DL553" i="6"/>
  <c r="DM553" i="6" s="1"/>
  <c r="DR552" i="6"/>
  <c r="DS552" i="6" s="1"/>
  <c r="DP552" i="6"/>
  <c r="DQ552" i="6" s="1"/>
  <c r="DN552" i="6"/>
  <c r="DN553" i="6" l="1"/>
  <c r="DR553" i="6"/>
  <c r="DS553" i="6" s="1"/>
  <c r="DP553" i="6"/>
  <c r="DQ553" i="6" s="1"/>
  <c r="DL554" i="6"/>
  <c r="DM554" i="6" s="1"/>
  <c r="DV552" i="6"/>
  <c r="DO552" i="6"/>
  <c r="DD556" i="6"/>
  <c r="DJ555" i="6"/>
  <c r="DH555" i="6"/>
  <c r="DI555" i="6"/>
  <c r="DK555" i="6"/>
  <c r="DL555" i="6" l="1"/>
  <c r="DM555" i="6" s="1"/>
  <c r="DN555" i="6" s="1"/>
  <c r="DD557" i="6"/>
  <c r="DK556" i="6"/>
  <c r="DJ556" i="6"/>
  <c r="DH556" i="6"/>
  <c r="DI556" i="6"/>
  <c r="DR554" i="6"/>
  <c r="DS554" i="6" s="1"/>
  <c r="DN554" i="6"/>
  <c r="DP554" i="6"/>
  <c r="DQ554" i="6" s="1"/>
  <c r="DO553" i="6"/>
  <c r="DV553" i="6"/>
  <c r="DP555" i="6" l="1"/>
  <c r="DQ555" i="6" s="1"/>
  <c r="DR555" i="6"/>
  <c r="DS555" i="6" s="1"/>
  <c r="DL556" i="6"/>
  <c r="DM556" i="6" s="1"/>
  <c r="DK557" i="6"/>
  <c r="DH557" i="6"/>
  <c r="DI557" i="6"/>
  <c r="DJ557" i="6"/>
  <c r="DD558" i="6"/>
  <c r="DO554" i="6"/>
  <c r="DV554" i="6"/>
  <c r="DO555" i="6"/>
  <c r="DV555" i="6"/>
  <c r="DL557" i="6" l="1"/>
  <c r="DM557" i="6" s="1"/>
  <c r="DJ558" i="6"/>
  <c r="DI558" i="6"/>
  <c r="DH558" i="6"/>
  <c r="DK558" i="6"/>
  <c r="DD559" i="6"/>
  <c r="DP557" i="6"/>
  <c r="DQ557" i="6" s="1"/>
  <c r="DR557" i="6"/>
  <c r="DS557" i="6" s="1"/>
  <c r="DN557" i="6"/>
  <c r="DP556" i="6"/>
  <c r="DQ556" i="6" s="1"/>
  <c r="DR556" i="6"/>
  <c r="DS556" i="6" s="1"/>
  <c r="DN556" i="6"/>
  <c r="DO557" i="6" l="1"/>
  <c r="DV557" i="6"/>
  <c r="DD560" i="6"/>
  <c r="DK559" i="6"/>
  <c r="DH559" i="6"/>
  <c r="DJ559" i="6"/>
  <c r="DI559" i="6"/>
  <c r="DO556" i="6"/>
  <c r="DV556" i="6"/>
  <c r="DL558" i="6"/>
  <c r="DM558" i="6" s="1"/>
  <c r="DL559" i="6" l="1"/>
  <c r="DM559" i="6" s="1"/>
  <c r="DP559" i="6" s="1"/>
  <c r="DQ559" i="6" s="1"/>
  <c r="DN558" i="6"/>
  <c r="DR558" i="6"/>
  <c r="DS558" i="6" s="1"/>
  <c r="DP558" i="6"/>
  <c r="DQ558" i="6" s="1"/>
  <c r="DH560" i="6"/>
  <c r="DI560" i="6"/>
  <c r="DD561" i="6"/>
  <c r="DK560" i="6"/>
  <c r="DJ560" i="6"/>
  <c r="DN559" i="6" l="1"/>
  <c r="DR559" i="6"/>
  <c r="DS559" i="6" s="1"/>
  <c r="DV558" i="6"/>
  <c r="DO558" i="6"/>
  <c r="DO559" i="6"/>
  <c r="DV559" i="6"/>
  <c r="DL560" i="6"/>
  <c r="DM560" i="6" s="1"/>
  <c r="DJ561" i="6"/>
  <c r="DK561" i="6"/>
  <c r="DH561" i="6"/>
  <c r="DD562" i="6"/>
  <c r="DI561" i="6"/>
  <c r="DN560" i="6" l="1"/>
  <c r="DR560" i="6"/>
  <c r="DS560" i="6" s="1"/>
  <c r="DP560" i="6"/>
  <c r="DQ560" i="6" s="1"/>
  <c r="DL561" i="6"/>
  <c r="DM561" i="6" s="1"/>
  <c r="DH562" i="6"/>
  <c r="DJ562" i="6"/>
  <c r="DK562" i="6"/>
  <c r="DI562" i="6"/>
  <c r="DD563" i="6"/>
  <c r="DN561" i="6" l="1"/>
  <c r="DR561" i="6"/>
  <c r="DS561" i="6" s="1"/>
  <c r="DP561" i="6"/>
  <c r="DQ561" i="6" s="1"/>
  <c r="DL562" i="6"/>
  <c r="DM562" i="6" s="1"/>
  <c r="DD564" i="6"/>
  <c r="DK563" i="6"/>
  <c r="DH563" i="6"/>
  <c r="DI563" i="6"/>
  <c r="DJ563" i="6"/>
  <c r="DV560" i="6"/>
  <c r="DO560" i="6"/>
  <c r="DH564" i="6" l="1"/>
  <c r="DK564" i="6"/>
  <c r="DI564" i="6"/>
  <c r="DD565" i="6"/>
  <c r="DJ564" i="6"/>
  <c r="DP562" i="6"/>
  <c r="DQ562" i="6" s="1"/>
  <c r="DR562" i="6"/>
  <c r="DS562" i="6" s="1"/>
  <c r="DN562" i="6"/>
  <c r="DL563" i="6"/>
  <c r="DM563" i="6" s="1"/>
  <c r="DV561" i="6"/>
  <c r="DO561" i="6"/>
  <c r="DL564" i="6" l="1"/>
  <c r="DM564" i="6" s="1"/>
  <c r="DR564" i="6" s="1"/>
  <c r="DS564" i="6" s="1"/>
  <c r="DV562" i="6"/>
  <c r="DO562" i="6"/>
  <c r="DJ565" i="6"/>
  <c r="DK565" i="6"/>
  <c r="DD566" i="6"/>
  <c r="DH565" i="6"/>
  <c r="DI565" i="6"/>
  <c r="DP563" i="6"/>
  <c r="DQ563" i="6" s="1"/>
  <c r="DR563" i="6"/>
  <c r="DS563" i="6" s="1"/>
  <c r="DN563" i="6"/>
  <c r="DN564" i="6" l="1"/>
  <c r="DO564" i="6" s="1"/>
  <c r="DP564" i="6"/>
  <c r="DQ564" i="6" s="1"/>
  <c r="DI566" i="6"/>
  <c r="DD567" i="6"/>
  <c r="DJ566" i="6"/>
  <c r="DK566" i="6"/>
  <c r="DH566" i="6"/>
  <c r="DV563" i="6"/>
  <c r="DO563" i="6"/>
  <c r="DL565" i="6"/>
  <c r="DM565" i="6" s="1"/>
  <c r="DV564" i="6" l="1"/>
  <c r="DN565" i="6"/>
  <c r="DR565" i="6"/>
  <c r="DS565" i="6" s="1"/>
  <c r="DP565" i="6"/>
  <c r="DQ565" i="6" s="1"/>
  <c r="DL566" i="6"/>
  <c r="DM566" i="6" s="1"/>
  <c r="DJ567" i="6"/>
  <c r="DK567" i="6"/>
  <c r="DH567" i="6"/>
  <c r="DI567" i="6"/>
  <c r="DD568" i="6"/>
  <c r="DL567" i="6" l="1"/>
  <c r="DM567" i="6" s="1"/>
  <c r="DP566" i="6"/>
  <c r="DQ566" i="6" s="1"/>
  <c r="DR566" i="6"/>
  <c r="DS566" i="6" s="1"/>
  <c r="DN566" i="6"/>
  <c r="DK568" i="6"/>
  <c r="DH568" i="6"/>
  <c r="DI568" i="6"/>
  <c r="DD569" i="6"/>
  <c r="DJ568" i="6"/>
  <c r="DO565" i="6"/>
  <c r="DV565" i="6"/>
  <c r="DK569" i="6" l="1"/>
  <c r="DJ569" i="6"/>
  <c r="DD570" i="6"/>
  <c r="DH569" i="6"/>
  <c r="DI569" i="6"/>
  <c r="DV566" i="6"/>
  <c r="DO566" i="6"/>
  <c r="DL568" i="6"/>
  <c r="DM568" i="6" s="1"/>
  <c r="DR567" i="6"/>
  <c r="DS567" i="6" s="1"/>
  <c r="DP567" i="6"/>
  <c r="DQ567" i="6" s="1"/>
  <c r="DN567" i="6"/>
  <c r="DL569" i="6" l="1"/>
  <c r="DM569" i="6" s="1"/>
  <c r="DR569" i="6" s="1"/>
  <c r="DS569" i="6" s="1"/>
  <c r="DO567" i="6"/>
  <c r="DV567" i="6"/>
  <c r="DD571" i="6"/>
  <c r="DI570" i="6"/>
  <c r="DK570" i="6"/>
  <c r="DH570" i="6"/>
  <c r="DJ570" i="6"/>
  <c r="DN568" i="6"/>
  <c r="DR568" i="6"/>
  <c r="DS568" i="6" s="1"/>
  <c r="DP568" i="6"/>
  <c r="DQ568" i="6" s="1"/>
  <c r="DL570" i="6" l="1"/>
  <c r="DM570" i="6" s="1"/>
  <c r="DN570" i="6" s="1"/>
  <c r="DP569" i="6"/>
  <c r="DQ569" i="6" s="1"/>
  <c r="DN569" i="6"/>
  <c r="DV568" i="6"/>
  <c r="DO568" i="6"/>
  <c r="DV569" i="6"/>
  <c r="DO569" i="6"/>
  <c r="DI571" i="6"/>
  <c r="DJ571" i="6"/>
  <c r="DD572" i="6"/>
  <c r="DK571" i="6"/>
  <c r="DH571" i="6"/>
  <c r="DR570" i="6" l="1"/>
  <c r="DS570" i="6" s="1"/>
  <c r="DP570" i="6"/>
  <c r="DQ570" i="6" s="1"/>
  <c r="DV570" i="6"/>
  <c r="DO570" i="6"/>
  <c r="DJ572" i="6"/>
  <c r="DD573" i="6"/>
  <c r="DI572" i="6"/>
  <c r="DK572" i="6"/>
  <c r="DH572" i="6"/>
  <c r="DL571" i="6"/>
  <c r="DM571" i="6" s="1"/>
  <c r="DN571" i="6" l="1"/>
  <c r="DR571" i="6"/>
  <c r="DS571" i="6" s="1"/>
  <c r="DP571" i="6"/>
  <c r="DQ571" i="6" s="1"/>
  <c r="DI573" i="6"/>
  <c r="DD574" i="6"/>
  <c r="DJ573" i="6"/>
  <c r="DK573" i="6"/>
  <c r="DH573" i="6"/>
  <c r="DL572" i="6"/>
  <c r="DM572" i="6" s="1"/>
  <c r="DL573" i="6" l="1"/>
  <c r="DM573" i="6" s="1"/>
  <c r="DK574" i="6"/>
  <c r="DH574" i="6"/>
  <c r="DD575" i="6"/>
  <c r="DI574" i="6"/>
  <c r="DJ574" i="6"/>
  <c r="DL574" i="6" s="1"/>
  <c r="DM574" i="6" s="1"/>
  <c r="DR572" i="6"/>
  <c r="DS572" i="6" s="1"/>
  <c r="DN572" i="6"/>
  <c r="DP572" i="6"/>
  <c r="DQ572" i="6" s="1"/>
  <c r="DO571" i="6"/>
  <c r="DV571" i="6"/>
  <c r="DV572" i="6" l="1"/>
  <c r="DO572" i="6"/>
  <c r="DP574" i="6"/>
  <c r="DQ574" i="6" s="1"/>
  <c r="DR574" i="6"/>
  <c r="DS574" i="6" s="1"/>
  <c r="DN574" i="6"/>
  <c r="DJ575" i="6"/>
  <c r="DH575" i="6"/>
  <c r="DD576" i="6"/>
  <c r="DK575" i="6"/>
  <c r="DI575" i="6"/>
  <c r="DP573" i="6"/>
  <c r="DQ573" i="6" s="1"/>
  <c r="DR573" i="6"/>
  <c r="DS573" i="6" s="1"/>
  <c r="DN573" i="6"/>
  <c r="DL575" i="6" l="1"/>
  <c r="DM575" i="6" s="1"/>
  <c r="DR575" i="6" s="1"/>
  <c r="DS575" i="6" s="1"/>
  <c r="DO573" i="6"/>
  <c r="DV573" i="6"/>
  <c r="DD577" i="6"/>
  <c r="DI576" i="6"/>
  <c r="DJ576" i="6"/>
  <c r="DH576" i="6"/>
  <c r="DK576" i="6"/>
  <c r="DO574" i="6"/>
  <c r="DV574" i="6"/>
  <c r="DL576" i="6" l="1"/>
  <c r="DM576" i="6" s="1"/>
  <c r="DR576" i="6" s="1"/>
  <c r="DS576" i="6" s="1"/>
  <c r="DN575" i="6"/>
  <c r="DV575" i="6" s="1"/>
  <c r="DP575" i="6"/>
  <c r="DQ575" i="6" s="1"/>
  <c r="DD578" i="6"/>
  <c r="DH577" i="6"/>
  <c r="DI577" i="6"/>
  <c r="DK577" i="6"/>
  <c r="DJ577" i="6"/>
  <c r="DO575" i="6"/>
  <c r="DP576" i="6" l="1"/>
  <c r="DQ576" i="6" s="1"/>
  <c r="DN576" i="6"/>
  <c r="DL577" i="6"/>
  <c r="DM577" i="6" s="1"/>
  <c r="DN577" i="6" s="1"/>
  <c r="DV576" i="6"/>
  <c r="DO576" i="6"/>
  <c r="DI578" i="6"/>
  <c r="DD579" i="6"/>
  <c r="DH578" i="6"/>
  <c r="DK578" i="6"/>
  <c r="DJ578" i="6"/>
  <c r="DR577" i="6" l="1"/>
  <c r="DS577" i="6" s="1"/>
  <c r="DP577" i="6"/>
  <c r="DQ577" i="6" s="1"/>
  <c r="DL578" i="6"/>
  <c r="DM578" i="6" s="1"/>
  <c r="DP578" i="6" s="1"/>
  <c r="DQ578" i="6" s="1"/>
  <c r="DK579" i="6"/>
  <c r="DI579" i="6"/>
  <c r="DH579" i="6"/>
  <c r="DD580" i="6"/>
  <c r="DJ579" i="6"/>
  <c r="DO577" i="6"/>
  <c r="DV577" i="6"/>
  <c r="DL579" i="6" l="1"/>
  <c r="DM579" i="6" s="1"/>
  <c r="DR579" i="6" s="1"/>
  <c r="DS579" i="6" s="1"/>
  <c r="DR578" i="6"/>
  <c r="DS578" i="6" s="1"/>
  <c r="DN578" i="6"/>
  <c r="DN579" i="6"/>
  <c r="DP579" i="6"/>
  <c r="DQ579" i="6" s="1"/>
  <c r="DV578" i="6"/>
  <c r="DO578" i="6"/>
  <c r="DD581" i="6"/>
  <c r="DI580" i="6"/>
  <c r="DH580" i="6"/>
  <c r="DK580" i="6"/>
  <c r="DJ580" i="6"/>
  <c r="DL580" i="6" l="1"/>
  <c r="DM580" i="6" s="1"/>
  <c r="DR580" i="6" s="1"/>
  <c r="DS580" i="6" s="1"/>
  <c r="DO579" i="6"/>
  <c r="DV579" i="6"/>
  <c r="DI581" i="6"/>
  <c r="DK581" i="6"/>
  <c r="DH581" i="6"/>
  <c r="DD582" i="6"/>
  <c r="DJ581" i="6"/>
  <c r="DP580" i="6" l="1"/>
  <c r="DQ580" i="6" s="1"/>
  <c r="DN580" i="6"/>
  <c r="DO580" i="6" s="1"/>
  <c r="DL581" i="6"/>
  <c r="DM581" i="6" s="1"/>
  <c r="DV580" i="6"/>
  <c r="DI582" i="6"/>
  <c r="DJ582" i="6"/>
  <c r="DH582" i="6"/>
  <c r="DD583" i="6"/>
  <c r="DK582" i="6"/>
  <c r="DD584" i="6" l="1"/>
  <c r="DK583" i="6"/>
  <c r="DJ583" i="6"/>
  <c r="DI583" i="6"/>
  <c r="DH583" i="6"/>
  <c r="DL582" i="6"/>
  <c r="DM582" i="6" s="1"/>
  <c r="DN581" i="6"/>
  <c r="DP581" i="6"/>
  <c r="DQ581" i="6" s="1"/>
  <c r="DR581" i="6"/>
  <c r="DS581" i="6" s="1"/>
  <c r="DL583" i="6" l="1"/>
  <c r="DM583" i="6" s="1"/>
  <c r="DP583" i="6" s="1"/>
  <c r="DQ583" i="6" s="1"/>
  <c r="DO581" i="6"/>
  <c r="DV581" i="6"/>
  <c r="DP582" i="6"/>
  <c r="DQ582" i="6" s="1"/>
  <c r="DN582" i="6"/>
  <c r="DR582" i="6"/>
  <c r="DS582" i="6" s="1"/>
  <c r="DD585" i="6"/>
  <c r="DJ584" i="6"/>
  <c r="DH584" i="6"/>
  <c r="DK584" i="6"/>
  <c r="DI584" i="6"/>
  <c r="DN583" i="6" l="1"/>
  <c r="DO583" i="6" s="1"/>
  <c r="DR583" i="6"/>
  <c r="DS583" i="6" s="1"/>
  <c r="DV582" i="6"/>
  <c r="DO582" i="6"/>
  <c r="DL584" i="6"/>
  <c r="DM584" i="6" s="1"/>
  <c r="DK585" i="6"/>
  <c r="DD586" i="6"/>
  <c r="DH585" i="6"/>
  <c r="DI585" i="6"/>
  <c r="DJ585" i="6"/>
  <c r="DV583" i="6" l="1"/>
  <c r="DN584" i="6"/>
  <c r="DR584" i="6"/>
  <c r="DS584" i="6" s="1"/>
  <c r="DP584" i="6"/>
  <c r="DQ584" i="6" s="1"/>
  <c r="DI586" i="6"/>
  <c r="DJ586" i="6"/>
  <c r="DD587" i="6"/>
  <c r="DK586" i="6"/>
  <c r="DH586" i="6"/>
  <c r="DL585" i="6"/>
  <c r="DM585" i="6" s="1"/>
  <c r="DL586" i="6" l="1"/>
  <c r="DM586" i="6" s="1"/>
  <c r="DJ587" i="6"/>
  <c r="DK587" i="6"/>
  <c r="DD588" i="6"/>
  <c r="DH587" i="6"/>
  <c r="DI587" i="6"/>
  <c r="DP585" i="6"/>
  <c r="DQ585" i="6" s="1"/>
  <c r="DR585" i="6"/>
  <c r="DS585" i="6" s="1"/>
  <c r="DN585" i="6"/>
  <c r="DO584" i="6"/>
  <c r="DV584" i="6"/>
  <c r="DL587" i="6" l="1"/>
  <c r="DM587" i="6" s="1"/>
  <c r="DJ588" i="6"/>
  <c r="DK588" i="6"/>
  <c r="DD589" i="6"/>
  <c r="DH588" i="6"/>
  <c r="DI588" i="6"/>
  <c r="DV585" i="6"/>
  <c r="DO585" i="6"/>
  <c r="DR586" i="6"/>
  <c r="DS586" i="6" s="1"/>
  <c r="DN586" i="6"/>
  <c r="DP586" i="6"/>
  <c r="DQ586" i="6" s="1"/>
  <c r="DK589" i="6" l="1"/>
  <c r="DJ589" i="6"/>
  <c r="DI589" i="6"/>
  <c r="DH589" i="6"/>
  <c r="DD590" i="6"/>
  <c r="DV586" i="6"/>
  <c r="DO586" i="6"/>
  <c r="DL588" i="6"/>
  <c r="DM588" i="6" s="1"/>
  <c r="DR587" i="6"/>
  <c r="DS587" i="6" s="1"/>
  <c r="DN587" i="6"/>
  <c r="DP587" i="6"/>
  <c r="DQ587" i="6" s="1"/>
  <c r="DL589" i="6" l="1"/>
  <c r="DM589" i="6" s="1"/>
  <c r="DR589" i="6" s="1"/>
  <c r="DS589" i="6" s="1"/>
  <c r="DN588" i="6"/>
  <c r="DR588" i="6"/>
  <c r="DS588" i="6" s="1"/>
  <c r="DP588" i="6"/>
  <c r="DQ588" i="6" s="1"/>
  <c r="DI590" i="6"/>
  <c r="DD591" i="6"/>
  <c r="DK590" i="6"/>
  <c r="DJ590" i="6"/>
  <c r="DH590" i="6"/>
  <c r="DV587" i="6"/>
  <c r="DO587" i="6"/>
  <c r="DL590" i="6" l="1"/>
  <c r="DM590" i="6" s="1"/>
  <c r="DN590" i="6" s="1"/>
  <c r="DN589" i="6"/>
  <c r="DO589" i="6" s="1"/>
  <c r="DP589" i="6"/>
  <c r="DQ589" i="6" s="1"/>
  <c r="DH591" i="6"/>
  <c r="DJ591" i="6"/>
  <c r="DD592" i="6"/>
  <c r="DI591" i="6"/>
  <c r="DK591" i="6"/>
  <c r="DV588" i="6"/>
  <c r="DO588" i="6"/>
  <c r="DV589" i="6" l="1"/>
  <c r="DP590" i="6"/>
  <c r="DQ590" i="6" s="1"/>
  <c r="DR590" i="6"/>
  <c r="DS590" i="6" s="1"/>
  <c r="DD593" i="6"/>
  <c r="DH592" i="6"/>
  <c r="DJ592" i="6"/>
  <c r="DK592" i="6"/>
  <c r="DI592" i="6"/>
  <c r="DV590" i="6"/>
  <c r="DO590" i="6"/>
  <c r="DL591" i="6"/>
  <c r="DM591" i="6" s="1"/>
  <c r="DP591" i="6" l="1"/>
  <c r="DQ591" i="6" s="1"/>
  <c r="DN591" i="6"/>
  <c r="DR591" i="6"/>
  <c r="DS591" i="6" s="1"/>
  <c r="DL592" i="6"/>
  <c r="DM592" i="6" s="1"/>
  <c r="DJ593" i="6"/>
  <c r="DH593" i="6"/>
  <c r="DI593" i="6"/>
  <c r="DD594" i="6"/>
  <c r="DK593" i="6"/>
  <c r="DL593" i="6" l="1"/>
  <c r="DM593" i="6" s="1"/>
  <c r="DN593" i="6" s="1"/>
  <c r="DD595" i="6"/>
  <c r="DK594" i="6"/>
  <c r="DH594" i="6"/>
  <c r="DJ594" i="6"/>
  <c r="DI594" i="6"/>
  <c r="DN592" i="6"/>
  <c r="DR592" i="6"/>
  <c r="DS592" i="6" s="1"/>
  <c r="DP592" i="6"/>
  <c r="DQ592" i="6" s="1"/>
  <c r="DV591" i="6"/>
  <c r="DO591" i="6"/>
  <c r="DP593" i="6" l="1"/>
  <c r="DQ593" i="6" s="1"/>
  <c r="DR593" i="6"/>
  <c r="DS593" i="6" s="1"/>
  <c r="DL594" i="6"/>
  <c r="DM594" i="6" s="1"/>
  <c r="DR594" i="6" s="1"/>
  <c r="DS594" i="6" s="1"/>
  <c r="DO593" i="6"/>
  <c r="DV593" i="6"/>
  <c r="DV592" i="6"/>
  <c r="DO592" i="6"/>
  <c r="DK595" i="6"/>
  <c r="DI595" i="6"/>
  <c r="DJ595" i="6"/>
  <c r="DH595" i="6"/>
  <c r="DD596" i="6"/>
  <c r="DP594" i="6" l="1"/>
  <c r="DQ594" i="6" s="1"/>
  <c r="DN594" i="6"/>
  <c r="DO594" i="6" s="1"/>
  <c r="DH596" i="6"/>
  <c r="DI596" i="6"/>
  <c r="DK596" i="6"/>
  <c r="DJ596" i="6"/>
  <c r="DD597" i="6"/>
  <c r="DL595" i="6"/>
  <c r="DM595" i="6" s="1"/>
  <c r="DV594" i="6"/>
  <c r="DP595" i="6" l="1"/>
  <c r="DQ595" i="6" s="1"/>
  <c r="DR595" i="6"/>
  <c r="DS595" i="6" s="1"/>
  <c r="DN595" i="6"/>
  <c r="DH597" i="6"/>
  <c r="DJ597" i="6"/>
  <c r="DI597" i="6"/>
  <c r="DK597" i="6"/>
  <c r="DD598" i="6"/>
  <c r="DL596" i="6"/>
  <c r="DM596" i="6" s="1"/>
  <c r="DL597" i="6" l="1"/>
  <c r="DM597" i="6" s="1"/>
  <c r="DO595" i="6"/>
  <c r="DV595" i="6"/>
  <c r="DH598" i="6"/>
  <c r="DJ598" i="6"/>
  <c r="DK598" i="6"/>
  <c r="DD599" i="6"/>
  <c r="DI598" i="6"/>
  <c r="DP596" i="6"/>
  <c r="DQ596" i="6" s="1"/>
  <c r="DR596" i="6"/>
  <c r="DS596" i="6" s="1"/>
  <c r="DN596" i="6"/>
  <c r="DK599" i="6" l="1"/>
  <c r="DJ599" i="6"/>
  <c r="DI599" i="6"/>
  <c r="DH599" i="6"/>
  <c r="DD600" i="6"/>
  <c r="DO596" i="6"/>
  <c r="DV596" i="6"/>
  <c r="DL598" i="6"/>
  <c r="DM598" i="6" s="1"/>
  <c r="DR597" i="6"/>
  <c r="DS597" i="6" s="1"/>
  <c r="DP597" i="6"/>
  <c r="DQ597" i="6" s="1"/>
  <c r="DN597" i="6"/>
  <c r="DL599" i="6" l="1"/>
  <c r="DM599" i="6" s="1"/>
  <c r="DR599" i="6" s="1"/>
  <c r="DS599" i="6" s="1"/>
  <c r="DN598" i="6"/>
  <c r="DP598" i="6"/>
  <c r="DQ598" i="6" s="1"/>
  <c r="DR598" i="6"/>
  <c r="DS598" i="6" s="1"/>
  <c r="DO597" i="6"/>
  <c r="DV597" i="6"/>
  <c r="DJ600" i="6"/>
  <c r="DH600" i="6"/>
  <c r="DI600" i="6"/>
  <c r="DK600" i="6"/>
  <c r="DD601" i="6"/>
  <c r="DL600" i="6" l="1"/>
  <c r="DM600" i="6" s="1"/>
  <c r="DN600" i="6" s="1"/>
  <c r="DN599" i="6"/>
  <c r="DV599" i="6" s="1"/>
  <c r="DP599" i="6"/>
  <c r="DQ599" i="6" s="1"/>
  <c r="DK601" i="6"/>
  <c r="DI601" i="6"/>
  <c r="DD602" i="6"/>
  <c r="DJ601" i="6"/>
  <c r="DH601" i="6"/>
  <c r="DO598" i="6"/>
  <c r="DV598" i="6"/>
  <c r="DP600" i="6" l="1"/>
  <c r="DQ600" i="6" s="1"/>
  <c r="DR600" i="6"/>
  <c r="DS600" i="6" s="1"/>
  <c r="DO599" i="6"/>
  <c r="DH602" i="6"/>
  <c r="DJ602" i="6"/>
  <c r="DD603" i="6"/>
  <c r="DK602" i="6"/>
  <c r="DI602" i="6"/>
  <c r="DL601" i="6"/>
  <c r="DM601" i="6" s="1"/>
  <c r="DV600" i="6"/>
  <c r="DO600" i="6"/>
  <c r="DK603" i="6" l="1"/>
  <c r="DH603" i="6"/>
  <c r="DD604" i="6"/>
  <c r="DJ603" i="6"/>
  <c r="DI603" i="6"/>
  <c r="DN601" i="6"/>
  <c r="DR601" i="6"/>
  <c r="DS601" i="6" s="1"/>
  <c r="DP601" i="6"/>
  <c r="DQ601" i="6" s="1"/>
  <c r="DL602" i="6"/>
  <c r="DM602" i="6" s="1"/>
  <c r="DL603" i="6" l="1"/>
  <c r="DM603" i="6" s="1"/>
  <c r="DP603" i="6" s="1"/>
  <c r="DQ603" i="6" s="1"/>
  <c r="DD605" i="6"/>
  <c r="DK604" i="6"/>
  <c r="DH604" i="6"/>
  <c r="DJ604" i="6"/>
  <c r="DI604" i="6"/>
  <c r="DO601" i="6"/>
  <c r="DV601" i="6"/>
  <c r="DN602" i="6"/>
  <c r="DP602" i="6"/>
  <c r="DQ602" i="6" s="1"/>
  <c r="DR602" i="6"/>
  <c r="DS602" i="6" s="1"/>
  <c r="DL604" i="6" l="1"/>
  <c r="DM604" i="6" s="1"/>
  <c r="DN603" i="6"/>
  <c r="DO603" i="6" s="1"/>
  <c r="DR603" i="6"/>
  <c r="DS603" i="6" s="1"/>
  <c r="DN604" i="6"/>
  <c r="DP604" i="6"/>
  <c r="DQ604" i="6" s="1"/>
  <c r="DR604" i="6"/>
  <c r="DS604" i="6" s="1"/>
  <c r="DH605" i="6"/>
  <c r="DD606" i="6"/>
  <c r="DI605" i="6"/>
  <c r="DK605" i="6"/>
  <c r="DJ605" i="6"/>
  <c r="DO602" i="6"/>
  <c r="DV602" i="6"/>
  <c r="DV603" i="6" l="1"/>
  <c r="DL605" i="6"/>
  <c r="DM605" i="6" s="1"/>
  <c r="DR605" i="6" s="1"/>
  <c r="DS605" i="6" s="1"/>
  <c r="DK606" i="6"/>
  <c r="DJ606" i="6"/>
  <c r="DH606" i="6"/>
  <c r="DI606" i="6"/>
  <c r="DD607" i="6"/>
  <c r="DO604" i="6"/>
  <c r="DV604" i="6"/>
  <c r="DP605" i="6" l="1"/>
  <c r="DQ605" i="6" s="1"/>
  <c r="DN605" i="6"/>
  <c r="DL606" i="6"/>
  <c r="DM606" i="6" s="1"/>
  <c r="DP606" i="6" s="1"/>
  <c r="DQ606" i="6" s="1"/>
  <c r="DV605" i="6"/>
  <c r="DO605" i="6"/>
  <c r="DK607" i="6"/>
  <c r="DJ607" i="6"/>
  <c r="DI607" i="6"/>
  <c r="DD608" i="6"/>
  <c r="DH607" i="6"/>
  <c r="DN606" i="6" l="1"/>
  <c r="DV606" i="6" s="1"/>
  <c r="DR606" i="6"/>
  <c r="DS606" i="6" s="1"/>
  <c r="DH608" i="6"/>
  <c r="DI608" i="6"/>
  <c r="DD609" i="6"/>
  <c r="DK608" i="6"/>
  <c r="DJ608" i="6"/>
  <c r="DL607" i="6"/>
  <c r="DM607" i="6" s="1"/>
  <c r="DO606" i="6" l="1"/>
  <c r="DJ609" i="6"/>
  <c r="DK609" i="6"/>
  <c r="DH609" i="6"/>
  <c r="DD610" i="6"/>
  <c r="DI609" i="6"/>
  <c r="DP607" i="6"/>
  <c r="DQ607" i="6" s="1"/>
  <c r="DR607" i="6"/>
  <c r="DS607" i="6" s="1"/>
  <c r="DN607" i="6"/>
  <c r="DL608" i="6"/>
  <c r="DM608" i="6" s="1"/>
  <c r="DH610" i="6" l="1"/>
  <c r="DJ610" i="6"/>
  <c r="DI610" i="6"/>
  <c r="DD611" i="6"/>
  <c r="DK610" i="6"/>
  <c r="DO607" i="6"/>
  <c r="DV607" i="6"/>
  <c r="DN608" i="6"/>
  <c r="DR608" i="6"/>
  <c r="DS608" i="6" s="1"/>
  <c r="DP608" i="6"/>
  <c r="DQ608" i="6" s="1"/>
  <c r="DL609" i="6"/>
  <c r="DM609" i="6" s="1"/>
  <c r="DV608" i="6" l="1"/>
  <c r="DO608" i="6"/>
  <c r="DJ611" i="6"/>
  <c r="DI611" i="6"/>
  <c r="DH611" i="6"/>
  <c r="DD612" i="6"/>
  <c r="DK611" i="6"/>
  <c r="DL610" i="6"/>
  <c r="DM610" i="6" s="1"/>
  <c r="DN609" i="6"/>
  <c r="DR609" i="6"/>
  <c r="DS609" i="6" s="1"/>
  <c r="DP609" i="6"/>
  <c r="DQ609" i="6" s="1"/>
  <c r="DR610" i="6" l="1"/>
  <c r="DS610" i="6" s="1"/>
  <c r="DN610" i="6"/>
  <c r="DP610" i="6"/>
  <c r="DQ610" i="6" s="1"/>
  <c r="DJ612" i="6"/>
  <c r="DI612" i="6"/>
  <c r="DD613" i="6"/>
  <c r="DK612" i="6"/>
  <c r="DH612" i="6"/>
  <c r="DL611" i="6"/>
  <c r="DM611" i="6" s="1"/>
  <c r="DO609" i="6"/>
  <c r="DV609" i="6"/>
  <c r="DL612" i="6" l="1"/>
  <c r="DM612" i="6" s="1"/>
  <c r="DO610" i="6"/>
  <c r="DV610" i="6"/>
  <c r="DI613" i="6"/>
  <c r="DK613" i="6"/>
  <c r="DD614" i="6"/>
  <c r="DH613" i="6"/>
  <c r="DJ613" i="6"/>
  <c r="DP611" i="6"/>
  <c r="DQ611" i="6" s="1"/>
  <c r="DN611" i="6"/>
  <c r="DR611" i="6"/>
  <c r="DS611" i="6" s="1"/>
  <c r="DL613" i="6" l="1"/>
  <c r="DM613" i="6" s="1"/>
  <c r="DR613" i="6" s="1"/>
  <c r="DS613" i="6" s="1"/>
  <c r="DH614" i="6"/>
  <c r="DK614" i="6"/>
  <c r="DD615" i="6"/>
  <c r="DJ614" i="6"/>
  <c r="DI614" i="6"/>
  <c r="DO611" i="6"/>
  <c r="DV611" i="6"/>
  <c r="DR612" i="6"/>
  <c r="DS612" i="6" s="1"/>
  <c r="DP612" i="6"/>
  <c r="DQ612" i="6" s="1"/>
  <c r="DN612" i="6"/>
  <c r="DP613" i="6" l="1"/>
  <c r="DQ613" i="6" s="1"/>
  <c r="DN613" i="6"/>
  <c r="DL614" i="6"/>
  <c r="DM614" i="6" s="1"/>
  <c r="DN614" i="6" s="1"/>
  <c r="DJ615" i="6"/>
  <c r="DI615" i="6"/>
  <c r="DD616" i="6"/>
  <c r="DH615" i="6"/>
  <c r="DK615" i="6"/>
  <c r="DV612" i="6"/>
  <c r="DO612" i="6"/>
  <c r="DO613" i="6"/>
  <c r="DV613" i="6"/>
  <c r="DP614" i="6" l="1"/>
  <c r="DQ614" i="6" s="1"/>
  <c r="DR614" i="6"/>
  <c r="DS614" i="6" s="1"/>
  <c r="DH616" i="6"/>
  <c r="DI616" i="6"/>
  <c r="DK616" i="6"/>
  <c r="DD617" i="6"/>
  <c r="DJ616" i="6"/>
  <c r="DL615" i="6"/>
  <c r="DM615" i="6" s="1"/>
  <c r="DO614" i="6"/>
  <c r="DV614" i="6"/>
  <c r="DL616" i="6" l="1"/>
  <c r="DM616" i="6" s="1"/>
  <c r="DR616" i="6" s="1"/>
  <c r="DS616" i="6" s="1"/>
  <c r="DR615" i="6"/>
  <c r="DS615" i="6" s="1"/>
  <c r="DP615" i="6"/>
  <c r="DQ615" i="6" s="1"/>
  <c r="DN615" i="6"/>
  <c r="DI617" i="6"/>
  <c r="DH617" i="6"/>
  <c r="DD618" i="6"/>
  <c r="DK617" i="6"/>
  <c r="DJ617" i="6"/>
  <c r="DP616" i="6" l="1"/>
  <c r="DQ616" i="6" s="1"/>
  <c r="DN616" i="6"/>
  <c r="DL617" i="6"/>
  <c r="DM617" i="6"/>
  <c r="DR617" i="6" s="1"/>
  <c r="DS617" i="6" s="1"/>
  <c r="DV616" i="6"/>
  <c r="DO616" i="6"/>
  <c r="DV615" i="6"/>
  <c r="DO615" i="6"/>
  <c r="DD619" i="6"/>
  <c r="DJ618" i="6"/>
  <c r="DK618" i="6"/>
  <c r="DH618" i="6"/>
  <c r="DI618" i="6"/>
  <c r="DP617" i="6" l="1"/>
  <c r="DQ617" i="6" s="1"/>
  <c r="DN617" i="6"/>
  <c r="DO617" i="6" s="1"/>
  <c r="DD620" i="6"/>
  <c r="DJ619" i="6"/>
  <c r="DH619" i="6"/>
  <c r="DI619" i="6"/>
  <c r="DK619" i="6"/>
  <c r="DL618" i="6"/>
  <c r="DM618" i="6" s="1"/>
  <c r="DV617" i="6" l="1"/>
  <c r="DL619" i="6"/>
  <c r="DM619" i="6" s="1"/>
  <c r="DR618" i="6"/>
  <c r="DS618" i="6" s="1"/>
  <c r="DN618" i="6"/>
  <c r="DP618" i="6"/>
  <c r="DQ618" i="6" s="1"/>
  <c r="DJ620" i="6"/>
  <c r="DK620" i="6"/>
  <c r="DH620" i="6"/>
  <c r="DI620" i="6"/>
  <c r="DD621" i="6"/>
  <c r="DL620" i="6" l="1"/>
  <c r="DM620" i="6" s="1"/>
  <c r="DV618" i="6"/>
  <c r="DO618" i="6"/>
  <c r="DH621" i="6"/>
  <c r="DI621" i="6"/>
  <c r="DD622" i="6"/>
  <c r="DJ621" i="6"/>
  <c r="DK621" i="6"/>
  <c r="DP619" i="6"/>
  <c r="DQ619" i="6" s="1"/>
  <c r="DN619" i="6"/>
  <c r="DR619" i="6"/>
  <c r="DS619" i="6" s="1"/>
  <c r="DV619" i="6" l="1"/>
  <c r="DO619" i="6"/>
  <c r="DL621" i="6"/>
  <c r="DM621" i="6" s="1"/>
  <c r="DH622" i="6"/>
  <c r="DK622" i="6"/>
  <c r="DI622" i="6"/>
  <c r="DJ622" i="6"/>
  <c r="DD623" i="6"/>
  <c r="DR620" i="6"/>
  <c r="DS620" i="6" s="1"/>
  <c r="DN620" i="6"/>
  <c r="DP620" i="6"/>
  <c r="DQ620" i="6" s="1"/>
  <c r="DL622" i="6" l="1"/>
  <c r="DM622" i="6" s="1"/>
  <c r="DR622" i="6" s="1"/>
  <c r="DS622" i="6" s="1"/>
  <c r="DK623" i="6"/>
  <c r="DD624" i="6"/>
  <c r="DI623" i="6"/>
  <c r="DJ623" i="6"/>
  <c r="DL623" i="6" s="1"/>
  <c r="DM623" i="6" s="1"/>
  <c r="DH623" i="6"/>
  <c r="DV620" i="6"/>
  <c r="DO620" i="6"/>
  <c r="DR621" i="6"/>
  <c r="DS621" i="6" s="1"/>
  <c r="DN621" i="6"/>
  <c r="DP621" i="6"/>
  <c r="DQ621" i="6" s="1"/>
  <c r="DN622" i="6" l="1"/>
  <c r="DO622" i="6" s="1"/>
  <c r="DP622" i="6"/>
  <c r="DQ622" i="6" s="1"/>
  <c r="DV621" i="6"/>
  <c r="DO621" i="6"/>
  <c r="DI624" i="6"/>
  <c r="DD625" i="6"/>
  <c r="DJ624" i="6"/>
  <c r="DH624" i="6"/>
  <c r="DK624" i="6"/>
  <c r="DN623" i="6"/>
  <c r="DP623" i="6"/>
  <c r="DQ623" i="6" s="1"/>
  <c r="DR623" i="6"/>
  <c r="DS623" i="6" s="1"/>
  <c r="DL624" i="6" l="1"/>
  <c r="DM624" i="6" s="1"/>
  <c r="DR624" i="6" s="1"/>
  <c r="DS624" i="6" s="1"/>
  <c r="DV622" i="6"/>
  <c r="DO623" i="6"/>
  <c r="DV623" i="6"/>
  <c r="DK625" i="6"/>
  <c r="DD626" i="6"/>
  <c r="DJ625" i="6"/>
  <c r="DI625" i="6"/>
  <c r="DH625" i="6"/>
  <c r="DN624" i="6" l="1"/>
  <c r="DO624" i="6" s="1"/>
  <c r="DP624" i="6"/>
  <c r="DQ624" i="6" s="1"/>
  <c r="DL625" i="6"/>
  <c r="DM625" i="6" s="1"/>
  <c r="DP625" i="6" s="1"/>
  <c r="DQ625" i="6" s="1"/>
  <c r="DH626" i="6"/>
  <c r="DJ626" i="6"/>
  <c r="DK626" i="6"/>
  <c r="DI626" i="6"/>
  <c r="DD627" i="6"/>
  <c r="DV624" i="6" l="1"/>
  <c r="DR625" i="6"/>
  <c r="DS625" i="6" s="1"/>
  <c r="DN625" i="6"/>
  <c r="DO625" i="6" s="1"/>
  <c r="DH627" i="6"/>
  <c r="DI627" i="6"/>
  <c r="DD628" i="6"/>
  <c r="DK627" i="6"/>
  <c r="DJ627" i="6"/>
  <c r="DL626" i="6"/>
  <c r="DM626" i="6" s="1"/>
  <c r="DV625" i="6" l="1"/>
  <c r="DD629" i="6"/>
  <c r="DK628" i="6"/>
  <c r="DI628" i="6"/>
  <c r="DH628" i="6"/>
  <c r="DJ628" i="6"/>
  <c r="DP626" i="6"/>
  <c r="DQ626" i="6" s="1"/>
  <c r="DN626" i="6"/>
  <c r="DR626" i="6"/>
  <c r="DS626" i="6" s="1"/>
  <c r="DL627" i="6"/>
  <c r="DM627" i="6" s="1"/>
  <c r="DL628" i="6" l="1"/>
  <c r="DM628" i="6" s="1"/>
  <c r="DP628" i="6" s="1"/>
  <c r="DQ628" i="6" s="1"/>
  <c r="DV626" i="6"/>
  <c r="DO626" i="6"/>
  <c r="DR627" i="6"/>
  <c r="DS627" i="6" s="1"/>
  <c r="DP627" i="6"/>
  <c r="DQ627" i="6" s="1"/>
  <c r="DN627" i="6"/>
  <c r="DD630" i="6"/>
  <c r="DH629" i="6"/>
  <c r="DI629" i="6"/>
  <c r="DK629" i="6"/>
  <c r="DJ629" i="6"/>
  <c r="DN628" i="6" l="1"/>
  <c r="DR628" i="6"/>
  <c r="DS628" i="6" s="1"/>
  <c r="DL629" i="6"/>
  <c r="DM629" i="6" s="1"/>
  <c r="DR629" i="6" s="1"/>
  <c r="DS629" i="6" s="1"/>
  <c r="DV627" i="6"/>
  <c r="DO627" i="6"/>
  <c r="DO628" i="6"/>
  <c r="DV628" i="6"/>
  <c r="DD631" i="6"/>
  <c r="DJ630" i="6"/>
  <c r="DH630" i="6"/>
  <c r="DI630" i="6"/>
  <c r="DK630" i="6"/>
  <c r="DN629" i="6" l="1"/>
  <c r="DV629" i="6" s="1"/>
  <c r="DP629" i="6"/>
  <c r="DQ629" i="6" s="1"/>
  <c r="DJ631" i="6"/>
  <c r="DD632" i="6"/>
  <c r="DK631" i="6"/>
  <c r="DI631" i="6"/>
  <c r="DH631" i="6"/>
  <c r="DL630" i="6"/>
  <c r="DM630" i="6" s="1"/>
  <c r="DO629" i="6" l="1"/>
  <c r="DR630" i="6"/>
  <c r="DS630" i="6" s="1"/>
  <c r="DP630" i="6"/>
  <c r="DQ630" i="6" s="1"/>
  <c r="DN630" i="6"/>
  <c r="DD633" i="6"/>
  <c r="DJ632" i="6"/>
  <c r="DK632" i="6"/>
  <c r="DH632" i="6"/>
  <c r="DI632" i="6"/>
  <c r="DL631" i="6"/>
  <c r="DM631" i="6" s="1"/>
  <c r="DL632" i="6" l="1"/>
  <c r="DM632" i="6" s="1"/>
  <c r="DJ633" i="6"/>
  <c r="DI633" i="6"/>
  <c r="DH633" i="6"/>
  <c r="DD634" i="6"/>
  <c r="DK633" i="6"/>
  <c r="DV630" i="6"/>
  <c r="DO630" i="6"/>
  <c r="DR631" i="6"/>
  <c r="DS631" i="6" s="1"/>
  <c r="DP631" i="6"/>
  <c r="DQ631" i="6" s="1"/>
  <c r="DN631" i="6"/>
  <c r="DH634" i="6" l="1"/>
  <c r="DK634" i="6"/>
  <c r="DD635" i="6"/>
  <c r="DJ634" i="6"/>
  <c r="DI634" i="6"/>
  <c r="DL633" i="6"/>
  <c r="DM633" i="6" s="1"/>
  <c r="DV631" i="6"/>
  <c r="DO631" i="6"/>
  <c r="DN632" i="6"/>
  <c r="DR632" i="6"/>
  <c r="DS632" i="6" s="1"/>
  <c r="DP632" i="6"/>
  <c r="DQ632" i="6" s="1"/>
  <c r="DL634" i="6" l="1"/>
  <c r="DM634" i="6" s="1"/>
  <c r="DN634" i="6" s="1"/>
  <c r="DI635" i="6"/>
  <c r="DD636" i="6"/>
  <c r="DH635" i="6"/>
  <c r="DK635" i="6"/>
  <c r="DJ635" i="6"/>
  <c r="DP633" i="6"/>
  <c r="DQ633" i="6" s="1"/>
  <c r="DN633" i="6"/>
  <c r="DR633" i="6"/>
  <c r="DS633" i="6" s="1"/>
  <c r="DV632" i="6"/>
  <c r="DO632" i="6"/>
  <c r="DR634" i="6" l="1"/>
  <c r="DS634" i="6" s="1"/>
  <c r="DP634" i="6"/>
  <c r="DQ634" i="6" s="1"/>
  <c r="DL635" i="6"/>
  <c r="DM635" i="6" s="1"/>
  <c r="DN635" i="6" s="1"/>
  <c r="DH636" i="6"/>
  <c r="DI636" i="6"/>
  <c r="DK636" i="6"/>
  <c r="DJ636" i="6"/>
  <c r="DD637" i="6"/>
  <c r="DV633" i="6"/>
  <c r="DO633" i="6"/>
  <c r="DO634" i="6"/>
  <c r="DV634" i="6"/>
  <c r="DL636" i="6" l="1"/>
  <c r="DM636" i="6" s="1"/>
  <c r="DR636" i="6" s="1"/>
  <c r="DS636" i="6" s="1"/>
  <c r="DR635" i="6"/>
  <c r="DS635" i="6" s="1"/>
  <c r="DP635" i="6"/>
  <c r="DQ635" i="6" s="1"/>
  <c r="DI637" i="6"/>
  <c r="DD638" i="6"/>
  <c r="DJ637" i="6"/>
  <c r="DK637" i="6"/>
  <c r="DH637" i="6"/>
  <c r="DO635" i="6"/>
  <c r="DV635" i="6"/>
  <c r="DP636" i="6" l="1"/>
  <c r="DQ636" i="6" s="1"/>
  <c r="DN636" i="6"/>
  <c r="DO636" i="6" s="1"/>
  <c r="DL637" i="6"/>
  <c r="DM637" i="6" s="1"/>
  <c r="DJ638" i="6"/>
  <c r="DK638" i="6"/>
  <c r="DH638" i="6"/>
  <c r="DI638" i="6"/>
  <c r="DD639" i="6"/>
  <c r="DV636" i="6" l="1"/>
  <c r="DJ639" i="6"/>
  <c r="DK639" i="6"/>
  <c r="DI639" i="6"/>
  <c r="DH639" i="6"/>
  <c r="DD640" i="6"/>
  <c r="DL638" i="6"/>
  <c r="DM638" i="6" s="1"/>
  <c r="DR637" i="6"/>
  <c r="DS637" i="6" s="1"/>
  <c r="DN637" i="6"/>
  <c r="DP637" i="6"/>
  <c r="DQ637" i="6" s="1"/>
  <c r="DP638" i="6" l="1"/>
  <c r="DQ638" i="6" s="1"/>
  <c r="DN638" i="6"/>
  <c r="DR638" i="6"/>
  <c r="DS638" i="6" s="1"/>
  <c r="DH640" i="6"/>
  <c r="DD641" i="6"/>
  <c r="DJ640" i="6"/>
  <c r="DK640" i="6"/>
  <c r="DI640" i="6"/>
  <c r="DV637" i="6"/>
  <c r="DO637" i="6"/>
  <c r="DL639" i="6"/>
  <c r="DM639" i="6" s="1"/>
  <c r="DP639" i="6" l="1"/>
  <c r="DQ639" i="6" s="1"/>
  <c r="DN639" i="6"/>
  <c r="DR639" i="6"/>
  <c r="DS639" i="6" s="1"/>
  <c r="DV638" i="6"/>
  <c r="DO638" i="6"/>
  <c r="DL640" i="6"/>
  <c r="DM640" i="6" s="1"/>
  <c r="DJ641" i="6"/>
  <c r="DH641" i="6"/>
  <c r="DD642" i="6"/>
  <c r="DI641" i="6"/>
  <c r="DK641" i="6"/>
  <c r="DL641" i="6" l="1"/>
  <c r="DM641" i="6" s="1"/>
  <c r="DR641" i="6" s="1"/>
  <c r="DS641" i="6" s="1"/>
  <c r="DV639" i="6"/>
  <c r="DO639" i="6"/>
  <c r="DR640" i="6"/>
  <c r="DS640" i="6" s="1"/>
  <c r="DP640" i="6"/>
  <c r="DQ640" i="6" s="1"/>
  <c r="DN640" i="6"/>
  <c r="DD643" i="6"/>
  <c r="DH642" i="6"/>
  <c r="DI642" i="6"/>
  <c r="DJ642" i="6"/>
  <c r="DK642" i="6"/>
  <c r="DN641" i="6" l="1"/>
  <c r="DO641" i="6" s="1"/>
  <c r="DP641" i="6"/>
  <c r="DQ641" i="6" s="1"/>
  <c r="DV640" i="6"/>
  <c r="DO640" i="6"/>
  <c r="DL642" i="6"/>
  <c r="DM642" i="6" s="1"/>
  <c r="DD644" i="6"/>
  <c r="DK643" i="6"/>
  <c r="DI643" i="6"/>
  <c r="DH643" i="6"/>
  <c r="DJ643" i="6"/>
  <c r="DV641" i="6" l="1"/>
  <c r="DN642" i="6"/>
  <c r="DP642" i="6"/>
  <c r="DQ642" i="6" s="1"/>
  <c r="DR642" i="6"/>
  <c r="DS642" i="6" s="1"/>
  <c r="DL643" i="6"/>
  <c r="DM643" i="6" s="1"/>
  <c r="DK644" i="6"/>
  <c r="DI644" i="6"/>
  <c r="DH644" i="6"/>
  <c r="DD645" i="6"/>
  <c r="DJ644" i="6"/>
  <c r="DP643" i="6" l="1"/>
  <c r="DQ643" i="6" s="1"/>
  <c r="DN643" i="6"/>
  <c r="DR643" i="6"/>
  <c r="DS643" i="6" s="1"/>
  <c r="DD646" i="6"/>
  <c r="DH645" i="6"/>
  <c r="DK645" i="6"/>
  <c r="DI645" i="6"/>
  <c r="DJ645" i="6"/>
  <c r="DL644" i="6"/>
  <c r="DM644" i="6" s="1"/>
  <c r="DO642" i="6"/>
  <c r="DV642" i="6"/>
  <c r="DL645" i="6" l="1"/>
  <c r="DM645" i="6" s="1"/>
  <c r="DN645" i="6" s="1"/>
  <c r="DK646" i="6"/>
  <c r="DJ646" i="6"/>
  <c r="DH646" i="6"/>
  <c r="DD647" i="6"/>
  <c r="DI646" i="6"/>
  <c r="DO643" i="6"/>
  <c r="DV643" i="6"/>
  <c r="DN644" i="6"/>
  <c r="DP644" i="6"/>
  <c r="DQ644" i="6" s="1"/>
  <c r="DR644" i="6"/>
  <c r="DS644" i="6" s="1"/>
  <c r="DR645" i="6" l="1"/>
  <c r="DS645" i="6" s="1"/>
  <c r="DP645" i="6"/>
  <c r="DQ645" i="6" s="1"/>
  <c r="DL646" i="6"/>
  <c r="DM646" i="6" s="1"/>
  <c r="DP646" i="6" s="1"/>
  <c r="DQ646" i="6" s="1"/>
  <c r="DV644" i="6"/>
  <c r="DO644" i="6"/>
  <c r="DH647" i="6"/>
  <c r="DI647" i="6"/>
  <c r="DJ647" i="6"/>
  <c r="DD648" i="6"/>
  <c r="DK647" i="6"/>
  <c r="DO645" i="6"/>
  <c r="DV645" i="6"/>
  <c r="DL647" i="6" l="1"/>
  <c r="DM647" i="6" s="1"/>
  <c r="DN647" i="6" s="1"/>
  <c r="DN646" i="6"/>
  <c r="DV646" i="6" s="1"/>
  <c r="DR646" i="6"/>
  <c r="DS646" i="6" s="1"/>
  <c r="DK648" i="6"/>
  <c r="DI648" i="6"/>
  <c r="DD649" i="6"/>
  <c r="DJ648" i="6"/>
  <c r="DH648" i="6"/>
  <c r="DO646" i="6" l="1"/>
  <c r="DR647" i="6"/>
  <c r="DS647" i="6" s="1"/>
  <c r="DP647" i="6"/>
  <c r="DQ647" i="6" s="1"/>
  <c r="DV647" i="6"/>
  <c r="DO647" i="6"/>
  <c r="DJ649" i="6"/>
  <c r="DD650" i="6"/>
  <c r="DI649" i="6"/>
  <c r="DK649" i="6"/>
  <c r="DH649" i="6"/>
  <c r="DL648" i="6"/>
  <c r="DM648" i="6" s="1"/>
  <c r="DN648" i="6" l="1"/>
  <c r="DR648" i="6"/>
  <c r="DS648" i="6" s="1"/>
  <c r="DP648" i="6"/>
  <c r="DQ648" i="6" s="1"/>
  <c r="DH650" i="6"/>
  <c r="DK650" i="6"/>
  <c r="DI650" i="6"/>
  <c r="DJ650" i="6"/>
  <c r="DD651" i="6"/>
  <c r="DL649" i="6"/>
  <c r="DM649" i="6" s="1"/>
  <c r="DL650" i="6" l="1"/>
  <c r="DM650" i="6" s="1"/>
  <c r="DR650" i="6" s="1"/>
  <c r="DS650" i="6" s="1"/>
  <c r="DH651" i="6"/>
  <c r="DD652" i="6"/>
  <c r="DJ651" i="6"/>
  <c r="DI651" i="6"/>
  <c r="DK651" i="6"/>
  <c r="DN649" i="6"/>
  <c r="DP649" i="6"/>
  <c r="DQ649" i="6" s="1"/>
  <c r="DR649" i="6"/>
  <c r="DS649" i="6" s="1"/>
  <c r="DV648" i="6"/>
  <c r="DO648" i="6"/>
  <c r="DP650" i="6" l="1"/>
  <c r="DQ650" i="6" s="1"/>
  <c r="DN650" i="6"/>
  <c r="DO650" i="6" s="1"/>
  <c r="DL651" i="6"/>
  <c r="DM651" i="6" s="1"/>
  <c r="DH652" i="6"/>
  <c r="DK652" i="6"/>
  <c r="DI652" i="6"/>
  <c r="DD653" i="6"/>
  <c r="DJ652" i="6"/>
  <c r="DO649" i="6"/>
  <c r="DV649" i="6"/>
  <c r="DV650" i="6" l="1"/>
  <c r="DL652" i="6"/>
  <c r="DM652" i="6" s="1"/>
  <c r="DP652" i="6" s="1"/>
  <c r="DQ652" i="6" s="1"/>
  <c r="DD654" i="6"/>
  <c r="DJ653" i="6"/>
  <c r="DH653" i="6"/>
  <c r="DK653" i="6"/>
  <c r="DI653" i="6"/>
  <c r="DP651" i="6"/>
  <c r="DQ651" i="6" s="1"/>
  <c r="DR651" i="6"/>
  <c r="DS651" i="6" s="1"/>
  <c r="DN651" i="6"/>
  <c r="DN652" i="6" l="1"/>
  <c r="DO652" i="6" s="1"/>
  <c r="DR652" i="6"/>
  <c r="DS652" i="6" s="1"/>
  <c r="DV651" i="6"/>
  <c r="DO651" i="6"/>
  <c r="DH654" i="6"/>
  <c r="DD655" i="6"/>
  <c r="DK654" i="6"/>
  <c r="DJ654" i="6"/>
  <c r="DI654" i="6"/>
  <c r="DL653" i="6"/>
  <c r="DM653" i="6" s="1"/>
  <c r="DV652" i="6" l="1"/>
  <c r="DR653" i="6"/>
  <c r="DS653" i="6" s="1"/>
  <c r="DP653" i="6"/>
  <c r="DQ653" i="6" s="1"/>
  <c r="DN653" i="6"/>
  <c r="DL654" i="6"/>
  <c r="DM654" i="6" s="1"/>
  <c r="DI655" i="6"/>
  <c r="DJ655" i="6"/>
  <c r="DH655" i="6"/>
  <c r="DK655" i="6"/>
  <c r="DD656" i="6"/>
  <c r="DP654" i="6" l="1"/>
  <c r="DQ654" i="6" s="1"/>
  <c r="DN654" i="6"/>
  <c r="DR654" i="6"/>
  <c r="DS654" i="6" s="1"/>
  <c r="DL655" i="6"/>
  <c r="DM655" i="6" s="1"/>
  <c r="DO653" i="6"/>
  <c r="DV653" i="6"/>
  <c r="DD657" i="6"/>
  <c r="DK656" i="6"/>
  <c r="DJ656" i="6"/>
  <c r="DI656" i="6"/>
  <c r="DH656" i="6"/>
  <c r="DP655" i="6" l="1"/>
  <c r="DQ655" i="6" s="1"/>
  <c r="DN655" i="6"/>
  <c r="DR655" i="6"/>
  <c r="DS655" i="6" s="1"/>
  <c r="DH657" i="6"/>
  <c r="DI657" i="6"/>
  <c r="DD658" i="6"/>
  <c r="DK657" i="6"/>
  <c r="DJ657" i="6"/>
  <c r="DV654" i="6"/>
  <c r="DO654" i="6"/>
  <c r="DL656" i="6"/>
  <c r="DM656" i="6" s="1"/>
  <c r="DL657" i="6" l="1"/>
  <c r="DM657" i="6" s="1"/>
  <c r="DH658" i="6"/>
  <c r="DI658" i="6"/>
  <c r="DJ658" i="6"/>
  <c r="DK658" i="6"/>
  <c r="DD659" i="6"/>
  <c r="DN656" i="6"/>
  <c r="DR656" i="6"/>
  <c r="DS656" i="6" s="1"/>
  <c r="DP656" i="6"/>
  <c r="DQ656" i="6" s="1"/>
  <c r="DV655" i="6"/>
  <c r="DO655" i="6"/>
  <c r="DO656" i="6" l="1"/>
  <c r="DV656" i="6"/>
  <c r="DJ659" i="6"/>
  <c r="DK659" i="6"/>
  <c r="DH659" i="6"/>
  <c r="DD660" i="6"/>
  <c r="DI659" i="6"/>
  <c r="DL658" i="6"/>
  <c r="DM658" i="6" s="1"/>
  <c r="DN657" i="6"/>
  <c r="DR657" i="6"/>
  <c r="DS657" i="6" s="1"/>
  <c r="DP657" i="6"/>
  <c r="DQ657" i="6" s="1"/>
  <c r="DP658" i="6" l="1"/>
  <c r="DQ658" i="6" s="1"/>
  <c r="DR658" i="6"/>
  <c r="DS658" i="6" s="1"/>
  <c r="DN658" i="6"/>
  <c r="DI660" i="6"/>
  <c r="DH660" i="6"/>
  <c r="DJ660" i="6"/>
  <c r="DD661" i="6"/>
  <c r="DK660" i="6"/>
  <c r="DL659" i="6"/>
  <c r="DM659" i="6" s="1"/>
  <c r="DO657" i="6"/>
  <c r="DV657" i="6"/>
  <c r="DJ661" i="6" l="1"/>
  <c r="DH661" i="6"/>
  <c r="DK661" i="6"/>
  <c r="DI661" i="6"/>
  <c r="DD662" i="6"/>
  <c r="DV658" i="6"/>
  <c r="DO658" i="6"/>
  <c r="DL660" i="6"/>
  <c r="DM660" i="6" s="1"/>
  <c r="DN659" i="6"/>
  <c r="DR659" i="6"/>
  <c r="DS659" i="6" s="1"/>
  <c r="DP659" i="6"/>
  <c r="DQ659" i="6" s="1"/>
  <c r="DP660" i="6" l="1"/>
  <c r="DQ660" i="6" s="1"/>
  <c r="DR660" i="6"/>
  <c r="DS660" i="6" s="1"/>
  <c r="DN660" i="6"/>
  <c r="DD663" i="6"/>
  <c r="DK662" i="6"/>
  <c r="DJ662" i="6"/>
  <c r="DH662" i="6"/>
  <c r="DI662" i="6"/>
  <c r="DO659" i="6"/>
  <c r="DV659" i="6"/>
  <c r="DL661" i="6"/>
  <c r="DM661" i="6" s="1"/>
  <c r="DL662" i="6" l="1"/>
  <c r="DM662" i="6" s="1"/>
  <c r="DD664" i="6"/>
  <c r="DI663" i="6"/>
  <c r="DH663" i="6"/>
  <c r="DK663" i="6"/>
  <c r="DJ663" i="6"/>
  <c r="DN661" i="6"/>
  <c r="DP661" i="6"/>
  <c r="DQ661" i="6" s="1"/>
  <c r="DR661" i="6"/>
  <c r="DS661" i="6" s="1"/>
  <c r="DV660" i="6"/>
  <c r="DO660" i="6"/>
  <c r="DL663" i="6" l="1"/>
  <c r="DM663" i="6" s="1"/>
  <c r="DR663" i="6" s="1"/>
  <c r="DS663" i="6" s="1"/>
  <c r="DO661" i="6"/>
  <c r="DV661" i="6"/>
  <c r="DH664" i="6"/>
  <c r="DI664" i="6"/>
  <c r="DJ664" i="6"/>
  <c r="DD665" i="6"/>
  <c r="DK664" i="6"/>
  <c r="DR662" i="6"/>
  <c r="DS662" i="6" s="1"/>
  <c r="DN662" i="6"/>
  <c r="DP662" i="6"/>
  <c r="DQ662" i="6" s="1"/>
  <c r="DL664" i="6" l="1"/>
  <c r="DM664" i="6" s="1"/>
  <c r="DP664" i="6" s="1"/>
  <c r="DQ664" i="6" s="1"/>
  <c r="DP663" i="6"/>
  <c r="DQ663" i="6" s="1"/>
  <c r="DN663" i="6"/>
  <c r="DO663" i="6" s="1"/>
  <c r="DO662" i="6"/>
  <c r="DV662" i="6"/>
  <c r="DV663" i="6"/>
  <c r="DH665" i="6"/>
  <c r="DJ665" i="6"/>
  <c r="DD666" i="6"/>
  <c r="DK665" i="6"/>
  <c r="DI665" i="6"/>
  <c r="DR664" i="6" l="1"/>
  <c r="DS664" i="6" s="1"/>
  <c r="DN664" i="6"/>
  <c r="DO664" i="6" s="1"/>
  <c r="DD667" i="6"/>
  <c r="DK666" i="6"/>
  <c r="DJ666" i="6"/>
  <c r="DI666" i="6"/>
  <c r="DH666" i="6"/>
  <c r="DL665" i="6"/>
  <c r="DM665" i="6" s="1"/>
  <c r="DV664" i="6" l="1"/>
  <c r="DL666" i="6"/>
  <c r="DM666" i="6" s="1"/>
  <c r="DP666" i="6" s="1"/>
  <c r="DQ666" i="6" s="1"/>
  <c r="DN665" i="6"/>
  <c r="DR665" i="6"/>
  <c r="DS665" i="6" s="1"/>
  <c r="DP665" i="6"/>
  <c r="DQ665" i="6" s="1"/>
  <c r="DK667" i="6"/>
  <c r="DD668" i="6"/>
  <c r="DI667" i="6"/>
  <c r="DH667" i="6"/>
  <c r="DJ667" i="6"/>
  <c r="DR666" i="6" l="1"/>
  <c r="DS666" i="6" s="1"/>
  <c r="DN666" i="6"/>
  <c r="DO666" i="6" s="1"/>
  <c r="DL667" i="6"/>
  <c r="DM667" i="6" s="1"/>
  <c r="DI668" i="6"/>
  <c r="DK668" i="6"/>
  <c r="DJ668" i="6"/>
  <c r="DD669" i="6"/>
  <c r="DH668" i="6"/>
  <c r="DV665" i="6"/>
  <c r="DO665" i="6"/>
  <c r="DV666" i="6" l="1"/>
  <c r="DL668" i="6"/>
  <c r="DM668" i="6" s="1"/>
  <c r="DP668" i="6" s="1"/>
  <c r="DQ668" i="6" s="1"/>
  <c r="DI669" i="6"/>
  <c r="DJ669" i="6"/>
  <c r="DD670" i="6"/>
  <c r="DH669" i="6"/>
  <c r="DK669" i="6"/>
  <c r="DR667" i="6"/>
  <c r="DS667" i="6" s="1"/>
  <c r="DP667" i="6"/>
  <c r="DQ667" i="6" s="1"/>
  <c r="DN667" i="6"/>
  <c r="DN668" i="6" l="1"/>
  <c r="DO668" i="6" s="1"/>
  <c r="DR668" i="6"/>
  <c r="DS668" i="6" s="1"/>
  <c r="DV667" i="6"/>
  <c r="DO667" i="6"/>
  <c r="DK670" i="6"/>
  <c r="DI670" i="6"/>
  <c r="DH670" i="6"/>
  <c r="DD671" i="6"/>
  <c r="DJ670" i="6"/>
  <c r="DL669" i="6"/>
  <c r="DM669" i="6" s="1"/>
  <c r="DV668" i="6" l="1"/>
  <c r="DL670" i="6"/>
  <c r="DM670" i="6" s="1"/>
  <c r="DP670" i="6" s="1"/>
  <c r="DQ670" i="6" s="1"/>
  <c r="DN669" i="6"/>
  <c r="DR669" i="6"/>
  <c r="DS669" i="6" s="1"/>
  <c r="DP669" i="6"/>
  <c r="DQ669" i="6" s="1"/>
  <c r="DK671" i="6"/>
  <c r="DD672" i="6"/>
  <c r="DH671" i="6"/>
  <c r="DJ671" i="6"/>
  <c r="DI671" i="6"/>
  <c r="DN670" i="6" l="1"/>
  <c r="DV670" i="6" s="1"/>
  <c r="DR670" i="6"/>
  <c r="DS670" i="6" s="1"/>
  <c r="DL671" i="6"/>
  <c r="DM671" i="6" s="1"/>
  <c r="DJ672" i="6"/>
  <c r="DI672" i="6"/>
  <c r="DD673" i="6"/>
  <c r="DH672" i="6"/>
  <c r="DK672" i="6"/>
  <c r="DO669" i="6"/>
  <c r="DV669" i="6"/>
  <c r="DO670" i="6" l="1"/>
  <c r="DJ673" i="6"/>
  <c r="DD674" i="6"/>
  <c r="DK673" i="6"/>
  <c r="DH673" i="6"/>
  <c r="DI673" i="6"/>
  <c r="DL672" i="6"/>
  <c r="DM672" i="6" s="1"/>
  <c r="DP671" i="6"/>
  <c r="DQ671" i="6" s="1"/>
  <c r="DN671" i="6"/>
  <c r="DR671" i="6"/>
  <c r="DS671" i="6" s="1"/>
  <c r="DN672" i="6" l="1"/>
  <c r="DR672" i="6"/>
  <c r="DS672" i="6" s="1"/>
  <c r="DP672" i="6"/>
  <c r="DQ672" i="6" s="1"/>
  <c r="DH674" i="6"/>
  <c r="DI674" i="6"/>
  <c r="DD675" i="6"/>
  <c r="DK674" i="6"/>
  <c r="DJ674" i="6"/>
  <c r="DV671" i="6"/>
  <c r="DO671" i="6"/>
  <c r="DL673" i="6"/>
  <c r="DM673" i="6" s="1"/>
  <c r="DJ675" i="6" l="1"/>
  <c r="DK675" i="6"/>
  <c r="DH675" i="6"/>
  <c r="DD676" i="6"/>
  <c r="DI675" i="6"/>
  <c r="DP673" i="6"/>
  <c r="DQ673" i="6" s="1"/>
  <c r="DR673" i="6"/>
  <c r="DS673" i="6" s="1"/>
  <c r="DN673" i="6"/>
  <c r="DL674" i="6"/>
  <c r="DM674" i="6" s="1"/>
  <c r="DV672" i="6"/>
  <c r="DO672" i="6"/>
  <c r="DO673" i="6" l="1"/>
  <c r="DV673" i="6"/>
  <c r="DJ676" i="6"/>
  <c r="DD677" i="6"/>
  <c r="DH676" i="6"/>
  <c r="DK676" i="6"/>
  <c r="DI676" i="6"/>
  <c r="DN674" i="6"/>
  <c r="DR674" i="6"/>
  <c r="DS674" i="6" s="1"/>
  <c r="DP674" i="6"/>
  <c r="DQ674" i="6" s="1"/>
  <c r="DL675" i="6"/>
  <c r="DM675" i="6" s="1"/>
  <c r="DO674" i="6" l="1"/>
  <c r="DV674" i="6"/>
  <c r="DH677" i="6"/>
  <c r="DK677" i="6"/>
  <c r="DD678" i="6"/>
  <c r="DI677" i="6"/>
  <c r="DJ677" i="6"/>
  <c r="DP675" i="6"/>
  <c r="DQ675" i="6" s="1"/>
  <c r="DR675" i="6"/>
  <c r="DS675" i="6" s="1"/>
  <c r="DN675" i="6"/>
  <c r="DL676" i="6"/>
  <c r="DM676" i="6" s="1"/>
  <c r="DL677" i="6" l="1"/>
  <c r="DM677" i="6" s="1"/>
  <c r="DR677" i="6" s="1"/>
  <c r="DS677" i="6" s="1"/>
  <c r="DJ678" i="6"/>
  <c r="DH678" i="6"/>
  <c r="DI678" i="6"/>
  <c r="DK678" i="6"/>
  <c r="DD679" i="6"/>
  <c r="DN676" i="6"/>
  <c r="DR676" i="6"/>
  <c r="DS676" i="6" s="1"/>
  <c r="DP676" i="6"/>
  <c r="DQ676" i="6" s="1"/>
  <c r="DO675" i="6"/>
  <c r="DV675" i="6"/>
  <c r="DP677" i="6" l="1"/>
  <c r="DQ677" i="6" s="1"/>
  <c r="DN677" i="6"/>
  <c r="DO677" i="6" s="1"/>
  <c r="DO676" i="6"/>
  <c r="DV676" i="6"/>
  <c r="DK679" i="6"/>
  <c r="DI679" i="6"/>
  <c r="DH679" i="6"/>
  <c r="DJ679" i="6"/>
  <c r="DD680" i="6"/>
  <c r="DL678" i="6"/>
  <c r="DM678" i="6" s="1"/>
  <c r="DL679" i="6" l="1"/>
  <c r="DM679" i="6" s="1"/>
  <c r="DR679" i="6" s="1"/>
  <c r="DS679" i="6" s="1"/>
  <c r="DV677" i="6"/>
  <c r="DH680" i="6"/>
  <c r="DD681" i="6"/>
  <c r="DJ680" i="6"/>
  <c r="DK680" i="6"/>
  <c r="DI680" i="6"/>
  <c r="DP679" i="6"/>
  <c r="DQ679" i="6" s="1"/>
  <c r="DN679" i="6"/>
  <c r="DR678" i="6"/>
  <c r="DS678" i="6" s="1"/>
  <c r="DN678" i="6"/>
  <c r="DP678" i="6"/>
  <c r="DQ678" i="6" s="1"/>
  <c r="DO679" i="6" l="1"/>
  <c r="DV679" i="6"/>
  <c r="DL680" i="6"/>
  <c r="DM680" i="6" s="1"/>
  <c r="DV678" i="6"/>
  <c r="DO678" i="6"/>
  <c r="DJ681" i="6"/>
  <c r="DK681" i="6"/>
  <c r="DH681" i="6"/>
  <c r="DD682" i="6"/>
  <c r="DI681" i="6"/>
  <c r="DL681" i="6" l="1"/>
  <c r="DM681" i="6" s="1"/>
  <c r="DN680" i="6"/>
  <c r="DR680" i="6"/>
  <c r="DS680" i="6" s="1"/>
  <c r="DP680" i="6"/>
  <c r="DQ680" i="6" s="1"/>
  <c r="DD683" i="6"/>
  <c r="DK682" i="6"/>
  <c r="DH682" i="6"/>
  <c r="DJ682" i="6"/>
  <c r="DI682" i="6"/>
  <c r="DL682" i="6" l="1"/>
  <c r="DM682" i="6" s="1"/>
  <c r="DN682" i="6" s="1"/>
  <c r="DJ683" i="6"/>
  <c r="DD684" i="6"/>
  <c r="DH683" i="6"/>
  <c r="DI683" i="6"/>
  <c r="DK683" i="6"/>
  <c r="DV680" i="6"/>
  <c r="DO680" i="6"/>
  <c r="DP681" i="6"/>
  <c r="DQ681" i="6" s="1"/>
  <c r="DN681" i="6"/>
  <c r="DR681" i="6"/>
  <c r="DS681" i="6" s="1"/>
  <c r="DP682" i="6" l="1"/>
  <c r="DQ682" i="6" s="1"/>
  <c r="DR682" i="6"/>
  <c r="DS682" i="6" s="1"/>
  <c r="DJ684" i="6"/>
  <c r="DH684" i="6"/>
  <c r="DD685" i="6"/>
  <c r="DK684" i="6"/>
  <c r="DI684" i="6"/>
  <c r="DV681" i="6"/>
  <c r="DO681" i="6"/>
  <c r="DO682" i="6"/>
  <c r="DV682" i="6"/>
  <c r="DL683" i="6"/>
  <c r="DM683" i="6" s="1"/>
  <c r="DH685" i="6" l="1"/>
  <c r="DD686" i="6"/>
  <c r="DK685" i="6"/>
  <c r="DI685" i="6"/>
  <c r="DJ685" i="6"/>
  <c r="DN683" i="6"/>
  <c r="DR683" i="6"/>
  <c r="DS683" i="6" s="1"/>
  <c r="DP683" i="6"/>
  <c r="DQ683" i="6" s="1"/>
  <c r="DL684" i="6"/>
  <c r="DM684" i="6" s="1"/>
  <c r="DL685" i="6" l="1"/>
  <c r="DM685" i="6" s="1"/>
  <c r="DN685" i="6" s="1"/>
  <c r="DH686" i="6"/>
  <c r="DD687" i="6"/>
  <c r="DI686" i="6"/>
  <c r="DJ686" i="6"/>
  <c r="DK686" i="6"/>
  <c r="DV683" i="6"/>
  <c r="DO683" i="6"/>
  <c r="DN684" i="6"/>
  <c r="DP684" i="6"/>
  <c r="DQ684" i="6" s="1"/>
  <c r="DR684" i="6"/>
  <c r="DS684" i="6" s="1"/>
  <c r="DR685" i="6" l="1"/>
  <c r="DS685" i="6" s="1"/>
  <c r="DP685" i="6"/>
  <c r="DQ685" i="6" s="1"/>
  <c r="DL686" i="6"/>
  <c r="DM686" i="6" s="1"/>
  <c r="DI687" i="6"/>
  <c r="DK687" i="6"/>
  <c r="DD688" i="6"/>
  <c r="DH687" i="6"/>
  <c r="DJ687" i="6"/>
  <c r="DO684" i="6"/>
  <c r="DV684" i="6"/>
  <c r="DO685" i="6"/>
  <c r="DV685" i="6"/>
  <c r="DL687" i="6" l="1"/>
  <c r="DM687" i="6" s="1"/>
  <c r="DP687" i="6" s="1"/>
  <c r="DQ687" i="6" s="1"/>
  <c r="DJ688" i="6"/>
  <c r="DD689" i="6"/>
  <c r="DH688" i="6"/>
  <c r="DK688" i="6"/>
  <c r="DI688" i="6"/>
  <c r="DP686" i="6"/>
  <c r="DQ686" i="6" s="1"/>
  <c r="DR686" i="6"/>
  <c r="DS686" i="6" s="1"/>
  <c r="DN686" i="6"/>
  <c r="DN687" i="6" l="1"/>
  <c r="DR687" i="6"/>
  <c r="DS687" i="6" s="1"/>
  <c r="DH689" i="6"/>
  <c r="DD690" i="6"/>
  <c r="DK689" i="6"/>
  <c r="DI689" i="6"/>
  <c r="DJ689" i="6"/>
  <c r="DV686" i="6"/>
  <c r="DO686" i="6"/>
  <c r="DL688" i="6"/>
  <c r="DM688" i="6" s="1"/>
  <c r="DO687" i="6"/>
  <c r="DV687" i="6"/>
  <c r="DL689" i="6" l="1"/>
  <c r="DM689" i="6" s="1"/>
  <c r="DP689" i="6" s="1"/>
  <c r="DQ689" i="6" s="1"/>
  <c r="DR688" i="6"/>
  <c r="DS688" i="6" s="1"/>
  <c r="DP688" i="6"/>
  <c r="DQ688" i="6" s="1"/>
  <c r="DN688" i="6"/>
  <c r="DH690" i="6"/>
  <c r="DI690" i="6"/>
  <c r="DJ690" i="6"/>
  <c r="DK690" i="6"/>
  <c r="DD691" i="6"/>
  <c r="DR689" i="6" l="1"/>
  <c r="DS689" i="6" s="1"/>
  <c r="DN689" i="6"/>
  <c r="DL690" i="6"/>
  <c r="DM690" i="6" s="1"/>
  <c r="DV688" i="6"/>
  <c r="DO688" i="6"/>
  <c r="DK691" i="6"/>
  <c r="DH691" i="6"/>
  <c r="DD692" i="6"/>
  <c r="DJ691" i="6"/>
  <c r="DI691" i="6"/>
  <c r="DO689" i="6"/>
  <c r="DV689" i="6"/>
  <c r="DL691" i="6" l="1"/>
  <c r="DM691" i="6" s="1"/>
  <c r="DR691" i="6" s="1"/>
  <c r="DS691" i="6" s="1"/>
  <c r="DI692" i="6"/>
  <c r="DD693" i="6"/>
  <c r="DJ692" i="6"/>
  <c r="DH692" i="6"/>
  <c r="DK692" i="6"/>
  <c r="DN690" i="6"/>
  <c r="DR690" i="6"/>
  <c r="DS690" i="6" s="1"/>
  <c r="DP690" i="6"/>
  <c r="DQ690" i="6" s="1"/>
  <c r="DN691" i="6" l="1"/>
  <c r="DV691" i="6" s="1"/>
  <c r="DP691" i="6"/>
  <c r="DQ691" i="6" s="1"/>
  <c r="DH693" i="6"/>
  <c r="DJ693" i="6"/>
  <c r="DK693" i="6"/>
  <c r="DI693" i="6"/>
  <c r="DD694" i="6"/>
  <c r="DL692" i="6"/>
  <c r="DM692" i="6" s="1"/>
  <c r="DV690" i="6"/>
  <c r="DO690" i="6"/>
  <c r="DO691" i="6" l="1"/>
  <c r="DN692" i="6"/>
  <c r="DP692" i="6"/>
  <c r="DQ692" i="6" s="1"/>
  <c r="DR692" i="6"/>
  <c r="DS692" i="6" s="1"/>
  <c r="DK694" i="6"/>
  <c r="DD695" i="6"/>
  <c r="DH694" i="6"/>
  <c r="DJ694" i="6"/>
  <c r="DI694" i="6"/>
  <c r="DL693" i="6"/>
  <c r="DM693" i="6" s="1"/>
  <c r="DL694" i="6" l="1"/>
  <c r="DM694" i="6" s="1"/>
  <c r="DN694" i="6" s="1"/>
  <c r="DJ695" i="6"/>
  <c r="DH695" i="6"/>
  <c r="DD696" i="6"/>
  <c r="DI695" i="6"/>
  <c r="DK695" i="6"/>
  <c r="DN693" i="6"/>
  <c r="DP693" i="6"/>
  <c r="DQ693" i="6" s="1"/>
  <c r="DR693" i="6"/>
  <c r="DS693" i="6" s="1"/>
  <c r="DV692" i="6"/>
  <c r="DO692" i="6"/>
  <c r="DR694" i="6" l="1"/>
  <c r="DS694" i="6" s="1"/>
  <c r="DP694" i="6"/>
  <c r="DQ694" i="6" s="1"/>
  <c r="DH696" i="6"/>
  <c r="DK696" i="6"/>
  <c r="DD697" i="6"/>
  <c r="DJ696" i="6"/>
  <c r="DI696" i="6"/>
  <c r="DL695" i="6"/>
  <c r="DM695" i="6" s="1"/>
  <c r="DO693" i="6"/>
  <c r="DV693" i="6"/>
  <c r="DV694" i="6"/>
  <c r="DO694" i="6"/>
  <c r="DL696" i="6" l="1"/>
  <c r="DM696" i="6"/>
  <c r="DR696" i="6" s="1"/>
  <c r="DS696" i="6" s="1"/>
  <c r="DJ697" i="6"/>
  <c r="DD698" i="6"/>
  <c r="DH697" i="6"/>
  <c r="DK697" i="6"/>
  <c r="DI697" i="6"/>
  <c r="DN695" i="6"/>
  <c r="DR695" i="6"/>
  <c r="DS695" i="6" s="1"/>
  <c r="DP695" i="6"/>
  <c r="DQ695" i="6" s="1"/>
  <c r="DP696" i="6" l="1"/>
  <c r="DQ696" i="6" s="1"/>
  <c r="DN696" i="6"/>
  <c r="DL697" i="6"/>
  <c r="DM697" i="6" s="1"/>
  <c r="DO696" i="6"/>
  <c r="DV696" i="6"/>
  <c r="DJ698" i="6"/>
  <c r="DI698" i="6"/>
  <c r="DD699" i="6"/>
  <c r="DH698" i="6"/>
  <c r="DK698" i="6"/>
  <c r="DO695" i="6"/>
  <c r="DV695" i="6"/>
  <c r="DL698" i="6" l="1"/>
  <c r="DM698" i="6" s="1"/>
  <c r="DJ699" i="6"/>
  <c r="DK699" i="6"/>
  <c r="DI699" i="6"/>
  <c r="DD700" i="6"/>
  <c r="DH699" i="6"/>
  <c r="DP697" i="6"/>
  <c r="DQ697" i="6" s="1"/>
  <c r="DN697" i="6"/>
  <c r="DR697" i="6"/>
  <c r="DS697" i="6" s="1"/>
  <c r="DO697" i="6" l="1"/>
  <c r="DV697" i="6"/>
  <c r="DK700" i="6"/>
  <c r="DD701" i="6"/>
  <c r="DH700" i="6"/>
  <c r="DJ700" i="6"/>
  <c r="DI700" i="6"/>
  <c r="DL699" i="6"/>
  <c r="DM699" i="6" s="1"/>
  <c r="DN698" i="6"/>
  <c r="DR698" i="6"/>
  <c r="DS698" i="6" s="1"/>
  <c r="DP698" i="6"/>
  <c r="DQ698" i="6" s="1"/>
  <c r="DL700" i="6" l="1"/>
  <c r="DM700" i="6" s="1"/>
  <c r="DR699" i="6"/>
  <c r="DS699" i="6" s="1"/>
  <c r="DN699" i="6"/>
  <c r="DP699" i="6"/>
  <c r="DQ699" i="6" s="1"/>
  <c r="DR700" i="6"/>
  <c r="DS700" i="6" s="1"/>
  <c r="DN700" i="6"/>
  <c r="DP700" i="6"/>
  <c r="DQ700" i="6" s="1"/>
  <c r="DI701" i="6"/>
  <c r="DJ701" i="6"/>
  <c r="DH701" i="6"/>
  <c r="DD702" i="6"/>
  <c r="DK701" i="6"/>
  <c r="DO698" i="6"/>
  <c r="DV698" i="6"/>
  <c r="DL701" i="6" l="1"/>
  <c r="DM701" i="6" s="1"/>
  <c r="DK702" i="6"/>
  <c r="DD703" i="6"/>
  <c r="DI702" i="6"/>
  <c r="DH702" i="6"/>
  <c r="DJ702" i="6"/>
  <c r="DO699" i="6"/>
  <c r="DV699" i="6"/>
  <c r="DR701" i="6"/>
  <c r="DS701" i="6" s="1"/>
  <c r="DP701" i="6"/>
  <c r="DQ701" i="6" s="1"/>
  <c r="DN701" i="6"/>
  <c r="DO700" i="6"/>
  <c r="DV700" i="6"/>
  <c r="DL702" i="6" l="1"/>
  <c r="DM702" i="6" s="1"/>
  <c r="DR702" i="6" s="1"/>
  <c r="DS702" i="6" s="1"/>
  <c r="DO701" i="6"/>
  <c r="DV701" i="6"/>
  <c r="DK703" i="6"/>
  <c r="DJ703" i="6"/>
  <c r="DH703" i="6"/>
  <c r="DI703" i="6"/>
  <c r="DD704" i="6"/>
  <c r="DP702" i="6" l="1"/>
  <c r="DQ702" i="6" s="1"/>
  <c r="DN702" i="6"/>
  <c r="DV702" i="6" s="1"/>
  <c r="DL703" i="6"/>
  <c r="DM703" i="6" s="1"/>
  <c r="DK704" i="6"/>
  <c r="DI704" i="6"/>
  <c r="DJ704" i="6"/>
  <c r="DH704" i="6"/>
  <c r="DD705" i="6"/>
  <c r="DL704" i="6" l="1"/>
  <c r="DM704" i="6" s="1"/>
  <c r="DP704" i="6" s="1"/>
  <c r="DQ704" i="6" s="1"/>
  <c r="DO702" i="6"/>
  <c r="DK705" i="6"/>
  <c r="DH705" i="6"/>
  <c r="DI705" i="6"/>
  <c r="DD706" i="6"/>
  <c r="DJ705" i="6"/>
  <c r="DN704" i="6"/>
  <c r="DR704" i="6"/>
  <c r="DS704" i="6" s="1"/>
  <c r="DN703" i="6"/>
  <c r="DR703" i="6"/>
  <c r="DS703" i="6" s="1"/>
  <c r="DP703" i="6"/>
  <c r="DQ703" i="6" s="1"/>
  <c r="DL705" i="6" l="1"/>
  <c r="DM705" i="6" s="1"/>
  <c r="DR705" i="6" s="1"/>
  <c r="DS705" i="6" s="1"/>
  <c r="DO704" i="6"/>
  <c r="DV704" i="6"/>
  <c r="DH706" i="6"/>
  <c r="DI706" i="6"/>
  <c r="DJ706" i="6"/>
  <c r="DD707" i="6"/>
  <c r="DK706" i="6"/>
  <c r="DO703" i="6"/>
  <c r="DV703" i="6"/>
  <c r="DP705" i="6" l="1"/>
  <c r="DQ705" i="6" s="1"/>
  <c r="DN705" i="6"/>
  <c r="DO705" i="6" s="1"/>
  <c r="DL706" i="6"/>
  <c r="DM706" i="6" s="1"/>
  <c r="DK707" i="6"/>
  <c r="DH707" i="6"/>
  <c r="DI707" i="6"/>
  <c r="DJ707" i="6"/>
  <c r="DD708" i="6"/>
  <c r="DL707" i="6" l="1"/>
  <c r="DM707" i="6" s="1"/>
  <c r="DR707" i="6" s="1"/>
  <c r="DS707" i="6" s="1"/>
  <c r="DV705" i="6"/>
  <c r="DI708" i="6"/>
  <c r="DJ708" i="6"/>
  <c r="DD709" i="6"/>
  <c r="DH708" i="6"/>
  <c r="DK708" i="6"/>
  <c r="DN707" i="6"/>
  <c r="DP707" i="6"/>
  <c r="DQ707" i="6" s="1"/>
  <c r="DN706" i="6"/>
  <c r="DR706" i="6"/>
  <c r="DS706" i="6" s="1"/>
  <c r="DP706" i="6"/>
  <c r="DQ706" i="6" s="1"/>
  <c r="DJ709" i="6" l="1"/>
  <c r="DI709" i="6"/>
  <c r="DK709" i="6"/>
  <c r="DH709" i="6"/>
  <c r="DD710" i="6"/>
  <c r="DV707" i="6"/>
  <c r="DO707" i="6"/>
  <c r="DL708" i="6"/>
  <c r="DM708" i="6" s="1"/>
  <c r="DO706" i="6"/>
  <c r="DV706" i="6"/>
  <c r="DN708" i="6" l="1"/>
  <c r="DR708" i="6"/>
  <c r="DS708" i="6" s="1"/>
  <c r="DP708" i="6"/>
  <c r="DQ708" i="6" s="1"/>
  <c r="DH710" i="6"/>
  <c r="DI710" i="6"/>
  <c r="DJ710" i="6"/>
  <c r="DD711" i="6"/>
  <c r="DK710" i="6"/>
  <c r="DL709" i="6"/>
  <c r="DM709" i="6" s="1"/>
  <c r="DK711" i="6" l="1"/>
  <c r="DD712" i="6"/>
  <c r="DJ711" i="6"/>
  <c r="DI711" i="6"/>
  <c r="DH711" i="6"/>
  <c r="DL710" i="6"/>
  <c r="DM710" i="6" s="1"/>
  <c r="DP709" i="6"/>
  <c r="DQ709" i="6" s="1"/>
  <c r="DN709" i="6"/>
  <c r="DR709" i="6"/>
  <c r="DS709" i="6" s="1"/>
  <c r="DO708" i="6"/>
  <c r="DV708" i="6"/>
  <c r="DL711" i="6" l="1"/>
  <c r="DM711" i="6" s="1"/>
  <c r="DN711" i="6" s="1"/>
  <c r="DR710" i="6"/>
  <c r="DS710" i="6" s="1"/>
  <c r="DP710" i="6"/>
  <c r="DQ710" i="6" s="1"/>
  <c r="DN710" i="6"/>
  <c r="DD713" i="6"/>
  <c r="DK712" i="6"/>
  <c r="DJ712" i="6"/>
  <c r="DI712" i="6"/>
  <c r="DH712" i="6"/>
  <c r="DV709" i="6"/>
  <c r="DO709" i="6"/>
  <c r="DP711" i="6" l="1"/>
  <c r="DQ711" i="6" s="1"/>
  <c r="DR711" i="6"/>
  <c r="DS711" i="6" s="1"/>
  <c r="DK713" i="6"/>
  <c r="DI713" i="6"/>
  <c r="DD714" i="6"/>
  <c r="DJ713" i="6"/>
  <c r="DH713" i="6"/>
  <c r="DV710" i="6"/>
  <c r="DO710" i="6"/>
  <c r="DL712" i="6"/>
  <c r="DM712" i="6" s="1"/>
  <c r="DO711" i="6"/>
  <c r="DV711" i="6"/>
  <c r="DL713" i="6" l="1"/>
  <c r="DM713" i="6"/>
  <c r="DR713" i="6" s="1"/>
  <c r="DS713" i="6" s="1"/>
  <c r="DK714" i="6"/>
  <c r="DD715" i="6"/>
  <c r="DH714" i="6"/>
  <c r="DI714" i="6"/>
  <c r="DJ714" i="6"/>
  <c r="DN712" i="6"/>
  <c r="DR712" i="6"/>
  <c r="DS712" i="6" s="1"/>
  <c r="DP712" i="6"/>
  <c r="DQ712" i="6" s="1"/>
  <c r="DL714" i="6" l="1"/>
  <c r="DM714" i="6" s="1"/>
  <c r="DP714" i="6" s="1"/>
  <c r="DQ714" i="6" s="1"/>
  <c r="DP713" i="6"/>
  <c r="DQ713" i="6" s="1"/>
  <c r="DN713" i="6"/>
  <c r="DR714" i="6"/>
  <c r="DS714" i="6" s="1"/>
  <c r="DO713" i="6"/>
  <c r="DV713" i="6"/>
  <c r="DD716" i="6"/>
  <c r="DH715" i="6"/>
  <c r="DK715" i="6"/>
  <c r="DJ715" i="6"/>
  <c r="DI715" i="6"/>
  <c r="DO712" i="6"/>
  <c r="DV712" i="6"/>
  <c r="DN714" i="6" l="1"/>
  <c r="DV714" i="6"/>
  <c r="DO714" i="6"/>
  <c r="DH716" i="6"/>
  <c r="DD717" i="6"/>
  <c r="DI716" i="6"/>
  <c r="DJ716" i="6"/>
  <c r="DK716" i="6"/>
  <c r="DL715" i="6"/>
  <c r="DM715" i="6" s="1"/>
  <c r="DP715" i="6" l="1"/>
  <c r="DQ715" i="6" s="1"/>
  <c r="DR715" i="6"/>
  <c r="DS715" i="6" s="1"/>
  <c r="DN715" i="6"/>
  <c r="DL716" i="6"/>
  <c r="DM716" i="6" s="1"/>
  <c r="DI717" i="6"/>
  <c r="DD718" i="6"/>
  <c r="DJ717" i="6"/>
  <c r="DH717" i="6"/>
  <c r="DK717" i="6"/>
  <c r="DL717" i="6" l="1"/>
  <c r="DM717" i="6" s="1"/>
  <c r="DP716" i="6"/>
  <c r="DQ716" i="6" s="1"/>
  <c r="DN716" i="6"/>
  <c r="DR716" i="6"/>
  <c r="DS716" i="6" s="1"/>
  <c r="DO715" i="6"/>
  <c r="DV715" i="6"/>
  <c r="DR717" i="6"/>
  <c r="DS717" i="6" s="1"/>
  <c r="DP717" i="6"/>
  <c r="DQ717" i="6" s="1"/>
  <c r="DN717" i="6"/>
  <c r="DJ718" i="6"/>
  <c r="DH718" i="6"/>
  <c r="DI718" i="6"/>
  <c r="DD719" i="6"/>
  <c r="DK718" i="6"/>
  <c r="DI719" i="6" l="1"/>
  <c r="DK719" i="6"/>
  <c r="DD720" i="6"/>
  <c r="DJ719" i="6"/>
  <c r="DH719" i="6"/>
  <c r="DV717" i="6"/>
  <c r="DO717" i="6"/>
  <c r="DO716" i="6"/>
  <c r="DV716" i="6"/>
  <c r="DL718" i="6"/>
  <c r="DM718" i="6" s="1"/>
  <c r="DL719" i="6" l="1"/>
  <c r="DM719" i="6"/>
  <c r="DN719" i="6" s="1"/>
  <c r="DI720" i="6"/>
  <c r="DJ720" i="6"/>
  <c r="DH720" i="6"/>
  <c r="DD721" i="6"/>
  <c r="DK720" i="6"/>
  <c r="DR718" i="6"/>
  <c r="DS718" i="6" s="1"/>
  <c r="DN718" i="6"/>
  <c r="DP718" i="6"/>
  <c r="DQ718" i="6" s="1"/>
  <c r="DR719" i="6" l="1"/>
  <c r="DS719" i="6" s="1"/>
  <c r="DP719" i="6"/>
  <c r="DQ719" i="6" s="1"/>
  <c r="DD722" i="6"/>
  <c r="DH721" i="6"/>
  <c r="DK721" i="6"/>
  <c r="DJ721" i="6"/>
  <c r="DI721" i="6"/>
  <c r="DL720" i="6"/>
  <c r="DM720" i="6" s="1"/>
  <c r="DV718" i="6"/>
  <c r="DO718" i="6"/>
  <c r="DV719" i="6"/>
  <c r="DO719" i="6"/>
  <c r="DL721" i="6" l="1"/>
  <c r="DM721" i="6" s="1"/>
  <c r="DN721" i="6" s="1"/>
  <c r="DP720" i="6"/>
  <c r="DQ720" i="6" s="1"/>
  <c r="DR720" i="6"/>
  <c r="DS720" i="6" s="1"/>
  <c r="DN720" i="6"/>
  <c r="DI722" i="6"/>
  <c r="DD723" i="6"/>
  <c r="DJ722" i="6"/>
  <c r="DK722" i="6"/>
  <c r="DH722" i="6"/>
  <c r="DR721" i="6" l="1"/>
  <c r="DS721" i="6" s="1"/>
  <c r="DP721" i="6"/>
  <c r="DQ721" i="6" s="1"/>
  <c r="DI723" i="6"/>
  <c r="DJ723" i="6"/>
  <c r="DD724" i="6"/>
  <c r="DK723" i="6"/>
  <c r="DH723" i="6"/>
  <c r="DO720" i="6"/>
  <c r="DV720" i="6"/>
  <c r="DL722" i="6"/>
  <c r="DM722" i="6" s="1"/>
  <c r="DO721" i="6"/>
  <c r="DV721" i="6"/>
  <c r="DI724" i="6" l="1"/>
  <c r="DJ724" i="6"/>
  <c r="DD725" i="6"/>
  <c r="DK724" i="6"/>
  <c r="DH724" i="6"/>
  <c r="DR722" i="6"/>
  <c r="DS722" i="6" s="1"/>
  <c r="DP722" i="6"/>
  <c r="DQ722" i="6" s="1"/>
  <c r="DN722" i="6"/>
  <c r="DL723" i="6"/>
  <c r="DM723" i="6" s="1"/>
  <c r="DV722" i="6" l="1"/>
  <c r="DO722" i="6"/>
  <c r="DH725" i="6"/>
  <c r="DI725" i="6"/>
  <c r="DJ725" i="6"/>
  <c r="DD726" i="6"/>
  <c r="DK725" i="6"/>
  <c r="DL724" i="6"/>
  <c r="DM724" i="6" s="1"/>
  <c r="DP723" i="6"/>
  <c r="DQ723" i="6" s="1"/>
  <c r="DN723" i="6"/>
  <c r="DR723" i="6"/>
  <c r="DS723" i="6" s="1"/>
  <c r="DR724" i="6" l="1"/>
  <c r="DS724" i="6" s="1"/>
  <c r="DN724" i="6"/>
  <c r="DP724" i="6"/>
  <c r="DQ724" i="6" s="1"/>
  <c r="DL725" i="6"/>
  <c r="DM725" i="6" s="1"/>
  <c r="DH726" i="6"/>
  <c r="DD727" i="6"/>
  <c r="DK726" i="6"/>
  <c r="DI726" i="6"/>
  <c r="DJ726" i="6"/>
  <c r="DV723" i="6"/>
  <c r="DO723" i="6"/>
  <c r="DP725" i="6" l="1"/>
  <c r="DQ725" i="6" s="1"/>
  <c r="DR725" i="6"/>
  <c r="DS725" i="6" s="1"/>
  <c r="DN725" i="6"/>
  <c r="DO724" i="6"/>
  <c r="DV724" i="6"/>
  <c r="DJ727" i="6"/>
  <c r="DK727" i="6"/>
  <c r="DH727" i="6"/>
  <c r="DI727" i="6"/>
  <c r="DD728" i="6"/>
  <c r="DL726" i="6"/>
  <c r="DM726" i="6" s="1"/>
  <c r="DL727" i="6" l="1"/>
  <c r="DM727" i="6" s="1"/>
  <c r="DV725" i="6"/>
  <c r="DO725" i="6"/>
  <c r="DP726" i="6"/>
  <c r="DQ726" i="6" s="1"/>
  <c r="DR726" i="6"/>
  <c r="DS726" i="6" s="1"/>
  <c r="DN726" i="6"/>
  <c r="DD729" i="6"/>
  <c r="DJ728" i="6"/>
  <c r="DK728" i="6"/>
  <c r="DI728" i="6"/>
  <c r="DH728" i="6"/>
  <c r="DL728" i="6" l="1"/>
  <c r="DM728" i="6" s="1"/>
  <c r="DP728" i="6" s="1"/>
  <c r="DQ728" i="6" s="1"/>
  <c r="DK729" i="6"/>
  <c r="DI729" i="6"/>
  <c r="DD730" i="6"/>
  <c r="DH729" i="6"/>
  <c r="DJ729" i="6"/>
  <c r="DO726" i="6"/>
  <c r="DV726" i="6"/>
  <c r="DR727" i="6"/>
  <c r="DS727" i="6" s="1"/>
  <c r="DP727" i="6"/>
  <c r="DQ727" i="6" s="1"/>
  <c r="DN727" i="6"/>
  <c r="DR728" i="6" l="1"/>
  <c r="DS728" i="6" s="1"/>
  <c r="DN728" i="6"/>
  <c r="DO728" i="6" s="1"/>
  <c r="DL729" i="6"/>
  <c r="DM729" i="6" s="1"/>
  <c r="DN729" i="6" s="1"/>
  <c r="DK730" i="6"/>
  <c r="DI730" i="6"/>
  <c r="DH730" i="6"/>
  <c r="DJ730" i="6"/>
  <c r="DD731" i="6"/>
  <c r="DO727" i="6"/>
  <c r="DV727" i="6"/>
  <c r="DL730" i="6" l="1"/>
  <c r="DM730" i="6" s="1"/>
  <c r="DN730" i="6" s="1"/>
  <c r="DV728" i="6"/>
  <c r="DR729" i="6"/>
  <c r="DS729" i="6" s="1"/>
  <c r="DP729" i="6"/>
  <c r="DQ729" i="6" s="1"/>
  <c r="DH731" i="6"/>
  <c r="DI731" i="6"/>
  <c r="DD732" i="6"/>
  <c r="DK731" i="6"/>
  <c r="DJ731" i="6"/>
  <c r="DP730" i="6"/>
  <c r="DQ730" i="6" s="1"/>
  <c r="DO729" i="6"/>
  <c r="DV729" i="6"/>
  <c r="DR730" i="6" l="1"/>
  <c r="DS730" i="6" s="1"/>
  <c r="DL731" i="6"/>
  <c r="DM731" i="6" s="1"/>
  <c r="DR731" i="6" s="1"/>
  <c r="DS731" i="6" s="1"/>
  <c r="DK732" i="6"/>
  <c r="DH732" i="6"/>
  <c r="DD733" i="6"/>
  <c r="DI732" i="6"/>
  <c r="DJ732" i="6"/>
  <c r="DO730" i="6"/>
  <c r="DV730" i="6"/>
  <c r="DL732" i="6" l="1"/>
  <c r="DM732" i="6" s="1"/>
  <c r="DN732" i="6" s="1"/>
  <c r="DP731" i="6"/>
  <c r="DQ731" i="6" s="1"/>
  <c r="DN731" i="6"/>
  <c r="DO731" i="6" s="1"/>
  <c r="DD734" i="6"/>
  <c r="DK733" i="6"/>
  <c r="DI733" i="6"/>
  <c r="DJ733" i="6"/>
  <c r="DH733" i="6"/>
  <c r="DR732" i="6"/>
  <c r="DS732" i="6" s="1"/>
  <c r="DV731" i="6"/>
  <c r="DP732" i="6" l="1"/>
  <c r="DQ732" i="6" s="1"/>
  <c r="DL733" i="6"/>
  <c r="DM733" i="6" s="1"/>
  <c r="DR733" i="6" s="1"/>
  <c r="DS733" i="6" s="1"/>
  <c r="DO732" i="6"/>
  <c r="DV732" i="6"/>
  <c r="DH734" i="6"/>
  <c r="DD735" i="6"/>
  <c r="DK734" i="6"/>
  <c r="DI734" i="6"/>
  <c r="DJ734" i="6"/>
  <c r="DN733" i="6" l="1"/>
  <c r="DV733" i="6" s="1"/>
  <c r="DP733" i="6"/>
  <c r="DQ733" i="6" s="1"/>
  <c r="DD736" i="6"/>
  <c r="DH735" i="6"/>
  <c r="DJ735" i="6"/>
  <c r="DI735" i="6"/>
  <c r="DK735" i="6"/>
  <c r="DL734" i="6"/>
  <c r="DM734" i="6" s="1"/>
  <c r="DO733" i="6" l="1"/>
  <c r="DR734" i="6"/>
  <c r="DS734" i="6" s="1"/>
  <c r="DP734" i="6"/>
  <c r="DQ734" i="6" s="1"/>
  <c r="DN734" i="6"/>
  <c r="DL735" i="6"/>
  <c r="DM735" i="6" s="1"/>
  <c r="DD737" i="6"/>
  <c r="DI736" i="6"/>
  <c r="DK736" i="6"/>
  <c r="DH736" i="6"/>
  <c r="DJ736" i="6"/>
  <c r="DK737" i="6" l="1"/>
  <c r="DI737" i="6"/>
  <c r="DD738" i="6"/>
  <c r="DH737" i="6"/>
  <c r="DJ737" i="6"/>
  <c r="DP735" i="6"/>
  <c r="DQ735" i="6" s="1"/>
  <c r="DR735" i="6"/>
  <c r="DS735" i="6" s="1"/>
  <c r="DN735" i="6"/>
  <c r="DV734" i="6"/>
  <c r="DO734" i="6"/>
  <c r="DL736" i="6"/>
  <c r="DM736" i="6" s="1"/>
  <c r="DL737" i="6" l="1"/>
  <c r="DM737" i="6" s="1"/>
  <c r="DP737" i="6" s="1"/>
  <c r="DQ737" i="6" s="1"/>
  <c r="DN736" i="6"/>
  <c r="DR736" i="6"/>
  <c r="DS736" i="6" s="1"/>
  <c r="DP736" i="6"/>
  <c r="DQ736" i="6" s="1"/>
  <c r="DH738" i="6"/>
  <c r="DI738" i="6"/>
  <c r="DJ738" i="6"/>
  <c r="DD739" i="6"/>
  <c r="DK738" i="6"/>
  <c r="DO735" i="6"/>
  <c r="DV735" i="6"/>
  <c r="DR737" i="6" l="1"/>
  <c r="DS737" i="6" s="1"/>
  <c r="DN737" i="6"/>
  <c r="DV737" i="6" s="1"/>
  <c r="DL738" i="6"/>
  <c r="DM738" i="6" s="1"/>
  <c r="DD740" i="6"/>
  <c r="DK739" i="6"/>
  <c r="DH739" i="6"/>
  <c r="DI739" i="6"/>
  <c r="DJ739" i="6"/>
  <c r="DO736" i="6"/>
  <c r="DV736" i="6"/>
  <c r="DL739" i="6" l="1"/>
  <c r="DM739" i="6" s="1"/>
  <c r="DP739" i="6" s="1"/>
  <c r="DQ739" i="6" s="1"/>
  <c r="DO737" i="6"/>
  <c r="DD741" i="6"/>
  <c r="DI740" i="6"/>
  <c r="DH740" i="6"/>
  <c r="DJ740" i="6"/>
  <c r="DK740" i="6"/>
  <c r="DR738" i="6"/>
  <c r="DS738" i="6" s="1"/>
  <c r="DP738" i="6"/>
  <c r="DQ738" i="6" s="1"/>
  <c r="DN738" i="6"/>
  <c r="DR739" i="6" l="1"/>
  <c r="DS739" i="6" s="1"/>
  <c r="DN739" i="6"/>
  <c r="DV739" i="6"/>
  <c r="DO739" i="6"/>
  <c r="DL740" i="6"/>
  <c r="DM740" i="6" s="1"/>
  <c r="DD742" i="6"/>
  <c r="DI741" i="6"/>
  <c r="DJ741" i="6"/>
  <c r="DH741" i="6"/>
  <c r="DK741" i="6"/>
  <c r="DO738" i="6"/>
  <c r="DV738" i="6"/>
  <c r="DL741" i="6" l="1"/>
  <c r="DM741" i="6" s="1"/>
  <c r="DJ742" i="6"/>
  <c r="DK742" i="6"/>
  <c r="DH742" i="6"/>
  <c r="DD743" i="6"/>
  <c r="DI742" i="6"/>
  <c r="DR740" i="6"/>
  <c r="DS740" i="6" s="1"/>
  <c r="DP740" i="6"/>
  <c r="DQ740" i="6" s="1"/>
  <c r="DN740" i="6"/>
  <c r="DD744" i="6" l="1"/>
  <c r="DJ743" i="6"/>
  <c r="DK743" i="6"/>
  <c r="DH743" i="6"/>
  <c r="DI743" i="6"/>
  <c r="DL742" i="6"/>
  <c r="DM742" i="6" s="1"/>
  <c r="DO740" i="6"/>
  <c r="DV740" i="6"/>
  <c r="DR741" i="6"/>
  <c r="DS741" i="6" s="1"/>
  <c r="DP741" i="6"/>
  <c r="DQ741" i="6" s="1"/>
  <c r="DN741" i="6"/>
  <c r="DP742" i="6" l="1"/>
  <c r="DQ742" i="6" s="1"/>
  <c r="DN742" i="6"/>
  <c r="DR742" i="6"/>
  <c r="DS742" i="6" s="1"/>
  <c r="DL743" i="6"/>
  <c r="DM743" i="6" s="1"/>
  <c r="DV741" i="6"/>
  <c r="DO741" i="6"/>
  <c r="DK744" i="6"/>
  <c r="DH744" i="6"/>
  <c r="DD745" i="6"/>
  <c r="DI744" i="6"/>
  <c r="DJ744" i="6"/>
  <c r="DL744" i="6" l="1"/>
  <c r="DM744" i="6" s="1"/>
  <c r="DN743" i="6"/>
  <c r="DR743" i="6"/>
  <c r="DS743" i="6" s="1"/>
  <c r="DP743" i="6"/>
  <c r="DQ743" i="6" s="1"/>
  <c r="DO742" i="6"/>
  <c r="DV742" i="6"/>
  <c r="DK745" i="6"/>
  <c r="DI745" i="6"/>
  <c r="DD746" i="6"/>
  <c r="DJ745" i="6"/>
  <c r="DH745" i="6"/>
  <c r="DL745" i="6" l="1"/>
  <c r="DM745" i="6" s="1"/>
  <c r="DO743" i="6"/>
  <c r="DV743" i="6"/>
  <c r="DI746" i="6"/>
  <c r="DD747" i="6"/>
  <c r="DH746" i="6"/>
  <c r="DK746" i="6"/>
  <c r="DJ746" i="6"/>
  <c r="DN744" i="6"/>
  <c r="DR744" i="6"/>
  <c r="DS744" i="6" s="1"/>
  <c r="DP744" i="6"/>
  <c r="DQ744" i="6" s="1"/>
  <c r="DL746" i="6" l="1"/>
  <c r="DM746" i="6" s="1"/>
  <c r="DR746" i="6" s="1"/>
  <c r="DS746" i="6" s="1"/>
  <c r="DH747" i="6"/>
  <c r="DD748" i="6"/>
  <c r="DK747" i="6"/>
  <c r="DI747" i="6"/>
  <c r="DJ747" i="6"/>
  <c r="DO744" i="6"/>
  <c r="DV744" i="6"/>
  <c r="DN745" i="6"/>
  <c r="DP745" i="6"/>
  <c r="DQ745" i="6" s="1"/>
  <c r="DR745" i="6"/>
  <c r="DS745" i="6" s="1"/>
  <c r="DN746" i="6" l="1"/>
  <c r="DV746" i="6" s="1"/>
  <c r="DP746" i="6"/>
  <c r="DQ746" i="6" s="1"/>
  <c r="DL747" i="6"/>
  <c r="DM747" i="6" s="1"/>
  <c r="DP747" i="6" s="1"/>
  <c r="DQ747" i="6" s="1"/>
  <c r="DK748" i="6"/>
  <c r="DJ748" i="6"/>
  <c r="DH748" i="6"/>
  <c r="DI748" i="6"/>
  <c r="DD749" i="6"/>
  <c r="DO745" i="6"/>
  <c r="DV745" i="6"/>
  <c r="DL748" i="6" l="1"/>
  <c r="DM748" i="6" s="1"/>
  <c r="DR748" i="6" s="1"/>
  <c r="DS748" i="6" s="1"/>
  <c r="DN747" i="6"/>
  <c r="DV747" i="6" s="1"/>
  <c r="DR747" i="6"/>
  <c r="DS747" i="6" s="1"/>
  <c r="DO746" i="6"/>
  <c r="DI749" i="6"/>
  <c r="DD750" i="6"/>
  <c r="DK749" i="6"/>
  <c r="DH749" i="6"/>
  <c r="DJ749" i="6"/>
  <c r="DP748" i="6" l="1"/>
  <c r="DQ748" i="6" s="1"/>
  <c r="DN748" i="6"/>
  <c r="DO747" i="6"/>
  <c r="DL749" i="6"/>
  <c r="DM749" i="6" s="1"/>
  <c r="DR749" i="6" s="1"/>
  <c r="DS749" i="6" s="1"/>
  <c r="DD751" i="6"/>
  <c r="DK750" i="6"/>
  <c r="DI750" i="6"/>
  <c r="DJ750" i="6"/>
  <c r="DH750" i="6"/>
  <c r="DO748" i="6"/>
  <c r="DV748" i="6"/>
  <c r="DN749" i="6" l="1"/>
  <c r="DV749" i="6" s="1"/>
  <c r="DP749" i="6"/>
  <c r="DQ749" i="6" s="1"/>
  <c r="DL750" i="6"/>
  <c r="DM750" i="6" s="1"/>
  <c r="DN750" i="6" s="1"/>
  <c r="DD752" i="6"/>
  <c r="DI751" i="6"/>
  <c r="DJ751" i="6"/>
  <c r="DK751" i="6"/>
  <c r="DH751" i="6"/>
  <c r="DO749" i="6" l="1"/>
  <c r="DR750" i="6"/>
  <c r="DS750" i="6" s="1"/>
  <c r="DP750" i="6"/>
  <c r="DQ750" i="6" s="1"/>
  <c r="DH752" i="6"/>
  <c r="DD753" i="6"/>
  <c r="DI752" i="6"/>
  <c r="DJ752" i="6"/>
  <c r="DK752" i="6"/>
  <c r="DL751" i="6"/>
  <c r="DM751" i="6" s="1"/>
  <c r="DV750" i="6"/>
  <c r="DO750" i="6"/>
  <c r="DP751" i="6" l="1"/>
  <c r="DQ751" i="6" s="1"/>
  <c r="DR751" i="6"/>
  <c r="DS751" i="6" s="1"/>
  <c r="DN751" i="6"/>
  <c r="DL752" i="6"/>
  <c r="DM752" i="6" s="1"/>
  <c r="DD754" i="6"/>
  <c r="DH753" i="6"/>
  <c r="DJ753" i="6"/>
  <c r="DI753" i="6"/>
  <c r="DK753" i="6"/>
  <c r="DL753" i="6" l="1"/>
  <c r="DM753" i="6" s="1"/>
  <c r="DR753" i="6" s="1"/>
  <c r="DS753" i="6" s="1"/>
  <c r="DI754" i="6"/>
  <c r="DH754" i="6"/>
  <c r="DD755" i="6"/>
  <c r="DJ754" i="6"/>
  <c r="DK754" i="6"/>
  <c r="DV751" i="6"/>
  <c r="DO751" i="6"/>
  <c r="DN752" i="6"/>
  <c r="DR752" i="6"/>
  <c r="DS752" i="6" s="1"/>
  <c r="DP752" i="6"/>
  <c r="DQ752" i="6" s="1"/>
  <c r="DN753" i="6" l="1"/>
  <c r="DO753" i="6" s="1"/>
  <c r="DP753" i="6"/>
  <c r="DQ753" i="6" s="1"/>
  <c r="DL754" i="6"/>
  <c r="DM754" i="6" s="1"/>
  <c r="DH755" i="6"/>
  <c r="DD756" i="6"/>
  <c r="DI755" i="6"/>
  <c r="DJ755" i="6"/>
  <c r="DK755" i="6"/>
  <c r="DO752" i="6"/>
  <c r="DV752" i="6"/>
  <c r="DV753" i="6" l="1"/>
  <c r="DL755" i="6"/>
  <c r="DM755" i="6" s="1"/>
  <c r="DK756" i="6"/>
  <c r="DI756" i="6"/>
  <c r="DJ756" i="6"/>
  <c r="DD757" i="6"/>
  <c r="DH756" i="6"/>
  <c r="DP754" i="6"/>
  <c r="DQ754" i="6" s="1"/>
  <c r="DN754" i="6"/>
  <c r="DR754" i="6"/>
  <c r="DS754" i="6" s="1"/>
  <c r="DL756" i="6" l="1"/>
  <c r="DM756" i="6" s="1"/>
  <c r="DP756" i="6" s="1"/>
  <c r="DQ756" i="6" s="1"/>
  <c r="DO754" i="6"/>
  <c r="DV754" i="6"/>
  <c r="DJ757" i="6"/>
  <c r="DK757" i="6"/>
  <c r="DD758" i="6"/>
  <c r="DI757" i="6"/>
  <c r="DH757" i="6"/>
  <c r="DR756" i="6"/>
  <c r="DS756" i="6" s="1"/>
  <c r="DR755" i="6"/>
  <c r="DS755" i="6" s="1"/>
  <c r="DN755" i="6"/>
  <c r="DP755" i="6"/>
  <c r="DQ755" i="6" s="1"/>
  <c r="DN756" i="6" l="1"/>
  <c r="DD759" i="6"/>
  <c r="DK758" i="6"/>
  <c r="DI758" i="6"/>
  <c r="DJ758" i="6"/>
  <c r="DH758" i="6"/>
  <c r="DV755" i="6"/>
  <c r="DO755" i="6"/>
  <c r="DL757" i="6"/>
  <c r="DM757" i="6" s="1"/>
  <c r="DO756" i="6"/>
  <c r="DV756" i="6"/>
  <c r="DL758" i="6" l="1"/>
  <c r="DM758" i="6"/>
  <c r="DR758" i="6" s="1"/>
  <c r="DS758" i="6" s="1"/>
  <c r="DP757" i="6"/>
  <c r="DQ757" i="6" s="1"/>
  <c r="DN757" i="6"/>
  <c r="DR757" i="6"/>
  <c r="DS757" i="6" s="1"/>
  <c r="DI759" i="6"/>
  <c r="DK759" i="6"/>
  <c r="DD760" i="6"/>
  <c r="DJ759" i="6"/>
  <c r="DH759" i="6"/>
  <c r="DN758" i="6" l="1"/>
  <c r="DO758" i="6" s="1"/>
  <c r="DP758" i="6"/>
  <c r="DQ758" i="6" s="1"/>
  <c r="DV757" i="6"/>
  <c r="DO757" i="6"/>
  <c r="DL759" i="6"/>
  <c r="DM759" i="6" s="1"/>
  <c r="DD761" i="6"/>
  <c r="DJ760" i="6"/>
  <c r="DH760" i="6"/>
  <c r="DI760" i="6"/>
  <c r="DK760" i="6"/>
  <c r="DV758" i="6" l="1"/>
  <c r="DL760" i="6"/>
  <c r="DM760" i="6"/>
  <c r="DP760" i="6" s="1"/>
  <c r="DQ760" i="6" s="1"/>
  <c r="DK761" i="6"/>
  <c r="DD762" i="6"/>
  <c r="DH761" i="6"/>
  <c r="DI761" i="6"/>
  <c r="DJ761" i="6"/>
  <c r="DN759" i="6"/>
  <c r="DR759" i="6"/>
  <c r="DS759" i="6" s="1"/>
  <c r="DP759" i="6"/>
  <c r="DQ759" i="6" s="1"/>
  <c r="DN760" i="6" l="1"/>
  <c r="DV760" i="6" s="1"/>
  <c r="DR760" i="6"/>
  <c r="DS760" i="6" s="1"/>
  <c r="DL761" i="6"/>
  <c r="DM761" i="6" s="1"/>
  <c r="DN761" i="6" s="1"/>
  <c r="DD763" i="6"/>
  <c r="DH762" i="6"/>
  <c r="DJ762" i="6"/>
  <c r="DI762" i="6"/>
  <c r="DK762" i="6"/>
  <c r="DV759" i="6"/>
  <c r="DO759" i="6"/>
  <c r="DO760" i="6" l="1"/>
  <c r="DR761" i="6"/>
  <c r="DS761" i="6" s="1"/>
  <c r="DP761" i="6"/>
  <c r="DQ761" i="6" s="1"/>
  <c r="DV761" i="6"/>
  <c r="DO761" i="6"/>
  <c r="DL762" i="6"/>
  <c r="DM762" i="6" s="1"/>
  <c r="DH763" i="6"/>
  <c r="DI763" i="6"/>
  <c r="DJ763" i="6"/>
  <c r="DK763" i="6"/>
  <c r="DD764" i="6"/>
  <c r="DD765" i="6" l="1"/>
  <c r="DH764" i="6"/>
  <c r="DK764" i="6"/>
  <c r="DI764" i="6"/>
  <c r="DJ764" i="6"/>
  <c r="DL763" i="6"/>
  <c r="DM763" i="6" s="1"/>
  <c r="DR762" i="6"/>
  <c r="DS762" i="6" s="1"/>
  <c r="DN762" i="6"/>
  <c r="DP762" i="6"/>
  <c r="DQ762" i="6" s="1"/>
  <c r="DL764" i="6" l="1"/>
  <c r="DM764" i="6" s="1"/>
  <c r="DN764" i="6" s="1"/>
  <c r="DV762" i="6"/>
  <c r="DO762" i="6"/>
  <c r="DR763" i="6"/>
  <c r="DS763" i="6" s="1"/>
  <c r="DP763" i="6"/>
  <c r="DQ763" i="6" s="1"/>
  <c r="DN763" i="6"/>
  <c r="DK765" i="6"/>
  <c r="DD766" i="6"/>
  <c r="DH765" i="6"/>
  <c r="DJ765" i="6"/>
  <c r="DI765" i="6"/>
  <c r="DL765" i="6" l="1"/>
  <c r="DM765" i="6" s="1"/>
  <c r="DP765" i="6" s="1"/>
  <c r="DQ765" i="6" s="1"/>
  <c r="DP764" i="6"/>
  <c r="DQ764" i="6" s="1"/>
  <c r="DR764" i="6"/>
  <c r="DS764" i="6" s="1"/>
  <c r="DV763" i="6"/>
  <c r="DO763" i="6"/>
  <c r="DO764" i="6"/>
  <c r="DV764" i="6"/>
  <c r="DI766" i="6"/>
  <c r="DJ766" i="6"/>
  <c r="DD767" i="6"/>
  <c r="DK766" i="6"/>
  <c r="DH766" i="6"/>
  <c r="DR765" i="6" l="1"/>
  <c r="DS765" i="6" s="1"/>
  <c r="DN765" i="6"/>
  <c r="DV765" i="6" s="1"/>
  <c r="DD768" i="6"/>
  <c r="DI767" i="6"/>
  <c r="DH767" i="6"/>
  <c r="DJ767" i="6"/>
  <c r="DK767" i="6"/>
  <c r="DO765" i="6"/>
  <c r="DL766" i="6"/>
  <c r="DM766" i="6" s="1"/>
  <c r="DL767" i="6" l="1"/>
  <c r="DM767" i="6" s="1"/>
  <c r="DN766" i="6"/>
  <c r="DP766" i="6"/>
  <c r="DQ766" i="6" s="1"/>
  <c r="DR766" i="6"/>
  <c r="DS766" i="6" s="1"/>
  <c r="DD769" i="6"/>
  <c r="DH768" i="6"/>
  <c r="DJ768" i="6"/>
  <c r="DI768" i="6"/>
  <c r="DK768" i="6"/>
  <c r="DL768" i="6" l="1"/>
  <c r="DM768" i="6" s="1"/>
  <c r="DP768" i="6" s="1"/>
  <c r="DQ768" i="6" s="1"/>
  <c r="DH769" i="6"/>
  <c r="DD770" i="6"/>
  <c r="DI769" i="6"/>
  <c r="DJ769" i="6"/>
  <c r="DK769" i="6"/>
  <c r="DV766" i="6"/>
  <c r="DO766" i="6"/>
  <c r="DN767" i="6"/>
  <c r="DR767" i="6"/>
  <c r="DS767" i="6" s="1"/>
  <c r="DP767" i="6"/>
  <c r="DQ767" i="6" s="1"/>
  <c r="DR768" i="6" l="1"/>
  <c r="DS768" i="6" s="1"/>
  <c r="DN768" i="6"/>
  <c r="DV768" i="6" s="1"/>
  <c r="DO767" i="6"/>
  <c r="DV767" i="6"/>
  <c r="DL769" i="6"/>
  <c r="DM769" i="6" s="1"/>
  <c r="DD771" i="6"/>
  <c r="DK770" i="6"/>
  <c r="DI770" i="6"/>
  <c r="DH770" i="6"/>
  <c r="DJ770" i="6"/>
  <c r="DO768" i="6" l="1"/>
  <c r="DL770" i="6"/>
  <c r="DM770" i="6" s="1"/>
  <c r="DR770" i="6" s="1"/>
  <c r="DS770" i="6" s="1"/>
  <c r="DK771" i="6"/>
  <c r="DJ771" i="6"/>
  <c r="DH771" i="6"/>
  <c r="DI771" i="6"/>
  <c r="DD772" i="6"/>
  <c r="DN769" i="6"/>
  <c r="DP769" i="6"/>
  <c r="DQ769" i="6" s="1"/>
  <c r="DR769" i="6"/>
  <c r="DS769" i="6" s="1"/>
  <c r="DN770" i="6" l="1"/>
  <c r="DO770" i="6" s="1"/>
  <c r="DP770" i="6"/>
  <c r="DQ770" i="6" s="1"/>
  <c r="DL771" i="6"/>
  <c r="DM771" i="6" s="1"/>
  <c r="DN771" i="6" s="1"/>
  <c r="DH772" i="6"/>
  <c r="DK772" i="6"/>
  <c r="DI772" i="6"/>
  <c r="DJ772" i="6"/>
  <c r="DD773" i="6"/>
  <c r="DV769" i="6"/>
  <c r="DO769" i="6"/>
  <c r="DV770" i="6" l="1"/>
  <c r="DL772" i="6"/>
  <c r="DM772" i="6" s="1"/>
  <c r="DR772" i="6" s="1"/>
  <c r="DS772" i="6" s="1"/>
  <c r="DP771" i="6"/>
  <c r="DQ771" i="6" s="1"/>
  <c r="DR771" i="6"/>
  <c r="DS771" i="6" s="1"/>
  <c r="DH773" i="6"/>
  <c r="DD774" i="6"/>
  <c r="DI773" i="6"/>
  <c r="DJ773" i="6"/>
  <c r="DK773" i="6"/>
  <c r="DV771" i="6"/>
  <c r="DO771" i="6"/>
  <c r="DP772" i="6" l="1"/>
  <c r="DQ772" i="6" s="1"/>
  <c r="DN772" i="6"/>
  <c r="DV772" i="6" s="1"/>
  <c r="DI774" i="6"/>
  <c r="DK774" i="6"/>
  <c r="DD775" i="6"/>
  <c r="DH774" i="6"/>
  <c r="DJ774" i="6"/>
  <c r="DL773" i="6"/>
  <c r="DM773" i="6" s="1"/>
  <c r="DO772" i="6" l="1"/>
  <c r="DL774" i="6"/>
  <c r="DM774" i="6" s="1"/>
  <c r="DN774" i="6" s="1"/>
  <c r="DK775" i="6"/>
  <c r="DH775" i="6"/>
  <c r="DD776" i="6"/>
  <c r="DJ775" i="6"/>
  <c r="DI775" i="6"/>
  <c r="DP773" i="6"/>
  <c r="DQ773" i="6" s="1"/>
  <c r="DR773" i="6"/>
  <c r="DS773" i="6" s="1"/>
  <c r="DN773" i="6"/>
  <c r="DL775" i="6" l="1"/>
  <c r="DM775" i="6" s="1"/>
  <c r="DR775" i="6" s="1"/>
  <c r="DS775" i="6" s="1"/>
  <c r="DP774" i="6"/>
  <c r="DQ774" i="6" s="1"/>
  <c r="DR774" i="6"/>
  <c r="DS774" i="6" s="1"/>
  <c r="DK776" i="6"/>
  <c r="DH776" i="6"/>
  <c r="DJ776" i="6"/>
  <c r="DI776" i="6"/>
  <c r="DD777" i="6"/>
  <c r="DN775" i="6"/>
  <c r="DV773" i="6"/>
  <c r="DO773" i="6"/>
  <c r="DV774" i="6"/>
  <c r="DO774" i="6"/>
  <c r="DP775" i="6" l="1"/>
  <c r="DQ775" i="6" s="1"/>
  <c r="DL776" i="6"/>
  <c r="DM776" i="6" s="1"/>
  <c r="DP776" i="6" s="1"/>
  <c r="DQ776" i="6" s="1"/>
  <c r="DO775" i="6"/>
  <c r="DV775" i="6"/>
  <c r="DI777" i="6"/>
  <c r="DH777" i="6"/>
  <c r="DD778" i="6"/>
  <c r="DJ777" i="6"/>
  <c r="DK777" i="6"/>
  <c r="DR776" i="6" l="1"/>
  <c r="DS776" i="6" s="1"/>
  <c r="DN776" i="6"/>
  <c r="DV776" i="6" s="1"/>
  <c r="DD779" i="6"/>
  <c r="DH778" i="6"/>
  <c r="DJ778" i="6"/>
  <c r="DI778" i="6"/>
  <c r="DK778" i="6"/>
  <c r="DL777" i="6"/>
  <c r="DM777" i="6" s="1"/>
  <c r="DO776" i="6" l="1"/>
  <c r="DP777" i="6"/>
  <c r="DQ777" i="6" s="1"/>
  <c r="DN777" i="6"/>
  <c r="DR777" i="6"/>
  <c r="DS777" i="6" s="1"/>
  <c r="DL778" i="6"/>
  <c r="DM778" i="6" s="1"/>
  <c r="DH779" i="6"/>
  <c r="DK779" i="6"/>
  <c r="DJ779" i="6"/>
  <c r="DD780" i="6"/>
  <c r="DI779" i="6"/>
  <c r="DL779" i="6" l="1"/>
  <c r="DM779" i="6" s="1"/>
  <c r="DR779" i="6" s="1"/>
  <c r="DS779" i="6" s="1"/>
  <c r="DN778" i="6"/>
  <c r="DP778" i="6"/>
  <c r="DQ778" i="6" s="1"/>
  <c r="DR778" i="6"/>
  <c r="DS778" i="6" s="1"/>
  <c r="DK780" i="6"/>
  <c r="DJ780" i="6"/>
  <c r="DD781" i="6"/>
  <c r="DH780" i="6"/>
  <c r="DI780" i="6"/>
  <c r="DV777" i="6"/>
  <c r="DO777" i="6"/>
  <c r="DP779" i="6" l="1"/>
  <c r="DQ779" i="6" s="1"/>
  <c r="DN779" i="6"/>
  <c r="DL780" i="6"/>
  <c r="DM780" i="6" s="1"/>
  <c r="DR780" i="6" s="1"/>
  <c r="DS780" i="6" s="1"/>
  <c r="DV779" i="6"/>
  <c r="DO779" i="6"/>
  <c r="DO778" i="6"/>
  <c r="DV778" i="6"/>
  <c r="DK781" i="6"/>
  <c r="DI781" i="6"/>
  <c r="DD782" i="6"/>
  <c r="DH781" i="6"/>
  <c r="DJ781" i="6"/>
  <c r="DP780" i="6" l="1"/>
  <c r="DQ780" i="6" s="1"/>
  <c r="DN780" i="6"/>
  <c r="DO780" i="6" s="1"/>
  <c r="DL781" i="6"/>
  <c r="DM781" i="6" s="1"/>
  <c r="DI782" i="6"/>
  <c r="DH782" i="6"/>
  <c r="DK782" i="6"/>
  <c r="DJ782" i="6"/>
  <c r="DD783" i="6"/>
  <c r="DV780" i="6" l="1"/>
  <c r="DL782" i="6"/>
  <c r="DM782" i="6" s="1"/>
  <c r="DR782" i="6" s="1"/>
  <c r="DS782" i="6" s="1"/>
  <c r="DD784" i="6"/>
  <c r="DJ783" i="6"/>
  <c r="DI783" i="6"/>
  <c r="DK783" i="6"/>
  <c r="DH783" i="6"/>
  <c r="DR781" i="6"/>
  <c r="DS781" i="6" s="1"/>
  <c r="DN781" i="6"/>
  <c r="DP781" i="6"/>
  <c r="DQ781" i="6" s="1"/>
  <c r="DP782" i="6" l="1"/>
  <c r="DQ782" i="6" s="1"/>
  <c r="DN782" i="6"/>
  <c r="DV782" i="6" s="1"/>
  <c r="DL783" i="6"/>
  <c r="DM783" i="6" s="1"/>
  <c r="DV781" i="6"/>
  <c r="DO781" i="6"/>
  <c r="DJ784" i="6"/>
  <c r="DH784" i="6"/>
  <c r="DK784" i="6"/>
  <c r="DD785" i="6"/>
  <c r="DI784" i="6"/>
  <c r="DO782" i="6" l="1"/>
  <c r="DL784" i="6"/>
  <c r="DM784" i="6" s="1"/>
  <c r="DN783" i="6"/>
  <c r="DR783" i="6"/>
  <c r="DS783" i="6" s="1"/>
  <c r="DP783" i="6"/>
  <c r="DQ783" i="6" s="1"/>
  <c r="DH785" i="6"/>
  <c r="DD786" i="6"/>
  <c r="DK785" i="6"/>
  <c r="DJ785" i="6"/>
  <c r="DI785" i="6"/>
  <c r="DL785" i="6" l="1"/>
  <c r="DM785" i="6" s="1"/>
  <c r="DP785" i="6" s="1"/>
  <c r="DQ785" i="6" s="1"/>
  <c r="DK786" i="6"/>
  <c r="DD787" i="6"/>
  <c r="DH786" i="6"/>
  <c r="DI786" i="6"/>
  <c r="DJ786" i="6"/>
  <c r="DL786" i="6" s="1"/>
  <c r="DM786" i="6" s="1"/>
  <c r="DV783" i="6"/>
  <c r="DO783" i="6"/>
  <c r="DR784" i="6"/>
  <c r="DS784" i="6" s="1"/>
  <c r="DN784" i="6"/>
  <c r="DP784" i="6"/>
  <c r="DQ784" i="6" s="1"/>
  <c r="DN785" i="6" l="1"/>
  <c r="DO785" i="6" s="1"/>
  <c r="DR785" i="6"/>
  <c r="DS785" i="6" s="1"/>
  <c r="DP786" i="6"/>
  <c r="DQ786" i="6" s="1"/>
  <c r="DR786" i="6"/>
  <c r="DS786" i="6" s="1"/>
  <c r="DN786" i="6"/>
  <c r="DO784" i="6"/>
  <c r="DV784" i="6"/>
  <c r="DJ787" i="6"/>
  <c r="DD788" i="6"/>
  <c r="DI787" i="6"/>
  <c r="DH787" i="6"/>
  <c r="DK787" i="6"/>
  <c r="DV785" i="6" l="1"/>
  <c r="DL787" i="6"/>
  <c r="DM787" i="6" s="1"/>
  <c r="DR787" i="6" s="1"/>
  <c r="DS787" i="6" s="1"/>
  <c r="DV786" i="6"/>
  <c r="DO786" i="6"/>
  <c r="DH788" i="6"/>
  <c r="DJ788" i="6"/>
  <c r="DK788" i="6"/>
  <c r="DI788" i="6"/>
  <c r="DD789" i="6"/>
  <c r="DN787" i="6" l="1"/>
  <c r="DO787" i="6" s="1"/>
  <c r="DP787" i="6"/>
  <c r="DQ787" i="6" s="1"/>
  <c r="DL788" i="6"/>
  <c r="DM788" i="6" s="1"/>
  <c r="DI789" i="6"/>
  <c r="DD790" i="6"/>
  <c r="DH789" i="6"/>
  <c r="DJ789" i="6"/>
  <c r="DK789" i="6"/>
  <c r="DV787" i="6" l="1"/>
  <c r="DL789" i="6"/>
  <c r="DM789" i="6" s="1"/>
  <c r="DD791" i="6"/>
  <c r="DJ790" i="6"/>
  <c r="DK790" i="6"/>
  <c r="DH790" i="6"/>
  <c r="DI790" i="6"/>
  <c r="DR788" i="6"/>
  <c r="DS788" i="6" s="1"/>
  <c r="DP788" i="6"/>
  <c r="DQ788" i="6" s="1"/>
  <c r="DN788" i="6"/>
  <c r="DL790" i="6" l="1"/>
  <c r="DM790" i="6" s="1"/>
  <c r="DD792" i="6"/>
  <c r="DJ791" i="6"/>
  <c r="DH791" i="6"/>
  <c r="DI791" i="6"/>
  <c r="DK791" i="6"/>
  <c r="DO788" i="6"/>
  <c r="DV788" i="6"/>
  <c r="DP789" i="6"/>
  <c r="DQ789" i="6" s="1"/>
  <c r="DN789" i="6"/>
  <c r="DR789" i="6"/>
  <c r="DS789" i="6" s="1"/>
  <c r="DL791" i="6" l="1"/>
  <c r="DM791" i="6" s="1"/>
  <c r="DV789" i="6"/>
  <c r="DO789" i="6"/>
  <c r="DJ792" i="6"/>
  <c r="DK792" i="6"/>
  <c r="DH792" i="6"/>
  <c r="DD793" i="6"/>
  <c r="DI792" i="6"/>
  <c r="DR790" i="6"/>
  <c r="DS790" i="6" s="1"/>
  <c r="DP790" i="6"/>
  <c r="DQ790" i="6" s="1"/>
  <c r="DN790" i="6"/>
  <c r="DK793" i="6" l="1"/>
  <c r="DI793" i="6"/>
  <c r="DJ793" i="6"/>
  <c r="DH793" i="6"/>
  <c r="DD794" i="6"/>
  <c r="DL792" i="6"/>
  <c r="DM792" i="6" s="1"/>
  <c r="DV790" i="6"/>
  <c r="DO790" i="6"/>
  <c r="DN791" i="6"/>
  <c r="DR791" i="6"/>
  <c r="DS791" i="6" s="1"/>
  <c r="DP791" i="6"/>
  <c r="DQ791" i="6" s="1"/>
  <c r="DL793" i="6" l="1"/>
  <c r="DM793" i="6" s="1"/>
  <c r="DR793" i="6" s="1"/>
  <c r="DS793" i="6" s="1"/>
  <c r="DR792" i="6"/>
  <c r="DS792" i="6" s="1"/>
  <c r="DN792" i="6"/>
  <c r="DP792" i="6"/>
  <c r="DQ792" i="6" s="1"/>
  <c r="DI794" i="6"/>
  <c r="DK794" i="6"/>
  <c r="DJ794" i="6"/>
  <c r="DH794" i="6"/>
  <c r="DD795" i="6"/>
  <c r="DO791" i="6"/>
  <c r="DV791" i="6"/>
  <c r="DN793" i="6" l="1"/>
  <c r="DV793" i="6" s="1"/>
  <c r="DP793" i="6"/>
  <c r="DQ793" i="6" s="1"/>
  <c r="DD796" i="6"/>
  <c r="DK795" i="6"/>
  <c r="DI795" i="6"/>
  <c r="DJ795" i="6"/>
  <c r="DH795" i="6"/>
  <c r="DO793" i="6"/>
  <c r="DO792" i="6"/>
  <c r="DV792" i="6"/>
  <c r="DL794" i="6"/>
  <c r="DM794" i="6" s="1"/>
  <c r="DL795" i="6" l="1"/>
  <c r="DM795" i="6" s="1"/>
  <c r="DN795" i="6" s="1"/>
  <c r="DN794" i="6"/>
  <c r="DR794" i="6"/>
  <c r="DS794" i="6" s="1"/>
  <c r="DP794" i="6"/>
  <c r="DQ794" i="6" s="1"/>
  <c r="DH796" i="6"/>
  <c r="DD797" i="6"/>
  <c r="DJ796" i="6"/>
  <c r="DK796" i="6"/>
  <c r="DI796" i="6"/>
  <c r="DP795" i="6" l="1"/>
  <c r="DQ795" i="6" s="1"/>
  <c r="DR795" i="6"/>
  <c r="DS795" i="6" s="1"/>
  <c r="DH797" i="6"/>
  <c r="DJ797" i="6"/>
  <c r="DI797" i="6"/>
  <c r="DK797" i="6"/>
  <c r="DD798" i="6"/>
  <c r="DV794" i="6"/>
  <c r="DO794" i="6"/>
  <c r="DL796" i="6"/>
  <c r="DM796" i="6" s="1"/>
  <c r="DO795" i="6"/>
  <c r="DV795" i="6"/>
  <c r="DR796" i="6" l="1"/>
  <c r="DS796" i="6" s="1"/>
  <c r="DN796" i="6"/>
  <c r="DP796" i="6"/>
  <c r="DQ796" i="6" s="1"/>
  <c r="DJ798" i="6"/>
  <c r="DI798" i="6"/>
  <c r="DD799" i="6"/>
  <c r="DH798" i="6"/>
  <c r="DK798" i="6"/>
  <c r="DL797" i="6"/>
  <c r="DM797" i="6" s="1"/>
  <c r="DL798" i="6" l="1"/>
  <c r="DM798" i="6" s="1"/>
  <c r="DO796" i="6"/>
  <c r="DV796" i="6"/>
  <c r="DH799" i="6"/>
  <c r="DJ799" i="6"/>
  <c r="DD800" i="6"/>
  <c r="DI799" i="6"/>
  <c r="DK799" i="6"/>
  <c r="DP797" i="6"/>
  <c r="DQ797" i="6" s="1"/>
  <c r="DN797" i="6"/>
  <c r="DR797" i="6"/>
  <c r="DS797" i="6" s="1"/>
  <c r="DL799" i="6" l="1"/>
  <c r="DM799" i="6" s="1"/>
  <c r="DV797" i="6"/>
  <c r="DO797" i="6"/>
  <c r="DJ800" i="6"/>
  <c r="DI800" i="6"/>
  <c r="DD801" i="6"/>
  <c r="DK800" i="6"/>
  <c r="DH800" i="6"/>
  <c r="DP798" i="6"/>
  <c r="DQ798" i="6" s="1"/>
  <c r="DR798" i="6"/>
  <c r="DS798" i="6" s="1"/>
  <c r="DN798" i="6"/>
  <c r="DL800" i="6" l="1"/>
  <c r="DM800" i="6" s="1"/>
  <c r="DV798" i="6"/>
  <c r="DO798" i="6"/>
  <c r="DK801" i="6"/>
  <c r="DD802" i="6"/>
  <c r="DI801" i="6"/>
  <c r="DJ801" i="6"/>
  <c r="DH801" i="6"/>
  <c r="DP799" i="6"/>
  <c r="DQ799" i="6" s="1"/>
  <c r="DR799" i="6"/>
  <c r="DS799" i="6" s="1"/>
  <c r="DN799" i="6"/>
  <c r="DL801" i="6" l="1"/>
  <c r="DM801" i="6" s="1"/>
  <c r="DP801" i="6" s="1"/>
  <c r="DQ801" i="6" s="1"/>
  <c r="DK802" i="6"/>
  <c r="DI802" i="6"/>
  <c r="DH802" i="6"/>
  <c r="DD803" i="6"/>
  <c r="DJ802" i="6"/>
  <c r="DO799" i="6"/>
  <c r="DV799" i="6"/>
  <c r="DN800" i="6"/>
  <c r="DR800" i="6"/>
  <c r="DS800" i="6" s="1"/>
  <c r="DP800" i="6"/>
  <c r="DQ800" i="6" s="1"/>
  <c r="DR801" i="6" l="1"/>
  <c r="DS801" i="6" s="1"/>
  <c r="DN801" i="6"/>
  <c r="DL802" i="6"/>
  <c r="DM802" i="6" s="1"/>
  <c r="DN802" i="6" s="1"/>
  <c r="DH803" i="6"/>
  <c r="DI803" i="6"/>
  <c r="DD804" i="6"/>
  <c r="DK803" i="6"/>
  <c r="DJ803" i="6"/>
  <c r="DV800" i="6"/>
  <c r="DO800" i="6"/>
  <c r="DV801" i="6"/>
  <c r="DO801" i="6"/>
  <c r="DP802" i="6"/>
  <c r="DQ802" i="6" s="1"/>
  <c r="DR802" i="6" l="1"/>
  <c r="DS802" i="6" s="1"/>
  <c r="DH804" i="6"/>
  <c r="DD805" i="6"/>
  <c r="DK804" i="6"/>
  <c r="DI804" i="6"/>
  <c r="DJ804" i="6"/>
  <c r="DL803" i="6"/>
  <c r="DM803" i="6" s="1"/>
  <c r="DV802" i="6"/>
  <c r="DO802" i="6"/>
  <c r="DH805" i="6" l="1"/>
  <c r="DD806" i="6"/>
  <c r="DJ805" i="6"/>
  <c r="DK805" i="6"/>
  <c r="DI805" i="6"/>
  <c r="DN803" i="6"/>
  <c r="DR803" i="6"/>
  <c r="DS803" i="6" s="1"/>
  <c r="DP803" i="6"/>
  <c r="DQ803" i="6" s="1"/>
  <c r="DL804" i="6"/>
  <c r="DM804" i="6" s="1"/>
  <c r="DL805" i="6" l="1"/>
  <c r="DM805" i="6" s="1"/>
  <c r="DD807" i="6"/>
  <c r="DI806" i="6"/>
  <c r="DJ806" i="6"/>
  <c r="DH806" i="6"/>
  <c r="DK806" i="6"/>
  <c r="DO803" i="6"/>
  <c r="DV803" i="6"/>
  <c r="DR804" i="6"/>
  <c r="DS804" i="6" s="1"/>
  <c r="DN804" i="6"/>
  <c r="DP804" i="6"/>
  <c r="DQ804" i="6" s="1"/>
  <c r="DO804" i="6" l="1"/>
  <c r="DV804" i="6"/>
  <c r="DD808" i="6"/>
  <c r="DJ807" i="6"/>
  <c r="DH807" i="6"/>
  <c r="DI807" i="6"/>
  <c r="DK807" i="6"/>
  <c r="DL806" i="6"/>
  <c r="DM806" i="6" s="1"/>
  <c r="DN805" i="6"/>
  <c r="DR805" i="6"/>
  <c r="DS805" i="6" s="1"/>
  <c r="DP805" i="6"/>
  <c r="DQ805" i="6" s="1"/>
  <c r="DP806" i="6" l="1"/>
  <c r="DQ806" i="6" s="1"/>
  <c r="DR806" i="6"/>
  <c r="DS806" i="6" s="1"/>
  <c r="DN806" i="6"/>
  <c r="DL807" i="6"/>
  <c r="DM807" i="6" s="1"/>
  <c r="DD809" i="6"/>
  <c r="DJ808" i="6"/>
  <c r="DK808" i="6"/>
  <c r="DI808" i="6"/>
  <c r="DH808" i="6"/>
  <c r="DV805" i="6"/>
  <c r="DO805" i="6"/>
  <c r="DJ809" i="6" l="1"/>
  <c r="DK809" i="6"/>
  <c r="DH809" i="6"/>
  <c r="DD810" i="6"/>
  <c r="DI809" i="6"/>
  <c r="DV806" i="6"/>
  <c r="DO806" i="6"/>
  <c r="DR807" i="6"/>
  <c r="DS807" i="6" s="1"/>
  <c r="DP807" i="6"/>
  <c r="DQ807" i="6" s="1"/>
  <c r="DN807" i="6"/>
  <c r="DL808" i="6"/>
  <c r="DM808" i="6" s="1"/>
  <c r="DH810" i="6" l="1"/>
  <c r="DI810" i="6"/>
  <c r="DK810" i="6"/>
  <c r="DD811" i="6"/>
  <c r="DJ810" i="6"/>
  <c r="DP808" i="6"/>
  <c r="DQ808" i="6" s="1"/>
  <c r="DN808" i="6"/>
  <c r="DR808" i="6"/>
  <c r="DS808" i="6" s="1"/>
  <c r="DO807" i="6"/>
  <c r="DV807" i="6"/>
  <c r="DL809" i="6"/>
  <c r="DM809" i="6" s="1"/>
  <c r="DL810" i="6" l="1"/>
  <c r="DM810" i="6" s="1"/>
  <c r="DV808" i="6"/>
  <c r="DO808" i="6"/>
  <c r="DR810" i="6"/>
  <c r="DS810" i="6" s="1"/>
  <c r="DN810" i="6"/>
  <c r="DP810" i="6"/>
  <c r="DQ810" i="6" s="1"/>
  <c r="DJ811" i="6"/>
  <c r="DH811" i="6"/>
  <c r="DD812" i="6"/>
  <c r="DK811" i="6"/>
  <c r="DI811" i="6"/>
  <c r="DR809" i="6"/>
  <c r="DS809" i="6" s="1"/>
  <c r="DP809" i="6"/>
  <c r="DQ809" i="6" s="1"/>
  <c r="DN809" i="6"/>
  <c r="DL811" i="6" l="1"/>
  <c r="DM811" i="6" s="1"/>
  <c r="DP811" i="6" s="1"/>
  <c r="DQ811" i="6" s="1"/>
  <c r="DV809" i="6"/>
  <c r="DO809" i="6"/>
  <c r="DK812" i="6"/>
  <c r="DD813" i="6"/>
  <c r="DH812" i="6"/>
  <c r="DJ812" i="6"/>
  <c r="DI812" i="6"/>
  <c r="DV810" i="6"/>
  <c r="DO810" i="6"/>
  <c r="DL812" i="6" l="1"/>
  <c r="DM812" i="6" s="1"/>
  <c r="DR812" i="6" s="1"/>
  <c r="DS812" i="6" s="1"/>
  <c r="DR811" i="6"/>
  <c r="DS811" i="6" s="1"/>
  <c r="DN811" i="6"/>
  <c r="DO811" i="6" s="1"/>
  <c r="DP812" i="6"/>
  <c r="DQ812" i="6" s="1"/>
  <c r="DH813" i="6"/>
  <c r="DK813" i="6"/>
  <c r="DI813" i="6"/>
  <c r="DD814" i="6"/>
  <c r="DJ813" i="6"/>
  <c r="DV811" i="6"/>
  <c r="DN812" i="6" l="1"/>
  <c r="DL813" i="6"/>
  <c r="DM813" i="6" s="1"/>
  <c r="DN813" i="6" s="1"/>
  <c r="DK814" i="6"/>
  <c r="DH814" i="6"/>
  <c r="DD815" i="6"/>
  <c r="DI814" i="6"/>
  <c r="DJ814" i="6"/>
  <c r="DV812" i="6"/>
  <c r="DO812" i="6"/>
  <c r="DL814" i="6" l="1"/>
  <c r="DM814" i="6" s="1"/>
  <c r="DR814" i="6" s="1"/>
  <c r="DS814" i="6" s="1"/>
  <c r="DR813" i="6"/>
  <c r="DS813" i="6" s="1"/>
  <c r="DP813" i="6"/>
  <c r="DQ813" i="6" s="1"/>
  <c r="DI815" i="6"/>
  <c r="DK815" i="6"/>
  <c r="DJ815" i="6"/>
  <c r="DH815" i="6"/>
  <c r="DD816" i="6"/>
  <c r="DP814" i="6"/>
  <c r="DQ814" i="6" s="1"/>
  <c r="DO813" i="6"/>
  <c r="DV813" i="6"/>
  <c r="DL815" i="6" l="1"/>
  <c r="DN814" i="6"/>
  <c r="DO814" i="6" s="1"/>
  <c r="DM815" i="6"/>
  <c r="DP815" i="6" s="1"/>
  <c r="DQ815" i="6" s="1"/>
  <c r="DJ816" i="6"/>
  <c r="DK816" i="6"/>
  <c r="DI816" i="6"/>
  <c r="DH816" i="6"/>
  <c r="DD817" i="6"/>
  <c r="DV814" i="6"/>
  <c r="DN815" i="6" l="1"/>
  <c r="DV815" i="6" s="1"/>
  <c r="DR815" i="6"/>
  <c r="DS815" i="6" s="1"/>
  <c r="DK817" i="6"/>
  <c r="DI817" i="6"/>
  <c r="DD818" i="6"/>
  <c r="DJ817" i="6"/>
  <c r="DH817" i="6"/>
  <c r="DL816" i="6"/>
  <c r="DM816" i="6" s="1"/>
  <c r="DL817" i="6" l="1"/>
  <c r="DO815" i="6"/>
  <c r="DM817" i="6"/>
  <c r="DP817" i="6" s="1"/>
  <c r="DQ817" i="6" s="1"/>
  <c r="DK818" i="6"/>
  <c r="DI818" i="6"/>
  <c r="DD819" i="6"/>
  <c r="DJ818" i="6"/>
  <c r="DH818" i="6"/>
  <c r="DP816" i="6"/>
  <c r="DQ816" i="6" s="1"/>
  <c r="DN816" i="6"/>
  <c r="DR816" i="6"/>
  <c r="DS816" i="6" s="1"/>
  <c r="DL818" i="6" l="1"/>
  <c r="DM818" i="6" s="1"/>
  <c r="DN817" i="6"/>
  <c r="DV817" i="6" s="1"/>
  <c r="DR817" i="6"/>
  <c r="DS817" i="6" s="1"/>
  <c r="DP818" i="6"/>
  <c r="DQ818" i="6" s="1"/>
  <c r="DR818" i="6"/>
  <c r="DS818" i="6" s="1"/>
  <c r="DN818" i="6"/>
  <c r="DD820" i="6"/>
  <c r="DJ819" i="6"/>
  <c r="DH819" i="6"/>
  <c r="DK819" i="6"/>
  <c r="DI819" i="6"/>
  <c r="DV816" i="6"/>
  <c r="DO816" i="6"/>
  <c r="DO817" i="6" l="1"/>
  <c r="DL819" i="6"/>
  <c r="DM819" i="6" s="1"/>
  <c r="DP819" i="6" s="1"/>
  <c r="DQ819" i="6" s="1"/>
  <c r="DV818" i="6"/>
  <c r="DO818" i="6"/>
  <c r="DJ820" i="6"/>
  <c r="DK820" i="6"/>
  <c r="DI820" i="6"/>
  <c r="DH820" i="6"/>
  <c r="DD821" i="6"/>
  <c r="DR819" i="6" l="1"/>
  <c r="DS819" i="6" s="1"/>
  <c r="DN819" i="6"/>
  <c r="DO819" i="6" s="1"/>
  <c r="DL820" i="6"/>
  <c r="DM820" i="6" s="1"/>
  <c r="DH821" i="6"/>
  <c r="DJ821" i="6"/>
  <c r="DI821" i="6"/>
  <c r="DD822" i="6"/>
  <c r="DK821" i="6"/>
  <c r="DV819" i="6" l="1"/>
  <c r="DL821" i="6"/>
  <c r="DM821" i="6" s="1"/>
  <c r="DD823" i="6"/>
  <c r="DI822" i="6"/>
  <c r="DH822" i="6"/>
  <c r="DJ822" i="6"/>
  <c r="DK822" i="6"/>
  <c r="DP820" i="6"/>
  <c r="DQ820" i="6" s="1"/>
  <c r="DR820" i="6"/>
  <c r="DS820" i="6" s="1"/>
  <c r="DN820" i="6"/>
  <c r="DH823" i="6" l="1"/>
  <c r="DD824" i="6"/>
  <c r="DI823" i="6"/>
  <c r="DJ823" i="6"/>
  <c r="DK823" i="6"/>
  <c r="DL822" i="6"/>
  <c r="DM822" i="6" s="1"/>
  <c r="DO820" i="6"/>
  <c r="DV820" i="6"/>
  <c r="DP821" i="6"/>
  <c r="DQ821" i="6" s="1"/>
  <c r="DN821" i="6"/>
  <c r="DR821" i="6"/>
  <c r="DS821" i="6" s="1"/>
  <c r="DP822" i="6" l="1"/>
  <c r="DQ822" i="6" s="1"/>
  <c r="DR822" i="6"/>
  <c r="DS822" i="6" s="1"/>
  <c r="DN822" i="6"/>
  <c r="DL823" i="6"/>
  <c r="DM823" i="6" s="1"/>
  <c r="DO821" i="6"/>
  <c r="DV821" i="6"/>
  <c r="DK824" i="6"/>
  <c r="DJ824" i="6"/>
  <c r="DH824" i="6"/>
  <c r="DI824" i="6"/>
  <c r="DD825" i="6"/>
  <c r="DL824" i="6" l="1"/>
  <c r="DM824" i="6" s="1"/>
  <c r="DR824" i="6" s="1"/>
  <c r="DS824" i="6" s="1"/>
  <c r="DR823" i="6"/>
  <c r="DS823" i="6" s="1"/>
  <c r="DP823" i="6"/>
  <c r="DQ823" i="6" s="1"/>
  <c r="DN823" i="6"/>
  <c r="DH825" i="6"/>
  <c r="DK825" i="6"/>
  <c r="DJ825" i="6"/>
  <c r="DD826" i="6"/>
  <c r="DI825" i="6"/>
  <c r="DV822" i="6"/>
  <c r="DO822" i="6"/>
  <c r="DN824" i="6" l="1"/>
  <c r="DO824" i="6" s="1"/>
  <c r="DP824" i="6"/>
  <c r="DQ824" i="6" s="1"/>
  <c r="DO823" i="6"/>
  <c r="DV823" i="6"/>
  <c r="DI826" i="6"/>
  <c r="DH826" i="6"/>
  <c r="DD827" i="6"/>
  <c r="DJ826" i="6"/>
  <c r="DK826" i="6"/>
  <c r="DL825" i="6"/>
  <c r="DM825" i="6" s="1"/>
  <c r="DV824" i="6" l="1"/>
  <c r="DL826" i="6"/>
  <c r="DM826" i="6" s="1"/>
  <c r="DN826" i="6" s="1"/>
  <c r="DI827" i="6"/>
  <c r="DJ827" i="6"/>
  <c r="DD828" i="6"/>
  <c r="DK827" i="6"/>
  <c r="DH827" i="6"/>
  <c r="DR825" i="6"/>
  <c r="DS825" i="6" s="1"/>
  <c r="DN825" i="6"/>
  <c r="DP825" i="6"/>
  <c r="DQ825" i="6" s="1"/>
  <c r="DP826" i="6" l="1"/>
  <c r="DQ826" i="6" s="1"/>
  <c r="DR826" i="6"/>
  <c r="DS826" i="6" s="1"/>
  <c r="DK828" i="6"/>
  <c r="DJ828" i="6"/>
  <c r="DI828" i="6"/>
  <c r="DD829" i="6"/>
  <c r="DH828" i="6"/>
  <c r="DV825" i="6"/>
  <c r="DO825" i="6"/>
  <c r="DL827" i="6"/>
  <c r="DM827" i="6" s="1"/>
  <c r="DV826" i="6"/>
  <c r="DO826" i="6"/>
  <c r="DL828" i="6" l="1"/>
  <c r="DM828" i="6" s="1"/>
  <c r="DN828" i="6" s="1"/>
  <c r="DN827" i="6"/>
  <c r="DR827" i="6"/>
  <c r="DS827" i="6" s="1"/>
  <c r="DP827" i="6"/>
  <c r="DQ827" i="6" s="1"/>
  <c r="DJ829" i="6"/>
  <c r="DI829" i="6"/>
  <c r="DH829" i="6"/>
  <c r="DD830" i="6"/>
  <c r="DK829" i="6"/>
  <c r="DR828" i="6" l="1"/>
  <c r="DS828" i="6" s="1"/>
  <c r="DP828" i="6"/>
  <c r="DQ828" i="6" s="1"/>
  <c r="DL829" i="6"/>
  <c r="DM829" i="6" s="1"/>
  <c r="DN829" i="6" s="1"/>
  <c r="DH830" i="6"/>
  <c r="DK830" i="6"/>
  <c r="DI830" i="6"/>
  <c r="DJ830" i="6"/>
  <c r="DD831" i="6"/>
  <c r="DO828" i="6"/>
  <c r="DV828" i="6"/>
  <c r="DO827" i="6"/>
  <c r="DV827" i="6"/>
  <c r="DL830" i="6" l="1"/>
  <c r="DM830" i="6" s="1"/>
  <c r="DP829" i="6"/>
  <c r="DQ829" i="6" s="1"/>
  <c r="DR829" i="6"/>
  <c r="DS829" i="6" s="1"/>
  <c r="DR830" i="6"/>
  <c r="DS830" i="6" s="1"/>
  <c r="DP830" i="6"/>
  <c r="DQ830" i="6" s="1"/>
  <c r="DN830" i="6"/>
  <c r="DD832" i="6"/>
  <c r="DJ831" i="6"/>
  <c r="DH831" i="6"/>
  <c r="DI831" i="6"/>
  <c r="DK831" i="6"/>
  <c r="DO829" i="6"/>
  <c r="DV829" i="6"/>
  <c r="DI832" i="6" l="1"/>
  <c r="DD833" i="6"/>
  <c r="DJ832" i="6"/>
  <c r="DK832" i="6"/>
  <c r="DH832" i="6"/>
  <c r="DL831" i="6"/>
  <c r="DM831" i="6" s="1"/>
  <c r="DV830" i="6"/>
  <c r="DO830" i="6"/>
  <c r="DR831" i="6" l="1"/>
  <c r="DS831" i="6" s="1"/>
  <c r="DN831" i="6"/>
  <c r="DP831" i="6"/>
  <c r="DQ831" i="6" s="1"/>
  <c r="DL832" i="6"/>
  <c r="DM832" i="6" s="1"/>
  <c r="DI833" i="6"/>
  <c r="DD834" i="6"/>
  <c r="DK833" i="6"/>
  <c r="DJ833" i="6"/>
  <c r="DH833" i="6"/>
  <c r="DL833" i="6" l="1"/>
  <c r="DM833" i="6" s="1"/>
  <c r="DR833" i="6" s="1"/>
  <c r="DS833" i="6" s="1"/>
  <c r="DN832" i="6"/>
  <c r="DR832" i="6"/>
  <c r="DS832" i="6" s="1"/>
  <c r="DP832" i="6"/>
  <c r="DQ832" i="6" s="1"/>
  <c r="DV831" i="6"/>
  <c r="DO831" i="6"/>
  <c r="DD835" i="6"/>
  <c r="DI834" i="6"/>
  <c r="DJ834" i="6"/>
  <c r="DH834" i="6"/>
  <c r="DK834" i="6"/>
  <c r="DP833" i="6" l="1"/>
  <c r="DQ833" i="6" s="1"/>
  <c r="DN833" i="6"/>
  <c r="DV833" i="6" s="1"/>
  <c r="DO832" i="6"/>
  <c r="DV832" i="6"/>
  <c r="DL834" i="6"/>
  <c r="DM834" i="6" s="1"/>
  <c r="DH835" i="6"/>
  <c r="DI835" i="6"/>
  <c r="DJ835" i="6"/>
  <c r="DD836" i="6"/>
  <c r="DK835" i="6"/>
  <c r="DL835" i="6" l="1"/>
  <c r="DM835" i="6" s="1"/>
  <c r="DN835" i="6" s="1"/>
  <c r="DO833" i="6"/>
  <c r="DP835" i="6"/>
  <c r="DQ835" i="6" s="1"/>
  <c r="DP834" i="6"/>
  <c r="DQ834" i="6" s="1"/>
  <c r="DR834" i="6"/>
  <c r="DS834" i="6" s="1"/>
  <c r="DN834" i="6"/>
  <c r="DI836" i="6"/>
  <c r="DJ836" i="6"/>
  <c r="DK836" i="6"/>
  <c r="DD837" i="6"/>
  <c r="DH836" i="6"/>
  <c r="DR835" i="6" l="1"/>
  <c r="DS835" i="6" s="1"/>
  <c r="DL836" i="6"/>
  <c r="DM836" i="6" s="1"/>
  <c r="DN836" i="6" s="1"/>
  <c r="DV834" i="6"/>
  <c r="DO834" i="6"/>
  <c r="DH837" i="6"/>
  <c r="DK837" i="6"/>
  <c r="DI837" i="6"/>
  <c r="DD838" i="6"/>
  <c r="DJ837" i="6"/>
  <c r="DO835" i="6"/>
  <c r="DV835" i="6"/>
  <c r="DR836" i="6" l="1"/>
  <c r="DS836" i="6" s="1"/>
  <c r="DP836" i="6"/>
  <c r="DQ836" i="6" s="1"/>
  <c r="DL837" i="6"/>
  <c r="DM837" i="6" s="1"/>
  <c r="DH838" i="6"/>
  <c r="DI838" i="6"/>
  <c r="DK838" i="6"/>
  <c r="DJ838" i="6"/>
  <c r="DD839" i="6"/>
  <c r="DO836" i="6"/>
  <c r="DV836" i="6"/>
  <c r="DI839" i="6" l="1"/>
  <c r="DD840" i="6"/>
  <c r="DH839" i="6"/>
  <c r="DJ839" i="6"/>
  <c r="DK839" i="6"/>
  <c r="DL838" i="6"/>
  <c r="DM838" i="6" s="1"/>
  <c r="DP837" i="6"/>
  <c r="DQ837" i="6" s="1"/>
  <c r="DN837" i="6"/>
  <c r="DR837" i="6"/>
  <c r="DS837" i="6" s="1"/>
  <c r="DO837" i="6" l="1"/>
  <c r="DV837" i="6"/>
  <c r="DP838" i="6"/>
  <c r="DQ838" i="6" s="1"/>
  <c r="DR838" i="6"/>
  <c r="DS838" i="6" s="1"/>
  <c r="DN838" i="6"/>
  <c r="DL839" i="6"/>
  <c r="DM839" i="6" s="1"/>
  <c r="DI840" i="6"/>
  <c r="DK840" i="6"/>
  <c r="DH840" i="6"/>
  <c r="DD841" i="6"/>
  <c r="DJ840" i="6"/>
  <c r="DR839" i="6" l="1"/>
  <c r="DS839" i="6" s="1"/>
  <c r="DP839" i="6"/>
  <c r="DQ839" i="6" s="1"/>
  <c r="DN839" i="6"/>
  <c r="DL840" i="6"/>
  <c r="DM840" i="6" s="1"/>
  <c r="DJ841" i="6"/>
  <c r="DI841" i="6"/>
  <c r="DK841" i="6"/>
  <c r="DH841" i="6"/>
  <c r="DD842" i="6"/>
  <c r="DV838" i="6"/>
  <c r="DO838" i="6"/>
  <c r="DL841" i="6" l="1"/>
  <c r="DM841" i="6" s="1"/>
  <c r="DV839" i="6"/>
  <c r="DO839" i="6"/>
  <c r="DP840" i="6"/>
  <c r="DQ840" i="6" s="1"/>
  <c r="DN840" i="6"/>
  <c r="DR840" i="6"/>
  <c r="DS840" i="6" s="1"/>
  <c r="DH842" i="6"/>
  <c r="DD843" i="6"/>
  <c r="DJ842" i="6"/>
  <c r="DI842" i="6"/>
  <c r="DK842" i="6"/>
  <c r="DO840" i="6" l="1"/>
  <c r="DV840" i="6"/>
  <c r="DJ843" i="6"/>
  <c r="DD844" i="6"/>
  <c r="DK843" i="6"/>
  <c r="DH843" i="6"/>
  <c r="DI843" i="6"/>
  <c r="DL842" i="6"/>
  <c r="DM842" i="6" s="1"/>
  <c r="DN841" i="6"/>
  <c r="DR841" i="6"/>
  <c r="DS841" i="6" s="1"/>
  <c r="DP841" i="6"/>
  <c r="DQ841" i="6" s="1"/>
  <c r="DK844" i="6" l="1"/>
  <c r="DD845" i="6"/>
  <c r="DH844" i="6"/>
  <c r="DJ844" i="6"/>
  <c r="DI844" i="6"/>
  <c r="DN842" i="6"/>
  <c r="DR842" i="6"/>
  <c r="DS842" i="6" s="1"/>
  <c r="DP842" i="6"/>
  <c r="DQ842" i="6" s="1"/>
  <c r="DL843" i="6"/>
  <c r="DM843" i="6" s="1"/>
  <c r="DV841" i="6"/>
  <c r="DO841" i="6"/>
  <c r="DL844" i="6" l="1"/>
  <c r="DM844" i="6" s="1"/>
  <c r="DR844" i="6" s="1"/>
  <c r="DS844" i="6" s="1"/>
  <c r="DO842" i="6"/>
  <c r="DV842" i="6"/>
  <c r="DI845" i="6"/>
  <c r="DK845" i="6"/>
  <c r="DD846" i="6"/>
  <c r="DJ845" i="6"/>
  <c r="DH845" i="6"/>
  <c r="DR843" i="6"/>
  <c r="DS843" i="6" s="1"/>
  <c r="DP843" i="6"/>
  <c r="DQ843" i="6" s="1"/>
  <c r="DN843" i="6"/>
  <c r="DP844" i="6" l="1"/>
  <c r="DQ844" i="6" s="1"/>
  <c r="DN844" i="6"/>
  <c r="DO844" i="6" s="1"/>
  <c r="DD847" i="6"/>
  <c r="DK846" i="6"/>
  <c r="DH846" i="6"/>
  <c r="DJ846" i="6"/>
  <c r="DI846" i="6"/>
  <c r="DO843" i="6"/>
  <c r="DV843" i="6"/>
  <c r="DL845" i="6"/>
  <c r="DM845" i="6" s="1"/>
  <c r="DL846" i="6" l="1"/>
  <c r="DM846" i="6" s="1"/>
  <c r="DN846" i="6" s="1"/>
  <c r="DV844" i="6"/>
  <c r="DP846" i="6"/>
  <c r="DQ846" i="6" s="1"/>
  <c r="DR846" i="6"/>
  <c r="DS846" i="6" s="1"/>
  <c r="DP845" i="6"/>
  <c r="DQ845" i="6" s="1"/>
  <c r="DN845" i="6"/>
  <c r="DR845" i="6"/>
  <c r="DS845" i="6" s="1"/>
  <c r="DH847" i="6"/>
  <c r="DD848" i="6"/>
  <c r="DI847" i="6"/>
  <c r="DK847" i="6"/>
  <c r="DJ847" i="6"/>
  <c r="DL847" i="6" l="1"/>
  <c r="DM847" i="6" s="1"/>
  <c r="DR847" i="6" s="1"/>
  <c r="DS847" i="6" s="1"/>
  <c r="DK848" i="6"/>
  <c r="DD849" i="6"/>
  <c r="DJ848" i="6"/>
  <c r="DH848" i="6"/>
  <c r="DI848" i="6"/>
  <c r="DV845" i="6"/>
  <c r="DO845" i="6"/>
  <c r="DO846" i="6"/>
  <c r="DV846" i="6"/>
  <c r="DL848" i="6" l="1"/>
  <c r="DM848" i="6" s="1"/>
  <c r="DP848" i="6" s="1"/>
  <c r="DQ848" i="6" s="1"/>
  <c r="DP847" i="6"/>
  <c r="DQ847" i="6" s="1"/>
  <c r="DN847" i="6"/>
  <c r="DI849" i="6"/>
  <c r="DD850" i="6"/>
  <c r="DK849" i="6"/>
  <c r="DJ849" i="6"/>
  <c r="DH849" i="6"/>
  <c r="DR848" i="6"/>
  <c r="DS848" i="6" s="1"/>
  <c r="DN848" i="6"/>
  <c r="DO847" i="6"/>
  <c r="DV847" i="6"/>
  <c r="DD851" i="6" l="1"/>
  <c r="DI850" i="6"/>
  <c r="DJ850" i="6"/>
  <c r="DK850" i="6"/>
  <c r="DH850" i="6"/>
  <c r="DV848" i="6"/>
  <c r="DO848" i="6"/>
  <c r="DL849" i="6"/>
  <c r="DM849" i="6" s="1"/>
  <c r="DN849" i="6" l="1"/>
  <c r="DP849" i="6"/>
  <c r="DQ849" i="6" s="1"/>
  <c r="DR849" i="6"/>
  <c r="DS849" i="6" s="1"/>
  <c r="DL850" i="6"/>
  <c r="DM850" i="6" s="1"/>
  <c r="DH851" i="6"/>
  <c r="DI851" i="6"/>
  <c r="DD852" i="6"/>
  <c r="DK851" i="6"/>
  <c r="DJ851" i="6"/>
  <c r="DN850" i="6" l="1"/>
  <c r="DR850" i="6"/>
  <c r="DS850" i="6" s="1"/>
  <c r="DP850" i="6"/>
  <c r="DQ850" i="6" s="1"/>
  <c r="DK852" i="6"/>
  <c r="DD853" i="6"/>
  <c r="DH852" i="6"/>
  <c r="DI852" i="6"/>
  <c r="DJ852" i="6"/>
  <c r="DL851" i="6"/>
  <c r="DM851" i="6" s="1"/>
  <c r="DV849" i="6"/>
  <c r="DO849" i="6"/>
  <c r="DL852" i="6" l="1"/>
  <c r="DM852" i="6" s="1"/>
  <c r="DI853" i="6"/>
  <c r="DH853" i="6"/>
  <c r="DD854" i="6"/>
  <c r="DK853" i="6"/>
  <c r="DJ853" i="6"/>
  <c r="DN852" i="6"/>
  <c r="DP852" i="6"/>
  <c r="DQ852" i="6" s="1"/>
  <c r="DR852" i="6"/>
  <c r="DS852" i="6" s="1"/>
  <c r="DN851" i="6"/>
  <c r="DR851" i="6"/>
  <c r="DS851" i="6" s="1"/>
  <c r="DP851" i="6"/>
  <c r="DQ851" i="6" s="1"/>
  <c r="DV850" i="6"/>
  <c r="DO850" i="6"/>
  <c r="DL853" i="6" l="1"/>
  <c r="DM853" i="6" s="1"/>
  <c r="DN853" i="6" s="1"/>
  <c r="DI854" i="6"/>
  <c r="DK854" i="6"/>
  <c r="DJ854" i="6"/>
  <c r="DD855" i="6"/>
  <c r="DH854" i="6"/>
  <c r="DO852" i="6"/>
  <c r="DV852" i="6"/>
  <c r="DO851" i="6"/>
  <c r="DV851" i="6"/>
  <c r="DL854" i="6" l="1"/>
  <c r="DP853" i="6"/>
  <c r="DQ853" i="6" s="1"/>
  <c r="DR853" i="6"/>
  <c r="DS853" i="6" s="1"/>
  <c r="DM854" i="6"/>
  <c r="DN854" i="6" s="1"/>
  <c r="DH855" i="6"/>
  <c r="DI855" i="6"/>
  <c r="DJ855" i="6"/>
  <c r="DK855" i="6"/>
  <c r="DD856" i="6"/>
  <c r="DO853" i="6"/>
  <c r="DV853" i="6"/>
  <c r="DP854" i="6" l="1"/>
  <c r="DQ854" i="6" s="1"/>
  <c r="DR854" i="6"/>
  <c r="DS854" i="6" s="1"/>
  <c r="DL855" i="6"/>
  <c r="DM855" i="6" s="1"/>
  <c r="DJ856" i="6"/>
  <c r="DK856" i="6"/>
  <c r="DD857" i="6"/>
  <c r="DH856" i="6"/>
  <c r="DI856" i="6"/>
  <c r="DO854" i="6"/>
  <c r="DV854" i="6"/>
  <c r="DL856" i="6" l="1"/>
  <c r="DM856" i="6" s="1"/>
  <c r="DK857" i="6"/>
  <c r="DI857" i="6"/>
  <c r="DH857" i="6"/>
  <c r="DJ857" i="6"/>
  <c r="DD858" i="6"/>
  <c r="DR855" i="6"/>
  <c r="DS855" i="6" s="1"/>
  <c r="DN855" i="6"/>
  <c r="DP855" i="6"/>
  <c r="DQ855" i="6" s="1"/>
  <c r="DL857" i="6" l="1"/>
  <c r="DM857" i="6" s="1"/>
  <c r="DR857" i="6" s="1"/>
  <c r="DS857" i="6" s="1"/>
  <c r="DV855" i="6"/>
  <c r="DO855" i="6"/>
  <c r="DI858" i="6"/>
  <c r="DD859" i="6"/>
  <c r="DK858" i="6"/>
  <c r="DJ858" i="6"/>
  <c r="DH858" i="6"/>
  <c r="DN857" i="6"/>
  <c r="DP856" i="6"/>
  <c r="DQ856" i="6" s="1"/>
  <c r="DR856" i="6"/>
  <c r="DS856" i="6" s="1"/>
  <c r="DN856" i="6"/>
  <c r="DP857" i="6" l="1"/>
  <c r="DQ857" i="6" s="1"/>
  <c r="DV857" i="6"/>
  <c r="DO857" i="6"/>
  <c r="DL858" i="6"/>
  <c r="DM858" i="6" s="1"/>
  <c r="DV856" i="6"/>
  <c r="DO856" i="6"/>
  <c r="DD860" i="6"/>
  <c r="DJ859" i="6"/>
  <c r="DK859" i="6"/>
  <c r="DI859" i="6"/>
  <c r="DH859" i="6"/>
  <c r="DP858" i="6" l="1"/>
  <c r="DQ858" i="6" s="1"/>
  <c r="DN858" i="6"/>
  <c r="DR858" i="6"/>
  <c r="DS858" i="6" s="1"/>
  <c r="DL859" i="6"/>
  <c r="DM859" i="6" s="1"/>
  <c r="DJ860" i="6"/>
  <c r="DH860" i="6"/>
  <c r="DD861" i="6"/>
  <c r="DK860" i="6"/>
  <c r="DI860" i="6"/>
  <c r="DL860" i="6" l="1"/>
  <c r="DM860" i="6" s="1"/>
  <c r="DI861" i="6"/>
  <c r="DH861" i="6"/>
  <c r="DK861" i="6"/>
  <c r="DJ861" i="6"/>
  <c r="DD862" i="6"/>
  <c r="DN859" i="6"/>
  <c r="DR859" i="6"/>
  <c r="DS859" i="6" s="1"/>
  <c r="DP859" i="6"/>
  <c r="DQ859" i="6" s="1"/>
  <c r="DV858" i="6"/>
  <c r="DO858" i="6"/>
  <c r="DL861" i="6" l="1"/>
  <c r="DM861" i="6" s="1"/>
  <c r="DO859" i="6"/>
  <c r="DV859" i="6"/>
  <c r="DH862" i="6"/>
  <c r="DK862" i="6"/>
  <c r="DI862" i="6"/>
  <c r="DJ862" i="6"/>
  <c r="DD863" i="6"/>
  <c r="DN860" i="6"/>
  <c r="DP860" i="6"/>
  <c r="DQ860" i="6" s="1"/>
  <c r="DR860" i="6"/>
  <c r="DS860" i="6" s="1"/>
  <c r="DL862" i="6" l="1"/>
  <c r="DM862" i="6" s="1"/>
  <c r="DK863" i="6"/>
  <c r="DD864" i="6"/>
  <c r="DI863" i="6"/>
  <c r="DJ863" i="6"/>
  <c r="DH863" i="6"/>
  <c r="DN862" i="6"/>
  <c r="DR862" i="6"/>
  <c r="DS862" i="6" s="1"/>
  <c r="DP862" i="6"/>
  <c r="DQ862" i="6" s="1"/>
  <c r="DO860" i="6"/>
  <c r="DV860" i="6"/>
  <c r="DP861" i="6"/>
  <c r="DQ861" i="6" s="1"/>
  <c r="DN861" i="6"/>
  <c r="DR861" i="6"/>
  <c r="DS861" i="6" s="1"/>
  <c r="DL863" i="6" l="1"/>
  <c r="DM863" i="6" s="1"/>
  <c r="DP863" i="6" s="1"/>
  <c r="DQ863" i="6" s="1"/>
  <c r="DO862" i="6"/>
  <c r="DV862" i="6"/>
  <c r="DK864" i="6"/>
  <c r="DH864" i="6"/>
  <c r="DI864" i="6"/>
  <c r="DJ864" i="6"/>
  <c r="DD865" i="6"/>
  <c r="DV861" i="6"/>
  <c r="DO861" i="6"/>
  <c r="DR863" i="6" l="1"/>
  <c r="DS863" i="6" s="1"/>
  <c r="DN863" i="6"/>
  <c r="DO863" i="6" s="1"/>
  <c r="DH865" i="6"/>
  <c r="DI865" i="6"/>
  <c r="DD866" i="6"/>
  <c r="DK865" i="6"/>
  <c r="DJ865" i="6"/>
  <c r="DL864" i="6"/>
  <c r="DM864" i="6" s="1"/>
  <c r="DV863" i="6" l="1"/>
  <c r="DL865" i="6"/>
  <c r="DM865" i="6" s="1"/>
  <c r="DP865" i="6" s="1"/>
  <c r="DQ865" i="6" s="1"/>
  <c r="DJ866" i="6"/>
  <c r="DK866" i="6"/>
  <c r="DH866" i="6"/>
  <c r="DD867" i="6"/>
  <c r="DI866" i="6"/>
  <c r="DR864" i="6"/>
  <c r="DS864" i="6" s="1"/>
  <c r="DP864" i="6"/>
  <c r="DQ864" i="6" s="1"/>
  <c r="DN864" i="6"/>
  <c r="DN865" i="6" l="1"/>
  <c r="DV865" i="6" s="1"/>
  <c r="DR865" i="6"/>
  <c r="DS865" i="6" s="1"/>
  <c r="DO864" i="6"/>
  <c r="DV864" i="6"/>
  <c r="DK867" i="6"/>
  <c r="DJ867" i="6"/>
  <c r="DH867" i="6"/>
  <c r="DD868" i="6"/>
  <c r="DI867" i="6"/>
  <c r="DL866" i="6"/>
  <c r="DM866" i="6" s="1"/>
  <c r="DO865" i="6" l="1"/>
  <c r="DL867" i="6"/>
  <c r="DM867" i="6" s="1"/>
  <c r="DR867" i="6" s="1"/>
  <c r="DS867" i="6" s="1"/>
  <c r="DR866" i="6"/>
  <c r="DS866" i="6" s="1"/>
  <c r="DP866" i="6"/>
  <c r="DQ866" i="6" s="1"/>
  <c r="DN866" i="6"/>
  <c r="DH868" i="6"/>
  <c r="DK868" i="6"/>
  <c r="DJ868" i="6"/>
  <c r="DI868" i="6"/>
  <c r="DD869" i="6"/>
  <c r="DP867" i="6" l="1"/>
  <c r="DQ867" i="6" s="1"/>
  <c r="DN867" i="6"/>
  <c r="DV867" i="6" s="1"/>
  <c r="DK869" i="6"/>
  <c r="DH869" i="6"/>
  <c r="DD870" i="6"/>
  <c r="DJ869" i="6"/>
  <c r="DI869" i="6"/>
  <c r="DO867" i="6"/>
  <c r="DV866" i="6"/>
  <c r="DO866" i="6"/>
  <c r="DL868" i="6"/>
  <c r="DM868" i="6" s="1"/>
  <c r="DL869" i="6" l="1"/>
  <c r="DM869" i="6"/>
  <c r="DR869" i="6" s="1"/>
  <c r="DS869" i="6" s="1"/>
  <c r="DD871" i="6"/>
  <c r="DK870" i="6"/>
  <c r="DH870" i="6"/>
  <c r="DI870" i="6"/>
  <c r="DJ870" i="6"/>
  <c r="DP868" i="6"/>
  <c r="DQ868" i="6" s="1"/>
  <c r="DR868" i="6"/>
  <c r="DS868" i="6" s="1"/>
  <c r="DN868" i="6"/>
  <c r="DL870" i="6" l="1"/>
  <c r="DM870" i="6" s="1"/>
  <c r="DP870" i="6" s="1"/>
  <c r="DQ870" i="6" s="1"/>
  <c r="DN869" i="6"/>
  <c r="DO869" i="6" s="1"/>
  <c r="DP869" i="6"/>
  <c r="DQ869" i="6" s="1"/>
  <c r="DI871" i="6"/>
  <c r="DD872" i="6"/>
  <c r="DH871" i="6"/>
  <c r="DJ871" i="6"/>
  <c r="DK871" i="6"/>
  <c r="DO868" i="6"/>
  <c r="DV868" i="6"/>
  <c r="DN870" i="6" l="1"/>
  <c r="DR870" i="6"/>
  <c r="DS870" i="6" s="1"/>
  <c r="DV869" i="6"/>
  <c r="DV870" i="6"/>
  <c r="DO870" i="6"/>
  <c r="DH872" i="6"/>
  <c r="DI872" i="6"/>
  <c r="DJ872" i="6"/>
  <c r="DK872" i="6"/>
  <c r="DD873" i="6"/>
  <c r="DL871" i="6"/>
  <c r="DM871" i="6" s="1"/>
  <c r="DR871" i="6" l="1"/>
  <c r="DS871" i="6" s="1"/>
  <c r="DN871" i="6"/>
  <c r="DP871" i="6"/>
  <c r="DQ871" i="6" s="1"/>
  <c r="DL872" i="6"/>
  <c r="DM872" i="6" s="1"/>
  <c r="DJ873" i="6"/>
  <c r="DI873" i="6"/>
  <c r="DD874" i="6"/>
  <c r="DK873" i="6"/>
  <c r="DH873" i="6"/>
  <c r="DK874" i="6" l="1"/>
  <c r="DD875" i="6"/>
  <c r="DJ874" i="6"/>
  <c r="DI874" i="6"/>
  <c r="DH874" i="6"/>
  <c r="DP872" i="6"/>
  <c r="DQ872" i="6" s="1"/>
  <c r="DR872" i="6"/>
  <c r="DS872" i="6" s="1"/>
  <c r="DN872" i="6"/>
  <c r="DL873" i="6"/>
  <c r="DM873" i="6" s="1"/>
  <c r="DO871" i="6"/>
  <c r="DV871" i="6"/>
  <c r="DL874" i="6" l="1"/>
  <c r="DM874" i="6" s="1"/>
  <c r="DR874" i="6" s="1"/>
  <c r="DS874" i="6" s="1"/>
  <c r="DV872" i="6"/>
  <c r="DO872" i="6"/>
  <c r="DI875" i="6"/>
  <c r="DD876" i="6"/>
  <c r="DK875" i="6"/>
  <c r="DJ875" i="6"/>
  <c r="DH875" i="6"/>
  <c r="DP873" i="6"/>
  <c r="DQ873" i="6" s="1"/>
  <c r="DN873" i="6"/>
  <c r="DR873" i="6"/>
  <c r="DS873" i="6" s="1"/>
  <c r="DP874" i="6" l="1"/>
  <c r="DQ874" i="6" s="1"/>
  <c r="DN874" i="6"/>
  <c r="DV874" i="6" s="1"/>
  <c r="DO873" i="6"/>
  <c r="DV873" i="6"/>
  <c r="DO874" i="6"/>
  <c r="DI876" i="6"/>
  <c r="DD877" i="6"/>
  <c r="DH876" i="6"/>
  <c r="DJ876" i="6"/>
  <c r="DK876" i="6"/>
  <c r="DL875" i="6"/>
  <c r="DM875" i="6" s="1"/>
  <c r="DL876" i="6" l="1"/>
  <c r="DM876" i="6" s="1"/>
  <c r="DP876" i="6" s="1"/>
  <c r="DQ876" i="6" s="1"/>
  <c r="DN875" i="6"/>
  <c r="DR875" i="6"/>
  <c r="DS875" i="6" s="1"/>
  <c r="DP875" i="6"/>
  <c r="DQ875" i="6" s="1"/>
  <c r="DD878" i="6"/>
  <c r="DI877" i="6"/>
  <c r="DJ877" i="6"/>
  <c r="DK877" i="6"/>
  <c r="DH877" i="6"/>
  <c r="DN876" i="6" l="1"/>
  <c r="DV876" i="6" s="1"/>
  <c r="DR876" i="6"/>
  <c r="DS876" i="6" s="1"/>
  <c r="DD879" i="6"/>
  <c r="DK878" i="6"/>
  <c r="DH878" i="6"/>
  <c r="DI878" i="6"/>
  <c r="DJ878" i="6"/>
  <c r="DL877" i="6"/>
  <c r="DM877" i="6" s="1"/>
  <c r="DO875" i="6"/>
  <c r="DV875" i="6"/>
  <c r="DL878" i="6" l="1"/>
  <c r="DM878" i="6" s="1"/>
  <c r="DO876" i="6"/>
  <c r="DP877" i="6"/>
  <c r="DQ877" i="6" s="1"/>
  <c r="DN877" i="6"/>
  <c r="DR877" i="6"/>
  <c r="DS877" i="6" s="1"/>
  <c r="DP878" i="6"/>
  <c r="DQ878" i="6" s="1"/>
  <c r="DR878" i="6"/>
  <c r="DS878" i="6" s="1"/>
  <c r="DN878" i="6"/>
  <c r="DJ879" i="6"/>
  <c r="DI879" i="6"/>
  <c r="DK879" i="6"/>
  <c r="DD880" i="6"/>
  <c r="DH879" i="6"/>
  <c r="DL879" i="6" l="1"/>
  <c r="DM879" i="6" s="1"/>
  <c r="DR879" i="6" s="1"/>
  <c r="DS879" i="6" s="1"/>
  <c r="DO878" i="6"/>
  <c r="DV878" i="6"/>
  <c r="DJ880" i="6"/>
  <c r="DI880" i="6"/>
  <c r="DK880" i="6"/>
  <c r="DD881" i="6"/>
  <c r="DH880" i="6"/>
  <c r="DO877" i="6"/>
  <c r="DV877" i="6"/>
  <c r="DN879" i="6" l="1"/>
  <c r="DP879" i="6"/>
  <c r="DQ879" i="6" s="1"/>
  <c r="DL880" i="6"/>
  <c r="DM880" i="6" s="1"/>
  <c r="DO879" i="6"/>
  <c r="DV879" i="6"/>
  <c r="DK881" i="6"/>
  <c r="DD882" i="6"/>
  <c r="DI881" i="6"/>
  <c r="DJ881" i="6"/>
  <c r="DH881" i="6"/>
  <c r="DL881" i="6" l="1"/>
  <c r="DM881" i="6" s="1"/>
  <c r="DR881" i="6" s="1"/>
  <c r="DS881" i="6" s="1"/>
  <c r="DD883" i="6"/>
  <c r="DJ882" i="6"/>
  <c r="DH882" i="6"/>
  <c r="DK882" i="6"/>
  <c r="DI882" i="6"/>
  <c r="DR880" i="6"/>
  <c r="DS880" i="6" s="1"/>
  <c r="DP880" i="6"/>
  <c r="DQ880" i="6" s="1"/>
  <c r="DN880" i="6"/>
  <c r="DP881" i="6" l="1"/>
  <c r="DQ881" i="6" s="1"/>
  <c r="DN881" i="6"/>
  <c r="DL882" i="6"/>
  <c r="DM882" i="6" s="1"/>
  <c r="DJ883" i="6"/>
  <c r="DH883" i="6"/>
  <c r="DD884" i="6"/>
  <c r="DK883" i="6"/>
  <c r="DI883" i="6"/>
  <c r="DO880" i="6"/>
  <c r="DV880" i="6"/>
  <c r="DV881" i="6"/>
  <c r="DO881" i="6"/>
  <c r="DL883" i="6" l="1"/>
  <c r="DM883" i="6" s="1"/>
  <c r="DI884" i="6"/>
  <c r="DK884" i="6"/>
  <c r="DD885" i="6"/>
  <c r="DH884" i="6"/>
  <c r="DJ884" i="6"/>
  <c r="DN882" i="6"/>
  <c r="DR882" i="6"/>
  <c r="DS882" i="6" s="1"/>
  <c r="DP882" i="6"/>
  <c r="DQ882" i="6" s="1"/>
  <c r="DL884" i="6" l="1"/>
  <c r="DM884" i="6"/>
  <c r="DN884" i="6" s="1"/>
  <c r="DV882" i="6"/>
  <c r="DO882" i="6"/>
  <c r="DK885" i="6"/>
  <c r="DH885" i="6"/>
  <c r="DJ885" i="6"/>
  <c r="DD886" i="6"/>
  <c r="DI885" i="6"/>
  <c r="DN883" i="6"/>
  <c r="DR883" i="6"/>
  <c r="DS883" i="6" s="1"/>
  <c r="DP883" i="6"/>
  <c r="DQ883" i="6" s="1"/>
  <c r="DL885" i="6" l="1"/>
  <c r="DM885" i="6" s="1"/>
  <c r="DN885" i="6" s="1"/>
  <c r="DR884" i="6"/>
  <c r="DS884" i="6" s="1"/>
  <c r="DP884" i="6"/>
  <c r="DQ884" i="6" s="1"/>
  <c r="DO883" i="6"/>
  <c r="DV883" i="6"/>
  <c r="DO884" i="6"/>
  <c r="DV884" i="6"/>
  <c r="DI886" i="6"/>
  <c r="DH886" i="6"/>
  <c r="DJ886" i="6"/>
  <c r="DD887" i="6"/>
  <c r="DK886" i="6"/>
  <c r="DP885" i="6" l="1"/>
  <c r="DQ885" i="6" s="1"/>
  <c r="DR885" i="6"/>
  <c r="DS885" i="6" s="1"/>
  <c r="DO885" i="6"/>
  <c r="DV885" i="6"/>
  <c r="DL886" i="6"/>
  <c r="DM886" i="6" s="1"/>
  <c r="DK887" i="6"/>
  <c r="DI887" i="6"/>
  <c r="DJ887" i="6"/>
  <c r="DD888" i="6"/>
  <c r="DH887" i="6"/>
  <c r="DL887" i="6" l="1"/>
  <c r="DM887" i="6" s="1"/>
  <c r="DJ888" i="6"/>
  <c r="DD889" i="6"/>
  <c r="DK888" i="6"/>
  <c r="DH888" i="6"/>
  <c r="DI888" i="6"/>
  <c r="DP887" i="6"/>
  <c r="DQ887" i="6" s="1"/>
  <c r="DN887" i="6"/>
  <c r="DR887" i="6"/>
  <c r="DS887" i="6" s="1"/>
  <c r="DP886" i="6"/>
  <c r="DQ886" i="6" s="1"/>
  <c r="DR886" i="6"/>
  <c r="DS886" i="6" s="1"/>
  <c r="DN886" i="6"/>
  <c r="DO887" i="6" l="1"/>
  <c r="DV887" i="6"/>
  <c r="DH889" i="6"/>
  <c r="DJ889" i="6"/>
  <c r="DK889" i="6"/>
  <c r="DD890" i="6"/>
  <c r="DI889" i="6"/>
  <c r="DO886" i="6"/>
  <c r="DV886" i="6"/>
  <c r="DL888" i="6"/>
  <c r="DM888" i="6" s="1"/>
  <c r="DL889" i="6" l="1"/>
  <c r="DM889" i="6" s="1"/>
  <c r="DP888" i="6"/>
  <c r="DQ888" i="6" s="1"/>
  <c r="DR888" i="6"/>
  <c r="DS888" i="6" s="1"/>
  <c r="DN888" i="6"/>
  <c r="DK890" i="6"/>
  <c r="DD891" i="6"/>
  <c r="DJ890" i="6"/>
  <c r="DI890" i="6"/>
  <c r="DH890" i="6"/>
  <c r="DL890" i="6" l="1"/>
  <c r="DM890" i="6" s="1"/>
  <c r="DN890" i="6" s="1"/>
  <c r="DI891" i="6"/>
  <c r="DD892" i="6"/>
  <c r="DK891" i="6"/>
  <c r="DJ891" i="6"/>
  <c r="DH891" i="6"/>
  <c r="DV888" i="6"/>
  <c r="DO888" i="6"/>
  <c r="DR889" i="6"/>
  <c r="DS889" i="6" s="1"/>
  <c r="DP889" i="6"/>
  <c r="DQ889" i="6" s="1"/>
  <c r="DN889" i="6"/>
  <c r="DR890" i="6" l="1"/>
  <c r="DS890" i="6" s="1"/>
  <c r="DP890" i="6"/>
  <c r="DQ890" i="6" s="1"/>
  <c r="DL891" i="6"/>
  <c r="DM891" i="6" s="1"/>
  <c r="DI892" i="6"/>
  <c r="DK892" i="6"/>
  <c r="DD893" i="6"/>
  <c r="DH892" i="6"/>
  <c r="DJ892" i="6"/>
  <c r="DV889" i="6"/>
  <c r="DO889" i="6"/>
  <c r="DV890" i="6"/>
  <c r="DO890" i="6"/>
  <c r="DL892" i="6" l="1"/>
  <c r="DM892" i="6" s="1"/>
  <c r="DN892" i="6" s="1"/>
  <c r="DD894" i="6"/>
  <c r="DJ893" i="6"/>
  <c r="DH893" i="6"/>
  <c r="DK893" i="6"/>
  <c r="DI893" i="6"/>
  <c r="DP891" i="6"/>
  <c r="DQ891" i="6" s="1"/>
  <c r="DN891" i="6"/>
  <c r="DR891" i="6"/>
  <c r="DS891" i="6" s="1"/>
  <c r="DR892" i="6" l="1"/>
  <c r="DS892" i="6" s="1"/>
  <c r="DP892" i="6"/>
  <c r="DQ892" i="6" s="1"/>
  <c r="DH894" i="6"/>
  <c r="DJ894" i="6"/>
  <c r="DD895" i="6"/>
  <c r="DK894" i="6"/>
  <c r="DI894" i="6"/>
  <c r="DL893" i="6"/>
  <c r="DM893" i="6" s="1"/>
  <c r="DO891" i="6"/>
  <c r="DV891" i="6"/>
  <c r="DO892" i="6"/>
  <c r="DV892" i="6"/>
  <c r="DH895" i="6" l="1"/>
  <c r="DD896" i="6"/>
  <c r="DK895" i="6"/>
  <c r="DI895" i="6"/>
  <c r="DJ895" i="6"/>
  <c r="DP893" i="6"/>
  <c r="DQ893" i="6" s="1"/>
  <c r="DN893" i="6"/>
  <c r="DR893" i="6"/>
  <c r="DS893" i="6" s="1"/>
  <c r="DL894" i="6"/>
  <c r="DM894" i="6" s="1"/>
  <c r="DL895" i="6" l="1"/>
  <c r="DM895" i="6" s="1"/>
  <c r="DR895" i="6" s="1"/>
  <c r="DS895" i="6" s="1"/>
  <c r="DI896" i="6"/>
  <c r="DJ896" i="6"/>
  <c r="DD897" i="6"/>
  <c r="DH896" i="6"/>
  <c r="DK896" i="6"/>
  <c r="DO893" i="6"/>
  <c r="DV893" i="6"/>
  <c r="DP894" i="6"/>
  <c r="DQ894" i="6" s="1"/>
  <c r="DR894" i="6"/>
  <c r="DS894" i="6" s="1"/>
  <c r="DN894" i="6"/>
  <c r="DP895" i="6" l="1"/>
  <c r="DQ895" i="6" s="1"/>
  <c r="DN895" i="6"/>
  <c r="DJ897" i="6"/>
  <c r="DD898" i="6"/>
  <c r="DK897" i="6"/>
  <c r="DI897" i="6"/>
  <c r="DH897" i="6"/>
  <c r="DO894" i="6"/>
  <c r="DV894" i="6"/>
  <c r="DL896" i="6"/>
  <c r="DM896" i="6" s="1"/>
  <c r="DO895" i="6"/>
  <c r="DV895" i="6"/>
  <c r="DR896" i="6" l="1"/>
  <c r="DS896" i="6" s="1"/>
  <c r="DN896" i="6"/>
  <c r="DP896" i="6"/>
  <c r="DQ896" i="6" s="1"/>
  <c r="DH898" i="6"/>
  <c r="DD899" i="6"/>
  <c r="DJ898" i="6"/>
  <c r="DK898" i="6"/>
  <c r="DI898" i="6"/>
  <c r="DL897" i="6"/>
  <c r="DM897" i="6" s="1"/>
  <c r="DL898" i="6" l="1"/>
  <c r="DM898" i="6" s="1"/>
  <c r="DH899" i="6"/>
  <c r="DJ899" i="6"/>
  <c r="DI899" i="6"/>
  <c r="DD900" i="6"/>
  <c r="DK899" i="6"/>
  <c r="DV896" i="6"/>
  <c r="DO896" i="6"/>
  <c r="DR897" i="6"/>
  <c r="DS897" i="6" s="1"/>
  <c r="DP897" i="6"/>
  <c r="DQ897" i="6" s="1"/>
  <c r="DN897" i="6"/>
  <c r="DL899" i="6" l="1"/>
  <c r="DM899" i="6" s="1"/>
  <c r="DK900" i="6"/>
  <c r="DD901" i="6"/>
  <c r="DH900" i="6"/>
  <c r="DJ900" i="6"/>
  <c r="DL900" i="6" s="1"/>
  <c r="DM900" i="6" s="1"/>
  <c r="DI900" i="6"/>
  <c r="DV897" i="6"/>
  <c r="DO897" i="6"/>
  <c r="DP898" i="6"/>
  <c r="DQ898" i="6" s="1"/>
  <c r="DN898" i="6"/>
  <c r="DR898" i="6"/>
  <c r="DS898" i="6" s="1"/>
  <c r="DD902" i="6" l="1"/>
  <c r="DI901" i="6"/>
  <c r="DJ901" i="6"/>
  <c r="DK901" i="6"/>
  <c r="DH901" i="6"/>
  <c r="DN900" i="6"/>
  <c r="DP900" i="6"/>
  <c r="DQ900" i="6" s="1"/>
  <c r="DR900" i="6"/>
  <c r="DS900" i="6" s="1"/>
  <c r="DV898" i="6"/>
  <c r="DO898" i="6"/>
  <c r="DP899" i="6"/>
  <c r="DQ899" i="6" s="1"/>
  <c r="DN899" i="6"/>
  <c r="DR899" i="6"/>
  <c r="DS899" i="6" s="1"/>
  <c r="DO900" i="6" l="1"/>
  <c r="DV900" i="6"/>
  <c r="DL901" i="6"/>
  <c r="DM901" i="6" s="1"/>
  <c r="DO899" i="6"/>
  <c r="DV899" i="6"/>
  <c r="DD903" i="6"/>
  <c r="DJ902" i="6"/>
  <c r="DK902" i="6"/>
  <c r="DH902" i="6"/>
  <c r="DI902" i="6"/>
  <c r="DP901" i="6" l="1"/>
  <c r="DQ901" i="6" s="1"/>
  <c r="DN901" i="6"/>
  <c r="DR901" i="6"/>
  <c r="DS901" i="6" s="1"/>
  <c r="DL902" i="6"/>
  <c r="DM902" i="6" s="1"/>
  <c r="DD904" i="6"/>
  <c r="DH903" i="6"/>
  <c r="DI903" i="6"/>
  <c r="DJ903" i="6"/>
  <c r="DK903" i="6"/>
  <c r="DL903" i="6" l="1"/>
  <c r="DM903" i="6" s="1"/>
  <c r="DR903" i="6" s="1"/>
  <c r="DS903" i="6" s="1"/>
  <c r="DP902" i="6"/>
  <c r="DQ902" i="6" s="1"/>
  <c r="DR902" i="6"/>
  <c r="DS902" i="6" s="1"/>
  <c r="DN902" i="6"/>
  <c r="DD905" i="6"/>
  <c r="DI904" i="6"/>
  <c r="DJ904" i="6"/>
  <c r="DH904" i="6"/>
  <c r="DK904" i="6"/>
  <c r="DV901" i="6"/>
  <c r="DO901" i="6"/>
  <c r="DN903" i="6" l="1"/>
  <c r="DP903" i="6"/>
  <c r="DQ903" i="6" s="1"/>
  <c r="DO903" i="6"/>
  <c r="DV903" i="6"/>
  <c r="DK905" i="6"/>
  <c r="DH905" i="6"/>
  <c r="DI905" i="6"/>
  <c r="DD906" i="6"/>
  <c r="DJ905" i="6"/>
  <c r="DO902" i="6"/>
  <c r="DV902" i="6"/>
  <c r="DL904" i="6"/>
  <c r="DM904" i="6" s="1"/>
  <c r="DL905" i="6" l="1"/>
  <c r="DM905" i="6" s="1"/>
  <c r="DR905" i="6" s="1"/>
  <c r="DS905" i="6" s="1"/>
  <c r="DD907" i="6"/>
  <c r="DI906" i="6"/>
  <c r="DJ906" i="6"/>
  <c r="DH906" i="6"/>
  <c r="DK906" i="6"/>
  <c r="DP904" i="6"/>
  <c r="DQ904" i="6" s="1"/>
  <c r="DR904" i="6"/>
  <c r="DS904" i="6" s="1"/>
  <c r="DN904" i="6"/>
  <c r="DP905" i="6" l="1"/>
  <c r="DQ905" i="6" s="1"/>
  <c r="DN905" i="6"/>
  <c r="DL906" i="6"/>
  <c r="DM906" i="6" s="1"/>
  <c r="DV904" i="6"/>
  <c r="DO904" i="6"/>
  <c r="DV905" i="6"/>
  <c r="DO905" i="6"/>
  <c r="DJ907" i="6"/>
  <c r="DH907" i="6"/>
  <c r="DD908" i="6"/>
  <c r="DK907" i="6"/>
  <c r="DI907" i="6"/>
  <c r="DL907" i="6" l="1"/>
  <c r="DM907" i="6" s="1"/>
  <c r="DR907" i="6" s="1"/>
  <c r="DS907" i="6" s="1"/>
  <c r="DJ908" i="6"/>
  <c r="DI908" i="6"/>
  <c r="DK908" i="6"/>
  <c r="DH908" i="6"/>
  <c r="DD909" i="6"/>
  <c r="DP906" i="6"/>
  <c r="DQ906" i="6" s="1"/>
  <c r="DR906" i="6"/>
  <c r="DS906" i="6" s="1"/>
  <c r="DN906" i="6"/>
  <c r="DP907" i="6" l="1"/>
  <c r="DQ907" i="6" s="1"/>
  <c r="DN907" i="6"/>
  <c r="DO907" i="6" s="1"/>
  <c r="DV906" i="6"/>
  <c r="DO906" i="6"/>
  <c r="DL908" i="6"/>
  <c r="DM908" i="6" s="1"/>
  <c r="DJ909" i="6"/>
  <c r="DH909" i="6"/>
  <c r="DD910" i="6"/>
  <c r="DI909" i="6"/>
  <c r="DK909" i="6"/>
  <c r="DV907" i="6" l="1"/>
  <c r="DK910" i="6"/>
  <c r="DH910" i="6"/>
  <c r="DJ910" i="6"/>
  <c r="DD911" i="6"/>
  <c r="DI910" i="6"/>
  <c r="DL909" i="6"/>
  <c r="DM909" i="6" s="1"/>
  <c r="DP908" i="6"/>
  <c r="DQ908" i="6" s="1"/>
  <c r="DR908" i="6"/>
  <c r="DS908" i="6" s="1"/>
  <c r="DN908" i="6"/>
  <c r="DL910" i="6" l="1"/>
  <c r="DM910" i="6" s="1"/>
  <c r="DP910" i="6" s="1"/>
  <c r="DQ910" i="6" s="1"/>
  <c r="DN909" i="6"/>
  <c r="DR909" i="6"/>
  <c r="DS909" i="6" s="1"/>
  <c r="DP909" i="6"/>
  <c r="DQ909" i="6" s="1"/>
  <c r="DK911" i="6"/>
  <c r="DD912" i="6"/>
  <c r="DI911" i="6"/>
  <c r="DH911" i="6"/>
  <c r="DJ911" i="6"/>
  <c r="DO908" i="6"/>
  <c r="DV908" i="6"/>
  <c r="DN910" i="6" l="1"/>
  <c r="DO910" i="6" s="1"/>
  <c r="DR910" i="6"/>
  <c r="DS910" i="6" s="1"/>
  <c r="DL911" i="6"/>
  <c r="DM911" i="6" s="1"/>
  <c r="DH912" i="6"/>
  <c r="DI912" i="6"/>
  <c r="DJ912" i="6"/>
  <c r="DK912" i="6"/>
  <c r="DD913" i="6"/>
  <c r="DV909" i="6"/>
  <c r="DO909" i="6"/>
  <c r="DV910" i="6" l="1"/>
  <c r="DJ913" i="6"/>
  <c r="DH913" i="6"/>
  <c r="DI913" i="6"/>
  <c r="DD914" i="6"/>
  <c r="DK913" i="6"/>
  <c r="DL912" i="6"/>
  <c r="DM912" i="6" s="1"/>
  <c r="DR911" i="6"/>
  <c r="DS911" i="6" s="1"/>
  <c r="DP911" i="6"/>
  <c r="DQ911" i="6" s="1"/>
  <c r="DN911" i="6"/>
  <c r="DR912" i="6" l="1"/>
  <c r="DS912" i="6" s="1"/>
  <c r="DP912" i="6"/>
  <c r="DQ912" i="6" s="1"/>
  <c r="DN912" i="6"/>
  <c r="DJ914" i="6"/>
  <c r="DH914" i="6"/>
  <c r="DD915" i="6"/>
  <c r="DK914" i="6"/>
  <c r="DI914" i="6"/>
  <c r="DO911" i="6"/>
  <c r="DV911" i="6"/>
  <c r="DL913" i="6"/>
  <c r="DM913" i="6" s="1"/>
  <c r="DP913" i="6" l="1"/>
  <c r="DQ913" i="6" s="1"/>
  <c r="DN913" i="6"/>
  <c r="DR913" i="6"/>
  <c r="DS913" i="6" s="1"/>
  <c r="DH915" i="6"/>
  <c r="DK915" i="6"/>
  <c r="DD916" i="6"/>
  <c r="DJ915" i="6"/>
  <c r="DI915" i="6"/>
  <c r="DL914" i="6"/>
  <c r="DM914" i="6" s="1"/>
  <c r="DO912" i="6"/>
  <c r="DV912" i="6"/>
  <c r="DL915" i="6" l="1"/>
  <c r="DM915" i="6" s="1"/>
  <c r="DR915" i="6" s="1"/>
  <c r="DS915" i="6" s="1"/>
  <c r="DV913" i="6"/>
  <c r="DO913" i="6"/>
  <c r="DN915" i="6"/>
  <c r="DD917" i="6"/>
  <c r="DI916" i="6"/>
  <c r="DH916" i="6"/>
  <c r="DJ916" i="6"/>
  <c r="DK916" i="6"/>
  <c r="DP914" i="6"/>
  <c r="DQ914" i="6" s="1"/>
  <c r="DN914" i="6"/>
  <c r="DR914" i="6"/>
  <c r="DS914" i="6" s="1"/>
  <c r="DP915" i="6" l="1"/>
  <c r="DQ915" i="6" s="1"/>
  <c r="DK917" i="6"/>
  <c r="DJ917" i="6"/>
  <c r="DH917" i="6"/>
  <c r="DD918" i="6"/>
  <c r="DI917" i="6"/>
  <c r="DO915" i="6"/>
  <c r="DV915" i="6"/>
  <c r="DO914" i="6"/>
  <c r="DV914" i="6"/>
  <c r="DL916" i="6"/>
  <c r="DM916" i="6" s="1"/>
  <c r="DL917" i="6" l="1"/>
  <c r="DM917" i="6" s="1"/>
  <c r="DR917" i="6" s="1"/>
  <c r="DS917" i="6" s="1"/>
  <c r="DJ918" i="6"/>
  <c r="DH918" i="6"/>
  <c r="DI918" i="6"/>
  <c r="DD919" i="6"/>
  <c r="DK918" i="6"/>
  <c r="DN916" i="6"/>
  <c r="DP916" i="6"/>
  <c r="DQ916" i="6" s="1"/>
  <c r="DR916" i="6"/>
  <c r="DS916" i="6" s="1"/>
  <c r="DN917" i="6" l="1"/>
  <c r="DO917" i="6" s="1"/>
  <c r="DP917" i="6"/>
  <c r="DQ917" i="6" s="1"/>
  <c r="DI919" i="6"/>
  <c r="DJ919" i="6"/>
  <c r="DD920" i="6"/>
  <c r="DH919" i="6"/>
  <c r="DK919" i="6"/>
  <c r="DV916" i="6"/>
  <c r="DO916" i="6"/>
  <c r="DL918" i="6"/>
  <c r="DM918" i="6" s="1"/>
  <c r="DV917" i="6" l="1"/>
  <c r="DL919" i="6"/>
  <c r="DM919" i="6" s="1"/>
  <c r="DP918" i="6"/>
  <c r="DQ918" i="6" s="1"/>
  <c r="DR918" i="6"/>
  <c r="DS918" i="6" s="1"/>
  <c r="DN918" i="6"/>
  <c r="DI920" i="6"/>
  <c r="DD921" i="6"/>
  <c r="DJ920" i="6"/>
  <c r="DK920" i="6"/>
  <c r="DH920" i="6"/>
  <c r="DL920" i="6" l="1"/>
  <c r="DM920" i="6" s="1"/>
  <c r="DK921" i="6"/>
  <c r="DI921" i="6"/>
  <c r="DJ921" i="6"/>
  <c r="DL921" i="6" s="1"/>
  <c r="DM921" i="6" s="1"/>
  <c r="DD922" i="6"/>
  <c r="DH921" i="6"/>
  <c r="DV918" i="6"/>
  <c r="DO918" i="6"/>
  <c r="DP919" i="6"/>
  <c r="DQ919" i="6" s="1"/>
  <c r="DN919" i="6"/>
  <c r="DR919" i="6"/>
  <c r="DS919" i="6" s="1"/>
  <c r="DR921" i="6" l="1"/>
  <c r="DS921" i="6" s="1"/>
  <c r="DP921" i="6"/>
  <c r="DQ921" i="6" s="1"/>
  <c r="DN921" i="6"/>
  <c r="DI922" i="6"/>
  <c r="DD923" i="6"/>
  <c r="DJ922" i="6"/>
  <c r="DH922" i="6"/>
  <c r="DK922" i="6"/>
  <c r="DO919" i="6"/>
  <c r="DV919" i="6"/>
  <c r="DP920" i="6"/>
  <c r="DQ920" i="6" s="1"/>
  <c r="DN920" i="6"/>
  <c r="DR920" i="6"/>
  <c r="DS920" i="6" s="1"/>
  <c r="DL922" i="6" l="1"/>
  <c r="DM922" i="6" s="1"/>
  <c r="DK923" i="6"/>
  <c r="DD924" i="6"/>
  <c r="DI923" i="6"/>
  <c r="DJ923" i="6"/>
  <c r="DH923" i="6"/>
  <c r="DV920" i="6"/>
  <c r="DO920" i="6"/>
  <c r="DO921" i="6"/>
  <c r="DV921" i="6"/>
  <c r="DL923" i="6" l="1"/>
  <c r="DM923" i="6" s="1"/>
  <c r="DD925" i="6"/>
  <c r="DH924" i="6"/>
  <c r="DJ924" i="6"/>
  <c r="DK924" i="6"/>
  <c r="DI924" i="6"/>
  <c r="DN923" i="6"/>
  <c r="DP923" i="6"/>
  <c r="DQ923" i="6" s="1"/>
  <c r="DR923" i="6"/>
  <c r="DS923" i="6" s="1"/>
  <c r="DN922" i="6"/>
  <c r="DR922" i="6"/>
  <c r="DS922" i="6" s="1"/>
  <c r="DP922" i="6"/>
  <c r="DQ922" i="6" s="1"/>
  <c r="DO923" i="6" l="1"/>
  <c r="DV923" i="6"/>
  <c r="DL924" i="6"/>
  <c r="DM924" i="6" s="1"/>
  <c r="DO922" i="6"/>
  <c r="DV922" i="6"/>
  <c r="DD926" i="6"/>
  <c r="DJ925" i="6"/>
  <c r="DI925" i="6"/>
  <c r="DH925" i="6"/>
  <c r="DK925" i="6"/>
  <c r="DL925" i="6" l="1"/>
  <c r="DM925" i="6" s="1"/>
  <c r="DP925" i="6" s="1"/>
  <c r="DQ925" i="6" s="1"/>
  <c r="DR924" i="6"/>
  <c r="DS924" i="6" s="1"/>
  <c r="DN924" i="6"/>
  <c r="DP924" i="6"/>
  <c r="DQ924" i="6" s="1"/>
  <c r="DD927" i="6"/>
  <c r="DK926" i="6"/>
  <c r="DH926" i="6"/>
  <c r="DI926" i="6"/>
  <c r="DJ926" i="6"/>
  <c r="DR925" i="6" l="1"/>
  <c r="DS925" i="6" s="1"/>
  <c r="DN925" i="6"/>
  <c r="DL926" i="6"/>
  <c r="DM926" i="6" s="1"/>
  <c r="DP926" i="6" s="1"/>
  <c r="DQ926" i="6" s="1"/>
  <c r="DO924" i="6"/>
  <c r="DV924" i="6"/>
  <c r="DJ927" i="6"/>
  <c r="DH927" i="6"/>
  <c r="DK927" i="6"/>
  <c r="DI927" i="6"/>
  <c r="DD928" i="6"/>
  <c r="DO925" i="6"/>
  <c r="DV925" i="6"/>
  <c r="DR926" i="6" l="1"/>
  <c r="DS926" i="6" s="1"/>
  <c r="DN926" i="6"/>
  <c r="DL927" i="6"/>
  <c r="DM927" i="6" s="1"/>
  <c r="DV926" i="6"/>
  <c r="DO926" i="6"/>
  <c r="DJ928" i="6"/>
  <c r="DI928" i="6"/>
  <c r="DD929" i="6"/>
  <c r="DK928" i="6"/>
  <c r="DH928" i="6"/>
  <c r="DL928" i="6" l="1"/>
  <c r="DM928" i="6" s="1"/>
  <c r="DJ929" i="6"/>
  <c r="DD930" i="6"/>
  <c r="DI929" i="6"/>
  <c r="DH929" i="6"/>
  <c r="DK929" i="6"/>
  <c r="DN927" i="6"/>
  <c r="DR927" i="6"/>
  <c r="DS927" i="6" s="1"/>
  <c r="DP927" i="6"/>
  <c r="DQ927" i="6" s="1"/>
  <c r="DO927" i="6" l="1"/>
  <c r="DV927" i="6"/>
  <c r="DH930" i="6"/>
  <c r="DD931" i="6"/>
  <c r="DI930" i="6"/>
  <c r="DJ930" i="6"/>
  <c r="DK930" i="6"/>
  <c r="DL929" i="6"/>
  <c r="DM929" i="6" s="1"/>
  <c r="DP928" i="6"/>
  <c r="DQ928" i="6" s="1"/>
  <c r="DN928" i="6"/>
  <c r="DR928" i="6"/>
  <c r="DS928" i="6" s="1"/>
  <c r="DL930" i="6" l="1"/>
  <c r="DM930" i="6" s="1"/>
  <c r="DK931" i="6"/>
  <c r="DH931" i="6"/>
  <c r="DI931" i="6"/>
  <c r="DJ931" i="6"/>
  <c r="DL931" i="6" s="1"/>
  <c r="DM931" i="6" s="1"/>
  <c r="DD932" i="6"/>
  <c r="DP929" i="6"/>
  <c r="DQ929" i="6" s="1"/>
  <c r="DR929" i="6"/>
  <c r="DS929" i="6" s="1"/>
  <c r="DN929" i="6"/>
  <c r="DV928" i="6"/>
  <c r="DO928" i="6"/>
  <c r="DK932" i="6" l="1"/>
  <c r="DJ932" i="6"/>
  <c r="DD933" i="6"/>
  <c r="DH932" i="6"/>
  <c r="DI932" i="6"/>
  <c r="DP931" i="6"/>
  <c r="DQ931" i="6" s="1"/>
  <c r="DN931" i="6"/>
  <c r="DR931" i="6"/>
  <c r="DS931" i="6" s="1"/>
  <c r="DV929" i="6"/>
  <c r="DO929" i="6"/>
  <c r="DN930" i="6"/>
  <c r="DR930" i="6"/>
  <c r="DS930" i="6" s="1"/>
  <c r="DP930" i="6"/>
  <c r="DQ930" i="6" s="1"/>
  <c r="DL932" i="6" l="1"/>
  <c r="DM932" i="6" s="1"/>
  <c r="DN932" i="6" s="1"/>
  <c r="DV931" i="6"/>
  <c r="DO931" i="6"/>
  <c r="DV930" i="6"/>
  <c r="DO930" i="6"/>
  <c r="DJ933" i="6"/>
  <c r="DH933" i="6"/>
  <c r="DK933" i="6"/>
  <c r="DD934" i="6"/>
  <c r="DI933" i="6"/>
  <c r="DR932" i="6" l="1"/>
  <c r="DS932" i="6" s="1"/>
  <c r="DP932" i="6"/>
  <c r="DQ932" i="6" s="1"/>
  <c r="DH934" i="6"/>
  <c r="DI934" i="6"/>
  <c r="DJ934" i="6"/>
  <c r="DD935" i="6"/>
  <c r="DK934" i="6"/>
  <c r="DL933" i="6"/>
  <c r="DM933" i="6" s="1"/>
  <c r="DO932" i="6"/>
  <c r="DV932" i="6"/>
  <c r="DL934" i="6" l="1"/>
  <c r="DM934" i="6" s="1"/>
  <c r="DP933" i="6"/>
  <c r="DQ933" i="6" s="1"/>
  <c r="DN933" i="6"/>
  <c r="DR933" i="6"/>
  <c r="DS933" i="6" s="1"/>
  <c r="DI935" i="6"/>
  <c r="DD936" i="6"/>
  <c r="DJ935" i="6"/>
  <c r="DK935" i="6"/>
  <c r="DH935" i="6"/>
  <c r="DL935" i="6" l="1"/>
  <c r="DM935" i="6" s="1"/>
  <c r="DH936" i="6"/>
  <c r="DJ936" i="6"/>
  <c r="DK936" i="6"/>
  <c r="DD937" i="6"/>
  <c r="DI936" i="6"/>
  <c r="DO933" i="6"/>
  <c r="DV933" i="6"/>
  <c r="DP934" i="6"/>
  <c r="DQ934" i="6" s="1"/>
  <c r="DR934" i="6"/>
  <c r="DS934" i="6" s="1"/>
  <c r="DN934" i="6"/>
  <c r="DL936" i="6" l="1"/>
  <c r="DM936" i="6" s="1"/>
  <c r="DD938" i="6"/>
  <c r="DJ937" i="6"/>
  <c r="DK937" i="6"/>
  <c r="DH937" i="6"/>
  <c r="DI937" i="6"/>
  <c r="DO934" i="6"/>
  <c r="DV934" i="6"/>
  <c r="DR935" i="6"/>
  <c r="DS935" i="6" s="1"/>
  <c r="DP935" i="6"/>
  <c r="DQ935" i="6" s="1"/>
  <c r="DN935" i="6"/>
  <c r="DL937" i="6" l="1"/>
  <c r="DM937" i="6" s="1"/>
  <c r="DV935" i="6"/>
  <c r="DO935" i="6"/>
  <c r="DD939" i="6"/>
  <c r="DJ938" i="6"/>
  <c r="DK938" i="6"/>
  <c r="DH938" i="6"/>
  <c r="DI938" i="6"/>
  <c r="DR936" i="6"/>
  <c r="DS936" i="6" s="1"/>
  <c r="DN936" i="6"/>
  <c r="DP936" i="6"/>
  <c r="DQ936" i="6" s="1"/>
  <c r="DL938" i="6" l="1"/>
  <c r="DM938" i="6" s="1"/>
  <c r="DD940" i="6"/>
  <c r="DJ939" i="6"/>
  <c r="DK939" i="6"/>
  <c r="DH939" i="6"/>
  <c r="DI939" i="6"/>
  <c r="DV936" i="6"/>
  <c r="DO936" i="6"/>
  <c r="DP937" i="6"/>
  <c r="DQ937" i="6" s="1"/>
  <c r="DN937" i="6"/>
  <c r="DR937" i="6"/>
  <c r="DS937" i="6" s="1"/>
  <c r="DL939" i="6" l="1"/>
  <c r="DM939" i="6" s="1"/>
  <c r="DV937" i="6"/>
  <c r="DO937" i="6"/>
  <c r="DK940" i="6"/>
  <c r="DI940" i="6"/>
  <c r="DD941" i="6"/>
  <c r="DH940" i="6"/>
  <c r="DJ940" i="6"/>
  <c r="DR938" i="6"/>
  <c r="DS938" i="6" s="1"/>
  <c r="DP938" i="6"/>
  <c r="DQ938" i="6" s="1"/>
  <c r="DN938" i="6"/>
  <c r="DL940" i="6" l="1"/>
  <c r="DM940" i="6" s="1"/>
  <c r="DN940" i="6" s="1"/>
  <c r="DV938" i="6"/>
  <c r="DO938" i="6"/>
  <c r="DI941" i="6"/>
  <c r="DD942" i="6"/>
  <c r="DH941" i="6"/>
  <c r="DK941" i="6"/>
  <c r="DJ941" i="6"/>
  <c r="DN939" i="6"/>
  <c r="DR939" i="6"/>
  <c r="DS939" i="6" s="1"/>
  <c r="DP939" i="6"/>
  <c r="DQ939" i="6" s="1"/>
  <c r="DR940" i="6" l="1"/>
  <c r="DS940" i="6" s="1"/>
  <c r="DP940" i="6"/>
  <c r="DQ940" i="6" s="1"/>
  <c r="DL941" i="6"/>
  <c r="DM941" i="6" s="1"/>
  <c r="DN941" i="6" s="1"/>
  <c r="DH942" i="6"/>
  <c r="DJ942" i="6"/>
  <c r="DI942" i="6"/>
  <c r="DK942" i="6"/>
  <c r="DD943" i="6"/>
  <c r="DO939" i="6"/>
  <c r="DV939" i="6"/>
  <c r="DO940" i="6"/>
  <c r="DV940" i="6"/>
  <c r="DP941" i="6" l="1"/>
  <c r="DQ941" i="6" s="1"/>
  <c r="DR941" i="6"/>
  <c r="DS941" i="6" s="1"/>
  <c r="DI943" i="6"/>
  <c r="DK943" i="6"/>
  <c r="DH943" i="6"/>
  <c r="DJ943" i="6"/>
  <c r="DD944" i="6"/>
  <c r="DL942" i="6"/>
  <c r="DM942" i="6" s="1"/>
  <c r="DV941" i="6"/>
  <c r="DO941" i="6"/>
  <c r="DL943" i="6" l="1"/>
  <c r="DM943" i="6" s="1"/>
  <c r="DP943" i="6" s="1"/>
  <c r="DQ943" i="6" s="1"/>
  <c r="DP942" i="6"/>
  <c r="DQ942" i="6" s="1"/>
  <c r="DR942" i="6"/>
  <c r="DS942" i="6" s="1"/>
  <c r="DN942" i="6"/>
  <c r="DH944" i="6"/>
  <c r="DK944" i="6"/>
  <c r="DI944" i="6"/>
  <c r="DJ944" i="6"/>
  <c r="DD945" i="6"/>
  <c r="DN943" i="6" l="1"/>
  <c r="DV943" i="6" s="1"/>
  <c r="DR943" i="6"/>
  <c r="DS943" i="6" s="1"/>
  <c r="DL944" i="6"/>
  <c r="DM944" i="6" s="1"/>
  <c r="DR944" i="6" s="1"/>
  <c r="DS944" i="6" s="1"/>
  <c r="DK945" i="6"/>
  <c r="DI945" i="6"/>
  <c r="DH945" i="6"/>
  <c r="DJ945" i="6"/>
  <c r="DD946" i="6"/>
  <c r="DO942" i="6"/>
  <c r="DV942" i="6"/>
  <c r="DL945" i="6" l="1"/>
  <c r="DM945" i="6" s="1"/>
  <c r="DP945" i="6" s="1"/>
  <c r="DQ945" i="6" s="1"/>
  <c r="DN944" i="6"/>
  <c r="DO944" i="6" s="1"/>
  <c r="DO943" i="6"/>
  <c r="DP944" i="6"/>
  <c r="DQ944" i="6" s="1"/>
  <c r="DJ946" i="6"/>
  <c r="DH946" i="6"/>
  <c r="DD947" i="6"/>
  <c r="DK946" i="6"/>
  <c r="DI946" i="6"/>
  <c r="DR945" i="6"/>
  <c r="DS945" i="6" s="1"/>
  <c r="DN945" i="6"/>
  <c r="DV944" i="6" l="1"/>
  <c r="DD948" i="6"/>
  <c r="DH947" i="6"/>
  <c r="DK947" i="6"/>
  <c r="DJ947" i="6"/>
  <c r="DI947" i="6"/>
  <c r="DO945" i="6"/>
  <c r="DV945" i="6"/>
  <c r="DL946" i="6"/>
  <c r="DM946" i="6" s="1"/>
  <c r="DL947" i="6" l="1"/>
  <c r="DM947" i="6" s="1"/>
  <c r="DN947" i="6" s="1"/>
  <c r="DR946" i="6"/>
  <c r="DS946" i="6" s="1"/>
  <c r="DN946" i="6"/>
  <c r="DP946" i="6"/>
  <c r="DQ946" i="6" s="1"/>
  <c r="DK948" i="6"/>
  <c r="DH948" i="6"/>
  <c r="DI948" i="6"/>
  <c r="DJ948" i="6"/>
  <c r="DD949" i="6"/>
  <c r="DR947" i="6" l="1"/>
  <c r="DS947" i="6" s="1"/>
  <c r="DP947" i="6"/>
  <c r="DQ947" i="6" s="1"/>
  <c r="DJ949" i="6"/>
  <c r="DH949" i="6"/>
  <c r="DI949" i="6"/>
  <c r="DD950" i="6"/>
  <c r="DK949" i="6"/>
  <c r="DV946" i="6"/>
  <c r="DO946" i="6"/>
  <c r="DL948" i="6"/>
  <c r="DM948" i="6" s="1"/>
  <c r="DO947" i="6"/>
  <c r="DV947" i="6"/>
  <c r="DN948" i="6" l="1"/>
  <c r="DP948" i="6"/>
  <c r="DQ948" i="6" s="1"/>
  <c r="DR948" i="6"/>
  <c r="DS948" i="6" s="1"/>
  <c r="DK950" i="6"/>
  <c r="DH950" i="6"/>
  <c r="DI950" i="6"/>
  <c r="DJ950" i="6"/>
  <c r="DD951" i="6"/>
  <c r="DL949" i="6"/>
  <c r="DM949" i="6" s="1"/>
  <c r="DL950" i="6" l="1"/>
  <c r="DM950" i="6" s="1"/>
  <c r="DP950" i="6" s="1"/>
  <c r="DQ950" i="6" s="1"/>
  <c r="DD952" i="6"/>
  <c r="DH951" i="6"/>
  <c r="DI951" i="6"/>
  <c r="DK951" i="6"/>
  <c r="DJ951" i="6"/>
  <c r="DR949" i="6"/>
  <c r="DS949" i="6" s="1"/>
  <c r="DP949" i="6"/>
  <c r="DQ949" i="6" s="1"/>
  <c r="DN949" i="6"/>
  <c r="DO948" i="6"/>
  <c r="DV948" i="6"/>
  <c r="DN950" i="6" l="1"/>
  <c r="DR950" i="6"/>
  <c r="DS950" i="6" s="1"/>
  <c r="DL951" i="6"/>
  <c r="DM951" i="6" s="1"/>
  <c r="DR951" i="6" s="1"/>
  <c r="DS951" i="6" s="1"/>
  <c r="DO950" i="6"/>
  <c r="DV950" i="6"/>
  <c r="DO949" i="6"/>
  <c r="DV949" i="6"/>
  <c r="DK952" i="6"/>
  <c r="DH952" i="6"/>
  <c r="DJ952" i="6"/>
  <c r="DI952" i="6"/>
  <c r="DD953" i="6"/>
  <c r="DN951" i="6" l="1"/>
  <c r="DV951" i="6" s="1"/>
  <c r="DP951" i="6"/>
  <c r="DQ951" i="6" s="1"/>
  <c r="DL952" i="6"/>
  <c r="DM952" i="6" s="1"/>
  <c r="DK953" i="6"/>
  <c r="DD954" i="6"/>
  <c r="DI953" i="6"/>
  <c r="DH953" i="6"/>
  <c r="DJ953" i="6"/>
  <c r="DO951" i="6" l="1"/>
  <c r="DL953" i="6"/>
  <c r="DM953" i="6" s="1"/>
  <c r="DR953" i="6" s="1"/>
  <c r="DS953" i="6" s="1"/>
  <c r="DH954" i="6"/>
  <c r="DD955" i="6"/>
  <c r="DI954" i="6"/>
  <c r="DJ954" i="6"/>
  <c r="DK954" i="6"/>
  <c r="DN952" i="6"/>
  <c r="DR952" i="6"/>
  <c r="DS952" i="6" s="1"/>
  <c r="DP952" i="6"/>
  <c r="DQ952" i="6" s="1"/>
  <c r="DP953" i="6" l="1"/>
  <c r="DQ953" i="6" s="1"/>
  <c r="DN953" i="6"/>
  <c r="DO953" i="6" s="1"/>
  <c r="DL954" i="6"/>
  <c r="DM954" i="6" s="1"/>
  <c r="DI955" i="6"/>
  <c r="DD956" i="6"/>
  <c r="DH955" i="6"/>
  <c r="DK955" i="6"/>
  <c r="DJ955" i="6"/>
  <c r="DV952" i="6"/>
  <c r="DO952" i="6"/>
  <c r="DV953" i="6" l="1"/>
  <c r="DK956" i="6"/>
  <c r="DD957" i="6"/>
  <c r="DI956" i="6"/>
  <c r="DJ956" i="6"/>
  <c r="DH956" i="6"/>
  <c r="DL955" i="6"/>
  <c r="DM955" i="6" s="1"/>
  <c r="DN954" i="6"/>
  <c r="DR954" i="6"/>
  <c r="DS954" i="6" s="1"/>
  <c r="DP954" i="6"/>
  <c r="DQ954" i="6" s="1"/>
  <c r="DL956" i="6" l="1"/>
  <c r="DM956" i="6" s="1"/>
  <c r="DN955" i="6"/>
  <c r="DR955" i="6"/>
  <c r="DS955" i="6" s="1"/>
  <c r="DP955" i="6"/>
  <c r="DQ955" i="6" s="1"/>
  <c r="DR956" i="6"/>
  <c r="DS956" i="6" s="1"/>
  <c r="DN956" i="6"/>
  <c r="DP956" i="6"/>
  <c r="DQ956" i="6" s="1"/>
  <c r="DI957" i="6"/>
  <c r="DK957" i="6"/>
  <c r="DH957" i="6"/>
  <c r="DD958" i="6"/>
  <c r="DJ957" i="6"/>
  <c r="DV954" i="6"/>
  <c r="DO954" i="6"/>
  <c r="DL957" i="6" l="1"/>
  <c r="DM957" i="6" s="1"/>
  <c r="DO956" i="6"/>
  <c r="DV956" i="6"/>
  <c r="DJ958" i="6"/>
  <c r="DH958" i="6"/>
  <c r="DD959" i="6"/>
  <c r="DI958" i="6"/>
  <c r="DK958" i="6"/>
  <c r="DO955" i="6"/>
  <c r="DV955" i="6"/>
  <c r="DL958" i="6" l="1"/>
  <c r="DM958" i="6" s="1"/>
  <c r="DJ959" i="6"/>
  <c r="DH959" i="6"/>
  <c r="DI959" i="6"/>
  <c r="DK959" i="6"/>
  <c r="DD960" i="6"/>
  <c r="DN957" i="6"/>
  <c r="DR957" i="6"/>
  <c r="DS957" i="6" s="1"/>
  <c r="DP957" i="6"/>
  <c r="DQ957" i="6" s="1"/>
  <c r="DO957" i="6" l="1"/>
  <c r="DV957" i="6"/>
  <c r="DJ960" i="6"/>
  <c r="DK960" i="6"/>
  <c r="DI960" i="6"/>
  <c r="DH960" i="6"/>
  <c r="DD961" i="6"/>
  <c r="DL959" i="6"/>
  <c r="DM959" i="6" s="1"/>
  <c r="DR958" i="6"/>
  <c r="DS958" i="6" s="1"/>
  <c r="DN958" i="6"/>
  <c r="DP958" i="6"/>
  <c r="DQ958" i="6" s="1"/>
  <c r="DK961" i="6" l="1"/>
  <c r="DH961" i="6"/>
  <c r="DI961" i="6"/>
  <c r="DJ961" i="6"/>
  <c r="DD962" i="6"/>
  <c r="DR959" i="6"/>
  <c r="DS959" i="6" s="1"/>
  <c r="DP959" i="6"/>
  <c r="DQ959" i="6" s="1"/>
  <c r="DN959" i="6"/>
  <c r="DL960" i="6"/>
  <c r="DM960" i="6" s="1"/>
  <c r="DO958" i="6"/>
  <c r="DV958" i="6"/>
  <c r="DL961" i="6" l="1"/>
  <c r="DM961" i="6" s="1"/>
  <c r="DP961" i="6" s="1"/>
  <c r="DQ961" i="6" s="1"/>
  <c r="DO959" i="6"/>
  <c r="DV959" i="6"/>
  <c r="DD963" i="6"/>
  <c r="DJ962" i="6"/>
  <c r="DK962" i="6"/>
  <c r="DI962" i="6"/>
  <c r="DH962" i="6"/>
  <c r="DP960" i="6"/>
  <c r="DQ960" i="6" s="1"/>
  <c r="DN960" i="6"/>
  <c r="DR960" i="6"/>
  <c r="DS960" i="6" s="1"/>
  <c r="DR961" i="6" l="1"/>
  <c r="DS961" i="6" s="1"/>
  <c r="DN961" i="6"/>
  <c r="DL962" i="6"/>
  <c r="DM962" i="6" s="1"/>
  <c r="DO961" i="6"/>
  <c r="DV961" i="6"/>
  <c r="DO960" i="6"/>
  <c r="DV960" i="6"/>
  <c r="DK963" i="6"/>
  <c r="DH963" i="6"/>
  <c r="DD964" i="6"/>
  <c r="DJ963" i="6"/>
  <c r="DI963" i="6"/>
  <c r="DJ964" i="6" l="1"/>
  <c r="DK964" i="6"/>
  <c r="DD965" i="6"/>
  <c r="DH964" i="6"/>
  <c r="DI964" i="6"/>
  <c r="DL963" i="6"/>
  <c r="DM963" i="6" s="1"/>
  <c r="DN962" i="6"/>
  <c r="DR962" i="6"/>
  <c r="DS962" i="6" s="1"/>
  <c r="DP962" i="6"/>
  <c r="DQ962" i="6" s="1"/>
  <c r="DI965" i="6" l="1"/>
  <c r="DD966" i="6"/>
  <c r="DH965" i="6"/>
  <c r="DK965" i="6"/>
  <c r="DJ965" i="6"/>
  <c r="DR963" i="6"/>
  <c r="DS963" i="6" s="1"/>
  <c r="DP963" i="6"/>
  <c r="DQ963" i="6" s="1"/>
  <c r="DN963" i="6"/>
  <c r="DO962" i="6"/>
  <c r="DV962" i="6"/>
  <c r="DL964" i="6"/>
  <c r="DM964" i="6" s="1"/>
  <c r="DL965" i="6" l="1"/>
  <c r="DM965" i="6" s="1"/>
  <c r="DR965" i="6" s="1"/>
  <c r="DS965" i="6" s="1"/>
  <c r="DV963" i="6"/>
  <c r="DO963" i="6"/>
  <c r="DN964" i="6"/>
  <c r="DP964" i="6"/>
  <c r="DQ964" i="6" s="1"/>
  <c r="DR964" i="6"/>
  <c r="DS964" i="6" s="1"/>
  <c r="DI966" i="6"/>
  <c r="DH966" i="6"/>
  <c r="DJ966" i="6"/>
  <c r="DK966" i="6"/>
  <c r="DD967" i="6"/>
  <c r="DN965" i="6" l="1"/>
  <c r="DO965" i="6" s="1"/>
  <c r="DP965" i="6"/>
  <c r="DQ965" i="6" s="1"/>
  <c r="DO964" i="6"/>
  <c r="DV964" i="6"/>
  <c r="DL966" i="6"/>
  <c r="DM966" i="6" s="1"/>
  <c r="DI967" i="6"/>
  <c r="DJ967" i="6"/>
  <c r="DH967" i="6"/>
  <c r="DK967" i="6"/>
  <c r="DD968" i="6"/>
  <c r="DV965" i="6" l="1"/>
  <c r="DI968" i="6"/>
  <c r="DK968" i="6"/>
  <c r="DH968" i="6"/>
  <c r="DJ968" i="6"/>
  <c r="DD969" i="6"/>
  <c r="DL967" i="6"/>
  <c r="DM967" i="6" s="1"/>
  <c r="DP966" i="6"/>
  <c r="DQ966" i="6" s="1"/>
  <c r="DR966" i="6"/>
  <c r="DS966" i="6" s="1"/>
  <c r="DN966" i="6"/>
  <c r="DL968" i="6" l="1"/>
  <c r="DM968" i="6" s="1"/>
  <c r="DP968" i="6" s="1"/>
  <c r="DQ968" i="6" s="1"/>
  <c r="DR967" i="6"/>
  <c r="DS967" i="6" s="1"/>
  <c r="DP967" i="6"/>
  <c r="DQ967" i="6" s="1"/>
  <c r="DN967" i="6"/>
  <c r="DI969" i="6"/>
  <c r="DH969" i="6"/>
  <c r="DD970" i="6"/>
  <c r="DK969" i="6"/>
  <c r="DJ969" i="6"/>
  <c r="DR968" i="6"/>
  <c r="DS968" i="6" s="1"/>
  <c r="DV966" i="6"/>
  <c r="DO966" i="6"/>
  <c r="DN968" i="6" l="1"/>
  <c r="DO967" i="6"/>
  <c r="DV967" i="6"/>
  <c r="DL969" i="6"/>
  <c r="DM969" i="6" s="1"/>
  <c r="DJ970" i="6"/>
  <c r="DH970" i="6"/>
  <c r="DD971" i="6"/>
  <c r="DI970" i="6"/>
  <c r="DK970" i="6"/>
  <c r="DV968" i="6"/>
  <c r="DO968" i="6"/>
  <c r="DL970" i="6" l="1"/>
  <c r="DM970" i="6" s="1"/>
  <c r="DJ971" i="6"/>
  <c r="DD972" i="6"/>
  <c r="DK971" i="6"/>
  <c r="DI971" i="6"/>
  <c r="DH971" i="6"/>
  <c r="DN969" i="6"/>
  <c r="DP969" i="6"/>
  <c r="DQ969" i="6" s="1"/>
  <c r="DR969" i="6"/>
  <c r="DS969" i="6" s="1"/>
  <c r="DV969" i="6" l="1"/>
  <c r="DO969" i="6"/>
  <c r="DI972" i="6"/>
  <c r="DD973" i="6"/>
  <c r="DH972" i="6"/>
  <c r="DJ972" i="6"/>
  <c r="DK972" i="6"/>
  <c r="DL971" i="6"/>
  <c r="DM971" i="6" s="1"/>
  <c r="DR970" i="6"/>
  <c r="DS970" i="6" s="1"/>
  <c r="DN970" i="6"/>
  <c r="DP970" i="6"/>
  <c r="DQ970" i="6" s="1"/>
  <c r="DL972" i="6" l="1"/>
  <c r="DM972" i="6" s="1"/>
  <c r="DD974" i="6"/>
  <c r="DJ973" i="6"/>
  <c r="DH973" i="6"/>
  <c r="DI973" i="6"/>
  <c r="DK973" i="6"/>
  <c r="DP971" i="6"/>
  <c r="DQ971" i="6" s="1"/>
  <c r="DR971" i="6"/>
  <c r="DS971" i="6" s="1"/>
  <c r="DN971" i="6"/>
  <c r="DV970" i="6"/>
  <c r="DO970" i="6"/>
  <c r="DL973" i="6" l="1"/>
  <c r="DM973" i="6" s="1"/>
  <c r="DJ974" i="6"/>
  <c r="DH974" i="6"/>
  <c r="DI974" i="6"/>
  <c r="DK974" i="6"/>
  <c r="DD975" i="6"/>
  <c r="DO971" i="6"/>
  <c r="DV971" i="6"/>
  <c r="DP972" i="6"/>
  <c r="DQ972" i="6" s="1"/>
  <c r="DR972" i="6"/>
  <c r="DS972" i="6" s="1"/>
  <c r="DN972" i="6"/>
  <c r="DH975" i="6" l="1"/>
  <c r="DD976" i="6"/>
  <c r="DI975" i="6"/>
  <c r="DJ975" i="6"/>
  <c r="DK975" i="6"/>
  <c r="DL974" i="6"/>
  <c r="DM974" i="6" s="1"/>
  <c r="DO972" i="6"/>
  <c r="DV972" i="6"/>
  <c r="DR973" i="6"/>
  <c r="DS973" i="6" s="1"/>
  <c r="DP973" i="6"/>
  <c r="DQ973" i="6" s="1"/>
  <c r="DN973" i="6"/>
  <c r="DO973" i="6" l="1"/>
  <c r="DV973" i="6"/>
  <c r="DH976" i="6"/>
  <c r="DI976" i="6"/>
  <c r="DK976" i="6"/>
  <c r="DD977" i="6"/>
  <c r="DJ976" i="6"/>
  <c r="DR974" i="6"/>
  <c r="DS974" i="6" s="1"/>
  <c r="DN974" i="6"/>
  <c r="DP974" i="6"/>
  <c r="DQ974" i="6" s="1"/>
  <c r="DL975" i="6"/>
  <c r="DM975" i="6" s="1"/>
  <c r="DL976" i="6" l="1"/>
  <c r="DM976" i="6" s="1"/>
  <c r="DH977" i="6"/>
  <c r="DI977" i="6"/>
  <c r="DD978" i="6"/>
  <c r="DK977" i="6"/>
  <c r="DJ977" i="6"/>
  <c r="DR975" i="6"/>
  <c r="DS975" i="6" s="1"/>
  <c r="DN975" i="6"/>
  <c r="DP975" i="6"/>
  <c r="DQ975" i="6" s="1"/>
  <c r="DO974" i="6"/>
  <c r="DV974" i="6"/>
  <c r="DO975" i="6" l="1"/>
  <c r="DV975" i="6"/>
  <c r="DL977" i="6"/>
  <c r="DM977" i="6" s="1"/>
  <c r="DK978" i="6"/>
  <c r="DI978" i="6"/>
  <c r="DJ978" i="6"/>
  <c r="DH978" i="6"/>
  <c r="DD979" i="6"/>
  <c r="DR976" i="6"/>
  <c r="DS976" i="6" s="1"/>
  <c r="DP976" i="6"/>
  <c r="DQ976" i="6" s="1"/>
  <c r="DN976" i="6"/>
  <c r="DL978" i="6" l="1"/>
  <c r="DM978" i="6" s="1"/>
  <c r="DN978" i="6" s="1"/>
  <c r="DK979" i="6"/>
  <c r="DI979" i="6"/>
  <c r="DD980" i="6"/>
  <c r="DJ979" i="6"/>
  <c r="DL979" i="6" s="1"/>
  <c r="DM979" i="6" s="1"/>
  <c r="DH979" i="6"/>
  <c r="DO976" i="6"/>
  <c r="DV976" i="6"/>
  <c r="DP977" i="6"/>
  <c r="DQ977" i="6" s="1"/>
  <c r="DR977" i="6"/>
  <c r="DS977" i="6" s="1"/>
  <c r="DN977" i="6"/>
  <c r="DP978" i="6" l="1"/>
  <c r="DQ978" i="6" s="1"/>
  <c r="DR978" i="6"/>
  <c r="DS978" i="6" s="1"/>
  <c r="DV977" i="6"/>
  <c r="DO977" i="6"/>
  <c r="DD981" i="6"/>
  <c r="DI980" i="6"/>
  <c r="DH980" i="6"/>
  <c r="DJ980" i="6"/>
  <c r="DK980" i="6"/>
  <c r="DP979" i="6"/>
  <c r="DQ979" i="6" s="1"/>
  <c r="DN979" i="6"/>
  <c r="DR979" i="6"/>
  <c r="DS979" i="6" s="1"/>
  <c r="DO978" i="6"/>
  <c r="DV978" i="6"/>
  <c r="DL980" i="6" l="1"/>
  <c r="DM980" i="6" s="1"/>
  <c r="DK981" i="6"/>
  <c r="DJ981" i="6"/>
  <c r="DI981" i="6"/>
  <c r="DH981" i="6"/>
  <c r="DD982" i="6"/>
  <c r="DV979" i="6"/>
  <c r="DO979" i="6"/>
  <c r="DI982" i="6" l="1"/>
  <c r="DJ982" i="6"/>
  <c r="DH982" i="6"/>
  <c r="DD983" i="6"/>
  <c r="DK982" i="6"/>
  <c r="DL981" i="6"/>
  <c r="DM981" i="6" s="1"/>
  <c r="DR980" i="6"/>
  <c r="DS980" i="6" s="1"/>
  <c r="DN980" i="6"/>
  <c r="DP980" i="6"/>
  <c r="DQ980" i="6" s="1"/>
  <c r="DV980" i="6" l="1"/>
  <c r="DO980" i="6"/>
  <c r="DL982" i="6"/>
  <c r="DM982" i="6" s="1"/>
  <c r="DP981" i="6"/>
  <c r="DQ981" i="6" s="1"/>
  <c r="DR981" i="6"/>
  <c r="DS981" i="6" s="1"/>
  <c r="DN981" i="6"/>
  <c r="DH983" i="6"/>
  <c r="DJ983" i="6"/>
  <c r="DL983" i="6" s="1"/>
  <c r="DM983" i="6" s="1"/>
  <c r="DD984" i="6"/>
  <c r="DK983" i="6"/>
  <c r="DI983" i="6"/>
  <c r="DR983" i="6" l="1"/>
  <c r="DS983" i="6" s="1"/>
  <c r="DN983" i="6"/>
  <c r="DP983" i="6"/>
  <c r="DQ983" i="6" s="1"/>
  <c r="DO981" i="6"/>
  <c r="DV981" i="6"/>
  <c r="DN982" i="6"/>
  <c r="DP982" i="6"/>
  <c r="DQ982" i="6" s="1"/>
  <c r="DR982" i="6"/>
  <c r="DS982" i="6" s="1"/>
  <c r="DI984" i="6"/>
  <c r="DJ984" i="6"/>
  <c r="DH984" i="6"/>
  <c r="DD985" i="6"/>
  <c r="DK984" i="6"/>
  <c r="DV982" i="6" l="1"/>
  <c r="DO982" i="6"/>
  <c r="DH985" i="6"/>
  <c r="DK985" i="6"/>
  <c r="DI985" i="6"/>
  <c r="DD986" i="6"/>
  <c r="DJ985" i="6"/>
  <c r="DL984" i="6"/>
  <c r="DM984" i="6" s="1"/>
  <c r="DO983" i="6"/>
  <c r="DV983" i="6"/>
  <c r="DL985" i="6" l="1"/>
  <c r="DM985" i="6" s="1"/>
  <c r="DP985" i="6" s="1"/>
  <c r="DQ985" i="6" s="1"/>
  <c r="DR984" i="6"/>
  <c r="DS984" i="6" s="1"/>
  <c r="DP984" i="6"/>
  <c r="DQ984" i="6" s="1"/>
  <c r="DN984" i="6"/>
  <c r="DK986" i="6"/>
  <c r="DI986" i="6"/>
  <c r="DH986" i="6"/>
  <c r="DD987" i="6"/>
  <c r="DJ986" i="6"/>
  <c r="DN985" i="6" l="1"/>
  <c r="DV985" i="6" s="1"/>
  <c r="DR985" i="6"/>
  <c r="DS985" i="6" s="1"/>
  <c r="DL986" i="6"/>
  <c r="DM986" i="6" s="1"/>
  <c r="DH987" i="6"/>
  <c r="DI987" i="6"/>
  <c r="DJ987" i="6"/>
  <c r="DD988" i="6"/>
  <c r="DK987" i="6"/>
  <c r="DV984" i="6"/>
  <c r="DO984" i="6"/>
  <c r="DO985" i="6" l="1"/>
  <c r="DD989" i="6"/>
  <c r="DI988" i="6"/>
  <c r="DH988" i="6"/>
  <c r="DJ988" i="6"/>
  <c r="DK988" i="6"/>
  <c r="DL987" i="6"/>
  <c r="DM987" i="6" s="1"/>
  <c r="DN986" i="6"/>
  <c r="DR986" i="6"/>
  <c r="DS986" i="6" s="1"/>
  <c r="DP986" i="6"/>
  <c r="DQ986" i="6" s="1"/>
  <c r="DV986" i="6" l="1"/>
  <c r="DO986" i="6"/>
  <c r="DL988" i="6"/>
  <c r="DM988" i="6" s="1"/>
  <c r="DN987" i="6"/>
  <c r="DR987" i="6"/>
  <c r="DS987" i="6" s="1"/>
  <c r="DP987" i="6"/>
  <c r="DQ987" i="6" s="1"/>
  <c r="DH989" i="6"/>
  <c r="DJ989" i="6"/>
  <c r="DL989" i="6" s="1"/>
  <c r="DM989" i="6" s="1"/>
  <c r="DK989" i="6"/>
  <c r="DI989" i="6"/>
  <c r="DD990" i="6"/>
  <c r="DR988" i="6" l="1"/>
  <c r="DS988" i="6" s="1"/>
  <c r="DN988" i="6"/>
  <c r="DP988" i="6"/>
  <c r="DQ988" i="6" s="1"/>
  <c r="DO987" i="6"/>
  <c r="DV987" i="6"/>
  <c r="DP989" i="6"/>
  <c r="DQ989" i="6" s="1"/>
  <c r="DN989" i="6"/>
  <c r="DR989" i="6"/>
  <c r="DS989" i="6" s="1"/>
  <c r="DK990" i="6"/>
  <c r="DI990" i="6"/>
  <c r="DH990" i="6"/>
  <c r="DD991" i="6"/>
  <c r="DJ990" i="6"/>
  <c r="DL990" i="6" l="1"/>
  <c r="DM990" i="6" s="1"/>
  <c r="DR990" i="6" s="1"/>
  <c r="DS990" i="6" s="1"/>
  <c r="DV989" i="6"/>
  <c r="DO989" i="6"/>
  <c r="DV988" i="6"/>
  <c r="DO988" i="6"/>
  <c r="DK991" i="6"/>
  <c r="DH991" i="6"/>
  <c r="DD992" i="6"/>
  <c r="DJ991" i="6"/>
  <c r="DI991" i="6"/>
  <c r="DN990" i="6" l="1"/>
  <c r="DO990" i="6" s="1"/>
  <c r="DP990" i="6"/>
  <c r="DQ990" i="6" s="1"/>
  <c r="DL991" i="6"/>
  <c r="DM991" i="6" s="1"/>
  <c r="DH992" i="6"/>
  <c r="DI992" i="6"/>
  <c r="DK992" i="6"/>
  <c r="DJ992" i="6"/>
  <c r="DD993" i="6"/>
  <c r="DV990" i="6" l="1"/>
  <c r="DD994" i="6"/>
  <c r="DK993" i="6"/>
  <c r="DI993" i="6"/>
  <c r="DH993" i="6"/>
  <c r="DJ993" i="6"/>
  <c r="DL992" i="6"/>
  <c r="DM992" i="6" s="1"/>
  <c r="DR991" i="6"/>
  <c r="DS991" i="6" s="1"/>
  <c r="DN991" i="6"/>
  <c r="DP991" i="6"/>
  <c r="DQ991" i="6" s="1"/>
  <c r="DL993" i="6" l="1"/>
  <c r="DM993" i="6" s="1"/>
  <c r="DR993" i="6" s="1"/>
  <c r="DS993" i="6" s="1"/>
  <c r="DO991" i="6"/>
  <c r="DV991" i="6"/>
  <c r="DR992" i="6"/>
  <c r="DS992" i="6" s="1"/>
  <c r="DN992" i="6"/>
  <c r="DP992" i="6"/>
  <c r="DQ992" i="6" s="1"/>
  <c r="DK994" i="6"/>
  <c r="DH994" i="6"/>
  <c r="DD995" i="6"/>
  <c r="DJ994" i="6"/>
  <c r="DI994" i="6"/>
  <c r="DL994" i="6" l="1"/>
  <c r="DM994" i="6" s="1"/>
  <c r="DN994" i="6" s="1"/>
  <c r="DN993" i="6"/>
  <c r="DV993" i="6" s="1"/>
  <c r="DP993" i="6"/>
  <c r="DQ993" i="6" s="1"/>
  <c r="DK995" i="6"/>
  <c r="DD996" i="6"/>
  <c r="DJ995" i="6"/>
  <c r="DH995" i="6"/>
  <c r="DI995" i="6"/>
  <c r="DV992" i="6"/>
  <c r="DO992" i="6"/>
  <c r="DR994" i="6" l="1"/>
  <c r="DS994" i="6" s="1"/>
  <c r="DP994" i="6"/>
  <c r="DQ994" i="6" s="1"/>
  <c r="DO993" i="6"/>
  <c r="DL995" i="6"/>
  <c r="DM995" i="6"/>
  <c r="DR995" i="6" s="1"/>
  <c r="DS995" i="6" s="1"/>
  <c r="DV994" i="6"/>
  <c r="DO994" i="6"/>
  <c r="DH996" i="6"/>
  <c r="DK996" i="6"/>
  <c r="DI996" i="6"/>
  <c r="DD997" i="6"/>
  <c r="DJ996" i="6"/>
  <c r="DP995" i="6" l="1"/>
  <c r="DQ995" i="6" s="1"/>
  <c r="DN995" i="6"/>
  <c r="DO995" i="6" s="1"/>
  <c r="DL996" i="6"/>
  <c r="DM996" i="6" s="1"/>
  <c r="DJ997" i="6"/>
  <c r="DH997" i="6"/>
  <c r="DI997" i="6"/>
  <c r="DD998" i="6"/>
  <c r="DK997" i="6"/>
  <c r="DV995" i="6" l="1"/>
  <c r="DJ998" i="6"/>
  <c r="DD999" i="6"/>
  <c r="DK998" i="6"/>
  <c r="DI998" i="6"/>
  <c r="DH998" i="6"/>
  <c r="DL997" i="6"/>
  <c r="DM997" i="6" s="1"/>
  <c r="DP996" i="6"/>
  <c r="DQ996" i="6" s="1"/>
  <c r="DN996" i="6"/>
  <c r="DR996" i="6"/>
  <c r="DS996" i="6" s="1"/>
  <c r="DV996" i="6" l="1"/>
  <c r="DO996" i="6"/>
  <c r="DN997" i="6"/>
  <c r="DP997" i="6"/>
  <c r="DQ997" i="6" s="1"/>
  <c r="DR997" i="6"/>
  <c r="DS997" i="6" s="1"/>
  <c r="DK999" i="6"/>
  <c r="DJ999" i="6"/>
  <c r="DD1000" i="6"/>
  <c r="DI999" i="6"/>
  <c r="DH999" i="6"/>
  <c r="DL998" i="6"/>
  <c r="DM998" i="6" s="1"/>
  <c r="DL999" i="6" l="1"/>
  <c r="DM999" i="6" s="1"/>
  <c r="DR998" i="6"/>
  <c r="DS998" i="6" s="1"/>
  <c r="DN998" i="6"/>
  <c r="DP998" i="6"/>
  <c r="DQ998" i="6" s="1"/>
  <c r="DV997" i="6"/>
  <c r="DO997" i="6"/>
  <c r="DK1000" i="6"/>
  <c r="DI1000" i="6"/>
  <c r="DJ1000" i="6"/>
  <c r="DD1001" i="6"/>
  <c r="DH1000" i="6"/>
  <c r="DO998" i="6" l="1"/>
  <c r="DV998" i="6"/>
  <c r="DI1001" i="6"/>
  <c r="DD1002" i="6"/>
  <c r="DK1001" i="6"/>
  <c r="DH1001" i="6"/>
  <c r="DJ1001" i="6"/>
  <c r="DL1000" i="6"/>
  <c r="DM1000" i="6" s="1"/>
  <c r="DN999" i="6"/>
  <c r="DP999" i="6"/>
  <c r="DQ999" i="6" s="1"/>
  <c r="DR999" i="6"/>
  <c r="DS999" i="6" s="1"/>
  <c r="DL1001" i="6" l="1"/>
  <c r="DM1001" i="6" s="1"/>
  <c r="DR1001" i="6" s="1"/>
  <c r="DS1001" i="6" s="1"/>
  <c r="DR1000" i="6"/>
  <c r="DS1000" i="6" s="1"/>
  <c r="DP1000" i="6"/>
  <c r="DQ1000" i="6" s="1"/>
  <c r="DN1000" i="6"/>
  <c r="DH1002" i="6"/>
  <c r="DD1003" i="6"/>
  <c r="DJ1002" i="6"/>
  <c r="DI1002" i="6"/>
  <c r="DK1002" i="6"/>
  <c r="DO999" i="6"/>
  <c r="DV999" i="6"/>
  <c r="DN1001" i="6" l="1"/>
  <c r="DO1001" i="6" s="1"/>
  <c r="DP1001" i="6"/>
  <c r="DQ1001" i="6" s="1"/>
  <c r="DH1003" i="6"/>
  <c r="DD1004" i="6"/>
  <c r="DK1003" i="6"/>
  <c r="DJ1003" i="6"/>
  <c r="DI1003" i="6"/>
  <c r="DO1000" i="6"/>
  <c r="DV1000" i="6"/>
  <c r="DL1002" i="6"/>
  <c r="DM1002" i="6" s="1"/>
  <c r="DV1001" i="6" l="1"/>
  <c r="DP1002" i="6"/>
  <c r="DQ1002" i="6" s="1"/>
  <c r="DR1002" i="6"/>
  <c r="DS1002" i="6" s="1"/>
  <c r="DN1002" i="6"/>
  <c r="DL1003" i="6"/>
  <c r="DM1003" i="6" s="1"/>
  <c r="DD1005" i="6"/>
  <c r="DH1004" i="6"/>
  <c r="DJ1004" i="6"/>
  <c r="DI1004" i="6"/>
  <c r="DK1004" i="6"/>
  <c r="DL1004" i="6" l="1"/>
  <c r="DM1004" i="6" s="1"/>
  <c r="DR1004" i="6" s="1"/>
  <c r="DS1004" i="6" s="1"/>
  <c r="DR1003" i="6"/>
  <c r="DS1003" i="6" s="1"/>
  <c r="DP1003" i="6"/>
  <c r="DQ1003" i="6" s="1"/>
  <c r="DN1003" i="6"/>
  <c r="DP1004" i="6"/>
  <c r="DQ1004" i="6" s="1"/>
  <c r="DN1004" i="6"/>
  <c r="DK1005" i="6"/>
  <c r="DI1005" i="6"/>
  <c r="DJ1005" i="6"/>
  <c r="DD1006" i="6"/>
  <c r="DH1005" i="6"/>
  <c r="DV1002" i="6"/>
  <c r="DO1002" i="6"/>
  <c r="DO1003" i="6" l="1"/>
  <c r="DV1003" i="6"/>
  <c r="DJ1006" i="6"/>
  <c r="DH1006" i="6"/>
  <c r="DD1007" i="6"/>
  <c r="DI1006" i="6"/>
  <c r="DK1006" i="6"/>
  <c r="DV1004" i="6"/>
  <c r="DO1004" i="6"/>
  <c r="DL1005" i="6"/>
  <c r="DM1005" i="6" s="1"/>
  <c r="DR1005" i="6" l="1"/>
  <c r="DS1005" i="6" s="1"/>
  <c r="DP1005" i="6"/>
  <c r="DQ1005" i="6" s="1"/>
  <c r="DN1005" i="6"/>
  <c r="DK1007" i="6"/>
  <c r="DJ1007" i="6"/>
  <c r="DI1007" i="6"/>
  <c r="DD1008" i="6"/>
  <c r="DH1007" i="6"/>
  <c r="DL1006" i="6"/>
  <c r="DM1006" i="6" s="1"/>
  <c r="DK1008" i="6" l="1"/>
  <c r="DI1008" i="6"/>
  <c r="DH1008" i="6"/>
  <c r="DJ1008" i="6"/>
  <c r="DD1009" i="6"/>
  <c r="DL1007" i="6"/>
  <c r="DM1007" i="6" s="1"/>
  <c r="DO1005" i="6"/>
  <c r="DV1005" i="6"/>
  <c r="DN1006" i="6"/>
  <c r="DP1006" i="6"/>
  <c r="DQ1006" i="6" s="1"/>
  <c r="DR1006" i="6"/>
  <c r="DS1006" i="6" s="1"/>
  <c r="DL1008" i="6" l="1"/>
  <c r="DM1008" i="6" s="1"/>
  <c r="DP1008" i="6" s="1"/>
  <c r="DQ1008" i="6" s="1"/>
  <c r="DN1007" i="6"/>
  <c r="DR1007" i="6"/>
  <c r="DS1007" i="6" s="1"/>
  <c r="DP1007" i="6"/>
  <c r="DQ1007" i="6" s="1"/>
  <c r="DI1009" i="6"/>
  <c r="DD1010" i="6"/>
  <c r="DH1009" i="6"/>
  <c r="DK1009" i="6"/>
  <c r="DJ1009" i="6"/>
  <c r="DV1006" i="6"/>
  <c r="DO1006" i="6"/>
  <c r="DN1008" i="6" l="1"/>
  <c r="DV1008" i="6" s="1"/>
  <c r="DR1008" i="6"/>
  <c r="DS1008" i="6" s="1"/>
  <c r="DL1009" i="6"/>
  <c r="DM1009" i="6" s="1"/>
  <c r="DN1009" i="6" s="1"/>
  <c r="DJ1010" i="6"/>
  <c r="DH1010" i="6"/>
  <c r="DI1010" i="6"/>
  <c r="DK1010" i="6"/>
  <c r="DD1011" i="6"/>
  <c r="DV1007" i="6"/>
  <c r="DO1007" i="6"/>
  <c r="DO1008" i="6" l="1"/>
  <c r="DL1010" i="6"/>
  <c r="DM1010" i="6" s="1"/>
  <c r="DR1010" i="6" s="1"/>
  <c r="DS1010" i="6" s="1"/>
  <c r="DR1009" i="6"/>
  <c r="DS1009" i="6" s="1"/>
  <c r="DP1009" i="6"/>
  <c r="DQ1009" i="6" s="1"/>
  <c r="DK1011" i="6"/>
  <c r="DI1011" i="6"/>
  <c r="DD1012" i="6"/>
  <c r="DH1011" i="6"/>
  <c r="DJ1011" i="6"/>
  <c r="DO1009" i="6"/>
  <c r="DV1009" i="6"/>
  <c r="DN1010" i="6" l="1"/>
  <c r="DO1010" i="6" s="1"/>
  <c r="DP1010" i="6"/>
  <c r="DQ1010" i="6" s="1"/>
  <c r="DL1011" i="6"/>
  <c r="DM1011" i="6" s="1"/>
  <c r="DR1011" i="6" s="1"/>
  <c r="DS1011" i="6" s="1"/>
  <c r="DJ1012" i="6"/>
  <c r="DH1012" i="6"/>
  <c r="DD1013" i="6"/>
  <c r="DI1012" i="6"/>
  <c r="DK1012" i="6"/>
  <c r="DP1011" i="6" l="1"/>
  <c r="DQ1011" i="6" s="1"/>
  <c r="DV1010" i="6"/>
  <c r="DN1011" i="6"/>
  <c r="DO1011" i="6" s="1"/>
  <c r="DH1013" i="6"/>
  <c r="DI1013" i="6"/>
  <c r="DJ1013" i="6"/>
  <c r="DK1013" i="6"/>
  <c r="DD1014" i="6"/>
  <c r="DL1012" i="6"/>
  <c r="DM1012" i="6" s="1"/>
  <c r="DV1011" i="6" l="1"/>
  <c r="DL1013" i="6"/>
  <c r="DM1013" i="6" s="1"/>
  <c r="DP1012" i="6"/>
  <c r="DQ1012" i="6" s="1"/>
  <c r="DR1012" i="6"/>
  <c r="DS1012" i="6" s="1"/>
  <c r="DN1012" i="6"/>
  <c r="DK1014" i="6"/>
  <c r="DD1015" i="6"/>
  <c r="DH1014" i="6"/>
  <c r="DJ1014" i="6"/>
  <c r="DI1014" i="6"/>
  <c r="DL1014" i="6" l="1"/>
  <c r="DM1014" i="6" s="1"/>
  <c r="DR1014" i="6" s="1"/>
  <c r="DS1014" i="6" s="1"/>
  <c r="DI1015" i="6"/>
  <c r="DJ1015" i="6"/>
  <c r="DK1015" i="6"/>
  <c r="DD1016" i="6"/>
  <c r="DH1015" i="6"/>
  <c r="DV1012" i="6"/>
  <c r="DO1012" i="6"/>
  <c r="DP1013" i="6"/>
  <c r="DQ1013" i="6" s="1"/>
  <c r="DN1013" i="6"/>
  <c r="DR1013" i="6"/>
  <c r="DS1013" i="6" s="1"/>
  <c r="DP1014" i="6" l="1"/>
  <c r="DQ1014" i="6" s="1"/>
  <c r="DN1014" i="6"/>
  <c r="DV1014" i="6" s="1"/>
  <c r="DD1017" i="6"/>
  <c r="DH1016" i="6"/>
  <c r="DK1016" i="6"/>
  <c r="DI1016" i="6"/>
  <c r="DJ1016" i="6"/>
  <c r="DL1015" i="6"/>
  <c r="DM1015" i="6" s="1"/>
  <c r="DV1013" i="6"/>
  <c r="DO1013" i="6"/>
  <c r="DO1014" i="6" l="1"/>
  <c r="DL1016" i="6"/>
  <c r="DM1016" i="6" s="1"/>
  <c r="DN1016" i="6" s="1"/>
  <c r="DN1015" i="6"/>
  <c r="DR1015" i="6"/>
  <c r="DS1015" i="6" s="1"/>
  <c r="DP1015" i="6"/>
  <c r="DQ1015" i="6" s="1"/>
  <c r="DI1017" i="6"/>
  <c r="DH1017" i="6"/>
  <c r="DK1017" i="6"/>
  <c r="DJ1017" i="6"/>
  <c r="DD1018" i="6"/>
  <c r="DR1016" i="6" l="1"/>
  <c r="DS1016" i="6" s="1"/>
  <c r="DP1016" i="6"/>
  <c r="DQ1016" i="6" s="1"/>
  <c r="DL1017" i="6"/>
  <c r="DM1017" i="6"/>
  <c r="DP1017" i="6" s="1"/>
  <c r="DQ1017" i="6" s="1"/>
  <c r="DV1016" i="6"/>
  <c r="DO1016" i="6"/>
  <c r="DJ1018" i="6"/>
  <c r="DI1018" i="6"/>
  <c r="DD1019" i="6"/>
  <c r="DK1018" i="6"/>
  <c r="DH1018" i="6"/>
  <c r="DO1015" i="6"/>
  <c r="DV1015" i="6"/>
  <c r="DN1017" i="6" l="1"/>
  <c r="DO1017" i="6" s="1"/>
  <c r="DR1017" i="6"/>
  <c r="DS1017" i="6" s="1"/>
  <c r="DD1020" i="6"/>
  <c r="DJ1019" i="6"/>
  <c r="DK1019" i="6"/>
  <c r="DI1019" i="6"/>
  <c r="DH1019" i="6"/>
  <c r="DL1018" i="6"/>
  <c r="DM1018" i="6" s="1"/>
  <c r="DV1017" i="6" l="1"/>
  <c r="DL1019" i="6"/>
  <c r="DM1019" i="6" s="1"/>
  <c r="DN1018" i="6"/>
  <c r="DR1018" i="6"/>
  <c r="DS1018" i="6" s="1"/>
  <c r="DP1018" i="6"/>
  <c r="DQ1018" i="6" s="1"/>
  <c r="DI1020" i="6"/>
  <c r="DD1021" i="6"/>
  <c r="DJ1020" i="6"/>
  <c r="DH1020" i="6"/>
  <c r="DK1020" i="6"/>
  <c r="DL1020" i="6" l="1"/>
  <c r="DM1020" i="6" s="1"/>
  <c r="DN1020" i="6" s="1"/>
  <c r="DI1021" i="6"/>
  <c r="DK1021" i="6"/>
  <c r="DD1022" i="6"/>
  <c r="DJ1021" i="6"/>
  <c r="DH1021" i="6"/>
  <c r="DO1018" i="6"/>
  <c r="DV1018" i="6"/>
  <c r="DN1019" i="6"/>
  <c r="DP1019" i="6"/>
  <c r="DQ1019" i="6" s="1"/>
  <c r="DR1019" i="6"/>
  <c r="DS1019" i="6" s="1"/>
  <c r="DL1021" i="6" l="1"/>
  <c r="DP1020" i="6"/>
  <c r="DQ1020" i="6" s="1"/>
  <c r="DR1020" i="6"/>
  <c r="DS1020" i="6" s="1"/>
  <c r="DM1021" i="6"/>
  <c r="DR1021" i="6" s="1"/>
  <c r="DS1021" i="6" s="1"/>
  <c r="DJ1022" i="6"/>
  <c r="DH1022" i="6"/>
  <c r="DD1023" i="6"/>
  <c r="DI1022" i="6"/>
  <c r="DK1022" i="6"/>
  <c r="DO1019" i="6"/>
  <c r="DV1019" i="6"/>
  <c r="DO1020" i="6"/>
  <c r="DV1020" i="6"/>
  <c r="DN1021" i="6" l="1"/>
  <c r="DO1021" i="6" s="1"/>
  <c r="DP1021" i="6"/>
  <c r="DQ1021" i="6" s="1"/>
  <c r="DH1023" i="6"/>
  <c r="DI1023" i="6"/>
  <c r="DJ1023" i="6"/>
  <c r="DD1024" i="6"/>
  <c r="DK1023" i="6"/>
  <c r="DL1022" i="6"/>
  <c r="DM1022" i="6" s="1"/>
  <c r="DV1021" i="6" l="1"/>
  <c r="DL1023" i="6"/>
  <c r="DM1023" i="6" s="1"/>
  <c r="DR1022" i="6"/>
  <c r="DS1022" i="6" s="1"/>
  <c r="DN1022" i="6"/>
  <c r="DP1022" i="6"/>
  <c r="DQ1022" i="6" s="1"/>
  <c r="DH1024" i="6"/>
  <c r="DI1024" i="6"/>
  <c r="DD1025" i="6"/>
  <c r="DJ1024" i="6"/>
  <c r="DK1024" i="6"/>
  <c r="DL1024" i="6" l="1"/>
  <c r="DM1024" i="6" s="1"/>
  <c r="DP1024" i="6" s="1"/>
  <c r="DQ1024" i="6" s="1"/>
  <c r="DO1022" i="6"/>
  <c r="DV1022" i="6"/>
  <c r="DD1026" i="6"/>
  <c r="DJ1025" i="6"/>
  <c r="DH1025" i="6"/>
  <c r="DI1025" i="6"/>
  <c r="DK1025" i="6"/>
  <c r="DR1023" i="6"/>
  <c r="DS1023" i="6" s="1"/>
  <c r="DN1023" i="6"/>
  <c r="DP1023" i="6"/>
  <c r="DQ1023" i="6" s="1"/>
  <c r="DL1025" i="6" l="1"/>
  <c r="DM1025" i="6" s="1"/>
  <c r="DP1025" i="6" s="1"/>
  <c r="DQ1025" i="6" s="1"/>
  <c r="DN1024" i="6"/>
  <c r="DV1024" i="6" s="1"/>
  <c r="DR1024" i="6"/>
  <c r="DS1024" i="6" s="1"/>
  <c r="DI1026" i="6"/>
  <c r="DD1027" i="6"/>
  <c r="DJ1026" i="6"/>
  <c r="DK1026" i="6"/>
  <c r="DH1026" i="6"/>
  <c r="DO1023" i="6"/>
  <c r="DV1023" i="6"/>
  <c r="DO1024" i="6" l="1"/>
  <c r="DR1025" i="6"/>
  <c r="DS1025" i="6" s="1"/>
  <c r="DN1025" i="6"/>
  <c r="DV1025" i="6" s="1"/>
  <c r="DL1026" i="6"/>
  <c r="DM1026" i="6" s="1"/>
  <c r="DJ1027" i="6"/>
  <c r="DH1027" i="6"/>
  <c r="DI1027" i="6"/>
  <c r="DK1027" i="6"/>
  <c r="DD1028" i="6"/>
  <c r="DO1025" i="6" l="1"/>
  <c r="DI1028" i="6"/>
  <c r="DK1028" i="6"/>
  <c r="DJ1028" i="6"/>
  <c r="DD1029" i="6"/>
  <c r="DH1028" i="6"/>
  <c r="DL1027" i="6"/>
  <c r="DM1027" i="6" s="1"/>
  <c r="DN1026" i="6"/>
  <c r="DR1026" i="6"/>
  <c r="DS1026" i="6" s="1"/>
  <c r="DP1026" i="6"/>
  <c r="DQ1026" i="6" s="1"/>
  <c r="DL1028" i="6" l="1"/>
  <c r="DM1028" i="6" s="1"/>
  <c r="DP1028" i="6" s="1"/>
  <c r="DQ1028" i="6" s="1"/>
  <c r="DO1026" i="6"/>
  <c r="DV1026" i="6"/>
  <c r="DR1027" i="6"/>
  <c r="DS1027" i="6" s="1"/>
  <c r="DP1027" i="6"/>
  <c r="DQ1027" i="6" s="1"/>
  <c r="DN1027" i="6"/>
  <c r="DJ1029" i="6"/>
  <c r="DD1030" i="6"/>
  <c r="DH1029" i="6"/>
  <c r="DK1029" i="6"/>
  <c r="DI1029" i="6"/>
  <c r="DR1028" i="6" l="1"/>
  <c r="DS1028" i="6" s="1"/>
  <c r="DN1028" i="6"/>
  <c r="DV1028" i="6" s="1"/>
  <c r="DO1027" i="6"/>
  <c r="DV1027" i="6"/>
  <c r="DK1030" i="6"/>
  <c r="DJ1030" i="6"/>
  <c r="DD1031" i="6"/>
  <c r="DH1030" i="6"/>
  <c r="DI1030" i="6"/>
  <c r="DO1028" i="6"/>
  <c r="DL1029" i="6"/>
  <c r="DM1029" i="6" s="1"/>
  <c r="DL1030" i="6" l="1"/>
  <c r="DM1030" i="6" s="1"/>
  <c r="DR1030" i="6" s="1"/>
  <c r="DS1030" i="6" s="1"/>
  <c r="DD1032" i="6"/>
  <c r="DI1031" i="6"/>
  <c r="DK1031" i="6"/>
  <c r="DH1031" i="6"/>
  <c r="DJ1031" i="6"/>
  <c r="DP1029" i="6"/>
  <c r="DQ1029" i="6" s="1"/>
  <c r="DN1029" i="6"/>
  <c r="DR1029" i="6"/>
  <c r="DS1029" i="6" s="1"/>
  <c r="DP1030" i="6" l="1"/>
  <c r="DQ1030" i="6" s="1"/>
  <c r="DN1030" i="6"/>
  <c r="DL1031" i="6"/>
  <c r="DM1031" i="6" s="1"/>
  <c r="DN1031" i="6" s="1"/>
  <c r="DO1029" i="6"/>
  <c r="DV1029" i="6"/>
  <c r="DO1030" i="6"/>
  <c r="DV1030" i="6"/>
  <c r="DK1032" i="6"/>
  <c r="DJ1032" i="6"/>
  <c r="DI1032" i="6"/>
  <c r="DH1032" i="6"/>
  <c r="DD1033" i="6"/>
  <c r="DR1031" i="6" l="1"/>
  <c r="DS1031" i="6" s="1"/>
  <c r="DP1031" i="6"/>
  <c r="DQ1031" i="6" s="1"/>
  <c r="DI1033" i="6"/>
  <c r="DH1033" i="6"/>
  <c r="DJ1033" i="6"/>
  <c r="DK1033" i="6"/>
  <c r="DD1034" i="6"/>
  <c r="DL1032" i="6"/>
  <c r="DM1032" i="6" s="1"/>
  <c r="DO1031" i="6"/>
  <c r="DV1031" i="6"/>
  <c r="DL1033" i="6" l="1"/>
  <c r="DM1033" i="6" s="1"/>
  <c r="DP1032" i="6"/>
  <c r="DQ1032" i="6" s="1"/>
  <c r="DR1032" i="6"/>
  <c r="DS1032" i="6" s="1"/>
  <c r="DN1032" i="6"/>
  <c r="DJ1034" i="6"/>
  <c r="DD1035" i="6"/>
  <c r="DI1034" i="6"/>
  <c r="DK1034" i="6"/>
  <c r="DH1034" i="6"/>
  <c r="DD1036" i="6" l="1"/>
  <c r="DH1035" i="6"/>
  <c r="DJ1035" i="6"/>
  <c r="DI1035" i="6"/>
  <c r="DK1035" i="6"/>
  <c r="DL1034" i="6"/>
  <c r="DM1034" i="6" s="1"/>
  <c r="DV1032" i="6"/>
  <c r="DO1032" i="6"/>
  <c r="DR1033" i="6"/>
  <c r="DS1033" i="6" s="1"/>
  <c r="DN1033" i="6"/>
  <c r="DP1033" i="6"/>
  <c r="DQ1033" i="6" s="1"/>
  <c r="DP1034" i="6" l="1"/>
  <c r="DQ1034" i="6" s="1"/>
  <c r="DN1034" i="6"/>
  <c r="DR1034" i="6"/>
  <c r="DS1034" i="6" s="1"/>
  <c r="DL1035" i="6"/>
  <c r="DM1035" i="6" s="1"/>
  <c r="DO1033" i="6"/>
  <c r="DV1033" i="6"/>
  <c r="DK1036" i="6"/>
  <c r="DI1036" i="6"/>
  <c r="DD1037" i="6"/>
  <c r="DJ1036" i="6"/>
  <c r="DH1036" i="6"/>
  <c r="DN1035" i="6" l="1"/>
  <c r="DR1035" i="6"/>
  <c r="DS1035" i="6" s="1"/>
  <c r="DP1035" i="6"/>
  <c r="DQ1035" i="6" s="1"/>
  <c r="DL1036" i="6"/>
  <c r="DM1036" i="6" s="1"/>
  <c r="DV1034" i="6"/>
  <c r="DO1034" i="6"/>
  <c r="DD1038" i="6"/>
  <c r="DK1037" i="6"/>
  <c r="DJ1037" i="6"/>
  <c r="DH1037" i="6"/>
  <c r="DI1037" i="6"/>
  <c r="DH1038" i="6" l="1"/>
  <c r="DJ1038" i="6"/>
  <c r="DD1039" i="6"/>
  <c r="DI1038" i="6"/>
  <c r="DK1038" i="6"/>
  <c r="DN1036" i="6"/>
  <c r="DR1036" i="6"/>
  <c r="DS1036" i="6" s="1"/>
  <c r="DP1036" i="6"/>
  <c r="DQ1036" i="6" s="1"/>
  <c r="DL1037" i="6"/>
  <c r="DM1037" i="6" s="1"/>
  <c r="DV1035" i="6"/>
  <c r="DO1035" i="6"/>
  <c r="DK1039" i="6" l="1"/>
  <c r="DH1039" i="6"/>
  <c r="DD1040" i="6"/>
  <c r="DI1039" i="6"/>
  <c r="DJ1039" i="6"/>
  <c r="DL1038" i="6"/>
  <c r="DM1038" i="6" s="1"/>
  <c r="DV1036" i="6"/>
  <c r="DO1036" i="6"/>
  <c r="DN1037" i="6"/>
  <c r="DR1037" i="6"/>
  <c r="DS1037" i="6" s="1"/>
  <c r="DP1037" i="6"/>
  <c r="DQ1037" i="6" s="1"/>
  <c r="DL1039" i="6" l="1"/>
  <c r="DM1039" i="6" s="1"/>
  <c r="DR1039" i="6" s="1"/>
  <c r="DS1039" i="6" s="1"/>
  <c r="DJ1040" i="6"/>
  <c r="DH1040" i="6"/>
  <c r="DI1040" i="6"/>
  <c r="DD1041" i="6"/>
  <c r="DK1040" i="6"/>
  <c r="DN1038" i="6"/>
  <c r="DR1038" i="6"/>
  <c r="DS1038" i="6" s="1"/>
  <c r="DP1038" i="6"/>
  <c r="DQ1038" i="6" s="1"/>
  <c r="DO1037" i="6"/>
  <c r="DV1037" i="6"/>
  <c r="DN1039" i="6" l="1"/>
  <c r="DO1039" i="6" s="1"/>
  <c r="DP1039" i="6"/>
  <c r="DQ1039" i="6" s="1"/>
  <c r="DK1041" i="6"/>
  <c r="DI1041" i="6"/>
  <c r="DJ1041" i="6"/>
  <c r="DD1042" i="6"/>
  <c r="DH1041" i="6"/>
  <c r="DO1038" i="6"/>
  <c r="DV1038" i="6"/>
  <c r="DL1040" i="6"/>
  <c r="DM1040" i="6" s="1"/>
  <c r="DL1041" i="6" l="1"/>
  <c r="DM1041" i="6" s="1"/>
  <c r="DR1041" i="6" s="1"/>
  <c r="DS1041" i="6" s="1"/>
  <c r="DV1039" i="6"/>
  <c r="DJ1042" i="6"/>
  <c r="DK1042" i="6"/>
  <c r="DH1042" i="6"/>
  <c r="DD1043" i="6"/>
  <c r="DI1042" i="6"/>
  <c r="DP1040" i="6"/>
  <c r="DQ1040" i="6" s="1"/>
  <c r="DR1040" i="6"/>
  <c r="DS1040" i="6" s="1"/>
  <c r="DN1040" i="6"/>
  <c r="DP1041" i="6"/>
  <c r="DQ1041" i="6" s="1"/>
  <c r="DN1041" i="6"/>
  <c r="DV1040" i="6" l="1"/>
  <c r="DO1040" i="6"/>
  <c r="DH1043" i="6"/>
  <c r="DJ1043" i="6"/>
  <c r="DK1043" i="6"/>
  <c r="DD1044" i="6"/>
  <c r="DI1043" i="6"/>
  <c r="DO1041" i="6"/>
  <c r="DV1041" i="6"/>
  <c r="DL1042" i="6"/>
  <c r="DM1042" i="6" s="1"/>
  <c r="DL1043" i="6" l="1"/>
  <c r="DM1043" i="6" s="1"/>
  <c r="DP1042" i="6"/>
  <c r="DQ1042" i="6" s="1"/>
  <c r="DN1042" i="6"/>
  <c r="DR1042" i="6"/>
  <c r="DS1042" i="6" s="1"/>
  <c r="DH1044" i="6"/>
  <c r="DI1044" i="6"/>
  <c r="DK1044" i="6"/>
  <c r="DD1045" i="6"/>
  <c r="DJ1044" i="6"/>
  <c r="DI1045" i="6" l="1"/>
  <c r="DD1046" i="6"/>
  <c r="DK1045" i="6"/>
  <c r="DJ1045" i="6"/>
  <c r="DH1045" i="6"/>
  <c r="DV1042" i="6"/>
  <c r="DO1042" i="6"/>
  <c r="DL1044" i="6"/>
  <c r="DM1044" i="6" s="1"/>
  <c r="DN1043" i="6"/>
  <c r="DP1043" i="6"/>
  <c r="DQ1043" i="6" s="1"/>
  <c r="DR1043" i="6"/>
  <c r="DS1043" i="6" s="1"/>
  <c r="DL1045" i="6" l="1"/>
  <c r="DM1045" i="6" s="1"/>
  <c r="DN1045" i="6" s="1"/>
  <c r="DN1044" i="6"/>
  <c r="DR1044" i="6"/>
  <c r="DS1044" i="6" s="1"/>
  <c r="DP1044" i="6"/>
  <c r="DQ1044" i="6" s="1"/>
  <c r="DK1046" i="6"/>
  <c r="DI1046" i="6"/>
  <c r="DD1047" i="6"/>
  <c r="DH1046" i="6"/>
  <c r="DJ1046" i="6"/>
  <c r="DV1043" i="6"/>
  <c r="DO1043" i="6"/>
  <c r="DR1045" i="6" l="1"/>
  <c r="DS1045" i="6" s="1"/>
  <c r="DP1045" i="6"/>
  <c r="DQ1045" i="6" s="1"/>
  <c r="DL1046" i="6"/>
  <c r="DM1046" i="6" s="1"/>
  <c r="DR1046" i="6" s="1"/>
  <c r="DS1046" i="6" s="1"/>
  <c r="DI1047" i="6"/>
  <c r="DK1047" i="6"/>
  <c r="DD1048" i="6"/>
  <c r="DJ1047" i="6"/>
  <c r="DH1047" i="6"/>
  <c r="DO1045" i="6"/>
  <c r="DV1045" i="6"/>
  <c r="DV1044" i="6"/>
  <c r="DO1044" i="6"/>
  <c r="DL1047" i="6" l="1"/>
  <c r="DM1047" i="6" s="1"/>
  <c r="DP1047" i="6" s="1"/>
  <c r="DQ1047" i="6" s="1"/>
  <c r="DP1046" i="6"/>
  <c r="DQ1046" i="6" s="1"/>
  <c r="DN1046" i="6"/>
  <c r="DO1046" i="6"/>
  <c r="DV1046" i="6"/>
  <c r="DI1048" i="6"/>
  <c r="DJ1048" i="6"/>
  <c r="DH1048" i="6"/>
  <c r="DD1049" i="6"/>
  <c r="DK1048" i="6"/>
  <c r="DN1047" i="6" l="1"/>
  <c r="DV1047" i="6" s="1"/>
  <c r="DR1047" i="6"/>
  <c r="DS1047" i="6" s="1"/>
  <c r="DD1050" i="6"/>
  <c r="DJ1049" i="6"/>
  <c r="DI1049" i="6"/>
  <c r="DK1049" i="6"/>
  <c r="DH1049" i="6"/>
  <c r="DL1048" i="6"/>
  <c r="DM1048" i="6" s="1"/>
  <c r="DO1047" i="6" l="1"/>
  <c r="DL1049" i="6"/>
  <c r="DM1049" i="6" s="1"/>
  <c r="DP1048" i="6"/>
  <c r="DQ1048" i="6" s="1"/>
  <c r="DR1048" i="6"/>
  <c r="DS1048" i="6" s="1"/>
  <c r="DN1048" i="6"/>
  <c r="DD1051" i="6"/>
  <c r="DI1050" i="6"/>
  <c r="DK1050" i="6"/>
  <c r="DJ1050" i="6"/>
  <c r="DH1050" i="6"/>
  <c r="DL1050" i="6" l="1"/>
  <c r="DM1050" i="6" s="1"/>
  <c r="DP1050" i="6" s="1"/>
  <c r="DQ1050" i="6" s="1"/>
  <c r="DD1052" i="6"/>
  <c r="DK1051" i="6"/>
  <c r="DI1051" i="6"/>
  <c r="DJ1051" i="6"/>
  <c r="DH1051" i="6"/>
  <c r="DO1048" i="6"/>
  <c r="DV1048" i="6"/>
  <c r="DN1049" i="6"/>
  <c r="DR1049" i="6"/>
  <c r="DS1049" i="6" s="1"/>
  <c r="DP1049" i="6"/>
  <c r="DQ1049" i="6" s="1"/>
  <c r="DL1051" i="6" l="1"/>
  <c r="DR1050" i="6"/>
  <c r="DS1050" i="6" s="1"/>
  <c r="DN1050" i="6"/>
  <c r="DM1051" i="6"/>
  <c r="DP1051" i="6" s="1"/>
  <c r="DQ1051" i="6" s="1"/>
  <c r="DO1049" i="6"/>
  <c r="DV1049" i="6"/>
  <c r="DV1050" i="6"/>
  <c r="DO1050" i="6"/>
  <c r="DD1053" i="6"/>
  <c r="DJ1052" i="6"/>
  <c r="DH1052" i="6"/>
  <c r="DI1052" i="6"/>
  <c r="DK1052" i="6"/>
  <c r="DN1051" i="6" l="1"/>
  <c r="DV1051" i="6" s="1"/>
  <c r="DR1051" i="6"/>
  <c r="DS1051" i="6" s="1"/>
  <c r="DK1053" i="6"/>
  <c r="DD1054" i="6"/>
  <c r="DH1053" i="6"/>
  <c r="DI1053" i="6"/>
  <c r="DJ1053" i="6"/>
  <c r="DL1052" i="6"/>
  <c r="DM1052" i="6" s="1"/>
  <c r="DO1051" i="6" l="1"/>
  <c r="DL1053" i="6"/>
  <c r="DM1053" i="6" s="1"/>
  <c r="DN1053" i="6" s="1"/>
  <c r="DR1052" i="6"/>
  <c r="DS1052" i="6" s="1"/>
  <c r="DN1052" i="6"/>
  <c r="DP1052" i="6"/>
  <c r="DQ1052" i="6" s="1"/>
  <c r="DJ1054" i="6"/>
  <c r="DK1054" i="6"/>
  <c r="DD1055" i="6"/>
  <c r="DH1054" i="6"/>
  <c r="DI1054" i="6"/>
  <c r="DP1053" i="6" l="1"/>
  <c r="DQ1053" i="6" s="1"/>
  <c r="DR1053" i="6"/>
  <c r="DS1053" i="6" s="1"/>
  <c r="DL1054" i="6"/>
  <c r="DM1054" i="6" s="1"/>
  <c r="DJ1055" i="6"/>
  <c r="DH1055" i="6"/>
  <c r="DI1055" i="6"/>
  <c r="DD1056" i="6"/>
  <c r="DK1055" i="6"/>
  <c r="DV1052" i="6"/>
  <c r="DO1052" i="6"/>
  <c r="DO1053" i="6"/>
  <c r="DV1053" i="6"/>
  <c r="DL1055" i="6" l="1"/>
  <c r="DM1055" i="6" s="1"/>
  <c r="DK1056" i="6"/>
  <c r="DH1056" i="6"/>
  <c r="DI1056" i="6"/>
  <c r="DD1057" i="6"/>
  <c r="DJ1056" i="6"/>
  <c r="DN1054" i="6"/>
  <c r="DP1054" i="6"/>
  <c r="DQ1054" i="6" s="1"/>
  <c r="DR1054" i="6"/>
  <c r="DS1054" i="6" s="1"/>
  <c r="DL1056" i="6" l="1"/>
  <c r="DM1056" i="6" s="1"/>
  <c r="DP1056" i="6" s="1"/>
  <c r="DQ1056" i="6" s="1"/>
  <c r="DV1054" i="6"/>
  <c r="DO1054" i="6"/>
  <c r="DI1057" i="6"/>
  <c r="DJ1057" i="6"/>
  <c r="DK1057" i="6"/>
  <c r="DD1058" i="6"/>
  <c r="DH1057" i="6"/>
  <c r="DN1055" i="6"/>
  <c r="DR1055" i="6"/>
  <c r="DS1055" i="6" s="1"/>
  <c r="DP1055" i="6"/>
  <c r="DQ1055" i="6" s="1"/>
  <c r="DR1056" i="6" l="1"/>
  <c r="DS1056" i="6" s="1"/>
  <c r="DN1056" i="6"/>
  <c r="DL1057" i="6"/>
  <c r="DM1057" i="6" s="1"/>
  <c r="DO1055" i="6"/>
  <c r="DV1055" i="6"/>
  <c r="DV1056" i="6"/>
  <c r="DO1056" i="6"/>
  <c r="DK1058" i="6"/>
  <c r="DD1059" i="6"/>
  <c r="DJ1058" i="6"/>
  <c r="DH1058" i="6"/>
  <c r="DI1058" i="6"/>
  <c r="DL1058" i="6" l="1"/>
  <c r="DM1058" i="6" s="1"/>
  <c r="DR1058" i="6" s="1"/>
  <c r="DS1058" i="6" s="1"/>
  <c r="DI1059" i="6"/>
  <c r="DD1060" i="6"/>
  <c r="DK1059" i="6"/>
  <c r="DH1059" i="6"/>
  <c r="DJ1059" i="6"/>
  <c r="DP1057" i="6"/>
  <c r="DQ1057" i="6" s="1"/>
  <c r="DR1057" i="6"/>
  <c r="DS1057" i="6" s="1"/>
  <c r="DN1057" i="6"/>
  <c r="DN1058" i="6" l="1"/>
  <c r="DO1058" i="6" s="1"/>
  <c r="DP1058" i="6"/>
  <c r="DQ1058" i="6" s="1"/>
  <c r="DL1059" i="6"/>
  <c r="DM1059" i="6" s="1"/>
  <c r="DN1059" i="6" s="1"/>
  <c r="DO1057" i="6"/>
  <c r="DV1057" i="6"/>
  <c r="DJ1060" i="6"/>
  <c r="DL1060" i="6" s="1"/>
  <c r="DM1060" i="6" s="1"/>
  <c r="DH1060" i="6"/>
  <c r="DD1061" i="6"/>
  <c r="DI1060" i="6"/>
  <c r="DK1060" i="6"/>
  <c r="DP1059" i="6" l="1"/>
  <c r="DQ1059" i="6" s="1"/>
  <c r="DR1059" i="6"/>
  <c r="DS1059" i="6" s="1"/>
  <c r="DV1058" i="6"/>
  <c r="DD1062" i="6"/>
  <c r="DJ1061" i="6"/>
  <c r="DK1061" i="6"/>
  <c r="DH1061" i="6"/>
  <c r="DI1061" i="6"/>
  <c r="DN1060" i="6"/>
  <c r="DR1060" i="6"/>
  <c r="DS1060" i="6" s="1"/>
  <c r="DP1060" i="6"/>
  <c r="DQ1060" i="6" s="1"/>
  <c r="DO1059" i="6"/>
  <c r="DV1059" i="6"/>
  <c r="DV1060" i="6" l="1"/>
  <c r="DO1060" i="6"/>
  <c r="DL1061" i="6"/>
  <c r="DM1061" i="6" s="1"/>
  <c r="DK1062" i="6"/>
  <c r="DI1062" i="6"/>
  <c r="DD1063" i="6"/>
  <c r="DJ1062" i="6"/>
  <c r="DH1062" i="6"/>
  <c r="DL1062" i="6" l="1"/>
  <c r="DM1062" i="6" s="1"/>
  <c r="DN1062" i="6" s="1"/>
  <c r="DJ1063" i="6"/>
  <c r="DH1063" i="6"/>
  <c r="DK1063" i="6"/>
  <c r="DI1063" i="6"/>
  <c r="DD1064" i="6"/>
  <c r="DR1061" i="6"/>
  <c r="DS1061" i="6" s="1"/>
  <c r="DN1061" i="6"/>
  <c r="DP1061" i="6"/>
  <c r="DQ1061" i="6" s="1"/>
  <c r="DR1062" i="6" l="1"/>
  <c r="DS1062" i="6" s="1"/>
  <c r="DP1062" i="6"/>
  <c r="DQ1062" i="6" s="1"/>
  <c r="DL1063" i="6"/>
  <c r="DM1063" i="6" s="1"/>
  <c r="DH1064" i="6"/>
  <c r="DJ1064" i="6"/>
  <c r="DD1065" i="6"/>
  <c r="DK1064" i="6"/>
  <c r="DI1064" i="6"/>
  <c r="DO1061" i="6"/>
  <c r="DV1061" i="6"/>
  <c r="DO1062" i="6"/>
  <c r="DV1062" i="6"/>
  <c r="DL1064" i="6" l="1"/>
  <c r="DM1064" i="6" s="1"/>
  <c r="DH1065" i="6"/>
  <c r="DJ1065" i="6"/>
  <c r="DD1066" i="6"/>
  <c r="DI1065" i="6"/>
  <c r="DK1065" i="6"/>
  <c r="DR1063" i="6"/>
  <c r="DS1063" i="6" s="1"/>
  <c r="DP1063" i="6"/>
  <c r="DQ1063" i="6" s="1"/>
  <c r="DN1063" i="6"/>
  <c r="DL1065" i="6" l="1"/>
  <c r="DM1065" i="6" s="1"/>
  <c r="DH1066" i="6"/>
  <c r="DK1066" i="6"/>
  <c r="DJ1066" i="6"/>
  <c r="DD1067" i="6"/>
  <c r="DI1066" i="6"/>
  <c r="DO1063" i="6"/>
  <c r="DV1063" i="6"/>
  <c r="DN1064" i="6"/>
  <c r="DP1064" i="6"/>
  <c r="DQ1064" i="6" s="1"/>
  <c r="DR1064" i="6"/>
  <c r="DS1064" i="6" s="1"/>
  <c r="DL1066" i="6" l="1"/>
  <c r="DM1066" i="6" s="1"/>
  <c r="DP1066" i="6" s="1"/>
  <c r="DQ1066" i="6" s="1"/>
  <c r="DK1067" i="6"/>
  <c r="DI1067" i="6"/>
  <c r="DD1068" i="6"/>
  <c r="DJ1067" i="6"/>
  <c r="DH1067" i="6"/>
  <c r="DV1064" i="6"/>
  <c r="DO1064" i="6"/>
  <c r="DR1065" i="6"/>
  <c r="DS1065" i="6" s="1"/>
  <c r="DN1065" i="6"/>
  <c r="DP1065" i="6"/>
  <c r="DQ1065" i="6" s="1"/>
  <c r="DR1066" i="6" l="1"/>
  <c r="DS1066" i="6" s="1"/>
  <c r="DL1067" i="6"/>
  <c r="DM1067" i="6" s="1"/>
  <c r="DP1067" i="6" s="1"/>
  <c r="DQ1067" i="6" s="1"/>
  <c r="DN1066" i="6"/>
  <c r="DN1067" i="6"/>
  <c r="DK1068" i="6"/>
  <c r="DD1069" i="6"/>
  <c r="DJ1068" i="6"/>
  <c r="DI1068" i="6"/>
  <c r="DH1068" i="6"/>
  <c r="DO1065" i="6"/>
  <c r="DV1065" i="6"/>
  <c r="DV1066" i="6"/>
  <c r="DO1066" i="6"/>
  <c r="DR1067" i="6" l="1"/>
  <c r="DS1067" i="6" s="1"/>
  <c r="DH1069" i="6"/>
  <c r="DD1070" i="6"/>
  <c r="DK1069" i="6"/>
  <c r="DI1069" i="6"/>
  <c r="DJ1069" i="6"/>
  <c r="DL1068" i="6"/>
  <c r="DM1068" i="6" s="1"/>
  <c r="DV1067" i="6"/>
  <c r="DO1067" i="6"/>
  <c r="DK1070" i="6" l="1"/>
  <c r="DD1071" i="6"/>
  <c r="DJ1070" i="6"/>
  <c r="DH1070" i="6"/>
  <c r="DI1070" i="6"/>
  <c r="DN1068" i="6"/>
  <c r="DR1068" i="6"/>
  <c r="DS1068" i="6" s="1"/>
  <c r="DP1068" i="6"/>
  <c r="DQ1068" i="6" s="1"/>
  <c r="DL1069" i="6"/>
  <c r="DM1069" i="6" s="1"/>
  <c r="DL1070" i="6" l="1"/>
  <c r="DM1070" i="6" s="1"/>
  <c r="DN1070" i="6" s="1"/>
  <c r="DV1068" i="6"/>
  <c r="DO1068" i="6"/>
  <c r="DI1071" i="6"/>
  <c r="DK1071" i="6"/>
  <c r="DH1071" i="6"/>
  <c r="DJ1071" i="6"/>
  <c r="DD1072" i="6"/>
  <c r="DP1069" i="6"/>
  <c r="DQ1069" i="6" s="1"/>
  <c r="DN1069" i="6"/>
  <c r="DR1069" i="6"/>
  <c r="DS1069" i="6" s="1"/>
  <c r="DR1070" i="6" l="1"/>
  <c r="DS1070" i="6" s="1"/>
  <c r="DP1070" i="6"/>
  <c r="DQ1070" i="6" s="1"/>
  <c r="DV1069" i="6"/>
  <c r="DO1069" i="6"/>
  <c r="DI1072" i="6"/>
  <c r="DD1073" i="6"/>
  <c r="DH1072" i="6"/>
  <c r="DJ1072" i="6"/>
  <c r="DK1072" i="6"/>
  <c r="DL1071" i="6"/>
  <c r="DM1071" i="6" s="1"/>
  <c r="DO1070" i="6"/>
  <c r="DV1070" i="6"/>
  <c r="DP1071" i="6" l="1"/>
  <c r="DQ1071" i="6" s="1"/>
  <c r="DN1071" i="6"/>
  <c r="DR1071" i="6"/>
  <c r="DS1071" i="6" s="1"/>
  <c r="DL1072" i="6"/>
  <c r="DM1072" i="6" s="1"/>
  <c r="DH1073" i="6"/>
  <c r="DD1074" i="6"/>
  <c r="DI1073" i="6"/>
  <c r="DJ1073" i="6"/>
  <c r="DK1073" i="6"/>
  <c r="DL1073" i="6" l="1"/>
  <c r="DM1073" i="6" s="1"/>
  <c r="DR1072" i="6"/>
  <c r="DS1072" i="6" s="1"/>
  <c r="DN1072" i="6"/>
  <c r="DP1072" i="6"/>
  <c r="DQ1072" i="6" s="1"/>
  <c r="DR1073" i="6"/>
  <c r="DS1073" i="6" s="1"/>
  <c r="DP1073" i="6"/>
  <c r="DQ1073" i="6" s="1"/>
  <c r="DN1073" i="6"/>
  <c r="DO1071" i="6"/>
  <c r="DV1071" i="6"/>
  <c r="DJ1074" i="6"/>
  <c r="DD1075" i="6"/>
  <c r="DK1074" i="6"/>
  <c r="DH1074" i="6"/>
  <c r="DI1074" i="6"/>
  <c r="DO1073" i="6" l="1"/>
  <c r="DV1073" i="6"/>
  <c r="DD1076" i="6"/>
  <c r="DI1075" i="6"/>
  <c r="DK1075" i="6"/>
  <c r="DJ1075" i="6"/>
  <c r="DH1075" i="6"/>
  <c r="DV1072" i="6"/>
  <c r="DO1072" i="6"/>
  <c r="DL1074" i="6"/>
  <c r="DM1074" i="6" s="1"/>
  <c r="DL1075" i="6" l="1"/>
  <c r="DM1075" i="6" s="1"/>
  <c r="DN1075" i="6" s="1"/>
  <c r="DP1074" i="6"/>
  <c r="DQ1074" i="6" s="1"/>
  <c r="DN1074" i="6"/>
  <c r="DR1074" i="6"/>
  <c r="DS1074" i="6" s="1"/>
  <c r="DI1076" i="6"/>
  <c r="DD1077" i="6"/>
  <c r="DJ1076" i="6"/>
  <c r="DK1076" i="6"/>
  <c r="DH1076" i="6"/>
  <c r="DP1075" i="6" l="1"/>
  <c r="DQ1075" i="6" s="1"/>
  <c r="DR1075" i="6"/>
  <c r="DS1075" i="6" s="1"/>
  <c r="DK1077" i="6"/>
  <c r="DJ1077" i="6"/>
  <c r="DH1077" i="6"/>
  <c r="DD1078" i="6"/>
  <c r="DI1077" i="6"/>
  <c r="DV1074" i="6"/>
  <c r="DO1074" i="6"/>
  <c r="DL1076" i="6"/>
  <c r="DM1076" i="6" s="1"/>
  <c r="DV1075" i="6"/>
  <c r="DO1075" i="6"/>
  <c r="DL1077" i="6" l="1"/>
  <c r="DM1077" i="6" s="1"/>
  <c r="DN1077" i="6" s="1"/>
  <c r="DR1076" i="6"/>
  <c r="DS1076" i="6" s="1"/>
  <c r="DP1076" i="6"/>
  <c r="DQ1076" i="6" s="1"/>
  <c r="DN1076" i="6"/>
  <c r="DI1078" i="6"/>
  <c r="DK1078" i="6"/>
  <c r="DD1079" i="6"/>
  <c r="DH1078" i="6"/>
  <c r="DJ1078" i="6"/>
  <c r="DR1077" i="6" l="1"/>
  <c r="DS1077" i="6" s="1"/>
  <c r="DP1077" i="6"/>
  <c r="DQ1077" i="6" s="1"/>
  <c r="DV1077" i="6"/>
  <c r="DO1077" i="6"/>
  <c r="DL1078" i="6"/>
  <c r="DM1078" i="6" s="1"/>
  <c r="DV1076" i="6"/>
  <c r="DO1076" i="6"/>
  <c r="DI1079" i="6"/>
  <c r="DH1079" i="6"/>
  <c r="DK1079" i="6"/>
  <c r="DJ1079" i="6"/>
  <c r="DD1080" i="6"/>
  <c r="DN1078" i="6" l="1"/>
  <c r="DP1078" i="6"/>
  <c r="DQ1078" i="6" s="1"/>
  <c r="DR1078" i="6"/>
  <c r="DS1078" i="6" s="1"/>
  <c r="DI1080" i="6"/>
  <c r="DK1080" i="6"/>
  <c r="DH1080" i="6"/>
  <c r="DJ1080" i="6"/>
  <c r="DD1081" i="6"/>
  <c r="DL1079" i="6"/>
  <c r="DM1079" i="6" s="1"/>
  <c r="DL1080" i="6" l="1"/>
  <c r="DM1080" i="6" s="1"/>
  <c r="DP1080" i="6" s="1"/>
  <c r="DQ1080" i="6" s="1"/>
  <c r="DJ1081" i="6"/>
  <c r="DI1081" i="6"/>
  <c r="DK1081" i="6"/>
  <c r="DH1081" i="6"/>
  <c r="DD1082" i="6"/>
  <c r="DP1079" i="6"/>
  <c r="DQ1079" i="6" s="1"/>
  <c r="DR1079" i="6"/>
  <c r="DS1079" i="6" s="1"/>
  <c r="DN1079" i="6"/>
  <c r="DO1078" i="6"/>
  <c r="DV1078" i="6"/>
  <c r="DR1080" i="6" l="1"/>
  <c r="DS1080" i="6" s="1"/>
  <c r="DN1080" i="6"/>
  <c r="DO1080" i="6" s="1"/>
  <c r="DH1082" i="6"/>
  <c r="DK1082" i="6"/>
  <c r="DD1083" i="6"/>
  <c r="DJ1082" i="6"/>
  <c r="DI1082" i="6"/>
  <c r="DV1079" i="6"/>
  <c r="DO1079" i="6"/>
  <c r="DL1081" i="6"/>
  <c r="DM1081" i="6" s="1"/>
  <c r="DL1082" i="6" l="1"/>
  <c r="DM1082" i="6" s="1"/>
  <c r="DP1082" i="6" s="1"/>
  <c r="DQ1082" i="6" s="1"/>
  <c r="DV1080" i="6"/>
  <c r="DN1081" i="6"/>
  <c r="DR1081" i="6"/>
  <c r="DS1081" i="6" s="1"/>
  <c r="DP1081" i="6"/>
  <c r="DQ1081" i="6" s="1"/>
  <c r="DI1083" i="6"/>
  <c r="DH1083" i="6"/>
  <c r="DD1084" i="6"/>
  <c r="DJ1083" i="6"/>
  <c r="DK1083" i="6"/>
  <c r="DR1082" i="6" l="1"/>
  <c r="DS1082" i="6" s="1"/>
  <c r="DN1082" i="6"/>
  <c r="DL1083" i="6"/>
  <c r="DM1083" i="6" s="1"/>
  <c r="DV1082" i="6"/>
  <c r="DO1082" i="6"/>
  <c r="DO1081" i="6"/>
  <c r="DV1081" i="6"/>
  <c r="DI1084" i="6"/>
  <c r="DK1084" i="6"/>
  <c r="DD1085" i="6"/>
  <c r="DJ1084" i="6"/>
  <c r="DH1084" i="6"/>
  <c r="DI1085" i="6" l="1"/>
  <c r="DD1086" i="6"/>
  <c r="DK1085" i="6"/>
  <c r="DH1085" i="6"/>
  <c r="DJ1085" i="6"/>
  <c r="DL1084" i="6"/>
  <c r="DM1084" i="6" s="1"/>
  <c r="DP1083" i="6"/>
  <c r="DQ1083" i="6" s="1"/>
  <c r="DR1083" i="6"/>
  <c r="DS1083" i="6" s="1"/>
  <c r="DN1083" i="6"/>
  <c r="DL1085" i="6" l="1"/>
  <c r="DM1085" i="6" s="1"/>
  <c r="DP1085" i="6" s="1"/>
  <c r="DQ1085" i="6" s="1"/>
  <c r="DN1084" i="6"/>
  <c r="DR1084" i="6"/>
  <c r="DS1084" i="6" s="1"/>
  <c r="DP1084" i="6"/>
  <c r="DQ1084" i="6" s="1"/>
  <c r="DJ1086" i="6"/>
  <c r="DK1086" i="6"/>
  <c r="DD1087" i="6"/>
  <c r="DI1086" i="6"/>
  <c r="DH1086" i="6"/>
  <c r="DV1083" i="6"/>
  <c r="DO1083" i="6"/>
  <c r="DN1085" i="6" l="1"/>
  <c r="DO1085" i="6" s="1"/>
  <c r="DR1085" i="6"/>
  <c r="DS1085" i="6" s="1"/>
  <c r="DK1087" i="6"/>
  <c r="DI1087" i="6"/>
  <c r="DD1088" i="6"/>
  <c r="DH1087" i="6"/>
  <c r="DJ1087" i="6"/>
  <c r="DL1086" i="6"/>
  <c r="DM1086" i="6" s="1"/>
  <c r="DV1084" i="6"/>
  <c r="DO1084" i="6"/>
  <c r="DL1087" i="6" l="1"/>
  <c r="DM1087" i="6" s="1"/>
  <c r="DR1087" i="6" s="1"/>
  <c r="DS1087" i="6" s="1"/>
  <c r="DV1085" i="6"/>
  <c r="DH1088" i="6"/>
  <c r="DI1088" i="6"/>
  <c r="DD1089" i="6"/>
  <c r="DJ1088" i="6"/>
  <c r="DK1088" i="6"/>
  <c r="DN1086" i="6"/>
  <c r="DP1086" i="6"/>
  <c r="DQ1086" i="6" s="1"/>
  <c r="DR1086" i="6"/>
  <c r="DS1086" i="6" s="1"/>
  <c r="DP1087" i="6"/>
  <c r="DQ1087" i="6" s="1"/>
  <c r="DN1087" i="6"/>
  <c r="DL1088" i="6" l="1"/>
  <c r="DM1088" i="6" s="1"/>
  <c r="DO1087" i="6"/>
  <c r="DV1087" i="6"/>
  <c r="DK1089" i="6"/>
  <c r="DD1090" i="6"/>
  <c r="DI1089" i="6"/>
  <c r="DH1089" i="6"/>
  <c r="DJ1089" i="6"/>
  <c r="DO1086" i="6"/>
  <c r="DV1086" i="6"/>
  <c r="DL1089" i="6" l="1"/>
  <c r="DM1089" i="6" s="1"/>
  <c r="DK1090" i="6"/>
  <c r="DH1090" i="6"/>
  <c r="DJ1090" i="6"/>
  <c r="DD1091" i="6"/>
  <c r="DI1090" i="6"/>
  <c r="DR1089" i="6"/>
  <c r="DS1089" i="6" s="1"/>
  <c r="DP1089" i="6"/>
  <c r="DQ1089" i="6" s="1"/>
  <c r="DN1089" i="6"/>
  <c r="DN1088" i="6"/>
  <c r="DP1088" i="6"/>
  <c r="DQ1088" i="6" s="1"/>
  <c r="DR1088" i="6"/>
  <c r="DS1088" i="6" s="1"/>
  <c r="DL1090" i="6" l="1"/>
  <c r="DM1090" i="6" s="1"/>
  <c r="DR1090" i="6" s="1"/>
  <c r="DS1090" i="6" s="1"/>
  <c r="DV1089" i="6"/>
  <c r="DO1089" i="6"/>
  <c r="DD1092" i="6"/>
  <c r="DK1091" i="6"/>
  <c r="DI1091" i="6"/>
  <c r="DH1091" i="6"/>
  <c r="DJ1091" i="6"/>
  <c r="DV1088" i="6"/>
  <c r="DO1088" i="6"/>
  <c r="DN1090" i="6" l="1"/>
  <c r="DV1090" i="6" s="1"/>
  <c r="DP1090" i="6"/>
  <c r="DQ1090" i="6" s="1"/>
  <c r="DI1092" i="6"/>
  <c r="DD1093" i="6"/>
  <c r="DK1092" i="6"/>
  <c r="DJ1092" i="6"/>
  <c r="DH1092" i="6"/>
  <c r="DL1091" i="6"/>
  <c r="DM1091" i="6" s="1"/>
  <c r="DO1090" i="6" l="1"/>
  <c r="DN1091" i="6"/>
  <c r="DR1091" i="6"/>
  <c r="DS1091" i="6" s="1"/>
  <c r="DP1091" i="6"/>
  <c r="DQ1091" i="6" s="1"/>
  <c r="DL1092" i="6"/>
  <c r="DM1092" i="6" s="1"/>
  <c r="DK1093" i="6"/>
  <c r="DI1093" i="6"/>
  <c r="DH1093" i="6"/>
  <c r="DJ1093" i="6"/>
  <c r="DD1094" i="6"/>
  <c r="DL1093" i="6" l="1"/>
  <c r="DM1093" i="6" s="1"/>
  <c r="DN1093" i="6" s="1"/>
  <c r="DN1092" i="6"/>
  <c r="DR1092" i="6"/>
  <c r="DS1092" i="6" s="1"/>
  <c r="DP1092" i="6"/>
  <c r="DQ1092" i="6" s="1"/>
  <c r="DD1095" i="6"/>
  <c r="DK1094" i="6"/>
  <c r="DH1094" i="6"/>
  <c r="DJ1094" i="6"/>
  <c r="DI1094" i="6"/>
  <c r="DV1091" i="6"/>
  <c r="DO1091" i="6"/>
  <c r="DP1093" i="6" l="1"/>
  <c r="DQ1093" i="6" s="1"/>
  <c r="DR1093" i="6"/>
  <c r="DS1093" i="6" s="1"/>
  <c r="DL1094" i="6"/>
  <c r="DM1094" i="6" s="1"/>
  <c r="DD1096" i="6"/>
  <c r="DH1095" i="6"/>
  <c r="DJ1095" i="6"/>
  <c r="DK1095" i="6"/>
  <c r="DI1095" i="6"/>
  <c r="DV1092" i="6"/>
  <c r="DO1092" i="6"/>
  <c r="DV1093" i="6"/>
  <c r="DO1093" i="6"/>
  <c r="DL1095" i="6" l="1"/>
  <c r="DM1095" i="6" s="1"/>
  <c r="DH1096" i="6"/>
  <c r="DK1096" i="6"/>
  <c r="DJ1096" i="6"/>
  <c r="DI1096" i="6"/>
  <c r="DD1097" i="6"/>
  <c r="DN1094" i="6"/>
  <c r="DR1094" i="6"/>
  <c r="DS1094" i="6" s="1"/>
  <c r="DP1094" i="6"/>
  <c r="DQ1094" i="6" s="1"/>
  <c r="DL1096" i="6" l="1"/>
  <c r="DM1096" i="6" s="1"/>
  <c r="DN1096" i="6" s="1"/>
  <c r="DO1094" i="6"/>
  <c r="DV1094" i="6"/>
  <c r="DI1097" i="6"/>
  <c r="DJ1097" i="6"/>
  <c r="DK1097" i="6"/>
  <c r="DH1097" i="6"/>
  <c r="DD1098" i="6"/>
  <c r="DP1095" i="6"/>
  <c r="DQ1095" i="6" s="1"/>
  <c r="DN1095" i="6"/>
  <c r="DR1095" i="6"/>
  <c r="DS1095" i="6" s="1"/>
  <c r="DP1096" i="6" l="1"/>
  <c r="DQ1096" i="6" s="1"/>
  <c r="DR1096" i="6"/>
  <c r="DS1096" i="6" s="1"/>
  <c r="DO1095" i="6"/>
  <c r="DV1095" i="6"/>
  <c r="DJ1098" i="6"/>
  <c r="DD1099" i="6"/>
  <c r="DK1098" i="6"/>
  <c r="DI1098" i="6"/>
  <c r="DH1098" i="6"/>
  <c r="DL1097" i="6"/>
  <c r="DM1097" i="6" s="1"/>
  <c r="DV1096" i="6"/>
  <c r="DO1096" i="6"/>
  <c r="DR1097" i="6" l="1"/>
  <c r="DS1097" i="6" s="1"/>
  <c r="DP1097" i="6"/>
  <c r="DQ1097" i="6" s="1"/>
  <c r="DN1097" i="6"/>
  <c r="DD1100" i="6"/>
  <c r="DJ1099" i="6"/>
  <c r="DK1099" i="6"/>
  <c r="DH1099" i="6"/>
  <c r="DI1099" i="6"/>
  <c r="DL1098" i="6"/>
  <c r="DM1098" i="6" s="1"/>
  <c r="DL1099" i="6" l="1"/>
  <c r="DM1099" i="6" s="1"/>
  <c r="DO1097" i="6"/>
  <c r="DV1097" i="6"/>
  <c r="DJ1100" i="6"/>
  <c r="DK1100" i="6"/>
  <c r="DD1101" i="6"/>
  <c r="DH1100" i="6"/>
  <c r="DI1100" i="6"/>
  <c r="DP1098" i="6"/>
  <c r="DQ1098" i="6" s="1"/>
  <c r="DN1098" i="6"/>
  <c r="DR1098" i="6"/>
  <c r="DS1098" i="6" s="1"/>
  <c r="DL1100" i="6" l="1"/>
  <c r="DM1100" i="6" s="1"/>
  <c r="DO1098" i="6"/>
  <c r="DV1098" i="6"/>
  <c r="DH1101" i="6"/>
  <c r="DI1101" i="6"/>
  <c r="DJ1101" i="6"/>
  <c r="DK1101" i="6"/>
  <c r="DD1102" i="6"/>
  <c r="DP1099" i="6"/>
  <c r="DQ1099" i="6" s="1"/>
  <c r="DR1099" i="6"/>
  <c r="DS1099" i="6" s="1"/>
  <c r="DN1099" i="6"/>
  <c r="DD1103" i="6" l="1"/>
  <c r="DJ1102" i="6"/>
  <c r="DH1102" i="6"/>
  <c r="DK1102" i="6"/>
  <c r="DI1102" i="6"/>
  <c r="DV1099" i="6"/>
  <c r="DO1099" i="6"/>
  <c r="DL1101" i="6"/>
  <c r="DM1101" i="6" s="1"/>
  <c r="DN1100" i="6"/>
  <c r="DR1100" i="6"/>
  <c r="DS1100" i="6" s="1"/>
  <c r="DP1100" i="6"/>
  <c r="DQ1100" i="6" s="1"/>
  <c r="DL1102" i="6" l="1"/>
  <c r="DM1102" i="6" s="1"/>
  <c r="DR1101" i="6"/>
  <c r="DS1101" i="6" s="1"/>
  <c r="DP1101" i="6"/>
  <c r="DQ1101" i="6" s="1"/>
  <c r="DN1101" i="6"/>
  <c r="DV1100" i="6"/>
  <c r="DO1100" i="6"/>
  <c r="DD1104" i="6"/>
  <c r="DK1103" i="6"/>
  <c r="DH1103" i="6"/>
  <c r="DI1103" i="6"/>
  <c r="DJ1103" i="6"/>
  <c r="DH1104" i="6" l="1"/>
  <c r="DJ1104" i="6"/>
  <c r="DK1104" i="6"/>
  <c r="DI1104" i="6"/>
  <c r="DD1105" i="6"/>
  <c r="DL1103" i="6"/>
  <c r="DM1103" i="6" s="1"/>
  <c r="DO1101" i="6"/>
  <c r="DV1101" i="6"/>
  <c r="DP1102" i="6"/>
  <c r="DQ1102" i="6" s="1"/>
  <c r="DR1102" i="6"/>
  <c r="DS1102" i="6" s="1"/>
  <c r="DN1102" i="6"/>
  <c r="DP1103" i="6" l="1"/>
  <c r="DQ1103" i="6" s="1"/>
  <c r="DN1103" i="6"/>
  <c r="DR1103" i="6"/>
  <c r="DS1103" i="6" s="1"/>
  <c r="DI1105" i="6"/>
  <c r="DJ1105" i="6"/>
  <c r="DD1106" i="6"/>
  <c r="DH1105" i="6"/>
  <c r="DK1105" i="6"/>
  <c r="DL1104" i="6"/>
  <c r="DM1104" i="6" s="1"/>
  <c r="DO1102" i="6"/>
  <c r="DV1102" i="6"/>
  <c r="DL1105" i="6" l="1"/>
  <c r="DM1105" i="6" s="1"/>
  <c r="DO1103" i="6"/>
  <c r="DV1103" i="6"/>
  <c r="DH1106" i="6"/>
  <c r="DK1106" i="6"/>
  <c r="DD1107" i="6"/>
  <c r="DI1106" i="6"/>
  <c r="DJ1106" i="6"/>
  <c r="DR1104" i="6"/>
  <c r="DS1104" i="6" s="1"/>
  <c r="DP1104" i="6"/>
  <c r="DQ1104" i="6" s="1"/>
  <c r="DN1104" i="6"/>
  <c r="DL1106" i="6" l="1"/>
  <c r="DM1106" i="6" s="1"/>
  <c r="DR1106" i="6" s="1"/>
  <c r="DS1106" i="6" s="1"/>
  <c r="DV1104" i="6"/>
  <c r="DO1104" i="6"/>
  <c r="DJ1107" i="6"/>
  <c r="DH1107" i="6"/>
  <c r="DK1107" i="6"/>
  <c r="DI1107" i="6"/>
  <c r="DD1108" i="6"/>
  <c r="DP1105" i="6"/>
  <c r="DQ1105" i="6" s="1"/>
  <c r="DN1105" i="6"/>
  <c r="DR1105" i="6"/>
  <c r="DS1105" i="6" s="1"/>
  <c r="DP1106" i="6" l="1"/>
  <c r="DQ1106" i="6" s="1"/>
  <c r="DN1106" i="6"/>
  <c r="DL1107" i="6"/>
  <c r="DM1107" i="6" s="1"/>
  <c r="DO1106" i="6"/>
  <c r="DV1106" i="6"/>
  <c r="DV1105" i="6"/>
  <c r="DO1105" i="6"/>
  <c r="DD1109" i="6"/>
  <c r="DI1108" i="6"/>
  <c r="DJ1108" i="6"/>
  <c r="DH1108" i="6"/>
  <c r="DK1108" i="6"/>
  <c r="DL1108" i="6" l="1"/>
  <c r="DM1108" i="6" s="1"/>
  <c r="DP1108" i="6" s="1"/>
  <c r="DQ1108" i="6" s="1"/>
  <c r="DJ1109" i="6"/>
  <c r="DH1109" i="6"/>
  <c r="DD1110" i="6"/>
  <c r="DK1109" i="6"/>
  <c r="DI1109" i="6"/>
  <c r="DR1107" i="6"/>
  <c r="DS1107" i="6" s="1"/>
  <c r="DN1107" i="6"/>
  <c r="DP1107" i="6"/>
  <c r="DQ1107" i="6" s="1"/>
  <c r="DR1108" i="6" l="1"/>
  <c r="DS1108" i="6" s="1"/>
  <c r="DN1108" i="6"/>
  <c r="DO1108" i="6" s="1"/>
  <c r="DJ1110" i="6"/>
  <c r="DI1110" i="6"/>
  <c r="DD1111" i="6"/>
  <c r="DH1110" i="6"/>
  <c r="DK1110" i="6"/>
  <c r="DV1108" i="6"/>
  <c r="DL1109" i="6"/>
  <c r="DM1109" i="6" s="1"/>
  <c r="DV1107" i="6"/>
  <c r="DO1107" i="6"/>
  <c r="DI1111" i="6" l="1"/>
  <c r="DK1111" i="6"/>
  <c r="DH1111" i="6"/>
  <c r="DD1112" i="6"/>
  <c r="DJ1111" i="6"/>
  <c r="DL1111" i="6" s="1"/>
  <c r="DM1111" i="6" s="1"/>
  <c r="DN1109" i="6"/>
  <c r="DP1109" i="6"/>
  <c r="DQ1109" i="6" s="1"/>
  <c r="DR1109" i="6"/>
  <c r="DS1109" i="6" s="1"/>
  <c r="DL1110" i="6"/>
  <c r="DM1110" i="6" s="1"/>
  <c r="DN1111" i="6" l="1"/>
  <c r="DR1111" i="6"/>
  <c r="DS1111" i="6" s="1"/>
  <c r="DP1111" i="6"/>
  <c r="DQ1111" i="6" s="1"/>
  <c r="DO1109" i="6"/>
  <c r="DV1109" i="6"/>
  <c r="DJ1112" i="6"/>
  <c r="DD1113" i="6"/>
  <c r="DK1112" i="6"/>
  <c r="DI1112" i="6"/>
  <c r="DH1112" i="6"/>
  <c r="DR1110" i="6"/>
  <c r="DS1110" i="6" s="1"/>
  <c r="DN1110" i="6"/>
  <c r="DP1110" i="6"/>
  <c r="DQ1110" i="6" s="1"/>
  <c r="DK1113" i="6" l="1"/>
  <c r="DJ1113" i="6"/>
  <c r="DH1113" i="6"/>
  <c r="DD1114" i="6"/>
  <c r="DI1113" i="6"/>
  <c r="DL1112" i="6"/>
  <c r="DM1112" i="6" s="1"/>
  <c r="DO1110" i="6"/>
  <c r="DV1110" i="6"/>
  <c r="DV1111" i="6"/>
  <c r="DO1111" i="6"/>
  <c r="DL1113" i="6" l="1"/>
  <c r="DM1113" i="6" s="1"/>
  <c r="DN1113" i="6" s="1"/>
  <c r="DP1112" i="6"/>
  <c r="DQ1112" i="6" s="1"/>
  <c r="DR1112" i="6"/>
  <c r="DS1112" i="6" s="1"/>
  <c r="DN1112" i="6"/>
  <c r="DD1115" i="6"/>
  <c r="DI1114" i="6"/>
  <c r="DJ1114" i="6"/>
  <c r="DK1114" i="6"/>
  <c r="DH1114" i="6"/>
  <c r="DP1113" i="6" l="1"/>
  <c r="DQ1113" i="6" s="1"/>
  <c r="DR1113" i="6"/>
  <c r="DS1113" i="6" s="1"/>
  <c r="DV1112" i="6"/>
  <c r="DO1112" i="6"/>
  <c r="DK1115" i="6"/>
  <c r="DI1115" i="6"/>
  <c r="DD1116" i="6"/>
  <c r="DJ1115" i="6"/>
  <c r="DH1115" i="6"/>
  <c r="DO1113" i="6"/>
  <c r="DV1113" i="6"/>
  <c r="DL1114" i="6"/>
  <c r="DM1114" i="6" s="1"/>
  <c r="DL1115" i="6" l="1"/>
  <c r="DM1115" i="6" s="1"/>
  <c r="DR1115" i="6" s="1"/>
  <c r="DS1115" i="6" s="1"/>
  <c r="DH1116" i="6"/>
  <c r="DD1117" i="6"/>
  <c r="DJ1116" i="6"/>
  <c r="DK1116" i="6"/>
  <c r="DI1116" i="6"/>
  <c r="DN1114" i="6"/>
  <c r="DR1114" i="6"/>
  <c r="DS1114" i="6" s="1"/>
  <c r="DP1114" i="6"/>
  <c r="DQ1114" i="6" s="1"/>
  <c r="DN1115" i="6"/>
  <c r="DP1115" i="6"/>
  <c r="DQ1115" i="6" s="1"/>
  <c r="DV1114" i="6" l="1"/>
  <c r="DO1114" i="6"/>
  <c r="DL1116" i="6"/>
  <c r="DM1116" i="6" s="1"/>
  <c r="DV1115" i="6"/>
  <c r="DO1115" i="6"/>
  <c r="DH1117" i="6"/>
  <c r="DJ1117" i="6"/>
  <c r="DD1118" i="6"/>
  <c r="DI1117" i="6"/>
  <c r="DK1117" i="6"/>
  <c r="DL1117" i="6" l="1"/>
  <c r="DM1117" i="6" s="1"/>
  <c r="DR1117" i="6" s="1"/>
  <c r="DS1117" i="6" s="1"/>
  <c r="DI1118" i="6"/>
  <c r="DD1119" i="6"/>
  <c r="DH1118" i="6"/>
  <c r="DK1118" i="6"/>
  <c r="DJ1118" i="6"/>
  <c r="DN1116" i="6"/>
  <c r="DR1116" i="6"/>
  <c r="DS1116" i="6" s="1"/>
  <c r="DP1116" i="6"/>
  <c r="DQ1116" i="6" s="1"/>
  <c r="DN1117" i="6"/>
  <c r="DP1117" i="6" l="1"/>
  <c r="DQ1117" i="6" s="1"/>
  <c r="DL1118" i="6"/>
  <c r="DM1118" i="6" s="1"/>
  <c r="DP1118" i="6" s="1"/>
  <c r="DQ1118" i="6" s="1"/>
  <c r="DV1116" i="6"/>
  <c r="DO1116" i="6"/>
  <c r="DO1117" i="6"/>
  <c r="DV1117" i="6"/>
  <c r="DI1119" i="6"/>
  <c r="DD1120" i="6"/>
  <c r="DJ1119" i="6"/>
  <c r="DK1119" i="6"/>
  <c r="DH1119" i="6"/>
  <c r="DR1118" i="6" l="1"/>
  <c r="DS1118" i="6" s="1"/>
  <c r="DN1118" i="6"/>
  <c r="DO1118" i="6" s="1"/>
  <c r="DL1119" i="6"/>
  <c r="DM1119" i="6" s="1"/>
  <c r="DJ1120" i="6"/>
  <c r="DH1120" i="6"/>
  <c r="DI1120" i="6"/>
  <c r="DK1120" i="6"/>
  <c r="DD1121" i="6"/>
  <c r="DV1118" i="6" l="1"/>
  <c r="DI1121" i="6"/>
  <c r="DJ1121" i="6"/>
  <c r="DH1121" i="6"/>
  <c r="DK1121" i="6"/>
  <c r="DD1122" i="6"/>
  <c r="DL1120" i="6"/>
  <c r="DM1120" i="6" s="1"/>
  <c r="DP1119" i="6"/>
  <c r="DQ1119" i="6" s="1"/>
  <c r="DN1119" i="6"/>
  <c r="DR1119" i="6"/>
  <c r="DS1119" i="6" s="1"/>
  <c r="DR1120" i="6" l="1"/>
  <c r="DS1120" i="6" s="1"/>
  <c r="DN1120" i="6"/>
  <c r="DP1120" i="6"/>
  <c r="DQ1120" i="6" s="1"/>
  <c r="DO1119" i="6"/>
  <c r="DV1119" i="6"/>
  <c r="DH1122" i="6"/>
  <c r="DD1123" i="6"/>
  <c r="DI1122" i="6"/>
  <c r="DK1122" i="6"/>
  <c r="DJ1122" i="6"/>
  <c r="DL1121" i="6"/>
  <c r="DM1121" i="6" s="1"/>
  <c r="DL1122" i="6" l="1"/>
  <c r="DM1122" i="6" s="1"/>
  <c r="DP1122" i="6" s="1"/>
  <c r="DQ1122" i="6" s="1"/>
  <c r="DH1123" i="6"/>
  <c r="DD1124" i="6"/>
  <c r="DK1123" i="6"/>
  <c r="DI1123" i="6"/>
  <c r="DJ1123" i="6"/>
  <c r="DR1121" i="6"/>
  <c r="DS1121" i="6" s="1"/>
  <c r="DP1121" i="6"/>
  <c r="DQ1121" i="6" s="1"/>
  <c r="DN1121" i="6"/>
  <c r="DV1120" i="6"/>
  <c r="DO1120" i="6"/>
  <c r="DR1122" i="6" l="1"/>
  <c r="DS1122" i="6" s="1"/>
  <c r="DN1122" i="6"/>
  <c r="DL1123" i="6"/>
  <c r="DM1123" i="6" s="1"/>
  <c r="DN1123" i="6" s="1"/>
  <c r="DO1121" i="6"/>
  <c r="DV1121" i="6"/>
  <c r="DO1122" i="6"/>
  <c r="DV1122" i="6"/>
  <c r="DI1124" i="6"/>
  <c r="DK1124" i="6"/>
  <c r="DD1125" i="6"/>
  <c r="DH1124" i="6"/>
  <c r="DJ1124" i="6"/>
  <c r="DP1123" i="6" l="1"/>
  <c r="DQ1123" i="6" s="1"/>
  <c r="DR1123" i="6"/>
  <c r="DS1123" i="6" s="1"/>
  <c r="DV1123" i="6"/>
  <c r="DO1123" i="6"/>
  <c r="DK1125" i="6"/>
  <c r="DI1125" i="6"/>
  <c r="DH1125" i="6"/>
  <c r="DD1126" i="6"/>
  <c r="DJ1125" i="6"/>
  <c r="DL1124" i="6"/>
  <c r="DM1124" i="6" s="1"/>
  <c r="DL1125" i="6" l="1"/>
  <c r="DM1125" i="6" s="1"/>
  <c r="DN1125" i="6" s="1"/>
  <c r="DN1124" i="6"/>
  <c r="DR1124" i="6"/>
  <c r="DS1124" i="6" s="1"/>
  <c r="DP1124" i="6"/>
  <c r="DQ1124" i="6" s="1"/>
  <c r="DI1126" i="6"/>
  <c r="DK1126" i="6"/>
  <c r="DD1127" i="6"/>
  <c r="DH1126" i="6"/>
  <c r="DJ1126" i="6"/>
  <c r="DR1125" i="6" l="1"/>
  <c r="DS1125" i="6" s="1"/>
  <c r="DP1125" i="6"/>
  <c r="DQ1125" i="6" s="1"/>
  <c r="DL1126" i="6"/>
  <c r="DM1126" i="6" s="1"/>
  <c r="DR1126" i="6" s="1"/>
  <c r="DS1126" i="6" s="1"/>
  <c r="DD1128" i="6"/>
  <c r="DJ1127" i="6"/>
  <c r="DH1127" i="6"/>
  <c r="DK1127" i="6"/>
  <c r="DI1127" i="6"/>
  <c r="DV1125" i="6"/>
  <c r="DO1125" i="6"/>
  <c r="DV1124" i="6"/>
  <c r="DO1124" i="6"/>
  <c r="DP1126" i="6" l="1"/>
  <c r="DQ1126" i="6" s="1"/>
  <c r="DN1126" i="6"/>
  <c r="DV1126" i="6" s="1"/>
  <c r="DL1127" i="6"/>
  <c r="DM1127" i="6" s="1"/>
  <c r="DD1129" i="6"/>
  <c r="DK1128" i="6"/>
  <c r="DH1128" i="6"/>
  <c r="DJ1128" i="6"/>
  <c r="DI1128" i="6"/>
  <c r="DL1128" i="6" l="1"/>
  <c r="DM1128" i="6" s="1"/>
  <c r="DP1128" i="6" s="1"/>
  <c r="DQ1128" i="6" s="1"/>
  <c r="DO1126" i="6"/>
  <c r="DH1129" i="6"/>
  <c r="DD1130" i="6"/>
  <c r="DI1129" i="6"/>
  <c r="DK1129" i="6"/>
  <c r="DJ1129" i="6"/>
  <c r="DR1128" i="6"/>
  <c r="DS1128" i="6" s="1"/>
  <c r="DN1128" i="6"/>
  <c r="DR1127" i="6"/>
  <c r="DS1127" i="6" s="1"/>
  <c r="DN1127" i="6"/>
  <c r="DP1127" i="6"/>
  <c r="DQ1127" i="6" s="1"/>
  <c r="DV1128" i="6" l="1"/>
  <c r="DO1128" i="6"/>
  <c r="DL1129" i="6"/>
  <c r="DM1129" i="6" s="1"/>
  <c r="DO1127" i="6"/>
  <c r="DV1127" i="6"/>
  <c r="DD1131" i="6"/>
  <c r="DK1130" i="6"/>
  <c r="DI1130" i="6"/>
  <c r="DJ1130" i="6"/>
  <c r="DH1130" i="6"/>
  <c r="DR1129" i="6" l="1"/>
  <c r="DS1129" i="6" s="1"/>
  <c r="DN1129" i="6"/>
  <c r="DP1129" i="6"/>
  <c r="DQ1129" i="6" s="1"/>
  <c r="DJ1131" i="6"/>
  <c r="DH1131" i="6"/>
  <c r="DK1131" i="6"/>
  <c r="DI1131" i="6"/>
  <c r="DD1132" i="6"/>
  <c r="DL1130" i="6"/>
  <c r="DM1130" i="6" s="1"/>
  <c r="DL1131" i="6" l="1"/>
  <c r="DM1131" i="6" s="1"/>
  <c r="DD1133" i="6"/>
  <c r="DJ1132" i="6"/>
  <c r="DI1132" i="6"/>
  <c r="DH1132" i="6"/>
  <c r="DK1132" i="6"/>
  <c r="DO1129" i="6"/>
  <c r="DV1129" i="6"/>
  <c r="DP1130" i="6"/>
  <c r="DQ1130" i="6" s="1"/>
  <c r="DR1130" i="6"/>
  <c r="DS1130" i="6" s="1"/>
  <c r="DN1130" i="6"/>
  <c r="DL1132" i="6" l="1"/>
  <c r="DM1132" i="6" s="1"/>
  <c r="DO1130" i="6"/>
  <c r="DV1130" i="6"/>
  <c r="DI1133" i="6"/>
  <c r="DJ1133" i="6"/>
  <c r="DD1134" i="6"/>
  <c r="DH1133" i="6"/>
  <c r="DK1133" i="6"/>
  <c r="DP1131" i="6"/>
  <c r="DQ1131" i="6" s="1"/>
  <c r="DR1131" i="6"/>
  <c r="DS1131" i="6" s="1"/>
  <c r="DN1131" i="6"/>
  <c r="DL1133" i="6" l="1"/>
  <c r="DM1133" i="6" s="1"/>
  <c r="DV1131" i="6"/>
  <c r="DO1131" i="6"/>
  <c r="DJ1134" i="6"/>
  <c r="DK1134" i="6"/>
  <c r="DH1134" i="6"/>
  <c r="DI1134" i="6"/>
  <c r="DD1135" i="6"/>
  <c r="DP1132" i="6"/>
  <c r="DQ1132" i="6" s="1"/>
  <c r="DN1132" i="6"/>
  <c r="DR1132" i="6"/>
  <c r="DS1132" i="6" s="1"/>
  <c r="DL1134" i="6" l="1"/>
  <c r="DM1134" i="6" s="1"/>
  <c r="DV1132" i="6"/>
  <c r="DO1132" i="6"/>
  <c r="DJ1135" i="6"/>
  <c r="DH1135" i="6"/>
  <c r="DI1135" i="6"/>
  <c r="DK1135" i="6"/>
  <c r="DD1136" i="6"/>
  <c r="DN1133" i="6"/>
  <c r="DP1133" i="6"/>
  <c r="DQ1133" i="6" s="1"/>
  <c r="DR1133" i="6"/>
  <c r="DS1133" i="6" s="1"/>
  <c r="DL1135" i="6" l="1"/>
  <c r="DM1135" i="6" s="1"/>
  <c r="DH1136" i="6"/>
  <c r="DK1136" i="6"/>
  <c r="DI1136" i="6"/>
  <c r="DD1137" i="6"/>
  <c r="DJ1136" i="6"/>
  <c r="DV1133" i="6"/>
  <c r="DO1133" i="6"/>
  <c r="DN1134" i="6"/>
  <c r="DR1134" i="6"/>
  <c r="DS1134" i="6" s="1"/>
  <c r="DP1134" i="6"/>
  <c r="DQ1134" i="6" s="1"/>
  <c r="DL1136" i="6" l="1"/>
  <c r="DM1136" i="6" s="1"/>
  <c r="DI1137" i="6"/>
  <c r="DJ1137" i="6"/>
  <c r="DK1137" i="6"/>
  <c r="DH1137" i="6"/>
  <c r="DD1138" i="6"/>
  <c r="DN1136" i="6"/>
  <c r="DP1136" i="6"/>
  <c r="DQ1136" i="6" s="1"/>
  <c r="DR1136" i="6"/>
  <c r="DS1136" i="6" s="1"/>
  <c r="DO1134" i="6"/>
  <c r="DV1134" i="6"/>
  <c r="DP1135" i="6"/>
  <c r="DQ1135" i="6" s="1"/>
  <c r="DR1135" i="6"/>
  <c r="DS1135" i="6" s="1"/>
  <c r="DN1135" i="6"/>
  <c r="DV1136" i="6" l="1"/>
  <c r="DO1136" i="6"/>
  <c r="DO1135" i="6"/>
  <c r="DV1135" i="6"/>
  <c r="DI1138" i="6"/>
  <c r="DK1138" i="6"/>
  <c r="DD1139" i="6"/>
  <c r="DJ1138" i="6"/>
  <c r="DH1138" i="6"/>
  <c r="DL1137" i="6"/>
  <c r="DM1137" i="6" s="1"/>
  <c r="DL1138" i="6" l="1"/>
  <c r="DM1138" i="6" s="1"/>
  <c r="DP1138" i="6" s="1"/>
  <c r="DQ1138" i="6" s="1"/>
  <c r="DI1139" i="6"/>
  <c r="DK1139" i="6"/>
  <c r="DD1140" i="6"/>
  <c r="DJ1139" i="6"/>
  <c r="DH1139" i="6"/>
  <c r="DR1137" i="6"/>
  <c r="DS1137" i="6" s="1"/>
  <c r="DN1137" i="6"/>
  <c r="DP1137" i="6"/>
  <c r="DQ1137" i="6" s="1"/>
  <c r="DL1139" i="6" l="1"/>
  <c r="DM1139" i="6" s="1"/>
  <c r="DN1139" i="6" s="1"/>
  <c r="DN1138" i="6"/>
  <c r="DO1138" i="6" s="1"/>
  <c r="DR1138" i="6"/>
  <c r="DS1138" i="6" s="1"/>
  <c r="DP1139" i="6"/>
  <c r="DQ1139" i="6" s="1"/>
  <c r="DR1139" i="6"/>
  <c r="DS1139" i="6" s="1"/>
  <c r="DH1140" i="6"/>
  <c r="DI1140" i="6"/>
  <c r="DD1141" i="6"/>
  <c r="DJ1140" i="6"/>
  <c r="DK1140" i="6"/>
  <c r="DO1137" i="6"/>
  <c r="DV1137" i="6"/>
  <c r="DV1138" i="6" l="1"/>
  <c r="DL1140" i="6"/>
  <c r="DM1140" i="6" s="1"/>
  <c r="DI1141" i="6"/>
  <c r="DD1142" i="6"/>
  <c r="DK1141" i="6"/>
  <c r="DJ1141" i="6"/>
  <c r="DH1141" i="6"/>
  <c r="DV1139" i="6"/>
  <c r="DO1139" i="6"/>
  <c r="DD1143" i="6" l="1"/>
  <c r="DK1142" i="6"/>
  <c r="DH1142" i="6"/>
  <c r="DJ1142" i="6"/>
  <c r="DI1142" i="6"/>
  <c r="DL1141" i="6"/>
  <c r="DM1141" i="6" s="1"/>
  <c r="DP1140" i="6"/>
  <c r="DQ1140" i="6" s="1"/>
  <c r="DN1140" i="6"/>
  <c r="DR1140" i="6"/>
  <c r="DS1140" i="6" s="1"/>
  <c r="DL1142" i="6" l="1"/>
  <c r="DM1142" i="6" s="1"/>
  <c r="DP1142" i="6" s="1"/>
  <c r="DQ1142" i="6" s="1"/>
  <c r="DN1141" i="6"/>
  <c r="DP1141" i="6"/>
  <c r="DQ1141" i="6" s="1"/>
  <c r="DR1141" i="6"/>
  <c r="DS1141" i="6" s="1"/>
  <c r="DV1140" i="6"/>
  <c r="DO1140" i="6"/>
  <c r="DH1143" i="6"/>
  <c r="DK1143" i="6"/>
  <c r="DI1143" i="6"/>
  <c r="DJ1143" i="6"/>
  <c r="DD1144" i="6"/>
  <c r="DL1143" i="6" l="1"/>
  <c r="DM1143" i="6" s="1"/>
  <c r="DP1143" i="6" s="1"/>
  <c r="DQ1143" i="6" s="1"/>
  <c r="DN1142" i="6"/>
  <c r="DO1142" i="6" s="1"/>
  <c r="DR1142" i="6"/>
  <c r="DS1142" i="6" s="1"/>
  <c r="DH1144" i="6"/>
  <c r="DI1144" i="6"/>
  <c r="DK1144" i="6"/>
  <c r="DJ1144" i="6"/>
  <c r="DD1145" i="6"/>
  <c r="DO1141" i="6"/>
  <c r="DV1141" i="6"/>
  <c r="DN1143" i="6" l="1"/>
  <c r="DO1143" i="6" s="1"/>
  <c r="DR1143" i="6"/>
  <c r="DS1143" i="6" s="1"/>
  <c r="DV1142" i="6"/>
  <c r="DH1145" i="6"/>
  <c r="DJ1145" i="6"/>
  <c r="DK1145" i="6"/>
  <c r="DI1145" i="6"/>
  <c r="DD1146" i="6"/>
  <c r="DL1144" i="6"/>
  <c r="DM1144" i="6" s="1"/>
  <c r="DV1143" i="6" l="1"/>
  <c r="DL1145" i="6"/>
  <c r="DM1145" i="6" s="1"/>
  <c r="DR1144" i="6"/>
  <c r="DS1144" i="6" s="1"/>
  <c r="DP1144" i="6"/>
  <c r="DQ1144" i="6" s="1"/>
  <c r="DN1144" i="6"/>
  <c r="DK1146" i="6"/>
  <c r="DH1146" i="6"/>
  <c r="DI1146" i="6"/>
  <c r="DJ1146" i="6"/>
  <c r="DD1147" i="6"/>
  <c r="DL1146" i="6" l="1"/>
  <c r="DM1146" i="6" s="1"/>
  <c r="DP1146" i="6" s="1"/>
  <c r="DQ1146" i="6" s="1"/>
  <c r="DO1144" i="6"/>
  <c r="DV1144" i="6"/>
  <c r="DK1147" i="6"/>
  <c r="DI1147" i="6"/>
  <c r="DH1147" i="6"/>
  <c r="DJ1147" i="6"/>
  <c r="DD1148" i="6"/>
  <c r="DR1145" i="6"/>
  <c r="DS1145" i="6" s="1"/>
  <c r="DN1145" i="6"/>
  <c r="DP1145" i="6"/>
  <c r="DQ1145" i="6" s="1"/>
  <c r="DR1146" i="6" l="1"/>
  <c r="DS1146" i="6" s="1"/>
  <c r="DN1146" i="6"/>
  <c r="DO1146" i="6" s="1"/>
  <c r="DJ1148" i="6"/>
  <c r="DI1148" i="6"/>
  <c r="DK1148" i="6"/>
  <c r="DH1148" i="6"/>
  <c r="DD1149" i="6"/>
  <c r="DV1146" i="6"/>
  <c r="DO1145" i="6"/>
  <c r="DV1145" i="6"/>
  <c r="DL1147" i="6"/>
  <c r="DM1147" i="6" s="1"/>
  <c r="DD1150" i="6" l="1"/>
  <c r="DH1149" i="6"/>
  <c r="DK1149" i="6"/>
  <c r="DJ1149" i="6"/>
  <c r="DI1149" i="6"/>
  <c r="DN1147" i="6"/>
  <c r="DP1147" i="6"/>
  <c r="DQ1147" i="6" s="1"/>
  <c r="DR1147" i="6"/>
  <c r="DS1147" i="6" s="1"/>
  <c r="DL1148" i="6"/>
  <c r="DM1148" i="6" s="1"/>
  <c r="DL1149" i="6" l="1"/>
  <c r="DM1149" i="6" s="1"/>
  <c r="DN1149" i="6" s="1"/>
  <c r="DV1147" i="6"/>
  <c r="DO1147" i="6"/>
  <c r="DR1148" i="6"/>
  <c r="DS1148" i="6" s="1"/>
  <c r="DP1148" i="6"/>
  <c r="DQ1148" i="6" s="1"/>
  <c r="DN1148" i="6"/>
  <c r="DI1150" i="6"/>
  <c r="DD1151" i="6"/>
  <c r="DJ1150" i="6"/>
  <c r="DK1150" i="6"/>
  <c r="DH1150" i="6"/>
  <c r="DP1149" i="6" l="1"/>
  <c r="DQ1149" i="6" s="1"/>
  <c r="DR1149" i="6"/>
  <c r="DS1149" i="6" s="1"/>
  <c r="DO1149" i="6"/>
  <c r="DV1149" i="6"/>
  <c r="DL1150" i="6"/>
  <c r="DM1150" i="6" s="1"/>
  <c r="DH1151" i="6"/>
  <c r="DK1151" i="6"/>
  <c r="DI1151" i="6"/>
  <c r="DD1152" i="6"/>
  <c r="DJ1151" i="6"/>
  <c r="DO1148" i="6"/>
  <c r="DV1148" i="6"/>
  <c r="DL1151" i="6" l="1"/>
  <c r="DM1151" i="6" s="1"/>
  <c r="DN1151" i="6" s="1"/>
  <c r="DH1152" i="6"/>
  <c r="DI1152" i="6"/>
  <c r="DK1152" i="6"/>
  <c r="DJ1152" i="6"/>
  <c r="DD1153" i="6"/>
  <c r="DP1150" i="6"/>
  <c r="DQ1150" i="6" s="1"/>
  <c r="DR1150" i="6"/>
  <c r="DS1150" i="6" s="1"/>
  <c r="DN1150" i="6"/>
  <c r="DP1151" i="6" l="1"/>
  <c r="DQ1151" i="6" s="1"/>
  <c r="DR1151" i="6"/>
  <c r="DS1151" i="6" s="1"/>
  <c r="DL1152" i="6"/>
  <c r="DM1152" i="6" s="1"/>
  <c r="DN1152" i="6" s="1"/>
  <c r="DJ1153" i="6"/>
  <c r="DK1153" i="6"/>
  <c r="DI1153" i="6"/>
  <c r="DH1153" i="6"/>
  <c r="DD1154" i="6"/>
  <c r="DO1150" i="6"/>
  <c r="DV1150" i="6"/>
  <c r="DV1151" i="6"/>
  <c r="DO1151" i="6"/>
  <c r="DR1152" i="6" l="1"/>
  <c r="DS1152" i="6" s="1"/>
  <c r="DP1152" i="6"/>
  <c r="DQ1152" i="6" s="1"/>
  <c r="DJ1154" i="6"/>
  <c r="DH1154" i="6"/>
  <c r="DK1154" i="6"/>
  <c r="DD1155" i="6"/>
  <c r="DI1154" i="6"/>
  <c r="DV1152" i="6"/>
  <c r="DO1152" i="6"/>
  <c r="DL1153" i="6"/>
  <c r="DM1153" i="6" s="1"/>
  <c r="DN1153" i="6" l="1"/>
  <c r="DP1153" i="6"/>
  <c r="DQ1153" i="6" s="1"/>
  <c r="DR1153" i="6"/>
  <c r="DS1153" i="6" s="1"/>
  <c r="DH1155" i="6"/>
  <c r="DI1155" i="6"/>
  <c r="DD1156" i="6"/>
  <c r="DJ1155" i="6"/>
  <c r="DK1155" i="6"/>
  <c r="DL1154" i="6"/>
  <c r="DM1154" i="6" s="1"/>
  <c r="DL1155" i="6" l="1"/>
  <c r="DM1155" i="6" s="1"/>
  <c r="DJ1156" i="6"/>
  <c r="DI1156" i="6"/>
  <c r="DD1157" i="6"/>
  <c r="DH1156" i="6"/>
  <c r="DK1156" i="6"/>
  <c r="DR1154" i="6"/>
  <c r="DS1154" i="6" s="1"/>
  <c r="DN1154" i="6"/>
  <c r="DP1154" i="6"/>
  <c r="DQ1154" i="6" s="1"/>
  <c r="DO1153" i="6"/>
  <c r="DV1153" i="6"/>
  <c r="DO1154" i="6" l="1"/>
  <c r="DV1154" i="6"/>
  <c r="DK1157" i="6"/>
  <c r="DH1157" i="6"/>
  <c r="DD1158" i="6"/>
  <c r="DI1157" i="6"/>
  <c r="DJ1157" i="6"/>
  <c r="DL1156" i="6"/>
  <c r="DM1156" i="6" s="1"/>
  <c r="DP1155" i="6"/>
  <c r="DQ1155" i="6" s="1"/>
  <c r="DN1155" i="6"/>
  <c r="DR1155" i="6"/>
  <c r="DS1155" i="6" s="1"/>
  <c r="DL1157" i="6" l="1"/>
  <c r="DM1157" i="6" s="1"/>
  <c r="DN1156" i="6"/>
  <c r="DR1156" i="6"/>
  <c r="DS1156" i="6" s="1"/>
  <c r="DP1156" i="6"/>
  <c r="DQ1156" i="6" s="1"/>
  <c r="DD1159" i="6"/>
  <c r="DJ1158" i="6"/>
  <c r="DH1158" i="6"/>
  <c r="DI1158" i="6"/>
  <c r="DK1158" i="6"/>
  <c r="DP1157" i="6"/>
  <c r="DQ1157" i="6" s="1"/>
  <c r="DR1157" i="6"/>
  <c r="DS1157" i="6" s="1"/>
  <c r="DN1157" i="6"/>
  <c r="DV1155" i="6"/>
  <c r="DO1155" i="6"/>
  <c r="DL1158" i="6" l="1"/>
  <c r="DM1158" i="6" s="1"/>
  <c r="DO1157" i="6"/>
  <c r="DV1157" i="6"/>
  <c r="DK1159" i="6"/>
  <c r="DD1160" i="6"/>
  <c r="DH1159" i="6"/>
  <c r="DI1159" i="6"/>
  <c r="DJ1159" i="6"/>
  <c r="DV1156" i="6"/>
  <c r="DO1156" i="6"/>
  <c r="DL1159" i="6" l="1"/>
  <c r="DM1159" i="6" s="1"/>
  <c r="DJ1160" i="6"/>
  <c r="DK1160" i="6"/>
  <c r="DD1161" i="6"/>
  <c r="DH1160" i="6"/>
  <c r="DI1160" i="6"/>
  <c r="DR1159" i="6"/>
  <c r="DS1159" i="6" s="1"/>
  <c r="DP1159" i="6"/>
  <c r="DQ1159" i="6" s="1"/>
  <c r="DN1159" i="6"/>
  <c r="DP1158" i="6"/>
  <c r="DQ1158" i="6" s="1"/>
  <c r="DR1158" i="6"/>
  <c r="DS1158" i="6" s="1"/>
  <c r="DN1158" i="6"/>
  <c r="DV1158" i="6" l="1"/>
  <c r="DO1158" i="6"/>
  <c r="DH1161" i="6"/>
  <c r="DK1161" i="6"/>
  <c r="DI1161" i="6"/>
  <c r="DD1162" i="6"/>
  <c r="DJ1161" i="6"/>
  <c r="DV1159" i="6"/>
  <c r="DO1159" i="6"/>
  <c r="DL1160" i="6"/>
  <c r="DM1160" i="6" s="1"/>
  <c r="DL1161" i="6" l="1"/>
  <c r="DM1161" i="6" s="1"/>
  <c r="DN1161" i="6" s="1"/>
  <c r="DH1162" i="6"/>
  <c r="DD1163" i="6"/>
  <c r="DJ1162" i="6"/>
  <c r="DK1162" i="6"/>
  <c r="DI1162" i="6"/>
  <c r="DN1160" i="6"/>
  <c r="DR1160" i="6"/>
  <c r="DS1160" i="6" s="1"/>
  <c r="DP1160" i="6"/>
  <c r="DQ1160" i="6" s="1"/>
  <c r="DR1161" i="6" l="1"/>
  <c r="DS1161" i="6" s="1"/>
  <c r="DP1161" i="6"/>
  <c r="DQ1161" i="6" s="1"/>
  <c r="DL1162" i="6"/>
  <c r="DM1162" i="6" s="1"/>
  <c r="DK1163" i="6"/>
  <c r="DI1163" i="6"/>
  <c r="DH1163" i="6"/>
  <c r="DJ1163" i="6"/>
  <c r="DD1164" i="6"/>
  <c r="DV1160" i="6"/>
  <c r="DO1160" i="6"/>
  <c r="DO1161" i="6"/>
  <c r="DV1161" i="6"/>
  <c r="DL1163" i="6" l="1"/>
  <c r="DM1163" i="6" s="1"/>
  <c r="DJ1164" i="6"/>
  <c r="DK1164" i="6"/>
  <c r="DD1165" i="6"/>
  <c r="DH1164" i="6"/>
  <c r="DI1164" i="6"/>
  <c r="DR1163" i="6"/>
  <c r="DS1163" i="6" s="1"/>
  <c r="DN1163" i="6"/>
  <c r="DP1163" i="6"/>
  <c r="DQ1163" i="6" s="1"/>
  <c r="DP1162" i="6"/>
  <c r="DQ1162" i="6" s="1"/>
  <c r="DN1162" i="6"/>
  <c r="DR1162" i="6"/>
  <c r="DS1162" i="6" s="1"/>
  <c r="DJ1165" i="6" l="1"/>
  <c r="DK1165" i="6"/>
  <c r="DI1165" i="6"/>
  <c r="DD1166" i="6"/>
  <c r="DH1165" i="6"/>
  <c r="DO1163" i="6"/>
  <c r="DV1163" i="6"/>
  <c r="DO1162" i="6"/>
  <c r="DV1162" i="6"/>
  <c r="DL1164" i="6"/>
  <c r="DM1164" i="6" s="1"/>
  <c r="DD1167" i="6" l="1"/>
  <c r="DJ1166" i="6"/>
  <c r="DI1166" i="6"/>
  <c r="DK1166" i="6"/>
  <c r="DH1166" i="6"/>
  <c r="DP1164" i="6"/>
  <c r="DQ1164" i="6" s="1"/>
  <c r="DN1164" i="6"/>
  <c r="DR1164" i="6"/>
  <c r="DS1164" i="6" s="1"/>
  <c r="DL1165" i="6"/>
  <c r="DM1165" i="6" s="1"/>
  <c r="DV1164" i="6" l="1"/>
  <c r="DO1164" i="6"/>
  <c r="DL1166" i="6"/>
  <c r="DM1166" i="6" s="1"/>
  <c r="DR1165" i="6"/>
  <c r="DS1165" i="6" s="1"/>
  <c r="DP1165" i="6"/>
  <c r="DQ1165" i="6" s="1"/>
  <c r="DN1165" i="6"/>
  <c r="DD1168" i="6"/>
  <c r="DK1167" i="6"/>
  <c r="DI1167" i="6"/>
  <c r="DH1167" i="6"/>
  <c r="DJ1167" i="6"/>
  <c r="DH1168" i="6" l="1"/>
  <c r="DD1169" i="6"/>
  <c r="DK1168" i="6"/>
  <c r="DJ1168" i="6"/>
  <c r="DI1168" i="6"/>
  <c r="DP1166" i="6"/>
  <c r="DQ1166" i="6" s="1"/>
  <c r="DR1166" i="6"/>
  <c r="DS1166" i="6" s="1"/>
  <c r="DN1166" i="6"/>
  <c r="DO1165" i="6"/>
  <c r="DV1165" i="6"/>
  <c r="DL1167" i="6"/>
  <c r="DM1167" i="6" s="1"/>
  <c r="DL1168" i="6" l="1"/>
  <c r="DM1168" i="6" s="1"/>
  <c r="DN1168" i="6" s="1"/>
  <c r="DH1169" i="6"/>
  <c r="DJ1169" i="6"/>
  <c r="DI1169" i="6"/>
  <c r="DK1169" i="6"/>
  <c r="DD1170" i="6"/>
  <c r="DV1166" i="6"/>
  <c r="DO1166" i="6"/>
  <c r="DR1167" i="6"/>
  <c r="DS1167" i="6" s="1"/>
  <c r="DN1167" i="6"/>
  <c r="DP1167" i="6"/>
  <c r="DQ1167" i="6" s="1"/>
  <c r="DR1168" i="6" l="1"/>
  <c r="DS1168" i="6" s="1"/>
  <c r="DP1168" i="6"/>
  <c r="DQ1168" i="6" s="1"/>
  <c r="DV1167" i="6"/>
  <c r="DO1167" i="6"/>
  <c r="DL1169" i="6"/>
  <c r="DM1169" i="6" s="1"/>
  <c r="DH1170" i="6"/>
  <c r="DI1170" i="6"/>
  <c r="DJ1170" i="6"/>
  <c r="DK1170" i="6"/>
  <c r="DD1171" i="6"/>
  <c r="DV1168" i="6"/>
  <c r="DO1168" i="6"/>
  <c r="DK1171" i="6" l="1"/>
  <c r="DH1171" i="6"/>
  <c r="DJ1171" i="6"/>
  <c r="DD1172" i="6"/>
  <c r="DI1171" i="6"/>
  <c r="DL1170" i="6"/>
  <c r="DM1170" i="6" s="1"/>
  <c r="DR1169" i="6"/>
  <c r="DS1169" i="6" s="1"/>
  <c r="DP1169" i="6"/>
  <c r="DQ1169" i="6" s="1"/>
  <c r="DN1169" i="6"/>
  <c r="DL1171" i="6" l="1"/>
  <c r="DM1171" i="6" s="1"/>
  <c r="DP1171" i="6" s="1"/>
  <c r="DQ1171" i="6" s="1"/>
  <c r="DN1170" i="6"/>
  <c r="DR1170" i="6"/>
  <c r="DS1170" i="6" s="1"/>
  <c r="DP1170" i="6"/>
  <c r="DQ1170" i="6" s="1"/>
  <c r="DH1172" i="6"/>
  <c r="DK1172" i="6"/>
  <c r="DI1172" i="6"/>
  <c r="DD1173" i="6"/>
  <c r="DJ1172" i="6"/>
  <c r="DV1169" i="6"/>
  <c r="DO1169" i="6"/>
  <c r="DR1171" i="6" l="1"/>
  <c r="DS1171" i="6" s="1"/>
  <c r="DN1171" i="6"/>
  <c r="DO1171" i="6" s="1"/>
  <c r="DO1170" i="6"/>
  <c r="DV1170" i="6"/>
  <c r="DL1172" i="6"/>
  <c r="DM1172" i="6" s="1"/>
  <c r="DJ1173" i="6"/>
  <c r="DH1173" i="6"/>
  <c r="DK1173" i="6"/>
  <c r="DD1174" i="6"/>
  <c r="DI1173" i="6"/>
  <c r="DV1171" i="6" l="1"/>
  <c r="DI1174" i="6"/>
  <c r="DD1175" i="6"/>
  <c r="DJ1174" i="6"/>
  <c r="DK1174" i="6"/>
  <c r="DH1174" i="6"/>
  <c r="DL1173" i="6"/>
  <c r="DM1173" i="6" s="1"/>
  <c r="DP1172" i="6"/>
  <c r="DQ1172" i="6" s="1"/>
  <c r="DN1172" i="6"/>
  <c r="DR1172" i="6"/>
  <c r="DS1172" i="6" s="1"/>
  <c r="DP1173" i="6" l="1"/>
  <c r="DQ1173" i="6" s="1"/>
  <c r="DR1173" i="6"/>
  <c r="DS1173" i="6" s="1"/>
  <c r="DN1173" i="6"/>
  <c r="DL1174" i="6"/>
  <c r="DM1174" i="6" s="1"/>
  <c r="DO1172" i="6"/>
  <c r="DV1172" i="6"/>
  <c r="DK1175" i="6"/>
  <c r="DI1175" i="6"/>
  <c r="DH1175" i="6"/>
  <c r="DD1176" i="6"/>
  <c r="DJ1175" i="6"/>
  <c r="DL1175" i="6" l="1"/>
  <c r="DM1175" i="6" s="1"/>
  <c r="DV1173" i="6"/>
  <c r="DO1173" i="6"/>
  <c r="DP1174" i="6"/>
  <c r="DQ1174" i="6" s="1"/>
  <c r="DN1174" i="6"/>
  <c r="DR1174" i="6"/>
  <c r="DS1174" i="6" s="1"/>
  <c r="DJ1176" i="6"/>
  <c r="DD1177" i="6"/>
  <c r="DH1176" i="6"/>
  <c r="DK1176" i="6"/>
  <c r="DI1176" i="6"/>
  <c r="DL1176" i="6" l="1"/>
  <c r="DM1176" i="6" s="1"/>
  <c r="DN1176" i="6" s="1"/>
  <c r="DD1178" i="6"/>
  <c r="DK1177" i="6"/>
  <c r="DH1177" i="6"/>
  <c r="DJ1177" i="6"/>
  <c r="DI1177" i="6"/>
  <c r="DV1174" i="6"/>
  <c r="DO1174" i="6"/>
  <c r="DP1175" i="6"/>
  <c r="DQ1175" i="6" s="1"/>
  <c r="DR1175" i="6"/>
  <c r="DS1175" i="6" s="1"/>
  <c r="DN1175" i="6"/>
  <c r="DP1176" i="6" l="1"/>
  <c r="DQ1176" i="6" s="1"/>
  <c r="DR1176" i="6"/>
  <c r="DS1176" i="6" s="1"/>
  <c r="DL1177" i="6"/>
  <c r="DM1177" i="6" s="1"/>
  <c r="DP1177" i="6" s="1"/>
  <c r="DQ1177" i="6" s="1"/>
  <c r="DJ1178" i="6"/>
  <c r="DD1179" i="6"/>
  <c r="DK1178" i="6"/>
  <c r="DI1178" i="6"/>
  <c r="DH1178" i="6"/>
  <c r="DO1175" i="6"/>
  <c r="DV1175" i="6"/>
  <c r="DV1176" i="6"/>
  <c r="DO1176" i="6"/>
  <c r="DN1177" i="6" l="1"/>
  <c r="DV1177" i="6" s="1"/>
  <c r="DR1177" i="6"/>
  <c r="DS1177" i="6" s="1"/>
  <c r="DL1178" i="6"/>
  <c r="DM1178" i="6" s="1"/>
  <c r="DI1179" i="6"/>
  <c r="DD1180" i="6"/>
  <c r="DK1179" i="6"/>
  <c r="DH1179" i="6"/>
  <c r="DJ1179" i="6"/>
  <c r="DO1177" i="6" l="1"/>
  <c r="DL1179" i="6"/>
  <c r="DM1179" i="6" s="1"/>
  <c r="DP1179" i="6" s="1"/>
  <c r="DQ1179" i="6" s="1"/>
  <c r="DD1181" i="6"/>
  <c r="DJ1180" i="6"/>
  <c r="DI1180" i="6"/>
  <c r="DH1180" i="6"/>
  <c r="DK1180" i="6"/>
  <c r="DR1178" i="6"/>
  <c r="DS1178" i="6" s="1"/>
  <c r="DP1178" i="6"/>
  <c r="DQ1178" i="6" s="1"/>
  <c r="DN1178" i="6"/>
  <c r="DR1179" i="6" l="1"/>
  <c r="DS1179" i="6" s="1"/>
  <c r="DN1179" i="6"/>
  <c r="DV1179" i="6" s="1"/>
  <c r="DL1180" i="6"/>
  <c r="DM1180" i="6" s="1"/>
  <c r="DV1178" i="6"/>
  <c r="DO1178" i="6"/>
  <c r="DI1181" i="6"/>
  <c r="DH1181" i="6"/>
  <c r="DK1181" i="6"/>
  <c r="DJ1181" i="6"/>
  <c r="DD1182" i="6"/>
  <c r="DO1179" i="6" l="1"/>
  <c r="DN1180" i="6"/>
  <c r="DR1180" i="6"/>
  <c r="DS1180" i="6" s="1"/>
  <c r="DP1180" i="6"/>
  <c r="DQ1180" i="6" s="1"/>
  <c r="DK1182" i="6"/>
  <c r="DI1182" i="6"/>
  <c r="DD1183" i="6"/>
  <c r="DH1182" i="6"/>
  <c r="DJ1182" i="6"/>
  <c r="DL1181" i="6"/>
  <c r="DM1181" i="6" s="1"/>
  <c r="DL1182" i="6" l="1"/>
  <c r="DM1182" i="6" s="1"/>
  <c r="DP1182" i="6" s="1"/>
  <c r="DQ1182" i="6" s="1"/>
  <c r="DJ1183" i="6"/>
  <c r="DH1183" i="6"/>
  <c r="DK1183" i="6"/>
  <c r="DI1183" i="6"/>
  <c r="DD1184" i="6"/>
  <c r="DP1181" i="6"/>
  <c r="DQ1181" i="6" s="1"/>
  <c r="DN1181" i="6"/>
  <c r="DR1181" i="6"/>
  <c r="DS1181" i="6" s="1"/>
  <c r="DV1180" i="6"/>
  <c r="DO1180" i="6"/>
  <c r="DR1182" i="6" l="1"/>
  <c r="DS1182" i="6" s="1"/>
  <c r="DN1182" i="6"/>
  <c r="DV1182" i="6" s="1"/>
  <c r="DI1184" i="6"/>
  <c r="DH1184" i="6"/>
  <c r="DK1184" i="6"/>
  <c r="DJ1184" i="6"/>
  <c r="DD1185" i="6"/>
  <c r="DL1183" i="6"/>
  <c r="DM1183" i="6" s="1"/>
  <c r="DV1181" i="6"/>
  <c r="DO1181" i="6"/>
  <c r="DO1182" i="6" l="1"/>
  <c r="DL1184" i="6"/>
  <c r="DM1184" i="6" s="1"/>
  <c r="DR1184" i="6" s="1"/>
  <c r="DS1184" i="6" s="1"/>
  <c r="DN1183" i="6"/>
  <c r="DR1183" i="6"/>
  <c r="DS1183" i="6" s="1"/>
  <c r="DP1183" i="6"/>
  <c r="DQ1183" i="6" s="1"/>
  <c r="DK1185" i="6"/>
  <c r="DJ1185" i="6"/>
  <c r="DD1186" i="6"/>
  <c r="DH1185" i="6"/>
  <c r="DI1185" i="6"/>
  <c r="DP1184" i="6" l="1"/>
  <c r="DQ1184" i="6" s="1"/>
  <c r="DN1184" i="6"/>
  <c r="DO1184" i="6" s="1"/>
  <c r="DL1185" i="6"/>
  <c r="DM1185" i="6" s="1"/>
  <c r="DJ1186" i="6"/>
  <c r="DD1187" i="6"/>
  <c r="DK1186" i="6"/>
  <c r="DH1186" i="6"/>
  <c r="DI1186" i="6"/>
  <c r="DV1183" i="6"/>
  <c r="DO1183" i="6"/>
  <c r="DV1184" i="6" l="1"/>
  <c r="DD1188" i="6"/>
  <c r="DH1187" i="6"/>
  <c r="DJ1187" i="6"/>
  <c r="DK1187" i="6"/>
  <c r="DI1187" i="6"/>
  <c r="DL1186" i="6"/>
  <c r="DM1186" i="6" s="1"/>
  <c r="DN1185" i="6"/>
  <c r="DP1185" i="6"/>
  <c r="DQ1185" i="6" s="1"/>
  <c r="DR1185" i="6"/>
  <c r="DS1185" i="6" s="1"/>
  <c r="DO1185" i="6" l="1"/>
  <c r="DV1185" i="6"/>
  <c r="DP1186" i="6"/>
  <c r="DQ1186" i="6" s="1"/>
  <c r="DN1186" i="6"/>
  <c r="DR1186" i="6"/>
  <c r="DS1186" i="6" s="1"/>
  <c r="DL1187" i="6"/>
  <c r="DM1187" i="6" s="1"/>
  <c r="DJ1188" i="6"/>
  <c r="DK1188" i="6"/>
  <c r="DD1189" i="6"/>
  <c r="DI1188" i="6"/>
  <c r="DH1188" i="6"/>
  <c r="DR1187" i="6" l="1"/>
  <c r="DS1187" i="6" s="1"/>
  <c r="DN1187" i="6"/>
  <c r="DP1187" i="6"/>
  <c r="DQ1187" i="6" s="1"/>
  <c r="DO1186" i="6"/>
  <c r="DV1186" i="6"/>
  <c r="DL1188" i="6"/>
  <c r="DM1188" i="6" s="1"/>
  <c r="DH1189" i="6"/>
  <c r="DJ1189" i="6"/>
  <c r="DI1189" i="6"/>
  <c r="DK1189" i="6"/>
  <c r="DD1190" i="6"/>
  <c r="DL1189" i="6" l="1"/>
  <c r="DM1189" i="6" s="1"/>
  <c r="DR1189" i="6" s="1"/>
  <c r="DS1189" i="6" s="1"/>
  <c r="DI1190" i="6"/>
  <c r="DJ1190" i="6"/>
  <c r="DH1190" i="6"/>
  <c r="DK1190" i="6"/>
  <c r="DD1191" i="6"/>
  <c r="DO1187" i="6"/>
  <c r="DV1187" i="6"/>
  <c r="DN1188" i="6"/>
  <c r="DP1188" i="6"/>
  <c r="DQ1188" i="6" s="1"/>
  <c r="DR1188" i="6"/>
  <c r="DS1188" i="6" s="1"/>
  <c r="DP1189" i="6" l="1"/>
  <c r="DQ1189" i="6" s="1"/>
  <c r="DN1189" i="6"/>
  <c r="DV1188" i="6"/>
  <c r="DO1188" i="6"/>
  <c r="DO1189" i="6"/>
  <c r="DV1189" i="6"/>
  <c r="DK1191" i="6"/>
  <c r="DD1192" i="6"/>
  <c r="DI1191" i="6"/>
  <c r="DH1191" i="6"/>
  <c r="DJ1191" i="6"/>
  <c r="DL1190" i="6"/>
  <c r="DM1190" i="6" s="1"/>
  <c r="DN1190" i="6" l="1"/>
  <c r="DP1190" i="6"/>
  <c r="DQ1190" i="6" s="1"/>
  <c r="DR1190" i="6"/>
  <c r="DS1190" i="6" s="1"/>
  <c r="DH1192" i="6"/>
  <c r="DD1193" i="6"/>
  <c r="DI1192" i="6"/>
  <c r="DK1192" i="6"/>
  <c r="DJ1192" i="6"/>
  <c r="DL1191" i="6"/>
  <c r="DM1191" i="6" s="1"/>
  <c r="DL1192" i="6" l="1"/>
  <c r="DM1192" i="6" s="1"/>
  <c r="DR1192" i="6" s="1"/>
  <c r="DS1192" i="6" s="1"/>
  <c r="DD1194" i="6"/>
  <c r="DK1193" i="6"/>
  <c r="DI1193" i="6"/>
  <c r="DJ1193" i="6"/>
  <c r="DH1193" i="6"/>
  <c r="DN1191" i="6"/>
  <c r="DP1191" i="6"/>
  <c r="DQ1191" i="6" s="1"/>
  <c r="DR1191" i="6"/>
  <c r="DS1191" i="6" s="1"/>
  <c r="DV1190" i="6"/>
  <c r="DO1190" i="6"/>
  <c r="DN1192" i="6" l="1"/>
  <c r="DV1192" i="6" s="1"/>
  <c r="DL1193" i="6"/>
  <c r="DM1193" i="6" s="1"/>
  <c r="DN1193" i="6" s="1"/>
  <c r="DP1192" i="6"/>
  <c r="DQ1192" i="6" s="1"/>
  <c r="DJ1194" i="6"/>
  <c r="DD1195" i="6"/>
  <c r="DK1194" i="6"/>
  <c r="DI1194" i="6"/>
  <c r="DH1194" i="6"/>
  <c r="DV1191" i="6"/>
  <c r="DO1191" i="6"/>
  <c r="DR1193" i="6" l="1"/>
  <c r="DS1193" i="6" s="1"/>
  <c r="DP1193" i="6"/>
  <c r="DQ1193" i="6" s="1"/>
  <c r="DO1192" i="6"/>
  <c r="DI1195" i="6"/>
  <c r="DH1195" i="6"/>
  <c r="DD1196" i="6"/>
  <c r="DJ1195" i="6"/>
  <c r="DK1195" i="6"/>
  <c r="DO1193" i="6"/>
  <c r="DV1193" i="6"/>
  <c r="DL1194" i="6"/>
  <c r="DM1194" i="6" s="1"/>
  <c r="DH1196" i="6" l="1"/>
  <c r="DK1196" i="6"/>
  <c r="DD1197" i="6"/>
  <c r="DI1196" i="6"/>
  <c r="DJ1196" i="6"/>
  <c r="DL1196" i="6" s="1"/>
  <c r="DM1196" i="6" s="1"/>
  <c r="DN1194" i="6"/>
  <c r="DR1194" i="6"/>
  <c r="DS1194" i="6" s="1"/>
  <c r="DP1194" i="6"/>
  <c r="DQ1194" i="6" s="1"/>
  <c r="DL1195" i="6"/>
  <c r="DM1195" i="6" s="1"/>
  <c r="DK1197" i="6" l="1"/>
  <c r="DI1197" i="6"/>
  <c r="DH1197" i="6"/>
  <c r="DD1198" i="6"/>
  <c r="DJ1197" i="6"/>
  <c r="DR1196" i="6"/>
  <c r="DS1196" i="6" s="1"/>
  <c r="DN1196" i="6"/>
  <c r="DP1196" i="6"/>
  <c r="DQ1196" i="6" s="1"/>
  <c r="DO1194" i="6"/>
  <c r="DV1194" i="6"/>
  <c r="DN1195" i="6"/>
  <c r="DP1195" i="6"/>
  <c r="DQ1195" i="6" s="1"/>
  <c r="DR1195" i="6"/>
  <c r="DS1195" i="6" s="1"/>
  <c r="DL1197" i="6" l="1"/>
  <c r="DM1197" i="6" s="1"/>
  <c r="DR1197" i="6" s="1"/>
  <c r="DS1197" i="6" s="1"/>
  <c r="DO1196" i="6"/>
  <c r="DV1196" i="6"/>
  <c r="DI1198" i="6"/>
  <c r="DJ1198" i="6"/>
  <c r="DH1198" i="6"/>
  <c r="DD1199" i="6"/>
  <c r="DK1198" i="6"/>
  <c r="DV1195" i="6"/>
  <c r="DO1195" i="6"/>
  <c r="DL1198" i="6" l="1"/>
  <c r="DM1198" i="6" s="1"/>
  <c r="DN1197" i="6"/>
  <c r="DO1197" i="6" s="1"/>
  <c r="DP1197" i="6"/>
  <c r="DQ1197" i="6" s="1"/>
  <c r="DR1198" i="6"/>
  <c r="DS1198" i="6" s="1"/>
  <c r="DP1198" i="6"/>
  <c r="DQ1198" i="6" s="1"/>
  <c r="DN1198" i="6"/>
  <c r="DK1199" i="6"/>
  <c r="DI1199" i="6"/>
  <c r="DJ1199" i="6"/>
  <c r="DD1200" i="6"/>
  <c r="DH1199" i="6"/>
  <c r="DV1197" i="6" l="1"/>
  <c r="DL1199" i="6"/>
  <c r="DM1199" i="6" s="1"/>
  <c r="DP1199" i="6" s="1"/>
  <c r="DQ1199" i="6" s="1"/>
  <c r="DV1198" i="6"/>
  <c r="DO1198" i="6"/>
  <c r="DJ1200" i="6"/>
  <c r="DD1201" i="6"/>
  <c r="DH1200" i="6"/>
  <c r="DI1200" i="6"/>
  <c r="DK1200" i="6"/>
  <c r="DL1200" i="6" l="1"/>
  <c r="DM1200" i="6" s="1"/>
  <c r="DR1200" i="6" s="1"/>
  <c r="DS1200" i="6" s="1"/>
  <c r="DN1199" i="6"/>
  <c r="DV1199" i="6" s="1"/>
  <c r="DR1199" i="6"/>
  <c r="DS1199" i="6" s="1"/>
  <c r="DD1202" i="6"/>
  <c r="DK1201" i="6"/>
  <c r="DI1201" i="6"/>
  <c r="DH1201" i="6"/>
  <c r="DJ1201" i="6"/>
  <c r="DP1200" i="6" l="1"/>
  <c r="DQ1200" i="6" s="1"/>
  <c r="DN1200" i="6"/>
  <c r="DO1200" i="6" s="1"/>
  <c r="DO1199" i="6"/>
  <c r="DI1202" i="6"/>
  <c r="DK1202" i="6"/>
  <c r="DH1202" i="6"/>
  <c r="DJ1202" i="6"/>
  <c r="DD1203" i="6"/>
  <c r="DL1201" i="6"/>
  <c r="DM1201" i="6" s="1"/>
  <c r="DV1200" i="6"/>
  <c r="DL1202" i="6" l="1"/>
  <c r="DM1202" i="6" s="1"/>
  <c r="DP1202" i="6" s="1"/>
  <c r="DQ1202" i="6" s="1"/>
  <c r="DN1201" i="6"/>
  <c r="DP1201" i="6"/>
  <c r="DQ1201" i="6" s="1"/>
  <c r="DR1201" i="6"/>
  <c r="DS1201" i="6" s="1"/>
  <c r="DJ1203" i="6"/>
  <c r="DH1203" i="6"/>
  <c r="DK1203" i="6"/>
  <c r="DI1203" i="6"/>
  <c r="DD1204" i="6"/>
  <c r="DN1202" i="6" l="1"/>
  <c r="DR1202" i="6"/>
  <c r="DS1202" i="6" s="1"/>
  <c r="DO1202" i="6"/>
  <c r="DV1202" i="6"/>
  <c r="DL1203" i="6"/>
  <c r="DM1203" i="6" s="1"/>
  <c r="DK1204" i="6"/>
  <c r="DD1205" i="6"/>
  <c r="DH1204" i="6"/>
  <c r="DI1204" i="6"/>
  <c r="DJ1204" i="6"/>
  <c r="DV1201" i="6"/>
  <c r="DO1201" i="6"/>
  <c r="DL1204" i="6" l="1"/>
  <c r="DM1204" i="6" s="1"/>
  <c r="DH1205" i="6"/>
  <c r="DK1205" i="6"/>
  <c r="DI1205" i="6"/>
  <c r="DJ1205" i="6"/>
  <c r="DR1204" i="6"/>
  <c r="DS1204" i="6" s="1"/>
  <c r="DP1204" i="6"/>
  <c r="DQ1204" i="6" s="1"/>
  <c r="DN1204" i="6"/>
  <c r="DN1203" i="6"/>
  <c r="DR1203" i="6"/>
  <c r="DS1203" i="6" s="1"/>
  <c r="DP1203" i="6"/>
  <c r="DQ1203" i="6" s="1"/>
  <c r="DL1205" i="6" l="1"/>
  <c r="DM1205" i="6"/>
  <c r="DN1205" i="6" s="1"/>
  <c r="DO1203" i="6"/>
  <c r="DV1203" i="6"/>
  <c r="DV1204" i="6"/>
  <c r="DO1204" i="6"/>
  <c r="DR1205" i="6" l="1"/>
  <c r="DS1205" i="6" s="1"/>
  <c r="E153" i="8" s="1"/>
  <c r="DP1205" i="6"/>
  <c r="DQ1205" i="6" s="1"/>
  <c r="E154" i="8" s="1"/>
  <c r="E152" i="8"/>
  <c r="DV1205" i="6"/>
  <c r="DO1205" i="6"/>
</calcChain>
</file>

<file path=xl/sharedStrings.xml><?xml version="1.0" encoding="utf-8"?>
<sst xmlns="http://schemas.openxmlformats.org/spreadsheetml/2006/main" count="965" uniqueCount="535">
  <si>
    <t>k</t>
  </si>
  <si>
    <t>T</t>
  </si>
  <si>
    <t>A</t>
  </si>
  <si>
    <t>z [m]</t>
  </si>
  <si>
    <t>f</t>
  </si>
  <si>
    <t>Output:</t>
  </si>
  <si>
    <t>(based on 4-layer lithosphere)</t>
  </si>
  <si>
    <t>q</t>
  </si>
  <si>
    <t>parameter</t>
  </si>
  <si>
    <t>If changes are desirable, use the password below to unlock cells</t>
  </si>
  <si>
    <t>Unlock password (use CAPITALS): TNO</t>
  </si>
  <si>
    <t>Except for the input cells, all cells in the worksheets are protected from accidental access</t>
  </si>
  <si>
    <t>Values from model assumptions:</t>
  </si>
  <si>
    <t>σlitho [Mpa]</t>
  </si>
  <si>
    <t>σcomp [Mpa]</t>
  </si>
  <si>
    <t>σstrikeslip [Mpa]</t>
  </si>
  <si>
    <t>σext [Mpa]</t>
  </si>
  <si>
    <t>Brittle strength</t>
  </si>
  <si>
    <t>Ductile strength</t>
  </si>
  <si>
    <t>R</t>
  </si>
  <si>
    <t>σ [Mpa]</t>
  </si>
  <si>
    <t>UC σ [Mpa]</t>
  </si>
  <si>
    <t>LC σ [Mpa]</t>
  </si>
  <si>
    <t>Ma σ [Mpa]</t>
  </si>
  <si>
    <t>Ductile combined</t>
  </si>
  <si>
    <t xml:space="preserve"> Upper Crust</t>
  </si>
  <si>
    <t xml:space="preserve"> Lower Crust</t>
  </si>
  <si>
    <t>Mantle</t>
  </si>
  <si>
    <t>Input parameters temperature:</t>
  </si>
  <si>
    <t>Input parameters rheology</t>
  </si>
  <si>
    <t>Integrated Compressional Strength</t>
  </si>
  <si>
    <t>Integrated Extentional Strength</t>
  </si>
  <si>
    <t>Sediments</t>
  </si>
  <si>
    <t>Thickness sediments</t>
  </si>
  <si>
    <t>Thickness lithosphere</t>
  </si>
  <si>
    <t>Temperature base lithosphere</t>
  </si>
  <si>
    <t>Surface temperature</t>
  </si>
  <si>
    <t>Gas constant</t>
  </si>
  <si>
    <t>Ma σ [Mpa] (Dorn)</t>
  </si>
  <si>
    <t>Weakest Mantle</t>
  </si>
  <si>
    <t>Integrated strike slip Strength</t>
  </si>
  <si>
    <t>Surface heat flow</t>
  </si>
  <si>
    <t>Thermal conductivity lower crust</t>
  </si>
  <si>
    <t>Thermal conductivity upper crust</t>
  </si>
  <si>
    <t>Thickness lithospheric mantle</t>
  </si>
  <si>
    <t>Thickness lower crust</t>
  </si>
  <si>
    <t>Thickness upper crust</t>
  </si>
  <si>
    <t>Upper Crust</t>
  </si>
  <si>
    <t>Quartzite (dry)</t>
  </si>
  <si>
    <t>Granite (dry)</t>
  </si>
  <si>
    <t>Lower Crust</t>
  </si>
  <si>
    <t>Mafic granulite</t>
  </si>
  <si>
    <t>Diorite (wet)</t>
  </si>
  <si>
    <t>Diabase (dry)</t>
  </si>
  <si>
    <t>n</t>
  </si>
  <si>
    <t>Ep</t>
  </si>
  <si>
    <t>Ad</t>
  </si>
  <si>
    <t>Dorn Ep</t>
  </si>
  <si>
    <t>Dorn  σD</t>
  </si>
  <si>
    <t>Dorn Ad</t>
  </si>
  <si>
    <r>
      <t>D</t>
    </r>
    <r>
      <rPr>
        <vertAlign val="subscript"/>
        <sz val="14"/>
        <rFont val="Calibri"/>
        <family val="2"/>
        <scheme val="minor"/>
      </rPr>
      <t>lith</t>
    </r>
  </si>
  <si>
    <r>
      <t>Dz</t>
    </r>
    <r>
      <rPr>
        <vertAlign val="subscript"/>
        <sz val="14"/>
        <rFont val="Calibri"/>
        <family val="2"/>
        <scheme val="minor"/>
      </rPr>
      <t>sed</t>
    </r>
  </si>
  <si>
    <r>
      <t>k</t>
    </r>
    <r>
      <rPr>
        <vertAlign val="subscript"/>
        <sz val="14"/>
        <rFont val="Calibri"/>
        <family val="2"/>
        <scheme val="minor"/>
      </rPr>
      <t>ma</t>
    </r>
  </si>
  <si>
    <r>
      <t>k</t>
    </r>
    <r>
      <rPr>
        <vertAlign val="subscript"/>
        <sz val="14"/>
        <rFont val="Calibri"/>
        <family val="2"/>
        <scheme val="minor"/>
      </rPr>
      <t>sed</t>
    </r>
  </si>
  <si>
    <r>
      <t>A</t>
    </r>
    <r>
      <rPr>
        <vertAlign val="subscript"/>
        <sz val="14"/>
        <rFont val="Calibri"/>
        <family val="2"/>
        <scheme val="minor"/>
      </rPr>
      <t>uc</t>
    </r>
    <r>
      <rPr>
        <sz val="14"/>
        <rFont val="Calibri"/>
        <family val="2"/>
        <scheme val="minor"/>
      </rPr>
      <t>%</t>
    </r>
  </si>
  <si>
    <r>
      <t>A</t>
    </r>
    <r>
      <rPr>
        <vertAlign val="subscript"/>
        <sz val="14"/>
        <rFont val="Calibri"/>
        <family val="2"/>
        <scheme val="minor"/>
      </rPr>
      <t>lc</t>
    </r>
  </si>
  <si>
    <r>
      <t>A</t>
    </r>
    <r>
      <rPr>
        <vertAlign val="subscript"/>
        <sz val="14"/>
        <rFont val="Calibri"/>
        <family val="2"/>
        <scheme val="minor"/>
      </rPr>
      <t>sed</t>
    </r>
  </si>
  <si>
    <r>
      <t>T</t>
    </r>
    <r>
      <rPr>
        <vertAlign val="subscript"/>
        <sz val="14"/>
        <rFont val="Calibri"/>
        <family val="2"/>
        <scheme val="minor"/>
      </rPr>
      <t>b</t>
    </r>
  </si>
  <si>
    <r>
      <t>T</t>
    </r>
    <r>
      <rPr>
        <vertAlign val="subscript"/>
        <sz val="14"/>
        <rFont val="Calibri"/>
        <family val="2"/>
        <scheme val="minor"/>
      </rPr>
      <t>s</t>
    </r>
  </si>
  <si>
    <r>
      <t>ρ</t>
    </r>
    <r>
      <rPr>
        <vertAlign val="subscript"/>
        <sz val="14"/>
        <rFont val="Calibri"/>
        <family val="2"/>
        <scheme val="minor"/>
      </rPr>
      <t>sed</t>
    </r>
  </si>
  <si>
    <r>
      <t>λ</t>
    </r>
    <r>
      <rPr>
        <vertAlign val="subscript"/>
        <sz val="14"/>
        <rFont val="Calibri"/>
        <family val="2"/>
        <scheme val="minor"/>
      </rPr>
      <t>sed</t>
    </r>
  </si>
  <si>
    <r>
      <t>f</t>
    </r>
    <r>
      <rPr>
        <vertAlign val="subscript"/>
        <sz val="14"/>
        <rFont val="Calibri"/>
        <family val="2"/>
        <scheme val="minor"/>
      </rPr>
      <t>compsed</t>
    </r>
  </si>
  <si>
    <r>
      <rPr>
        <sz val="14"/>
        <rFont val="Calibri"/>
        <family val="2"/>
        <scheme val="minor"/>
      </rPr>
      <t>f</t>
    </r>
    <r>
      <rPr>
        <vertAlign val="subscript"/>
        <sz val="14"/>
        <rFont val="Calibri"/>
        <family val="2"/>
        <scheme val="minor"/>
      </rPr>
      <t>sssed</t>
    </r>
  </si>
  <si>
    <r>
      <t>f</t>
    </r>
    <r>
      <rPr>
        <vertAlign val="subscript"/>
        <sz val="14"/>
        <rFont val="Calibri"/>
        <family val="2"/>
        <scheme val="minor"/>
      </rPr>
      <t>extsed</t>
    </r>
  </si>
  <si>
    <r>
      <t>ρ</t>
    </r>
    <r>
      <rPr>
        <vertAlign val="subscript"/>
        <sz val="14"/>
        <rFont val="Calibri"/>
        <family val="2"/>
        <scheme val="minor"/>
      </rPr>
      <t>uc</t>
    </r>
  </si>
  <si>
    <r>
      <t>λ</t>
    </r>
    <r>
      <rPr>
        <vertAlign val="subscript"/>
        <sz val="14"/>
        <rFont val="Calibri"/>
        <family val="2"/>
        <scheme val="minor"/>
      </rPr>
      <t>uc</t>
    </r>
  </si>
  <si>
    <r>
      <t>f</t>
    </r>
    <r>
      <rPr>
        <vertAlign val="subscript"/>
        <sz val="14"/>
        <rFont val="Calibri"/>
        <family val="2"/>
        <scheme val="minor"/>
      </rPr>
      <t>compuc</t>
    </r>
  </si>
  <si>
    <r>
      <rPr>
        <sz val="14"/>
        <rFont val="Calibri"/>
        <family val="2"/>
        <scheme val="minor"/>
      </rPr>
      <t>f</t>
    </r>
    <r>
      <rPr>
        <vertAlign val="subscript"/>
        <sz val="14"/>
        <rFont val="Calibri"/>
        <family val="2"/>
        <scheme val="minor"/>
      </rPr>
      <t>ssuc</t>
    </r>
  </si>
  <si>
    <r>
      <t>f</t>
    </r>
    <r>
      <rPr>
        <vertAlign val="subscript"/>
        <sz val="14"/>
        <rFont val="Calibri"/>
        <family val="2"/>
        <scheme val="minor"/>
      </rPr>
      <t>extuc</t>
    </r>
  </si>
  <si>
    <r>
      <t>n</t>
    </r>
    <r>
      <rPr>
        <vertAlign val="subscript"/>
        <sz val="14"/>
        <rFont val="Calibri"/>
        <family val="2"/>
        <scheme val="minor"/>
      </rPr>
      <t>uc</t>
    </r>
  </si>
  <si>
    <r>
      <t>E</t>
    </r>
    <r>
      <rPr>
        <vertAlign val="subscript"/>
        <sz val="14"/>
        <rFont val="Calibri"/>
        <family val="2"/>
        <scheme val="minor"/>
      </rPr>
      <t>puc</t>
    </r>
  </si>
  <si>
    <r>
      <t>A</t>
    </r>
    <r>
      <rPr>
        <vertAlign val="subscript"/>
        <sz val="14"/>
        <rFont val="Calibri"/>
        <family val="2"/>
        <scheme val="minor"/>
      </rPr>
      <t>puc</t>
    </r>
  </si>
  <si>
    <r>
      <t>ε</t>
    </r>
    <r>
      <rPr>
        <vertAlign val="subscript"/>
        <sz val="14"/>
        <rFont val="Calibri"/>
        <family val="2"/>
        <scheme val="minor"/>
      </rPr>
      <t>uc</t>
    </r>
  </si>
  <si>
    <r>
      <t>ρ</t>
    </r>
    <r>
      <rPr>
        <vertAlign val="subscript"/>
        <sz val="14"/>
        <rFont val="Calibri"/>
        <family val="2"/>
        <scheme val="minor"/>
      </rPr>
      <t>lc</t>
    </r>
  </si>
  <si>
    <r>
      <t>λ</t>
    </r>
    <r>
      <rPr>
        <vertAlign val="subscript"/>
        <sz val="14"/>
        <rFont val="Calibri"/>
        <family val="2"/>
        <scheme val="minor"/>
      </rPr>
      <t>lc</t>
    </r>
  </si>
  <si>
    <r>
      <t>f</t>
    </r>
    <r>
      <rPr>
        <vertAlign val="subscript"/>
        <sz val="14"/>
        <rFont val="Calibri"/>
        <family val="2"/>
        <scheme val="minor"/>
      </rPr>
      <t>complc</t>
    </r>
  </si>
  <si>
    <r>
      <rPr>
        <sz val="14"/>
        <rFont val="Calibri"/>
        <family val="2"/>
        <scheme val="minor"/>
      </rPr>
      <t>f</t>
    </r>
    <r>
      <rPr>
        <vertAlign val="subscript"/>
        <sz val="14"/>
        <rFont val="Calibri"/>
        <family val="2"/>
        <scheme val="minor"/>
      </rPr>
      <t>sslc</t>
    </r>
  </si>
  <si>
    <r>
      <t>f</t>
    </r>
    <r>
      <rPr>
        <vertAlign val="subscript"/>
        <sz val="14"/>
        <rFont val="Calibri"/>
        <family val="2"/>
        <scheme val="minor"/>
      </rPr>
      <t>extlc</t>
    </r>
  </si>
  <si>
    <r>
      <t>n</t>
    </r>
    <r>
      <rPr>
        <vertAlign val="subscript"/>
        <sz val="14"/>
        <rFont val="Calibri"/>
        <family val="2"/>
        <scheme val="minor"/>
      </rPr>
      <t>lc</t>
    </r>
  </si>
  <si>
    <r>
      <t>E</t>
    </r>
    <r>
      <rPr>
        <vertAlign val="subscript"/>
        <sz val="14"/>
        <rFont val="Calibri"/>
        <family val="2"/>
        <scheme val="minor"/>
      </rPr>
      <t>plc</t>
    </r>
  </si>
  <si>
    <r>
      <t>A</t>
    </r>
    <r>
      <rPr>
        <vertAlign val="subscript"/>
        <sz val="14"/>
        <rFont val="Calibri"/>
        <family val="2"/>
        <scheme val="minor"/>
      </rPr>
      <t>plc</t>
    </r>
  </si>
  <si>
    <r>
      <t>ε</t>
    </r>
    <r>
      <rPr>
        <vertAlign val="subscript"/>
        <sz val="14"/>
        <rFont val="Calibri"/>
        <family val="2"/>
        <scheme val="minor"/>
      </rPr>
      <t>lc</t>
    </r>
  </si>
  <si>
    <r>
      <t>ρ</t>
    </r>
    <r>
      <rPr>
        <vertAlign val="subscript"/>
        <sz val="14"/>
        <rFont val="Calibri"/>
        <family val="2"/>
        <scheme val="minor"/>
      </rPr>
      <t>ma</t>
    </r>
  </si>
  <si>
    <r>
      <t>λ</t>
    </r>
    <r>
      <rPr>
        <vertAlign val="subscript"/>
        <sz val="14"/>
        <rFont val="Calibri"/>
        <family val="2"/>
        <scheme val="minor"/>
      </rPr>
      <t>ma</t>
    </r>
  </si>
  <si>
    <r>
      <t>f</t>
    </r>
    <r>
      <rPr>
        <vertAlign val="subscript"/>
        <sz val="14"/>
        <rFont val="Calibri"/>
        <family val="2"/>
        <scheme val="minor"/>
      </rPr>
      <t>compma</t>
    </r>
  </si>
  <si>
    <r>
      <rPr>
        <sz val="14"/>
        <rFont val="Calibri"/>
        <family val="2"/>
        <scheme val="minor"/>
      </rPr>
      <t>f</t>
    </r>
    <r>
      <rPr>
        <vertAlign val="subscript"/>
        <sz val="14"/>
        <rFont val="Calibri"/>
        <family val="2"/>
        <scheme val="minor"/>
      </rPr>
      <t>ssma</t>
    </r>
  </si>
  <si>
    <r>
      <t>f</t>
    </r>
    <r>
      <rPr>
        <vertAlign val="subscript"/>
        <sz val="14"/>
        <rFont val="Calibri"/>
        <family val="2"/>
        <scheme val="minor"/>
      </rPr>
      <t>extma</t>
    </r>
  </si>
  <si>
    <r>
      <t>n</t>
    </r>
    <r>
      <rPr>
        <vertAlign val="subscript"/>
        <sz val="14"/>
        <rFont val="Calibri"/>
        <family val="2"/>
        <scheme val="minor"/>
      </rPr>
      <t>ma</t>
    </r>
  </si>
  <si>
    <r>
      <t>E</t>
    </r>
    <r>
      <rPr>
        <vertAlign val="subscript"/>
        <sz val="14"/>
        <rFont val="Calibri"/>
        <family val="2"/>
        <scheme val="minor"/>
      </rPr>
      <t>pma</t>
    </r>
  </si>
  <si>
    <r>
      <t>A</t>
    </r>
    <r>
      <rPr>
        <vertAlign val="subscript"/>
        <sz val="14"/>
        <rFont val="Calibri"/>
        <family val="2"/>
        <scheme val="minor"/>
      </rPr>
      <t>pma</t>
    </r>
  </si>
  <si>
    <r>
      <t>E</t>
    </r>
    <r>
      <rPr>
        <vertAlign val="subscript"/>
        <sz val="14"/>
        <rFont val="Calibri"/>
        <family val="2"/>
        <scheme val="minor"/>
      </rPr>
      <t>D</t>
    </r>
  </si>
  <si>
    <r>
      <t>A</t>
    </r>
    <r>
      <rPr>
        <vertAlign val="subscript"/>
        <sz val="14"/>
        <rFont val="Calibri"/>
        <family val="2"/>
        <scheme val="minor"/>
      </rPr>
      <t>D</t>
    </r>
  </si>
  <si>
    <r>
      <t>σ</t>
    </r>
    <r>
      <rPr>
        <vertAlign val="subscript"/>
        <sz val="14"/>
        <rFont val="Calibri"/>
        <family val="2"/>
        <scheme val="minor"/>
      </rPr>
      <t>D</t>
    </r>
  </si>
  <si>
    <r>
      <t>ε</t>
    </r>
    <r>
      <rPr>
        <vertAlign val="subscript"/>
        <sz val="14"/>
        <rFont val="Calibri"/>
        <family val="2"/>
        <scheme val="minor"/>
      </rPr>
      <t>ma</t>
    </r>
  </si>
  <si>
    <r>
      <t>Dz</t>
    </r>
    <r>
      <rPr>
        <vertAlign val="subscript"/>
        <sz val="14"/>
        <rFont val="Calibri"/>
        <family val="2"/>
        <scheme val="minor"/>
      </rPr>
      <t>uc</t>
    </r>
  </si>
  <si>
    <r>
      <t>Dz</t>
    </r>
    <r>
      <rPr>
        <vertAlign val="subscript"/>
        <sz val="14"/>
        <rFont val="Calibri"/>
        <family val="2"/>
        <scheme val="minor"/>
      </rPr>
      <t>lc</t>
    </r>
  </si>
  <si>
    <r>
      <t>Dz</t>
    </r>
    <r>
      <rPr>
        <vertAlign val="subscript"/>
        <sz val="14"/>
        <rFont val="Calibri"/>
        <family val="2"/>
        <scheme val="minor"/>
      </rPr>
      <t>ma</t>
    </r>
  </si>
  <si>
    <r>
      <t>k</t>
    </r>
    <r>
      <rPr>
        <vertAlign val="subscript"/>
        <sz val="14"/>
        <rFont val="Calibri"/>
        <family val="2"/>
        <scheme val="minor"/>
      </rPr>
      <t>uc</t>
    </r>
  </si>
  <si>
    <r>
      <t>k</t>
    </r>
    <r>
      <rPr>
        <vertAlign val="subscript"/>
        <sz val="14"/>
        <rFont val="Calibri"/>
        <family val="2"/>
        <scheme val="minor"/>
      </rPr>
      <t>lc</t>
    </r>
  </si>
  <si>
    <r>
      <t>A</t>
    </r>
    <r>
      <rPr>
        <vertAlign val="subscript"/>
        <sz val="14"/>
        <rFont val="Calibri"/>
        <family val="2"/>
        <scheme val="minor"/>
      </rPr>
      <t>uc</t>
    </r>
  </si>
  <si>
    <r>
      <t>q</t>
    </r>
    <r>
      <rPr>
        <vertAlign val="subscript"/>
        <sz val="14"/>
        <rFont val="Calibri"/>
        <family val="2"/>
        <scheme val="minor"/>
      </rPr>
      <t>t</t>
    </r>
  </si>
  <si>
    <r>
      <t>σ</t>
    </r>
    <r>
      <rPr>
        <vertAlign val="subscript"/>
        <sz val="12"/>
        <rFont val="Calibri"/>
        <family val="2"/>
      </rPr>
      <t>L</t>
    </r>
  </si>
  <si>
    <t>Compressional Strength</t>
  </si>
  <si>
    <t>σ [Mpa m]</t>
  </si>
  <si>
    <t>Extentional Strength</t>
  </si>
  <si>
    <t>Strike slip Strength</t>
  </si>
  <si>
    <t>Total  integrated strength compression</t>
  </si>
  <si>
    <t>Total integrated strength strike-slip</t>
  </si>
  <si>
    <t>Total  integrated strength extension</t>
  </si>
  <si>
    <t>Select rheology lithotypes</t>
  </si>
  <si>
    <t>case a</t>
  </si>
  <si>
    <r>
      <t>1D temperature and rheological profile of the lithosphere</t>
    </r>
    <r>
      <rPr>
        <b/>
        <sz val="20"/>
        <color indexed="12"/>
        <rFont val="Calibri"/>
        <family val="2"/>
        <scheme val="minor"/>
      </rPr>
      <t xml:space="preserve"> </t>
    </r>
    <r>
      <rPr>
        <b/>
        <sz val="20"/>
        <rFont val="Calibri"/>
        <family val="2"/>
        <scheme val="minor"/>
      </rPr>
      <t>(</t>
    </r>
    <r>
      <rPr>
        <b/>
        <sz val="20"/>
        <color rgb="FFFF9900"/>
        <rFont val="Calibri"/>
        <family val="2"/>
        <scheme val="minor"/>
      </rPr>
      <t>insert parameters in orange cells</t>
    </r>
    <r>
      <rPr>
        <b/>
        <sz val="20"/>
        <rFont val="Calibri"/>
        <family val="2"/>
        <scheme val="minor"/>
      </rPr>
      <t>,</t>
    </r>
    <r>
      <rPr>
        <b/>
        <sz val="20"/>
        <color indexed="12"/>
        <rFont val="Calibri"/>
        <family val="2"/>
        <scheme val="minor"/>
      </rPr>
      <t xml:space="preserve"> </t>
    </r>
    <r>
      <rPr>
        <b/>
        <sz val="20"/>
        <color indexed="10"/>
        <rFont val="Calibri"/>
        <family val="2"/>
        <scheme val="minor"/>
      </rPr>
      <t>output values in red cells</t>
    </r>
    <r>
      <rPr>
        <b/>
        <sz val="20"/>
        <rFont val="Calibri"/>
        <family val="2"/>
        <scheme val="minor"/>
      </rPr>
      <t>)</t>
    </r>
  </si>
  <si>
    <r>
      <t>Dz</t>
    </r>
    <r>
      <rPr>
        <vertAlign val="subscript"/>
        <sz val="14"/>
        <rFont val="Calibri"/>
        <family val="2"/>
        <scheme val="minor"/>
      </rPr>
      <t>uppercrust</t>
    </r>
  </si>
  <si>
    <r>
      <t>Dz</t>
    </r>
    <r>
      <rPr>
        <vertAlign val="subscript"/>
        <sz val="14"/>
        <rFont val="Calibri"/>
        <family val="2"/>
        <scheme val="minor"/>
      </rPr>
      <t>lowercrust</t>
    </r>
  </si>
  <si>
    <r>
      <t>k</t>
    </r>
    <r>
      <rPr>
        <vertAlign val="subscript"/>
        <sz val="14"/>
        <rFont val="Calibri"/>
        <family val="2"/>
        <scheme val="minor"/>
      </rPr>
      <t>lowercrust</t>
    </r>
  </si>
  <si>
    <r>
      <t>k</t>
    </r>
    <r>
      <rPr>
        <vertAlign val="subscript"/>
        <sz val="14"/>
        <rFont val="Calibri"/>
        <family val="2"/>
        <scheme val="minor"/>
      </rPr>
      <t>uppercrust</t>
    </r>
  </si>
  <si>
    <t>Thickness lower crust (ex. sediments)</t>
  </si>
  <si>
    <t>Thickness upper crust (ex. sediments)</t>
  </si>
  <si>
    <t>Radiogenic heat production upper crust</t>
  </si>
  <si>
    <t>σeffective [Mpa]</t>
  </si>
  <si>
    <t>σhydrostatic [Mpa]</t>
  </si>
  <si>
    <t>Input parameters sediments</t>
  </si>
  <si>
    <t>φ(0)</t>
  </si>
  <si>
    <t>k athy P</t>
  </si>
  <si>
    <t>Cp</t>
  </si>
  <si>
    <r>
      <t>ρ</t>
    </r>
    <r>
      <rPr>
        <vertAlign val="subscript"/>
        <sz val="11.2"/>
        <rFont val="Calibri"/>
        <family val="2"/>
      </rPr>
      <t>water</t>
    </r>
  </si>
  <si>
    <r>
      <t>λ</t>
    </r>
    <r>
      <rPr>
        <vertAlign val="subscript"/>
        <sz val="14"/>
        <rFont val="Calibri"/>
        <family val="2"/>
      </rPr>
      <t>RMv20</t>
    </r>
  </si>
  <si>
    <r>
      <t>a</t>
    </r>
    <r>
      <rPr>
        <vertAlign val="subscript"/>
        <sz val="14"/>
        <rFont val="Calibri"/>
        <family val="2"/>
      </rPr>
      <t>λ</t>
    </r>
  </si>
  <si>
    <t>k athy z</t>
  </si>
  <si>
    <t>φ athy z</t>
  </si>
  <si>
    <t>φ athy p</t>
  </si>
  <si>
    <t>λv(φ)</t>
  </si>
  <si>
    <t>λw(T)</t>
  </si>
  <si>
    <t>λv(φ,T)</t>
  </si>
  <si>
    <t>λvbulk(φ)</t>
  </si>
  <si>
    <t>T1</t>
  </si>
  <si>
    <t>sed/other</t>
  </si>
  <si>
    <r>
      <t>q</t>
    </r>
    <r>
      <rPr>
        <vertAlign val="subscript"/>
        <sz val="14"/>
        <rFont val="Calibri"/>
        <family val="2"/>
        <scheme val="minor"/>
      </rPr>
      <t>t1</t>
    </r>
  </si>
  <si>
    <t>q1</t>
  </si>
  <si>
    <t>T2</t>
  </si>
  <si>
    <t>T3</t>
  </si>
  <si>
    <r>
      <t>q</t>
    </r>
    <r>
      <rPr>
        <vertAlign val="subscript"/>
        <sz val="14"/>
        <rFont val="Calibri"/>
        <family val="2"/>
        <scheme val="minor"/>
      </rPr>
      <t>t3</t>
    </r>
  </si>
  <si>
    <t>q2</t>
  </si>
  <si>
    <t>q3</t>
  </si>
  <si>
    <t>ksedaverage1</t>
  </si>
  <si>
    <r>
      <t>q</t>
    </r>
    <r>
      <rPr>
        <vertAlign val="subscript"/>
        <sz val="14"/>
        <rFont val="Calibri"/>
        <family val="2"/>
        <scheme val="minor"/>
      </rPr>
      <t>t2</t>
    </r>
  </si>
  <si>
    <t>ksedaverage2</t>
  </si>
  <si>
    <t>ksedaverage3</t>
  </si>
  <si>
    <t>q4</t>
  </si>
  <si>
    <t>T4</t>
  </si>
  <si>
    <t>q5</t>
  </si>
  <si>
    <t>T5</t>
  </si>
  <si>
    <t>ksedaverage4</t>
  </si>
  <si>
    <r>
      <t>q</t>
    </r>
    <r>
      <rPr>
        <vertAlign val="subscript"/>
        <sz val="14"/>
        <rFont val="Calibri"/>
        <family val="2"/>
        <scheme val="minor"/>
      </rPr>
      <t>t4</t>
    </r>
  </si>
  <si>
    <t>ksedaverage5</t>
  </si>
  <si>
    <r>
      <t>q</t>
    </r>
    <r>
      <rPr>
        <vertAlign val="subscript"/>
        <sz val="14"/>
        <rFont val="Calibri"/>
        <family val="2"/>
        <scheme val="minor"/>
      </rPr>
      <t>t5</t>
    </r>
  </si>
  <si>
    <r>
      <t>A</t>
    </r>
    <r>
      <rPr>
        <vertAlign val="subscript"/>
        <sz val="14"/>
        <rFont val="Calibri"/>
        <family val="2"/>
        <scheme val="minor"/>
      </rPr>
      <t>ma</t>
    </r>
  </si>
  <si>
    <t>kucaverage1</t>
  </si>
  <si>
    <t>klcaverage1</t>
  </si>
  <si>
    <t>kmaverage1</t>
  </si>
  <si>
    <t>kucaverage2</t>
  </si>
  <si>
    <t>klcaverage2</t>
  </si>
  <si>
    <t>kmaverage2</t>
  </si>
  <si>
    <t>kucaverage3</t>
  </si>
  <si>
    <t>klcaverage3</t>
  </si>
  <si>
    <t>kmaverage3</t>
  </si>
  <si>
    <t>kucaverage4</t>
  </si>
  <si>
    <t>klcaverage4</t>
  </si>
  <si>
    <t>kmaverage4</t>
  </si>
  <si>
    <t>kucaverage5</t>
  </si>
  <si>
    <t>klcaverage5</t>
  </si>
  <si>
    <t>kmaverage5</t>
  </si>
  <si>
    <r>
      <t>A</t>
    </r>
    <r>
      <rPr>
        <vertAlign val="subscript"/>
        <sz val="14"/>
        <rFont val="Calibri"/>
        <family val="2"/>
        <scheme val="minor"/>
      </rPr>
      <t>uc1</t>
    </r>
  </si>
  <si>
    <r>
      <t>A</t>
    </r>
    <r>
      <rPr>
        <vertAlign val="subscript"/>
        <sz val="14"/>
        <rFont val="Calibri"/>
        <family val="2"/>
        <scheme val="minor"/>
      </rPr>
      <t>uc2</t>
    </r>
  </si>
  <si>
    <r>
      <t>A</t>
    </r>
    <r>
      <rPr>
        <vertAlign val="subscript"/>
        <sz val="14"/>
        <rFont val="Calibri"/>
        <family val="2"/>
        <scheme val="minor"/>
      </rPr>
      <t>uc3</t>
    </r>
  </si>
  <si>
    <r>
      <t>A</t>
    </r>
    <r>
      <rPr>
        <vertAlign val="subscript"/>
        <sz val="14"/>
        <rFont val="Calibri"/>
        <family val="2"/>
        <scheme val="minor"/>
      </rPr>
      <t>uc4</t>
    </r>
  </si>
  <si>
    <r>
      <t>A</t>
    </r>
    <r>
      <rPr>
        <vertAlign val="subscript"/>
        <sz val="14"/>
        <rFont val="Calibri"/>
        <family val="2"/>
        <scheme val="minor"/>
      </rPr>
      <t>uc5</t>
    </r>
  </si>
  <si>
    <t>A1</t>
  </si>
  <si>
    <t>A2</t>
  </si>
  <si>
    <t>A3</t>
  </si>
  <si>
    <t>A4</t>
  </si>
  <si>
    <t>A5</t>
  </si>
  <si>
    <t>c</t>
  </si>
  <si>
    <t>buc</t>
  </si>
  <si>
    <t>blc</t>
  </si>
  <si>
    <r>
      <t>D</t>
    </r>
    <r>
      <rPr>
        <vertAlign val="subscript"/>
        <sz val="14"/>
        <rFont val="Calibri"/>
        <family val="2"/>
        <scheme val="minor"/>
      </rPr>
      <t>w</t>
    </r>
  </si>
  <si>
    <t>Thickness of water column</t>
  </si>
  <si>
    <t>dz[m]</t>
  </si>
  <si>
    <t>Thickness total lithosphere</t>
  </si>
  <si>
    <t>ksedaverage0</t>
  </si>
  <si>
    <t>kucaverage0</t>
  </si>
  <si>
    <t>klcaverage0</t>
  </si>
  <si>
    <t>kmaverage0</t>
  </si>
  <si>
    <t>z[km]</t>
  </si>
  <si>
    <t>Rock Type</t>
  </si>
  <si>
    <t>Lithology</t>
  </si>
  <si>
    <t>Clastic_Sediments_Shale</t>
  </si>
  <si>
    <t>typical</t>
  </si>
  <si>
    <t>Thermal Properties</t>
  </si>
  <si>
    <t>Compaction and Flow Properties</t>
  </si>
  <si>
    <t>Vertical Conduc-tivity [W/mK]</t>
  </si>
  <si>
    <t>An-isotropy factor</t>
  </si>
  <si>
    <t>Specific Heat Capacity [J/kgK]</t>
  </si>
  <si>
    <t>Thermal Sorting Factor f</t>
  </si>
  <si>
    <r>
      <t>Denisity [kg/m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</si>
  <si>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t>U [ppm]</t>
  </si>
  <si>
    <t>Th [ppm]</t>
  </si>
  <si>
    <t>K [ppm]</t>
  </si>
  <si>
    <r>
      <t>Radio-genic Heat Pro-duction [</t>
    </r>
    <r>
      <rPr>
        <b/>
        <sz val="11"/>
        <color theme="1"/>
        <rFont val="Calibri"/>
        <family val="2"/>
      </rPr>
      <t>µ</t>
    </r>
    <r>
      <rPr>
        <b/>
        <sz val="11"/>
        <color theme="1"/>
        <rFont val="Calibri"/>
        <family val="2"/>
        <scheme val="minor"/>
      </rPr>
      <t>W/m</t>
    </r>
    <r>
      <rPr>
        <b/>
        <vertAlign val="super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>]</t>
    </r>
  </si>
  <si>
    <t>Deposi-tional Porosity [%]</t>
  </si>
  <si>
    <t>Athy k [1/km]</t>
  </si>
  <si>
    <t>Athy k [1/Mpa]</t>
  </si>
  <si>
    <t>Compressibility y</t>
  </si>
  <si>
    <t>Schneider Factor</t>
  </si>
  <si>
    <t>An-isotropy</t>
  </si>
  <si>
    <t>Porosity [%] at Point</t>
  </si>
  <si>
    <t>Permeability [log mD] at Point</t>
  </si>
  <si>
    <t xml:space="preserve">Entry Pressure [Mpa] at Porosity </t>
  </si>
  <si>
    <t>Parameter</t>
  </si>
  <si>
    <t>Max</t>
  </si>
  <si>
    <t>Min</t>
  </si>
  <si>
    <r>
      <t>k</t>
    </r>
    <r>
      <rPr>
        <b/>
        <vertAlign val="subscript"/>
        <sz val="11"/>
        <color theme="1"/>
        <rFont val="Calibri"/>
        <family val="2"/>
        <scheme val="minor"/>
      </rPr>
      <t>a</t>
    </r>
    <r>
      <rPr>
        <b/>
        <sz val="11"/>
        <color theme="1"/>
        <rFont val="Calibri"/>
        <family val="2"/>
        <scheme val="minor"/>
      </rPr>
      <t xml:space="preserve"> [1/MPa]</t>
    </r>
  </si>
  <si>
    <r>
      <t>k</t>
    </r>
    <r>
      <rPr>
        <b/>
        <vertAlign val="subscript"/>
        <sz val="11"/>
        <color theme="1"/>
        <rFont val="Calibri"/>
        <family val="2"/>
        <scheme val="minor"/>
      </rPr>
      <t xml:space="preserve">b </t>
    </r>
    <r>
      <rPr>
        <b/>
        <sz val="11"/>
        <color theme="1"/>
        <rFont val="Calibri"/>
        <family val="2"/>
        <scheme val="minor"/>
      </rPr>
      <t>[1/MPa]</t>
    </r>
  </si>
  <si>
    <t>φ</t>
  </si>
  <si>
    <t>a [Mpa]</t>
  </si>
  <si>
    <t>b</t>
  </si>
  <si>
    <t>Metamorphic_Rocks</t>
  </si>
  <si>
    <t>Amphibolite</t>
  </si>
  <si>
    <t>Eclogite</t>
  </si>
  <si>
    <t>Gneiss</t>
  </si>
  <si>
    <t>Marble</t>
  </si>
  <si>
    <t>Quartzite</t>
  </si>
  <si>
    <t>Schist</t>
  </si>
  <si>
    <t>Slate</t>
  </si>
  <si>
    <t>Serpentinite</t>
  </si>
  <si>
    <t>Rock_Forming_Minerals</t>
  </si>
  <si>
    <t>Quartz</t>
  </si>
  <si>
    <t>K–Spar</t>
  </si>
  <si>
    <t>Plagioclase</t>
  </si>
  <si>
    <t>Mica</t>
  </si>
  <si>
    <t>Chlorite</t>
  </si>
  <si>
    <t>Mixed–layer Clays</t>
  </si>
  <si>
    <t>Calcite</t>
  </si>
  <si>
    <t>Dolomite</t>
  </si>
  <si>
    <t>Halite, Mineral</t>
  </si>
  <si>
    <t>Anhydrite, Mineral</t>
  </si>
  <si>
    <t>Gypsum, Mineral</t>
  </si>
  <si>
    <t>Olivine</t>
  </si>
  <si>
    <t>Orthoclase</t>
  </si>
  <si>
    <t>Rock_Fragments</t>
  </si>
  <si>
    <t>Igneous, Granite</t>
  </si>
  <si>
    <t>Volcanic, Basalt</t>
  </si>
  <si>
    <t>Metamorphic, Schist/Slate</t>
  </si>
  <si>
    <t>Opaques, Amphibole</t>
  </si>
  <si>
    <t>Other_Minerals</t>
  </si>
  <si>
    <t>Serpentine</t>
  </si>
  <si>
    <t>Siderite</t>
  </si>
  <si>
    <t>Sphalerite</t>
  </si>
  <si>
    <t>Sphene, Titanite</t>
  </si>
  <si>
    <t>Sylvite</t>
  </si>
  <si>
    <t>Talc</t>
  </si>
  <si>
    <t>Topaz</t>
  </si>
  <si>
    <t>Tourmaline</t>
  </si>
  <si>
    <t>Volcanic glass</t>
  </si>
  <si>
    <t>Zeolite</t>
  </si>
  <si>
    <t>Zircon</t>
  </si>
  <si>
    <t>Kaolinite</t>
  </si>
  <si>
    <t>Smectite</t>
  </si>
  <si>
    <t>Illite</t>
  </si>
  <si>
    <t>TOC (weight%)</t>
  </si>
  <si>
    <t>Amphibole</t>
  </si>
  <si>
    <t>Analcime</t>
  </si>
  <si>
    <t>Anorthite</t>
  </si>
  <si>
    <t>Apatite</t>
  </si>
  <si>
    <t>Aragonite</t>
  </si>
  <si>
    <t>Barite</t>
  </si>
  <si>
    <t>Brucite</t>
  </si>
  <si>
    <t>Chalcopyrite</t>
  </si>
  <si>
    <t>Chert, Mineral</t>
  </si>
  <si>
    <t>Clinoptilolite</t>
  </si>
  <si>
    <t>Diopside</t>
  </si>
  <si>
    <t>Epidote</t>
  </si>
  <si>
    <t>Fluorite</t>
  </si>
  <si>
    <t>Forsterite</t>
  </si>
  <si>
    <t>Galena</t>
  </si>
  <si>
    <t>Garnet</t>
  </si>
  <si>
    <t>Gibbsite</t>
  </si>
  <si>
    <t>Glauconite</t>
  </si>
  <si>
    <t>Goethite</t>
  </si>
  <si>
    <t>Hematite</t>
  </si>
  <si>
    <t>Hornblende</t>
  </si>
  <si>
    <t>Hypersthene</t>
  </si>
  <si>
    <t>Ilmenite</t>
  </si>
  <si>
    <t>Magnesite</t>
  </si>
  <si>
    <t>Magnetite</t>
  </si>
  <si>
    <t>Microcline</t>
  </si>
  <si>
    <t>Opal–CT</t>
  </si>
  <si>
    <t>Polyhalite, Min.</t>
  </si>
  <si>
    <t>Pyrite</t>
  </si>
  <si>
    <t>Pyrophyllite</t>
  </si>
  <si>
    <t>Pyroxene</t>
  </si>
  <si>
    <t>Rutile</t>
  </si>
  <si>
    <t>Igneous_Rocks</t>
  </si>
  <si>
    <t>Albitite</t>
  </si>
  <si>
    <t>Andesite</t>
  </si>
  <si>
    <t>Anorthosite</t>
  </si>
  <si>
    <t>Basalt, normal</t>
  </si>
  <si>
    <t>Basalt, weathered</t>
  </si>
  <si>
    <t>Bronzitite</t>
  </si>
  <si>
    <t>Diabase</t>
  </si>
  <si>
    <t>Diorite</t>
  </si>
  <si>
    <t>Dolerite</t>
  </si>
  <si>
    <t>Dunite</t>
  </si>
  <si>
    <t>Gabbro</t>
  </si>
  <si>
    <t>Granite, 150 My old</t>
  </si>
  <si>
    <t>Granite, 500 My old</t>
  </si>
  <si>
    <t>Granite, &gt;1000 My old</t>
  </si>
  <si>
    <t>Granodiorite</t>
  </si>
  <si>
    <t>Harzburgite</t>
  </si>
  <si>
    <t>Hypersthenite</t>
  </si>
  <si>
    <t>Lamprophyre</t>
  </si>
  <si>
    <t>Lherzolite</t>
  </si>
  <si>
    <t>Monzonite</t>
  </si>
  <si>
    <t>Monzonite, quartz</t>
  </si>
  <si>
    <t>Nepheline syenite</t>
  </si>
  <si>
    <t>Norite</t>
  </si>
  <si>
    <t>Olivinite</t>
  </si>
  <si>
    <t>Peridotite, typical</t>
  </si>
  <si>
    <t>Peridotite, serpentinized</t>
  </si>
  <si>
    <t>Pyroxenite</t>
  </si>
  <si>
    <t>Quartz monzonite</t>
  </si>
  <si>
    <t>Rhyolite</t>
  </si>
  <si>
    <t>Syenite, typical</t>
  </si>
  <si>
    <t>Syenite, nepheline</t>
  </si>
  <si>
    <t>Tonalite</t>
  </si>
  <si>
    <t>Ultramafics</t>
  </si>
  <si>
    <t>Clastic_Sediments_Sandstone</t>
  </si>
  <si>
    <t>−1.80</t>
  </si>
  <si>
    <t>−0.048</t>
  </si>
  <si>
    <t>clay–rich</t>
  </si>
  <si>
    <t>−2.80</t>
  </si>
  <si>
    <t>clay–poor</t>
  </si>
  <si>
    <t>quartzite,typical</t>
  </si>
  <si>
    <t>quartzite, very quartz–rich</t>
  </si>
  <si>
    <t>subarkose, typical</t>
  </si>
  <si>
    <t>subarkose, quartz–rich</t>
  </si>
  <si>
    <t>subarkose, clay–rich</t>
  </si>
  <si>
    <t>subarkose, clay–poor</t>
  </si>
  <si>
    <t>subarkose, dolomite–rich</t>
  </si>
  <si>
    <t>−2.30</t>
  </si>
  <si>
    <t>arkose, typical</t>
  </si>
  <si>
    <t>arkose, quartz–rich</t>
  </si>
  <si>
    <t>arkose, quartz–poor</t>
  </si>
  <si>
    <t>arkose, clay–rich</t>
  </si>
  <si>
    <t>arkose,  clay–poor</t>
  </si>
  <si>
    <t>arkose, dolomite–rich</t>
  </si>
  <si>
    <t>wacke</t>
  </si>
  <si>
    <t>−8.52</t>
  </si>
  <si>
    <t>−3.00</t>
  </si>
  <si>
    <t>−1.00</t>
  </si>
  <si>
    <t>−0.055</t>
  </si>
  <si>
    <t>organic–lean, typical</t>
  </si>
  <si>
    <t>organic–lean, sandy</t>
  </si>
  <si>
    <t>−8.42</t>
  </si>
  <si>
    <t>−2.00</t>
  </si>
  <si>
    <t>−0.064</t>
  </si>
  <si>
    <t>organic–lean, silty</t>
  </si>
  <si>
    <t>−8.47</t>
  </si>
  <si>
    <t>−2.50</t>
  </si>
  <si>
    <t>−0.060</t>
  </si>
  <si>
    <t>organic–lean siliceous, typical</t>
  </si>
  <si>
    <t>−0.065</t>
  </si>
  <si>
    <t>organic–lean siliceous, 95% Opal–CT</t>
  </si>
  <si>
    <t>−1.50</t>
  </si>
  <si>
    <t>−0.069</t>
  </si>
  <si>
    <t>black</t>
  </si>
  <si>
    <t>organic–rich, typical</t>
  </si>
  <si>
    <t>organic–rich, 3% TOC</t>
  </si>
  <si>
    <t>organic–rich, 8% TOC</t>
  </si>
  <si>
    <t>organic–rich, 20% TOC</t>
  </si>
  <si>
    <t>Clastic_Sediments_Siltstone</t>
  </si>
  <si>
    <t>organic–lean</t>
  </si>
  <si>
    <t>−6.28</t>
  </si>
  <si>
    <t>−0.053</t>
  </si>
  <si>
    <t>org.–rich, typical</t>
  </si>
  <si>
    <t>org.–rich, &gt; 10% TOC</t>
  </si>
  <si>
    <t>org.–rich, 2-3% TOC</t>
  </si>
  <si>
    <t>Clastic_Sediments_Other</t>
  </si>
  <si>
    <t>Conglomerate, typical</t>
  </si>
  <si>
    <t>Conglomerate, quartzitic</t>
  </si>
  <si>
    <t>Tuff, felsic</t>
  </si>
  <si>
    <t>−1.87</t>
  </si>
  <si>
    <t>Tuff, basaltic</t>
  </si>
  <si>
    <t>Biogenic_Sediments</t>
  </si>
  <si>
    <t>Chalk, typical</t>
  </si>
  <si>
    <t>−6.75</t>
  </si>
  <si>
    <t>−3.10</t>
  </si>
  <si>
    <t>−0.037</t>
  </si>
  <si>
    <t>Chalk, 95% calcite</t>
  </si>
  <si>
    <t>Chalk, 75% calcite</t>
  </si>
  <si>
    <t>Chalk, 40% calcite</t>
  </si>
  <si>
    <t>Coal, pure</t>
  </si>
  <si>
    <t>−7.50</t>
  </si>
  <si>
    <t>−2.60</t>
  </si>
  <si>
    <t>−0.049</t>
  </si>
  <si>
    <t>Coal, impure</t>
  </si>
  <si>
    <t>−0.050</t>
  </si>
  <si>
    <t>Coal, silty</t>
  </si>
  <si>
    <t>Diatomite, clay–poor</t>
  </si>
  <si>
    <t>−2.55</t>
  </si>
  <si>
    <t>−1.30</t>
  </si>
  <si>
    <t>−0.013</t>
  </si>
  <si>
    <t>Diatomite, clay–rich</t>
  </si>
  <si>
    <t>−3.05</t>
  </si>
  <si>
    <t>Kerogen</t>
  </si>
  <si>
    <t>Carbonate_Rocks_Limestone</t>
  </si>
  <si>
    <t>ooid grainstone</t>
  </si>
  <si>
    <t>−2.44</t>
  </si>
  <si>
    <t>−0.086</t>
  </si>
  <si>
    <t>Waulsortian mound</t>
  </si>
  <si>
    <t>−0.120</t>
  </si>
  <si>
    <t>micrite</t>
  </si>
  <si>
    <t>−2.20</t>
  </si>
  <si>
    <t>−0.032</t>
  </si>
  <si>
    <t>shaly</t>
  </si>
  <si>
    <t>−1.99</t>
  </si>
  <si>
    <t>−0.027</t>
  </si>
  <si>
    <t>org.–rich, 1-2% TOC</t>
  </si>
  <si>
    <t>org.–rich, 10% TOC</t>
  </si>
  <si>
    <t>chalk, typical</t>
  </si>
  <si>
    <t>chalk, 95% calcite</t>
  </si>
  <si>
    <t>chalk, 75% calcite</t>
  </si>
  <si>
    <t>chalk, 40% calcite</t>
  </si>
  <si>
    <t>Carbonate_Rocks_Marl</t>
  </si>
  <si>
    <t>Marl</t>
  </si>
  <si>
    <t>−5.05</t>
  </si>
  <si>
    <t>−2.25</t>
  </si>
  <si>
    <t>−0.78</t>
  </si>
  <si>
    <t>−0.028</t>
  </si>
  <si>
    <t>Carbonate_Rocks_Dolomite</t>
  </si>
  <si>
    <t>−0.024</t>
  </si>
  <si>
    <t>−0.026</t>
  </si>
  <si>
    <t>organic–rich</t>
  </si>
  <si>
    <t>−0.37</t>
  </si>
  <si>
    <t>−0.031</t>
  </si>
  <si>
    <t>Chemical_Sediments</t>
  </si>
  <si>
    <t>Polyhalite</t>
  </si>
  <si>
    <t>Salt</t>
  </si>
  <si>
    <t>Sylvinite</t>
  </si>
  <si>
    <t>Anhydrite</t>
  </si>
  <si>
    <t>Chert</t>
  </si>
  <si>
    <t>Gypsum</t>
  </si>
  <si>
    <t>Halite</t>
  </si>
  <si>
    <t>U</t>
  </si>
  <si>
    <t>K</t>
  </si>
  <si>
    <t>Th</t>
  </si>
  <si>
    <t>Compression negative, extension positive</t>
  </si>
  <si>
    <t>Erosion (extra burial depth)</t>
  </si>
  <si>
    <t>case b</t>
  </si>
  <si>
    <t>Case a</t>
  </si>
  <si>
    <t>Case b</t>
  </si>
  <si>
    <t>SELECT rock type</t>
  </si>
  <si>
    <t>SELECT lithology</t>
  </si>
  <si>
    <t>SELECTED rock type</t>
  </si>
  <si>
    <t>SELECTED lithology</t>
  </si>
  <si>
    <t>Olivine (dry) (D. et al. (2013)</t>
  </si>
  <si>
    <t>SELECT upper crust rheology</t>
  </si>
  <si>
    <t>SELECT lower crust rheology</t>
  </si>
  <si>
    <t>SELECT mantle rheology</t>
  </si>
  <si>
    <t>Data from: Hantschel, T. and Kauerauf, A. I. (2009): Fundamentals of Basin and Petroleum Systems Modeling. Springer Berlin Heidelberg, Germany, ISBN 978-3540723172.</t>
  </si>
  <si>
    <t>Table after Tesauro, M., Kaban, M.K., Cloetingh, S.A.P.L. (2009): A new thermal and rheological model of the European lithosphere. Tectonophysics, 476 (3-4), pp. 478-495.</t>
  </si>
  <si>
    <t xml:space="preserve">Olivine (dry) </t>
  </si>
  <si>
    <r>
      <rPr>
        <sz val="14"/>
        <rFont val="Calibri"/>
        <family val="2"/>
        <scheme val="minor"/>
      </rPr>
      <t>Dz</t>
    </r>
    <r>
      <rPr>
        <vertAlign val="subscript"/>
        <sz val="14"/>
        <rFont val="Calibri"/>
        <family val="2"/>
        <scheme val="minor"/>
      </rPr>
      <t>burial</t>
    </r>
  </si>
  <si>
    <t>matrix a:</t>
  </si>
  <si>
    <t>matrix b:</t>
  </si>
  <si>
    <t>References</t>
  </si>
  <si>
    <r>
      <t>Thermal conductivity lower crust</t>
    </r>
    <r>
      <rPr>
        <vertAlign val="superscript"/>
        <sz val="10"/>
        <rFont val="Calibri"/>
        <family val="2"/>
        <scheme val="minor"/>
      </rPr>
      <t>1</t>
    </r>
  </si>
  <si>
    <r>
      <t>Thermal conductivity mantle</t>
    </r>
    <r>
      <rPr>
        <vertAlign val="superscript"/>
        <sz val="10"/>
        <rFont val="Calibri"/>
        <family val="2"/>
        <scheme val="minor"/>
      </rPr>
      <t>2</t>
    </r>
  </si>
  <si>
    <r>
      <t>Thermal conductivity upper crust</t>
    </r>
    <r>
      <rPr>
        <vertAlign val="superscript"/>
        <sz val="10"/>
        <rFont val="Calibri"/>
        <family val="2"/>
        <scheme val="minor"/>
      </rPr>
      <t>1</t>
    </r>
  </si>
  <si>
    <r>
      <t>Thermal conductivity sediments</t>
    </r>
    <r>
      <rPr>
        <vertAlign val="superscript"/>
        <sz val="10"/>
        <rFont val="Calibri"/>
        <family val="2"/>
        <scheme val="minor"/>
      </rPr>
      <t>3</t>
    </r>
  </si>
  <si>
    <r>
      <t>Radiogenic heat generation upper crust as percentage from surface heat flow</t>
    </r>
    <r>
      <rPr>
        <vertAlign val="superscript"/>
        <sz val="10"/>
        <rFont val="Calibri"/>
        <family val="2"/>
        <scheme val="minor"/>
      </rPr>
      <t>4</t>
    </r>
  </si>
  <si>
    <r>
      <t>pressure coefficient</t>
    </r>
    <r>
      <rPr>
        <vertAlign val="superscript"/>
        <sz val="10"/>
        <rFont val="Calibri"/>
        <family val="2"/>
        <scheme val="minor"/>
      </rPr>
      <t>1</t>
    </r>
  </si>
  <si>
    <r>
      <t>temperature coefficient lower crust</t>
    </r>
    <r>
      <rPr>
        <vertAlign val="superscript"/>
        <sz val="10"/>
        <rFont val="Calibri"/>
        <family val="2"/>
        <scheme val="minor"/>
      </rPr>
      <t>1</t>
    </r>
  </si>
  <si>
    <r>
      <t>temperature coefficient upper crust</t>
    </r>
    <r>
      <rPr>
        <vertAlign val="superscript"/>
        <sz val="10"/>
        <rFont val="Calibri"/>
        <family val="2"/>
        <scheme val="minor"/>
      </rPr>
      <t>1</t>
    </r>
  </si>
  <si>
    <r>
      <t>Radiogenic heat generation sediments</t>
    </r>
    <r>
      <rPr>
        <vertAlign val="superscript"/>
        <sz val="10"/>
        <rFont val="Calibri"/>
        <family val="2"/>
        <scheme val="minor"/>
      </rPr>
      <t>3</t>
    </r>
  </si>
  <si>
    <r>
      <t>Radiogenic heat generation lower crust</t>
    </r>
    <r>
      <rPr>
        <vertAlign val="superscript"/>
        <sz val="10"/>
        <rFont val="Calibri"/>
        <family val="2"/>
        <scheme val="minor"/>
      </rPr>
      <t>5</t>
    </r>
  </si>
  <si>
    <r>
      <t>Radiogenic heat generation mantle</t>
    </r>
    <r>
      <rPr>
        <vertAlign val="superscript"/>
        <sz val="10"/>
        <rFont val="Calibri"/>
        <family val="2"/>
        <scheme val="minor"/>
      </rPr>
      <t>5</t>
    </r>
  </si>
  <si>
    <r>
      <t>Rock matrix conductivity at 20 °C</t>
    </r>
    <r>
      <rPr>
        <vertAlign val="superscript"/>
        <sz val="10"/>
        <rFont val="Arial"/>
        <family val="2"/>
      </rPr>
      <t>3</t>
    </r>
  </si>
  <si>
    <r>
      <t>Anisotropy factor</t>
    </r>
    <r>
      <rPr>
        <vertAlign val="superscript"/>
        <sz val="10"/>
        <rFont val="Arial"/>
        <family val="2"/>
      </rPr>
      <t>3</t>
    </r>
  </si>
  <si>
    <r>
      <t>Specific heat capacity (not used)</t>
    </r>
    <r>
      <rPr>
        <vertAlign val="superscript"/>
        <sz val="10"/>
        <rFont val="Arial"/>
        <family val="2"/>
      </rPr>
      <t>3</t>
    </r>
  </si>
  <si>
    <r>
      <t>Thermal sorting factor</t>
    </r>
    <r>
      <rPr>
        <vertAlign val="superscript"/>
        <sz val="10"/>
        <rFont val="Arial"/>
        <family val="2"/>
      </rPr>
      <t>3</t>
    </r>
  </si>
  <si>
    <r>
      <t>Density rock</t>
    </r>
    <r>
      <rPr>
        <vertAlign val="superscript"/>
        <sz val="10"/>
        <rFont val="Arial"/>
        <family val="2"/>
      </rPr>
      <t>3</t>
    </r>
  </si>
  <si>
    <r>
      <t>Uranium content</t>
    </r>
    <r>
      <rPr>
        <vertAlign val="superscript"/>
        <sz val="10"/>
        <rFont val="Arial"/>
        <family val="2"/>
      </rPr>
      <t>3</t>
    </r>
  </si>
  <si>
    <r>
      <t>Thorium content</t>
    </r>
    <r>
      <rPr>
        <vertAlign val="superscript"/>
        <sz val="10"/>
        <rFont val="Arial"/>
        <family val="2"/>
      </rPr>
      <t>3</t>
    </r>
  </si>
  <si>
    <r>
      <t>Potassium content</t>
    </r>
    <r>
      <rPr>
        <vertAlign val="superscript"/>
        <sz val="10"/>
        <rFont val="Arial"/>
        <family val="2"/>
      </rPr>
      <t>3</t>
    </r>
  </si>
  <si>
    <r>
      <t>Radiogenic heat production</t>
    </r>
    <r>
      <rPr>
        <vertAlign val="superscript"/>
        <sz val="10"/>
        <rFont val="Arial"/>
        <family val="2"/>
      </rPr>
      <t>3</t>
    </r>
  </si>
  <si>
    <r>
      <t>Depositional porosity</t>
    </r>
    <r>
      <rPr>
        <vertAlign val="superscript"/>
        <sz val="10"/>
        <rFont val="Arial"/>
        <family val="2"/>
      </rPr>
      <t>3</t>
    </r>
  </si>
  <si>
    <r>
      <t>Athy depth factor</t>
    </r>
    <r>
      <rPr>
        <vertAlign val="superscript"/>
        <sz val="10"/>
        <rFont val="Arial"/>
        <family val="2"/>
      </rPr>
      <t>3</t>
    </r>
  </si>
  <si>
    <r>
      <t>Athy pressure factor</t>
    </r>
    <r>
      <rPr>
        <vertAlign val="superscript"/>
        <sz val="10"/>
        <rFont val="Arial"/>
        <family val="2"/>
      </rPr>
      <t>3</t>
    </r>
  </si>
  <si>
    <r>
      <t>Density water</t>
    </r>
    <r>
      <rPr>
        <vertAlign val="superscript"/>
        <sz val="10"/>
        <rFont val="Arial"/>
        <family val="2"/>
      </rPr>
      <t>3</t>
    </r>
  </si>
  <si>
    <r>
      <t>Density</t>
    </r>
    <r>
      <rPr>
        <vertAlign val="superscript"/>
        <sz val="10"/>
        <rFont val="Calibri"/>
        <family val="2"/>
        <scheme val="minor"/>
      </rPr>
      <t>3</t>
    </r>
  </si>
  <si>
    <r>
      <t>Pore fluid factor</t>
    </r>
    <r>
      <rPr>
        <vertAlign val="superscript"/>
        <sz val="10"/>
        <rFont val="Calibri"/>
        <family val="2"/>
        <scheme val="minor"/>
      </rPr>
      <t>6</t>
    </r>
  </si>
  <si>
    <r>
      <t>Friction coefficient compression</t>
    </r>
    <r>
      <rPr>
        <vertAlign val="superscript"/>
        <sz val="10"/>
        <rFont val="Calibri"/>
        <family val="2"/>
        <scheme val="minor"/>
      </rPr>
      <t>6</t>
    </r>
  </si>
  <si>
    <r>
      <t>Friction coefficient strike-slip</t>
    </r>
    <r>
      <rPr>
        <vertAlign val="superscript"/>
        <sz val="10"/>
        <rFont val="Calibri"/>
        <family val="2"/>
        <scheme val="minor"/>
      </rPr>
      <t>6</t>
    </r>
  </si>
  <si>
    <r>
      <t>Friction coefficient extension</t>
    </r>
    <r>
      <rPr>
        <vertAlign val="superscript"/>
        <sz val="10"/>
        <rFont val="Calibri"/>
        <family val="2"/>
        <scheme val="minor"/>
      </rPr>
      <t>6</t>
    </r>
  </si>
  <si>
    <r>
      <t>Density</t>
    </r>
    <r>
      <rPr>
        <vertAlign val="superscript"/>
        <sz val="10"/>
        <rFont val="Calibri"/>
        <family val="2"/>
        <scheme val="minor"/>
      </rPr>
      <t>6</t>
    </r>
  </si>
  <si>
    <r>
      <t>Power law exponent</t>
    </r>
    <r>
      <rPr>
        <vertAlign val="superscript"/>
        <sz val="10"/>
        <rFont val="Calibri"/>
        <family val="2"/>
        <scheme val="minor"/>
      </rPr>
      <t>6</t>
    </r>
  </si>
  <si>
    <r>
      <t>Power law activation energy</t>
    </r>
    <r>
      <rPr>
        <vertAlign val="superscript"/>
        <sz val="10"/>
        <rFont val="Calibri"/>
        <family val="2"/>
        <scheme val="minor"/>
      </rPr>
      <t>6</t>
    </r>
  </si>
  <si>
    <r>
      <t>Power law strain-rate</t>
    </r>
    <r>
      <rPr>
        <vertAlign val="superscript"/>
        <sz val="10"/>
        <rFont val="Calibri"/>
        <family val="2"/>
        <scheme val="minor"/>
      </rPr>
      <t>6</t>
    </r>
  </si>
  <si>
    <r>
      <t>Strain-rate</t>
    </r>
    <r>
      <rPr>
        <vertAlign val="superscript"/>
        <sz val="10"/>
        <rFont val="Calibri"/>
        <family val="2"/>
        <scheme val="minor"/>
      </rPr>
      <t>6</t>
    </r>
  </si>
  <si>
    <r>
      <t>Power law exponent</t>
    </r>
    <r>
      <rPr>
        <vertAlign val="superscript"/>
        <sz val="10"/>
        <rFont val="Calibri"/>
        <family val="2"/>
        <scheme val="minor"/>
      </rPr>
      <t>6,7</t>
    </r>
  </si>
  <si>
    <r>
      <t>Power law activation energy</t>
    </r>
    <r>
      <rPr>
        <vertAlign val="superscript"/>
        <sz val="10"/>
        <rFont val="Calibri"/>
        <family val="2"/>
        <scheme val="minor"/>
      </rPr>
      <t>6,7</t>
    </r>
  </si>
  <si>
    <r>
      <t>Power law strain-rate</t>
    </r>
    <r>
      <rPr>
        <vertAlign val="superscript"/>
        <sz val="10"/>
        <rFont val="Calibri"/>
        <family val="2"/>
        <scheme val="minor"/>
      </rPr>
      <t>6,7</t>
    </r>
  </si>
  <si>
    <r>
      <t>Dorn law activation energy</t>
    </r>
    <r>
      <rPr>
        <vertAlign val="superscript"/>
        <sz val="10"/>
        <rFont val="Calibri"/>
        <family val="2"/>
        <scheme val="minor"/>
      </rPr>
      <t>6,7</t>
    </r>
  </si>
  <si>
    <r>
      <t>Dorn law strain-rate</t>
    </r>
    <r>
      <rPr>
        <vertAlign val="superscript"/>
        <sz val="10"/>
        <rFont val="Calibri"/>
        <family val="2"/>
        <scheme val="minor"/>
      </rPr>
      <t>6,7</t>
    </r>
  </si>
  <si>
    <r>
      <t>Dorn law  stress</t>
    </r>
    <r>
      <rPr>
        <vertAlign val="superscript"/>
        <sz val="10"/>
        <rFont val="Calibri"/>
        <family val="2"/>
        <scheme val="minor"/>
      </rPr>
      <t>6,7</t>
    </r>
  </si>
  <si>
    <t>Hantschel, T. and Kauerauf, A. I. (2009): Fundamentals of Basin and Petroleum Systems Modeling. Springer Berlin Heidelberg, Germany, ISBN 978-3540723172.</t>
  </si>
  <si>
    <t>Pollack, H. N. and Chapman, D. S. (1977): On the regional variation of heat flow, geotherms, and lithospheric thickness, Tectonophysics, 38, pp. 279–296.</t>
  </si>
  <si>
    <t>D. Hasterok, D.S. Chapman (2011): Heat production and geotherms for the continental lithosphere, Earth and Planetary Science Letters, Volume 307, Issues 1–2, 1 July 2011, Pages 59-70</t>
  </si>
  <si>
    <t>D. S. Chapman (1986): Thermal gradients in the continental crust. J. Geol. Soc. London Spec. Pub., 24(1):63–70.</t>
  </si>
  <si>
    <t>Tesauro, M., Kaban, M.K., Cloetingh, S.A.P.L. (2009): A new thermal and rheological model of the European lithosphere. Tectonophysics, 476 (3-4), pp. 478-495.</t>
  </si>
  <si>
    <t xml:space="preserve">With new dry olivine flow law (D et al. (2013) from Demouchy, S., Tommasi, A., Boffa Ballaran, T., Cordier, P. (2013): Low strength of earth's uppermost mantle inferred from tri-axial deformation experiments on dry olivine crystals, Physics of the Earth and Planetary Interiors, 220, pp. 37-49. </t>
  </si>
  <si>
    <t xml:space="preserve">Demouchy, S., Tommasi, A., Boffa Ballaran, T., Cordier, P. (2013): Low strength of earth's uppermost mantle inferred from tri-axial deformation experiments on dry olivine crystals, Physics of the Earth and Planetary Interiors, 220, pp. 37-49. </t>
  </si>
  <si>
    <t>Y. Xu, T. J. Shankland, S. Linhardt, D. C. Rubie, F. Langenhorst, and K. Klasinski (2004): Thermal diffusivity and conductivity of olivine, wadsleyite and ringwoodite to 20 Gpa and 1373 K. Phys. Earth Planet. In., 143–144:321–336; Hofmeister, A.M. (1999): Mantle values of thermal conductivity and the geotherm from phonon lifetimes. Science 283 (5408), pp. 1699–1702.</t>
  </si>
  <si>
    <t>Asedaverage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</si>
</sst>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E+00"/>
  </numFmts>
  <fonts count="4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name val="Calibri"/>
      <family val="2"/>
      <scheme val="minor"/>
    </font>
    <font>
      <b/>
      <sz val="20"/>
      <name val="Calibri"/>
      <family val="2"/>
      <scheme val="minor"/>
    </font>
    <font>
      <b/>
      <sz val="20"/>
      <color indexed="12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vertAlign val="subscript"/>
      <sz val="14"/>
      <name val="Calibri"/>
      <family val="2"/>
      <scheme val="minor"/>
    </font>
    <font>
      <sz val="12"/>
      <name val="Calibri"/>
      <family val="2"/>
      <scheme val="minor"/>
    </font>
    <font>
      <sz val="16"/>
      <color rgb="FF3F3F76"/>
      <name val="Calibri"/>
      <family val="2"/>
      <scheme val="minor"/>
    </font>
    <font>
      <b/>
      <sz val="20"/>
      <color rgb="FFFF9900"/>
      <name val="Calibri"/>
      <family val="2"/>
      <scheme val="minor"/>
    </font>
    <font>
      <vertAlign val="subscript"/>
      <sz val="12"/>
      <name val="Calibri"/>
      <family val="2"/>
    </font>
    <font>
      <sz val="14"/>
      <name val="Calibri"/>
      <family val="2"/>
    </font>
    <font>
      <vertAlign val="subscript"/>
      <sz val="14"/>
      <name val="Calibri"/>
      <family val="2"/>
    </font>
    <font>
      <vertAlign val="subscript"/>
      <sz val="11.2"/>
      <name val="Calibri"/>
      <family val="2"/>
    </font>
    <font>
      <sz val="10"/>
      <name val="Verdana"/>
      <family val="2"/>
    </font>
    <font>
      <b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FF9900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i/>
      <sz val="10"/>
      <name val="Arial"/>
      <family val="2"/>
    </font>
    <font>
      <sz val="10"/>
      <color rgb="FF000000"/>
      <name val="Arial Unicode MS"/>
      <family val="2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vertAlign val="superscript"/>
      <sz val="10"/>
      <name val="Calibri"/>
      <family val="2"/>
      <scheme val="minor"/>
    </font>
    <font>
      <vertAlign val="superscript"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FF9900"/>
        <bgColor indexed="64"/>
      </patternFill>
    </fill>
    <fill>
      <patternFill patternType="solid">
        <fgColor theme="5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rgb="FF3F3F3F"/>
      </top>
      <bottom style="thin">
        <color indexed="64"/>
      </bottom>
      <diagonal/>
    </border>
    <border>
      <left style="thin">
        <color rgb="FF7F7F7F"/>
      </left>
      <right style="thin">
        <color auto="1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auto="1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theme="1"/>
      </right>
      <top style="thin">
        <color indexed="64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theme="1"/>
      </right>
      <top style="thin">
        <color rgb="FF7F7F7F"/>
      </top>
      <bottom style="thin">
        <color rgb="FF7F7F7F"/>
      </bottom>
      <diagonal/>
    </border>
    <border>
      <left/>
      <right style="thin">
        <color theme="1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rgb="FF7F7F7F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rgb="FF7F7F7F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rgb="FF7F7F7F"/>
      </right>
      <top style="thin">
        <color indexed="64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theme="1"/>
      </right>
      <top style="thin">
        <color rgb="FF7F7F7F"/>
      </top>
      <bottom style="thin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double">
        <color indexed="64"/>
      </bottom>
      <diagonal/>
    </border>
    <border>
      <left/>
      <right style="thin">
        <color theme="1"/>
      </right>
      <top style="double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rgb="FF7F7F7F"/>
      </bottom>
      <diagonal/>
    </border>
    <border>
      <left/>
      <right style="thin">
        <color theme="1"/>
      </right>
      <top style="thin">
        <color rgb="FF7F7F7F"/>
      </top>
      <bottom/>
      <diagonal/>
    </border>
    <border>
      <left/>
      <right style="thin">
        <color theme="1"/>
      </right>
      <top style="double">
        <color indexed="64"/>
      </top>
      <bottom style="thin">
        <color rgb="FF7F7F7F"/>
      </bottom>
      <diagonal/>
    </border>
    <border>
      <left/>
      <right style="thin">
        <color theme="1"/>
      </right>
      <top style="thin">
        <color rgb="FF3F3F3F"/>
      </top>
      <bottom style="thin">
        <color rgb="FF3F3F3F"/>
      </bottom>
      <diagonal/>
    </border>
  </borders>
  <cellStyleXfs count="15">
    <xf numFmtId="0" fontId="0" fillId="0" borderId="0"/>
    <xf numFmtId="0" fontId="9" fillId="0" borderId="0"/>
    <xf numFmtId="0" fontId="10" fillId="0" borderId="0"/>
    <xf numFmtId="0" fontId="11" fillId="2" borderId="10" applyNumberFormat="0" applyAlignment="0" applyProtection="0"/>
    <xf numFmtId="0" fontId="12" fillId="3" borderId="11" applyNumberFormat="0" applyAlignment="0" applyProtection="0"/>
    <xf numFmtId="0" fontId="4" fillId="0" borderId="0"/>
    <xf numFmtId="0" fontId="29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5" borderId="0" applyNumberFormat="0" applyBorder="0" applyAlignment="0" applyProtection="0"/>
    <xf numFmtId="0" fontId="1" fillId="6" borderId="0" applyNumberFormat="0" applyBorder="0" applyAlignment="0" applyProtection="0"/>
  </cellStyleXfs>
  <cellXfs count="175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Protection="1"/>
    <xf numFmtId="0" fontId="0" fillId="0" borderId="0" xfId="0" applyProtection="1"/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11" fontId="0" fillId="0" borderId="0" xfId="0" applyNumberFormat="1"/>
    <xf numFmtId="0" fontId="0" fillId="0" borderId="0" xfId="0" applyNumberFormat="1"/>
    <xf numFmtId="0" fontId="11" fillId="2" borderId="15" xfId="3" applyFont="1" applyBorder="1" applyAlignment="1" applyProtection="1">
      <alignment horizontal="center"/>
      <protection locked="0"/>
    </xf>
    <xf numFmtId="0" fontId="13" fillId="0" borderId="0" xfId="0" applyFont="1" applyProtection="1"/>
    <xf numFmtId="0" fontId="14" fillId="0" borderId="0" xfId="0" applyFont="1" applyProtection="1"/>
    <xf numFmtId="0" fontId="17" fillId="0" borderId="0" xfId="0" applyFont="1" applyProtection="1"/>
    <xf numFmtId="0" fontId="18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3" fillId="0" borderId="0" xfId="0" applyFont="1" applyAlignment="1" applyProtection="1"/>
    <xf numFmtId="0" fontId="20" fillId="0" borderId="1" xfId="0" applyFont="1" applyBorder="1" applyAlignment="1" applyProtection="1">
      <alignment horizontal="center"/>
    </xf>
    <xf numFmtId="0" fontId="13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vertical="center" wrapText="1"/>
    </xf>
    <xf numFmtId="0" fontId="20" fillId="0" borderId="0" xfId="0" applyFont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0" fontId="13" fillId="0" borderId="14" xfId="0" applyFont="1" applyBorder="1" applyAlignment="1" applyProtection="1"/>
    <xf numFmtId="0" fontId="20" fillId="0" borderId="9" xfId="0" applyFont="1" applyBorder="1" applyAlignment="1" applyProtection="1">
      <alignment horizontal="center"/>
    </xf>
    <xf numFmtId="0" fontId="13" fillId="0" borderId="13" xfId="0" applyFont="1" applyBorder="1" applyAlignment="1" applyProtection="1"/>
    <xf numFmtId="0" fontId="21" fillId="0" borderId="1" xfId="0" applyFont="1" applyBorder="1" applyAlignment="1" applyProtection="1">
      <alignment horizontal="center"/>
    </xf>
    <xf numFmtId="0" fontId="13" fillId="0" borderId="12" xfId="0" applyFont="1" applyBorder="1" applyAlignment="1" applyProtection="1"/>
    <xf numFmtId="0" fontId="20" fillId="0" borderId="3" xfId="0" applyFont="1" applyBorder="1" applyAlignment="1" applyProtection="1">
      <alignment horizontal="center"/>
    </xf>
    <xf numFmtId="0" fontId="20" fillId="0" borderId="6" xfId="0" applyFont="1" applyBorder="1" applyAlignment="1" applyProtection="1">
      <alignment horizontal="center"/>
    </xf>
    <xf numFmtId="0" fontId="13" fillId="0" borderId="2" xfId="0" applyFont="1" applyBorder="1" applyAlignment="1" applyProtection="1"/>
    <xf numFmtId="0" fontId="20" fillId="0" borderId="8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13" fillId="0" borderId="12" xfId="0" applyFont="1" applyFill="1" applyBorder="1" applyAlignment="1" applyProtection="1"/>
    <xf numFmtId="0" fontId="12" fillId="3" borderId="11" xfId="4" applyFont="1" applyAlignment="1" applyProtection="1">
      <alignment horizontal="left"/>
    </xf>
    <xf numFmtId="0" fontId="12" fillId="3" borderId="11" xfId="4" applyFont="1" applyProtection="1"/>
    <xf numFmtId="0" fontId="12" fillId="3" borderId="11" xfId="4" applyFont="1" applyAlignment="1" applyProtection="1">
      <alignment horizontal="center"/>
    </xf>
    <xf numFmtId="0" fontId="19" fillId="4" borderId="1" xfId="0" applyFont="1" applyFill="1" applyBorder="1" applyAlignment="1" applyProtection="1">
      <alignment horizontal="left"/>
    </xf>
    <xf numFmtId="0" fontId="19" fillId="0" borderId="0" xfId="0" applyFont="1" applyAlignment="1" applyProtection="1">
      <alignment horizontal="left"/>
    </xf>
    <xf numFmtId="0" fontId="12" fillId="4" borderId="11" xfId="4" applyFont="1" applyFill="1" applyAlignment="1" applyProtection="1">
      <alignment horizontal="left"/>
    </xf>
    <xf numFmtId="0" fontId="22" fillId="0" borderId="0" xfId="0" applyFont="1" applyBorder="1" applyAlignment="1" applyProtection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1" xfId="0" applyFont="1" applyBorder="1" applyAlignment="1" applyProtection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2" fillId="4" borderId="11" xfId="4" applyFont="1" applyFill="1" applyAlignment="1" applyProtection="1">
      <alignment horizontal="left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Protection="1">
      <protection locked="0"/>
    </xf>
    <xf numFmtId="0" fontId="30" fillId="0" borderId="0" xfId="0" applyFont="1" applyProtection="1">
      <protection locked="0"/>
    </xf>
    <xf numFmtId="0" fontId="30" fillId="0" borderId="0" xfId="0" applyFont="1"/>
    <xf numFmtId="0" fontId="30" fillId="0" borderId="0" xfId="0" applyFont="1" applyAlignment="1">
      <alignment wrapText="1"/>
    </xf>
    <xf numFmtId="0" fontId="32" fillId="0" borderId="0" xfId="0" applyFont="1"/>
    <xf numFmtId="9" fontId="30" fillId="0" borderId="0" xfId="0" applyNumberFormat="1" applyFont="1"/>
    <xf numFmtId="0" fontId="30" fillId="0" borderId="0" xfId="0" applyFont="1" applyAlignment="1"/>
    <xf numFmtId="0" fontId="30" fillId="0" borderId="19" xfId="0" applyFont="1" applyBorder="1" applyAlignment="1"/>
    <xf numFmtId="0" fontId="0" fillId="0" borderId="19" xfId="0" applyBorder="1"/>
    <xf numFmtId="0" fontId="30" fillId="0" borderId="19" xfId="0" applyFont="1" applyBorder="1"/>
    <xf numFmtId="0" fontId="30" fillId="0" borderId="20" xfId="0" applyFont="1" applyBorder="1"/>
    <xf numFmtId="0" fontId="0" fillId="0" borderId="20" xfId="0" applyBorder="1"/>
    <xf numFmtId="0" fontId="20" fillId="0" borderId="23" xfId="0" applyFont="1" applyBorder="1" applyAlignment="1" applyProtection="1">
      <alignment horizontal="center"/>
    </xf>
    <xf numFmtId="0" fontId="11" fillId="2" borderId="24" xfId="3" applyFont="1" applyBorder="1" applyAlignment="1" applyProtection="1">
      <alignment horizontal="center" vertical="center"/>
      <protection locked="0"/>
    </xf>
    <xf numFmtId="0" fontId="11" fillId="2" borderId="25" xfId="3" applyFont="1" applyBorder="1" applyAlignment="1" applyProtection="1">
      <alignment horizontal="center"/>
      <protection locked="0"/>
    </xf>
    <xf numFmtId="0" fontId="11" fillId="2" borderId="24" xfId="3" applyFont="1" applyBorder="1" applyAlignment="1" applyProtection="1">
      <alignment horizontal="center"/>
      <protection locked="0"/>
    </xf>
    <xf numFmtId="0" fontId="11" fillId="2" borderId="26" xfId="3" applyFont="1" applyBorder="1" applyAlignment="1" applyProtection="1">
      <alignment horizontal="center"/>
      <protection locked="0"/>
    </xf>
    <xf numFmtId="0" fontId="12" fillId="3" borderId="27" xfId="4" applyBorder="1" applyAlignment="1" applyProtection="1">
      <alignment horizontal="center"/>
    </xf>
    <xf numFmtId="0" fontId="12" fillId="3" borderId="28" xfId="4" applyBorder="1" applyAlignment="1" applyProtection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4" borderId="11" xfId="4" applyNumberFormat="1" applyFont="1" applyFill="1" applyAlignment="1" applyProtection="1">
      <alignment horizontal="left"/>
    </xf>
    <xf numFmtId="0" fontId="35" fillId="0" borderId="1" xfId="0" applyFont="1" applyBorder="1" applyAlignment="1" applyProtection="1">
      <alignment horizontal="center"/>
    </xf>
    <xf numFmtId="0" fontId="36" fillId="0" borderId="1" xfId="0" applyFont="1" applyBorder="1" applyAlignment="1" applyProtection="1">
      <alignment horizontal="center"/>
    </xf>
    <xf numFmtId="0" fontId="13" fillId="0" borderId="0" xfId="0" applyFont="1" applyFill="1" applyProtection="1"/>
    <xf numFmtId="0" fontId="13" fillId="0" borderId="0" xfId="0" applyFont="1" applyFill="1" applyAlignment="1" applyProtection="1"/>
    <xf numFmtId="0" fontId="0" fillId="7" borderId="0" xfId="0" applyFill="1" applyAlignment="1">
      <alignment horizontal="center"/>
    </xf>
    <xf numFmtId="0" fontId="8" fillId="7" borderId="0" xfId="0" applyFont="1" applyFill="1"/>
    <xf numFmtId="0" fontId="0" fillId="7" borderId="0" xfId="0" applyFill="1"/>
    <xf numFmtId="0" fontId="9" fillId="7" borderId="0" xfId="0" applyFont="1" applyFill="1"/>
    <xf numFmtId="0" fontId="7" fillId="7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0" fontId="8" fillId="8" borderId="0" xfId="0" applyFont="1" applyFill="1"/>
    <xf numFmtId="0" fontId="0" fillId="8" borderId="0" xfId="0" applyFill="1"/>
    <xf numFmtId="0" fontId="9" fillId="8" borderId="0" xfId="0" applyFont="1" applyFill="1"/>
    <xf numFmtId="0" fontId="9" fillId="8" borderId="0" xfId="0" applyFont="1" applyFill="1" applyAlignment="1">
      <alignment horizontal="center"/>
    </xf>
    <xf numFmtId="0" fontId="37" fillId="8" borderId="0" xfId="0" applyFont="1" applyFill="1"/>
    <xf numFmtId="0" fontId="37" fillId="7" borderId="0" xfId="0" applyFont="1" applyFill="1"/>
    <xf numFmtId="0" fontId="0" fillId="0" borderId="0" xfId="0" applyAlignment="1">
      <alignment vertical="center"/>
    </xf>
    <xf numFmtId="0" fontId="38" fillId="0" borderId="0" xfId="0" applyFont="1" applyAlignment="1">
      <alignment vertical="center"/>
    </xf>
    <xf numFmtId="0" fontId="39" fillId="0" borderId="0" xfId="0" applyFont="1" applyProtection="1"/>
    <xf numFmtId="0" fontId="40" fillId="0" borderId="0" xfId="0" applyFont="1" applyProtection="1"/>
    <xf numFmtId="0" fontId="34" fillId="0" borderId="0" xfId="0" applyFont="1" applyProtection="1"/>
    <xf numFmtId="0" fontId="30" fillId="0" borderId="0" xfId="0" applyFont="1" applyProtection="1"/>
    <xf numFmtId="0" fontId="11" fillId="2" borderId="29" xfId="3" applyFont="1" applyBorder="1" applyAlignment="1" applyProtection="1">
      <alignment horizontal="center"/>
      <protection locked="0"/>
    </xf>
    <xf numFmtId="0" fontId="11" fillId="2" borderId="30" xfId="3" applyFont="1" applyBorder="1" applyAlignment="1" applyProtection="1">
      <alignment horizontal="center"/>
      <protection locked="0"/>
    </xf>
    <xf numFmtId="0" fontId="12" fillId="3" borderId="31" xfId="4" applyBorder="1" applyAlignment="1" applyProtection="1">
      <alignment horizontal="center"/>
    </xf>
    <xf numFmtId="11" fontId="12" fillId="3" borderId="32" xfId="4" applyNumberFormat="1" applyBorder="1" applyAlignment="1" applyProtection="1">
      <alignment horizontal="center"/>
    </xf>
    <xf numFmtId="0" fontId="11" fillId="2" borderId="39" xfId="3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/>
    </xf>
    <xf numFmtId="0" fontId="12" fillId="3" borderId="40" xfId="4" applyBorder="1" applyAlignment="1" applyProtection="1">
      <alignment horizontal="center"/>
    </xf>
    <xf numFmtId="0" fontId="12" fillId="3" borderId="41" xfId="4" applyBorder="1" applyAlignment="1" applyProtection="1">
      <alignment horizontal="center"/>
    </xf>
    <xf numFmtId="0" fontId="12" fillId="3" borderId="43" xfId="4" applyBorder="1" applyAlignment="1" applyProtection="1">
      <alignment horizontal="center"/>
    </xf>
    <xf numFmtId="0" fontId="12" fillId="3" borderId="44" xfId="4" applyBorder="1" applyAlignment="1" applyProtection="1">
      <alignment horizontal="center"/>
    </xf>
    <xf numFmtId="0" fontId="11" fillId="2" borderId="42" xfId="3" applyFont="1" applyBorder="1" applyAlignment="1" applyProtection="1">
      <alignment horizontal="center"/>
      <protection locked="0"/>
    </xf>
    <xf numFmtId="0" fontId="12" fillId="3" borderId="46" xfId="4" applyBorder="1" applyAlignment="1" applyProtection="1">
      <alignment horizontal="center"/>
    </xf>
    <xf numFmtId="0" fontId="11" fillId="2" borderId="45" xfId="3" applyFont="1" applyBorder="1" applyAlignment="1" applyProtection="1">
      <alignment horizontal="center"/>
      <protection locked="0"/>
    </xf>
    <xf numFmtId="0" fontId="11" fillId="2" borderId="47" xfId="3" applyFont="1" applyBorder="1" applyAlignment="1" applyProtection="1">
      <alignment horizontal="center"/>
      <protection locked="0"/>
    </xf>
    <xf numFmtId="0" fontId="11" fillId="2" borderId="39" xfId="3" applyFont="1" applyBorder="1" applyAlignment="1" applyProtection="1">
      <alignment horizontal="center"/>
      <protection locked="0"/>
    </xf>
    <xf numFmtId="0" fontId="35" fillId="0" borderId="3" xfId="0" applyFont="1" applyBorder="1" applyAlignment="1" applyProtection="1">
      <alignment horizontal="center"/>
    </xf>
    <xf numFmtId="0" fontId="12" fillId="3" borderId="6" xfId="4" applyBorder="1" applyAlignment="1" applyProtection="1">
      <alignment horizontal="center"/>
    </xf>
    <xf numFmtId="0" fontId="36" fillId="0" borderId="44" xfId="0" applyFont="1" applyBorder="1" applyAlignment="1" applyProtection="1">
      <alignment horizontal="center"/>
    </xf>
    <xf numFmtId="0" fontId="12" fillId="3" borderId="55" xfId="4" applyBorder="1" applyAlignment="1" applyProtection="1">
      <alignment horizontal="center"/>
    </xf>
    <xf numFmtId="0" fontId="11" fillId="2" borderId="56" xfId="3" applyFont="1" applyBorder="1" applyAlignment="1" applyProtection="1">
      <alignment horizontal="center"/>
      <protection locked="0"/>
    </xf>
    <xf numFmtId="0" fontId="11" fillId="2" borderId="38" xfId="3" applyFont="1" applyBorder="1" applyAlignment="1" applyProtection="1">
      <alignment horizontal="center"/>
      <protection locked="0"/>
    </xf>
    <xf numFmtId="0" fontId="11" fillId="2" borderId="57" xfId="3" applyFont="1" applyBorder="1" applyAlignment="1" applyProtection="1">
      <alignment horizontal="center"/>
      <protection locked="0"/>
    </xf>
    <xf numFmtId="0" fontId="11" fillId="2" borderId="58" xfId="3" applyFont="1" applyBorder="1" applyAlignment="1" applyProtection="1">
      <alignment horizontal="center"/>
      <protection locked="0"/>
    </xf>
    <xf numFmtId="0" fontId="12" fillId="3" borderId="59" xfId="4" applyBorder="1" applyAlignment="1" applyProtection="1">
      <alignment horizontal="center"/>
    </xf>
    <xf numFmtId="164" fontId="12" fillId="3" borderId="59" xfId="4" applyNumberFormat="1" applyBorder="1" applyAlignment="1" applyProtection="1">
      <alignment horizontal="center"/>
    </xf>
    <xf numFmtId="11" fontId="12" fillId="3" borderId="59" xfId="4" applyNumberFormat="1" applyBorder="1" applyAlignment="1" applyProtection="1">
      <alignment horizontal="center"/>
    </xf>
    <xf numFmtId="0" fontId="11" fillId="2" borderId="54" xfId="3" applyFont="1" applyBorder="1" applyAlignment="1" applyProtection="1">
      <alignment horizontal="center"/>
      <protection locked="0"/>
    </xf>
    <xf numFmtId="0" fontId="9" fillId="0" borderId="0" xfId="0" applyFont="1" applyProtection="1"/>
    <xf numFmtId="0" fontId="9" fillId="0" borderId="0" xfId="0" applyFont="1" applyFill="1" applyBorder="1" applyProtection="1"/>
    <xf numFmtId="0" fontId="13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1" xfId="0" applyFont="1" applyBorder="1" applyAlignment="1" applyProtection="1">
      <alignment horizontal="center"/>
    </xf>
    <xf numFmtId="0" fontId="11" fillId="2" borderId="25" xfId="3" applyFont="1" applyBorder="1" applyAlignment="1" applyProtection="1">
      <alignment horizontal="center"/>
      <protection locked="0"/>
    </xf>
    <xf numFmtId="0" fontId="12" fillId="3" borderId="21" xfId="4" applyBorder="1" applyAlignment="1" applyProtection="1">
      <alignment horizontal="center"/>
    </xf>
    <xf numFmtId="0" fontId="12" fillId="3" borderId="22" xfId="4" applyBorder="1" applyAlignment="1" applyProtection="1">
      <alignment horizontal="center"/>
    </xf>
    <xf numFmtId="0" fontId="11" fillId="2" borderId="1" xfId="3" applyBorder="1" applyAlignment="1" applyProtection="1">
      <alignment horizontal="center"/>
      <protection locked="0"/>
    </xf>
    <xf numFmtId="0" fontId="11" fillId="2" borderId="25" xfId="3" applyBorder="1" applyAlignment="1" applyProtection="1">
      <alignment horizontal="center"/>
      <protection locked="0"/>
    </xf>
    <xf numFmtId="0" fontId="22" fillId="0" borderId="5" xfId="0" applyFont="1" applyBorder="1" applyAlignment="1" applyProtection="1">
      <alignment horizontal="center" vertical="center" textRotation="90"/>
    </xf>
    <xf numFmtId="0" fontId="22" fillId="0" borderId="2" xfId="0" applyFont="1" applyBorder="1" applyAlignment="1" applyProtection="1">
      <alignment horizontal="center" vertical="center" textRotation="90"/>
    </xf>
    <xf numFmtId="0" fontId="22" fillId="0" borderId="7" xfId="0" applyFont="1" applyBorder="1" applyAlignment="1" applyProtection="1">
      <alignment horizontal="center" vertical="center" textRotation="90"/>
    </xf>
    <xf numFmtId="0" fontId="36" fillId="0" borderId="16" xfId="0" applyFont="1" applyBorder="1" applyAlignment="1" applyProtection="1">
      <alignment horizontal="center"/>
    </xf>
    <xf numFmtId="0" fontId="36" fillId="0" borderId="17" xfId="0" applyFont="1" applyBorder="1" applyAlignment="1" applyProtection="1">
      <alignment horizontal="center"/>
    </xf>
    <xf numFmtId="0" fontId="23" fillId="2" borderId="36" xfId="3" applyFont="1" applyBorder="1" applyAlignment="1" applyProtection="1">
      <alignment horizontal="center"/>
      <protection locked="0"/>
    </xf>
    <xf numFmtId="0" fontId="23" fillId="2" borderId="33" xfId="3" applyFont="1" applyBorder="1" applyAlignment="1" applyProtection="1">
      <alignment horizontal="center"/>
      <protection locked="0"/>
    </xf>
    <xf numFmtId="0" fontId="23" fillId="2" borderId="18" xfId="3" applyFont="1" applyBorder="1" applyAlignment="1" applyProtection="1">
      <alignment horizontal="center"/>
      <protection locked="0"/>
    </xf>
    <xf numFmtId="0" fontId="23" fillId="2" borderId="34" xfId="3" applyFont="1" applyBorder="1" applyAlignment="1" applyProtection="1">
      <alignment horizontal="center"/>
      <protection locked="0"/>
    </xf>
    <xf numFmtId="0" fontId="23" fillId="2" borderId="52" xfId="3" applyFont="1" applyBorder="1" applyAlignment="1" applyProtection="1">
      <alignment horizontal="center"/>
      <protection locked="0"/>
    </xf>
    <xf numFmtId="0" fontId="23" fillId="2" borderId="53" xfId="3" applyFont="1" applyBorder="1" applyAlignment="1" applyProtection="1">
      <alignment horizontal="center"/>
      <protection locked="0"/>
    </xf>
    <xf numFmtId="0" fontId="35" fillId="0" borderId="16" xfId="0" applyFont="1" applyBorder="1" applyAlignment="1" applyProtection="1">
      <alignment horizontal="center"/>
    </xf>
    <xf numFmtId="0" fontId="35" fillId="0" borderId="17" xfId="0" applyFont="1" applyBorder="1" applyAlignment="1" applyProtection="1">
      <alignment horizontal="center"/>
    </xf>
    <xf numFmtId="0" fontId="23" fillId="2" borderId="49" xfId="3" applyFont="1" applyBorder="1" applyAlignment="1" applyProtection="1">
      <alignment horizontal="center"/>
      <protection locked="0"/>
    </xf>
    <xf numFmtId="0" fontId="23" fillId="2" borderId="37" xfId="3" applyFont="1" applyBorder="1" applyAlignment="1" applyProtection="1">
      <alignment horizontal="center"/>
      <protection locked="0"/>
    </xf>
    <xf numFmtId="0" fontId="23" fillId="2" borderId="50" xfId="3" applyFont="1" applyBorder="1" applyAlignment="1" applyProtection="1">
      <alignment horizontal="center"/>
      <protection locked="0"/>
    </xf>
    <xf numFmtId="0" fontId="23" fillId="2" borderId="51" xfId="3" applyFont="1" applyBorder="1" applyAlignment="1" applyProtection="1">
      <alignment horizontal="center"/>
      <protection locked="0"/>
    </xf>
    <xf numFmtId="0" fontId="23" fillId="2" borderId="48" xfId="3" applyFont="1" applyBorder="1" applyAlignment="1" applyProtection="1">
      <alignment horizontal="center"/>
      <protection locked="0"/>
    </xf>
    <xf numFmtId="0" fontId="23" fillId="2" borderId="35" xfId="3" applyFont="1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0" fontId="1" fillId="6" borderId="0" xfId="14" applyAlignment="1">
      <alignment horizontal="center"/>
    </xf>
    <xf numFmtId="0" fontId="1" fillId="5" borderId="0" xfId="13" applyAlignment="1">
      <alignment horizontal="center"/>
    </xf>
  </cellXfs>
  <cellStyles count="15">
    <cellStyle name="40% - Accent1" xfId="13" builtinId="31"/>
    <cellStyle name="40% - Accent2" xfId="14" builtinId="35"/>
    <cellStyle name="Input" xfId="3" builtinId="20"/>
    <cellStyle name="Normal" xfId="0" builtinId="0"/>
    <cellStyle name="Normal 2" xfId="1"/>
    <cellStyle name="Normal 3" xfId="2"/>
    <cellStyle name="Normal 3 2" xfId="7"/>
    <cellStyle name="Normal 3 2 2" xfId="11"/>
    <cellStyle name="Normal 3 3" xfId="9"/>
    <cellStyle name="Normal 4" xfId="5"/>
    <cellStyle name="Normal 4 2" xfId="8"/>
    <cellStyle name="Normal 4 2 2" xfId="12"/>
    <cellStyle name="Normal 4 3" xfId="10"/>
    <cellStyle name="Normal 5" xfId="6"/>
    <cellStyle name="Output" xfId="4" builtinId="21"/>
  </cellStyles>
  <dxfs count="0"/>
  <tableStyles count="0" defaultTableStyle="TableStyleMedium2" defaultPivotStyle="PivotStyleLight16"/>
  <colors>
    <mruColors>
      <color rgb="FFFF9900"/>
      <color rgb="FF0000FF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95740740740745E-2"/>
          <c:y val="0.14968422995951539"/>
          <c:w val="0.59247388888888886"/>
          <c:h val="0.82064690068847901"/>
        </c:manualLayout>
      </c:layout>
      <c:scatterChart>
        <c:scatterStyle val="smoothMarker"/>
        <c:varyColors val="0"/>
        <c:ser>
          <c:idx val="2"/>
          <c:order val="0"/>
          <c:tx>
            <c:v>water a</c:v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calc!$AM$5:$AM$1205</c:f>
              <c:numCache>
                <c:formatCode>General</c:formatCode>
                <c:ptCount val="1201"/>
                <c:pt idx="0">
                  <c:v>0.58307699999999996</c:v>
                </c:pt>
                <c:pt idx="1">
                  <c:v>0.5882735947760328</c:v>
                </c:pt>
                <c:pt idx="2">
                  <c:v>0.59320132068415965</c:v>
                </c:pt>
                <c:pt idx="3">
                  <c:v>0.59787747118526235</c:v>
                </c:pt>
                <c:pt idx="4">
                  <c:v>0.60231812192850542</c:v>
                </c:pt>
                <c:pt idx="5">
                  <c:v>0.606538201963155</c:v>
                </c:pt>
                <c:pt idx="6">
                  <c:v>0.6105515640163991</c:v>
                </c:pt>
                <c:pt idx="7">
                  <c:v>0.61437105307964068</c:v>
                </c:pt>
                <c:pt idx="8">
                  <c:v>0.61800857273661947</c:v>
                </c:pt>
                <c:pt idx="9">
                  <c:v>0.62147514882540755</c:v>
                </c:pt>
                <c:pt idx="10">
                  <c:v>0.62478099015675537</c:v>
                </c:pt>
                <c:pt idx="11">
                  <c:v>0.62793554611719893</c:v>
                </c:pt>
                <c:pt idx="12">
                  <c:v>0.63094756107025607</c:v>
                </c:pt>
                <c:pt idx="13">
                  <c:v>0.63382512553614023</c:v>
                </c:pt>
                <c:pt idx="14">
                  <c:v>0.63657572418252595</c:v>
                </c:pt>
                <c:pt idx="15">
                  <c:v>0.6392062806985237</c:v>
                </c:pt>
                <c:pt idx="16">
                  <c:v>0.64172319965334257</c:v>
                </c:pt>
                <c:pt idx="17">
                  <c:v>0.644132405462016</c:v>
                </c:pt>
                <c:pt idx="18">
                  <c:v>0.64643937859464617</c:v>
                </c:pt>
                <c:pt idx="19">
                  <c:v>0.64864918917423398</c:v>
                </c:pt>
                <c:pt idx="20">
                  <c:v>0.65076652811246871</c:v>
                </c:pt>
                <c:pt idx="21">
                  <c:v>0.65279573593377249</c:v>
                </c:pt>
                <c:pt idx="22">
                  <c:v>0.65474082943624845</c:v>
                </c:pt>
                <c:pt idx="23">
                  <c:v>0.65660552633458646</c:v>
                </c:pt>
                <c:pt idx="24">
                  <c:v>0.65839326802498133</c:v>
                </c:pt>
                <c:pt idx="25">
                  <c:v>0.66010724060612269</c:v>
                </c:pt>
                <c:pt idx="26">
                  <c:v>0.66175039428367766</c:v>
                </c:pt>
                <c:pt idx="27">
                  <c:v>0.66332546127865899</c:v>
                </c:pt>
                <c:pt idx="28">
                  <c:v>0.66483497235287625</c:v>
                </c:pt>
                <c:pt idx="29">
                  <c:v>0.66628127205745635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788-4349-B9ED-AB89EE2B91B7}"/>
            </c:ext>
          </c:extLst>
        </c:ser>
        <c:ser>
          <c:idx val="1"/>
          <c:order val="1"/>
          <c:tx>
            <c:strRef>
              <c:f>lithosphere!$D$34</c:f>
              <c:strCache>
                <c:ptCount val="1"/>
                <c:pt idx="0">
                  <c:v>matrix a: Clastic_Sediments_Sandstone typical</c:v>
                </c:pt>
              </c:strCache>
            </c:strRef>
          </c:tx>
          <c:spPr>
            <a:ln>
              <a:solidFill>
                <a:srgbClr val="FF9900"/>
              </a:solidFill>
              <a:prstDash val="dash"/>
            </a:ln>
          </c:spPr>
          <c:marker>
            <c:symbol val="none"/>
          </c:marker>
          <c:xVal>
            <c:numRef>
              <c:f>calc!$AN$5:$AN$1205</c:f>
              <c:numCache>
                <c:formatCode>General</c:formatCode>
                <c:ptCount val="1201"/>
                <c:pt idx="0">
                  <c:v>4.0442223786897538</c:v>
                </c:pt>
                <c:pt idx="1">
                  <c:v>4.015281854760711</c:v>
                </c:pt>
                <c:pt idx="2">
                  <c:v>3.9877108291156844</c:v>
                </c:pt>
                <c:pt idx="3">
                  <c:v>3.9614063614886845</c:v>
                </c:pt>
                <c:pt idx="4">
                  <c:v>3.9362745293361376</c:v>
                </c:pt>
                <c:pt idx="5">
                  <c:v>3.9122295495329391</c:v>
                </c:pt>
                <c:pt idx="6">
                  <c:v>3.8891929942347954</c:v>
                </c:pt>
                <c:pt idx="7">
                  <c:v>3.8670930898055138</c:v>
                </c:pt>
                <c:pt idx="8">
                  <c:v>3.8458640891575024</c:v>
                </c:pt>
                <c:pt idx="9">
                  <c:v>3.8254457090918805</c:v>
                </c:pt>
                <c:pt idx="10">
                  <c:v>3.8057826252856684</c:v>
                </c:pt>
                <c:pt idx="11">
                  <c:v>3.7868240184859592</c:v>
                </c:pt>
                <c:pt idx="12">
                  <c:v>3.7685231662577836</c:v>
                </c:pt>
                <c:pt idx="13">
                  <c:v>3.7508370753129991</c:v>
                </c:pt>
                <c:pt idx="14">
                  <c:v>3.7337261500378447</c:v>
                </c:pt>
                <c:pt idx="15">
                  <c:v>3.7171538933501203</c:v>
                </c:pt>
                <c:pt idx="16">
                  <c:v>3.7010866364644595</c:v>
                </c:pt>
                <c:pt idx="17">
                  <c:v>3.6854932945351955</c:v>
                </c:pt>
                <c:pt idx="18">
                  <c:v>3.6703451454887448</c:v>
                </c:pt>
                <c:pt idx="19">
                  <c:v>3.6556156296579543</c:v>
                </c:pt>
                <c:pt idx="20">
                  <c:v>3.6412801680950517</c:v>
                </c:pt>
                <c:pt idx="21">
                  <c:v>3.6273159976725737</c:v>
                </c:pt>
                <c:pt idx="22">
                  <c:v>3.6137020212869828</c:v>
                </c:pt>
                <c:pt idx="23">
                  <c:v>3.6004186716611377</c:v>
                </c:pt>
                <c:pt idx="24">
                  <c:v>3.5874477874023398</c:v>
                </c:pt>
                <c:pt idx="25">
                  <c:v>3.5747725001150092</c:v>
                </c:pt>
                <c:pt idx="26">
                  <c:v>3.5623771314932409</c:v>
                </c:pt>
                <c:pt idx="27">
                  <c:v>3.5502470994306892</c:v>
                </c:pt>
                <c:pt idx="28">
                  <c:v>3.5383688322849061</c:v>
                </c:pt>
                <c:pt idx="29">
                  <c:v>3.5267296905220284</c:v>
                </c:pt>
                <c:pt idx="30">
                  <c:v>2.6988171438112638</c:v>
                </c:pt>
                <c:pt idx="31">
                  <c:v>2.6922966558564676</c:v>
                </c:pt>
                <c:pt idx="32">
                  <c:v>2.6858128965531556</c:v>
                </c:pt>
                <c:pt idx="33">
                  <c:v>2.6793656682858913</c:v>
                </c:pt>
                <c:pt idx="34">
                  <c:v>2.6729547748342357</c:v>
                </c:pt>
                <c:pt idx="35">
                  <c:v>2.6665800213624644</c:v>
                </c:pt>
                <c:pt idx="36">
                  <c:v>2.6602412144093655</c:v>
                </c:pt>
                <c:pt idx="37">
                  <c:v>2.6539381618781426</c:v>
                </c:pt>
                <c:pt idx="38">
                  <c:v>2.6476706730263939</c:v>
                </c:pt>
                <c:pt idx="39">
                  <c:v>2.6414385584561813</c:v>
                </c:pt>
                <c:pt idx="40">
                  <c:v>2.6352416301041957</c:v>
                </c:pt>
                <c:pt idx="41">
                  <c:v>2.6290797012319937</c:v>
                </c:pt>
                <c:pt idx="42">
                  <c:v>2.6229525864163339</c:v>
                </c:pt>
                <c:pt idx="43">
                  <c:v>2.6168601015395838</c:v>
                </c:pt>
                <c:pt idx="44">
                  <c:v>2.6108020637802221</c:v>
                </c:pt>
                <c:pt idx="45">
                  <c:v>2.6047782916034135</c:v>
                </c:pt>
                <c:pt idx="46">
                  <c:v>2.5987886047516735</c:v>
                </c:pt>
                <c:pt idx="47">
                  <c:v>2.5928328242356034</c:v>
                </c:pt>
                <c:pt idx="48">
                  <c:v>2.586910772324718</c:v>
                </c:pt>
                <c:pt idx="49">
                  <c:v>2.5810222725383389</c:v>
                </c:pt>
                <c:pt idx="50">
                  <c:v>2.5751671496365787</c:v>
                </c:pt>
                <c:pt idx="51">
                  <c:v>2.5693452296113883</c:v>
                </c:pt>
                <c:pt idx="52">
                  <c:v>2.5635563396776977</c:v>
                </c:pt>
                <c:pt idx="53">
                  <c:v>2.5578003082646155</c:v>
                </c:pt>
                <c:pt idx="54">
                  <c:v>2.552076965006715</c:v>
                </c:pt>
                <c:pt idx="55">
                  <c:v>2.54638614073539</c:v>
                </c:pt>
                <c:pt idx="56">
                  <c:v>2.5407276674702848</c:v>
                </c:pt>
                <c:pt idx="57">
                  <c:v>2.5351013784107974</c:v>
                </c:pt>
                <c:pt idx="58">
                  <c:v>2.5295071079276523</c:v>
                </c:pt>
                <c:pt idx="59">
                  <c:v>2.5239446915545494</c:v>
                </c:pt>
                <c:pt idx="60">
                  <c:v>2.5184139659798785</c:v>
                </c:pt>
                <c:pt idx="61">
                  <c:v>2.5129147690385047</c:v>
                </c:pt>
                <c:pt idx="62">
                  <c:v>2.5074469397036281</c:v>
                </c:pt>
                <c:pt idx="63">
                  <c:v>2.5020103180787041</c:v>
                </c:pt>
                <c:pt idx="64">
                  <c:v>2.4966047453894378</c:v>
                </c:pt>
                <c:pt idx="65">
                  <c:v>2.4912300639758409</c:v>
                </c:pt>
                <c:pt idx="66">
                  <c:v>2.4858861172843616</c:v>
                </c:pt>
                <c:pt idx="67">
                  <c:v>2.4805727498600736</c:v>
                </c:pt>
                <c:pt idx="68">
                  <c:v>2.4752898073389327</c:v>
                </c:pt>
                <c:pt idx="69">
                  <c:v>2.4700371364401024</c:v>
                </c:pt>
                <c:pt idx="70">
                  <c:v>2.4648145849583347</c:v>
                </c:pt>
                <c:pt idx="71">
                  <c:v>2.4596220017564243</c:v>
                </c:pt>
                <c:pt idx="72">
                  <c:v>2.4544592367577187</c:v>
                </c:pt>
                <c:pt idx="73">
                  <c:v>2.4493261409386942</c:v>
                </c:pt>
                <c:pt idx="74">
                  <c:v>2.4442225663215904</c:v>
                </c:pt>
                <c:pt idx="75">
                  <c:v>2.439148365967112</c:v>
                </c:pt>
                <c:pt idx="76">
                  <c:v>2.4341033939671819</c:v>
                </c:pt>
                <c:pt idx="77">
                  <c:v>2.4290875054377632</c:v>
                </c:pt>
                <c:pt idx="78">
                  <c:v>2.4241005565117359</c:v>
                </c:pt>
                <c:pt idx="79">
                  <c:v>2.4191424043318346</c:v>
                </c:pt>
                <c:pt idx="80">
                  <c:v>2.4142129070436424</c:v>
                </c:pt>
                <c:pt idx="81">
                  <c:v>2.4093119237886462</c:v>
                </c:pt>
                <c:pt idx="82">
                  <c:v>2.4044393146973451</c:v>
                </c:pt>
                <c:pt idx="83">
                  <c:v>2.3995949408824191</c:v>
                </c:pt>
                <c:pt idx="84">
                  <c:v>2.3947786644319526</c:v>
                </c:pt>
                <c:pt idx="85">
                  <c:v>2.3899903484027161</c:v>
                </c:pt>
                <c:pt idx="86">
                  <c:v>2.3852298568134982</c:v>
                </c:pt>
                <c:pt idx="87">
                  <c:v>2.380497054638496</c:v>
                </c:pt>
                <c:pt idx="88">
                  <c:v>2.3757918078007636</c:v>
                </c:pt>
                <c:pt idx="89">
                  <c:v>2.3711139831657051</c:v>
                </c:pt>
                <c:pt idx="90">
                  <c:v>2.3664634485346299</c:v>
                </c:pt>
                <c:pt idx="91">
                  <c:v>2.3618400726383553</c:v>
                </c:pt>
                <c:pt idx="92">
                  <c:v>2.3572437251308647</c:v>
                </c:pt>
                <c:pt idx="93">
                  <c:v>2.3526742765830191</c:v>
                </c:pt>
                <c:pt idx="94">
                  <c:v>2.3481315984763147</c:v>
                </c:pt>
                <c:pt idx="95">
                  <c:v>2.343615563196694</c:v>
                </c:pt>
                <c:pt idx="96">
                  <c:v>2.339126044028415</c:v>
                </c:pt>
                <c:pt idx="97">
                  <c:v>2.3346629151479568</c:v>
                </c:pt>
                <c:pt idx="98">
                  <c:v>2.3302260516179891</c:v>
                </c:pt>
                <c:pt idx="99">
                  <c:v>2.3258153293813777</c:v>
                </c:pt>
                <c:pt idx="100">
                  <c:v>2.321430625255255</c:v>
                </c:pt>
                <c:pt idx="101">
                  <c:v>2.317071816925119</c:v>
                </c:pt>
                <c:pt idx="102">
                  <c:v>2.3127387829390025</c:v>
                </c:pt>
                <c:pt idx="103">
                  <c:v>2.308431402701669</c:v>
                </c:pt>
                <c:pt idx="104">
                  <c:v>2.3041495564688756</c:v>
                </c:pt>
                <c:pt idx="105">
                  <c:v>2.2998931253416641</c:v>
                </c:pt>
                <c:pt idx="106">
                  <c:v>2.2956619912607161</c:v>
                </c:pt>
                <c:pt idx="107">
                  <c:v>2.2914560370007404</c:v>
                </c:pt>
                <c:pt idx="108">
                  <c:v>2.2872751461649128</c:v>
                </c:pt>
                <c:pt idx="109">
                  <c:v>2.2831192031793632</c:v>
                </c:pt>
                <c:pt idx="110">
                  <c:v>2.278988093287702</c:v>
                </c:pt>
                <c:pt idx="111">
                  <c:v>2.2748817025455947</c:v>
                </c:pt>
                <c:pt idx="112">
                  <c:v>2.2707999178153799</c:v>
                </c:pt>
                <c:pt idx="113">
                  <c:v>2.2667426267607342</c:v>
                </c:pt>
                <c:pt idx="114">
                  <c:v>2.2627097178413722</c:v>
                </c:pt>
                <c:pt idx="115">
                  <c:v>2.2587010803078016</c:v>
                </c:pt>
                <c:pt idx="116">
                  <c:v>2.2547166041961111</c:v>
                </c:pt>
                <c:pt idx="117">
                  <c:v>2.2507561803228047</c:v>
                </c:pt>
                <c:pt idx="118">
                  <c:v>2.2468197002796813</c:v>
                </c:pt>
                <c:pt idx="119">
                  <c:v>2.2429070564287481</c:v>
                </c:pt>
                <c:pt idx="120">
                  <c:v>2.2390181418971844</c:v>
                </c:pt>
                <c:pt idx="121">
                  <c:v>2.2351528505723404</c:v>
                </c:pt>
                <c:pt idx="122">
                  <c:v>2.2313110770967777</c:v>
                </c:pt>
                <c:pt idx="123">
                  <c:v>2.2274927168633543</c:v>
                </c:pt>
                <c:pt idx="124">
                  <c:v>2.2236976660103425</c:v>
                </c:pt>
                <c:pt idx="125">
                  <c:v>2.2199258214165964</c:v>
                </c:pt>
                <c:pt idx="126">
                  <c:v>2.2161770806967458</c:v>
                </c:pt>
                <c:pt idx="127">
                  <c:v>2.2124513421964451</c:v>
                </c:pt>
                <c:pt idx="128">
                  <c:v>2.208748504987645</c:v>
                </c:pt>
                <c:pt idx="129">
                  <c:v>2.2050684688639168</c:v>
                </c:pt>
                <c:pt idx="130">
                  <c:v>2.2014111343358027</c:v>
                </c:pt>
                <c:pt idx="131">
                  <c:v>2.1977764026262143</c:v>
                </c:pt>
                <c:pt idx="132">
                  <c:v>2.1941641756658612</c:v>
                </c:pt>
                <c:pt idx="133">
                  <c:v>2.1905743560887219</c:v>
                </c:pt>
                <c:pt idx="134">
                  <c:v>2.1870068472275501</c:v>
                </c:pt>
                <c:pt idx="135">
                  <c:v>2.1834615531094137</c:v>
                </c:pt>
                <c:pt idx="136">
                  <c:v>2.1799383784512782</c:v>
                </c:pt>
                <c:pt idx="137">
                  <c:v>2.1764372286556188</c:v>
                </c:pt>
                <c:pt idx="138">
                  <c:v>2.1729580098060746</c:v>
                </c:pt>
                <c:pt idx="139">
                  <c:v>2.1695006286631311</c:v>
                </c:pt>
                <c:pt idx="140">
                  <c:v>2.166064992659845</c:v>
                </c:pt>
                <c:pt idx="141">
                  <c:v>2.1626510098976</c:v>
                </c:pt>
                <c:pt idx="142">
                  <c:v>2.1592585891418996</c:v>
                </c:pt>
                <c:pt idx="143">
                  <c:v>2.1558876398181912</c:v>
                </c:pt>
                <c:pt idx="144">
                  <c:v>2.1525380720077281</c:v>
                </c:pt>
                <c:pt idx="145">
                  <c:v>2.1492097964434618</c:v>
                </c:pt>
                <c:pt idx="146">
                  <c:v>2.1459027245059721</c:v>
                </c:pt>
                <c:pt idx="147">
                  <c:v>2.1426167682194266</c:v>
                </c:pt>
                <c:pt idx="148">
                  <c:v>2.1393518402475755</c:v>
                </c:pt>
                <c:pt idx="149">
                  <c:v>2.1361078538897775</c:v>
                </c:pt>
                <c:pt idx="150">
                  <c:v>2.1328847230770638</c:v>
                </c:pt>
                <c:pt idx="151">
                  <c:v>2.1296823623682228</c:v>
                </c:pt>
                <c:pt idx="152">
                  <c:v>2.126500686945934</c:v>
                </c:pt>
                <c:pt idx="153">
                  <c:v>2.1233396126129129</c:v>
                </c:pt>
                <c:pt idx="154">
                  <c:v>2.1201990557881105</c:v>
                </c:pt>
                <c:pt idx="155">
                  <c:v>2.1170789335029219</c:v>
                </c:pt>
                <c:pt idx="156">
                  <c:v>2.1139791633974441</c:v>
                </c:pt>
                <c:pt idx="157">
                  <c:v>2.1108996637167512</c:v>
                </c:pt>
                <c:pt idx="158">
                  <c:v>2.1078403533072119</c:v>
                </c:pt>
                <c:pt idx="159">
                  <c:v>2.104801151612826</c:v>
                </c:pt>
                <c:pt idx="160">
                  <c:v>2.101781978671601</c:v>
                </c:pt>
                <c:pt idx="161">
                  <c:v>2.0987827551119524</c:v>
                </c:pt>
                <c:pt idx="162">
                  <c:v>2.0958034021491354</c:v>
                </c:pt>
                <c:pt idx="163">
                  <c:v>2.0928438415817063</c:v>
                </c:pt>
                <c:pt idx="164">
                  <c:v>2.0899039957880152</c:v>
                </c:pt>
                <c:pt idx="165">
                  <c:v>2.0869837877227226</c:v>
                </c:pt>
                <c:pt idx="166">
                  <c:v>2.0840831409133505</c:v>
                </c:pt>
                <c:pt idx="167">
                  <c:v>2.0812019794568584</c:v>
                </c:pt>
                <c:pt idx="168">
                  <c:v>2.0783402280162488</c:v>
                </c:pt>
                <c:pt idx="169">
                  <c:v>2.0754978118172014</c:v>
                </c:pt>
                <c:pt idx="170">
                  <c:v>2.0726746566447343</c:v>
                </c:pt>
                <c:pt idx="171">
                  <c:v>2.0698706888398934</c:v>
                </c:pt>
                <c:pt idx="172">
                  <c:v>2.0670858352964698</c:v>
                </c:pt>
                <c:pt idx="173">
                  <c:v>2.0643200234577428</c:v>
                </c:pt>
                <c:pt idx="174">
                  <c:v>2.061573181313253</c:v>
                </c:pt>
                <c:pt idx="175">
                  <c:v>2.0588452373956003</c:v>
                </c:pt>
                <c:pt idx="176">
                  <c:v>2.0561361207772664</c:v>
                </c:pt>
                <c:pt idx="177">
                  <c:v>2.0534457610674708</c:v>
                </c:pt>
                <c:pt idx="178">
                  <c:v>2.050774088409042</c:v>
                </c:pt>
                <c:pt idx="179">
                  <c:v>2.0481210334753301</c:v>
                </c:pt>
                <c:pt idx="180">
                  <c:v>2.5989104078962688</c:v>
                </c:pt>
                <c:pt idx="181">
                  <c:v>2.5991210735735035</c:v>
                </c:pt>
                <c:pt idx="182">
                  <c:v>2.5993320590509064</c:v>
                </c:pt>
                <c:pt idx="183">
                  <c:v>2.5995433642859656</c:v>
                </c:pt>
                <c:pt idx="184">
                  <c:v>2.5997549892363137</c:v>
                </c:pt>
                <c:pt idx="185">
                  <c:v>2.5999669338597342</c:v>
                </c:pt>
                <c:pt idx="186">
                  <c:v>2.6001791981141578</c:v>
                </c:pt>
                <c:pt idx="187">
                  <c:v>2.6003917819576619</c:v>
                </c:pt>
                <c:pt idx="188">
                  <c:v>2.6006046853484732</c:v>
                </c:pt>
                <c:pt idx="189">
                  <c:v>2.6008179082449643</c:v>
                </c:pt>
                <c:pt idx="190">
                  <c:v>2.6010314506056575</c:v>
                </c:pt>
                <c:pt idx="191">
                  <c:v>2.6012453123892194</c:v>
                </c:pt>
                <c:pt idx="192">
                  <c:v>2.601459493554465</c:v>
                </c:pt>
                <c:pt idx="193">
                  <c:v>2.6016739940603575</c:v>
                </c:pt>
                <c:pt idx="194">
                  <c:v>2.6018888138660059</c:v>
                </c:pt>
                <c:pt idx="195">
                  <c:v>2.6021039529306647</c:v>
                </c:pt>
                <c:pt idx="196">
                  <c:v>2.6023194112137382</c:v>
                </c:pt>
                <c:pt idx="197">
                  <c:v>2.6025351886747745</c:v>
                </c:pt>
                <c:pt idx="198">
                  <c:v>2.6027512852734684</c:v>
                </c:pt>
                <c:pt idx="199">
                  <c:v>2.6029677009696619</c:v>
                </c:pt>
                <c:pt idx="200">
                  <c:v>2.6031844357233438</c:v>
                </c:pt>
                <c:pt idx="201">
                  <c:v>2.6034014894946473</c:v>
                </c:pt>
                <c:pt idx="202">
                  <c:v>2.603618862243851</c:v>
                </c:pt>
                <c:pt idx="203">
                  <c:v>2.6038365539313824</c:v>
                </c:pt>
                <c:pt idx="204">
                  <c:v>2.6040545645178117</c:v>
                </c:pt>
                <c:pt idx="205">
                  <c:v>2.6042728939638558</c:v>
                </c:pt>
                <c:pt idx="206">
                  <c:v>2.6044915422303756</c:v>
                </c:pt>
                <c:pt idx="207">
                  <c:v>2.6047105092783807</c:v>
                </c:pt>
                <c:pt idx="208">
                  <c:v>2.6049297950690233</c:v>
                </c:pt>
                <c:pt idx="209">
                  <c:v>2.605149399563599</c:v>
                </c:pt>
                <c:pt idx="210">
                  <c:v>2.6053693227235528</c:v>
                </c:pt>
                <c:pt idx="211">
                  <c:v>2.6055895645104719</c:v>
                </c:pt>
                <c:pt idx="212">
                  <c:v>2.6058101248860863</c:v>
                </c:pt>
                <c:pt idx="213">
                  <c:v>2.6060310038122756</c:v>
                </c:pt>
                <c:pt idx="214">
                  <c:v>2.6062522012510589</c:v>
                </c:pt>
                <c:pt idx="215">
                  <c:v>2.6064737171646026</c:v>
                </c:pt>
                <c:pt idx="216">
                  <c:v>2.6066955515152159</c:v>
                </c:pt>
                <c:pt idx="217">
                  <c:v>2.6069177042653537</c:v>
                </c:pt>
                <c:pt idx="218">
                  <c:v>2.6071401753776131</c:v>
                </c:pt>
                <c:pt idx="219">
                  <c:v>2.6073629648147354</c:v>
                </c:pt>
                <c:pt idx="220">
                  <c:v>2.6075860725396072</c:v>
                </c:pt>
                <c:pt idx="221">
                  <c:v>2.6078094985152567</c:v>
                </c:pt>
                <c:pt idx="222">
                  <c:v>2.6080332427048565</c:v>
                </c:pt>
                <c:pt idx="223">
                  <c:v>2.6082573050717222</c:v>
                </c:pt>
                <c:pt idx="224">
                  <c:v>2.6084816855793136</c:v>
                </c:pt>
                <c:pt idx="225">
                  <c:v>2.6087063841912346</c:v>
                </c:pt>
                <c:pt idx="226">
                  <c:v>2.608931400871227</c:v>
                </c:pt>
                <c:pt idx="227">
                  <c:v>2.6091567355831824</c:v>
                </c:pt>
                <c:pt idx="228">
                  <c:v>2.6093823882911309</c:v>
                </c:pt>
                <c:pt idx="229">
                  <c:v>2.6096083589592447</c:v>
                </c:pt>
                <c:pt idx="230">
                  <c:v>2.609834647551843</c:v>
                </c:pt>
                <c:pt idx="231">
                  <c:v>2.6100612540333841</c:v>
                </c:pt>
                <c:pt idx="232">
                  <c:v>2.6102881783684677</c:v>
                </c:pt>
                <c:pt idx="233">
                  <c:v>2.6105154205218382</c:v>
                </c:pt>
                <c:pt idx="234">
                  <c:v>2.6107429804583813</c:v>
                </c:pt>
                <c:pt idx="235">
                  <c:v>2.610970858143125</c:v>
                </c:pt>
                <c:pt idx="236">
                  <c:v>2.6111990535412364</c:v>
                </c:pt>
                <c:pt idx="237">
                  <c:v>2.6114275666180298</c:v>
                </c:pt>
                <c:pt idx="238">
                  <c:v>2.6116563973389564</c:v>
                </c:pt>
                <c:pt idx="239">
                  <c:v>2.6118855456696113</c:v>
                </c:pt>
                <c:pt idx="240">
                  <c:v>2.612115011575729</c:v>
                </c:pt>
                <c:pt idx="241">
                  <c:v>2.6123447950231879</c:v>
                </c:pt>
                <c:pt idx="242">
                  <c:v>2.6125748959780055</c:v>
                </c:pt>
                <c:pt idx="243">
                  <c:v>2.6128053144063421</c:v>
                </c:pt>
                <c:pt idx="244">
                  <c:v>2.6130360502744976</c:v>
                </c:pt>
                <c:pt idx="245">
                  <c:v>2.6132671035489126</c:v>
                </c:pt>
                <c:pt idx="246">
                  <c:v>2.6134984741961698</c:v>
                </c:pt>
                <c:pt idx="247">
                  <c:v>2.6137301621829914</c:v>
                </c:pt>
                <c:pt idx="248">
                  <c:v>2.6139621674762403</c:v>
                </c:pt>
                <c:pt idx="249">
                  <c:v>2.6141944900429213</c:v>
                </c:pt>
                <c:pt idx="250">
                  <c:v>2.6144271298501756</c:v>
                </c:pt>
                <c:pt idx="251">
                  <c:v>2.6146600868652898</c:v>
                </c:pt>
                <c:pt idx="252">
                  <c:v>2.6148933610556866</c:v>
                </c:pt>
                <c:pt idx="253">
                  <c:v>2.6151269523889296</c:v>
                </c:pt>
                <c:pt idx="254">
                  <c:v>2.6153608608327232</c:v>
                </c:pt>
                <c:pt idx="255">
                  <c:v>2.6155950863549111</c:v>
                </c:pt>
                <c:pt idx="256">
                  <c:v>2.6158296289234761</c:v>
                </c:pt>
                <c:pt idx="257">
                  <c:v>2.6160644885065407</c:v>
                </c:pt>
                <c:pt idx="258">
                  <c:v>2.6162996650723676</c:v>
                </c:pt>
                <c:pt idx="259">
                  <c:v>2.6165351585893575</c:v>
                </c:pt>
                <c:pt idx="260">
                  <c:v>2.6167709690260499</c:v>
                </c:pt>
                <c:pt idx="261">
                  <c:v>2.6170070963511267</c:v>
                </c:pt>
                <c:pt idx="262">
                  <c:v>2.6172435405334045</c:v>
                </c:pt>
                <c:pt idx="263">
                  <c:v>2.6174803015418413</c:v>
                </c:pt>
                <c:pt idx="264">
                  <c:v>2.6177173793455335</c:v>
                </c:pt>
                <c:pt idx="265">
                  <c:v>2.617954773913715</c:v>
                </c:pt>
                <c:pt idx="266">
                  <c:v>2.6181924852157601</c:v>
                </c:pt>
                <c:pt idx="267">
                  <c:v>2.6184305132211785</c:v>
                </c:pt>
                <c:pt idx="268">
                  <c:v>2.618668857899622</c:v>
                </c:pt>
                <c:pt idx="269">
                  <c:v>2.6189075192208779</c:v>
                </c:pt>
                <c:pt idx="270">
                  <c:v>2.6191464971548726</c:v>
                </c:pt>
                <c:pt idx="271">
                  <c:v>2.6193857916716703</c:v>
                </c:pt>
                <c:pt idx="272">
                  <c:v>2.6196254027414727</c:v>
                </c:pt>
                <c:pt idx="273">
                  <c:v>2.6198653303346187</c:v>
                </c:pt>
                <c:pt idx="274">
                  <c:v>2.6201055744215873</c:v>
                </c:pt>
                <c:pt idx="275">
                  <c:v>2.6203461349729928</c:v>
                </c:pt>
                <c:pt idx="276">
                  <c:v>2.6205870119595871</c:v>
                </c:pt>
                <c:pt idx="277">
                  <c:v>2.6208282053522605</c:v>
                </c:pt>
                <c:pt idx="278">
                  <c:v>2.6210697151220397</c:v>
                </c:pt>
                <c:pt idx="279">
                  <c:v>2.6213115412400878</c:v>
                </c:pt>
                <c:pt idx="280">
                  <c:v>2.6215536836777069</c:v>
                </c:pt>
                <c:pt idx="281">
                  <c:v>2.6217961424063341</c:v>
                </c:pt>
                <c:pt idx="282">
                  <c:v>2.6220389173975454</c:v>
                </c:pt>
                <c:pt idx="283">
                  <c:v>2.6222820086230505</c:v>
                </c:pt>
                <c:pt idx="284">
                  <c:v>2.6225254160546974</c:v>
                </c:pt>
                <c:pt idx="285">
                  <c:v>2.6227691396644719</c:v>
                </c:pt>
                <c:pt idx="286">
                  <c:v>2.6230131794244937</c:v>
                </c:pt>
                <c:pt idx="287">
                  <c:v>2.6232575353070193</c:v>
                </c:pt>
                <c:pt idx="288">
                  <c:v>2.6235022072844427</c:v>
                </c:pt>
                <c:pt idx="289">
                  <c:v>2.623747195329293</c:v>
                </c:pt>
                <c:pt idx="290">
                  <c:v>2.6239924994142343</c:v>
                </c:pt>
                <c:pt idx="291">
                  <c:v>2.6242381195120692</c:v>
                </c:pt>
                <c:pt idx="292">
                  <c:v>2.6244840555957336</c:v>
                </c:pt>
                <c:pt idx="293">
                  <c:v>2.6247303076382993</c:v>
                </c:pt>
                <c:pt idx="294">
                  <c:v>2.6249768756129743</c:v>
                </c:pt>
                <c:pt idx="295">
                  <c:v>2.6252237594931027</c:v>
                </c:pt>
                <c:pt idx="296">
                  <c:v>2.6254709592521626</c:v>
                </c:pt>
                <c:pt idx="297">
                  <c:v>2.6257184748637665</c:v>
                </c:pt>
                <c:pt idx="298">
                  <c:v>2.6259663063016649</c:v>
                </c:pt>
                <c:pt idx="299">
                  <c:v>2.6262144535397409</c:v>
                </c:pt>
                <c:pt idx="300">
                  <c:v>2.6264629165520135</c:v>
                </c:pt>
                <c:pt idx="301">
                  <c:v>2.6267116953126366</c:v>
                </c:pt>
                <c:pt idx="302">
                  <c:v>2.6269607897958975</c:v>
                </c:pt>
                <c:pt idx="303">
                  <c:v>2.6272101999762194</c:v>
                </c:pt>
                <c:pt idx="304">
                  <c:v>2.6274599258281595</c:v>
                </c:pt>
                <c:pt idx="305">
                  <c:v>2.6277099673264104</c:v>
                </c:pt>
                <c:pt idx="306">
                  <c:v>2.6279603244457967</c:v>
                </c:pt>
                <c:pt idx="307">
                  <c:v>2.628210997161279</c:v>
                </c:pt>
                <c:pt idx="308">
                  <c:v>2.6284619854479527</c:v>
                </c:pt>
                <c:pt idx="309">
                  <c:v>2.6287132892810443</c:v>
                </c:pt>
                <c:pt idx="310">
                  <c:v>2.6289649086359166</c:v>
                </c:pt>
                <c:pt idx="311">
                  <c:v>2.6292168434880652</c:v>
                </c:pt>
                <c:pt idx="312">
                  <c:v>2.6294690938131202</c:v>
                </c:pt>
                <c:pt idx="313">
                  <c:v>2.6297216595868442</c:v>
                </c:pt>
                <c:pt idx="314">
                  <c:v>2.6299745407851329</c:v>
                </c:pt>
                <c:pt idx="315">
                  <c:v>2.6302277373840179</c:v>
                </c:pt>
                <c:pt idx="316">
                  <c:v>2.6304812493596623</c:v>
                </c:pt>
                <c:pt idx="317">
                  <c:v>2.6307350766883602</c:v>
                </c:pt>
                <c:pt idx="318">
                  <c:v>2.6309892193465432</c:v>
                </c:pt>
                <c:pt idx="319">
                  <c:v>2.6312436773107732</c:v>
                </c:pt>
                <c:pt idx="320">
                  <c:v>2.6314984505577446</c:v>
                </c:pt>
                <c:pt idx="321">
                  <c:v>2.6317535390642859</c:v>
                </c:pt>
                <c:pt idx="322">
                  <c:v>2.6320089428073592</c:v>
                </c:pt>
                <c:pt idx="323">
                  <c:v>2.6322646617640553</c:v>
                </c:pt>
                <c:pt idx="324">
                  <c:v>2.6325206959116008</c:v>
                </c:pt>
                <c:pt idx="325">
                  <c:v>2.6327770452273547</c:v>
                </c:pt>
                <c:pt idx="326">
                  <c:v>2.6330337096888061</c:v>
                </c:pt>
                <c:pt idx="327">
                  <c:v>2.6332906892735775</c:v>
                </c:pt>
                <c:pt idx="328">
                  <c:v>2.6335479839594242</c:v>
                </c:pt>
                <c:pt idx="329">
                  <c:v>2.6338055937242331</c:v>
                </c:pt>
                <c:pt idx="330">
                  <c:v>2.8294874317372951</c:v>
                </c:pt>
                <c:pt idx="331">
                  <c:v>2.8289141179892558</c:v>
                </c:pt>
                <c:pt idx="332">
                  <c:v>2.8283443099416141</c:v>
                </c:pt>
                <c:pt idx="333">
                  <c:v>2.8277780045549896</c:v>
                </c:pt>
                <c:pt idx="334">
                  <c:v>2.8272151987955381</c:v>
                </c:pt>
                <c:pt idx="335">
                  <c:v>2.8266558896348788</c:v>
                </c:pt>
                <c:pt idx="336">
                  <c:v>2.8261000740500406</c:v>
                </c:pt>
                <c:pt idx="337">
                  <c:v>2.8255477490234009</c:v>
                </c:pt>
                <c:pt idx="338">
                  <c:v>2.8249989115426222</c:v>
                </c:pt>
                <c:pt idx="339">
                  <c:v>2.8244535586005903</c:v>
                </c:pt>
                <c:pt idx="340">
                  <c:v>2.8239116871953591</c:v>
                </c:pt>
                <c:pt idx="341">
                  <c:v>2.8233732943300867</c:v>
                </c:pt>
                <c:pt idx="342">
                  <c:v>2.8228383770129777</c:v>
                </c:pt>
                <c:pt idx="343">
                  <c:v>2.8223069322572218</c:v>
                </c:pt>
                <c:pt idx="344">
                  <c:v>2.8217789570809373</c:v>
                </c:pt>
                <c:pt idx="345">
                  <c:v>2.8212544485071116</c:v>
                </c:pt>
                <c:pt idx="346">
                  <c:v>2.820733403563541</c:v>
                </c:pt>
                <c:pt idx="347">
                  <c:v>2.8202158192827769</c:v>
                </c:pt>
                <c:pt idx="348">
                  <c:v>2.8197016927020617</c:v>
                </c:pt>
                <c:pt idx="349">
                  <c:v>2.8191910208632764</c:v>
                </c:pt>
                <c:pt idx="350">
                  <c:v>2.8186838008128827</c:v>
                </c:pt>
                <c:pt idx="351">
                  <c:v>2.8181800296018644</c:v>
                </c:pt>
                <c:pt idx="352">
                  <c:v>2.8176797042856681</c:v>
                </c:pt>
                <c:pt idx="353">
                  <c:v>2.8171828219241561</c:v>
                </c:pt>
                <c:pt idx="354">
                  <c:v>2.8166893795815393</c:v>
                </c:pt>
                <c:pt idx="355">
                  <c:v>2.8161993743263292</c:v>
                </c:pt>
                <c:pt idx="356">
                  <c:v>2.8157128032312779</c:v>
                </c:pt>
                <c:pt idx="357">
                  <c:v>2.8152296633733243</c:v>
                </c:pt>
                <c:pt idx="358">
                  <c:v>2.8147499518335413</c:v>
                </c:pt>
                <c:pt idx="359">
                  <c:v>2.814273665697077</c:v>
                </c:pt>
                <c:pt idx="360">
                  <c:v>2.8138008020531058</c:v>
                </c:pt>
                <c:pt idx="361">
                  <c:v>2.813331357994767</c:v>
                </c:pt>
                <c:pt idx="362">
                  <c:v>2.8128653306191183</c:v>
                </c:pt>
                <c:pt idx="363">
                  <c:v>2.8124027170270778</c:v>
                </c:pt>
                <c:pt idx="364">
                  <c:v>2.8119435143233718</c:v>
                </c:pt>
                <c:pt idx="365">
                  <c:v>2.8114877196164816</c:v>
                </c:pt>
                <c:pt idx="366">
                  <c:v>2.8110353300185942</c:v>
                </c:pt>
                <c:pt idx="367">
                  <c:v>2.8105863426455429</c:v>
                </c:pt>
                <c:pt idx="368">
                  <c:v>2.8101407546167634</c:v>
                </c:pt>
                <c:pt idx="369">
                  <c:v>2.8096985630552358</c:v>
                </c:pt>
                <c:pt idx="370">
                  <c:v>2.8092597650874351</c:v>
                </c:pt>
                <c:pt idx="371">
                  <c:v>2.8088243578432817</c:v>
                </c:pt>
                <c:pt idx="372">
                  <c:v>2.8083923384560867</c:v>
                </c:pt>
                <c:pt idx="373">
                  <c:v>2.8079637040625052</c:v>
                </c:pt>
                <c:pt idx="374">
                  <c:v>2.8075384518024826</c:v>
                </c:pt>
                <c:pt idx="375">
                  <c:v>2.8071165788192074</c:v>
                </c:pt>
                <c:pt idx="376">
                  <c:v>2.806698082259059</c:v>
                </c:pt>
                <c:pt idx="377">
                  <c:v>2.8062829592715581</c:v>
                </c:pt>
                <c:pt idx="378">
                  <c:v>2.8058712070093201</c:v>
                </c:pt>
                <c:pt idx="379">
                  <c:v>2.8054628226280043</c:v>
                </c:pt>
                <c:pt idx="380">
                  <c:v>2.805057803286263</c:v>
                </c:pt>
                <c:pt idx="381">
                  <c:v>2.8046561461456969</c:v>
                </c:pt>
                <c:pt idx="382">
                  <c:v>2.8042578483708058</c:v>
                </c:pt>
                <c:pt idx="383">
                  <c:v>2.8038629071289374</c:v>
                </c:pt>
                <c:pt idx="384">
                  <c:v>2.8034713195902468</c:v>
                </c:pt>
                <c:pt idx="385">
                  <c:v>2.8030830829276399</c:v>
                </c:pt>
                <c:pt idx="386">
                  <c:v>2.8026981943167351</c:v>
                </c:pt>
                <c:pt idx="387">
                  <c:v>2.8023166509358099</c:v>
                </c:pt>
                <c:pt idx="388">
                  <c:v>2.8019384499657591</c:v>
                </c:pt>
                <c:pt idx="389">
                  <c:v>2.8015635885900436</c:v>
                </c:pt>
                <c:pt idx="390">
                  <c:v>2.8011920639946508</c:v>
                </c:pt>
                <c:pt idx="391">
                  <c:v>2.8008238733680422</c:v>
                </c:pt>
                <c:pt idx="392">
                  <c:v>2.8004590139011132</c:v>
                </c:pt>
                <c:pt idx="393">
                  <c:v>2.800097482787145</c:v>
                </c:pt>
                <c:pt idx="394">
                  <c:v>2.7997392772217613</c:v>
                </c:pt>
                <c:pt idx="395">
                  <c:v>2.7993843944028827</c:v>
                </c:pt>
                <c:pt idx="396">
                  <c:v>2.7990328315306816</c:v>
                </c:pt>
                <c:pt idx="397">
                  <c:v>2.79868458580754</c:v>
                </c:pt>
                <c:pt idx="398">
                  <c:v>2.7983396544380041</c:v>
                </c:pt>
                <c:pt idx="399">
                  <c:v>2.7979980346287441</c:v>
                </c:pt>
                <c:pt idx="400">
                  <c:v>2.7976597235885032</c:v>
                </c:pt>
                <c:pt idx="401">
                  <c:v>2.7973247185280652</c:v>
                </c:pt>
                <c:pt idx="402">
                  <c:v>2.7969930166602017</c:v>
                </c:pt>
                <c:pt idx="403">
                  <c:v>2.7966646151996373</c:v>
                </c:pt>
                <c:pt idx="404">
                  <c:v>2.7963395113630014</c:v>
                </c:pt>
                <c:pt idx="405">
                  <c:v>2.7960177023687933</c:v>
                </c:pt>
                <c:pt idx="406">
                  <c:v>2.7956991854373321</c:v>
                </c:pt>
                <c:pt idx="407">
                  <c:v>2.7953839577907211</c:v>
                </c:pt>
                <c:pt idx="408">
                  <c:v>2.7950720166528069</c:v>
                </c:pt>
                <c:pt idx="409">
                  <c:v>2.7947633592491323</c:v>
                </c:pt>
                <c:pt idx="410">
                  <c:v>2.7944579828069056</c:v>
                </c:pt>
                <c:pt idx="411">
                  <c:v>2.7941558845549492</c:v>
                </c:pt>
                <c:pt idx="412">
                  <c:v>2.7938570617236707</c:v>
                </c:pt>
                <c:pt idx="413">
                  <c:v>2.7935615115450121</c:v>
                </c:pt>
                <c:pt idx="414">
                  <c:v>2.7932692312524199</c:v>
                </c:pt>
                <c:pt idx="415">
                  <c:v>2.7929802180807983</c:v>
                </c:pt>
                <c:pt idx="416">
                  <c:v>2.7926944692664768</c:v>
                </c:pt>
                <c:pt idx="417">
                  <c:v>2.7924119820471627</c:v>
                </c:pt>
                <c:pt idx="418">
                  <c:v>2.7921327536619147</c:v>
                </c:pt>
                <c:pt idx="419">
                  <c:v>2.7918567813510915</c:v>
                </c:pt>
                <c:pt idx="420">
                  <c:v>2.7915840623563239</c:v>
                </c:pt>
                <c:pt idx="421">
                  <c:v>2.7913145939204735</c:v>
                </c:pt>
                <c:pt idx="422">
                  <c:v>2.7910483732875919</c:v>
                </c:pt>
                <c:pt idx="423">
                  <c:v>2.7907853977028898</c:v>
                </c:pt>
                <c:pt idx="424">
                  <c:v>2.7905256644126943</c:v>
                </c:pt>
                <c:pt idx="425">
                  <c:v>2.7902691706644189</c:v>
                </c:pt>
                <c:pt idx="426">
                  <c:v>2.7900159137065179</c:v>
                </c:pt>
                <c:pt idx="427">
                  <c:v>2.7897658907884573</c:v>
                </c:pt>
                <c:pt idx="428">
                  <c:v>2.7895190991606791</c:v>
                </c:pt>
                <c:pt idx="429">
                  <c:v>2.7892755360745594</c:v>
                </c:pt>
                <c:pt idx="430">
                  <c:v>2.7890351987823796</c:v>
                </c:pt>
                <c:pt idx="431">
                  <c:v>2.7887980845372873</c:v>
                </c:pt>
                <c:pt idx="432">
                  <c:v>2.7885641905932639</c:v>
                </c:pt>
                <c:pt idx="433">
                  <c:v>2.7883335142050885</c:v>
                </c:pt>
                <c:pt idx="434">
                  <c:v>2.7881060526283026</c:v>
                </c:pt>
                <c:pt idx="435">
                  <c:v>2.7878818031191774</c:v>
                </c:pt>
                <c:pt idx="436">
                  <c:v>2.787660762934681</c:v>
                </c:pt>
                <c:pt idx="437">
                  <c:v>2.7874429293324408</c:v>
                </c:pt>
                <c:pt idx="438">
                  <c:v>2.7872282995707165</c:v>
                </c:pt>
                <c:pt idx="439">
                  <c:v>2.7870168709083596</c:v>
                </c:pt>
                <c:pt idx="440">
                  <c:v>2.7868086406047845</c:v>
                </c:pt>
                <c:pt idx="441">
                  <c:v>2.7866036059199377</c:v>
                </c:pt>
                <c:pt idx="442">
                  <c:v>2.7864017641142609</c:v>
                </c:pt>
                <c:pt idx="443">
                  <c:v>2.7862031124486624</c:v>
                </c:pt>
                <c:pt idx="444">
                  <c:v>2.7860076481844827</c:v>
                </c:pt>
                <c:pt idx="445">
                  <c:v>2.785815368583465</c:v>
                </c:pt>
                <c:pt idx="446">
                  <c:v>2.7856262709077235</c:v>
                </c:pt>
                <c:pt idx="447">
                  <c:v>2.7854403524197102</c:v>
                </c:pt>
                <c:pt idx="448">
                  <c:v>2.7852576103821849</c:v>
                </c:pt>
                <c:pt idx="449">
                  <c:v>2.7850780420581893</c:v>
                </c:pt>
                <c:pt idx="450">
                  <c:v>2.7849016447110047</c:v>
                </c:pt>
                <c:pt idx="451">
                  <c:v>2.7847284156041385</c:v>
                </c:pt>
                <c:pt idx="452">
                  <c:v>2.7845583520012802</c:v>
                </c:pt>
                <c:pt idx="453">
                  <c:v>2.7843914511662757</c:v>
                </c:pt>
                <c:pt idx="454">
                  <c:v>2.7842277103631035</c:v>
                </c:pt>
                <c:pt idx="455">
                  <c:v>2.7840671268558359</c:v>
                </c:pt>
                <c:pt idx="456">
                  <c:v>2.7839096979086202</c:v>
                </c:pt>
                <c:pt idx="457">
                  <c:v>2.7837554207856421</c:v>
                </c:pt>
                <c:pt idx="458">
                  <c:v>2.7836042927510998</c:v>
                </c:pt>
                <c:pt idx="459">
                  <c:v>2.783456311069179</c:v>
                </c:pt>
                <c:pt idx="460">
                  <c:v>2.7833114730040185</c:v>
                </c:pt>
                <c:pt idx="461">
                  <c:v>2.7831697758196881</c:v>
                </c:pt>
                <c:pt idx="462">
                  <c:v>2.7830312167801599</c:v>
                </c:pt>
                <c:pt idx="463">
                  <c:v>2.7828957931492773</c:v>
                </c:pt>
                <c:pt idx="464">
                  <c:v>2.7827635021907353</c:v>
                </c:pt>
                <c:pt idx="465">
                  <c:v>2.7826343411680439</c:v>
                </c:pt>
                <c:pt idx="466">
                  <c:v>2.7825083073445107</c:v>
                </c:pt>
                <c:pt idx="467">
                  <c:v>2.7823853979832109</c:v>
                </c:pt>
                <c:pt idx="468">
                  <c:v>2.7822656103469594</c:v>
                </c:pt>
                <c:pt idx="469">
                  <c:v>2.7821489416982876</c:v>
                </c:pt>
                <c:pt idx="470">
                  <c:v>2.7820353892994185</c:v>
                </c:pt>
                <c:pt idx="471">
                  <c:v>2.7819249504122365</c:v>
                </c:pt>
                <c:pt idx="472">
                  <c:v>2.7818176222982696</c:v>
                </c:pt>
                <c:pt idx="473">
                  <c:v>2.7817134022186565</c:v>
                </c:pt>
                <c:pt idx="474">
                  <c:v>2.7816122874341294</c:v>
                </c:pt>
                <c:pt idx="475">
                  <c:v>2.7815142752049837</c:v>
                </c:pt>
                <c:pt idx="476">
                  <c:v>2.7814193627910591</c:v>
                </c:pt>
                <c:pt idx="477">
                  <c:v>2.7813275474517098</c:v>
                </c:pt>
                <c:pt idx="478">
                  <c:v>2.7812388264457852</c:v>
                </c:pt>
                <c:pt idx="479">
                  <c:v>2.7811531970316055</c:v>
                </c:pt>
                <c:pt idx="480">
                  <c:v>2.7810706564669365</c:v>
                </c:pt>
                <c:pt idx="481">
                  <c:v>2.7809912020089698</c:v>
                </c:pt>
                <c:pt idx="482">
                  <c:v>2.7809148309142966</c:v>
                </c:pt>
                <c:pt idx="483">
                  <c:v>2.7808415404388871</c:v>
                </c:pt>
                <c:pt idx="484">
                  <c:v>2.7807713278380692</c:v>
                </c:pt>
                <c:pt idx="485">
                  <c:v>2.7807041903665022</c:v>
                </c:pt>
                <c:pt idx="486">
                  <c:v>2.7806401252781598</c:v>
                </c:pt>
                <c:pt idx="487">
                  <c:v>2.7805791298263069</c:v>
                </c:pt>
                <c:pt idx="488">
                  <c:v>2.780521201263475</c:v>
                </c:pt>
                <c:pt idx="489">
                  <c:v>2.7804663368414446</c:v>
                </c:pt>
                <c:pt idx="490">
                  <c:v>2.7804145338112245</c:v>
                </c:pt>
                <c:pt idx="491">
                  <c:v>2.7803657894230271</c:v>
                </c:pt>
                <c:pt idx="492">
                  <c:v>2.7803201009262533</c:v>
                </c:pt>
                <c:pt idx="493">
                  <c:v>2.7802774655694664</c:v>
                </c:pt>
                <c:pt idx="494">
                  <c:v>2.7802378806003767</c:v>
                </c:pt>
                <c:pt idx="495">
                  <c:v>2.7802013432658192</c:v>
                </c:pt>
                <c:pt idx="496">
                  <c:v>2.7801678508117349</c:v>
                </c:pt>
                <c:pt idx="497">
                  <c:v>2.7801374004831505</c:v>
                </c:pt>
                <c:pt idx="498">
                  <c:v>2.7801099895241608</c:v>
                </c:pt>
                <c:pt idx="499">
                  <c:v>2.7800856151779061</c:v>
                </c:pt>
                <c:pt idx="500">
                  <c:v>2.7800642746865578</c:v>
                </c:pt>
                <c:pt idx="501">
                  <c:v>2.7800459652912979</c:v>
                </c:pt>
                <c:pt idx="502">
                  <c:v>2.7800306842323002</c:v>
                </c:pt>
                <c:pt idx="503">
                  <c:v>2.7800184287487117</c:v>
                </c:pt>
                <c:pt idx="504">
                  <c:v>2.7800091960786371</c:v>
                </c:pt>
                <c:pt idx="505">
                  <c:v>2.78000298345912</c:v>
                </c:pt>
                <c:pt idx="506">
                  <c:v>2.7799997881261231</c:v>
                </c:pt>
                <c:pt idx="507">
                  <c:v>2.7799996073145139</c:v>
                </c:pt>
                <c:pt idx="508">
                  <c:v>2.7800024382580468</c:v>
                </c:pt>
                <c:pt idx="509">
                  <c:v>2.7800082781893454</c:v>
                </c:pt>
                <c:pt idx="510">
                  <c:v>2.7800171243398872</c:v>
                </c:pt>
                <c:pt idx="511">
                  <c:v>2.7800289739399848</c:v>
                </c:pt>
                <c:pt idx="512">
                  <c:v>2.7800438242187742</c:v>
                </c:pt>
                <c:pt idx="513">
                  <c:v>2.7800616724041944</c:v>
                </c:pt>
                <c:pt idx="514">
                  <c:v>2.780082515722972</c:v>
                </c:pt>
                <c:pt idx="515">
                  <c:v>2.780106351400609</c:v>
                </c:pt>
                <c:pt idx="516">
                  <c:v>2.7801331766613635</c:v>
                </c:pt>
                <c:pt idx="517">
                  <c:v>2.7801629887282369</c:v>
                </c:pt>
                <c:pt idx="518">
                  <c:v>2.7801957848229599</c:v>
                </c:pt>
                <c:pt idx="519">
                  <c:v>2.7802315621659726</c:v>
                </c:pt>
                <c:pt idx="520">
                  <c:v>2.7802703179764161</c:v>
                </c:pt>
                <c:pt idx="521">
                  <c:v>2.7803120494721147</c:v>
                </c:pt>
                <c:pt idx="522">
                  <c:v>2.780356753869563</c:v>
                </c:pt>
                <c:pt idx="523">
                  <c:v>2.7804044283839118</c:v>
                </c:pt>
                <c:pt idx="524">
                  <c:v>2.7804550702289528</c:v>
                </c:pt>
                <c:pt idx="525">
                  <c:v>2.7805086766171079</c:v>
                </c:pt>
                <c:pt idx="526">
                  <c:v>2.7805652447594134</c:v>
                </c:pt>
                <c:pt idx="527">
                  <c:v>2.7806247718655079</c:v>
                </c:pt>
                <c:pt idx="528">
                  <c:v>2.7806872551436208</c:v>
                </c:pt>
                <c:pt idx="529">
                  <c:v>2.7807526918005561</c:v>
                </c:pt>
                <c:pt idx="530">
                  <c:v>2.7808210790416821</c:v>
                </c:pt>
                <c:pt idx="531">
                  <c:v>2.7808924140709212</c:v>
                </c:pt>
                <c:pt idx="532">
                  <c:v>2.7809666940907305</c:v>
                </c:pt>
                <c:pt idx="533">
                  <c:v>2.7810439163021021</c:v>
                </c:pt>
                <c:pt idx="534">
                  <c:v>2.7811240779045368</c:v>
                </c:pt>
                <c:pt idx="535">
                  <c:v>2.7812071760960437</c:v>
                </c:pt>
                <c:pt idx="536">
                  <c:v>2.7812932080731247</c:v>
                </c:pt>
                <c:pt idx="537">
                  <c:v>2.7813821710307618</c:v>
                </c:pt>
                <c:pt idx="538">
                  <c:v>2.7814740621624119</c:v>
                </c:pt>
                <c:pt idx="539">
                  <c:v>2.7815688786599861</c:v>
                </c:pt>
                <c:pt idx="540">
                  <c:v>2.7816666177138498</c:v>
                </c:pt>
                <c:pt idx="541">
                  <c:v>2.7817672765128063</c:v>
                </c:pt>
                <c:pt idx="542">
                  <c:v>2.7818708522440874</c:v>
                </c:pt>
                <c:pt idx="543">
                  <c:v>2.7819773420933447</c:v>
                </c:pt>
                <c:pt idx="544">
                  <c:v>2.7820867432446388</c:v>
                </c:pt>
                <c:pt idx="545">
                  <c:v>2.7821990528804283</c:v>
                </c:pt>
                <c:pt idx="546">
                  <c:v>2.7823142681815654</c:v>
                </c:pt>
                <c:pt idx="547">
                  <c:v>2.78243238632728</c:v>
                </c:pt>
                <c:pt idx="548">
                  <c:v>2.7825534044951756</c:v>
                </c:pt>
                <c:pt idx="549">
                  <c:v>2.7826773198612171</c:v>
                </c:pt>
                <c:pt idx="550">
                  <c:v>2.7828041295997252</c:v>
                </c:pt>
                <c:pt idx="551">
                  <c:v>2.7829338308833673</c:v>
                </c:pt>
                <c:pt idx="552">
                  <c:v>2.7830664208831455</c:v>
                </c:pt>
                <c:pt idx="553">
                  <c:v>2.783201896768392</c:v>
                </c:pt>
                <c:pt idx="554">
                  <c:v>2.7833402557067619</c:v>
                </c:pt>
                <c:pt idx="555">
                  <c:v>2.7834814948642221</c:v>
                </c:pt>
                <c:pt idx="556">
                  <c:v>2.7836256114050473</c:v>
                </c:pt>
                <c:pt idx="557">
                  <c:v>2.7837726024918092</c:v>
                </c:pt>
                <c:pt idx="558">
                  <c:v>2.7839224652853702</c:v>
                </c:pt>
                <c:pt idx="559">
                  <c:v>2.7840751969448791</c:v>
                </c:pt>
                <c:pt idx="560">
                  <c:v>2.7842307946277622</c:v>
                </c:pt>
                <c:pt idx="561">
                  <c:v>2.7843892554897138</c:v>
                </c:pt>
                <c:pt idx="562">
                  <c:v>2.784550576684695</c:v>
                </c:pt>
                <c:pt idx="563">
                  <c:v>2.7847147553649227</c:v>
                </c:pt>
                <c:pt idx="564">
                  <c:v>2.7848817886808672</c:v>
                </c:pt>
                <c:pt idx="565">
                  <c:v>2.7850516737812443</c:v>
                </c:pt>
                <c:pt idx="566">
                  <c:v>2.7852244078130073</c:v>
                </c:pt>
                <c:pt idx="567">
                  <c:v>2.7853999879213478</c:v>
                </c:pt>
                <c:pt idx="568">
                  <c:v>2.7855784112496802</c:v>
                </c:pt>
                <c:pt idx="569">
                  <c:v>2.7857596749396496</c:v>
                </c:pt>
                <c:pt idx="570">
                  <c:v>2.7859437761311128</c:v>
                </c:pt>
                <c:pt idx="571">
                  <c:v>2.786130711962143</c:v>
                </c:pt>
                <c:pt idx="572">
                  <c:v>2.7863204795690222</c:v>
                </c:pt>
                <c:pt idx="573">
                  <c:v>2.7865130760862349</c:v>
                </c:pt>
                <c:pt idx="574">
                  <c:v>2.786708498646465</c:v>
                </c:pt>
                <c:pt idx="575">
                  <c:v>2.7869067443805933</c:v>
                </c:pt>
                <c:pt idx="576">
                  <c:v>2.7871078104176874</c:v>
                </c:pt>
                <c:pt idx="577">
                  <c:v>2.787311693885008</c:v>
                </c:pt>
                <c:pt idx="578">
                  <c:v>2.7875183919079927</c:v>
                </c:pt>
                <c:pt idx="579">
                  <c:v>2.7877279016102623</c:v>
                </c:pt>
                <c:pt idx="580">
                  <c:v>2.7879402201136134</c:v>
                </c:pt>
                <c:pt idx="581">
                  <c:v>2.7881553445380129</c:v>
                </c:pt>
                <c:pt idx="582">
                  <c:v>2.7883732720016008</c:v>
                </c:pt>
                <c:pt idx="583">
                  <c:v>2.7885939996206814</c:v>
                </c:pt>
                <c:pt idx="584">
                  <c:v>2.7888175245097226</c:v>
                </c:pt>
                <c:pt idx="585">
                  <c:v>2.7890438437813536</c:v>
                </c:pt>
                <c:pt idx="586">
                  <c:v>2.7892729545463624</c:v>
                </c:pt>
                <c:pt idx="587">
                  <c:v>2.7895048539136944</c:v>
                </c:pt>
                <c:pt idx="588">
                  <c:v>2.7897395389904469</c:v>
                </c:pt>
                <c:pt idx="589">
                  <c:v>2.7899770068818688</c:v>
                </c:pt>
                <c:pt idx="590">
                  <c:v>2.7902172546913628</c:v>
                </c:pt>
                <c:pt idx="591">
                  <c:v>2.7904602795204734</c:v>
                </c:pt>
                <c:pt idx="592">
                  <c:v>2.7907060784689004</c:v>
                </c:pt>
                <c:pt idx="593">
                  <c:v>2.7909546486344805</c:v>
                </c:pt>
                <c:pt idx="594">
                  <c:v>2.7912059871131989</c:v>
                </c:pt>
                <c:pt idx="595">
                  <c:v>2.7914600909991827</c:v>
                </c:pt>
                <c:pt idx="596">
                  <c:v>2.7917169573847014</c:v>
                </c:pt>
                <c:pt idx="597">
                  <c:v>2.7919765833601646</c:v>
                </c:pt>
                <c:pt idx="598">
                  <c:v>2.7922389660141227</c:v>
                </c:pt>
                <c:pt idx="599">
                  <c:v>2.7925041024332655</c:v>
                </c:pt>
                <c:pt idx="600">
                  <c:v>2.7927719897024237</c:v>
                </c:pt>
                <c:pt idx="601">
                  <c:v>2.793042624904567</c:v>
                </c:pt>
                <c:pt idx="602">
                  <c:v>2.7933160051208006</c:v>
                </c:pt>
                <c:pt idx="603">
                  <c:v>2.7935921274303741</c:v>
                </c:pt>
                <c:pt idx="604">
                  <c:v>2.793870988910673</c:v>
                </c:pt>
                <c:pt idx="605">
                  <c:v>2.7941525866372241</c:v>
                </c:pt>
                <c:pt idx="606">
                  <c:v>2.7944369176836932</c:v>
                </c:pt>
                <c:pt idx="607">
                  <c:v>2.7947239791218883</c:v>
                </c:pt>
                <c:pt idx="608">
                  <c:v>2.7950137680217582</c:v>
                </c:pt>
                <c:pt idx="609">
                  <c:v>2.7953062814513947</c:v>
                </c:pt>
                <c:pt idx="610">
                  <c:v>2.7956015164770309</c:v>
                </c:pt>
                <c:pt idx="611">
                  <c:v>2.795899470163048</c:v>
                </c:pt>
                <c:pt idx="612">
                  <c:v>2.7962001395719711</c:v>
                </c:pt>
                <c:pt idx="613">
                  <c:v>2.7965035217644734</c:v>
                </c:pt>
                <c:pt idx="614">
                  <c:v>2.7968096137993776</c:v>
                </c:pt>
                <c:pt idx="615">
                  <c:v>2.7971184127336559</c:v>
                </c:pt>
                <c:pt idx="616">
                  <c:v>2.7974299156224349</c:v>
                </c:pt>
                <c:pt idx="617">
                  <c:v>2.797744119518994</c:v>
                </c:pt>
                <c:pt idx="618">
                  <c:v>2.7980610214747714</c:v>
                </c:pt>
                <c:pt idx="619">
                  <c:v>2.7983806185393636</c:v>
                </c:pt>
                <c:pt idx="620">
                  <c:v>2.7987029077605268</c:v>
                </c:pt>
                <c:pt idx="621">
                  <c:v>2.7990278861841844</c:v>
                </c:pt>
                <c:pt idx="622">
                  <c:v>2.7993555508544237</c:v>
                </c:pt>
                <c:pt idx="623">
                  <c:v>2.7996858988135034</c:v>
                </c:pt>
                <c:pt idx="624">
                  <c:v>2.8000189271018532</c:v>
                </c:pt>
                <c:pt idx="625">
                  <c:v>2.8003546327580779</c:v>
                </c:pt>
                <c:pt idx="626">
                  <c:v>2.8006930128189635</c:v>
                </c:pt>
                <c:pt idx="627">
                  <c:v>2.8010340643194751</c:v>
                </c:pt>
                <c:pt idx="628">
                  <c:v>2.8013777842927627</c:v>
                </c:pt>
                <c:pt idx="629">
                  <c:v>2.8017241697701687</c:v>
                </c:pt>
                <c:pt idx="630">
                  <c:v>2.8020732177812229</c:v>
                </c:pt>
                <c:pt idx="631">
                  <c:v>2.8024249253536571</c:v>
                </c:pt>
                <c:pt idx="632">
                  <c:v>2.8027792895133983</c:v>
                </c:pt>
                <c:pt idx="633">
                  <c:v>2.8031363072845794</c:v>
                </c:pt>
                <c:pt idx="634">
                  <c:v>2.8034959756895432</c:v>
                </c:pt>
                <c:pt idx="635">
                  <c:v>2.8038582917488424</c:v>
                </c:pt>
                <c:pt idx="636">
                  <c:v>2.8042232524812483</c:v>
                </c:pt>
                <c:pt idx="637">
                  <c:v>2.804590854903755</c:v>
                </c:pt>
                <c:pt idx="638">
                  <c:v>2.8049610960315792</c:v>
                </c:pt>
                <c:pt idx="639">
                  <c:v>2.8053339728781728</c:v>
                </c:pt>
                <c:pt idx="640">
                  <c:v>2.8057094824552187</c:v>
                </c:pt>
                <c:pt idx="641">
                  <c:v>2.8060876217726447</c:v>
                </c:pt>
                <c:pt idx="642">
                  <c:v>2.806468387838621</c:v>
                </c:pt>
                <c:pt idx="643">
                  <c:v>2.8068517776595718</c:v>
                </c:pt>
                <c:pt idx="644">
                  <c:v>2.807237788240176</c:v>
                </c:pt>
                <c:pt idx="645">
                  <c:v>2.8076264165833744</c:v>
                </c:pt>
                <c:pt idx="646">
                  <c:v>2.8080176596903734</c:v>
                </c:pt>
                <c:pt idx="647">
                  <c:v>2.8084115145606563</c:v>
                </c:pt>
                <c:pt idx="648">
                  <c:v>2.8088079781919815</c:v>
                </c:pt>
                <c:pt idx="649">
                  <c:v>2.8092070475803923</c:v>
                </c:pt>
                <c:pt idx="650">
                  <c:v>2.8096087197202242</c:v>
                </c:pt>
                <c:pt idx="651">
                  <c:v>2.8100129916041068</c:v>
                </c:pt>
                <c:pt idx="652">
                  <c:v>2.8104198602229764</c:v>
                </c:pt>
                <c:pt idx="653">
                  <c:v>2.8108293225660721</c:v>
                </c:pt>
                <c:pt idx="654">
                  <c:v>2.8112413756209542</c:v>
                </c:pt>
                <c:pt idx="655">
                  <c:v>2.8116560163735018</c:v>
                </c:pt>
                <c:pt idx="656">
                  <c:v>2.8120732418079233</c:v>
                </c:pt>
                <c:pt idx="657">
                  <c:v>2.8124930489067621</c:v>
                </c:pt>
                <c:pt idx="658">
                  <c:v>2.812915434650904</c:v>
                </c:pt>
                <c:pt idx="659">
                  <c:v>2.8133403960195826</c:v>
                </c:pt>
                <c:pt idx="660">
                  <c:v>2.8137679299903873</c:v>
                </c:pt>
                <c:pt idx="661">
                  <c:v>2.814198033539272</c:v>
                </c:pt>
                <c:pt idx="662">
                  <c:v>2.8146307036405593</c:v>
                </c:pt>
                <c:pt idx="663">
                  <c:v>2.8150659372669509</c:v>
                </c:pt>
                <c:pt idx="664">
                  <c:v>2.8155037313895295</c:v>
                </c:pt>
                <c:pt idx="665">
                  <c:v>2.8159440829777744</c:v>
                </c:pt>
                <c:pt idx="666">
                  <c:v>2.8163869889995619</c:v>
                </c:pt>
                <c:pt idx="667">
                  <c:v>2.8168324464211776</c:v>
                </c:pt>
                <c:pt idx="668">
                  <c:v>2.8172804522073216</c:v>
                </c:pt>
                <c:pt idx="669">
                  <c:v>2.8177310033211151</c:v>
                </c:pt>
                <c:pt idx="670">
                  <c:v>2.8181840967241154</c:v>
                </c:pt>
                <c:pt idx="671">
                  <c:v>2.8186397293763137</c:v>
                </c:pt>
                <c:pt idx="672">
                  <c:v>2.8190978982361514</c:v>
                </c:pt>
                <c:pt idx="673">
                  <c:v>2.8195586002605251</c:v>
                </c:pt>
                <c:pt idx="674">
                  <c:v>2.8200218324047932</c:v>
                </c:pt>
                <c:pt idx="675">
                  <c:v>2.8204875916227885</c:v>
                </c:pt>
                <c:pt idx="676">
                  <c:v>2.8209558748668231</c:v>
                </c:pt>
                <c:pt idx="677">
                  <c:v>2.8214266790877001</c:v>
                </c:pt>
                <c:pt idx="678">
                  <c:v>2.8219000012347166</c:v>
                </c:pt>
                <c:pt idx="679">
                  <c:v>2.8223758382556805</c:v>
                </c:pt>
                <c:pt idx="680">
                  <c:v>2.8228541870969126</c:v>
                </c:pt>
                <c:pt idx="681">
                  <c:v>2.8233350447032608</c:v>
                </c:pt>
                <c:pt idx="682">
                  <c:v>2.8238184080181008</c:v>
                </c:pt>
                <c:pt idx="683">
                  <c:v>2.8243042739833562</c:v>
                </c:pt>
                <c:pt idx="684">
                  <c:v>2.8247926395394991</c:v>
                </c:pt>
                <c:pt idx="685">
                  <c:v>2.8252835016255644</c:v>
                </c:pt>
                <c:pt idx="686">
                  <c:v>2.8257768571791542</c:v>
                </c:pt>
                <c:pt idx="687">
                  <c:v>2.8262727031364525</c:v>
                </c:pt>
                <c:pt idx="688">
                  <c:v>2.8267710364322314</c:v>
                </c:pt>
                <c:pt idx="689">
                  <c:v>2.8272718539998603</c:v>
                </c:pt>
                <c:pt idx="690">
                  <c:v>2.8277751527713186</c:v>
                </c:pt>
                <c:pt idx="691">
                  <c:v>2.8282809296772022</c:v>
                </c:pt>
                <c:pt idx="692">
                  <c:v>2.8287891816467337</c:v>
                </c:pt>
                <c:pt idx="693">
                  <c:v>2.8292999056077748</c:v>
                </c:pt>
                <c:pt idx="694">
                  <c:v>2.829813098486833</c:v>
                </c:pt>
                <c:pt idx="695">
                  <c:v>2.8303287572090743</c:v>
                </c:pt>
                <c:pt idx="696">
                  <c:v>2.8308468786983312</c:v>
                </c:pt>
                <c:pt idx="697">
                  <c:v>2.8313674598771117</c:v>
                </c:pt>
                <c:pt idx="698">
                  <c:v>2.8318904976666164</c:v>
                </c:pt>
                <c:pt idx="699">
                  <c:v>2.832415988986738</c:v>
                </c:pt>
                <c:pt idx="700">
                  <c:v>2.8329439307560813</c:v>
                </c:pt>
                <c:pt idx="701">
                  <c:v>2.8334743198919687</c:v>
                </c:pt>
                <c:pt idx="702">
                  <c:v>2.8340071533104503</c:v>
                </c:pt>
                <c:pt idx="703">
                  <c:v>2.8345424279263169</c:v>
                </c:pt>
                <c:pt idx="704">
                  <c:v>2.8350801406531101</c:v>
                </c:pt>
                <c:pt idx="705">
                  <c:v>2.8356202884031312</c:v>
                </c:pt>
                <c:pt idx="706">
                  <c:v>2.8361628680874529</c:v>
                </c:pt>
                <c:pt idx="707">
                  <c:v>2.8367078766159315</c:v>
                </c:pt>
                <c:pt idx="708">
                  <c:v>2.8372553108972163</c:v>
                </c:pt>
                <c:pt idx="709">
                  <c:v>2.8378051678387597</c:v>
                </c:pt>
                <c:pt idx="710">
                  <c:v>2.8383574443468298</c:v>
                </c:pt>
                <c:pt idx="711">
                  <c:v>2.8389121373265214</c:v>
                </c:pt>
                <c:pt idx="712">
                  <c:v>2.8394692436817661</c:v>
                </c:pt>
                <c:pt idx="713">
                  <c:v>2.8400287603153433</c:v>
                </c:pt>
                <c:pt idx="714">
                  <c:v>2.8405906841288937</c:v>
                </c:pt>
                <c:pt idx="715">
                  <c:v>2.8411550120229254</c:v>
                </c:pt>
                <c:pt idx="716">
                  <c:v>2.8417217408968343</c:v>
                </c:pt>
                <c:pt idx="717">
                  <c:v>2.842290867648904</c:v>
                </c:pt>
                <c:pt idx="718">
                  <c:v>2.8428623891763283</c:v>
                </c:pt>
                <c:pt idx="719">
                  <c:v>2.8434363023752138</c:v>
                </c:pt>
                <c:pt idx="720">
                  <c:v>2.8440126041405964</c:v>
                </c:pt>
                <c:pt idx="721">
                  <c:v>2.8445912913664526</c:v>
                </c:pt>
                <c:pt idx="722">
                  <c:v>2.8451723609457087</c:v>
                </c:pt>
                <c:pt idx="723">
                  <c:v>2.8457558097702575</c:v>
                </c:pt>
                <c:pt idx="724">
                  <c:v>2.8463416347309605</c:v>
                </c:pt>
                <c:pt idx="725">
                  <c:v>2.846929832717672</c:v>
                </c:pt>
                <c:pt idx="726">
                  <c:v>2.8475204006192416</c:v>
                </c:pt>
                <c:pt idx="727">
                  <c:v>2.8481133353235286</c:v>
                </c:pt>
                <c:pt idx="728">
                  <c:v>2.8487086337174179</c:v>
                </c:pt>
                <c:pt idx="729">
                  <c:v>2.8493062926868267</c:v>
                </c:pt>
                <c:pt idx="730">
                  <c:v>2.8499063091167178</c:v>
                </c:pt>
                <c:pt idx="731">
                  <c:v>2.8505086798911154</c:v>
                </c:pt>
                <c:pt idx="732">
                  <c:v>2.8511134018931092</c:v>
                </c:pt>
                <c:pt idx="733">
                  <c:v>2.851720472004879</c:v>
                </c:pt>
                <c:pt idx="734">
                  <c:v>2.8523298871076941</c:v>
                </c:pt>
                <c:pt idx="735">
                  <c:v>2.8529416440819313</c:v>
                </c:pt>
                <c:pt idx="736">
                  <c:v>2.8535557398070912</c:v>
                </c:pt>
                <c:pt idx="737">
                  <c:v>2.8541721711618027</c:v>
                </c:pt>
                <c:pt idx="738">
                  <c:v>2.8547909350238401</c:v>
                </c:pt>
                <c:pt idx="739">
                  <c:v>2.8554120282701354</c:v>
                </c:pt>
                <c:pt idx="740">
                  <c:v>2.8560354477767893</c:v>
                </c:pt>
                <c:pt idx="741">
                  <c:v>2.8566611904190848</c:v>
                </c:pt>
                <c:pt idx="742">
                  <c:v>2.8572892530714991</c:v>
                </c:pt>
                <c:pt idx="743">
                  <c:v>2.8579196326077154</c:v>
                </c:pt>
                <c:pt idx="744">
                  <c:v>2.8585523259006393</c:v>
                </c:pt>
                <c:pt idx="745">
                  <c:v>2.8591873298224053</c:v>
                </c:pt>
                <c:pt idx="746">
                  <c:v>2.8598246412443964</c:v>
                </c:pt>
                <c:pt idx="747">
                  <c:v>2.8604642570372518</c:v>
                </c:pt>
                <c:pt idx="748">
                  <c:v>2.8611061740708803</c:v>
                </c:pt>
                <c:pt idx="749">
                  <c:v>2.8617503892144751</c:v>
                </c:pt>
                <c:pt idx="750">
                  <c:v>2.8623968993365283</c:v>
                </c:pt>
                <c:pt idx="751">
                  <c:v>2.8630457013048369</c:v>
                </c:pt>
                <c:pt idx="752">
                  <c:v>2.8636967919865204</c:v>
                </c:pt>
                <c:pt idx="753">
                  <c:v>2.8643501682480368</c:v>
                </c:pt>
                <c:pt idx="754">
                  <c:v>2.8650058269551901</c:v>
                </c:pt>
                <c:pt idx="755">
                  <c:v>2.865663764973144</c:v>
                </c:pt>
                <c:pt idx="756">
                  <c:v>2.8663239791664386</c:v>
                </c:pt>
                <c:pt idx="757">
                  <c:v>2.8669864663989988</c:v>
                </c:pt>
                <c:pt idx="758">
                  <c:v>2.8676512235341516</c:v>
                </c:pt>
                <c:pt idx="759">
                  <c:v>2.8683182474346376</c:v>
                </c:pt>
                <c:pt idx="760">
                  <c:v>2.8689875349626215</c:v>
                </c:pt>
                <c:pt idx="761">
                  <c:v>2.8696590829797097</c:v>
                </c:pt>
                <c:pt idx="762">
                  <c:v>2.8703328883469612</c:v>
                </c:pt>
                <c:pt idx="763">
                  <c:v>2.8710089479248997</c:v>
                </c:pt>
                <c:pt idx="764">
                  <c:v>2.8716872585735311</c:v>
                </c:pt>
                <c:pt idx="765">
                  <c:v>2.8723678171523508</c:v>
                </c:pt>
                <c:pt idx="766">
                  <c:v>2.8730506205203623</c:v>
                </c:pt>
                <c:pt idx="767">
                  <c:v>2.8737356655360879</c:v>
                </c:pt>
                <c:pt idx="768">
                  <c:v>2.8744229490575814</c:v>
                </c:pt>
                <c:pt idx="769">
                  <c:v>2.8751124679424445</c:v>
                </c:pt>
                <c:pt idx="770">
                  <c:v>2.8758042190478359</c:v>
                </c:pt>
                <c:pt idx="771">
                  <c:v>2.8764981992304888</c:v>
                </c:pt>
                <c:pt idx="772">
                  <c:v>2.8771944053467227</c:v>
                </c:pt>
                <c:pt idx="773">
                  <c:v>2.8778928342524566</c:v>
                </c:pt>
                <c:pt idx="774">
                  <c:v>2.8785934828032218</c:v>
                </c:pt>
                <c:pt idx="775">
                  <c:v>2.8792963478541767</c:v>
                </c:pt>
                <c:pt idx="776">
                  <c:v>2.8800014262601192</c:v>
                </c:pt>
                <c:pt idx="777">
                  <c:v>2.8807087148755026</c:v>
                </c:pt>
                <c:pt idx="778">
                  <c:v>2.8814182105544455</c:v>
                </c:pt>
                <c:pt idx="779">
                  <c:v>2.8821299101507494</c:v>
                </c:pt>
                <c:pt idx="780">
                  <c:v>2.8828438105179077</c:v>
                </c:pt>
                <c:pt idx="781">
                  <c:v>2.8835599085091226</c:v>
                </c:pt>
                <c:pt idx="782">
                  <c:v>2.8842782009773202</c:v>
                </c:pt>
                <c:pt idx="783">
                  <c:v>2.8849986847751574</c:v>
                </c:pt>
                <c:pt idx="784">
                  <c:v>2.8857213567550417</c:v>
                </c:pt>
                <c:pt idx="785">
                  <c:v>2.8864462137691449</c:v>
                </c:pt>
                <c:pt idx="786">
                  <c:v>2.8871732526694123</c:v>
                </c:pt>
                <c:pt idx="787">
                  <c:v>2.8879024703075804</c:v>
                </c:pt>
                <c:pt idx="788">
                  <c:v>2.8886338635351878</c:v>
                </c:pt>
                <c:pt idx="789">
                  <c:v>2.8893674292035922</c:v>
                </c:pt>
                <c:pt idx="790">
                  <c:v>2.8901031641639801</c:v>
                </c:pt>
                <c:pt idx="791">
                  <c:v>2.890841065267383</c:v>
                </c:pt>
                <c:pt idx="792">
                  <c:v>2.8915811293646905</c:v>
                </c:pt>
                <c:pt idx="793">
                  <c:v>2.8923233533066655</c:v>
                </c:pt>
                <c:pt idx="794">
                  <c:v>2.8930677339439543</c:v>
                </c:pt>
                <c:pt idx="795">
                  <c:v>2.8938142681271044</c:v>
                </c:pt>
                <c:pt idx="796">
                  <c:v>2.894562952706575</c:v>
                </c:pt>
                <c:pt idx="797">
                  <c:v>2.8953137845327541</c:v>
                </c:pt>
                <c:pt idx="798">
                  <c:v>2.8960667604559687</c:v>
                </c:pt>
                <c:pt idx="799">
                  <c:v>2.8968218773264991</c:v>
                </c:pt>
                <c:pt idx="800">
                  <c:v>2.8975791319945969</c:v>
                </c:pt>
                <c:pt idx="801">
                  <c:v>2.8983385213104937</c:v>
                </c:pt>
                <c:pt idx="802">
                  <c:v>2.8991000421244175</c:v>
                </c:pt>
                <c:pt idx="803">
                  <c:v>2.8998636912866043</c:v>
                </c:pt>
                <c:pt idx="804">
                  <c:v>2.9006294656473139</c:v>
                </c:pt>
                <c:pt idx="805">
                  <c:v>2.9013973620568474</c:v>
                </c:pt>
                <c:pt idx="806">
                  <c:v>2.9021673773655481</c:v>
                </c:pt>
                <c:pt idx="807">
                  <c:v>2.9029395084238319</c:v>
                </c:pt>
                <c:pt idx="808">
                  <c:v>2.9037137520821892</c:v>
                </c:pt>
                <c:pt idx="809">
                  <c:v>2.9044901051912029</c:v>
                </c:pt>
                <c:pt idx="810">
                  <c:v>2.9052685646015628</c:v>
                </c:pt>
                <c:pt idx="811">
                  <c:v>2.9060491271640778</c:v>
                </c:pt>
                <c:pt idx="812">
                  <c:v>2.9068317897296909</c:v>
                </c:pt>
                <c:pt idx="813">
                  <c:v>2.9076165491494916</c:v>
                </c:pt>
                <c:pt idx="814">
                  <c:v>2.9084034022747307</c:v>
                </c:pt>
                <c:pt idx="815">
                  <c:v>2.9091923459568347</c:v>
                </c:pt>
                <c:pt idx="816">
                  <c:v>2.9099833770474177</c:v>
                </c:pt>
                <c:pt idx="817">
                  <c:v>2.9107764923982979</c:v>
                </c:pt>
                <c:pt idx="818">
                  <c:v>2.9115716888615064</c:v>
                </c:pt>
                <c:pt idx="819">
                  <c:v>2.9123689632893068</c:v>
                </c:pt>
                <c:pt idx="820">
                  <c:v>2.9131683125342076</c:v>
                </c:pt>
                <c:pt idx="821">
                  <c:v>2.9139697334489707</c:v>
                </c:pt>
                <c:pt idx="822">
                  <c:v>2.9147732228866339</c:v>
                </c:pt>
                <c:pt idx="823">
                  <c:v>2.915578777700516</c:v>
                </c:pt>
                <c:pt idx="824">
                  <c:v>2.9163863947442357</c:v>
                </c:pt>
                <c:pt idx="825">
                  <c:v>2.9171960708717259</c:v>
                </c:pt>
                <c:pt idx="826">
                  <c:v>2.9180078029372436</c:v>
                </c:pt>
                <c:pt idx="827">
                  <c:v>2.9188215877953856</c:v>
                </c:pt>
                <c:pt idx="828">
                  <c:v>2.9196374223011041</c:v>
                </c:pt>
                <c:pt idx="829">
                  <c:v>2.920455303309716</c:v>
                </c:pt>
                <c:pt idx="830">
                  <c:v>2.9212752276769214</c:v>
                </c:pt>
                <c:pt idx="831">
                  <c:v>2.9220971922588128</c:v>
                </c:pt>
                <c:pt idx="832">
                  <c:v>2.9229211939118942</c:v>
                </c:pt>
                <c:pt idx="833">
                  <c:v>2.9237472294930873</c:v>
                </c:pt>
                <c:pt idx="834">
                  <c:v>2.9245752958597517</c:v>
                </c:pt>
                <c:pt idx="835">
                  <c:v>2.9254053898696966</c:v>
                </c:pt>
                <c:pt idx="836">
                  <c:v>2.9262375083811936</c:v>
                </c:pt>
                <c:pt idx="837">
                  <c:v>2.9270716482529893</c:v>
                </c:pt>
                <c:pt idx="838">
                  <c:v>2.9279078063443227</c:v>
                </c:pt>
                <c:pt idx="839">
                  <c:v>2.9287459795149338</c:v>
                </c:pt>
                <c:pt idx="840">
                  <c:v>2.9295861646250825</c:v>
                </c:pt>
                <c:pt idx="841">
                  <c:v>2.9304283585355559</c:v>
                </c:pt>
                <c:pt idx="842">
                  <c:v>2.9312725581076897</c:v>
                </c:pt>
                <c:pt idx="843">
                  <c:v>2.9321187602033731</c:v>
                </c:pt>
                <c:pt idx="844">
                  <c:v>2.9329669616850698</c:v>
                </c:pt>
                <c:pt idx="845">
                  <c:v>2.9338171594158262</c:v>
                </c:pt>
                <c:pt idx="846">
                  <c:v>2.9346693502592882</c:v>
                </c:pt>
                <c:pt idx="847">
                  <c:v>2.935523531079713</c:v>
                </c:pt>
                <c:pt idx="848">
                  <c:v>2.9363796987419821</c:v>
                </c:pt>
                <c:pt idx="849">
                  <c:v>2.9372378501116172</c:v>
                </c:pt>
                <c:pt idx="850">
                  <c:v>2.9380979820547908</c:v>
                </c:pt>
                <c:pt idx="851">
                  <c:v>2.938960091438342</c:v>
                </c:pt>
                <c:pt idx="852">
                  <c:v>2.9398241751297864</c:v>
                </c:pt>
                <c:pt idx="853">
                  <c:v>2.940690229997335</c:v>
                </c:pt>
                <c:pt idx="854">
                  <c:v>2.9415582529098998</c:v>
                </c:pt>
                <c:pt idx="855">
                  <c:v>2.9424282407371183</c:v>
                </c:pt>
                <c:pt idx="856">
                  <c:v>2.9433001903493525</c:v>
                </c:pt>
                <c:pt idx="857">
                  <c:v>2.9441740986177152</c:v>
                </c:pt>
                <c:pt idx="858">
                  <c:v>2.945049962414076</c:v>
                </c:pt>
                <c:pt idx="859">
                  <c:v>2.9459277786110749</c:v>
                </c:pt>
                <c:pt idx="860">
                  <c:v>2.94680754408214</c:v>
                </c:pt>
                <c:pt idx="861">
                  <c:v>2.9476892557014964</c:v>
                </c:pt>
                <c:pt idx="862">
                  <c:v>2.94857291034418</c:v>
                </c:pt>
                <c:pt idx="863">
                  <c:v>2.9494585048860515</c:v>
                </c:pt>
                <c:pt idx="864">
                  <c:v>2.9503460362038108</c:v>
                </c:pt>
                <c:pt idx="865">
                  <c:v>2.9512355011750078</c:v>
                </c:pt>
                <c:pt idx="866">
                  <c:v>2.9521268966780547</c:v>
                </c:pt>
                <c:pt idx="867">
                  <c:v>2.9530202195922435</c:v>
                </c:pt>
                <c:pt idx="868">
                  <c:v>2.953915466797755</c:v>
                </c:pt>
                <c:pt idx="869">
                  <c:v>2.9548126351756734</c:v>
                </c:pt>
                <c:pt idx="870">
                  <c:v>2.955711721608</c:v>
                </c:pt>
                <c:pt idx="871">
                  <c:v>2.9566127229776606</c:v>
                </c:pt>
                <c:pt idx="872">
                  <c:v>2.9575156361685306</c:v>
                </c:pt>
                <c:pt idx="873">
                  <c:v>2.9584204580654347</c:v>
                </c:pt>
                <c:pt idx="874">
                  <c:v>2.9593271855541659</c:v>
                </c:pt>
                <c:pt idx="875">
                  <c:v>2.9602358155215018</c:v>
                </c:pt>
                <c:pt idx="876">
                  <c:v>2.9611463448552087</c:v>
                </c:pt>
                <c:pt idx="877">
                  <c:v>2.9620587704440622</c:v>
                </c:pt>
                <c:pt idx="878">
                  <c:v>2.9629730891778565</c:v>
                </c:pt>
                <c:pt idx="879">
                  <c:v>2.9638892979474178</c:v>
                </c:pt>
                <c:pt idx="880">
                  <c:v>2.9648073936446169</c:v>
                </c:pt>
                <c:pt idx="881">
                  <c:v>2.9657273731623821</c:v>
                </c:pt>
                <c:pt idx="882">
                  <c:v>2.9666492333947128</c:v>
                </c:pt>
                <c:pt idx="883">
                  <c:v>2.9675729712366876</c:v>
                </c:pt>
                <c:pt idx="884">
                  <c:v>2.968498583584485</c:v>
                </c:pt>
                <c:pt idx="885">
                  <c:v>2.9694260673353892</c:v>
                </c:pt>
                <c:pt idx="886">
                  <c:v>2.9703554193878055</c:v>
                </c:pt>
                <c:pt idx="887">
                  <c:v>2.9712866366412722</c:v>
                </c:pt>
                <c:pt idx="888">
                  <c:v>2.9722197159964732</c:v>
                </c:pt>
                <c:pt idx="889">
                  <c:v>2.9731546543552501</c:v>
                </c:pt>
                <c:pt idx="890">
                  <c:v>2.9740914486206167</c:v>
                </c:pt>
                <c:pt idx="891">
                  <c:v>2.9750300956967672</c:v>
                </c:pt>
                <c:pt idx="892">
                  <c:v>2.975970592489094</c:v>
                </c:pt>
                <c:pt idx="893">
                  <c:v>2.9769129359041964</c:v>
                </c:pt>
                <c:pt idx="894">
                  <c:v>2.9778571228498913</c:v>
                </c:pt>
                <c:pt idx="895">
                  <c:v>2.9788031502352323</c:v>
                </c:pt>
                <c:pt idx="896">
                  <c:v>2.9797510149705149</c:v>
                </c:pt>
                <c:pt idx="897">
                  <c:v>2.9807007139672921</c:v>
                </c:pt>
                <c:pt idx="898">
                  <c:v>2.9816522441383864</c:v>
                </c:pt>
                <c:pt idx="899">
                  <c:v>2.9826056023979017</c:v>
                </c:pt>
                <c:pt idx="900">
                  <c:v>2.9835607856612345</c:v>
                </c:pt>
                <c:pt idx="901">
                  <c:v>2.9845177908450879</c:v>
                </c:pt>
                <c:pt idx="902">
                  <c:v>2.9854766148674829</c:v>
                </c:pt>
                <c:pt idx="903">
                  <c:v>2.9864372546477695</c:v>
                </c:pt>
                <c:pt idx="904">
                  <c:v>2.9873997071066389</c:v>
                </c:pt>
                <c:pt idx="905">
                  <c:v>2.988363969166139</c:v>
                </c:pt>
                <c:pt idx="906">
                  <c:v>2.9893300377496792</c:v>
                </c:pt>
                <c:pt idx="907">
                  <c:v>2.9902979097820497</c:v>
                </c:pt>
                <c:pt idx="908">
                  <c:v>2.9912675821894288</c:v>
                </c:pt>
                <c:pt idx="909">
                  <c:v>2.9922390518993955</c:v>
                </c:pt>
                <c:pt idx="910">
                  <c:v>2.9932123158409452</c:v>
                </c:pt>
                <c:pt idx="911">
                  <c:v>2.9941873709444948</c:v>
                </c:pt>
                <c:pt idx="912">
                  <c:v>2.9951642141418997</c:v>
                </c:pt>
                <c:pt idx="913">
                  <c:v>2.9961428423664627</c:v>
                </c:pt>
                <c:pt idx="914">
                  <c:v>2.9971232525529476</c:v>
                </c:pt>
                <c:pt idx="915">
                  <c:v>2.9981054416375903</c:v>
                </c:pt>
                <c:pt idx="916">
                  <c:v>2.9990894065581077</c:v>
                </c:pt>
                <c:pt idx="917">
                  <c:v>3.0000751442537146</c:v>
                </c:pt>
                <c:pt idx="918">
                  <c:v>3.0010626516651318</c:v>
                </c:pt>
                <c:pt idx="919">
                  <c:v>3.0020519257345955</c:v>
                </c:pt>
                <c:pt idx="920">
                  <c:v>3.0030429634058748</c:v>
                </c:pt>
                <c:pt idx="921">
                  <c:v>3.004035761624277</c:v>
                </c:pt>
                <c:pt idx="922">
                  <c:v>3.0050303173366637</c:v>
                </c:pt>
                <c:pt idx="923">
                  <c:v>3.0060266274914578</c:v>
                </c:pt>
                <c:pt idx="924">
                  <c:v>3.0070246890386598</c:v>
                </c:pt>
                <c:pt idx="925">
                  <c:v>3.0080244989298555</c:v>
                </c:pt>
                <c:pt idx="926">
                  <c:v>3.0090260541182259</c:v>
                </c:pt>
                <c:pt idx="927">
                  <c:v>3.0100293515585652</c:v>
                </c:pt>
                <c:pt idx="928">
                  <c:v>3.0110343882072836</c:v>
                </c:pt>
                <c:pt idx="929">
                  <c:v>3.0120411610224229</c:v>
                </c:pt>
                <c:pt idx="930">
                  <c:v>3.0130496669636702</c:v>
                </c:pt>
                <c:pt idx="931">
                  <c:v>3.0140599029923609</c:v>
                </c:pt>
                <c:pt idx="932">
                  <c:v>3.0150718660714988</c:v>
                </c:pt>
                <c:pt idx="933">
                  <c:v>3.0160855531657602</c:v>
                </c:pt>
                <c:pt idx="934">
                  <c:v>3.0171009612415074</c:v>
                </c:pt>
                <c:pt idx="935">
                  <c:v>3.018118087266803</c:v>
                </c:pt>
                <c:pt idx="936">
                  <c:v>3.019136928211414</c:v>
                </c:pt>
                <c:pt idx="937">
                  <c:v>3.0201574810468275</c:v>
                </c:pt>
                <c:pt idx="938">
                  <c:v>3.0211797427462601</c:v>
                </c:pt>
                <c:pt idx="939">
                  <c:v>3.0222037102846682</c:v>
                </c:pt>
                <c:pt idx="940">
                  <c:v>3.0232293806387593</c:v>
                </c:pt>
                <c:pt idx="941">
                  <c:v>3.0242567507870035</c:v>
                </c:pt>
                <c:pt idx="942">
                  <c:v>3.0252858177096424</c:v>
                </c:pt>
                <c:pt idx="943">
                  <c:v>3.0263165783887005</c:v>
                </c:pt>
                <c:pt idx="944">
                  <c:v>3.0273490298079948</c:v>
                </c:pt>
                <c:pt idx="945">
                  <c:v>3.0283831689531495</c:v>
                </c:pt>
                <c:pt idx="946">
                  <c:v>3.029418992811598</c:v>
                </c:pt>
                <c:pt idx="947">
                  <c:v>3.0304564983726037</c:v>
                </c:pt>
                <c:pt idx="948">
                  <c:v>3.0314956826272628</c:v>
                </c:pt>
                <c:pt idx="949">
                  <c:v>3.0325365425685167</c:v>
                </c:pt>
                <c:pt idx="950">
                  <c:v>3.033579075191164</c:v>
                </c:pt>
                <c:pt idx="951">
                  <c:v>3.0346232774918684</c:v>
                </c:pt>
                <c:pt idx="952">
                  <c:v>3.0356691464691723</c:v>
                </c:pt>
                <c:pt idx="953">
                  <c:v>3.0367166791235012</c:v>
                </c:pt>
                <c:pt idx="954">
                  <c:v>3.0377658724571801</c:v>
                </c:pt>
                <c:pt idx="955">
                  <c:v>3.0388167234744397</c:v>
                </c:pt>
                <c:pt idx="956">
                  <c:v>3.039869229181428</c:v>
                </c:pt>
                <c:pt idx="957">
                  <c:v>3.0409233865862206</c:v>
                </c:pt>
                <c:pt idx="958">
                  <c:v>3.0419791926988298</c:v>
                </c:pt>
                <c:pt idx="959">
                  <c:v>3.0430366445312131</c:v>
                </c:pt>
                <c:pt idx="960">
                  <c:v>3.0440957390972887</c:v>
                </c:pt>
                <c:pt idx="961">
                  <c:v>3.0451564734129373</c:v>
                </c:pt>
                <c:pt idx="962">
                  <c:v>3.0462188444960185</c:v>
                </c:pt>
                <c:pt idx="963">
                  <c:v>3.0472828493663782</c:v>
                </c:pt>
                <c:pt idx="964">
                  <c:v>3.0483484850458575</c:v>
                </c:pt>
                <c:pt idx="965">
                  <c:v>3.049415748558304</c:v>
                </c:pt>
                <c:pt idx="966">
                  <c:v>3.0504846369295806</c:v>
                </c:pt>
                <c:pt idx="967">
                  <c:v>3.0515551471875746</c:v>
                </c:pt>
                <c:pt idx="968">
                  <c:v>3.0526272763622089</c:v>
                </c:pt>
                <c:pt idx="969">
                  <c:v>3.0537010214854492</c:v>
                </c:pt>
                <c:pt idx="970">
                  <c:v>3.0547763795913179</c:v>
                </c:pt>
                <c:pt idx="971">
                  <c:v>3.0558533477158956</c:v>
                </c:pt>
                <c:pt idx="972">
                  <c:v>3.0569319228973408</c:v>
                </c:pt>
                <c:pt idx="973">
                  <c:v>3.0580121021758897</c:v>
                </c:pt>
                <c:pt idx="974">
                  <c:v>3.0590938825938712</c:v>
                </c:pt>
                <c:pt idx="975">
                  <c:v>3.0601772611957152</c:v>
                </c:pt>
                <c:pt idx="976">
                  <c:v>3.0612622350279599</c:v>
                </c:pt>
                <c:pt idx="977">
                  <c:v>3.0623488011392639</c:v>
                </c:pt>
                <c:pt idx="978">
                  <c:v>3.0634369565804138</c:v>
                </c:pt>
                <c:pt idx="979">
                  <c:v>3.0645266984043316</c:v>
                </c:pt>
                <c:pt idx="980">
                  <c:v>3.0656180236660879</c:v>
                </c:pt>
                <c:pt idx="981">
                  <c:v>3.0667109294229067</c:v>
                </c:pt>
                <c:pt idx="982">
                  <c:v>3.0678054127341765</c:v>
                </c:pt>
                <c:pt idx="983">
                  <c:v>3.0689014706614608</c:v>
                </c:pt>
                <c:pt idx="984">
                  <c:v>3.0699991002685025</c:v>
                </c:pt>
                <c:pt idx="985">
                  <c:v>3.0710982986212372</c:v>
                </c:pt>
                <c:pt idx="986">
                  <c:v>3.0721990627877993</c:v>
                </c:pt>
                <c:pt idx="987">
                  <c:v>3.0733013898385324</c:v>
                </c:pt>
                <c:pt idx="988">
                  <c:v>3.0744052768459977</c:v>
                </c:pt>
                <c:pt idx="989">
                  <c:v>3.0755107208849797</c:v>
                </c:pt>
                <c:pt idx="990">
                  <c:v>3.0766177190325013</c:v>
                </c:pt>
                <c:pt idx="991">
                  <c:v>3.0777262683678259</c:v>
                </c:pt>
                <c:pt idx="992">
                  <c:v>3.0788363659724687</c:v>
                </c:pt>
                <c:pt idx="993">
                  <c:v>3.0799480089302076</c:v>
                </c:pt>
                <c:pt idx="994">
                  <c:v>3.0810611943270847</c:v>
                </c:pt>
                <c:pt idx="995">
                  <c:v>3.0821759192514229</c:v>
                </c:pt>
                <c:pt idx="996">
                  <c:v>3.0832921807938298</c:v>
                </c:pt>
                <c:pt idx="997">
                  <c:v>3.0844099760472061</c:v>
                </c:pt>
                <c:pt idx="998">
                  <c:v>3.0855293021067549</c:v>
                </c:pt>
                <c:pt idx="999">
                  <c:v>3.0866501560699895</c:v>
                </c:pt>
                <c:pt idx="1000">
                  <c:v>3.0877725350367422</c:v>
                </c:pt>
                <c:pt idx="1001">
                  <c:v>3.0888964361091711</c:v>
                </c:pt>
                <c:pt idx="1002">
                  <c:v>3.0900218563917705</c:v>
                </c:pt>
                <c:pt idx="1003">
                  <c:v>3.0911487929913766</c:v>
                </c:pt>
                <c:pt idx="1004">
                  <c:v>3.0922772430171759</c:v>
                </c:pt>
                <c:pt idx="1005">
                  <c:v>3.0934072035807159</c:v>
                </c:pt>
                <c:pt idx="1006">
                  <c:v>3.0945386717959087</c:v>
                </c:pt>
                <c:pt idx="1007">
                  <c:v>3.0956716447790433</c:v>
                </c:pt>
                <c:pt idx="1008">
                  <c:v>3.0968061196487895</c:v>
                </c:pt>
                <c:pt idx="1009">
                  <c:v>3.0979420935262088</c:v>
                </c:pt>
                <c:pt idx="1010">
                  <c:v>3.0990795635347599</c:v>
                </c:pt>
                <c:pt idx="1011">
                  <c:v>3.1002185268003082</c:v>
                </c:pt>
                <c:pt idx="1012">
                  <c:v>3.1013589804511326</c:v>
                </c:pt>
                <c:pt idx="1013">
                  <c:v>3.1025009216179331</c:v>
                </c:pt>
                <c:pt idx="1014">
                  <c:v>3.1036443474338382</c:v>
                </c:pt>
                <c:pt idx="1015">
                  <c:v>3.1047892550344143</c:v>
                </c:pt>
                <c:pt idx="1016">
                  <c:v>3.1059356415576702</c:v>
                </c:pt>
                <c:pt idx="1017">
                  <c:v>3.1070835041440668</c:v>
                </c:pt>
                <c:pt idx="1018">
                  <c:v>3.1082328399365236</c:v>
                </c:pt>
                <c:pt idx="1019">
                  <c:v>3.1093836460804263</c:v>
                </c:pt>
                <c:pt idx="1020">
                  <c:v>3.1105359197236342</c:v>
                </c:pt>
                <c:pt idx="1021">
                  <c:v>3.1116896580164881</c:v>
                </c:pt>
                <c:pt idx="1022">
                  <c:v>3.1128448581118153</c:v>
                </c:pt>
                <c:pt idx="1023">
                  <c:v>3.1140015171649402</c:v>
                </c:pt>
                <c:pt idx="1024">
                  <c:v>3.1151596323336888</c:v>
                </c:pt>
                <c:pt idx="1025">
                  <c:v>3.116319200778396</c:v>
                </c:pt>
                <c:pt idx="1026">
                  <c:v>3.1174802196619154</c:v>
                </c:pt>
                <c:pt idx="1027">
                  <c:v>3.1186426861496224</c:v>
                </c:pt>
                <c:pt idx="1028">
                  <c:v>3.1198065974094238</c:v>
                </c:pt>
                <c:pt idx="1029">
                  <c:v>3.1209719506117635</c:v>
                </c:pt>
                <c:pt idx="1030">
                  <c:v>3.1221387429296321</c:v>
                </c:pt>
                <c:pt idx="1031">
                  <c:v>3.1233069715385682</c:v>
                </c:pt>
                <c:pt idx="1032">
                  <c:v>3.1244766336166716</c:v>
                </c:pt>
                <c:pt idx="1033">
                  <c:v>3.1256477263446052</c:v>
                </c:pt>
                <c:pt idx="1034">
                  <c:v>3.1268202469056052</c:v>
                </c:pt>
                <c:pt idx="1035">
                  <c:v>3.1279941924854846</c:v>
                </c:pt>
                <c:pt idx="1036">
                  <c:v>3.1291695602726435</c:v>
                </c:pt>
                <c:pt idx="1037">
                  <c:v>3.1303463474580706</c:v>
                </c:pt>
                <c:pt idx="1038">
                  <c:v>3.1315245512353571</c:v>
                </c:pt>
                <c:pt idx="1039">
                  <c:v>3.1327041688006951</c:v>
                </c:pt>
                <c:pt idx="1040">
                  <c:v>3.1338851973528894</c:v>
                </c:pt>
                <c:pt idx="1041">
                  <c:v>3.1350676340933634</c:v>
                </c:pt>
                <c:pt idx="1042">
                  <c:v>3.1362514762261635</c:v>
                </c:pt>
                <c:pt idx="1043">
                  <c:v>3.1374367209579668</c:v>
                </c:pt>
                <c:pt idx="1044">
                  <c:v>3.1386233654980864</c:v>
                </c:pt>
                <c:pt idx="1045">
                  <c:v>3.1398114070584793</c:v>
                </c:pt>
                <c:pt idx="1046">
                  <c:v>3.141000842853753</c:v>
                </c:pt>
                <c:pt idx="1047">
                  <c:v>3.1421916701011661</c:v>
                </c:pt>
                <c:pt idx="1048">
                  <c:v>3.1433838860206444</c:v>
                </c:pt>
                <c:pt idx="1049">
                  <c:v>3.1445774878347756</c:v>
                </c:pt>
                <c:pt idx="1050">
                  <c:v>3.1457724727688254</c:v>
                </c:pt>
                <c:pt idx="1051">
                  <c:v>3.1469688380507383</c:v>
                </c:pt>
                <c:pt idx="1052">
                  <c:v>3.1481665809111412</c:v>
                </c:pt>
                <c:pt idx="1053">
                  <c:v>3.1493656985833574</c:v>
                </c:pt>
                <c:pt idx="1054">
                  <c:v>3.1505661883034048</c:v>
                </c:pt>
                <c:pt idx="1055">
                  <c:v>3.151768047310004</c:v>
                </c:pt>
                <c:pt idx="1056">
                  <c:v>3.1529712728445869</c:v>
                </c:pt>
                <c:pt idx="1057">
                  <c:v>3.1541758621512983</c:v>
                </c:pt>
                <c:pt idx="1058">
                  <c:v>3.1553818124770041</c:v>
                </c:pt>
                <c:pt idx="1059">
                  <c:v>3.1565891210712973</c:v>
                </c:pt>
                <c:pt idx="1060">
                  <c:v>3.1577977851865016</c:v>
                </c:pt>
                <c:pt idx="1061">
                  <c:v>3.1590078020776788</c:v>
                </c:pt>
                <c:pt idx="1062">
                  <c:v>3.1602191690026329</c:v>
                </c:pt>
                <c:pt idx="1063">
                  <c:v>3.1614318832219173</c:v>
                </c:pt>
                <c:pt idx="1064">
                  <c:v>3.1626459419988384</c:v>
                </c:pt>
                <c:pt idx="1065">
                  <c:v>3.1638613425994633</c:v>
                </c:pt>
                <c:pt idx="1066">
                  <c:v>3.1650780822926223</c:v>
                </c:pt>
                <c:pt idx="1067">
                  <c:v>3.1662961583499154</c:v>
                </c:pt>
                <c:pt idx="1068">
                  <c:v>3.1675155680457205</c:v>
                </c:pt>
                <c:pt idx="1069">
                  <c:v>3.168736308657194</c:v>
                </c:pt>
                <c:pt idx="1070">
                  <c:v>3.1699583774642788</c:v>
                </c:pt>
                <c:pt idx="1071">
                  <c:v>3.1711817717497075</c:v>
                </c:pt>
                <c:pt idx="1072">
                  <c:v>3.1724064887990107</c:v>
                </c:pt>
                <c:pt idx="1073">
                  <c:v>3.1736325259005209</c:v>
                </c:pt>
                <c:pt idx="1074">
                  <c:v>3.1748598803453736</c:v>
                </c:pt>
                <c:pt idx="1075">
                  <c:v>3.1760885494275182</c:v>
                </c:pt>
                <c:pt idx="1076">
                  <c:v>3.1773185304437197</c:v>
                </c:pt>
                <c:pt idx="1077">
                  <c:v>3.1785498206935632</c:v>
                </c:pt>
                <c:pt idx="1078">
                  <c:v>3.1797824174794611</c:v>
                </c:pt>
                <c:pt idx="1079">
                  <c:v>3.181016318106658</c:v>
                </c:pt>
                <c:pt idx="1080">
                  <c:v>3.1822515198832302</c:v>
                </c:pt>
                <c:pt idx="1081">
                  <c:v>3.1834880201200972</c:v>
                </c:pt>
                <c:pt idx="1082">
                  <c:v>3.1847258161310252</c:v>
                </c:pt>
                <c:pt idx="1083">
                  <c:v>3.185964905232626</c:v>
                </c:pt>
                <c:pt idx="1084">
                  <c:v>3.187205284744369</c:v>
                </c:pt>
                <c:pt idx="1085">
                  <c:v>3.188446951988583</c:v>
                </c:pt>
                <c:pt idx="1086">
                  <c:v>3.1896899042904581</c:v>
                </c:pt>
                <c:pt idx="1087">
                  <c:v>3.1909341389780543</c:v>
                </c:pt>
                <c:pt idx="1088">
                  <c:v>3.1921796533823041</c:v>
                </c:pt>
                <c:pt idx="1089">
                  <c:v>3.1934264448370171</c:v>
                </c:pt>
                <c:pt idx="1090">
                  <c:v>3.1946745106788836</c:v>
                </c:pt>
                <c:pt idx="1091">
                  <c:v>3.1959238482474808</c:v>
                </c:pt>
                <c:pt idx="1092">
                  <c:v>3.1971744548852756</c:v>
                </c:pt>
                <c:pt idx="1093">
                  <c:v>3.1984263279376304</c:v>
                </c:pt>
                <c:pt idx="1094">
                  <c:v>3.199679464752804</c:v>
                </c:pt>
                <c:pt idx="1095">
                  <c:v>3.2009338626819601</c:v>
                </c:pt>
                <c:pt idx="1096">
                  <c:v>3.2021895190791696</c:v>
                </c:pt>
                <c:pt idx="1097">
                  <c:v>3.2034464313014137</c:v>
                </c:pt>
                <c:pt idx="1098">
                  <c:v>3.2047045967085892</c:v>
                </c:pt>
                <c:pt idx="1099">
                  <c:v>3.2059640126635123</c:v>
                </c:pt>
                <c:pt idx="1100">
                  <c:v>3.2072246765319226</c:v>
                </c:pt>
                <c:pt idx="1101">
                  <c:v>3.2084865856824876</c:v>
                </c:pt>
                <c:pt idx="1102">
                  <c:v>3.2097497374868054</c:v>
                </c:pt>
                <c:pt idx="1103">
                  <c:v>3.2110141293194099</c:v>
                </c:pt>
                <c:pt idx="1104">
                  <c:v>3.2122797585577709</c:v>
                </c:pt>
                <c:pt idx="1105">
                  <c:v>3.2135466225823079</c:v>
                </c:pt>
                <c:pt idx="1106">
                  <c:v>3.2148147187763803</c:v>
                </c:pt>
                <c:pt idx="1107">
                  <c:v>3.2160840445263004</c:v>
                </c:pt>
                <c:pt idx="1108">
                  <c:v>3.2173545972213362</c:v>
                </c:pt>
                <c:pt idx="1109">
                  <c:v>3.2186263742537111</c:v>
                </c:pt>
                <c:pt idx="1110">
                  <c:v>3.2198993730186114</c:v>
                </c:pt>
                <c:pt idx="1111">
                  <c:v>3.2211735909141854</c:v>
                </c:pt>
                <c:pt idx="1112">
                  <c:v>3.2224490253415548</c:v>
                </c:pt>
                <c:pt idx="1113">
                  <c:v>3.2237256737048088</c:v>
                </c:pt>
                <c:pt idx="1114">
                  <c:v>3.225003533411015</c:v>
                </c:pt>
                <c:pt idx="1115">
                  <c:v>3.2262826018702189</c:v>
                </c:pt>
                <c:pt idx="1116">
                  <c:v>3.2275628764954472</c:v>
                </c:pt>
                <c:pt idx="1117">
                  <c:v>3.2288443547027148</c:v>
                </c:pt>
                <c:pt idx="1118">
                  <c:v>3.2301270339110237</c:v>
                </c:pt>
                <c:pt idx="1119">
                  <c:v>3.231410911542369</c:v>
                </c:pt>
                <c:pt idx="1120">
                  <c:v>3.2326959850217412</c:v>
                </c:pt>
                <c:pt idx="1121">
                  <c:v>3.2339822517771291</c:v>
                </c:pt>
                <c:pt idx="1122">
                  <c:v>3.2352697092395246</c:v>
                </c:pt>
                <c:pt idx="1123">
                  <c:v>3.2365583548429226</c:v>
                </c:pt>
                <c:pt idx="1124">
                  <c:v>3.2378481860243289</c:v>
                </c:pt>
                <c:pt idx="1125">
                  <c:v>3.23913920022376</c:v>
                </c:pt>
                <c:pt idx="1126">
                  <c:v>3.2404313948842436</c:v>
                </c:pt>
                <c:pt idx="1127">
                  <c:v>3.2417247674518292</c:v>
                </c:pt>
                <c:pt idx="1128">
                  <c:v>3.2430193153755846</c:v>
                </c:pt>
                <c:pt idx="1129">
                  <c:v>3.2443150361075985</c:v>
                </c:pt>
                <c:pt idx="1130">
                  <c:v>3.2456119271029897</c:v>
                </c:pt>
                <c:pt idx="1131">
                  <c:v>3.2469099858199044</c:v>
                </c:pt>
                <c:pt idx="1132">
                  <c:v>3.2482092097195188</c:v>
                </c:pt>
                <c:pt idx="1133">
                  <c:v>3.2495095962660461</c:v>
                </c:pt>
                <c:pt idx="1134">
                  <c:v>3.2508111429267341</c:v>
                </c:pt>
                <c:pt idx="1135">
                  <c:v>3.2521138471718753</c:v>
                </c:pt>
                <c:pt idx="1136">
                  <c:v>3.2534177064747989</c:v>
                </c:pt>
                <c:pt idx="1137">
                  <c:v>3.2547227183118839</c:v>
                </c:pt>
                <c:pt idx="1138">
                  <c:v>3.256028880162555</c:v>
                </c:pt>
                <c:pt idx="1139">
                  <c:v>3.2573361895092874</c:v>
                </c:pt>
                <c:pt idx="1140">
                  <c:v>3.258644643837612</c:v>
                </c:pt>
                <c:pt idx="1141">
                  <c:v>3.2599542406361097</c:v>
                </c:pt>
                <c:pt idx="1142">
                  <c:v>3.2612649773964257</c:v>
                </c:pt>
                <c:pt idx="1143">
                  <c:v>3.2625768516132618</c:v>
                </c:pt>
                <c:pt idx="1144">
                  <c:v>3.2638898607843823</c:v>
                </c:pt>
                <c:pt idx="1145">
                  <c:v>3.2652040024106199</c:v>
                </c:pt>
                <c:pt idx="1146">
                  <c:v>3.2665192739958711</c:v>
                </c:pt>
                <c:pt idx="1147">
                  <c:v>3.2678356730471032</c:v>
                </c:pt>
                <c:pt idx="1148">
                  <c:v>3.2691531970743584</c:v>
                </c:pt>
                <c:pt idx="1149">
                  <c:v>3.2704718435907481</c:v>
                </c:pt>
                <c:pt idx="1150">
                  <c:v>3.2717916101124649</c:v>
                </c:pt>
                <c:pt idx="1151">
                  <c:v>3.2731124941587777</c:v>
                </c:pt>
                <c:pt idx="1152">
                  <c:v>3.2744344932520359</c:v>
                </c:pt>
                <c:pt idx="1153">
                  <c:v>3.2757576049176729</c:v>
                </c:pt>
                <c:pt idx="1154">
                  <c:v>3.277081826684205</c:v>
                </c:pt>
                <c:pt idx="1155">
                  <c:v>3.2784071560832393</c:v>
                </c:pt>
                <c:pt idx="1156">
                  <c:v>3.2797335906494665</c:v>
                </c:pt>
                <c:pt idx="1157">
                  <c:v>3.2810611279206725</c:v>
                </c:pt>
                <c:pt idx="1158">
                  <c:v>3.2823897654377339</c:v>
                </c:pt>
                <c:pt idx="1159">
                  <c:v>3.2837195007446227</c:v>
                </c:pt>
                <c:pt idx="1160">
                  <c:v>3.285050331388407</c:v>
                </c:pt>
                <c:pt idx="1161">
                  <c:v>3.2863822549192534</c:v>
                </c:pt>
                <c:pt idx="1162">
                  <c:v>3.2877152688904285</c:v>
                </c:pt>
                <c:pt idx="1163">
                  <c:v>3.2890493708583017</c:v>
                </c:pt>
                <c:pt idx="1164">
                  <c:v>3.2903845583823443</c:v>
                </c:pt>
                <c:pt idx="1165">
                  <c:v>3.2917208290251354</c:v>
                </c:pt>
                <c:pt idx="1166">
                  <c:v>3.2930581803523586</c:v>
                </c:pt>
                <c:pt idx="1167">
                  <c:v>3.2943966099328068</c:v>
                </c:pt>
                <c:pt idx="1168">
                  <c:v>3.2957361153383848</c:v>
                </c:pt>
                <c:pt idx="1169">
                  <c:v>3.2970766941441072</c:v>
                </c:pt>
                <c:pt idx="1170">
                  <c:v>3.2984183439281036</c:v>
                </c:pt>
                <c:pt idx="1171">
                  <c:v>3.2997610622716165</c:v>
                </c:pt>
                <c:pt idx="1172">
                  <c:v>3.3011048467590056</c:v>
                </c:pt>
                <c:pt idx="1173">
                  <c:v>3.3024496949777493</c:v>
                </c:pt>
                <c:pt idx="1174">
                  <c:v>3.3037956045184442</c:v>
                </c:pt>
                <c:pt idx="1175">
                  <c:v>3.305142572974809</c:v>
                </c:pt>
                <c:pt idx="1176">
                  <c:v>3.3064905979436805</c:v>
                </c:pt>
                <c:pt idx="1177">
                  <c:v>3.3078396770250222</c:v>
                </c:pt>
                <c:pt idx="1178">
                  <c:v>3.3091898078219231</c:v>
                </c:pt>
                <c:pt idx="1179">
                  <c:v>3.3105409879405934</c:v>
                </c:pt>
                <c:pt idx="1180">
                  <c:v>3.3118932149903753</c:v>
                </c:pt>
                <c:pt idx="1181">
                  <c:v>3.313246486583735</c:v>
                </c:pt>
                <c:pt idx="1182">
                  <c:v>3.3146008003362706</c:v>
                </c:pt>
                <c:pt idx="1183">
                  <c:v>3.3159561538667113</c:v>
                </c:pt>
                <c:pt idx="1184">
                  <c:v>3.3173125447969158</c:v>
                </c:pt>
                <c:pt idx="1185">
                  <c:v>3.3186699707518765</c:v>
                </c:pt>
                <c:pt idx="1186">
                  <c:v>3.3200284293597195</c:v>
                </c:pt>
                <c:pt idx="1187">
                  <c:v>3.3213879182517068</c:v>
                </c:pt>
                <c:pt idx="1188">
                  <c:v>3.3227484350622332</c:v>
                </c:pt>
                <c:pt idx="1189">
                  <c:v>3.3241099774288339</c:v>
                </c:pt>
                <c:pt idx="1190">
                  <c:v>3.3254725429921792</c:v>
                </c:pt>
                <c:pt idx="1191">
                  <c:v>3.3268361293960789</c:v>
                </c:pt>
                <c:pt idx="1192">
                  <c:v>3.3282007342874831</c:v>
                </c:pt>
                <c:pt idx="1193">
                  <c:v>3.3295663553164787</c:v>
                </c:pt>
                <c:pt idx="1194">
                  <c:v>3.330932990136299</c:v>
                </c:pt>
                <c:pt idx="1195">
                  <c:v>3.3323006364033141</c:v>
                </c:pt>
                <c:pt idx="1196">
                  <c:v>3.3336692917770403</c:v>
                </c:pt>
                <c:pt idx="1197">
                  <c:v>3.3350389539201357</c:v>
                </c:pt>
                <c:pt idx="1198">
                  <c:v>3.3364096204984031</c:v>
                </c:pt>
                <c:pt idx="1199">
                  <c:v>3.3377812891807892</c:v>
                </c:pt>
                <c:pt idx="1200">
                  <c:v>3.3391539576393869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788-4349-B9ED-AB89EE2B91B7}"/>
            </c:ext>
          </c:extLst>
        </c:ser>
        <c:ser>
          <c:idx val="0"/>
          <c:order val="2"/>
          <c:tx>
            <c:v>bulk a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calc!$AO$5:$AO$1205</c:f>
              <c:numCache>
                <c:formatCode>General</c:formatCode>
                <c:ptCount val="1201"/>
                <c:pt idx="0">
                  <c:v>1.8290474473646354</c:v>
                </c:pt>
                <c:pt idx="1">
                  <c:v>1.8776007240384245</c:v>
                </c:pt>
                <c:pt idx="2">
                  <c:v>1.9260674956686001</c:v>
                </c:pt>
                <c:pt idx="3">
                  <c:v>1.9743338262206001</c:v>
                </c:pt>
                <c:pt idx="4">
                  <c:v>2.0222889287036985</c:v>
                </c:pt>
                <c:pt idx="5">
                  <c:v>2.0698258802382563</c:v>
                </c:pt>
                <c:pt idx="6">
                  <c:v>2.116842274133218</c:v>
                </c:pt>
                <c:pt idx="7">
                  <c:v>2.1632408013318121</c:v>
                </c:pt>
                <c:pt idx="8">
                  <c:v>2.2089297555090184</c:v>
                </c:pt>
                <c:pt idx="9">
                  <c:v>2.2538234580338488</c:v>
                </c:pt>
                <c:pt idx="10">
                  <c:v>2.2978426008793735</c:v>
                </c:pt>
                <c:pt idx="11">
                  <c:v>2.3409145073209117</c:v>
                </c:pt>
                <c:pt idx="12">
                  <c:v>2.3829733118655514</c:v>
                </c:pt>
                <c:pt idx="13">
                  <c:v>2.4239600622731641</c:v>
                </c:pt>
                <c:pt idx="14">
                  <c:v>2.4638227477396106</c:v>
                </c:pt>
                <c:pt idx="15">
                  <c:v>2.5025162583060907</c:v>
                </c:pt>
                <c:pt idx="16">
                  <c:v>2.5400022813323897</c:v>
                </c:pt>
                <c:pt idx="17">
                  <c:v>2.5762491414317434</c:v>
                </c:pt>
                <c:pt idx="18">
                  <c:v>2.6112315906224541</c:v>
                </c:pt>
                <c:pt idx="19">
                  <c:v>2.6449305556230067</c:v>
                </c:pt>
                <c:pt idx="20">
                  <c:v>2.6773328492226374</c:v>
                </c:pt>
                <c:pt idx="21">
                  <c:v>2.7084308525204341</c:v>
                </c:pt>
                <c:pt idx="22">
                  <c:v>2.7382221745658581</c:v>
                </c:pt>
                <c:pt idx="23">
                  <c:v>2.7667092955753065</c:v>
                </c:pt>
                <c:pt idx="24">
                  <c:v>2.7938991994652755</c:v>
                </c:pt>
                <c:pt idx="25">
                  <c:v>2.8198030009539776</c:v>
                </c:pt>
                <c:pt idx="26">
                  <c:v>2.8444355719589711</c:v>
                </c:pt>
                <c:pt idx="27">
                  <c:v>2.8678151714757707</c:v>
                </c:pt>
                <c:pt idx="28">
                  <c:v>2.8899630825762519</c:v>
                </c:pt>
                <c:pt idx="29">
                  <c:v>2.910903259628443</c:v>
                </c:pt>
                <c:pt idx="30">
                  <c:v>2.6988171438112638</c:v>
                </c:pt>
                <c:pt idx="31">
                  <c:v>2.6922966558564676</c:v>
                </c:pt>
                <c:pt idx="32">
                  <c:v>2.6858128965531556</c:v>
                </c:pt>
                <c:pt idx="33">
                  <c:v>2.6793656682858913</c:v>
                </c:pt>
                <c:pt idx="34">
                  <c:v>2.6729547748342357</c:v>
                </c:pt>
                <c:pt idx="35">
                  <c:v>2.6665800213624644</c:v>
                </c:pt>
                <c:pt idx="36">
                  <c:v>2.6602412144093655</c:v>
                </c:pt>
                <c:pt idx="37">
                  <c:v>2.6539381618781426</c:v>
                </c:pt>
                <c:pt idx="38">
                  <c:v>2.6476706730263939</c:v>
                </c:pt>
                <c:pt idx="39">
                  <c:v>2.6414385584561813</c:v>
                </c:pt>
                <c:pt idx="40">
                  <c:v>2.6352416301041957</c:v>
                </c:pt>
                <c:pt idx="41">
                  <c:v>2.6290797012319937</c:v>
                </c:pt>
                <c:pt idx="42">
                  <c:v>2.6229525864163339</c:v>
                </c:pt>
                <c:pt idx="43">
                  <c:v>2.6168601015395838</c:v>
                </c:pt>
                <c:pt idx="44">
                  <c:v>2.6108020637802221</c:v>
                </c:pt>
                <c:pt idx="45">
                  <c:v>2.6047782916034135</c:v>
                </c:pt>
                <c:pt idx="46">
                  <c:v>2.5987886047516735</c:v>
                </c:pt>
                <c:pt idx="47">
                  <c:v>2.5928328242356034</c:v>
                </c:pt>
                <c:pt idx="48">
                  <c:v>2.586910772324718</c:v>
                </c:pt>
                <c:pt idx="49">
                  <c:v>2.5810222725383389</c:v>
                </c:pt>
                <c:pt idx="50">
                  <c:v>2.5751671496365787</c:v>
                </c:pt>
                <c:pt idx="51">
                  <c:v>2.5693452296113883</c:v>
                </c:pt>
                <c:pt idx="52">
                  <c:v>2.5635563396776977</c:v>
                </c:pt>
                <c:pt idx="53">
                  <c:v>2.5578003082646155</c:v>
                </c:pt>
                <c:pt idx="54">
                  <c:v>2.552076965006715</c:v>
                </c:pt>
                <c:pt idx="55">
                  <c:v>2.54638614073539</c:v>
                </c:pt>
                <c:pt idx="56">
                  <c:v>2.5407276674702848</c:v>
                </c:pt>
                <c:pt idx="57">
                  <c:v>2.5351013784107974</c:v>
                </c:pt>
                <c:pt idx="58">
                  <c:v>2.5295071079276523</c:v>
                </c:pt>
                <c:pt idx="59">
                  <c:v>2.5239446915545494</c:v>
                </c:pt>
                <c:pt idx="60">
                  <c:v>2.5184139659798785</c:v>
                </c:pt>
                <c:pt idx="61">
                  <c:v>2.5129147690385047</c:v>
                </c:pt>
                <c:pt idx="62">
                  <c:v>2.5074469397036281</c:v>
                </c:pt>
                <c:pt idx="63">
                  <c:v>2.5020103180787041</c:v>
                </c:pt>
                <c:pt idx="64">
                  <c:v>2.4966047453894378</c:v>
                </c:pt>
                <c:pt idx="65">
                  <c:v>2.4912300639758409</c:v>
                </c:pt>
                <c:pt idx="66">
                  <c:v>2.4858861172843616</c:v>
                </c:pt>
                <c:pt idx="67">
                  <c:v>2.4805727498600736</c:v>
                </c:pt>
                <c:pt idx="68">
                  <c:v>2.4752898073389327</c:v>
                </c:pt>
                <c:pt idx="69">
                  <c:v>2.4700371364401024</c:v>
                </c:pt>
                <c:pt idx="70">
                  <c:v>2.4648145849583347</c:v>
                </c:pt>
                <c:pt idx="71">
                  <c:v>2.4596220017564243</c:v>
                </c:pt>
                <c:pt idx="72">
                  <c:v>2.4544592367577187</c:v>
                </c:pt>
                <c:pt idx="73">
                  <c:v>2.4493261409386942</c:v>
                </c:pt>
                <c:pt idx="74">
                  <c:v>2.4442225663215904</c:v>
                </c:pt>
                <c:pt idx="75">
                  <c:v>2.439148365967112</c:v>
                </c:pt>
                <c:pt idx="76">
                  <c:v>2.4341033939671819</c:v>
                </c:pt>
                <c:pt idx="77">
                  <c:v>2.4290875054377632</c:v>
                </c:pt>
                <c:pt idx="78">
                  <c:v>2.4241005565117359</c:v>
                </c:pt>
                <c:pt idx="79">
                  <c:v>2.4191424043318346</c:v>
                </c:pt>
                <c:pt idx="80">
                  <c:v>2.4142129070436424</c:v>
                </c:pt>
                <c:pt idx="81">
                  <c:v>2.4093119237886462</c:v>
                </c:pt>
                <c:pt idx="82">
                  <c:v>2.4044393146973451</c:v>
                </c:pt>
                <c:pt idx="83">
                  <c:v>2.3995949408824191</c:v>
                </c:pt>
                <c:pt idx="84">
                  <c:v>2.3947786644319526</c:v>
                </c:pt>
                <c:pt idx="85">
                  <c:v>2.3899903484027161</c:v>
                </c:pt>
                <c:pt idx="86">
                  <c:v>2.3852298568134982</c:v>
                </c:pt>
                <c:pt idx="87">
                  <c:v>2.380497054638496</c:v>
                </c:pt>
                <c:pt idx="88">
                  <c:v>2.3757918078007636</c:v>
                </c:pt>
                <c:pt idx="89">
                  <c:v>2.3711139831657051</c:v>
                </c:pt>
                <c:pt idx="90">
                  <c:v>2.3664634485346299</c:v>
                </c:pt>
                <c:pt idx="91">
                  <c:v>2.3618400726383553</c:v>
                </c:pt>
                <c:pt idx="92">
                  <c:v>2.3572437251308647</c:v>
                </c:pt>
                <c:pt idx="93">
                  <c:v>2.3526742765830191</c:v>
                </c:pt>
                <c:pt idx="94">
                  <c:v>2.3481315984763147</c:v>
                </c:pt>
                <c:pt idx="95">
                  <c:v>2.343615563196694</c:v>
                </c:pt>
                <c:pt idx="96">
                  <c:v>2.339126044028415</c:v>
                </c:pt>
                <c:pt idx="97">
                  <c:v>2.3346629151479568</c:v>
                </c:pt>
                <c:pt idx="98">
                  <c:v>2.3302260516179891</c:v>
                </c:pt>
                <c:pt idx="99">
                  <c:v>2.3258153293813777</c:v>
                </c:pt>
                <c:pt idx="100">
                  <c:v>2.321430625255255</c:v>
                </c:pt>
                <c:pt idx="101">
                  <c:v>2.317071816925119</c:v>
                </c:pt>
                <c:pt idx="102">
                  <c:v>2.3127387829390025</c:v>
                </c:pt>
                <c:pt idx="103">
                  <c:v>2.308431402701669</c:v>
                </c:pt>
                <c:pt idx="104">
                  <c:v>2.3041495564688756</c:v>
                </c:pt>
                <c:pt idx="105">
                  <c:v>2.2998931253416641</c:v>
                </c:pt>
                <c:pt idx="106">
                  <c:v>2.2956619912607161</c:v>
                </c:pt>
                <c:pt idx="107">
                  <c:v>2.2914560370007404</c:v>
                </c:pt>
                <c:pt idx="108">
                  <c:v>2.2872751461649128</c:v>
                </c:pt>
                <c:pt idx="109">
                  <c:v>2.2831192031793632</c:v>
                </c:pt>
                <c:pt idx="110">
                  <c:v>2.278988093287702</c:v>
                </c:pt>
                <c:pt idx="111">
                  <c:v>2.2748817025455947</c:v>
                </c:pt>
                <c:pt idx="112">
                  <c:v>2.2707999178153799</c:v>
                </c:pt>
                <c:pt idx="113">
                  <c:v>2.2667426267607342</c:v>
                </c:pt>
                <c:pt idx="114">
                  <c:v>2.2627097178413722</c:v>
                </c:pt>
                <c:pt idx="115">
                  <c:v>2.2587010803078016</c:v>
                </c:pt>
                <c:pt idx="116">
                  <c:v>2.2547166041961111</c:v>
                </c:pt>
                <c:pt idx="117">
                  <c:v>2.2507561803228047</c:v>
                </c:pt>
                <c:pt idx="118">
                  <c:v>2.2468197002796813</c:v>
                </c:pt>
                <c:pt idx="119">
                  <c:v>2.2429070564287481</c:v>
                </c:pt>
                <c:pt idx="120">
                  <c:v>2.2390181418971844</c:v>
                </c:pt>
                <c:pt idx="121">
                  <c:v>2.2351528505723404</c:v>
                </c:pt>
                <c:pt idx="122">
                  <c:v>2.2313110770967777</c:v>
                </c:pt>
                <c:pt idx="123">
                  <c:v>2.2274927168633543</c:v>
                </c:pt>
                <c:pt idx="124">
                  <c:v>2.2236976660103425</c:v>
                </c:pt>
                <c:pt idx="125">
                  <c:v>2.2199258214165964</c:v>
                </c:pt>
                <c:pt idx="126">
                  <c:v>2.2161770806967458</c:v>
                </c:pt>
                <c:pt idx="127">
                  <c:v>2.2124513421964451</c:v>
                </c:pt>
                <c:pt idx="128">
                  <c:v>2.208748504987645</c:v>
                </c:pt>
                <c:pt idx="129">
                  <c:v>2.2050684688639168</c:v>
                </c:pt>
                <c:pt idx="130">
                  <c:v>2.2014111343358027</c:v>
                </c:pt>
                <c:pt idx="131">
                  <c:v>2.1977764026262143</c:v>
                </c:pt>
                <c:pt idx="132">
                  <c:v>2.1941641756658612</c:v>
                </c:pt>
                <c:pt idx="133">
                  <c:v>2.1905743560887219</c:v>
                </c:pt>
                <c:pt idx="134">
                  <c:v>2.1870068472275501</c:v>
                </c:pt>
                <c:pt idx="135">
                  <c:v>2.1834615531094137</c:v>
                </c:pt>
                <c:pt idx="136">
                  <c:v>2.1799383784512782</c:v>
                </c:pt>
                <c:pt idx="137">
                  <c:v>2.1764372286556188</c:v>
                </c:pt>
                <c:pt idx="138">
                  <c:v>2.1729580098060746</c:v>
                </c:pt>
                <c:pt idx="139">
                  <c:v>2.1695006286631311</c:v>
                </c:pt>
                <c:pt idx="140">
                  <c:v>2.166064992659845</c:v>
                </c:pt>
                <c:pt idx="141">
                  <c:v>2.1626510098976</c:v>
                </c:pt>
                <c:pt idx="142">
                  <c:v>2.1592585891418996</c:v>
                </c:pt>
                <c:pt idx="143">
                  <c:v>2.1558876398181912</c:v>
                </c:pt>
                <c:pt idx="144">
                  <c:v>2.1525380720077281</c:v>
                </c:pt>
                <c:pt idx="145">
                  <c:v>2.1492097964434618</c:v>
                </c:pt>
                <c:pt idx="146">
                  <c:v>2.1459027245059721</c:v>
                </c:pt>
                <c:pt idx="147">
                  <c:v>2.1426167682194266</c:v>
                </c:pt>
                <c:pt idx="148">
                  <c:v>2.1393518402475755</c:v>
                </c:pt>
                <c:pt idx="149">
                  <c:v>2.1361078538897775</c:v>
                </c:pt>
                <c:pt idx="150">
                  <c:v>2.1328847230770638</c:v>
                </c:pt>
                <c:pt idx="151">
                  <c:v>2.1296823623682228</c:v>
                </c:pt>
                <c:pt idx="152">
                  <c:v>2.126500686945934</c:v>
                </c:pt>
                <c:pt idx="153">
                  <c:v>2.1233396126129129</c:v>
                </c:pt>
                <c:pt idx="154">
                  <c:v>2.1201990557881105</c:v>
                </c:pt>
                <c:pt idx="155">
                  <c:v>2.1170789335029219</c:v>
                </c:pt>
                <c:pt idx="156">
                  <c:v>2.1139791633974441</c:v>
                </c:pt>
                <c:pt idx="157">
                  <c:v>2.1108996637167512</c:v>
                </c:pt>
                <c:pt idx="158">
                  <c:v>2.1078403533072119</c:v>
                </c:pt>
                <c:pt idx="159">
                  <c:v>2.104801151612826</c:v>
                </c:pt>
                <c:pt idx="160">
                  <c:v>2.101781978671601</c:v>
                </c:pt>
                <c:pt idx="161">
                  <c:v>2.0987827551119524</c:v>
                </c:pt>
                <c:pt idx="162">
                  <c:v>2.0958034021491354</c:v>
                </c:pt>
                <c:pt idx="163">
                  <c:v>2.0928438415817063</c:v>
                </c:pt>
                <c:pt idx="164">
                  <c:v>2.0899039957880152</c:v>
                </c:pt>
                <c:pt idx="165">
                  <c:v>2.0869837877227226</c:v>
                </c:pt>
                <c:pt idx="166">
                  <c:v>2.0840831409133505</c:v>
                </c:pt>
                <c:pt idx="167">
                  <c:v>2.0812019794568584</c:v>
                </c:pt>
                <c:pt idx="168">
                  <c:v>2.0783402280162488</c:v>
                </c:pt>
                <c:pt idx="169">
                  <c:v>2.0754978118172014</c:v>
                </c:pt>
                <c:pt idx="170">
                  <c:v>2.0726746566447343</c:v>
                </c:pt>
                <c:pt idx="171">
                  <c:v>2.0698706888398934</c:v>
                </c:pt>
                <c:pt idx="172">
                  <c:v>2.0670858352964698</c:v>
                </c:pt>
                <c:pt idx="173">
                  <c:v>2.0643200234577428</c:v>
                </c:pt>
                <c:pt idx="174">
                  <c:v>2.061573181313253</c:v>
                </c:pt>
                <c:pt idx="175">
                  <c:v>2.0588452373956003</c:v>
                </c:pt>
                <c:pt idx="176">
                  <c:v>2.0561361207772664</c:v>
                </c:pt>
                <c:pt idx="177">
                  <c:v>2.0534457610674708</c:v>
                </c:pt>
                <c:pt idx="178">
                  <c:v>2.050774088409042</c:v>
                </c:pt>
                <c:pt idx="179">
                  <c:v>2.0481210334753301</c:v>
                </c:pt>
                <c:pt idx="180">
                  <c:v>2.5989104078962688</c:v>
                </c:pt>
                <c:pt idx="181">
                  <c:v>2.5991210735735035</c:v>
                </c:pt>
                <c:pt idx="182">
                  <c:v>2.5993320590509064</c:v>
                </c:pt>
                <c:pt idx="183">
                  <c:v>2.5995433642859656</c:v>
                </c:pt>
                <c:pt idx="184">
                  <c:v>2.5997549892363137</c:v>
                </c:pt>
                <c:pt idx="185">
                  <c:v>2.5999669338597342</c:v>
                </c:pt>
                <c:pt idx="186">
                  <c:v>2.6001791981141578</c:v>
                </c:pt>
                <c:pt idx="187">
                  <c:v>2.6003917819576619</c:v>
                </c:pt>
                <c:pt idx="188">
                  <c:v>2.6006046853484732</c:v>
                </c:pt>
                <c:pt idx="189">
                  <c:v>2.6008179082449643</c:v>
                </c:pt>
                <c:pt idx="190">
                  <c:v>2.6010314506056575</c:v>
                </c:pt>
                <c:pt idx="191">
                  <c:v>2.6012453123892194</c:v>
                </c:pt>
                <c:pt idx="192">
                  <c:v>2.601459493554465</c:v>
                </c:pt>
                <c:pt idx="193">
                  <c:v>2.6016739940603575</c:v>
                </c:pt>
                <c:pt idx="194">
                  <c:v>2.6018888138660059</c:v>
                </c:pt>
                <c:pt idx="195">
                  <c:v>2.6021039529306647</c:v>
                </c:pt>
                <c:pt idx="196">
                  <c:v>2.6023194112137382</c:v>
                </c:pt>
                <c:pt idx="197">
                  <c:v>2.6025351886747745</c:v>
                </c:pt>
                <c:pt idx="198">
                  <c:v>2.6027512852734684</c:v>
                </c:pt>
                <c:pt idx="199">
                  <c:v>2.6029677009696619</c:v>
                </c:pt>
                <c:pt idx="200">
                  <c:v>2.6031844357233438</c:v>
                </c:pt>
                <c:pt idx="201">
                  <c:v>2.6034014894946473</c:v>
                </c:pt>
                <c:pt idx="202">
                  <c:v>2.603618862243851</c:v>
                </c:pt>
                <c:pt idx="203">
                  <c:v>2.6038365539313824</c:v>
                </c:pt>
                <c:pt idx="204">
                  <c:v>2.6040545645178117</c:v>
                </c:pt>
                <c:pt idx="205">
                  <c:v>2.6042728939638558</c:v>
                </c:pt>
                <c:pt idx="206">
                  <c:v>2.6044915422303756</c:v>
                </c:pt>
                <c:pt idx="207">
                  <c:v>2.6047105092783807</c:v>
                </c:pt>
                <c:pt idx="208">
                  <c:v>2.6049297950690233</c:v>
                </c:pt>
                <c:pt idx="209">
                  <c:v>2.605149399563599</c:v>
                </c:pt>
                <c:pt idx="210">
                  <c:v>2.6053693227235528</c:v>
                </c:pt>
                <c:pt idx="211">
                  <c:v>2.6055895645104719</c:v>
                </c:pt>
                <c:pt idx="212">
                  <c:v>2.6058101248860863</c:v>
                </c:pt>
                <c:pt idx="213">
                  <c:v>2.6060310038122756</c:v>
                </c:pt>
                <c:pt idx="214">
                  <c:v>2.6062522012510589</c:v>
                </c:pt>
                <c:pt idx="215">
                  <c:v>2.6064737171646026</c:v>
                </c:pt>
                <c:pt idx="216">
                  <c:v>2.6066955515152159</c:v>
                </c:pt>
                <c:pt idx="217">
                  <c:v>2.6069177042653537</c:v>
                </c:pt>
                <c:pt idx="218">
                  <c:v>2.6071401753776131</c:v>
                </c:pt>
                <c:pt idx="219">
                  <c:v>2.6073629648147354</c:v>
                </c:pt>
                <c:pt idx="220">
                  <c:v>2.6075860725396072</c:v>
                </c:pt>
                <c:pt idx="221">
                  <c:v>2.6078094985152567</c:v>
                </c:pt>
                <c:pt idx="222">
                  <c:v>2.6080332427048565</c:v>
                </c:pt>
                <c:pt idx="223">
                  <c:v>2.6082573050717222</c:v>
                </c:pt>
                <c:pt idx="224">
                  <c:v>2.6084816855793136</c:v>
                </c:pt>
                <c:pt idx="225">
                  <c:v>2.6087063841912346</c:v>
                </c:pt>
                <c:pt idx="226">
                  <c:v>2.608931400871227</c:v>
                </c:pt>
                <c:pt idx="227">
                  <c:v>2.6091567355831824</c:v>
                </c:pt>
                <c:pt idx="228">
                  <c:v>2.6093823882911309</c:v>
                </c:pt>
                <c:pt idx="229">
                  <c:v>2.6096083589592447</c:v>
                </c:pt>
                <c:pt idx="230">
                  <c:v>2.609834647551843</c:v>
                </c:pt>
                <c:pt idx="231">
                  <c:v>2.6100612540333841</c:v>
                </c:pt>
                <c:pt idx="232">
                  <c:v>2.6102881783684677</c:v>
                </c:pt>
                <c:pt idx="233">
                  <c:v>2.6105154205218382</c:v>
                </c:pt>
                <c:pt idx="234">
                  <c:v>2.6107429804583813</c:v>
                </c:pt>
                <c:pt idx="235">
                  <c:v>2.610970858143125</c:v>
                </c:pt>
                <c:pt idx="236">
                  <c:v>2.6111990535412364</c:v>
                </c:pt>
                <c:pt idx="237">
                  <c:v>2.6114275666180298</c:v>
                </c:pt>
                <c:pt idx="238">
                  <c:v>2.6116563973389564</c:v>
                </c:pt>
                <c:pt idx="239">
                  <c:v>2.6118855456696113</c:v>
                </c:pt>
                <c:pt idx="240">
                  <c:v>2.612115011575729</c:v>
                </c:pt>
                <c:pt idx="241">
                  <c:v>2.6123447950231879</c:v>
                </c:pt>
                <c:pt idx="242">
                  <c:v>2.6125748959780055</c:v>
                </c:pt>
                <c:pt idx="243">
                  <c:v>2.6128053144063421</c:v>
                </c:pt>
                <c:pt idx="244">
                  <c:v>2.6130360502744976</c:v>
                </c:pt>
                <c:pt idx="245">
                  <c:v>2.6132671035489126</c:v>
                </c:pt>
                <c:pt idx="246">
                  <c:v>2.6134984741961698</c:v>
                </c:pt>
                <c:pt idx="247">
                  <c:v>2.6137301621829914</c:v>
                </c:pt>
                <c:pt idx="248">
                  <c:v>2.6139621674762403</c:v>
                </c:pt>
                <c:pt idx="249">
                  <c:v>2.6141944900429213</c:v>
                </c:pt>
                <c:pt idx="250">
                  <c:v>2.6144271298501756</c:v>
                </c:pt>
                <c:pt idx="251">
                  <c:v>2.6146600868652898</c:v>
                </c:pt>
                <c:pt idx="252">
                  <c:v>2.6148933610556866</c:v>
                </c:pt>
                <c:pt idx="253">
                  <c:v>2.6151269523889296</c:v>
                </c:pt>
                <c:pt idx="254">
                  <c:v>2.6153608608327232</c:v>
                </c:pt>
                <c:pt idx="255">
                  <c:v>2.6155950863549111</c:v>
                </c:pt>
                <c:pt idx="256">
                  <c:v>2.6158296289234761</c:v>
                </c:pt>
                <c:pt idx="257">
                  <c:v>2.6160644885065407</c:v>
                </c:pt>
                <c:pt idx="258">
                  <c:v>2.6162996650723676</c:v>
                </c:pt>
                <c:pt idx="259">
                  <c:v>2.6165351585893575</c:v>
                </c:pt>
                <c:pt idx="260">
                  <c:v>2.6167709690260499</c:v>
                </c:pt>
                <c:pt idx="261">
                  <c:v>2.6170070963511267</c:v>
                </c:pt>
                <c:pt idx="262">
                  <c:v>2.6172435405334045</c:v>
                </c:pt>
                <c:pt idx="263">
                  <c:v>2.6174803015418413</c:v>
                </c:pt>
                <c:pt idx="264">
                  <c:v>2.6177173793455335</c:v>
                </c:pt>
                <c:pt idx="265">
                  <c:v>2.617954773913715</c:v>
                </c:pt>
                <c:pt idx="266">
                  <c:v>2.6181924852157601</c:v>
                </c:pt>
                <c:pt idx="267">
                  <c:v>2.6184305132211785</c:v>
                </c:pt>
                <c:pt idx="268">
                  <c:v>2.618668857899622</c:v>
                </c:pt>
                <c:pt idx="269">
                  <c:v>2.6189075192208779</c:v>
                </c:pt>
                <c:pt idx="270">
                  <c:v>2.6191464971548726</c:v>
                </c:pt>
                <c:pt idx="271">
                  <c:v>2.6193857916716703</c:v>
                </c:pt>
                <c:pt idx="272">
                  <c:v>2.6196254027414727</c:v>
                </c:pt>
                <c:pt idx="273">
                  <c:v>2.6198653303346187</c:v>
                </c:pt>
                <c:pt idx="274">
                  <c:v>2.6201055744215873</c:v>
                </c:pt>
                <c:pt idx="275">
                  <c:v>2.6203461349729928</c:v>
                </c:pt>
                <c:pt idx="276">
                  <c:v>2.6205870119595871</c:v>
                </c:pt>
                <c:pt idx="277">
                  <c:v>2.6208282053522605</c:v>
                </c:pt>
                <c:pt idx="278">
                  <c:v>2.6210697151220397</c:v>
                </c:pt>
                <c:pt idx="279">
                  <c:v>2.6213115412400878</c:v>
                </c:pt>
                <c:pt idx="280">
                  <c:v>2.6215536836777069</c:v>
                </c:pt>
                <c:pt idx="281">
                  <c:v>2.6217961424063341</c:v>
                </c:pt>
                <c:pt idx="282">
                  <c:v>2.6220389173975454</c:v>
                </c:pt>
                <c:pt idx="283">
                  <c:v>2.6222820086230505</c:v>
                </c:pt>
                <c:pt idx="284">
                  <c:v>2.6225254160546974</c:v>
                </c:pt>
                <c:pt idx="285">
                  <c:v>2.6227691396644719</c:v>
                </c:pt>
                <c:pt idx="286">
                  <c:v>2.6230131794244937</c:v>
                </c:pt>
                <c:pt idx="287">
                  <c:v>2.6232575353070193</c:v>
                </c:pt>
                <c:pt idx="288">
                  <c:v>2.6235022072844427</c:v>
                </c:pt>
                <c:pt idx="289">
                  <c:v>2.623747195329293</c:v>
                </c:pt>
                <c:pt idx="290">
                  <c:v>2.6239924994142343</c:v>
                </c:pt>
                <c:pt idx="291">
                  <c:v>2.6242381195120692</c:v>
                </c:pt>
                <c:pt idx="292">
                  <c:v>2.6244840555957336</c:v>
                </c:pt>
                <c:pt idx="293">
                  <c:v>2.6247303076382993</c:v>
                </c:pt>
                <c:pt idx="294">
                  <c:v>2.6249768756129743</c:v>
                </c:pt>
                <c:pt idx="295">
                  <c:v>2.6252237594931027</c:v>
                </c:pt>
                <c:pt idx="296">
                  <c:v>2.6254709592521626</c:v>
                </c:pt>
                <c:pt idx="297">
                  <c:v>2.6257184748637665</c:v>
                </c:pt>
                <c:pt idx="298">
                  <c:v>2.6259663063016649</c:v>
                </c:pt>
                <c:pt idx="299">
                  <c:v>2.6262144535397409</c:v>
                </c:pt>
                <c:pt idx="300">
                  <c:v>2.6264629165520135</c:v>
                </c:pt>
                <c:pt idx="301">
                  <c:v>2.6267116953126366</c:v>
                </c:pt>
                <c:pt idx="302">
                  <c:v>2.6269607897958975</c:v>
                </c:pt>
                <c:pt idx="303">
                  <c:v>2.6272101999762194</c:v>
                </c:pt>
                <c:pt idx="304">
                  <c:v>2.6274599258281595</c:v>
                </c:pt>
                <c:pt idx="305">
                  <c:v>2.6277099673264104</c:v>
                </c:pt>
                <c:pt idx="306">
                  <c:v>2.6279603244457967</c:v>
                </c:pt>
                <c:pt idx="307">
                  <c:v>2.628210997161279</c:v>
                </c:pt>
                <c:pt idx="308">
                  <c:v>2.6284619854479527</c:v>
                </c:pt>
                <c:pt idx="309">
                  <c:v>2.6287132892810443</c:v>
                </c:pt>
                <c:pt idx="310">
                  <c:v>2.6289649086359166</c:v>
                </c:pt>
                <c:pt idx="311">
                  <c:v>2.6292168434880652</c:v>
                </c:pt>
                <c:pt idx="312">
                  <c:v>2.6294690938131202</c:v>
                </c:pt>
                <c:pt idx="313">
                  <c:v>2.6297216595868442</c:v>
                </c:pt>
                <c:pt idx="314">
                  <c:v>2.6299745407851329</c:v>
                </c:pt>
                <c:pt idx="315">
                  <c:v>2.6302277373840179</c:v>
                </c:pt>
                <c:pt idx="316">
                  <c:v>2.6304812493596623</c:v>
                </c:pt>
                <c:pt idx="317">
                  <c:v>2.6307350766883602</c:v>
                </c:pt>
                <c:pt idx="318">
                  <c:v>2.6309892193465432</c:v>
                </c:pt>
                <c:pt idx="319">
                  <c:v>2.6312436773107732</c:v>
                </c:pt>
                <c:pt idx="320">
                  <c:v>2.6314984505577446</c:v>
                </c:pt>
                <c:pt idx="321">
                  <c:v>2.6317535390642859</c:v>
                </c:pt>
                <c:pt idx="322">
                  <c:v>2.6320089428073592</c:v>
                </c:pt>
                <c:pt idx="323">
                  <c:v>2.6322646617640553</c:v>
                </c:pt>
                <c:pt idx="324">
                  <c:v>2.6325206959116008</c:v>
                </c:pt>
                <c:pt idx="325">
                  <c:v>2.6327770452273547</c:v>
                </c:pt>
                <c:pt idx="326">
                  <c:v>2.6330337096888061</c:v>
                </c:pt>
                <c:pt idx="327">
                  <c:v>2.6332906892735775</c:v>
                </c:pt>
                <c:pt idx="328">
                  <c:v>2.6335479839594242</c:v>
                </c:pt>
                <c:pt idx="329">
                  <c:v>2.6338055937242331</c:v>
                </c:pt>
                <c:pt idx="330">
                  <c:v>2.8294874317372951</c:v>
                </c:pt>
                <c:pt idx="331">
                  <c:v>2.8289141179892558</c:v>
                </c:pt>
                <c:pt idx="332">
                  <c:v>2.8283443099416141</c:v>
                </c:pt>
                <c:pt idx="333">
                  <c:v>2.8277780045549896</c:v>
                </c:pt>
                <c:pt idx="334">
                  <c:v>2.8272151987955381</c:v>
                </c:pt>
                <c:pt idx="335">
                  <c:v>2.8266558896348788</c:v>
                </c:pt>
                <c:pt idx="336">
                  <c:v>2.8261000740500406</c:v>
                </c:pt>
                <c:pt idx="337">
                  <c:v>2.8255477490234009</c:v>
                </c:pt>
                <c:pt idx="338">
                  <c:v>2.8249989115426222</c:v>
                </c:pt>
                <c:pt idx="339">
                  <c:v>2.8244535586005903</c:v>
                </c:pt>
                <c:pt idx="340">
                  <c:v>2.8239116871953591</c:v>
                </c:pt>
                <c:pt idx="341">
                  <c:v>2.8233732943300867</c:v>
                </c:pt>
                <c:pt idx="342">
                  <c:v>2.8228383770129777</c:v>
                </c:pt>
                <c:pt idx="343">
                  <c:v>2.8223069322572218</c:v>
                </c:pt>
                <c:pt idx="344">
                  <c:v>2.8217789570809373</c:v>
                </c:pt>
                <c:pt idx="345">
                  <c:v>2.8212544485071116</c:v>
                </c:pt>
                <c:pt idx="346">
                  <c:v>2.820733403563541</c:v>
                </c:pt>
                <c:pt idx="347">
                  <c:v>2.8202158192827769</c:v>
                </c:pt>
                <c:pt idx="348">
                  <c:v>2.8197016927020617</c:v>
                </c:pt>
                <c:pt idx="349">
                  <c:v>2.8191910208632764</c:v>
                </c:pt>
                <c:pt idx="350">
                  <c:v>2.8186838008128827</c:v>
                </c:pt>
                <c:pt idx="351">
                  <c:v>2.8181800296018644</c:v>
                </c:pt>
                <c:pt idx="352">
                  <c:v>2.8176797042856681</c:v>
                </c:pt>
                <c:pt idx="353">
                  <c:v>2.8171828219241561</c:v>
                </c:pt>
                <c:pt idx="354">
                  <c:v>2.8166893795815393</c:v>
                </c:pt>
                <c:pt idx="355">
                  <c:v>2.8161993743263292</c:v>
                </c:pt>
                <c:pt idx="356">
                  <c:v>2.8157128032312779</c:v>
                </c:pt>
                <c:pt idx="357">
                  <c:v>2.8152296633733243</c:v>
                </c:pt>
                <c:pt idx="358">
                  <c:v>2.8147499518335413</c:v>
                </c:pt>
                <c:pt idx="359">
                  <c:v>2.814273665697077</c:v>
                </c:pt>
                <c:pt idx="360">
                  <c:v>2.8138008020531058</c:v>
                </c:pt>
                <c:pt idx="361">
                  <c:v>2.813331357994767</c:v>
                </c:pt>
                <c:pt idx="362">
                  <c:v>2.8128653306191183</c:v>
                </c:pt>
                <c:pt idx="363">
                  <c:v>2.8124027170270778</c:v>
                </c:pt>
                <c:pt idx="364">
                  <c:v>2.8119435143233718</c:v>
                </c:pt>
                <c:pt idx="365">
                  <c:v>2.8114877196164816</c:v>
                </c:pt>
                <c:pt idx="366">
                  <c:v>2.8110353300185942</c:v>
                </c:pt>
                <c:pt idx="367">
                  <c:v>2.8105863426455429</c:v>
                </c:pt>
                <c:pt idx="368">
                  <c:v>2.8101407546167634</c:v>
                </c:pt>
                <c:pt idx="369">
                  <c:v>2.8096985630552358</c:v>
                </c:pt>
                <c:pt idx="370">
                  <c:v>2.8092597650874351</c:v>
                </c:pt>
                <c:pt idx="371">
                  <c:v>2.8088243578432817</c:v>
                </c:pt>
                <c:pt idx="372">
                  <c:v>2.8083923384560867</c:v>
                </c:pt>
                <c:pt idx="373">
                  <c:v>2.8079637040625052</c:v>
                </c:pt>
                <c:pt idx="374">
                  <c:v>2.8075384518024826</c:v>
                </c:pt>
                <c:pt idx="375">
                  <c:v>2.8071165788192074</c:v>
                </c:pt>
                <c:pt idx="376">
                  <c:v>2.806698082259059</c:v>
                </c:pt>
                <c:pt idx="377">
                  <c:v>2.8062829592715581</c:v>
                </c:pt>
                <c:pt idx="378">
                  <c:v>2.8058712070093201</c:v>
                </c:pt>
                <c:pt idx="379">
                  <c:v>2.8054628226280043</c:v>
                </c:pt>
                <c:pt idx="380">
                  <c:v>2.805057803286263</c:v>
                </c:pt>
                <c:pt idx="381">
                  <c:v>2.8046561461456969</c:v>
                </c:pt>
                <c:pt idx="382">
                  <c:v>2.8042578483708058</c:v>
                </c:pt>
                <c:pt idx="383">
                  <c:v>2.8038629071289374</c:v>
                </c:pt>
                <c:pt idx="384">
                  <c:v>2.8034713195902468</c:v>
                </c:pt>
                <c:pt idx="385">
                  <c:v>2.8030830829276399</c:v>
                </c:pt>
                <c:pt idx="386">
                  <c:v>2.8026981943167351</c:v>
                </c:pt>
                <c:pt idx="387">
                  <c:v>2.8023166509358099</c:v>
                </c:pt>
                <c:pt idx="388">
                  <c:v>2.8019384499657591</c:v>
                </c:pt>
                <c:pt idx="389">
                  <c:v>2.8015635885900436</c:v>
                </c:pt>
                <c:pt idx="390">
                  <c:v>2.8011920639946508</c:v>
                </c:pt>
                <c:pt idx="391">
                  <c:v>2.8008238733680422</c:v>
                </c:pt>
                <c:pt idx="392">
                  <c:v>2.8004590139011132</c:v>
                </c:pt>
                <c:pt idx="393">
                  <c:v>2.800097482787145</c:v>
                </c:pt>
                <c:pt idx="394">
                  <c:v>2.7997392772217613</c:v>
                </c:pt>
                <c:pt idx="395">
                  <c:v>2.7993843944028827</c:v>
                </c:pt>
                <c:pt idx="396">
                  <c:v>2.7990328315306816</c:v>
                </c:pt>
                <c:pt idx="397">
                  <c:v>2.79868458580754</c:v>
                </c:pt>
                <c:pt idx="398">
                  <c:v>2.7983396544380041</c:v>
                </c:pt>
                <c:pt idx="399">
                  <c:v>2.7979980346287441</c:v>
                </c:pt>
                <c:pt idx="400">
                  <c:v>2.7976597235885032</c:v>
                </c:pt>
                <c:pt idx="401">
                  <c:v>2.7973247185280652</c:v>
                </c:pt>
                <c:pt idx="402">
                  <c:v>2.7969930166602017</c:v>
                </c:pt>
                <c:pt idx="403">
                  <c:v>2.7966646151996373</c:v>
                </c:pt>
                <c:pt idx="404">
                  <c:v>2.7963395113630014</c:v>
                </c:pt>
                <c:pt idx="405">
                  <c:v>2.7960177023687933</c:v>
                </c:pt>
                <c:pt idx="406">
                  <c:v>2.7956991854373321</c:v>
                </c:pt>
                <c:pt idx="407">
                  <c:v>2.7953839577907211</c:v>
                </c:pt>
                <c:pt idx="408">
                  <c:v>2.7950720166528069</c:v>
                </c:pt>
                <c:pt idx="409">
                  <c:v>2.7947633592491323</c:v>
                </c:pt>
                <c:pt idx="410">
                  <c:v>2.7944579828069056</c:v>
                </c:pt>
                <c:pt idx="411">
                  <c:v>2.7941558845549492</c:v>
                </c:pt>
                <c:pt idx="412">
                  <c:v>2.7938570617236707</c:v>
                </c:pt>
                <c:pt idx="413">
                  <c:v>2.7935615115450121</c:v>
                </c:pt>
                <c:pt idx="414">
                  <c:v>2.7932692312524199</c:v>
                </c:pt>
                <c:pt idx="415">
                  <c:v>2.7929802180807983</c:v>
                </c:pt>
                <c:pt idx="416">
                  <c:v>2.7926944692664768</c:v>
                </c:pt>
                <c:pt idx="417">
                  <c:v>2.7924119820471627</c:v>
                </c:pt>
                <c:pt idx="418">
                  <c:v>2.7921327536619147</c:v>
                </c:pt>
                <c:pt idx="419">
                  <c:v>2.7918567813510915</c:v>
                </c:pt>
                <c:pt idx="420">
                  <c:v>2.7915840623563239</c:v>
                </c:pt>
                <c:pt idx="421">
                  <c:v>2.7913145939204735</c:v>
                </c:pt>
                <c:pt idx="422">
                  <c:v>2.7910483732875919</c:v>
                </c:pt>
                <c:pt idx="423">
                  <c:v>2.7907853977028898</c:v>
                </c:pt>
                <c:pt idx="424">
                  <c:v>2.7905256644126943</c:v>
                </c:pt>
                <c:pt idx="425">
                  <c:v>2.7902691706644189</c:v>
                </c:pt>
                <c:pt idx="426">
                  <c:v>2.7900159137065179</c:v>
                </c:pt>
                <c:pt idx="427">
                  <c:v>2.7897658907884573</c:v>
                </c:pt>
                <c:pt idx="428">
                  <c:v>2.7895190991606791</c:v>
                </c:pt>
                <c:pt idx="429">
                  <c:v>2.7892755360745594</c:v>
                </c:pt>
                <c:pt idx="430">
                  <c:v>2.7890351987823796</c:v>
                </c:pt>
                <c:pt idx="431">
                  <c:v>2.7887980845372873</c:v>
                </c:pt>
                <c:pt idx="432">
                  <c:v>2.7885641905932639</c:v>
                </c:pt>
                <c:pt idx="433">
                  <c:v>2.7883335142050885</c:v>
                </c:pt>
                <c:pt idx="434">
                  <c:v>2.7881060526283026</c:v>
                </c:pt>
                <c:pt idx="435">
                  <c:v>2.7878818031191774</c:v>
                </c:pt>
                <c:pt idx="436">
                  <c:v>2.787660762934681</c:v>
                </c:pt>
                <c:pt idx="437">
                  <c:v>2.7874429293324408</c:v>
                </c:pt>
                <c:pt idx="438">
                  <c:v>2.7872282995707165</c:v>
                </c:pt>
                <c:pt idx="439">
                  <c:v>2.7870168709083596</c:v>
                </c:pt>
                <c:pt idx="440">
                  <c:v>2.7868086406047845</c:v>
                </c:pt>
                <c:pt idx="441">
                  <c:v>2.7866036059199377</c:v>
                </c:pt>
                <c:pt idx="442">
                  <c:v>2.7864017641142609</c:v>
                </c:pt>
                <c:pt idx="443">
                  <c:v>2.7862031124486624</c:v>
                </c:pt>
                <c:pt idx="444">
                  <c:v>2.7860076481844827</c:v>
                </c:pt>
                <c:pt idx="445">
                  <c:v>2.785815368583465</c:v>
                </c:pt>
                <c:pt idx="446">
                  <c:v>2.7856262709077235</c:v>
                </c:pt>
                <c:pt idx="447">
                  <c:v>2.7854403524197102</c:v>
                </c:pt>
                <c:pt idx="448">
                  <c:v>2.7852576103821849</c:v>
                </c:pt>
                <c:pt idx="449">
                  <c:v>2.7850780420581893</c:v>
                </c:pt>
                <c:pt idx="450">
                  <c:v>2.7849016447110047</c:v>
                </c:pt>
                <c:pt idx="451">
                  <c:v>2.7847284156041385</c:v>
                </c:pt>
                <c:pt idx="452">
                  <c:v>2.7845583520012802</c:v>
                </c:pt>
                <c:pt idx="453">
                  <c:v>2.7843914511662757</c:v>
                </c:pt>
                <c:pt idx="454">
                  <c:v>2.7842277103631035</c:v>
                </c:pt>
                <c:pt idx="455">
                  <c:v>2.7840671268558359</c:v>
                </c:pt>
                <c:pt idx="456">
                  <c:v>2.7839096979086202</c:v>
                </c:pt>
                <c:pt idx="457">
                  <c:v>2.7837554207856421</c:v>
                </c:pt>
                <c:pt idx="458">
                  <c:v>2.7836042927510998</c:v>
                </c:pt>
                <c:pt idx="459">
                  <c:v>2.783456311069179</c:v>
                </c:pt>
                <c:pt idx="460">
                  <c:v>2.7833114730040185</c:v>
                </c:pt>
                <c:pt idx="461">
                  <c:v>2.7831697758196881</c:v>
                </c:pt>
                <c:pt idx="462">
                  <c:v>2.7830312167801599</c:v>
                </c:pt>
                <c:pt idx="463">
                  <c:v>2.7828957931492773</c:v>
                </c:pt>
                <c:pt idx="464">
                  <c:v>2.7827635021907353</c:v>
                </c:pt>
                <c:pt idx="465">
                  <c:v>2.7826343411680439</c:v>
                </c:pt>
                <c:pt idx="466">
                  <c:v>2.7825083073445107</c:v>
                </c:pt>
                <c:pt idx="467">
                  <c:v>2.7823853979832109</c:v>
                </c:pt>
                <c:pt idx="468">
                  <c:v>2.7822656103469594</c:v>
                </c:pt>
                <c:pt idx="469">
                  <c:v>2.7821489416982876</c:v>
                </c:pt>
                <c:pt idx="470">
                  <c:v>2.7820353892994185</c:v>
                </c:pt>
                <c:pt idx="471">
                  <c:v>2.7819249504122365</c:v>
                </c:pt>
                <c:pt idx="472">
                  <c:v>2.7818176222982696</c:v>
                </c:pt>
                <c:pt idx="473">
                  <c:v>2.7817134022186565</c:v>
                </c:pt>
                <c:pt idx="474">
                  <c:v>2.7816122874341294</c:v>
                </c:pt>
                <c:pt idx="475">
                  <c:v>2.7815142752049837</c:v>
                </c:pt>
                <c:pt idx="476">
                  <c:v>2.7814193627910591</c:v>
                </c:pt>
                <c:pt idx="477">
                  <c:v>2.7813275474517098</c:v>
                </c:pt>
                <c:pt idx="478">
                  <c:v>2.7812388264457852</c:v>
                </c:pt>
                <c:pt idx="479">
                  <c:v>2.7811531970316055</c:v>
                </c:pt>
                <c:pt idx="480">
                  <c:v>2.7810706564669365</c:v>
                </c:pt>
                <c:pt idx="481">
                  <c:v>2.7809912020089698</c:v>
                </c:pt>
                <c:pt idx="482">
                  <c:v>2.7809148309142966</c:v>
                </c:pt>
                <c:pt idx="483">
                  <c:v>2.7808415404388871</c:v>
                </c:pt>
                <c:pt idx="484">
                  <c:v>2.7807713278380692</c:v>
                </c:pt>
                <c:pt idx="485">
                  <c:v>2.7807041903665022</c:v>
                </c:pt>
                <c:pt idx="486">
                  <c:v>2.7806401252781598</c:v>
                </c:pt>
                <c:pt idx="487">
                  <c:v>2.7805791298263069</c:v>
                </c:pt>
                <c:pt idx="488">
                  <c:v>2.780521201263475</c:v>
                </c:pt>
                <c:pt idx="489">
                  <c:v>2.7804663368414446</c:v>
                </c:pt>
                <c:pt idx="490">
                  <c:v>2.7804145338112245</c:v>
                </c:pt>
                <c:pt idx="491">
                  <c:v>2.7803657894230271</c:v>
                </c:pt>
                <c:pt idx="492">
                  <c:v>2.7803201009262533</c:v>
                </c:pt>
                <c:pt idx="493">
                  <c:v>2.7802774655694664</c:v>
                </c:pt>
                <c:pt idx="494">
                  <c:v>2.7802378806003767</c:v>
                </c:pt>
                <c:pt idx="495">
                  <c:v>2.7802013432658192</c:v>
                </c:pt>
                <c:pt idx="496">
                  <c:v>2.7801678508117349</c:v>
                </c:pt>
                <c:pt idx="497">
                  <c:v>2.7801374004831505</c:v>
                </c:pt>
                <c:pt idx="498">
                  <c:v>2.7801099895241608</c:v>
                </c:pt>
                <c:pt idx="499">
                  <c:v>2.7800856151779061</c:v>
                </c:pt>
                <c:pt idx="500">
                  <c:v>2.7800642746865578</c:v>
                </c:pt>
                <c:pt idx="501">
                  <c:v>2.7800459652912979</c:v>
                </c:pt>
                <c:pt idx="502">
                  <c:v>2.7800306842323002</c:v>
                </c:pt>
                <c:pt idx="503">
                  <c:v>2.7800184287487117</c:v>
                </c:pt>
                <c:pt idx="504">
                  <c:v>2.7800091960786371</c:v>
                </c:pt>
                <c:pt idx="505">
                  <c:v>2.78000298345912</c:v>
                </c:pt>
                <c:pt idx="506">
                  <c:v>2.7799997881261231</c:v>
                </c:pt>
                <c:pt idx="507">
                  <c:v>2.7799996073145139</c:v>
                </c:pt>
                <c:pt idx="508">
                  <c:v>2.7800024382580468</c:v>
                </c:pt>
                <c:pt idx="509">
                  <c:v>2.7800082781893454</c:v>
                </c:pt>
                <c:pt idx="510">
                  <c:v>2.7800171243398872</c:v>
                </c:pt>
                <c:pt idx="511">
                  <c:v>2.7800289739399848</c:v>
                </c:pt>
                <c:pt idx="512">
                  <c:v>2.7800438242187742</c:v>
                </c:pt>
                <c:pt idx="513">
                  <c:v>2.7800616724041944</c:v>
                </c:pt>
                <c:pt idx="514">
                  <c:v>2.780082515722972</c:v>
                </c:pt>
                <c:pt idx="515">
                  <c:v>2.780106351400609</c:v>
                </c:pt>
                <c:pt idx="516">
                  <c:v>2.7801331766613635</c:v>
                </c:pt>
                <c:pt idx="517">
                  <c:v>2.7801629887282369</c:v>
                </c:pt>
                <c:pt idx="518">
                  <c:v>2.7801957848229599</c:v>
                </c:pt>
                <c:pt idx="519">
                  <c:v>2.7802315621659726</c:v>
                </c:pt>
                <c:pt idx="520">
                  <c:v>2.7802703179764161</c:v>
                </c:pt>
                <c:pt idx="521">
                  <c:v>2.7803120494721147</c:v>
                </c:pt>
                <c:pt idx="522">
                  <c:v>2.780356753869563</c:v>
                </c:pt>
                <c:pt idx="523">
                  <c:v>2.7804044283839118</c:v>
                </c:pt>
                <c:pt idx="524">
                  <c:v>2.7804550702289528</c:v>
                </c:pt>
                <c:pt idx="525">
                  <c:v>2.7805086766171079</c:v>
                </c:pt>
                <c:pt idx="526">
                  <c:v>2.7805652447594134</c:v>
                </c:pt>
                <c:pt idx="527">
                  <c:v>2.7806247718655079</c:v>
                </c:pt>
                <c:pt idx="528">
                  <c:v>2.7806872551436208</c:v>
                </c:pt>
                <c:pt idx="529">
                  <c:v>2.7807526918005561</c:v>
                </c:pt>
                <c:pt idx="530">
                  <c:v>2.7808210790416821</c:v>
                </c:pt>
                <c:pt idx="531">
                  <c:v>2.7808924140709212</c:v>
                </c:pt>
                <c:pt idx="532">
                  <c:v>2.7809666940907305</c:v>
                </c:pt>
                <c:pt idx="533">
                  <c:v>2.7810439163021021</c:v>
                </c:pt>
                <c:pt idx="534">
                  <c:v>2.7811240779045368</c:v>
                </c:pt>
                <c:pt idx="535">
                  <c:v>2.7812071760960437</c:v>
                </c:pt>
                <c:pt idx="536">
                  <c:v>2.7812932080731247</c:v>
                </c:pt>
                <c:pt idx="537">
                  <c:v>2.7813821710307618</c:v>
                </c:pt>
                <c:pt idx="538">
                  <c:v>2.7814740621624119</c:v>
                </c:pt>
                <c:pt idx="539">
                  <c:v>2.7815688786599861</c:v>
                </c:pt>
                <c:pt idx="540">
                  <c:v>2.7816666177138498</c:v>
                </c:pt>
                <c:pt idx="541">
                  <c:v>2.7817672765128063</c:v>
                </c:pt>
                <c:pt idx="542">
                  <c:v>2.7818708522440874</c:v>
                </c:pt>
                <c:pt idx="543">
                  <c:v>2.7819773420933447</c:v>
                </c:pt>
                <c:pt idx="544">
                  <c:v>2.7820867432446388</c:v>
                </c:pt>
                <c:pt idx="545">
                  <c:v>2.7821990528804283</c:v>
                </c:pt>
                <c:pt idx="546">
                  <c:v>2.7823142681815654</c:v>
                </c:pt>
                <c:pt idx="547">
                  <c:v>2.78243238632728</c:v>
                </c:pt>
                <c:pt idx="548">
                  <c:v>2.7825534044951756</c:v>
                </c:pt>
                <c:pt idx="549">
                  <c:v>2.7826773198612171</c:v>
                </c:pt>
                <c:pt idx="550">
                  <c:v>2.7828041295997252</c:v>
                </c:pt>
                <c:pt idx="551">
                  <c:v>2.7829338308833673</c:v>
                </c:pt>
                <c:pt idx="552">
                  <c:v>2.7830664208831455</c:v>
                </c:pt>
                <c:pt idx="553">
                  <c:v>2.783201896768392</c:v>
                </c:pt>
                <c:pt idx="554">
                  <c:v>2.7833402557067619</c:v>
                </c:pt>
                <c:pt idx="555">
                  <c:v>2.7834814948642221</c:v>
                </c:pt>
                <c:pt idx="556">
                  <c:v>2.7836256114050473</c:v>
                </c:pt>
                <c:pt idx="557">
                  <c:v>2.7837726024918092</c:v>
                </c:pt>
                <c:pt idx="558">
                  <c:v>2.7839224652853702</c:v>
                </c:pt>
                <c:pt idx="559">
                  <c:v>2.7840751969448791</c:v>
                </c:pt>
                <c:pt idx="560">
                  <c:v>2.7842307946277622</c:v>
                </c:pt>
                <c:pt idx="561">
                  <c:v>2.7843892554897138</c:v>
                </c:pt>
                <c:pt idx="562">
                  <c:v>2.784550576684695</c:v>
                </c:pt>
                <c:pt idx="563">
                  <c:v>2.7847147553649227</c:v>
                </c:pt>
                <c:pt idx="564">
                  <c:v>2.7848817886808672</c:v>
                </c:pt>
                <c:pt idx="565">
                  <c:v>2.7850516737812443</c:v>
                </c:pt>
                <c:pt idx="566">
                  <c:v>2.7852244078130073</c:v>
                </c:pt>
                <c:pt idx="567">
                  <c:v>2.7853999879213478</c:v>
                </c:pt>
                <c:pt idx="568">
                  <c:v>2.7855784112496802</c:v>
                </c:pt>
                <c:pt idx="569">
                  <c:v>2.7857596749396496</c:v>
                </c:pt>
                <c:pt idx="570">
                  <c:v>2.7859437761311128</c:v>
                </c:pt>
                <c:pt idx="571">
                  <c:v>2.786130711962143</c:v>
                </c:pt>
                <c:pt idx="572">
                  <c:v>2.7863204795690222</c:v>
                </c:pt>
                <c:pt idx="573">
                  <c:v>2.7865130760862349</c:v>
                </c:pt>
                <c:pt idx="574">
                  <c:v>2.786708498646465</c:v>
                </c:pt>
                <c:pt idx="575">
                  <c:v>2.7869067443805933</c:v>
                </c:pt>
                <c:pt idx="576">
                  <c:v>2.7871078104176874</c:v>
                </c:pt>
                <c:pt idx="577">
                  <c:v>2.787311693885008</c:v>
                </c:pt>
                <c:pt idx="578">
                  <c:v>2.7875183919079927</c:v>
                </c:pt>
                <c:pt idx="579">
                  <c:v>2.7877279016102623</c:v>
                </c:pt>
                <c:pt idx="580">
                  <c:v>2.7879402201136134</c:v>
                </c:pt>
                <c:pt idx="581">
                  <c:v>2.7881553445380129</c:v>
                </c:pt>
                <c:pt idx="582">
                  <c:v>2.7883732720016008</c:v>
                </c:pt>
                <c:pt idx="583">
                  <c:v>2.7885939996206814</c:v>
                </c:pt>
                <c:pt idx="584">
                  <c:v>2.7888175245097226</c:v>
                </c:pt>
                <c:pt idx="585">
                  <c:v>2.7890438437813536</c:v>
                </c:pt>
                <c:pt idx="586">
                  <c:v>2.7892729545463624</c:v>
                </c:pt>
                <c:pt idx="587">
                  <c:v>2.7895048539136944</c:v>
                </c:pt>
                <c:pt idx="588">
                  <c:v>2.7897395389904469</c:v>
                </c:pt>
                <c:pt idx="589">
                  <c:v>2.7899770068818688</c:v>
                </c:pt>
                <c:pt idx="590">
                  <c:v>2.7902172546913628</c:v>
                </c:pt>
                <c:pt idx="591">
                  <c:v>2.7904602795204734</c:v>
                </c:pt>
                <c:pt idx="592">
                  <c:v>2.7907060784689004</c:v>
                </c:pt>
                <c:pt idx="593">
                  <c:v>2.7909546486344805</c:v>
                </c:pt>
                <c:pt idx="594">
                  <c:v>2.7912059871131989</c:v>
                </c:pt>
                <c:pt idx="595">
                  <c:v>2.7914600909991827</c:v>
                </c:pt>
                <c:pt idx="596">
                  <c:v>2.7917169573847014</c:v>
                </c:pt>
                <c:pt idx="597">
                  <c:v>2.7919765833601646</c:v>
                </c:pt>
                <c:pt idx="598">
                  <c:v>2.7922389660141227</c:v>
                </c:pt>
                <c:pt idx="599">
                  <c:v>2.7925041024332655</c:v>
                </c:pt>
                <c:pt idx="600">
                  <c:v>2.7927719897024237</c:v>
                </c:pt>
                <c:pt idx="601">
                  <c:v>2.793042624904567</c:v>
                </c:pt>
                <c:pt idx="602">
                  <c:v>2.7933160051208006</c:v>
                </c:pt>
                <c:pt idx="603">
                  <c:v>2.7935921274303741</c:v>
                </c:pt>
                <c:pt idx="604">
                  <c:v>2.793870988910673</c:v>
                </c:pt>
                <c:pt idx="605">
                  <c:v>2.7941525866372241</c:v>
                </c:pt>
                <c:pt idx="606">
                  <c:v>2.7944369176836932</c:v>
                </c:pt>
                <c:pt idx="607">
                  <c:v>2.7947239791218883</c:v>
                </c:pt>
                <c:pt idx="608">
                  <c:v>2.7950137680217582</c:v>
                </c:pt>
                <c:pt idx="609">
                  <c:v>2.7953062814513947</c:v>
                </c:pt>
                <c:pt idx="610">
                  <c:v>2.7956015164770309</c:v>
                </c:pt>
                <c:pt idx="611">
                  <c:v>2.795899470163048</c:v>
                </c:pt>
                <c:pt idx="612">
                  <c:v>2.7962001395719711</c:v>
                </c:pt>
                <c:pt idx="613">
                  <c:v>2.7965035217644734</c:v>
                </c:pt>
                <c:pt idx="614">
                  <c:v>2.7968096137993776</c:v>
                </c:pt>
                <c:pt idx="615">
                  <c:v>2.7971184127336559</c:v>
                </c:pt>
                <c:pt idx="616">
                  <c:v>2.7974299156224349</c:v>
                </c:pt>
                <c:pt idx="617">
                  <c:v>2.797744119518994</c:v>
                </c:pt>
                <c:pt idx="618">
                  <c:v>2.7980610214747714</c:v>
                </c:pt>
                <c:pt idx="619">
                  <c:v>2.7983806185393636</c:v>
                </c:pt>
                <c:pt idx="620">
                  <c:v>2.7987029077605268</c:v>
                </c:pt>
                <c:pt idx="621">
                  <c:v>2.7990278861841844</c:v>
                </c:pt>
                <c:pt idx="622">
                  <c:v>2.7993555508544237</c:v>
                </c:pt>
                <c:pt idx="623">
                  <c:v>2.7996858988135034</c:v>
                </c:pt>
                <c:pt idx="624">
                  <c:v>2.8000189271018532</c:v>
                </c:pt>
                <c:pt idx="625">
                  <c:v>2.8003546327580779</c:v>
                </c:pt>
                <c:pt idx="626">
                  <c:v>2.8006930128189635</c:v>
                </c:pt>
                <c:pt idx="627">
                  <c:v>2.8010340643194751</c:v>
                </c:pt>
                <c:pt idx="628">
                  <c:v>2.8013777842927627</c:v>
                </c:pt>
                <c:pt idx="629">
                  <c:v>2.8017241697701687</c:v>
                </c:pt>
                <c:pt idx="630">
                  <c:v>2.8020732177812229</c:v>
                </c:pt>
                <c:pt idx="631">
                  <c:v>2.8024249253536571</c:v>
                </c:pt>
                <c:pt idx="632">
                  <c:v>2.8027792895133983</c:v>
                </c:pt>
                <c:pt idx="633">
                  <c:v>2.8031363072845794</c:v>
                </c:pt>
                <c:pt idx="634">
                  <c:v>2.8034959756895432</c:v>
                </c:pt>
                <c:pt idx="635">
                  <c:v>2.8038582917488424</c:v>
                </c:pt>
                <c:pt idx="636">
                  <c:v>2.8042232524812483</c:v>
                </c:pt>
                <c:pt idx="637">
                  <c:v>2.804590854903755</c:v>
                </c:pt>
                <c:pt idx="638">
                  <c:v>2.8049610960315792</c:v>
                </c:pt>
                <c:pt idx="639">
                  <c:v>2.8053339728781728</c:v>
                </c:pt>
                <c:pt idx="640">
                  <c:v>2.8057094824552187</c:v>
                </c:pt>
                <c:pt idx="641">
                  <c:v>2.8060876217726447</c:v>
                </c:pt>
                <c:pt idx="642">
                  <c:v>2.806468387838621</c:v>
                </c:pt>
                <c:pt idx="643">
                  <c:v>2.8068517776595718</c:v>
                </c:pt>
                <c:pt idx="644">
                  <c:v>2.807237788240176</c:v>
                </c:pt>
                <c:pt idx="645">
                  <c:v>2.8076264165833744</c:v>
                </c:pt>
                <c:pt idx="646">
                  <c:v>2.8080176596903734</c:v>
                </c:pt>
                <c:pt idx="647">
                  <c:v>2.8084115145606563</c:v>
                </c:pt>
                <c:pt idx="648">
                  <c:v>2.8088079781919815</c:v>
                </c:pt>
                <c:pt idx="649">
                  <c:v>2.8092070475803923</c:v>
                </c:pt>
                <c:pt idx="650">
                  <c:v>2.8096087197202242</c:v>
                </c:pt>
                <c:pt idx="651">
                  <c:v>2.8100129916041068</c:v>
                </c:pt>
                <c:pt idx="652">
                  <c:v>2.8104198602229764</c:v>
                </c:pt>
                <c:pt idx="653">
                  <c:v>2.8108293225660721</c:v>
                </c:pt>
                <c:pt idx="654">
                  <c:v>2.8112413756209542</c:v>
                </c:pt>
                <c:pt idx="655">
                  <c:v>2.8116560163735018</c:v>
                </c:pt>
                <c:pt idx="656">
                  <c:v>2.8120732418079233</c:v>
                </c:pt>
                <c:pt idx="657">
                  <c:v>2.8124930489067621</c:v>
                </c:pt>
                <c:pt idx="658">
                  <c:v>2.812915434650904</c:v>
                </c:pt>
                <c:pt idx="659">
                  <c:v>2.8133403960195826</c:v>
                </c:pt>
                <c:pt idx="660">
                  <c:v>2.8137679299903873</c:v>
                </c:pt>
                <c:pt idx="661">
                  <c:v>2.814198033539272</c:v>
                </c:pt>
                <c:pt idx="662">
                  <c:v>2.8146307036405593</c:v>
                </c:pt>
                <c:pt idx="663">
                  <c:v>2.8150659372669509</c:v>
                </c:pt>
                <c:pt idx="664">
                  <c:v>2.8155037313895295</c:v>
                </c:pt>
                <c:pt idx="665">
                  <c:v>2.8159440829777744</c:v>
                </c:pt>
                <c:pt idx="666">
                  <c:v>2.8163869889995619</c:v>
                </c:pt>
                <c:pt idx="667">
                  <c:v>2.8168324464211776</c:v>
                </c:pt>
                <c:pt idx="668">
                  <c:v>2.8172804522073216</c:v>
                </c:pt>
                <c:pt idx="669">
                  <c:v>2.8177310033211151</c:v>
                </c:pt>
                <c:pt idx="670">
                  <c:v>2.8181840967241154</c:v>
                </c:pt>
                <c:pt idx="671">
                  <c:v>2.8186397293763137</c:v>
                </c:pt>
                <c:pt idx="672">
                  <c:v>2.8190978982361514</c:v>
                </c:pt>
                <c:pt idx="673">
                  <c:v>2.8195586002605251</c:v>
                </c:pt>
                <c:pt idx="674">
                  <c:v>2.8200218324047932</c:v>
                </c:pt>
                <c:pt idx="675">
                  <c:v>2.8204875916227885</c:v>
                </c:pt>
                <c:pt idx="676">
                  <c:v>2.8209558748668231</c:v>
                </c:pt>
                <c:pt idx="677">
                  <c:v>2.8214266790877001</c:v>
                </c:pt>
                <c:pt idx="678">
                  <c:v>2.8219000012347166</c:v>
                </c:pt>
                <c:pt idx="679">
                  <c:v>2.8223758382556805</c:v>
                </c:pt>
                <c:pt idx="680">
                  <c:v>2.8228541870969126</c:v>
                </c:pt>
                <c:pt idx="681">
                  <c:v>2.8233350447032608</c:v>
                </c:pt>
                <c:pt idx="682">
                  <c:v>2.8238184080181008</c:v>
                </c:pt>
                <c:pt idx="683">
                  <c:v>2.8243042739833562</c:v>
                </c:pt>
                <c:pt idx="684">
                  <c:v>2.8247926395394991</c:v>
                </c:pt>
                <c:pt idx="685">
                  <c:v>2.8252835016255644</c:v>
                </c:pt>
                <c:pt idx="686">
                  <c:v>2.8257768571791542</c:v>
                </c:pt>
                <c:pt idx="687">
                  <c:v>2.8262727031364525</c:v>
                </c:pt>
                <c:pt idx="688">
                  <c:v>2.8267710364322314</c:v>
                </c:pt>
                <c:pt idx="689">
                  <c:v>2.8272718539998603</c:v>
                </c:pt>
                <c:pt idx="690">
                  <c:v>2.8277751527713186</c:v>
                </c:pt>
                <c:pt idx="691">
                  <c:v>2.8282809296772022</c:v>
                </c:pt>
                <c:pt idx="692">
                  <c:v>2.8287891816467337</c:v>
                </c:pt>
                <c:pt idx="693">
                  <c:v>2.8292999056077748</c:v>
                </c:pt>
                <c:pt idx="694">
                  <c:v>2.829813098486833</c:v>
                </c:pt>
                <c:pt idx="695">
                  <c:v>2.8303287572090743</c:v>
                </c:pt>
                <c:pt idx="696">
                  <c:v>2.8308468786983312</c:v>
                </c:pt>
                <c:pt idx="697">
                  <c:v>2.8313674598771117</c:v>
                </c:pt>
                <c:pt idx="698">
                  <c:v>2.8318904976666164</c:v>
                </c:pt>
                <c:pt idx="699">
                  <c:v>2.832415988986738</c:v>
                </c:pt>
                <c:pt idx="700">
                  <c:v>2.8329439307560813</c:v>
                </c:pt>
                <c:pt idx="701">
                  <c:v>2.8334743198919687</c:v>
                </c:pt>
                <c:pt idx="702">
                  <c:v>2.8340071533104503</c:v>
                </c:pt>
                <c:pt idx="703">
                  <c:v>2.8345424279263169</c:v>
                </c:pt>
                <c:pt idx="704">
                  <c:v>2.8350801406531101</c:v>
                </c:pt>
                <c:pt idx="705">
                  <c:v>2.8356202884031312</c:v>
                </c:pt>
                <c:pt idx="706">
                  <c:v>2.8361628680874529</c:v>
                </c:pt>
                <c:pt idx="707">
                  <c:v>2.8367078766159315</c:v>
                </c:pt>
                <c:pt idx="708">
                  <c:v>2.8372553108972163</c:v>
                </c:pt>
                <c:pt idx="709">
                  <c:v>2.8378051678387597</c:v>
                </c:pt>
                <c:pt idx="710">
                  <c:v>2.8383574443468298</c:v>
                </c:pt>
                <c:pt idx="711">
                  <c:v>2.8389121373265214</c:v>
                </c:pt>
                <c:pt idx="712">
                  <c:v>2.8394692436817661</c:v>
                </c:pt>
                <c:pt idx="713">
                  <c:v>2.8400287603153433</c:v>
                </c:pt>
                <c:pt idx="714">
                  <c:v>2.8405906841288937</c:v>
                </c:pt>
                <c:pt idx="715">
                  <c:v>2.8411550120229254</c:v>
                </c:pt>
                <c:pt idx="716">
                  <c:v>2.8417217408968343</c:v>
                </c:pt>
                <c:pt idx="717">
                  <c:v>2.842290867648904</c:v>
                </c:pt>
                <c:pt idx="718">
                  <c:v>2.8428623891763283</c:v>
                </c:pt>
                <c:pt idx="719">
                  <c:v>2.8434363023752138</c:v>
                </c:pt>
                <c:pt idx="720">
                  <c:v>2.8440126041405964</c:v>
                </c:pt>
                <c:pt idx="721">
                  <c:v>2.8445912913664526</c:v>
                </c:pt>
                <c:pt idx="722">
                  <c:v>2.8451723609457087</c:v>
                </c:pt>
                <c:pt idx="723">
                  <c:v>2.8457558097702575</c:v>
                </c:pt>
                <c:pt idx="724">
                  <c:v>2.8463416347309605</c:v>
                </c:pt>
                <c:pt idx="725">
                  <c:v>2.846929832717672</c:v>
                </c:pt>
                <c:pt idx="726">
                  <c:v>2.8475204006192416</c:v>
                </c:pt>
                <c:pt idx="727">
                  <c:v>2.8481133353235286</c:v>
                </c:pt>
                <c:pt idx="728">
                  <c:v>2.8487086337174179</c:v>
                </c:pt>
                <c:pt idx="729">
                  <c:v>2.8493062926868267</c:v>
                </c:pt>
                <c:pt idx="730">
                  <c:v>2.8499063091167178</c:v>
                </c:pt>
                <c:pt idx="731">
                  <c:v>2.8505086798911154</c:v>
                </c:pt>
                <c:pt idx="732">
                  <c:v>2.8511134018931092</c:v>
                </c:pt>
                <c:pt idx="733">
                  <c:v>2.851720472004879</c:v>
                </c:pt>
                <c:pt idx="734">
                  <c:v>2.8523298871076941</c:v>
                </c:pt>
                <c:pt idx="735">
                  <c:v>2.8529416440819313</c:v>
                </c:pt>
                <c:pt idx="736">
                  <c:v>2.8535557398070912</c:v>
                </c:pt>
                <c:pt idx="737">
                  <c:v>2.8541721711618027</c:v>
                </c:pt>
                <c:pt idx="738">
                  <c:v>2.8547909350238401</c:v>
                </c:pt>
                <c:pt idx="739">
                  <c:v>2.8554120282701354</c:v>
                </c:pt>
                <c:pt idx="740">
                  <c:v>2.8560354477767893</c:v>
                </c:pt>
                <c:pt idx="741">
                  <c:v>2.8566611904190848</c:v>
                </c:pt>
                <c:pt idx="742">
                  <c:v>2.8572892530714991</c:v>
                </c:pt>
                <c:pt idx="743">
                  <c:v>2.8579196326077154</c:v>
                </c:pt>
                <c:pt idx="744">
                  <c:v>2.8585523259006393</c:v>
                </c:pt>
                <c:pt idx="745">
                  <c:v>2.8591873298224053</c:v>
                </c:pt>
                <c:pt idx="746">
                  <c:v>2.8598246412443964</c:v>
                </c:pt>
                <c:pt idx="747">
                  <c:v>2.8604642570372518</c:v>
                </c:pt>
                <c:pt idx="748">
                  <c:v>2.8611061740708803</c:v>
                </c:pt>
                <c:pt idx="749">
                  <c:v>2.8617503892144751</c:v>
                </c:pt>
                <c:pt idx="750">
                  <c:v>2.8623968993365283</c:v>
                </c:pt>
                <c:pt idx="751">
                  <c:v>2.8630457013048369</c:v>
                </c:pt>
                <c:pt idx="752">
                  <c:v>2.8636967919865204</c:v>
                </c:pt>
                <c:pt idx="753">
                  <c:v>2.8643501682480368</c:v>
                </c:pt>
                <c:pt idx="754">
                  <c:v>2.8650058269551901</c:v>
                </c:pt>
                <c:pt idx="755">
                  <c:v>2.865663764973144</c:v>
                </c:pt>
                <c:pt idx="756">
                  <c:v>2.8663239791664386</c:v>
                </c:pt>
                <c:pt idx="757">
                  <c:v>2.8669864663989988</c:v>
                </c:pt>
                <c:pt idx="758">
                  <c:v>2.8676512235341516</c:v>
                </c:pt>
                <c:pt idx="759">
                  <c:v>2.8683182474346376</c:v>
                </c:pt>
                <c:pt idx="760">
                  <c:v>2.8689875349626215</c:v>
                </c:pt>
                <c:pt idx="761">
                  <c:v>2.8696590829797097</c:v>
                </c:pt>
                <c:pt idx="762">
                  <c:v>2.8703328883469612</c:v>
                </c:pt>
                <c:pt idx="763">
                  <c:v>2.8710089479248997</c:v>
                </c:pt>
                <c:pt idx="764">
                  <c:v>2.8716872585735311</c:v>
                </c:pt>
                <c:pt idx="765">
                  <c:v>2.8723678171523508</c:v>
                </c:pt>
                <c:pt idx="766">
                  <c:v>2.8730506205203623</c:v>
                </c:pt>
                <c:pt idx="767">
                  <c:v>2.8737356655360879</c:v>
                </c:pt>
                <c:pt idx="768">
                  <c:v>2.8744229490575814</c:v>
                </c:pt>
                <c:pt idx="769">
                  <c:v>2.8751124679424445</c:v>
                </c:pt>
                <c:pt idx="770">
                  <c:v>2.8758042190478359</c:v>
                </c:pt>
                <c:pt idx="771">
                  <c:v>2.8764981992304888</c:v>
                </c:pt>
                <c:pt idx="772">
                  <c:v>2.8771944053467227</c:v>
                </c:pt>
                <c:pt idx="773">
                  <c:v>2.8778928342524566</c:v>
                </c:pt>
                <c:pt idx="774">
                  <c:v>2.8785934828032218</c:v>
                </c:pt>
                <c:pt idx="775">
                  <c:v>2.8792963478541767</c:v>
                </c:pt>
                <c:pt idx="776">
                  <c:v>2.8800014262601192</c:v>
                </c:pt>
                <c:pt idx="777">
                  <c:v>2.8807087148755026</c:v>
                </c:pt>
                <c:pt idx="778">
                  <c:v>2.8814182105544455</c:v>
                </c:pt>
                <c:pt idx="779">
                  <c:v>2.8821299101507494</c:v>
                </c:pt>
                <c:pt idx="780">
                  <c:v>2.8828438105179077</c:v>
                </c:pt>
                <c:pt idx="781">
                  <c:v>2.8835599085091226</c:v>
                </c:pt>
                <c:pt idx="782">
                  <c:v>2.8842782009773202</c:v>
                </c:pt>
                <c:pt idx="783">
                  <c:v>2.8849986847751574</c:v>
                </c:pt>
                <c:pt idx="784">
                  <c:v>2.8857213567550417</c:v>
                </c:pt>
                <c:pt idx="785">
                  <c:v>2.8864462137691449</c:v>
                </c:pt>
                <c:pt idx="786">
                  <c:v>2.8871732526694123</c:v>
                </c:pt>
                <c:pt idx="787">
                  <c:v>2.8879024703075804</c:v>
                </c:pt>
                <c:pt idx="788">
                  <c:v>2.8886338635351878</c:v>
                </c:pt>
                <c:pt idx="789">
                  <c:v>2.8893674292035922</c:v>
                </c:pt>
                <c:pt idx="790">
                  <c:v>2.8901031641639801</c:v>
                </c:pt>
                <c:pt idx="791">
                  <c:v>2.890841065267383</c:v>
                </c:pt>
                <c:pt idx="792">
                  <c:v>2.8915811293646905</c:v>
                </c:pt>
                <c:pt idx="793">
                  <c:v>2.8923233533066655</c:v>
                </c:pt>
                <c:pt idx="794">
                  <c:v>2.8930677339439543</c:v>
                </c:pt>
                <c:pt idx="795">
                  <c:v>2.8938142681271044</c:v>
                </c:pt>
                <c:pt idx="796">
                  <c:v>2.894562952706575</c:v>
                </c:pt>
                <c:pt idx="797">
                  <c:v>2.8953137845327541</c:v>
                </c:pt>
                <c:pt idx="798">
                  <c:v>2.8960667604559687</c:v>
                </c:pt>
                <c:pt idx="799">
                  <c:v>2.8968218773264991</c:v>
                </c:pt>
                <c:pt idx="800">
                  <c:v>2.8975791319945969</c:v>
                </c:pt>
                <c:pt idx="801">
                  <c:v>2.8983385213104937</c:v>
                </c:pt>
                <c:pt idx="802">
                  <c:v>2.8991000421244175</c:v>
                </c:pt>
                <c:pt idx="803">
                  <c:v>2.8998636912866043</c:v>
                </c:pt>
                <c:pt idx="804">
                  <c:v>2.9006294656473139</c:v>
                </c:pt>
                <c:pt idx="805">
                  <c:v>2.9013973620568474</c:v>
                </c:pt>
                <c:pt idx="806">
                  <c:v>2.9021673773655481</c:v>
                </c:pt>
                <c:pt idx="807">
                  <c:v>2.9029395084238319</c:v>
                </c:pt>
                <c:pt idx="808">
                  <c:v>2.9037137520821892</c:v>
                </c:pt>
                <c:pt idx="809">
                  <c:v>2.9044901051912029</c:v>
                </c:pt>
                <c:pt idx="810">
                  <c:v>2.9052685646015628</c:v>
                </c:pt>
                <c:pt idx="811">
                  <c:v>2.9060491271640778</c:v>
                </c:pt>
                <c:pt idx="812">
                  <c:v>2.9068317897296909</c:v>
                </c:pt>
                <c:pt idx="813">
                  <c:v>2.9076165491494916</c:v>
                </c:pt>
                <c:pt idx="814">
                  <c:v>2.9084034022747307</c:v>
                </c:pt>
                <c:pt idx="815">
                  <c:v>2.9091923459568347</c:v>
                </c:pt>
                <c:pt idx="816">
                  <c:v>2.9099833770474177</c:v>
                </c:pt>
                <c:pt idx="817">
                  <c:v>2.9107764923982979</c:v>
                </c:pt>
                <c:pt idx="818">
                  <c:v>2.9115716888615064</c:v>
                </c:pt>
                <c:pt idx="819">
                  <c:v>2.9123689632893068</c:v>
                </c:pt>
                <c:pt idx="820">
                  <c:v>2.9131683125342076</c:v>
                </c:pt>
                <c:pt idx="821">
                  <c:v>2.9139697334489707</c:v>
                </c:pt>
                <c:pt idx="822">
                  <c:v>2.9147732228866339</c:v>
                </c:pt>
                <c:pt idx="823">
                  <c:v>2.915578777700516</c:v>
                </c:pt>
                <c:pt idx="824">
                  <c:v>2.9163863947442357</c:v>
                </c:pt>
                <c:pt idx="825">
                  <c:v>2.9171960708717259</c:v>
                </c:pt>
                <c:pt idx="826">
                  <c:v>2.9180078029372436</c:v>
                </c:pt>
                <c:pt idx="827">
                  <c:v>2.9188215877953856</c:v>
                </c:pt>
                <c:pt idx="828">
                  <c:v>2.9196374223011041</c:v>
                </c:pt>
                <c:pt idx="829">
                  <c:v>2.920455303309716</c:v>
                </c:pt>
                <c:pt idx="830">
                  <c:v>2.9212752276769214</c:v>
                </c:pt>
                <c:pt idx="831">
                  <c:v>2.9220971922588128</c:v>
                </c:pt>
                <c:pt idx="832">
                  <c:v>2.9229211939118942</c:v>
                </c:pt>
                <c:pt idx="833">
                  <c:v>2.9237472294930873</c:v>
                </c:pt>
                <c:pt idx="834">
                  <c:v>2.9245752958597517</c:v>
                </c:pt>
                <c:pt idx="835">
                  <c:v>2.9254053898696966</c:v>
                </c:pt>
                <c:pt idx="836">
                  <c:v>2.9262375083811936</c:v>
                </c:pt>
                <c:pt idx="837">
                  <c:v>2.9270716482529893</c:v>
                </c:pt>
                <c:pt idx="838">
                  <c:v>2.9279078063443227</c:v>
                </c:pt>
                <c:pt idx="839">
                  <c:v>2.9287459795149338</c:v>
                </c:pt>
                <c:pt idx="840">
                  <c:v>2.9295861646250825</c:v>
                </c:pt>
                <c:pt idx="841">
                  <c:v>2.9304283585355559</c:v>
                </c:pt>
                <c:pt idx="842">
                  <c:v>2.9312725581076897</c:v>
                </c:pt>
                <c:pt idx="843">
                  <c:v>2.9321187602033731</c:v>
                </c:pt>
                <c:pt idx="844">
                  <c:v>2.9329669616850698</c:v>
                </c:pt>
                <c:pt idx="845">
                  <c:v>2.9338171594158262</c:v>
                </c:pt>
                <c:pt idx="846">
                  <c:v>2.9346693502592882</c:v>
                </c:pt>
                <c:pt idx="847">
                  <c:v>2.935523531079713</c:v>
                </c:pt>
                <c:pt idx="848">
                  <c:v>2.9363796987419821</c:v>
                </c:pt>
                <c:pt idx="849">
                  <c:v>2.9372378501116172</c:v>
                </c:pt>
                <c:pt idx="850">
                  <c:v>2.9380979820547908</c:v>
                </c:pt>
                <c:pt idx="851">
                  <c:v>2.938960091438342</c:v>
                </c:pt>
                <c:pt idx="852">
                  <c:v>2.9398241751297864</c:v>
                </c:pt>
                <c:pt idx="853">
                  <c:v>2.940690229997335</c:v>
                </c:pt>
                <c:pt idx="854">
                  <c:v>2.9415582529098998</c:v>
                </c:pt>
                <c:pt idx="855">
                  <c:v>2.9424282407371183</c:v>
                </c:pt>
                <c:pt idx="856">
                  <c:v>2.9433001903493525</c:v>
                </c:pt>
                <c:pt idx="857">
                  <c:v>2.9441740986177152</c:v>
                </c:pt>
                <c:pt idx="858">
                  <c:v>2.945049962414076</c:v>
                </c:pt>
                <c:pt idx="859">
                  <c:v>2.9459277786110749</c:v>
                </c:pt>
                <c:pt idx="860">
                  <c:v>2.94680754408214</c:v>
                </c:pt>
                <c:pt idx="861">
                  <c:v>2.9476892557014964</c:v>
                </c:pt>
                <c:pt idx="862">
                  <c:v>2.94857291034418</c:v>
                </c:pt>
                <c:pt idx="863">
                  <c:v>2.9494585048860515</c:v>
                </c:pt>
                <c:pt idx="864">
                  <c:v>2.9503460362038108</c:v>
                </c:pt>
                <c:pt idx="865">
                  <c:v>2.9512355011750078</c:v>
                </c:pt>
                <c:pt idx="866">
                  <c:v>2.9521268966780547</c:v>
                </c:pt>
                <c:pt idx="867">
                  <c:v>2.9530202195922435</c:v>
                </c:pt>
                <c:pt idx="868">
                  <c:v>2.953915466797755</c:v>
                </c:pt>
                <c:pt idx="869">
                  <c:v>2.9548126351756734</c:v>
                </c:pt>
                <c:pt idx="870">
                  <c:v>2.955711721608</c:v>
                </c:pt>
                <c:pt idx="871">
                  <c:v>2.9566127229776606</c:v>
                </c:pt>
                <c:pt idx="872">
                  <c:v>2.9575156361685306</c:v>
                </c:pt>
                <c:pt idx="873">
                  <c:v>2.9584204580654347</c:v>
                </c:pt>
                <c:pt idx="874">
                  <c:v>2.9593271855541659</c:v>
                </c:pt>
                <c:pt idx="875">
                  <c:v>2.9602358155215018</c:v>
                </c:pt>
                <c:pt idx="876">
                  <c:v>2.9611463448552087</c:v>
                </c:pt>
                <c:pt idx="877">
                  <c:v>2.9620587704440622</c:v>
                </c:pt>
                <c:pt idx="878">
                  <c:v>2.9629730891778565</c:v>
                </c:pt>
                <c:pt idx="879">
                  <c:v>2.9638892979474178</c:v>
                </c:pt>
                <c:pt idx="880">
                  <c:v>2.9648073936446169</c:v>
                </c:pt>
                <c:pt idx="881">
                  <c:v>2.9657273731623821</c:v>
                </c:pt>
                <c:pt idx="882">
                  <c:v>2.9666492333947128</c:v>
                </c:pt>
                <c:pt idx="883">
                  <c:v>2.9675729712366876</c:v>
                </c:pt>
                <c:pt idx="884">
                  <c:v>2.968498583584485</c:v>
                </c:pt>
                <c:pt idx="885">
                  <c:v>2.9694260673353892</c:v>
                </c:pt>
                <c:pt idx="886">
                  <c:v>2.9703554193878055</c:v>
                </c:pt>
                <c:pt idx="887">
                  <c:v>2.9712866366412722</c:v>
                </c:pt>
                <c:pt idx="888">
                  <c:v>2.9722197159964732</c:v>
                </c:pt>
                <c:pt idx="889">
                  <c:v>2.9731546543552501</c:v>
                </c:pt>
                <c:pt idx="890">
                  <c:v>2.9740914486206167</c:v>
                </c:pt>
                <c:pt idx="891">
                  <c:v>2.9750300956967672</c:v>
                </c:pt>
                <c:pt idx="892">
                  <c:v>2.975970592489094</c:v>
                </c:pt>
                <c:pt idx="893">
                  <c:v>2.9769129359041964</c:v>
                </c:pt>
                <c:pt idx="894">
                  <c:v>2.9778571228498913</c:v>
                </c:pt>
                <c:pt idx="895">
                  <c:v>2.9788031502352323</c:v>
                </c:pt>
                <c:pt idx="896">
                  <c:v>2.9797510149705149</c:v>
                </c:pt>
                <c:pt idx="897">
                  <c:v>2.9807007139672921</c:v>
                </c:pt>
                <c:pt idx="898">
                  <c:v>2.9816522441383864</c:v>
                </c:pt>
                <c:pt idx="899">
                  <c:v>2.9826056023979017</c:v>
                </c:pt>
                <c:pt idx="900">
                  <c:v>2.9835607856612345</c:v>
                </c:pt>
                <c:pt idx="901">
                  <c:v>2.9845177908450879</c:v>
                </c:pt>
                <c:pt idx="902">
                  <c:v>2.9854766148674829</c:v>
                </c:pt>
                <c:pt idx="903">
                  <c:v>2.9864372546477695</c:v>
                </c:pt>
                <c:pt idx="904">
                  <c:v>2.9873997071066389</c:v>
                </c:pt>
                <c:pt idx="905">
                  <c:v>2.988363969166139</c:v>
                </c:pt>
                <c:pt idx="906">
                  <c:v>2.9893300377496792</c:v>
                </c:pt>
                <c:pt idx="907">
                  <c:v>2.9902979097820497</c:v>
                </c:pt>
                <c:pt idx="908">
                  <c:v>2.9912675821894288</c:v>
                </c:pt>
                <c:pt idx="909">
                  <c:v>2.9922390518993955</c:v>
                </c:pt>
                <c:pt idx="910">
                  <c:v>2.9932123158409452</c:v>
                </c:pt>
                <c:pt idx="911">
                  <c:v>2.9941873709444948</c:v>
                </c:pt>
                <c:pt idx="912">
                  <c:v>2.9951642141418997</c:v>
                </c:pt>
                <c:pt idx="913">
                  <c:v>2.9961428423664627</c:v>
                </c:pt>
                <c:pt idx="914">
                  <c:v>2.9971232525529476</c:v>
                </c:pt>
                <c:pt idx="915">
                  <c:v>2.9981054416375903</c:v>
                </c:pt>
                <c:pt idx="916">
                  <c:v>2.9990894065581077</c:v>
                </c:pt>
                <c:pt idx="917">
                  <c:v>3.0000751442537146</c:v>
                </c:pt>
                <c:pt idx="918">
                  <c:v>3.0010626516651318</c:v>
                </c:pt>
                <c:pt idx="919">
                  <c:v>3.0020519257345955</c:v>
                </c:pt>
                <c:pt idx="920">
                  <c:v>3.0030429634058748</c:v>
                </c:pt>
                <c:pt idx="921">
                  <c:v>3.004035761624277</c:v>
                </c:pt>
                <c:pt idx="922">
                  <c:v>3.0050303173366637</c:v>
                </c:pt>
                <c:pt idx="923">
                  <c:v>3.0060266274914578</c:v>
                </c:pt>
                <c:pt idx="924">
                  <c:v>3.0070246890386598</c:v>
                </c:pt>
                <c:pt idx="925">
                  <c:v>3.0080244989298555</c:v>
                </c:pt>
                <c:pt idx="926">
                  <c:v>3.0090260541182259</c:v>
                </c:pt>
                <c:pt idx="927">
                  <c:v>3.0100293515585652</c:v>
                </c:pt>
                <c:pt idx="928">
                  <c:v>3.0110343882072836</c:v>
                </c:pt>
                <c:pt idx="929">
                  <c:v>3.0120411610224229</c:v>
                </c:pt>
                <c:pt idx="930">
                  <c:v>3.0130496669636702</c:v>
                </c:pt>
                <c:pt idx="931">
                  <c:v>3.0140599029923609</c:v>
                </c:pt>
                <c:pt idx="932">
                  <c:v>3.0150718660714988</c:v>
                </c:pt>
                <c:pt idx="933">
                  <c:v>3.0160855531657602</c:v>
                </c:pt>
                <c:pt idx="934">
                  <c:v>3.0171009612415074</c:v>
                </c:pt>
                <c:pt idx="935">
                  <c:v>3.018118087266803</c:v>
                </c:pt>
                <c:pt idx="936">
                  <c:v>3.019136928211414</c:v>
                </c:pt>
                <c:pt idx="937">
                  <c:v>3.0201574810468275</c:v>
                </c:pt>
                <c:pt idx="938">
                  <c:v>3.0211797427462601</c:v>
                </c:pt>
                <c:pt idx="939">
                  <c:v>3.0222037102846682</c:v>
                </c:pt>
                <c:pt idx="940">
                  <c:v>3.0232293806387593</c:v>
                </c:pt>
                <c:pt idx="941">
                  <c:v>3.0242567507870035</c:v>
                </c:pt>
                <c:pt idx="942">
                  <c:v>3.0252858177096424</c:v>
                </c:pt>
                <c:pt idx="943">
                  <c:v>3.0263165783887005</c:v>
                </c:pt>
                <c:pt idx="944">
                  <c:v>3.0273490298079948</c:v>
                </c:pt>
                <c:pt idx="945">
                  <c:v>3.0283831689531495</c:v>
                </c:pt>
                <c:pt idx="946">
                  <c:v>3.029418992811598</c:v>
                </c:pt>
                <c:pt idx="947">
                  <c:v>3.0304564983726037</c:v>
                </c:pt>
                <c:pt idx="948">
                  <c:v>3.0314956826272628</c:v>
                </c:pt>
                <c:pt idx="949">
                  <c:v>3.0325365425685167</c:v>
                </c:pt>
                <c:pt idx="950">
                  <c:v>3.033579075191164</c:v>
                </c:pt>
                <c:pt idx="951">
                  <c:v>3.0346232774918684</c:v>
                </c:pt>
                <c:pt idx="952">
                  <c:v>3.0356691464691723</c:v>
                </c:pt>
                <c:pt idx="953">
                  <c:v>3.0367166791235012</c:v>
                </c:pt>
                <c:pt idx="954">
                  <c:v>3.0377658724571801</c:v>
                </c:pt>
                <c:pt idx="955">
                  <c:v>3.0388167234744397</c:v>
                </c:pt>
                <c:pt idx="956">
                  <c:v>3.039869229181428</c:v>
                </c:pt>
                <c:pt idx="957">
                  <c:v>3.0409233865862206</c:v>
                </c:pt>
                <c:pt idx="958">
                  <c:v>3.0419791926988298</c:v>
                </c:pt>
                <c:pt idx="959">
                  <c:v>3.0430366445312131</c:v>
                </c:pt>
                <c:pt idx="960">
                  <c:v>3.0440957390972887</c:v>
                </c:pt>
                <c:pt idx="961">
                  <c:v>3.0451564734129373</c:v>
                </c:pt>
                <c:pt idx="962">
                  <c:v>3.0462188444960185</c:v>
                </c:pt>
                <c:pt idx="963">
                  <c:v>3.0472828493663782</c:v>
                </c:pt>
                <c:pt idx="964">
                  <c:v>3.0483484850458575</c:v>
                </c:pt>
                <c:pt idx="965">
                  <c:v>3.049415748558304</c:v>
                </c:pt>
                <c:pt idx="966">
                  <c:v>3.0504846369295806</c:v>
                </c:pt>
                <c:pt idx="967">
                  <c:v>3.0515551471875746</c:v>
                </c:pt>
                <c:pt idx="968">
                  <c:v>3.0526272763622089</c:v>
                </c:pt>
                <c:pt idx="969">
                  <c:v>3.0537010214854492</c:v>
                </c:pt>
                <c:pt idx="970">
                  <c:v>3.0547763795913179</c:v>
                </c:pt>
                <c:pt idx="971">
                  <c:v>3.0558533477158956</c:v>
                </c:pt>
                <c:pt idx="972">
                  <c:v>3.0569319228973408</c:v>
                </c:pt>
                <c:pt idx="973">
                  <c:v>3.0580121021758897</c:v>
                </c:pt>
                <c:pt idx="974">
                  <c:v>3.0590938825938712</c:v>
                </c:pt>
                <c:pt idx="975">
                  <c:v>3.0601772611957152</c:v>
                </c:pt>
                <c:pt idx="976">
                  <c:v>3.0612622350279599</c:v>
                </c:pt>
                <c:pt idx="977">
                  <c:v>3.0623488011392639</c:v>
                </c:pt>
                <c:pt idx="978">
                  <c:v>3.0634369565804138</c:v>
                </c:pt>
                <c:pt idx="979">
                  <c:v>3.0645266984043316</c:v>
                </c:pt>
                <c:pt idx="980">
                  <c:v>3.0656180236660879</c:v>
                </c:pt>
                <c:pt idx="981">
                  <c:v>3.0667109294229067</c:v>
                </c:pt>
                <c:pt idx="982">
                  <c:v>3.0678054127341765</c:v>
                </c:pt>
                <c:pt idx="983">
                  <c:v>3.0689014706614608</c:v>
                </c:pt>
                <c:pt idx="984">
                  <c:v>3.0699991002685025</c:v>
                </c:pt>
                <c:pt idx="985">
                  <c:v>3.0710982986212372</c:v>
                </c:pt>
                <c:pt idx="986">
                  <c:v>3.0721990627877993</c:v>
                </c:pt>
                <c:pt idx="987">
                  <c:v>3.0733013898385324</c:v>
                </c:pt>
                <c:pt idx="988">
                  <c:v>3.0744052768459977</c:v>
                </c:pt>
                <c:pt idx="989">
                  <c:v>3.0755107208849797</c:v>
                </c:pt>
                <c:pt idx="990">
                  <c:v>3.0766177190325013</c:v>
                </c:pt>
                <c:pt idx="991">
                  <c:v>3.0777262683678259</c:v>
                </c:pt>
                <c:pt idx="992">
                  <c:v>3.0788363659724687</c:v>
                </c:pt>
                <c:pt idx="993">
                  <c:v>3.0799480089302076</c:v>
                </c:pt>
                <c:pt idx="994">
                  <c:v>3.0810611943270847</c:v>
                </c:pt>
                <c:pt idx="995">
                  <c:v>3.0821759192514229</c:v>
                </c:pt>
                <c:pt idx="996">
                  <c:v>3.0832921807938298</c:v>
                </c:pt>
                <c:pt idx="997">
                  <c:v>3.0844099760472061</c:v>
                </c:pt>
                <c:pt idx="998">
                  <c:v>3.0855293021067549</c:v>
                </c:pt>
                <c:pt idx="999">
                  <c:v>3.0866501560699895</c:v>
                </c:pt>
                <c:pt idx="1000">
                  <c:v>3.0877725350367422</c:v>
                </c:pt>
                <c:pt idx="1001">
                  <c:v>3.0888964361091711</c:v>
                </c:pt>
                <c:pt idx="1002">
                  <c:v>3.0900218563917705</c:v>
                </c:pt>
                <c:pt idx="1003">
                  <c:v>3.0911487929913766</c:v>
                </c:pt>
                <c:pt idx="1004">
                  <c:v>3.0922772430171759</c:v>
                </c:pt>
                <c:pt idx="1005">
                  <c:v>3.0934072035807159</c:v>
                </c:pt>
                <c:pt idx="1006">
                  <c:v>3.0945386717959087</c:v>
                </c:pt>
                <c:pt idx="1007">
                  <c:v>3.0956716447790433</c:v>
                </c:pt>
                <c:pt idx="1008">
                  <c:v>3.0968061196487895</c:v>
                </c:pt>
                <c:pt idx="1009">
                  <c:v>3.0979420935262088</c:v>
                </c:pt>
                <c:pt idx="1010">
                  <c:v>3.0990795635347599</c:v>
                </c:pt>
                <c:pt idx="1011">
                  <c:v>3.1002185268003082</c:v>
                </c:pt>
                <c:pt idx="1012">
                  <c:v>3.1013589804511326</c:v>
                </c:pt>
                <c:pt idx="1013">
                  <c:v>3.1025009216179331</c:v>
                </c:pt>
                <c:pt idx="1014">
                  <c:v>3.1036443474338382</c:v>
                </c:pt>
                <c:pt idx="1015">
                  <c:v>3.1047892550344143</c:v>
                </c:pt>
                <c:pt idx="1016">
                  <c:v>3.1059356415576702</c:v>
                </c:pt>
                <c:pt idx="1017">
                  <c:v>3.1070835041440668</c:v>
                </c:pt>
                <c:pt idx="1018">
                  <c:v>3.1082328399365236</c:v>
                </c:pt>
                <c:pt idx="1019">
                  <c:v>3.1093836460804263</c:v>
                </c:pt>
                <c:pt idx="1020">
                  <c:v>3.1105359197236342</c:v>
                </c:pt>
                <c:pt idx="1021">
                  <c:v>3.1116896580164881</c:v>
                </c:pt>
                <c:pt idx="1022">
                  <c:v>3.1128448581118153</c:v>
                </c:pt>
                <c:pt idx="1023">
                  <c:v>3.1140015171649402</c:v>
                </c:pt>
                <c:pt idx="1024">
                  <c:v>3.1151596323336888</c:v>
                </c:pt>
                <c:pt idx="1025">
                  <c:v>3.116319200778396</c:v>
                </c:pt>
                <c:pt idx="1026">
                  <c:v>3.1174802196619154</c:v>
                </c:pt>
                <c:pt idx="1027">
                  <c:v>3.1186426861496224</c:v>
                </c:pt>
                <c:pt idx="1028">
                  <c:v>3.1198065974094238</c:v>
                </c:pt>
                <c:pt idx="1029">
                  <c:v>3.1209719506117635</c:v>
                </c:pt>
                <c:pt idx="1030">
                  <c:v>3.1221387429296321</c:v>
                </c:pt>
                <c:pt idx="1031">
                  <c:v>3.1233069715385682</c:v>
                </c:pt>
                <c:pt idx="1032">
                  <c:v>3.1244766336166716</c:v>
                </c:pt>
                <c:pt idx="1033">
                  <c:v>3.1256477263446052</c:v>
                </c:pt>
                <c:pt idx="1034">
                  <c:v>3.1268202469056052</c:v>
                </c:pt>
                <c:pt idx="1035">
                  <c:v>3.1279941924854846</c:v>
                </c:pt>
                <c:pt idx="1036">
                  <c:v>3.1291695602726435</c:v>
                </c:pt>
                <c:pt idx="1037">
                  <c:v>3.1303463474580706</c:v>
                </c:pt>
                <c:pt idx="1038">
                  <c:v>3.1315245512353571</c:v>
                </c:pt>
                <c:pt idx="1039">
                  <c:v>3.1327041688006951</c:v>
                </c:pt>
                <c:pt idx="1040">
                  <c:v>3.1338851973528894</c:v>
                </c:pt>
                <c:pt idx="1041">
                  <c:v>3.1350676340933634</c:v>
                </c:pt>
                <c:pt idx="1042">
                  <c:v>3.1362514762261635</c:v>
                </c:pt>
                <c:pt idx="1043">
                  <c:v>3.1374367209579668</c:v>
                </c:pt>
                <c:pt idx="1044">
                  <c:v>3.1386233654980864</c:v>
                </c:pt>
                <c:pt idx="1045">
                  <c:v>3.1398114070584793</c:v>
                </c:pt>
                <c:pt idx="1046">
                  <c:v>3.141000842853753</c:v>
                </c:pt>
                <c:pt idx="1047">
                  <c:v>3.1421916701011661</c:v>
                </c:pt>
                <c:pt idx="1048">
                  <c:v>3.1433838860206444</c:v>
                </c:pt>
                <c:pt idx="1049">
                  <c:v>3.1445774878347756</c:v>
                </c:pt>
                <c:pt idx="1050">
                  <c:v>3.1457724727688254</c:v>
                </c:pt>
                <c:pt idx="1051">
                  <c:v>3.1469688380507383</c:v>
                </c:pt>
                <c:pt idx="1052">
                  <c:v>3.1481665809111412</c:v>
                </c:pt>
                <c:pt idx="1053">
                  <c:v>3.1493656985833574</c:v>
                </c:pt>
                <c:pt idx="1054">
                  <c:v>3.1505661883034048</c:v>
                </c:pt>
                <c:pt idx="1055">
                  <c:v>3.151768047310004</c:v>
                </c:pt>
                <c:pt idx="1056">
                  <c:v>3.1529712728445869</c:v>
                </c:pt>
                <c:pt idx="1057">
                  <c:v>3.1541758621512983</c:v>
                </c:pt>
                <c:pt idx="1058">
                  <c:v>3.1553818124770041</c:v>
                </c:pt>
                <c:pt idx="1059">
                  <c:v>3.1565891210712973</c:v>
                </c:pt>
                <c:pt idx="1060">
                  <c:v>3.1577977851865016</c:v>
                </c:pt>
                <c:pt idx="1061">
                  <c:v>3.1590078020776788</c:v>
                </c:pt>
                <c:pt idx="1062">
                  <c:v>3.1602191690026329</c:v>
                </c:pt>
                <c:pt idx="1063">
                  <c:v>3.1614318832219173</c:v>
                </c:pt>
                <c:pt idx="1064">
                  <c:v>3.1626459419988384</c:v>
                </c:pt>
                <c:pt idx="1065">
                  <c:v>3.1638613425994633</c:v>
                </c:pt>
                <c:pt idx="1066">
                  <c:v>3.1650780822926223</c:v>
                </c:pt>
                <c:pt idx="1067">
                  <c:v>3.1662961583499154</c:v>
                </c:pt>
                <c:pt idx="1068">
                  <c:v>3.1675155680457205</c:v>
                </c:pt>
                <c:pt idx="1069">
                  <c:v>3.168736308657194</c:v>
                </c:pt>
                <c:pt idx="1070">
                  <c:v>3.1699583774642788</c:v>
                </c:pt>
                <c:pt idx="1071">
                  <c:v>3.1711817717497075</c:v>
                </c:pt>
                <c:pt idx="1072">
                  <c:v>3.1724064887990107</c:v>
                </c:pt>
                <c:pt idx="1073">
                  <c:v>3.1736325259005209</c:v>
                </c:pt>
                <c:pt idx="1074">
                  <c:v>3.1748598803453736</c:v>
                </c:pt>
                <c:pt idx="1075">
                  <c:v>3.1760885494275182</c:v>
                </c:pt>
                <c:pt idx="1076">
                  <c:v>3.1773185304437197</c:v>
                </c:pt>
                <c:pt idx="1077">
                  <c:v>3.1785498206935632</c:v>
                </c:pt>
                <c:pt idx="1078">
                  <c:v>3.1797824174794611</c:v>
                </c:pt>
                <c:pt idx="1079">
                  <c:v>3.181016318106658</c:v>
                </c:pt>
                <c:pt idx="1080">
                  <c:v>3.1822515198832302</c:v>
                </c:pt>
                <c:pt idx="1081">
                  <c:v>3.1834880201200972</c:v>
                </c:pt>
                <c:pt idx="1082">
                  <c:v>3.1847258161310252</c:v>
                </c:pt>
                <c:pt idx="1083">
                  <c:v>3.185964905232626</c:v>
                </c:pt>
                <c:pt idx="1084">
                  <c:v>3.187205284744369</c:v>
                </c:pt>
                <c:pt idx="1085">
                  <c:v>3.188446951988583</c:v>
                </c:pt>
                <c:pt idx="1086">
                  <c:v>3.1896899042904581</c:v>
                </c:pt>
                <c:pt idx="1087">
                  <c:v>3.1909341389780543</c:v>
                </c:pt>
                <c:pt idx="1088">
                  <c:v>3.1921796533823041</c:v>
                </c:pt>
                <c:pt idx="1089">
                  <c:v>3.1934264448370171</c:v>
                </c:pt>
                <c:pt idx="1090">
                  <c:v>3.1946745106788836</c:v>
                </c:pt>
                <c:pt idx="1091">
                  <c:v>3.1959238482474808</c:v>
                </c:pt>
                <c:pt idx="1092">
                  <c:v>3.1971744548852756</c:v>
                </c:pt>
                <c:pt idx="1093">
                  <c:v>3.1984263279376304</c:v>
                </c:pt>
                <c:pt idx="1094">
                  <c:v>3.199679464752804</c:v>
                </c:pt>
                <c:pt idx="1095">
                  <c:v>3.2009338626819601</c:v>
                </c:pt>
                <c:pt idx="1096">
                  <c:v>3.2021895190791696</c:v>
                </c:pt>
                <c:pt idx="1097">
                  <c:v>3.2034464313014137</c:v>
                </c:pt>
                <c:pt idx="1098">
                  <c:v>3.2047045967085892</c:v>
                </c:pt>
                <c:pt idx="1099">
                  <c:v>3.2059640126635123</c:v>
                </c:pt>
                <c:pt idx="1100">
                  <c:v>3.2072246765319226</c:v>
                </c:pt>
                <c:pt idx="1101">
                  <c:v>3.2084865856824876</c:v>
                </c:pt>
                <c:pt idx="1102">
                  <c:v>3.2097497374868054</c:v>
                </c:pt>
                <c:pt idx="1103">
                  <c:v>3.2110141293194099</c:v>
                </c:pt>
                <c:pt idx="1104">
                  <c:v>3.2122797585577709</c:v>
                </c:pt>
                <c:pt idx="1105">
                  <c:v>3.2135466225823079</c:v>
                </c:pt>
                <c:pt idx="1106">
                  <c:v>3.2148147187763803</c:v>
                </c:pt>
                <c:pt idx="1107">
                  <c:v>3.2160840445263004</c:v>
                </c:pt>
                <c:pt idx="1108">
                  <c:v>3.2173545972213362</c:v>
                </c:pt>
                <c:pt idx="1109">
                  <c:v>3.2186263742537111</c:v>
                </c:pt>
                <c:pt idx="1110">
                  <c:v>3.2198993730186114</c:v>
                </c:pt>
                <c:pt idx="1111">
                  <c:v>3.2211735909141854</c:v>
                </c:pt>
                <c:pt idx="1112">
                  <c:v>3.2224490253415548</c:v>
                </c:pt>
                <c:pt idx="1113">
                  <c:v>3.2237256737048088</c:v>
                </c:pt>
                <c:pt idx="1114">
                  <c:v>3.225003533411015</c:v>
                </c:pt>
                <c:pt idx="1115">
                  <c:v>3.2262826018702189</c:v>
                </c:pt>
                <c:pt idx="1116">
                  <c:v>3.2275628764954472</c:v>
                </c:pt>
                <c:pt idx="1117">
                  <c:v>3.2288443547027148</c:v>
                </c:pt>
                <c:pt idx="1118">
                  <c:v>3.2301270339110237</c:v>
                </c:pt>
                <c:pt idx="1119">
                  <c:v>3.231410911542369</c:v>
                </c:pt>
                <c:pt idx="1120">
                  <c:v>3.2326959850217412</c:v>
                </c:pt>
                <c:pt idx="1121">
                  <c:v>3.2339822517771291</c:v>
                </c:pt>
                <c:pt idx="1122">
                  <c:v>3.2352697092395246</c:v>
                </c:pt>
                <c:pt idx="1123">
                  <c:v>3.2365583548429226</c:v>
                </c:pt>
                <c:pt idx="1124">
                  <c:v>3.2378481860243289</c:v>
                </c:pt>
                <c:pt idx="1125">
                  <c:v>3.23913920022376</c:v>
                </c:pt>
                <c:pt idx="1126">
                  <c:v>3.2404313948842436</c:v>
                </c:pt>
                <c:pt idx="1127">
                  <c:v>3.2417247674518292</c:v>
                </c:pt>
                <c:pt idx="1128">
                  <c:v>3.2430193153755846</c:v>
                </c:pt>
                <c:pt idx="1129">
                  <c:v>3.2443150361075985</c:v>
                </c:pt>
                <c:pt idx="1130">
                  <c:v>3.2456119271029897</c:v>
                </c:pt>
                <c:pt idx="1131">
                  <c:v>3.2469099858199044</c:v>
                </c:pt>
                <c:pt idx="1132">
                  <c:v>3.2482092097195188</c:v>
                </c:pt>
                <c:pt idx="1133">
                  <c:v>3.2495095962660461</c:v>
                </c:pt>
                <c:pt idx="1134">
                  <c:v>3.2508111429267341</c:v>
                </c:pt>
                <c:pt idx="1135">
                  <c:v>3.2521138471718753</c:v>
                </c:pt>
                <c:pt idx="1136">
                  <c:v>3.2534177064747989</c:v>
                </c:pt>
                <c:pt idx="1137">
                  <c:v>3.2547227183118839</c:v>
                </c:pt>
                <c:pt idx="1138">
                  <c:v>3.256028880162555</c:v>
                </c:pt>
                <c:pt idx="1139">
                  <c:v>3.2573361895092874</c:v>
                </c:pt>
                <c:pt idx="1140">
                  <c:v>3.258644643837612</c:v>
                </c:pt>
                <c:pt idx="1141">
                  <c:v>3.2599542406361097</c:v>
                </c:pt>
                <c:pt idx="1142">
                  <c:v>3.2612649773964257</c:v>
                </c:pt>
                <c:pt idx="1143">
                  <c:v>3.2625768516132618</c:v>
                </c:pt>
                <c:pt idx="1144">
                  <c:v>3.2638898607843823</c:v>
                </c:pt>
                <c:pt idx="1145">
                  <c:v>3.2652040024106199</c:v>
                </c:pt>
                <c:pt idx="1146">
                  <c:v>3.2665192739958711</c:v>
                </c:pt>
                <c:pt idx="1147">
                  <c:v>3.2678356730471032</c:v>
                </c:pt>
                <c:pt idx="1148">
                  <c:v>3.2691531970743584</c:v>
                </c:pt>
                <c:pt idx="1149">
                  <c:v>3.2704718435907481</c:v>
                </c:pt>
                <c:pt idx="1150">
                  <c:v>3.2717916101124649</c:v>
                </c:pt>
                <c:pt idx="1151">
                  <c:v>3.2731124941587777</c:v>
                </c:pt>
                <c:pt idx="1152">
                  <c:v>3.2744344932520359</c:v>
                </c:pt>
                <c:pt idx="1153">
                  <c:v>3.2757576049176729</c:v>
                </c:pt>
                <c:pt idx="1154">
                  <c:v>3.277081826684205</c:v>
                </c:pt>
                <c:pt idx="1155">
                  <c:v>3.2784071560832393</c:v>
                </c:pt>
                <c:pt idx="1156">
                  <c:v>3.2797335906494665</c:v>
                </c:pt>
                <c:pt idx="1157">
                  <c:v>3.2810611279206725</c:v>
                </c:pt>
                <c:pt idx="1158">
                  <c:v>3.2823897654377339</c:v>
                </c:pt>
                <c:pt idx="1159">
                  <c:v>3.2837195007446227</c:v>
                </c:pt>
                <c:pt idx="1160">
                  <c:v>3.285050331388407</c:v>
                </c:pt>
                <c:pt idx="1161">
                  <c:v>3.2863822549192534</c:v>
                </c:pt>
                <c:pt idx="1162">
                  <c:v>3.2877152688904285</c:v>
                </c:pt>
                <c:pt idx="1163">
                  <c:v>3.2890493708583017</c:v>
                </c:pt>
                <c:pt idx="1164">
                  <c:v>3.2903845583823443</c:v>
                </c:pt>
                <c:pt idx="1165">
                  <c:v>3.2917208290251354</c:v>
                </c:pt>
                <c:pt idx="1166">
                  <c:v>3.2930581803523586</c:v>
                </c:pt>
                <c:pt idx="1167">
                  <c:v>3.2943966099328068</c:v>
                </c:pt>
                <c:pt idx="1168">
                  <c:v>3.2957361153383848</c:v>
                </c:pt>
                <c:pt idx="1169">
                  <c:v>3.2970766941441072</c:v>
                </c:pt>
                <c:pt idx="1170">
                  <c:v>3.2984183439281036</c:v>
                </c:pt>
                <c:pt idx="1171">
                  <c:v>3.2997610622716165</c:v>
                </c:pt>
                <c:pt idx="1172">
                  <c:v>3.3011048467590056</c:v>
                </c:pt>
                <c:pt idx="1173">
                  <c:v>3.3024496949777493</c:v>
                </c:pt>
                <c:pt idx="1174">
                  <c:v>3.3037956045184442</c:v>
                </c:pt>
                <c:pt idx="1175">
                  <c:v>3.305142572974809</c:v>
                </c:pt>
                <c:pt idx="1176">
                  <c:v>3.3064905979436805</c:v>
                </c:pt>
                <c:pt idx="1177">
                  <c:v>3.3078396770250222</c:v>
                </c:pt>
                <c:pt idx="1178">
                  <c:v>3.3091898078219231</c:v>
                </c:pt>
                <c:pt idx="1179">
                  <c:v>3.3105409879405934</c:v>
                </c:pt>
                <c:pt idx="1180">
                  <c:v>3.3118932149903753</c:v>
                </c:pt>
                <c:pt idx="1181">
                  <c:v>3.313246486583735</c:v>
                </c:pt>
                <c:pt idx="1182">
                  <c:v>3.3146008003362706</c:v>
                </c:pt>
                <c:pt idx="1183">
                  <c:v>3.3159561538667113</c:v>
                </c:pt>
                <c:pt idx="1184">
                  <c:v>3.3173125447969158</c:v>
                </c:pt>
                <c:pt idx="1185">
                  <c:v>3.3186699707518765</c:v>
                </c:pt>
                <c:pt idx="1186">
                  <c:v>3.3200284293597195</c:v>
                </c:pt>
                <c:pt idx="1187">
                  <c:v>3.3213879182517068</c:v>
                </c:pt>
                <c:pt idx="1188">
                  <c:v>3.3227484350622332</c:v>
                </c:pt>
                <c:pt idx="1189">
                  <c:v>3.3241099774288339</c:v>
                </c:pt>
                <c:pt idx="1190">
                  <c:v>3.3254725429921792</c:v>
                </c:pt>
                <c:pt idx="1191">
                  <c:v>3.3268361293960789</c:v>
                </c:pt>
                <c:pt idx="1192">
                  <c:v>3.3282007342874831</c:v>
                </c:pt>
                <c:pt idx="1193">
                  <c:v>3.3295663553164787</c:v>
                </c:pt>
                <c:pt idx="1194">
                  <c:v>3.330932990136299</c:v>
                </c:pt>
                <c:pt idx="1195">
                  <c:v>3.3323006364033141</c:v>
                </c:pt>
                <c:pt idx="1196">
                  <c:v>3.3336692917770403</c:v>
                </c:pt>
                <c:pt idx="1197">
                  <c:v>3.3350389539201357</c:v>
                </c:pt>
                <c:pt idx="1198">
                  <c:v>3.3364096204984031</c:v>
                </c:pt>
                <c:pt idx="1199">
                  <c:v>3.3377812891807892</c:v>
                </c:pt>
                <c:pt idx="1200">
                  <c:v>3.3391539576393869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788-4349-B9ED-AB89EE2B91B7}"/>
            </c:ext>
          </c:extLst>
        </c:ser>
        <c:ser>
          <c:idx val="5"/>
          <c:order val="3"/>
          <c:tx>
            <c:v>water b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xVal>
            <c:numRef>
              <c:f>calc!$CY$5:$CY$1205</c:f>
              <c:numCache>
                <c:formatCode>General</c:formatCode>
                <c:ptCount val="1201"/>
                <c:pt idx="0">
                  <c:v>0.58307699999999996</c:v>
                </c:pt>
                <c:pt idx="1">
                  <c:v>0.59577204051731825</c:v>
                </c:pt>
                <c:pt idx="2">
                  <c:v>0.60702968330008544</c:v>
                </c:pt>
                <c:pt idx="3">
                  <c:v>0.61700702207683489</c:v>
                </c:pt>
                <c:pt idx="4">
                  <c:v>0.62585012699451081</c:v>
                </c:pt>
                <c:pt idx="5">
                  <c:v>0.63369178041208496</c:v>
                </c:pt>
                <c:pt idx="6">
                  <c:v>0.64065063093229435</c:v>
                </c:pt>
                <c:pt idx="7">
                  <c:v>0.64683131007299766</c:v>
                </c:pt>
                <c:pt idx="8">
                  <c:v>0.65232515651261658</c:v>
                </c:pt>
                <c:pt idx="9">
                  <c:v>0.6572112854583283</c:v>
                </c:pt>
                <c:pt idx="10">
                  <c:v>0.66155781846568928</c:v>
                </c:pt>
                <c:pt idx="11">
                  <c:v>0.66542315027957555</c:v>
                </c:pt>
                <c:pt idx="12">
                  <c:v>0.66885717509260434</c:v>
                </c:pt>
                <c:pt idx="13">
                  <c:v>0.67190242742043094</c:v>
                </c:pt>
                <c:pt idx="14">
                  <c:v>0.67459511529640814</c:v>
                </c:pt>
                <c:pt idx="15">
                  <c:v>0.67696603824284318</c:v>
                </c:pt>
                <c:pt idx="16">
                  <c:v>0.67904139164064581</c:v>
                </c:pt>
                <c:pt idx="17">
                  <c:v>0.68084346440054</c:v>
                </c:pt>
                <c:pt idx="18">
                  <c:v>0.68239123952228919</c:v>
                </c:pt>
                <c:pt idx="19">
                  <c:v>0.68370090814301299</c:v>
                </c:pt>
                <c:pt idx="20">
                  <c:v>0.68478630767088788</c:v>
                </c:pt>
                <c:pt idx="21">
                  <c:v>0.6856592940150954</c:v>
                </c:pt>
                <c:pt idx="22">
                  <c:v>0.68633005704343131</c:v>
                </c:pt>
                <c:pt idx="23">
                  <c:v>0.6868073874057552</c:v>
                </c:pt>
                <c:pt idx="24">
                  <c:v>0.68709890186235256</c:v>
                </c:pt>
                <c:pt idx="25">
                  <c:v>0.68721123331160339</c:v>
                </c:pt>
                <c:pt idx="26">
                  <c:v>0.68715019085095785</c:v>
                </c:pt>
                <c:pt idx="27">
                  <c:v>0.68692089444026005</c:v>
                </c:pt>
                <c:pt idx="28">
                  <c:v>0.68468819457153041</c:v>
                </c:pt>
                <c:pt idx="29">
                  <c:v>0.68420634418670223</c:v>
                </c:pt>
                <c:pt idx="30">
                  <c:v>0.68361429201407509</c:v>
                </c:pt>
                <c:pt idx="31">
                  <c:v>0.68291436251290027</c:v>
                </c:pt>
                <c:pt idx="32">
                  <c:v>0.68210868693922311</c:v>
                </c:pt>
                <c:pt idx="33">
                  <c:v>0.68119923568799989</c:v>
                </c:pt>
                <c:pt idx="34">
                  <c:v>0.68018784526849507</c:v>
                </c:pt>
                <c:pt idx="35">
                  <c:v>0.67907624076194795</c:v>
                </c:pt>
                <c:pt idx="36">
                  <c:v>0.67786605448238946</c:v>
                </c:pt>
                <c:pt idx="37">
                  <c:v>0.67655884145185707</c:v>
                </c:pt>
                <c:pt idx="38">
                  <c:v>0.67515609220758699</c:v>
                </c:pt>
                <c:pt idx="39">
                  <c:v>0.67365924337878391</c:v>
                </c:pt>
                <c:pt idx="40">
                  <c:v>0.67206968640238118</c:v>
                </c:pt>
                <c:pt idx="41">
                  <c:v>0.6703887746891275</c:v>
                </c:pt>
                <c:pt idx="42">
                  <c:v>0.66861782950194271</c:v>
                </c:pt>
                <c:pt idx="43">
                  <c:v>0.66675814476652984</c:v>
                </c:pt>
                <c:pt idx="44">
                  <c:v>0.66481099099879826</c:v>
                </c:pt>
                <c:pt idx="45">
                  <c:v>0.66277761850309691</c:v>
                </c:pt>
                <c:pt idx="46">
                  <c:v>0.66065925997020747</c:v>
                </c:pt>
                <c:pt idx="47">
                  <c:v>0.65845713258242977</c:v>
                </c:pt>
                <c:pt idx="48">
                  <c:v>0.65617243971500239</c:v>
                </c:pt>
                <c:pt idx="49">
                  <c:v>0.65380637230788952</c:v>
                </c:pt>
                <c:pt idx="50">
                  <c:v>0.6513601099692079</c:v>
                </c:pt>
                <c:pt idx="51">
                  <c:v>0.64883482186088515</c:v>
                </c:pt>
                <c:pt idx="52">
                  <c:v>0.6462316674082158</c:v>
                </c:pt>
                <c:pt idx="53">
                  <c:v>0.64355179686754693</c:v>
                </c:pt>
                <c:pt idx="54">
                  <c:v>0.64079635178012539</c:v>
                </c:pt>
                <c:pt idx="55">
                  <c:v>0.63796646533501311</c:v>
                </c:pt>
                <c:pt idx="56">
                  <c:v>0.63506326265971147</c:v>
                </c:pt>
                <c:pt idx="57">
                  <c:v>0.63208786105363035</c:v>
                </c:pt>
                <c:pt idx="58">
                  <c:v>0.62904137017663131</c:v>
                </c:pt>
                <c:pt idx="59">
                  <c:v>0.62592489220250225</c:v>
                </c:pt>
                <c:pt idx="60">
                  <c:v>0.62273952194526005</c:v>
                </c:pt>
                <c:pt idx="61">
                  <c:v>0.61948634696458549</c:v>
                </c:pt>
                <c:pt idx="62">
                  <c:v>0.6161664476553963</c:v>
                </c:pt>
                <c:pt idx="63">
                  <c:v>0.61278089732549934</c:v>
                </c:pt>
                <c:pt idx="64">
                  <c:v>0.60933076226441907</c:v>
                </c:pt>
                <c:pt idx="65">
                  <c:v>0.60581710180579518</c:v>
                </c:pt>
                <c:pt idx="66">
                  <c:v>0.60224096838520103</c:v>
                </c:pt>
                <c:pt idx="67">
                  <c:v>0.59860340759478436</c:v>
                </c:pt>
                <c:pt idx="68">
                  <c:v>0.59490545823577956</c:v>
                </c:pt>
                <c:pt idx="69">
                  <c:v>0.59114815236966711</c:v>
                </c:pt>
                <c:pt idx="70">
                  <c:v>0.58733251536853182</c:v>
                </c:pt>
                <c:pt idx="71">
                  <c:v>0.58345956596500503</c:v>
                </c:pt>
                <c:pt idx="72">
                  <c:v>0.57953031630204355</c:v>
                </c:pt>
                <c:pt idx="73">
                  <c:v>0.57554577198269752</c:v>
                </c:pt>
                <c:pt idx="74">
                  <c:v>0.57150693211994463</c:v>
                </c:pt>
                <c:pt idx="75">
                  <c:v>0.56741478938661616</c:v>
                </c:pt>
                <c:pt idx="76">
                  <c:v>0.56327033006539295</c:v>
                </c:pt>
                <c:pt idx="77">
                  <c:v>0.55907453409883012</c:v>
                </c:pt>
                <c:pt idx="78">
                  <c:v>0.55482837513934447</c:v>
                </c:pt>
                <c:pt idx="79">
                  <c:v>0.55053282059909436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524-4487-8451-32637FF416B1}"/>
            </c:ext>
          </c:extLst>
        </c:ser>
        <c:ser>
          <c:idx val="3"/>
          <c:order val="4"/>
          <c:tx>
            <c:strRef>
              <c:f>lithosphere!$F$34</c:f>
              <c:strCache>
                <c:ptCount val="1"/>
                <c:pt idx="0">
                  <c:v>matrix b: Clastic_Sediments_Shale typical</c:v>
                </c:pt>
              </c:strCache>
            </c:strRef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xVal>
            <c:numRef>
              <c:f>calc!$CZ$5:$CZ$1205</c:f>
              <c:numCache>
                <c:formatCode>General</c:formatCode>
                <c:ptCount val="1201"/>
                <c:pt idx="0">
                  <c:v>1.6363229545915958</c:v>
                </c:pt>
                <c:pt idx="1">
                  <c:v>1.6425962687398385</c:v>
                </c:pt>
                <c:pt idx="2">
                  <c:v>1.6482084323025847</c:v>
                </c:pt>
                <c:pt idx="3">
                  <c:v>1.6532540998150278</c:v>
                </c:pt>
                <c:pt idx="4">
                  <c:v>1.6578149952485419</c:v>
                </c:pt>
                <c:pt idx="5">
                  <c:v>1.6619612084950313</c:v>
                </c:pt>
                <c:pt idx="6">
                  <c:v>1.6657525334956111</c:v>
                </c:pt>
                <c:pt idx="7">
                  <c:v>1.6692397669927796</c:v>
                </c:pt>
                <c:pt idx="8">
                  <c:v>1.6724659212957489</c:v>
                </c:pt>
                <c:pt idx="9">
                  <c:v>1.6754673271487903</c:v>
                </c:pt>
                <c:pt idx="10">
                  <c:v>1.6782746174760825</c:v>
                </c:pt>
                <c:pt idx="11">
                  <c:v>1.6809135920374934</c:v>
                </c:pt>
                <c:pt idx="12">
                  <c:v>1.6834059686401541</c:v>
                </c:pt>
                <c:pt idx="13">
                  <c:v>1.6857700297116396</c:v>
                </c:pt>
                <c:pt idx="14">
                  <c:v>1.688021174569156</c:v>
                </c:pt>
                <c:pt idx="15">
                  <c:v>1.6901723881763295</c:v>
                </c:pt>
                <c:pt idx="16">
                  <c:v>1.6922346369535199</c:v>
                </c:pt>
                <c:pt idx="17">
                  <c:v>1.6942172015688182</c:v>
                </c:pt>
                <c:pt idx="18">
                  <c:v>1.6961279557716369</c:v>
                </c:pt>
                <c:pt idx="19">
                  <c:v>1.6979735993659195</c:v>
                </c:pt>
                <c:pt idx="20">
                  <c:v>1.69975985243964</c:v>
                </c:pt>
                <c:pt idx="21">
                  <c:v>1.7014916170246257</c:v>
                </c:pt>
                <c:pt idx="22">
                  <c:v>1.7031731114871689</c:v>
                </c:pt>
                <c:pt idx="23">
                  <c:v>1.7048079821614497</c:v>
                </c:pt>
                <c:pt idx="24">
                  <c:v>1.7063993960401453</c:v>
                </c:pt>
                <c:pt idx="25">
                  <c:v>1.7079501177287273</c:v>
                </c:pt>
                <c:pt idx="26">
                  <c:v>1.7094625733467046</c:v>
                </c:pt>
                <c:pt idx="27">
                  <c:v>1.7109389036130067</c:v>
                </c:pt>
                <c:pt idx="28">
                  <c:v>1.7123810079754329</c:v>
                </c:pt>
                <c:pt idx="29">
                  <c:v>1.7137906932712859</c:v>
                </c:pt>
                <c:pt idx="30">
                  <c:v>1.7151693459015791</c:v>
                </c:pt>
                <c:pt idx="31">
                  <c:v>1.7165183404705533</c:v>
                </c:pt>
                <c:pt idx="32">
                  <c:v>1.7178389246472379</c:v>
                </c:pt>
                <c:pt idx="33">
                  <c:v>1.719132236786856</c:v>
                </c:pt>
                <c:pt idx="34">
                  <c:v>1.7203993207299937</c:v>
                </c:pt>
                <c:pt idx="35">
                  <c:v>1.7216411382532282</c:v>
                </c:pt>
                <c:pt idx="36">
                  <c:v>1.7228585795640612</c:v>
                </c:pt>
                <c:pt idx="37">
                  <c:v>1.7240524721659594</c:v>
                </c:pt>
                <c:pt idx="38">
                  <c:v>1.7252235883637861</c:v>
                </c:pt>
                <c:pt idx="39">
                  <c:v>1.726372651633918</c:v>
                </c:pt>
                <c:pt idx="40">
                  <c:v>1.7275003420452886</c:v>
                </c:pt>
                <c:pt idx="41">
                  <c:v>1.7286073008860712</c:v>
                </c:pt>
                <c:pt idx="42">
                  <c:v>1.7296941346246213</c:v>
                </c:pt>
                <c:pt idx="43">
                  <c:v>1.7307614183116757</c:v>
                </c:pt>
                <c:pt idx="44">
                  <c:v>1.7318096985128111</c:v>
                </c:pt>
                <c:pt idx="45">
                  <c:v>1.7328394958455475</c:v>
                </c:pt>
                <c:pt idx="46">
                  <c:v>1.7338513071829043</c:v>
                </c:pt>
                <c:pt idx="47">
                  <c:v>1.7348456075750547</c:v>
                </c:pt>
                <c:pt idx="48">
                  <c:v>1.7358228519322558</c:v>
                </c:pt>
                <c:pt idx="49">
                  <c:v>1.736783476505134</c:v>
                </c:pt>
                <c:pt idx="50">
                  <c:v>1.7377279001925574</c:v>
                </c:pt>
                <c:pt idx="51">
                  <c:v>1.7386565257024196</c:v>
                </c:pt>
                <c:pt idx="52">
                  <c:v>1.7395697405865946</c:v>
                </c:pt>
                <c:pt idx="53">
                  <c:v>1.7404679181679266</c:v>
                </c:pt>
                <c:pt idx="54">
                  <c:v>1.7413514183742913</c:v>
                </c:pt>
                <c:pt idx="55">
                  <c:v>1.7422205884923958</c:v>
                </c:pt>
                <c:pt idx="56">
                  <c:v>1.743075763852022</c:v>
                </c:pt>
                <c:pt idx="57">
                  <c:v>1.7439172684497599</c:v>
                </c:pt>
                <c:pt idx="58">
                  <c:v>1.7447454155198996</c:v>
                </c:pt>
                <c:pt idx="59">
                  <c:v>1.745560508059</c:v>
                </c:pt>
                <c:pt idx="60">
                  <c:v>1.7463628393096724</c:v>
                </c:pt>
                <c:pt idx="61">
                  <c:v>1.7471526932083188</c:v>
                </c:pt>
                <c:pt idx="62">
                  <c:v>1.747930344800863</c:v>
                </c:pt>
                <c:pt idx="63">
                  <c:v>1.7486960606299558</c:v>
                </c:pt>
                <c:pt idx="64">
                  <c:v>1.7494500990966366</c:v>
                </c:pt>
                <c:pt idx="65">
                  <c:v>1.7501927107990349</c:v>
                </c:pt>
                <c:pt idx="66">
                  <c:v>1.7509241388503389</c:v>
                </c:pt>
                <c:pt idx="67">
                  <c:v>1.7516446191779791</c:v>
                </c:pt>
                <c:pt idx="68">
                  <c:v>1.7523543808057149</c:v>
                </c:pt>
                <c:pt idx="69">
                  <c:v>1.7530536461201065</c:v>
                </c:pt>
                <c:pt idx="70">
                  <c:v>1.7537426311226727</c:v>
                </c:pt>
                <c:pt idx="71">
                  <c:v>1.7544215456688839</c:v>
                </c:pt>
                <c:pt idx="72">
                  <c:v>1.7550905936950052</c:v>
                </c:pt>
                <c:pt idx="73">
                  <c:v>1.755749973433695</c:v>
                </c:pt>
                <c:pt idx="74">
                  <c:v>1.7563998776191609</c:v>
                </c:pt>
                <c:pt idx="75">
                  <c:v>1.757040493682601</c:v>
                </c:pt>
                <c:pt idx="76">
                  <c:v>1.7576720039385765</c:v>
                </c:pt>
                <c:pt idx="77">
                  <c:v>1.7582945857629027</c:v>
                </c:pt>
                <c:pt idx="78">
                  <c:v>1.7589084117625895</c:v>
                </c:pt>
                <c:pt idx="79">
                  <c:v>1.7595136499383195</c:v>
                </c:pt>
                <c:pt idx="80">
                  <c:v>2.1081427583210406</c:v>
                </c:pt>
                <c:pt idx="81">
                  <c:v>2.1037214583947139</c:v>
                </c:pt>
                <c:pt idx="82">
                  <c:v>2.099322561645637</c:v>
                </c:pt>
                <c:pt idx="83">
                  <c:v>2.0949459608610757</c:v>
                </c:pt>
                <c:pt idx="84">
                  <c:v>2.0905915495399725</c:v>
                </c:pt>
                <c:pt idx="85">
                  <c:v>2.0862592218876905</c:v>
                </c:pt>
                <c:pt idx="86">
                  <c:v>2.0819488728107967</c:v>
                </c:pt>
                <c:pt idx="87">
                  <c:v>2.0776603979119139</c:v>
                </c:pt>
                <c:pt idx="88">
                  <c:v>2.0733936934846007</c:v>
                </c:pt>
                <c:pt idx="89">
                  <c:v>2.0691486565082955</c:v>
                </c:pt>
                <c:pt idx="90">
                  <c:v>2.0649251846432972</c:v>
                </c:pt>
                <c:pt idx="91">
                  <c:v>2.0607231762257991</c:v>
                </c:pt>
                <c:pt idx="92">
                  <c:v>2.0565425302629663</c:v>
                </c:pt>
                <c:pt idx="93">
                  <c:v>2.0523831464280597</c:v>
                </c:pt>
                <c:pt idx="94">
                  <c:v>2.0482449250556081</c:v>
                </c:pt>
                <c:pt idx="95">
                  <c:v>2.0441277671366183</c:v>
                </c:pt>
                <c:pt idx="96">
                  <c:v>2.0400315743138377</c:v>
                </c:pt>
                <c:pt idx="97">
                  <c:v>2.0359562488770568</c:v>
                </c:pt>
                <c:pt idx="98">
                  <c:v>2.0319016937584538</c:v>
                </c:pt>
                <c:pt idx="99">
                  <c:v>2.0278678125279845</c:v>
                </c:pt>
                <c:pt idx="100">
                  <c:v>2.0238545093888161</c:v>
                </c:pt>
                <c:pt idx="101">
                  <c:v>2.019861689172799</c:v>
                </c:pt>
                <c:pt idx="102">
                  <c:v>2.0158892573359815</c:v>
                </c:pt>
                <c:pt idx="103">
                  <c:v>2.0119371199541707</c:v>
                </c:pt>
                <c:pt idx="104">
                  <c:v>2.008005183718522</c:v>
                </c:pt>
                <c:pt idx="105">
                  <c:v>2.0040933559311869</c:v>
                </c:pt>
                <c:pt idx="106">
                  <c:v>2.0002015445009795</c:v>
                </c:pt>
                <c:pt idx="107">
                  <c:v>1.9963296579391023</c:v>
                </c:pt>
                <c:pt idx="108">
                  <c:v>1.9924776053548956</c:v>
                </c:pt>
                <c:pt idx="109">
                  <c:v>1.9886452964516357</c:v>
                </c:pt>
                <c:pt idx="110">
                  <c:v>1.9848326415223647</c:v>
                </c:pt>
                <c:pt idx="111">
                  <c:v>1.9810395514457617</c:v>
                </c:pt>
                <c:pt idx="112">
                  <c:v>1.9772659376820512</c:v>
                </c:pt>
                <c:pt idx="113">
                  <c:v>1.9735117122689436</c:v>
                </c:pt>
                <c:pt idx="114">
                  <c:v>1.9697767878176218</c:v>
                </c:pt>
                <c:pt idx="115">
                  <c:v>1.9660610775087519</c:v>
                </c:pt>
                <c:pt idx="116">
                  <c:v>1.9623644950885419</c:v>
                </c:pt>
                <c:pt idx="117">
                  <c:v>1.9586869548648258</c:v>
                </c:pt>
                <c:pt idx="118">
                  <c:v>1.9550283717031891</c:v>
                </c:pt>
                <c:pt idx="119">
                  <c:v>1.9513886610231239</c:v>
                </c:pt>
                <c:pt idx="120">
                  <c:v>1.9477677387942254</c:v>
                </c:pt>
                <c:pt idx="121">
                  <c:v>1.9441655215324141</c:v>
                </c:pt>
                <c:pt idx="122">
                  <c:v>1.9405819262961959</c:v>
                </c:pt>
                <c:pt idx="123">
                  <c:v>1.9370168706829585</c:v>
                </c:pt>
                <c:pt idx="124">
                  <c:v>1.9334702728252924</c:v>
                </c:pt>
                <c:pt idx="125">
                  <c:v>1.9299420513873538</c:v>
                </c:pt>
                <c:pt idx="126">
                  <c:v>1.9264321255612504</c:v>
                </c:pt>
                <c:pt idx="127">
                  <c:v>1.922940415063469</c:v>
                </c:pt>
                <c:pt idx="128">
                  <c:v>1.9194668401313255</c:v>
                </c:pt>
                <c:pt idx="129">
                  <c:v>1.916011321519453</c:v>
                </c:pt>
                <c:pt idx="130">
                  <c:v>1.9125737804963157</c:v>
                </c:pt>
                <c:pt idx="131">
                  <c:v>1.9091541388407574</c:v>
                </c:pt>
                <c:pt idx="132">
                  <c:v>1.9057523188385781</c:v>
                </c:pt>
                <c:pt idx="133">
                  <c:v>1.9023682432791393</c:v>
                </c:pt>
                <c:pt idx="134">
                  <c:v>1.8990018354520057</c:v>
                </c:pt>
                <c:pt idx="135">
                  <c:v>1.8956530191436054</c:v>
                </c:pt>
                <c:pt idx="136">
                  <c:v>1.8923217186339301</c:v>
                </c:pt>
                <c:pt idx="137">
                  <c:v>1.8890078586932542</c:v>
                </c:pt>
                <c:pt idx="138">
                  <c:v>1.885711364578893</c:v>
                </c:pt>
                <c:pt idx="139">
                  <c:v>1.8824321620319802</c:v>
                </c:pt>
                <c:pt idx="140">
                  <c:v>1.879170177274275</c:v>
                </c:pt>
                <c:pt idx="141">
                  <c:v>1.8759253370050035</c:v>
                </c:pt>
                <c:pt idx="142">
                  <c:v>1.8726975683977165</c:v>
                </c:pt>
                <c:pt idx="143">
                  <c:v>1.8694867990971868</c:v>
                </c:pt>
                <c:pt idx="144">
                  <c:v>1.8662929572163205</c:v>
                </c:pt>
                <c:pt idx="145">
                  <c:v>1.8631159713331074</c:v>
                </c:pt>
                <c:pt idx="146">
                  <c:v>1.859955770487586</c:v>
                </c:pt>
                <c:pt idx="147">
                  <c:v>1.8568122841788448</c:v>
                </c:pt>
                <c:pt idx="148">
                  <c:v>1.8536854423620428</c:v>
                </c:pt>
                <c:pt idx="149">
                  <c:v>1.8505751754454569</c:v>
                </c:pt>
                <c:pt idx="150">
                  <c:v>1.8474814142875573</c:v>
                </c:pt>
                <c:pt idx="151">
                  <c:v>1.8444040901941032</c:v>
                </c:pt>
                <c:pt idx="152">
                  <c:v>1.8413431349152689</c:v>
                </c:pt>
                <c:pt idx="153">
                  <c:v>1.83829848064279</c:v>
                </c:pt>
                <c:pt idx="154">
                  <c:v>1.8352700600071365</c:v>
                </c:pt>
                <c:pt idx="155">
                  <c:v>1.8322578060747077</c:v>
                </c:pt>
                <c:pt idx="156">
                  <c:v>1.8292616523450531</c:v>
                </c:pt>
                <c:pt idx="157">
                  <c:v>1.8262815327481183</c:v>
                </c:pt>
                <c:pt idx="158">
                  <c:v>1.8233173816415065</c:v>
                </c:pt>
                <c:pt idx="159">
                  <c:v>1.8203691338077763</c:v>
                </c:pt>
                <c:pt idx="160">
                  <c:v>1.8174367244517482</c:v>
                </c:pt>
                <c:pt idx="161">
                  <c:v>1.8145200891978459</c:v>
                </c:pt>
                <c:pt idx="162">
                  <c:v>1.8116191640874522</c:v>
                </c:pt>
                <c:pt idx="163">
                  <c:v>1.8087338855762907</c:v>
                </c:pt>
                <c:pt idx="164">
                  <c:v>1.805864190531828</c:v>
                </c:pt>
                <c:pt idx="165">
                  <c:v>1.8030100162307003</c:v>
                </c:pt>
                <c:pt idx="166">
                  <c:v>1.800171300356159</c:v>
                </c:pt>
                <c:pt idx="167">
                  <c:v>1.7973479809955382</c:v>
                </c:pt>
                <c:pt idx="168">
                  <c:v>1.794539996637746</c:v>
                </c:pt>
                <c:pt idx="169">
                  <c:v>1.7917472861707733</c:v>
                </c:pt>
                <c:pt idx="170">
                  <c:v>1.7889697888792258</c:v>
                </c:pt>
                <c:pt idx="171">
                  <c:v>1.7862074444418761</c:v>
                </c:pt>
                <c:pt idx="172">
                  <c:v>1.7834601929292373</c:v>
                </c:pt>
                <c:pt idx="173">
                  <c:v>1.7807279748011531</c:v>
                </c:pt>
                <c:pt idx="174">
                  <c:v>1.7780107309044144</c:v>
                </c:pt>
                <c:pt idx="175">
                  <c:v>1.7753084024703898</c:v>
                </c:pt>
                <c:pt idx="176">
                  <c:v>1.7726209311126788</c:v>
                </c:pt>
                <c:pt idx="177">
                  <c:v>1.769948258824785</c:v>
                </c:pt>
                <c:pt idx="178">
                  <c:v>1.7672903279778061</c:v>
                </c:pt>
                <c:pt idx="179">
                  <c:v>1.7646470813181474</c:v>
                </c:pt>
                <c:pt idx="180">
                  <c:v>1.7620184619652486</c:v>
                </c:pt>
                <c:pt idx="181">
                  <c:v>1.7594044134093356</c:v>
                </c:pt>
                <c:pt idx="182">
                  <c:v>1.756804879509186</c:v>
                </c:pt>
                <c:pt idx="183">
                  <c:v>1.7542198044899158</c:v>
                </c:pt>
                <c:pt idx="184">
                  <c:v>1.7516491329407839</c:v>
                </c:pt>
                <c:pt idx="185">
                  <c:v>1.7490928098130143</c:v>
                </c:pt>
                <c:pt idx="186">
                  <c:v>1.7465507804176377</c:v>
                </c:pt>
                <c:pt idx="187">
                  <c:v>1.7440229904233475</c:v>
                </c:pt>
                <c:pt idx="188">
                  <c:v>1.74150938585438</c:v>
                </c:pt>
                <c:pt idx="189">
                  <c:v>1.7390099130884038</c:v>
                </c:pt>
                <c:pt idx="190">
                  <c:v>1.7365245188544349</c:v>
                </c:pt>
                <c:pt idx="191">
                  <c:v>1.7340531502307612</c:v>
                </c:pt>
                <c:pt idx="192">
                  <c:v>1.7315957546428913</c:v>
                </c:pt>
                <c:pt idx="193">
                  <c:v>1.7291522798615149</c:v>
                </c:pt>
                <c:pt idx="194">
                  <c:v>1.726722674000482</c:v>
                </c:pt>
                <c:pt idx="195">
                  <c:v>1.7243068855148</c:v>
                </c:pt>
                <c:pt idx="196">
                  <c:v>1.7219048631986436</c:v>
                </c:pt>
                <c:pt idx="197">
                  <c:v>1.7195165561833869</c:v>
                </c:pt>
                <c:pt idx="198">
                  <c:v>1.7171419139356443</c:v>
                </c:pt>
                <c:pt idx="199">
                  <c:v>1.7147808862553346</c:v>
                </c:pt>
                <c:pt idx="200">
                  <c:v>1.712433423273755</c:v>
                </c:pt>
                <c:pt idx="201">
                  <c:v>1.7100994754516765</c:v>
                </c:pt>
                <c:pt idx="202">
                  <c:v>1.7077789935774499</c:v>
                </c:pt>
                <c:pt idx="203">
                  <c:v>1.7054719287651292</c:v>
                </c:pt>
                <c:pt idx="204">
                  <c:v>1.7031782324526137</c:v>
                </c:pt>
                <c:pt idx="205">
                  <c:v>1.7008978563997976</c:v>
                </c:pt>
                <c:pt idx="206">
                  <c:v>1.6986307526867446</c:v>
                </c:pt>
                <c:pt idx="207">
                  <c:v>1.6963768737118672</c:v>
                </c:pt>
                <c:pt idx="208">
                  <c:v>1.6941361721901309</c:v>
                </c:pt>
                <c:pt idx="209">
                  <c:v>1.6919086011512634</c:v>
                </c:pt>
                <c:pt idx="210">
                  <c:v>1.6896941139379864</c:v>
                </c:pt>
                <c:pt idx="211">
                  <c:v>1.687492664204258</c:v>
                </c:pt>
                <c:pt idx="212">
                  <c:v>1.6853042059135275</c:v>
                </c:pt>
                <c:pt idx="213">
                  <c:v>1.6831286933370118</c:v>
                </c:pt>
                <c:pt idx="214">
                  <c:v>1.6809660810519753</c:v>
                </c:pt>
                <c:pt idx="215">
                  <c:v>1.6788163239400358</c:v>
                </c:pt>
                <c:pt idx="216">
                  <c:v>1.6766793771854716</c:v>
                </c:pt>
                <c:pt idx="217">
                  <c:v>1.674555196273555</c:v>
                </c:pt>
                <c:pt idx="218">
                  <c:v>1.6724437369888876</c:v>
                </c:pt>
                <c:pt idx="219">
                  <c:v>1.6703449554137582</c:v>
                </c:pt>
                <c:pt idx="220">
                  <c:v>1.6682588079265102</c:v>
                </c:pt>
                <c:pt idx="221">
                  <c:v>1.6661852511999198</c:v>
                </c:pt>
                <c:pt idx="222">
                  <c:v>1.6641242421995945</c:v>
                </c:pt>
                <c:pt idx="223">
                  <c:v>1.6620757381823772</c:v>
                </c:pt>
                <c:pt idx="224">
                  <c:v>1.6600396966947681</c:v>
                </c:pt>
                <c:pt idx="225">
                  <c:v>1.6580160755713567</c:v>
                </c:pt>
                <c:pt idx="226">
                  <c:v>1.6560048329332684</c:v>
                </c:pt>
                <c:pt idx="227">
                  <c:v>1.654005927186623</c:v>
                </c:pt>
                <c:pt idx="228">
                  <c:v>1.6520193170210054</c:v>
                </c:pt>
                <c:pt idx="229">
                  <c:v>1.65004496140795</c:v>
                </c:pt>
                <c:pt idx="230">
                  <c:v>1.6480828195994346</c:v>
                </c:pt>
                <c:pt idx="231">
                  <c:v>1.6461328511263911</c:v>
                </c:pt>
                <c:pt idx="232">
                  <c:v>1.6441950157972236</c:v>
                </c:pt>
                <c:pt idx="233">
                  <c:v>1.6422692736963422</c:v>
                </c:pt>
                <c:pt idx="234">
                  <c:v>1.6403555851827065</c:v>
                </c:pt>
                <c:pt idx="235">
                  <c:v>1.6384539108883822</c:v>
                </c:pt>
                <c:pt idx="236">
                  <c:v>1.6365642117171084</c:v>
                </c:pt>
                <c:pt idx="237">
                  <c:v>1.6346864488428776</c:v>
                </c:pt>
                <c:pt idx="238">
                  <c:v>1.6328205837085275</c:v>
                </c:pt>
                <c:pt idx="239">
                  <c:v>1.6309665780243419</c:v>
                </c:pt>
                <c:pt idx="240">
                  <c:v>1.6291243937666668</c:v>
                </c:pt>
                <c:pt idx="241">
                  <c:v>1.6272939931765344</c:v>
                </c:pt>
                <c:pt idx="242">
                  <c:v>1.6254753387583005</c:v>
                </c:pt>
                <c:pt idx="243">
                  <c:v>1.6236683932782918</c:v>
                </c:pt>
                <c:pt idx="244">
                  <c:v>1.6218731197634648</c:v>
                </c:pt>
                <c:pt idx="245">
                  <c:v>1.6200894815000753</c:v>
                </c:pt>
                <c:pt idx="246">
                  <c:v>1.6183174420323596</c:v>
                </c:pt>
                <c:pt idx="247">
                  <c:v>1.6165569651612264</c:v>
                </c:pt>
                <c:pt idx="248">
                  <c:v>1.6148080149429562</c:v>
                </c:pt>
                <c:pt idx="249">
                  <c:v>1.6130705556879184</c:v>
                </c:pt>
                <c:pt idx="250">
                  <c:v>1.6113445519592899</c:v>
                </c:pt>
                <c:pt idx="251">
                  <c:v>1.6096299685717939</c:v>
                </c:pt>
                <c:pt idx="252">
                  <c:v>1.6079267705904385</c:v>
                </c:pt>
                <c:pt idx="253">
                  <c:v>1.6062349233292765</c:v>
                </c:pt>
                <c:pt idx="254">
                  <c:v>1.6045543923501673</c:v>
                </c:pt>
                <c:pt idx="255">
                  <c:v>1.6028851434615505</c:v>
                </c:pt>
                <c:pt idx="256">
                  <c:v>1.6012271427172349</c:v>
                </c:pt>
                <c:pt idx="257">
                  <c:v>1.5995803564151885</c:v>
                </c:pt>
                <c:pt idx="258">
                  <c:v>1.5979447510963485</c:v>
                </c:pt>
                <c:pt idx="259">
                  <c:v>1.5963202935434306</c:v>
                </c:pt>
                <c:pt idx="260">
                  <c:v>1.5947069507797589</c:v>
                </c:pt>
                <c:pt idx="261">
                  <c:v>1.5931046900680959</c:v>
                </c:pt>
                <c:pt idx="262">
                  <c:v>1.5915134789094878</c:v>
                </c:pt>
                <c:pt idx="263">
                  <c:v>1.5899332850421191</c:v>
                </c:pt>
                <c:pt idx="264">
                  <c:v>1.5883640764401725</c:v>
                </c:pt>
                <c:pt idx="265">
                  <c:v>1.5868058213127045</c:v>
                </c:pt>
                <c:pt idx="266">
                  <c:v>1.5852584881025247</c:v>
                </c:pt>
                <c:pt idx="267">
                  <c:v>1.5837220454850878</c:v>
                </c:pt>
                <c:pt idx="268">
                  <c:v>1.5821964623673925</c:v>
                </c:pt>
                <c:pt idx="269">
                  <c:v>1.5806817078868927</c:v>
                </c:pt>
                <c:pt idx="270">
                  <c:v>1.5791777514104137</c:v>
                </c:pt>
                <c:pt idx="271">
                  <c:v>1.5776845625330818</c:v>
                </c:pt>
                <c:pt idx="272">
                  <c:v>1.5762021110772588</c:v>
                </c:pt>
                <c:pt idx="273">
                  <c:v>1.5747303670914872</c:v>
                </c:pt>
                <c:pt idx="274">
                  <c:v>1.5732693008494458</c:v>
                </c:pt>
                <c:pt idx="275">
                  <c:v>1.5718188828489101</c:v>
                </c:pt>
                <c:pt idx="276">
                  <c:v>1.5703790838107266</c:v>
                </c:pt>
                <c:pt idx="277">
                  <c:v>1.5689498746777892</c:v>
                </c:pt>
                <c:pt idx="278">
                  <c:v>1.567531226614032</c:v>
                </c:pt>
                <c:pt idx="279">
                  <c:v>1.5661231110034237</c:v>
                </c:pt>
                <c:pt idx="280">
                  <c:v>2.5352431350069171</c:v>
                </c:pt>
                <c:pt idx="281">
                  <c:v>2.5354096923173031</c:v>
                </c:pt>
                <c:pt idx="282">
                  <c:v>2.5355764240078429</c:v>
                </c:pt>
                <c:pt idx="283">
                  <c:v>2.5357433300641405</c:v>
                </c:pt>
                <c:pt idx="284">
                  <c:v>2.5359104104718448</c:v>
                </c:pt>
                <c:pt idx="285">
                  <c:v>2.5360776652166481</c:v>
                </c:pt>
                <c:pt idx="286">
                  <c:v>2.536245094284288</c:v>
                </c:pt>
                <c:pt idx="287">
                  <c:v>2.5364126976605439</c:v>
                </c:pt>
                <c:pt idx="288">
                  <c:v>2.5365804753312413</c:v>
                </c:pt>
                <c:pt idx="289">
                  <c:v>2.5367484272822467</c:v>
                </c:pt>
                <c:pt idx="290">
                  <c:v>2.5369165534994731</c:v>
                </c:pt>
                <c:pt idx="291">
                  <c:v>2.5370848539688753</c:v>
                </c:pt>
                <c:pt idx="292">
                  <c:v>2.5372533286764529</c:v>
                </c:pt>
                <c:pt idx="293">
                  <c:v>2.5374219776082483</c:v>
                </c:pt>
                <c:pt idx="294">
                  <c:v>2.5375908007503485</c:v>
                </c:pt>
                <c:pt idx="295">
                  <c:v>2.5377597980888837</c:v>
                </c:pt>
                <c:pt idx="296">
                  <c:v>2.5379289696100278</c:v>
                </c:pt>
                <c:pt idx="297">
                  <c:v>2.5380983152999974</c:v>
                </c:pt>
                <c:pt idx="298">
                  <c:v>2.5382678351450543</c:v>
                </c:pt>
                <c:pt idx="299">
                  <c:v>2.5384375291315027</c:v>
                </c:pt>
                <c:pt idx="300">
                  <c:v>2.5386073972456908</c:v>
                </c:pt>
                <c:pt idx="301">
                  <c:v>2.5387774394740092</c:v>
                </c:pt>
                <c:pt idx="302">
                  <c:v>2.5389476558028936</c:v>
                </c:pt>
                <c:pt idx="303">
                  <c:v>2.5391180462188219</c:v>
                </c:pt>
                <c:pt idx="304">
                  <c:v>2.5392886107083164</c:v>
                </c:pt>
                <c:pt idx="305">
                  <c:v>2.5394593492579411</c:v>
                </c:pt>
                <c:pt idx="306">
                  <c:v>2.5396302618543056</c:v>
                </c:pt>
                <c:pt idx="307">
                  <c:v>2.5398013484840609</c:v>
                </c:pt>
                <c:pt idx="308">
                  <c:v>2.5399726091339021</c:v>
                </c:pt>
                <c:pt idx="309">
                  <c:v>2.5401440437905674</c:v>
                </c:pt>
                <c:pt idx="310">
                  <c:v>2.5403156524408383</c:v>
                </c:pt>
                <c:pt idx="311">
                  <c:v>2.5404874350715394</c:v>
                </c:pt>
                <c:pt idx="312">
                  <c:v>2.5406593916695397</c:v>
                </c:pt>
                <c:pt idx="313">
                  <c:v>2.5408315222217484</c:v>
                </c:pt>
                <c:pt idx="314">
                  <c:v>2.5410038267151216</c:v>
                </c:pt>
                <c:pt idx="315">
                  <c:v>2.5411763051366556</c:v>
                </c:pt>
                <c:pt idx="316">
                  <c:v>2.5413489574733905</c:v>
                </c:pt>
                <c:pt idx="317">
                  <c:v>2.5415217837124109</c:v>
                </c:pt>
                <c:pt idx="318">
                  <c:v>2.5416947838408421</c:v>
                </c:pt>
                <c:pt idx="319">
                  <c:v>2.5418679578458545</c:v>
                </c:pt>
                <c:pt idx="320">
                  <c:v>2.54204130571466</c:v>
                </c:pt>
                <c:pt idx="321">
                  <c:v>2.5422148274345147</c:v>
                </c:pt>
                <c:pt idx="322">
                  <c:v>2.5423885229927157</c:v>
                </c:pt>
                <c:pt idx="323">
                  <c:v>2.5425623923766056</c:v>
                </c:pt>
                <c:pt idx="324">
                  <c:v>2.5427364355735684</c:v>
                </c:pt>
                <c:pt idx="325">
                  <c:v>2.542910652571031</c:v>
                </c:pt>
                <c:pt idx="326">
                  <c:v>2.543085043356462</c:v>
                </c:pt>
                <c:pt idx="327">
                  <c:v>2.5432596079173759</c:v>
                </c:pt>
                <c:pt idx="328">
                  <c:v>2.5434343462413267</c:v>
                </c:pt>
                <c:pt idx="329">
                  <c:v>2.5436092583159136</c:v>
                </c:pt>
                <c:pt idx="330">
                  <c:v>2.5437843441287771</c:v>
                </c:pt>
                <c:pt idx="331">
                  <c:v>2.5439596036676004</c:v>
                </c:pt>
                <c:pt idx="332">
                  <c:v>2.5441350369201103</c:v>
                </c:pt>
                <c:pt idx="333">
                  <c:v>2.5443106438740757</c:v>
                </c:pt>
                <c:pt idx="334">
                  <c:v>2.544486424517308</c:v>
                </c:pt>
                <c:pt idx="335">
                  <c:v>2.544662378837661</c:v>
                </c:pt>
                <c:pt idx="336">
                  <c:v>2.5448385068230319</c:v>
                </c:pt>
                <c:pt idx="337">
                  <c:v>2.5450148084613602</c:v>
                </c:pt>
                <c:pt idx="338">
                  <c:v>2.5451912837406274</c:v>
                </c:pt>
                <c:pt idx="339">
                  <c:v>2.5453679326488574</c:v>
                </c:pt>
                <c:pt idx="340">
                  <c:v>2.5455447551741175</c:v>
                </c:pt>
                <c:pt idx="341">
                  <c:v>2.5457217513045172</c:v>
                </c:pt>
                <c:pt idx="342">
                  <c:v>2.5458989210282073</c:v>
                </c:pt>
                <c:pt idx="343">
                  <c:v>2.5460762643333834</c:v>
                </c:pt>
                <c:pt idx="344">
                  <c:v>2.5462537812082795</c:v>
                </c:pt>
                <c:pt idx="345">
                  <c:v>2.5464314716411773</c:v>
                </c:pt>
                <c:pt idx="346">
                  <c:v>2.5466093356203952</c:v>
                </c:pt>
                <c:pt idx="347">
                  <c:v>2.5467873731342991</c:v>
                </c:pt>
                <c:pt idx="348">
                  <c:v>2.5469655841712924</c:v>
                </c:pt>
                <c:pt idx="349">
                  <c:v>2.5471439687198245</c:v>
                </c:pt>
                <c:pt idx="350">
                  <c:v>2.5473225267683852</c:v>
                </c:pt>
                <c:pt idx="351">
                  <c:v>2.5475012583055077</c:v>
                </c:pt>
                <c:pt idx="352">
                  <c:v>2.5476801633197645</c:v>
                </c:pt>
                <c:pt idx="353">
                  <c:v>2.5478592417997743</c:v>
                </c:pt>
                <c:pt idx="354">
                  <c:v>2.5480384937341949</c:v>
                </c:pt>
                <c:pt idx="355">
                  <c:v>2.5482179191117282</c:v>
                </c:pt>
                <c:pt idx="356">
                  <c:v>2.5483975179211167</c:v>
                </c:pt>
                <c:pt idx="357">
                  <c:v>2.5485772901511452</c:v>
                </c:pt>
                <c:pt idx="358">
                  <c:v>2.5487572357906414</c:v>
                </c:pt>
                <c:pt idx="359">
                  <c:v>2.5489373548284742</c:v>
                </c:pt>
                <c:pt idx="360">
                  <c:v>2.5491176472535537</c:v>
                </c:pt>
                <c:pt idx="361">
                  <c:v>2.5492981130548356</c:v>
                </c:pt>
                <c:pt idx="362">
                  <c:v>2.549478752221312</c:v>
                </c:pt>
                <c:pt idx="363">
                  <c:v>2.5496595647420217</c:v>
                </c:pt>
                <c:pt idx="364">
                  <c:v>2.5498405506060426</c:v>
                </c:pt>
                <c:pt idx="365">
                  <c:v>2.550021709802496</c:v>
                </c:pt>
                <c:pt idx="366">
                  <c:v>2.5502030423205442</c:v>
                </c:pt>
                <c:pt idx="367">
                  <c:v>2.5503845481493914</c:v>
                </c:pt>
                <c:pt idx="368">
                  <c:v>2.5505662272782832</c:v>
                </c:pt>
                <c:pt idx="369">
                  <c:v>2.5507480796965099</c:v>
                </c:pt>
                <c:pt idx="370">
                  <c:v>2.5509301053933982</c:v>
                </c:pt>
                <c:pt idx="371">
                  <c:v>2.5511123043583201</c:v>
                </c:pt>
                <c:pt idx="372">
                  <c:v>2.5512946765806901</c:v>
                </c:pt>
                <c:pt idx="373">
                  <c:v>2.5514772220499613</c:v>
                </c:pt>
                <c:pt idx="374">
                  <c:v>2.5516599407556311</c:v>
                </c:pt>
                <c:pt idx="375">
                  <c:v>2.5518428326872367</c:v>
                </c:pt>
                <c:pt idx="376">
                  <c:v>2.552025897834358</c:v>
                </c:pt>
                <c:pt idx="377">
                  <c:v>2.5522091361866166</c:v>
                </c:pt>
                <c:pt idx="378">
                  <c:v>2.5523925477336751</c:v>
                </c:pt>
                <c:pt idx="379">
                  <c:v>2.5525761324652367</c:v>
                </c:pt>
                <c:pt idx="380">
                  <c:v>2.5527598903710484</c:v>
                </c:pt>
                <c:pt idx="381">
                  <c:v>2.5529438214408975</c:v>
                </c:pt>
                <c:pt idx="382">
                  <c:v>2.5531279256646116</c:v>
                </c:pt>
                <c:pt idx="383">
                  <c:v>2.553312203032061</c:v>
                </c:pt>
                <c:pt idx="384">
                  <c:v>2.5534966535331587</c:v>
                </c:pt>
                <c:pt idx="385">
                  <c:v>2.5536812771578554</c:v>
                </c:pt>
                <c:pt idx="386">
                  <c:v>2.5538660738961472</c:v>
                </c:pt>
                <c:pt idx="387">
                  <c:v>2.5540510437380686</c:v>
                </c:pt>
                <c:pt idx="388">
                  <c:v>2.5542361866736969</c:v>
                </c:pt>
                <c:pt idx="389">
                  <c:v>2.5544215026931512</c:v>
                </c:pt>
                <c:pt idx="390">
                  <c:v>2.554606991786589</c:v>
                </c:pt>
                <c:pt idx="391">
                  <c:v>2.554792653944213</c:v>
                </c:pt>
                <c:pt idx="392">
                  <c:v>2.5549784891562637</c:v>
                </c:pt>
                <c:pt idx="393">
                  <c:v>2.555164497413025</c:v>
                </c:pt>
                <c:pt idx="394">
                  <c:v>2.5553506787048219</c:v>
                </c:pt>
                <c:pt idx="395">
                  <c:v>2.5555370330220177</c:v>
                </c:pt>
                <c:pt idx="396">
                  <c:v>2.5557235603550215</c:v>
                </c:pt>
                <c:pt idx="397">
                  <c:v>2.5559102606942798</c:v>
                </c:pt>
                <c:pt idx="398">
                  <c:v>2.5560971340302809</c:v>
                </c:pt>
                <c:pt idx="399">
                  <c:v>2.5562841803535559</c:v>
                </c:pt>
                <c:pt idx="400">
                  <c:v>2.5564713996546748</c:v>
                </c:pt>
                <c:pt idx="401">
                  <c:v>2.5566587919242494</c:v>
                </c:pt>
                <c:pt idx="402">
                  <c:v>2.5568463571529332</c:v>
                </c:pt>
                <c:pt idx="403">
                  <c:v>2.5570340953314199</c:v>
                </c:pt>
                <c:pt idx="404">
                  <c:v>2.5572220064504445</c:v>
                </c:pt>
                <c:pt idx="405">
                  <c:v>2.5574100905007819</c:v>
                </c:pt>
                <c:pt idx="406">
                  <c:v>2.5575983474732502</c:v>
                </c:pt>
                <c:pt idx="407">
                  <c:v>2.5577867773587046</c:v>
                </c:pt>
                <c:pt idx="408">
                  <c:v>2.5579753801480463</c:v>
                </c:pt>
                <c:pt idx="409">
                  <c:v>2.5581641558322117</c:v>
                </c:pt>
                <c:pt idx="410">
                  <c:v>2.5583531044021832</c:v>
                </c:pt>
                <c:pt idx="411">
                  <c:v>2.5585422258489796</c:v>
                </c:pt>
                <c:pt idx="412">
                  <c:v>2.558731520163664</c:v>
                </c:pt>
                <c:pt idx="413">
                  <c:v>2.5589209873373373</c:v>
                </c:pt>
                <c:pt idx="414">
                  <c:v>2.5591106273611435</c:v>
                </c:pt>
                <c:pt idx="415">
                  <c:v>2.5593004402262665</c:v>
                </c:pt>
                <c:pt idx="416">
                  <c:v>2.5594904259239297</c:v>
                </c:pt>
                <c:pt idx="417">
                  <c:v>2.559680584445398</c:v>
                </c:pt>
                <c:pt idx="418">
                  <c:v>2.5598709157819779</c:v>
                </c:pt>
                <c:pt idx="419">
                  <c:v>2.5600614199250153</c:v>
                </c:pt>
                <c:pt idx="420">
                  <c:v>2.5602520968658973</c:v>
                </c:pt>
                <c:pt idx="421">
                  <c:v>2.5604429465960501</c:v>
                </c:pt>
                <c:pt idx="422">
                  <c:v>2.5606339691069433</c:v>
                </c:pt>
                <c:pt idx="423">
                  <c:v>2.5608251643900837</c:v>
                </c:pt>
                <c:pt idx="424">
                  <c:v>2.5610165324370211</c:v>
                </c:pt>
                <c:pt idx="425">
                  <c:v>2.561208073239345</c:v>
                </c:pt>
                <c:pt idx="426">
                  <c:v>2.5613997867886846</c:v>
                </c:pt>
                <c:pt idx="427">
                  <c:v>2.5615916730767108</c:v>
                </c:pt>
                <c:pt idx="428">
                  <c:v>2.561783732095134</c:v>
                </c:pt>
                <c:pt idx="429">
                  <c:v>2.5619759638357045</c:v>
                </c:pt>
                <c:pt idx="430">
                  <c:v>2.562168368290215</c:v>
                </c:pt>
                <c:pt idx="431">
                  <c:v>2.5623609454504961</c:v>
                </c:pt>
                <c:pt idx="432">
                  <c:v>2.5625536953084205</c:v>
                </c:pt>
                <c:pt idx="433">
                  <c:v>2.5627466178558995</c:v>
                </c:pt>
                <c:pt idx="434">
                  <c:v>2.5629397130848872</c:v>
                </c:pt>
                <c:pt idx="435">
                  <c:v>2.5631329809873757</c:v>
                </c:pt>
                <c:pt idx="436">
                  <c:v>2.5633264215553977</c:v>
                </c:pt>
                <c:pt idx="437">
                  <c:v>2.5635200347810265</c:v>
                </c:pt>
                <c:pt idx="438">
                  <c:v>2.5637138206563765</c:v>
                </c:pt>
                <c:pt idx="439">
                  <c:v>2.5639077791736002</c:v>
                </c:pt>
                <c:pt idx="440">
                  <c:v>2.5641019103248919</c:v>
                </c:pt>
                <c:pt idx="441">
                  <c:v>2.5642962141024848</c:v>
                </c:pt>
                <c:pt idx="442">
                  <c:v>2.5644906904986535</c:v>
                </c:pt>
                <c:pt idx="443">
                  <c:v>2.5646853395057114</c:v>
                </c:pt>
                <c:pt idx="444">
                  <c:v>2.5648801611160139</c:v>
                </c:pt>
                <c:pt idx="445">
                  <c:v>2.5650751553219533</c:v>
                </c:pt>
                <c:pt idx="446">
                  <c:v>2.5652703221159645</c:v>
                </c:pt>
                <c:pt idx="447">
                  <c:v>2.5654656614905216</c:v>
                </c:pt>
                <c:pt idx="448">
                  <c:v>2.5656611734381389</c:v>
                </c:pt>
                <c:pt idx="449">
                  <c:v>2.5658568579513696</c:v>
                </c:pt>
                <c:pt idx="450">
                  <c:v>2.5660527150228085</c:v>
                </c:pt>
                <c:pt idx="451">
                  <c:v>2.5662487446450886</c:v>
                </c:pt>
                <c:pt idx="452">
                  <c:v>2.5664449468108836</c:v>
                </c:pt>
                <c:pt idx="453">
                  <c:v>2.566641321512908</c:v>
                </c:pt>
                <c:pt idx="454">
                  <c:v>2.5668378687439137</c:v>
                </c:pt>
                <c:pt idx="455">
                  <c:v>2.567034588496695</c:v>
                </c:pt>
                <c:pt idx="456">
                  <c:v>2.5672314807640833</c:v>
                </c:pt>
                <c:pt idx="457">
                  <c:v>2.5674285455389532</c:v>
                </c:pt>
                <c:pt idx="458">
                  <c:v>2.5676257828142157</c:v>
                </c:pt>
                <c:pt idx="459">
                  <c:v>2.5678231925828241</c:v>
                </c:pt>
                <c:pt idx="460">
                  <c:v>2.5680207748377692</c:v>
                </c:pt>
                <c:pt idx="461">
                  <c:v>2.5682185295720834</c:v>
                </c:pt>
                <c:pt idx="462">
                  <c:v>2.568416456778837</c:v>
                </c:pt>
                <c:pt idx="463">
                  <c:v>2.5686145564511422</c:v>
                </c:pt>
                <c:pt idx="464">
                  <c:v>2.5688128285821485</c:v>
                </c:pt>
                <c:pt idx="465">
                  <c:v>2.5690112731650463</c:v>
                </c:pt>
                <c:pt idx="466">
                  <c:v>2.5692098901930644</c:v>
                </c:pt>
                <c:pt idx="467">
                  <c:v>2.5694086796594733</c:v>
                </c:pt>
                <c:pt idx="468">
                  <c:v>2.5696076415575808</c:v>
                </c:pt>
                <c:pt idx="469">
                  <c:v>2.5698067758807359</c:v>
                </c:pt>
                <c:pt idx="470">
                  <c:v>2.5700060826223257</c:v>
                </c:pt>
                <c:pt idx="471">
                  <c:v>2.5702055617757775</c:v>
                </c:pt>
                <c:pt idx="472">
                  <c:v>2.5704052133345585</c:v>
                </c:pt>
                <c:pt idx="473">
                  <c:v>2.5706050372921738</c:v>
                </c:pt>
                <c:pt idx="474">
                  <c:v>2.5708050336421691</c:v>
                </c:pt>
                <c:pt idx="475">
                  <c:v>2.5710052023781302</c:v>
                </c:pt>
                <c:pt idx="476">
                  <c:v>2.5712055434936802</c:v>
                </c:pt>
                <c:pt idx="477">
                  <c:v>2.5714060569824837</c:v>
                </c:pt>
                <c:pt idx="478">
                  <c:v>2.5716067428382421</c:v>
                </c:pt>
                <c:pt idx="479">
                  <c:v>2.5718076010546991</c:v>
                </c:pt>
                <c:pt idx="480">
                  <c:v>2.7264165398187172</c:v>
                </c:pt>
                <c:pt idx="481">
                  <c:v>2.7268142576831389</c:v>
                </c:pt>
                <c:pt idx="482">
                  <c:v>2.7272133673418595</c:v>
                </c:pt>
                <c:pt idx="483">
                  <c:v>2.7276138674343424</c:v>
                </c:pt>
                <c:pt idx="484">
                  <c:v>2.7280157565996714</c:v>
                </c:pt>
                <c:pt idx="485">
                  <c:v>2.7284190334765546</c:v>
                </c:pt>
                <c:pt idx="486">
                  <c:v>2.7288236967033233</c:v>
                </c:pt>
                <c:pt idx="487">
                  <c:v>2.7292297449179417</c:v>
                </c:pt>
                <c:pt idx="488">
                  <c:v>2.7296371767580037</c:v>
                </c:pt>
                <c:pt idx="489">
                  <c:v>2.7300459908607362</c:v>
                </c:pt>
                <c:pt idx="490">
                  <c:v>2.7304561858630065</c:v>
                </c:pt>
                <c:pt idx="491">
                  <c:v>2.7308677604013196</c:v>
                </c:pt>
                <c:pt idx="492">
                  <c:v>2.731280713111826</c:v>
                </c:pt>
                <c:pt idx="493">
                  <c:v>2.7316950426303195</c:v>
                </c:pt>
                <c:pt idx="494">
                  <c:v>2.7321107475922433</c:v>
                </c:pt>
                <c:pt idx="495">
                  <c:v>2.7325278266326931</c:v>
                </c:pt>
                <c:pt idx="496">
                  <c:v>2.7329462783864185</c:v>
                </c:pt>
                <c:pt idx="497">
                  <c:v>2.7333661014878268</c:v>
                </c:pt>
                <c:pt idx="498">
                  <c:v>2.7337872945709853</c:v>
                </c:pt>
                <c:pt idx="499">
                  <c:v>2.734209856269624</c:v>
                </c:pt>
                <c:pt idx="500">
                  <c:v>2.734633785217139</c:v>
                </c:pt>
                <c:pt idx="501">
                  <c:v>2.735059080046597</c:v>
                </c:pt>
                <c:pt idx="502">
                  <c:v>2.7354857393907359</c:v>
                </c:pt>
                <c:pt idx="503">
                  <c:v>2.7359137618819673</c:v>
                </c:pt>
                <c:pt idx="504">
                  <c:v>2.7363431461523819</c:v>
                </c:pt>
                <c:pt idx="505">
                  <c:v>2.7367738908337516</c:v>
                </c:pt>
                <c:pt idx="506">
                  <c:v>2.7372059945575309</c:v>
                </c:pt>
                <c:pt idx="507">
                  <c:v>2.7376394559548625</c:v>
                </c:pt>
                <c:pt idx="508">
                  <c:v>2.7380742736565771</c:v>
                </c:pt>
                <c:pt idx="509">
                  <c:v>2.7385104462932013</c:v>
                </c:pt>
                <c:pt idx="510">
                  <c:v>2.7389479724949539</c:v>
                </c:pt>
                <c:pt idx="511">
                  <c:v>2.7393868508917563</c:v>
                </c:pt>
                <c:pt idx="512">
                  <c:v>2.739827080113229</c:v>
                </c:pt>
                <c:pt idx="513">
                  <c:v>2.7402686587886995</c:v>
                </c:pt>
                <c:pt idx="514">
                  <c:v>2.7407115855472011</c:v>
                </c:pt>
                <c:pt idx="515">
                  <c:v>2.7411558590174803</c:v>
                </c:pt>
                <c:pt idx="516">
                  <c:v>2.7416014778279965</c:v>
                </c:pt>
                <c:pt idx="517">
                  <c:v>2.7420484406069283</c:v>
                </c:pt>
                <c:pt idx="518">
                  <c:v>2.7424967459821721</c:v>
                </c:pt>
                <c:pt idx="519">
                  <c:v>2.7429463925813495</c:v>
                </c:pt>
                <c:pt idx="520">
                  <c:v>2.7433973790318085</c:v>
                </c:pt>
                <c:pt idx="521">
                  <c:v>2.7438497039606258</c:v>
                </c:pt>
                <c:pt idx="522">
                  <c:v>2.7443033659946123</c:v>
                </c:pt>
                <c:pt idx="523">
                  <c:v>2.7447583637603126</c:v>
                </c:pt>
                <c:pt idx="524">
                  <c:v>2.7452146958840142</c:v>
                </c:pt>
                <c:pt idx="525">
                  <c:v>2.7456723609917431</c:v>
                </c:pt>
                <c:pt idx="526">
                  <c:v>2.7461313577092721</c:v>
                </c:pt>
                <c:pt idx="527">
                  <c:v>2.7465916846621234</c:v>
                </c:pt>
                <c:pt idx="528">
                  <c:v>2.7470533404755697</c:v>
                </c:pt>
                <c:pt idx="529">
                  <c:v>2.7475163237746396</c:v>
                </c:pt>
                <c:pt idx="530">
                  <c:v>2.7479806331841181</c:v>
                </c:pt>
                <c:pt idx="531">
                  <c:v>2.748446267328553</c:v>
                </c:pt>
                <c:pt idx="532">
                  <c:v>2.7489132248322568</c:v>
                </c:pt>
                <c:pt idx="533">
                  <c:v>2.7493815043193086</c:v>
                </c:pt>
                <c:pt idx="534">
                  <c:v>2.7498511044135583</c:v>
                </c:pt>
                <c:pt idx="535">
                  <c:v>2.7503220237386308</c:v>
                </c:pt>
                <c:pt idx="536">
                  <c:v>2.7507942609179281</c:v>
                </c:pt>
                <c:pt idx="537">
                  <c:v>2.7512678145746321</c:v>
                </c:pt>
                <c:pt idx="538">
                  <c:v>2.7517426833317087</c:v>
                </c:pt>
                <c:pt idx="539">
                  <c:v>2.7522188658119116</c:v>
                </c:pt>
                <c:pt idx="540">
                  <c:v>2.7526963606377848</c:v>
                </c:pt>
                <c:pt idx="541">
                  <c:v>2.7531751664316646</c:v>
                </c:pt>
                <c:pt idx="542">
                  <c:v>2.7536552818156848</c:v>
                </c:pt>
                <c:pt idx="543">
                  <c:v>2.7541367054117787</c:v>
                </c:pt>
                <c:pt idx="544">
                  <c:v>2.7546194358416853</c:v>
                </c:pt>
                <c:pt idx="545">
                  <c:v>2.7551034717269465</c:v>
                </c:pt>
                <c:pt idx="546">
                  <c:v>2.7555888116889169</c:v>
                </c:pt>
                <c:pt idx="547">
                  <c:v>2.7560754543487631</c:v>
                </c:pt>
                <c:pt idx="548">
                  <c:v>2.7565633983274687</c:v>
                </c:pt>
                <c:pt idx="549">
                  <c:v>2.7570526422458359</c:v>
                </c:pt>
                <c:pt idx="550">
                  <c:v>2.7575431847244931</c:v>
                </c:pt>
                <c:pt idx="551">
                  <c:v>2.7580350243838909</c:v>
                </c:pt>
                <c:pt idx="552">
                  <c:v>2.7585281598443134</c:v>
                </c:pt>
                <c:pt idx="553">
                  <c:v>2.7590225897258756</c:v>
                </c:pt>
                <c:pt idx="554">
                  <c:v>2.7595183126485288</c:v>
                </c:pt>
                <c:pt idx="555">
                  <c:v>2.7600153272320638</c:v>
                </c:pt>
                <c:pt idx="556">
                  <c:v>2.7605136320961172</c:v>
                </c:pt>
                <c:pt idx="557">
                  <c:v>2.7610132258601681</c:v>
                </c:pt>
                <c:pt idx="558">
                  <c:v>2.7615141071435487</c:v>
                </c:pt>
                <c:pt idx="559">
                  <c:v>2.7620162745654424</c:v>
                </c:pt>
                <c:pt idx="560">
                  <c:v>2.762519726744888</c:v>
                </c:pt>
                <c:pt idx="561">
                  <c:v>2.7630244623007867</c:v>
                </c:pt>
                <c:pt idx="562">
                  <c:v>2.7635304798519011</c:v>
                </c:pt>
                <c:pt idx="563">
                  <c:v>2.7640377780168626</c:v>
                </c:pt>
                <c:pt idx="564">
                  <c:v>2.764546355414168</c:v>
                </c:pt>
                <c:pt idx="565">
                  <c:v>2.7650562106621921</c:v>
                </c:pt>
                <c:pt idx="566">
                  <c:v>2.765567342379184</c:v>
                </c:pt>
                <c:pt idx="567">
                  <c:v>2.7660797491832723</c:v>
                </c:pt>
                <c:pt idx="568">
                  <c:v>2.7665934296924708</c:v>
                </c:pt>
                <c:pt idx="569">
                  <c:v>2.7671083825246794</c:v>
                </c:pt>
                <c:pt idx="570">
                  <c:v>2.7676246062976864</c:v>
                </c:pt>
                <c:pt idx="571">
                  <c:v>2.768142099629177</c:v>
                </c:pt>
                <c:pt idx="572">
                  <c:v>2.7686608611367305</c:v>
                </c:pt>
                <c:pt idx="573">
                  <c:v>2.7691808894378283</c:v>
                </c:pt>
                <c:pt idx="574">
                  <c:v>2.7697021831498554</c:v>
                </c:pt>
                <c:pt idx="575">
                  <c:v>2.770224740890102</c:v>
                </c:pt>
                <c:pt idx="576">
                  <c:v>2.7707485612757723</c:v>
                </c:pt>
                <c:pt idx="577">
                  <c:v>2.7712736429239824</c:v>
                </c:pt>
                <c:pt idx="578">
                  <c:v>2.771799984451766</c:v>
                </c:pt>
                <c:pt idx="579">
                  <c:v>2.772327584476078</c:v>
                </c:pt>
                <c:pt idx="580">
                  <c:v>2.7728564416137975</c:v>
                </c:pt>
                <c:pt idx="581">
                  <c:v>2.7733865544817307</c:v>
                </c:pt>
                <c:pt idx="582">
                  <c:v>2.7739179216966168</c:v>
                </c:pt>
                <c:pt idx="583">
                  <c:v>2.7744505418751273</c:v>
                </c:pt>
                <c:pt idx="584">
                  <c:v>2.7749844136338737</c:v>
                </c:pt>
                <c:pt idx="585">
                  <c:v>2.7755195355894071</c:v>
                </c:pt>
                <c:pt idx="586">
                  <c:v>2.7760559063582244</c:v>
                </c:pt>
                <c:pt idx="587">
                  <c:v>2.7765935245567723</c:v>
                </c:pt>
                <c:pt idx="588">
                  <c:v>2.7771323888014461</c:v>
                </c:pt>
                <c:pt idx="589">
                  <c:v>2.7776724977085996</c:v>
                </c:pt>
                <c:pt idx="590">
                  <c:v>2.7782138498945415</c:v>
                </c:pt>
                <c:pt idx="591">
                  <c:v>2.7787564439755466</c:v>
                </c:pt>
                <c:pt idx="592">
                  <c:v>2.7793002785678529</c:v>
                </c:pt>
                <c:pt idx="593">
                  <c:v>2.7798453522876674</c:v>
                </c:pt>
                <c:pt idx="594">
                  <c:v>2.7803916637511707</c:v>
                </c:pt>
                <c:pt idx="595">
                  <c:v>2.7809392115745188</c:v>
                </c:pt>
                <c:pt idx="596">
                  <c:v>2.7814879943738466</c:v>
                </c:pt>
                <c:pt idx="597">
                  <c:v>2.7820380107652722</c:v>
                </c:pt>
                <c:pt idx="598">
                  <c:v>2.7825892593649</c:v>
                </c:pt>
                <c:pt idx="599">
                  <c:v>2.7831417387888235</c:v>
                </c:pt>
                <c:pt idx="600">
                  <c:v>2.7836954476531313</c:v>
                </c:pt>
                <c:pt idx="601">
                  <c:v>2.7842503845739053</c:v>
                </c:pt>
                <c:pt idx="602">
                  <c:v>2.7848065481672313</c:v>
                </c:pt>
                <c:pt idx="603">
                  <c:v>2.7853639370491972</c:v>
                </c:pt>
                <c:pt idx="604">
                  <c:v>2.7859225498358962</c:v>
                </c:pt>
                <c:pt idx="605">
                  <c:v>2.7864823851434339</c:v>
                </c:pt>
                <c:pt idx="606">
                  <c:v>2.7870434415879295</c:v>
                </c:pt>
                <c:pt idx="607">
                  <c:v>2.78760571778552</c:v>
                </c:pt>
                <c:pt idx="608">
                  <c:v>2.7881692123523614</c:v>
                </c:pt>
                <c:pt idx="609">
                  <c:v>2.7887339239046378</c:v>
                </c:pt>
                <c:pt idx="610">
                  <c:v>2.7892998510585567</c:v>
                </c:pt>
                <c:pt idx="611">
                  <c:v>2.789866992430361</c:v>
                </c:pt>
                <c:pt idx="612">
                  <c:v>2.7904353466363245</c:v>
                </c:pt>
                <c:pt idx="613">
                  <c:v>2.7910049122927623</c:v>
                </c:pt>
                <c:pt idx="614">
                  <c:v>2.7915756880160298</c:v>
                </c:pt>
                <c:pt idx="615">
                  <c:v>2.7921476724225278</c:v>
                </c:pt>
                <c:pt idx="616">
                  <c:v>2.7927208641287056</c:v>
                </c:pt>
                <c:pt idx="617">
                  <c:v>2.7932952617510645</c:v>
                </c:pt>
                <c:pt idx="618">
                  <c:v>2.7938708639061627</c:v>
                </c:pt>
                <c:pt idx="619">
                  <c:v>2.7944476692106144</c:v>
                </c:pt>
                <c:pt idx="620">
                  <c:v>2.7950256762811003</c:v>
                </c:pt>
                <c:pt idx="621">
                  <c:v>2.795604883734363</c:v>
                </c:pt>
                <c:pt idx="622">
                  <c:v>2.7961852901872177</c:v>
                </c:pt>
                <c:pt idx="623">
                  <c:v>2.7967668942565518</c:v>
                </c:pt>
                <c:pt idx="624">
                  <c:v>2.7973496945593275</c:v>
                </c:pt>
                <c:pt idx="625">
                  <c:v>2.7979336897125879</c:v>
                </c:pt>
                <c:pt idx="626">
                  <c:v>2.7985188783334598</c:v>
                </c:pt>
                <c:pt idx="627">
                  <c:v>2.7991052590391554</c:v>
                </c:pt>
                <c:pt idx="628">
                  <c:v>2.7996928304469786</c:v>
                </c:pt>
                <c:pt idx="629">
                  <c:v>2.8002815911743277</c:v>
                </c:pt>
                <c:pt idx="630">
                  <c:v>2.8008715398386936</c:v>
                </c:pt>
                <c:pt idx="631">
                  <c:v>2.8014626750576728</c:v>
                </c:pt>
                <c:pt idx="632">
                  <c:v>2.8020549954489642</c:v>
                </c:pt>
                <c:pt idx="633">
                  <c:v>2.8026484996303731</c:v>
                </c:pt>
                <c:pt idx="634">
                  <c:v>2.8032431862198166</c:v>
                </c:pt>
                <c:pt idx="635">
                  <c:v>2.8038390538353268</c:v>
                </c:pt>
                <c:pt idx="636">
                  <c:v>2.8044361010950514</c:v>
                </c:pt>
                <c:pt idx="637">
                  <c:v>2.805034326617263</c:v>
                </c:pt>
                <c:pt idx="638">
                  <c:v>2.805633729020355</c:v>
                </c:pt>
                <c:pt idx="639">
                  <c:v>2.8062343069228519</c:v>
                </c:pt>
                <c:pt idx="640">
                  <c:v>2.8068360589434089</c:v>
                </c:pt>
                <c:pt idx="641">
                  <c:v>2.8074389837008145</c:v>
                </c:pt>
                <c:pt idx="642">
                  <c:v>2.8080430798139995</c:v>
                </c:pt>
                <c:pt idx="643">
                  <c:v>2.8086483459020339</c:v>
                </c:pt>
                <c:pt idx="644">
                  <c:v>2.8092547805841321</c:v>
                </c:pt>
                <c:pt idx="645">
                  <c:v>2.8098623824796602</c:v>
                </c:pt>
                <c:pt idx="646">
                  <c:v>2.810471150208135</c:v>
                </c:pt>
                <c:pt idx="647">
                  <c:v>2.8110810823892289</c:v>
                </c:pt>
                <c:pt idx="648">
                  <c:v>2.8116921776427741</c:v>
                </c:pt>
                <c:pt idx="649">
                  <c:v>2.8123044345887647</c:v>
                </c:pt>
                <c:pt idx="650">
                  <c:v>2.8129178518473612</c:v>
                </c:pt>
                <c:pt idx="651">
                  <c:v>2.8135324280388923</c:v>
                </c:pt>
                <c:pt idx="652">
                  <c:v>2.8141481617838617</c:v>
                </c:pt>
                <c:pt idx="653">
                  <c:v>2.8147650517029472</c:v>
                </c:pt>
                <c:pt idx="654">
                  <c:v>2.8153830964170066</c:v>
                </c:pt>
                <c:pt idx="655">
                  <c:v>2.816002294547082</c:v>
                </c:pt>
                <c:pt idx="656">
                  <c:v>2.8166226447144016</c:v>
                </c:pt>
                <c:pt idx="657">
                  <c:v>2.8172441455403812</c:v>
                </c:pt>
                <c:pt idx="658">
                  <c:v>2.8178667956466334</c:v>
                </c:pt>
                <c:pt idx="659">
                  <c:v>2.8184905936549645</c:v>
                </c:pt>
                <c:pt idx="660">
                  <c:v>2.8191155381873831</c:v>
                </c:pt>
                <c:pt idx="661">
                  <c:v>2.8197416278660987</c:v>
                </c:pt>
                <c:pt idx="662">
                  <c:v>2.8203688613135305</c:v>
                </c:pt>
                <c:pt idx="663">
                  <c:v>2.820997237152306</c:v>
                </c:pt>
                <c:pt idx="664">
                  <c:v>2.8216267540052664</c:v>
                </c:pt>
                <c:pt idx="665">
                  <c:v>2.8222574104954701</c:v>
                </c:pt>
                <c:pt idx="666">
                  <c:v>2.8228892052461969</c:v>
                </c:pt>
                <c:pt idx="667">
                  <c:v>2.8235221368809489</c:v>
                </c:pt>
                <c:pt idx="668">
                  <c:v>2.8241562040234571</c:v>
                </c:pt>
                <c:pt idx="669">
                  <c:v>2.8247914052976806</c:v>
                </c:pt>
                <c:pt idx="670">
                  <c:v>2.8254277393278144</c:v>
                </c:pt>
                <c:pt idx="671">
                  <c:v>2.8260652047382884</c:v>
                </c:pt>
                <c:pt idx="672">
                  <c:v>2.8267038001537754</c:v>
                </c:pt>
                <c:pt idx="673">
                  <c:v>2.8273435241991929</c:v>
                </c:pt>
                <c:pt idx="674">
                  <c:v>2.8279843754997009</c:v>
                </c:pt>
                <c:pt idx="675">
                  <c:v>2.828626352680716</c:v>
                </c:pt>
                <c:pt idx="676">
                  <c:v>2.8292694543679047</c:v>
                </c:pt>
                <c:pt idx="677">
                  <c:v>2.8299136791871926</c:v>
                </c:pt>
                <c:pt idx="678">
                  <c:v>2.8305590257647646</c:v>
                </c:pt>
                <c:pt idx="679">
                  <c:v>2.8312054927270709</c:v>
                </c:pt>
                <c:pt idx="680">
                  <c:v>2.8318530787008287</c:v>
                </c:pt>
                <c:pt idx="681">
                  <c:v>2.8325017823130247</c:v>
                </c:pt>
                <c:pt idx="682">
                  <c:v>2.8331516021909211</c:v>
                </c:pt>
                <c:pt idx="683">
                  <c:v>2.8338025369620574</c:v>
                </c:pt>
                <c:pt idx="684">
                  <c:v>2.8344545852542522</c:v>
                </c:pt>
                <c:pt idx="685">
                  <c:v>2.8351077456956091</c:v>
                </c:pt>
                <c:pt idx="686">
                  <c:v>2.8357620169145186</c:v>
                </c:pt>
                <c:pt idx="687">
                  <c:v>2.8364173975396612</c:v>
                </c:pt>
                <c:pt idx="688">
                  <c:v>2.8370738862000127</c:v>
                </c:pt>
                <c:pt idx="689">
                  <c:v>2.8377314815248438</c:v>
                </c:pt>
                <c:pt idx="690">
                  <c:v>2.8383901821437281</c:v>
                </c:pt>
                <c:pt idx="691">
                  <c:v>2.8390499866865402</c:v>
                </c:pt>
                <c:pt idx="692">
                  <c:v>2.8397108937834634</c:v>
                </c:pt>
                <c:pt idx="693">
                  <c:v>2.8403729020649919</c:v>
                </c:pt>
                <c:pt idx="694">
                  <c:v>2.8410360101619299</c:v>
                </c:pt>
                <c:pt idx="695">
                  <c:v>2.8417002167054024</c:v>
                </c:pt>
                <c:pt idx="696">
                  <c:v>2.8423655203268514</c:v>
                </c:pt>
                <c:pt idx="697">
                  <c:v>2.8430319196580442</c:v>
                </c:pt>
                <c:pt idx="698">
                  <c:v>2.8436994133310729</c:v>
                </c:pt>
                <c:pt idx="699">
                  <c:v>2.8443679999783615</c:v>
                </c:pt>
                <c:pt idx="700">
                  <c:v>2.8450376782326643</c:v>
                </c:pt>
                <c:pt idx="701">
                  <c:v>2.8457084467270741</c:v>
                </c:pt>
                <c:pt idx="702">
                  <c:v>2.846380304095022</c:v>
                </c:pt>
                <c:pt idx="703">
                  <c:v>2.847053248970282</c:v>
                </c:pt>
                <c:pt idx="704">
                  <c:v>2.8477272799869739</c:v>
                </c:pt>
                <c:pt idx="705">
                  <c:v>2.8484023957795666</c:v>
                </c:pt>
                <c:pt idx="706">
                  <c:v>2.8490785949828807</c:v>
                </c:pt>
                <c:pt idx="707">
                  <c:v>2.8497558762320954</c:v>
                </c:pt>
                <c:pt idx="708">
                  <c:v>2.8504342381627437</c:v>
                </c:pt>
                <c:pt idx="709">
                  <c:v>2.8511136794107252</c:v>
                </c:pt>
                <c:pt idx="710">
                  <c:v>2.8517941986123008</c:v>
                </c:pt>
                <c:pt idx="711">
                  <c:v>2.8524757944041013</c:v>
                </c:pt>
                <c:pt idx="712">
                  <c:v>2.8531584654231303</c:v>
                </c:pt>
                <c:pt idx="713">
                  <c:v>2.8538422103067633</c:v>
                </c:pt>
                <c:pt idx="714">
                  <c:v>2.854527027692757</c:v>
                </c:pt>
                <c:pt idx="715">
                  <c:v>2.8552129162192457</c:v>
                </c:pt>
                <c:pt idx="716">
                  <c:v>2.8558998745247495</c:v>
                </c:pt>
                <c:pt idx="717">
                  <c:v>2.8565879012481763</c:v>
                </c:pt>
                <c:pt idx="718">
                  <c:v>2.8572769950288226</c:v>
                </c:pt>
                <c:pt idx="719">
                  <c:v>2.8579671545063801</c:v>
                </c:pt>
                <c:pt idx="720">
                  <c:v>2.8586583783209374</c:v>
                </c:pt>
                <c:pt idx="721">
                  <c:v>2.8593506651129807</c:v>
                </c:pt>
                <c:pt idx="722">
                  <c:v>2.8600440135234022</c:v>
                </c:pt>
                <c:pt idx="723">
                  <c:v>2.8607384221934975</c:v>
                </c:pt>
                <c:pt idx="724">
                  <c:v>2.8614338897649727</c:v>
                </c:pt>
                <c:pt idx="725">
                  <c:v>2.8621304148799469</c:v>
                </c:pt>
                <c:pt idx="726">
                  <c:v>2.8628279961809522</c:v>
                </c:pt>
                <c:pt idx="727">
                  <c:v>2.8635266323109425</c:v>
                </c:pt>
                <c:pt idx="728">
                  <c:v>2.8642263219132893</c:v>
                </c:pt>
                <c:pt idx="729">
                  <c:v>2.8649270636317925</c:v>
                </c:pt>
                <c:pt idx="730">
                  <c:v>2.8656288561106775</c:v>
                </c:pt>
                <c:pt idx="731">
                  <c:v>2.866331697994601</c:v>
                </c:pt>
                <c:pt idx="732">
                  <c:v>2.8670355879286546</c:v>
                </c:pt>
                <c:pt idx="733">
                  <c:v>2.8677405245583647</c:v>
                </c:pt>
                <c:pt idx="734">
                  <c:v>2.8684465065297</c:v>
                </c:pt>
                <c:pt idx="735">
                  <c:v>2.8691535324890696</c:v>
                </c:pt>
                <c:pt idx="736">
                  <c:v>2.8698616010833313</c:v>
                </c:pt>
                <c:pt idx="737">
                  <c:v>2.8705707109597909</c:v>
                </c:pt>
                <c:pt idx="738">
                  <c:v>2.8712808607662059</c:v>
                </c:pt>
                <c:pt idx="739">
                  <c:v>2.8719920491507898</c:v>
                </c:pt>
                <c:pt idx="740">
                  <c:v>2.8727042747622127</c:v>
                </c:pt>
                <c:pt idx="741">
                  <c:v>2.8734175362496077</c:v>
                </c:pt>
                <c:pt idx="742">
                  <c:v>2.8741318322625711</c:v>
                </c:pt>
                <c:pt idx="743">
                  <c:v>2.874847161451167</c:v>
                </c:pt>
                <c:pt idx="744">
                  <c:v>2.8755635224659288</c:v>
                </c:pt>
                <c:pt idx="745">
                  <c:v>2.8762809139578636</c:v>
                </c:pt>
                <c:pt idx="746">
                  <c:v>2.8769993345784539</c:v>
                </c:pt>
                <c:pt idx="747">
                  <c:v>2.8777187829796622</c:v>
                </c:pt>
                <c:pt idx="748">
                  <c:v>2.8784392578139322</c:v>
                </c:pt>
                <c:pt idx="749">
                  <c:v>2.8791607577341942</c:v>
                </c:pt>
                <c:pt idx="750">
                  <c:v>2.8798832813938651</c:v>
                </c:pt>
                <c:pt idx="751">
                  <c:v>2.8806068274468517</c:v>
                </c:pt>
                <c:pt idx="752">
                  <c:v>2.8813313945475572</c:v>
                </c:pt>
                <c:pt idx="753">
                  <c:v>2.8820569813508787</c:v>
                </c:pt>
                <c:pt idx="754">
                  <c:v>2.8827835865122156</c:v>
                </c:pt>
                <c:pt idx="755">
                  <c:v>2.8835112086874681</c:v>
                </c:pt>
                <c:pt idx="756">
                  <c:v>2.8842398465330428</c:v>
                </c:pt>
                <c:pt idx="757">
                  <c:v>2.8849694987058547</c:v>
                </c:pt>
                <c:pt idx="758">
                  <c:v>2.8857001638633295</c:v>
                </c:pt>
                <c:pt idx="759">
                  <c:v>2.8864318406634073</c:v>
                </c:pt>
                <c:pt idx="760">
                  <c:v>2.8871645277645457</c:v>
                </c:pt>
                <c:pt idx="761">
                  <c:v>2.8878982238257218</c:v>
                </c:pt>
                <c:pt idx="762">
                  <c:v>2.888632927506436</c:v>
                </c:pt>
                <c:pt idx="763">
                  <c:v>2.8893686374667125</c:v>
                </c:pt>
                <c:pt idx="764">
                  <c:v>2.8901053523671081</c:v>
                </c:pt>
                <c:pt idx="765">
                  <c:v>2.8908430708687067</c:v>
                </c:pt>
                <c:pt idx="766">
                  <c:v>2.8915817916331279</c:v>
                </c:pt>
                <c:pt idx="767">
                  <c:v>2.8923215133225302</c:v>
                </c:pt>
                <c:pt idx="768">
                  <c:v>2.8930622345996091</c:v>
                </c:pt>
                <c:pt idx="769">
                  <c:v>2.8938039541276042</c:v>
                </c:pt>
                <c:pt idx="770">
                  <c:v>2.8945466705703007</c:v>
                </c:pt>
                <c:pt idx="771">
                  <c:v>2.895290382592032</c:v>
                </c:pt>
                <c:pt idx="772">
                  <c:v>2.8960350888576825</c:v>
                </c:pt>
                <c:pt idx="773">
                  <c:v>2.8967807880326899</c:v>
                </c:pt>
                <c:pt idx="774">
                  <c:v>2.8975274787830503</c:v>
                </c:pt>
                <c:pt idx="775">
                  <c:v>2.8982751597753174</c:v>
                </c:pt>
                <c:pt idx="776">
                  <c:v>2.8990238296766075</c:v>
                </c:pt>
                <c:pt idx="777">
                  <c:v>2.8997734871546026</c:v>
                </c:pt>
                <c:pt idx="778">
                  <c:v>2.9005241308775531</c:v>
                </c:pt>
                <c:pt idx="779">
                  <c:v>2.9012757595142773</c:v>
                </c:pt>
                <c:pt idx="780">
                  <c:v>2.9020283717341693</c:v>
                </c:pt>
                <c:pt idx="781">
                  <c:v>2.9027819662071979</c:v>
                </c:pt>
                <c:pt idx="782">
                  <c:v>2.9035365416039109</c:v>
                </c:pt>
                <c:pt idx="783">
                  <c:v>2.9042920965954364</c:v>
                </c:pt>
                <c:pt idx="784">
                  <c:v>2.9050486298534892</c:v>
                </c:pt>
                <c:pt idx="785">
                  <c:v>2.9058061400503692</c:v>
                </c:pt>
                <c:pt idx="786">
                  <c:v>2.906564625858965</c:v>
                </c:pt>
                <c:pt idx="787">
                  <c:v>2.9073240859527596</c:v>
                </c:pt>
                <c:pt idx="788">
                  <c:v>2.9080845190058291</c:v>
                </c:pt>
                <c:pt idx="789">
                  <c:v>2.9088459236928474</c:v>
                </c:pt>
                <c:pt idx="790">
                  <c:v>2.9096082986890894</c:v>
                </c:pt>
                <c:pt idx="791">
                  <c:v>2.9103716426704316</c:v>
                </c:pt>
                <c:pt idx="792">
                  <c:v>2.9111359543133575</c:v>
                </c:pt>
                <c:pt idx="793">
                  <c:v>2.9119012322949578</c:v>
                </c:pt>
                <c:pt idx="794">
                  <c:v>2.9126674752929347</c:v>
                </c:pt>
                <c:pt idx="795">
                  <c:v>2.9134346819856036</c:v>
                </c:pt>
                <c:pt idx="796">
                  <c:v>2.9142028510518942</c:v>
                </c:pt>
                <c:pt idx="797">
                  <c:v>2.9149719811713579</c:v>
                </c:pt>
                <c:pt idx="798">
                  <c:v>2.9157420710241659</c:v>
                </c:pt>
                <c:pt idx="799">
                  <c:v>2.9165131192911113</c:v>
                </c:pt>
                <c:pt idx="800">
                  <c:v>2.9172851246536182</c:v>
                </c:pt>
                <c:pt idx="801">
                  <c:v>2.9180580857937355</c:v>
                </c:pt>
                <c:pt idx="802">
                  <c:v>2.9188320013941449</c:v>
                </c:pt>
                <c:pt idx="803">
                  <c:v>2.9196068701381637</c:v>
                </c:pt>
                <c:pt idx="804">
                  <c:v>2.9203826907097441</c:v>
                </c:pt>
                <c:pt idx="805">
                  <c:v>2.9211594617934793</c:v>
                </c:pt>
                <c:pt idx="806">
                  <c:v>2.9219371820746023</c:v>
                </c:pt>
                <c:pt idx="807">
                  <c:v>2.9227158502389918</c:v>
                </c:pt>
                <c:pt idx="808">
                  <c:v>2.9234954649731741</c:v>
                </c:pt>
                <c:pt idx="809">
                  <c:v>2.924276024964322</c:v>
                </c:pt>
                <c:pt idx="810">
                  <c:v>2.9250575289002629</c:v>
                </c:pt>
                <c:pt idx="811">
                  <c:v>2.9258399754694784</c:v>
                </c:pt>
                <c:pt idx="812">
                  <c:v>2.9266233633611058</c:v>
                </c:pt>
                <c:pt idx="813">
                  <c:v>2.9274076912649418</c:v>
                </c:pt>
                <c:pt idx="814">
                  <c:v>2.9281929578714463</c:v>
                </c:pt>
                <c:pt idx="815">
                  <c:v>2.9289791618717431</c:v>
                </c:pt>
                <c:pt idx="816">
                  <c:v>2.9297663019576214</c:v>
                </c:pt>
                <c:pt idx="817">
                  <c:v>2.9305543768215419</c:v>
                </c:pt>
                <c:pt idx="818">
                  <c:v>2.9313433851566346</c:v>
                </c:pt>
                <c:pt idx="819">
                  <c:v>2.9321333256567055</c:v>
                </c:pt>
                <c:pt idx="820">
                  <c:v>2.932924197016237</c:v>
                </c:pt>
                <c:pt idx="821">
                  <c:v>2.9337159979303893</c:v>
                </c:pt>
                <c:pt idx="822">
                  <c:v>2.9345087270950061</c:v>
                </c:pt>
                <c:pt idx="823">
                  <c:v>2.9353023832066119</c:v>
                </c:pt>
                <c:pt idx="824">
                  <c:v>2.9360969649624193</c:v>
                </c:pt>
                <c:pt idx="825">
                  <c:v>2.936892471060331</c:v>
                </c:pt>
                <c:pt idx="826">
                  <c:v>2.9376889001989377</c:v>
                </c:pt>
                <c:pt idx="827">
                  <c:v>2.9384862510775256</c:v>
                </c:pt>
                <c:pt idx="828">
                  <c:v>2.9392845223960746</c:v>
                </c:pt>
                <c:pt idx="829">
                  <c:v>2.9400837128552655</c:v>
                </c:pt>
                <c:pt idx="830">
                  <c:v>2.9408838211564774</c:v>
                </c:pt>
                <c:pt idx="831">
                  <c:v>2.9416848460017926</c:v>
                </c:pt>
                <c:pt idx="832">
                  <c:v>2.9424867860939998</c:v>
                </c:pt>
                <c:pt idx="833">
                  <c:v>2.9432896401365936</c:v>
                </c:pt>
                <c:pt idx="834">
                  <c:v>2.9440934068337787</c:v>
                </c:pt>
                <c:pt idx="835">
                  <c:v>2.9448980848904722</c:v>
                </c:pt>
                <c:pt idx="836">
                  <c:v>2.9457036730123063</c:v>
                </c:pt>
                <c:pt idx="837">
                  <c:v>2.9465101699056282</c:v>
                </c:pt>
                <c:pt idx="838">
                  <c:v>2.9473175742775055</c:v>
                </c:pt>
                <c:pt idx="839">
                  <c:v>2.9481258848357261</c:v>
                </c:pt>
                <c:pt idx="840">
                  <c:v>2.9489351002888027</c:v>
                </c:pt>
                <c:pt idx="841">
                  <c:v>2.9497452193459726</c:v>
                </c:pt>
                <c:pt idx="842">
                  <c:v>2.9505562407172015</c:v>
                </c:pt>
                <c:pt idx="843">
                  <c:v>2.9513681631131856</c:v>
                </c:pt>
                <c:pt idx="844">
                  <c:v>2.9521809852453531</c:v>
                </c:pt>
                <c:pt idx="845">
                  <c:v>2.9529947058258683</c:v>
                </c:pt>
                <c:pt idx="846">
                  <c:v>2.9538093235676306</c:v>
                </c:pt>
                <c:pt idx="847">
                  <c:v>2.95462483718428</c:v>
                </c:pt>
                <c:pt idx="848">
                  <c:v>2.9554412453901975</c:v>
                </c:pt>
                <c:pt idx="849">
                  <c:v>2.9562585469005076</c:v>
                </c:pt>
                <c:pt idx="850">
                  <c:v>2.9570767404310807</c:v>
                </c:pt>
                <c:pt idx="851">
                  <c:v>2.9578958246985345</c:v>
                </c:pt>
                <c:pt idx="852">
                  <c:v>2.9587157984202381</c:v>
                </c:pt>
                <c:pt idx="853">
                  <c:v>2.9595366603143125</c:v>
                </c:pt>
                <c:pt idx="854">
                  <c:v>2.9603584090996327</c:v>
                </c:pt>
                <c:pt idx="855">
                  <c:v>2.9611810434958299</c:v>
                </c:pt>
                <c:pt idx="856">
                  <c:v>2.9620045622232958</c:v>
                </c:pt>
                <c:pt idx="857">
                  <c:v>2.9628289640031804</c:v>
                </c:pt>
                <c:pt idx="858">
                  <c:v>2.9636542475573999</c:v>
                </c:pt>
                <c:pt idx="859">
                  <c:v>2.9644804116086325</c:v>
                </c:pt>
                <c:pt idx="860">
                  <c:v>2.9653074548803264</c:v>
                </c:pt>
                <c:pt idx="861">
                  <c:v>2.9661353760966969</c:v>
                </c:pt>
                <c:pt idx="862">
                  <c:v>2.9669641739827322</c:v>
                </c:pt>
                <c:pt idx="863">
                  <c:v>2.967793847264192</c:v>
                </c:pt>
                <c:pt idx="864">
                  <c:v>2.9686243946676143</c:v>
                </c:pt>
                <c:pt idx="865">
                  <c:v>2.9694558149203134</c:v>
                </c:pt>
                <c:pt idx="866">
                  <c:v>2.9702881067503828</c:v>
                </c:pt>
                <c:pt idx="867">
                  <c:v>2.9711212688866984</c:v>
                </c:pt>
                <c:pt idx="868">
                  <c:v>2.9719553000589198</c:v>
                </c:pt>
                <c:pt idx="869">
                  <c:v>2.9727901989974921</c:v>
                </c:pt>
                <c:pt idx="870">
                  <c:v>2.9736259644336491</c:v>
                </c:pt>
                <c:pt idx="871">
                  <c:v>2.9744625950994141</c:v>
                </c:pt>
                <c:pt idx="872">
                  <c:v>2.9753000897276012</c:v>
                </c:pt>
                <c:pt idx="873">
                  <c:v>2.9761384470518188</c:v>
                </c:pt>
                <c:pt idx="874">
                  <c:v>2.9769776658064737</c:v>
                </c:pt>
                <c:pt idx="875">
                  <c:v>2.9778177447267669</c:v>
                </c:pt>
                <c:pt idx="876">
                  <c:v>2.9786586825487009</c:v>
                </c:pt>
                <c:pt idx="877">
                  <c:v>2.9795004780090801</c:v>
                </c:pt>
                <c:pt idx="878">
                  <c:v>2.9803431298455125</c:v>
                </c:pt>
                <c:pt idx="879">
                  <c:v>2.9811866367964113</c:v>
                </c:pt>
                <c:pt idx="880">
                  <c:v>2.9820309976009987</c:v>
                </c:pt>
                <c:pt idx="881">
                  <c:v>2.9828762109993039</c:v>
                </c:pt>
                <c:pt idx="882">
                  <c:v>2.9837222757321706</c:v>
                </c:pt>
                <c:pt idx="883">
                  <c:v>2.9845691905412535</c:v>
                </c:pt>
                <c:pt idx="884">
                  <c:v>2.9854169541690241</c:v>
                </c:pt>
                <c:pt idx="885">
                  <c:v>2.9862655653587709</c:v>
                </c:pt>
                <c:pt idx="886">
                  <c:v>2.9871150228546015</c:v>
                </c:pt>
                <c:pt idx="887">
                  <c:v>2.9879653254014436</c:v>
                </c:pt>
                <c:pt idx="888">
                  <c:v>2.9888164717450496</c:v>
                </c:pt>
                <c:pt idx="889">
                  <c:v>2.989668460631993</c:v>
                </c:pt>
                <c:pt idx="890">
                  <c:v>2.9905212908096797</c:v>
                </c:pt>
                <c:pt idx="891">
                  <c:v>2.991374961026338</c:v>
                </c:pt>
                <c:pt idx="892">
                  <c:v>2.992229470031031</c:v>
                </c:pt>
                <c:pt idx="893">
                  <c:v>2.993084816573651</c:v>
                </c:pt>
                <c:pt idx="894">
                  <c:v>2.9939409994049262</c:v>
                </c:pt>
                <c:pt idx="895">
                  <c:v>2.9947980172764197</c:v>
                </c:pt>
                <c:pt idx="896">
                  <c:v>2.9956558689405326</c:v>
                </c:pt>
                <c:pt idx="897">
                  <c:v>2.9965145531505049</c:v>
                </c:pt>
                <c:pt idx="898">
                  <c:v>2.9973740686604167</c:v>
                </c:pt>
                <c:pt idx="899">
                  <c:v>2.9982344142251947</c:v>
                </c:pt>
                <c:pt idx="900">
                  <c:v>2.9990955886006061</c:v>
                </c:pt>
                <c:pt idx="901">
                  <c:v>2.9999575905432678</c:v>
                </c:pt>
                <c:pt idx="902">
                  <c:v>3.0008204188106431</c:v>
                </c:pt>
                <c:pt idx="903">
                  <c:v>3.0016840721610452</c:v>
                </c:pt>
                <c:pt idx="904">
                  <c:v>3.0025485493536412</c:v>
                </c:pt>
                <c:pt idx="905">
                  <c:v>3.0034138491484494</c:v>
                </c:pt>
                <c:pt idx="906">
                  <c:v>3.0042799703063441</c:v>
                </c:pt>
                <c:pt idx="907">
                  <c:v>3.0051469115890579</c:v>
                </c:pt>
                <c:pt idx="908">
                  <c:v>3.0060146717591789</c:v>
                </c:pt>
                <c:pt idx="909">
                  <c:v>3.006883249580159</c:v>
                </c:pt>
                <c:pt idx="910">
                  <c:v>3.0077526438163096</c:v>
                </c:pt>
                <c:pt idx="911">
                  <c:v>3.0086228532328079</c:v>
                </c:pt>
                <c:pt idx="912">
                  <c:v>3.0094938765956956</c:v>
                </c:pt>
                <c:pt idx="913">
                  <c:v>3.0103657126718804</c:v>
                </c:pt>
                <c:pt idx="914">
                  <c:v>3.0112383602291408</c:v>
                </c:pt>
                <c:pt idx="915">
                  <c:v>3.0121118180361242</c:v>
                </c:pt>
                <c:pt idx="916">
                  <c:v>3.0129860848623506</c:v>
                </c:pt>
                <c:pt idx="917">
                  <c:v>3.0138611594782128</c:v>
                </c:pt>
                <c:pt idx="918">
                  <c:v>3.0147370406549818</c:v>
                </c:pt>
                <c:pt idx="919">
                  <c:v>3.0156137271648022</c:v>
                </c:pt>
                <c:pt idx="920">
                  <c:v>3.0164912177806982</c:v>
                </c:pt>
                <c:pt idx="921">
                  <c:v>3.0173695112765757</c:v>
                </c:pt>
                <c:pt idx="922">
                  <c:v>3.0182486064272207</c:v>
                </c:pt>
                <c:pt idx="923">
                  <c:v>3.0191285020083023</c:v>
                </c:pt>
                <c:pt idx="924">
                  <c:v>3.0200091967963756</c:v>
                </c:pt>
                <c:pt idx="925">
                  <c:v>3.0208906895688816</c:v>
                </c:pt>
                <c:pt idx="926">
                  <c:v>3.0217729791041505</c:v>
                </c:pt>
                <c:pt idx="927">
                  <c:v>3.0226560641814006</c:v>
                </c:pt>
                <c:pt idx="928">
                  <c:v>3.0235399435807424</c:v>
                </c:pt>
                <c:pt idx="929">
                  <c:v>3.024424616083178</c:v>
                </c:pt>
                <c:pt idx="930">
                  <c:v>3.0253100804706055</c:v>
                </c:pt>
                <c:pt idx="931">
                  <c:v>3.026196335525817</c:v>
                </c:pt>
                <c:pt idx="932">
                  <c:v>3.0270833800325025</c:v>
                </c:pt>
                <c:pt idx="933">
                  <c:v>3.0279712127752516</c:v>
                </c:pt>
                <c:pt idx="934">
                  <c:v>3.028859832539553</c:v>
                </c:pt>
                <c:pt idx="935">
                  <c:v>3.0297492381117981</c:v>
                </c:pt>
                <c:pt idx="936">
                  <c:v>3.0306394282792808</c:v>
                </c:pt>
                <c:pt idx="937">
                  <c:v>3.0315304018302003</c:v>
                </c:pt>
                <c:pt idx="938">
                  <c:v>3.032422157553663</c:v>
                </c:pt>
                <c:pt idx="939">
                  <c:v>3.0333146942396798</c:v>
                </c:pt>
                <c:pt idx="940">
                  <c:v>3.0342080106791744</c:v>
                </c:pt>
                <c:pt idx="941">
                  <c:v>3.0351021056639791</c:v>
                </c:pt>
                <c:pt idx="942">
                  <c:v>3.0359969779868377</c:v>
                </c:pt>
                <c:pt idx="943">
                  <c:v>3.0368926264414093</c:v>
                </c:pt>
                <c:pt idx="944">
                  <c:v>3.0377890498222668</c:v>
                </c:pt>
                <c:pt idx="945">
                  <c:v>3.0386862469248994</c:v>
                </c:pt>
                <c:pt idx="946">
                  <c:v>3.039584216545713</c:v>
                </c:pt>
                <c:pt idx="947">
                  <c:v>3.0404829574820349</c:v>
                </c:pt>
                <c:pt idx="948">
                  <c:v>3.0413824685321109</c:v>
                </c:pt>
                <c:pt idx="949">
                  <c:v>3.0422827484951096</c:v>
                </c:pt>
                <c:pt idx="950">
                  <c:v>3.0431837961711219</c:v>
                </c:pt>
                <c:pt idx="951">
                  <c:v>3.0440856103611647</c:v>
                </c:pt>
                <c:pt idx="952">
                  <c:v>3.0449881898671798</c:v>
                </c:pt>
                <c:pt idx="953">
                  <c:v>3.0458915334920365</c:v>
                </c:pt>
                <c:pt idx="954">
                  <c:v>3.046795640039532</c:v>
                </c:pt>
                <c:pt idx="955">
                  <c:v>3.0477005083143958</c:v>
                </c:pt>
                <c:pt idx="956">
                  <c:v>3.0486061371222855</c:v>
                </c:pt>
                <c:pt idx="957">
                  <c:v>3.049512525269793</c:v>
                </c:pt>
                <c:pt idx="958">
                  <c:v>3.0504196715644447</c:v>
                </c:pt>
                <c:pt idx="959">
                  <c:v>3.0513275748147013</c:v>
                </c:pt>
                <c:pt idx="960">
                  <c:v>3.05223623382996</c:v>
                </c:pt>
                <c:pt idx="961">
                  <c:v>3.0531456474205561</c:v>
                </c:pt>
                <c:pt idx="962">
                  <c:v>3.0540558143977643</c:v>
                </c:pt>
                <c:pt idx="963">
                  <c:v>3.0549667335737976</c:v>
                </c:pt>
                <c:pt idx="964">
                  <c:v>3.0558784037618141</c:v>
                </c:pt>
                <c:pt idx="965">
                  <c:v>3.0567908237759109</c:v>
                </c:pt>
                <c:pt idx="966">
                  <c:v>3.0577039924311333</c:v>
                </c:pt>
                <c:pt idx="967">
                  <c:v>3.0586179085434688</c:v>
                </c:pt>
                <c:pt idx="968">
                  <c:v>3.0595325709298526</c:v>
                </c:pt>
                <c:pt idx="969">
                  <c:v>3.0604479784081668</c:v>
                </c:pt>
                <c:pt idx="970">
                  <c:v>3.0613641297972438</c:v>
                </c:pt>
                <c:pt idx="971">
                  <c:v>3.0622810239168667</c:v>
                </c:pt>
                <c:pt idx="972">
                  <c:v>3.0631986595877674</c:v>
                </c:pt>
                <c:pt idx="973">
                  <c:v>3.0641170356316341</c:v>
                </c:pt>
                <c:pt idx="974">
                  <c:v>3.0650361508711037</c:v>
                </c:pt>
                <c:pt idx="975">
                  <c:v>3.0659560041297738</c:v>
                </c:pt>
                <c:pt idx="976">
                  <c:v>3.0668765942321952</c:v>
                </c:pt>
                <c:pt idx="977">
                  <c:v>3.0677979200038754</c:v>
                </c:pt>
                <c:pt idx="978">
                  <c:v>3.0687199802712821</c:v>
                </c:pt>
                <c:pt idx="979">
                  <c:v>3.0696427738618421</c:v>
                </c:pt>
                <c:pt idx="980">
                  <c:v>3.0705662996039407</c:v>
                </c:pt>
                <c:pt idx="981">
                  <c:v>3.0714905563269292</c:v>
                </c:pt>
                <c:pt idx="982">
                  <c:v>3.0724155428611191</c:v>
                </c:pt>
                <c:pt idx="983">
                  <c:v>3.0733412580377868</c:v>
                </c:pt>
                <c:pt idx="984">
                  <c:v>3.0742677006891737</c:v>
                </c:pt>
                <c:pt idx="985">
                  <c:v>3.0751948696484876</c:v>
                </c:pt>
                <c:pt idx="986">
                  <c:v>3.076122763749904</c:v>
                </c:pt>
                <c:pt idx="987">
                  <c:v>3.0770513818285665</c:v>
                </c:pt>
                <c:pt idx="988">
                  <c:v>3.0779807227205893</c:v>
                </c:pt>
                <c:pt idx="989">
                  <c:v>3.0789107852630559</c:v>
                </c:pt>
                <c:pt idx="990">
                  <c:v>3.0798415682940226</c:v>
                </c:pt>
                <c:pt idx="991">
                  <c:v>3.0807730706525174</c:v>
                </c:pt>
                <c:pt idx="992">
                  <c:v>3.0817052911785439</c:v>
                </c:pt>
                <c:pt idx="993">
                  <c:v>3.0826382287130789</c:v>
                </c:pt>
                <c:pt idx="994">
                  <c:v>3.0835718820980755</c:v>
                </c:pt>
                <c:pt idx="995">
                  <c:v>3.0845062501764655</c:v>
                </c:pt>
                <c:pt idx="996">
                  <c:v>3.085441331792155</c:v>
                </c:pt>
                <c:pt idx="997">
                  <c:v>3.0863771257900323</c:v>
                </c:pt>
                <c:pt idx="998">
                  <c:v>3.0873136310159657</c:v>
                </c:pt>
                <c:pt idx="999">
                  <c:v>3.0882508463168015</c:v>
                </c:pt>
                <c:pt idx="1000">
                  <c:v>3.0891887705403716</c:v>
                </c:pt>
                <c:pt idx="1001">
                  <c:v>3.0901274025354883</c:v>
                </c:pt>
                <c:pt idx="1002">
                  <c:v>3.0910667411519488</c:v>
                </c:pt>
                <c:pt idx="1003">
                  <c:v>3.0920067852405362</c:v>
                </c:pt>
                <c:pt idx="1004">
                  <c:v>3.0929475336530174</c:v>
                </c:pt>
                <c:pt idx="1005">
                  <c:v>3.0938889852421463</c:v>
                </c:pt>
                <c:pt idx="1006">
                  <c:v>3.0948311388616672</c:v>
                </c:pt>
                <c:pt idx="1007">
                  <c:v>3.0957739933663109</c:v>
                </c:pt>
                <c:pt idx="1008">
                  <c:v>3.0967175476117976</c:v>
                </c:pt>
                <c:pt idx="1009">
                  <c:v>3.0976618004548389</c:v>
                </c:pt>
                <c:pt idx="1010">
                  <c:v>3.0986067507531381</c:v>
                </c:pt>
                <c:pt idx="1011">
                  <c:v>3.0995523973653896</c:v>
                </c:pt>
                <c:pt idx="1012">
                  <c:v>3.1004987391512842</c:v>
                </c:pt>
                <c:pt idx="1013">
                  <c:v>3.1014457749715016</c:v>
                </c:pt>
                <c:pt idx="1014">
                  <c:v>3.1023935036877219</c:v>
                </c:pt>
                <c:pt idx="1015">
                  <c:v>3.1033419241626188</c:v>
                </c:pt>
                <c:pt idx="1016">
                  <c:v>3.1042910352598616</c:v>
                </c:pt>
                <c:pt idx="1017">
                  <c:v>3.1052408358441204</c:v>
                </c:pt>
                <c:pt idx="1018">
                  <c:v>3.1061913247810615</c:v>
                </c:pt>
                <c:pt idx="1019">
                  <c:v>3.1071425009373494</c:v>
                </c:pt>
                <c:pt idx="1020">
                  <c:v>3.1080943631806535</c:v>
                </c:pt>
                <c:pt idx="1021">
                  <c:v>3.1090469103796408</c:v>
                </c:pt>
                <c:pt idx="1022">
                  <c:v>3.1100001414039795</c:v>
                </c:pt>
                <c:pt idx="1023">
                  <c:v>3.1109540551243438</c:v>
                </c:pt>
                <c:pt idx="1024">
                  <c:v>3.1119086504124103</c:v>
                </c:pt>
                <c:pt idx="1025">
                  <c:v>3.1128639261408573</c:v>
                </c:pt>
                <c:pt idx="1026">
                  <c:v>3.1138198811833711</c:v>
                </c:pt>
                <c:pt idx="1027">
                  <c:v>3.1147765144146442</c:v>
                </c:pt>
                <c:pt idx="1028">
                  <c:v>3.1157338247103739</c:v>
                </c:pt>
                <c:pt idx="1029">
                  <c:v>3.1166918109472661</c:v>
                </c:pt>
                <c:pt idx="1030">
                  <c:v>3.1176504720030365</c:v>
                </c:pt>
                <c:pt idx="1031">
                  <c:v>3.1186098067564081</c:v>
                </c:pt>
                <c:pt idx="1032">
                  <c:v>3.1195698140871126</c:v>
                </c:pt>
                <c:pt idx="1033">
                  <c:v>3.1205304928758961</c:v>
                </c:pt>
                <c:pt idx="1034">
                  <c:v>3.1214918420045126</c:v>
                </c:pt>
                <c:pt idx="1035">
                  <c:v>3.1224538603557299</c:v>
                </c:pt>
                <c:pt idx="1036">
                  <c:v>3.1234165468133286</c:v>
                </c:pt>
                <c:pt idx="1037">
                  <c:v>3.1243799002621016</c:v>
                </c:pt>
                <c:pt idx="1038">
                  <c:v>3.1253439195878583</c:v>
                </c:pt>
                <c:pt idx="1039">
                  <c:v>3.1263086036774208</c:v>
                </c:pt>
                <c:pt idx="1040">
                  <c:v>3.1272739514186281</c:v>
                </c:pt>
                <c:pt idx="1041">
                  <c:v>3.1282399617003369</c:v>
                </c:pt>
                <c:pt idx="1042">
                  <c:v>3.1292066334124184</c:v>
                </c:pt>
                <c:pt idx="1043">
                  <c:v>3.1301739654457634</c:v>
                </c:pt>
                <c:pt idx="1044">
                  <c:v>3.13114195669228</c:v>
                </c:pt>
                <c:pt idx="1045">
                  <c:v>3.1321106060448973</c:v>
                </c:pt>
                <c:pt idx="1046">
                  <c:v>3.1330799123975623</c:v>
                </c:pt>
                <c:pt idx="1047">
                  <c:v>3.1340498746452439</c:v>
                </c:pt>
                <c:pt idx="1048">
                  <c:v>3.1350204916839308</c:v>
                </c:pt>
                <c:pt idx="1049">
                  <c:v>3.1359917624106339</c:v>
                </c:pt>
                <c:pt idx="1050">
                  <c:v>3.136963685723388</c:v>
                </c:pt>
                <c:pt idx="1051">
                  <c:v>3.1379362605212497</c:v>
                </c:pt>
                <c:pt idx="1052">
                  <c:v>3.138909485704299</c:v>
                </c:pt>
                <c:pt idx="1053">
                  <c:v>3.1398833601736396</c:v>
                </c:pt>
                <c:pt idx="1054">
                  <c:v>3.140857882831404</c:v>
                </c:pt>
                <c:pt idx="1055">
                  <c:v>3.1418330525807452</c:v>
                </c:pt>
                <c:pt idx="1056">
                  <c:v>3.1428088683258451</c:v>
                </c:pt>
                <c:pt idx="1057">
                  <c:v>3.1437853289719118</c:v>
                </c:pt>
                <c:pt idx="1058">
                  <c:v>3.1447624334251811</c:v>
                </c:pt>
                <c:pt idx="1059">
                  <c:v>3.1457401805929166</c:v>
                </c:pt>
                <c:pt idx="1060">
                  <c:v>3.1467185693834088</c:v>
                </c:pt>
                <c:pt idx="1061">
                  <c:v>3.1476975987059799</c:v>
                </c:pt>
                <c:pt idx="1062">
                  <c:v>3.1486772674709798</c:v>
                </c:pt>
                <c:pt idx="1063">
                  <c:v>3.149657574589789</c:v>
                </c:pt>
                <c:pt idx="1064">
                  <c:v>3.1506385189748198</c:v>
                </c:pt>
                <c:pt idx="1065">
                  <c:v>3.1516200995395138</c:v>
                </c:pt>
                <c:pt idx="1066">
                  <c:v>3.1526023151983464</c:v>
                </c:pt>
                <c:pt idx="1067">
                  <c:v>3.1535851648668238</c:v>
                </c:pt>
                <c:pt idx="1068">
                  <c:v>3.1545686474614856</c:v>
                </c:pt>
                <c:pt idx="1069">
                  <c:v>3.1555527618999051</c:v>
                </c:pt>
                <c:pt idx="1070">
                  <c:v>3.1565375071006896</c:v>
                </c:pt>
                <c:pt idx="1071">
                  <c:v>3.1575228819834793</c:v>
                </c:pt>
                <c:pt idx="1072">
                  <c:v>3.1585088854689523</c:v>
                </c:pt>
                <c:pt idx="1073">
                  <c:v>3.1594955164788177</c:v>
                </c:pt>
                <c:pt idx="1074">
                  <c:v>3.1604827739358248</c:v>
                </c:pt>
                <c:pt idx="1075">
                  <c:v>3.1614706567637567</c:v>
                </c:pt>
                <c:pt idx="1076">
                  <c:v>3.162459163887434</c:v>
                </c:pt>
                <c:pt idx="1077">
                  <c:v>3.1634482942327145</c:v>
                </c:pt>
                <c:pt idx="1078">
                  <c:v>3.1644380467264943</c:v>
                </c:pt>
                <c:pt idx="1079">
                  <c:v>3.1654284202967071</c:v>
                </c:pt>
                <c:pt idx="1080">
                  <c:v>3.1664194138723252</c:v>
                </c:pt>
                <c:pt idx="1081">
                  <c:v>3.1674110263833608</c:v>
                </c:pt>
                <c:pt idx="1082">
                  <c:v>3.1684032567608638</c:v>
                </c:pt>
                <c:pt idx="1083">
                  <c:v>3.1693961039369274</c:v>
                </c:pt>
                <c:pt idx="1084">
                  <c:v>3.1703895668446807</c:v>
                </c:pt>
                <c:pt idx="1085">
                  <c:v>3.1713836444182975</c:v>
                </c:pt>
                <c:pt idx="1086">
                  <c:v>3.1723783355929904</c:v>
                </c:pt>
                <c:pt idx="1087">
                  <c:v>3.1733736393050167</c:v>
                </c:pt>
                <c:pt idx="1088">
                  <c:v>3.1743695544916708</c:v>
                </c:pt>
                <c:pt idx="1089">
                  <c:v>3.175366080091294</c:v>
                </c:pt>
                <c:pt idx="1090">
                  <c:v>3.1763632150432684</c:v>
                </c:pt>
                <c:pt idx="1091">
                  <c:v>3.1773609582880185</c:v>
                </c:pt>
                <c:pt idx="1092">
                  <c:v>3.1783593087670159</c:v>
                </c:pt>
                <c:pt idx="1093">
                  <c:v>3.1793582654227719</c:v>
                </c:pt>
                <c:pt idx="1094">
                  <c:v>3.1803578271988444</c:v>
                </c:pt>
                <c:pt idx="1095">
                  <c:v>3.1813579930398355</c:v>
                </c:pt>
                <c:pt idx="1096">
                  <c:v>3.182358761891392</c:v>
                </c:pt>
                <c:pt idx="1097">
                  <c:v>3.1833601327002072</c:v>
                </c:pt>
                <c:pt idx="1098">
                  <c:v>3.1843621044140189</c:v>
                </c:pt>
                <c:pt idx="1099">
                  <c:v>3.1853646759816101</c:v>
                </c:pt>
                <c:pt idx="1100">
                  <c:v>3.1863678463528142</c:v>
                </c:pt>
                <c:pt idx="1101">
                  <c:v>3.187371614478506</c:v>
                </c:pt>
                <c:pt idx="1102">
                  <c:v>3.188375979310611</c:v>
                </c:pt>
                <c:pt idx="1103">
                  <c:v>3.1893809398021</c:v>
                </c:pt>
                <c:pt idx="1104">
                  <c:v>3.1903864949069938</c:v>
                </c:pt>
                <c:pt idx="1105">
                  <c:v>3.1913926435803575</c:v>
                </c:pt>
                <c:pt idx="1106">
                  <c:v>3.1923993847783083</c:v>
                </c:pt>
                <c:pt idx="1107">
                  <c:v>3.193406717458009</c:v>
                </c:pt>
                <c:pt idx="1108">
                  <c:v>3.1944146405776732</c:v>
                </c:pt>
                <c:pt idx="1109">
                  <c:v>3.195423153096562</c:v>
                </c:pt>
                <c:pt idx="1110">
                  <c:v>3.1964322539749865</c:v>
                </c:pt>
                <c:pt idx="1111">
                  <c:v>3.1974419421743088</c:v>
                </c:pt>
                <c:pt idx="1112">
                  <c:v>3.1984522166569374</c:v>
                </c:pt>
                <c:pt idx="1113">
                  <c:v>3.1994630763863352</c:v>
                </c:pt>
                <c:pt idx="1114">
                  <c:v>3.2004745203270124</c:v>
                </c:pt>
                <c:pt idx="1115">
                  <c:v>3.2014865474445307</c:v>
                </c:pt>
                <c:pt idx="1116">
                  <c:v>3.2024991567055023</c:v>
                </c:pt>
                <c:pt idx="1117">
                  <c:v>3.2035123470775919</c:v>
                </c:pt>
                <c:pt idx="1118">
                  <c:v>3.2045261175295137</c:v>
                </c:pt>
                <c:pt idx="1119">
                  <c:v>3.2055404670310352</c:v>
                </c:pt>
                <c:pt idx="1120">
                  <c:v>3.2065553945529737</c:v>
                </c:pt>
                <c:pt idx="1121">
                  <c:v>3.2075708990672007</c:v>
                </c:pt>
                <c:pt idx="1122">
                  <c:v>3.2085869795466375</c:v>
                </c:pt>
                <c:pt idx="1123">
                  <c:v>3.2096036349652599</c:v>
                </c:pt>
                <c:pt idx="1124">
                  <c:v>3.2106208642980945</c:v>
                </c:pt>
                <c:pt idx="1125">
                  <c:v>3.2116386665212229</c:v>
                </c:pt>
                <c:pt idx="1126">
                  <c:v>3.2126570406117771</c:v>
                </c:pt>
                <c:pt idx="1127">
                  <c:v>3.2136759855479431</c:v>
                </c:pt>
                <c:pt idx="1128">
                  <c:v>3.2146955003089617</c:v>
                </c:pt>
                <c:pt idx="1129">
                  <c:v>3.2157155838751246</c:v>
                </c:pt>
                <c:pt idx="1130">
                  <c:v>3.2167362352277791</c:v>
                </c:pt>
                <c:pt idx="1131">
                  <c:v>3.2177574533493263</c:v>
                </c:pt>
                <c:pt idx="1132">
                  <c:v>3.2187792372232185</c:v>
                </c:pt>
                <c:pt idx="1133">
                  <c:v>3.2198015858339657</c:v>
                </c:pt>
                <c:pt idx="1134">
                  <c:v>3.220824498167131</c:v>
                </c:pt>
                <c:pt idx="1135">
                  <c:v>3.2218479732093304</c:v>
                </c:pt>
                <c:pt idx="1136">
                  <c:v>3.2228720099482349</c:v>
                </c:pt>
                <c:pt idx="1137">
                  <c:v>3.2238966073725721</c:v>
                </c:pt>
                <c:pt idx="1138">
                  <c:v>3.2249217644721222</c:v>
                </c:pt>
                <c:pt idx="1139">
                  <c:v>3.2259474802377213</c:v>
                </c:pt>
                <c:pt idx="1140">
                  <c:v>3.2269737536612588</c:v>
                </c:pt>
                <c:pt idx="1141">
                  <c:v>3.2280005837356809</c:v>
                </c:pt>
                <c:pt idx="1142">
                  <c:v>3.2290279694549895</c:v>
                </c:pt>
                <c:pt idx="1143">
                  <c:v>3.2300559098142383</c:v>
                </c:pt>
                <c:pt idx="1144">
                  <c:v>3.2310844038095414</c:v>
                </c:pt>
                <c:pt idx="1145">
                  <c:v>3.2321134504380638</c:v>
                </c:pt>
                <c:pt idx="1146">
                  <c:v>3.2331430486980288</c:v>
                </c:pt>
                <c:pt idx="1147">
                  <c:v>3.2341731975887145</c:v>
                </c:pt>
                <c:pt idx="1148">
                  <c:v>3.2352038961104537</c:v>
                </c:pt>
                <c:pt idx="1149">
                  <c:v>3.2362351432646363</c:v>
                </c:pt>
                <c:pt idx="1150">
                  <c:v>3.2372669380537071</c:v>
                </c:pt>
                <c:pt idx="1151">
                  <c:v>3.238299279481168</c:v>
                </c:pt>
                <c:pt idx="1152">
                  <c:v>3.2393321665515735</c:v>
                </c:pt>
                <c:pt idx="1153">
                  <c:v>3.2403655982705386</c:v>
                </c:pt>
                <c:pt idx="1154">
                  <c:v>3.2413995736447307</c:v>
                </c:pt>
                <c:pt idx="1155">
                  <c:v>3.2424340916818748</c:v>
                </c:pt>
                <c:pt idx="1156">
                  <c:v>3.2434691513907516</c:v>
                </c:pt>
                <c:pt idx="1157">
                  <c:v>3.2445047517811973</c:v>
                </c:pt>
                <c:pt idx="1158">
                  <c:v>3.2455408918641053</c:v>
                </c:pt>
                <c:pt idx="1159">
                  <c:v>3.2465775706514246</c:v>
                </c:pt>
                <c:pt idx="1160">
                  <c:v>3.2476147871561589</c:v>
                </c:pt>
                <c:pt idx="1161">
                  <c:v>3.2486525403923712</c:v>
                </c:pt>
                <c:pt idx="1162">
                  <c:v>3.2496908293751772</c:v>
                </c:pt>
                <c:pt idx="1163">
                  <c:v>3.2507296531207506</c:v>
                </c:pt>
                <c:pt idx="1164">
                  <c:v>3.2517690106463197</c:v>
                </c:pt>
                <c:pt idx="1165">
                  <c:v>3.2528089009701713</c:v>
                </c:pt>
                <c:pt idx="1166">
                  <c:v>3.253849323111647</c:v>
                </c:pt>
                <c:pt idx="1167">
                  <c:v>3.2548902760911425</c:v>
                </c:pt>
                <c:pt idx="1168">
                  <c:v>3.2559317589301124</c:v>
                </c:pt>
                <c:pt idx="1169">
                  <c:v>3.2569737706510651</c:v>
                </c:pt>
                <c:pt idx="1170">
                  <c:v>3.2580163102775677</c:v>
                </c:pt>
                <c:pt idx="1171">
                  <c:v>3.2590593768342391</c:v>
                </c:pt>
                <c:pt idx="1172">
                  <c:v>3.2601029693467583</c:v>
                </c:pt>
                <c:pt idx="1173">
                  <c:v>3.2611470868418566</c:v>
                </c:pt>
                <c:pt idx="1174">
                  <c:v>3.2621917283473238</c:v>
                </c:pt>
                <c:pt idx="1175">
                  <c:v>3.263236892892003</c:v>
                </c:pt>
                <c:pt idx="1176">
                  <c:v>3.264282579505795</c:v>
                </c:pt>
                <c:pt idx="1177">
                  <c:v>3.2653287872196541</c:v>
                </c:pt>
                <c:pt idx="1178">
                  <c:v>3.2663755150655929</c:v>
                </c:pt>
                <c:pt idx="1179">
                  <c:v>3.2674227620766745</c:v>
                </c:pt>
                <c:pt idx="1180">
                  <c:v>3.2684705272870236</c:v>
                </c:pt>
                <c:pt idx="1181">
                  <c:v>3.2695188097318137</c:v>
                </c:pt>
                <c:pt idx="1182">
                  <c:v>3.2705676084472799</c:v>
                </c:pt>
                <c:pt idx="1183">
                  <c:v>3.2716169224707059</c:v>
                </c:pt>
                <c:pt idx="1184">
                  <c:v>3.2726667508404352</c:v>
                </c:pt>
                <c:pt idx="1185">
                  <c:v>3.2737170925958647</c:v>
                </c:pt>
                <c:pt idx="1186">
                  <c:v>3.2747679467774446</c:v>
                </c:pt>
                <c:pt idx="1187">
                  <c:v>3.2758193124266803</c:v>
                </c:pt>
                <c:pt idx="1188">
                  <c:v>3.2768711885861332</c:v>
                </c:pt>
                <c:pt idx="1189">
                  <c:v>3.2779235742994168</c:v>
                </c:pt>
                <c:pt idx="1190">
                  <c:v>3.2789764686112006</c:v>
                </c:pt>
                <c:pt idx="1191">
                  <c:v>3.2800298705672066</c:v>
                </c:pt>
                <c:pt idx="1192">
                  <c:v>3.2810837792142129</c:v>
                </c:pt>
                <c:pt idx="1193">
                  <c:v>3.2821381936000487</c:v>
                </c:pt>
                <c:pt idx="1194">
                  <c:v>3.2831931127735996</c:v>
                </c:pt>
                <c:pt idx="1195">
                  <c:v>3.284248535784803</c:v>
                </c:pt>
                <c:pt idx="1196">
                  <c:v>3.2853044616846496</c:v>
                </c:pt>
                <c:pt idx="1197">
                  <c:v>3.2863608895251843</c:v>
                </c:pt>
                <c:pt idx="1198">
                  <c:v>3.2874178183595033</c:v>
                </c:pt>
                <c:pt idx="1199">
                  <c:v>3.2884752472417587</c:v>
                </c:pt>
                <c:pt idx="1200">
                  <c:v>3.2895331752271528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524-4487-8451-32637FF416B1}"/>
            </c:ext>
          </c:extLst>
        </c:ser>
        <c:ser>
          <c:idx val="4"/>
          <c:order val="5"/>
          <c:tx>
            <c:v>bulk b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calc!$DA$5:$DA$1205</c:f>
              <c:numCache>
                <c:formatCode>General</c:formatCode>
                <c:ptCount val="1201"/>
                <c:pt idx="0">
                  <c:v>0.79609806840073349</c:v>
                </c:pt>
                <c:pt idx="1">
                  <c:v>0.84001474634329898</c:v>
                </c:pt>
                <c:pt idx="2">
                  <c:v>0.88609526774400382</c:v>
                </c:pt>
                <c:pt idx="3">
                  <c:v>0.93376113239986813</c:v>
                </c:pt>
                <c:pt idx="4">
                  <c:v>0.98242162065789451</c:v>
                </c:pt>
                <c:pt idx="5">
                  <c:v>1.031489855848591</c:v>
                </c:pt>
                <c:pt idx="6">
                  <c:v>1.0804000373164766</c:v>
                </c:pt>
                <c:pt idx="7">
                  <c:v>1.1286240178814722</c:v>
                </c:pt>
                <c:pt idx="8">
                  <c:v>1.1756856895431547</c:v>
                </c:pt>
                <c:pt idx="9">
                  <c:v>1.2211720781250384</c:v>
                </c:pt>
                <c:pt idx="10">
                  <c:v>1.2647405467384323</c:v>
                </c:pt>
                <c:pt idx="11">
                  <c:v>1.3061219893436269</c:v>
                </c:pt>
                <c:pt idx="12">
                  <c:v>1.3451202979907215</c:v>
                </c:pt>
                <c:pt idx="13">
                  <c:v>1.3816086750739596</c:v>
                </c:pt>
                <c:pt idx="14">
                  <c:v>1.4155235254545271</c:v>
                </c:pt>
                <c:pt idx="15">
                  <c:v>1.4468567134784709</c:v>
                </c:pt>
                <c:pt idx="16">
                  <c:v>1.4756469305203417</c:v>
                </c:pt>
                <c:pt idx="17">
                  <c:v>1.501970818736031</c:v>
                </c:pt>
                <c:pt idx="18">
                  <c:v>1.5259343643725345</c:v>
                </c:pt>
                <c:pt idx="19">
                  <c:v>1.5476649327001071</c:v>
                </c:pt>
                <c:pt idx="20">
                  <c:v>1.5673041834015979</c:v>
                </c:pt>
                <c:pt idx="21">
                  <c:v>1.5850019905511668</c:v>
                </c:pt>
                <c:pt idx="22">
                  <c:v>1.600911400038495</c:v>
                </c:pt>
                <c:pt idx="23">
                  <c:v>1.6151845901658466</c:v>
                </c:pt>
                <c:pt idx="24">
                  <c:v>1.6279697561535744</c:v>
                </c:pt>
                <c:pt idx="25">
                  <c:v>1.6394088129425586</c:v>
                </c:pt>
                <c:pt idx="26">
                  <c:v>1.6496357989517589</c:v>
                </c:pt>
                <c:pt idx="27">
                  <c:v>1.6587758624074749</c:v>
                </c:pt>
                <c:pt idx="28">
                  <c:v>1.6668131168385438</c:v>
                </c:pt>
                <c:pt idx="29">
                  <c:v>1.674138373494571</c:v>
                </c:pt>
                <c:pt idx="30">
                  <c:v>1.6806943607104716</c:v>
                </c:pt>
                <c:pt idx="31">
                  <c:v>1.686567916934794</c:v>
                </c:pt>
                <c:pt idx="32">
                  <c:v>1.6918373620598943</c:v>
                </c:pt>
                <c:pt idx="33">
                  <c:v>1.6965729876063118</c:v>
                </c:pt>
                <c:pt idx="34">
                  <c:v>1.700837610448295</c:v>
                </c:pt>
                <c:pt idx="35">
                  <c:v>1.7046871581847733</c:v>
                </c:pt>
                <c:pt idx="36">
                  <c:v>1.7081712620929259</c:v>
                </c:pt>
                <c:pt idx="37">
                  <c:v>1.7113338400608098</c:v>
                </c:pt>
                <c:pt idx="38">
                  <c:v>1.7142136571123534</c:v>
                </c:pt>
                <c:pt idx="39">
                  <c:v>1.7168448552685203</c:v>
                </c:pt>
                <c:pt idx="40">
                  <c:v>1.7192574476944245</c:v>
                </c:pt>
                <c:pt idx="41">
                  <c:v>1.7214777745186538</c:v>
                </c:pt>
                <c:pt idx="42">
                  <c:v>1.7235289195194372</c:v>
                </c:pt>
                <c:pt idx="43">
                  <c:v>1.7254310881768804</c:v>
                </c:pt>
                <c:pt idx="44">
                  <c:v>1.7272019484976648</c:v>
                </c:pt>
                <c:pt idx="45">
                  <c:v>1.7288569366178195</c:v>
                </c:pt>
                <c:pt idx="46">
                  <c:v>1.7304095295528705</c:v>
                </c:pt>
                <c:pt idx="47">
                  <c:v>1.7318714876528136</c:v>
                </c:pt>
                <c:pt idx="48">
                  <c:v>1.7332530693788042</c:v>
                </c:pt>
                <c:pt idx="49">
                  <c:v>1.7345632209861861</c:v>
                </c:pt>
                <c:pt idx="50">
                  <c:v>1.7358097436033435</c:v>
                </c:pt>
                <c:pt idx="51">
                  <c:v>1.7369994400596647</c:v>
                </c:pt>
                <c:pt idx="52">
                  <c:v>1.7381382436551809</c:v>
                </c:pt>
                <c:pt idx="53">
                  <c:v>1.7392313308913596</c:v>
                </c:pt>
                <c:pt idx="54">
                  <c:v>1.7402832200058411</c:v>
                </c:pt>
                <c:pt idx="55">
                  <c:v>1.7412978569798487</c:v>
                </c:pt>
                <c:pt idx="56">
                  <c:v>1.7422786905197378</c:v>
                </c:pt>
                <c:pt idx="57">
                  <c:v>1.7432287373563853</c:v>
                </c:pt>
                <c:pt idx="58">
                  <c:v>1.7441506390594042</c:v>
                </c:pt>
                <c:pt idx="59">
                  <c:v>1.7450467114283301</c:v>
                </c:pt>
                <c:pt idx="60">
                  <c:v>1.7459189874000192</c:v>
                </c:pt>
                <c:pt idx="61">
                  <c:v>1.7467692543004356</c:v>
                </c:pt>
                <c:pt idx="62">
                  <c:v>1.7475990861691693</c:v>
                </c:pt>
                <c:pt idx="63">
                  <c:v>1.7484098717957934</c:v>
                </c:pt>
                <c:pt idx="64">
                  <c:v>1.7492028390278045</c:v>
                </c:pt>
                <c:pt idx="65">
                  <c:v>1.7499790758394786</c:v>
                </c:pt>
                <c:pt idx="66">
                  <c:v>1.7507395485888289</c:v>
                </c:pt>
                <c:pt idx="67">
                  <c:v>1.7514851178350561</c:v>
                </c:pt>
                <c:pt idx="68">
                  <c:v>1.7522165520407582</c:v>
                </c:pt>
                <c:pt idx="69">
                  <c:v>1.7529345394409446</c:v>
                </c:pt>
                <c:pt idx="70">
                  <c:v>1.753639698323971</c:v>
                </c:pt>
                <c:pt idx="71">
                  <c:v>1.7543325859372252</c:v>
                </c:pt>
                <c:pt idx="72">
                  <c:v>1.755013706202234</c:v>
                </c:pt>
                <c:pt idx="73">
                  <c:v>1.7556835163993336</c:v>
                </c:pt>
                <c:pt idx="74">
                  <c:v>1.7563424329606754</c:v>
                </c:pt>
                <c:pt idx="75">
                  <c:v>1.7569908364917945</c:v>
                </c:pt>
                <c:pt idx="76">
                  <c:v>1.7576290761258195</c:v>
                </c:pt>
                <c:pt idx="77">
                  <c:v>1.7582574733004221</c:v>
                </c:pt>
                <c:pt idx="78">
                  <c:v>1.7588763250354507</c:v>
                </c:pt>
                <c:pt idx="79">
                  <c:v>1.7594859067786865</c:v>
                </c:pt>
                <c:pt idx="80">
                  <c:v>2.1081427583210406</c:v>
                </c:pt>
                <c:pt idx="81">
                  <c:v>2.1037214583947139</c:v>
                </c:pt>
                <c:pt idx="82">
                  <c:v>2.099322561645637</c:v>
                </c:pt>
                <c:pt idx="83">
                  <c:v>2.0949459608610757</c:v>
                </c:pt>
                <c:pt idx="84">
                  <c:v>2.0905915495399725</c:v>
                </c:pt>
                <c:pt idx="85">
                  <c:v>2.0862592218876905</c:v>
                </c:pt>
                <c:pt idx="86">
                  <c:v>2.0819488728107967</c:v>
                </c:pt>
                <c:pt idx="87">
                  <c:v>2.0776603979119139</c:v>
                </c:pt>
                <c:pt idx="88">
                  <c:v>2.0733936934846007</c:v>
                </c:pt>
                <c:pt idx="89">
                  <c:v>2.0691486565082955</c:v>
                </c:pt>
                <c:pt idx="90">
                  <c:v>2.0649251846432972</c:v>
                </c:pt>
                <c:pt idx="91">
                  <c:v>2.0607231762257991</c:v>
                </c:pt>
                <c:pt idx="92">
                  <c:v>2.0565425302629663</c:v>
                </c:pt>
                <c:pt idx="93">
                  <c:v>2.0523831464280597</c:v>
                </c:pt>
                <c:pt idx="94">
                  <c:v>2.0482449250556081</c:v>
                </c:pt>
                <c:pt idx="95">
                  <c:v>2.0441277671366183</c:v>
                </c:pt>
                <c:pt idx="96">
                  <c:v>2.0400315743138377</c:v>
                </c:pt>
                <c:pt idx="97">
                  <c:v>2.0359562488770568</c:v>
                </c:pt>
                <c:pt idx="98">
                  <c:v>2.0319016937584538</c:v>
                </c:pt>
                <c:pt idx="99">
                  <c:v>2.0278678125279845</c:v>
                </c:pt>
                <c:pt idx="100">
                  <c:v>2.0238545093888161</c:v>
                </c:pt>
                <c:pt idx="101">
                  <c:v>2.019861689172799</c:v>
                </c:pt>
                <c:pt idx="102">
                  <c:v>2.0158892573359815</c:v>
                </c:pt>
                <c:pt idx="103">
                  <c:v>2.0119371199541707</c:v>
                </c:pt>
                <c:pt idx="104">
                  <c:v>2.008005183718522</c:v>
                </c:pt>
                <c:pt idx="105">
                  <c:v>2.0040933559311869</c:v>
                </c:pt>
                <c:pt idx="106">
                  <c:v>2.0002015445009795</c:v>
                </c:pt>
                <c:pt idx="107">
                  <c:v>1.9963296579391023</c:v>
                </c:pt>
                <c:pt idx="108">
                  <c:v>1.9924776053548956</c:v>
                </c:pt>
                <c:pt idx="109">
                  <c:v>1.9886452964516357</c:v>
                </c:pt>
                <c:pt idx="110">
                  <c:v>1.9848326415223647</c:v>
                </c:pt>
                <c:pt idx="111">
                  <c:v>1.9810395514457617</c:v>
                </c:pt>
                <c:pt idx="112">
                  <c:v>1.9772659376820512</c:v>
                </c:pt>
                <c:pt idx="113">
                  <c:v>1.9735117122689436</c:v>
                </c:pt>
                <c:pt idx="114">
                  <c:v>1.9697767878176218</c:v>
                </c:pt>
                <c:pt idx="115">
                  <c:v>1.9660610775087519</c:v>
                </c:pt>
                <c:pt idx="116">
                  <c:v>1.9623644950885419</c:v>
                </c:pt>
                <c:pt idx="117">
                  <c:v>1.9586869548648258</c:v>
                </c:pt>
                <c:pt idx="118">
                  <c:v>1.9550283717031891</c:v>
                </c:pt>
                <c:pt idx="119">
                  <c:v>1.9513886610231239</c:v>
                </c:pt>
                <c:pt idx="120">
                  <c:v>1.9477677387942254</c:v>
                </c:pt>
                <c:pt idx="121">
                  <c:v>1.9441655215324141</c:v>
                </c:pt>
                <c:pt idx="122">
                  <c:v>1.9405819262961959</c:v>
                </c:pt>
                <c:pt idx="123">
                  <c:v>1.9370168706829585</c:v>
                </c:pt>
                <c:pt idx="124">
                  <c:v>1.9334702728252924</c:v>
                </c:pt>
                <c:pt idx="125">
                  <c:v>1.9299420513873538</c:v>
                </c:pt>
                <c:pt idx="126">
                  <c:v>1.9264321255612504</c:v>
                </c:pt>
                <c:pt idx="127">
                  <c:v>1.922940415063469</c:v>
                </c:pt>
                <c:pt idx="128">
                  <c:v>1.9194668401313255</c:v>
                </c:pt>
                <c:pt idx="129">
                  <c:v>1.916011321519453</c:v>
                </c:pt>
                <c:pt idx="130">
                  <c:v>1.9125737804963157</c:v>
                </c:pt>
                <c:pt idx="131">
                  <c:v>1.9091541388407574</c:v>
                </c:pt>
                <c:pt idx="132">
                  <c:v>1.9057523188385781</c:v>
                </c:pt>
                <c:pt idx="133">
                  <c:v>1.9023682432791393</c:v>
                </c:pt>
                <c:pt idx="134">
                  <c:v>1.8990018354520057</c:v>
                </c:pt>
                <c:pt idx="135">
                  <c:v>1.8956530191436054</c:v>
                </c:pt>
                <c:pt idx="136">
                  <c:v>1.8923217186339301</c:v>
                </c:pt>
                <c:pt idx="137">
                  <c:v>1.8890078586932542</c:v>
                </c:pt>
                <c:pt idx="138">
                  <c:v>1.885711364578893</c:v>
                </c:pt>
                <c:pt idx="139">
                  <c:v>1.8824321620319802</c:v>
                </c:pt>
                <c:pt idx="140">
                  <c:v>1.879170177274275</c:v>
                </c:pt>
                <c:pt idx="141">
                  <c:v>1.8759253370050035</c:v>
                </c:pt>
                <c:pt idx="142">
                  <c:v>1.8726975683977165</c:v>
                </c:pt>
                <c:pt idx="143">
                  <c:v>1.8694867990971868</c:v>
                </c:pt>
                <c:pt idx="144">
                  <c:v>1.8662929572163205</c:v>
                </c:pt>
                <c:pt idx="145">
                  <c:v>1.8631159713331074</c:v>
                </c:pt>
                <c:pt idx="146">
                  <c:v>1.859955770487586</c:v>
                </c:pt>
                <c:pt idx="147">
                  <c:v>1.8568122841788448</c:v>
                </c:pt>
                <c:pt idx="148">
                  <c:v>1.8536854423620428</c:v>
                </c:pt>
                <c:pt idx="149">
                  <c:v>1.8505751754454569</c:v>
                </c:pt>
                <c:pt idx="150">
                  <c:v>1.8474814142875573</c:v>
                </c:pt>
                <c:pt idx="151">
                  <c:v>1.8444040901941032</c:v>
                </c:pt>
                <c:pt idx="152">
                  <c:v>1.8413431349152689</c:v>
                </c:pt>
                <c:pt idx="153">
                  <c:v>1.83829848064279</c:v>
                </c:pt>
                <c:pt idx="154">
                  <c:v>1.8352700600071365</c:v>
                </c:pt>
                <c:pt idx="155">
                  <c:v>1.8322578060747077</c:v>
                </c:pt>
                <c:pt idx="156">
                  <c:v>1.8292616523450531</c:v>
                </c:pt>
                <c:pt idx="157">
                  <c:v>1.8262815327481183</c:v>
                </c:pt>
                <c:pt idx="158">
                  <c:v>1.8233173816415065</c:v>
                </c:pt>
                <c:pt idx="159">
                  <c:v>1.8203691338077763</c:v>
                </c:pt>
                <c:pt idx="160">
                  <c:v>1.8174367244517482</c:v>
                </c:pt>
                <c:pt idx="161">
                  <c:v>1.8145200891978459</c:v>
                </c:pt>
                <c:pt idx="162">
                  <c:v>1.8116191640874522</c:v>
                </c:pt>
                <c:pt idx="163">
                  <c:v>1.8087338855762907</c:v>
                </c:pt>
                <c:pt idx="164">
                  <c:v>1.805864190531828</c:v>
                </c:pt>
                <c:pt idx="165">
                  <c:v>1.8030100162307003</c:v>
                </c:pt>
                <c:pt idx="166">
                  <c:v>1.800171300356159</c:v>
                </c:pt>
                <c:pt idx="167">
                  <c:v>1.7973479809955382</c:v>
                </c:pt>
                <c:pt idx="168">
                  <c:v>1.794539996637746</c:v>
                </c:pt>
                <c:pt idx="169">
                  <c:v>1.7917472861707733</c:v>
                </c:pt>
                <c:pt idx="170">
                  <c:v>1.7889697888792258</c:v>
                </c:pt>
                <c:pt idx="171">
                  <c:v>1.7862074444418761</c:v>
                </c:pt>
                <c:pt idx="172">
                  <c:v>1.7834601929292373</c:v>
                </c:pt>
                <c:pt idx="173">
                  <c:v>1.7807279748011531</c:v>
                </c:pt>
                <c:pt idx="174">
                  <c:v>1.7780107309044144</c:v>
                </c:pt>
                <c:pt idx="175">
                  <c:v>1.7753084024703898</c:v>
                </c:pt>
                <c:pt idx="176">
                  <c:v>1.7726209311126788</c:v>
                </c:pt>
                <c:pt idx="177">
                  <c:v>1.769948258824785</c:v>
                </c:pt>
                <c:pt idx="178">
                  <c:v>1.7672903279778061</c:v>
                </c:pt>
                <c:pt idx="179">
                  <c:v>1.7646470813181474</c:v>
                </c:pt>
                <c:pt idx="180">
                  <c:v>1.7620184619652486</c:v>
                </c:pt>
                <c:pt idx="181">
                  <c:v>1.7594044134093356</c:v>
                </c:pt>
                <c:pt idx="182">
                  <c:v>1.756804879509186</c:v>
                </c:pt>
                <c:pt idx="183">
                  <c:v>1.7542198044899158</c:v>
                </c:pt>
                <c:pt idx="184">
                  <c:v>1.7516491329407839</c:v>
                </c:pt>
                <c:pt idx="185">
                  <c:v>1.7490928098130143</c:v>
                </c:pt>
                <c:pt idx="186">
                  <c:v>1.7465507804176377</c:v>
                </c:pt>
                <c:pt idx="187">
                  <c:v>1.7440229904233475</c:v>
                </c:pt>
                <c:pt idx="188">
                  <c:v>1.74150938585438</c:v>
                </c:pt>
                <c:pt idx="189">
                  <c:v>1.7390099130884038</c:v>
                </c:pt>
                <c:pt idx="190">
                  <c:v>1.7365245188544349</c:v>
                </c:pt>
                <c:pt idx="191">
                  <c:v>1.7340531502307612</c:v>
                </c:pt>
                <c:pt idx="192">
                  <c:v>1.7315957546428913</c:v>
                </c:pt>
                <c:pt idx="193">
                  <c:v>1.7291522798615149</c:v>
                </c:pt>
                <c:pt idx="194">
                  <c:v>1.726722674000482</c:v>
                </c:pt>
                <c:pt idx="195">
                  <c:v>1.7243068855148</c:v>
                </c:pt>
                <c:pt idx="196">
                  <c:v>1.7219048631986436</c:v>
                </c:pt>
                <c:pt idx="197">
                  <c:v>1.7195165561833869</c:v>
                </c:pt>
                <c:pt idx="198">
                  <c:v>1.7171419139356443</c:v>
                </c:pt>
                <c:pt idx="199">
                  <c:v>1.7147808862553346</c:v>
                </c:pt>
                <c:pt idx="200">
                  <c:v>1.712433423273755</c:v>
                </c:pt>
                <c:pt idx="201">
                  <c:v>1.7100994754516765</c:v>
                </c:pt>
                <c:pt idx="202">
                  <c:v>1.7077789935774499</c:v>
                </c:pt>
                <c:pt idx="203">
                  <c:v>1.7054719287651292</c:v>
                </c:pt>
                <c:pt idx="204">
                  <c:v>1.7031782324526137</c:v>
                </c:pt>
                <c:pt idx="205">
                  <c:v>1.7008978563997976</c:v>
                </c:pt>
                <c:pt idx="206">
                  <c:v>1.6986307526867446</c:v>
                </c:pt>
                <c:pt idx="207">
                  <c:v>1.6963768737118672</c:v>
                </c:pt>
                <c:pt idx="208">
                  <c:v>1.6941361721901309</c:v>
                </c:pt>
                <c:pt idx="209">
                  <c:v>1.6919086011512634</c:v>
                </c:pt>
                <c:pt idx="210">
                  <c:v>1.6896941139379864</c:v>
                </c:pt>
                <c:pt idx="211">
                  <c:v>1.687492664204258</c:v>
                </c:pt>
                <c:pt idx="212">
                  <c:v>1.6853042059135275</c:v>
                </c:pt>
                <c:pt idx="213">
                  <c:v>1.6831286933370118</c:v>
                </c:pt>
                <c:pt idx="214">
                  <c:v>1.6809660810519753</c:v>
                </c:pt>
                <c:pt idx="215">
                  <c:v>1.6788163239400358</c:v>
                </c:pt>
                <c:pt idx="216">
                  <c:v>1.6766793771854716</c:v>
                </c:pt>
                <c:pt idx="217">
                  <c:v>1.674555196273555</c:v>
                </c:pt>
                <c:pt idx="218">
                  <c:v>1.6724437369888876</c:v>
                </c:pt>
                <c:pt idx="219">
                  <c:v>1.6703449554137582</c:v>
                </c:pt>
                <c:pt idx="220">
                  <c:v>1.6682588079265102</c:v>
                </c:pt>
                <c:pt idx="221">
                  <c:v>1.6661852511999198</c:v>
                </c:pt>
                <c:pt idx="222">
                  <c:v>1.6641242421995945</c:v>
                </c:pt>
                <c:pt idx="223">
                  <c:v>1.6620757381823772</c:v>
                </c:pt>
                <c:pt idx="224">
                  <c:v>1.6600396966947681</c:v>
                </c:pt>
                <c:pt idx="225">
                  <c:v>1.6580160755713567</c:v>
                </c:pt>
                <c:pt idx="226">
                  <c:v>1.6560048329332684</c:v>
                </c:pt>
                <c:pt idx="227">
                  <c:v>1.654005927186623</c:v>
                </c:pt>
                <c:pt idx="228">
                  <c:v>1.6520193170210054</c:v>
                </c:pt>
                <c:pt idx="229">
                  <c:v>1.65004496140795</c:v>
                </c:pt>
                <c:pt idx="230">
                  <c:v>1.6480828195994346</c:v>
                </c:pt>
                <c:pt idx="231">
                  <c:v>1.6461328511263911</c:v>
                </c:pt>
                <c:pt idx="232">
                  <c:v>1.6441950157972236</c:v>
                </c:pt>
                <c:pt idx="233">
                  <c:v>1.6422692736963422</c:v>
                </c:pt>
                <c:pt idx="234">
                  <c:v>1.6403555851827065</c:v>
                </c:pt>
                <c:pt idx="235">
                  <c:v>1.6384539108883822</c:v>
                </c:pt>
                <c:pt idx="236">
                  <c:v>1.6365642117171084</c:v>
                </c:pt>
                <c:pt idx="237">
                  <c:v>1.6346864488428776</c:v>
                </c:pt>
                <c:pt idx="238">
                  <c:v>1.6328205837085275</c:v>
                </c:pt>
                <c:pt idx="239">
                  <c:v>1.6309665780243419</c:v>
                </c:pt>
                <c:pt idx="240">
                  <c:v>1.6291243937666668</c:v>
                </c:pt>
                <c:pt idx="241">
                  <c:v>1.6272939931765344</c:v>
                </c:pt>
                <c:pt idx="242">
                  <c:v>1.6254753387583005</c:v>
                </c:pt>
                <c:pt idx="243">
                  <c:v>1.6236683932782918</c:v>
                </c:pt>
                <c:pt idx="244">
                  <c:v>1.6218731197634648</c:v>
                </c:pt>
                <c:pt idx="245">
                  <c:v>1.6200894815000753</c:v>
                </c:pt>
                <c:pt idx="246">
                  <c:v>1.6183174420323596</c:v>
                </c:pt>
                <c:pt idx="247">
                  <c:v>1.6165569651612264</c:v>
                </c:pt>
                <c:pt idx="248">
                  <c:v>1.6148080149429562</c:v>
                </c:pt>
                <c:pt idx="249">
                  <c:v>1.6130705556879184</c:v>
                </c:pt>
                <c:pt idx="250">
                  <c:v>1.6113445519592899</c:v>
                </c:pt>
                <c:pt idx="251">
                  <c:v>1.6096299685717939</c:v>
                </c:pt>
                <c:pt idx="252">
                  <c:v>1.6079267705904385</c:v>
                </c:pt>
                <c:pt idx="253">
                  <c:v>1.6062349233292765</c:v>
                </c:pt>
                <c:pt idx="254">
                  <c:v>1.6045543923501673</c:v>
                </c:pt>
                <c:pt idx="255">
                  <c:v>1.6028851434615505</c:v>
                </c:pt>
                <c:pt idx="256">
                  <c:v>1.6012271427172349</c:v>
                </c:pt>
                <c:pt idx="257">
                  <c:v>1.5995803564151885</c:v>
                </c:pt>
                <c:pt idx="258">
                  <c:v>1.5979447510963485</c:v>
                </c:pt>
                <c:pt idx="259">
                  <c:v>1.5963202935434306</c:v>
                </c:pt>
                <c:pt idx="260">
                  <c:v>1.5947069507797589</c:v>
                </c:pt>
                <c:pt idx="261">
                  <c:v>1.5931046900680959</c:v>
                </c:pt>
                <c:pt idx="262">
                  <c:v>1.5915134789094878</c:v>
                </c:pt>
                <c:pt idx="263">
                  <c:v>1.5899332850421191</c:v>
                </c:pt>
                <c:pt idx="264">
                  <c:v>1.5883640764401725</c:v>
                </c:pt>
                <c:pt idx="265">
                  <c:v>1.5868058213127045</c:v>
                </c:pt>
                <c:pt idx="266">
                  <c:v>1.5852584881025247</c:v>
                </c:pt>
                <c:pt idx="267">
                  <c:v>1.5837220454850878</c:v>
                </c:pt>
                <c:pt idx="268">
                  <c:v>1.5821964623673925</c:v>
                </c:pt>
                <c:pt idx="269">
                  <c:v>1.5806817078868927</c:v>
                </c:pt>
                <c:pt idx="270">
                  <c:v>1.5791777514104137</c:v>
                </c:pt>
                <c:pt idx="271">
                  <c:v>1.5776845625330818</c:v>
                </c:pt>
                <c:pt idx="272">
                  <c:v>1.5762021110772588</c:v>
                </c:pt>
                <c:pt idx="273">
                  <c:v>1.5747303670914872</c:v>
                </c:pt>
                <c:pt idx="274">
                  <c:v>1.5732693008494458</c:v>
                </c:pt>
                <c:pt idx="275">
                  <c:v>1.5718188828489101</c:v>
                </c:pt>
                <c:pt idx="276">
                  <c:v>1.5703790838107266</c:v>
                </c:pt>
                <c:pt idx="277">
                  <c:v>1.5689498746777892</c:v>
                </c:pt>
                <c:pt idx="278">
                  <c:v>1.567531226614032</c:v>
                </c:pt>
                <c:pt idx="279">
                  <c:v>1.5661231110034237</c:v>
                </c:pt>
                <c:pt idx="280">
                  <c:v>2.5352431350069171</c:v>
                </c:pt>
                <c:pt idx="281">
                  <c:v>2.5354096923173031</c:v>
                </c:pt>
                <c:pt idx="282">
                  <c:v>2.5355764240078429</c:v>
                </c:pt>
                <c:pt idx="283">
                  <c:v>2.5357433300641405</c:v>
                </c:pt>
                <c:pt idx="284">
                  <c:v>2.5359104104718448</c:v>
                </c:pt>
                <c:pt idx="285">
                  <c:v>2.5360776652166481</c:v>
                </c:pt>
                <c:pt idx="286">
                  <c:v>2.536245094284288</c:v>
                </c:pt>
                <c:pt idx="287">
                  <c:v>2.5364126976605439</c:v>
                </c:pt>
                <c:pt idx="288">
                  <c:v>2.5365804753312413</c:v>
                </c:pt>
                <c:pt idx="289">
                  <c:v>2.5367484272822467</c:v>
                </c:pt>
                <c:pt idx="290">
                  <c:v>2.5369165534994731</c:v>
                </c:pt>
                <c:pt idx="291">
                  <c:v>2.5370848539688753</c:v>
                </c:pt>
                <c:pt idx="292">
                  <c:v>2.5372533286764529</c:v>
                </c:pt>
                <c:pt idx="293">
                  <c:v>2.5374219776082483</c:v>
                </c:pt>
                <c:pt idx="294">
                  <c:v>2.5375908007503485</c:v>
                </c:pt>
                <c:pt idx="295">
                  <c:v>2.5377597980888837</c:v>
                </c:pt>
                <c:pt idx="296">
                  <c:v>2.5379289696100278</c:v>
                </c:pt>
                <c:pt idx="297">
                  <c:v>2.5380983152999974</c:v>
                </c:pt>
                <c:pt idx="298">
                  <c:v>2.5382678351450543</c:v>
                </c:pt>
                <c:pt idx="299">
                  <c:v>2.5384375291315027</c:v>
                </c:pt>
                <c:pt idx="300">
                  <c:v>2.5386073972456908</c:v>
                </c:pt>
                <c:pt idx="301">
                  <c:v>2.5387774394740092</c:v>
                </c:pt>
                <c:pt idx="302">
                  <c:v>2.5389476558028936</c:v>
                </c:pt>
                <c:pt idx="303">
                  <c:v>2.5391180462188219</c:v>
                </c:pt>
                <c:pt idx="304">
                  <c:v>2.5392886107083164</c:v>
                </c:pt>
                <c:pt idx="305">
                  <c:v>2.5394593492579411</c:v>
                </c:pt>
                <c:pt idx="306">
                  <c:v>2.5396302618543056</c:v>
                </c:pt>
                <c:pt idx="307">
                  <c:v>2.5398013484840609</c:v>
                </c:pt>
                <c:pt idx="308">
                  <c:v>2.5399726091339021</c:v>
                </c:pt>
                <c:pt idx="309">
                  <c:v>2.5401440437905674</c:v>
                </c:pt>
                <c:pt idx="310">
                  <c:v>2.5403156524408383</c:v>
                </c:pt>
                <c:pt idx="311">
                  <c:v>2.5404874350715394</c:v>
                </c:pt>
                <c:pt idx="312">
                  <c:v>2.5406593916695397</c:v>
                </c:pt>
                <c:pt idx="313">
                  <c:v>2.5408315222217484</c:v>
                </c:pt>
                <c:pt idx="314">
                  <c:v>2.5410038267151216</c:v>
                </c:pt>
                <c:pt idx="315">
                  <c:v>2.5411763051366556</c:v>
                </c:pt>
                <c:pt idx="316">
                  <c:v>2.5413489574733905</c:v>
                </c:pt>
                <c:pt idx="317">
                  <c:v>2.5415217837124109</c:v>
                </c:pt>
                <c:pt idx="318">
                  <c:v>2.5416947838408421</c:v>
                </c:pt>
                <c:pt idx="319">
                  <c:v>2.5418679578458545</c:v>
                </c:pt>
                <c:pt idx="320">
                  <c:v>2.54204130571466</c:v>
                </c:pt>
                <c:pt idx="321">
                  <c:v>2.5422148274345147</c:v>
                </c:pt>
                <c:pt idx="322">
                  <c:v>2.5423885229927157</c:v>
                </c:pt>
                <c:pt idx="323">
                  <c:v>2.5425623923766056</c:v>
                </c:pt>
                <c:pt idx="324">
                  <c:v>2.5427364355735684</c:v>
                </c:pt>
                <c:pt idx="325">
                  <c:v>2.542910652571031</c:v>
                </c:pt>
                <c:pt idx="326">
                  <c:v>2.543085043356462</c:v>
                </c:pt>
                <c:pt idx="327">
                  <c:v>2.5432596079173759</c:v>
                </c:pt>
                <c:pt idx="328">
                  <c:v>2.5434343462413267</c:v>
                </c:pt>
                <c:pt idx="329">
                  <c:v>2.5436092583159136</c:v>
                </c:pt>
                <c:pt idx="330">
                  <c:v>2.5437843441287771</c:v>
                </c:pt>
                <c:pt idx="331">
                  <c:v>2.5439596036676004</c:v>
                </c:pt>
                <c:pt idx="332">
                  <c:v>2.5441350369201103</c:v>
                </c:pt>
                <c:pt idx="333">
                  <c:v>2.5443106438740757</c:v>
                </c:pt>
                <c:pt idx="334">
                  <c:v>2.544486424517308</c:v>
                </c:pt>
                <c:pt idx="335">
                  <c:v>2.544662378837661</c:v>
                </c:pt>
                <c:pt idx="336">
                  <c:v>2.5448385068230319</c:v>
                </c:pt>
                <c:pt idx="337">
                  <c:v>2.5450148084613602</c:v>
                </c:pt>
                <c:pt idx="338">
                  <c:v>2.5451912837406274</c:v>
                </c:pt>
                <c:pt idx="339">
                  <c:v>2.5453679326488574</c:v>
                </c:pt>
                <c:pt idx="340">
                  <c:v>2.5455447551741175</c:v>
                </c:pt>
                <c:pt idx="341">
                  <c:v>2.5457217513045172</c:v>
                </c:pt>
                <c:pt idx="342">
                  <c:v>2.5458989210282073</c:v>
                </c:pt>
                <c:pt idx="343">
                  <c:v>2.5460762643333834</c:v>
                </c:pt>
                <c:pt idx="344">
                  <c:v>2.5462537812082795</c:v>
                </c:pt>
                <c:pt idx="345">
                  <c:v>2.5464314716411773</c:v>
                </c:pt>
                <c:pt idx="346">
                  <c:v>2.5466093356203952</c:v>
                </c:pt>
                <c:pt idx="347">
                  <c:v>2.5467873731342991</c:v>
                </c:pt>
                <c:pt idx="348">
                  <c:v>2.5469655841712924</c:v>
                </c:pt>
                <c:pt idx="349">
                  <c:v>2.5471439687198245</c:v>
                </c:pt>
                <c:pt idx="350">
                  <c:v>2.5473225267683852</c:v>
                </c:pt>
                <c:pt idx="351">
                  <c:v>2.5475012583055077</c:v>
                </c:pt>
                <c:pt idx="352">
                  <c:v>2.5476801633197645</c:v>
                </c:pt>
                <c:pt idx="353">
                  <c:v>2.5478592417997743</c:v>
                </c:pt>
                <c:pt idx="354">
                  <c:v>2.5480384937341949</c:v>
                </c:pt>
                <c:pt idx="355">
                  <c:v>2.5482179191117282</c:v>
                </c:pt>
                <c:pt idx="356">
                  <c:v>2.5483975179211167</c:v>
                </c:pt>
                <c:pt idx="357">
                  <c:v>2.5485772901511452</c:v>
                </c:pt>
                <c:pt idx="358">
                  <c:v>2.5487572357906414</c:v>
                </c:pt>
                <c:pt idx="359">
                  <c:v>2.5489373548284742</c:v>
                </c:pt>
                <c:pt idx="360">
                  <c:v>2.5491176472535537</c:v>
                </c:pt>
                <c:pt idx="361">
                  <c:v>2.5492981130548356</c:v>
                </c:pt>
                <c:pt idx="362">
                  <c:v>2.549478752221312</c:v>
                </c:pt>
                <c:pt idx="363">
                  <c:v>2.5496595647420217</c:v>
                </c:pt>
                <c:pt idx="364">
                  <c:v>2.5498405506060426</c:v>
                </c:pt>
                <c:pt idx="365">
                  <c:v>2.550021709802496</c:v>
                </c:pt>
                <c:pt idx="366">
                  <c:v>2.5502030423205442</c:v>
                </c:pt>
                <c:pt idx="367">
                  <c:v>2.5503845481493914</c:v>
                </c:pt>
                <c:pt idx="368">
                  <c:v>2.5505662272782832</c:v>
                </c:pt>
                <c:pt idx="369">
                  <c:v>2.5507480796965099</c:v>
                </c:pt>
                <c:pt idx="370">
                  <c:v>2.5509301053933982</c:v>
                </c:pt>
                <c:pt idx="371">
                  <c:v>2.5511123043583201</c:v>
                </c:pt>
                <c:pt idx="372">
                  <c:v>2.5512946765806901</c:v>
                </c:pt>
                <c:pt idx="373">
                  <c:v>2.5514772220499613</c:v>
                </c:pt>
                <c:pt idx="374">
                  <c:v>2.5516599407556311</c:v>
                </c:pt>
                <c:pt idx="375">
                  <c:v>2.5518428326872367</c:v>
                </c:pt>
                <c:pt idx="376">
                  <c:v>2.552025897834358</c:v>
                </c:pt>
                <c:pt idx="377">
                  <c:v>2.5522091361866166</c:v>
                </c:pt>
                <c:pt idx="378">
                  <c:v>2.5523925477336751</c:v>
                </c:pt>
                <c:pt idx="379">
                  <c:v>2.5525761324652367</c:v>
                </c:pt>
                <c:pt idx="380">
                  <c:v>2.5527598903710484</c:v>
                </c:pt>
                <c:pt idx="381">
                  <c:v>2.5529438214408975</c:v>
                </c:pt>
                <c:pt idx="382">
                  <c:v>2.5531279256646116</c:v>
                </c:pt>
                <c:pt idx="383">
                  <c:v>2.553312203032061</c:v>
                </c:pt>
                <c:pt idx="384">
                  <c:v>2.5534966535331587</c:v>
                </c:pt>
                <c:pt idx="385">
                  <c:v>2.5536812771578554</c:v>
                </c:pt>
                <c:pt idx="386">
                  <c:v>2.5538660738961472</c:v>
                </c:pt>
                <c:pt idx="387">
                  <c:v>2.5540510437380686</c:v>
                </c:pt>
                <c:pt idx="388">
                  <c:v>2.5542361866736969</c:v>
                </c:pt>
                <c:pt idx="389">
                  <c:v>2.5544215026931512</c:v>
                </c:pt>
                <c:pt idx="390">
                  <c:v>2.554606991786589</c:v>
                </c:pt>
                <c:pt idx="391">
                  <c:v>2.554792653944213</c:v>
                </c:pt>
                <c:pt idx="392">
                  <c:v>2.5549784891562637</c:v>
                </c:pt>
                <c:pt idx="393">
                  <c:v>2.555164497413025</c:v>
                </c:pt>
                <c:pt idx="394">
                  <c:v>2.5553506787048219</c:v>
                </c:pt>
                <c:pt idx="395">
                  <c:v>2.5555370330220177</c:v>
                </c:pt>
                <c:pt idx="396">
                  <c:v>2.5557235603550215</c:v>
                </c:pt>
                <c:pt idx="397">
                  <c:v>2.5559102606942798</c:v>
                </c:pt>
                <c:pt idx="398">
                  <c:v>2.5560971340302809</c:v>
                </c:pt>
                <c:pt idx="399">
                  <c:v>2.5562841803535559</c:v>
                </c:pt>
                <c:pt idx="400">
                  <c:v>2.5564713996546748</c:v>
                </c:pt>
                <c:pt idx="401">
                  <c:v>2.5566587919242494</c:v>
                </c:pt>
                <c:pt idx="402">
                  <c:v>2.5568463571529332</c:v>
                </c:pt>
                <c:pt idx="403">
                  <c:v>2.5570340953314199</c:v>
                </c:pt>
                <c:pt idx="404">
                  <c:v>2.5572220064504445</c:v>
                </c:pt>
                <c:pt idx="405">
                  <c:v>2.5574100905007819</c:v>
                </c:pt>
                <c:pt idx="406">
                  <c:v>2.5575983474732502</c:v>
                </c:pt>
                <c:pt idx="407">
                  <c:v>2.5577867773587046</c:v>
                </c:pt>
                <c:pt idx="408">
                  <c:v>2.5579753801480463</c:v>
                </c:pt>
                <c:pt idx="409">
                  <c:v>2.5581641558322117</c:v>
                </c:pt>
                <c:pt idx="410">
                  <c:v>2.5583531044021832</c:v>
                </c:pt>
                <c:pt idx="411">
                  <c:v>2.5585422258489796</c:v>
                </c:pt>
                <c:pt idx="412">
                  <c:v>2.558731520163664</c:v>
                </c:pt>
                <c:pt idx="413">
                  <c:v>2.5589209873373373</c:v>
                </c:pt>
                <c:pt idx="414">
                  <c:v>2.5591106273611435</c:v>
                </c:pt>
                <c:pt idx="415">
                  <c:v>2.5593004402262665</c:v>
                </c:pt>
                <c:pt idx="416">
                  <c:v>2.5594904259239297</c:v>
                </c:pt>
                <c:pt idx="417">
                  <c:v>2.559680584445398</c:v>
                </c:pt>
                <c:pt idx="418">
                  <c:v>2.5598709157819779</c:v>
                </c:pt>
                <c:pt idx="419">
                  <c:v>2.5600614199250153</c:v>
                </c:pt>
                <c:pt idx="420">
                  <c:v>2.5602520968658973</c:v>
                </c:pt>
                <c:pt idx="421">
                  <c:v>2.5604429465960501</c:v>
                </c:pt>
                <c:pt idx="422">
                  <c:v>2.5606339691069433</c:v>
                </c:pt>
                <c:pt idx="423">
                  <c:v>2.5608251643900837</c:v>
                </c:pt>
                <c:pt idx="424">
                  <c:v>2.5610165324370211</c:v>
                </c:pt>
                <c:pt idx="425">
                  <c:v>2.561208073239345</c:v>
                </c:pt>
                <c:pt idx="426">
                  <c:v>2.5613997867886846</c:v>
                </c:pt>
                <c:pt idx="427">
                  <c:v>2.5615916730767108</c:v>
                </c:pt>
                <c:pt idx="428">
                  <c:v>2.561783732095134</c:v>
                </c:pt>
                <c:pt idx="429">
                  <c:v>2.5619759638357045</c:v>
                </c:pt>
                <c:pt idx="430">
                  <c:v>2.562168368290215</c:v>
                </c:pt>
                <c:pt idx="431">
                  <c:v>2.5623609454504961</c:v>
                </c:pt>
                <c:pt idx="432">
                  <c:v>2.5625536953084205</c:v>
                </c:pt>
                <c:pt idx="433">
                  <c:v>2.5627466178558995</c:v>
                </c:pt>
                <c:pt idx="434">
                  <c:v>2.5629397130848872</c:v>
                </c:pt>
                <c:pt idx="435">
                  <c:v>2.5631329809873757</c:v>
                </c:pt>
                <c:pt idx="436">
                  <c:v>2.5633264215553977</c:v>
                </c:pt>
                <c:pt idx="437">
                  <c:v>2.5635200347810265</c:v>
                </c:pt>
                <c:pt idx="438">
                  <c:v>2.5637138206563765</c:v>
                </c:pt>
                <c:pt idx="439">
                  <c:v>2.5639077791736002</c:v>
                </c:pt>
                <c:pt idx="440">
                  <c:v>2.5641019103248919</c:v>
                </c:pt>
                <c:pt idx="441">
                  <c:v>2.5642962141024848</c:v>
                </c:pt>
                <c:pt idx="442">
                  <c:v>2.5644906904986535</c:v>
                </c:pt>
                <c:pt idx="443">
                  <c:v>2.5646853395057114</c:v>
                </c:pt>
                <c:pt idx="444">
                  <c:v>2.5648801611160139</c:v>
                </c:pt>
                <c:pt idx="445">
                  <c:v>2.5650751553219533</c:v>
                </c:pt>
                <c:pt idx="446">
                  <c:v>2.5652703221159645</c:v>
                </c:pt>
                <c:pt idx="447">
                  <c:v>2.5654656614905216</c:v>
                </c:pt>
                <c:pt idx="448">
                  <c:v>2.5656611734381389</c:v>
                </c:pt>
                <c:pt idx="449">
                  <c:v>2.5658568579513696</c:v>
                </c:pt>
                <c:pt idx="450">
                  <c:v>2.5660527150228085</c:v>
                </c:pt>
                <c:pt idx="451">
                  <c:v>2.5662487446450886</c:v>
                </c:pt>
                <c:pt idx="452">
                  <c:v>2.5664449468108836</c:v>
                </c:pt>
                <c:pt idx="453">
                  <c:v>2.566641321512908</c:v>
                </c:pt>
                <c:pt idx="454">
                  <c:v>2.5668378687439137</c:v>
                </c:pt>
                <c:pt idx="455">
                  <c:v>2.567034588496695</c:v>
                </c:pt>
                <c:pt idx="456">
                  <c:v>2.5672314807640833</c:v>
                </c:pt>
                <c:pt idx="457">
                  <c:v>2.5674285455389532</c:v>
                </c:pt>
                <c:pt idx="458">
                  <c:v>2.5676257828142157</c:v>
                </c:pt>
                <c:pt idx="459">
                  <c:v>2.5678231925828241</c:v>
                </c:pt>
                <c:pt idx="460">
                  <c:v>2.5680207748377692</c:v>
                </c:pt>
                <c:pt idx="461">
                  <c:v>2.5682185295720834</c:v>
                </c:pt>
                <c:pt idx="462">
                  <c:v>2.568416456778837</c:v>
                </c:pt>
                <c:pt idx="463">
                  <c:v>2.5686145564511422</c:v>
                </c:pt>
                <c:pt idx="464">
                  <c:v>2.5688128285821485</c:v>
                </c:pt>
                <c:pt idx="465">
                  <c:v>2.5690112731650463</c:v>
                </c:pt>
                <c:pt idx="466">
                  <c:v>2.5692098901930644</c:v>
                </c:pt>
                <c:pt idx="467">
                  <c:v>2.5694086796594733</c:v>
                </c:pt>
                <c:pt idx="468">
                  <c:v>2.5696076415575808</c:v>
                </c:pt>
                <c:pt idx="469">
                  <c:v>2.5698067758807359</c:v>
                </c:pt>
                <c:pt idx="470">
                  <c:v>2.5700060826223257</c:v>
                </c:pt>
                <c:pt idx="471">
                  <c:v>2.5702055617757775</c:v>
                </c:pt>
                <c:pt idx="472">
                  <c:v>2.5704052133345585</c:v>
                </c:pt>
                <c:pt idx="473">
                  <c:v>2.5706050372921738</c:v>
                </c:pt>
                <c:pt idx="474">
                  <c:v>2.5708050336421691</c:v>
                </c:pt>
                <c:pt idx="475">
                  <c:v>2.5710052023781302</c:v>
                </c:pt>
                <c:pt idx="476">
                  <c:v>2.5712055434936802</c:v>
                </c:pt>
                <c:pt idx="477">
                  <c:v>2.5714060569824837</c:v>
                </c:pt>
                <c:pt idx="478">
                  <c:v>2.5716067428382421</c:v>
                </c:pt>
                <c:pt idx="479">
                  <c:v>2.5718076010546991</c:v>
                </c:pt>
                <c:pt idx="480">
                  <c:v>2.7264165398187172</c:v>
                </c:pt>
                <c:pt idx="481">
                  <c:v>2.7268142576831389</c:v>
                </c:pt>
                <c:pt idx="482">
                  <c:v>2.7272133673418595</c:v>
                </c:pt>
                <c:pt idx="483">
                  <c:v>2.7276138674343424</c:v>
                </c:pt>
                <c:pt idx="484">
                  <c:v>2.7280157565996714</c:v>
                </c:pt>
                <c:pt idx="485">
                  <c:v>2.7284190334765546</c:v>
                </c:pt>
                <c:pt idx="486">
                  <c:v>2.7288236967033233</c:v>
                </c:pt>
                <c:pt idx="487">
                  <c:v>2.7292297449179417</c:v>
                </c:pt>
                <c:pt idx="488">
                  <c:v>2.7296371767580037</c:v>
                </c:pt>
                <c:pt idx="489">
                  <c:v>2.7300459908607362</c:v>
                </c:pt>
                <c:pt idx="490">
                  <c:v>2.7304561858630065</c:v>
                </c:pt>
                <c:pt idx="491">
                  <c:v>2.7308677604013196</c:v>
                </c:pt>
                <c:pt idx="492">
                  <c:v>2.731280713111826</c:v>
                </c:pt>
                <c:pt idx="493">
                  <c:v>2.7316950426303195</c:v>
                </c:pt>
                <c:pt idx="494">
                  <c:v>2.7321107475922433</c:v>
                </c:pt>
                <c:pt idx="495">
                  <c:v>2.7325278266326931</c:v>
                </c:pt>
                <c:pt idx="496">
                  <c:v>2.7329462783864185</c:v>
                </c:pt>
                <c:pt idx="497">
                  <c:v>2.7333661014878268</c:v>
                </c:pt>
                <c:pt idx="498">
                  <c:v>2.7337872945709853</c:v>
                </c:pt>
                <c:pt idx="499">
                  <c:v>2.734209856269624</c:v>
                </c:pt>
                <c:pt idx="500">
                  <c:v>2.734633785217139</c:v>
                </c:pt>
                <c:pt idx="501">
                  <c:v>2.735059080046597</c:v>
                </c:pt>
                <c:pt idx="502">
                  <c:v>2.7354857393907359</c:v>
                </c:pt>
                <c:pt idx="503">
                  <c:v>2.7359137618819673</c:v>
                </c:pt>
                <c:pt idx="504">
                  <c:v>2.7363431461523819</c:v>
                </c:pt>
                <c:pt idx="505">
                  <c:v>2.7367738908337516</c:v>
                </c:pt>
                <c:pt idx="506">
                  <c:v>2.7372059945575309</c:v>
                </c:pt>
                <c:pt idx="507">
                  <c:v>2.7376394559548625</c:v>
                </c:pt>
                <c:pt idx="508">
                  <c:v>2.7380742736565771</c:v>
                </c:pt>
                <c:pt idx="509">
                  <c:v>2.7385104462932013</c:v>
                </c:pt>
                <c:pt idx="510">
                  <c:v>2.7389479724949539</c:v>
                </c:pt>
                <c:pt idx="511">
                  <c:v>2.7393868508917563</c:v>
                </c:pt>
                <c:pt idx="512">
                  <c:v>2.739827080113229</c:v>
                </c:pt>
                <c:pt idx="513">
                  <c:v>2.7402686587886995</c:v>
                </c:pt>
                <c:pt idx="514">
                  <c:v>2.7407115855472011</c:v>
                </c:pt>
                <c:pt idx="515">
                  <c:v>2.7411558590174803</c:v>
                </c:pt>
                <c:pt idx="516">
                  <c:v>2.7416014778279965</c:v>
                </c:pt>
                <c:pt idx="517">
                  <c:v>2.7420484406069283</c:v>
                </c:pt>
                <c:pt idx="518">
                  <c:v>2.7424967459821721</c:v>
                </c:pt>
                <c:pt idx="519">
                  <c:v>2.7429463925813495</c:v>
                </c:pt>
                <c:pt idx="520">
                  <c:v>2.7433973790318085</c:v>
                </c:pt>
                <c:pt idx="521">
                  <c:v>2.7438497039606258</c:v>
                </c:pt>
                <c:pt idx="522">
                  <c:v>2.7443033659946123</c:v>
                </c:pt>
                <c:pt idx="523">
                  <c:v>2.7447583637603126</c:v>
                </c:pt>
                <c:pt idx="524">
                  <c:v>2.7452146958840142</c:v>
                </c:pt>
                <c:pt idx="525">
                  <c:v>2.7456723609917431</c:v>
                </c:pt>
                <c:pt idx="526">
                  <c:v>2.7461313577092721</c:v>
                </c:pt>
                <c:pt idx="527">
                  <c:v>2.7465916846621234</c:v>
                </c:pt>
                <c:pt idx="528">
                  <c:v>2.7470533404755697</c:v>
                </c:pt>
                <c:pt idx="529">
                  <c:v>2.7475163237746396</c:v>
                </c:pt>
                <c:pt idx="530">
                  <c:v>2.7479806331841181</c:v>
                </c:pt>
                <c:pt idx="531">
                  <c:v>2.748446267328553</c:v>
                </c:pt>
                <c:pt idx="532">
                  <c:v>2.7489132248322568</c:v>
                </c:pt>
                <c:pt idx="533">
                  <c:v>2.7493815043193086</c:v>
                </c:pt>
                <c:pt idx="534">
                  <c:v>2.7498511044135583</c:v>
                </c:pt>
                <c:pt idx="535">
                  <c:v>2.7503220237386308</c:v>
                </c:pt>
                <c:pt idx="536">
                  <c:v>2.7507942609179281</c:v>
                </c:pt>
                <c:pt idx="537">
                  <c:v>2.7512678145746321</c:v>
                </c:pt>
                <c:pt idx="538">
                  <c:v>2.7517426833317087</c:v>
                </c:pt>
                <c:pt idx="539">
                  <c:v>2.7522188658119116</c:v>
                </c:pt>
                <c:pt idx="540">
                  <c:v>2.7526963606377848</c:v>
                </c:pt>
                <c:pt idx="541">
                  <c:v>2.7531751664316646</c:v>
                </c:pt>
                <c:pt idx="542">
                  <c:v>2.7536552818156848</c:v>
                </c:pt>
                <c:pt idx="543">
                  <c:v>2.7541367054117787</c:v>
                </c:pt>
                <c:pt idx="544">
                  <c:v>2.7546194358416853</c:v>
                </c:pt>
                <c:pt idx="545">
                  <c:v>2.7551034717269465</c:v>
                </c:pt>
                <c:pt idx="546">
                  <c:v>2.7555888116889169</c:v>
                </c:pt>
                <c:pt idx="547">
                  <c:v>2.7560754543487631</c:v>
                </c:pt>
                <c:pt idx="548">
                  <c:v>2.7565633983274687</c:v>
                </c:pt>
                <c:pt idx="549">
                  <c:v>2.7570526422458359</c:v>
                </c:pt>
                <c:pt idx="550">
                  <c:v>2.7575431847244931</c:v>
                </c:pt>
                <c:pt idx="551">
                  <c:v>2.7580350243838909</c:v>
                </c:pt>
                <c:pt idx="552">
                  <c:v>2.7585281598443134</c:v>
                </c:pt>
                <c:pt idx="553">
                  <c:v>2.7590225897258756</c:v>
                </c:pt>
                <c:pt idx="554">
                  <c:v>2.7595183126485288</c:v>
                </c:pt>
                <c:pt idx="555">
                  <c:v>2.7600153272320638</c:v>
                </c:pt>
                <c:pt idx="556">
                  <c:v>2.7605136320961172</c:v>
                </c:pt>
                <c:pt idx="557">
                  <c:v>2.7610132258601681</c:v>
                </c:pt>
                <c:pt idx="558">
                  <c:v>2.7615141071435487</c:v>
                </c:pt>
                <c:pt idx="559">
                  <c:v>2.7620162745654424</c:v>
                </c:pt>
                <c:pt idx="560">
                  <c:v>2.762519726744888</c:v>
                </c:pt>
                <c:pt idx="561">
                  <c:v>2.7630244623007867</c:v>
                </c:pt>
                <c:pt idx="562">
                  <c:v>2.7635304798519011</c:v>
                </c:pt>
                <c:pt idx="563">
                  <c:v>2.7640377780168626</c:v>
                </c:pt>
                <c:pt idx="564">
                  <c:v>2.764546355414168</c:v>
                </c:pt>
                <c:pt idx="565">
                  <c:v>2.7650562106621921</c:v>
                </c:pt>
                <c:pt idx="566">
                  <c:v>2.765567342379184</c:v>
                </c:pt>
                <c:pt idx="567">
                  <c:v>2.7660797491832723</c:v>
                </c:pt>
                <c:pt idx="568">
                  <c:v>2.7665934296924708</c:v>
                </c:pt>
                <c:pt idx="569">
                  <c:v>2.7671083825246794</c:v>
                </c:pt>
                <c:pt idx="570">
                  <c:v>2.7676246062976864</c:v>
                </c:pt>
                <c:pt idx="571">
                  <c:v>2.768142099629177</c:v>
                </c:pt>
                <c:pt idx="572">
                  <c:v>2.7686608611367305</c:v>
                </c:pt>
                <c:pt idx="573">
                  <c:v>2.7691808894378283</c:v>
                </c:pt>
                <c:pt idx="574">
                  <c:v>2.7697021831498554</c:v>
                </c:pt>
                <c:pt idx="575">
                  <c:v>2.770224740890102</c:v>
                </c:pt>
                <c:pt idx="576">
                  <c:v>2.7707485612757723</c:v>
                </c:pt>
                <c:pt idx="577">
                  <c:v>2.7712736429239824</c:v>
                </c:pt>
                <c:pt idx="578">
                  <c:v>2.771799984451766</c:v>
                </c:pt>
                <c:pt idx="579">
                  <c:v>2.772327584476078</c:v>
                </c:pt>
                <c:pt idx="580">
                  <c:v>2.7728564416137975</c:v>
                </c:pt>
                <c:pt idx="581">
                  <c:v>2.7733865544817307</c:v>
                </c:pt>
                <c:pt idx="582">
                  <c:v>2.7739179216966168</c:v>
                </c:pt>
                <c:pt idx="583">
                  <c:v>2.7744505418751273</c:v>
                </c:pt>
                <c:pt idx="584">
                  <c:v>2.7749844136338737</c:v>
                </c:pt>
                <c:pt idx="585">
                  <c:v>2.7755195355894071</c:v>
                </c:pt>
                <c:pt idx="586">
                  <c:v>2.7760559063582244</c:v>
                </c:pt>
                <c:pt idx="587">
                  <c:v>2.7765935245567723</c:v>
                </c:pt>
                <c:pt idx="588">
                  <c:v>2.7771323888014461</c:v>
                </c:pt>
                <c:pt idx="589">
                  <c:v>2.7776724977085996</c:v>
                </c:pt>
                <c:pt idx="590">
                  <c:v>2.7782138498945415</c:v>
                </c:pt>
                <c:pt idx="591">
                  <c:v>2.7787564439755466</c:v>
                </c:pt>
                <c:pt idx="592">
                  <c:v>2.7793002785678529</c:v>
                </c:pt>
                <c:pt idx="593">
                  <c:v>2.7798453522876674</c:v>
                </c:pt>
                <c:pt idx="594">
                  <c:v>2.7803916637511707</c:v>
                </c:pt>
                <c:pt idx="595">
                  <c:v>2.7809392115745188</c:v>
                </c:pt>
                <c:pt idx="596">
                  <c:v>2.7814879943738466</c:v>
                </c:pt>
                <c:pt idx="597">
                  <c:v>2.7820380107652722</c:v>
                </c:pt>
                <c:pt idx="598">
                  <c:v>2.7825892593649</c:v>
                </c:pt>
                <c:pt idx="599">
                  <c:v>2.7831417387888235</c:v>
                </c:pt>
                <c:pt idx="600">
                  <c:v>2.7836954476531313</c:v>
                </c:pt>
                <c:pt idx="601">
                  <c:v>2.7842503845739053</c:v>
                </c:pt>
                <c:pt idx="602">
                  <c:v>2.7848065481672313</c:v>
                </c:pt>
                <c:pt idx="603">
                  <c:v>2.7853639370491972</c:v>
                </c:pt>
                <c:pt idx="604">
                  <c:v>2.7859225498358962</c:v>
                </c:pt>
                <c:pt idx="605">
                  <c:v>2.7864823851434339</c:v>
                </c:pt>
                <c:pt idx="606">
                  <c:v>2.7870434415879295</c:v>
                </c:pt>
                <c:pt idx="607">
                  <c:v>2.78760571778552</c:v>
                </c:pt>
                <c:pt idx="608">
                  <c:v>2.7881692123523614</c:v>
                </c:pt>
                <c:pt idx="609">
                  <c:v>2.7887339239046378</c:v>
                </c:pt>
                <c:pt idx="610">
                  <c:v>2.7892998510585567</c:v>
                </c:pt>
                <c:pt idx="611">
                  <c:v>2.789866992430361</c:v>
                </c:pt>
                <c:pt idx="612">
                  <c:v>2.7904353466363245</c:v>
                </c:pt>
                <c:pt idx="613">
                  <c:v>2.7910049122927623</c:v>
                </c:pt>
                <c:pt idx="614">
                  <c:v>2.7915756880160298</c:v>
                </c:pt>
                <c:pt idx="615">
                  <c:v>2.7921476724225278</c:v>
                </c:pt>
                <c:pt idx="616">
                  <c:v>2.7927208641287056</c:v>
                </c:pt>
                <c:pt idx="617">
                  <c:v>2.7932952617510645</c:v>
                </c:pt>
                <c:pt idx="618">
                  <c:v>2.7938708639061627</c:v>
                </c:pt>
                <c:pt idx="619">
                  <c:v>2.7944476692106144</c:v>
                </c:pt>
                <c:pt idx="620">
                  <c:v>2.7950256762811003</c:v>
                </c:pt>
                <c:pt idx="621">
                  <c:v>2.795604883734363</c:v>
                </c:pt>
                <c:pt idx="622">
                  <c:v>2.7961852901872177</c:v>
                </c:pt>
                <c:pt idx="623">
                  <c:v>2.7967668942565518</c:v>
                </c:pt>
                <c:pt idx="624">
                  <c:v>2.7973496945593275</c:v>
                </c:pt>
                <c:pt idx="625">
                  <c:v>2.7979336897125879</c:v>
                </c:pt>
                <c:pt idx="626">
                  <c:v>2.7985188783334598</c:v>
                </c:pt>
                <c:pt idx="627">
                  <c:v>2.7991052590391554</c:v>
                </c:pt>
                <c:pt idx="628">
                  <c:v>2.7996928304469786</c:v>
                </c:pt>
                <c:pt idx="629">
                  <c:v>2.8002815911743277</c:v>
                </c:pt>
                <c:pt idx="630">
                  <c:v>2.8008715398386936</c:v>
                </c:pt>
                <c:pt idx="631">
                  <c:v>2.8014626750576728</c:v>
                </c:pt>
                <c:pt idx="632">
                  <c:v>2.8020549954489642</c:v>
                </c:pt>
                <c:pt idx="633">
                  <c:v>2.8026484996303731</c:v>
                </c:pt>
                <c:pt idx="634">
                  <c:v>2.8032431862198166</c:v>
                </c:pt>
                <c:pt idx="635">
                  <c:v>2.8038390538353268</c:v>
                </c:pt>
                <c:pt idx="636">
                  <c:v>2.8044361010950514</c:v>
                </c:pt>
                <c:pt idx="637">
                  <c:v>2.805034326617263</c:v>
                </c:pt>
                <c:pt idx="638">
                  <c:v>2.805633729020355</c:v>
                </c:pt>
                <c:pt idx="639">
                  <c:v>2.8062343069228519</c:v>
                </c:pt>
                <c:pt idx="640">
                  <c:v>2.8068360589434089</c:v>
                </c:pt>
                <c:pt idx="641">
                  <c:v>2.8074389837008145</c:v>
                </c:pt>
                <c:pt idx="642">
                  <c:v>2.8080430798139995</c:v>
                </c:pt>
                <c:pt idx="643">
                  <c:v>2.8086483459020339</c:v>
                </c:pt>
                <c:pt idx="644">
                  <c:v>2.8092547805841321</c:v>
                </c:pt>
                <c:pt idx="645">
                  <c:v>2.8098623824796602</c:v>
                </c:pt>
                <c:pt idx="646">
                  <c:v>2.810471150208135</c:v>
                </c:pt>
                <c:pt idx="647">
                  <c:v>2.8110810823892289</c:v>
                </c:pt>
                <c:pt idx="648">
                  <c:v>2.8116921776427741</c:v>
                </c:pt>
                <c:pt idx="649">
                  <c:v>2.8123044345887647</c:v>
                </c:pt>
                <c:pt idx="650">
                  <c:v>2.8129178518473612</c:v>
                </c:pt>
                <c:pt idx="651">
                  <c:v>2.8135324280388923</c:v>
                </c:pt>
                <c:pt idx="652">
                  <c:v>2.8141481617838617</c:v>
                </c:pt>
                <c:pt idx="653">
                  <c:v>2.8147650517029472</c:v>
                </c:pt>
                <c:pt idx="654">
                  <c:v>2.8153830964170066</c:v>
                </c:pt>
                <c:pt idx="655">
                  <c:v>2.816002294547082</c:v>
                </c:pt>
                <c:pt idx="656">
                  <c:v>2.8166226447144016</c:v>
                </c:pt>
                <c:pt idx="657">
                  <c:v>2.8172441455403812</c:v>
                </c:pt>
                <c:pt idx="658">
                  <c:v>2.8178667956466334</c:v>
                </c:pt>
                <c:pt idx="659">
                  <c:v>2.8184905936549645</c:v>
                </c:pt>
                <c:pt idx="660">
                  <c:v>2.8191155381873831</c:v>
                </c:pt>
                <c:pt idx="661">
                  <c:v>2.8197416278660987</c:v>
                </c:pt>
                <c:pt idx="662">
                  <c:v>2.8203688613135305</c:v>
                </c:pt>
                <c:pt idx="663">
                  <c:v>2.820997237152306</c:v>
                </c:pt>
                <c:pt idx="664">
                  <c:v>2.8216267540052664</c:v>
                </c:pt>
                <c:pt idx="665">
                  <c:v>2.8222574104954701</c:v>
                </c:pt>
                <c:pt idx="666">
                  <c:v>2.8228892052461969</c:v>
                </c:pt>
                <c:pt idx="667">
                  <c:v>2.8235221368809489</c:v>
                </c:pt>
                <c:pt idx="668">
                  <c:v>2.8241562040234571</c:v>
                </c:pt>
                <c:pt idx="669">
                  <c:v>2.8247914052976806</c:v>
                </c:pt>
                <c:pt idx="670">
                  <c:v>2.8254277393278144</c:v>
                </c:pt>
                <c:pt idx="671">
                  <c:v>2.8260652047382884</c:v>
                </c:pt>
                <c:pt idx="672">
                  <c:v>2.8267038001537754</c:v>
                </c:pt>
                <c:pt idx="673">
                  <c:v>2.8273435241991929</c:v>
                </c:pt>
                <c:pt idx="674">
                  <c:v>2.8279843754997009</c:v>
                </c:pt>
                <c:pt idx="675">
                  <c:v>2.828626352680716</c:v>
                </c:pt>
                <c:pt idx="676">
                  <c:v>2.8292694543679047</c:v>
                </c:pt>
                <c:pt idx="677">
                  <c:v>2.8299136791871926</c:v>
                </c:pt>
                <c:pt idx="678">
                  <c:v>2.8305590257647646</c:v>
                </c:pt>
                <c:pt idx="679">
                  <c:v>2.8312054927270709</c:v>
                </c:pt>
                <c:pt idx="680">
                  <c:v>2.8318530787008287</c:v>
                </c:pt>
                <c:pt idx="681">
                  <c:v>2.8325017823130247</c:v>
                </c:pt>
                <c:pt idx="682">
                  <c:v>2.8331516021909211</c:v>
                </c:pt>
                <c:pt idx="683">
                  <c:v>2.8338025369620574</c:v>
                </c:pt>
                <c:pt idx="684">
                  <c:v>2.8344545852542522</c:v>
                </c:pt>
                <c:pt idx="685">
                  <c:v>2.8351077456956091</c:v>
                </c:pt>
                <c:pt idx="686">
                  <c:v>2.8357620169145186</c:v>
                </c:pt>
                <c:pt idx="687">
                  <c:v>2.8364173975396612</c:v>
                </c:pt>
                <c:pt idx="688">
                  <c:v>2.8370738862000127</c:v>
                </c:pt>
                <c:pt idx="689">
                  <c:v>2.8377314815248438</c:v>
                </c:pt>
                <c:pt idx="690">
                  <c:v>2.8383901821437281</c:v>
                </c:pt>
                <c:pt idx="691">
                  <c:v>2.8390499866865402</c:v>
                </c:pt>
                <c:pt idx="692">
                  <c:v>2.8397108937834634</c:v>
                </c:pt>
                <c:pt idx="693">
                  <c:v>2.8403729020649919</c:v>
                </c:pt>
                <c:pt idx="694">
                  <c:v>2.8410360101619299</c:v>
                </c:pt>
                <c:pt idx="695">
                  <c:v>2.8417002167054024</c:v>
                </c:pt>
                <c:pt idx="696">
                  <c:v>2.8423655203268514</c:v>
                </c:pt>
                <c:pt idx="697">
                  <c:v>2.8430319196580442</c:v>
                </c:pt>
                <c:pt idx="698">
                  <c:v>2.8436994133310729</c:v>
                </c:pt>
                <c:pt idx="699">
                  <c:v>2.8443679999783615</c:v>
                </c:pt>
                <c:pt idx="700">
                  <c:v>2.8450376782326643</c:v>
                </c:pt>
                <c:pt idx="701">
                  <c:v>2.8457084467270741</c:v>
                </c:pt>
                <c:pt idx="702">
                  <c:v>2.846380304095022</c:v>
                </c:pt>
                <c:pt idx="703">
                  <c:v>2.847053248970282</c:v>
                </c:pt>
                <c:pt idx="704">
                  <c:v>2.8477272799869739</c:v>
                </c:pt>
                <c:pt idx="705">
                  <c:v>2.8484023957795666</c:v>
                </c:pt>
                <c:pt idx="706">
                  <c:v>2.8490785949828807</c:v>
                </c:pt>
                <c:pt idx="707">
                  <c:v>2.8497558762320954</c:v>
                </c:pt>
                <c:pt idx="708">
                  <c:v>2.8504342381627437</c:v>
                </c:pt>
                <c:pt idx="709">
                  <c:v>2.8511136794107252</c:v>
                </c:pt>
                <c:pt idx="710">
                  <c:v>2.8517941986123008</c:v>
                </c:pt>
                <c:pt idx="711">
                  <c:v>2.8524757944041013</c:v>
                </c:pt>
                <c:pt idx="712">
                  <c:v>2.8531584654231303</c:v>
                </c:pt>
                <c:pt idx="713">
                  <c:v>2.8538422103067633</c:v>
                </c:pt>
                <c:pt idx="714">
                  <c:v>2.854527027692757</c:v>
                </c:pt>
                <c:pt idx="715">
                  <c:v>2.8552129162192457</c:v>
                </c:pt>
                <c:pt idx="716">
                  <c:v>2.8558998745247495</c:v>
                </c:pt>
                <c:pt idx="717">
                  <c:v>2.8565879012481763</c:v>
                </c:pt>
                <c:pt idx="718">
                  <c:v>2.8572769950288226</c:v>
                </c:pt>
                <c:pt idx="719">
                  <c:v>2.8579671545063801</c:v>
                </c:pt>
                <c:pt idx="720">
                  <c:v>2.8586583783209374</c:v>
                </c:pt>
                <c:pt idx="721">
                  <c:v>2.8593506651129807</c:v>
                </c:pt>
                <c:pt idx="722">
                  <c:v>2.8600440135234022</c:v>
                </c:pt>
                <c:pt idx="723">
                  <c:v>2.8607384221934975</c:v>
                </c:pt>
                <c:pt idx="724">
                  <c:v>2.8614338897649727</c:v>
                </c:pt>
                <c:pt idx="725">
                  <c:v>2.8621304148799469</c:v>
                </c:pt>
                <c:pt idx="726">
                  <c:v>2.8628279961809522</c:v>
                </c:pt>
                <c:pt idx="727">
                  <c:v>2.8635266323109425</c:v>
                </c:pt>
                <c:pt idx="728">
                  <c:v>2.8642263219132893</c:v>
                </c:pt>
                <c:pt idx="729">
                  <c:v>2.8649270636317925</c:v>
                </c:pt>
                <c:pt idx="730">
                  <c:v>2.8656288561106775</c:v>
                </c:pt>
                <c:pt idx="731">
                  <c:v>2.866331697994601</c:v>
                </c:pt>
                <c:pt idx="732">
                  <c:v>2.8670355879286546</c:v>
                </c:pt>
                <c:pt idx="733">
                  <c:v>2.8677405245583647</c:v>
                </c:pt>
                <c:pt idx="734">
                  <c:v>2.8684465065297</c:v>
                </c:pt>
                <c:pt idx="735">
                  <c:v>2.8691535324890696</c:v>
                </c:pt>
                <c:pt idx="736">
                  <c:v>2.8698616010833313</c:v>
                </c:pt>
                <c:pt idx="737">
                  <c:v>2.8705707109597909</c:v>
                </c:pt>
                <c:pt idx="738">
                  <c:v>2.8712808607662059</c:v>
                </c:pt>
                <c:pt idx="739">
                  <c:v>2.8719920491507898</c:v>
                </c:pt>
                <c:pt idx="740">
                  <c:v>2.8727042747622127</c:v>
                </c:pt>
                <c:pt idx="741">
                  <c:v>2.8734175362496077</c:v>
                </c:pt>
                <c:pt idx="742">
                  <c:v>2.8741318322625711</c:v>
                </c:pt>
                <c:pt idx="743">
                  <c:v>2.874847161451167</c:v>
                </c:pt>
                <c:pt idx="744">
                  <c:v>2.8755635224659288</c:v>
                </c:pt>
                <c:pt idx="745">
                  <c:v>2.8762809139578636</c:v>
                </c:pt>
                <c:pt idx="746">
                  <c:v>2.8769993345784539</c:v>
                </c:pt>
                <c:pt idx="747">
                  <c:v>2.8777187829796622</c:v>
                </c:pt>
                <c:pt idx="748">
                  <c:v>2.8784392578139322</c:v>
                </c:pt>
                <c:pt idx="749">
                  <c:v>2.8791607577341942</c:v>
                </c:pt>
                <c:pt idx="750">
                  <c:v>2.8798832813938651</c:v>
                </c:pt>
                <c:pt idx="751">
                  <c:v>2.8806068274468517</c:v>
                </c:pt>
                <c:pt idx="752">
                  <c:v>2.8813313945475572</c:v>
                </c:pt>
                <c:pt idx="753">
                  <c:v>2.8820569813508787</c:v>
                </c:pt>
                <c:pt idx="754">
                  <c:v>2.8827835865122156</c:v>
                </c:pt>
                <c:pt idx="755">
                  <c:v>2.8835112086874681</c:v>
                </c:pt>
                <c:pt idx="756">
                  <c:v>2.8842398465330428</c:v>
                </c:pt>
                <c:pt idx="757">
                  <c:v>2.8849694987058547</c:v>
                </c:pt>
                <c:pt idx="758">
                  <c:v>2.8857001638633295</c:v>
                </c:pt>
                <c:pt idx="759">
                  <c:v>2.8864318406634073</c:v>
                </c:pt>
                <c:pt idx="760">
                  <c:v>2.8871645277645457</c:v>
                </c:pt>
                <c:pt idx="761">
                  <c:v>2.8878982238257218</c:v>
                </c:pt>
                <c:pt idx="762">
                  <c:v>2.888632927506436</c:v>
                </c:pt>
                <c:pt idx="763">
                  <c:v>2.8893686374667125</c:v>
                </c:pt>
                <c:pt idx="764">
                  <c:v>2.8901053523671081</c:v>
                </c:pt>
                <c:pt idx="765">
                  <c:v>2.8908430708687067</c:v>
                </c:pt>
                <c:pt idx="766">
                  <c:v>2.8915817916331279</c:v>
                </c:pt>
                <c:pt idx="767">
                  <c:v>2.8923215133225302</c:v>
                </c:pt>
                <c:pt idx="768">
                  <c:v>2.8930622345996091</c:v>
                </c:pt>
                <c:pt idx="769">
                  <c:v>2.8938039541276042</c:v>
                </c:pt>
                <c:pt idx="770">
                  <c:v>2.8945466705703007</c:v>
                </c:pt>
                <c:pt idx="771">
                  <c:v>2.895290382592032</c:v>
                </c:pt>
                <c:pt idx="772">
                  <c:v>2.8960350888576825</c:v>
                </c:pt>
                <c:pt idx="773">
                  <c:v>2.8967807880326899</c:v>
                </c:pt>
                <c:pt idx="774">
                  <c:v>2.8975274787830503</c:v>
                </c:pt>
                <c:pt idx="775">
                  <c:v>2.8982751597753174</c:v>
                </c:pt>
                <c:pt idx="776">
                  <c:v>2.8990238296766075</c:v>
                </c:pt>
                <c:pt idx="777">
                  <c:v>2.8997734871546026</c:v>
                </c:pt>
                <c:pt idx="778">
                  <c:v>2.9005241308775531</c:v>
                </c:pt>
                <c:pt idx="779">
                  <c:v>2.9012757595142773</c:v>
                </c:pt>
                <c:pt idx="780">
                  <c:v>2.9020283717341693</c:v>
                </c:pt>
                <c:pt idx="781">
                  <c:v>2.9027819662071979</c:v>
                </c:pt>
                <c:pt idx="782">
                  <c:v>2.9035365416039109</c:v>
                </c:pt>
                <c:pt idx="783">
                  <c:v>2.9042920965954364</c:v>
                </c:pt>
                <c:pt idx="784">
                  <c:v>2.9050486298534892</c:v>
                </c:pt>
                <c:pt idx="785">
                  <c:v>2.9058061400503692</c:v>
                </c:pt>
                <c:pt idx="786">
                  <c:v>2.906564625858965</c:v>
                </c:pt>
                <c:pt idx="787">
                  <c:v>2.9073240859527596</c:v>
                </c:pt>
                <c:pt idx="788">
                  <c:v>2.9080845190058291</c:v>
                </c:pt>
                <c:pt idx="789">
                  <c:v>2.9088459236928474</c:v>
                </c:pt>
                <c:pt idx="790">
                  <c:v>2.9096082986890894</c:v>
                </c:pt>
                <c:pt idx="791">
                  <c:v>2.9103716426704316</c:v>
                </c:pt>
                <c:pt idx="792">
                  <c:v>2.9111359543133575</c:v>
                </c:pt>
                <c:pt idx="793">
                  <c:v>2.9119012322949578</c:v>
                </c:pt>
                <c:pt idx="794">
                  <c:v>2.9126674752929347</c:v>
                </c:pt>
                <c:pt idx="795">
                  <c:v>2.9134346819856036</c:v>
                </c:pt>
                <c:pt idx="796">
                  <c:v>2.9142028510518942</c:v>
                </c:pt>
                <c:pt idx="797">
                  <c:v>2.9149719811713579</c:v>
                </c:pt>
                <c:pt idx="798">
                  <c:v>2.9157420710241659</c:v>
                </c:pt>
                <c:pt idx="799">
                  <c:v>2.9165131192911113</c:v>
                </c:pt>
                <c:pt idx="800">
                  <c:v>2.9172851246536182</c:v>
                </c:pt>
                <c:pt idx="801">
                  <c:v>2.9180580857937355</c:v>
                </c:pt>
                <c:pt idx="802">
                  <c:v>2.9188320013941449</c:v>
                </c:pt>
                <c:pt idx="803">
                  <c:v>2.9196068701381637</c:v>
                </c:pt>
                <c:pt idx="804">
                  <c:v>2.9203826907097441</c:v>
                </c:pt>
                <c:pt idx="805">
                  <c:v>2.9211594617934793</c:v>
                </c:pt>
                <c:pt idx="806">
                  <c:v>2.9219371820746023</c:v>
                </c:pt>
                <c:pt idx="807">
                  <c:v>2.9227158502389918</c:v>
                </c:pt>
                <c:pt idx="808">
                  <c:v>2.9234954649731741</c:v>
                </c:pt>
                <c:pt idx="809">
                  <c:v>2.924276024964322</c:v>
                </c:pt>
                <c:pt idx="810">
                  <c:v>2.9250575289002629</c:v>
                </c:pt>
                <c:pt idx="811">
                  <c:v>2.9258399754694784</c:v>
                </c:pt>
                <c:pt idx="812">
                  <c:v>2.9266233633611058</c:v>
                </c:pt>
                <c:pt idx="813">
                  <c:v>2.9274076912649418</c:v>
                </c:pt>
                <c:pt idx="814">
                  <c:v>2.9281929578714463</c:v>
                </c:pt>
                <c:pt idx="815">
                  <c:v>2.9289791618717431</c:v>
                </c:pt>
                <c:pt idx="816">
                  <c:v>2.9297663019576214</c:v>
                </c:pt>
                <c:pt idx="817">
                  <c:v>2.9305543768215419</c:v>
                </c:pt>
                <c:pt idx="818">
                  <c:v>2.9313433851566346</c:v>
                </c:pt>
                <c:pt idx="819">
                  <c:v>2.9321333256567055</c:v>
                </c:pt>
                <c:pt idx="820">
                  <c:v>2.932924197016237</c:v>
                </c:pt>
                <c:pt idx="821">
                  <c:v>2.9337159979303893</c:v>
                </c:pt>
                <c:pt idx="822">
                  <c:v>2.9345087270950061</c:v>
                </c:pt>
                <c:pt idx="823">
                  <c:v>2.9353023832066119</c:v>
                </c:pt>
                <c:pt idx="824">
                  <c:v>2.9360969649624193</c:v>
                </c:pt>
                <c:pt idx="825">
                  <c:v>2.936892471060331</c:v>
                </c:pt>
                <c:pt idx="826">
                  <c:v>2.9376889001989377</c:v>
                </c:pt>
                <c:pt idx="827">
                  <c:v>2.9384862510775256</c:v>
                </c:pt>
                <c:pt idx="828">
                  <c:v>2.9392845223960746</c:v>
                </c:pt>
                <c:pt idx="829">
                  <c:v>2.9400837128552655</c:v>
                </c:pt>
                <c:pt idx="830">
                  <c:v>2.9408838211564774</c:v>
                </c:pt>
                <c:pt idx="831">
                  <c:v>2.9416848460017926</c:v>
                </c:pt>
                <c:pt idx="832">
                  <c:v>2.9424867860939998</c:v>
                </c:pt>
                <c:pt idx="833">
                  <c:v>2.9432896401365936</c:v>
                </c:pt>
                <c:pt idx="834">
                  <c:v>2.9440934068337787</c:v>
                </c:pt>
                <c:pt idx="835">
                  <c:v>2.9448980848904722</c:v>
                </c:pt>
                <c:pt idx="836">
                  <c:v>2.9457036730123063</c:v>
                </c:pt>
                <c:pt idx="837">
                  <c:v>2.9465101699056282</c:v>
                </c:pt>
                <c:pt idx="838">
                  <c:v>2.9473175742775055</c:v>
                </c:pt>
                <c:pt idx="839">
                  <c:v>2.9481258848357261</c:v>
                </c:pt>
                <c:pt idx="840">
                  <c:v>2.9489351002888027</c:v>
                </c:pt>
                <c:pt idx="841">
                  <c:v>2.9497452193459726</c:v>
                </c:pt>
                <c:pt idx="842">
                  <c:v>2.9505562407172015</c:v>
                </c:pt>
                <c:pt idx="843">
                  <c:v>2.9513681631131856</c:v>
                </c:pt>
                <c:pt idx="844">
                  <c:v>2.9521809852453531</c:v>
                </c:pt>
                <c:pt idx="845">
                  <c:v>2.9529947058258683</c:v>
                </c:pt>
                <c:pt idx="846">
                  <c:v>2.9538093235676306</c:v>
                </c:pt>
                <c:pt idx="847">
                  <c:v>2.95462483718428</c:v>
                </c:pt>
                <c:pt idx="848">
                  <c:v>2.9554412453901975</c:v>
                </c:pt>
                <c:pt idx="849">
                  <c:v>2.9562585469005076</c:v>
                </c:pt>
                <c:pt idx="850">
                  <c:v>2.9570767404310807</c:v>
                </c:pt>
                <c:pt idx="851">
                  <c:v>2.9578958246985345</c:v>
                </c:pt>
                <c:pt idx="852">
                  <c:v>2.9587157984202381</c:v>
                </c:pt>
                <c:pt idx="853">
                  <c:v>2.9595366603143125</c:v>
                </c:pt>
                <c:pt idx="854">
                  <c:v>2.9603584090996327</c:v>
                </c:pt>
                <c:pt idx="855">
                  <c:v>2.9611810434958299</c:v>
                </c:pt>
                <c:pt idx="856">
                  <c:v>2.9620045622232958</c:v>
                </c:pt>
                <c:pt idx="857">
                  <c:v>2.9628289640031804</c:v>
                </c:pt>
                <c:pt idx="858">
                  <c:v>2.9636542475573999</c:v>
                </c:pt>
                <c:pt idx="859">
                  <c:v>2.9644804116086325</c:v>
                </c:pt>
                <c:pt idx="860">
                  <c:v>2.9653074548803264</c:v>
                </c:pt>
                <c:pt idx="861">
                  <c:v>2.9661353760966969</c:v>
                </c:pt>
                <c:pt idx="862">
                  <c:v>2.9669641739827322</c:v>
                </c:pt>
                <c:pt idx="863">
                  <c:v>2.967793847264192</c:v>
                </c:pt>
                <c:pt idx="864">
                  <c:v>2.9686243946676143</c:v>
                </c:pt>
                <c:pt idx="865">
                  <c:v>2.9694558149203134</c:v>
                </c:pt>
                <c:pt idx="866">
                  <c:v>2.9702881067503828</c:v>
                </c:pt>
                <c:pt idx="867">
                  <c:v>2.9711212688866984</c:v>
                </c:pt>
                <c:pt idx="868">
                  <c:v>2.9719553000589198</c:v>
                </c:pt>
                <c:pt idx="869">
                  <c:v>2.9727901989974921</c:v>
                </c:pt>
                <c:pt idx="870">
                  <c:v>2.9736259644336491</c:v>
                </c:pt>
                <c:pt idx="871">
                  <c:v>2.9744625950994141</c:v>
                </c:pt>
                <c:pt idx="872">
                  <c:v>2.9753000897276012</c:v>
                </c:pt>
                <c:pt idx="873">
                  <c:v>2.9761384470518188</c:v>
                </c:pt>
                <c:pt idx="874">
                  <c:v>2.9769776658064737</c:v>
                </c:pt>
                <c:pt idx="875">
                  <c:v>2.9778177447267669</c:v>
                </c:pt>
                <c:pt idx="876">
                  <c:v>2.9786586825487009</c:v>
                </c:pt>
                <c:pt idx="877">
                  <c:v>2.9795004780090801</c:v>
                </c:pt>
                <c:pt idx="878">
                  <c:v>2.9803431298455125</c:v>
                </c:pt>
                <c:pt idx="879">
                  <c:v>2.9811866367964113</c:v>
                </c:pt>
                <c:pt idx="880">
                  <c:v>2.9820309976009987</c:v>
                </c:pt>
                <c:pt idx="881">
                  <c:v>2.9828762109993039</c:v>
                </c:pt>
                <c:pt idx="882">
                  <c:v>2.9837222757321706</c:v>
                </c:pt>
                <c:pt idx="883">
                  <c:v>2.9845691905412535</c:v>
                </c:pt>
                <c:pt idx="884">
                  <c:v>2.9854169541690241</c:v>
                </c:pt>
                <c:pt idx="885">
                  <c:v>2.9862655653587709</c:v>
                </c:pt>
                <c:pt idx="886">
                  <c:v>2.9871150228546015</c:v>
                </c:pt>
                <c:pt idx="887">
                  <c:v>2.9879653254014436</c:v>
                </c:pt>
                <c:pt idx="888">
                  <c:v>2.9888164717450496</c:v>
                </c:pt>
                <c:pt idx="889">
                  <c:v>2.989668460631993</c:v>
                </c:pt>
                <c:pt idx="890">
                  <c:v>2.9905212908096797</c:v>
                </c:pt>
                <c:pt idx="891">
                  <c:v>2.991374961026338</c:v>
                </c:pt>
                <c:pt idx="892">
                  <c:v>2.992229470031031</c:v>
                </c:pt>
                <c:pt idx="893">
                  <c:v>2.993084816573651</c:v>
                </c:pt>
                <c:pt idx="894">
                  <c:v>2.9939409994049262</c:v>
                </c:pt>
                <c:pt idx="895">
                  <c:v>2.9947980172764197</c:v>
                </c:pt>
                <c:pt idx="896">
                  <c:v>2.9956558689405326</c:v>
                </c:pt>
                <c:pt idx="897">
                  <c:v>2.9965145531505049</c:v>
                </c:pt>
                <c:pt idx="898">
                  <c:v>2.9973740686604167</c:v>
                </c:pt>
                <c:pt idx="899">
                  <c:v>2.9982344142251947</c:v>
                </c:pt>
                <c:pt idx="900">
                  <c:v>2.9990955886006061</c:v>
                </c:pt>
                <c:pt idx="901">
                  <c:v>2.9999575905432678</c:v>
                </c:pt>
                <c:pt idx="902">
                  <c:v>3.0008204188106431</c:v>
                </c:pt>
                <c:pt idx="903">
                  <c:v>3.0016840721610452</c:v>
                </c:pt>
                <c:pt idx="904">
                  <c:v>3.0025485493536412</c:v>
                </c:pt>
                <c:pt idx="905">
                  <c:v>3.0034138491484494</c:v>
                </c:pt>
                <c:pt idx="906">
                  <c:v>3.0042799703063441</c:v>
                </c:pt>
                <c:pt idx="907">
                  <c:v>3.0051469115890579</c:v>
                </c:pt>
                <c:pt idx="908">
                  <c:v>3.0060146717591789</c:v>
                </c:pt>
                <c:pt idx="909">
                  <c:v>3.006883249580159</c:v>
                </c:pt>
                <c:pt idx="910">
                  <c:v>3.0077526438163096</c:v>
                </c:pt>
                <c:pt idx="911">
                  <c:v>3.0086228532328079</c:v>
                </c:pt>
                <c:pt idx="912">
                  <c:v>3.0094938765956956</c:v>
                </c:pt>
                <c:pt idx="913">
                  <c:v>3.0103657126718804</c:v>
                </c:pt>
                <c:pt idx="914">
                  <c:v>3.0112383602291408</c:v>
                </c:pt>
                <c:pt idx="915">
                  <c:v>3.0121118180361242</c:v>
                </c:pt>
                <c:pt idx="916">
                  <c:v>3.0129860848623506</c:v>
                </c:pt>
                <c:pt idx="917">
                  <c:v>3.0138611594782128</c:v>
                </c:pt>
                <c:pt idx="918">
                  <c:v>3.0147370406549818</c:v>
                </c:pt>
                <c:pt idx="919">
                  <c:v>3.0156137271648022</c:v>
                </c:pt>
                <c:pt idx="920">
                  <c:v>3.0164912177806982</c:v>
                </c:pt>
                <c:pt idx="921">
                  <c:v>3.0173695112765757</c:v>
                </c:pt>
                <c:pt idx="922">
                  <c:v>3.0182486064272207</c:v>
                </c:pt>
                <c:pt idx="923">
                  <c:v>3.0191285020083023</c:v>
                </c:pt>
                <c:pt idx="924">
                  <c:v>3.0200091967963756</c:v>
                </c:pt>
                <c:pt idx="925">
                  <c:v>3.0208906895688816</c:v>
                </c:pt>
                <c:pt idx="926">
                  <c:v>3.0217729791041505</c:v>
                </c:pt>
                <c:pt idx="927">
                  <c:v>3.0226560641814006</c:v>
                </c:pt>
                <c:pt idx="928">
                  <c:v>3.0235399435807424</c:v>
                </c:pt>
                <c:pt idx="929">
                  <c:v>3.024424616083178</c:v>
                </c:pt>
                <c:pt idx="930">
                  <c:v>3.0253100804706055</c:v>
                </c:pt>
                <c:pt idx="931">
                  <c:v>3.026196335525817</c:v>
                </c:pt>
                <c:pt idx="932">
                  <c:v>3.0270833800325025</c:v>
                </c:pt>
                <c:pt idx="933">
                  <c:v>3.0279712127752516</c:v>
                </c:pt>
                <c:pt idx="934">
                  <c:v>3.028859832539553</c:v>
                </c:pt>
                <c:pt idx="935">
                  <c:v>3.0297492381117981</c:v>
                </c:pt>
                <c:pt idx="936">
                  <c:v>3.0306394282792808</c:v>
                </c:pt>
                <c:pt idx="937">
                  <c:v>3.0315304018302003</c:v>
                </c:pt>
                <c:pt idx="938">
                  <c:v>3.032422157553663</c:v>
                </c:pt>
                <c:pt idx="939">
                  <c:v>3.0333146942396798</c:v>
                </c:pt>
                <c:pt idx="940">
                  <c:v>3.0342080106791744</c:v>
                </c:pt>
                <c:pt idx="941">
                  <c:v>3.0351021056639791</c:v>
                </c:pt>
                <c:pt idx="942">
                  <c:v>3.0359969779868377</c:v>
                </c:pt>
                <c:pt idx="943">
                  <c:v>3.0368926264414093</c:v>
                </c:pt>
                <c:pt idx="944">
                  <c:v>3.0377890498222668</c:v>
                </c:pt>
                <c:pt idx="945">
                  <c:v>3.0386862469248994</c:v>
                </c:pt>
                <c:pt idx="946">
                  <c:v>3.039584216545713</c:v>
                </c:pt>
                <c:pt idx="947">
                  <c:v>3.0404829574820349</c:v>
                </c:pt>
                <c:pt idx="948">
                  <c:v>3.0413824685321109</c:v>
                </c:pt>
                <c:pt idx="949">
                  <c:v>3.0422827484951096</c:v>
                </c:pt>
                <c:pt idx="950">
                  <c:v>3.0431837961711219</c:v>
                </c:pt>
                <c:pt idx="951">
                  <c:v>3.0440856103611647</c:v>
                </c:pt>
                <c:pt idx="952">
                  <c:v>3.0449881898671798</c:v>
                </c:pt>
                <c:pt idx="953">
                  <c:v>3.0458915334920365</c:v>
                </c:pt>
                <c:pt idx="954">
                  <c:v>3.046795640039532</c:v>
                </c:pt>
                <c:pt idx="955">
                  <c:v>3.0477005083143958</c:v>
                </c:pt>
                <c:pt idx="956">
                  <c:v>3.0486061371222855</c:v>
                </c:pt>
                <c:pt idx="957">
                  <c:v>3.049512525269793</c:v>
                </c:pt>
                <c:pt idx="958">
                  <c:v>3.0504196715644447</c:v>
                </c:pt>
                <c:pt idx="959">
                  <c:v>3.0513275748147013</c:v>
                </c:pt>
                <c:pt idx="960">
                  <c:v>3.05223623382996</c:v>
                </c:pt>
                <c:pt idx="961">
                  <c:v>3.0531456474205561</c:v>
                </c:pt>
                <c:pt idx="962">
                  <c:v>3.0540558143977643</c:v>
                </c:pt>
                <c:pt idx="963">
                  <c:v>3.0549667335737976</c:v>
                </c:pt>
                <c:pt idx="964">
                  <c:v>3.0558784037618141</c:v>
                </c:pt>
                <c:pt idx="965">
                  <c:v>3.0567908237759109</c:v>
                </c:pt>
                <c:pt idx="966">
                  <c:v>3.0577039924311333</c:v>
                </c:pt>
                <c:pt idx="967">
                  <c:v>3.0586179085434688</c:v>
                </c:pt>
                <c:pt idx="968">
                  <c:v>3.0595325709298526</c:v>
                </c:pt>
                <c:pt idx="969">
                  <c:v>3.0604479784081668</c:v>
                </c:pt>
                <c:pt idx="970">
                  <c:v>3.0613641297972438</c:v>
                </c:pt>
                <c:pt idx="971">
                  <c:v>3.0622810239168667</c:v>
                </c:pt>
                <c:pt idx="972">
                  <c:v>3.0631986595877674</c:v>
                </c:pt>
                <c:pt idx="973">
                  <c:v>3.0641170356316341</c:v>
                </c:pt>
                <c:pt idx="974">
                  <c:v>3.0650361508711037</c:v>
                </c:pt>
                <c:pt idx="975">
                  <c:v>3.0659560041297738</c:v>
                </c:pt>
                <c:pt idx="976">
                  <c:v>3.0668765942321952</c:v>
                </c:pt>
                <c:pt idx="977">
                  <c:v>3.0677979200038754</c:v>
                </c:pt>
                <c:pt idx="978">
                  <c:v>3.0687199802712821</c:v>
                </c:pt>
                <c:pt idx="979">
                  <c:v>3.0696427738618421</c:v>
                </c:pt>
                <c:pt idx="980">
                  <c:v>3.0705662996039407</c:v>
                </c:pt>
                <c:pt idx="981">
                  <c:v>3.0714905563269292</c:v>
                </c:pt>
                <c:pt idx="982">
                  <c:v>3.0724155428611191</c:v>
                </c:pt>
                <c:pt idx="983">
                  <c:v>3.0733412580377868</c:v>
                </c:pt>
                <c:pt idx="984">
                  <c:v>3.0742677006891737</c:v>
                </c:pt>
                <c:pt idx="985">
                  <c:v>3.0751948696484876</c:v>
                </c:pt>
                <c:pt idx="986">
                  <c:v>3.076122763749904</c:v>
                </c:pt>
                <c:pt idx="987">
                  <c:v>3.0770513818285665</c:v>
                </c:pt>
                <c:pt idx="988">
                  <c:v>3.0779807227205893</c:v>
                </c:pt>
                <c:pt idx="989">
                  <c:v>3.0789107852630559</c:v>
                </c:pt>
                <c:pt idx="990">
                  <c:v>3.0798415682940226</c:v>
                </c:pt>
                <c:pt idx="991">
                  <c:v>3.0807730706525174</c:v>
                </c:pt>
                <c:pt idx="992">
                  <c:v>3.0817052911785439</c:v>
                </c:pt>
                <c:pt idx="993">
                  <c:v>3.0826382287130789</c:v>
                </c:pt>
                <c:pt idx="994">
                  <c:v>3.0835718820980755</c:v>
                </c:pt>
                <c:pt idx="995">
                  <c:v>3.0845062501764655</c:v>
                </c:pt>
                <c:pt idx="996">
                  <c:v>3.085441331792155</c:v>
                </c:pt>
                <c:pt idx="997">
                  <c:v>3.0863771257900323</c:v>
                </c:pt>
                <c:pt idx="998">
                  <c:v>3.0873136310159657</c:v>
                </c:pt>
                <c:pt idx="999">
                  <c:v>3.0882508463168015</c:v>
                </c:pt>
                <c:pt idx="1000">
                  <c:v>3.0891887705403716</c:v>
                </c:pt>
                <c:pt idx="1001">
                  <c:v>3.0901274025354883</c:v>
                </c:pt>
                <c:pt idx="1002">
                  <c:v>3.0910667411519488</c:v>
                </c:pt>
                <c:pt idx="1003">
                  <c:v>3.0920067852405362</c:v>
                </c:pt>
                <c:pt idx="1004">
                  <c:v>3.0929475336530174</c:v>
                </c:pt>
                <c:pt idx="1005">
                  <c:v>3.0938889852421463</c:v>
                </c:pt>
                <c:pt idx="1006">
                  <c:v>3.0948311388616672</c:v>
                </c:pt>
                <c:pt idx="1007">
                  <c:v>3.0957739933663109</c:v>
                </c:pt>
                <c:pt idx="1008">
                  <c:v>3.0967175476117976</c:v>
                </c:pt>
                <c:pt idx="1009">
                  <c:v>3.0976618004548389</c:v>
                </c:pt>
                <c:pt idx="1010">
                  <c:v>3.0986067507531381</c:v>
                </c:pt>
                <c:pt idx="1011">
                  <c:v>3.0995523973653896</c:v>
                </c:pt>
                <c:pt idx="1012">
                  <c:v>3.1004987391512842</c:v>
                </c:pt>
                <c:pt idx="1013">
                  <c:v>3.1014457749715016</c:v>
                </c:pt>
                <c:pt idx="1014">
                  <c:v>3.1023935036877219</c:v>
                </c:pt>
                <c:pt idx="1015">
                  <c:v>3.1033419241626188</c:v>
                </c:pt>
                <c:pt idx="1016">
                  <c:v>3.1042910352598616</c:v>
                </c:pt>
                <c:pt idx="1017">
                  <c:v>3.1052408358441204</c:v>
                </c:pt>
                <c:pt idx="1018">
                  <c:v>3.1061913247810615</c:v>
                </c:pt>
                <c:pt idx="1019">
                  <c:v>3.1071425009373494</c:v>
                </c:pt>
                <c:pt idx="1020">
                  <c:v>3.1080943631806535</c:v>
                </c:pt>
                <c:pt idx="1021">
                  <c:v>3.1090469103796408</c:v>
                </c:pt>
                <c:pt idx="1022">
                  <c:v>3.1100001414039795</c:v>
                </c:pt>
                <c:pt idx="1023">
                  <c:v>3.1109540551243438</c:v>
                </c:pt>
                <c:pt idx="1024">
                  <c:v>3.1119086504124103</c:v>
                </c:pt>
                <c:pt idx="1025">
                  <c:v>3.1128639261408573</c:v>
                </c:pt>
                <c:pt idx="1026">
                  <c:v>3.1138198811833711</c:v>
                </c:pt>
                <c:pt idx="1027">
                  <c:v>3.1147765144146442</c:v>
                </c:pt>
                <c:pt idx="1028">
                  <c:v>3.1157338247103739</c:v>
                </c:pt>
                <c:pt idx="1029">
                  <c:v>3.1166918109472661</c:v>
                </c:pt>
                <c:pt idx="1030">
                  <c:v>3.1176504720030365</c:v>
                </c:pt>
                <c:pt idx="1031">
                  <c:v>3.1186098067564081</c:v>
                </c:pt>
                <c:pt idx="1032">
                  <c:v>3.1195698140871126</c:v>
                </c:pt>
                <c:pt idx="1033">
                  <c:v>3.1205304928758961</c:v>
                </c:pt>
                <c:pt idx="1034">
                  <c:v>3.1214918420045126</c:v>
                </c:pt>
                <c:pt idx="1035">
                  <c:v>3.1224538603557299</c:v>
                </c:pt>
                <c:pt idx="1036">
                  <c:v>3.1234165468133286</c:v>
                </c:pt>
                <c:pt idx="1037">
                  <c:v>3.1243799002621016</c:v>
                </c:pt>
                <c:pt idx="1038">
                  <c:v>3.1253439195878583</c:v>
                </c:pt>
                <c:pt idx="1039">
                  <c:v>3.1263086036774208</c:v>
                </c:pt>
                <c:pt idx="1040">
                  <c:v>3.1272739514186281</c:v>
                </c:pt>
                <c:pt idx="1041">
                  <c:v>3.1282399617003369</c:v>
                </c:pt>
                <c:pt idx="1042">
                  <c:v>3.1292066334124184</c:v>
                </c:pt>
                <c:pt idx="1043">
                  <c:v>3.1301739654457634</c:v>
                </c:pt>
                <c:pt idx="1044">
                  <c:v>3.13114195669228</c:v>
                </c:pt>
                <c:pt idx="1045">
                  <c:v>3.1321106060448973</c:v>
                </c:pt>
                <c:pt idx="1046">
                  <c:v>3.1330799123975623</c:v>
                </c:pt>
                <c:pt idx="1047">
                  <c:v>3.1340498746452439</c:v>
                </c:pt>
                <c:pt idx="1048">
                  <c:v>3.1350204916839308</c:v>
                </c:pt>
                <c:pt idx="1049">
                  <c:v>3.1359917624106339</c:v>
                </c:pt>
                <c:pt idx="1050">
                  <c:v>3.136963685723388</c:v>
                </c:pt>
                <c:pt idx="1051">
                  <c:v>3.1379362605212497</c:v>
                </c:pt>
                <c:pt idx="1052">
                  <c:v>3.138909485704299</c:v>
                </c:pt>
                <c:pt idx="1053">
                  <c:v>3.1398833601736396</c:v>
                </c:pt>
                <c:pt idx="1054">
                  <c:v>3.140857882831404</c:v>
                </c:pt>
                <c:pt idx="1055">
                  <c:v>3.1418330525807452</c:v>
                </c:pt>
                <c:pt idx="1056">
                  <c:v>3.1428088683258451</c:v>
                </c:pt>
                <c:pt idx="1057">
                  <c:v>3.1437853289719118</c:v>
                </c:pt>
                <c:pt idx="1058">
                  <c:v>3.1447624334251811</c:v>
                </c:pt>
                <c:pt idx="1059">
                  <c:v>3.1457401805929166</c:v>
                </c:pt>
                <c:pt idx="1060">
                  <c:v>3.1467185693834088</c:v>
                </c:pt>
                <c:pt idx="1061">
                  <c:v>3.1476975987059799</c:v>
                </c:pt>
                <c:pt idx="1062">
                  <c:v>3.1486772674709798</c:v>
                </c:pt>
                <c:pt idx="1063">
                  <c:v>3.149657574589789</c:v>
                </c:pt>
                <c:pt idx="1064">
                  <c:v>3.1506385189748198</c:v>
                </c:pt>
                <c:pt idx="1065">
                  <c:v>3.1516200995395138</c:v>
                </c:pt>
                <c:pt idx="1066">
                  <c:v>3.1526023151983464</c:v>
                </c:pt>
                <c:pt idx="1067">
                  <c:v>3.1535851648668238</c:v>
                </c:pt>
                <c:pt idx="1068">
                  <c:v>3.1545686474614856</c:v>
                </c:pt>
                <c:pt idx="1069">
                  <c:v>3.1555527618999051</c:v>
                </c:pt>
                <c:pt idx="1070">
                  <c:v>3.1565375071006896</c:v>
                </c:pt>
                <c:pt idx="1071">
                  <c:v>3.1575228819834793</c:v>
                </c:pt>
                <c:pt idx="1072">
                  <c:v>3.1585088854689523</c:v>
                </c:pt>
                <c:pt idx="1073">
                  <c:v>3.1594955164788177</c:v>
                </c:pt>
                <c:pt idx="1074">
                  <c:v>3.1604827739358248</c:v>
                </c:pt>
                <c:pt idx="1075">
                  <c:v>3.1614706567637567</c:v>
                </c:pt>
                <c:pt idx="1076">
                  <c:v>3.162459163887434</c:v>
                </c:pt>
                <c:pt idx="1077">
                  <c:v>3.1634482942327145</c:v>
                </c:pt>
                <c:pt idx="1078">
                  <c:v>3.1644380467264943</c:v>
                </c:pt>
                <c:pt idx="1079">
                  <c:v>3.1654284202967071</c:v>
                </c:pt>
                <c:pt idx="1080">
                  <c:v>3.1664194138723252</c:v>
                </c:pt>
                <c:pt idx="1081">
                  <c:v>3.1674110263833608</c:v>
                </c:pt>
                <c:pt idx="1082">
                  <c:v>3.1684032567608638</c:v>
                </c:pt>
                <c:pt idx="1083">
                  <c:v>3.1693961039369274</c:v>
                </c:pt>
                <c:pt idx="1084">
                  <c:v>3.1703895668446807</c:v>
                </c:pt>
                <c:pt idx="1085">
                  <c:v>3.1713836444182975</c:v>
                </c:pt>
                <c:pt idx="1086">
                  <c:v>3.1723783355929904</c:v>
                </c:pt>
                <c:pt idx="1087">
                  <c:v>3.1733736393050167</c:v>
                </c:pt>
                <c:pt idx="1088">
                  <c:v>3.1743695544916708</c:v>
                </c:pt>
                <c:pt idx="1089">
                  <c:v>3.175366080091294</c:v>
                </c:pt>
                <c:pt idx="1090">
                  <c:v>3.1763632150432684</c:v>
                </c:pt>
                <c:pt idx="1091">
                  <c:v>3.1773609582880185</c:v>
                </c:pt>
                <c:pt idx="1092">
                  <c:v>3.1783593087670159</c:v>
                </c:pt>
                <c:pt idx="1093">
                  <c:v>3.1793582654227719</c:v>
                </c:pt>
                <c:pt idx="1094">
                  <c:v>3.1803578271988444</c:v>
                </c:pt>
                <c:pt idx="1095">
                  <c:v>3.1813579930398355</c:v>
                </c:pt>
                <c:pt idx="1096">
                  <c:v>3.182358761891392</c:v>
                </c:pt>
                <c:pt idx="1097">
                  <c:v>3.1833601327002072</c:v>
                </c:pt>
                <c:pt idx="1098">
                  <c:v>3.1843621044140189</c:v>
                </c:pt>
                <c:pt idx="1099">
                  <c:v>3.1853646759816101</c:v>
                </c:pt>
                <c:pt idx="1100">
                  <c:v>3.1863678463528142</c:v>
                </c:pt>
                <c:pt idx="1101">
                  <c:v>3.187371614478506</c:v>
                </c:pt>
                <c:pt idx="1102">
                  <c:v>3.188375979310611</c:v>
                </c:pt>
                <c:pt idx="1103">
                  <c:v>3.1893809398021</c:v>
                </c:pt>
                <c:pt idx="1104">
                  <c:v>3.1903864949069938</c:v>
                </c:pt>
                <c:pt idx="1105">
                  <c:v>3.1913926435803575</c:v>
                </c:pt>
                <c:pt idx="1106">
                  <c:v>3.1923993847783083</c:v>
                </c:pt>
                <c:pt idx="1107">
                  <c:v>3.193406717458009</c:v>
                </c:pt>
                <c:pt idx="1108">
                  <c:v>3.1944146405776732</c:v>
                </c:pt>
                <c:pt idx="1109">
                  <c:v>3.195423153096562</c:v>
                </c:pt>
                <c:pt idx="1110">
                  <c:v>3.1964322539749865</c:v>
                </c:pt>
                <c:pt idx="1111">
                  <c:v>3.1974419421743088</c:v>
                </c:pt>
                <c:pt idx="1112">
                  <c:v>3.1984522166569374</c:v>
                </c:pt>
                <c:pt idx="1113">
                  <c:v>3.1994630763863352</c:v>
                </c:pt>
                <c:pt idx="1114">
                  <c:v>3.2004745203270124</c:v>
                </c:pt>
                <c:pt idx="1115">
                  <c:v>3.2014865474445307</c:v>
                </c:pt>
                <c:pt idx="1116">
                  <c:v>3.2024991567055023</c:v>
                </c:pt>
                <c:pt idx="1117">
                  <c:v>3.2035123470775919</c:v>
                </c:pt>
                <c:pt idx="1118">
                  <c:v>3.2045261175295137</c:v>
                </c:pt>
                <c:pt idx="1119">
                  <c:v>3.2055404670310352</c:v>
                </c:pt>
                <c:pt idx="1120">
                  <c:v>3.2065553945529737</c:v>
                </c:pt>
                <c:pt idx="1121">
                  <c:v>3.2075708990672007</c:v>
                </c:pt>
                <c:pt idx="1122">
                  <c:v>3.2085869795466375</c:v>
                </c:pt>
                <c:pt idx="1123">
                  <c:v>3.2096036349652599</c:v>
                </c:pt>
                <c:pt idx="1124">
                  <c:v>3.2106208642980945</c:v>
                </c:pt>
                <c:pt idx="1125">
                  <c:v>3.2116386665212229</c:v>
                </c:pt>
                <c:pt idx="1126">
                  <c:v>3.2126570406117771</c:v>
                </c:pt>
                <c:pt idx="1127">
                  <c:v>3.2136759855479431</c:v>
                </c:pt>
                <c:pt idx="1128">
                  <c:v>3.2146955003089617</c:v>
                </c:pt>
                <c:pt idx="1129">
                  <c:v>3.2157155838751246</c:v>
                </c:pt>
                <c:pt idx="1130">
                  <c:v>3.2167362352277791</c:v>
                </c:pt>
                <c:pt idx="1131">
                  <c:v>3.2177574533493263</c:v>
                </c:pt>
                <c:pt idx="1132">
                  <c:v>3.2187792372232185</c:v>
                </c:pt>
                <c:pt idx="1133">
                  <c:v>3.2198015858339657</c:v>
                </c:pt>
                <c:pt idx="1134">
                  <c:v>3.220824498167131</c:v>
                </c:pt>
                <c:pt idx="1135">
                  <c:v>3.2218479732093304</c:v>
                </c:pt>
                <c:pt idx="1136">
                  <c:v>3.2228720099482349</c:v>
                </c:pt>
                <c:pt idx="1137">
                  <c:v>3.2238966073725721</c:v>
                </c:pt>
                <c:pt idx="1138">
                  <c:v>3.2249217644721222</c:v>
                </c:pt>
                <c:pt idx="1139">
                  <c:v>3.2259474802377213</c:v>
                </c:pt>
                <c:pt idx="1140">
                  <c:v>3.2269737536612588</c:v>
                </c:pt>
                <c:pt idx="1141">
                  <c:v>3.2280005837356809</c:v>
                </c:pt>
                <c:pt idx="1142">
                  <c:v>3.2290279694549895</c:v>
                </c:pt>
                <c:pt idx="1143">
                  <c:v>3.2300559098142383</c:v>
                </c:pt>
                <c:pt idx="1144">
                  <c:v>3.2310844038095414</c:v>
                </c:pt>
                <c:pt idx="1145">
                  <c:v>3.2321134504380638</c:v>
                </c:pt>
                <c:pt idx="1146">
                  <c:v>3.2331430486980288</c:v>
                </c:pt>
                <c:pt idx="1147">
                  <c:v>3.2341731975887145</c:v>
                </c:pt>
                <c:pt idx="1148">
                  <c:v>3.2352038961104537</c:v>
                </c:pt>
                <c:pt idx="1149">
                  <c:v>3.2362351432646363</c:v>
                </c:pt>
                <c:pt idx="1150">
                  <c:v>3.2372669380537071</c:v>
                </c:pt>
                <c:pt idx="1151">
                  <c:v>3.238299279481168</c:v>
                </c:pt>
                <c:pt idx="1152">
                  <c:v>3.2393321665515735</c:v>
                </c:pt>
                <c:pt idx="1153">
                  <c:v>3.2403655982705386</c:v>
                </c:pt>
                <c:pt idx="1154">
                  <c:v>3.2413995736447307</c:v>
                </c:pt>
                <c:pt idx="1155">
                  <c:v>3.2424340916818748</c:v>
                </c:pt>
                <c:pt idx="1156">
                  <c:v>3.2434691513907516</c:v>
                </c:pt>
                <c:pt idx="1157">
                  <c:v>3.2445047517811973</c:v>
                </c:pt>
                <c:pt idx="1158">
                  <c:v>3.2455408918641053</c:v>
                </c:pt>
                <c:pt idx="1159">
                  <c:v>3.2465775706514246</c:v>
                </c:pt>
                <c:pt idx="1160">
                  <c:v>3.2476147871561589</c:v>
                </c:pt>
                <c:pt idx="1161">
                  <c:v>3.2486525403923712</c:v>
                </c:pt>
                <c:pt idx="1162">
                  <c:v>3.2496908293751772</c:v>
                </c:pt>
                <c:pt idx="1163">
                  <c:v>3.2507296531207506</c:v>
                </c:pt>
                <c:pt idx="1164">
                  <c:v>3.2517690106463197</c:v>
                </c:pt>
                <c:pt idx="1165">
                  <c:v>3.2528089009701713</c:v>
                </c:pt>
                <c:pt idx="1166">
                  <c:v>3.253849323111647</c:v>
                </c:pt>
                <c:pt idx="1167">
                  <c:v>3.2548902760911425</c:v>
                </c:pt>
                <c:pt idx="1168">
                  <c:v>3.2559317589301124</c:v>
                </c:pt>
                <c:pt idx="1169">
                  <c:v>3.2569737706510651</c:v>
                </c:pt>
                <c:pt idx="1170">
                  <c:v>3.2580163102775677</c:v>
                </c:pt>
                <c:pt idx="1171">
                  <c:v>3.2590593768342391</c:v>
                </c:pt>
                <c:pt idx="1172">
                  <c:v>3.2601029693467583</c:v>
                </c:pt>
                <c:pt idx="1173">
                  <c:v>3.2611470868418566</c:v>
                </c:pt>
                <c:pt idx="1174">
                  <c:v>3.2621917283473238</c:v>
                </c:pt>
                <c:pt idx="1175">
                  <c:v>3.263236892892003</c:v>
                </c:pt>
                <c:pt idx="1176">
                  <c:v>3.264282579505795</c:v>
                </c:pt>
                <c:pt idx="1177">
                  <c:v>3.2653287872196541</c:v>
                </c:pt>
                <c:pt idx="1178">
                  <c:v>3.2663755150655929</c:v>
                </c:pt>
                <c:pt idx="1179">
                  <c:v>3.2674227620766745</c:v>
                </c:pt>
                <c:pt idx="1180">
                  <c:v>3.2684705272870236</c:v>
                </c:pt>
                <c:pt idx="1181">
                  <c:v>3.2695188097318137</c:v>
                </c:pt>
                <c:pt idx="1182">
                  <c:v>3.2705676084472799</c:v>
                </c:pt>
                <c:pt idx="1183">
                  <c:v>3.2716169224707059</c:v>
                </c:pt>
                <c:pt idx="1184">
                  <c:v>3.2726667508404352</c:v>
                </c:pt>
                <c:pt idx="1185">
                  <c:v>3.2737170925958647</c:v>
                </c:pt>
                <c:pt idx="1186">
                  <c:v>3.2747679467774446</c:v>
                </c:pt>
                <c:pt idx="1187">
                  <c:v>3.2758193124266803</c:v>
                </c:pt>
                <c:pt idx="1188">
                  <c:v>3.2768711885861332</c:v>
                </c:pt>
                <c:pt idx="1189">
                  <c:v>3.2779235742994168</c:v>
                </c:pt>
                <c:pt idx="1190">
                  <c:v>3.2789764686112006</c:v>
                </c:pt>
                <c:pt idx="1191">
                  <c:v>3.2800298705672066</c:v>
                </c:pt>
                <c:pt idx="1192">
                  <c:v>3.2810837792142129</c:v>
                </c:pt>
                <c:pt idx="1193">
                  <c:v>3.2821381936000487</c:v>
                </c:pt>
                <c:pt idx="1194">
                  <c:v>3.2831931127735996</c:v>
                </c:pt>
                <c:pt idx="1195">
                  <c:v>3.284248535784803</c:v>
                </c:pt>
                <c:pt idx="1196">
                  <c:v>3.2853044616846496</c:v>
                </c:pt>
                <c:pt idx="1197">
                  <c:v>3.2863608895251843</c:v>
                </c:pt>
                <c:pt idx="1198">
                  <c:v>3.2874178183595033</c:v>
                </c:pt>
                <c:pt idx="1199">
                  <c:v>3.2884752472417587</c:v>
                </c:pt>
                <c:pt idx="1200">
                  <c:v>3.2895331752271528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524-4487-8451-32637FF41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64000"/>
        <c:axId val="46544000"/>
      </c:scatterChart>
      <c:valAx>
        <c:axId val="46464000"/>
        <c:scaling>
          <c:orientation val="minMax"/>
          <c:min val="0"/>
        </c:scaling>
        <c:delete val="0"/>
        <c:axPos val="t"/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 i="1"/>
                  <a:t>k</a:t>
                </a:r>
                <a:r>
                  <a:rPr lang="en-US" sz="2000"/>
                  <a:t> (W/m/K)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6544000"/>
        <c:crosses val="autoZero"/>
        <c:crossBetween val="midCat"/>
        <c:minorUnit val="0.5"/>
      </c:valAx>
      <c:valAx>
        <c:axId val="46544000"/>
        <c:scaling>
          <c:orientation val="maxMin"/>
          <c:max val="9.5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6464000"/>
        <c:crosses val="autoZero"/>
        <c:crossBetween val="midCat"/>
        <c:majorUnit val="2"/>
        <c:minorUnit val="1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1444888888888902"/>
          <c:y val="0.15397359999833202"/>
          <c:w val="0.25262518518518517"/>
          <c:h val="0.8075983451333657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calc!$M$5:$M$1205</c:f>
              <c:numCache>
                <c:formatCode>General</c:formatCode>
                <c:ptCount val="1201"/>
                <c:pt idx="0">
                  <c:v>0.40970909627083635</c:v>
                </c:pt>
                <c:pt idx="1">
                  <c:v>0.39575383701741268</c:v>
                </c:pt>
                <c:pt idx="2">
                  <c:v>0.3819261941222209</c:v>
                </c:pt>
                <c:pt idx="3">
                  <c:v>0.36825999384008756</c:v>
                </c:pt>
                <c:pt idx="4">
                  <c:v>0.35478543147809288</c:v>
                </c:pt>
                <c:pt idx="5">
                  <c:v>0.34152923696157561</c:v>
                </c:pt>
                <c:pt idx="6">
                  <c:v>0.32851485086214194</c:v>
                </c:pt>
                <c:pt idx="7">
                  <c:v>0.31576260762942121</c:v>
                </c:pt>
                <c:pt idx="8">
                  <c:v>0.30328992315480652</c:v>
                </c:pt>
                <c:pt idx="9">
                  <c:v>0.2911114841628919</c:v>
                </c:pt>
                <c:pt idx="10">
                  <c:v>0.2792394372716917</c:v>
                </c:pt>
                <c:pt idx="11">
                  <c:v>0.2676835758839326</c:v>
                </c:pt>
                <c:pt idx="12">
                  <c:v>0.25645152336755672</c:v>
                </c:pt>
                <c:pt idx="13">
                  <c:v>0.24554891125357536</c:v>
                </c:pt>
                <c:pt idx="14">
                  <c:v>0.2349795514236723</c:v>
                </c:pt>
                <c:pt idx="15">
                  <c:v>0.22474560147903139</c:v>
                </c:pt>
                <c:pt idx="16">
                  <c:v>0.21484772267667646</c:v>
                </c:pt>
                <c:pt idx="17">
                  <c:v>0.20528522999134502</c:v>
                </c:pt>
                <c:pt idx="18">
                  <c:v>0.19605623401094907</c:v>
                </c:pt>
                <c:pt idx="19">
                  <c:v>0.18715777450349605</c:v>
                </c:pt>
                <c:pt idx="20">
                  <c:v>0.17858594560452931</c:v>
                </c:pt>
                <c:pt idx="21">
                  <c:v>0.17033601266827852</c:v>
                </c:pt>
                <c:pt idx="22">
                  <c:v>0.16240252090437804</c:v>
                </c:pt>
                <c:pt idx="23">
                  <c:v>0.15477939598675503</c:v>
                </c:pt>
                <c:pt idx="24">
                  <c:v>0.14746003687358927</c:v>
                </c:pt>
                <c:pt idx="25">
                  <c:v>0.14043740111851866</c:v>
                </c:pt>
                <c:pt idx="26">
                  <c:v>0.13370408298482633</c:v>
                </c:pt>
                <c:pt idx="27">
                  <c:v>0.12725238469743105</c:v>
                </c:pt>
                <c:pt idx="28">
                  <c:v>0.12107438118324776</c:v>
                </c:pt>
                <c:pt idx="29">
                  <c:v>0.11516197865992737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C07-412F-BE44-1787E56CD546}"/>
            </c:ext>
          </c:extLst>
        </c:ser>
        <c:ser>
          <c:idx val="1"/>
          <c:order val="1"/>
          <c:marker>
            <c:symbol val="none"/>
          </c:marker>
          <c:xVal>
            <c:numRef>
              <c:f>calc!$BY$5:$BY$1205</c:f>
              <c:numCache>
                <c:formatCode>General</c:formatCode>
                <c:ptCount val="1201"/>
                <c:pt idx="0">
                  <c:v>0.69821993044707253</c:v>
                </c:pt>
                <c:pt idx="1">
                  <c:v>0.66124066238350643</c:v>
                </c:pt>
                <c:pt idx="2">
                  <c:v>0.62132398678428402</c:v>
                </c:pt>
                <c:pt idx="3">
                  <c:v>0.57961477549843288</c:v>
                </c:pt>
                <c:pt idx="4">
                  <c:v>0.53712258355382969</c:v>
                </c:pt>
                <c:pt idx="5">
                  <c:v>0.49470920368574328</c:v>
                </c:pt>
                <c:pt idx="6">
                  <c:v>0.45308620309765241</c:v>
                </c:pt>
                <c:pt idx="7">
                  <c:v>0.41282002430141324</c:v>
                </c:pt>
                <c:pt idx="8">
                  <c:v>0.3743424050708829</c:v>
                </c:pt>
                <c:pt idx="9">
                  <c:v>0.33796416648973082</c:v>
                </c:pt>
                <c:pt idx="10">
                  <c:v>0.30389076661445463</c:v>
                </c:pt>
                <c:pt idx="11">
                  <c:v>0.27223837265414608</c:v>
                </c:pt>
                <c:pt idx="12">
                  <c:v>0.24304953553667158</c:v>
                </c:pt>
                <c:pt idx="13">
                  <c:v>0.21630783947377463</c:v>
                </c:pt>
                <c:pt idx="14">
                  <c:v>0.19195113794029289</c:v>
                </c:pt>
                <c:pt idx="15">
                  <c:v>0.1698831756297019</c:v>
                </c:pt>
                <c:pt idx="16">
                  <c:v>0.14998353713000648</c:v>
                </c:pt>
                <c:pt idx="17">
                  <c:v>0.13211596337207041</c:v>
                </c:pt>
                <c:pt idx="18">
                  <c:v>0.11613514338754359</c:v>
                </c:pt>
                <c:pt idx="19">
                  <c:v>0.10189212862599328</c:v>
                </c:pt>
                <c:pt idx="20">
                  <c:v>8.9238536491865195E-2</c:v>
                </c:pt>
                <c:pt idx="21">
                  <c:v>7.8029714465722308E-2</c:v>
                </c:pt>
                <c:pt idx="22">
                  <c:v>6.8127030784036022E-2</c:v>
                </c:pt>
                <c:pt idx="23">
                  <c:v>5.9399445819705139E-2</c:v>
                </c:pt>
                <c:pt idx="24">
                  <c:v>5.172450281336681E-2</c:v>
                </c:pt>
                <c:pt idx="25">
                  <c:v>4.4988859490254635E-2</c:v>
                </c:pt>
                <c:pt idx="26">
                  <c:v>3.9088464784862068E-2</c:v>
                </c:pt>
                <c:pt idx="27">
                  <c:v>3.3928468329744763E-2</c:v>
                </c:pt>
                <c:pt idx="28">
                  <c:v>2.9422935121480694E-2</c:v>
                </c:pt>
                <c:pt idx="29">
                  <c:v>2.5494424161396904E-2</c:v>
                </c:pt>
                <c:pt idx="30">
                  <c:v>2.207347799466015E-2</c:v>
                </c:pt>
                <c:pt idx="31">
                  <c:v>1.9098059922425938E-2</c:v>
                </c:pt>
                <c:pt idx="32">
                  <c:v>1.6512967139139474E-2</c:v>
                </c:pt>
                <c:pt idx="33">
                  <c:v>1.4269241004332847E-2</c:v>
                </c:pt>
                <c:pt idx="34">
                  <c:v>1.2323589926157459E-2</c:v>
                </c:pt>
                <c:pt idx="35">
                  <c:v>1.0637835737543313E-2</c:v>
                </c:pt>
                <c:pt idx="36">
                  <c:v>9.1783908158686936E-3</c:v>
                </c:pt>
                <c:pt idx="37">
                  <c:v>7.9157703761655596E-3</c:v>
                </c:pt>
                <c:pt idx="38">
                  <c:v>6.8241422148334263E-3</c:v>
                </c:pt>
                <c:pt idx="39">
                  <c:v>5.8809145715420907E-3</c:v>
                </c:pt>
                <c:pt idx="40">
                  <c:v>5.0663616047188558E-3</c:v>
                </c:pt>
                <c:pt idx="41">
                  <c:v>4.3632851503771688E-3</c:v>
                </c:pt>
                <c:pt idx="42">
                  <c:v>3.75671087966125E-3</c:v>
                </c:pt>
                <c:pt idx="43">
                  <c:v>3.2336166252657371E-3</c:v>
                </c:pt>
                <c:pt idx="44">
                  <c:v>2.7826904603200629E-3</c:v>
                </c:pt>
                <c:pt idx="45">
                  <c:v>2.3941160447694364E-3</c:v>
                </c:pt>
                <c:pt idx="46">
                  <c:v>2.059382771425275E-3</c:v>
                </c:pt>
                <c:pt idx="47">
                  <c:v>1.7711183213026521E-3</c:v>
                </c:pt>
                <c:pt idx="48">
                  <c:v>1.5229413558979729E-3</c:v>
                </c:pt>
                <c:pt idx="49">
                  <c:v>1.3093322175898546E-3</c:v>
                </c:pt>
                <c:pt idx="50">
                  <c:v>1.1255196669882137E-3</c:v>
                </c:pt>
                <c:pt idx="51">
                  <c:v>9.6738184938443888E-4</c:v>
                </c:pt>
                <c:pt idx="52">
                  <c:v>8.3135984537374024E-4</c:v>
                </c:pt>
                <c:pt idx="53">
                  <c:v>7.143823189505661E-4</c:v>
                </c:pt>
                <c:pt idx="54">
                  <c:v>6.1379992704113065E-4</c:v>
                </c:pt>
                <c:pt idx="55">
                  <c:v>5.2732829572169917E-4</c:v>
                </c:pt>
                <c:pt idx="56">
                  <c:v>4.5299849926440524E-4</c:v>
                </c:pt>
                <c:pt idx="57">
                  <c:v>3.8911409823035948E-4</c:v>
                </c:pt>
                <c:pt idx="58">
                  <c:v>3.3421390209304629E-4</c:v>
                </c:pt>
                <c:pt idx="59">
                  <c:v>2.8703972062067929E-4</c:v>
                </c:pt>
                <c:pt idx="60">
                  <c:v>2.465084569706718E-4</c:v>
                </c:pt>
                <c:pt idx="61">
                  <c:v>2.1168797477393809E-4</c:v>
                </c:pt>
                <c:pt idx="62">
                  <c:v>1.8177624210282163E-4</c:v>
                </c:pt>
                <c:pt idx="63">
                  <c:v>1.5608331784476058E-4</c:v>
                </c:pt>
                <c:pt idx="64">
                  <c:v>1.3401580136576137E-4</c:v>
                </c:pt>
                <c:pt idx="65">
                  <c:v>1.150634151448155E-4</c:v>
                </c:pt>
                <c:pt idx="66">
                  <c:v>9.8787432960966708E-5</c:v>
                </c:pt>
                <c:pt idx="67">
                  <c:v>8.4810703845470753E-5</c:v>
                </c:pt>
                <c:pt idx="68">
                  <c:v>7.2809054952678028E-5</c:v>
                </c:pt>
                <c:pt idx="69">
                  <c:v>6.2503885286941473E-5</c:v>
                </c:pt>
                <c:pt idx="70">
                  <c:v>5.3655787332711336E-5</c:v>
                </c:pt>
                <c:pt idx="71">
                  <c:v>4.6059055507800763E-5</c:v>
                </c:pt>
                <c:pt idx="72">
                  <c:v>3.9536959387709374E-5</c:v>
                </c:pt>
                <c:pt idx="73">
                  <c:v>3.3937676182122397E-5</c:v>
                </c:pt>
                <c:pt idx="74">
                  <c:v>2.9130791294820349E-5</c:v>
                </c:pt>
                <c:pt idx="75">
                  <c:v>2.5004288241299366E-5</c:v>
                </c:pt>
                <c:pt idx="76">
                  <c:v>2.1461959978267651E-5</c:v>
                </c:pt>
                <c:pt idx="77">
                  <c:v>1.8421183030621978E-5</c:v>
                </c:pt>
                <c:pt idx="78">
                  <c:v>1.581100387320613E-5</c:v>
                </c:pt>
                <c:pt idx="79">
                  <c:v>1.3570494002001019E-5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3F0-4070-ACE4-0DE8EDA99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70432"/>
        <c:axId val="48746880"/>
      </c:scatterChart>
      <c:valAx>
        <c:axId val="46770432"/>
        <c:scaling>
          <c:orientation val="minMax"/>
          <c:min val="0"/>
        </c:scaling>
        <c:delete val="0"/>
        <c:axPos val="t"/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Porosity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8746880"/>
        <c:crosses val="autoZero"/>
        <c:crossBetween val="midCat"/>
        <c:minorUnit val="0.1"/>
      </c:valAx>
      <c:valAx>
        <c:axId val="48746880"/>
        <c:scaling>
          <c:orientation val="maxMin"/>
          <c:max val="9.5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000" b="1" i="0" baseline="0">
                    <a:effectLst/>
                  </a:rPr>
                  <a:t>Depth</a:t>
                </a:r>
                <a:r>
                  <a:rPr lang="en-US" sz="1800" b="1" i="0" baseline="0">
                    <a:effectLst/>
                  </a:rPr>
                  <a:t> (km)</a:t>
                </a:r>
                <a:endParaRPr lang="en-US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46770432"/>
        <c:crosses val="autoZero"/>
        <c:crossBetween val="midCat"/>
        <c:majorUnit val="2"/>
        <c:minorUnit val="1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calc!$AP$5:$AP$1205</c:f>
              <c:numCache>
                <c:formatCode>General</c:formatCode>
                <c:ptCount val="1201"/>
                <c:pt idx="0">
                  <c:v>0.4132036326104146</c:v>
                </c:pt>
                <c:pt idx="1">
                  <c:v>0.42297231408781105</c:v>
                </c:pt>
                <c:pt idx="2">
                  <c:v>0.43265166411444533</c:v>
                </c:pt>
                <c:pt idx="3">
                  <c:v>0.44221800431193869</c:v>
                </c:pt>
                <c:pt idx="4">
                  <c:v>0.4516501979653349</c:v>
                </c:pt>
                <c:pt idx="5">
                  <c:v>0.46092953412689702</c:v>
                </c:pt>
                <c:pt idx="6">
                  <c:v>0.47003960439650061</c:v>
                </c:pt>
                <c:pt idx="7">
                  <c:v>0.47896617465940511</c:v>
                </c:pt>
                <c:pt idx="8">
                  <c:v>0.48769705379163542</c:v>
                </c:pt>
                <c:pt idx="9">
                  <c:v>0.49622196108597566</c:v>
                </c:pt>
                <c:pt idx="10">
                  <c:v>0.50453239390981575</c:v>
                </c:pt>
                <c:pt idx="11">
                  <c:v>0.51262149688124714</c:v>
                </c:pt>
                <c:pt idx="12">
                  <c:v>0.52048393364271028</c:v>
                </c:pt>
                <c:pt idx="13">
                  <c:v>0.52811576212249722</c:v>
                </c:pt>
                <c:pt idx="14">
                  <c:v>0.5355143140034293</c:v>
                </c:pt>
                <c:pt idx="15">
                  <c:v>0.5426780789646779</c:v>
                </c:pt>
                <c:pt idx="16">
                  <c:v>0.5496065941263264</c:v>
                </c:pt>
                <c:pt idx="17">
                  <c:v>0.55630033900605846</c:v>
                </c:pt>
                <c:pt idx="18">
                  <c:v>0.56276063619233563</c:v>
                </c:pt>
                <c:pt idx="19">
                  <c:v>0.56898955784755278</c:v>
                </c:pt>
                <c:pt idx="20">
                  <c:v>0.57498983807682946</c:v>
                </c:pt>
                <c:pt idx="21">
                  <c:v>0.58076479113220503</c:v>
                </c:pt>
                <c:pt idx="22">
                  <c:v>0.58631823536693539</c:v>
                </c:pt>
                <c:pt idx="23">
                  <c:v>0.59165442280927139</c:v>
                </c:pt>
                <c:pt idx="24">
                  <c:v>0.59677797418848755</c:v>
                </c:pt>
                <c:pt idx="25">
                  <c:v>0.60169381921703691</c:v>
                </c:pt>
                <c:pt idx="26">
                  <c:v>0.60640714191062151</c:v>
                </c:pt>
                <c:pt idx="27">
                  <c:v>0.61092333071179827</c:v>
                </c:pt>
                <c:pt idx="28">
                  <c:v>0.61524793317172655</c:v>
                </c:pt>
                <c:pt idx="29">
                  <c:v>0.61938661493805081</c:v>
                </c:pt>
                <c:pt idx="30">
                  <c:v>0.832626889292851</c:v>
                </c:pt>
                <c:pt idx="31">
                  <c:v>0.832626889292851</c:v>
                </c:pt>
                <c:pt idx="32">
                  <c:v>0.832626889292851</c:v>
                </c:pt>
                <c:pt idx="33">
                  <c:v>0.832626889292851</c:v>
                </c:pt>
                <c:pt idx="34">
                  <c:v>0.832626889292851</c:v>
                </c:pt>
                <c:pt idx="35">
                  <c:v>0.832626889292851</c:v>
                </c:pt>
                <c:pt idx="36">
                  <c:v>0.832626889292851</c:v>
                </c:pt>
                <c:pt idx="37">
                  <c:v>0.832626889292851</c:v>
                </c:pt>
                <c:pt idx="38">
                  <c:v>0.832626889292851</c:v>
                </c:pt>
                <c:pt idx="39">
                  <c:v>0.832626889292851</c:v>
                </c:pt>
                <c:pt idx="40">
                  <c:v>0.832626889292851</c:v>
                </c:pt>
                <c:pt idx="41">
                  <c:v>0.832626889292851</c:v>
                </c:pt>
                <c:pt idx="42">
                  <c:v>0.832626889292851</c:v>
                </c:pt>
                <c:pt idx="43">
                  <c:v>0.832626889292851</c:v>
                </c:pt>
                <c:pt idx="44">
                  <c:v>0.832626889292851</c:v>
                </c:pt>
                <c:pt idx="45">
                  <c:v>0.832626889292851</c:v>
                </c:pt>
                <c:pt idx="46">
                  <c:v>0.832626889292851</c:v>
                </c:pt>
                <c:pt idx="47">
                  <c:v>0.832626889292851</c:v>
                </c:pt>
                <c:pt idx="48">
                  <c:v>0.832626889292851</c:v>
                </c:pt>
                <c:pt idx="49">
                  <c:v>0.832626889292851</c:v>
                </c:pt>
                <c:pt idx="50">
                  <c:v>0.832626889292851</c:v>
                </c:pt>
                <c:pt idx="51">
                  <c:v>0.832626889292851</c:v>
                </c:pt>
                <c:pt idx="52">
                  <c:v>0.832626889292851</c:v>
                </c:pt>
                <c:pt idx="53">
                  <c:v>0.832626889292851</c:v>
                </c:pt>
                <c:pt idx="54">
                  <c:v>0.832626889292851</c:v>
                </c:pt>
                <c:pt idx="55">
                  <c:v>0.832626889292851</c:v>
                </c:pt>
                <c:pt idx="56">
                  <c:v>0.832626889292851</c:v>
                </c:pt>
                <c:pt idx="57">
                  <c:v>0.832626889292851</c:v>
                </c:pt>
                <c:pt idx="58">
                  <c:v>0.832626889292851</c:v>
                </c:pt>
                <c:pt idx="59">
                  <c:v>0.832626889292851</c:v>
                </c:pt>
                <c:pt idx="60">
                  <c:v>0.832626889292851</c:v>
                </c:pt>
                <c:pt idx="61">
                  <c:v>0.832626889292851</c:v>
                </c:pt>
                <c:pt idx="62">
                  <c:v>0.832626889292851</c:v>
                </c:pt>
                <c:pt idx="63">
                  <c:v>0.832626889292851</c:v>
                </c:pt>
                <c:pt idx="64">
                  <c:v>0.832626889292851</c:v>
                </c:pt>
                <c:pt idx="65">
                  <c:v>0.832626889292851</c:v>
                </c:pt>
                <c:pt idx="66">
                  <c:v>0.832626889292851</c:v>
                </c:pt>
                <c:pt idx="67">
                  <c:v>0.832626889292851</c:v>
                </c:pt>
                <c:pt idx="68">
                  <c:v>0.832626889292851</c:v>
                </c:pt>
                <c:pt idx="69">
                  <c:v>0.832626889292851</c:v>
                </c:pt>
                <c:pt idx="70">
                  <c:v>0.832626889292851</c:v>
                </c:pt>
                <c:pt idx="71">
                  <c:v>0.832626889292851</c:v>
                </c:pt>
                <c:pt idx="72">
                  <c:v>0.832626889292851</c:v>
                </c:pt>
                <c:pt idx="73">
                  <c:v>0.832626889292851</c:v>
                </c:pt>
                <c:pt idx="74">
                  <c:v>0.832626889292851</c:v>
                </c:pt>
                <c:pt idx="75">
                  <c:v>0.832626889292851</c:v>
                </c:pt>
                <c:pt idx="76">
                  <c:v>0.832626889292851</c:v>
                </c:pt>
                <c:pt idx="77">
                  <c:v>0.832626889292851</c:v>
                </c:pt>
                <c:pt idx="78">
                  <c:v>0.832626889292851</c:v>
                </c:pt>
                <c:pt idx="79">
                  <c:v>0.832626889292851</c:v>
                </c:pt>
                <c:pt idx="80">
                  <c:v>0.832626889292851</c:v>
                </c:pt>
                <c:pt idx="81">
                  <c:v>0.832626889292851</c:v>
                </c:pt>
                <c:pt idx="82">
                  <c:v>0.832626889292851</c:v>
                </c:pt>
                <c:pt idx="83">
                  <c:v>0.832626889292851</c:v>
                </c:pt>
                <c:pt idx="84">
                  <c:v>0.832626889292851</c:v>
                </c:pt>
                <c:pt idx="85">
                  <c:v>0.832626889292851</c:v>
                </c:pt>
                <c:pt idx="86">
                  <c:v>0.832626889292851</c:v>
                </c:pt>
                <c:pt idx="87">
                  <c:v>0.832626889292851</c:v>
                </c:pt>
                <c:pt idx="88">
                  <c:v>0.832626889292851</c:v>
                </c:pt>
                <c:pt idx="89">
                  <c:v>0.832626889292851</c:v>
                </c:pt>
                <c:pt idx="90">
                  <c:v>0.832626889292851</c:v>
                </c:pt>
                <c:pt idx="91">
                  <c:v>0.832626889292851</c:v>
                </c:pt>
                <c:pt idx="92">
                  <c:v>0.832626889292851</c:v>
                </c:pt>
                <c:pt idx="93">
                  <c:v>0.832626889292851</c:v>
                </c:pt>
                <c:pt idx="94">
                  <c:v>0.832626889292851</c:v>
                </c:pt>
                <c:pt idx="95">
                  <c:v>0.832626889292851</c:v>
                </c:pt>
                <c:pt idx="96">
                  <c:v>0.832626889292851</c:v>
                </c:pt>
                <c:pt idx="97">
                  <c:v>0.832626889292851</c:v>
                </c:pt>
                <c:pt idx="98">
                  <c:v>0.832626889292851</c:v>
                </c:pt>
                <c:pt idx="99">
                  <c:v>0.832626889292851</c:v>
                </c:pt>
                <c:pt idx="100">
                  <c:v>0.832626889292851</c:v>
                </c:pt>
                <c:pt idx="101">
                  <c:v>0.832626889292851</c:v>
                </c:pt>
                <c:pt idx="102">
                  <c:v>0.832626889292851</c:v>
                </c:pt>
                <c:pt idx="103">
                  <c:v>0.832626889292851</c:v>
                </c:pt>
                <c:pt idx="104">
                  <c:v>0.832626889292851</c:v>
                </c:pt>
                <c:pt idx="105">
                  <c:v>0.832626889292851</c:v>
                </c:pt>
                <c:pt idx="106">
                  <c:v>0.832626889292851</c:v>
                </c:pt>
                <c:pt idx="107">
                  <c:v>0.832626889292851</c:v>
                </c:pt>
                <c:pt idx="108">
                  <c:v>0.832626889292851</c:v>
                </c:pt>
                <c:pt idx="109">
                  <c:v>0.832626889292851</c:v>
                </c:pt>
                <c:pt idx="110">
                  <c:v>0.832626889292851</c:v>
                </c:pt>
                <c:pt idx="111">
                  <c:v>0.832626889292851</c:v>
                </c:pt>
                <c:pt idx="112">
                  <c:v>0.832626889292851</c:v>
                </c:pt>
                <c:pt idx="113">
                  <c:v>0.832626889292851</c:v>
                </c:pt>
                <c:pt idx="114">
                  <c:v>0.832626889292851</c:v>
                </c:pt>
                <c:pt idx="115">
                  <c:v>0.832626889292851</c:v>
                </c:pt>
                <c:pt idx="116">
                  <c:v>0.832626889292851</c:v>
                </c:pt>
                <c:pt idx="117">
                  <c:v>0.832626889292851</c:v>
                </c:pt>
                <c:pt idx="118">
                  <c:v>0.832626889292851</c:v>
                </c:pt>
                <c:pt idx="119">
                  <c:v>0.832626889292851</c:v>
                </c:pt>
                <c:pt idx="120">
                  <c:v>0.832626889292851</c:v>
                </c:pt>
                <c:pt idx="121">
                  <c:v>0.832626889292851</c:v>
                </c:pt>
                <c:pt idx="122">
                  <c:v>0.832626889292851</c:v>
                </c:pt>
                <c:pt idx="123">
                  <c:v>0.832626889292851</c:v>
                </c:pt>
                <c:pt idx="124">
                  <c:v>0.832626889292851</c:v>
                </c:pt>
                <c:pt idx="125">
                  <c:v>0.832626889292851</c:v>
                </c:pt>
                <c:pt idx="126">
                  <c:v>0.832626889292851</c:v>
                </c:pt>
                <c:pt idx="127">
                  <c:v>0.832626889292851</c:v>
                </c:pt>
                <c:pt idx="128">
                  <c:v>0.832626889292851</c:v>
                </c:pt>
                <c:pt idx="129">
                  <c:v>0.832626889292851</c:v>
                </c:pt>
                <c:pt idx="130">
                  <c:v>0.832626889292851</c:v>
                </c:pt>
                <c:pt idx="131">
                  <c:v>0.832626889292851</c:v>
                </c:pt>
                <c:pt idx="132">
                  <c:v>0.832626889292851</c:v>
                </c:pt>
                <c:pt idx="133">
                  <c:v>0.832626889292851</c:v>
                </c:pt>
                <c:pt idx="134">
                  <c:v>0.832626889292851</c:v>
                </c:pt>
                <c:pt idx="135">
                  <c:v>0.832626889292851</c:v>
                </c:pt>
                <c:pt idx="136">
                  <c:v>0.832626889292851</c:v>
                </c:pt>
                <c:pt idx="137">
                  <c:v>0.832626889292851</c:v>
                </c:pt>
                <c:pt idx="138">
                  <c:v>0.832626889292851</c:v>
                </c:pt>
                <c:pt idx="139">
                  <c:v>0.832626889292851</c:v>
                </c:pt>
                <c:pt idx="140">
                  <c:v>0.832626889292851</c:v>
                </c:pt>
                <c:pt idx="141">
                  <c:v>0.832626889292851</c:v>
                </c:pt>
                <c:pt idx="142">
                  <c:v>0.832626889292851</c:v>
                </c:pt>
                <c:pt idx="143">
                  <c:v>0.832626889292851</c:v>
                </c:pt>
                <c:pt idx="144">
                  <c:v>0.832626889292851</c:v>
                </c:pt>
                <c:pt idx="145">
                  <c:v>0.832626889292851</c:v>
                </c:pt>
                <c:pt idx="146">
                  <c:v>0.832626889292851</c:v>
                </c:pt>
                <c:pt idx="147">
                  <c:v>0.832626889292851</c:v>
                </c:pt>
                <c:pt idx="148">
                  <c:v>0.832626889292851</c:v>
                </c:pt>
                <c:pt idx="149">
                  <c:v>0.832626889292851</c:v>
                </c:pt>
                <c:pt idx="150">
                  <c:v>0.832626889292851</c:v>
                </c:pt>
                <c:pt idx="151">
                  <c:v>0.832626889292851</c:v>
                </c:pt>
                <c:pt idx="152">
                  <c:v>0.832626889292851</c:v>
                </c:pt>
                <c:pt idx="153">
                  <c:v>0.832626889292851</c:v>
                </c:pt>
                <c:pt idx="154">
                  <c:v>0.832626889292851</c:v>
                </c:pt>
                <c:pt idx="155">
                  <c:v>0.832626889292851</c:v>
                </c:pt>
                <c:pt idx="156">
                  <c:v>0.832626889292851</c:v>
                </c:pt>
                <c:pt idx="157">
                  <c:v>0.832626889292851</c:v>
                </c:pt>
                <c:pt idx="158">
                  <c:v>0.832626889292851</c:v>
                </c:pt>
                <c:pt idx="159">
                  <c:v>0.832626889292851</c:v>
                </c:pt>
                <c:pt idx="160">
                  <c:v>0.832626889292851</c:v>
                </c:pt>
                <c:pt idx="161">
                  <c:v>0.832626889292851</c:v>
                </c:pt>
                <c:pt idx="162">
                  <c:v>0.832626889292851</c:v>
                </c:pt>
                <c:pt idx="163">
                  <c:v>0.832626889292851</c:v>
                </c:pt>
                <c:pt idx="164">
                  <c:v>0.832626889292851</c:v>
                </c:pt>
                <c:pt idx="165">
                  <c:v>0.832626889292851</c:v>
                </c:pt>
                <c:pt idx="166">
                  <c:v>0.832626889292851</c:v>
                </c:pt>
                <c:pt idx="167">
                  <c:v>0.832626889292851</c:v>
                </c:pt>
                <c:pt idx="168">
                  <c:v>0.832626889292851</c:v>
                </c:pt>
                <c:pt idx="169">
                  <c:v>0.832626889292851</c:v>
                </c:pt>
                <c:pt idx="170">
                  <c:v>0.832626889292851</c:v>
                </c:pt>
                <c:pt idx="171">
                  <c:v>0.832626889292851</c:v>
                </c:pt>
                <c:pt idx="172">
                  <c:v>0.832626889292851</c:v>
                </c:pt>
                <c:pt idx="173">
                  <c:v>0.832626889292851</c:v>
                </c:pt>
                <c:pt idx="174">
                  <c:v>0.832626889292851</c:v>
                </c:pt>
                <c:pt idx="175">
                  <c:v>0.832626889292851</c:v>
                </c:pt>
                <c:pt idx="176">
                  <c:v>0.832626889292851</c:v>
                </c:pt>
                <c:pt idx="177">
                  <c:v>0.832626889292851</c:v>
                </c:pt>
                <c:pt idx="178">
                  <c:v>0.832626889292851</c:v>
                </c:pt>
                <c:pt idx="179">
                  <c:v>0.832626889292851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0.2</c:v>
                </c:pt>
                <c:pt idx="184">
                  <c:v>0.2</c:v>
                </c:pt>
                <c:pt idx="185">
                  <c:v>0.2</c:v>
                </c:pt>
                <c:pt idx="186">
                  <c:v>0.2</c:v>
                </c:pt>
                <c:pt idx="187">
                  <c:v>0.2</c:v>
                </c:pt>
                <c:pt idx="188">
                  <c:v>0.2</c:v>
                </c:pt>
                <c:pt idx="189">
                  <c:v>0.2</c:v>
                </c:pt>
                <c:pt idx="190">
                  <c:v>0.2</c:v>
                </c:pt>
                <c:pt idx="191">
                  <c:v>0.2</c:v>
                </c:pt>
                <c:pt idx="192">
                  <c:v>0.2</c:v>
                </c:pt>
                <c:pt idx="193">
                  <c:v>0.2</c:v>
                </c:pt>
                <c:pt idx="194">
                  <c:v>0.2</c:v>
                </c:pt>
                <c:pt idx="195">
                  <c:v>0.2</c:v>
                </c:pt>
                <c:pt idx="196">
                  <c:v>0.2</c:v>
                </c:pt>
                <c:pt idx="197">
                  <c:v>0.2</c:v>
                </c:pt>
                <c:pt idx="198">
                  <c:v>0.2</c:v>
                </c:pt>
                <c:pt idx="199">
                  <c:v>0.2</c:v>
                </c:pt>
                <c:pt idx="200">
                  <c:v>0.2</c:v>
                </c:pt>
                <c:pt idx="201">
                  <c:v>0.2</c:v>
                </c:pt>
                <c:pt idx="202">
                  <c:v>0.2</c:v>
                </c:pt>
                <c:pt idx="203">
                  <c:v>0.2</c:v>
                </c:pt>
                <c:pt idx="204">
                  <c:v>0.2</c:v>
                </c:pt>
                <c:pt idx="205">
                  <c:v>0.2</c:v>
                </c:pt>
                <c:pt idx="206">
                  <c:v>0.2</c:v>
                </c:pt>
                <c:pt idx="207">
                  <c:v>0.2</c:v>
                </c:pt>
                <c:pt idx="208">
                  <c:v>0.2</c:v>
                </c:pt>
                <c:pt idx="209">
                  <c:v>0.2</c:v>
                </c:pt>
                <c:pt idx="210">
                  <c:v>0.2</c:v>
                </c:pt>
                <c:pt idx="211">
                  <c:v>0.2</c:v>
                </c:pt>
                <c:pt idx="212">
                  <c:v>0.2</c:v>
                </c:pt>
                <c:pt idx="213">
                  <c:v>0.2</c:v>
                </c:pt>
                <c:pt idx="214">
                  <c:v>0.2</c:v>
                </c:pt>
                <c:pt idx="215">
                  <c:v>0.2</c:v>
                </c:pt>
                <c:pt idx="216">
                  <c:v>0.2</c:v>
                </c:pt>
                <c:pt idx="217">
                  <c:v>0.2</c:v>
                </c:pt>
                <c:pt idx="218">
                  <c:v>0.2</c:v>
                </c:pt>
                <c:pt idx="219">
                  <c:v>0.2</c:v>
                </c:pt>
                <c:pt idx="220">
                  <c:v>0.2</c:v>
                </c:pt>
                <c:pt idx="221">
                  <c:v>0.2</c:v>
                </c:pt>
                <c:pt idx="222">
                  <c:v>0.2</c:v>
                </c:pt>
                <c:pt idx="223">
                  <c:v>0.2</c:v>
                </c:pt>
                <c:pt idx="224">
                  <c:v>0.2</c:v>
                </c:pt>
                <c:pt idx="225">
                  <c:v>0.2</c:v>
                </c:pt>
                <c:pt idx="226">
                  <c:v>0.2</c:v>
                </c:pt>
                <c:pt idx="227">
                  <c:v>0.2</c:v>
                </c:pt>
                <c:pt idx="228">
                  <c:v>0.2</c:v>
                </c:pt>
                <c:pt idx="229">
                  <c:v>0.2</c:v>
                </c:pt>
                <c:pt idx="230">
                  <c:v>0.2</c:v>
                </c:pt>
                <c:pt idx="231">
                  <c:v>0.2</c:v>
                </c:pt>
                <c:pt idx="232">
                  <c:v>0.2</c:v>
                </c:pt>
                <c:pt idx="233">
                  <c:v>0.2</c:v>
                </c:pt>
                <c:pt idx="234">
                  <c:v>0.2</c:v>
                </c:pt>
                <c:pt idx="235">
                  <c:v>0.2</c:v>
                </c:pt>
                <c:pt idx="236">
                  <c:v>0.2</c:v>
                </c:pt>
                <c:pt idx="237">
                  <c:v>0.2</c:v>
                </c:pt>
                <c:pt idx="238">
                  <c:v>0.2</c:v>
                </c:pt>
                <c:pt idx="239">
                  <c:v>0.2</c:v>
                </c:pt>
                <c:pt idx="240">
                  <c:v>0.2</c:v>
                </c:pt>
                <c:pt idx="241">
                  <c:v>0.2</c:v>
                </c:pt>
                <c:pt idx="242">
                  <c:v>0.2</c:v>
                </c:pt>
                <c:pt idx="243">
                  <c:v>0.2</c:v>
                </c:pt>
                <c:pt idx="244">
                  <c:v>0.2</c:v>
                </c:pt>
                <c:pt idx="245">
                  <c:v>0.2</c:v>
                </c:pt>
                <c:pt idx="246">
                  <c:v>0.2</c:v>
                </c:pt>
                <c:pt idx="247">
                  <c:v>0.2</c:v>
                </c:pt>
                <c:pt idx="248">
                  <c:v>0.2</c:v>
                </c:pt>
                <c:pt idx="249">
                  <c:v>0.2</c:v>
                </c:pt>
                <c:pt idx="250">
                  <c:v>0.2</c:v>
                </c:pt>
                <c:pt idx="251">
                  <c:v>0.2</c:v>
                </c:pt>
                <c:pt idx="252">
                  <c:v>0.2</c:v>
                </c:pt>
                <c:pt idx="253">
                  <c:v>0.2</c:v>
                </c:pt>
                <c:pt idx="254">
                  <c:v>0.2</c:v>
                </c:pt>
                <c:pt idx="255">
                  <c:v>0.2</c:v>
                </c:pt>
                <c:pt idx="256">
                  <c:v>0.2</c:v>
                </c:pt>
                <c:pt idx="257">
                  <c:v>0.2</c:v>
                </c:pt>
                <c:pt idx="258">
                  <c:v>0.2</c:v>
                </c:pt>
                <c:pt idx="259">
                  <c:v>0.2</c:v>
                </c:pt>
                <c:pt idx="260">
                  <c:v>0.2</c:v>
                </c:pt>
                <c:pt idx="261">
                  <c:v>0.2</c:v>
                </c:pt>
                <c:pt idx="262">
                  <c:v>0.2</c:v>
                </c:pt>
                <c:pt idx="263">
                  <c:v>0.2</c:v>
                </c:pt>
                <c:pt idx="264">
                  <c:v>0.2</c:v>
                </c:pt>
                <c:pt idx="265">
                  <c:v>0.2</c:v>
                </c:pt>
                <c:pt idx="266">
                  <c:v>0.2</c:v>
                </c:pt>
                <c:pt idx="267">
                  <c:v>0.2</c:v>
                </c:pt>
                <c:pt idx="268">
                  <c:v>0.2</c:v>
                </c:pt>
                <c:pt idx="269">
                  <c:v>0.2</c:v>
                </c:pt>
                <c:pt idx="270">
                  <c:v>0.2</c:v>
                </c:pt>
                <c:pt idx="271">
                  <c:v>0.2</c:v>
                </c:pt>
                <c:pt idx="272">
                  <c:v>0.2</c:v>
                </c:pt>
                <c:pt idx="273">
                  <c:v>0.2</c:v>
                </c:pt>
                <c:pt idx="274">
                  <c:v>0.2</c:v>
                </c:pt>
                <c:pt idx="275">
                  <c:v>0.2</c:v>
                </c:pt>
                <c:pt idx="276">
                  <c:v>0.2</c:v>
                </c:pt>
                <c:pt idx="277">
                  <c:v>0.2</c:v>
                </c:pt>
                <c:pt idx="278">
                  <c:v>0.2</c:v>
                </c:pt>
                <c:pt idx="279">
                  <c:v>0.2</c:v>
                </c:pt>
                <c:pt idx="280">
                  <c:v>0.2</c:v>
                </c:pt>
                <c:pt idx="281">
                  <c:v>0.2</c:v>
                </c:pt>
                <c:pt idx="282">
                  <c:v>0.2</c:v>
                </c:pt>
                <c:pt idx="283">
                  <c:v>0.2</c:v>
                </c:pt>
                <c:pt idx="284">
                  <c:v>0.2</c:v>
                </c:pt>
                <c:pt idx="285">
                  <c:v>0.2</c:v>
                </c:pt>
                <c:pt idx="286">
                  <c:v>0.2</c:v>
                </c:pt>
                <c:pt idx="287">
                  <c:v>0.2</c:v>
                </c:pt>
                <c:pt idx="288">
                  <c:v>0.2</c:v>
                </c:pt>
                <c:pt idx="289">
                  <c:v>0.2</c:v>
                </c:pt>
                <c:pt idx="290">
                  <c:v>0.2</c:v>
                </c:pt>
                <c:pt idx="291">
                  <c:v>0.2</c:v>
                </c:pt>
                <c:pt idx="292">
                  <c:v>0.2</c:v>
                </c:pt>
                <c:pt idx="293">
                  <c:v>0.2</c:v>
                </c:pt>
                <c:pt idx="294">
                  <c:v>0.2</c:v>
                </c:pt>
                <c:pt idx="295">
                  <c:v>0.2</c:v>
                </c:pt>
                <c:pt idx="296">
                  <c:v>0.2</c:v>
                </c:pt>
                <c:pt idx="297">
                  <c:v>0.2</c:v>
                </c:pt>
                <c:pt idx="298">
                  <c:v>0.2</c:v>
                </c:pt>
                <c:pt idx="299">
                  <c:v>0.2</c:v>
                </c:pt>
                <c:pt idx="300">
                  <c:v>0.2</c:v>
                </c:pt>
                <c:pt idx="301">
                  <c:v>0.2</c:v>
                </c:pt>
                <c:pt idx="302">
                  <c:v>0.2</c:v>
                </c:pt>
                <c:pt idx="303">
                  <c:v>0.2</c:v>
                </c:pt>
                <c:pt idx="304">
                  <c:v>0.2</c:v>
                </c:pt>
                <c:pt idx="305">
                  <c:v>0.2</c:v>
                </c:pt>
                <c:pt idx="306">
                  <c:v>0.2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0.2</c:v>
                </c:pt>
                <c:pt idx="311">
                  <c:v>0.2</c:v>
                </c:pt>
                <c:pt idx="312">
                  <c:v>0.2</c:v>
                </c:pt>
                <c:pt idx="313">
                  <c:v>0.2</c:v>
                </c:pt>
                <c:pt idx="314">
                  <c:v>0.2</c:v>
                </c:pt>
                <c:pt idx="315">
                  <c:v>0.2</c:v>
                </c:pt>
                <c:pt idx="316">
                  <c:v>0.2</c:v>
                </c:pt>
                <c:pt idx="317">
                  <c:v>0.2</c:v>
                </c:pt>
                <c:pt idx="318">
                  <c:v>0.2</c:v>
                </c:pt>
                <c:pt idx="319">
                  <c:v>0.2</c:v>
                </c:pt>
                <c:pt idx="320">
                  <c:v>0.2</c:v>
                </c:pt>
                <c:pt idx="321">
                  <c:v>0.2</c:v>
                </c:pt>
                <c:pt idx="322">
                  <c:v>0.2</c:v>
                </c:pt>
                <c:pt idx="323">
                  <c:v>0.2</c:v>
                </c:pt>
                <c:pt idx="324">
                  <c:v>0.2</c:v>
                </c:pt>
                <c:pt idx="325">
                  <c:v>0.2</c:v>
                </c:pt>
                <c:pt idx="326">
                  <c:v>0.2</c:v>
                </c:pt>
                <c:pt idx="327">
                  <c:v>0.2</c:v>
                </c:pt>
                <c:pt idx="328">
                  <c:v>0.2</c:v>
                </c:pt>
                <c:pt idx="329">
                  <c:v>0.2</c:v>
                </c:pt>
                <c:pt idx="330">
                  <c:v>0.02</c:v>
                </c:pt>
                <c:pt idx="331">
                  <c:v>0.02</c:v>
                </c:pt>
                <c:pt idx="332">
                  <c:v>0.02</c:v>
                </c:pt>
                <c:pt idx="333">
                  <c:v>0.02</c:v>
                </c:pt>
                <c:pt idx="334">
                  <c:v>0.02</c:v>
                </c:pt>
                <c:pt idx="335">
                  <c:v>0.02</c:v>
                </c:pt>
                <c:pt idx="336">
                  <c:v>0.02</c:v>
                </c:pt>
                <c:pt idx="337">
                  <c:v>0.02</c:v>
                </c:pt>
                <c:pt idx="338">
                  <c:v>0.02</c:v>
                </c:pt>
                <c:pt idx="339">
                  <c:v>0.02</c:v>
                </c:pt>
                <c:pt idx="340">
                  <c:v>0.02</c:v>
                </c:pt>
                <c:pt idx="341">
                  <c:v>0.02</c:v>
                </c:pt>
                <c:pt idx="342">
                  <c:v>0.02</c:v>
                </c:pt>
                <c:pt idx="343">
                  <c:v>0.02</c:v>
                </c:pt>
                <c:pt idx="344">
                  <c:v>0.02</c:v>
                </c:pt>
                <c:pt idx="345">
                  <c:v>0.02</c:v>
                </c:pt>
                <c:pt idx="346">
                  <c:v>0.02</c:v>
                </c:pt>
                <c:pt idx="347">
                  <c:v>0.02</c:v>
                </c:pt>
                <c:pt idx="348">
                  <c:v>0.02</c:v>
                </c:pt>
                <c:pt idx="349">
                  <c:v>0.02</c:v>
                </c:pt>
                <c:pt idx="350">
                  <c:v>0.02</c:v>
                </c:pt>
                <c:pt idx="351">
                  <c:v>0.02</c:v>
                </c:pt>
                <c:pt idx="352">
                  <c:v>0.02</c:v>
                </c:pt>
                <c:pt idx="353">
                  <c:v>0.02</c:v>
                </c:pt>
                <c:pt idx="354">
                  <c:v>0.02</c:v>
                </c:pt>
                <c:pt idx="355">
                  <c:v>0.02</c:v>
                </c:pt>
                <c:pt idx="356">
                  <c:v>0.02</c:v>
                </c:pt>
                <c:pt idx="357">
                  <c:v>0.02</c:v>
                </c:pt>
                <c:pt idx="358">
                  <c:v>0.02</c:v>
                </c:pt>
                <c:pt idx="359">
                  <c:v>0.02</c:v>
                </c:pt>
                <c:pt idx="360">
                  <c:v>0.02</c:v>
                </c:pt>
                <c:pt idx="361">
                  <c:v>0.02</c:v>
                </c:pt>
                <c:pt idx="362">
                  <c:v>0.02</c:v>
                </c:pt>
                <c:pt idx="363">
                  <c:v>0.02</c:v>
                </c:pt>
                <c:pt idx="364">
                  <c:v>0.02</c:v>
                </c:pt>
                <c:pt idx="365">
                  <c:v>0.02</c:v>
                </c:pt>
                <c:pt idx="366">
                  <c:v>0.02</c:v>
                </c:pt>
                <c:pt idx="367">
                  <c:v>0.02</c:v>
                </c:pt>
                <c:pt idx="368">
                  <c:v>0.02</c:v>
                </c:pt>
                <c:pt idx="369">
                  <c:v>0.02</c:v>
                </c:pt>
                <c:pt idx="370">
                  <c:v>0.02</c:v>
                </c:pt>
                <c:pt idx="371">
                  <c:v>0.02</c:v>
                </c:pt>
                <c:pt idx="372">
                  <c:v>0.02</c:v>
                </c:pt>
                <c:pt idx="373">
                  <c:v>0.02</c:v>
                </c:pt>
                <c:pt idx="374">
                  <c:v>0.02</c:v>
                </c:pt>
                <c:pt idx="375">
                  <c:v>0.02</c:v>
                </c:pt>
                <c:pt idx="376">
                  <c:v>0.02</c:v>
                </c:pt>
                <c:pt idx="377">
                  <c:v>0.02</c:v>
                </c:pt>
                <c:pt idx="378">
                  <c:v>0.02</c:v>
                </c:pt>
                <c:pt idx="379">
                  <c:v>0.02</c:v>
                </c:pt>
                <c:pt idx="380">
                  <c:v>0.02</c:v>
                </c:pt>
                <c:pt idx="381">
                  <c:v>0.02</c:v>
                </c:pt>
                <c:pt idx="382">
                  <c:v>0.02</c:v>
                </c:pt>
                <c:pt idx="383">
                  <c:v>0.02</c:v>
                </c:pt>
                <c:pt idx="384">
                  <c:v>0.02</c:v>
                </c:pt>
                <c:pt idx="385">
                  <c:v>0.02</c:v>
                </c:pt>
                <c:pt idx="386">
                  <c:v>0.02</c:v>
                </c:pt>
                <c:pt idx="387">
                  <c:v>0.02</c:v>
                </c:pt>
                <c:pt idx="388">
                  <c:v>0.02</c:v>
                </c:pt>
                <c:pt idx="389">
                  <c:v>0.02</c:v>
                </c:pt>
                <c:pt idx="390">
                  <c:v>0.02</c:v>
                </c:pt>
                <c:pt idx="391">
                  <c:v>0.02</c:v>
                </c:pt>
                <c:pt idx="392">
                  <c:v>0.02</c:v>
                </c:pt>
                <c:pt idx="393">
                  <c:v>0.02</c:v>
                </c:pt>
                <c:pt idx="394">
                  <c:v>0.02</c:v>
                </c:pt>
                <c:pt idx="395">
                  <c:v>0.02</c:v>
                </c:pt>
                <c:pt idx="396">
                  <c:v>0.02</c:v>
                </c:pt>
                <c:pt idx="397">
                  <c:v>0.02</c:v>
                </c:pt>
                <c:pt idx="398">
                  <c:v>0.02</c:v>
                </c:pt>
                <c:pt idx="399">
                  <c:v>0.02</c:v>
                </c:pt>
                <c:pt idx="400">
                  <c:v>0.02</c:v>
                </c:pt>
                <c:pt idx="401">
                  <c:v>0.02</c:v>
                </c:pt>
                <c:pt idx="402">
                  <c:v>0.02</c:v>
                </c:pt>
                <c:pt idx="403">
                  <c:v>0.02</c:v>
                </c:pt>
                <c:pt idx="404">
                  <c:v>0.02</c:v>
                </c:pt>
                <c:pt idx="405">
                  <c:v>0.02</c:v>
                </c:pt>
                <c:pt idx="406">
                  <c:v>0.02</c:v>
                </c:pt>
                <c:pt idx="407">
                  <c:v>0.02</c:v>
                </c:pt>
                <c:pt idx="408">
                  <c:v>0.02</c:v>
                </c:pt>
                <c:pt idx="409">
                  <c:v>0.02</c:v>
                </c:pt>
                <c:pt idx="410">
                  <c:v>0.02</c:v>
                </c:pt>
                <c:pt idx="411">
                  <c:v>0.02</c:v>
                </c:pt>
                <c:pt idx="412">
                  <c:v>0.02</c:v>
                </c:pt>
                <c:pt idx="413">
                  <c:v>0.02</c:v>
                </c:pt>
                <c:pt idx="414">
                  <c:v>0.02</c:v>
                </c:pt>
                <c:pt idx="415">
                  <c:v>0.02</c:v>
                </c:pt>
                <c:pt idx="416">
                  <c:v>0.02</c:v>
                </c:pt>
                <c:pt idx="417">
                  <c:v>0.02</c:v>
                </c:pt>
                <c:pt idx="418">
                  <c:v>0.02</c:v>
                </c:pt>
                <c:pt idx="419">
                  <c:v>0.02</c:v>
                </c:pt>
                <c:pt idx="420">
                  <c:v>0.02</c:v>
                </c:pt>
                <c:pt idx="421">
                  <c:v>0.02</c:v>
                </c:pt>
                <c:pt idx="422">
                  <c:v>0.02</c:v>
                </c:pt>
                <c:pt idx="423">
                  <c:v>0.02</c:v>
                </c:pt>
                <c:pt idx="424">
                  <c:v>0.02</c:v>
                </c:pt>
                <c:pt idx="425">
                  <c:v>0.02</c:v>
                </c:pt>
                <c:pt idx="426">
                  <c:v>0.02</c:v>
                </c:pt>
                <c:pt idx="427">
                  <c:v>0.02</c:v>
                </c:pt>
                <c:pt idx="428">
                  <c:v>0.02</c:v>
                </c:pt>
                <c:pt idx="429">
                  <c:v>0.02</c:v>
                </c:pt>
                <c:pt idx="430">
                  <c:v>0.02</c:v>
                </c:pt>
                <c:pt idx="431">
                  <c:v>0.02</c:v>
                </c:pt>
                <c:pt idx="432">
                  <c:v>0.02</c:v>
                </c:pt>
                <c:pt idx="433">
                  <c:v>0.02</c:v>
                </c:pt>
                <c:pt idx="434">
                  <c:v>0.02</c:v>
                </c:pt>
                <c:pt idx="435">
                  <c:v>0.02</c:v>
                </c:pt>
                <c:pt idx="436">
                  <c:v>0.02</c:v>
                </c:pt>
                <c:pt idx="437">
                  <c:v>0.02</c:v>
                </c:pt>
                <c:pt idx="438">
                  <c:v>0.02</c:v>
                </c:pt>
                <c:pt idx="439">
                  <c:v>0.02</c:v>
                </c:pt>
                <c:pt idx="440">
                  <c:v>0.02</c:v>
                </c:pt>
                <c:pt idx="441">
                  <c:v>0.02</c:v>
                </c:pt>
                <c:pt idx="442">
                  <c:v>0.02</c:v>
                </c:pt>
                <c:pt idx="443">
                  <c:v>0.02</c:v>
                </c:pt>
                <c:pt idx="444">
                  <c:v>0.02</c:v>
                </c:pt>
                <c:pt idx="445">
                  <c:v>0.02</c:v>
                </c:pt>
                <c:pt idx="446">
                  <c:v>0.02</c:v>
                </c:pt>
                <c:pt idx="447">
                  <c:v>0.02</c:v>
                </c:pt>
                <c:pt idx="448">
                  <c:v>0.02</c:v>
                </c:pt>
                <c:pt idx="449">
                  <c:v>0.02</c:v>
                </c:pt>
                <c:pt idx="450">
                  <c:v>0.02</c:v>
                </c:pt>
                <c:pt idx="451">
                  <c:v>0.02</c:v>
                </c:pt>
                <c:pt idx="452">
                  <c:v>0.02</c:v>
                </c:pt>
                <c:pt idx="453">
                  <c:v>0.02</c:v>
                </c:pt>
                <c:pt idx="454">
                  <c:v>0.02</c:v>
                </c:pt>
                <c:pt idx="455">
                  <c:v>0.02</c:v>
                </c:pt>
                <c:pt idx="456">
                  <c:v>0.02</c:v>
                </c:pt>
                <c:pt idx="457">
                  <c:v>0.02</c:v>
                </c:pt>
                <c:pt idx="458">
                  <c:v>0.02</c:v>
                </c:pt>
                <c:pt idx="459">
                  <c:v>0.02</c:v>
                </c:pt>
                <c:pt idx="460">
                  <c:v>0.02</c:v>
                </c:pt>
                <c:pt idx="461">
                  <c:v>0.02</c:v>
                </c:pt>
                <c:pt idx="462">
                  <c:v>0.02</c:v>
                </c:pt>
                <c:pt idx="463">
                  <c:v>0.02</c:v>
                </c:pt>
                <c:pt idx="464">
                  <c:v>0.02</c:v>
                </c:pt>
                <c:pt idx="465">
                  <c:v>0.02</c:v>
                </c:pt>
                <c:pt idx="466">
                  <c:v>0.02</c:v>
                </c:pt>
                <c:pt idx="467">
                  <c:v>0.02</c:v>
                </c:pt>
                <c:pt idx="468">
                  <c:v>0.02</c:v>
                </c:pt>
                <c:pt idx="469">
                  <c:v>0.02</c:v>
                </c:pt>
                <c:pt idx="470">
                  <c:v>0.02</c:v>
                </c:pt>
                <c:pt idx="471">
                  <c:v>0.02</c:v>
                </c:pt>
                <c:pt idx="472">
                  <c:v>0.02</c:v>
                </c:pt>
                <c:pt idx="473">
                  <c:v>0.02</c:v>
                </c:pt>
                <c:pt idx="474">
                  <c:v>0.02</c:v>
                </c:pt>
                <c:pt idx="475">
                  <c:v>0.02</c:v>
                </c:pt>
                <c:pt idx="476">
                  <c:v>0.02</c:v>
                </c:pt>
                <c:pt idx="477">
                  <c:v>0.02</c:v>
                </c:pt>
                <c:pt idx="478">
                  <c:v>0.02</c:v>
                </c:pt>
                <c:pt idx="479">
                  <c:v>0.02</c:v>
                </c:pt>
                <c:pt idx="480">
                  <c:v>0.02</c:v>
                </c:pt>
                <c:pt idx="481">
                  <c:v>0.02</c:v>
                </c:pt>
                <c:pt idx="482">
                  <c:v>0.02</c:v>
                </c:pt>
                <c:pt idx="483">
                  <c:v>0.02</c:v>
                </c:pt>
                <c:pt idx="484">
                  <c:v>0.02</c:v>
                </c:pt>
                <c:pt idx="485">
                  <c:v>0.02</c:v>
                </c:pt>
                <c:pt idx="486">
                  <c:v>0.02</c:v>
                </c:pt>
                <c:pt idx="487">
                  <c:v>0.02</c:v>
                </c:pt>
                <c:pt idx="488">
                  <c:v>0.02</c:v>
                </c:pt>
                <c:pt idx="489">
                  <c:v>0.02</c:v>
                </c:pt>
                <c:pt idx="490">
                  <c:v>0.02</c:v>
                </c:pt>
                <c:pt idx="491">
                  <c:v>0.02</c:v>
                </c:pt>
                <c:pt idx="492">
                  <c:v>0.02</c:v>
                </c:pt>
                <c:pt idx="493">
                  <c:v>0.02</c:v>
                </c:pt>
                <c:pt idx="494">
                  <c:v>0.02</c:v>
                </c:pt>
                <c:pt idx="495">
                  <c:v>0.02</c:v>
                </c:pt>
                <c:pt idx="496">
                  <c:v>0.02</c:v>
                </c:pt>
                <c:pt idx="497">
                  <c:v>0.02</c:v>
                </c:pt>
                <c:pt idx="498">
                  <c:v>0.02</c:v>
                </c:pt>
                <c:pt idx="499">
                  <c:v>0.02</c:v>
                </c:pt>
                <c:pt idx="500">
                  <c:v>0.02</c:v>
                </c:pt>
                <c:pt idx="501">
                  <c:v>0.02</c:v>
                </c:pt>
                <c:pt idx="502">
                  <c:v>0.02</c:v>
                </c:pt>
                <c:pt idx="503">
                  <c:v>0.02</c:v>
                </c:pt>
                <c:pt idx="504">
                  <c:v>0.02</c:v>
                </c:pt>
                <c:pt idx="505">
                  <c:v>0.02</c:v>
                </c:pt>
                <c:pt idx="506">
                  <c:v>0.02</c:v>
                </c:pt>
                <c:pt idx="507">
                  <c:v>0.02</c:v>
                </c:pt>
                <c:pt idx="508">
                  <c:v>0.02</c:v>
                </c:pt>
                <c:pt idx="509">
                  <c:v>0.02</c:v>
                </c:pt>
                <c:pt idx="510">
                  <c:v>0.02</c:v>
                </c:pt>
                <c:pt idx="511">
                  <c:v>0.02</c:v>
                </c:pt>
                <c:pt idx="512">
                  <c:v>0.02</c:v>
                </c:pt>
                <c:pt idx="513">
                  <c:v>0.02</c:v>
                </c:pt>
                <c:pt idx="514">
                  <c:v>0.02</c:v>
                </c:pt>
                <c:pt idx="515">
                  <c:v>0.02</c:v>
                </c:pt>
                <c:pt idx="516">
                  <c:v>0.02</c:v>
                </c:pt>
                <c:pt idx="517">
                  <c:v>0.02</c:v>
                </c:pt>
                <c:pt idx="518">
                  <c:v>0.02</c:v>
                </c:pt>
                <c:pt idx="519">
                  <c:v>0.02</c:v>
                </c:pt>
                <c:pt idx="520">
                  <c:v>0.02</c:v>
                </c:pt>
                <c:pt idx="521">
                  <c:v>0.02</c:v>
                </c:pt>
                <c:pt idx="522">
                  <c:v>0.02</c:v>
                </c:pt>
                <c:pt idx="523">
                  <c:v>0.02</c:v>
                </c:pt>
                <c:pt idx="524">
                  <c:v>0.02</c:v>
                </c:pt>
                <c:pt idx="525">
                  <c:v>0.02</c:v>
                </c:pt>
                <c:pt idx="526">
                  <c:v>0.02</c:v>
                </c:pt>
                <c:pt idx="527">
                  <c:v>0.02</c:v>
                </c:pt>
                <c:pt idx="528">
                  <c:v>0.02</c:v>
                </c:pt>
                <c:pt idx="529">
                  <c:v>0.02</c:v>
                </c:pt>
                <c:pt idx="530">
                  <c:v>0.02</c:v>
                </c:pt>
                <c:pt idx="531">
                  <c:v>0.02</c:v>
                </c:pt>
                <c:pt idx="532">
                  <c:v>0.02</c:v>
                </c:pt>
                <c:pt idx="533">
                  <c:v>0.02</c:v>
                </c:pt>
                <c:pt idx="534">
                  <c:v>0.02</c:v>
                </c:pt>
                <c:pt idx="535">
                  <c:v>0.02</c:v>
                </c:pt>
                <c:pt idx="536">
                  <c:v>0.02</c:v>
                </c:pt>
                <c:pt idx="537">
                  <c:v>0.02</c:v>
                </c:pt>
                <c:pt idx="538">
                  <c:v>0.02</c:v>
                </c:pt>
                <c:pt idx="539">
                  <c:v>0.02</c:v>
                </c:pt>
                <c:pt idx="540">
                  <c:v>0.02</c:v>
                </c:pt>
                <c:pt idx="541">
                  <c:v>0.02</c:v>
                </c:pt>
                <c:pt idx="542">
                  <c:v>0.02</c:v>
                </c:pt>
                <c:pt idx="543">
                  <c:v>0.02</c:v>
                </c:pt>
                <c:pt idx="544">
                  <c:v>0.02</c:v>
                </c:pt>
                <c:pt idx="545">
                  <c:v>0.02</c:v>
                </c:pt>
                <c:pt idx="546">
                  <c:v>0.02</c:v>
                </c:pt>
                <c:pt idx="547">
                  <c:v>0.02</c:v>
                </c:pt>
                <c:pt idx="548">
                  <c:v>0.02</c:v>
                </c:pt>
                <c:pt idx="549">
                  <c:v>0.02</c:v>
                </c:pt>
                <c:pt idx="550">
                  <c:v>0.02</c:v>
                </c:pt>
                <c:pt idx="551">
                  <c:v>0.02</c:v>
                </c:pt>
                <c:pt idx="552">
                  <c:v>0.02</c:v>
                </c:pt>
                <c:pt idx="553">
                  <c:v>0.02</c:v>
                </c:pt>
                <c:pt idx="554">
                  <c:v>0.02</c:v>
                </c:pt>
                <c:pt idx="555">
                  <c:v>0.02</c:v>
                </c:pt>
                <c:pt idx="556">
                  <c:v>0.02</c:v>
                </c:pt>
                <c:pt idx="557">
                  <c:v>0.02</c:v>
                </c:pt>
                <c:pt idx="558">
                  <c:v>0.02</c:v>
                </c:pt>
                <c:pt idx="559">
                  <c:v>0.02</c:v>
                </c:pt>
                <c:pt idx="560">
                  <c:v>0.02</c:v>
                </c:pt>
                <c:pt idx="561">
                  <c:v>0.02</c:v>
                </c:pt>
                <c:pt idx="562">
                  <c:v>0.02</c:v>
                </c:pt>
                <c:pt idx="563">
                  <c:v>0.02</c:v>
                </c:pt>
                <c:pt idx="564">
                  <c:v>0.02</c:v>
                </c:pt>
                <c:pt idx="565">
                  <c:v>0.02</c:v>
                </c:pt>
                <c:pt idx="566">
                  <c:v>0.02</c:v>
                </c:pt>
                <c:pt idx="567">
                  <c:v>0.02</c:v>
                </c:pt>
                <c:pt idx="568">
                  <c:v>0.02</c:v>
                </c:pt>
                <c:pt idx="569">
                  <c:v>0.02</c:v>
                </c:pt>
                <c:pt idx="570">
                  <c:v>0.02</c:v>
                </c:pt>
                <c:pt idx="571">
                  <c:v>0.02</c:v>
                </c:pt>
                <c:pt idx="572">
                  <c:v>0.02</c:v>
                </c:pt>
                <c:pt idx="573">
                  <c:v>0.02</c:v>
                </c:pt>
                <c:pt idx="574">
                  <c:v>0.02</c:v>
                </c:pt>
                <c:pt idx="575">
                  <c:v>0.02</c:v>
                </c:pt>
                <c:pt idx="576">
                  <c:v>0.02</c:v>
                </c:pt>
                <c:pt idx="577">
                  <c:v>0.02</c:v>
                </c:pt>
                <c:pt idx="578">
                  <c:v>0.02</c:v>
                </c:pt>
                <c:pt idx="579">
                  <c:v>0.02</c:v>
                </c:pt>
                <c:pt idx="580">
                  <c:v>0.02</c:v>
                </c:pt>
                <c:pt idx="581">
                  <c:v>0.02</c:v>
                </c:pt>
                <c:pt idx="582">
                  <c:v>0.02</c:v>
                </c:pt>
                <c:pt idx="583">
                  <c:v>0.02</c:v>
                </c:pt>
                <c:pt idx="584">
                  <c:v>0.02</c:v>
                </c:pt>
                <c:pt idx="585">
                  <c:v>0.02</c:v>
                </c:pt>
                <c:pt idx="586">
                  <c:v>0.02</c:v>
                </c:pt>
                <c:pt idx="587">
                  <c:v>0.02</c:v>
                </c:pt>
                <c:pt idx="588">
                  <c:v>0.02</c:v>
                </c:pt>
                <c:pt idx="589">
                  <c:v>0.02</c:v>
                </c:pt>
                <c:pt idx="590">
                  <c:v>0.02</c:v>
                </c:pt>
                <c:pt idx="591">
                  <c:v>0.02</c:v>
                </c:pt>
                <c:pt idx="592">
                  <c:v>0.02</c:v>
                </c:pt>
                <c:pt idx="593">
                  <c:v>0.02</c:v>
                </c:pt>
                <c:pt idx="594">
                  <c:v>0.02</c:v>
                </c:pt>
                <c:pt idx="595">
                  <c:v>0.02</c:v>
                </c:pt>
                <c:pt idx="596">
                  <c:v>0.02</c:v>
                </c:pt>
                <c:pt idx="597">
                  <c:v>0.02</c:v>
                </c:pt>
                <c:pt idx="598">
                  <c:v>0.02</c:v>
                </c:pt>
                <c:pt idx="599">
                  <c:v>0.02</c:v>
                </c:pt>
                <c:pt idx="600">
                  <c:v>0.02</c:v>
                </c:pt>
                <c:pt idx="601">
                  <c:v>0.02</c:v>
                </c:pt>
                <c:pt idx="602">
                  <c:v>0.02</c:v>
                </c:pt>
                <c:pt idx="603">
                  <c:v>0.02</c:v>
                </c:pt>
                <c:pt idx="604">
                  <c:v>0.02</c:v>
                </c:pt>
                <c:pt idx="605">
                  <c:v>0.02</c:v>
                </c:pt>
                <c:pt idx="606">
                  <c:v>0.02</c:v>
                </c:pt>
                <c:pt idx="607">
                  <c:v>0.02</c:v>
                </c:pt>
                <c:pt idx="608">
                  <c:v>0.02</c:v>
                </c:pt>
                <c:pt idx="609">
                  <c:v>0.02</c:v>
                </c:pt>
                <c:pt idx="610">
                  <c:v>0.02</c:v>
                </c:pt>
                <c:pt idx="611">
                  <c:v>0.02</c:v>
                </c:pt>
                <c:pt idx="612">
                  <c:v>0.02</c:v>
                </c:pt>
                <c:pt idx="613">
                  <c:v>0.02</c:v>
                </c:pt>
                <c:pt idx="614">
                  <c:v>0.02</c:v>
                </c:pt>
                <c:pt idx="615">
                  <c:v>0.02</c:v>
                </c:pt>
                <c:pt idx="616">
                  <c:v>0.02</c:v>
                </c:pt>
                <c:pt idx="617">
                  <c:v>0.02</c:v>
                </c:pt>
                <c:pt idx="618">
                  <c:v>0.02</c:v>
                </c:pt>
                <c:pt idx="619">
                  <c:v>0.02</c:v>
                </c:pt>
                <c:pt idx="620">
                  <c:v>0.02</c:v>
                </c:pt>
                <c:pt idx="621">
                  <c:v>0.02</c:v>
                </c:pt>
                <c:pt idx="622">
                  <c:v>0.02</c:v>
                </c:pt>
                <c:pt idx="623">
                  <c:v>0.02</c:v>
                </c:pt>
                <c:pt idx="624">
                  <c:v>0.02</c:v>
                </c:pt>
                <c:pt idx="625">
                  <c:v>0.02</c:v>
                </c:pt>
                <c:pt idx="626">
                  <c:v>0.02</c:v>
                </c:pt>
                <c:pt idx="627">
                  <c:v>0.02</c:v>
                </c:pt>
                <c:pt idx="628">
                  <c:v>0.02</c:v>
                </c:pt>
                <c:pt idx="629">
                  <c:v>0.02</c:v>
                </c:pt>
                <c:pt idx="630">
                  <c:v>0.02</c:v>
                </c:pt>
                <c:pt idx="631">
                  <c:v>0.02</c:v>
                </c:pt>
                <c:pt idx="632">
                  <c:v>0.02</c:v>
                </c:pt>
                <c:pt idx="633">
                  <c:v>0.02</c:v>
                </c:pt>
                <c:pt idx="634">
                  <c:v>0.02</c:v>
                </c:pt>
                <c:pt idx="635">
                  <c:v>0.02</c:v>
                </c:pt>
                <c:pt idx="636">
                  <c:v>0.02</c:v>
                </c:pt>
                <c:pt idx="637">
                  <c:v>0.02</c:v>
                </c:pt>
                <c:pt idx="638">
                  <c:v>0.02</c:v>
                </c:pt>
                <c:pt idx="639">
                  <c:v>0.02</c:v>
                </c:pt>
                <c:pt idx="640">
                  <c:v>0.02</c:v>
                </c:pt>
                <c:pt idx="641">
                  <c:v>0.02</c:v>
                </c:pt>
                <c:pt idx="642">
                  <c:v>0.02</c:v>
                </c:pt>
                <c:pt idx="643">
                  <c:v>0.02</c:v>
                </c:pt>
                <c:pt idx="644">
                  <c:v>0.02</c:v>
                </c:pt>
                <c:pt idx="645">
                  <c:v>0.02</c:v>
                </c:pt>
                <c:pt idx="646">
                  <c:v>0.02</c:v>
                </c:pt>
                <c:pt idx="647">
                  <c:v>0.02</c:v>
                </c:pt>
                <c:pt idx="648">
                  <c:v>0.02</c:v>
                </c:pt>
                <c:pt idx="649">
                  <c:v>0.02</c:v>
                </c:pt>
                <c:pt idx="650">
                  <c:v>0.02</c:v>
                </c:pt>
                <c:pt idx="651">
                  <c:v>0.02</c:v>
                </c:pt>
                <c:pt idx="652">
                  <c:v>0.02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0.02</c:v>
                </c:pt>
                <c:pt idx="658">
                  <c:v>0.02</c:v>
                </c:pt>
                <c:pt idx="659">
                  <c:v>0.02</c:v>
                </c:pt>
                <c:pt idx="660">
                  <c:v>0.02</c:v>
                </c:pt>
                <c:pt idx="661">
                  <c:v>0.02</c:v>
                </c:pt>
                <c:pt idx="662">
                  <c:v>0.02</c:v>
                </c:pt>
                <c:pt idx="663">
                  <c:v>0.02</c:v>
                </c:pt>
                <c:pt idx="664">
                  <c:v>0.02</c:v>
                </c:pt>
                <c:pt idx="665">
                  <c:v>0.02</c:v>
                </c:pt>
                <c:pt idx="666">
                  <c:v>0.02</c:v>
                </c:pt>
                <c:pt idx="667">
                  <c:v>0.02</c:v>
                </c:pt>
                <c:pt idx="668">
                  <c:v>0.02</c:v>
                </c:pt>
                <c:pt idx="669">
                  <c:v>0.02</c:v>
                </c:pt>
                <c:pt idx="670">
                  <c:v>0.02</c:v>
                </c:pt>
                <c:pt idx="671">
                  <c:v>0.02</c:v>
                </c:pt>
                <c:pt idx="672">
                  <c:v>0.02</c:v>
                </c:pt>
                <c:pt idx="673">
                  <c:v>0.02</c:v>
                </c:pt>
                <c:pt idx="674">
                  <c:v>0.02</c:v>
                </c:pt>
                <c:pt idx="675">
                  <c:v>0.02</c:v>
                </c:pt>
                <c:pt idx="676">
                  <c:v>0.02</c:v>
                </c:pt>
                <c:pt idx="677">
                  <c:v>0.02</c:v>
                </c:pt>
                <c:pt idx="678">
                  <c:v>0.02</c:v>
                </c:pt>
                <c:pt idx="679">
                  <c:v>0.02</c:v>
                </c:pt>
                <c:pt idx="680">
                  <c:v>0.02</c:v>
                </c:pt>
                <c:pt idx="681">
                  <c:v>0.02</c:v>
                </c:pt>
                <c:pt idx="682">
                  <c:v>0.02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0.02</c:v>
                </c:pt>
                <c:pt idx="697">
                  <c:v>0.02</c:v>
                </c:pt>
                <c:pt idx="698">
                  <c:v>0.02</c:v>
                </c:pt>
                <c:pt idx="699">
                  <c:v>0.02</c:v>
                </c:pt>
                <c:pt idx="700">
                  <c:v>0.02</c:v>
                </c:pt>
                <c:pt idx="701">
                  <c:v>0.02</c:v>
                </c:pt>
                <c:pt idx="702">
                  <c:v>0.02</c:v>
                </c:pt>
                <c:pt idx="703">
                  <c:v>0.02</c:v>
                </c:pt>
                <c:pt idx="704">
                  <c:v>0.02</c:v>
                </c:pt>
                <c:pt idx="705">
                  <c:v>0.02</c:v>
                </c:pt>
                <c:pt idx="706">
                  <c:v>0.02</c:v>
                </c:pt>
                <c:pt idx="707">
                  <c:v>0.02</c:v>
                </c:pt>
                <c:pt idx="708">
                  <c:v>0.02</c:v>
                </c:pt>
                <c:pt idx="709">
                  <c:v>0.02</c:v>
                </c:pt>
                <c:pt idx="710">
                  <c:v>0.02</c:v>
                </c:pt>
                <c:pt idx="711">
                  <c:v>0.02</c:v>
                </c:pt>
                <c:pt idx="712">
                  <c:v>0.02</c:v>
                </c:pt>
                <c:pt idx="713">
                  <c:v>0.02</c:v>
                </c:pt>
                <c:pt idx="714">
                  <c:v>0.02</c:v>
                </c:pt>
                <c:pt idx="715">
                  <c:v>0.02</c:v>
                </c:pt>
                <c:pt idx="716">
                  <c:v>0.02</c:v>
                </c:pt>
                <c:pt idx="717">
                  <c:v>0.02</c:v>
                </c:pt>
                <c:pt idx="718">
                  <c:v>0.02</c:v>
                </c:pt>
                <c:pt idx="719">
                  <c:v>0.02</c:v>
                </c:pt>
                <c:pt idx="720">
                  <c:v>0.02</c:v>
                </c:pt>
                <c:pt idx="721">
                  <c:v>0.02</c:v>
                </c:pt>
                <c:pt idx="722">
                  <c:v>0.02</c:v>
                </c:pt>
                <c:pt idx="723">
                  <c:v>0.02</c:v>
                </c:pt>
                <c:pt idx="724">
                  <c:v>0.02</c:v>
                </c:pt>
                <c:pt idx="725">
                  <c:v>0.02</c:v>
                </c:pt>
                <c:pt idx="726">
                  <c:v>0.02</c:v>
                </c:pt>
                <c:pt idx="727">
                  <c:v>0.02</c:v>
                </c:pt>
                <c:pt idx="728">
                  <c:v>0.02</c:v>
                </c:pt>
                <c:pt idx="729">
                  <c:v>0.02</c:v>
                </c:pt>
                <c:pt idx="730">
                  <c:v>0.02</c:v>
                </c:pt>
                <c:pt idx="731">
                  <c:v>0.02</c:v>
                </c:pt>
                <c:pt idx="732">
                  <c:v>0.02</c:v>
                </c:pt>
                <c:pt idx="733">
                  <c:v>0.02</c:v>
                </c:pt>
                <c:pt idx="734">
                  <c:v>0.02</c:v>
                </c:pt>
                <c:pt idx="735">
                  <c:v>0.02</c:v>
                </c:pt>
                <c:pt idx="736">
                  <c:v>0.02</c:v>
                </c:pt>
                <c:pt idx="737">
                  <c:v>0.02</c:v>
                </c:pt>
                <c:pt idx="738">
                  <c:v>0.02</c:v>
                </c:pt>
                <c:pt idx="739">
                  <c:v>0.02</c:v>
                </c:pt>
                <c:pt idx="740">
                  <c:v>0.02</c:v>
                </c:pt>
                <c:pt idx="741">
                  <c:v>0.02</c:v>
                </c:pt>
                <c:pt idx="742">
                  <c:v>0.02</c:v>
                </c:pt>
                <c:pt idx="743">
                  <c:v>0.02</c:v>
                </c:pt>
                <c:pt idx="744">
                  <c:v>0.02</c:v>
                </c:pt>
                <c:pt idx="745">
                  <c:v>0.02</c:v>
                </c:pt>
                <c:pt idx="746">
                  <c:v>0.02</c:v>
                </c:pt>
                <c:pt idx="747">
                  <c:v>0.02</c:v>
                </c:pt>
                <c:pt idx="748">
                  <c:v>0.02</c:v>
                </c:pt>
                <c:pt idx="749">
                  <c:v>0.02</c:v>
                </c:pt>
                <c:pt idx="750">
                  <c:v>0.02</c:v>
                </c:pt>
                <c:pt idx="751">
                  <c:v>0.02</c:v>
                </c:pt>
                <c:pt idx="752">
                  <c:v>0.02</c:v>
                </c:pt>
                <c:pt idx="753">
                  <c:v>0.02</c:v>
                </c:pt>
                <c:pt idx="754">
                  <c:v>0.02</c:v>
                </c:pt>
                <c:pt idx="755">
                  <c:v>0.02</c:v>
                </c:pt>
                <c:pt idx="756">
                  <c:v>0.02</c:v>
                </c:pt>
                <c:pt idx="757">
                  <c:v>0.02</c:v>
                </c:pt>
                <c:pt idx="758">
                  <c:v>0.02</c:v>
                </c:pt>
                <c:pt idx="759">
                  <c:v>0.02</c:v>
                </c:pt>
                <c:pt idx="760">
                  <c:v>0.02</c:v>
                </c:pt>
                <c:pt idx="761">
                  <c:v>0.02</c:v>
                </c:pt>
                <c:pt idx="762">
                  <c:v>0.02</c:v>
                </c:pt>
                <c:pt idx="763">
                  <c:v>0.02</c:v>
                </c:pt>
                <c:pt idx="764">
                  <c:v>0.02</c:v>
                </c:pt>
                <c:pt idx="765">
                  <c:v>0.02</c:v>
                </c:pt>
                <c:pt idx="766">
                  <c:v>0.02</c:v>
                </c:pt>
                <c:pt idx="767">
                  <c:v>0.02</c:v>
                </c:pt>
                <c:pt idx="768">
                  <c:v>0.02</c:v>
                </c:pt>
                <c:pt idx="769">
                  <c:v>0.02</c:v>
                </c:pt>
                <c:pt idx="770">
                  <c:v>0.02</c:v>
                </c:pt>
                <c:pt idx="771">
                  <c:v>0.02</c:v>
                </c:pt>
                <c:pt idx="772">
                  <c:v>0.02</c:v>
                </c:pt>
                <c:pt idx="773">
                  <c:v>0.02</c:v>
                </c:pt>
                <c:pt idx="774">
                  <c:v>0.02</c:v>
                </c:pt>
                <c:pt idx="775">
                  <c:v>0.02</c:v>
                </c:pt>
                <c:pt idx="776">
                  <c:v>0.02</c:v>
                </c:pt>
                <c:pt idx="777">
                  <c:v>0.02</c:v>
                </c:pt>
                <c:pt idx="778">
                  <c:v>0.02</c:v>
                </c:pt>
                <c:pt idx="779">
                  <c:v>0.02</c:v>
                </c:pt>
                <c:pt idx="780">
                  <c:v>0.02</c:v>
                </c:pt>
                <c:pt idx="781">
                  <c:v>0.02</c:v>
                </c:pt>
                <c:pt idx="782">
                  <c:v>0.02</c:v>
                </c:pt>
                <c:pt idx="783">
                  <c:v>0.02</c:v>
                </c:pt>
                <c:pt idx="784">
                  <c:v>0.02</c:v>
                </c:pt>
                <c:pt idx="785">
                  <c:v>0.02</c:v>
                </c:pt>
                <c:pt idx="786">
                  <c:v>0.02</c:v>
                </c:pt>
                <c:pt idx="787">
                  <c:v>0.02</c:v>
                </c:pt>
                <c:pt idx="788">
                  <c:v>0.02</c:v>
                </c:pt>
                <c:pt idx="789">
                  <c:v>0.02</c:v>
                </c:pt>
                <c:pt idx="790">
                  <c:v>0.02</c:v>
                </c:pt>
                <c:pt idx="791">
                  <c:v>0.02</c:v>
                </c:pt>
                <c:pt idx="792">
                  <c:v>0.02</c:v>
                </c:pt>
                <c:pt idx="793">
                  <c:v>0.02</c:v>
                </c:pt>
                <c:pt idx="794">
                  <c:v>0.02</c:v>
                </c:pt>
                <c:pt idx="795">
                  <c:v>0.02</c:v>
                </c:pt>
                <c:pt idx="796">
                  <c:v>0.02</c:v>
                </c:pt>
                <c:pt idx="797">
                  <c:v>0.02</c:v>
                </c:pt>
                <c:pt idx="798">
                  <c:v>0.02</c:v>
                </c:pt>
                <c:pt idx="799">
                  <c:v>0.02</c:v>
                </c:pt>
                <c:pt idx="800">
                  <c:v>0.02</c:v>
                </c:pt>
                <c:pt idx="801">
                  <c:v>0.02</c:v>
                </c:pt>
                <c:pt idx="802">
                  <c:v>0.02</c:v>
                </c:pt>
                <c:pt idx="803">
                  <c:v>0.02</c:v>
                </c:pt>
                <c:pt idx="804">
                  <c:v>0.02</c:v>
                </c:pt>
                <c:pt idx="805">
                  <c:v>0.02</c:v>
                </c:pt>
                <c:pt idx="806">
                  <c:v>0.02</c:v>
                </c:pt>
                <c:pt idx="807">
                  <c:v>0.02</c:v>
                </c:pt>
                <c:pt idx="808">
                  <c:v>0.02</c:v>
                </c:pt>
                <c:pt idx="809">
                  <c:v>0.02</c:v>
                </c:pt>
                <c:pt idx="810">
                  <c:v>0.02</c:v>
                </c:pt>
                <c:pt idx="811">
                  <c:v>0.02</c:v>
                </c:pt>
                <c:pt idx="812">
                  <c:v>0.02</c:v>
                </c:pt>
                <c:pt idx="813">
                  <c:v>0.02</c:v>
                </c:pt>
                <c:pt idx="814">
                  <c:v>0.02</c:v>
                </c:pt>
                <c:pt idx="815">
                  <c:v>0.02</c:v>
                </c:pt>
                <c:pt idx="816">
                  <c:v>0.02</c:v>
                </c:pt>
                <c:pt idx="817">
                  <c:v>0.02</c:v>
                </c:pt>
                <c:pt idx="818">
                  <c:v>0.02</c:v>
                </c:pt>
                <c:pt idx="819">
                  <c:v>0.02</c:v>
                </c:pt>
                <c:pt idx="820">
                  <c:v>0.02</c:v>
                </c:pt>
                <c:pt idx="821">
                  <c:v>0.02</c:v>
                </c:pt>
                <c:pt idx="822">
                  <c:v>0.02</c:v>
                </c:pt>
                <c:pt idx="823">
                  <c:v>0.02</c:v>
                </c:pt>
                <c:pt idx="824">
                  <c:v>0.02</c:v>
                </c:pt>
                <c:pt idx="825">
                  <c:v>0.02</c:v>
                </c:pt>
                <c:pt idx="826">
                  <c:v>0.02</c:v>
                </c:pt>
                <c:pt idx="827">
                  <c:v>0.02</c:v>
                </c:pt>
                <c:pt idx="828">
                  <c:v>0.02</c:v>
                </c:pt>
                <c:pt idx="829">
                  <c:v>0.02</c:v>
                </c:pt>
                <c:pt idx="830">
                  <c:v>0.02</c:v>
                </c:pt>
                <c:pt idx="831">
                  <c:v>0.02</c:v>
                </c:pt>
                <c:pt idx="832">
                  <c:v>0.02</c:v>
                </c:pt>
                <c:pt idx="833">
                  <c:v>0.02</c:v>
                </c:pt>
                <c:pt idx="834">
                  <c:v>0.02</c:v>
                </c:pt>
                <c:pt idx="835">
                  <c:v>0.02</c:v>
                </c:pt>
                <c:pt idx="836">
                  <c:v>0.02</c:v>
                </c:pt>
                <c:pt idx="837">
                  <c:v>0.02</c:v>
                </c:pt>
                <c:pt idx="838">
                  <c:v>0.02</c:v>
                </c:pt>
                <c:pt idx="839">
                  <c:v>0.02</c:v>
                </c:pt>
                <c:pt idx="840">
                  <c:v>0.02</c:v>
                </c:pt>
                <c:pt idx="841">
                  <c:v>0.02</c:v>
                </c:pt>
                <c:pt idx="842">
                  <c:v>0.02</c:v>
                </c:pt>
                <c:pt idx="843">
                  <c:v>0.02</c:v>
                </c:pt>
                <c:pt idx="844">
                  <c:v>0.02</c:v>
                </c:pt>
                <c:pt idx="845">
                  <c:v>0.02</c:v>
                </c:pt>
                <c:pt idx="846">
                  <c:v>0.02</c:v>
                </c:pt>
                <c:pt idx="847">
                  <c:v>0.02</c:v>
                </c:pt>
                <c:pt idx="848">
                  <c:v>0.02</c:v>
                </c:pt>
                <c:pt idx="849">
                  <c:v>0.02</c:v>
                </c:pt>
                <c:pt idx="850">
                  <c:v>0.02</c:v>
                </c:pt>
                <c:pt idx="851">
                  <c:v>0.02</c:v>
                </c:pt>
                <c:pt idx="852">
                  <c:v>0.02</c:v>
                </c:pt>
                <c:pt idx="853">
                  <c:v>0.02</c:v>
                </c:pt>
                <c:pt idx="854">
                  <c:v>0.02</c:v>
                </c:pt>
                <c:pt idx="855">
                  <c:v>0.02</c:v>
                </c:pt>
                <c:pt idx="856">
                  <c:v>0.02</c:v>
                </c:pt>
                <c:pt idx="857">
                  <c:v>0.02</c:v>
                </c:pt>
                <c:pt idx="858">
                  <c:v>0.02</c:v>
                </c:pt>
                <c:pt idx="859">
                  <c:v>0.02</c:v>
                </c:pt>
                <c:pt idx="860">
                  <c:v>0.02</c:v>
                </c:pt>
                <c:pt idx="861">
                  <c:v>0.02</c:v>
                </c:pt>
                <c:pt idx="862">
                  <c:v>0.02</c:v>
                </c:pt>
                <c:pt idx="863">
                  <c:v>0.02</c:v>
                </c:pt>
                <c:pt idx="864">
                  <c:v>0.02</c:v>
                </c:pt>
                <c:pt idx="865">
                  <c:v>0.02</c:v>
                </c:pt>
                <c:pt idx="866">
                  <c:v>0.02</c:v>
                </c:pt>
                <c:pt idx="867">
                  <c:v>0.02</c:v>
                </c:pt>
                <c:pt idx="868">
                  <c:v>0.02</c:v>
                </c:pt>
                <c:pt idx="869">
                  <c:v>0.02</c:v>
                </c:pt>
                <c:pt idx="870">
                  <c:v>0.02</c:v>
                </c:pt>
                <c:pt idx="871">
                  <c:v>0.02</c:v>
                </c:pt>
                <c:pt idx="872">
                  <c:v>0.02</c:v>
                </c:pt>
                <c:pt idx="873">
                  <c:v>0.02</c:v>
                </c:pt>
                <c:pt idx="874">
                  <c:v>0.02</c:v>
                </c:pt>
                <c:pt idx="875">
                  <c:v>0.02</c:v>
                </c:pt>
                <c:pt idx="876">
                  <c:v>0.02</c:v>
                </c:pt>
                <c:pt idx="877">
                  <c:v>0.02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0.02</c:v>
                </c:pt>
                <c:pt idx="890">
                  <c:v>0.02</c:v>
                </c:pt>
                <c:pt idx="891">
                  <c:v>0.02</c:v>
                </c:pt>
                <c:pt idx="892">
                  <c:v>0.02</c:v>
                </c:pt>
                <c:pt idx="893">
                  <c:v>0.02</c:v>
                </c:pt>
                <c:pt idx="894">
                  <c:v>0.02</c:v>
                </c:pt>
                <c:pt idx="895">
                  <c:v>0.02</c:v>
                </c:pt>
                <c:pt idx="896">
                  <c:v>0.02</c:v>
                </c:pt>
                <c:pt idx="897">
                  <c:v>0.02</c:v>
                </c:pt>
                <c:pt idx="898">
                  <c:v>0.02</c:v>
                </c:pt>
                <c:pt idx="899">
                  <c:v>0.02</c:v>
                </c:pt>
                <c:pt idx="900">
                  <c:v>0.02</c:v>
                </c:pt>
                <c:pt idx="901">
                  <c:v>0.02</c:v>
                </c:pt>
                <c:pt idx="902">
                  <c:v>0.02</c:v>
                </c:pt>
                <c:pt idx="903">
                  <c:v>0.02</c:v>
                </c:pt>
                <c:pt idx="904">
                  <c:v>0.02</c:v>
                </c:pt>
                <c:pt idx="905">
                  <c:v>0.02</c:v>
                </c:pt>
                <c:pt idx="906">
                  <c:v>0.02</c:v>
                </c:pt>
                <c:pt idx="907">
                  <c:v>0.02</c:v>
                </c:pt>
                <c:pt idx="908">
                  <c:v>0.02</c:v>
                </c:pt>
                <c:pt idx="909">
                  <c:v>0.02</c:v>
                </c:pt>
                <c:pt idx="910">
                  <c:v>0.02</c:v>
                </c:pt>
                <c:pt idx="911">
                  <c:v>0.02</c:v>
                </c:pt>
                <c:pt idx="912">
                  <c:v>0.02</c:v>
                </c:pt>
                <c:pt idx="913">
                  <c:v>0.02</c:v>
                </c:pt>
                <c:pt idx="914">
                  <c:v>0.02</c:v>
                </c:pt>
                <c:pt idx="915">
                  <c:v>0.02</c:v>
                </c:pt>
                <c:pt idx="916">
                  <c:v>0.02</c:v>
                </c:pt>
                <c:pt idx="917">
                  <c:v>0.02</c:v>
                </c:pt>
                <c:pt idx="918">
                  <c:v>0.02</c:v>
                </c:pt>
                <c:pt idx="919">
                  <c:v>0.02</c:v>
                </c:pt>
                <c:pt idx="920">
                  <c:v>0.02</c:v>
                </c:pt>
                <c:pt idx="921">
                  <c:v>0.02</c:v>
                </c:pt>
                <c:pt idx="922">
                  <c:v>0.02</c:v>
                </c:pt>
                <c:pt idx="923">
                  <c:v>0.02</c:v>
                </c:pt>
                <c:pt idx="924">
                  <c:v>0.02</c:v>
                </c:pt>
                <c:pt idx="925">
                  <c:v>0.02</c:v>
                </c:pt>
                <c:pt idx="926">
                  <c:v>0.02</c:v>
                </c:pt>
                <c:pt idx="927">
                  <c:v>0.02</c:v>
                </c:pt>
                <c:pt idx="928">
                  <c:v>0.02</c:v>
                </c:pt>
                <c:pt idx="929">
                  <c:v>0.02</c:v>
                </c:pt>
                <c:pt idx="930">
                  <c:v>0.02</c:v>
                </c:pt>
                <c:pt idx="931">
                  <c:v>0.02</c:v>
                </c:pt>
                <c:pt idx="932">
                  <c:v>0.02</c:v>
                </c:pt>
                <c:pt idx="933">
                  <c:v>0.02</c:v>
                </c:pt>
                <c:pt idx="934">
                  <c:v>0.02</c:v>
                </c:pt>
                <c:pt idx="935">
                  <c:v>0.02</c:v>
                </c:pt>
                <c:pt idx="936">
                  <c:v>0.02</c:v>
                </c:pt>
                <c:pt idx="937">
                  <c:v>0.02</c:v>
                </c:pt>
                <c:pt idx="938">
                  <c:v>0.02</c:v>
                </c:pt>
                <c:pt idx="939">
                  <c:v>0.02</c:v>
                </c:pt>
                <c:pt idx="940">
                  <c:v>0.02</c:v>
                </c:pt>
                <c:pt idx="941">
                  <c:v>0.02</c:v>
                </c:pt>
                <c:pt idx="942">
                  <c:v>0.02</c:v>
                </c:pt>
                <c:pt idx="943">
                  <c:v>0.02</c:v>
                </c:pt>
                <c:pt idx="944">
                  <c:v>0.02</c:v>
                </c:pt>
                <c:pt idx="945">
                  <c:v>0.02</c:v>
                </c:pt>
                <c:pt idx="946">
                  <c:v>0.02</c:v>
                </c:pt>
                <c:pt idx="947">
                  <c:v>0.02</c:v>
                </c:pt>
                <c:pt idx="948">
                  <c:v>0.02</c:v>
                </c:pt>
                <c:pt idx="949">
                  <c:v>0.02</c:v>
                </c:pt>
                <c:pt idx="950">
                  <c:v>0.02</c:v>
                </c:pt>
                <c:pt idx="951">
                  <c:v>0.02</c:v>
                </c:pt>
                <c:pt idx="952">
                  <c:v>0.02</c:v>
                </c:pt>
                <c:pt idx="953">
                  <c:v>0.02</c:v>
                </c:pt>
                <c:pt idx="954">
                  <c:v>0.02</c:v>
                </c:pt>
                <c:pt idx="955">
                  <c:v>0.02</c:v>
                </c:pt>
                <c:pt idx="956">
                  <c:v>0.02</c:v>
                </c:pt>
                <c:pt idx="957">
                  <c:v>0.02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0.02</c:v>
                </c:pt>
                <c:pt idx="967">
                  <c:v>0.02</c:v>
                </c:pt>
                <c:pt idx="968">
                  <c:v>0.02</c:v>
                </c:pt>
                <c:pt idx="969">
                  <c:v>0.02</c:v>
                </c:pt>
                <c:pt idx="970">
                  <c:v>0.02</c:v>
                </c:pt>
                <c:pt idx="971">
                  <c:v>0.02</c:v>
                </c:pt>
                <c:pt idx="972">
                  <c:v>0.02</c:v>
                </c:pt>
                <c:pt idx="973">
                  <c:v>0.02</c:v>
                </c:pt>
                <c:pt idx="974">
                  <c:v>0.02</c:v>
                </c:pt>
                <c:pt idx="975">
                  <c:v>0.02</c:v>
                </c:pt>
                <c:pt idx="976">
                  <c:v>0.02</c:v>
                </c:pt>
                <c:pt idx="977">
                  <c:v>0.02</c:v>
                </c:pt>
                <c:pt idx="978">
                  <c:v>0.02</c:v>
                </c:pt>
                <c:pt idx="979">
                  <c:v>0.02</c:v>
                </c:pt>
                <c:pt idx="980">
                  <c:v>0.02</c:v>
                </c:pt>
                <c:pt idx="981">
                  <c:v>0.02</c:v>
                </c:pt>
                <c:pt idx="982">
                  <c:v>0.02</c:v>
                </c:pt>
                <c:pt idx="983">
                  <c:v>0.02</c:v>
                </c:pt>
                <c:pt idx="984">
                  <c:v>0.02</c:v>
                </c:pt>
                <c:pt idx="985">
                  <c:v>0.02</c:v>
                </c:pt>
                <c:pt idx="986">
                  <c:v>0.02</c:v>
                </c:pt>
                <c:pt idx="987">
                  <c:v>0.02</c:v>
                </c:pt>
                <c:pt idx="988">
                  <c:v>0.02</c:v>
                </c:pt>
                <c:pt idx="989">
                  <c:v>0.02</c:v>
                </c:pt>
                <c:pt idx="990">
                  <c:v>0.02</c:v>
                </c:pt>
                <c:pt idx="991">
                  <c:v>0.02</c:v>
                </c:pt>
                <c:pt idx="992">
                  <c:v>0.02</c:v>
                </c:pt>
                <c:pt idx="993">
                  <c:v>0.02</c:v>
                </c:pt>
                <c:pt idx="994">
                  <c:v>0.02</c:v>
                </c:pt>
                <c:pt idx="995">
                  <c:v>0.02</c:v>
                </c:pt>
                <c:pt idx="996">
                  <c:v>0.02</c:v>
                </c:pt>
                <c:pt idx="997">
                  <c:v>0.02</c:v>
                </c:pt>
                <c:pt idx="998">
                  <c:v>0.02</c:v>
                </c:pt>
                <c:pt idx="999">
                  <c:v>0.02</c:v>
                </c:pt>
                <c:pt idx="1000">
                  <c:v>0.02</c:v>
                </c:pt>
                <c:pt idx="1001">
                  <c:v>0.02</c:v>
                </c:pt>
                <c:pt idx="1002">
                  <c:v>0.02</c:v>
                </c:pt>
                <c:pt idx="1003">
                  <c:v>0.02</c:v>
                </c:pt>
                <c:pt idx="1004">
                  <c:v>0.02</c:v>
                </c:pt>
                <c:pt idx="1005">
                  <c:v>0.02</c:v>
                </c:pt>
                <c:pt idx="1006">
                  <c:v>0.02</c:v>
                </c:pt>
                <c:pt idx="1007">
                  <c:v>0.02</c:v>
                </c:pt>
                <c:pt idx="1008">
                  <c:v>0.02</c:v>
                </c:pt>
                <c:pt idx="1009">
                  <c:v>0.02</c:v>
                </c:pt>
                <c:pt idx="1010">
                  <c:v>0.02</c:v>
                </c:pt>
                <c:pt idx="1011">
                  <c:v>0.02</c:v>
                </c:pt>
                <c:pt idx="1012">
                  <c:v>0.02</c:v>
                </c:pt>
                <c:pt idx="1013">
                  <c:v>0.02</c:v>
                </c:pt>
                <c:pt idx="1014">
                  <c:v>0.02</c:v>
                </c:pt>
                <c:pt idx="1015">
                  <c:v>0.02</c:v>
                </c:pt>
                <c:pt idx="1016">
                  <c:v>0.02</c:v>
                </c:pt>
                <c:pt idx="1017">
                  <c:v>0.02</c:v>
                </c:pt>
                <c:pt idx="1018">
                  <c:v>0.02</c:v>
                </c:pt>
                <c:pt idx="1019">
                  <c:v>0.02</c:v>
                </c:pt>
                <c:pt idx="1020">
                  <c:v>0.02</c:v>
                </c:pt>
                <c:pt idx="1021">
                  <c:v>0.02</c:v>
                </c:pt>
                <c:pt idx="1022">
                  <c:v>0.02</c:v>
                </c:pt>
                <c:pt idx="1023">
                  <c:v>0.02</c:v>
                </c:pt>
                <c:pt idx="1024">
                  <c:v>0.02</c:v>
                </c:pt>
                <c:pt idx="1025">
                  <c:v>0.02</c:v>
                </c:pt>
                <c:pt idx="1026">
                  <c:v>0.02</c:v>
                </c:pt>
                <c:pt idx="1027">
                  <c:v>0.02</c:v>
                </c:pt>
                <c:pt idx="1028">
                  <c:v>0.02</c:v>
                </c:pt>
                <c:pt idx="1029">
                  <c:v>0.02</c:v>
                </c:pt>
                <c:pt idx="1030">
                  <c:v>0.02</c:v>
                </c:pt>
                <c:pt idx="1031">
                  <c:v>0.02</c:v>
                </c:pt>
                <c:pt idx="1032">
                  <c:v>0.02</c:v>
                </c:pt>
                <c:pt idx="1033">
                  <c:v>0.02</c:v>
                </c:pt>
                <c:pt idx="1034">
                  <c:v>0.02</c:v>
                </c:pt>
                <c:pt idx="1035">
                  <c:v>0.02</c:v>
                </c:pt>
                <c:pt idx="1036">
                  <c:v>0.02</c:v>
                </c:pt>
                <c:pt idx="1037">
                  <c:v>0.02</c:v>
                </c:pt>
                <c:pt idx="1038">
                  <c:v>0.02</c:v>
                </c:pt>
                <c:pt idx="1039">
                  <c:v>0.02</c:v>
                </c:pt>
                <c:pt idx="1040">
                  <c:v>0.02</c:v>
                </c:pt>
                <c:pt idx="1041">
                  <c:v>0.02</c:v>
                </c:pt>
                <c:pt idx="1042">
                  <c:v>0.02</c:v>
                </c:pt>
                <c:pt idx="1043">
                  <c:v>0.02</c:v>
                </c:pt>
                <c:pt idx="1044">
                  <c:v>0.02</c:v>
                </c:pt>
                <c:pt idx="1045">
                  <c:v>0.02</c:v>
                </c:pt>
                <c:pt idx="1046">
                  <c:v>0.02</c:v>
                </c:pt>
                <c:pt idx="1047">
                  <c:v>0.02</c:v>
                </c:pt>
                <c:pt idx="1048">
                  <c:v>0.02</c:v>
                </c:pt>
                <c:pt idx="1049">
                  <c:v>0.02</c:v>
                </c:pt>
                <c:pt idx="1050">
                  <c:v>0.02</c:v>
                </c:pt>
                <c:pt idx="1051">
                  <c:v>0.02</c:v>
                </c:pt>
                <c:pt idx="1052">
                  <c:v>0.02</c:v>
                </c:pt>
                <c:pt idx="1053">
                  <c:v>0.02</c:v>
                </c:pt>
                <c:pt idx="1054">
                  <c:v>0.02</c:v>
                </c:pt>
                <c:pt idx="1055">
                  <c:v>0.02</c:v>
                </c:pt>
                <c:pt idx="1056">
                  <c:v>0.02</c:v>
                </c:pt>
                <c:pt idx="1057">
                  <c:v>0.02</c:v>
                </c:pt>
                <c:pt idx="1058">
                  <c:v>0.02</c:v>
                </c:pt>
                <c:pt idx="1059">
                  <c:v>0.02</c:v>
                </c:pt>
                <c:pt idx="1060">
                  <c:v>0.02</c:v>
                </c:pt>
                <c:pt idx="1061">
                  <c:v>0.02</c:v>
                </c:pt>
                <c:pt idx="1062">
                  <c:v>0.02</c:v>
                </c:pt>
                <c:pt idx="1063">
                  <c:v>0.02</c:v>
                </c:pt>
                <c:pt idx="1064">
                  <c:v>0.02</c:v>
                </c:pt>
                <c:pt idx="1065">
                  <c:v>0.02</c:v>
                </c:pt>
                <c:pt idx="1066">
                  <c:v>0.02</c:v>
                </c:pt>
                <c:pt idx="1067">
                  <c:v>0.02</c:v>
                </c:pt>
                <c:pt idx="1068">
                  <c:v>0.02</c:v>
                </c:pt>
                <c:pt idx="1069">
                  <c:v>0.02</c:v>
                </c:pt>
                <c:pt idx="1070">
                  <c:v>0.02</c:v>
                </c:pt>
                <c:pt idx="1071">
                  <c:v>0.02</c:v>
                </c:pt>
                <c:pt idx="1072">
                  <c:v>0.02</c:v>
                </c:pt>
                <c:pt idx="1073">
                  <c:v>0.02</c:v>
                </c:pt>
                <c:pt idx="1074">
                  <c:v>0.02</c:v>
                </c:pt>
                <c:pt idx="1075">
                  <c:v>0.02</c:v>
                </c:pt>
                <c:pt idx="1076">
                  <c:v>0.02</c:v>
                </c:pt>
                <c:pt idx="1077">
                  <c:v>0.02</c:v>
                </c:pt>
                <c:pt idx="1078">
                  <c:v>0.02</c:v>
                </c:pt>
                <c:pt idx="1079">
                  <c:v>0.02</c:v>
                </c:pt>
                <c:pt idx="1080">
                  <c:v>0.02</c:v>
                </c:pt>
                <c:pt idx="1081">
                  <c:v>0.02</c:v>
                </c:pt>
                <c:pt idx="1082">
                  <c:v>0.02</c:v>
                </c:pt>
                <c:pt idx="1083">
                  <c:v>0.02</c:v>
                </c:pt>
                <c:pt idx="1084">
                  <c:v>0.02</c:v>
                </c:pt>
                <c:pt idx="1085">
                  <c:v>0.02</c:v>
                </c:pt>
                <c:pt idx="1086">
                  <c:v>0.02</c:v>
                </c:pt>
                <c:pt idx="1087">
                  <c:v>0.02</c:v>
                </c:pt>
                <c:pt idx="1088">
                  <c:v>0.02</c:v>
                </c:pt>
                <c:pt idx="1089">
                  <c:v>0.02</c:v>
                </c:pt>
                <c:pt idx="1090">
                  <c:v>0.02</c:v>
                </c:pt>
                <c:pt idx="1091">
                  <c:v>0.02</c:v>
                </c:pt>
                <c:pt idx="1092">
                  <c:v>0.02</c:v>
                </c:pt>
                <c:pt idx="1093">
                  <c:v>0.02</c:v>
                </c:pt>
                <c:pt idx="1094">
                  <c:v>0.02</c:v>
                </c:pt>
                <c:pt idx="1095">
                  <c:v>0.02</c:v>
                </c:pt>
                <c:pt idx="1096">
                  <c:v>0.02</c:v>
                </c:pt>
                <c:pt idx="1097">
                  <c:v>0.02</c:v>
                </c:pt>
                <c:pt idx="1098">
                  <c:v>0.02</c:v>
                </c:pt>
                <c:pt idx="1099">
                  <c:v>0.02</c:v>
                </c:pt>
                <c:pt idx="1100">
                  <c:v>0.02</c:v>
                </c:pt>
                <c:pt idx="1101">
                  <c:v>0.02</c:v>
                </c:pt>
                <c:pt idx="1102">
                  <c:v>0.02</c:v>
                </c:pt>
                <c:pt idx="1103">
                  <c:v>0.02</c:v>
                </c:pt>
                <c:pt idx="1104">
                  <c:v>0.02</c:v>
                </c:pt>
                <c:pt idx="1105">
                  <c:v>0.02</c:v>
                </c:pt>
                <c:pt idx="1106">
                  <c:v>0.02</c:v>
                </c:pt>
                <c:pt idx="1107">
                  <c:v>0.02</c:v>
                </c:pt>
                <c:pt idx="1108">
                  <c:v>0.02</c:v>
                </c:pt>
                <c:pt idx="1109">
                  <c:v>0.02</c:v>
                </c:pt>
                <c:pt idx="1110">
                  <c:v>0.02</c:v>
                </c:pt>
                <c:pt idx="1111">
                  <c:v>0.02</c:v>
                </c:pt>
                <c:pt idx="1112">
                  <c:v>0.02</c:v>
                </c:pt>
                <c:pt idx="1113">
                  <c:v>0.02</c:v>
                </c:pt>
                <c:pt idx="1114">
                  <c:v>0.02</c:v>
                </c:pt>
                <c:pt idx="1115">
                  <c:v>0.02</c:v>
                </c:pt>
                <c:pt idx="1116">
                  <c:v>0.02</c:v>
                </c:pt>
                <c:pt idx="1117">
                  <c:v>0.02</c:v>
                </c:pt>
                <c:pt idx="1118">
                  <c:v>0.02</c:v>
                </c:pt>
                <c:pt idx="1119">
                  <c:v>0.02</c:v>
                </c:pt>
                <c:pt idx="1120">
                  <c:v>0.02</c:v>
                </c:pt>
                <c:pt idx="1121">
                  <c:v>0.02</c:v>
                </c:pt>
                <c:pt idx="1122">
                  <c:v>0.02</c:v>
                </c:pt>
                <c:pt idx="1123">
                  <c:v>0.02</c:v>
                </c:pt>
                <c:pt idx="1124">
                  <c:v>0.02</c:v>
                </c:pt>
                <c:pt idx="1125">
                  <c:v>0.02</c:v>
                </c:pt>
                <c:pt idx="1126">
                  <c:v>0.02</c:v>
                </c:pt>
                <c:pt idx="1127">
                  <c:v>0.02</c:v>
                </c:pt>
                <c:pt idx="1128">
                  <c:v>0.02</c:v>
                </c:pt>
                <c:pt idx="1129">
                  <c:v>0.02</c:v>
                </c:pt>
                <c:pt idx="1130">
                  <c:v>0.02</c:v>
                </c:pt>
                <c:pt idx="1131">
                  <c:v>0.02</c:v>
                </c:pt>
                <c:pt idx="1132">
                  <c:v>0.02</c:v>
                </c:pt>
                <c:pt idx="1133">
                  <c:v>0.02</c:v>
                </c:pt>
                <c:pt idx="1134">
                  <c:v>0.02</c:v>
                </c:pt>
                <c:pt idx="1135">
                  <c:v>0.02</c:v>
                </c:pt>
                <c:pt idx="1136">
                  <c:v>0.02</c:v>
                </c:pt>
                <c:pt idx="1137">
                  <c:v>0.02</c:v>
                </c:pt>
                <c:pt idx="1138">
                  <c:v>0.02</c:v>
                </c:pt>
                <c:pt idx="1139">
                  <c:v>0.02</c:v>
                </c:pt>
                <c:pt idx="1140">
                  <c:v>0.02</c:v>
                </c:pt>
                <c:pt idx="1141">
                  <c:v>0.02</c:v>
                </c:pt>
                <c:pt idx="1142">
                  <c:v>0.02</c:v>
                </c:pt>
                <c:pt idx="1143">
                  <c:v>0.02</c:v>
                </c:pt>
                <c:pt idx="1144">
                  <c:v>0.02</c:v>
                </c:pt>
                <c:pt idx="1145">
                  <c:v>0.02</c:v>
                </c:pt>
                <c:pt idx="1146">
                  <c:v>0.02</c:v>
                </c:pt>
                <c:pt idx="1147">
                  <c:v>0.02</c:v>
                </c:pt>
                <c:pt idx="1148">
                  <c:v>0.02</c:v>
                </c:pt>
                <c:pt idx="1149">
                  <c:v>0.02</c:v>
                </c:pt>
                <c:pt idx="1150">
                  <c:v>0.02</c:v>
                </c:pt>
                <c:pt idx="1151">
                  <c:v>0.02</c:v>
                </c:pt>
                <c:pt idx="1152">
                  <c:v>0.02</c:v>
                </c:pt>
                <c:pt idx="1153">
                  <c:v>0.02</c:v>
                </c:pt>
                <c:pt idx="1154">
                  <c:v>0.02</c:v>
                </c:pt>
                <c:pt idx="1155">
                  <c:v>0.02</c:v>
                </c:pt>
                <c:pt idx="1156">
                  <c:v>0.02</c:v>
                </c:pt>
                <c:pt idx="1157">
                  <c:v>0.02</c:v>
                </c:pt>
                <c:pt idx="1158">
                  <c:v>0.02</c:v>
                </c:pt>
                <c:pt idx="1159">
                  <c:v>0.02</c:v>
                </c:pt>
                <c:pt idx="1160">
                  <c:v>0.02</c:v>
                </c:pt>
                <c:pt idx="1161">
                  <c:v>0.02</c:v>
                </c:pt>
                <c:pt idx="1162">
                  <c:v>0.02</c:v>
                </c:pt>
                <c:pt idx="1163">
                  <c:v>0.02</c:v>
                </c:pt>
                <c:pt idx="1164">
                  <c:v>0.02</c:v>
                </c:pt>
                <c:pt idx="1165">
                  <c:v>0.02</c:v>
                </c:pt>
                <c:pt idx="1166">
                  <c:v>0.02</c:v>
                </c:pt>
                <c:pt idx="1167">
                  <c:v>0.02</c:v>
                </c:pt>
                <c:pt idx="1168">
                  <c:v>0.02</c:v>
                </c:pt>
                <c:pt idx="1169">
                  <c:v>0.02</c:v>
                </c:pt>
                <c:pt idx="1170">
                  <c:v>0.02</c:v>
                </c:pt>
                <c:pt idx="1171">
                  <c:v>0.02</c:v>
                </c:pt>
                <c:pt idx="1172">
                  <c:v>0.02</c:v>
                </c:pt>
                <c:pt idx="1173">
                  <c:v>0.02</c:v>
                </c:pt>
                <c:pt idx="1174">
                  <c:v>0.02</c:v>
                </c:pt>
                <c:pt idx="1175">
                  <c:v>0.02</c:v>
                </c:pt>
                <c:pt idx="1176">
                  <c:v>0.02</c:v>
                </c:pt>
                <c:pt idx="1177">
                  <c:v>0.02</c:v>
                </c:pt>
                <c:pt idx="1178">
                  <c:v>0.02</c:v>
                </c:pt>
                <c:pt idx="1179">
                  <c:v>0.02</c:v>
                </c:pt>
                <c:pt idx="1180">
                  <c:v>0.02</c:v>
                </c:pt>
                <c:pt idx="1181">
                  <c:v>0.02</c:v>
                </c:pt>
                <c:pt idx="1182">
                  <c:v>0.02</c:v>
                </c:pt>
                <c:pt idx="1183">
                  <c:v>0.02</c:v>
                </c:pt>
                <c:pt idx="1184">
                  <c:v>0.02</c:v>
                </c:pt>
                <c:pt idx="1185">
                  <c:v>0.02</c:v>
                </c:pt>
                <c:pt idx="1186">
                  <c:v>0.02</c:v>
                </c:pt>
                <c:pt idx="1187">
                  <c:v>0.02</c:v>
                </c:pt>
                <c:pt idx="1188">
                  <c:v>0.02</c:v>
                </c:pt>
                <c:pt idx="1189">
                  <c:v>0.02</c:v>
                </c:pt>
                <c:pt idx="1190">
                  <c:v>0.02</c:v>
                </c:pt>
                <c:pt idx="1191">
                  <c:v>0.02</c:v>
                </c:pt>
                <c:pt idx="1192">
                  <c:v>0.02</c:v>
                </c:pt>
                <c:pt idx="1193">
                  <c:v>0.02</c:v>
                </c:pt>
                <c:pt idx="1194">
                  <c:v>0.02</c:v>
                </c:pt>
                <c:pt idx="1195">
                  <c:v>0.02</c:v>
                </c:pt>
                <c:pt idx="1196">
                  <c:v>0.02</c:v>
                </c:pt>
                <c:pt idx="1197">
                  <c:v>0.02</c:v>
                </c:pt>
                <c:pt idx="1198">
                  <c:v>0.02</c:v>
                </c:pt>
                <c:pt idx="1199">
                  <c:v>0.02</c:v>
                </c:pt>
                <c:pt idx="1200">
                  <c:v>0.02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18-4E7E-9A39-5D9F008680C7}"/>
            </c:ext>
          </c:extLst>
        </c:ser>
        <c:ser>
          <c:idx val="1"/>
          <c:order val="1"/>
          <c:marker>
            <c:symbol val="none"/>
          </c:marker>
          <c:xVal>
            <c:numRef>
              <c:f>calc!$DB$5:$DB$1205</c:f>
              <c:numCache>
                <c:formatCode>General</c:formatCode>
                <c:ptCount val="1201"/>
                <c:pt idx="0">
                  <c:v>0.61261354119244271</c:v>
                </c:pt>
                <c:pt idx="1">
                  <c:v>0.68768145536148184</c:v>
                </c:pt>
                <c:pt idx="2">
                  <c:v>0.76871230682790337</c:v>
                </c:pt>
                <c:pt idx="3">
                  <c:v>0.85338200573818113</c:v>
                </c:pt>
                <c:pt idx="4">
                  <c:v>0.93964115538572568</c:v>
                </c:pt>
                <c:pt idx="5">
                  <c:v>1.0257403165179411</c:v>
                </c:pt>
                <c:pt idx="6">
                  <c:v>1.1102350077117655</c:v>
                </c:pt>
                <c:pt idx="7">
                  <c:v>1.191975350668131</c:v>
                </c:pt>
                <c:pt idx="8">
                  <c:v>1.2700849177061075</c:v>
                </c:pt>
                <c:pt idx="9">
                  <c:v>1.3439327420258462</c:v>
                </c:pt>
                <c:pt idx="10">
                  <c:v>1.4131017437726572</c:v>
                </c:pt>
                <c:pt idx="11">
                  <c:v>1.4773561035120832</c:v>
                </c:pt>
                <c:pt idx="12">
                  <c:v>1.5366094428605566</c:v>
                </c:pt>
                <c:pt idx="13">
                  <c:v>1.5908950858682374</c:v>
                </c:pt>
                <c:pt idx="14">
                  <c:v>1.6403391899812052</c:v>
                </c:pt>
                <c:pt idx="15">
                  <c:v>1.685137153471705</c:v>
                </c:pt>
                <c:pt idx="16">
                  <c:v>1.7255334196260868</c:v>
                </c:pt>
                <c:pt idx="17">
                  <c:v>1.7618045943546969</c:v>
                </c:pt>
                <c:pt idx="18">
                  <c:v>1.7942456589232862</c:v>
                </c:pt>
                <c:pt idx="19">
                  <c:v>1.8231589788892335</c:v>
                </c:pt>
                <c:pt idx="20">
                  <c:v>1.8488457709215136</c:v>
                </c:pt>
                <c:pt idx="21">
                  <c:v>1.8715996796345835</c:v>
                </c:pt>
                <c:pt idx="22">
                  <c:v>1.8917021275084067</c:v>
                </c:pt>
                <c:pt idx="23">
                  <c:v>1.9094191249859984</c:v>
                </c:pt>
                <c:pt idx="24">
                  <c:v>1.9249992592888652</c:v>
                </c:pt>
                <c:pt idx="25">
                  <c:v>1.9386726152347828</c:v>
                </c:pt>
                <c:pt idx="26">
                  <c:v>1.9506504164867298</c:v>
                </c:pt>
                <c:pt idx="27">
                  <c:v>1.961125209290618</c:v>
                </c:pt>
                <c:pt idx="28">
                  <c:v>1.9702714417033942</c:v>
                </c:pt>
                <c:pt idx="29">
                  <c:v>1.978246318952364</c:v>
                </c:pt>
                <c:pt idx="30">
                  <c:v>1.9851908396708395</c:v>
                </c:pt>
                <c:pt idx="31">
                  <c:v>1.9912309383574751</c:v>
                </c:pt>
                <c:pt idx="32">
                  <c:v>1.9964786767075466</c:v>
                </c:pt>
                <c:pt idx="33">
                  <c:v>2.001033440761204</c:v>
                </c:pt>
                <c:pt idx="34">
                  <c:v>2.0049831124499002</c:v>
                </c:pt>
                <c:pt idx="35">
                  <c:v>2.0084051934527869</c:v>
                </c:pt>
                <c:pt idx="36">
                  <c:v>2.0113678666437864</c:v>
                </c:pt>
                <c:pt idx="37">
                  <c:v>2.0139309861363839</c:v>
                </c:pt>
                <c:pt idx="38">
                  <c:v>2.0161469913038879</c:v>
                </c:pt>
                <c:pt idx="39">
                  <c:v>2.0180617434197696</c:v>
                </c:pt>
                <c:pt idx="40">
                  <c:v>2.0197152859424206</c:v>
                </c:pt>
                <c:pt idx="41">
                  <c:v>2.0211425311447342</c:v>
                </c:pt>
                <c:pt idx="42">
                  <c:v>2.0223738769142874</c:v>
                </c:pt>
                <c:pt idx="43">
                  <c:v>2.0234357582507103</c:v>
                </c:pt>
                <c:pt idx="44">
                  <c:v>2.0243511383655499</c:v>
                </c:pt>
                <c:pt idx="45">
                  <c:v>2.0251399444291178</c:v>
                </c:pt>
                <c:pt idx="46">
                  <c:v>2.0258194529740066</c:v>
                </c:pt>
                <c:pt idx="47">
                  <c:v>2.0264046298077556</c:v>
                </c:pt>
                <c:pt idx="48">
                  <c:v>2.026908429047527</c:v>
                </c:pt>
                <c:pt idx="49">
                  <c:v>2.0273420555982922</c:v>
                </c:pt>
                <c:pt idx="50">
                  <c:v>2.0277151950760137</c:v>
                </c:pt>
                <c:pt idx="51">
                  <c:v>2.0280362148457494</c:v>
                </c:pt>
                <c:pt idx="52">
                  <c:v>2.0283123395138909</c:v>
                </c:pt>
                <c:pt idx="53">
                  <c:v>2.0285498038925303</c:v>
                </c:pt>
                <c:pt idx="54">
                  <c:v>2.0287539861481063</c:v>
                </c:pt>
                <c:pt idx="55">
                  <c:v>2.0289295235596847</c:v>
                </c:pt>
                <c:pt idx="56">
                  <c:v>2.029080413046493</c:v>
                </c:pt>
                <c:pt idx="57">
                  <c:v>2.0292100983805921</c:v>
                </c:pt>
                <c:pt idx="58">
                  <c:v>2.029321545778751</c:v>
                </c:pt>
                <c:pt idx="59">
                  <c:v>2.0294173093671399</c:v>
                </c:pt>
                <c:pt idx="60">
                  <c:v>2.0294995878323494</c:v>
                </c:pt>
                <c:pt idx="61">
                  <c:v>2.0295702734112089</c:v>
                </c:pt>
                <c:pt idx="62">
                  <c:v>2.0296309942285311</c:v>
                </c:pt>
                <c:pt idx="63">
                  <c:v>2.0296831508647748</c:v>
                </c:pt>
                <c:pt idx="64">
                  <c:v>2.0297279479232273</c:v>
                </c:pt>
                <c:pt idx="65">
                  <c:v>2.0297664212672557</c:v>
                </c:pt>
                <c:pt idx="66">
                  <c:v>2.029799461511089</c:v>
                </c:pt>
                <c:pt idx="67">
                  <c:v>2.0298278342711935</c:v>
                </c:pt>
                <c:pt idx="68">
                  <c:v>2.029852197618446</c:v>
                </c:pt>
                <c:pt idx="69">
                  <c:v>2.0298731171128672</c:v>
                </c:pt>
                <c:pt idx="70">
                  <c:v>2.0298910787517142</c:v>
                </c:pt>
                <c:pt idx="71">
                  <c:v>2.0299065001173191</c:v>
                </c:pt>
                <c:pt idx="72">
                  <c:v>2.0299197399724429</c:v>
                </c:pt>
                <c:pt idx="73">
                  <c:v>2.02993110651735</c:v>
                </c:pt>
                <c:pt idx="74">
                  <c:v>2.0299408644936712</c:v>
                </c:pt>
                <c:pt idx="75">
                  <c:v>2.0299492412948701</c:v>
                </c:pt>
                <c:pt idx="76">
                  <c:v>2.029956432221244</c:v>
                </c:pt>
                <c:pt idx="77">
                  <c:v>2.0299626049984476</c:v>
                </c:pt>
                <c:pt idx="78">
                  <c:v>2.0299679036621372</c:v>
                </c:pt>
                <c:pt idx="79">
                  <c:v>2.029972451897176</c:v>
                </c:pt>
                <c:pt idx="80">
                  <c:v>1.2032309708933955</c:v>
                </c:pt>
                <c:pt idx="81">
                  <c:v>1.2032309708933955</c:v>
                </c:pt>
                <c:pt idx="82">
                  <c:v>1.2032309708933955</c:v>
                </c:pt>
                <c:pt idx="83">
                  <c:v>1.2032309708933955</c:v>
                </c:pt>
                <c:pt idx="84">
                  <c:v>1.2032309708933955</c:v>
                </c:pt>
                <c:pt idx="85">
                  <c:v>1.2032309708933955</c:v>
                </c:pt>
                <c:pt idx="86">
                  <c:v>1.2032309708933955</c:v>
                </c:pt>
                <c:pt idx="87">
                  <c:v>1.2032309708933955</c:v>
                </c:pt>
                <c:pt idx="88">
                  <c:v>1.2032309708933955</c:v>
                </c:pt>
                <c:pt idx="89">
                  <c:v>1.2032309708933955</c:v>
                </c:pt>
                <c:pt idx="90">
                  <c:v>1.2032309708933955</c:v>
                </c:pt>
                <c:pt idx="91">
                  <c:v>1.2032309708933955</c:v>
                </c:pt>
                <c:pt idx="92">
                  <c:v>1.2032309708933955</c:v>
                </c:pt>
                <c:pt idx="93">
                  <c:v>1.2032309708933955</c:v>
                </c:pt>
                <c:pt idx="94">
                  <c:v>1.2032309708933955</c:v>
                </c:pt>
                <c:pt idx="95">
                  <c:v>1.2032309708933955</c:v>
                </c:pt>
                <c:pt idx="96">
                  <c:v>1.2032309708933955</c:v>
                </c:pt>
                <c:pt idx="97">
                  <c:v>1.2032309708933955</c:v>
                </c:pt>
                <c:pt idx="98">
                  <c:v>1.2032309708933955</c:v>
                </c:pt>
                <c:pt idx="99">
                  <c:v>1.2032309708933955</c:v>
                </c:pt>
                <c:pt idx="100">
                  <c:v>1.2032309708933955</c:v>
                </c:pt>
                <c:pt idx="101">
                  <c:v>1.2032309708933955</c:v>
                </c:pt>
                <c:pt idx="102">
                  <c:v>1.2032309708933955</c:v>
                </c:pt>
                <c:pt idx="103">
                  <c:v>1.2032309708933955</c:v>
                </c:pt>
                <c:pt idx="104">
                  <c:v>1.2032309708933955</c:v>
                </c:pt>
                <c:pt idx="105">
                  <c:v>1.2032309708933955</c:v>
                </c:pt>
                <c:pt idx="106">
                  <c:v>1.2032309708933955</c:v>
                </c:pt>
                <c:pt idx="107">
                  <c:v>1.2032309708933955</c:v>
                </c:pt>
                <c:pt idx="108">
                  <c:v>1.2032309708933955</c:v>
                </c:pt>
                <c:pt idx="109">
                  <c:v>1.2032309708933955</c:v>
                </c:pt>
                <c:pt idx="110">
                  <c:v>1.2032309708933955</c:v>
                </c:pt>
                <c:pt idx="111">
                  <c:v>1.2032309708933955</c:v>
                </c:pt>
                <c:pt idx="112">
                  <c:v>1.2032309708933955</c:v>
                </c:pt>
                <c:pt idx="113">
                  <c:v>1.2032309708933955</c:v>
                </c:pt>
                <c:pt idx="114">
                  <c:v>1.2032309708933955</c:v>
                </c:pt>
                <c:pt idx="115">
                  <c:v>1.2032309708933955</c:v>
                </c:pt>
                <c:pt idx="116">
                  <c:v>1.2032309708933955</c:v>
                </c:pt>
                <c:pt idx="117">
                  <c:v>1.2032309708933955</c:v>
                </c:pt>
                <c:pt idx="118">
                  <c:v>1.2032309708933955</c:v>
                </c:pt>
                <c:pt idx="119">
                  <c:v>1.2032309708933955</c:v>
                </c:pt>
                <c:pt idx="120">
                  <c:v>1.2032309708933955</c:v>
                </c:pt>
                <c:pt idx="121">
                  <c:v>1.2032309708933955</c:v>
                </c:pt>
                <c:pt idx="122">
                  <c:v>1.2032309708933955</c:v>
                </c:pt>
                <c:pt idx="123">
                  <c:v>1.2032309708933955</c:v>
                </c:pt>
                <c:pt idx="124">
                  <c:v>1.2032309708933955</c:v>
                </c:pt>
                <c:pt idx="125">
                  <c:v>1.2032309708933955</c:v>
                </c:pt>
                <c:pt idx="126">
                  <c:v>1.2032309708933955</c:v>
                </c:pt>
                <c:pt idx="127">
                  <c:v>1.2032309708933955</c:v>
                </c:pt>
                <c:pt idx="128">
                  <c:v>1.2032309708933955</c:v>
                </c:pt>
                <c:pt idx="129">
                  <c:v>1.2032309708933955</c:v>
                </c:pt>
                <c:pt idx="130">
                  <c:v>1.2032309708933955</c:v>
                </c:pt>
                <c:pt idx="131">
                  <c:v>1.2032309708933955</c:v>
                </c:pt>
                <c:pt idx="132">
                  <c:v>1.2032309708933955</c:v>
                </c:pt>
                <c:pt idx="133">
                  <c:v>1.2032309708933955</c:v>
                </c:pt>
                <c:pt idx="134">
                  <c:v>1.2032309708933955</c:v>
                </c:pt>
                <c:pt idx="135">
                  <c:v>1.2032309708933955</c:v>
                </c:pt>
                <c:pt idx="136">
                  <c:v>1.2032309708933955</c:v>
                </c:pt>
                <c:pt idx="137">
                  <c:v>1.2032309708933955</c:v>
                </c:pt>
                <c:pt idx="138">
                  <c:v>1.2032309708933955</c:v>
                </c:pt>
                <c:pt idx="139">
                  <c:v>1.2032309708933955</c:v>
                </c:pt>
                <c:pt idx="140">
                  <c:v>1.2032309708933955</c:v>
                </c:pt>
                <c:pt idx="141">
                  <c:v>1.2032309708933955</c:v>
                </c:pt>
                <c:pt idx="142">
                  <c:v>1.2032309708933955</c:v>
                </c:pt>
                <c:pt idx="143">
                  <c:v>1.2032309708933955</c:v>
                </c:pt>
                <c:pt idx="144">
                  <c:v>1.2032309708933955</c:v>
                </c:pt>
                <c:pt idx="145">
                  <c:v>1.2032309708933955</c:v>
                </c:pt>
                <c:pt idx="146">
                  <c:v>1.2032309708933955</c:v>
                </c:pt>
                <c:pt idx="147">
                  <c:v>1.2032309708933955</c:v>
                </c:pt>
                <c:pt idx="148">
                  <c:v>1.2032309708933955</c:v>
                </c:pt>
                <c:pt idx="149">
                  <c:v>1.2032309708933955</c:v>
                </c:pt>
                <c:pt idx="150">
                  <c:v>1.2032309708933955</c:v>
                </c:pt>
                <c:pt idx="151">
                  <c:v>1.2032309708933955</c:v>
                </c:pt>
                <c:pt idx="152">
                  <c:v>1.2032309708933955</c:v>
                </c:pt>
                <c:pt idx="153">
                  <c:v>1.2032309708933955</c:v>
                </c:pt>
                <c:pt idx="154">
                  <c:v>1.2032309708933955</c:v>
                </c:pt>
                <c:pt idx="155">
                  <c:v>1.2032309708933955</c:v>
                </c:pt>
                <c:pt idx="156">
                  <c:v>1.2032309708933955</c:v>
                </c:pt>
                <c:pt idx="157">
                  <c:v>1.2032309708933955</c:v>
                </c:pt>
                <c:pt idx="158">
                  <c:v>1.2032309708933955</c:v>
                </c:pt>
                <c:pt idx="159">
                  <c:v>1.2032309708933955</c:v>
                </c:pt>
                <c:pt idx="160">
                  <c:v>1.2032309708933955</c:v>
                </c:pt>
                <c:pt idx="161">
                  <c:v>1.2032309708933955</c:v>
                </c:pt>
                <c:pt idx="162">
                  <c:v>1.2032309708933955</c:v>
                </c:pt>
                <c:pt idx="163">
                  <c:v>1.2032309708933955</c:v>
                </c:pt>
                <c:pt idx="164">
                  <c:v>1.2032309708933955</c:v>
                </c:pt>
                <c:pt idx="165">
                  <c:v>1.2032309708933955</c:v>
                </c:pt>
                <c:pt idx="166">
                  <c:v>1.2032309708933955</c:v>
                </c:pt>
                <c:pt idx="167">
                  <c:v>1.2032309708933955</c:v>
                </c:pt>
                <c:pt idx="168">
                  <c:v>1.2032309708933955</c:v>
                </c:pt>
                <c:pt idx="169">
                  <c:v>1.2032309708933955</c:v>
                </c:pt>
                <c:pt idx="170">
                  <c:v>1.2032309708933955</c:v>
                </c:pt>
                <c:pt idx="171">
                  <c:v>1.2032309708933955</c:v>
                </c:pt>
                <c:pt idx="172">
                  <c:v>1.2032309708933955</c:v>
                </c:pt>
                <c:pt idx="173">
                  <c:v>1.2032309708933955</c:v>
                </c:pt>
                <c:pt idx="174">
                  <c:v>1.2032309708933955</c:v>
                </c:pt>
                <c:pt idx="175">
                  <c:v>1.2032309708933955</c:v>
                </c:pt>
                <c:pt idx="176">
                  <c:v>1.2032309708933955</c:v>
                </c:pt>
                <c:pt idx="177">
                  <c:v>1.2032309708933955</c:v>
                </c:pt>
                <c:pt idx="178">
                  <c:v>1.2032309708933955</c:v>
                </c:pt>
                <c:pt idx="179">
                  <c:v>1.2032309708933955</c:v>
                </c:pt>
                <c:pt idx="180">
                  <c:v>1.2032309708933955</c:v>
                </c:pt>
                <c:pt idx="181">
                  <c:v>1.2032309708933955</c:v>
                </c:pt>
                <c:pt idx="182">
                  <c:v>1.2032309708933955</c:v>
                </c:pt>
                <c:pt idx="183">
                  <c:v>1.2032309708933955</c:v>
                </c:pt>
                <c:pt idx="184">
                  <c:v>1.2032309708933955</c:v>
                </c:pt>
                <c:pt idx="185">
                  <c:v>1.2032309708933955</c:v>
                </c:pt>
                <c:pt idx="186">
                  <c:v>1.2032309708933955</c:v>
                </c:pt>
                <c:pt idx="187">
                  <c:v>1.2032309708933955</c:v>
                </c:pt>
                <c:pt idx="188">
                  <c:v>1.2032309708933955</c:v>
                </c:pt>
                <c:pt idx="189">
                  <c:v>1.2032309708933955</c:v>
                </c:pt>
                <c:pt idx="190">
                  <c:v>1.2032309708933955</c:v>
                </c:pt>
                <c:pt idx="191">
                  <c:v>1.2032309708933955</c:v>
                </c:pt>
                <c:pt idx="192">
                  <c:v>1.2032309708933955</c:v>
                </c:pt>
                <c:pt idx="193">
                  <c:v>1.2032309708933955</c:v>
                </c:pt>
                <c:pt idx="194">
                  <c:v>1.2032309708933955</c:v>
                </c:pt>
                <c:pt idx="195">
                  <c:v>1.2032309708933955</c:v>
                </c:pt>
                <c:pt idx="196">
                  <c:v>1.2032309708933955</c:v>
                </c:pt>
                <c:pt idx="197">
                  <c:v>1.2032309708933955</c:v>
                </c:pt>
                <c:pt idx="198">
                  <c:v>1.2032309708933955</c:v>
                </c:pt>
                <c:pt idx="199">
                  <c:v>1.2032309708933955</c:v>
                </c:pt>
                <c:pt idx="200">
                  <c:v>1.2032309708933955</c:v>
                </c:pt>
                <c:pt idx="201">
                  <c:v>1.2032309708933955</c:v>
                </c:pt>
                <c:pt idx="202">
                  <c:v>1.2032309708933955</c:v>
                </c:pt>
                <c:pt idx="203">
                  <c:v>1.2032309708933955</c:v>
                </c:pt>
                <c:pt idx="204">
                  <c:v>1.2032309708933955</c:v>
                </c:pt>
                <c:pt idx="205">
                  <c:v>1.2032309708933955</c:v>
                </c:pt>
                <c:pt idx="206">
                  <c:v>1.2032309708933955</c:v>
                </c:pt>
                <c:pt idx="207">
                  <c:v>1.2032309708933955</c:v>
                </c:pt>
                <c:pt idx="208">
                  <c:v>1.2032309708933955</c:v>
                </c:pt>
                <c:pt idx="209">
                  <c:v>1.2032309708933955</c:v>
                </c:pt>
                <c:pt idx="210">
                  <c:v>1.2032309708933955</c:v>
                </c:pt>
                <c:pt idx="211">
                  <c:v>1.2032309708933955</c:v>
                </c:pt>
                <c:pt idx="212">
                  <c:v>1.2032309708933955</c:v>
                </c:pt>
                <c:pt idx="213">
                  <c:v>1.2032309708933955</c:v>
                </c:pt>
                <c:pt idx="214">
                  <c:v>1.2032309708933955</c:v>
                </c:pt>
                <c:pt idx="215">
                  <c:v>1.2032309708933955</c:v>
                </c:pt>
                <c:pt idx="216">
                  <c:v>1.2032309708933955</c:v>
                </c:pt>
                <c:pt idx="217">
                  <c:v>1.2032309708933955</c:v>
                </c:pt>
                <c:pt idx="218">
                  <c:v>1.2032309708933955</c:v>
                </c:pt>
                <c:pt idx="219">
                  <c:v>1.2032309708933955</c:v>
                </c:pt>
                <c:pt idx="220">
                  <c:v>1.2032309708933955</c:v>
                </c:pt>
                <c:pt idx="221">
                  <c:v>1.2032309708933955</c:v>
                </c:pt>
                <c:pt idx="222">
                  <c:v>1.2032309708933955</c:v>
                </c:pt>
                <c:pt idx="223">
                  <c:v>1.2032309708933955</c:v>
                </c:pt>
                <c:pt idx="224">
                  <c:v>1.2032309708933955</c:v>
                </c:pt>
                <c:pt idx="225">
                  <c:v>1.2032309708933955</c:v>
                </c:pt>
                <c:pt idx="226">
                  <c:v>1.2032309708933955</c:v>
                </c:pt>
                <c:pt idx="227">
                  <c:v>1.2032309708933955</c:v>
                </c:pt>
                <c:pt idx="228">
                  <c:v>1.2032309708933955</c:v>
                </c:pt>
                <c:pt idx="229">
                  <c:v>1.2032309708933955</c:v>
                </c:pt>
                <c:pt idx="230">
                  <c:v>1.2032309708933955</c:v>
                </c:pt>
                <c:pt idx="231">
                  <c:v>1.2032309708933955</c:v>
                </c:pt>
                <c:pt idx="232">
                  <c:v>1.2032309708933955</c:v>
                </c:pt>
                <c:pt idx="233">
                  <c:v>1.2032309708933955</c:v>
                </c:pt>
                <c:pt idx="234">
                  <c:v>1.2032309708933955</c:v>
                </c:pt>
                <c:pt idx="235">
                  <c:v>1.2032309708933955</c:v>
                </c:pt>
                <c:pt idx="236">
                  <c:v>1.2032309708933955</c:v>
                </c:pt>
                <c:pt idx="237">
                  <c:v>1.2032309708933955</c:v>
                </c:pt>
                <c:pt idx="238">
                  <c:v>1.2032309708933955</c:v>
                </c:pt>
                <c:pt idx="239">
                  <c:v>1.2032309708933955</c:v>
                </c:pt>
                <c:pt idx="240">
                  <c:v>1.2032309708933955</c:v>
                </c:pt>
                <c:pt idx="241">
                  <c:v>1.2032309708933955</c:v>
                </c:pt>
                <c:pt idx="242">
                  <c:v>1.2032309708933955</c:v>
                </c:pt>
                <c:pt idx="243">
                  <c:v>1.2032309708933955</c:v>
                </c:pt>
                <c:pt idx="244">
                  <c:v>1.2032309708933955</c:v>
                </c:pt>
                <c:pt idx="245">
                  <c:v>1.2032309708933955</c:v>
                </c:pt>
                <c:pt idx="246">
                  <c:v>1.2032309708933955</c:v>
                </c:pt>
                <c:pt idx="247">
                  <c:v>1.2032309708933955</c:v>
                </c:pt>
                <c:pt idx="248">
                  <c:v>1.2032309708933955</c:v>
                </c:pt>
                <c:pt idx="249">
                  <c:v>1.2032309708933955</c:v>
                </c:pt>
                <c:pt idx="250">
                  <c:v>1.2032309708933955</c:v>
                </c:pt>
                <c:pt idx="251">
                  <c:v>1.2032309708933955</c:v>
                </c:pt>
                <c:pt idx="252">
                  <c:v>1.2032309708933955</c:v>
                </c:pt>
                <c:pt idx="253">
                  <c:v>1.2032309708933955</c:v>
                </c:pt>
                <c:pt idx="254">
                  <c:v>1.2032309708933955</c:v>
                </c:pt>
                <c:pt idx="255">
                  <c:v>1.2032309708933955</c:v>
                </c:pt>
                <c:pt idx="256">
                  <c:v>1.2032309708933955</c:v>
                </c:pt>
                <c:pt idx="257">
                  <c:v>1.2032309708933955</c:v>
                </c:pt>
                <c:pt idx="258">
                  <c:v>1.2032309708933955</c:v>
                </c:pt>
                <c:pt idx="259">
                  <c:v>1.2032309708933955</c:v>
                </c:pt>
                <c:pt idx="260">
                  <c:v>1.2032309708933955</c:v>
                </c:pt>
                <c:pt idx="261">
                  <c:v>1.2032309708933955</c:v>
                </c:pt>
                <c:pt idx="262">
                  <c:v>1.2032309708933955</c:v>
                </c:pt>
                <c:pt idx="263">
                  <c:v>1.2032309708933955</c:v>
                </c:pt>
                <c:pt idx="264">
                  <c:v>1.2032309708933955</c:v>
                </c:pt>
                <c:pt idx="265">
                  <c:v>1.2032309708933955</c:v>
                </c:pt>
                <c:pt idx="266">
                  <c:v>1.2032309708933955</c:v>
                </c:pt>
                <c:pt idx="267">
                  <c:v>1.2032309708933955</c:v>
                </c:pt>
                <c:pt idx="268">
                  <c:v>1.2032309708933955</c:v>
                </c:pt>
                <c:pt idx="269">
                  <c:v>1.2032309708933955</c:v>
                </c:pt>
                <c:pt idx="270">
                  <c:v>1.2032309708933955</c:v>
                </c:pt>
                <c:pt idx="271">
                  <c:v>1.2032309708933955</c:v>
                </c:pt>
                <c:pt idx="272">
                  <c:v>1.2032309708933955</c:v>
                </c:pt>
                <c:pt idx="273">
                  <c:v>1.2032309708933955</c:v>
                </c:pt>
                <c:pt idx="274">
                  <c:v>1.2032309708933955</c:v>
                </c:pt>
                <c:pt idx="275">
                  <c:v>1.2032309708933955</c:v>
                </c:pt>
                <c:pt idx="276">
                  <c:v>1.2032309708933955</c:v>
                </c:pt>
                <c:pt idx="277">
                  <c:v>1.2032309708933955</c:v>
                </c:pt>
                <c:pt idx="278">
                  <c:v>1.2032309708933955</c:v>
                </c:pt>
                <c:pt idx="279">
                  <c:v>1.2032309708933955</c:v>
                </c:pt>
                <c:pt idx="280">
                  <c:v>0.2</c:v>
                </c:pt>
                <c:pt idx="281">
                  <c:v>0.2</c:v>
                </c:pt>
                <c:pt idx="282">
                  <c:v>0.2</c:v>
                </c:pt>
                <c:pt idx="283">
                  <c:v>0.2</c:v>
                </c:pt>
                <c:pt idx="284">
                  <c:v>0.2</c:v>
                </c:pt>
                <c:pt idx="285">
                  <c:v>0.2</c:v>
                </c:pt>
                <c:pt idx="286">
                  <c:v>0.2</c:v>
                </c:pt>
                <c:pt idx="287">
                  <c:v>0.2</c:v>
                </c:pt>
                <c:pt idx="288">
                  <c:v>0.2</c:v>
                </c:pt>
                <c:pt idx="289">
                  <c:v>0.2</c:v>
                </c:pt>
                <c:pt idx="290">
                  <c:v>0.2</c:v>
                </c:pt>
                <c:pt idx="291">
                  <c:v>0.2</c:v>
                </c:pt>
                <c:pt idx="292">
                  <c:v>0.2</c:v>
                </c:pt>
                <c:pt idx="293">
                  <c:v>0.2</c:v>
                </c:pt>
                <c:pt idx="294">
                  <c:v>0.2</c:v>
                </c:pt>
                <c:pt idx="295">
                  <c:v>0.2</c:v>
                </c:pt>
                <c:pt idx="296">
                  <c:v>0.2</c:v>
                </c:pt>
                <c:pt idx="297">
                  <c:v>0.2</c:v>
                </c:pt>
                <c:pt idx="298">
                  <c:v>0.2</c:v>
                </c:pt>
                <c:pt idx="299">
                  <c:v>0.2</c:v>
                </c:pt>
                <c:pt idx="300">
                  <c:v>0.2</c:v>
                </c:pt>
                <c:pt idx="301">
                  <c:v>0.2</c:v>
                </c:pt>
                <c:pt idx="302">
                  <c:v>0.2</c:v>
                </c:pt>
                <c:pt idx="303">
                  <c:v>0.2</c:v>
                </c:pt>
                <c:pt idx="304">
                  <c:v>0.2</c:v>
                </c:pt>
                <c:pt idx="305">
                  <c:v>0.2</c:v>
                </c:pt>
                <c:pt idx="306">
                  <c:v>0.2</c:v>
                </c:pt>
                <c:pt idx="307">
                  <c:v>0.2</c:v>
                </c:pt>
                <c:pt idx="308">
                  <c:v>0.2</c:v>
                </c:pt>
                <c:pt idx="309">
                  <c:v>0.2</c:v>
                </c:pt>
                <c:pt idx="310">
                  <c:v>0.2</c:v>
                </c:pt>
                <c:pt idx="311">
                  <c:v>0.2</c:v>
                </c:pt>
                <c:pt idx="312">
                  <c:v>0.2</c:v>
                </c:pt>
                <c:pt idx="313">
                  <c:v>0.2</c:v>
                </c:pt>
                <c:pt idx="314">
                  <c:v>0.2</c:v>
                </c:pt>
                <c:pt idx="315">
                  <c:v>0.2</c:v>
                </c:pt>
                <c:pt idx="316">
                  <c:v>0.2</c:v>
                </c:pt>
                <c:pt idx="317">
                  <c:v>0.2</c:v>
                </c:pt>
                <c:pt idx="318">
                  <c:v>0.2</c:v>
                </c:pt>
                <c:pt idx="319">
                  <c:v>0.2</c:v>
                </c:pt>
                <c:pt idx="320">
                  <c:v>0.2</c:v>
                </c:pt>
                <c:pt idx="321">
                  <c:v>0.2</c:v>
                </c:pt>
                <c:pt idx="322">
                  <c:v>0.2</c:v>
                </c:pt>
                <c:pt idx="323">
                  <c:v>0.2</c:v>
                </c:pt>
                <c:pt idx="324">
                  <c:v>0.2</c:v>
                </c:pt>
                <c:pt idx="325">
                  <c:v>0.2</c:v>
                </c:pt>
                <c:pt idx="326">
                  <c:v>0.2</c:v>
                </c:pt>
                <c:pt idx="327">
                  <c:v>0.2</c:v>
                </c:pt>
                <c:pt idx="328">
                  <c:v>0.2</c:v>
                </c:pt>
                <c:pt idx="329">
                  <c:v>0.2</c:v>
                </c:pt>
                <c:pt idx="330">
                  <c:v>0.2</c:v>
                </c:pt>
                <c:pt idx="331">
                  <c:v>0.2</c:v>
                </c:pt>
                <c:pt idx="332">
                  <c:v>0.2</c:v>
                </c:pt>
                <c:pt idx="333">
                  <c:v>0.2</c:v>
                </c:pt>
                <c:pt idx="334">
                  <c:v>0.2</c:v>
                </c:pt>
                <c:pt idx="335">
                  <c:v>0.2</c:v>
                </c:pt>
                <c:pt idx="336">
                  <c:v>0.2</c:v>
                </c:pt>
                <c:pt idx="337">
                  <c:v>0.2</c:v>
                </c:pt>
                <c:pt idx="338">
                  <c:v>0.2</c:v>
                </c:pt>
                <c:pt idx="339">
                  <c:v>0.2</c:v>
                </c:pt>
                <c:pt idx="340">
                  <c:v>0.2</c:v>
                </c:pt>
                <c:pt idx="341">
                  <c:v>0.2</c:v>
                </c:pt>
                <c:pt idx="342">
                  <c:v>0.2</c:v>
                </c:pt>
                <c:pt idx="343">
                  <c:v>0.2</c:v>
                </c:pt>
                <c:pt idx="344">
                  <c:v>0.2</c:v>
                </c:pt>
                <c:pt idx="345">
                  <c:v>0.2</c:v>
                </c:pt>
                <c:pt idx="346">
                  <c:v>0.2</c:v>
                </c:pt>
                <c:pt idx="347">
                  <c:v>0.2</c:v>
                </c:pt>
                <c:pt idx="348">
                  <c:v>0.2</c:v>
                </c:pt>
                <c:pt idx="349">
                  <c:v>0.2</c:v>
                </c:pt>
                <c:pt idx="350">
                  <c:v>0.2</c:v>
                </c:pt>
                <c:pt idx="351">
                  <c:v>0.2</c:v>
                </c:pt>
                <c:pt idx="352">
                  <c:v>0.2</c:v>
                </c:pt>
                <c:pt idx="353">
                  <c:v>0.2</c:v>
                </c:pt>
                <c:pt idx="354">
                  <c:v>0.2</c:v>
                </c:pt>
                <c:pt idx="355">
                  <c:v>0.2</c:v>
                </c:pt>
                <c:pt idx="356">
                  <c:v>0.2</c:v>
                </c:pt>
                <c:pt idx="357">
                  <c:v>0.2</c:v>
                </c:pt>
                <c:pt idx="358">
                  <c:v>0.2</c:v>
                </c:pt>
                <c:pt idx="359">
                  <c:v>0.2</c:v>
                </c:pt>
                <c:pt idx="360">
                  <c:v>0.2</c:v>
                </c:pt>
                <c:pt idx="361">
                  <c:v>0.2</c:v>
                </c:pt>
                <c:pt idx="362">
                  <c:v>0.2</c:v>
                </c:pt>
                <c:pt idx="363">
                  <c:v>0.2</c:v>
                </c:pt>
                <c:pt idx="364">
                  <c:v>0.2</c:v>
                </c:pt>
                <c:pt idx="365">
                  <c:v>0.2</c:v>
                </c:pt>
                <c:pt idx="366">
                  <c:v>0.2</c:v>
                </c:pt>
                <c:pt idx="367">
                  <c:v>0.2</c:v>
                </c:pt>
                <c:pt idx="368">
                  <c:v>0.2</c:v>
                </c:pt>
                <c:pt idx="369">
                  <c:v>0.2</c:v>
                </c:pt>
                <c:pt idx="370">
                  <c:v>0.2</c:v>
                </c:pt>
                <c:pt idx="371">
                  <c:v>0.2</c:v>
                </c:pt>
                <c:pt idx="372">
                  <c:v>0.2</c:v>
                </c:pt>
                <c:pt idx="373">
                  <c:v>0.2</c:v>
                </c:pt>
                <c:pt idx="374">
                  <c:v>0.2</c:v>
                </c:pt>
                <c:pt idx="375">
                  <c:v>0.2</c:v>
                </c:pt>
                <c:pt idx="376">
                  <c:v>0.2</c:v>
                </c:pt>
                <c:pt idx="377">
                  <c:v>0.2</c:v>
                </c:pt>
                <c:pt idx="378">
                  <c:v>0.2</c:v>
                </c:pt>
                <c:pt idx="379">
                  <c:v>0.2</c:v>
                </c:pt>
                <c:pt idx="380">
                  <c:v>0.2</c:v>
                </c:pt>
                <c:pt idx="381">
                  <c:v>0.2</c:v>
                </c:pt>
                <c:pt idx="382">
                  <c:v>0.2</c:v>
                </c:pt>
                <c:pt idx="383">
                  <c:v>0.2</c:v>
                </c:pt>
                <c:pt idx="384">
                  <c:v>0.2</c:v>
                </c:pt>
                <c:pt idx="385">
                  <c:v>0.2</c:v>
                </c:pt>
                <c:pt idx="386">
                  <c:v>0.2</c:v>
                </c:pt>
                <c:pt idx="387">
                  <c:v>0.2</c:v>
                </c:pt>
                <c:pt idx="388">
                  <c:v>0.2</c:v>
                </c:pt>
                <c:pt idx="389">
                  <c:v>0.2</c:v>
                </c:pt>
                <c:pt idx="390">
                  <c:v>0.2</c:v>
                </c:pt>
                <c:pt idx="391">
                  <c:v>0.2</c:v>
                </c:pt>
                <c:pt idx="392">
                  <c:v>0.2</c:v>
                </c:pt>
                <c:pt idx="393">
                  <c:v>0.2</c:v>
                </c:pt>
                <c:pt idx="394">
                  <c:v>0.2</c:v>
                </c:pt>
                <c:pt idx="395">
                  <c:v>0.2</c:v>
                </c:pt>
                <c:pt idx="396">
                  <c:v>0.2</c:v>
                </c:pt>
                <c:pt idx="397">
                  <c:v>0.2</c:v>
                </c:pt>
                <c:pt idx="398">
                  <c:v>0.2</c:v>
                </c:pt>
                <c:pt idx="399">
                  <c:v>0.2</c:v>
                </c:pt>
                <c:pt idx="400">
                  <c:v>0.2</c:v>
                </c:pt>
                <c:pt idx="401">
                  <c:v>0.2</c:v>
                </c:pt>
                <c:pt idx="402">
                  <c:v>0.2</c:v>
                </c:pt>
                <c:pt idx="403">
                  <c:v>0.2</c:v>
                </c:pt>
                <c:pt idx="404">
                  <c:v>0.2</c:v>
                </c:pt>
                <c:pt idx="405">
                  <c:v>0.2</c:v>
                </c:pt>
                <c:pt idx="406">
                  <c:v>0.2</c:v>
                </c:pt>
                <c:pt idx="407">
                  <c:v>0.2</c:v>
                </c:pt>
                <c:pt idx="408">
                  <c:v>0.2</c:v>
                </c:pt>
                <c:pt idx="409">
                  <c:v>0.2</c:v>
                </c:pt>
                <c:pt idx="410">
                  <c:v>0.2</c:v>
                </c:pt>
                <c:pt idx="411">
                  <c:v>0.2</c:v>
                </c:pt>
                <c:pt idx="412">
                  <c:v>0.2</c:v>
                </c:pt>
                <c:pt idx="413">
                  <c:v>0.2</c:v>
                </c:pt>
                <c:pt idx="414">
                  <c:v>0.2</c:v>
                </c:pt>
                <c:pt idx="415">
                  <c:v>0.2</c:v>
                </c:pt>
                <c:pt idx="416">
                  <c:v>0.2</c:v>
                </c:pt>
                <c:pt idx="417">
                  <c:v>0.2</c:v>
                </c:pt>
                <c:pt idx="418">
                  <c:v>0.2</c:v>
                </c:pt>
                <c:pt idx="419">
                  <c:v>0.2</c:v>
                </c:pt>
                <c:pt idx="420">
                  <c:v>0.2</c:v>
                </c:pt>
                <c:pt idx="421">
                  <c:v>0.2</c:v>
                </c:pt>
                <c:pt idx="422">
                  <c:v>0.2</c:v>
                </c:pt>
                <c:pt idx="423">
                  <c:v>0.2</c:v>
                </c:pt>
                <c:pt idx="424">
                  <c:v>0.2</c:v>
                </c:pt>
                <c:pt idx="425">
                  <c:v>0.2</c:v>
                </c:pt>
                <c:pt idx="426">
                  <c:v>0.2</c:v>
                </c:pt>
                <c:pt idx="427">
                  <c:v>0.2</c:v>
                </c:pt>
                <c:pt idx="428">
                  <c:v>0.2</c:v>
                </c:pt>
                <c:pt idx="429">
                  <c:v>0.2</c:v>
                </c:pt>
                <c:pt idx="430">
                  <c:v>0.2</c:v>
                </c:pt>
                <c:pt idx="431">
                  <c:v>0.2</c:v>
                </c:pt>
                <c:pt idx="432">
                  <c:v>0.2</c:v>
                </c:pt>
                <c:pt idx="433">
                  <c:v>0.2</c:v>
                </c:pt>
                <c:pt idx="434">
                  <c:v>0.2</c:v>
                </c:pt>
                <c:pt idx="435">
                  <c:v>0.2</c:v>
                </c:pt>
                <c:pt idx="436">
                  <c:v>0.2</c:v>
                </c:pt>
                <c:pt idx="437">
                  <c:v>0.2</c:v>
                </c:pt>
                <c:pt idx="438">
                  <c:v>0.2</c:v>
                </c:pt>
                <c:pt idx="439">
                  <c:v>0.2</c:v>
                </c:pt>
                <c:pt idx="440">
                  <c:v>0.2</c:v>
                </c:pt>
                <c:pt idx="441">
                  <c:v>0.2</c:v>
                </c:pt>
                <c:pt idx="442">
                  <c:v>0.2</c:v>
                </c:pt>
                <c:pt idx="443">
                  <c:v>0.2</c:v>
                </c:pt>
                <c:pt idx="444">
                  <c:v>0.2</c:v>
                </c:pt>
                <c:pt idx="445">
                  <c:v>0.2</c:v>
                </c:pt>
                <c:pt idx="446">
                  <c:v>0.2</c:v>
                </c:pt>
                <c:pt idx="447">
                  <c:v>0.2</c:v>
                </c:pt>
                <c:pt idx="448">
                  <c:v>0.2</c:v>
                </c:pt>
                <c:pt idx="449">
                  <c:v>0.2</c:v>
                </c:pt>
                <c:pt idx="450">
                  <c:v>0.2</c:v>
                </c:pt>
                <c:pt idx="451">
                  <c:v>0.2</c:v>
                </c:pt>
                <c:pt idx="452">
                  <c:v>0.2</c:v>
                </c:pt>
                <c:pt idx="453">
                  <c:v>0.2</c:v>
                </c:pt>
                <c:pt idx="454">
                  <c:v>0.2</c:v>
                </c:pt>
                <c:pt idx="455">
                  <c:v>0.2</c:v>
                </c:pt>
                <c:pt idx="456">
                  <c:v>0.2</c:v>
                </c:pt>
                <c:pt idx="457">
                  <c:v>0.2</c:v>
                </c:pt>
                <c:pt idx="458">
                  <c:v>0.2</c:v>
                </c:pt>
                <c:pt idx="459">
                  <c:v>0.2</c:v>
                </c:pt>
                <c:pt idx="460">
                  <c:v>0.2</c:v>
                </c:pt>
                <c:pt idx="461">
                  <c:v>0.2</c:v>
                </c:pt>
                <c:pt idx="462">
                  <c:v>0.2</c:v>
                </c:pt>
                <c:pt idx="463">
                  <c:v>0.2</c:v>
                </c:pt>
                <c:pt idx="464">
                  <c:v>0.2</c:v>
                </c:pt>
                <c:pt idx="465">
                  <c:v>0.2</c:v>
                </c:pt>
                <c:pt idx="466">
                  <c:v>0.2</c:v>
                </c:pt>
                <c:pt idx="467">
                  <c:v>0.2</c:v>
                </c:pt>
                <c:pt idx="468">
                  <c:v>0.2</c:v>
                </c:pt>
                <c:pt idx="469">
                  <c:v>0.2</c:v>
                </c:pt>
                <c:pt idx="470">
                  <c:v>0.2</c:v>
                </c:pt>
                <c:pt idx="471">
                  <c:v>0.2</c:v>
                </c:pt>
                <c:pt idx="472">
                  <c:v>0.2</c:v>
                </c:pt>
                <c:pt idx="473">
                  <c:v>0.2</c:v>
                </c:pt>
                <c:pt idx="474">
                  <c:v>0.2</c:v>
                </c:pt>
                <c:pt idx="475">
                  <c:v>0.2</c:v>
                </c:pt>
                <c:pt idx="476">
                  <c:v>0.2</c:v>
                </c:pt>
                <c:pt idx="477">
                  <c:v>0.2</c:v>
                </c:pt>
                <c:pt idx="478">
                  <c:v>0.2</c:v>
                </c:pt>
                <c:pt idx="479">
                  <c:v>0.2</c:v>
                </c:pt>
                <c:pt idx="480">
                  <c:v>0.02</c:v>
                </c:pt>
                <c:pt idx="481">
                  <c:v>0.02</c:v>
                </c:pt>
                <c:pt idx="482">
                  <c:v>0.02</c:v>
                </c:pt>
                <c:pt idx="483">
                  <c:v>0.02</c:v>
                </c:pt>
                <c:pt idx="484">
                  <c:v>0.02</c:v>
                </c:pt>
                <c:pt idx="485">
                  <c:v>0.02</c:v>
                </c:pt>
                <c:pt idx="486">
                  <c:v>0.02</c:v>
                </c:pt>
                <c:pt idx="487">
                  <c:v>0.02</c:v>
                </c:pt>
                <c:pt idx="488">
                  <c:v>0.02</c:v>
                </c:pt>
                <c:pt idx="489">
                  <c:v>0.02</c:v>
                </c:pt>
                <c:pt idx="490">
                  <c:v>0.02</c:v>
                </c:pt>
                <c:pt idx="491">
                  <c:v>0.02</c:v>
                </c:pt>
                <c:pt idx="492">
                  <c:v>0.02</c:v>
                </c:pt>
                <c:pt idx="493">
                  <c:v>0.02</c:v>
                </c:pt>
                <c:pt idx="494">
                  <c:v>0.02</c:v>
                </c:pt>
                <c:pt idx="495">
                  <c:v>0.02</c:v>
                </c:pt>
                <c:pt idx="496">
                  <c:v>0.02</c:v>
                </c:pt>
                <c:pt idx="497">
                  <c:v>0.02</c:v>
                </c:pt>
                <c:pt idx="498">
                  <c:v>0.02</c:v>
                </c:pt>
                <c:pt idx="499">
                  <c:v>0.02</c:v>
                </c:pt>
                <c:pt idx="500">
                  <c:v>0.02</c:v>
                </c:pt>
                <c:pt idx="501">
                  <c:v>0.02</c:v>
                </c:pt>
                <c:pt idx="502">
                  <c:v>0.02</c:v>
                </c:pt>
                <c:pt idx="503">
                  <c:v>0.02</c:v>
                </c:pt>
                <c:pt idx="504">
                  <c:v>0.02</c:v>
                </c:pt>
                <c:pt idx="505">
                  <c:v>0.02</c:v>
                </c:pt>
                <c:pt idx="506">
                  <c:v>0.02</c:v>
                </c:pt>
                <c:pt idx="507">
                  <c:v>0.02</c:v>
                </c:pt>
                <c:pt idx="508">
                  <c:v>0.02</c:v>
                </c:pt>
                <c:pt idx="509">
                  <c:v>0.02</c:v>
                </c:pt>
                <c:pt idx="510">
                  <c:v>0.02</c:v>
                </c:pt>
                <c:pt idx="511">
                  <c:v>0.02</c:v>
                </c:pt>
                <c:pt idx="512">
                  <c:v>0.02</c:v>
                </c:pt>
                <c:pt idx="513">
                  <c:v>0.02</c:v>
                </c:pt>
                <c:pt idx="514">
                  <c:v>0.02</c:v>
                </c:pt>
                <c:pt idx="515">
                  <c:v>0.02</c:v>
                </c:pt>
                <c:pt idx="516">
                  <c:v>0.02</c:v>
                </c:pt>
                <c:pt idx="517">
                  <c:v>0.02</c:v>
                </c:pt>
                <c:pt idx="518">
                  <c:v>0.02</c:v>
                </c:pt>
                <c:pt idx="519">
                  <c:v>0.02</c:v>
                </c:pt>
                <c:pt idx="520">
                  <c:v>0.02</c:v>
                </c:pt>
                <c:pt idx="521">
                  <c:v>0.02</c:v>
                </c:pt>
                <c:pt idx="522">
                  <c:v>0.02</c:v>
                </c:pt>
                <c:pt idx="523">
                  <c:v>0.02</c:v>
                </c:pt>
                <c:pt idx="524">
                  <c:v>0.02</c:v>
                </c:pt>
                <c:pt idx="525">
                  <c:v>0.02</c:v>
                </c:pt>
                <c:pt idx="526">
                  <c:v>0.02</c:v>
                </c:pt>
                <c:pt idx="527">
                  <c:v>0.02</c:v>
                </c:pt>
                <c:pt idx="528">
                  <c:v>0.02</c:v>
                </c:pt>
                <c:pt idx="529">
                  <c:v>0.02</c:v>
                </c:pt>
                <c:pt idx="530">
                  <c:v>0.02</c:v>
                </c:pt>
                <c:pt idx="531">
                  <c:v>0.02</c:v>
                </c:pt>
                <c:pt idx="532">
                  <c:v>0.02</c:v>
                </c:pt>
                <c:pt idx="533">
                  <c:v>0.02</c:v>
                </c:pt>
                <c:pt idx="534">
                  <c:v>0.02</c:v>
                </c:pt>
                <c:pt idx="535">
                  <c:v>0.02</c:v>
                </c:pt>
                <c:pt idx="536">
                  <c:v>0.02</c:v>
                </c:pt>
                <c:pt idx="537">
                  <c:v>0.02</c:v>
                </c:pt>
                <c:pt idx="538">
                  <c:v>0.02</c:v>
                </c:pt>
                <c:pt idx="539">
                  <c:v>0.02</c:v>
                </c:pt>
                <c:pt idx="540">
                  <c:v>0.02</c:v>
                </c:pt>
                <c:pt idx="541">
                  <c:v>0.02</c:v>
                </c:pt>
                <c:pt idx="542">
                  <c:v>0.02</c:v>
                </c:pt>
                <c:pt idx="543">
                  <c:v>0.02</c:v>
                </c:pt>
                <c:pt idx="544">
                  <c:v>0.02</c:v>
                </c:pt>
                <c:pt idx="545">
                  <c:v>0.02</c:v>
                </c:pt>
                <c:pt idx="546">
                  <c:v>0.02</c:v>
                </c:pt>
                <c:pt idx="547">
                  <c:v>0.02</c:v>
                </c:pt>
                <c:pt idx="548">
                  <c:v>0.02</c:v>
                </c:pt>
                <c:pt idx="549">
                  <c:v>0.02</c:v>
                </c:pt>
                <c:pt idx="550">
                  <c:v>0.02</c:v>
                </c:pt>
                <c:pt idx="551">
                  <c:v>0.02</c:v>
                </c:pt>
                <c:pt idx="552">
                  <c:v>0.02</c:v>
                </c:pt>
                <c:pt idx="553">
                  <c:v>0.02</c:v>
                </c:pt>
                <c:pt idx="554">
                  <c:v>0.02</c:v>
                </c:pt>
                <c:pt idx="555">
                  <c:v>0.02</c:v>
                </c:pt>
                <c:pt idx="556">
                  <c:v>0.02</c:v>
                </c:pt>
                <c:pt idx="557">
                  <c:v>0.02</c:v>
                </c:pt>
                <c:pt idx="558">
                  <c:v>0.02</c:v>
                </c:pt>
                <c:pt idx="559">
                  <c:v>0.02</c:v>
                </c:pt>
                <c:pt idx="560">
                  <c:v>0.02</c:v>
                </c:pt>
                <c:pt idx="561">
                  <c:v>0.02</c:v>
                </c:pt>
                <c:pt idx="562">
                  <c:v>0.02</c:v>
                </c:pt>
                <c:pt idx="563">
                  <c:v>0.02</c:v>
                </c:pt>
                <c:pt idx="564">
                  <c:v>0.02</c:v>
                </c:pt>
                <c:pt idx="565">
                  <c:v>0.02</c:v>
                </c:pt>
                <c:pt idx="566">
                  <c:v>0.02</c:v>
                </c:pt>
                <c:pt idx="567">
                  <c:v>0.02</c:v>
                </c:pt>
                <c:pt idx="568">
                  <c:v>0.02</c:v>
                </c:pt>
                <c:pt idx="569">
                  <c:v>0.02</c:v>
                </c:pt>
                <c:pt idx="570">
                  <c:v>0.02</c:v>
                </c:pt>
                <c:pt idx="571">
                  <c:v>0.02</c:v>
                </c:pt>
                <c:pt idx="572">
                  <c:v>0.02</c:v>
                </c:pt>
                <c:pt idx="573">
                  <c:v>0.02</c:v>
                </c:pt>
                <c:pt idx="574">
                  <c:v>0.02</c:v>
                </c:pt>
                <c:pt idx="575">
                  <c:v>0.02</c:v>
                </c:pt>
                <c:pt idx="576">
                  <c:v>0.02</c:v>
                </c:pt>
                <c:pt idx="577">
                  <c:v>0.02</c:v>
                </c:pt>
                <c:pt idx="578">
                  <c:v>0.02</c:v>
                </c:pt>
                <c:pt idx="579">
                  <c:v>0.02</c:v>
                </c:pt>
                <c:pt idx="580">
                  <c:v>0.02</c:v>
                </c:pt>
                <c:pt idx="581">
                  <c:v>0.02</c:v>
                </c:pt>
                <c:pt idx="582">
                  <c:v>0.02</c:v>
                </c:pt>
                <c:pt idx="583">
                  <c:v>0.02</c:v>
                </c:pt>
                <c:pt idx="584">
                  <c:v>0.02</c:v>
                </c:pt>
                <c:pt idx="585">
                  <c:v>0.02</c:v>
                </c:pt>
                <c:pt idx="586">
                  <c:v>0.02</c:v>
                </c:pt>
                <c:pt idx="587">
                  <c:v>0.02</c:v>
                </c:pt>
                <c:pt idx="588">
                  <c:v>0.02</c:v>
                </c:pt>
                <c:pt idx="589">
                  <c:v>0.02</c:v>
                </c:pt>
                <c:pt idx="590">
                  <c:v>0.02</c:v>
                </c:pt>
                <c:pt idx="591">
                  <c:v>0.02</c:v>
                </c:pt>
                <c:pt idx="592">
                  <c:v>0.02</c:v>
                </c:pt>
                <c:pt idx="593">
                  <c:v>0.02</c:v>
                </c:pt>
                <c:pt idx="594">
                  <c:v>0.02</c:v>
                </c:pt>
                <c:pt idx="595">
                  <c:v>0.02</c:v>
                </c:pt>
                <c:pt idx="596">
                  <c:v>0.02</c:v>
                </c:pt>
                <c:pt idx="597">
                  <c:v>0.02</c:v>
                </c:pt>
                <c:pt idx="598">
                  <c:v>0.02</c:v>
                </c:pt>
                <c:pt idx="599">
                  <c:v>0.02</c:v>
                </c:pt>
                <c:pt idx="600">
                  <c:v>0.02</c:v>
                </c:pt>
                <c:pt idx="601">
                  <c:v>0.02</c:v>
                </c:pt>
                <c:pt idx="602">
                  <c:v>0.02</c:v>
                </c:pt>
                <c:pt idx="603">
                  <c:v>0.02</c:v>
                </c:pt>
                <c:pt idx="604">
                  <c:v>0.02</c:v>
                </c:pt>
                <c:pt idx="605">
                  <c:v>0.02</c:v>
                </c:pt>
                <c:pt idx="606">
                  <c:v>0.02</c:v>
                </c:pt>
                <c:pt idx="607">
                  <c:v>0.02</c:v>
                </c:pt>
                <c:pt idx="608">
                  <c:v>0.02</c:v>
                </c:pt>
                <c:pt idx="609">
                  <c:v>0.02</c:v>
                </c:pt>
                <c:pt idx="610">
                  <c:v>0.02</c:v>
                </c:pt>
                <c:pt idx="611">
                  <c:v>0.02</c:v>
                </c:pt>
                <c:pt idx="612">
                  <c:v>0.02</c:v>
                </c:pt>
                <c:pt idx="613">
                  <c:v>0.02</c:v>
                </c:pt>
                <c:pt idx="614">
                  <c:v>0.02</c:v>
                </c:pt>
                <c:pt idx="615">
                  <c:v>0.02</c:v>
                </c:pt>
                <c:pt idx="616">
                  <c:v>0.02</c:v>
                </c:pt>
                <c:pt idx="617">
                  <c:v>0.02</c:v>
                </c:pt>
                <c:pt idx="618">
                  <c:v>0.02</c:v>
                </c:pt>
                <c:pt idx="619">
                  <c:v>0.02</c:v>
                </c:pt>
                <c:pt idx="620">
                  <c:v>0.02</c:v>
                </c:pt>
                <c:pt idx="621">
                  <c:v>0.02</c:v>
                </c:pt>
                <c:pt idx="622">
                  <c:v>0.02</c:v>
                </c:pt>
                <c:pt idx="623">
                  <c:v>0.02</c:v>
                </c:pt>
                <c:pt idx="624">
                  <c:v>0.02</c:v>
                </c:pt>
                <c:pt idx="625">
                  <c:v>0.02</c:v>
                </c:pt>
                <c:pt idx="626">
                  <c:v>0.02</c:v>
                </c:pt>
                <c:pt idx="627">
                  <c:v>0.02</c:v>
                </c:pt>
                <c:pt idx="628">
                  <c:v>0.02</c:v>
                </c:pt>
                <c:pt idx="629">
                  <c:v>0.02</c:v>
                </c:pt>
                <c:pt idx="630">
                  <c:v>0.02</c:v>
                </c:pt>
                <c:pt idx="631">
                  <c:v>0.02</c:v>
                </c:pt>
                <c:pt idx="632">
                  <c:v>0.02</c:v>
                </c:pt>
                <c:pt idx="633">
                  <c:v>0.02</c:v>
                </c:pt>
                <c:pt idx="634">
                  <c:v>0.02</c:v>
                </c:pt>
                <c:pt idx="635">
                  <c:v>0.02</c:v>
                </c:pt>
                <c:pt idx="636">
                  <c:v>0.02</c:v>
                </c:pt>
                <c:pt idx="637">
                  <c:v>0.02</c:v>
                </c:pt>
                <c:pt idx="638">
                  <c:v>0.02</c:v>
                </c:pt>
                <c:pt idx="639">
                  <c:v>0.02</c:v>
                </c:pt>
                <c:pt idx="640">
                  <c:v>0.02</c:v>
                </c:pt>
                <c:pt idx="641">
                  <c:v>0.02</c:v>
                </c:pt>
                <c:pt idx="642">
                  <c:v>0.02</c:v>
                </c:pt>
                <c:pt idx="643">
                  <c:v>0.02</c:v>
                </c:pt>
                <c:pt idx="644">
                  <c:v>0.02</c:v>
                </c:pt>
                <c:pt idx="645">
                  <c:v>0.02</c:v>
                </c:pt>
                <c:pt idx="646">
                  <c:v>0.02</c:v>
                </c:pt>
                <c:pt idx="647">
                  <c:v>0.02</c:v>
                </c:pt>
                <c:pt idx="648">
                  <c:v>0.02</c:v>
                </c:pt>
                <c:pt idx="649">
                  <c:v>0.02</c:v>
                </c:pt>
                <c:pt idx="650">
                  <c:v>0.02</c:v>
                </c:pt>
                <c:pt idx="651">
                  <c:v>0.02</c:v>
                </c:pt>
                <c:pt idx="652">
                  <c:v>0.02</c:v>
                </c:pt>
                <c:pt idx="653">
                  <c:v>0.02</c:v>
                </c:pt>
                <c:pt idx="654">
                  <c:v>0.02</c:v>
                </c:pt>
                <c:pt idx="655">
                  <c:v>0.02</c:v>
                </c:pt>
                <c:pt idx="656">
                  <c:v>0.02</c:v>
                </c:pt>
                <c:pt idx="657">
                  <c:v>0.02</c:v>
                </c:pt>
                <c:pt idx="658">
                  <c:v>0.02</c:v>
                </c:pt>
                <c:pt idx="659">
                  <c:v>0.02</c:v>
                </c:pt>
                <c:pt idx="660">
                  <c:v>0.02</c:v>
                </c:pt>
                <c:pt idx="661">
                  <c:v>0.02</c:v>
                </c:pt>
                <c:pt idx="662">
                  <c:v>0.02</c:v>
                </c:pt>
                <c:pt idx="663">
                  <c:v>0.02</c:v>
                </c:pt>
                <c:pt idx="664">
                  <c:v>0.02</c:v>
                </c:pt>
                <c:pt idx="665">
                  <c:v>0.02</c:v>
                </c:pt>
                <c:pt idx="666">
                  <c:v>0.02</c:v>
                </c:pt>
                <c:pt idx="667">
                  <c:v>0.02</c:v>
                </c:pt>
                <c:pt idx="668">
                  <c:v>0.02</c:v>
                </c:pt>
                <c:pt idx="669">
                  <c:v>0.02</c:v>
                </c:pt>
                <c:pt idx="670">
                  <c:v>0.02</c:v>
                </c:pt>
                <c:pt idx="671">
                  <c:v>0.02</c:v>
                </c:pt>
                <c:pt idx="672">
                  <c:v>0.02</c:v>
                </c:pt>
                <c:pt idx="673">
                  <c:v>0.02</c:v>
                </c:pt>
                <c:pt idx="674">
                  <c:v>0.02</c:v>
                </c:pt>
                <c:pt idx="675">
                  <c:v>0.02</c:v>
                </c:pt>
                <c:pt idx="676">
                  <c:v>0.02</c:v>
                </c:pt>
                <c:pt idx="677">
                  <c:v>0.02</c:v>
                </c:pt>
                <c:pt idx="678">
                  <c:v>0.02</c:v>
                </c:pt>
                <c:pt idx="679">
                  <c:v>0.02</c:v>
                </c:pt>
                <c:pt idx="680">
                  <c:v>0.02</c:v>
                </c:pt>
                <c:pt idx="681">
                  <c:v>0.02</c:v>
                </c:pt>
                <c:pt idx="682">
                  <c:v>0.02</c:v>
                </c:pt>
                <c:pt idx="683">
                  <c:v>0.02</c:v>
                </c:pt>
                <c:pt idx="684">
                  <c:v>0.02</c:v>
                </c:pt>
                <c:pt idx="685">
                  <c:v>0.02</c:v>
                </c:pt>
                <c:pt idx="686">
                  <c:v>0.02</c:v>
                </c:pt>
                <c:pt idx="687">
                  <c:v>0.02</c:v>
                </c:pt>
                <c:pt idx="688">
                  <c:v>0.02</c:v>
                </c:pt>
                <c:pt idx="689">
                  <c:v>0.02</c:v>
                </c:pt>
                <c:pt idx="690">
                  <c:v>0.02</c:v>
                </c:pt>
                <c:pt idx="691">
                  <c:v>0.02</c:v>
                </c:pt>
                <c:pt idx="692">
                  <c:v>0.02</c:v>
                </c:pt>
                <c:pt idx="693">
                  <c:v>0.02</c:v>
                </c:pt>
                <c:pt idx="694">
                  <c:v>0.02</c:v>
                </c:pt>
                <c:pt idx="695">
                  <c:v>0.02</c:v>
                </c:pt>
                <c:pt idx="696">
                  <c:v>0.02</c:v>
                </c:pt>
                <c:pt idx="697">
                  <c:v>0.02</c:v>
                </c:pt>
                <c:pt idx="698">
                  <c:v>0.02</c:v>
                </c:pt>
                <c:pt idx="699">
                  <c:v>0.02</c:v>
                </c:pt>
                <c:pt idx="700">
                  <c:v>0.02</c:v>
                </c:pt>
                <c:pt idx="701">
                  <c:v>0.02</c:v>
                </c:pt>
                <c:pt idx="702">
                  <c:v>0.02</c:v>
                </c:pt>
                <c:pt idx="703">
                  <c:v>0.02</c:v>
                </c:pt>
                <c:pt idx="704">
                  <c:v>0.02</c:v>
                </c:pt>
                <c:pt idx="705">
                  <c:v>0.02</c:v>
                </c:pt>
                <c:pt idx="706">
                  <c:v>0.02</c:v>
                </c:pt>
                <c:pt idx="707">
                  <c:v>0.02</c:v>
                </c:pt>
                <c:pt idx="708">
                  <c:v>0.02</c:v>
                </c:pt>
                <c:pt idx="709">
                  <c:v>0.02</c:v>
                </c:pt>
                <c:pt idx="710">
                  <c:v>0.02</c:v>
                </c:pt>
                <c:pt idx="711">
                  <c:v>0.02</c:v>
                </c:pt>
                <c:pt idx="712">
                  <c:v>0.02</c:v>
                </c:pt>
                <c:pt idx="713">
                  <c:v>0.02</c:v>
                </c:pt>
                <c:pt idx="714">
                  <c:v>0.02</c:v>
                </c:pt>
                <c:pt idx="715">
                  <c:v>0.02</c:v>
                </c:pt>
                <c:pt idx="716">
                  <c:v>0.02</c:v>
                </c:pt>
                <c:pt idx="717">
                  <c:v>0.02</c:v>
                </c:pt>
                <c:pt idx="718">
                  <c:v>0.02</c:v>
                </c:pt>
                <c:pt idx="719">
                  <c:v>0.02</c:v>
                </c:pt>
                <c:pt idx="720">
                  <c:v>0.02</c:v>
                </c:pt>
                <c:pt idx="721">
                  <c:v>0.02</c:v>
                </c:pt>
                <c:pt idx="722">
                  <c:v>0.02</c:v>
                </c:pt>
                <c:pt idx="723">
                  <c:v>0.02</c:v>
                </c:pt>
                <c:pt idx="724">
                  <c:v>0.02</c:v>
                </c:pt>
                <c:pt idx="725">
                  <c:v>0.02</c:v>
                </c:pt>
                <c:pt idx="726">
                  <c:v>0.02</c:v>
                </c:pt>
                <c:pt idx="727">
                  <c:v>0.02</c:v>
                </c:pt>
                <c:pt idx="728">
                  <c:v>0.02</c:v>
                </c:pt>
                <c:pt idx="729">
                  <c:v>0.02</c:v>
                </c:pt>
                <c:pt idx="730">
                  <c:v>0.02</c:v>
                </c:pt>
                <c:pt idx="731">
                  <c:v>0.02</c:v>
                </c:pt>
                <c:pt idx="732">
                  <c:v>0.02</c:v>
                </c:pt>
                <c:pt idx="733">
                  <c:v>0.02</c:v>
                </c:pt>
                <c:pt idx="734">
                  <c:v>0.02</c:v>
                </c:pt>
                <c:pt idx="735">
                  <c:v>0.02</c:v>
                </c:pt>
                <c:pt idx="736">
                  <c:v>0.02</c:v>
                </c:pt>
                <c:pt idx="737">
                  <c:v>0.02</c:v>
                </c:pt>
                <c:pt idx="738">
                  <c:v>0.02</c:v>
                </c:pt>
                <c:pt idx="739">
                  <c:v>0.02</c:v>
                </c:pt>
                <c:pt idx="740">
                  <c:v>0.02</c:v>
                </c:pt>
                <c:pt idx="741">
                  <c:v>0.02</c:v>
                </c:pt>
                <c:pt idx="742">
                  <c:v>0.02</c:v>
                </c:pt>
                <c:pt idx="743">
                  <c:v>0.02</c:v>
                </c:pt>
                <c:pt idx="744">
                  <c:v>0.02</c:v>
                </c:pt>
                <c:pt idx="745">
                  <c:v>0.02</c:v>
                </c:pt>
                <c:pt idx="746">
                  <c:v>0.02</c:v>
                </c:pt>
                <c:pt idx="747">
                  <c:v>0.02</c:v>
                </c:pt>
                <c:pt idx="748">
                  <c:v>0.02</c:v>
                </c:pt>
                <c:pt idx="749">
                  <c:v>0.02</c:v>
                </c:pt>
                <c:pt idx="750">
                  <c:v>0.02</c:v>
                </c:pt>
                <c:pt idx="751">
                  <c:v>0.02</c:v>
                </c:pt>
                <c:pt idx="752">
                  <c:v>0.02</c:v>
                </c:pt>
                <c:pt idx="753">
                  <c:v>0.02</c:v>
                </c:pt>
                <c:pt idx="754">
                  <c:v>0.02</c:v>
                </c:pt>
                <c:pt idx="755">
                  <c:v>0.02</c:v>
                </c:pt>
                <c:pt idx="756">
                  <c:v>0.02</c:v>
                </c:pt>
                <c:pt idx="757">
                  <c:v>0.02</c:v>
                </c:pt>
                <c:pt idx="758">
                  <c:v>0.02</c:v>
                </c:pt>
                <c:pt idx="759">
                  <c:v>0.02</c:v>
                </c:pt>
                <c:pt idx="760">
                  <c:v>0.02</c:v>
                </c:pt>
                <c:pt idx="761">
                  <c:v>0.02</c:v>
                </c:pt>
                <c:pt idx="762">
                  <c:v>0.02</c:v>
                </c:pt>
                <c:pt idx="763">
                  <c:v>0.02</c:v>
                </c:pt>
                <c:pt idx="764">
                  <c:v>0.02</c:v>
                </c:pt>
                <c:pt idx="765">
                  <c:v>0.02</c:v>
                </c:pt>
                <c:pt idx="766">
                  <c:v>0.02</c:v>
                </c:pt>
                <c:pt idx="767">
                  <c:v>0.02</c:v>
                </c:pt>
                <c:pt idx="768">
                  <c:v>0.02</c:v>
                </c:pt>
                <c:pt idx="769">
                  <c:v>0.02</c:v>
                </c:pt>
                <c:pt idx="770">
                  <c:v>0.02</c:v>
                </c:pt>
                <c:pt idx="771">
                  <c:v>0.02</c:v>
                </c:pt>
                <c:pt idx="772">
                  <c:v>0.02</c:v>
                </c:pt>
                <c:pt idx="773">
                  <c:v>0.02</c:v>
                </c:pt>
                <c:pt idx="774">
                  <c:v>0.02</c:v>
                </c:pt>
                <c:pt idx="775">
                  <c:v>0.02</c:v>
                </c:pt>
                <c:pt idx="776">
                  <c:v>0.02</c:v>
                </c:pt>
                <c:pt idx="777">
                  <c:v>0.02</c:v>
                </c:pt>
                <c:pt idx="778">
                  <c:v>0.02</c:v>
                </c:pt>
                <c:pt idx="779">
                  <c:v>0.02</c:v>
                </c:pt>
                <c:pt idx="780">
                  <c:v>0.02</c:v>
                </c:pt>
                <c:pt idx="781">
                  <c:v>0.02</c:v>
                </c:pt>
                <c:pt idx="782">
                  <c:v>0.02</c:v>
                </c:pt>
                <c:pt idx="783">
                  <c:v>0.02</c:v>
                </c:pt>
                <c:pt idx="784">
                  <c:v>0.02</c:v>
                </c:pt>
                <c:pt idx="785">
                  <c:v>0.02</c:v>
                </c:pt>
                <c:pt idx="786">
                  <c:v>0.02</c:v>
                </c:pt>
                <c:pt idx="787">
                  <c:v>0.02</c:v>
                </c:pt>
                <c:pt idx="788">
                  <c:v>0.02</c:v>
                </c:pt>
                <c:pt idx="789">
                  <c:v>0.02</c:v>
                </c:pt>
                <c:pt idx="790">
                  <c:v>0.02</c:v>
                </c:pt>
                <c:pt idx="791">
                  <c:v>0.02</c:v>
                </c:pt>
                <c:pt idx="792">
                  <c:v>0.02</c:v>
                </c:pt>
                <c:pt idx="793">
                  <c:v>0.02</c:v>
                </c:pt>
                <c:pt idx="794">
                  <c:v>0.02</c:v>
                </c:pt>
                <c:pt idx="795">
                  <c:v>0.02</c:v>
                </c:pt>
                <c:pt idx="796">
                  <c:v>0.02</c:v>
                </c:pt>
                <c:pt idx="797">
                  <c:v>0.02</c:v>
                </c:pt>
                <c:pt idx="798">
                  <c:v>0.02</c:v>
                </c:pt>
                <c:pt idx="799">
                  <c:v>0.02</c:v>
                </c:pt>
                <c:pt idx="800">
                  <c:v>0.02</c:v>
                </c:pt>
                <c:pt idx="801">
                  <c:v>0.02</c:v>
                </c:pt>
                <c:pt idx="802">
                  <c:v>0.02</c:v>
                </c:pt>
                <c:pt idx="803">
                  <c:v>0.02</c:v>
                </c:pt>
                <c:pt idx="804">
                  <c:v>0.02</c:v>
                </c:pt>
                <c:pt idx="805">
                  <c:v>0.02</c:v>
                </c:pt>
                <c:pt idx="806">
                  <c:v>0.02</c:v>
                </c:pt>
                <c:pt idx="807">
                  <c:v>0.02</c:v>
                </c:pt>
                <c:pt idx="808">
                  <c:v>0.02</c:v>
                </c:pt>
                <c:pt idx="809">
                  <c:v>0.02</c:v>
                </c:pt>
                <c:pt idx="810">
                  <c:v>0.02</c:v>
                </c:pt>
                <c:pt idx="811">
                  <c:v>0.02</c:v>
                </c:pt>
                <c:pt idx="812">
                  <c:v>0.02</c:v>
                </c:pt>
                <c:pt idx="813">
                  <c:v>0.02</c:v>
                </c:pt>
                <c:pt idx="814">
                  <c:v>0.02</c:v>
                </c:pt>
                <c:pt idx="815">
                  <c:v>0.02</c:v>
                </c:pt>
                <c:pt idx="816">
                  <c:v>0.02</c:v>
                </c:pt>
                <c:pt idx="817">
                  <c:v>0.02</c:v>
                </c:pt>
                <c:pt idx="818">
                  <c:v>0.02</c:v>
                </c:pt>
                <c:pt idx="819">
                  <c:v>0.02</c:v>
                </c:pt>
                <c:pt idx="820">
                  <c:v>0.02</c:v>
                </c:pt>
                <c:pt idx="821">
                  <c:v>0.02</c:v>
                </c:pt>
                <c:pt idx="822">
                  <c:v>0.02</c:v>
                </c:pt>
                <c:pt idx="823">
                  <c:v>0.02</c:v>
                </c:pt>
                <c:pt idx="824">
                  <c:v>0.02</c:v>
                </c:pt>
                <c:pt idx="825">
                  <c:v>0.02</c:v>
                </c:pt>
                <c:pt idx="826">
                  <c:v>0.02</c:v>
                </c:pt>
                <c:pt idx="827">
                  <c:v>0.02</c:v>
                </c:pt>
                <c:pt idx="828">
                  <c:v>0.02</c:v>
                </c:pt>
                <c:pt idx="829">
                  <c:v>0.02</c:v>
                </c:pt>
                <c:pt idx="830">
                  <c:v>0.02</c:v>
                </c:pt>
                <c:pt idx="831">
                  <c:v>0.02</c:v>
                </c:pt>
                <c:pt idx="832">
                  <c:v>0.02</c:v>
                </c:pt>
                <c:pt idx="833">
                  <c:v>0.02</c:v>
                </c:pt>
                <c:pt idx="834">
                  <c:v>0.02</c:v>
                </c:pt>
                <c:pt idx="835">
                  <c:v>0.02</c:v>
                </c:pt>
                <c:pt idx="836">
                  <c:v>0.02</c:v>
                </c:pt>
                <c:pt idx="837">
                  <c:v>0.02</c:v>
                </c:pt>
                <c:pt idx="838">
                  <c:v>0.02</c:v>
                </c:pt>
                <c:pt idx="839">
                  <c:v>0.02</c:v>
                </c:pt>
                <c:pt idx="840">
                  <c:v>0.02</c:v>
                </c:pt>
                <c:pt idx="841">
                  <c:v>0.02</c:v>
                </c:pt>
                <c:pt idx="842">
                  <c:v>0.02</c:v>
                </c:pt>
                <c:pt idx="843">
                  <c:v>0.02</c:v>
                </c:pt>
                <c:pt idx="844">
                  <c:v>0.02</c:v>
                </c:pt>
                <c:pt idx="845">
                  <c:v>0.02</c:v>
                </c:pt>
                <c:pt idx="846">
                  <c:v>0.02</c:v>
                </c:pt>
                <c:pt idx="847">
                  <c:v>0.02</c:v>
                </c:pt>
                <c:pt idx="848">
                  <c:v>0.02</c:v>
                </c:pt>
                <c:pt idx="849">
                  <c:v>0.02</c:v>
                </c:pt>
                <c:pt idx="850">
                  <c:v>0.02</c:v>
                </c:pt>
                <c:pt idx="851">
                  <c:v>0.02</c:v>
                </c:pt>
                <c:pt idx="852">
                  <c:v>0.02</c:v>
                </c:pt>
                <c:pt idx="853">
                  <c:v>0.02</c:v>
                </c:pt>
                <c:pt idx="854">
                  <c:v>0.02</c:v>
                </c:pt>
                <c:pt idx="855">
                  <c:v>0.02</c:v>
                </c:pt>
                <c:pt idx="856">
                  <c:v>0.02</c:v>
                </c:pt>
                <c:pt idx="857">
                  <c:v>0.02</c:v>
                </c:pt>
                <c:pt idx="858">
                  <c:v>0.02</c:v>
                </c:pt>
                <c:pt idx="859">
                  <c:v>0.02</c:v>
                </c:pt>
                <c:pt idx="860">
                  <c:v>0.02</c:v>
                </c:pt>
                <c:pt idx="861">
                  <c:v>0.02</c:v>
                </c:pt>
                <c:pt idx="862">
                  <c:v>0.02</c:v>
                </c:pt>
                <c:pt idx="863">
                  <c:v>0.02</c:v>
                </c:pt>
                <c:pt idx="864">
                  <c:v>0.02</c:v>
                </c:pt>
                <c:pt idx="865">
                  <c:v>0.02</c:v>
                </c:pt>
                <c:pt idx="866">
                  <c:v>0.02</c:v>
                </c:pt>
                <c:pt idx="867">
                  <c:v>0.02</c:v>
                </c:pt>
                <c:pt idx="868">
                  <c:v>0.02</c:v>
                </c:pt>
                <c:pt idx="869">
                  <c:v>0.02</c:v>
                </c:pt>
                <c:pt idx="870">
                  <c:v>0.02</c:v>
                </c:pt>
                <c:pt idx="871">
                  <c:v>0.02</c:v>
                </c:pt>
                <c:pt idx="872">
                  <c:v>0.02</c:v>
                </c:pt>
                <c:pt idx="873">
                  <c:v>0.02</c:v>
                </c:pt>
                <c:pt idx="874">
                  <c:v>0.02</c:v>
                </c:pt>
                <c:pt idx="875">
                  <c:v>0.02</c:v>
                </c:pt>
                <c:pt idx="876">
                  <c:v>0.02</c:v>
                </c:pt>
                <c:pt idx="877">
                  <c:v>0.02</c:v>
                </c:pt>
                <c:pt idx="878">
                  <c:v>0.02</c:v>
                </c:pt>
                <c:pt idx="879">
                  <c:v>0.02</c:v>
                </c:pt>
                <c:pt idx="880">
                  <c:v>0.02</c:v>
                </c:pt>
                <c:pt idx="881">
                  <c:v>0.02</c:v>
                </c:pt>
                <c:pt idx="882">
                  <c:v>0.02</c:v>
                </c:pt>
                <c:pt idx="883">
                  <c:v>0.02</c:v>
                </c:pt>
                <c:pt idx="884">
                  <c:v>0.02</c:v>
                </c:pt>
                <c:pt idx="885">
                  <c:v>0.02</c:v>
                </c:pt>
                <c:pt idx="886">
                  <c:v>0.02</c:v>
                </c:pt>
                <c:pt idx="887">
                  <c:v>0.02</c:v>
                </c:pt>
                <c:pt idx="888">
                  <c:v>0.02</c:v>
                </c:pt>
                <c:pt idx="889">
                  <c:v>0.02</c:v>
                </c:pt>
                <c:pt idx="890">
                  <c:v>0.02</c:v>
                </c:pt>
                <c:pt idx="891">
                  <c:v>0.02</c:v>
                </c:pt>
                <c:pt idx="892">
                  <c:v>0.02</c:v>
                </c:pt>
                <c:pt idx="893">
                  <c:v>0.02</c:v>
                </c:pt>
                <c:pt idx="894">
                  <c:v>0.02</c:v>
                </c:pt>
                <c:pt idx="895">
                  <c:v>0.02</c:v>
                </c:pt>
                <c:pt idx="896">
                  <c:v>0.02</c:v>
                </c:pt>
                <c:pt idx="897">
                  <c:v>0.02</c:v>
                </c:pt>
                <c:pt idx="898">
                  <c:v>0.02</c:v>
                </c:pt>
                <c:pt idx="899">
                  <c:v>0.02</c:v>
                </c:pt>
                <c:pt idx="900">
                  <c:v>0.02</c:v>
                </c:pt>
                <c:pt idx="901">
                  <c:v>0.02</c:v>
                </c:pt>
                <c:pt idx="902">
                  <c:v>0.02</c:v>
                </c:pt>
                <c:pt idx="903">
                  <c:v>0.02</c:v>
                </c:pt>
                <c:pt idx="904">
                  <c:v>0.02</c:v>
                </c:pt>
                <c:pt idx="905">
                  <c:v>0.02</c:v>
                </c:pt>
                <c:pt idx="906">
                  <c:v>0.02</c:v>
                </c:pt>
                <c:pt idx="907">
                  <c:v>0.02</c:v>
                </c:pt>
                <c:pt idx="908">
                  <c:v>0.02</c:v>
                </c:pt>
                <c:pt idx="909">
                  <c:v>0.02</c:v>
                </c:pt>
                <c:pt idx="910">
                  <c:v>0.02</c:v>
                </c:pt>
                <c:pt idx="911">
                  <c:v>0.02</c:v>
                </c:pt>
                <c:pt idx="912">
                  <c:v>0.02</c:v>
                </c:pt>
                <c:pt idx="913">
                  <c:v>0.02</c:v>
                </c:pt>
                <c:pt idx="914">
                  <c:v>0.02</c:v>
                </c:pt>
                <c:pt idx="915">
                  <c:v>0.02</c:v>
                </c:pt>
                <c:pt idx="916">
                  <c:v>0.02</c:v>
                </c:pt>
                <c:pt idx="917">
                  <c:v>0.02</c:v>
                </c:pt>
                <c:pt idx="918">
                  <c:v>0.02</c:v>
                </c:pt>
                <c:pt idx="919">
                  <c:v>0.02</c:v>
                </c:pt>
                <c:pt idx="920">
                  <c:v>0.02</c:v>
                </c:pt>
                <c:pt idx="921">
                  <c:v>0.02</c:v>
                </c:pt>
                <c:pt idx="922">
                  <c:v>0.02</c:v>
                </c:pt>
                <c:pt idx="923">
                  <c:v>0.02</c:v>
                </c:pt>
                <c:pt idx="924">
                  <c:v>0.02</c:v>
                </c:pt>
                <c:pt idx="925">
                  <c:v>0.02</c:v>
                </c:pt>
                <c:pt idx="926">
                  <c:v>0.02</c:v>
                </c:pt>
                <c:pt idx="927">
                  <c:v>0.02</c:v>
                </c:pt>
                <c:pt idx="928">
                  <c:v>0.02</c:v>
                </c:pt>
                <c:pt idx="929">
                  <c:v>0.02</c:v>
                </c:pt>
                <c:pt idx="930">
                  <c:v>0.02</c:v>
                </c:pt>
                <c:pt idx="931">
                  <c:v>0.02</c:v>
                </c:pt>
                <c:pt idx="932">
                  <c:v>0.02</c:v>
                </c:pt>
                <c:pt idx="933">
                  <c:v>0.02</c:v>
                </c:pt>
                <c:pt idx="934">
                  <c:v>0.02</c:v>
                </c:pt>
                <c:pt idx="935">
                  <c:v>0.02</c:v>
                </c:pt>
                <c:pt idx="936">
                  <c:v>0.02</c:v>
                </c:pt>
                <c:pt idx="937">
                  <c:v>0.02</c:v>
                </c:pt>
                <c:pt idx="938">
                  <c:v>0.02</c:v>
                </c:pt>
                <c:pt idx="939">
                  <c:v>0.02</c:v>
                </c:pt>
                <c:pt idx="940">
                  <c:v>0.02</c:v>
                </c:pt>
                <c:pt idx="941">
                  <c:v>0.02</c:v>
                </c:pt>
                <c:pt idx="942">
                  <c:v>0.02</c:v>
                </c:pt>
                <c:pt idx="943">
                  <c:v>0.02</c:v>
                </c:pt>
                <c:pt idx="944">
                  <c:v>0.02</c:v>
                </c:pt>
                <c:pt idx="945">
                  <c:v>0.02</c:v>
                </c:pt>
                <c:pt idx="946">
                  <c:v>0.02</c:v>
                </c:pt>
                <c:pt idx="947">
                  <c:v>0.02</c:v>
                </c:pt>
                <c:pt idx="948">
                  <c:v>0.02</c:v>
                </c:pt>
                <c:pt idx="949">
                  <c:v>0.02</c:v>
                </c:pt>
                <c:pt idx="950">
                  <c:v>0.02</c:v>
                </c:pt>
                <c:pt idx="951">
                  <c:v>0.02</c:v>
                </c:pt>
                <c:pt idx="952">
                  <c:v>0.02</c:v>
                </c:pt>
                <c:pt idx="953">
                  <c:v>0.02</c:v>
                </c:pt>
                <c:pt idx="954">
                  <c:v>0.02</c:v>
                </c:pt>
                <c:pt idx="955">
                  <c:v>0.02</c:v>
                </c:pt>
                <c:pt idx="956">
                  <c:v>0.02</c:v>
                </c:pt>
                <c:pt idx="957">
                  <c:v>0.02</c:v>
                </c:pt>
                <c:pt idx="958">
                  <c:v>0.02</c:v>
                </c:pt>
                <c:pt idx="959">
                  <c:v>0.02</c:v>
                </c:pt>
                <c:pt idx="960">
                  <c:v>0.02</c:v>
                </c:pt>
                <c:pt idx="961">
                  <c:v>0.02</c:v>
                </c:pt>
                <c:pt idx="962">
                  <c:v>0.02</c:v>
                </c:pt>
                <c:pt idx="963">
                  <c:v>0.02</c:v>
                </c:pt>
                <c:pt idx="964">
                  <c:v>0.02</c:v>
                </c:pt>
                <c:pt idx="965">
                  <c:v>0.02</c:v>
                </c:pt>
                <c:pt idx="966">
                  <c:v>0.02</c:v>
                </c:pt>
                <c:pt idx="967">
                  <c:v>0.02</c:v>
                </c:pt>
                <c:pt idx="968">
                  <c:v>0.02</c:v>
                </c:pt>
                <c:pt idx="969">
                  <c:v>0.02</c:v>
                </c:pt>
                <c:pt idx="970">
                  <c:v>0.02</c:v>
                </c:pt>
                <c:pt idx="971">
                  <c:v>0.02</c:v>
                </c:pt>
                <c:pt idx="972">
                  <c:v>0.02</c:v>
                </c:pt>
                <c:pt idx="973">
                  <c:v>0.02</c:v>
                </c:pt>
                <c:pt idx="974">
                  <c:v>0.02</c:v>
                </c:pt>
                <c:pt idx="975">
                  <c:v>0.02</c:v>
                </c:pt>
                <c:pt idx="976">
                  <c:v>0.02</c:v>
                </c:pt>
                <c:pt idx="977">
                  <c:v>0.02</c:v>
                </c:pt>
                <c:pt idx="978">
                  <c:v>0.02</c:v>
                </c:pt>
                <c:pt idx="979">
                  <c:v>0.02</c:v>
                </c:pt>
                <c:pt idx="980">
                  <c:v>0.02</c:v>
                </c:pt>
                <c:pt idx="981">
                  <c:v>0.02</c:v>
                </c:pt>
                <c:pt idx="982">
                  <c:v>0.02</c:v>
                </c:pt>
                <c:pt idx="983">
                  <c:v>0.02</c:v>
                </c:pt>
                <c:pt idx="984">
                  <c:v>0.02</c:v>
                </c:pt>
                <c:pt idx="985">
                  <c:v>0.02</c:v>
                </c:pt>
                <c:pt idx="986">
                  <c:v>0.02</c:v>
                </c:pt>
                <c:pt idx="987">
                  <c:v>0.02</c:v>
                </c:pt>
                <c:pt idx="988">
                  <c:v>0.02</c:v>
                </c:pt>
                <c:pt idx="989">
                  <c:v>0.02</c:v>
                </c:pt>
                <c:pt idx="990">
                  <c:v>0.02</c:v>
                </c:pt>
                <c:pt idx="991">
                  <c:v>0.02</c:v>
                </c:pt>
                <c:pt idx="992">
                  <c:v>0.02</c:v>
                </c:pt>
                <c:pt idx="993">
                  <c:v>0.02</c:v>
                </c:pt>
                <c:pt idx="994">
                  <c:v>0.02</c:v>
                </c:pt>
                <c:pt idx="995">
                  <c:v>0.02</c:v>
                </c:pt>
                <c:pt idx="996">
                  <c:v>0.02</c:v>
                </c:pt>
                <c:pt idx="997">
                  <c:v>0.02</c:v>
                </c:pt>
                <c:pt idx="998">
                  <c:v>0.02</c:v>
                </c:pt>
                <c:pt idx="999">
                  <c:v>0.02</c:v>
                </c:pt>
                <c:pt idx="1000">
                  <c:v>0.02</c:v>
                </c:pt>
                <c:pt idx="1001">
                  <c:v>0.02</c:v>
                </c:pt>
                <c:pt idx="1002">
                  <c:v>0.02</c:v>
                </c:pt>
                <c:pt idx="1003">
                  <c:v>0.02</c:v>
                </c:pt>
                <c:pt idx="1004">
                  <c:v>0.02</c:v>
                </c:pt>
                <c:pt idx="1005">
                  <c:v>0.02</c:v>
                </c:pt>
                <c:pt idx="1006">
                  <c:v>0.02</c:v>
                </c:pt>
                <c:pt idx="1007">
                  <c:v>0.02</c:v>
                </c:pt>
                <c:pt idx="1008">
                  <c:v>0.02</c:v>
                </c:pt>
                <c:pt idx="1009">
                  <c:v>0.02</c:v>
                </c:pt>
                <c:pt idx="1010">
                  <c:v>0.02</c:v>
                </c:pt>
                <c:pt idx="1011">
                  <c:v>0.02</c:v>
                </c:pt>
                <c:pt idx="1012">
                  <c:v>0.02</c:v>
                </c:pt>
                <c:pt idx="1013">
                  <c:v>0.02</c:v>
                </c:pt>
                <c:pt idx="1014">
                  <c:v>0.02</c:v>
                </c:pt>
                <c:pt idx="1015">
                  <c:v>0.02</c:v>
                </c:pt>
                <c:pt idx="1016">
                  <c:v>0.02</c:v>
                </c:pt>
                <c:pt idx="1017">
                  <c:v>0.02</c:v>
                </c:pt>
                <c:pt idx="1018">
                  <c:v>0.02</c:v>
                </c:pt>
                <c:pt idx="1019">
                  <c:v>0.02</c:v>
                </c:pt>
                <c:pt idx="1020">
                  <c:v>0.02</c:v>
                </c:pt>
                <c:pt idx="1021">
                  <c:v>0.02</c:v>
                </c:pt>
                <c:pt idx="1022">
                  <c:v>0.02</c:v>
                </c:pt>
                <c:pt idx="1023">
                  <c:v>0.02</c:v>
                </c:pt>
                <c:pt idx="1024">
                  <c:v>0.02</c:v>
                </c:pt>
                <c:pt idx="1025">
                  <c:v>0.02</c:v>
                </c:pt>
                <c:pt idx="1026">
                  <c:v>0.02</c:v>
                </c:pt>
                <c:pt idx="1027">
                  <c:v>0.02</c:v>
                </c:pt>
                <c:pt idx="1028">
                  <c:v>0.02</c:v>
                </c:pt>
                <c:pt idx="1029">
                  <c:v>0.02</c:v>
                </c:pt>
                <c:pt idx="1030">
                  <c:v>0.02</c:v>
                </c:pt>
                <c:pt idx="1031">
                  <c:v>0.02</c:v>
                </c:pt>
                <c:pt idx="1032">
                  <c:v>0.02</c:v>
                </c:pt>
                <c:pt idx="1033">
                  <c:v>0.02</c:v>
                </c:pt>
                <c:pt idx="1034">
                  <c:v>0.02</c:v>
                </c:pt>
                <c:pt idx="1035">
                  <c:v>0.02</c:v>
                </c:pt>
                <c:pt idx="1036">
                  <c:v>0.02</c:v>
                </c:pt>
                <c:pt idx="1037">
                  <c:v>0.02</c:v>
                </c:pt>
                <c:pt idx="1038">
                  <c:v>0.02</c:v>
                </c:pt>
                <c:pt idx="1039">
                  <c:v>0.02</c:v>
                </c:pt>
                <c:pt idx="1040">
                  <c:v>0.02</c:v>
                </c:pt>
                <c:pt idx="1041">
                  <c:v>0.02</c:v>
                </c:pt>
                <c:pt idx="1042">
                  <c:v>0.02</c:v>
                </c:pt>
                <c:pt idx="1043">
                  <c:v>0.02</c:v>
                </c:pt>
                <c:pt idx="1044">
                  <c:v>0.02</c:v>
                </c:pt>
                <c:pt idx="1045">
                  <c:v>0.02</c:v>
                </c:pt>
                <c:pt idx="1046">
                  <c:v>0.02</c:v>
                </c:pt>
                <c:pt idx="1047">
                  <c:v>0.02</c:v>
                </c:pt>
                <c:pt idx="1048">
                  <c:v>0.02</c:v>
                </c:pt>
                <c:pt idx="1049">
                  <c:v>0.02</c:v>
                </c:pt>
                <c:pt idx="1050">
                  <c:v>0.02</c:v>
                </c:pt>
                <c:pt idx="1051">
                  <c:v>0.02</c:v>
                </c:pt>
                <c:pt idx="1052">
                  <c:v>0.02</c:v>
                </c:pt>
                <c:pt idx="1053">
                  <c:v>0.02</c:v>
                </c:pt>
                <c:pt idx="1054">
                  <c:v>0.02</c:v>
                </c:pt>
                <c:pt idx="1055">
                  <c:v>0.02</c:v>
                </c:pt>
                <c:pt idx="1056">
                  <c:v>0.02</c:v>
                </c:pt>
                <c:pt idx="1057">
                  <c:v>0.02</c:v>
                </c:pt>
                <c:pt idx="1058">
                  <c:v>0.02</c:v>
                </c:pt>
                <c:pt idx="1059">
                  <c:v>0.02</c:v>
                </c:pt>
                <c:pt idx="1060">
                  <c:v>0.02</c:v>
                </c:pt>
                <c:pt idx="1061">
                  <c:v>0.02</c:v>
                </c:pt>
                <c:pt idx="1062">
                  <c:v>0.02</c:v>
                </c:pt>
                <c:pt idx="1063">
                  <c:v>0.02</c:v>
                </c:pt>
                <c:pt idx="1064">
                  <c:v>0.02</c:v>
                </c:pt>
                <c:pt idx="1065">
                  <c:v>0.02</c:v>
                </c:pt>
                <c:pt idx="1066">
                  <c:v>0.02</c:v>
                </c:pt>
                <c:pt idx="1067">
                  <c:v>0.02</c:v>
                </c:pt>
                <c:pt idx="1068">
                  <c:v>0.02</c:v>
                </c:pt>
                <c:pt idx="1069">
                  <c:v>0.02</c:v>
                </c:pt>
                <c:pt idx="1070">
                  <c:v>0.02</c:v>
                </c:pt>
                <c:pt idx="1071">
                  <c:v>0.02</c:v>
                </c:pt>
                <c:pt idx="1072">
                  <c:v>0.02</c:v>
                </c:pt>
                <c:pt idx="1073">
                  <c:v>0.02</c:v>
                </c:pt>
                <c:pt idx="1074">
                  <c:v>0.02</c:v>
                </c:pt>
                <c:pt idx="1075">
                  <c:v>0.02</c:v>
                </c:pt>
                <c:pt idx="1076">
                  <c:v>0.02</c:v>
                </c:pt>
                <c:pt idx="1077">
                  <c:v>0.02</c:v>
                </c:pt>
                <c:pt idx="1078">
                  <c:v>0.02</c:v>
                </c:pt>
                <c:pt idx="1079">
                  <c:v>0.02</c:v>
                </c:pt>
                <c:pt idx="1080">
                  <c:v>0.02</c:v>
                </c:pt>
                <c:pt idx="1081">
                  <c:v>0.02</c:v>
                </c:pt>
                <c:pt idx="1082">
                  <c:v>0.02</c:v>
                </c:pt>
                <c:pt idx="1083">
                  <c:v>0.02</c:v>
                </c:pt>
                <c:pt idx="1084">
                  <c:v>0.02</c:v>
                </c:pt>
                <c:pt idx="1085">
                  <c:v>0.02</c:v>
                </c:pt>
                <c:pt idx="1086">
                  <c:v>0.02</c:v>
                </c:pt>
                <c:pt idx="1087">
                  <c:v>0.02</c:v>
                </c:pt>
                <c:pt idx="1088">
                  <c:v>0.02</c:v>
                </c:pt>
                <c:pt idx="1089">
                  <c:v>0.02</c:v>
                </c:pt>
                <c:pt idx="1090">
                  <c:v>0.02</c:v>
                </c:pt>
                <c:pt idx="1091">
                  <c:v>0.02</c:v>
                </c:pt>
                <c:pt idx="1092">
                  <c:v>0.02</c:v>
                </c:pt>
                <c:pt idx="1093">
                  <c:v>0.02</c:v>
                </c:pt>
                <c:pt idx="1094">
                  <c:v>0.02</c:v>
                </c:pt>
                <c:pt idx="1095">
                  <c:v>0.02</c:v>
                </c:pt>
                <c:pt idx="1096">
                  <c:v>0.02</c:v>
                </c:pt>
                <c:pt idx="1097">
                  <c:v>0.02</c:v>
                </c:pt>
                <c:pt idx="1098">
                  <c:v>0.02</c:v>
                </c:pt>
                <c:pt idx="1099">
                  <c:v>0.02</c:v>
                </c:pt>
                <c:pt idx="1100">
                  <c:v>0.02</c:v>
                </c:pt>
                <c:pt idx="1101">
                  <c:v>0.02</c:v>
                </c:pt>
                <c:pt idx="1102">
                  <c:v>0.02</c:v>
                </c:pt>
                <c:pt idx="1103">
                  <c:v>0.02</c:v>
                </c:pt>
                <c:pt idx="1104">
                  <c:v>0.02</c:v>
                </c:pt>
                <c:pt idx="1105">
                  <c:v>0.02</c:v>
                </c:pt>
                <c:pt idx="1106">
                  <c:v>0.02</c:v>
                </c:pt>
                <c:pt idx="1107">
                  <c:v>0.02</c:v>
                </c:pt>
                <c:pt idx="1108">
                  <c:v>0.02</c:v>
                </c:pt>
                <c:pt idx="1109">
                  <c:v>0.02</c:v>
                </c:pt>
                <c:pt idx="1110">
                  <c:v>0.02</c:v>
                </c:pt>
                <c:pt idx="1111">
                  <c:v>0.02</c:v>
                </c:pt>
                <c:pt idx="1112">
                  <c:v>0.02</c:v>
                </c:pt>
                <c:pt idx="1113">
                  <c:v>0.02</c:v>
                </c:pt>
                <c:pt idx="1114">
                  <c:v>0.02</c:v>
                </c:pt>
                <c:pt idx="1115">
                  <c:v>0.02</c:v>
                </c:pt>
                <c:pt idx="1116">
                  <c:v>0.02</c:v>
                </c:pt>
                <c:pt idx="1117">
                  <c:v>0.02</c:v>
                </c:pt>
                <c:pt idx="1118">
                  <c:v>0.02</c:v>
                </c:pt>
                <c:pt idx="1119">
                  <c:v>0.02</c:v>
                </c:pt>
                <c:pt idx="1120">
                  <c:v>0.02</c:v>
                </c:pt>
                <c:pt idx="1121">
                  <c:v>0.02</c:v>
                </c:pt>
                <c:pt idx="1122">
                  <c:v>0.02</c:v>
                </c:pt>
                <c:pt idx="1123">
                  <c:v>0.02</c:v>
                </c:pt>
                <c:pt idx="1124">
                  <c:v>0.02</c:v>
                </c:pt>
                <c:pt idx="1125">
                  <c:v>0.02</c:v>
                </c:pt>
                <c:pt idx="1126">
                  <c:v>0.02</c:v>
                </c:pt>
                <c:pt idx="1127">
                  <c:v>0.02</c:v>
                </c:pt>
                <c:pt idx="1128">
                  <c:v>0.02</c:v>
                </c:pt>
                <c:pt idx="1129">
                  <c:v>0.02</c:v>
                </c:pt>
                <c:pt idx="1130">
                  <c:v>0.02</c:v>
                </c:pt>
                <c:pt idx="1131">
                  <c:v>0.02</c:v>
                </c:pt>
                <c:pt idx="1132">
                  <c:v>0.02</c:v>
                </c:pt>
                <c:pt idx="1133">
                  <c:v>0.02</c:v>
                </c:pt>
                <c:pt idx="1134">
                  <c:v>0.02</c:v>
                </c:pt>
                <c:pt idx="1135">
                  <c:v>0.02</c:v>
                </c:pt>
                <c:pt idx="1136">
                  <c:v>0.02</c:v>
                </c:pt>
                <c:pt idx="1137">
                  <c:v>0.02</c:v>
                </c:pt>
                <c:pt idx="1138">
                  <c:v>0.02</c:v>
                </c:pt>
                <c:pt idx="1139">
                  <c:v>0.02</c:v>
                </c:pt>
                <c:pt idx="1140">
                  <c:v>0.02</c:v>
                </c:pt>
                <c:pt idx="1141">
                  <c:v>0.02</c:v>
                </c:pt>
                <c:pt idx="1142">
                  <c:v>0.02</c:v>
                </c:pt>
                <c:pt idx="1143">
                  <c:v>0.02</c:v>
                </c:pt>
                <c:pt idx="1144">
                  <c:v>0.02</c:v>
                </c:pt>
                <c:pt idx="1145">
                  <c:v>0.02</c:v>
                </c:pt>
                <c:pt idx="1146">
                  <c:v>0.02</c:v>
                </c:pt>
                <c:pt idx="1147">
                  <c:v>0.02</c:v>
                </c:pt>
                <c:pt idx="1148">
                  <c:v>0.02</c:v>
                </c:pt>
                <c:pt idx="1149">
                  <c:v>0.02</c:v>
                </c:pt>
                <c:pt idx="1150">
                  <c:v>0.02</c:v>
                </c:pt>
                <c:pt idx="1151">
                  <c:v>0.02</c:v>
                </c:pt>
                <c:pt idx="1152">
                  <c:v>0.02</c:v>
                </c:pt>
                <c:pt idx="1153">
                  <c:v>0.02</c:v>
                </c:pt>
                <c:pt idx="1154">
                  <c:v>0.02</c:v>
                </c:pt>
                <c:pt idx="1155">
                  <c:v>0.02</c:v>
                </c:pt>
                <c:pt idx="1156">
                  <c:v>0.02</c:v>
                </c:pt>
                <c:pt idx="1157">
                  <c:v>0.02</c:v>
                </c:pt>
                <c:pt idx="1158">
                  <c:v>0.02</c:v>
                </c:pt>
                <c:pt idx="1159">
                  <c:v>0.02</c:v>
                </c:pt>
                <c:pt idx="1160">
                  <c:v>0.02</c:v>
                </c:pt>
                <c:pt idx="1161">
                  <c:v>0.02</c:v>
                </c:pt>
                <c:pt idx="1162">
                  <c:v>0.02</c:v>
                </c:pt>
                <c:pt idx="1163">
                  <c:v>0.02</c:v>
                </c:pt>
                <c:pt idx="1164">
                  <c:v>0.02</c:v>
                </c:pt>
                <c:pt idx="1165">
                  <c:v>0.02</c:v>
                </c:pt>
                <c:pt idx="1166">
                  <c:v>0.02</c:v>
                </c:pt>
                <c:pt idx="1167">
                  <c:v>0.02</c:v>
                </c:pt>
                <c:pt idx="1168">
                  <c:v>0.02</c:v>
                </c:pt>
                <c:pt idx="1169">
                  <c:v>0.02</c:v>
                </c:pt>
                <c:pt idx="1170">
                  <c:v>0.02</c:v>
                </c:pt>
                <c:pt idx="1171">
                  <c:v>0.02</c:v>
                </c:pt>
                <c:pt idx="1172">
                  <c:v>0.02</c:v>
                </c:pt>
                <c:pt idx="1173">
                  <c:v>0.02</c:v>
                </c:pt>
                <c:pt idx="1174">
                  <c:v>0.02</c:v>
                </c:pt>
                <c:pt idx="1175">
                  <c:v>0.02</c:v>
                </c:pt>
                <c:pt idx="1176">
                  <c:v>0.02</c:v>
                </c:pt>
                <c:pt idx="1177">
                  <c:v>0.02</c:v>
                </c:pt>
                <c:pt idx="1178">
                  <c:v>0.02</c:v>
                </c:pt>
                <c:pt idx="1179">
                  <c:v>0.02</c:v>
                </c:pt>
                <c:pt idx="1180">
                  <c:v>0.02</c:v>
                </c:pt>
                <c:pt idx="1181">
                  <c:v>0.02</c:v>
                </c:pt>
                <c:pt idx="1182">
                  <c:v>0.02</c:v>
                </c:pt>
                <c:pt idx="1183">
                  <c:v>0.02</c:v>
                </c:pt>
                <c:pt idx="1184">
                  <c:v>0.02</c:v>
                </c:pt>
                <c:pt idx="1185">
                  <c:v>0.02</c:v>
                </c:pt>
                <c:pt idx="1186">
                  <c:v>0.02</c:v>
                </c:pt>
                <c:pt idx="1187">
                  <c:v>0.02</c:v>
                </c:pt>
                <c:pt idx="1188">
                  <c:v>0.02</c:v>
                </c:pt>
                <c:pt idx="1189">
                  <c:v>0.02</c:v>
                </c:pt>
                <c:pt idx="1190">
                  <c:v>0.02</c:v>
                </c:pt>
                <c:pt idx="1191">
                  <c:v>0.02</c:v>
                </c:pt>
                <c:pt idx="1192">
                  <c:v>0.02</c:v>
                </c:pt>
                <c:pt idx="1193">
                  <c:v>0.02</c:v>
                </c:pt>
                <c:pt idx="1194">
                  <c:v>0.02</c:v>
                </c:pt>
                <c:pt idx="1195">
                  <c:v>0.02</c:v>
                </c:pt>
                <c:pt idx="1196">
                  <c:v>0.02</c:v>
                </c:pt>
                <c:pt idx="1197">
                  <c:v>0.02</c:v>
                </c:pt>
                <c:pt idx="1198">
                  <c:v>0.02</c:v>
                </c:pt>
                <c:pt idx="1199">
                  <c:v>0.02</c:v>
                </c:pt>
                <c:pt idx="1200">
                  <c:v>0.02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B51-46AB-A6A2-D86116124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084544"/>
        <c:axId val="55086464"/>
      </c:scatterChart>
      <c:valAx>
        <c:axId val="55084544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2000" b="1" i="1" baseline="0">
                    <a:effectLst/>
                  </a:rPr>
                  <a:t>A</a:t>
                </a:r>
                <a:r>
                  <a:rPr lang="nl-NL" sz="2000" b="1" i="0" baseline="0">
                    <a:effectLst/>
                  </a:rPr>
                  <a:t> (</a:t>
                </a:r>
                <a:r>
                  <a:rPr lang="el-GR" sz="2000" b="1" i="0" baseline="0">
                    <a:effectLst/>
                  </a:rPr>
                  <a:t>μ</a:t>
                </a:r>
                <a:r>
                  <a:rPr lang="nl-NL" sz="2000" b="1" i="0" baseline="0">
                    <a:effectLst/>
                  </a:rPr>
                  <a:t>W/m</a:t>
                </a:r>
                <a:r>
                  <a:rPr lang="nl-NL" sz="2000" b="1" i="0" baseline="30000">
                    <a:effectLst/>
                  </a:rPr>
                  <a:t>3</a:t>
                </a:r>
                <a:r>
                  <a:rPr lang="en-US" sz="2000"/>
                  <a:t>)</a:t>
                </a:r>
              </a:p>
            </c:rich>
          </c:tx>
          <c:layout>
            <c:manualLayout>
              <c:xMode val="edge"/>
              <c:yMode val="edge"/>
              <c:x val="0.34612629629629627"/>
              <c:y val="1.9103640634947853E-2"/>
            </c:manualLayout>
          </c:layout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55086464"/>
        <c:crosses val="autoZero"/>
        <c:crossBetween val="midCat"/>
      </c:valAx>
      <c:valAx>
        <c:axId val="55086464"/>
        <c:scaling>
          <c:orientation val="maxMin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2000" b="1" i="0" baseline="0">
                    <a:effectLst/>
                  </a:rPr>
                  <a:t>Depth</a:t>
                </a:r>
                <a:r>
                  <a:rPr lang="en-US" sz="1800" b="1" i="0" baseline="0">
                    <a:effectLst/>
                  </a:rPr>
                  <a:t> (km)</a:t>
                </a:r>
                <a:endParaRPr lang="en-US">
                  <a:effectLst/>
                </a:endParaRP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55084544"/>
        <c:crosses val="autoZero"/>
        <c:crossBetween val="midCat"/>
        <c:majorUnit val="20"/>
        <c:minorUnit val="10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calc!$AO$5:$AO$1205</c:f>
              <c:numCache>
                <c:formatCode>General</c:formatCode>
                <c:ptCount val="1201"/>
                <c:pt idx="0">
                  <c:v>1.8290474473646354</c:v>
                </c:pt>
                <c:pt idx="1">
                  <c:v>1.8776007240384245</c:v>
                </c:pt>
                <c:pt idx="2">
                  <c:v>1.9260674956686001</c:v>
                </c:pt>
                <c:pt idx="3">
                  <c:v>1.9743338262206001</c:v>
                </c:pt>
                <c:pt idx="4">
                  <c:v>2.0222889287036985</c:v>
                </c:pt>
                <c:pt idx="5">
                  <c:v>2.0698258802382563</c:v>
                </c:pt>
                <c:pt idx="6">
                  <c:v>2.116842274133218</c:v>
                </c:pt>
                <c:pt idx="7">
                  <c:v>2.1632408013318121</c:v>
                </c:pt>
                <c:pt idx="8">
                  <c:v>2.2089297555090184</c:v>
                </c:pt>
                <c:pt idx="9">
                  <c:v>2.2538234580338488</c:v>
                </c:pt>
                <c:pt idx="10">
                  <c:v>2.2978426008793735</c:v>
                </c:pt>
                <c:pt idx="11">
                  <c:v>2.3409145073209117</c:v>
                </c:pt>
                <c:pt idx="12">
                  <c:v>2.3829733118655514</c:v>
                </c:pt>
                <c:pt idx="13">
                  <c:v>2.4239600622731641</c:v>
                </c:pt>
                <c:pt idx="14">
                  <c:v>2.4638227477396106</c:v>
                </c:pt>
                <c:pt idx="15">
                  <c:v>2.5025162583060907</c:v>
                </c:pt>
                <c:pt idx="16">
                  <c:v>2.5400022813323897</c:v>
                </c:pt>
                <c:pt idx="17">
                  <c:v>2.5762491414317434</c:v>
                </c:pt>
                <c:pt idx="18">
                  <c:v>2.6112315906224541</c:v>
                </c:pt>
                <c:pt idx="19">
                  <c:v>2.6449305556230067</c:v>
                </c:pt>
                <c:pt idx="20">
                  <c:v>2.6773328492226374</c:v>
                </c:pt>
                <c:pt idx="21">
                  <c:v>2.7084308525204341</c:v>
                </c:pt>
                <c:pt idx="22">
                  <c:v>2.7382221745658581</c:v>
                </c:pt>
                <c:pt idx="23">
                  <c:v>2.7667092955753065</c:v>
                </c:pt>
                <c:pt idx="24">
                  <c:v>2.7938991994652755</c:v>
                </c:pt>
                <c:pt idx="25">
                  <c:v>2.8198030009539776</c:v>
                </c:pt>
                <c:pt idx="26">
                  <c:v>2.8444355719589711</c:v>
                </c:pt>
                <c:pt idx="27">
                  <c:v>2.8678151714757707</c:v>
                </c:pt>
                <c:pt idx="28">
                  <c:v>2.8899630825762519</c:v>
                </c:pt>
                <c:pt idx="29">
                  <c:v>2.910903259628443</c:v>
                </c:pt>
                <c:pt idx="30">
                  <c:v>2.6988171438112638</c:v>
                </c:pt>
                <c:pt idx="31">
                  <c:v>2.6922966558564676</c:v>
                </c:pt>
                <c:pt idx="32">
                  <c:v>2.6858128965531556</c:v>
                </c:pt>
                <c:pt idx="33">
                  <c:v>2.6793656682858913</c:v>
                </c:pt>
                <c:pt idx="34">
                  <c:v>2.6729547748342357</c:v>
                </c:pt>
                <c:pt idx="35">
                  <c:v>2.6665800213624644</c:v>
                </c:pt>
                <c:pt idx="36">
                  <c:v>2.6602412144093655</c:v>
                </c:pt>
                <c:pt idx="37">
                  <c:v>2.6539381618781426</c:v>
                </c:pt>
                <c:pt idx="38">
                  <c:v>2.6476706730263939</c:v>
                </c:pt>
                <c:pt idx="39">
                  <c:v>2.6414385584561813</c:v>
                </c:pt>
                <c:pt idx="40">
                  <c:v>2.6352416301041957</c:v>
                </c:pt>
                <c:pt idx="41">
                  <c:v>2.6290797012319937</c:v>
                </c:pt>
                <c:pt idx="42">
                  <c:v>2.6229525864163339</c:v>
                </c:pt>
                <c:pt idx="43">
                  <c:v>2.6168601015395838</c:v>
                </c:pt>
                <c:pt idx="44">
                  <c:v>2.6108020637802221</c:v>
                </c:pt>
                <c:pt idx="45">
                  <c:v>2.6047782916034135</c:v>
                </c:pt>
                <c:pt idx="46">
                  <c:v>2.5987886047516735</c:v>
                </c:pt>
                <c:pt idx="47">
                  <c:v>2.5928328242356034</c:v>
                </c:pt>
                <c:pt idx="48">
                  <c:v>2.586910772324718</c:v>
                </c:pt>
                <c:pt idx="49">
                  <c:v>2.5810222725383389</c:v>
                </c:pt>
                <c:pt idx="50">
                  <c:v>2.5751671496365787</c:v>
                </c:pt>
                <c:pt idx="51">
                  <c:v>2.5693452296113883</c:v>
                </c:pt>
                <c:pt idx="52">
                  <c:v>2.5635563396776977</c:v>
                </c:pt>
                <c:pt idx="53">
                  <c:v>2.5578003082646155</c:v>
                </c:pt>
                <c:pt idx="54">
                  <c:v>2.552076965006715</c:v>
                </c:pt>
                <c:pt idx="55">
                  <c:v>2.54638614073539</c:v>
                </c:pt>
                <c:pt idx="56">
                  <c:v>2.5407276674702848</c:v>
                </c:pt>
                <c:pt idx="57">
                  <c:v>2.5351013784107974</c:v>
                </c:pt>
                <c:pt idx="58">
                  <c:v>2.5295071079276523</c:v>
                </c:pt>
                <c:pt idx="59">
                  <c:v>2.5239446915545494</c:v>
                </c:pt>
                <c:pt idx="60">
                  <c:v>2.5184139659798785</c:v>
                </c:pt>
                <c:pt idx="61">
                  <c:v>2.5129147690385047</c:v>
                </c:pt>
                <c:pt idx="62">
                  <c:v>2.5074469397036281</c:v>
                </c:pt>
                <c:pt idx="63">
                  <c:v>2.5020103180787041</c:v>
                </c:pt>
                <c:pt idx="64">
                  <c:v>2.4966047453894378</c:v>
                </c:pt>
                <c:pt idx="65">
                  <c:v>2.4912300639758409</c:v>
                </c:pt>
                <c:pt idx="66">
                  <c:v>2.4858861172843616</c:v>
                </c:pt>
                <c:pt idx="67">
                  <c:v>2.4805727498600736</c:v>
                </c:pt>
                <c:pt idx="68">
                  <c:v>2.4752898073389327</c:v>
                </c:pt>
                <c:pt idx="69">
                  <c:v>2.4700371364401024</c:v>
                </c:pt>
                <c:pt idx="70">
                  <c:v>2.4648145849583347</c:v>
                </c:pt>
                <c:pt idx="71">
                  <c:v>2.4596220017564243</c:v>
                </c:pt>
                <c:pt idx="72">
                  <c:v>2.4544592367577187</c:v>
                </c:pt>
                <c:pt idx="73">
                  <c:v>2.4493261409386942</c:v>
                </c:pt>
                <c:pt idx="74">
                  <c:v>2.4442225663215904</c:v>
                </c:pt>
                <c:pt idx="75">
                  <c:v>2.439148365967112</c:v>
                </c:pt>
                <c:pt idx="76">
                  <c:v>2.4341033939671819</c:v>
                </c:pt>
                <c:pt idx="77">
                  <c:v>2.4290875054377632</c:v>
                </c:pt>
                <c:pt idx="78">
                  <c:v>2.4241005565117359</c:v>
                </c:pt>
                <c:pt idx="79">
                  <c:v>2.4191424043318346</c:v>
                </c:pt>
                <c:pt idx="80">
                  <c:v>2.4142129070436424</c:v>
                </c:pt>
                <c:pt idx="81">
                  <c:v>2.4093119237886462</c:v>
                </c:pt>
                <c:pt idx="82">
                  <c:v>2.4044393146973451</c:v>
                </c:pt>
                <c:pt idx="83">
                  <c:v>2.3995949408824191</c:v>
                </c:pt>
                <c:pt idx="84">
                  <c:v>2.3947786644319526</c:v>
                </c:pt>
                <c:pt idx="85">
                  <c:v>2.3899903484027161</c:v>
                </c:pt>
                <c:pt idx="86">
                  <c:v>2.3852298568134982</c:v>
                </c:pt>
                <c:pt idx="87">
                  <c:v>2.380497054638496</c:v>
                </c:pt>
                <c:pt idx="88">
                  <c:v>2.3757918078007636</c:v>
                </c:pt>
                <c:pt idx="89">
                  <c:v>2.3711139831657051</c:v>
                </c:pt>
                <c:pt idx="90">
                  <c:v>2.3664634485346299</c:v>
                </c:pt>
                <c:pt idx="91">
                  <c:v>2.3618400726383553</c:v>
                </c:pt>
                <c:pt idx="92">
                  <c:v>2.3572437251308647</c:v>
                </c:pt>
                <c:pt idx="93">
                  <c:v>2.3526742765830191</c:v>
                </c:pt>
                <c:pt idx="94">
                  <c:v>2.3481315984763147</c:v>
                </c:pt>
                <c:pt idx="95">
                  <c:v>2.343615563196694</c:v>
                </c:pt>
                <c:pt idx="96">
                  <c:v>2.339126044028415</c:v>
                </c:pt>
                <c:pt idx="97">
                  <c:v>2.3346629151479568</c:v>
                </c:pt>
                <c:pt idx="98">
                  <c:v>2.3302260516179891</c:v>
                </c:pt>
                <c:pt idx="99">
                  <c:v>2.3258153293813777</c:v>
                </c:pt>
                <c:pt idx="100">
                  <c:v>2.321430625255255</c:v>
                </c:pt>
                <c:pt idx="101">
                  <c:v>2.317071816925119</c:v>
                </c:pt>
                <c:pt idx="102">
                  <c:v>2.3127387829390025</c:v>
                </c:pt>
                <c:pt idx="103">
                  <c:v>2.308431402701669</c:v>
                </c:pt>
                <c:pt idx="104">
                  <c:v>2.3041495564688756</c:v>
                </c:pt>
                <c:pt idx="105">
                  <c:v>2.2998931253416641</c:v>
                </c:pt>
                <c:pt idx="106">
                  <c:v>2.2956619912607161</c:v>
                </c:pt>
                <c:pt idx="107">
                  <c:v>2.2914560370007404</c:v>
                </c:pt>
                <c:pt idx="108">
                  <c:v>2.2872751461649128</c:v>
                </c:pt>
                <c:pt idx="109">
                  <c:v>2.2831192031793632</c:v>
                </c:pt>
                <c:pt idx="110">
                  <c:v>2.278988093287702</c:v>
                </c:pt>
                <c:pt idx="111">
                  <c:v>2.2748817025455947</c:v>
                </c:pt>
                <c:pt idx="112">
                  <c:v>2.2707999178153799</c:v>
                </c:pt>
                <c:pt idx="113">
                  <c:v>2.2667426267607342</c:v>
                </c:pt>
                <c:pt idx="114">
                  <c:v>2.2627097178413722</c:v>
                </c:pt>
                <c:pt idx="115">
                  <c:v>2.2587010803078016</c:v>
                </c:pt>
                <c:pt idx="116">
                  <c:v>2.2547166041961111</c:v>
                </c:pt>
                <c:pt idx="117">
                  <c:v>2.2507561803228047</c:v>
                </c:pt>
                <c:pt idx="118">
                  <c:v>2.2468197002796813</c:v>
                </c:pt>
                <c:pt idx="119">
                  <c:v>2.2429070564287481</c:v>
                </c:pt>
                <c:pt idx="120">
                  <c:v>2.2390181418971844</c:v>
                </c:pt>
                <c:pt idx="121">
                  <c:v>2.2351528505723404</c:v>
                </c:pt>
                <c:pt idx="122">
                  <c:v>2.2313110770967777</c:v>
                </c:pt>
                <c:pt idx="123">
                  <c:v>2.2274927168633543</c:v>
                </c:pt>
                <c:pt idx="124">
                  <c:v>2.2236976660103425</c:v>
                </c:pt>
                <c:pt idx="125">
                  <c:v>2.2199258214165964</c:v>
                </c:pt>
                <c:pt idx="126">
                  <c:v>2.2161770806967458</c:v>
                </c:pt>
                <c:pt idx="127">
                  <c:v>2.2124513421964451</c:v>
                </c:pt>
                <c:pt idx="128">
                  <c:v>2.208748504987645</c:v>
                </c:pt>
                <c:pt idx="129">
                  <c:v>2.2050684688639168</c:v>
                </c:pt>
                <c:pt idx="130">
                  <c:v>2.2014111343358027</c:v>
                </c:pt>
                <c:pt idx="131">
                  <c:v>2.1977764026262143</c:v>
                </c:pt>
                <c:pt idx="132">
                  <c:v>2.1941641756658612</c:v>
                </c:pt>
                <c:pt idx="133">
                  <c:v>2.1905743560887219</c:v>
                </c:pt>
                <c:pt idx="134">
                  <c:v>2.1870068472275501</c:v>
                </c:pt>
                <c:pt idx="135">
                  <c:v>2.1834615531094137</c:v>
                </c:pt>
                <c:pt idx="136">
                  <c:v>2.1799383784512782</c:v>
                </c:pt>
                <c:pt idx="137">
                  <c:v>2.1764372286556188</c:v>
                </c:pt>
                <c:pt idx="138">
                  <c:v>2.1729580098060746</c:v>
                </c:pt>
                <c:pt idx="139">
                  <c:v>2.1695006286631311</c:v>
                </c:pt>
                <c:pt idx="140">
                  <c:v>2.166064992659845</c:v>
                </c:pt>
                <c:pt idx="141">
                  <c:v>2.1626510098976</c:v>
                </c:pt>
                <c:pt idx="142">
                  <c:v>2.1592585891418996</c:v>
                </c:pt>
                <c:pt idx="143">
                  <c:v>2.1558876398181912</c:v>
                </c:pt>
                <c:pt idx="144">
                  <c:v>2.1525380720077281</c:v>
                </c:pt>
                <c:pt idx="145">
                  <c:v>2.1492097964434618</c:v>
                </c:pt>
                <c:pt idx="146">
                  <c:v>2.1459027245059721</c:v>
                </c:pt>
                <c:pt idx="147">
                  <c:v>2.1426167682194266</c:v>
                </c:pt>
                <c:pt idx="148">
                  <c:v>2.1393518402475755</c:v>
                </c:pt>
                <c:pt idx="149">
                  <c:v>2.1361078538897775</c:v>
                </c:pt>
                <c:pt idx="150">
                  <c:v>2.1328847230770638</c:v>
                </c:pt>
                <c:pt idx="151">
                  <c:v>2.1296823623682228</c:v>
                </c:pt>
                <c:pt idx="152">
                  <c:v>2.126500686945934</c:v>
                </c:pt>
                <c:pt idx="153">
                  <c:v>2.1233396126129129</c:v>
                </c:pt>
                <c:pt idx="154">
                  <c:v>2.1201990557881105</c:v>
                </c:pt>
                <c:pt idx="155">
                  <c:v>2.1170789335029219</c:v>
                </c:pt>
                <c:pt idx="156">
                  <c:v>2.1139791633974441</c:v>
                </c:pt>
                <c:pt idx="157">
                  <c:v>2.1108996637167512</c:v>
                </c:pt>
                <c:pt idx="158">
                  <c:v>2.1078403533072119</c:v>
                </c:pt>
                <c:pt idx="159">
                  <c:v>2.104801151612826</c:v>
                </c:pt>
                <c:pt idx="160">
                  <c:v>2.101781978671601</c:v>
                </c:pt>
                <c:pt idx="161">
                  <c:v>2.0987827551119524</c:v>
                </c:pt>
                <c:pt idx="162">
                  <c:v>2.0958034021491354</c:v>
                </c:pt>
                <c:pt idx="163">
                  <c:v>2.0928438415817063</c:v>
                </c:pt>
                <c:pt idx="164">
                  <c:v>2.0899039957880152</c:v>
                </c:pt>
                <c:pt idx="165">
                  <c:v>2.0869837877227226</c:v>
                </c:pt>
                <c:pt idx="166">
                  <c:v>2.0840831409133505</c:v>
                </c:pt>
                <c:pt idx="167">
                  <c:v>2.0812019794568584</c:v>
                </c:pt>
                <c:pt idx="168">
                  <c:v>2.0783402280162488</c:v>
                </c:pt>
                <c:pt idx="169">
                  <c:v>2.0754978118172014</c:v>
                </c:pt>
                <c:pt idx="170">
                  <c:v>2.0726746566447343</c:v>
                </c:pt>
                <c:pt idx="171">
                  <c:v>2.0698706888398934</c:v>
                </c:pt>
                <c:pt idx="172">
                  <c:v>2.0670858352964698</c:v>
                </c:pt>
                <c:pt idx="173">
                  <c:v>2.0643200234577428</c:v>
                </c:pt>
                <c:pt idx="174">
                  <c:v>2.061573181313253</c:v>
                </c:pt>
                <c:pt idx="175">
                  <c:v>2.0588452373956003</c:v>
                </c:pt>
                <c:pt idx="176">
                  <c:v>2.0561361207772664</c:v>
                </c:pt>
                <c:pt idx="177">
                  <c:v>2.0534457610674708</c:v>
                </c:pt>
                <c:pt idx="178">
                  <c:v>2.050774088409042</c:v>
                </c:pt>
                <c:pt idx="179">
                  <c:v>2.0481210334753301</c:v>
                </c:pt>
                <c:pt idx="180">
                  <c:v>2.5989104078962688</c:v>
                </c:pt>
                <c:pt idx="181">
                  <c:v>2.5991210735735035</c:v>
                </c:pt>
                <c:pt idx="182">
                  <c:v>2.5993320590509064</c:v>
                </c:pt>
                <c:pt idx="183">
                  <c:v>2.5995433642859656</c:v>
                </c:pt>
                <c:pt idx="184">
                  <c:v>2.5997549892363137</c:v>
                </c:pt>
                <c:pt idx="185">
                  <c:v>2.5999669338597342</c:v>
                </c:pt>
                <c:pt idx="186">
                  <c:v>2.6001791981141578</c:v>
                </c:pt>
                <c:pt idx="187">
                  <c:v>2.6003917819576619</c:v>
                </c:pt>
                <c:pt idx="188">
                  <c:v>2.6006046853484732</c:v>
                </c:pt>
                <c:pt idx="189">
                  <c:v>2.6008179082449643</c:v>
                </c:pt>
                <c:pt idx="190">
                  <c:v>2.6010314506056575</c:v>
                </c:pt>
                <c:pt idx="191">
                  <c:v>2.6012453123892194</c:v>
                </c:pt>
                <c:pt idx="192">
                  <c:v>2.601459493554465</c:v>
                </c:pt>
                <c:pt idx="193">
                  <c:v>2.6016739940603575</c:v>
                </c:pt>
                <c:pt idx="194">
                  <c:v>2.6018888138660059</c:v>
                </c:pt>
                <c:pt idx="195">
                  <c:v>2.6021039529306647</c:v>
                </c:pt>
                <c:pt idx="196">
                  <c:v>2.6023194112137382</c:v>
                </c:pt>
                <c:pt idx="197">
                  <c:v>2.6025351886747745</c:v>
                </c:pt>
                <c:pt idx="198">
                  <c:v>2.6027512852734684</c:v>
                </c:pt>
                <c:pt idx="199">
                  <c:v>2.6029677009696619</c:v>
                </c:pt>
                <c:pt idx="200">
                  <c:v>2.6031844357233438</c:v>
                </c:pt>
                <c:pt idx="201">
                  <c:v>2.6034014894946473</c:v>
                </c:pt>
                <c:pt idx="202">
                  <c:v>2.603618862243851</c:v>
                </c:pt>
                <c:pt idx="203">
                  <c:v>2.6038365539313824</c:v>
                </c:pt>
                <c:pt idx="204">
                  <c:v>2.6040545645178117</c:v>
                </c:pt>
                <c:pt idx="205">
                  <c:v>2.6042728939638558</c:v>
                </c:pt>
                <c:pt idx="206">
                  <c:v>2.6044915422303756</c:v>
                </c:pt>
                <c:pt idx="207">
                  <c:v>2.6047105092783807</c:v>
                </c:pt>
                <c:pt idx="208">
                  <c:v>2.6049297950690233</c:v>
                </c:pt>
                <c:pt idx="209">
                  <c:v>2.605149399563599</c:v>
                </c:pt>
                <c:pt idx="210">
                  <c:v>2.6053693227235528</c:v>
                </c:pt>
                <c:pt idx="211">
                  <c:v>2.6055895645104719</c:v>
                </c:pt>
                <c:pt idx="212">
                  <c:v>2.6058101248860863</c:v>
                </c:pt>
                <c:pt idx="213">
                  <c:v>2.6060310038122756</c:v>
                </c:pt>
                <c:pt idx="214">
                  <c:v>2.6062522012510589</c:v>
                </c:pt>
                <c:pt idx="215">
                  <c:v>2.6064737171646026</c:v>
                </c:pt>
                <c:pt idx="216">
                  <c:v>2.6066955515152159</c:v>
                </c:pt>
                <c:pt idx="217">
                  <c:v>2.6069177042653537</c:v>
                </c:pt>
                <c:pt idx="218">
                  <c:v>2.6071401753776131</c:v>
                </c:pt>
                <c:pt idx="219">
                  <c:v>2.6073629648147354</c:v>
                </c:pt>
                <c:pt idx="220">
                  <c:v>2.6075860725396072</c:v>
                </c:pt>
                <c:pt idx="221">
                  <c:v>2.6078094985152567</c:v>
                </c:pt>
                <c:pt idx="222">
                  <c:v>2.6080332427048565</c:v>
                </c:pt>
                <c:pt idx="223">
                  <c:v>2.6082573050717222</c:v>
                </c:pt>
                <c:pt idx="224">
                  <c:v>2.6084816855793136</c:v>
                </c:pt>
                <c:pt idx="225">
                  <c:v>2.6087063841912346</c:v>
                </c:pt>
                <c:pt idx="226">
                  <c:v>2.608931400871227</c:v>
                </c:pt>
                <c:pt idx="227">
                  <c:v>2.6091567355831824</c:v>
                </c:pt>
                <c:pt idx="228">
                  <c:v>2.6093823882911309</c:v>
                </c:pt>
                <c:pt idx="229">
                  <c:v>2.6096083589592447</c:v>
                </c:pt>
                <c:pt idx="230">
                  <c:v>2.609834647551843</c:v>
                </c:pt>
                <c:pt idx="231">
                  <c:v>2.6100612540333841</c:v>
                </c:pt>
                <c:pt idx="232">
                  <c:v>2.6102881783684677</c:v>
                </c:pt>
                <c:pt idx="233">
                  <c:v>2.6105154205218382</c:v>
                </c:pt>
                <c:pt idx="234">
                  <c:v>2.6107429804583813</c:v>
                </c:pt>
                <c:pt idx="235">
                  <c:v>2.610970858143125</c:v>
                </c:pt>
                <c:pt idx="236">
                  <c:v>2.6111990535412364</c:v>
                </c:pt>
                <c:pt idx="237">
                  <c:v>2.6114275666180298</c:v>
                </c:pt>
                <c:pt idx="238">
                  <c:v>2.6116563973389564</c:v>
                </c:pt>
                <c:pt idx="239">
                  <c:v>2.6118855456696113</c:v>
                </c:pt>
                <c:pt idx="240">
                  <c:v>2.612115011575729</c:v>
                </c:pt>
                <c:pt idx="241">
                  <c:v>2.6123447950231879</c:v>
                </c:pt>
                <c:pt idx="242">
                  <c:v>2.6125748959780055</c:v>
                </c:pt>
                <c:pt idx="243">
                  <c:v>2.6128053144063421</c:v>
                </c:pt>
                <c:pt idx="244">
                  <c:v>2.6130360502744976</c:v>
                </c:pt>
                <c:pt idx="245">
                  <c:v>2.6132671035489126</c:v>
                </c:pt>
                <c:pt idx="246">
                  <c:v>2.6134984741961698</c:v>
                </c:pt>
                <c:pt idx="247">
                  <c:v>2.6137301621829914</c:v>
                </c:pt>
                <c:pt idx="248">
                  <c:v>2.6139621674762403</c:v>
                </c:pt>
                <c:pt idx="249">
                  <c:v>2.6141944900429213</c:v>
                </c:pt>
                <c:pt idx="250">
                  <c:v>2.6144271298501756</c:v>
                </c:pt>
                <c:pt idx="251">
                  <c:v>2.6146600868652898</c:v>
                </c:pt>
                <c:pt idx="252">
                  <c:v>2.6148933610556866</c:v>
                </c:pt>
                <c:pt idx="253">
                  <c:v>2.6151269523889296</c:v>
                </c:pt>
                <c:pt idx="254">
                  <c:v>2.6153608608327232</c:v>
                </c:pt>
                <c:pt idx="255">
                  <c:v>2.6155950863549111</c:v>
                </c:pt>
                <c:pt idx="256">
                  <c:v>2.6158296289234761</c:v>
                </c:pt>
                <c:pt idx="257">
                  <c:v>2.6160644885065407</c:v>
                </c:pt>
                <c:pt idx="258">
                  <c:v>2.6162996650723676</c:v>
                </c:pt>
                <c:pt idx="259">
                  <c:v>2.6165351585893575</c:v>
                </c:pt>
                <c:pt idx="260">
                  <c:v>2.6167709690260499</c:v>
                </c:pt>
                <c:pt idx="261">
                  <c:v>2.6170070963511267</c:v>
                </c:pt>
                <c:pt idx="262">
                  <c:v>2.6172435405334045</c:v>
                </c:pt>
                <c:pt idx="263">
                  <c:v>2.6174803015418413</c:v>
                </c:pt>
                <c:pt idx="264">
                  <c:v>2.6177173793455335</c:v>
                </c:pt>
                <c:pt idx="265">
                  <c:v>2.617954773913715</c:v>
                </c:pt>
                <c:pt idx="266">
                  <c:v>2.6181924852157601</c:v>
                </c:pt>
                <c:pt idx="267">
                  <c:v>2.6184305132211785</c:v>
                </c:pt>
                <c:pt idx="268">
                  <c:v>2.618668857899622</c:v>
                </c:pt>
                <c:pt idx="269">
                  <c:v>2.6189075192208779</c:v>
                </c:pt>
                <c:pt idx="270">
                  <c:v>2.6191464971548726</c:v>
                </c:pt>
                <c:pt idx="271">
                  <c:v>2.6193857916716703</c:v>
                </c:pt>
                <c:pt idx="272">
                  <c:v>2.6196254027414727</c:v>
                </c:pt>
                <c:pt idx="273">
                  <c:v>2.6198653303346187</c:v>
                </c:pt>
                <c:pt idx="274">
                  <c:v>2.6201055744215873</c:v>
                </c:pt>
                <c:pt idx="275">
                  <c:v>2.6203461349729928</c:v>
                </c:pt>
                <c:pt idx="276">
                  <c:v>2.6205870119595871</c:v>
                </c:pt>
                <c:pt idx="277">
                  <c:v>2.6208282053522605</c:v>
                </c:pt>
                <c:pt idx="278">
                  <c:v>2.6210697151220397</c:v>
                </c:pt>
                <c:pt idx="279">
                  <c:v>2.6213115412400878</c:v>
                </c:pt>
                <c:pt idx="280">
                  <c:v>2.6215536836777069</c:v>
                </c:pt>
                <c:pt idx="281">
                  <c:v>2.6217961424063341</c:v>
                </c:pt>
                <c:pt idx="282">
                  <c:v>2.6220389173975454</c:v>
                </c:pt>
                <c:pt idx="283">
                  <c:v>2.6222820086230505</c:v>
                </c:pt>
                <c:pt idx="284">
                  <c:v>2.6225254160546974</c:v>
                </c:pt>
                <c:pt idx="285">
                  <c:v>2.6227691396644719</c:v>
                </c:pt>
                <c:pt idx="286">
                  <c:v>2.6230131794244937</c:v>
                </c:pt>
                <c:pt idx="287">
                  <c:v>2.6232575353070193</c:v>
                </c:pt>
                <c:pt idx="288">
                  <c:v>2.6235022072844427</c:v>
                </c:pt>
                <c:pt idx="289">
                  <c:v>2.623747195329293</c:v>
                </c:pt>
                <c:pt idx="290">
                  <c:v>2.6239924994142343</c:v>
                </c:pt>
                <c:pt idx="291">
                  <c:v>2.6242381195120692</c:v>
                </c:pt>
                <c:pt idx="292">
                  <c:v>2.6244840555957336</c:v>
                </c:pt>
                <c:pt idx="293">
                  <c:v>2.6247303076382993</c:v>
                </c:pt>
                <c:pt idx="294">
                  <c:v>2.6249768756129743</c:v>
                </c:pt>
                <c:pt idx="295">
                  <c:v>2.6252237594931027</c:v>
                </c:pt>
                <c:pt idx="296">
                  <c:v>2.6254709592521626</c:v>
                </c:pt>
                <c:pt idx="297">
                  <c:v>2.6257184748637665</c:v>
                </c:pt>
                <c:pt idx="298">
                  <c:v>2.6259663063016649</c:v>
                </c:pt>
                <c:pt idx="299">
                  <c:v>2.6262144535397409</c:v>
                </c:pt>
                <c:pt idx="300">
                  <c:v>2.6264629165520135</c:v>
                </c:pt>
                <c:pt idx="301">
                  <c:v>2.6267116953126366</c:v>
                </c:pt>
                <c:pt idx="302">
                  <c:v>2.6269607897958975</c:v>
                </c:pt>
                <c:pt idx="303">
                  <c:v>2.6272101999762194</c:v>
                </c:pt>
                <c:pt idx="304">
                  <c:v>2.6274599258281595</c:v>
                </c:pt>
                <c:pt idx="305">
                  <c:v>2.6277099673264104</c:v>
                </c:pt>
                <c:pt idx="306">
                  <c:v>2.6279603244457967</c:v>
                </c:pt>
                <c:pt idx="307">
                  <c:v>2.628210997161279</c:v>
                </c:pt>
                <c:pt idx="308">
                  <c:v>2.6284619854479527</c:v>
                </c:pt>
                <c:pt idx="309">
                  <c:v>2.6287132892810443</c:v>
                </c:pt>
                <c:pt idx="310">
                  <c:v>2.6289649086359166</c:v>
                </c:pt>
                <c:pt idx="311">
                  <c:v>2.6292168434880652</c:v>
                </c:pt>
                <c:pt idx="312">
                  <c:v>2.6294690938131202</c:v>
                </c:pt>
                <c:pt idx="313">
                  <c:v>2.6297216595868442</c:v>
                </c:pt>
                <c:pt idx="314">
                  <c:v>2.6299745407851329</c:v>
                </c:pt>
                <c:pt idx="315">
                  <c:v>2.6302277373840179</c:v>
                </c:pt>
                <c:pt idx="316">
                  <c:v>2.6304812493596623</c:v>
                </c:pt>
                <c:pt idx="317">
                  <c:v>2.6307350766883602</c:v>
                </c:pt>
                <c:pt idx="318">
                  <c:v>2.6309892193465432</c:v>
                </c:pt>
                <c:pt idx="319">
                  <c:v>2.6312436773107732</c:v>
                </c:pt>
                <c:pt idx="320">
                  <c:v>2.6314984505577446</c:v>
                </c:pt>
                <c:pt idx="321">
                  <c:v>2.6317535390642859</c:v>
                </c:pt>
                <c:pt idx="322">
                  <c:v>2.6320089428073592</c:v>
                </c:pt>
                <c:pt idx="323">
                  <c:v>2.6322646617640553</c:v>
                </c:pt>
                <c:pt idx="324">
                  <c:v>2.6325206959116008</c:v>
                </c:pt>
                <c:pt idx="325">
                  <c:v>2.6327770452273547</c:v>
                </c:pt>
                <c:pt idx="326">
                  <c:v>2.6330337096888061</c:v>
                </c:pt>
                <c:pt idx="327">
                  <c:v>2.6332906892735775</c:v>
                </c:pt>
                <c:pt idx="328">
                  <c:v>2.6335479839594242</c:v>
                </c:pt>
                <c:pt idx="329">
                  <c:v>2.6338055937242331</c:v>
                </c:pt>
                <c:pt idx="330">
                  <c:v>2.8294874317372951</c:v>
                </c:pt>
                <c:pt idx="331">
                  <c:v>2.8289141179892558</c:v>
                </c:pt>
                <c:pt idx="332">
                  <c:v>2.8283443099416141</c:v>
                </c:pt>
                <c:pt idx="333">
                  <c:v>2.8277780045549896</c:v>
                </c:pt>
                <c:pt idx="334">
                  <c:v>2.8272151987955381</c:v>
                </c:pt>
                <c:pt idx="335">
                  <c:v>2.8266558896348788</c:v>
                </c:pt>
                <c:pt idx="336">
                  <c:v>2.8261000740500406</c:v>
                </c:pt>
                <c:pt idx="337">
                  <c:v>2.8255477490234009</c:v>
                </c:pt>
                <c:pt idx="338">
                  <c:v>2.8249989115426222</c:v>
                </c:pt>
                <c:pt idx="339">
                  <c:v>2.8244535586005903</c:v>
                </c:pt>
                <c:pt idx="340">
                  <c:v>2.8239116871953591</c:v>
                </c:pt>
                <c:pt idx="341">
                  <c:v>2.8233732943300867</c:v>
                </c:pt>
                <c:pt idx="342">
                  <c:v>2.8228383770129777</c:v>
                </c:pt>
                <c:pt idx="343">
                  <c:v>2.8223069322572218</c:v>
                </c:pt>
                <c:pt idx="344">
                  <c:v>2.8217789570809373</c:v>
                </c:pt>
                <c:pt idx="345">
                  <c:v>2.8212544485071116</c:v>
                </c:pt>
                <c:pt idx="346">
                  <c:v>2.820733403563541</c:v>
                </c:pt>
                <c:pt idx="347">
                  <c:v>2.8202158192827769</c:v>
                </c:pt>
                <c:pt idx="348">
                  <c:v>2.8197016927020617</c:v>
                </c:pt>
                <c:pt idx="349">
                  <c:v>2.8191910208632764</c:v>
                </c:pt>
                <c:pt idx="350">
                  <c:v>2.8186838008128827</c:v>
                </c:pt>
                <c:pt idx="351">
                  <c:v>2.8181800296018644</c:v>
                </c:pt>
                <c:pt idx="352">
                  <c:v>2.8176797042856681</c:v>
                </c:pt>
                <c:pt idx="353">
                  <c:v>2.8171828219241561</c:v>
                </c:pt>
                <c:pt idx="354">
                  <c:v>2.8166893795815393</c:v>
                </c:pt>
                <c:pt idx="355">
                  <c:v>2.8161993743263292</c:v>
                </c:pt>
                <c:pt idx="356">
                  <c:v>2.8157128032312779</c:v>
                </c:pt>
                <c:pt idx="357">
                  <c:v>2.8152296633733243</c:v>
                </c:pt>
                <c:pt idx="358">
                  <c:v>2.8147499518335413</c:v>
                </c:pt>
                <c:pt idx="359">
                  <c:v>2.814273665697077</c:v>
                </c:pt>
                <c:pt idx="360">
                  <c:v>2.8138008020531058</c:v>
                </c:pt>
                <c:pt idx="361">
                  <c:v>2.813331357994767</c:v>
                </c:pt>
                <c:pt idx="362">
                  <c:v>2.8128653306191183</c:v>
                </c:pt>
                <c:pt idx="363">
                  <c:v>2.8124027170270778</c:v>
                </c:pt>
                <c:pt idx="364">
                  <c:v>2.8119435143233718</c:v>
                </c:pt>
                <c:pt idx="365">
                  <c:v>2.8114877196164816</c:v>
                </c:pt>
                <c:pt idx="366">
                  <c:v>2.8110353300185942</c:v>
                </c:pt>
                <c:pt idx="367">
                  <c:v>2.8105863426455429</c:v>
                </c:pt>
                <c:pt idx="368">
                  <c:v>2.8101407546167634</c:v>
                </c:pt>
                <c:pt idx="369">
                  <c:v>2.8096985630552358</c:v>
                </c:pt>
                <c:pt idx="370">
                  <c:v>2.8092597650874351</c:v>
                </c:pt>
                <c:pt idx="371">
                  <c:v>2.8088243578432817</c:v>
                </c:pt>
                <c:pt idx="372">
                  <c:v>2.8083923384560867</c:v>
                </c:pt>
                <c:pt idx="373">
                  <c:v>2.8079637040625052</c:v>
                </c:pt>
                <c:pt idx="374">
                  <c:v>2.8075384518024826</c:v>
                </c:pt>
                <c:pt idx="375">
                  <c:v>2.8071165788192074</c:v>
                </c:pt>
                <c:pt idx="376">
                  <c:v>2.806698082259059</c:v>
                </c:pt>
                <c:pt idx="377">
                  <c:v>2.8062829592715581</c:v>
                </c:pt>
                <c:pt idx="378">
                  <c:v>2.8058712070093201</c:v>
                </c:pt>
                <c:pt idx="379">
                  <c:v>2.8054628226280043</c:v>
                </c:pt>
                <c:pt idx="380">
                  <c:v>2.805057803286263</c:v>
                </c:pt>
                <c:pt idx="381">
                  <c:v>2.8046561461456969</c:v>
                </c:pt>
                <c:pt idx="382">
                  <c:v>2.8042578483708058</c:v>
                </c:pt>
                <c:pt idx="383">
                  <c:v>2.8038629071289374</c:v>
                </c:pt>
                <c:pt idx="384">
                  <c:v>2.8034713195902468</c:v>
                </c:pt>
                <c:pt idx="385">
                  <c:v>2.8030830829276399</c:v>
                </c:pt>
                <c:pt idx="386">
                  <c:v>2.8026981943167351</c:v>
                </c:pt>
                <c:pt idx="387">
                  <c:v>2.8023166509358099</c:v>
                </c:pt>
                <c:pt idx="388">
                  <c:v>2.8019384499657591</c:v>
                </c:pt>
                <c:pt idx="389">
                  <c:v>2.8015635885900436</c:v>
                </c:pt>
                <c:pt idx="390">
                  <c:v>2.8011920639946508</c:v>
                </c:pt>
                <c:pt idx="391">
                  <c:v>2.8008238733680422</c:v>
                </c:pt>
                <c:pt idx="392">
                  <c:v>2.8004590139011132</c:v>
                </c:pt>
                <c:pt idx="393">
                  <c:v>2.800097482787145</c:v>
                </c:pt>
                <c:pt idx="394">
                  <c:v>2.7997392772217613</c:v>
                </c:pt>
                <c:pt idx="395">
                  <c:v>2.7993843944028827</c:v>
                </c:pt>
                <c:pt idx="396">
                  <c:v>2.7990328315306816</c:v>
                </c:pt>
                <c:pt idx="397">
                  <c:v>2.79868458580754</c:v>
                </c:pt>
                <c:pt idx="398">
                  <c:v>2.7983396544380041</c:v>
                </c:pt>
                <c:pt idx="399">
                  <c:v>2.7979980346287441</c:v>
                </c:pt>
                <c:pt idx="400">
                  <c:v>2.7976597235885032</c:v>
                </c:pt>
                <c:pt idx="401">
                  <c:v>2.7973247185280652</c:v>
                </c:pt>
                <c:pt idx="402">
                  <c:v>2.7969930166602017</c:v>
                </c:pt>
                <c:pt idx="403">
                  <c:v>2.7966646151996373</c:v>
                </c:pt>
                <c:pt idx="404">
                  <c:v>2.7963395113630014</c:v>
                </c:pt>
                <c:pt idx="405">
                  <c:v>2.7960177023687933</c:v>
                </c:pt>
                <c:pt idx="406">
                  <c:v>2.7956991854373321</c:v>
                </c:pt>
                <c:pt idx="407">
                  <c:v>2.7953839577907211</c:v>
                </c:pt>
                <c:pt idx="408">
                  <c:v>2.7950720166528069</c:v>
                </c:pt>
                <c:pt idx="409">
                  <c:v>2.7947633592491323</c:v>
                </c:pt>
                <c:pt idx="410">
                  <c:v>2.7944579828069056</c:v>
                </c:pt>
                <c:pt idx="411">
                  <c:v>2.7941558845549492</c:v>
                </c:pt>
                <c:pt idx="412">
                  <c:v>2.7938570617236707</c:v>
                </c:pt>
                <c:pt idx="413">
                  <c:v>2.7935615115450121</c:v>
                </c:pt>
                <c:pt idx="414">
                  <c:v>2.7932692312524199</c:v>
                </c:pt>
                <c:pt idx="415">
                  <c:v>2.7929802180807983</c:v>
                </c:pt>
                <c:pt idx="416">
                  <c:v>2.7926944692664768</c:v>
                </c:pt>
                <c:pt idx="417">
                  <c:v>2.7924119820471627</c:v>
                </c:pt>
                <c:pt idx="418">
                  <c:v>2.7921327536619147</c:v>
                </c:pt>
                <c:pt idx="419">
                  <c:v>2.7918567813510915</c:v>
                </c:pt>
                <c:pt idx="420">
                  <c:v>2.7915840623563239</c:v>
                </c:pt>
                <c:pt idx="421">
                  <c:v>2.7913145939204735</c:v>
                </c:pt>
                <c:pt idx="422">
                  <c:v>2.7910483732875919</c:v>
                </c:pt>
                <c:pt idx="423">
                  <c:v>2.7907853977028898</c:v>
                </c:pt>
                <c:pt idx="424">
                  <c:v>2.7905256644126943</c:v>
                </c:pt>
                <c:pt idx="425">
                  <c:v>2.7902691706644189</c:v>
                </c:pt>
                <c:pt idx="426">
                  <c:v>2.7900159137065179</c:v>
                </c:pt>
                <c:pt idx="427">
                  <c:v>2.7897658907884573</c:v>
                </c:pt>
                <c:pt idx="428">
                  <c:v>2.7895190991606791</c:v>
                </c:pt>
                <c:pt idx="429">
                  <c:v>2.7892755360745594</c:v>
                </c:pt>
                <c:pt idx="430">
                  <c:v>2.7890351987823796</c:v>
                </c:pt>
                <c:pt idx="431">
                  <c:v>2.7887980845372873</c:v>
                </c:pt>
                <c:pt idx="432">
                  <c:v>2.7885641905932639</c:v>
                </c:pt>
                <c:pt idx="433">
                  <c:v>2.7883335142050885</c:v>
                </c:pt>
                <c:pt idx="434">
                  <c:v>2.7881060526283026</c:v>
                </c:pt>
                <c:pt idx="435">
                  <c:v>2.7878818031191774</c:v>
                </c:pt>
                <c:pt idx="436">
                  <c:v>2.787660762934681</c:v>
                </c:pt>
                <c:pt idx="437">
                  <c:v>2.7874429293324408</c:v>
                </c:pt>
                <c:pt idx="438">
                  <c:v>2.7872282995707165</c:v>
                </c:pt>
                <c:pt idx="439">
                  <c:v>2.7870168709083596</c:v>
                </c:pt>
                <c:pt idx="440">
                  <c:v>2.7868086406047845</c:v>
                </c:pt>
                <c:pt idx="441">
                  <c:v>2.7866036059199377</c:v>
                </c:pt>
                <c:pt idx="442">
                  <c:v>2.7864017641142609</c:v>
                </c:pt>
                <c:pt idx="443">
                  <c:v>2.7862031124486624</c:v>
                </c:pt>
                <c:pt idx="444">
                  <c:v>2.7860076481844827</c:v>
                </c:pt>
                <c:pt idx="445">
                  <c:v>2.785815368583465</c:v>
                </c:pt>
                <c:pt idx="446">
                  <c:v>2.7856262709077235</c:v>
                </c:pt>
                <c:pt idx="447">
                  <c:v>2.7854403524197102</c:v>
                </c:pt>
                <c:pt idx="448">
                  <c:v>2.7852576103821849</c:v>
                </c:pt>
                <c:pt idx="449">
                  <c:v>2.7850780420581893</c:v>
                </c:pt>
                <c:pt idx="450">
                  <c:v>2.7849016447110047</c:v>
                </c:pt>
                <c:pt idx="451">
                  <c:v>2.7847284156041385</c:v>
                </c:pt>
                <c:pt idx="452">
                  <c:v>2.7845583520012802</c:v>
                </c:pt>
                <c:pt idx="453">
                  <c:v>2.7843914511662757</c:v>
                </c:pt>
                <c:pt idx="454">
                  <c:v>2.7842277103631035</c:v>
                </c:pt>
                <c:pt idx="455">
                  <c:v>2.7840671268558359</c:v>
                </c:pt>
                <c:pt idx="456">
                  <c:v>2.7839096979086202</c:v>
                </c:pt>
                <c:pt idx="457">
                  <c:v>2.7837554207856421</c:v>
                </c:pt>
                <c:pt idx="458">
                  <c:v>2.7836042927510998</c:v>
                </c:pt>
                <c:pt idx="459">
                  <c:v>2.783456311069179</c:v>
                </c:pt>
                <c:pt idx="460">
                  <c:v>2.7833114730040185</c:v>
                </c:pt>
                <c:pt idx="461">
                  <c:v>2.7831697758196881</c:v>
                </c:pt>
                <c:pt idx="462">
                  <c:v>2.7830312167801599</c:v>
                </c:pt>
                <c:pt idx="463">
                  <c:v>2.7828957931492773</c:v>
                </c:pt>
                <c:pt idx="464">
                  <c:v>2.7827635021907353</c:v>
                </c:pt>
                <c:pt idx="465">
                  <c:v>2.7826343411680439</c:v>
                </c:pt>
                <c:pt idx="466">
                  <c:v>2.7825083073445107</c:v>
                </c:pt>
                <c:pt idx="467">
                  <c:v>2.7823853979832109</c:v>
                </c:pt>
                <c:pt idx="468">
                  <c:v>2.7822656103469594</c:v>
                </c:pt>
                <c:pt idx="469">
                  <c:v>2.7821489416982876</c:v>
                </c:pt>
                <c:pt idx="470">
                  <c:v>2.7820353892994185</c:v>
                </c:pt>
                <c:pt idx="471">
                  <c:v>2.7819249504122365</c:v>
                </c:pt>
                <c:pt idx="472">
                  <c:v>2.7818176222982696</c:v>
                </c:pt>
                <c:pt idx="473">
                  <c:v>2.7817134022186565</c:v>
                </c:pt>
                <c:pt idx="474">
                  <c:v>2.7816122874341294</c:v>
                </c:pt>
                <c:pt idx="475">
                  <c:v>2.7815142752049837</c:v>
                </c:pt>
                <c:pt idx="476">
                  <c:v>2.7814193627910591</c:v>
                </c:pt>
                <c:pt idx="477">
                  <c:v>2.7813275474517098</c:v>
                </c:pt>
                <c:pt idx="478">
                  <c:v>2.7812388264457852</c:v>
                </c:pt>
                <c:pt idx="479">
                  <c:v>2.7811531970316055</c:v>
                </c:pt>
                <c:pt idx="480">
                  <c:v>2.7810706564669365</c:v>
                </c:pt>
                <c:pt idx="481">
                  <c:v>2.7809912020089698</c:v>
                </c:pt>
                <c:pt idx="482">
                  <c:v>2.7809148309142966</c:v>
                </c:pt>
                <c:pt idx="483">
                  <c:v>2.7808415404388871</c:v>
                </c:pt>
                <c:pt idx="484">
                  <c:v>2.7807713278380692</c:v>
                </c:pt>
                <c:pt idx="485">
                  <c:v>2.7807041903665022</c:v>
                </c:pt>
                <c:pt idx="486">
                  <c:v>2.7806401252781598</c:v>
                </c:pt>
                <c:pt idx="487">
                  <c:v>2.7805791298263069</c:v>
                </c:pt>
                <c:pt idx="488">
                  <c:v>2.780521201263475</c:v>
                </c:pt>
                <c:pt idx="489">
                  <c:v>2.7804663368414446</c:v>
                </c:pt>
                <c:pt idx="490">
                  <c:v>2.7804145338112245</c:v>
                </c:pt>
                <c:pt idx="491">
                  <c:v>2.7803657894230271</c:v>
                </c:pt>
                <c:pt idx="492">
                  <c:v>2.7803201009262533</c:v>
                </c:pt>
                <c:pt idx="493">
                  <c:v>2.7802774655694664</c:v>
                </c:pt>
                <c:pt idx="494">
                  <c:v>2.7802378806003767</c:v>
                </c:pt>
                <c:pt idx="495">
                  <c:v>2.7802013432658192</c:v>
                </c:pt>
                <c:pt idx="496">
                  <c:v>2.7801678508117349</c:v>
                </c:pt>
                <c:pt idx="497">
                  <c:v>2.7801374004831505</c:v>
                </c:pt>
                <c:pt idx="498">
                  <c:v>2.7801099895241608</c:v>
                </c:pt>
                <c:pt idx="499">
                  <c:v>2.7800856151779061</c:v>
                </c:pt>
                <c:pt idx="500">
                  <c:v>2.7800642746865578</c:v>
                </c:pt>
                <c:pt idx="501">
                  <c:v>2.7800459652912979</c:v>
                </c:pt>
                <c:pt idx="502">
                  <c:v>2.7800306842323002</c:v>
                </c:pt>
                <c:pt idx="503">
                  <c:v>2.7800184287487117</c:v>
                </c:pt>
                <c:pt idx="504">
                  <c:v>2.7800091960786371</c:v>
                </c:pt>
                <c:pt idx="505">
                  <c:v>2.78000298345912</c:v>
                </c:pt>
                <c:pt idx="506">
                  <c:v>2.7799997881261231</c:v>
                </c:pt>
                <c:pt idx="507">
                  <c:v>2.7799996073145139</c:v>
                </c:pt>
                <c:pt idx="508">
                  <c:v>2.7800024382580468</c:v>
                </c:pt>
                <c:pt idx="509">
                  <c:v>2.7800082781893454</c:v>
                </c:pt>
                <c:pt idx="510">
                  <c:v>2.7800171243398872</c:v>
                </c:pt>
                <c:pt idx="511">
                  <c:v>2.7800289739399848</c:v>
                </c:pt>
                <c:pt idx="512">
                  <c:v>2.7800438242187742</c:v>
                </c:pt>
                <c:pt idx="513">
                  <c:v>2.7800616724041944</c:v>
                </c:pt>
                <c:pt idx="514">
                  <c:v>2.780082515722972</c:v>
                </c:pt>
                <c:pt idx="515">
                  <c:v>2.780106351400609</c:v>
                </c:pt>
                <c:pt idx="516">
                  <c:v>2.7801331766613635</c:v>
                </c:pt>
                <c:pt idx="517">
                  <c:v>2.7801629887282369</c:v>
                </c:pt>
                <c:pt idx="518">
                  <c:v>2.7801957848229599</c:v>
                </c:pt>
                <c:pt idx="519">
                  <c:v>2.7802315621659726</c:v>
                </c:pt>
                <c:pt idx="520">
                  <c:v>2.7802703179764161</c:v>
                </c:pt>
                <c:pt idx="521">
                  <c:v>2.7803120494721147</c:v>
                </c:pt>
                <c:pt idx="522">
                  <c:v>2.780356753869563</c:v>
                </c:pt>
                <c:pt idx="523">
                  <c:v>2.7804044283839118</c:v>
                </c:pt>
                <c:pt idx="524">
                  <c:v>2.7804550702289528</c:v>
                </c:pt>
                <c:pt idx="525">
                  <c:v>2.7805086766171079</c:v>
                </c:pt>
                <c:pt idx="526">
                  <c:v>2.7805652447594134</c:v>
                </c:pt>
                <c:pt idx="527">
                  <c:v>2.7806247718655079</c:v>
                </c:pt>
                <c:pt idx="528">
                  <c:v>2.7806872551436208</c:v>
                </c:pt>
                <c:pt idx="529">
                  <c:v>2.7807526918005561</c:v>
                </c:pt>
                <c:pt idx="530">
                  <c:v>2.7808210790416821</c:v>
                </c:pt>
                <c:pt idx="531">
                  <c:v>2.7808924140709212</c:v>
                </c:pt>
                <c:pt idx="532">
                  <c:v>2.7809666940907305</c:v>
                </c:pt>
                <c:pt idx="533">
                  <c:v>2.7810439163021021</c:v>
                </c:pt>
                <c:pt idx="534">
                  <c:v>2.7811240779045368</c:v>
                </c:pt>
                <c:pt idx="535">
                  <c:v>2.7812071760960437</c:v>
                </c:pt>
                <c:pt idx="536">
                  <c:v>2.7812932080731247</c:v>
                </c:pt>
                <c:pt idx="537">
                  <c:v>2.7813821710307618</c:v>
                </c:pt>
                <c:pt idx="538">
                  <c:v>2.7814740621624119</c:v>
                </c:pt>
                <c:pt idx="539">
                  <c:v>2.7815688786599861</c:v>
                </c:pt>
                <c:pt idx="540">
                  <c:v>2.7816666177138498</c:v>
                </c:pt>
                <c:pt idx="541">
                  <c:v>2.7817672765128063</c:v>
                </c:pt>
                <c:pt idx="542">
                  <c:v>2.7818708522440874</c:v>
                </c:pt>
                <c:pt idx="543">
                  <c:v>2.7819773420933447</c:v>
                </c:pt>
                <c:pt idx="544">
                  <c:v>2.7820867432446388</c:v>
                </c:pt>
                <c:pt idx="545">
                  <c:v>2.7821990528804283</c:v>
                </c:pt>
                <c:pt idx="546">
                  <c:v>2.7823142681815654</c:v>
                </c:pt>
                <c:pt idx="547">
                  <c:v>2.78243238632728</c:v>
                </c:pt>
                <c:pt idx="548">
                  <c:v>2.7825534044951756</c:v>
                </c:pt>
                <c:pt idx="549">
                  <c:v>2.7826773198612171</c:v>
                </c:pt>
                <c:pt idx="550">
                  <c:v>2.7828041295997252</c:v>
                </c:pt>
                <c:pt idx="551">
                  <c:v>2.7829338308833673</c:v>
                </c:pt>
                <c:pt idx="552">
                  <c:v>2.7830664208831455</c:v>
                </c:pt>
                <c:pt idx="553">
                  <c:v>2.783201896768392</c:v>
                </c:pt>
                <c:pt idx="554">
                  <c:v>2.7833402557067619</c:v>
                </c:pt>
                <c:pt idx="555">
                  <c:v>2.7834814948642221</c:v>
                </c:pt>
                <c:pt idx="556">
                  <c:v>2.7836256114050473</c:v>
                </c:pt>
                <c:pt idx="557">
                  <c:v>2.7837726024918092</c:v>
                </c:pt>
                <c:pt idx="558">
                  <c:v>2.7839224652853702</c:v>
                </c:pt>
                <c:pt idx="559">
                  <c:v>2.7840751969448791</c:v>
                </c:pt>
                <c:pt idx="560">
                  <c:v>2.7842307946277622</c:v>
                </c:pt>
                <c:pt idx="561">
                  <c:v>2.7843892554897138</c:v>
                </c:pt>
                <c:pt idx="562">
                  <c:v>2.784550576684695</c:v>
                </c:pt>
                <c:pt idx="563">
                  <c:v>2.7847147553649227</c:v>
                </c:pt>
                <c:pt idx="564">
                  <c:v>2.7848817886808672</c:v>
                </c:pt>
                <c:pt idx="565">
                  <c:v>2.7850516737812443</c:v>
                </c:pt>
                <c:pt idx="566">
                  <c:v>2.7852244078130073</c:v>
                </c:pt>
                <c:pt idx="567">
                  <c:v>2.7853999879213478</c:v>
                </c:pt>
                <c:pt idx="568">
                  <c:v>2.7855784112496802</c:v>
                </c:pt>
                <c:pt idx="569">
                  <c:v>2.7857596749396496</c:v>
                </c:pt>
                <c:pt idx="570">
                  <c:v>2.7859437761311128</c:v>
                </c:pt>
                <c:pt idx="571">
                  <c:v>2.786130711962143</c:v>
                </c:pt>
                <c:pt idx="572">
                  <c:v>2.7863204795690222</c:v>
                </c:pt>
                <c:pt idx="573">
                  <c:v>2.7865130760862349</c:v>
                </c:pt>
                <c:pt idx="574">
                  <c:v>2.786708498646465</c:v>
                </c:pt>
                <c:pt idx="575">
                  <c:v>2.7869067443805933</c:v>
                </c:pt>
                <c:pt idx="576">
                  <c:v>2.7871078104176874</c:v>
                </c:pt>
                <c:pt idx="577">
                  <c:v>2.787311693885008</c:v>
                </c:pt>
                <c:pt idx="578">
                  <c:v>2.7875183919079927</c:v>
                </c:pt>
                <c:pt idx="579">
                  <c:v>2.7877279016102623</c:v>
                </c:pt>
                <c:pt idx="580">
                  <c:v>2.7879402201136134</c:v>
                </c:pt>
                <c:pt idx="581">
                  <c:v>2.7881553445380129</c:v>
                </c:pt>
                <c:pt idx="582">
                  <c:v>2.7883732720016008</c:v>
                </c:pt>
                <c:pt idx="583">
                  <c:v>2.7885939996206814</c:v>
                </c:pt>
                <c:pt idx="584">
                  <c:v>2.7888175245097226</c:v>
                </c:pt>
                <c:pt idx="585">
                  <c:v>2.7890438437813536</c:v>
                </c:pt>
                <c:pt idx="586">
                  <c:v>2.7892729545463624</c:v>
                </c:pt>
                <c:pt idx="587">
                  <c:v>2.7895048539136944</c:v>
                </c:pt>
                <c:pt idx="588">
                  <c:v>2.7897395389904469</c:v>
                </c:pt>
                <c:pt idx="589">
                  <c:v>2.7899770068818688</c:v>
                </c:pt>
                <c:pt idx="590">
                  <c:v>2.7902172546913628</c:v>
                </c:pt>
                <c:pt idx="591">
                  <c:v>2.7904602795204734</c:v>
                </c:pt>
                <c:pt idx="592">
                  <c:v>2.7907060784689004</c:v>
                </c:pt>
                <c:pt idx="593">
                  <c:v>2.7909546486344805</c:v>
                </c:pt>
                <c:pt idx="594">
                  <c:v>2.7912059871131989</c:v>
                </c:pt>
                <c:pt idx="595">
                  <c:v>2.7914600909991827</c:v>
                </c:pt>
                <c:pt idx="596">
                  <c:v>2.7917169573847014</c:v>
                </c:pt>
                <c:pt idx="597">
                  <c:v>2.7919765833601646</c:v>
                </c:pt>
                <c:pt idx="598">
                  <c:v>2.7922389660141227</c:v>
                </c:pt>
                <c:pt idx="599">
                  <c:v>2.7925041024332655</c:v>
                </c:pt>
                <c:pt idx="600">
                  <c:v>2.7927719897024237</c:v>
                </c:pt>
                <c:pt idx="601">
                  <c:v>2.793042624904567</c:v>
                </c:pt>
                <c:pt idx="602">
                  <c:v>2.7933160051208006</c:v>
                </c:pt>
                <c:pt idx="603">
                  <c:v>2.7935921274303741</c:v>
                </c:pt>
                <c:pt idx="604">
                  <c:v>2.793870988910673</c:v>
                </c:pt>
                <c:pt idx="605">
                  <c:v>2.7941525866372241</c:v>
                </c:pt>
                <c:pt idx="606">
                  <c:v>2.7944369176836932</c:v>
                </c:pt>
                <c:pt idx="607">
                  <c:v>2.7947239791218883</c:v>
                </c:pt>
                <c:pt idx="608">
                  <c:v>2.7950137680217582</c:v>
                </c:pt>
                <c:pt idx="609">
                  <c:v>2.7953062814513947</c:v>
                </c:pt>
                <c:pt idx="610">
                  <c:v>2.7956015164770309</c:v>
                </c:pt>
                <c:pt idx="611">
                  <c:v>2.795899470163048</c:v>
                </c:pt>
                <c:pt idx="612">
                  <c:v>2.7962001395719711</c:v>
                </c:pt>
                <c:pt idx="613">
                  <c:v>2.7965035217644734</c:v>
                </c:pt>
                <c:pt idx="614">
                  <c:v>2.7968096137993776</c:v>
                </c:pt>
                <c:pt idx="615">
                  <c:v>2.7971184127336559</c:v>
                </c:pt>
                <c:pt idx="616">
                  <c:v>2.7974299156224349</c:v>
                </c:pt>
                <c:pt idx="617">
                  <c:v>2.797744119518994</c:v>
                </c:pt>
                <c:pt idx="618">
                  <c:v>2.7980610214747714</c:v>
                </c:pt>
                <c:pt idx="619">
                  <c:v>2.7983806185393636</c:v>
                </c:pt>
                <c:pt idx="620">
                  <c:v>2.7987029077605268</c:v>
                </c:pt>
                <c:pt idx="621">
                  <c:v>2.7990278861841844</c:v>
                </c:pt>
                <c:pt idx="622">
                  <c:v>2.7993555508544237</c:v>
                </c:pt>
                <c:pt idx="623">
                  <c:v>2.7996858988135034</c:v>
                </c:pt>
                <c:pt idx="624">
                  <c:v>2.8000189271018532</c:v>
                </c:pt>
                <c:pt idx="625">
                  <c:v>2.8003546327580779</c:v>
                </c:pt>
                <c:pt idx="626">
                  <c:v>2.8006930128189635</c:v>
                </c:pt>
                <c:pt idx="627">
                  <c:v>2.8010340643194751</c:v>
                </c:pt>
                <c:pt idx="628">
                  <c:v>2.8013777842927627</c:v>
                </c:pt>
                <c:pt idx="629">
                  <c:v>2.8017241697701687</c:v>
                </c:pt>
                <c:pt idx="630">
                  <c:v>2.8020732177812229</c:v>
                </c:pt>
                <c:pt idx="631">
                  <c:v>2.8024249253536571</c:v>
                </c:pt>
                <c:pt idx="632">
                  <c:v>2.8027792895133983</c:v>
                </c:pt>
                <c:pt idx="633">
                  <c:v>2.8031363072845794</c:v>
                </c:pt>
                <c:pt idx="634">
                  <c:v>2.8034959756895432</c:v>
                </c:pt>
                <c:pt idx="635">
                  <c:v>2.8038582917488424</c:v>
                </c:pt>
                <c:pt idx="636">
                  <c:v>2.8042232524812483</c:v>
                </c:pt>
                <c:pt idx="637">
                  <c:v>2.804590854903755</c:v>
                </c:pt>
                <c:pt idx="638">
                  <c:v>2.8049610960315792</c:v>
                </c:pt>
                <c:pt idx="639">
                  <c:v>2.8053339728781728</c:v>
                </c:pt>
                <c:pt idx="640">
                  <c:v>2.8057094824552187</c:v>
                </c:pt>
                <c:pt idx="641">
                  <c:v>2.8060876217726447</c:v>
                </c:pt>
                <c:pt idx="642">
                  <c:v>2.806468387838621</c:v>
                </c:pt>
                <c:pt idx="643">
                  <c:v>2.8068517776595718</c:v>
                </c:pt>
                <c:pt idx="644">
                  <c:v>2.807237788240176</c:v>
                </c:pt>
                <c:pt idx="645">
                  <c:v>2.8076264165833744</c:v>
                </c:pt>
                <c:pt idx="646">
                  <c:v>2.8080176596903734</c:v>
                </c:pt>
                <c:pt idx="647">
                  <c:v>2.8084115145606563</c:v>
                </c:pt>
                <c:pt idx="648">
                  <c:v>2.8088079781919815</c:v>
                </c:pt>
                <c:pt idx="649">
                  <c:v>2.8092070475803923</c:v>
                </c:pt>
                <c:pt idx="650">
                  <c:v>2.8096087197202242</c:v>
                </c:pt>
                <c:pt idx="651">
                  <c:v>2.8100129916041068</c:v>
                </c:pt>
                <c:pt idx="652">
                  <c:v>2.8104198602229764</c:v>
                </c:pt>
                <c:pt idx="653">
                  <c:v>2.8108293225660721</c:v>
                </c:pt>
                <c:pt idx="654">
                  <c:v>2.8112413756209542</c:v>
                </c:pt>
                <c:pt idx="655">
                  <c:v>2.8116560163735018</c:v>
                </c:pt>
                <c:pt idx="656">
                  <c:v>2.8120732418079233</c:v>
                </c:pt>
                <c:pt idx="657">
                  <c:v>2.8124930489067621</c:v>
                </c:pt>
                <c:pt idx="658">
                  <c:v>2.812915434650904</c:v>
                </c:pt>
                <c:pt idx="659">
                  <c:v>2.8133403960195826</c:v>
                </c:pt>
                <c:pt idx="660">
                  <c:v>2.8137679299903873</c:v>
                </c:pt>
                <c:pt idx="661">
                  <c:v>2.814198033539272</c:v>
                </c:pt>
                <c:pt idx="662">
                  <c:v>2.8146307036405593</c:v>
                </c:pt>
                <c:pt idx="663">
                  <c:v>2.8150659372669509</c:v>
                </c:pt>
                <c:pt idx="664">
                  <c:v>2.8155037313895295</c:v>
                </c:pt>
                <c:pt idx="665">
                  <c:v>2.8159440829777744</c:v>
                </c:pt>
                <c:pt idx="666">
                  <c:v>2.8163869889995619</c:v>
                </c:pt>
                <c:pt idx="667">
                  <c:v>2.8168324464211776</c:v>
                </c:pt>
                <c:pt idx="668">
                  <c:v>2.8172804522073216</c:v>
                </c:pt>
                <c:pt idx="669">
                  <c:v>2.8177310033211151</c:v>
                </c:pt>
                <c:pt idx="670">
                  <c:v>2.8181840967241154</c:v>
                </c:pt>
                <c:pt idx="671">
                  <c:v>2.8186397293763137</c:v>
                </c:pt>
                <c:pt idx="672">
                  <c:v>2.8190978982361514</c:v>
                </c:pt>
                <c:pt idx="673">
                  <c:v>2.8195586002605251</c:v>
                </c:pt>
                <c:pt idx="674">
                  <c:v>2.8200218324047932</c:v>
                </c:pt>
                <c:pt idx="675">
                  <c:v>2.8204875916227885</c:v>
                </c:pt>
                <c:pt idx="676">
                  <c:v>2.8209558748668231</c:v>
                </c:pt>
                <c:pt idx="677">
                  <c:v>2.8214266790877001</c:v>
                </c:pt>
                <c:pt idx="678">
                  <c:v>2.8219000012347166</c:v>
                </c:pt>
                <c:pt idx="679">
                  <c:v>2.8223758382556805</c:v>
                </c:pt>
                <c:pt idx="680">
                  <c:v>2.8228541870969126</c:v>
                </c:pt>
                <c:pt idx="681">
                  <c:v>2.8233350447032608</c:v>
                </c:pt>
                <c:pt idx="682">
                  <c:v>2.8238184080181008</c:v>
                </c:pt>
                <c:pt idx="683">
                  <c:v>2.8243042739833562</c:v>
                </c:pt>
                <c:pt idx="684">
                  <c:v>2.8247926395394991</c:v>
                </c:pt>
                <c:pt idx="685">
                  <c:v>2.8252835016255644</c:v>
                </c:pt>
                <c:pt idx="686">
                  <c:v>2.8257768571791542</c:v>
                </c:pt>
                <c:pt idx="687">
                  <c:v>2.8262727031364525</c:v>
                </c:pt>
                <c:pt idx="688">
                  <c:v>2.8267710364322314</c:v>
                </c:pt>
                <c:pt idx="689">
                  <c:v>2.8272718539998603</c:v>
                </c:pt>
                <c:pt idx="690">
                  <c:v>2.8277751527713186</c:v>
                </c:pt>
                <c:pt idx="691">
                  <c:v>2.8282809296772022</c:v>
                </c:pt>
                <c:pt idx="692">
                  <c:v>2.8287891816467337</c:v>
                </c:pt>
                <c:pt idx="693">
                  <c:v>2.8292999056077748</c:v>
                </c:pt>
                <c:pt idx="694">
                  <c:v>2.829813098486833</c:v>
                </c:pt>
                <c:pt idx="695">
                  <c:v>2.8303287572090743</c:v>
                </c:pt>
                <c:pt idx="696">
                  <c:v>2.8308468786983312</c:v>
                </c:pt>
                <c:pt idx="697">
                  <c:v>2.8313674598771117</c:v>
                </c:pt>
                <c:pt idx="698">
                  <c:v>2.8318904976666164</c:v>
                </c:pt>
                <c:pt idx="699">
                  <c:v>2.832415988986738</c:v>
                </c:pt>
                <c:pt idx="700">
                  <c:v>2.8329439307560813</c:v>
                </c:pt>
                <c:pt idx="701">
                  <c:v>2.8334743198919687</c:v>
                </c:pt>
                <c:pt idx="702">
                  <c:v>2.8340071533104503</c:v>
                </c:pt>
                <c:pt idx="703">
                  <c:v>2.8345424279263169</c:v>
                </c:pt>
                <c:pt idx="704">
                  <c:v>2.8350801406531101</c:v>
                </c:pt>
                <c:pt idx="705">
                  <c:v>2.8356202884031312</c:v>
                </c:pt>
                <c:pt idx="706">
                  <c:v>2.8361628680874529</c:v>
                </c:pt>
                <c:pt idx="707">
                  <c:v>2.8367078766159315</c:v>
                </c:pt>
                <c:pt idx="708">
                  <c:v>2.8372553108972163</c:v>
                </c:pt>
                <c:pt idx="709">
                  <c:v>2.8378051678387597</c:v>
                </c:pt>
                <c:pt idx="710">
                  <c:v>2.8383574443468298</c:v>
                </c:pt>
                <c:pt idx="711">
                  <c:v>2.8389121373265214</c:v>
                </c:pt>
                <c:pt idx="712">
                  <c:v>2.8394692436817661</c:v>
                </c:pt>
                <c:pt idx="713">
                  <c:v>2.8400287603153433</c:v>
                </c:pt>
                <c:pt idx="714">
                  <c:v>2.8405906841288937</c:v>
                </c:pt>
                <c:pt idx="715">
                  <c:v>2.8411550120229254</c:v>
                </c:pt>
                <c:pt idx="716">
                  <c:v>2.8417217408968343</c:v>
                </c:pt>
                <c:pt idx="717">
                  <c:v>2.842290867648904</c:v>
                </c:pt>
                <c:pt idx="718">
                  <c:v>2.8428623891763283</c:v>
                </c:pt>
                <c:pt idx="719">
                  <c:v>2.8434363023752138</c:v>
                </c:pt>
                <c:pt idx="720">
                  <c:v>2.8440126041405964</c:v>
                </c:pt>
                <c:pt idx="721">
                  <c:v>2.8445912913664526</c:v>
                </c:pt>
                <c:pt idx="722">
                  <c:v>2.8451723609457087</c:v>
                </c:pt>
                <c:pt idx="723">
                  <c:v>2.8457558097702575</c:v>
                </c:pt>
                <c:pt idx="724">
                  <c:v>2.8463416347309605</c:v>
                </c:pt>
                <c:pt idx="725">
                  <c:v>2.846929832717672</c:v>
                </c:pt>
                <c:pt idx="726">
                  <c:v>2.8475204006192416</c:v>
                </c:pt>
                <c:pt idx="727">
                  <c:v>2.8481133353235286</c:v>
                </c:pt>
                <c:pt idx="728">
                  <c:v>2.8487086337174179</c:v>
                </c:pt>
                <c:pt idx="729">
                  <c:v>2.8493062926868267</c:v>
                </c:pt>
                <c:pt idx="730">
                  <c:v>2.8499063091167178</c:v>
                </c:pt>
                <c:pt idx="731">
                  <c:v>2.8505086798911154</c:v>
                </c:pt>
                <c:pt idx="732">
                  <c:v>2.8511134018931092</c:v>
                </c:pt>
                <c:pt idx="733">
                  <c:v>2.851720472004879</c:v>
                </c:pt>
                <c:pt idx="734">
                  <c:v>2.8523298871076941</c:v>
                </c:pt>
                <c:pt idx="735">
                  <c:v>2.8529416440819313</c:v>
                </c:pt>
                <c:pt idx="736">
                  <c:v>2.8535557398070912</c:v>
                </c:pt>
                <c:pt idx="737">
                  <c:v>2.8541721711618027</c:v>
                </c:pt>
                <c:pt idx="738">
                  <c:v>2.8547909350238401</c:v>
                </c:pt>
                <c:pt idx="739">
                  <c:v>2.8554120282701354</c:v>
                </c:pt>
                <c:pt idx="740">
                  <c:v>2.8560354477767893</c:v>
                </c:pt>
                <c:pt idx="741">
                  <c:v>2.8566611904190848</c:v>
                </c:pt>
                <c:pt idx="742">
                  <c:v>2.8572892530714991</c:v>
                </c:pt>
                <c:pt idx="743">
                  <c:v>2.8579196326077154</c:v>
                </c:pt>
                <c:pt idx="744">
                  <c:v>2.8585523259006393</c:v>
                </c:pt>
                <c:pt idx="745">
                  <c:v>2.8591873298224053</c:v>
                </c:pt>
                <c:pt idx="746">
                  <c:v>2.8598246412443964</c:v>
                </c:pt>
                <c:pt idx="747">
                  <c:v>2.8604642570372518</c:v>
                </c:pt>
                <c:pt idx="748">
                  <c:v>2.8611061740708803</c:v>
                </c:pt>
                <c:pt idx="749">
                  <c:v>2.8617503892144751</c:v>
                </c:pt>
                <c:pt idx="750">
                  <c:v>2.8623968993365283</c:v>
                </c:pt>
                <c:pt idx="751">
                  <c:v>2.8630457013048369</c:v>
                </c:pt>
                <c:pt idx="752">
                  <c:v>2.8636967919865204</c:v>
                </c:pt>
                <c:pt idx="753">
                  <c:v>2.8643501682480368</c:v>
                </c:pt>
                <c:pt idx="754">
                  <c:v>2.8650058269551901</c:v>
                </c:pt>
                <c:pt idx="755">
                  <c:v>2.865663764973144</c:v>
                </c:pt>
                <c:pt idx="756">
                  <c:v>2.8663239791664386</c:v>
                </c:pt>
                <c:pt idx="757">
                  <c:v>2.8669864663989988</c:v>
                </c:pt>
                <c:pt idx="758">
                  <c:v>2.8676512235341516</c:v>
                </c:pt>
                <c:pt idx="759">
                  <c:v>2.8683182474346376</c:v>
                </c:pt>
                <c:pt idx="760">
                  <c:v>2.8689875349626215</c:v>
                </c:pt>
                <c:pt idx="761">
                  <c:v>2.8696590829797097</c:v>
                </c:pt>
                <c:pt idx="762">
                  <c:v>2.8703328883469612</c:v>
                </c:pt>
                <c:pt idx="763">
                  <c:v>2.8710089479248997</c:v>
                </c:pt>
                <c:pt idx="764">
                  <c:v>2.8716872585735311</c:v>
                </c:pt>
                <c:pt idx="765">
                  <c:v>2.8723678171523508</c:v>
                </c:pt>
                <c:pt idx="766">
                  <c:v>2.8730506205203623</c:v>
                </c:pt>
                <c:pt idx="767">
                  <c:v>2.8737356655360879</c:v>
                </c:pt>
                <c:pt idx="768">
                  <c:v>2.8744229490575814</c:v>
                </c:pt>
                <c:pt idx="769">
                  <c:v>2.8751124679424445</c:v>
                </c:pt>
                <c:pt idx="770">
                  <c:v>2.8758042190478359</c:v>
                </c:pt>
                <c:pt idx="771">
                  <c:v>2.8764981992304888</c:v>
                </c:pt>
                <c:pt idx="772">
                  <c:v>2.8771944053467227</c:v>
                </c:pt>
                <c:pt idx="773">
                  <c:v>2.8778928342524566</c:v>
                </c:pt>
                <c:pt idx="774">
                  <c:v>2.8785934828032218</c:v>
                </c:pt>
                <c:pt idx="775">
                  <c:v>2.8792963478541767</c:v>
                </c:pt>
                <c:pt idx="776">
                  <c:v>2.8800014262601192</c:v>
                </c:pt>
                <c:pt idx="777">
                  <c:v>2.8807087148755026</c:v>
                </c:pt>
                <c:pt idx="778">
                  <c:v>2.8814182105544455</c:v>
                </c:pt>
                <c:pt idx="779">
                  <c:v>2.8821299101507494</c:v>
                </c:pt>
                <c:pt idx="780">
                  <c:v>2.8828438105179077</c:v>
                </c:pt>
                <c:pt idx="781">
                  <c:v>2.8835599085091226</c:v>
                </c:pt>
                <c:pt idx="782">
                  <c:v>2.8842782009773202</c:v>
                </c:pt>
                <c:pt idx="783">
                  <c:v>2.8849986847751574</c:v>
                </c:pt>
                <c:pt idx="784">
                  <c:v>2.8857213567550417</c:v>
                </c:pt>
                <c:pt idx="785">
                  <c:v>2.8864462137691449</c:v>
                </c:pt>
                <c:pt idx="786">
                  <c:v>2.8871732526694123</c:v>
                </c:pt>
                <c:pt idx="787">
                  <c:v>2.8879024703075804</c:v>
                </c:pt>
                <c:pt idx="788">
                  <c:v>2.8886338635351878</c:v>
                </c:pt>
                <c:pt idx="789">
                  <c:v>2.8893674292035922</c:v>
                </c:pt>
                <c:pt idx="790">
                  <c:v>2.8901031641639801</c:v>
                </c:pt>
                <c:pt idx="791">
                  <c:v>2.890841065267383</c:v>
                </c:pt>
                <c:pt idx="792">
                  <c:v>2.8915811293646905</c:v>
                </c:pt>
                <c:pt idx="793">
                  <c:v>2.8923233533066655</c:v>
                </c:pt>
                <c:pt idx="794">
                  <c:v>2.8930677339439543</c:v>
                </c:pt>
                <c:pt idx="795">
                  <c:v>2.8938142681271044</c:v>
                </c:pt>
                <c:pt idx="796">
                  <c:v>2.894562952706575</c:v>
                </c:pt>
                <c:pt idx="797">
                  <c:v>2.8953137845327541</c:v>
                </c:pt>
                <c:pt idx="798">
                  <c:v>2.8960667604559687</c:v>
                </c:pt>
                <c:pt idx="799">
                  <c:v>2.8968218773264991</c:v>
                </c:pt>
                <c:pt idx="800">
                  <c:v>2.8975791319945969</c:v>
                </c:pt>
                <c:pt idx="801">
                  <c:v>2.8983385213104937</c:v>
                </c:pt>
                <c:pt idx="802">
                  <c:v>2.8991000421244175</c:v>
                </c:pt>
                <c:pt idx="803">
                  <c:v>2.8998636912866043</c:v>
                </c:pt>
                <c:pt idx="804">
                  <c:v>2.9006294656473139</c:v>
                </c:pt>
                <c:pt idx="805">
                  <c:v>2.9013973620568474</c:v>
                </c:pt>
                <c:pt idx="806">
                  <c:v>2.9021673773655481</c:v>
                </c:pt>
                <c:pt idx="807">
                  <c:v>2.9029395084238319</c:v>
                </c:pt>
                <c:pt idx="808">
                  <c:v>2.9037137520821892</c:v>
                </c:pt>
                <c:pt idx="809">
                  <c:v>2.9044901051912029</c:v>
                </c:pt>
                <c:pt idx="810">
                  <c:v>2.9052685646015628</c:v>
                </c:pt>
                <c:pt idx="811">
                  <c:v>2.9060491271640778</c:v>
                </c:pt>
                <c:pt idx="812">
                  <c:v>2.9068317897296909</c:v>
                </c:pt>
                <c:pt idx="813">
                  <c:v>2.9076165491494916</c:v>
                </c:pt>
                <c:pt idx="814">
                  <c:v>2.9084034022747307</c:v>
                </c:pt>
                <c:pt idx="815">
                  <c:v>2.9091923459568347</c:v>
                </c:pt>
                <c:pt idx="816">
                  <c:v>2.9099833770474177</c:v>
                </c:pt>
                <c:pt idx="817">
                  <c:v>2.9107764923982979</c:v>
                </c:pt>
                <c:pt idx="818">
                  <c:v>2.9115716888615064</c:v>
                </c:pt>
                <c:pt idx="819">
                  <c:v>2.9123689632893068</c:v>
                </c:pt>
                <c:pt idx="820">
                  <c:v>2.9131683125342076</c:v>
                </c:pt>
                <c:pt idx="821">
                  <c:v>2.9139697334489707</c:v>
                </c:pt>
                <c:pt idx="822">
                  <c:v>2.9147732228866339</c:v>
                </c:pt>
                <c:pt idx="823">
                  <c:v>2.915578777700516</c:v>
                </c:pt>
                <c:pt idx="824">
                  <c:v>2.9163863947442357</c:v>
                </c:pt>
                <c:pt idx="825">
                  <c:v>2.9171960708717259</c:v>
                </c:pt>
                <c:pt idx="826">
                  <c:v>2.9180078029372436</c:v>
                </c:pt>
                <c:pt idx="827">
                  <c:v>2.9188215877953856</c:v>
                </c:pt>
                <c:pt idx="828">
                  <c:v>2.9196374223011041</c:v>
                </c:pt>
                <c:pt idx="829">
                  <c:v>2.920455303309716</c:v>
                </c:pt>
                <c:pt idx="830">
                  <c:v>2.9212752276769214</c:v>
                </c:pt>
                <c:pt idx="831">
                  <c:v>2.9220971922588128</c:v>
                </c:pt>
                <c:pt idx="832">
                  <c:v>2.9229211939118942</c:v>
                </c:pt>
                <c:pt idx="833">
                  <c:v>2.9237472294930873</c:v>
                </c:pt>
                <c:pt idx="834">
                  <c:v>2.9245752958597517</c:v>
                </c:pt>
                <c:pt idx="835">
                  <c:v>2.9254053898696966</c:v>
                </c:pt>
                <c:pt idx="836">
                  <c:v>2.9262375083811936</c:v>
                </c:pt>
                <c:pt idx="837">
                  <c:v>2.9270716482529893</c:v>
                </c:pt>
                <c:pt idx="838">
                  <c:v>2.9279078063443227</c:v>
                </c:pt>
                <c:pt idx="839">
                  <c:v>2.9287459795149338</c:v>
                </c:pt>
                <c:pt idx="840">
                  <c:v>2.9295861646250825</c:v>
                </c:pt>
                <c:pt idx="841">
                  <c:v>2.9304283585355559</c:v>
                </c:pt>
                <c:pt idx="842">
                  <c:v>2.9312725581076897</c:v>
                </c:pt>
                <c:pt idx="843">
                  <c:v>2.9321187602033731</c:v>
                </c:pt>
                <c:pt idx="844">
                  <c:v>2.9329669616850698</c:v>
                </c:pt>
                <c:pt idx="845">
                  <c:v>2.9338171594158262</c:v>
                </c:pt>
                <c:pt idx="846">
                  <c:v>2.9346693502592882</c:v>
                </c:pt>
                <c:pt idx="847">
                  <c:v>2.935523531079713</c:v>
                </c:pt>
                <c:pt idx="848">
                  <c:v>2.9363796987419821</c:v>
                </c:pt>
                <c:pt idx="849">
                  <c:v>2.9372378501116172</c:v>
                </c:pt>
                <c:pt idx="850">
                  <c:v>2.9380979820547908</c:v>
                </c:pt>
                <c:pt idx="851">
                  <c:v>2.938960091438342</c:v>
                </c:pt>
                <c:pt idx="852">
                  <c:v>2.9398241751297864</c:v>
                </c:pt>
                <c:pt idx="853">
                  <c:v>2.940690229997335</c:v>
                </c:pt>
                <c:pt idx="854">
                  <c:v>2.9415582529098998</c:v>
                </c:pt>
                <c:pt idx="855">
                  <c:v>2.9424282407371183</c:v>
                </c:pt>
                <c:pt idx="856">
                  <c:v>2.9433001903493525</c:v>
                </c:pt>
                <c:pt idx="857">
                  <c:v>2.9441740986177152</c:v>
                </c:pt>
                <c:pt idx="858">
                  <c:v>2.945049962414076</c:v>
                </c:pt>
                <c:pt idx="859">
                  <c:v>2.9459277786110749</c:v>
                </c:pt>
                <c:pt idx="860">
                  <c:v>2.94680754408214</c:v>
                </c:pt>
                <c:pt idx="861">
                  <c:v>2.9476892557014964</c:v>
                </c:pt>
                <c:pt idx="862">
                  <c:v>2.94857291034418</c:v>
                </c:pt>
                <c:pt idx="863">
                  <c:v>2.9494585048860515</c:v>
                </c:pt>
                <c:pt idx="864">
                  <c:v>2.9503460362038108</c:v>
                </c:pt>
                <c:pt idx="865">
                  <c:v>2.9512355011750078</c:v>
                </c:pt>
                <c:pt idx="866">
                  <c:v>2.9521268966780547</c:v>
                </c:pt>
                <c:pt idx="867">
                  <c:v>2.9530202195922435</c:v>
                </c:pt>
                <c:pt idx="868">
                  <c:v>2.953915466797755</c:v>
                </c:pt>
                <c:pt idx="869">
                  <c:v>2.9548126351756734</c:v>
                </c:pt>
                <c:pt idx="870">
                  <c:v>2.955711721608</c:v>
                </c:pt>
                <c:pt idx="871">
                  <c:v>2.9566127229776606</c:v>
                </c:pt>
                <c:pt idx="872">
                  <c:v>2.9575156361685306</c:v>
                </c:pt>
                <c:pt idx="873">
                  <c:v>2.9584204580654347</c:v>
                </c:pt>
                <c:pt idx="874">
                  <c:v>2.9593271855541659</c:v>
                </c:pt>
                <c:pt idx="875">
                  <c:v>2.9602358155215018</c:v>
                </c:pt>
                <c:pt idx="876">
                  <c:v>2.9611463448552087</c:v>
                </c:pt>
                <c:pt idx="877">
                  <c:v>2.9620587704440622</c:v>
                </c:pt>
                <c:pt idx="878">
                  <c:v>2.9629730891778565</c:v>
                </c:pt>
                <c:pt idx="879">
                  <c:v>2.9638892979474178</c:v>
                </c:pt>
                <c:pt idx="880">
                  <c:v>2.9648073936446169</c:v>
                </c:pt>
                <c:pt idx="881">
                  <c:v>2.9657273731623821</c:v>
                </c:pt>
                <c:pt idx="882">
                  <c:v>2.9666492333947128</c:v>
                </c:pt>
                <c:pt idx="883">
                  <c:v>2.9675729712366876</c:v>
                </c:pt>
                <c:pt idx="884">
                  <c:v>2.968498583584485</c:v>
                </c:pt>
                <c:pt idx="885">
                  <c:v>2.9694260673353892</c:v>
                </c:pt>
                <c:pt idx="886">
                  <c:v>2.9703554193878055</c:v>
                </c:pt>
                <c:pt idx="887">
                  <c:v>2.9712866366412722</c:v>
                </c:pt>
                <c:pt idx="888">
                  <c:v>2.9722197159964732</c:v>
                </c:pt>
                <c:pt idx="889">
                  <c:v>2.9731546543552501</c:v>
                </c:pt>
                <c:pt idx="890">
                  <c:v>2.9740914486206167</c:v>
                </c:pt>
                <c:pt idx="891">
                  <c:v>2.9750300956967672</c:v>
                </c:pt>
                <c:pt idx="892">
                  <c:v>2.975970592489094</c:v>
                </c:pt>
                <c:pt idx="893">
                  <c:v>2.9769129359041964</c:v>
                </c:pt>
                <c:pt idx="894">
                  <c:v>2.9778571228498913</c:v>
                </c:pt>
                <c:pt idx="895">
                  <c:v>2.9788031502352323</c:v>
                </c:pt>
                <c:pt idx="896">
                  <c:v>2.9797510149705149</c:v>
                </c:pt>
                <c:pt idx="897">
                  <c:v>2.9807007139672921</c:v>
                </c:pt>
                <c:pt idx="898">
                  <c:v>2.9816522441383864</c:v>
                </c:pt>
                <c:pt idx="899">
                  <c:v>2.9826056023979017</c:v>
                </c:pt>
                <c:pt idx="900">
                  <c:v>2.9835607856612345</c:v>
                </c:pt>
                <c:pt idx="901">
                  <c:v>2.9845177908450879</c:v>
                </c:pt>
                <c:pt idx="902">
                  <c:v>2.9854766148674829</c:v>
                </c:pt>
                <c:pt idx="903">
                  <c:v>2.9864372546477695</c:v>
                </c:pt>
                <c:pt idx="904">
                  <c:v>2.9873997071066389</c:v>
                </c:pt>
                <c:pt idx="905">
                  <c:v>2.988363969166139</c:v>
                </c:pt>
                <c:pt idx="906">
                  <c:v>2.9893300377496792</c:v>
                </c:pt>
                <c:pt idx="907">
                  <c:v>2.9902979097820497</c:v>
                </c:pt>
                <c:pt idx="908">
                  <c:v>2.9912675821894288</c:v>
                </c:pt>
                <c:pt idx="909">
                  <c:v>2.9922390518993955</c:v>
                </c:pt>
                <c:pt idx="910">
                  <c:v>2.9932123158409452</c:v>
                </c:pt>
                <c:pt idx="911">
                  <c:v>2.9941873709444948</c:v>
                </c:pt>
                <c:pt idx="912">
                  <c:v>2.9951642141418997</c:v>
                </c:pt>
                <c:pt idx="913">
                  <c:v>2.9961428423664627</c:v>
                </c:pt>
                <c:pt idx="914">
                  <c:v>2.9971232525529476</c:v>
                </c:pt>
                <c:pt idx="915">
                  <c:v>2.9981054416375903</c:v>
                </c:pt>
                <c:pt idx="916">
                  <c:v>2.9990894065581077</c:v>
                </c:pt>
                <c:pt idx="917">
                  <c:v>3.0000751442537146</c:v>
                </c:pt>
                <c:pt idx="918">
                  <c:v>3.0010626516651318</c:v>
                </c:pt>
                <c:pt idx="919">
                  <c:v>3.0020519257345955</c:v>
                </c:pt>
                <c:pt idx="920">
                  <c:v>3.0030429634058748</c:v>
                </c:pt>
                <c:pt idx="921">
                  <c:v>3.004035761624277</c:v>
                </c:pt>
                <c:pt idx="922">
                  <c:v>3.0050303173366637</c:v>
                </c:pt>
                <c:pt idx="923">
                  <c:v>3.0060266274914578</c:v>
                </c:pt>
                <c:pt idx="924">
                  <c:v>3.0070246890386598</c:v>
                </c:pt>
                <c:pt idx="925">
                  <c:v>3.0080244989298555</c:v>
                </c:pt>
                <c:pt idx="926">
                  <c:v>3.0090260541182259</c:v>
                </c:pt>
                <c:pt idx="927">
                  <c:v>3.0100293515585652</c:v>
                </c:pt>
                <c:pt idx="928">
                  <c:v>3.0110343882072836</c:v>
                </c:pt>
                <c:pt idx="929">
                  <c:v>3.0120411610224229</c:v>
                </c:pt>
                <c:pt idx="930">
                  <c:v>3.0130496669636702</c:v>
                </c:pt>
                <c:pt idx="931">
                  <c:v>3.0140599029923609</c:v>
                </c:pt>
                <c:pt idx="932">
                  <c:v>3.0150718660714988</c:v>
                </c:pt>
                <c:pt idx="933">
                  <c:v>3.0160855531657602</c:v>
                </c:pt>
                <c:pt idx="934">
                  <c:v>3.0171009612415074</c:v>
                </c:pt>
                <c:pt idx="935">
                  <c:v>3.018118087266803</c:v>
                </c:pt>
                <c:pt idx="936">
                  <c:v>3.019136928211414</c:v>
                </c:pt>
                <c:pt idx="937">
                  <c:v>3.0201574810468275</c:v>
                </c:pt>
                <c:pt idx="938">
                  <c:v>3.0211797427462601</c:v>
                </c:pt>
                <c:pt idx="939">
                  <c:v>3.0222037102846682</c:v>
                </c:pt>
                <c:pt idx="940">
                  <c:v>3.0232293806387593</c:v>
                </c:pt>
                <c:pt idx="941">
                  <c:v>3.0242567507870035</c:v>
                </c:pt>
                <c:pt idx="942">
                  <c:v>3.0252858177096424</c:v>
                </c:pt>
                <c:pt idx="943">
                  <c:v>3.0263165783887005</c:v>
                </c:pt>
                <c:pt idx="944">
                  <c:v>3.0273490298079948</c:v>
                </c:pt>
                <c:pt idx="945">
                  <c:v>3.0283831689531495</c:v>
                </c:pt>
                <c:pt idx="946">
                  <c:v>3.029418992811598</c:v>
                </c:pt>
                <c:pt idx="947">
                  <c:v>3.0304564983726037</c:v>
                </c:pt>
                <c:pt idx="948">
                  <c:v>3.0314956826272628</c:v>
                </c:pt>
                <c:pt idx="949">
                  <c:v>3.0325365425685167</c:v>
                </c:pt>
                <c:pt idx="950">
                  <c:v>3.033579075191164</c:v>
                </c:pt>
                <c:pt idx="951">
                  <c:v>3.0346232774918684</c:v>
                </c:pt>
                <c:pt idx="952">
                  <c:v>3.0356691464691723</c:v>
                </c:pt>
                <c:pt idx="953">
                  <c:v>3.0367166791235012</c:v>
                </c:pt>
                <c:pt idx="954">
                  <c:v>3.0377658724571801</c:v>
                </c:pt>
                <c:pt idx="955">
                  <c:v>3.0388167234744397</c:v>
                </c:pt>
                <c:pt idx="956">
                  <c:v>3.039869229181428</c:v>
                </c:pt>
                <c:pt idx="957">
                  <c:v>3.0409233865862206</c:v>
                </c:pt>
                <c:pt idx="958">
                  <c:v>3.0419791926988298</c:v>
                </c:pt>
                <c:pt idx="959">
                  <c:v>3.0430366445312131</c:v>
                </c:pt>
                <c:pt idx="960">
                  <c:v>3.0440957390972887</c:v>
                </c:pt>
                <c:pt idx="961">
                  <c:v>3.0451564734129373</c:v>
                </c:pt>
                <c:pt idx="962">
                  <c:v>3.0462188444960185</c:v>
                </c:pt>
                <c:pt idx="963">
                  <c:v>3.0472828493663782</c:v>
                </c:pt>
                <c:pt idx="964">
                  <c:v>3.0483484850458575</c:v>
                </c:pt>
                <c:pt idx="965">
                  <c:v>3.049415748558304</c:v>
                </c:pt>
                <c:pt idx="966">
                  <c:v>3.0504846369295806</c:v>
                </c:pt>
                <c:pt idx="967">
                  <c:v>3.0515551471875746</c:v>
                </c:pt>
                <c:pt idx="968">
                  <c:v>3.0526272763622089</c:v>
                </c:pt>
                <c:pt idx="969">
                  <c:v>3.0537010214854492</c:v>
                </c:pt>
                <c:pt idx="970">
                  <c:v>3.0547763795913179</c:v>
                </c:pt>
                <c:pt idx="971">
                  <c:v>3.0558533477158956</c:v>
                </c:pt>
                <c:pt idx="972">
                  <c:v>3.0569319228973408</c:v>
                </c:pt>
                <c:pt idx="973">
                  <c:v>3.0580121021758897</c:v>
                </c:pt>
                <c:pt idx="974">
                  <c:v>3.0590938825938712</c:v>
                </c:pt>
                <c:pt idx="975">
                  <c:v>3.0601772611957152</c:v>
                </c:pt>
                <c:pt idx="976">
                  <c:v>3.0612622350279599</c:v>
                </c:pt>
                <c:pt idx="977">
                  <c:v>3.0623488011392639</c:v>
                </c:pt>
                <c:pt idx="978">
                  <c:v>3.0634369565804138</c:v>
                </c:pt>
                <c:pt idx="979">
                  <c:v>3.0645266984043316</c:v>
                </c:pt>
                <c:pt idx="980">
                  <c:v>3.0656180236660879</c:v>
                </c:pt>
                <c:pt idx="981">
                  <c:v>3.0667109294229067</c:v>
                </c:pt>
                <c:pt idx="982">
                  <c:v>3.0678054127341765</c:v>
                </c:pt>
                <c:pt idx="983">
                  <c:v>3.0689014706614608</c:v>
                </c:pt>
                <c:pt idx="984">
                  <c:v>3.0699991002685025</c:v>
                </c:pt>
                <c:pt idx="985">
                  <c:v>3.0710982986212372</c:v>
                </c:pt>
                <c:pt idx="986">
                  <c:v>3.0721990627877993</c:v>
                </c:pt>
                <c:pt idx="987">
                  <c:v>3.0733013898385324</c:v>
                </c:pt>
                <c:pt idx="988">
                  <c:v>3.0744052768459977</c:v>
                </c:pt>
                <c:pt idx="989">
                  <c:v>3.0755107208849797</c:v>
                </c:pt>
                <c:pt idx="990">
                  <c:v>3.0766177190325013</c:v>
                </c:pt>
                <c:pt idx="991">
                  <c:v>3.0777262683678259</c:v>
                </c:pt>
                <c:pt idx="992">
                  <c:v>3.0788363659724687</c:v>
                </c:pt>
                <c:pt idx="993">
                  <c:v>3.0799480089302076</c:v>
                </c:pt>
                <c:pt idx="994">
                  <c:v>3.0810611943270847</c:v>
                </c:pt>
                <c:pt idx="995">
                  <c:v>3.0821759192514229</c:v>
                </c:pt>
                <c:pt idx="996">
                  <c:v>3.0832921807938298</c:v>
                </c:pt>
                <c:pt idx="997">
                  <c:v>3.0844099760472061</c:v>
                </c:pt>
                <c:pt idx="998">
                  <c:v>3.0855293021067549</c:v>
                </c:pt>
                <c:pt idx="999">
                  <c:v>3.0866501560699895</c:v>
                </c:pt>
                <c:pt idx="1000">
                  <c:v>3.0877725350367422</c:v>
                </c:pt>
                <c:pt idx="1001">
                  <c:v>3.0888964361091711</c:v>
                </c:pt>
                <c:pt idx="1002">
                  <c:v>3.0900218563917705</c:v>
                </c:pt>
                <c:pt idx="1003">
                  <c:v>3.0911487929913766</c:v>
                </c:pt>
                <c:pt idx="1004">
                  <c:v>3.0922772430171759</c:v>
                </c:pt>
                <c:pt idx="1005">
                  <c:v>3.0934072035807159</c:v>
                </c:pt>
                <c:pt idx="1006">
                  <c:v>3.0945386717959087</c:v>
                </c:pt>
                <c:pt idx="1007">
                  <c:v>3.0956716447790433</c:v>
                </c:pt>
                <c:pt idx="1008">
                  <c:v>3.0968061196487895</c:v>
                </c:pt>
                <c:pt idx="1009">
                  <c:v>3.0979420935262088</c:v>
                </c:pt>
                <c:pt idx="1010">
                  <c:v>3.0990795635347599</c:v>
                </c:pt>
                <c:pt idx="1011">
                  <c:v>3.1002185268003082</c:v>
                </c:pt>
                <c:pt idx="1012">
                  <c:v>3.1013589804511326</c:v>
                </c:pt>
                <c:pt idx="1013">
                  <c:v>3.1025009216179331</c:v>
                </c:pt>
                <c:pt idx="1014">
                  <c:v>3.1036443474338382</c:v>
                </c:pt>
                <c:pt idx="1015">
                  <c:v>3.1047892550344143</c:v>
                </c:pt>
                <c:pt idx="1016">
                  <c:v>3.1059356415576702</c:v>
                </c:pt>
                <c:pt idx="1017">
                  <c:v>3.1070835041440668</c:v>
                </c:pt>
                <c:pt idx="1018">
                  <c:v>3.1082328399365236</c:v>
                </c:pt>
                <c:pt idx="1019">
                  <c:v>3.1093836460804263</c:v>
                </c:pt>
                <c:pt idx="1020">
                  <c:v>3.1105359197236342</c:v>
                </c:pt>
                <c:pt idx="1021">
                  <c:v>3.1116896580164881</c:v>
                </c:pt>
                <c:pt idx="1022">
                  <c:v>3.1128448581118153</c:v>
                </c:pt>
                <c:pt idx="1023">
                  <c:v>3.1140015171649402</c:v>
                </c:pt>
                <c:pt idx="1024">
                  <c:v>3.1151596323336888</c:v>
                </c:pt>
                <c:pt idx="1025">
                  <c:v>3.116319200778396</c:v>
                </c:pt>
                <c:pt idx="1026">
                  <c:v>3.1174802196619154</c:v>
                </c:pt>
                <c:pt idx="1027">
                  <c:v>3.1186426861496224</c:v>
                </c:pt>
                <c:pt idx="1028">
                  <c:v>3.1198065974094238</c:v>
                </c:pt>
                <c:pt idx="1029">
                  <c:v>3.1209719506117635</c:v>
                </c:pt>
                <c:pt idx="1030">
                  <c:v>3.1221387429296321</c:v>
                </c:pt>
                <c:pt idx="1031">
                  <c:v>3.1233069715385682</c:v>
                </c:pt>
                <c:pt idx="1032">
                  <c:v>3.1244766336166716</c:v>
                </c:pt>
                <c:pt idx="1033">
                  <c:v>3.1256477263446052</c:v>
                </c:pt>
                <c:pt idx="1034">
                  <c:v>3.1268202469056052</c:v>
                </c:pt>
                <c:pt idx="1035">
                  <c:v>3.1279941924854846</c:v>
                </c:pt>
                <c:pt idx="1036">
                  <c:v>3.1291695602726435</c:v>
                </c:pt>
                <c:pt idx="1037">
                  <c:v>3.1303463474580706</c:v>
                </c:pt>
                <c:pt idx="1038">
                  <c:v>3.1315245512353571</c:v>
                </c:pt>
                <c:pt idx="1039">
                  <c:v>3.1327041688006951</c:v>
                </c:pt>
                <c:pt idx="1040">
                  <c:v>3.1338851973528894</c:v>
                </c:pt>
                <c:pt idx="1041">
                  <c:v>3.1350676340933634</c:v>
                </c:pt>
                <c:pt idx="1042">
                  <c:v>3.1362514762261635</c:v>
                </c:pt>
                <c:pt idx="1043">
                  <c:v>3.1374367209579668</c:v>
                </c:pt>
                <c:pt idx="1044">
                  <c:v>3.1386233654980864</c:v>
                </c:pt>
                <c:pt idx="1045">
                  <c:v>3.1398114070584793</c:v>
                </c:pt>
                <c:pt idx="1046">
                  <c:v>3.141000842853753</c:v>
                </c:pt>
                <c:pt idx="1047">
                  <c:v>3.1421916701011661</c:v>
                </c:pt>
                <c:pt idx="1048">
                  <c:v>3.1433838860206444</c:v>
                </c:pt>
                <c:pt idx="1049">
                  <c:v>3.1445774878347756</c:v>
                </c:pt>
                <c:pt idx="1050">
                  <c:v>3.1457724727688254</c:v>
                </c:pt>
                <c:pt idx="1051">
                  <c:v>3.1469688380507383</c:v>
                </c:pt>
                <c:pt idx="1052">
                  <c:v>3.1481665809111412</c:v>
                </c:pt>
                <c:pt idx="1053">
                  <c:v>3.1493656985833574</c:v>
                </c:pt>
                <c:pt idx="1054">
                  <c:v>3.1505661883034048</c:v>
                </c:pt>
                <c:pt idx="1055">
                  <c:v>3.151768047310004</c:v>
                </c:pt>
                <c:pt idx="1056">
                  <c:v>3.1529712728445869</c:v>
                </c:pt>
                <c:pt idx="1057">
                  <c:v>3.1541758621512983</c:v>
                </c:pt>
                <c:pt idx="1058">
                  <c:v>3.1553818124770041</c:v>
                </c:pt>
                <c:pt idx="1059">
                  <c:v>3.1565891210712973</c:v>
                </c:pt>
                <c:pt idx="1060">
                  <c:v>3.1577977851865016</c:v>
                </c:pt>
                <c:pt idx="1061">
                  <c:v>3.1590078020776788</c:v>
                </c:pt>
                <c:pt idx="1062">
                  <c:v>3.1602191690026329</c:v>
                </c:pt>
                <c:pt idx="1063">
                  <c:v>3.1614318832219173</c:v>
                </c:pt>
                <c:pt idx="1064">
                  <c:v>3.1626459419988384</c:v>
                </c:pt>
                <c:pt idx="1065">
                  <c:v>3.1638613425994633</c:v>
                </c:pt>
                <c:pt idx="1066">
                  <c:v>3.1650780822926223</c:v>
                </c:pt>
                <c:pt idx="1067">
                  <c:v>3.1662961583499154</c:v>
                </c:pt>
                <c:pt idx="1068">
                  <c:v>3.1675155680457205</c:v>
                </c:pt>
                <c:pt idx="1069">
                  <c:v>3.168736308657194</c:v>
                </c:pt>
                <c:pt idx="1070">
                  <c:v>3.1699583774642788</c:v>
                </c:pt>
                <c:pt idx="1071">
                  <c:v>3.1711817717497075</c:v>
                </c:pt>
                <c:pt idx="1072">
                  <c:v>3.1724064887990107</c:v>
                </c:pt>
                <c:pt idx="1073">
                  <c:v>3.1736325259005209</c:v>
                </c:pt>
                <c:pt idx="1074">
                  <c:v>3.1748598803453736</c:v>
                </c:pt>
                <c:pt idx="1075">
                  <c:v>3.1760885494275182</c:v>
                </c:pt>
                <c:pt idx="1076">
                  <c:v>3.1773185304437197</c:v>
                </c:pt>
                <c:pt idx="1077">
                  <c:v>3.1785498206935632</c:v>
                </c:pt>
                <c:pt idx="1078">
                  <c:v>3.1797824174794611</c:v>
                </c:pt>
                <c:pt idx="1079">
                  <c:v>3.181016318106658</c:v>
                </c:pt>
                <c:pt idx="1080">
                  <c:v>3.1822515198832302</c:v>
                </c:pt>
                <c:pt idx="1081">
                  <c:v>3.1834880201200972</c:v>
                </c:pt>
                <c:pt idx="1082">
                  <c:v>3.1847258161310252</c:v>
                </c:pt>
                <c:pt idx="1083">
                  <c:v>3.185964905232626</c:v>
                </c:pt>
                <c:pt idx="1084">
                  <c:v>3.187205284744369</c:v>
                </c:pt>
                <c:pt idx="1085">
                  <c:v>3.188446951988583</c:v>
                </c:pt>
                <c:pt idx="1086">
                  <c:v>3.1896899042904581</c:v>
                </c:pt>
                <c:pt idx="1087">
                  <c:v>3.1909341389780543</c:v>
                </c:pt>
                <c:pt idx="1088">
                  <c:v>3.1921796533823041</c:v>
                </c:pt>
                <c:pt idx="1089">
                  <c:v>3.1934264448370171</c:v>
                </c:pt>
                <c:pt idx="1090">
                  <c:v>3.1946745106788836</c:v>
                </c:pt>
                <c:pt idx="1091">
                  <c:v>3.1959238482474808</c:v>
                </c:pt>
                <c:pt idx="1092">
                  <c:v>3.1971744548852756</c:v>
                </c:pt>
                <c:pt idx="1093">
                  <c:v>3.1984263279376304</c:v>
                </c:pt>
                <c:pt idx="1094">
                  <c:v>3.199679464752804</c:v>
                </c:pt>
                <c:pt idx="1095">
                  <c:v>3.2009338626819601</c:v>
                </c:pt>
                <c:pt idx="1096">
                  <c:v>3.2021895190791696</c:v>
                </c:pt>
                <c:pt idx="1097">
                  <c:v>3.2034464313014137</c:v>
                </c:pt>
                <c:pt idx="1098">
                  <c:v>3.2047045967085892</c:v>
                </c:pt>
                <c:pt idx="1099">
                  <c:v>3.2059640126635123</c:v>
                </c:pt>
                <c:pt idx="1100">
                  <c:v>3.2072246765319226</c:v>
                </c:pt>
                <c:pt idx="1101">
                  <c:v>3.2084865856824876</c:v>
                </c:pt>
                <c:pt idx="1102">
                  <c:v>3.2097497374868054</c:v>
                </c:pt>
                <c:pt idx="1103">
                  <c:v>3.2110141293194099</c:v>
                </c:pt>
                <c:pt idx="1104">
                  <c:v>3.2122797585577709</c:v>
                </c:pt>
                <c:pt idx="1105">
                  <c:v>3.2135466225823079</c:v>
                </c:pt>
                <c:pt idx="1106">
                  <c:v>3.2148147187763803</c:v>
                </c:pt>
                <c:pt idx="1107">
                  <c:v>3.2160840445263004</c:v>
                </c:pt>
                <c:pt idx="1108">
                  <c:v>3.2173545972213362</c:v>
                </c:pt>
                <c:pt idx="1109">
                  <c:v>3.2186263742537111</c:v>
                </c:pt>
                <c:pt idx="1110">
                  <c:v>3.2198993730186114</c:v>
                </c:pt>
                <c:pt idx="1111">
                  <c:v>3.2211735909141854</c:v>
                </c:pt>
                <c:pt idx="1112">
                  <c:v>3.2224490253415548</c:v>
                </c:pt>
                <c:pt idx="1113">
                  <c:v>3.2237256737048088</c:v>
                </c:pt>
                <c:pt idx="1114">
                  <c:v>3.225003533411015</c:v>
                </c:pt>
                <c:pt idx="1115">
                  <c:v>3.2262826018702189</c:v>
                </c:pt>
                <c:pt idx="1116">
                  <c:v>3.2275628764954472</c:v>
                </c:pt>
                <c:pt idx="1117">
                  <c:v>3.2288443547027148</c:v>
                </c:pt>
                <c:pt idx="1118">
                  <c:v>3.2301270339110237</c:v>
                </c:pt>
                <c:pt idx="1119">
                  <c:v>3.231410911542369</c:v>
                </c:pt>
                <c:pt idx="1120">
                  <c:v>3.2326959850217412</c:v>
                </c:pt>
                <c:pt idx="1121">
                  <c:v>3.2339822517771291</c:v>
                </c:pt>
                <c:pt idx="1122">
                  <c:v>3.2352697092395246</c:v>
                </c:pt>
                <c:pt idx="1123">
                  <c:v>3.2365583548429226</c:v>
                </c:pt>
                <c:pt idx="1124">
                  <c:v>3.2378481860243289</c:v>
                </c:pt>
                <c:pt idx="1125">
                  <c:v>3.23913920022376</c:v>
                </c:pt>
                <c:pt idx="1126">
                  <c:v>3.2404313948842436</c:v>
                </c:pt>
                <c:pt idx="1127">
                  <c:v>3.2417247674518292</c:v>
                </c:pt>
                <c:pt idx="1128">
                  <c:v>3.2430193153755846</c:v>
                </c:pt>
                <c:pt idx="1129">
                  <c:v>3.2443150361075985</c:v>
                </c:pt>
                <c:pt idx="1130">
                  <c:v>3.2456119271029897</c:v>
                </c:pt>
                <c:pt idx="1131">
                  <c:v>3.2469099858199044</c:v>
                </c:pt>
                <c:pt idx="1132">
                  <c:v>3.2482092097195188</c:v>
                </c:pt>
                <c:pt idx="1133">
                  <c:v>3.2495095962660461</c:v>
                </c:pt>
                <c:pt idx="1134">
                  <c:v>3.2508111429267341</c:v>
                </c:pt>
                <c:pt idx="1135">
                  <c:v>3.2521138471718753</c:v>
                </c:pt>
                <c:pt idx="1136">
                  <c:v>3.2534177064747989</c:v>
                </c:pt>
                <c:pt idx="1137">
                  <c:v>3.2547227183118839</c:v>
                </c:pt>
                <c:pt idx="1138">
                  <c:v>3.256028880162555</c:v>
                </c:pt>
                <c:pt idx="1139">
                  <c:v>3.2573361895092874</c:v>
                </c:pt>
                <c:pt idx="1140">
                  <c:v>3.258644643837612</c:v>
                </c:pt>
                <c:pt idx="1141">
                  <c:v>3.2599542406361097</c:v>
                </c:pt>
                <c:pt idx="1142">
                  <c:v>3.2612649773964257</c:v>
                </c:pt>
                <c:pt idx="1143">
                  <c:v>3.2625768516132618</c:v>
                </c:pt>
                <c:pt idx="1144">
                  <c:v>3.2638898607843823</c:v>
                </c:pt>
                <c:pt idx="1145">
                  <c:v>3.2652040024106199</c:v>
                </c:pt>
                <c:pt idx="1146">
                  <c:v>3.2665192739958711</c:v>
                </c:pt>
                <c:pt idx="1147">
                  <c:v>3.2678356730471032</c:v>
                </c:pt>
                <c:pt idx="1148">
                  <c:v>3.2691531970743584</c:v>
                </c:pt>
                <c:pt idx="1149">
                  <c:v>3.2704718435907481</c:v>
                </c:pt>
                <c:pt idx="1150">
                  <c:v>3.2717916101124649</c:v>
                </c:pt>
                <c:pt idx="1151">
                  <c:v>3.2731124941587777</c:v>
                </c:pt>
                <c:pt idx="1152">
                  <c:v>3.2744344932520359</c:v>
                </c:pt>
                <c:pt idx="1153">
                  <c:v>3.2757576049176729</c:v>
                </c:pt>
                <c:pt idx="1154">
                  <c:v>3.277081826684205</c:v>
                </c:pt>
                <c:pt idx="1155">
                  <c:v>3.2784071560832393</c:v>
                </c:pt>
                <c:pt idx="1156">
                  <c:v>3.2797335906494665</c:v>
                </c:pt>
                <c:pt idx="1157">
                  <c:v>3.2810611279206725</c:v>
                </c:pt>
                <c:pt idx="1158">
                  <c:v>3.2823897654377339</c:v>
                </c:pt>
                <c:pt idx="1159">
                  <c:v>3.2837195007446227</c:v>
                </c:pt>
                <c:pt idx="1160">
                  <c:v>3.285050331388407</c:v>
                </c:pt>
                <c:pt idx="1161">
                  <c:v>3.2863822549192534</c:v>
                </c:pt>
                <c:pt idx="1162">
                  <c:v>3.2877152688904285</c:v>
                </c:pt>
                <c:pt idx="1163">
                  <c:v>3.2890493708583017</c:v>
                </c:pt>
                <c:pt idx="1164">
                  <c:v>3.2903845583823443</c:v>
                </c:pt>
                <c:pt idx="1165">
                  <c:v>3.2917208290251354</c:v>
                </c:pt>
                <c:pt idx="1166">
                  <c:v>3.2930581803523586</c:v>
                </c:pt>
                <c:pt idx="1167">
                  <c:v>3.2943966099328068</c:v>
                </c:pt>
                <c:pt idx="1168">
                  <c:v>3.2957361153383848</c:v>
                </c:pt>
                <c:pt idx="1169">
                  <c:v>3.2970766941441072</c:v>
                </c:pt>
                <c:pt idx="1170">
                  <c:v>3.2984183439281036</c:v>
                </c:pt>
                <c:pt idx="1171">
                  <c:v>3.2997610622716165</c:v>
                </c:pt>
                <c:pt idx="1172">
                  <c:v>3.3011048467590056</c:v>
                </c:pt>
                <c:pt idx="1173">
                  <c:v>3.3024496949777493</c:v>
                </c:pt>
                <c:pt idx="1174">
                  <c:v>3.3037956045184442</c:v>
                </c:pt>
                <c:pt idx="1175">
                  <c:v>3.305142572974809</c:v>
                </c:pt>
                <c:pt idx="1176">
                  <c:v>3.3064905979436805</c:v>
                </c:pt>
                <c:pt idx="1177">
                  <c:v>3.3078396770250222</c:v>
                </c:pt>
                <c:pt idx="1178">
                  <c:v>3.3091898078219231</c:v>
                </c:pt>
                <c:pt idx="1179">
                  <c:v>3.3105409879405934</c:v>
                </c:pt>
                <c:pt idx="1180">
                  <c:v>3.3118932149903753</c:v>
                </c:pt>
                <c:pt idx="1181">
                  <c:v>3.313246486583735</c:v>
                </c:pt>
                <c:pt idx="1182">
                  <c:v>3.3146008003362706</c:v>
                </c:pt>
                <c:pt idx="1183">
                  <c:v>3.3159561538667113</c:v>
                </c:pt>
                <c:pt idx="1184">
                  <c:v>3.3173125447969158</c:v>
                </c:pt>
                <c:pt idx="1185">
                  <c:v>3.3186699707518765</c:v>
                </c:pt>
                <c:pt idx="1186">
                  <c:v>3.3200284293597195</c:v>
                </c:pt>
                <c:pt idx="1187">
                  <c:v>3.3213879182517068</c:v>
                </c:pt>
                <c:pt idx="1188">
                  <c:v>3.3227484350622332</c:v>
                </c:pt>
                <c:pt idx="1189">
                  <c:v>3.3241099774288339</c:v>
                </c:pt>
                <c:pt idx="1190">
                  <c:v>3.3254725429921792</c:v>
                </c:pt>
                <c:pt idx="1191">
                  <c:v>3.3268361293960789</c:v>
                </c:pt>
                <c:pt idx="1192">
                  <c:v>3.3282007342874831</c:v>
                </c:pt>
                <c:pt idx="1193">
                  <c:v>3.3295663553164787</c:v>
                </c:pt>
                <c:pt idx="1194">
                  <c:v>3.330932990136299</c:v>
                </c:pt>
                <c:pt idx="1195">
                  <c:v>3.3323006364033141</c:v>
                </c:pt>
                <c:pt idx="1196">
                  <c:v>3.3336692917770403</c:v>
                </c:pt>
                <c:pt idx="1197">
                  <c:v>3.3350389539201357</c:v>
                </c:pt>
                <c:pt idx="1198">
                  <c:v>3.3364096204984031</c:v>
                </c:pt>
                <c:pt idx="1199">
                  <c:v>3.3377812891807892</c:v>
                </c:pt>
                <c:pt idx="1200">
                  <c:v>3.3391539576393869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593-4D0C-979C-38B9C94F0E18}"/>
            </c:ext>
          </c:extLst>
        </c:ser>
        <c:ser>
          <c:idx val="1"/>
          <c:order val="1"/>
          <c:marker>
            <c:symbol val="none"/>
          </c:marker>
          <c:xVal>
            <c:numRef>
              <c:f>calc!$DA$5:$DA$1205</c:f>
              <c:numCache>
                <c:formatCode>General</c:formatCode>
                <c:ptCount val="1201"/>
                <c:pt idx="0">
                  <c:v>0.79609806840073349</c:v>
                </c:pt>
                <c:pt idx="1">
                  <c:v>0.84001474634329898</c:v>
                </c:pt>
                <c:pt idx="2">
                  <c:v>0.88609526774400382</c:v>
                </c:pt>
                <c:pt idx="3">
                  <c:v>0.93376113239986813</c:v>
                </c:pt>
                <c:pt idx="4">
                  <c:v>0.98242162065789451</c:v>
                </c:pt>
                <c:pt idx="5">
                  <c:v>1.031489855848591</c:v>
                </c:pt>
                <c:pt idx="6">
                  <c:v>1.0804000373164766</c:v>
                </c:pt>
                <c:pt idx="7">
                  <c:v>1.1286240178814722</c:v>
                </c:pt>
                <c:pt idx="8">
                  <c:v>1.1756856895431547</c:v>
                </c:pt>
                <c:pt idx="9">
                  <c:v>1.2211720781250384</c:v>
                </c:pt>
                <c:pt idx="10">
                  <c:v>1.2647405467384323</c:v>
                </c:pt>
                <c:pt idx="11">
                  <c:v>1.3061219893436269</c:v>
                </c:pt>
                <c:pt idx="12">
                  <c:v>1.3451202979907215</c:v>
                </c:pt>
                <c:pt idx="13">
                  <c:v>1.3816086750739596</c:v>
                </c:pt>
                <c:pt idx="14">
                  <c:v>1.4155235254545271</c:v>
                </c:pt>
                <c:pt idx="15">
                  <c:v>1.4468567134784709</c:v>
                </c:pt>
                <c:pt idx="16">
                  <c:v>1.4756469305203417</c:v>
                </c:pt>
                <c:pt idx="17">
                  <c:v>1.501970818736031</c:v>
                </c:pt>
                <c:pt idx="18">
                  <c:v>1.5259343643725345</c:v>
                </c:pt>
                <c:pt idx="19">
                  <c:v>1.5476649327001071</c:v>
                </c:pt>
                <c:pt idx="20">
                  <c:v>1.5673041834015979</c:v>
                </c:pt>
                <c:pt idx="21">
                  <c:v>1.5850019905511668</c:v>
                </c:pt>
                <c:pt idx="22">
                  <c:v>1.600911400038495</c:v>
                </c:pt>
                <c:pt idx="23">
                  <c:v>1.6151845901658466</c:v>
                </c:pt>
                <c:pt idx="24">
                  <c:v>1.6279697561535744</c:v>
                </c:pt>
                <c:pt idx="25">
                  <c:v>1.6394088129425586</c:v>
                </c:pt>
                <c:pt idx="26">
                  <c:v>1.6496357989517589</c:v>
                </c:pt>
                <c:pt idx="27">
                  <c:v>1.6587758624074749</c:v>
                </c:pt>
                <c:pt idx="28">
                  <c:v>1.6668131168385438</c:v>
                </c:pt>
                <c:pt idx="29">
                  <c:v>1.674138373494571</c:v>
                </c:pt>
                <c:pt idx="30">
                  <c:v>1.6806943607104716</c:v>
                </c:pt>
                <c:pt idx="31">
                  <c:v>1.686567916934794</c:v>
                </c:pt>
                <c:pt idx="32">
                  <c:v>1.6918373620598943</c:v>
                </c:pt>
                <c:pt idx="33">
                  <c:v>1.6965729876063118</c:v>
                </c:pt>
                <c:pt idx="34">
                  <c:v>1.700837610448295</c:v>
                </c:pt>
                <c:pt idx="35">
                  <c:v>1.7046871581847733</c:v>
                </c:pt>
                <c:pt idx="36">
                  <c:v>1.7081712620929259</c:v>
                </c:pt>
                <c:pt idx="37">
                  <c:v>1.7113338400608098</c:v>
                </c:pt>
                <c:pt idx="38">
                  <c:v>1.7142136571123534</c:v>
                </c:pt>
                <c:pt idx="39">
                  <c:v>1.7168448552685203</c:v>
                </c:pt>
                <c:pt idx="40">
                  <c:v>1.7192574476944245</c:v>
                </c:pt>
                <c:pt idx="41">
                  <c:v>1.7214777745186538</c:v>
                </c:pt>
                <c:pt idx="42">
                  <c:v>1.7235289195194372</c:v>
                </c:pt>
                <c:pt idx="43">
                  <c:v>1.7254310881768804</c:v>
                </c:pt>
                <c:pt idx="44">
                  <c:v>1.7272019484976648</c:v>
                </c:pt>
                <c:pt idx="45">
                  <c:v>1.7288569366178195</c:v>
                </c:pt>
                <c:pt idx="46">
                  <c:v>1.7304095295528705</c:v>
                </c:pt>
                <c:pt idx="47">
                  <c:v>1.7318714876528136</c:v>
                </c:pt>
                <c:pt idx="48">
                  <c:v>1.7332530693788042</c:v>
                </c:pt>
                <c:pt idx="49">
                  <c:v>1.7345632209861861</c:v>
                </c:pt>
                <c:pt idx="50">
                  <c:v>1.7358097436033435</c:v>
                </c:pt>
                <c:pt idx="51">
                  <c:v>1.7369994400596647</c:v>
                </c:pt>
                <c:pt idx="52">
                  <c:v>1.7381382436551809</c:v>
                </c:pt>
                <c:pt idx="53">
                  <c:v>1.7392313308913596</c:v>
                </c:pt>
                <c:pt idx="54">
                  <c:v>1.7402832200058411</c:v>
                </c:pt>
                <c:pt idx="55">
                  <c:v>1.7412978569798487</c:v>
                </c:pt>
                <c:pt idx="56">
                  <c:v>1.7422786905197378</c:v>
                </c:pt>
                <c:pt idx="57">
                  <c:v>1.7432287373563853</c:v>
                </c:pt>
                <c:pt idx="58">
                  <c:v>1.7441506390594042</c:v>
                </c:pt>
                <c:pt idx="59">
                  <c:v>1.7450467114283301</c:v>
                </c:pt>
                <c:pt idx="60">
                  <c:v>1.7459189874000192</c:v>
                </c:pt>
                <c:pt idx="61">
                  <c:v>1.7467692543004356</c:v>
                </c:pt>
                <c:pt idx="62">
                  <c:v>1.7475990861691693</c:v>
                </c:pt>
                <c:pt idx="63">
                  <c:v>1.7484098717957934</c:v>
                </c:pt>
                <c:pt idx="64">
                  <c:v>1.7492028390278045</c:v>
                </c:pt>
                <c:pt idx="65">
                  <c:v>1.7499790758394786</c:v>
                </c:pt>
                <c:pt idx="66">
                  <c:v>1.7507395485888289</c:v>
                </c:pt>
                <c:pt idx="67">
                  <c:v>1.7514851178350561</c:v>
                </c:pt>
                <c:pt idx="68">
                  <c:v>1.7522165520407582</c:v>
                </c:pt>
                <c:pt idx="69">
                  <c:v>1.7529345394409446</c:v>
                </c:pt>
                <c:pt idx="70">
                  <c:v>1.753639698323971</c:v>
                </c:pt>
                <c:pt idx="71">
                  <c:v>1.7543325859372252</c:v>
                </c:pt>
                <c:pt idx="72">
                  <c:v>1.755013706202234</c:v>
                </c:pt>
                <c:pt idx="73">
                  <c:v>1.7556835163993336</c:v>
                </c:pt>
                <c:pt idx="74">
                  <c:v>1.7563424329606754</c:v>
                </c:pt>
                <c:pt idx="75">
                  <c:v>1.7569908364917945</c:v>
                </c:pt>
                <c:pt idx="76">
                  <c:v>1.7576290761258195</c:v>
                </c:pt>
                <c:pt idx="77">
                  <c:v>1.7582574733004221</c:v>
                </c:pt>
                <c:pt idx="78">
                  <c:v>1.7588763250354507</c:v>
                </c:pt>
                <c:pt idx="79">
                  <c:v>1.7594859067786865</c:v>
                </c:pt>
                <c:pt idx="80">
                  <c:v>2.1081427583210406</c:v>
                </c:pt>
                <c:pt idx="81">
                  <c:v>2.1037214583947139</c:v>
                </c:pt>
                <c:pt idx="82">
                  <c:v>2.099322561645637</c:v>
                </c:pt>
                <c:pt idx="83">
                  <c:v>2.0949459608610757</c:v>
                </c:pt>
                <c:pt idx="84">
                  <c:v>2.0905915495399725</c:v>
                </c:pt>
                <c:pt idx="85">
                  <c:v>2.0862592218876905</c:v>
                </c:pt>
                <c:pt idx="86">
                  <c:v>2.0819488728107967</c:v>
                </c:pt>
                <c:pt idx="87">
                  <c:v>2.0776603979119139</c:v>
                </c:pt>
                <c:pt idx="88">
                  <c:v>2.0733936934846007</c:v>
                </c:pt>
                <c:pt idx="89">
                  <c:v>2.0691486565082955</c:v>
                </c:pt>
                <c:pt idx="90">
                  <c:v>2.0649251846432972</c:v>
                </c:pt>
                <c:pt idx="91">
                  <c:v>2.0607231762257991</c:v>
                </c:pt>
                <c:pt idx="92">
                  <c:v>2.0565425302629663</c:v>
                </c:pt>
                <c:pt idx="93">
                  <c:v>2.0523831464280597</c:v>
                </c:pt>
                <c:pt idx="94">
                  <c:v>2.0482449250556081</c:v>
                </c:pt>
                <c:pt idx="95">
                  <c:v>2.0441277671366183</c:v>
                </c:pt>
                <c:pt idx="96">
                  <c:v>2.0400315743138377</c:v>
                </c:pt>
                <c:pt idx="97">
                  <c:v>2.0359562488770568</c:v>
                </c:pt>
                <c:pt idx="98">
                  <c:v>2.0319016937584538</c:v>
                </c:pt>
                <c:pt idx="99">
                  <c:v>2.0278678125279845</c:v>
                </c:pt>
                <c:pt idx="100">
                  <c:v>2.0238545093888161</c:v>
                </c:pt>
                <c:pt idx="101">
                  <c:v>2.019861689172799</c:v>
                </c:pt>
                <c:pt idx="102">
                  <c:v>2.0158892573359815</c:v>
                </c:pt>
                <c:pt idx="103">
                  <c:v>2.0119371199541707</c:v>
                </c:pt>
                <c:pt idx="104">
                  <c:v>2.008005183718522</c:v>
                </c:pt>
                <c:pt idx="105">
                  <c:v>2.0040933559311869</c:v>
                </c:pt>
                <c:pt idx="106">
                  <c:v>2.0002015445009795</c:v>
                </c:pt>
                <c:pt idx="107">
                  <c:v>1.9963296579391023</c:v>
                </c:pt>
                <c:pt idx="108">
                  <c:v>1.9924776053548956</c:v>
                </c:pt>
                <c:pt idx="109">
                  <c:v>1.9886452964516357</c:v>
                </c:pt>
                <c:pt idx="110">
                  <c:v>1.9848326415223647</c:v>
                </c:pt>
                <c:pt idx="111">
                  <c:v>1.9810395514457617</c:v>
                </c:pt>
                <c:pt idx="112">
                  <c:v>1.9772659376820512</c:v>
                </c:pt>
                <c:pt idx="113">
                  <c:v>1.9735117122689436</c:v>
                </c:pt>
                <c:pt idx="114">
                  <c:v>1.9697767878176218</c:v>
                </c:pt>
                <c:pt idx="115">
                  <c:v>1.9660610775087519</c:v>
                </c:pt>
                <c:pt idx="116">
                  <c:v>1.9623644950885419</c:v>
                </c:pt>
                <c:pt idx="117">
                  <c:v>1.9586869548648258</c:v>
                </c:pt>
                <c:pt idx="118">
                  <c:v>1.9550283717031891</c:v>
                </c:pt>
                <c:pt idx="119">
                  <c:v>1.9513886610231239</c:v>
                </c:pt>
                <c:pt idx="120">
                  <c:v>1.9477677387942254</c:v>
                </c:pt>
                <c:pt idx="121">
                  <c:v>1.9441655215324141</c:v>
                </c:pt>
                <c:pt idx="122">
                  <c:v>1.9405819262961959</c:v>
                </c:pt>
                <c:pt idx="123">
                  <c:v>1.9370168706829585</c:v>
                </c:pt>
                <c:pt idx="124">
                  <c:v>1.9334702728252924</c:v>
                </c:pt>
                <c:pt idx="125">
                  <c:v>1.9299420513873538</c:v>
                </c:pt>
                <c:pt idx="126">
                  <c:v>1.9264321255612504</c:v>
                </c:pt>
                <c:pt idx="127">
                  <c:v>1.922940415063469</c:v>
                </c:pt>
                <c:pt idx="128">
                  <c:v>1.9194668401313255</c:v>
                </c:pt>
                <c:pt idx="129">
                  <c:v>1.916011321519453</c:v>
                </c:pt>
                <c:pt idx="130">
                  <c:v>1.9125737804963157</c:v>
                </c:pt>
                <c:pt idx="131">
                  <c:v>1.9091541388407574</c:v>
                </c:pt>
                <c:pt idx="132">
                  <c:v>1.9057523188385781</c:v>
                </c:pt>
                <c:pt idx="133">
                  <c:v>1.9023682432791393</c:v>
                </c:pt>
                <c:pt idx="134">
                  <c:v>1.8990018354520057</c:v>
                </c:pt>
                <c:pt idx="135">
                  <c:v>1.8956530191436054</c:v>
                </c:pt>
                <c:pt idx="136">
                  <c:v>1.8923217186339301</c:v>
                </c:pt>
                <c:pt idx="137">
                  <c:v>1.8890078586932542</c:v>
                </c:pt>
                <c:pt idx="138">
                  <c:v>1.885711364578893</c:v>
                </c:pt>
                <c:pt idx="139">
                  <c:v>1.8824321620319802</c:v>
                </c:pt>
                <c:pt idx="140">
                  <c:v>1.879170177274275</c:v>
                </c:pt>
                <c:pt idx="141">
                  <c:v>1.8759253370050035</c:v>
                </c:pt>
                <c:pt idx="142">
                  <c:v>1.8726975683977165</c:v>
                </c:pt>
                <c:pt idx="143">
                  <c:v>1.8694867990971868</c:v>
                </c:pt>
                <c:pt idx="144">
                  <c:v>1.8662929572163205</c:v>
                </c:pt>
                <c:pt idx="145">
                  <c:v>1.8631159713331074</c:v>
                </c:pt>
                <c:pt idx="146">
                  <c:v>1.859955770487586</c:v>
                </c:pt>
                <c:pt idx="147">
                  <c:v>1.8568122841788448</c:v>
                </c:pt>
                <c:pt idx="148">
                  <c:v>1.8536854423620428</c:v>
                </c:pt>
                <c:pt idx="149">
                  <c:v>1.8505751754454569</c:v>
                </c:pt>
                <c:pt idx="150">
                  <c:v>1.8474814142875573</c:v>
                </c:pt>
                <c:pt idx="151">
                  <c:v>1.8444040901941032</c:v>
                </c:pt>
                <c:pt idx="152">
                  <c:v>1.8413431349152689</c:v>
                </c:pt>
                <c:pt idx="153">
                  <c:v>1.83829848064279</c:v>
                </c:pt>
                <c:pt idx="154">
                  <c:v>1.8352700600071365</c:v>
                </c:pt>
                <c:pt idx="155">
                  <c:v>1.8322578060747077</c:v>
                </c:pt>
                <c:pt idx="156">
                  <c:v>1.8292616523450531</c:v>
                </c:pt>
                <c:pt idx="157">
                  <c:v>1.8262815327481183</c:v>
                </c:pt>
                <c:pt idx="158">
                  <c:v>1.8233173816415065</c:v>
                </c:pt>
                <c:pt idx="159">
                  <c:v>1.8203691338077763</c:v>
                </c:pt>
                <c:pt idx="160">
                  <c:v>1.8174367244517482</c:v>
                </c:pt>
                <c:pt idx="161">
                  <c:v>1.8145200891978459</c:v>
                </c:pt>
                <c:pt idx="162">
                  <c:v>1.8116191640874522</c:v>
                </c:pt>
                <c:pt idx="163">
                  <c:v>1.8087338855762907</c:v>
                </c:pt>
                <c:pt idx="164">
                  <c:v>1.805864190531828</c:v>
                </c:pt>
                <c:pt idx="165">
                  <c:v>1.8030100162307003</c:v>
                </c:pt>
                <c:pt idx="166">
                  <c:v>1.800171300356159</c:v>
                </c:pt>
                <c:pt idx="167">
                  <c:v>1.7973479809955382</c:v>
                </c:pt>
                <c:pt idx="168">
                  <c:v>1.794539996637746</c:v>
                </c:pt>
                <c:pt idx="169">
                  <c:v>1.7917472861707733</c:v>
                </c:pt>
                <c:pt idx="170">
                  <c:v>1.7889697888792258</c:v>
                </c:pt>
                <c:pt idx="171">
                  <c:v>1.7862074444418761</c:v>
                </c:pt>
                <c:pt idx="172">
                  <c:v>1.7834601929292373</c:v>
                </c:pt>
                <c:pt idx="173">
                  <c:v>1.7807279748011531</c:v>
                </c:pt>
                <c:pt idx="174">
                  <c:v>1.7780107309044144</c:v>
                </c:pt>
                <c:pt idx="175">
                  <c:v>1.7753084024703898</c:v>
                </c:pt>
                <c:pt idx="176">
                  <c:v>1.7726209311126788</c:v>
                </c:pt>
                <c:pt idx="177">
                  <c:v>1.769948258824785</c:v>
                </c:pt>
                <c:pt idx="178">
                  <c:v>1.7672903279778061</c:v>
                </c:pt>
                <c:pt idx="179">
                  <c:v>1.7646470813181474</c:v>
                </c:pt>
                <c:pt idx="180">
                  <c:v>1.7620184619652486</c:v>
                </c:pt>
                <c:pt idx="181">
                  <c:v>1.7594044134093356</c:v>
                </c:pt>
                <c:pt idx="182">
                  <c:v>1.756804879509186</c:v>
                </c:pt>
                <c:pt idx="183">
                  <c:v>1.7542198044899158</c:v>
                </c:pt>
                <c:pt idx="184">
                  <c:v>1.7516491329407839</c:v>
                </c:pt>
                <c:pt idx="185">
                  <c:v>1.7490928098130143</c:v>
                </c:pt>
                <c:pt idx="186">
                  <c:v>1.7465507804176377</c:v>
                </c:pt>
                <c:pt idx="187">
                  <c:v>1.7440229904233475</c:v>
                </c:pt>
                <c:pt idx="188">
                  <c:v>1.74150938585438</c:v>
                </c:pt>
                <c:pt idx="189">
                  <c:v>1.7390099130884038</c:v>
                </c:pt>
                <c:pt idx="190">
                  <c:v>1.7365245188544349</c:v>
                </c:pt>
                <c:pt idx="191">
                  <c:v>1.7340531502307612</c:v>
                </c:pt>
                <c:pt idx="192">
                  <c:v>1.7315957546428913</c:v>
                </c:pt>
                <c:pt idx="193">
                  <c:v>1.7291522798615149</c:v>
                </c:pt>
                <c:pt idx="194">
                  <c:v>1.726722674000482</c:v>
                </c:pt>
                <c:pt idx="195">
                  <c:v>1.7243068855148</c:v>
                </c:pt>
                <c:pt idx="196">
                  <c:v>1.7219048631986436</c:v>
                </c:pt>
                <c:pt idx="197">
                  <c:v>1.7195165561833869</c:v>
                </c:pt>
                <c:pt idx="198">
                  <c:v>1.7171419139356443</c:v>
                </c:pt>
                <c:pt idx="199">
                  <c:v>1.7147808862553346</c:v>
                </c:pt>
                <c:pt idx="200">
                  <c:v>1.712433423273755</c:v>
                </c:pt>
                <c:pt idx="201">
                  <c:v>1.7100994754516765</c:v>
                </c:pt>
                <c:pt idx="202">
                  <c:v>1.7077789935774499</c:v>
                </c:pt>
                <c:pt idx="203">
                  <c:v>1.7054719287651292</c:v>
                </c:pt>
                <c:pt idx="204">
                  <c:v>1.7031782324526137</c:v>
                </c:pt>
                <c:pt idx="205">
                  <c:v>1.7008978563997976</c:v>
                </c:pt>
                <c:pt idx="206">
                  <c:v>1.6986307526867446</c:v>
                </c:pt>
                <c:pt idx="207">
                  <c:v>1.6963768737118672</c:v>
                </c:pt>
                <c:pt idx="208">
                  <c:v>1.6941361721901309</c:v>
                </c:pt>
                <c:pt idx="209">
                  <c:v>1.6919086011512634</c:v>
                </c:pt>
                <c:pt idx="210">
                  <c:v>1.6896941139379864</c:v>
                </c:pt>
                <c:pt idx="211">
                  <c:v>1.687492664204258</c:v>
                </c:pt>
                <c:pt idx="212">
                  <c:v>1.6853042059135275</c:v>
                </c:pt>
                <c:pt idx="213">
                  <c:v>1.6831286933370118</c:v>
                </c:pt>
                <c:pt idx="214">
                  <c:v>1.6809660810519753</c:v>
                </c:pt>
                <c:pt idx="215">
                  <c:v>1.6788163239400358</c:v>
                </c:pt>
                <c:pt idx="216">
                  <c:v>1.6766793771854716</c:v>
                </c:pt>
                <c:pt idx="217">
                  <c:v>1.674555196273555</c:v>
                </c:pt>
                <c:pt idx="218">
                  <c:v>1.6724437369888876</c:v>
                </c:pt>
                <c:pt idx="219">
                  <c:v>1.6703449554137582</c:v>
                </c:pt>
                <c:pt idx="220">
                  <c:v>1.6682588079265102</c:v>
                </c:pt>
                <c:pt idx="221">
                  <c:v>1.6661852511999198</c:v>
                </c:pt>
                <c:pt idx="222">
                  <c:v>1.6641242421995945</c:v>
                </c:pt>
                <c:pt idx="223">
                  <c:v>1.6620757381823772</c:v>
                </c:pt>
                <c:pt idx="224">
                  <c:v>1.6600396966947681</c:v>
                </c:pt>
                <c:pt idx="225">
                  <c:v>1.6580160755713567</c:v>
                </c:pt>
                <c:pt idx="226">
                  <c:v>1.6560048329332684</c:v>
                </c:pt>
                <c:pt idx="227">
                  <c:v>1.654005927186623</c:v>
                </c:pt>
                <c:pt idx="228">
                  <c:v>1.6520193170210054</c:v>
                </c:pt>
                <c:pt idx="229">
                  <c:v>1.65004496140795</c:v>
                </c:pt>
                <c:pt idx="230">
                  <c:v>1.6480828195994346</c:v>
                </c:pt>
                <c:pt idx="231">
                  <c:v>1.6461328511263911</c:v>
                </c:pt>
                <c:pt idx="232">
                  <c:v>1.6441950157972236</c:v>
                </c:pt>
                <c:pt idx="233">
                  <c:v>1.6422692736963422</c:v>
                </c:pt>
                <c:pt idx="234">
                  <c:v>1.6403555851827065</c:v>
                </c:pt>
                <c:pt idx="235">
                  <c:v>1.6384539108883822</c:v>
                </c:pt>
                <c:pt idx="236">
                  <c:v>1.6365642117171084</c:v>
                </c:pt>
                <c:pt idx="237">
                  <c:v>1.6346864488428776</c:v>
                </c:pt>
                <c:pt idx="238">
                  <c:v>1.6328205837085275</c:v>
                </c:pt>
                <c:pt idx="239">
                  <c:v>1.6309665780243419</c:v>
                </c:pt>
                <c:pt idx="240">
                  <c:v>1.6291243937666668</c:v>
                </c:pt>
                <c:pt idx="241">
                  <c:v>1.6272939931765344</c:v>
                </c:pt>
                <c:pt idx="242">
                  <c:v>1.6254753387583005</c:v>
                </c:pt>
                <c:pt idx="243">
                  <c:v>1.6236683932782918</c:v>
                </c:pt>
                <c:pt idx="244">
                  <c:v>1.6218731197634648</c:v>
                </c:pt>
                <c:pt idx="245">
                  <c:v>1.6200894815000753</c:v>
                </c:pt>
                <c:pt idx="246">
                  <c:v>1.6183174420323596</c:v>
                </c:pt>
                <c:pt idx="247">
                  <c:v>1.6165569651612264</c:v>
                </c:pt>
                <c:pt idx="248">
                  <c:v>1.6148080149429562</c:v>
                </c:pt>
                <c:pt idx="249">
                  <c:v>1.6130705556879184</c:v>
                </c:pt>
                <c:pt idx="250">
                  <c:v>1.6113445519592899</c:v>
                </c:pt>
                <c:pt idx="251">
                  <c:v>1.6096299685717939</c:v>
                </c:pt>
                <c:pt idx="252">
                  <c:v>1.6079267705904385</c:v>
                </c:pt>
                <c:pt idx="253">
                  <c:v>1.6062349233292765</c:v>
                </c:pt>
                <c:pt idx="254">
                  <c:v>1.6045543923501673</c:v>
                </c:pt>
                <c:pt idx="255">
                  <c:v>1.6028851434615505</c:v>
                </c:pt>
                <c:pt idx="256">
                  <c:v>1.6012271427172349</c:v>
                </c:pt>
                <c:pt idx="257">
                  <c:v>1.5995803564151885</c:v>
                </c:pt>
                <c:pt idx="258">
                  <c:v>1.5979447510963485</c:v>
                </c:pt>
                <c:pt idx="259">
                  <c:v>1.5963202935434306</c:v>
                </c:pt>
                <c:pt idx="260">
                  <c:v>1.5947069507797589</c:v>
                </c:pt>
                <c:pt idx="261">
                  <c:v>1.5931046900680959</c:v>
                </c:pt>
                <c:pt idx="262">
                  <c:v>1.5915134789094878</c:v>
                </c:pt>
                <c:pt idx="263">
                  <c:v>1.5899332850421191</c:v>
                </c:pt>
                <c:pt idx="264">
                  <c:v>1.5883640764401725</c:v>
                </c:pt>
                <c:pt idx="265">
                  <c:v>1.5868058213127045</c:v>
                </c:pt>
                <c:pt idx="266">
                  <c:v>1.5852584881025247</c:v>
                </c:pt>
                <c:pt idx="267">
                  <c:v>1.5837220454850878</c:v>
                </c:pt>
                <c:pt idx="268">
                  <c:v>1.5821964623673925</c:v>
                </c:pt>
                <c:pt idx="269">
                  <c:v>1.5806817078868927</c:v>
                </c:pt>
                <c:pt idx="270">
                  <c:v>1.5791777514104137</c:v>
                </c:pt>
                <c:pt idx="271">
                  <c:v>1.5776845625330818</c:v>
                </c:pt>
                <c:pt idx="272">
                  <c:v>1.5762021110772588</c:v>
                </c:pt>
                <c:pt idx="273">
                  <c:v>1.5747303670914872</c:v>
                </c:pt>
                <c:pt idx="274">
                  <c:v>1.5732693008494458</c:v>
                </c:pt>
                <c:pt idx="275">
                  <c:v>1.5718188828489101</c:v>
                </c:pt>
                <c:pt idx="276">
                  <c:v>1.5703790838107266</c:v>
                </c:pt>
                <c:pt idx="277">
                  <c:v>1.5689498746777892</c:v>
                </c:pt>
                <c:pt idx="278">
                  <c:v>1.567531226614032</c:v>
                </c:pt>
                <c:pt idx="279">
                  <c:v>1.5661231110034237</c:v>
                </c:pt>
                <c:pt idx="280">
                  <c:v>2.5352431350069171</c:v>
                </c:pt>
                <c:pt idx="281">
                  <c:v>2.5354096923173031</c:v>
                </c:pt>
                <c:pt idx="282">
                  <c:v>2.5355764240078429</c:v>
                </c:pt>
                <c:pt idx="283">
                  <c:v>2.5357433300641405</c:v>
                </c:pt>
                <c:pt idx="284">
                  <c:v>2.5359104104718448</c:v>
                </c:pt>
                <c:pt idx="285">
                  <c:v>2.5360776652166481</c:v>
                </c:pt>
                <c:pt idx="286">
                  <c:v>2.536245094284288</c:v>
                </c:pt>
                <c:pt idx="287">
                  <c:v>2.5364126976605439</c:v>
                </c:pt>
                <c:pt idx="288">
                  <c:v>2.5365804753312413</c:v>
                </c:pt>
                <c:pt idx="289">
                  <c:v>2.5367484272822467</c:v>
                </c:pt>
                <c:pt idx="290">
                  <c:v>2.5369165534994731</c:v>
                </c:pt>
                <c:pt idx="291">
                  <c:v>2.5370848539688753</c:v>
                </c:pt>
                <c:pt idx="292">
                  <c:v>2.5372533286764529</c:v>
                </c:pt>
                <c:pt idx="293">
                  <c:v>2.5374219776082483</c:v>
                </c:pt>
                <c:pt idx="294">
                  <c:v>2.5375908007503485</c:v>
                </c:pt>
                <c:pt idx="295">
                  <c:v>2.5377597980888837</c:v>
                </c:pt>
                <c:pt idx="296">
                  <c:v>2.5379289696100278</c:v>
                </c:pt>
                <c:pt idx="297">
                  <c:v>2.5380983152999974</c:v>
                </c:pt>
                <c:pt idx="298">
                  <c:v>2.5382678351450543</c:v>
                </c:pt>
                <c:pt idx="299">
                  <c:v>2.5384375291315027</c:v>
                </c:pt>
                <c:pt idx="300">
                  <c:v>2.5386073972456908</c:v>
                </c:pt>
                <c:pt idx="301">
                  <c:v>2.5387774394740092</c:v>
                </c:pt>
                <c:pt idx="302">
                  <c:v>2.5389476558028936</c:v>
                </c:pt>
                <c:pt idx="303">
                  <c:v>2.5391180462188219</c:v>
                </c:pt>
                <c:pt idx="304">
                  <c:v>2.5392886107083164</c:v>
                </c:pt>
                <c:pt idx="305">
                  <c:v>2.5394593492579411</c:v>
                </c:pt>
                <c:pt idx="306">
                  <c:v>2.5396302618543056</c:v>
                </c:pt>
                <c:pt idx="307">
                  <c:v>2.5398013484840609</c:v>
                </c:pt>
                <c:pt idx="308">
                  <c:v>2.5399726091339021</c:v>
                </c:pt>
                <c:pt idx="309">
                  <c:v>2.5401440437905674</c:v>
                </c:pt>
                <c:pt idx="310">
                  <c:v>2.5403156524408383</c:v>
                </c:pt>
                <c:pt idx="311">
                  <c:v>2.5404874350715394</c:v>
                </c:pt>
                <c:pt idx="312">
                  <c:v>2.5406593916695397</c:v>
                </c:pt>
                <c:pt idx="313">
                  <c:v>2.5408315222217484</c:v>
                </c:pt>
                <c:pt idx="314">
                  <c:v>2.5410038267151216</c:v>
                </c:pt>
                <c:pt idx="315">
                  <c:v>2.5411763051366556</c:v>
                </c:pt>
                <c:pt idx="316">
                  <c:v>2.5413489574733905</c:v>
                </c:pt>
                <c:pt idx="317">
                  <c:v>2.5415217837124109</c:v>
                </c:pt>
                <c:pt idx="318">
                  <c:v>2.5416947838408421</c:v>
                </c:pt>
                <c:pt idx="319">
                  <c:v>2.5418679578458545</c:v>
                </c:pt>
                <c:pt idx="320">
                  <c:v>2.54204130571466</c:v>
                </c:pt>
                <c:pt idx="321">
                  <c:v>2.5422148274345147</c:v>
                </c:pt>
                <c:pt idx="322">
                  <c:v>2.5423885229927157</c:v>
                </c:pt>
                <c:pt idx="323">
                  <c:v>2.5425623923766056</c:v>
                </c:pt>
                <c:pt idx="324">
                  <c:v>2.5427364355735684</c:v>
                </c:pt>
                <c:pt idx="325">
                  <c:v>2.542910652571031</c:v>
                </c:pt>
                <c:pt idx="326">
                  <c:v>2.543085043356462</c:v>
                </c:pt>
                <c:pt idx="327">
                  <c:v>2.5432596079173759</c:v>
                </c:pt>
                <c:pt idx="328">
                  <c:v>2.5434343462413267</c:v>
                </c:pt>
                <c:pt idx="329">
                  <c:v>2.5436092583159136</c:v>
                </c:pt>
                <c:pt idx="330">
                  <c:v>2.5437843441287771</c:v>
                </c:pt>
                <c:pt idx="331">
                  <c:v>2.5439596036676004</c:v>
                </c:pt>
                <c:pt idx="332">
                  <c:v>2.5441350369201103</c:v>
                </c:pt>
                <c:pt idx="333">
                  <c:v>2.5443106438740757</c:v>
                </c:pt>
                <c:pt idx="334">
                  <c:v>2.544486424517308</c:v>
                </c:pt>
                <c:pt idx="335">
                  <c:v>2.544662378837661</c:v>
                </c:pt>
                <c:pt idx="336">
                  <c:v>2.5448385068230319</c:v>
                </c:pt>
                <c:pt idx="337">
                  <c:v>2.5450148084613602</c:v>
                </c:pt>
                <c:pt idx="338">
                  <c:v>2.5451912837406274</c:v>
                </c:pt>
                <c:pt idx="339">
                  <c:v>2.5453679326488574</c:v>
                </c:pt>
                <c:pt idx="340">
                  <c:v>2.5455447551741175</c:v>
                </c:pt>
                <c:pt idx="341">
                  <c:v>2.5457217513045172</c:v>
                </c:pt>
                <c:pt idx="342">
                  <c:v>2.5458989210282073</c:v>
                </c:pt>
                <c:pt idx="343">
                  <c:v>2.5460762643333834</c:v>
                </c:pt>
                <c:pt idx="344">
                  <c:v>2.5462537812082795</c:v>
                </c:pt>
                <c:pt idx="345">
                  <c:v>2.5464314716411773</c:v>
                </c:pt>
                <c:pt idx="346">
                  <c:v>2.5466093356203952</c:v>
                </c:pt>
                <c:pt idx="347">
                  <c:v>2.5467873731342991</c:v>
                </c:pt>
                <c:pt idx="348">
                  <c:v>2.5469655841712924</c:v>
                </c:pt>
                <c:pt idx="349">
                  <c:v>2.5471439687198245</c:v>
                </c:pt>
                <c:pt idx="350">
                  <c:v>2.5473225267683852</c:v>
                </c:pt>
                <c:pt idx="351">
                  <c:v>2.5475012583055077</c:v>
                </c:pt>
                <c:pt idx="352">
                  <c:v>2.5476801633197645</c:v>
                </c:pt>
                <c:pt idx="353">
                  <c:v>2.5478592417997743</c:v>
                </c:pt>
                <c:pt idx="354">
                  <c:v>2.5480384937341949</c:v>
                </c:pt>
                <c:pt idx="355">
                  <c:v>2.5482179191117282</c:v>
                </c:pt>
                <c:pt idx="356">
                  <c:v>2.5483975179211167</c:v>
                </c:pt>
                <c:pt idx="357">
                  <c:v>2.5485772901511452</c:v>
                </c:pt>
                <c:pt idx="358">
                  <c:v>2.5487572357906414</c:v>
                </c:pt>
                <c:pt idx="359">
                  <c:v>2.5489373548284742</c:v>
                </c:pt>
                <c:pt idx="360">
                  <c:v>2.5491176472535537</c:v>
                </c:pt>
                <c:pt idx="361">
                  <c:v>2.5492981130548356</c:v>
                </c:pt>
                <c:pt idx="362">
                  <c:v>2.549478752221312</c:v>
                </c:pt>
                <c:pt idx="363">
                  <c:v>2.5496595647420217</c:v>
                </c:pt>
                <c:pt idx="364">
                  <c:v>2.5498405506060426</c:v>
                </c:pt>
                <c:pt idx="365">
                  <c:v>2.550021709802496</c:v>
                </c:pt>
                <c:pt idx="366">
                  <c:v>2.5502030423205442</c:v>
                </c:pt>
                <c:pt idx="367">
                  <c:v>2.5503845481493914</c:v>
                </c:pt>
                <c:pt idx="368">
                  <c:v>2.5505662272782832</c:v>
                </c:pt>
                <c:pt idx="369">
                  <c:v>2.5507480796965099</c:v>
                </c:pt>
                <c:pt idx="370">
                  <c:v>2.5509301053933982</c:v>
                </c:pt>
                <c:pt idx="371">
                  <c:v>2.5511123043583201</c:v>
                </c:pt>
                <c:pt idx="372">
                  <c:v>2.5512946765806901</c:v>
                </c:pt>
                <c:pt idx="373">
                  <c:v>2.5514772220499613</c:v>
                </c:pt>
                <c:pt idx="374">
                  <c:v>2.5516599407556311</c:v>
                </c:pt>
                <c:pt idx="375">
                  <c:v>2.5518428326872367</c:v>
                </c:pt>
                <c:pt idx="376">
                  <c:v>2.552025897834358</c:v>
                </c:pt>
                <c:pt idx="377">
                  <c:v>2.5522091361866166</c:v>
                </c:pt>
                <c:pt idx="378">
                  <c:v>2.5523925477336751</c:v>
                </c:pt>
                <c:pt idx="379">
                  <c:v>2.5525761324652367</c:v>
                </c:pt>
                <c:pt idx="380">
                  <c:v>2.5527598903710484</c:v>
                </c:pt>
                <c:pt idx="381">
                  <c:v>2.5529438214408975</c:v>
                </c:pt>
                <c:pt idx="382">
                  <c:v>2.5531279256646116</c:v>
                </c:pt>
                <c:pt idx="383">
                  <c:v>2.553312203032061</c:v>
                </c:pt>
                <c:pt idx="384">
                  <c:v>2.5534966535331587</c:v>
                </c:pt>
                <c:pt idx="385">
                  <c:v>2.5536812771578554</c:v>
                </c:pt>
                <c:pt idx="386">
                  <c:v>2.5538660738961472</c:v>
                </c:pt>
                <c:pt idx="387">
                  <c:v>2.5540510437380686</c:v>
                </c:pt>
                <c:pt idx="388">
                  <c:v>2.5542361866736969</c:v>
                </c:pt>
                <c:pt idx="389">
                  <c:v>2.5544215026931512</c:v>
                </c:pt>
                <c:pt idx="390">
                  <c:v>2.554606991786589</c:v>
                </c:pt>
                <c:pt idx="391">
                  <c:v>2.554792653944213</c:v>
                </c:pt>
                <c:pt idx="392">
                  <c:v>2.5549784891562637</c:v>
                </c:pt>
                <c:pt idx="393">
                  <c:v>2.555164497413025</c:v>
                </c:pt>
                <c:pt idx="394">
                  <c:v>2.5553506787048219</c:v>
                </c:pt>
                <c:pt idx="395">
                  <c:v>2.5555370330220177</c:v>
                </c:pt>
                <c:pt idx="396">
                  <c:v>2.5557235603550215</c:v>
                </c:pt>
                <c:pt idx="397">
                  <c:v>2.5559102606942798</c:v>
                </c:pt>
                <c:pt idx="398">
                  <c:v>2.5560971340302809</c:v>
                </c:pt>
                <c:pt idx="399">
                  <c:v>2.5562841803535559</c:v>
                </c:pt>
                <c:pt idx="400">
                  <c:v>2.5564713996546748</c:v>
                </c:pt>
                <c:pt idx="401">
                  <c:v>2.5566587919242494</c:v>
                </c:pt>
                <c:pt idx="402">
                  <c:v>2.5568463571529332</c:v>
                </c:pt>
                <c:pt idx="403">
                  <c:v>2.5570340953314199</c:v>
                </c:pt>
                <c:pt idx="404">
                  <c:v>2.5572220064504445</c:v>
                </c:pt>
                <c:pt idx="405">
                  <c:v>2.5574100905007819</c:v>
                </c:pt>
                <c:pt idx="406">
                  <c:v>2.5575983474732502</c:v>
                </c:pt>
                <c:pt idx="407">
                  <c:v>2.5577867773587046</c:v>
                </c:pt>
                <c:pt idx="408">
                  <c:v>2.5579753801480463</c:v>
                </c:pt>
                <c:pt idx="409">
                  <c:v>2.5581641558322117</c:v>
                </c:pt>
                <c:pt idx="410">
                  <c:v>2.5583531044021832</c:v>
                </c:pt>
                <c:pt idx="411">
                  <c:v>2.5585422258489796</c:v>
                </c:pt>
                <c:pt idx="412">
                  <c:v>2.558731520163664</c:v>
                </c:pt>
                <c:pt idx="413">
                  <c:v>2.5589209873373373</c:v>
                </c:pt>
                <c:pt idx="414">
                  <c:v>2.5591106273611435</c:v>
                </c:pt>
                <c:pt idx="415">
                  <c:v>2.5593004402262665</c:v>
                </c:pt>
                <c:pt idx="416">
                  <c:v>2.5594904259239297</c:v>
                </c:pt>
                <c:pt idx="417">
                  <c:v>2.559680584445398</c:v>
                </c:pt>
                <c:pt idx="418">
                  <c:v>2.5598709157819779</c:v>
                </c:pt>
                <c:pt idx="419">
                  <c:v>2.5600614199250153</c:v>
                </c:pt>
                <c:pt idx="420">
                  <c:v>2.5602520968658973</c:v>
                </c:pt>
                <c:pt idx="421">
                  <c:v>2.5604429465960501</c:v>
                </c:pt>
                <c:pt idx="422">
                  <c:v>2.5606339691069433</c:v>
                </c:pt>
                <c:pt idx="423">
                  <c:v>2.5608251643900837</c:v>
                </c:pt>
                <c:pt idx="424">
                  <c:v>2.5610165324370211</c:v>
                </c:pt>
                <c:pt idx="425">
                  <c:v>2.561208073239345</c:v>
                </c:pt>
                <c:pt idx="426">
                  <c:v>2.5613997867886846</c:v>
                </c:pt>
                <c:pt idx="427">
                  <c:v>2.5615916730767108</c:v>
                </c:pt>
                <c:pt idx="428">
                  <c:v>2.561783732095134</c:v>
                </c:pt>
                <c:pt idx="429">
                  <c:v>2.5619759638357045</c:v>
                </c:pt>
                <c:pt idx="430">
                  <c:v>2.562168368290215</c:v>
                </c:pt>
                <c:pt idx="431">
                  <c:v>2.5623609454504961</c:v>
                </c:pt>
                <c:pt idx="432">
                  <c:v>2.5625536953084205</c:v>
                </c:pt>
                <c:pt idx="433">
                  <c:v>2.5627466178558995</c:v>
                </c:pt>
                <c:pt idx="434">
                  <c:v>2.5629397130848872</c:v>
                </c:pt>
                <c:pt idx="435">
                  <c:v>2.5631329809873757</c:v>
                </c:pt>
                <c:pt idx="436">
                  <c:v>2.5633264215553977</c:v>
                </c:pt>
                <c:pt idx="437">
                  <c:v>2.5635200347810265</c:v>
                </c:pt>
                <c:pt idx="438">
                  <c:v>2.5637138206563765</c:v>
                </c:pt>
                <c:pt idx="439">
                  <c:v>2.5639077791736002</c:v>
                </c:pt>
                <c:pt idx="440">
                  <c:v>2.5641019103248919</c:v>
                </c:pt>
                <c:pt idx="441">
                  <c:v>2.5642962141024848</c:v>
                </c:pt>
                <c:pt idx="442">
                  <c:v>2.5644906904986535</c:v>
                </c:pt>
                <c:pt idx="443">
                  <c:v>2.5646853395057114</c:v>
                </c:pt>
                <c:pt idx="444">
                  <c:v>2.5648801611160139</c:v>
                </c:pt>
                <c:pt idx="445">
                  <c:v>2.5650751553219533</c:v>
                </c:pt>
                <c:pt idx="446">
                  <c:v>2.5652703221159645</c:v>
                </c:pt>
                <c:pt idx="447">
                  <c:v>2.5654656614905216</c:v>
                </c:pt>
                <c:pt idx="448">
                  <c:v>2.5656611734381389</c:v>
                </c:pt>
                <c:pt idx="449">
                  <c:v>2.5658568579513696</c:v>
                </c:pt>
                <c:pt idx="450">
                  <c:v>2.5660527150228085</c:v>
                </c:pt>
                <c:pt idx="451">
                  <c:v>2.5662487446450886</c:v>
                </c:pt>
                <c:pt idx="452">
                  <c:v>2.5664449468108836</c:v>
                </c:pt>
                <c:pt idx="453">
                  <c:v>2.566641321512908</c:v>
                </c:pt>
                <c:pt idx="454">
                  <c:v>2.5668378687439137</c:v>
                </c:pt>
                <c:pt idx="455">
                  <c:v>2.567034588496695</c:v>
                </c:pt>
                <c:pt idx="456">
                  <c:v>2.5672314807640833</c:v>
                </c:pt>
                <c:pt idx="457">
                  <c:v>2.5674285455389532</c:v>
                </c:pt>
                <c:pt idx="458">
                  <c:v>2.5676257828142157</c:v>
                </c:pt>
                <c:pt idx="459">
                  <c:v>2.5678231925828241</c:v>
                </c:pt>
                <c:pt idx="460">
                  <c:v>2.5680207748377692</c:v>
                </c:pt>
                <c:pt idx="461">
                  <c:v>2.5682185295720834</c:v>
                </c:pt>
                <c:pt idx="462">
                  <c:v>2.568416456778837</c:v>
                </c:pt>
                <c:pt idx="463">
                  <c:v>2.5686145564511422</c:v>
                </c:pt>
                <c:pt idx="464">
                  <c:v>2.5688128285821485</c:v>
                </c:pt>
                <c:pt idx="465">
                  <c:v>2.5690112731650463</c:v>
                </c:pt>
                <c:pt idx="466">
                  <c:v>2.5692098901930644</c:v>
                </c:pt>
                <c:pt idx="467">
                  <c:v>2.5694086796594733</c:v>
                </c:pt>
                <c:pt idx="468">
                  <c:v>2.5696076415575808</c:v>
                </c:pt>
                <c:pt idx="469">
                  <c:v>2.5698067758807359</c:v>
                </c:pt>
                <c:pt idx="470">
                  <c:v>2.5700060826223257</c:v>
                </c:pt>
                <c:pt idx="471">
                  <c:v>2.5702055617757775</c:v>
                </c:pt>
                <c:pt idx="472">
                  <c:v>2.5704052133345585</c:v>
                </c:pt>
                <c:pt idx="473">
                  <c:v>2.5706050372921738</c:v>
                </c:pt>
                <c:pt idx="474">
                  <c:v>2.5708050336421691</c:v>
                </c:pt>
                <c:pt idx="475">
                  <c:v>2.5710052023781302</c:v>
                </c:pt>
                <c:pt idx="476">
                  <c:v>2.5712055434936802</c:v>
                </c:pt>
                <c:pt idx="477">
                  <c:v>2.5714060569824837</c:v>
                </c:pt>
                <c:pt idx="478">
                  <c:v>2.5716067428382421</c:v>
                </c:pt>
                <c:pt idx="479">
                  <c:v>2.5718076010546991</c:v>
                </c:pt>
                <c:pt idx="480">
                  <c:v>2.7264165398187172</c:v>
                </c:pt>
                <c:pt idx="481">
                  <c:v>2.7268142576831389</c:v>
                </c:pt>
                <c:pt idx="482">
                  <c:v>2.7272133673418595</c:v>
                </c:pt>
                <c:pt idx="483">
                  <c:v>2.7276138674343424</c:v>
                </c:pt>
                <c:pt idx="484">
                  <c:v>2.7280157565996714</c:v>
                </c:pt>
                <c:pt idx="485">
                  <c:v>2.7284190334765546</c:v>
                </c:pt>
                <c:pt idx="486">
                  <c:v>2.7288236967033233</c:v>
                </c:pt>
                <c:pt idx="487">
                  <c:v>2.7292297449179417</c:v>
                </c:pt>
                <c:pt idx="488">
                  <c:v>2.7296371767580037</c:v>
                </c:pt>
                <c:pt idx="489">
                  <c:v>2.7300459908607362</c:v>
                </c:pt>
                <c:pt idx="490">
                  <c:v>2.7304561858630065</c:v>
                </c:pt>
                <c:pt idx="491">
                  <c:v>2.7308677604013196</c:v>
                </c:pt>
                <c:pt idx="492">
                  <c:v>2.731280713111826</c:v>
                </c:pt>
                <c:pt idx="493">
                  <c:v>2.7316950426303195</c:v>
                </c:pt>
                <c:pt idx="494">
                  <c:v>2.7321107475922433</c:v>
                </c:pt>
                <c:pt idx="495">
                  <c:v>2.7325278266326931</c:v>
                </c:pt>
                <c:pt idx="496">
                  <c:v>2.7329462783864185</c:v>
                </c:pt>
                <c:pt idx="497">
                  <c:v>2.7333661014878268</c:v>
                </c:pt>
                <c:pt idx="498">
                  <c:v>2.7337872945709853</c:v>
                </c:pt>
                <c:pt idx="499">
                  <c:v>2.734209856269624</c:v>
                </c:pt>
                <c:pt idx="500">
                  <c:v>2.734633785217139</c:v>
                </c:pt>
                <c:pt idx="501">
                  <c:v>2.735059080046597</c:v>
                </c:pt>
                <c:pt idx="502">
                  <c:v>2.7354857393907359</c:v>
                </c:pt>
                <c:pt idx="503">
                  <c:v>2.7359137618819673</c:v>
                </c:pt>
                <c:pt idx="504">
                  <c:v>2.7363431461523819</c:v>
                </c:pt>
                <c:pt idx="505">
                  <c:v>2.7367738908337516</c:v>
                </c:pt>
                <c:pt idx="506">
                  <c:v>2.7372059945575309</c:v>
                </c:pt>
                <c:pt idx="507">
                  <c:v>2.7376394559548625</c:v>
                </c:pt>
                <c:pt idx="508">
                  <c:v>2.7380742736565771</c:v>
                </c:pt>
                <c:pt idx="509">
                  <c:v>2.7385104462932013</c:v>
                </c:pt>
                <c:pt idx="510">
                  <c:v>2.7389479724949539</c:v>
                </c:pt>
                <c:pt idx="511">
                  <c:v>2.7393868508917563</c:v>
                </c:pt>
                <c:pt idx="512">
                  <c:v>2.739827080113229</c:v>
                </c:pt>
                <c:pt idx="513">
                  <c:v>2.7402686587886995</c:v>
                </c:pt>
                <c:pt idx="514">
                  <c:v>2.7407115855472011</c:v>
                </c:pt>
                <c:pt idx="515">
                  <c:v>2.7411558590174803</c:v>
                </c:pt>
                <c:pt idx="516">
                  <c:v>2.7416014778279965</c:v>
                </c:pt>
                <c:pt idx="517">
                  <c:v>2.7420484406069283</c:v>
                </c:pt>
                <c:pt idx="518">
                  <c:v>2.7424967459821721</c:v>
                </c:pt>
                <c:pt idx="519">
                  <c:v>2.7429463925813495</c:v>
                </c:pt>
                <c:pt idx="520">
                  <c:v>2.7433973790318085</c:v>
                </c:pt>
                <c:pt idx="521">
                  <c:v>2.7438497039606258</c:v>
                </c:pt>
                <c:pt idx="522">
                  <c:v>2.7443033659946123</c:v>
                </c:pt>
                <c:pt idx="523">
                  <c:v>2.7447583637603126</c:v>
                </c:pt>
                <c:pt idx="524">
                  <c:v>2.7452146958840142</c:v>
                </c:pt>
                <c:pt idx="525">
                  <c:v>2.7456723609917431</c:v>
                </c:pt>
                <c:pt idx="526">
                  <c:v>2.7461313577092721</c:v>
                </c:pt>
                <c:pt idx="527">
                  <c:v>2.7465916846621234</c:v>
                </c:pt>
                <c:pt idx="528">
                  <c:v>2.7470533404755697</c:v>
                </c:pt>
                <c:pt idx="529">
                  <c:v>2.7475163237746396</c:v>
                </c:pt>
                <c:pt idx="530">
                  <c:v>2.7479806331841181</c:v>
                </c:pt>
                <c:pt idx="531">
                  <c:v>2.748446267328553</c:v>
                </c:pt>
                <c:pt idx="532">
                  <c:v>2.7489132248322568</c:v>
                </c:pt>
                <c:pt idx="533">
                  <c:v>2.7493815043193086</c:v>
                </c:pt>
                <c:pt idx="534">
                  <c:v>2.7498511044135583</c:v>
                </c:pt>
                <c:pt idx="535">
                  <c:v>2.7503220237386308</c:v>
                </c:pt>
                <c:pt idx="536">
                  <c:v>2.7507942609179281</c:v>
                </c:pt>
                <c:pt idx="537">
                  <c:v>2.7512678145746321</c:v>
                </c:pt>
                <c:pt idx="538">
                  <c:v>2.7517426833317087</c:v>
                </c:pt>
                <c:pt idx="539">
                  <c:v>2.7522188658119116</c:v>
                </c:pt>
                <c:pt idx="540">
                  <c:v>2.7526963606377848</c:v>
                </c:pt>
                <c:pt idx="541">
                  <c:v>2.7531751664316646</c:v>
                </c:pt>
                <c:pt idx="542">
                  <c:v>2.7536552818156848</c:v>
                </c:pt>
                <c:pt idx="543">
                  <c:v>2.7541367054117787</c:v>
                </c:pt>
                <c:pt idx="544">
                  <c:v>2.7546194358416853</c:v>
                </c:pt>
                <c:pt idx="545">
                  <c:v>2.7551034717269465</c:v>
                </c:pt>
                <c:pt idx="546">
                  <c:v>2.7555888116889169</c:v>
                </c:pt>
                <c:pt idx="547">
                  <c:v>2.7560754543487631</c:v>
                </c:pt>
                <c:pt idx="548">
                  <c:v>2.7565633983274687</c:v>
                </c:pt>
                <c:pt idx="549">
                  <c:v>2.7570526422458359</c:v>
                </c:pt>
                <c:pt idx="550">
                  <c:v>2.7575431847244931</c:v>
                </c:pt>
                <c:pt idx="551">
                  <c:v>2.7580350243838909</c:v>
                </c:pt>
                <c:pt idx="552">
                  <c:v>2.7585281598443134</c:v>
                </c:pt>
                <c:pt idx="553">
                  <c:v>2.7590225897258756</c:v>
                </c:pt>
                <c:pt idx="554">
                  <c:v>2.7595183126485288</c:v>
                </c:pt>
                <c:pt idx="555">
                  <c:v>2.7600153272320638</c:v>
                </c:pt>
                <c:pt idx="556">
                  <c:v>2.7605136320961172</c:v>
                </c:pt>
                <c:pt idx="557">
                  <c:v>2.7610132258601681</c:v>
                </c:pt>
                <c:pt idx="558">
                  <c:v>2.7615141071435487</c:v>
                </c:pt>
                <c:pt idx="559">
                  <c:v>2.7620162745654424</c:v>
                </c:pt>
                <c:pt idx="560">
                  <c:v>2.762519726744888</c:v>
                </c:pt>
                <c:pt idx="561">
                  <c:v>2.7630244623007867</c:v>
                </c:pt>
                <c:pt idx="562">
                  <c:v>2.7635304798519011</c:v>
                </c:pt>
                <c:pt idx="563">
                  <c:v>2.7640377780168626</c:v>
                </c:pt>
                <c:pt idx="564">
                  <c:v>2.764546355414168</c:v>
                </c:pt>
                <c:pt idx="565">
                  <c:v>2.7650562106621921</c:v>
                </c:pt>
                <c:pt idx="566">
                  <c:v>2.765567342379184</c:v>
                </c:pt>
                <c:pt idx="567">
                  <c:v>2.7660797491832723</c:v>
                </c:pt>
                <c:pt idx="568">
                  <c:v>2.7665934296924708</c:v>
                </c:pt>
                <c:pt idx="569">
                  <c:v>2.7671083825246794</c:v>
                </c:pt>
                <c:pt idx="570">
                  <c:v>2.7676246062976864</c:v>
                </c:pt>
                <c:pt idx="571">
                  <c:v>2.768142099629177</c:v>
                </c:pt>
                <c:pt idx="572">
                  <c:v>2.7686608611367305</c:v>
                </c:pt>
                <c:pt idx="573">
                  <c:v>2.7691808894378283</c:v>
                </c:pt>
                <c:pt idx="574">
                  <c:v>2.7697021831498554</c:v>
                </c:pt>
                <c:pt idx="575">
                  <c:v>2.770224740890102</c:v>
                </c:pt>
                <c:pt idx="576">
                  <c:v>2.7707485612757723</c:v>
                </c:pt>
                <c:pt idx="577">
                  <c:v>2.7712736429239824</c:v>
                </c:pt>
                <c:pt idx="578">
                  <c:v>2.771799984451766</c:v>
                </c:pt>
                <c:pt idx="579">
                  <c:v>2.772327584476078</c:v>
                </c:pt>
                <c:pt idx="580">
                  <c:v>2.7728564416137975</c:v>
                </c:pt>
                <c:pt idx="581">
                  <c:v>2.7733865544817307</c:v>
                </c:pt>
                <c:pt idx="582">
                  <c:v>2.7739179216966168</c:v>
                </c:pt>
                <c:pt idx="583">
                  <c:v>2.7744505418751273</c:v>
                </c:pt>
                <c:pt idx="584">
                  <c:v>2.7749844136338737</c:v>
                </c:pt>
                <c:pt idx="585">
                  <c:v>2.7755195355894071</c:v>
                </c:pt>
                <c:pt idx="586">
                  <c:v>2.7760559063582244</c:v>
                </c:pt>
                <c:pt idx="587">
                  <c:v>2.7765935245567723</c:v>
                </c:pt>
                <c:pt idx="588">
                  <c:v>2.7771323888014461</c:v>
                </c:pt>
                <c:pt idx="589">
                  <c:v>2.7776724977085996</c:v>
                </c:pt>
                <c:pt idx="590">
                  <c:v>2.7782138498945415</c:v>
                </c:pt>
                <c:pt idx="591">
                  <c:v>2.7787564439755466</c:v>
                </c:pt>
                <c:pt idx="592">
                  <c:v>2.7793002785678529</c:v>
                </c:pt>
                <c:pt idx="593">
                  <c:v>2.7798453522876674</c:v>
                </c:pt>
                <c:pt idx="594">
                  <c:v>2.7803916637511707</c:v>
                </c:pt>
                <c:pt idx="595">
                  <c:v>2.7809392115745188</c:v>
                </c:pt>
                <c:pt idx="596">
                  <c:v>2.7814879943738466</c:v>
                </c:pt>
                <c:pt idx="597">
                  <c:v>2.7820380107652722</c:v>
                </c:pt>
                <c:pt idx="598">
                  <c:v>2.7825892593649</c:v>
                </c:pt>
                <c:pt idx="599">
                  <c:v>2.7831417387888235</c:v>
                </c:pt>
                <c:pt idx="600">
                  <c:v>2.7836954476531313</c:v>
                </c:pt>
                <c:pt idx="601">
                  <c:v>2.7842503845739053</c:v>
                </c:pt>
                <c:pt idx="602">
                  <c:v>2.7848065481672313</c:v>
                </c:pt>
                <c:pt idx="603">
                  <c:v>2.7853639370491972</c:v>
                </c:pt>
                <c:pt idx="604">
                  <c:v>2.7859225498358962</c:v>
                </c:pt>
                <c:pt idx="605">
                  <c:v>2.7864823851434339</c:v>
                </c:pt>
                <c:pt idx="606">
                  <c:v>2.7870434415879295</c:v>
                </c:pt>
                <c:pt idx="607">
                  <c:v>2.78760571778552</c:v>
                </c:pt>
                <c:pt idx="608">
                  <c:v>2.7881692123523614</c:v>
                </c:pt>
                <c:pt idx="609">
                  <c:v>2.7887339239046378</c:v>
                </c:pt>
                <c:pt idx="610">
                  <c:v>2.7892998510585567</c:v>
                </c:pt>
                <c:pt idx="611">
                  <c:v>2.789866992430361</c:v>
                </c:pt>
                <c:pt idx="612">
                  <c:v>2.7904353466363245</c:v>
                </c:pt>
                <c:pt idx="613">
                  <c:v>2.7910049122927623</c:v>
                </c:pt>
                <c:pt idx="614">
                  <c:v>2.7915756880160298</c:v>
                </c:pt>
                <c:pt idx="615">
                  <c:v>2.7921476724225278</c:v>
                </c:pt>
                <c:pt idx="616">
                  <c:v>2.7927208641287056</c:v>
                </c:pt>
                <c:pt idx="617">
                  <c:v>2.7932952617510645</c:v>
                </c:pt>
                <c:pt idx="618">
                  <c:v>2.7938708639061627</c:v>
                </c:pt>
                <c:pt idx="619">
                  <c:v>2.7944476692106144</c:v>
                </c:pt>
                <c:pt idx="620">
                  <c:v>2.7950256762811003</c:v>
                </c:pt>
                <c:pt idx="621">
                  <c:v>2.795604883734363</c:v>
                </c:pt>
                <c:pt idx="622">
                  <c:v>2.7961852901872177</c:v>
                </c:pt>
                <c:pt idx="623">
                  <c:v>2.7967668942565518</c:v>
                </c:pt>
                <c:pt idx="624">
                  <c:v>2.7973496945593275</c:v>
                </c:pt>
                <c:pt idx="625">
                  <c:v>2.7979336897125879</c:v>
                </c:pt>
                <c:pt idx="626">
                  <c:v>2.7985188783334598</c:v>
                </c:pt>
                <c:pt idx="627">
                  <c:v>2.7991052590391554</c:v>
                </c:pt>
                <c:pt idx="628">
                  <c:v>2.7996928304469786</c:v>
                </c:pt>
                <c:pt idx="629">
                  <c:v>2.8002815911743277</c:v>
                </c:pt>
                <c:pt idx="630">
                  <c:v>2.8008715398386936</c:v>
                </c:pt>
                <c:pt idx="631">
                  <c:v>2.8014626750576728</c:v>
                </c:pt>
                <c:pt idx="632">
                  <c:v>2.8020549954489642</c:v>
                </c:pt>
                <c:pt idx="633">
                  <c:v>2.8026484996303731</c:v>
                </c:pt>
                <c:pt idx="634">
                  <c:v>2.8032431862198166</c:v>
                </c:pt>
                <c:pt idx="635">
                  <c:v>2.8038390538353268</c:v>
                </c:pt>
                <c:pt idx="636">
                  <c:v>2.8044361010950514</c:v>
                </c:pt>
                <c:pt idx="637">
                  <c:v>2.805034326617263</c:v>
                </c:pt>
                <c:pt idx="638">
                  <c:v>2.805633729020355</c:v>
                </c:pt>
                <c:pt idx="639">
                  <c:v>2.8062343069228519</c:v>
                </c:pt>
                <c:pt idx="640">
                  <c:v>2.8068360589434089</c:v>
                </c:pt>
                <c:pt idx="641">
                  <c:v>2.8074389837008145</c:v>
                </c:pt>
                <c:pt idx="642">
                  <c:v>2.8080430798139995</c:v>
                </c:pt>
                <c:pt idx="643">
                  <c:v>2.8086483459020339</c:v>
                </c:pt>
                <c:pt idx="644">
                  <c:v>2.8092547805841321</c:v>
                </c:pt>
                <c:pt idx="645">
                  <c:v>2.8098623824796602</c:v>
                </c:pt>
                <c:pt idx="646">
                  <c:v>2.810471150208135</c:v>
                </c:pt>
                <c:pt idx="647">
                  <c:v>2.8110810823892289</c:v>
                </c:pt>
                <c:pt idx="648">
                  <c:v>2.8116921776427741</c:v>
                </c:pt>
                <c:pt idx="649">
                  <c:v>2.8123044345887647</c:v>
                </c:pt>
                <c:pt idx="650">
                  <c:v>2.8129178518473612</c:v>
                </c:pt>
                <c:pt idx="651">
                  <c:v>2.8135324280388923</c:v>
                </c:pt>
                <c:pt idx="652">
                  <c:v>2.8141481617838617</c:v>
                </c:pt>
                <c:pt idx="653">
                  <c:v>2.8147650517029472</c:v>
                </c:pt>
                <c:pt idx="654">
                  <c:v>2.8153830964170066</c:v>
                </c:pt>
                <c:pt idx="655">
                  <c:v>2.816002294547082</c:v>
                </c:pt>
                <c:pt idx="656">
                  <c:v>2.8166226447144016</c:v>
                </c:pt>
                <c:pt idx="657">
                  <c:v>2.8172441455403812</c:v>
                </c:pt>
                <c:pt idx="658">
                  <c:v>2.8178667956466334</c:v>
                </c:pt>
                <c:pt idx="659">
                  <c:v>2.8184905936549645</c:v>
                </c:pt>
                <c:pt idx="660">
                  <c:v>2.8191155381873831</c:v>
                </c:pt>
                <c:pt idx="661">
                  <c:v>2.8197416278660987</c:v>
                </c:pt>
                <c:pt idx="662">
                  <c:v>2.8203688613135305</c:v>
                </c:pt>
                <c:pt idx="663">
                  <c:v>2.820997237152306</c:v>
                </c:pt>
                <c:pt idx="664">
                  <c:v>2.8216267540052664</c:v>
                </c:pt>
                <c:pt idx="665">
                  <c:v>2.8222574104954701</c:v>
                </c:pt>
                <c:pt idx="666">
                  <c:v>2.8228892052461969</c:v>
                </c:pt>
                <c:pt idx="667">
                  <c:v>2.8235221368809489</c:v>
                </c:pt>
                <c:pt idx="668">
                  <c:v>2.8241562040234571</c:v>
                </c:pt>
                <c:pt idx="669">
                  <c:v>2.8247914052976806</c:v>
                </c:pt>
                <c:pt idx="670">
                  <c:v>2.8254277393278144</c:v>
                </c:pt>
                <c:pt idx="671">
                  <c:v>2.8260652047382884</c:v>
                </c:pt>
                <c:pt idx="672">
                  <c:v>2.8267038001537754</c:v>
                </c:pt>
                <c:pt idx="673">
                  <c:v>2.8273435241991929</c:v>
                </c:pt>
                <c:pt idx="674">
                  <c:v>2.8279843754997009</c:v>
                </c:pt>
                <c:pt idx="675">
                  <c:v>2.828626352680716</c:v>
                </c:pt>
                <c:pt idx="676">
                  <c:v>2.8292694543679047</c:v>
                </c:pt>
                <c:pt idx="677">
                  <c:v>2.8299136791871926</c:v>
                </c:pt>
                <c:pt idx="678">
                  <c:v>2.8305590257647646</c:v>
                </c:pt>
                <c:pt idx="679">
                  <c:v>2.8312054927270709</c:v>
                </c:pt>
                <c:pt idx="680">
                  <c:v>2.8318530787008287</c:v>
                </c:pt>
                <c:pt idx="681">
                  <c:v>2.8325017823130247</c:v>
                </c:pt>
                <c:pt idx="682">
                  <c:v>2.8331516021909211</c:v>
                </c:pt>
                <c:pt idx="683">
                  <c:v>2.8338025369620574</c:v>
                </c:pt>
                <c:pt idx="684">
                  <c:v>2.8344545852542522</c:v>
                </c:pt>
                <c:pt idx="685">
                  <c:v>2.8351077456956091</c:v>
                </c:pt>
                <c:pt idx="686">
                  <c:v>2.8357620169145186</c:v>
                </c:pt>
                <c:pt idx="687">
                  <c:v>2.8364173975396612</c:v>
                </c:pt>
                <c:pt idx="688">
                  <c:v>2.8370738862000127</c:v>
                </c:pt>
                <c:pt idx="689">
                  <c:v>2.8377314815248438</c:v>
                </c:pt>
                <c:pt idx="690">
                  <c:v>2.8383901821437281</c:v>
                </c:pt>
                <c:pt idx="691">
                  <c:v>2.8390499866865402</c:v>
                </c:pt>
                <c:pt idx="692">
                  <c:v>2.8397108937834634</c:v>
                </c:pt>
                <c:pt idx="693">
                  <c:v>2.8403729020649919</c:v>
                </c:pt>
                <c:pt idx="694">
                  <c:v>2.8410360101619299</c:v>
                </c:pt>
                <c:pt idx="695">
                  <c:v>2.8417002167054024</c:v>
                </c:pt>
                <c:pt idx="696">
                  <c:v>2.8423655203268514</c:v>
                </c:pt>
                <c:pt idx="697">
                  <c:v>2.8430319196580442</c:v>
                </c:pt>
                <c:pt idx="698">
                  <c:v>2.8436994133310729</c:v>
                </c:pt>
                <c:pt idx="699">
                  <c:v>2.8443679999783615</c:v>
                </c:pt>
                <c:pt idx="700">
                  <c:v>2.8450376782326643</c:v>
                </c:pt>
                <c:pt idx="701">
                  <c:v>2.8457084467270741</c:v>
                </c:pt>
                <c:pt idx="702">
                  <c:v>2.846380304095022</c:v>
                </c:pt>
                <c:pt idx="703">
                  <c:v>2.847053248970282</c:v>
                </c:pt>
                <c:pt idx="704">
                  <c:v>2.8477272799869739</c:v>
                </c:pt>
                <c:pt idx="705">
                  <c:v>2.8484023957795666</c:v>
                </c:pt>
                <c:pt idx="706">
                  <c:v>2.8490785949828807</c:v>
                </c:pt>
                <c:pt idx="707">
                  <c:v>2.8497558762320954</c:v>
                </c:pt>
                <c:pt idx="708">
                  <c:v>2.8504342381627437</c:v>
                </c:pt>
                <c:pt idx="709">
                  <c:v>2.8511136794107252</c:v>
                </c:pt>
                <c:pt idx="710">
                  <c:v>2.8517941986123008</c:v>
                </c:pt>
                <c:pt idx="711">
                  <c:v>2.8524757944041013</c:v>
                </c:pt>
                <c:pt idx="712">
                  <c:v>2.8531584654231303</c:v>
                </c:pt>
                <c:pt idx="713">
                  <c:v>2.8538422103067633</c:v>
                </c:pt>
                <c:pt idx="714">
                  <c:v>2.854527027692757</c:v>
                </c:pt>
                <c:pt idx="715">
                  <c:v>2.8552129162192457</c:v>
                </c:pt>
                <c:pt idx="716">
                  <c:v>2.8558998745247495</c:v>
                </c:pt>
                <c:pt idx="717">
                  <c:v>2.8565879012481763</c:v>
                </c:pt>
                <c:pt idx="718">
                  <c:v>2.8572769950288226</c:v>
                </c:pt>
                <c:pt idx="719">
                  <c:v>2.8579671545063801</c:v>
                </c:pt>
                <c:pt idx="720">
                  <c:v>2.8586583783209374</c:v>
                </c:pt>
                <c:pt idx="721">
                  <c:v>2.8593506651129807</c:v>
                </c:pt>
                <c:pt idx="722">
                  <c:v>2.8600440135234022</c:v>
                </c:pt>
                <c:pt idx="723">
                  <c:v>2.8607384221934975</c:v>
                </c:pt>
                <c:pt idx="724">
                  <c:v>2.8614338897649727</c:v>
                </c:pt>
                <c:pt idx="725">
                  <c:v>2.8621304148799469</c:v>
                </c:pt>
                <c:pt idx="726">
                  <c:v>2.8628279961809522</c:v>
                </c:pt>
                <c:pt idx="727">
                  <c:v>2.8635266323109425</c:v>
                </c:pt>
                <c:pt idx="728">
                  <c:v>2.8642263219132893</c:v>
                </c:pt>
                <c:pt idx="729">
                  <c:v>2.8649270636317925</c:v>
                </c:pt>
                <c:pt idx="730">
                  <c:v>2.8656288561106775</c:v>
                </c:pt>
                <c:pt idx="731">
                  <c:v>2.866331697994601</c:v>
                </c:pt>
                <c:pt idx="732">
                  <c:v>2.8670355879286546</c:v>
                </c:pt>
                <c:pt idx="733">
                  <c:v>2.8677405245583647</c:v>
                </c:pt>
                <c:pt idx="734">
                  <c:v>2.8684465065297</c:v>
                </c:pt>
                <c:pt idx="735">
                  <c:v>2.8691535324890696</c:v>
                </c:pt>
                <c:pt idx="736">
                  <c:v>2.8698616010833313</c:v>
                </c:pt>
                <c:pt idx="737">
                  <c:v>2.8705707109597909</c:v>
                </c:pt>
                <c:pt idx="738">
                  <c:v>2.8712808607662059</c:v>
                </c:pt>
                <c:pt idx="739">
                  <c:v>2.8719920491507898</c:v>
                </c:pt>
                <c:pt idx="740">
                  <c:v>2.8727042747622127</c:v>
                </c:pt>
                <c:pt idx="741">
                  <c:v>2.8734175362496077</c:v>
                </c:pt>
                <c:pt idx="742">
                  <c:v>2.8741318322625711</c:v>
                </c:pt>
                <c:pt idx="743">
                  <c:v>2.874847161451167</c:v>
                </c:pt>
                <c:pt idx="744">
                  <c:v>2.8755635224659288</c:v>
                </c:pt>
                <c:pt idx="745">
                  <c:v>2.8762809139578636</c:v>
                </c:pt>
                <c:pt idx="746">
                  <c:v>2.8769993345784539</c:v>
                </c:pt>
                <c:pt idx="747">
                  <c:v>2.8777187829796622</c:v>
                </c:pt>
                <c:pt idx="748">
                  <c:v>2.8784392578139322</c:v>
                </c:pt>
                <c:pt idx="749">
                  <c:v>2.8791607577341942</c:v>
                </c:pt>
                <c:pt idx="750">
                  <c:v>2.8798832813938651</c:v>
                </c:pt>
                <c:pt idx="751">
                  <c:v>2.8806068274468517</c:v>
                </c:pt>
                <c:pt idx="752">
                  <c:v>2.8813313945475572</c:v>
                </c:pt>
                <c:pt idx="753">
                  <c:v>2.8820569813508787</c:v>
                </c:pt>
                <c:pt idx="754">
                  <c:v>2.8827835865122156</c:v>
                </c:pt>
                <c:pt idx="755">
                  <c:v>2.8835112086874681</c:v>
                </c:pt>
                <c:pt idx="756">
                  <c:v>2.8842398465330428</c:v>
                </c:pt>
                <c:pt idx="757">
                  <c:v>2.8849694987058547</c:v>
                </c:pt>
                <c:pt idx="758">
                  <c:v>2.8857001638633295</c:v>
                </c:pt>
                <c:pt idx="759">
                  <c:v>2.8864318406634073</c:v>
                </c:pt>
                <c:pt idx="760">
                  <c:v>2.8871645277645457</c:v>
                </c:pt>
                <c:pt idx="761">
                  <c:v>2.8878982238257218</c:v>
                </c:pt>
                <c:pt idx="762">
                  <c:v>2.888632927506436</c:v>
                </c:pt>
                <c:pt idx="763">
                  <c:v>2.8893686374667125</c:v>
                </c:pt>
                <c:pt idx="764">
                  <c:v>2.8901053523671081</c:v>
                </c:pt>
                <c:pt idx="765">
                  <c:v>2.8908430708687067</c:v>
                </c:pt>
                <c:pt idx="766">
                  <c:v>2.8915817916331279</c:v>
                </c:pt>
                <c:pt idx="767">
                  <c:v>2.8923215133225302</c:v>
                </c:pt>
                <c:pt idx="768">
                  <c:v>2.8930622345996091</c:v>
                </c:pt>
                <c:pt idx="769">
                  <c:v>2.8938039541276042</c:v>
                </c:pt>
                <c:pt idx="770">
                  <c:v>2.8945466705703007</c:v>
                </c:pt>
                <c:pt idx="771">
                  <c:v>2.895290382592032</c:v>
                </c:pt>
                <c:pt idx="772">
                  <c:v>2.8960350888576825</c:v>
                </c:pt>
                <c:pt idx="773">
                  <c:v>2.8967807880326899</c:v>
                </c:pt>
                <c:pt idx="774">
                  <c:v>2.8975274787830503</c:v>
                </c:pt>
                <c:pt idx="775">
                  <c:v>2.8982751597753174</c:v>
                </c:pt>
                <c:pt idx="776">
                  <c:v>2.8990238296766075</c:v>
                </c:pt>
                <c:pt idx="777">
                  <c:v>2.8997734871546026</c:v>
                </c:pt>
                <c:pt idx="778">
                  <c:v>2.9005241308775531</c:v>
                </c:pt>
                <c:pt idx="779">
                  <c:v>2.9012757595142773</c:v>
                </c:pt>
                <c:pt idx="780">
                  <c:v>2.9020283717341693</c:v>
                </c:pt>
                <c:pt idx="781">
                  <c:v>2.9027819662071979</c:v>
                </c:pt>
                <c:pt idx="782">
                  <c:v>2.9035365416039109</c:v>
                </c:pt>
                <c:pt idx="783">
                  <c:v>2.9042920965954364</c:v>
                </c:pt>
                <c:pt idx="784">
                  <c:v>2.9050486298534892</c:v>
                </c:pt>
                <c:pt idx="785">
                  <c:v>2.9058061400503692</c:v>
                </c:pt>
                <c:pt idx="786">
                  <c:v>2.906564625858965</c:v>
                </c:pt>
                <c:pt idx="787">
                  <c:v>2.9073240859527596</c:v>
                </c:pt>
                <c:pt idx="788">
                  <c:v>2.9080845190058291</c:v>
                </c:pt>
                <c:pt idx="789">
                  <c:v>2.9088459236928474</c:v>
                </c:pt>
                <c:pt idx="790">
                  <c:v>2.9096082986890894</c:v>
                </c:pt>
                <c:pt idx="791">
                  <c:v>2.9103716426704316</c:v>
                </c:pt>
                <c:pt idx="792">
                  <c:v>2.9111359543133575</c:v>
                </c:pt>
                <c:pt idx="793">
                  <c:v>2.9119012322949578</c:v>
                </c:pt>
                <c:pt idx="794">
                  <c:v>2.9126674752929347</c:v>
                </c:pt>
                <c:pt idx="795">
                  <c:v>2.9134346819856036</c:v>
                </c:pt>
                <c:pt idx="796">
                  <c:v>2.9142028510518942</c:v>
                </c:pt>
                <c:pt idx="797">
                  <c:v>2.9149719811713579</c:v>
                </c:pt>
                <c:pt idx="798">
                  <c:v>2.9157420710241659</c:v>
                </c:pt>
                <c:pt idx="799">
                  <c:v>2.9165131192911113</c:v>
                </c:pt>
                <c:pt idx="800">
                  <c:v>2.9172851246536182</c:v>
                </c:pt>
                <c:pt idx="801">
                  <c:v>2.9180580857937355</c:v>
                </c:pt>
                <c:pt idx="802">
                  <c:v>2.9188320013941449</c:v>
                </c:pt>
                <c:pt idx="803">
                  <c:v>2.9196068701381637</c:v>
                </c:pt>
                <c:pt idx="804">
                  <c:v>2.9203826907097441</c:v>
                </c:pt>
                <c:pt idx="805">
                  <c:v>2.9211594617934793</c:v>
                </c:pt>
                <c:pt idx="806">
                  <c:v>2.9219371820746023</c:v>
                </c:pt>
                <c:pt idx="807">
                  <c:v>2.9227158502389918</c:v>
                </c:pt>
                <c:pt idx="808">
                  <c:v>2.9234954649731741</c:v>
                </c:pt>
                <c:pt idx="809">
                  <c:v>2.924276024964322</c:v>
                </c:pt>
                <c:pt idx="810">
                  <c:v>2.9250575289002629</c:v>
                </c:pt>
                <c:pt idx="811">
                  <c:v>2.9258399754694784</c:v>
                </c:pt>
                <c:pt idx="812">
                  <c:v>2.9266233633611058</c:v>
                </c:pt>
                <c:pt idx="813">
                  <c:v>2.9274076912649418</c:v>
                </c:pt>
                <c:pt idx="814">
                  <c:v>2.9281929578714463</c:v>
                </c:pt>
                <c:pt idx="815">
                  <c:v>2.9289791618717431</c:v>
                </c:pt>
                <c:pt idx="816">
                  <c:v>2.9297663019576214</c:v>
                </c:pt>
                <c:pt idx="817">
                  <c:v>2.9305543768215419</c:v>
                </c:pt>
                <c:pt idx="818">
                  <c:v>2.9313433851566346</c:v>
                </c:pt>
                <c:pt idx="819">
                  <c:v>2.9321333256567055</c:v>
                </c:pt>
                <c:pt idx="820">
                  <c:v>2.932924197016237</c:v>
                </c:pt>
                <c:pt idx="821">
                  <c:v>2.9337159979303893</c:v>
                </c:pt>
                <c:pt idx="822">
                  <c:v>2.9345087270950061</c:v>
                </c:pt>
                <c:pt idx="823">
                  <c:v>2.9353023832066119</c:v>
                </c:pt>
                <c:pt idx="824">
                  <c:v>2.9360969649624193</c:v>
                </c:pt>
                <c:pt idx="825">
                  <c:v>2.936892471060331</c:v>
                </c:pt>
                <c:pt idx="826">
                  <c:v>2.9376889001989377</c:v>
                </c:pt>
                <c:pt idx="827">
                  <c:v>2.9384862510775256</c:v>
                </c:pt>
                <c:pt idx="828">
                  <c:v>2.9392845223960746</c:v>
                </c:pt>
                <c:pt idx="829">
                  <c:v>2.9400837128552655</c:v>
                </c:pt>
                <c:pt idx="830">
                  <c:v>2.9408838211564774</c:v>
                </c:pt>
                <c:pt idx="831">
                  <c:v>2.9416848460017926</c:v>
                </c:pt>
                <c:pt idx="832">
                  <c:v>2.9424867860939998</c:v>
                </c:pt>
                <c:pt idx="833">
                  <c:v>2.9432896401365936</c:v>
                </c:pt>
                <c:pt idx="834">
                  <c:v>2.9440934068337787</c:v>
                </c:pt>
                <c:pt idx="835">
                  <c:v>2.9448980848904722</c:v>
                </c:pt>
                <c:pt idx="836">
                  <c:v>2.9457036730123063</c:v>
                </c:pt>
                <c:pt idx="837">
                  <c:v>2.9465101699056282</c:v>
                </c:pt>
                <c:pt idx="838">
                  <c:v>2.9473175742775055</c:v>
                </c:pt>
                <c:pt idx="839">
                  <c:v>2.9481258848357261</c:v>
                </c:pt>
                <c:pt idx="840">
                  <c:v>2.9489351002888027</c:v>
                </c:pt>
                <c:pt idx="841">
                  <c:v>2.9497452193459726</c:v>
                </c:pt>
                <c:pt idx="842">
                  <c:v>2.9505562407172015</c:v>
                </c:pt>
                <c:pt idx="843">
                  <c:v>2.9513681631131856</c:v>
                </c:pt>
                <c:pt idx="844">
                  <c:v>2.9521809852453531</c:v>
                </c:pt>
                <c:pt idx="845">
                  <c:v>2.9529947058258683</c:v>
                </c:pt>
                <c:pt idx="846">
                  <c:v>2.9538093235676306</c:v>
                </c:pt>
                <c:pt idx="847">
                  <c:v>2.95462483718428</c:v>
                </c:pt>
                <c:pt idx="848">
                  <c:v>2.9554412453901975</c:v>
                </c:pt>
                <c:pt idx="849">
                  <c:v>2.9562585469005076</c:v>
                </c:pt>
                <c:pt idx="850">
                  <c:v>2.9570767404310807</c:v>
                </c:pt>
                <c:pt idx="851">
                  <c:v>2.9578958246985345</c:v>
                </c:pt>
                <c:pt idx="852">
                  <c:v>2.9587157984202381</c:v>
                </c:pt>
                <c:pt idx="853">
                  <c:v>2.9595366603143125</c:v>
                </c:pt>
                <c:pt idx="854">
                  <c:v>2.9603584090996327</c:v>
                </c:pt>
                <c:pt idx="855">
                  <c:v>2.9611810434958299</c:v>
                </c:pt>
                <c:pt idx="856">
                  <c:v>2.9620045622232958</c:v>
                </c:pt>
                <c:pt idx="857">
                  <c:v>2.9628289640031804</c:v>
                </c:pt>
                <c:pt idx="858">
                  <c:v>2.9636542475573999</c:v>
                </c:pt>
                <c:pt idx="859">
                  <c:v>2.9644804116086325</c:v>
                </c:pt>
                <c:pt idx="860">
                  <c:v>2.9653074548803264</c:v>
                </c:pt>
                <c:pt idx="861">
                  <c:v>2.9661353760966969</c:v>
                </c:pt>
                <c:pt idx="862">
                  <c:v>2.9669641739827322</c:v>
                </c:pt>
                <c:pt idx="863">
                  <c:v>2.967793847264192</c:v>
                </c:pt>
                <c:pt idx="864">
                  <c:v>2.9686243946676143</c:v>
                </c:pt>
                <c:pt idx="865">
                  <c:v>2.9694558149203134</c:v>
                </c:pt>
                <c:pt idx="866">
                  <c:v>2.9702881067503828</c:v>
                </c:pt>
                <c:pt idx="867">
                  <c:v>2.9711212688866984</c:v>
                </c:pt>
                <c:pt idx="868">
                  <c:v>2.9719553000589198</c:v>
                </c:pt>
                <c:pt idx="869">
                  <c:v>2.9727901989974921</c:v>
                </c:pt>
                <c:pt idx="870">
                  <c:v>2.9736259644336491</c:v>
                </c:pt>
                <c:pt idx="871">
                  <c:v>2.9744625950994141</c:v>
                </c:pt>
                <c:pt idx="872">
                  <c:v>2.9753000897276012</c:v>
                </c:pt>
                <c:pt idx="873">
                  <c:v>2.9761384470518188</c:v>
                </c:pt>
                <c:pt idx="874">
                  <c:v>2.9769776658064737</c:v>
                </c:pt>
                <c:pt idx="875">
                  <c:v>2.9778177447267669</c:v>
                </c:pt>
                <c:pt idx="876">
                  <c:v>2.9786586825487009</c:v>
                </c:pt>
                <c:pt idx="877">
                  <c:v>2.9795004780090801</c:v>
                </c:pt>
                <c:pt idx="878">
                  <c:v>2.9803431298455125</c:v>
                </c:pt>
                <c:pt idx="879">
                  <c:v>2.9811866367964113</c:v>
                </c:pt>
                <c:pt idx="880">
                  <c:v>2.9820309976009987</c:v>
                </c:pt>
                <c:pt idx="881">
                  <c:v>2.9828762109993039</c:v>
                </c:pt>
                <c:pt idx="882">
                  <c:v>2.9837222757321706</c:v>
                </c:pt>
                <c:pt idx="883">
                  <c:v>2.9845691905412535</c:v>
                </c:pt>
                <c:pt idx="884">
                  <c:v>2.9854169541690241</c:v>
                </c:pt>
                <c:pt idx="885">
                  <c:v>2.9862655653587709</c:v>
                </c:pt>
                <c:pt idx="886">
                  <c:v>2.9871150228546015</c:v>
                </c:pt>
                <c:pt idx="887">
                  <c:v>2.9879653254014436</c:v>
                </c:pt>
                <c:pt idx="888">
                  <c:v>2.9888164717450496</c:v>
                </c:pt>
                <c:pt idx="889">
                  <c:v>2.989668460631993</c:v>
                </c:pt>
                <c:pt idx="890">
                  <c:v>2.9905212908096797</c:v>
                </c:pt>
                <c:pt idx="891">
                  <c:v>2.991374961026338</c:v>
                </c:pt>
                <c:pt idx="892">
                  <c:v>2.992229470031031</c:v>
                </c:pt>
                <c:pt idx="893">
                  <c:v>2.993084816573651</c:v>
                </c:pt>
                <c:pt idx="894">
                  <c:v>2.9939409994049262</c:v>
                </c:pt>
                <c:pt idx="895">
                  <c:v>2.9947980172764197</c:v>
                </c:pt>
                <c:pt idx="896">
                  <c:v>2.9956558689405326</c:v>
                </c:pt>
                <c:pt idx="897">
                  <c:v>2.9965145531505049</c:v>
                </c:pt>
                <c:pt idx="898">
                  <c:v>2.9973740686604167</c:v>
                </c:pt>
                <c:pt idx="899">
                  <c:v>2.9982344142251947</c:v>
                </c:pt>
                <c:pt idx="900">
                  <c:v>2.9990955886006061</c:v>
                </c:pt>
                <c:pt idx="901">
                  <c:v>2.9999575905432678</c:v>
                </c:pt>
                <c:pt idx="902">
                  <c:v>3.0008204188106431</c:v>
                </c:pt>
                <c:pt idx="903">
                  <c:v>3.0016840721610452</c:v>
                </c:pt>
                <c:pt idx="904">
                  <c:v>3.0025485493536412</c:v>
                </c:pt>
                <c:pt idx="905">
                  <c:v>3.0034138491484494</c:v>
                </c:pt>
                <c:pt idx="906">
                  <c:v>3.0042799703063441</c:v>
                </c:pt>
                <c:pt idx="907">
                  <c:v>3.0051469115890579</c:v>
                </c:pt>
                <c:pt idx="908">
                  <c:v>3.0060146717591789</c:v>
                </c:pt>
                <c:pt idx="909">
                  <c:v>3.006883249580159</c:v>
                </c:pt>
                <c:pt idx="910">
                  <c:v>3.0077526438163096</c:v>
                </c:pt>
                <c:pt idx="911">
                  <c:v>3.0086228532328079</c:v>
                </c:pt>
                <c:pt idx="912">
                  <c:v>3.0094938765956956</c:v>
                </c:pt>
                <c:pt idx="913">
                  <c:v>3.0103657126718804</c:v>
                </c:pt>
                <c:pt idx="914">
                  <c:v>3.0112383602291408</c:v>
                </c:pt>
                <c:pt idx="915">
                  <c:v>3.0121118180361242</c:v>
                </c:pt>
                <c:pt idx="916">
                  <c:v>3.0129860848623506</c:v>
                </c:pt>
                <c:pt idx="917">
                  <c:v>3.0138611594782128</c:v>
                </c:pt>
                <c:pt idx="918">
                  <c:v>3.0147370406549818</c:v>
                </c:pt>
                <c:pt idx="919">
                  <c:v>3.0156137271648022</c:v>
                </c:pt>
                <c:pt idx="920">
                  <c:v>3.0164912177806982</c:v>
                </c:pt>
                <c:pt idx="921">
                  <c:v>3.0173695112765757</c:v>
                </c:pt>
                <c:pt idx="922">
                  <c:v>3.0182486064272207</c:v>
                </c:pt>
                <c:pt idx="923">
                  <c:v>3.0191285020083023</c:v>
                </c:pt>
                <c:pt idx="924">
                  <c:v>3.0200091967963756</c:v>
                </c:pt>
                <c:pt idx="925">
                  <c:v>3.0208906895688816</c:v>
                </c:pt>
                <c:pt idx="926">
                  <c:v>3.0217729791041505</c:v>
                </c:pt>
                <c:pt idx="927">
                  <c:v>3.0226560641814006</c:v>
                </c:pt>
                <c:pt idx="928">
                  <c:v>3.0235399435807424</c:v>
                </c:pt>
                <c:pt idx="929">
                  <c:v>3.024424616083178</c:v>
                </c:pt>
                <c:pt idx="930">
                  <c:v>3.0253100804706055</c:v>
                </c:pt>
                <c:pt idx="931">
                  <c:v>3.026196335525817</c:v>
                </c:pt>
                <c:pt idx="932">
                  <c:v>3.0270833800325025</c:v>
                </c:pt>
                <c:pt idx="933">
                  <c:v>3.0279712127752516</c:v>
                </c:pt>
                <c:pt idx="934">
                  <c:v>3.028859832539553</c:v>
                </c:pt>
                <c:pt idx="935">
                  <c:v>3.0297492381117981</c:v>
                </c:pt>
                <c:pt idx="936">
                  <c:v>3.0306394282792808</c:v>
                </c:pt>
                <c:pt idx="937">
                  <c:v>3.0315304018302003</c:v>
                </c:pt>
                <c:pt idx="938">
                  <c:v>3.032422157553663</c:v>
                </c:pt>
                <c:pt idx="939">
                  <c:v>3.0333146942396798</c:v>
                </c:pt>
                <c:pt idx="940">
                  <c:v>3.0342080106791744</c:v>
                </c:pt>
                <c:pt idx="941">
                  <c:v>3.0351021056639791</c:v>
                </c:pt>
                <c:pt idx="942">
                  <c:v>3.0359969779868377</c:v>
                </c:pt>
                <c:pt idx="943">
                  <c:v>3.0368926264414093</c:v>
                </c:pt>
                <c:pt idx="944">
                  <c:v>3.0377890498222668</c:v>
                </c:pt>
                <c:pt idx="945">
                  <c:v>3.0386862469248994</c:v>
                </c:pt>
                <c:pt idx="946">
                  <c:v>3.039584216545713</c:v>
                </c:pt>
                <c:pt idx="947">
                  <c:v>3.0404829574820349</c:v>
                </c:pt>
                <c:pt idx="948">
                  <c:v>3.0413824685321109</c:v>
                </c:pt>
                <c:pt idx="949">
                  <c:v>3.0422827484951096</c:v>
                </c:pt>
                <c:pt idx="950">
                  <c:v>3.0431837961711219</c:v>
                </c:pt>
                <c:pt idx="951">
                  <c:v>3.0440856103611647</c:v>
                </c:pt>
                <c:pt idx="952">
                  <c:v>3.0449881898671798</c:v>
                </c:pt>
                <c:pt idx="953">
                  <c:v>3.0458915334920365</c:v>
                </c:pt>
                <c:pt idx="954">
                  <c:v>3.046795640039532</c:v>
                </c:pt>
                <c:pt idx="955">
                  <c:v>3.0477005083143958</c:v>
                </c:pt>
                <c:pt idx="956">
                  <c:v>3.0486061371222855</c:v>
                </c:pt>
                <c:pt idx="957">
                  <c:v>3.049512525269793</c:v>
                </c:pt>
                <c:pt idx="958">
                  <c:v>3.0504196715644447</c:v>
                </c:pt>
                <c:pt idx="959">
                  <c:v>3.0513275748147013</c:v>
                </c:pt>
                <c:pt idx="960">
                  <c:v>3.05223623382996</c:v>
                </c:pt>
                <c:pt idx="961">
                  <c:v>3.0531456474205561</c:v>
                </c:pt>
                <c:pt idx="962">
                  <c:v>3.0540558143977643</c:v>
                </c:pt>
                <c:pt idx="963">
                  <c:v>3.0549667335737976</c:v>
                </c:pt>
                <c:pt idx="964">
                  <c:v>3.0558784037618141</c:v>
                </c:pt>
                <c:pt idx="965">
                  <c:v>3.0567908237759109</c:v>
                </c:pt>
                <c:pt idx="966">
                  <c:v>3.0577039924311333</c:v>
                </c:pt>
                <c:pt idx="967">
                  <c:v>3.0586179085434688</c:v>
                </c:pt>
                <c:pt idx="968">
                  <c:v>3.0595325709298526</c:v>
                </c:pt>
                <c:pt idx="969">
                  <c:v>3.0604479784081668</c:v>
                </c:pt>
                <c:pt idx="970">
                  <c:v>3.0613641297972438</c:v>
                </c:pt>
                <c:pt idx="971">
                  <c:v>3.0622810239168667</c:v>
                </c:pt>
                <c:pt idx="972">
                  <c:v>3.0631986595877674</c:v>
                </c:pt>
                <c:pt idx="973">
                  <c:v>3.0641170356316341</c:v>
                </c:pt>
                <c:pt idx="974">
                  <c:v>3.0650361508711037</c:v>
                </c:pt>
                <c:pt idx="975">
                  <c:v>3.0659560041297738</c:v>
                </c:pt>
                <c:pt idx="976">
                  <c:v>3.0668765942321952</c:v>
                </c:pt>
                <c:pt idx="977">
                  <c:v>3.0677979200038754</c:v>
                </c:pt>
                <c:pt idx="978">
                  <c:v>3.0687199802712821</c:v>
                </c:pt>
                <c:pt idx="979">
                  <c:v>3.0696427738618421</c:v>
                </c:pt>
                <c:pt idx="980">
                  <c:v>3.0705662996039407</c:v>
                </c:pt>
                <c:pt idx="981">
                  <c:v>3.0714905563269292</c:v>
                </c:pt>
                <c:pt idx="982">
                  <c:v>3.0724155428611191</c:v>
                </c:pt>
                <c:pt idx="983">
                  <c:v>3.0733412580377868</c:v>
                </c:pt>
                <c:pt idx="984">
                  <c:v>3.0742677006891737</c:v>
                </c:pt>
                <c:pt idx="985">
                  <c:v>3.0751948696484876</c:v>
                </c:pt>
                <c:pt idx="986">
                  <c:v>3.076122763749904</c:v>
                </c:pt>
                <c:pt idx="987">
                  <c:v>3.0770513818285665</c:v>
                </c:pt>
                <c:pt idx="988">
                  <c:v>3.0779807227205893</c:v>
                </c:pt>
                <c:pt idx="989">
                  <c:v>3.0789107852630559</c:v>
                </c:pt>
                <c:pt idx="990">
                  <c:v>3.0798415682940226</c:v>
                </c:pt>
                <c:pt idx="991">
                  <c:v>3.0807730706525174</c:v>
                </c:pt>
                <c:pt idx="992">
                  <c:v>3.0817052911785439</c:v>
                </c:pt>
                <c:pt idx="993">
                  <c:v>3.0826382287130789</c:v>
                </c:pt>
                <c:pt idx="994">
                  <c:v>3.0835718820980755</c:v>
                </c:pt>
                <c:pt idx="995">
                  <c:v>3.0845062501764655</c:v>
                </c:pt>
                <c:pt idx="996">
                  <c:v>3.085441331792155</c:v>
                </c:pt>
                <c:pt idx="997">
                  <c:v>3.0863771257900323</c:v>
                </c:pt>
                <c:pt idx="998">
                  <c:v>3.0873136310159657</c:v>
                </c:pt>
                <c:pt idx="999">
                  <c:v>3.0882508463168015</c:v>
                </c:pt>
                <c:pt idx="1000">
                  <c:v>3.0891887705403716</c:v>
                </c:pt>
                <c:pt idx="1001">
                  <c:v>3.0901274025354883</c:v>
                </c:pt>
                <c:pt idx="1002">
                  <c:v>3.0910667411519488</c:v>
                </c:pt>
                <c:pt idx="1003">
                  <c:v>3.0920067852405362</c:v>
                </c:pt>
                <c:pt idx="1004">
                  <c:v>3.0929475336530174</c:v>
                </c:pt>
                <c:pt idx="1005">
                  <c:v>3.0938889852421463</c:v>
                </c:pt>
                <c:pt idx="1006">
                  <c:v>3.0948311388616672</c:v>
                </c:pt>
                <c:pt idx="1007">
                  <c:v>3.0957739933663109</c:v>
                </c:pt>
                <c:pt idx="1008">
                  <c:v>3.0967175476117976</c:v>
                </c:pt>
                <c:pt idx="1009">
                  <c:v>3.0976618004548389</c:v>
                </c:pt>
                <c:pt idx="1010">
                  <c:v>3.0986067507531381</c:v>
                </c:pt>
                <c:pt idx="1011">
                  <c:v>3.0995523973653896</c:v>
                </c:pt>
                <c:pt idx="1012">
                  <c:v>3.1004987391512842</c:v>
                </c:pt>
                <c:pt idx="1013">
                  <c:v>3.1014457749715016</c:v>
                </c:pt>
                <c:pt idx="1014">
                  <c:v>3.1023935036877219</c:v>
                </c:pt>
                <c:pt idx="1015">
                  <c:v>3.1033419241626188</c:v>
                </c:pt>
                <c:pt idx="1016">
                  <c:v>3.1042910352598616</c:v>
                </c:pt>
                <c:pt idx="1017">
                  <c:v>3.1052408358441204</c:v>
                </c:pt>
                <c:pt idx="1018">
                  <c:v>3.1061913247810615</c:v>
                </c:pt>
                <c:pt idx="1019">
                  <c:v>3.1071425009373494</c:v>
                </c:pt>
                <c:pt idx="1020">
                  <c:v>3.1080943631806535</c:v>
                </c:pt>
                <c:pt idx="1021">
                  <c:v>3.1090469103796408</c:v>
                </c:pt>
                <c:pt idx="1022">
                  <c:v>3.1100001414039795</c:v>
                </c:pt>
                <c:pt idx="1023">
                  <c:v>3.1109540551243438</c:v>
                </c:pt>
                <c:pt idx="1024">
                  <c:v>3.1119086504124103</c:v>
                </c:pt>
                <c:pt idx="1025">
                  <c:v>3.1128639261408573</c:v>
                </c:pt>
                <c:pt idx="1026">
                  <c:v>3.1138198811833711</c:v>
                </c:pt>
                <c:pt idx="1027">
                  <c:v>3.1147765144146442</c:v>
                </c:pt>
                <c:pt idx="1028">
                  <c:v>3.1157338247103739</c:v>
                </c:pt>
                <c:pt idx="1029">
                  <c:v>3.1166918109472661</c:v>
                </c:pt>
                <c:pt idx="1030">
                  <c:v>3.1176504720030365</c:v>
                </c:pt>
                <c:pt idx="1031">
                  <c:v>3.1186098067564081</c:v>
                </c:pt>
                <c:pt idx="1032">
                  <c:v>3.1195698140871126</c:v>
                </c:pt>
                <c:pt idx="1033">
                  <c:v>3.1205304928758961</c:v>
                </c:pt>
                <c:pt idx="1034">
                  <c:v>3.1214918420045126</c:v>
                </c:pt>
                <c:pt idx="1035">
                  <c:v>3.1224538603557299</c:v>
                </c:pt>
                <c:pt idx="1036">
                  <c:v>3.1234165468133286</c:v>
                </c:pt>
                <c:pt idx="1037">
                  <c:v>3.1243799002621016</c:v>
                </c:pt>
                <c:pt idx="1038">
                  <c:v>3.1253439195878583</c:v>
                </c:pt>
                <c:pt idx="1039">
                  <c:v>3.1263086036774208</c:v>
                </c:pt>
                <c:pt idx="1040">
                  <c:v>3.1272739514186281</c:v>
                </c:pt>
                <c:pt idx="1041">
                  <c:v>3.1282399617003369</c:v>
                </c:pt>
                <c:pt idx="1042">
                  <c:v>3.1292066334124184</c:v>
                </c:pt>
                <c:pt idx="1043">
                  <c:v>3.1301739654457634</c:v>
                </c:pt>
                <c:pt idx="1044">
                  <c:v>3.13114195669228</c:v>
                </c:pt>
                <c:pt idx="1045">
                  <c:v>3.1321106060448973</c:v>
                </c:pt>
                <c:pt idx="1046">
                  <c:v>3.1330799123975623</c:v>
                </c:pt>
                <c:pt idx="1047">
                  <c:v>3.1340498746452439</c:v>
                </c:pt>
                <c:pt idx="1048">
                  <c:v>3.1350204916839308</c:v>
                </c:pt>
                <c:pt idx="1049">
                  <c:v>3.1359917624106339</c:v>
                </c:pt>
                <c:pt idx="1050">
                  <c:v>3.136963685723388</c:v>
                </c:pt>
                <c:pt idx="1051">
                  <c:v>3.1379362605212497</c:v>
                </c:pt>
                <c:pt idx="1052">
                  <c:v>3.138909485704299</c:v>
                </c:pt>
                <c:pt idx="1053">
                  <c:v>3.1398833601736396</c:v>
                </c:pt>
                <c:pt idx="1054">
                  <c:v>3.140857882831404</c:v>
                </c:pt>
                <c:pt idx="1055">
                  <c:v>3.1418330525807452</c:v>
                </c:pt>
                <c:pt idx="1056">
                  <c:v>3.1428088683258451</c:v>
                </c:pt>
                <c:pt idx="1057">
                  <c:v>3.1437853289719118</c:v>
                </c:pt>
                <c:pt idx="1058">
                  <c:v>3.1447624334251811</c:v>
                </c:pt>
                <c:pt idx="1059">
                  <c:v>3.1457401805929166</c:v>
                </c:pt>
                <c:pt idx="1060">
                  <c:v>3.1467185693834088</c:v>
                </c:pt>
                <c:pt idx="1061">
                  <c:v>3.1476975987059799</c:v>
                </c:pt>
                <c:pt idx="1062">
                  <c:v>3.1486772674709798</c:v>
                </c:pt>
                <c:pt idx="1063">
                  <c:v>3.149657574589789</c:v>
                </c:pt>
                <c:pt idx="1064">
                  <c:v>3.1506385189748198</c:v>
                </c:pt>
                <c:pt idx="1065">
                  <c:v>3.1516200995395138</c:v>
                </c:pt>
                <c:pt idx="1066">
                  <c:v>3.1526023151983464</c:v>
                </c:pt>
                <c:pt idx="1067">
                  <c:v>3.1535851648668238</c:v>
                </c:pt>
                <c:pt idx="1068">
                  <c:v>3.1545686474614856</c:v>
                </c:pt>
                <c:pt idx="1069">
                  <c:v>3.1555527618999051</c:v>
                </c:pt>
                <c:pt idx="1070">
                  <c:v>3.1565375071006896</c:v>
                </c:pt>
                <c:pt idx="1071">
                  <c:v>3.1575228819834793</c:v>
                </c:pt>
                <c:pt idx="1072">
                  <c:v>3.1585088854689523</c:v>
                </c:pt>
                <c:pt idx="1073">
                  <c:v>3.1594955164788177</c:v>
                </c:pt>
                <c:pt idx="1074">
                  <c:v>3.1604827739358248</c:v>
                </c:pt>
                <c:pt idx="1075">
                  <c:v>3.1614706567637567</c:v>
                </c:pt>
                <c:pt idx="1076">
                  <c:v>3.162459163887434</c:v>
                </c:pt>
                <c:pt idx="1077">
                  <c:v>3.1634482942327145</c:v>
                </c:pt>
                <c:pt idx="1078">
                  <c:v>3.1644380467264943</c:v>
                </c:pt>
                <c:pt idx="1079">
                  <c:v>3.1654284202967071</c:v>
                </c:pt>
                <c:pt idx="1080">
                  <c:v>3.1664194138723252</c:v>
                </c:pt>
                <c:pt idx="1081">
                  <c:v>3.1674110263833608</c:v>
                </c:pt>
                <c:pt idx="1082">
                  <c:v>3.1684032567608638</c:v>
                </c:pt>
                <c:pt idx="1083">
                  <c:v>3.1693961039369274</c:v>
                </c:pt>
                <c:pt idx="1084">
                  <c:v>3.1703895668446807</c:v>
                </c:pt>
                <c:pt idx="1085">
                  <c:v>3.1713836444182975</c:v>
                </c:pt>
                <c:pt idx="1086">
                  <c:v>3.1723783355929904</c:v>
                </c:pt>
                <c:pt idx="1087">
                  <c:v>3.1733736393050167</c:v>
                </c:pt>
                <c:pt idx="1088">
                  <c:v>3.1743695544916708</c:v>
                </c:pt>
                <c:pt idx="1089">
                  <c:v>3.175366080091294</c:v>
                </c:pt>
                <c:pt idx="1090">
                  <c:v>3.1763632150432684</c:v>
                </c:pt>
                <c:pt idx="1091">
                  <c:v>3.1773609582880185</c:v>
                </c:pt>
                <c:pt idx="1092">
                  <c:v>3.1783593087670159</c:v>
                </c:pt>
                <c:pt idx="1093">
                  <c:v>3.1793582654227719</c:v>
                </c:pt>
                <c:pt idx="1094">
                  <c:v>3.1803578271988444</c:v>
                </c:pt>
                <c:pt idx="1095">
                  <c:v>3.1813579930398355</c:v>
                </c:pt>
                <c:pt idx="1096">
                  <c:v>3.182358761891392</c:v>
                </c:pt>
                <c:pt idx="1097">
                  <c:v>3.1833601327002072</c:v>
                </c:pt>
                <c:pt idx="1098">
                  <c:v>3.1843621044140189</c:v>
                </c:pt>
                <c:pt idx="1099">
                  <c:v>3.1853646759816101</c:v>
                </c:pt>
                <c:pt idx="1100">
                  <c:v>3.1863678463528142</c:v>
                </c:pt>
                <c:pt idx="1101">
                  <c:v>3.187371614478506</c:v>
                </c:pt>
                <c:pt idx="1102">
                  <c:v>3.188375979310611</c:v>
                </c:pt>
                <c:pt idx="1103">
                  <c:v>3.1893809398021</c:v>
                </c:pt>
                <c:pt idx="1104">
                  <c:v>3.1903864949069938</c:v>
                </c:pt>
                <c:pt idx="1105">
                  <c:v>3.1913926435803575</c:v>
                </c:pt>
                <c:pt idx="1106">
                  <c:v>3.1923993847783083</c:v>
                </c:pt>
                <c:pt idx="1107">
                  <c:v>3.193406717458009</c:v>
                </c:pt>
                <c:pt idx="1108">
                  <c:v>3.1944146405776732</c:v>
                </c:pt>
                <c:pt idx="1109">
                  <c:v>3.195423153096562</c:v>
                </c:pt>
                <c:pt idx="1110">
                  <c:v>3.1964322539749865</c:v>
                </c:pt>
                <c:pt idx="1111">
                  <c:v>3.1974419421743088</c:v>
                </c:pt>
                <c:pt idx="1112">
                  <c:v>3.1984522166569374</c:v>
                </c:pt>
                <c:pt idx="1113">
                  <c:v>3.1994630763863352</c:v>
                </c:pt>
                <c:pt idx="1114">
                  <c:v>3.2004745203270124</c:v>
                </c:pt>
                <c:pt idx="1115">
                  <c:v>3.2014865474445307</c:v>
                </c:pt>
                <c:pt idx="1116">
                  <c:v>3.2024991567055023</c:v>
                </c:pt>
                <c:pt idx="1117">
                  <c:v>3.2035123470775919</c:v>
                </c:pt>
                <c:pt idx="1118">
                  <c:v>3.2045261175295137</c:v>
                </c:pt>
                <c:pt idx="1119">
                  <c:v>3.2055404670310352</c:v>
                </c:pt>
                <c:pt idx="1120">
                  <c:v>3.2065553945529737</c:v>
                </c:pt>
                <c:pt idx="1121">
                  <c:v>3.2075708990672007</c:v>
                </c:pt>
                <c:pt idx="1122">
                  <c:v>3.2085869795466375</c:v>
                </c:pt>
                <c:pt idx="1123">
                  <c:v>3.2096036349652599</c:v>
                </c:pt>
                <c:pt idx="1124">
                  <c:v>3.2106208642980945</c:v>
                </c:pt>
                <c:pt idx="1125">
                  <c:v>3.2116386665212229</c:v>
                </c:pt>
                <c:pt idx="1126">
                  <c:v>3.2126570406117771</c:v>
                </c:pt>
                <c:pt idx="1127">
                  <c:v>3.2136759855479431</c:v>
                </c:pt>
                <c:pt idx="1128">
                  <c:v>3.2146955003089617</c:v>
                </c:pt>
                <c:pt idx="1129">
                  <c:v>3.2157155838751246</c:v>
                </c:pt>
                <c:pt idx="1130">
                  <c:v>3.2167362352277791</c:v>
                </c:pt>
                <c:pt idx="1131">
                  <c:v>3.2177574533493263</c:v>
                </c:pt>
                <c:pt idx="1132">
                  <c:v>3.2187792372232185</c:v>
                </c:pt>
                <c:pt idx="1133">
                  <c:v>3.2198015858339657</c:v>
                </c:pt>
                <c:pt idx="1134">
                  <c:v>3.220824498167131</c:v>
                </c:pt>
                <c:pt idx="1135">
                  <c:v>3.2218479732093304</c:v>
                </c:pt>
                <c:pt idx="1136">
                  <c:v>3.2228720099482349</c:v>
                </c:pt>
                <c:pt idx="1137">
                  <c:v>3.2238966073725721</c:v>
                </c:pt>
                <c:pt idx="1138">
                  <c:v>3.2249217644721222</c:v>
                </c:pt>
                <c:pt idx="1139">
                  <c:v>3.2259474802377213</c:v>
                </c:pt>
                <c:pt idx="1140">
                  <c:v>3.2269737536612588</c:v>
                </c:pt>
                <c:pt idx="1141">
                  <c:v>3.2280005837356809</c:v>
                </c:pt>
                <c:pt idx="1142">
                  <c:v>3.2290279694549895</c:v>
                </c:pt>
                <c:pt idx="1143">
                  <c:v>3.2300559098142383</c:v>
                </c:pt>
                <c:pt idx="1144">
                  <c:v>3.2310844038095414</c:v>
                </c:pt>
                <c:pt idx="1145">
                  <c:v>3.2321134504380638</c:v>
                </c:pt>
                <c:pt idx="1146">
                  <c:v>3.2331430486980288</c:v>
                </c:pt>
                <c:pt idx="1147">
                  <c:v>3.2341731975887145</c:v>
                </c:pt>
                <c:pt idx="1148">
                  <c:v>3.2352038961104537</c:v>
                </c:pt>
                <c:pt idx="1149">
                  <c:v>3.2362351432646363</c:v>
                </c:pt>
                <c:pt idx="1150">
                  <c:v>3.2372669380537071</c:v>
                </c:pt>
                <c:pt idx="1151">
                  <c:v>3.238299279481168</c:v>
                </c:pt>
                <c:pt idx="1152">
                  <c:v>3.2393321665515735</c:v>
                </c:pt>
                <c:pt idx="1153">
                  <c:v>3.2403655982705386</c:v>
                </c:pt>
                <c:pt idx="1154">
                  <c:v>3.2413995736447307</c:v>
                </c:pt>
                <c:pt idx="1155">
                  <c:v>3.2424340916818748</c:v>
                </c:pt>
                <c:pt idx="1156">
                  <c:v>3.2434691513907516</c:v>
                </c:pt>
                <c:pt idx="1157">
                  <c:v>3.2445047517811973</c:v>
                </c:pt>
                <c:pt idx="1158">
                  <c:v>3.2455408918641053</c:v>
                </c:pt>
                <c:pt idx="1159">
                  <c:v>3.2465775706514246</c:v>
                </c:pt>
                <c:pt idx="1160">
                  <c:v>3.2476147871561589</c:v>
                </c:pt>
                <c:pt idx="1161">
                  <c:v>3.2486525403923712</c:v>
                </c:pt>
                <c:pt idx="1162">
                  <c:v>3.2496908293751772</c:v>
                </c:pt>
                <c:pt idx="1163">
                  <c:v>3.2507296531207506</c:v>
                </c:pt>
                <c:pt idx="1164">
                  <c:v>3.2517690106463197</c:v>
                </c:pt>
                <c:pt idx="1165">
                  <c:v>3.2528089009701713</c:v>
                </c:pt>
                <c:pt idx="1166">
                  <c:v>3.253849323111647</c:v>
                </c:pt>
                <c:pt idx="1167">
                  <c:v>3.2548902760911425</c:v>
                </c:pt>
                <c:pt idx="1168">
                  <c:v>3.2559317589301124</c:v>
                </c:pt>
                <c:pt idx="1169">
                  <c:v>3.2569737706510651</c:v>
                </c:pt>
                <c:pt idx="1170">
                  <c:v>3.2580163102775677</c:v>
                </c:pt>
                <c:pt idx="1171">
                  <c:v>3.2590593768342391</c:v>
                </c:pt>
                <c:pt idx="1172">
                  <c:v>3.2601029693467583</c:v>
                </c:pt>
                <c:pt idx="1173">
                  <c:v>3.2611470868418566</c:v>
                </c:pt>
                <c:pt idx="1174">
                  <c:v>3.2621917283473238</c:v>
                </c:pt>
                <c:pt idx="1175">
                  <c:v>3.263236892892003</c:v>
                </c:pt>
                <c:pt idx="1176">
                  <c:v>3.264282579505795</c:v>
                </c:pt>
                <c:pt idx="1177">
                  <c:v>3.2653287872196541</c:v>
                </c:pt>
                <c:pt idx="1178">
                  <c:v>3.2663755150655929</c:v>
                </c:pt>
                <c:pt idx="1179">
                  <c:v>3.2674227620766745</c:v>
                </c:pt>
                <c:pt idx="1180">
                  <c:v>3.2684705272870236</c:v>
                </c:pt>
                <c:pt idx="1181">
                  <c:v>3.2695188097318137</c:v>
                </c:pt>
                <c:pt idx="1182">
                  <c:v>3.2705676084472799</c:v>
                </c:pt>
                <c:pt idx="1183">
                  <c:v>3.2716169224707059</c:v>
                </c:pt>
                <c:pt idx="1184">
                  <c:v>3.2726667508404352</c:v>
                </c:pt>
                <c:pt idx="1185">
                  <c:v>3.2737170925958647</c:v>
                </c:pt>
                <c:pt idx="1186">
                  <c:v>3.2747679467774446</c:v>
                </c:pt>
                <c:pt idx="1187">
                  <c:v>3.2758193124266803</c:v>
                </c:pt>
                <c:pt idx="1188">
                  <c:v>3.2768711885861332</c:v>
                </c:pt>
                <c:pt idx="1189">
                  <c:v>3.2779235742994168</c:v>
                </c:pt>
                <c:pt idx="1190">
                  <c:v>3.2789764686112006</c:v>
                </c:pt>
                <c:pt idx="1191">
                  <c:v>3.2800298705672066</c:v>
                </c:pt>
                <c:pt idx="1192">
                  <c:v>3.2810837792142129</c:v>
                </c:pt>
                <c:pt idx="1193">
                  <c:v>3.2821381936000487</c:v>
                </c:pt>
                <c:pt idx="1194">
                  <c:v>3.2831931127735996</c:v>
                </c:pt>
                <c:pt idx="1195">
                  <c:v>3.284248535784803</c:v>
                </c:pt>
                <c:pt idx="1196">
                  <c:v>3.2853044616846496</c:v>
                </c:pt>
                <c:pt idx="1197">
                  <c:v>3.2863608895251843</c:v>
                </c:pt>
                <c:pt idx="1198">
                  <c:v>3.2874178183595033</c:v>
                </c:pt>
                <c:pt idx="1199">
                  <c:v>3.2884752472417587</c:v>
                </c:pt>
                <c:pt idx="1200">
                  <c:v>3.2895331752271528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DA6-4AEB-986E-93BC1A29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105792"/>
        <c:axId val="120586624"/>
      </c:scatterChart>
      <c:valAx>
        <c:axId val="55105792"/>
        <c:scaling>
          <c:orientation val="minMax"/>
          <c:min val="0"/>
        </c:scaling>
        <c:delete val="0"/>
        <c:axPos val="t"/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bulk </a:t>
                </a:r>
                <a:r>
                  <a:rPr lang="en-US" sz="2000" i="1"/>
                  <a:t>k</a:t>
                </a:r>
                <a:r>
                  <a:rPr lang="en-US" sz="2000"/>
                  <a:t> (W/m/K)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120586624"/>
        <c:crosses val="autoZero"/>
        <c:crossBetween val="midCat"/>
        <c:minorUnit val="0.5"/>
      </c:valAx>
      <c:valAx>
        <c:axId val="120586624"/>
        <c:scaling>
          <c:orientation val="maxMin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55105792"/>
        <c:crosses val="autoZero"/>
        <c:crossBetween val="midCat"/>
        <c:majorUnit val="20"/>
        <c:minorUnit val="10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calc!$AR$5:$AR$1205</c:f>
              <c:numCache>
                <c:formatCode>General</c:formatCode>
                <c:ptCount val="1201"/>
                <c:pt idx="0">
                  <c:v>10</c:v>
                </c:pt>
                <c:pt idx="1">
                  <c:v>13.032820726128696</c:v>
                </c:pt>
                <c:pt idx="2">
                  <c:v>15.983210246494515</c:v>
                </c:pt>
                <c:pt idx="3">
                  <c:v>18.855363962257268</c:v>
                </c:pt>
                <c:pt idx="4">
                  <c:v>21.65332051232005</c:v>
                </c:pt>
                <c:pt idx="5">
                  <c:v>24.380957916618932</c:v>
                </c:pt>
                <c:pt idx="6">
                  <c:v>27.041991713707603</c:v>
                </c:pt>
                <c:pt idx="7">
                  <c:v>29.639974770343681</c:v>
                </c:pt>
                <c:pt idx="8">
                  <c:v>32.178298476226239</c:v>
                </c:pt>
                <c:pt idx="9">
                  <c:v>34.660195070735377</c:v>
                </c:pt>
                <c:pt idx="10">
                  <c:v>37.088740880055319</c:v>
                </c:pt>
                <c:pt idx="11">
                  <c:v>39.466860272168262</c:v>
                </c:pt>
                <c:pt idx="12">
                  <c:v>41.797330163767306</c:v>
                </c:pt>
                <c:pt idx="13">
                  <c:v>44.082784937134434</c:v>
                </c:pt>
                <c:pt idx="14">
                  <c:v>46.325721646516968</c:v>
                </c:pt>
                <c:pt idx="15">
                  <c:v>48.52850541262093</c:v>
                </c:pt>
                <c:pt idx="16">
                  <c:v>50.693374920662755</c:v>
                </c:pt>
                <c:pt idx="17">
                  <c:v>52.822447952145801</c:v>
                </c:pt>
                <c:pt idx="18">
                  <c:v>54.917726893329935</c:v>
                </c:pt>
                <c:pt idx="19">
                  <c:v>56.981104174419343</c:v>
                </c:pt>
                <c:pt idx="20">
                  <c:v>59.014367602981949</c:v>
                </c:pt>
                <c:pt idx="21">
                  <c:v>61.019205563203712</c:v>
                </c:pt>
                <c:pt idx="22">
                  <c:v>62.997212059432655</c:v>
                </c:pt>
                <c:pt idx="23">
                  <c:v>64.949891588231182</c:v>
                </c:pt>
                <c:pt idx="24">
                  <c:v>66.878663827967827</c:v>
                </c:pt>
                <c:pt idx="25">
                  <c:v>68.784868138967482</c:v>
                </c:pt>
                <c:pt idx="26">
                  <c:v>70.669767870513525</c:v>
                </c:pt>
                <c:pt idx="27">
                  <c:v>72.534554473658858</c:v>
                </c:pt>
                <c:pt idx="28">
                  <c:v>74.38035142094347</c:v>
                </c:pt>
                <c:pt idx="29">
                  <c:v>76.208217935813707</c:v>
                </c:pt>
                <c:pt idx="30">
                  <c:v>78.019152535861622</c:v>
                </c:pt>
                <c:pt idx="31">
                  <c:v>79.96691442350857</c:v>
                </c:pt>
                <c:pt idx="32">
                  <c:v>81.913895603027427</c:v>
                </c:pt>
                <c:pt idx="33">
                  <c:v>83.860065669279109</c:v>
                </c:pt>
                <c:pt idx="34">
                  <c:v>85.805394173226574</c:v>
                </c:pt>
                <c:pt idx="35">
                  <c:v>87.749850622747871</c:v>
                </c:pt>
                <c:pt idx="36">
                  <c:v>89.693404483451999</c:v>
                </c:pt>
                <c:pt idx="37">
                  <c:v>91.636025179497878</c:v>
                </c:pt>
                <c:pt idx="38">
                  <c:v>93.577682094416161</c:v>
                </c:pt>
                <c:pt idx="39">
                  <c:v>95.518344571933937</c:v>
                </c:pt>
                <c:pt idx="40">
                  <c:v>97.457981916802311</c:v>
                </c:pt>
                <c:pt idx="41">
                  <c:v>99.396563395626814</c:v>
                </c:pt>
                <c:pt idx="42">
                  <c:v>101.33405823770049</c:v>
                </c:pt>
                <c:pt idx="43">
                  <c:v>103.27043563583993</c:v>
                </c:pt>
                <c:pt idx="44">
                  <c:v>105.20566474722378</c:v>
                </c:pt>
                <c:pt idx="45">
                  <c:v>107.13971469423413</c:v>
                </c:pt>
                <c:pt idx="46">
                  <c:v>109.07255456530041</c:v>
                </c:pt>
                <c:pt idx="47">
                  <c:v>111.00415341574596</c:v>
                </c:pt>
                <c:pt idx="48">
                  <c:v>112.93448026863715</c:v>
                </c:pt>
                <c:pt idx="49">
                  <c:v>114.86350411563501</c:v>
                </c:pt>
                <c:pt idx="50">
                  <c:v>116.79119391784941</c:v>
                </c:pt>
                <c:pt idx="51">
                  <c:v>118.71751860669565</c:v>
                </c:pt>
                <c:pt idx="52">
                  <c:v>120.64244708475353</c:v>
                </c:pt>
                <c:pt idx="53">
                  <c:v>122.56594822662872</c:v>
                </c:pt>
                <c:pt idx="54">
                  <c:v>124.48799087981664</c:v>
                </c:pt>
                <c:pt idx="55">
                  <c:v>126.40854386556848</c:v>
                </c:pt>
                <c:pt idx="56">
                  <c:v>128.32757597975962</c:v>
                </c:pt>
                <c:pt idx="57">
                  <c:v>130.2450559937603</c:v>
                </c:pt>
                <c:pt idx="58">
                  <c:v>132.16095265530839</c:v>
                </c:pt>
                <c:pt idx="59">
                  <c:v>134.07523468938442</c:v>
                </c:pt>
                <c:pt idx="60">
                  <c:v>135.9878707990888</c:v>
                </c:pt>
                <c:pt idx="61">
                  <c:v>137.89882966652095</c:v>
                </c:pt>
                <c:pt idx="62">
                  <c:v>139.80807995366075</c:v>
                </c:pt>
                <c:pt idx="63">
                  <c:v>141.71559030325173</c:v>
                </c:pt>
                <c:pt idx="64">
                  <c:v>143.62132933968655</c:v>
                </c:pt>
                <c:pt idx="65">
                  <c:v>145.52526566989414</c:v>
                </c:pt>
                <c:pt idx="66">
                  <c:v>147.42736788422897</c:v>
                </c:pt>
                <c:pt idx="67">
                  <c:v>149.32760455736215</c:v>
                </c:pt>
                <c:pt idx="68">
                  <c:v>151.22594424917418</c:v>
                </c:pt>
                <c:pt idx="69">
                  <c:v>153.12235550564984</c:v>
                </c:pt>
                <c:pt idx="70">
                  <c:v>155.01680685977459</c:v>
                </c:pt>
                <c:pt idx="71">
                  <c:v>156.90926683243276</c:v>
                </c:pt>
                <c:pt idx="72">
                  <c:v>158.79970393330748</c:v>
                </c:pt>
                <c:pt idx="73">
                  <c:v>160.68808666178217</c:v>
                </c:pt>
                <c:pt idx="74">
                  <c:v>162.57438350784369</c:v>
                </c:pt>
                <c:pt idx="75">
                  <c:v>164.45856295298722</c:v>
                </c:pt>
                <c:pt idx="76">
                  <c:v>166.3405934711223</c:v>
                </c:pt>
                <c:pt idx="77">
                  <c:v>168.22044352948078</c:v>
                </c:pt>
                <c:pt idx="78">
                  <c:v>170.09808158952598</c:v>
                </c:pt>
                <c:pt idx="79">
                  <c:v>171.97347610786329</c:v>
                </c:pt>
                <c:pt idx="80">
                  <c:v>173.84659553715227</c:v>
                </c:pt>
                <c:pt idx="81">
                  <c:v>175.71740832702008</c:v>
                </c:pt>
                <c:pt idx="82">
                  <c:v>177.58588292497606</c:v>
                </c:pt>
                <c:pt idx="83">
                  <c:v>179.45198777732776</c:v>
                </c:pt>
                <c:pt idx="84">
                  <c:v>181.31569133009808</c:v>
                </c:pt>
                <c:pt idx="85">
                  <c:v>183.1769620299437</c:v>
                </c:pt>
                <c:pt idx="86">
                  <c:v>185.03576832507454</c:v>
                </c:pt>
                <c:pt idx="87">
                  <c:v>186.89207866617451</c:v>
                </c:pt>
                <c:pt idx="88">
                  <c:v>188.7458615073231</c:v>
                </c:pt>
                <c:pt idx="89">
                  <c:v>190.59708530691825</c:v>
                </c:pt>
                <c:pt idx="90">
                  <c:v>192.44571852860003</c:v>
                </c:pt>
                <c:pt idx="91">
                  <c:v>194.29172964217534</c:v>
                </c:pt>
                <c:pt idx="92">
                  <c:v>196.13508712454356</c:v>
                </c:pt>
                <c:pt idx="93">
                  <c:v>197.97575946062307</c:v>
                </c:pt>
                <c:pt idx="94">
                  <c:v>199.81371514427855</c:v>
                </c:pt>
                <c:pt idx="95">
                  <c:v>201.64892267924907</c:v>
                </c:pt>
                <c:pt idx="96">
                  <c:v>203.48135058007711</c:v>
                </c:pt>
                <c:pt idx="97">
                  <c:v>205.3109673730381</c:v>
                </c:pt>
                <c:pt idx="98">
                  <c:v>207.13774159707071</c:v>
                </c:pt>
                <c:pt idx="99">
                  <c:v>208.96164180470782</c:v>
                </c:pt>
                <c:pt idx="100">
                  <c:v>210.78263656300808</c:v>
                </c:pt>
                <c:pt idx="101">
                  <c:v>212.60069445448786</c:v>
                </c:pt>
                <c:pt idx="102">
                  <c:v>214.41578407805409</c:v>
                </c:pt>
                <c:pt idx="103">
                  <c:v>216.22787404993718</c:v>
                </c:pt>
                <c:pt idx="104">
                  <c:v>218.03693300462464</c:v>
                </c:pt>
                <c:pt idx="105">
                  <c:v>219.84292959579503</c:v>
                </c:pt>
                <c:pt idx="106">
                  <c:v>221.6458324972522</c:v>
                </c:pt>
                <c:pt idx="107">
                  <c:v>223.44561040386</c:v>
                </c:pt>
                <c:pt idx="108">
                  <c:v>225.24223203247706</c:v>
                </c:pt>
                <c:pt idx="109">
                  <c:v>227.035666122892</c:v>
                </c:pt>
                <c:pt idx="110">
                  <c:v>228.82588143875878</c:v>
                </c:pt>
                <c:pt idx="111">
                  <c:v>230.61284676853225</c:v>
                </c:pt>
                <c:pt idx="112">
                  <c:v>232.39653092640361</c:v>
                </c:pt>
                <c:pt idx="113">
                  <c:v>234.17690275323625</c:v>
                </c:pt>
                <c:pt idx="114">
                  <c:v>235.95393111750141</c:v>
                </c:pt>
                <c:pt idx="115">
                  <c:v>237.72758491621391</c:v>
                </c:pt>
                <c:pt idx="116">
                  <c:v>239.49783307586793</c:v>
                </c:pt>
                <c:pt idx="117">
                  <c:v>241.26464455337248</c:v>
                </c:pt>
                <c:pt idx="118">
                  <c:v>243.02798833698697</c:v>
                </c:pt>
                <c:pt idx="119">
                  <c:v>244.7878334472565</c:v>
                </c:pt>
                <c:pt idx="120">
                  <c:v>246.544148937947</c:v>
                </c:pt>
                <c:pt idx="121">
                  <c:v>248.29690389698001</c:v>
                </c:pt>
                <c:pt idx="122">
                  <c:v>250.04606744736734</c:v>
                </c:pt>
                <c:pt idx="123">
                  <c:v>251.79160874814534</c:v>
                </c:pt>
                <c:pt idx="124">
                  <c:v>253.53349699530867</c:v>
                </c:pt>
                <c:pt idx="125">
                  <c:v>255.27170142274392</c:v>
                </c:pt>
                <c:pt idx="126">
                  <c:v>257.00619130316244</c:v>
                </c:pt>
                <c:pt idx="127">
                  <c:v>258.73693594903318</c:v>
                </c:pt>
                <c:pt idx="128">
                  <c:v>260.4639047135143</c:v>
                </c:pt>
                <c:pt idx="129">
                  <c:v>262.18706699138494</c:v>
                </c:pt>
                <c:pt idx="130">
                  <c:v>263.906392219976</c:v>
                </c:pt>
                <c:pt idx="131">
                  <c:v>265.6218498801</c:v>
                </c:pt>
                <c:pt idx="132">
                  <c:v>267.33340949698101</c:v>
                </c:pt>
                <c:pt idx="133">
                  <c:v>269.04104064118297</c:v>
                </c:pt>
                <c:pt idx="134">
                  <c:v>270.74471292953808</c:v>
                </c:pt>
                <c:pt idx="135">
                  <c:v>272.44439602607355</c:v>
                </c:pt>
                <c:pt idx="136">
                  <c:v>274.14005964293818</c:v>
                </c:pt>
                <c:pt idx="137">
                  <c:v>275.83167354132769</c:v>
                </c:pt>
                <c:pt idx="138">
                  <c:v>277.51920753240898</c:v>
                </c:pt>
                <c:pt idx="139">
                  <c:v>279.20263147824397</c:v>
                </c:pt>
                <c:pt idx="140">
                  <c:v>280.88191529271182</c:v>
                </c:pt>
                <c:pt idx="141">
                  <c:v>282.55702894243046</c:v>
                </c:pt>
                <c:pt idx="142">
                  <c:v>284.22794244767675</c:v>
                </c:pt>
                <c:pt idx="143">
                  <c:v>285.89462588330593</c:v>
                </c:pt>
                <c:pt idx="144">
                  <c:v>287.55704937966931</c:v>
                </c:pt>
                <c:pt idx="145">
                  <c:v>289.21518312353123</c:v>
                </c:pt>
                <c:pt idx="146">
                  <c:v>290.86899735898453</c:v>
                </c:pt>
                <c:pt idx="147">
                  <c:v>292.5184623883647</c:v>
                </c:pt>
                <c:pt idx="148">
                  <c:v>294.16354857316281</c:v>
                </c:pt>
                <c:pt idx="149">
                  <c:v>295.80422633493703</c:v>
                </c:pt>
                <c:pt idx="150">
                  <c:v>297.44046615622261</c:v>
                </c:pt>
                <c:pt idx="151">
                  <c:v>299.07223858144056</c:v>
                </c:pt>
                <c:pt idx="152">
                  <c:v>300.69951421780462</c:v>
                </c:pt>
                <c:pt idx="153">
                  <c:v>302.322263736227</c:v>
                </c:pt>
                <c:pt idx="154">
                  <c:v>303.94045787222228</c:v>
                </c:pt>
                <c:pt idx="155">
                  <c:v>305.55406742680981</c:v>
                </c:pt>
                <c:pt idx="156">
                  <c:v>307.1630632674142</c:v>
                </c:pt>
                <c:pt idx="157">
                  <c:v>308.76741632876468</c:v>
                </c:pt>
                <c:pt idx="158">
                  <c:v>310.367097613792</c:v>
                </c:pt>
                <c:pt idx="159">
                  <c:v>311.96207819452411</c:v>
                </c:pt>
                <c:pt idx="160">
                  <c:v>313.55232921297971</c:v>
                </c:pt>
                <c:pt idx="161">
                  <c:v>315.13782188206017</c:v>
                </c:pt>
                <c:pt idx="162">
                  <c:v>316.71852748643914</c:v>
                </c:pt>
                <c:pt idx="163">
                  <c:v>318.29441738345093</c:v>
                </c:pt>
                <c:pt idx="164">
                  <c:v>319.86546300397617</c:v>
                </c:pt>
                <c:pt idx="165">
                  <c:v>321.43163585332582</c:v>
                </c:pt>
                <c:pt idx="166">
                  <c:v>322.99290751212311</c:v>
                </c:pt>
                <c:pt idx="167">
                  <c:v>324.54924963718332</c:v>
                </c:pt>
                <c:pt idx="168">
                  <c:v>326.1006339623915</c:v>
                </c:pt>
                <c:pt idx="169">
                  <c:v>327.64703229957786</c:v>
                </c:pt>
                <c:pt idx="170">
                  <c:v>329.18841653939126</c:v>
                </c:pt>
                <c:pt idx="171">
                  <c:v>330.72475865217007</c:v>
                </c:pt>
                <c:pt idx="172">
                  <c:v>332.25603068881088</c:v>
                </c:pt>
                <c:pt idx="173">
                  <c:v>333.78220478163507</c:v>
                </c:pt>
                <c:pt idx="174">
                  <c:v>335.30325314525282</c:v>
                </c:pt>
                <c:pt idx="175">
                  <c:v>336.81914807742464</c:v>
                </c:pt>
                <c:pt idx="176">
                  <c:v>338.32986195992066</c:v>
                </c:pt>
                <c:pt idx="177">
                  <c:v>339.83536725937751</c:v>
                </c:pt>
                <c:pt idx="178">
                  <c:v>341.33563652815212</c:v>
                </c:pt>
                <c:pt idx="179">
                  <c:v>342.83064240517388</c:v>
                </c:pt>
                <c:pt idx="180">
                  <c:v>344.32035761679327</c:v>
                </c:pt>
                <c:pt idx="181">
                  <c:v>345.49298807530806</c:v>
                </c:pt>
                <c:pt idx="182">
                  <c:v>346.66415550519218</c:v>
                </c:pt>
                <c:pt idx="183">
                  <c:v>347.83385999968039</c:v>
                </c:pt>
                <c:pt idx="184">
                  <c:v>349.00210165254379</c:v>
                </c:pt>
                <c:pt idx="185">
                  <c:v>350.16888055808943</c:v>
                </c:pt>
                <c:pt idx="186">
                  <c:v>351.33419681115987</c:v>
                </c:pt>
                <c:pt idx="187">
                  <c:v>352.49805050713275</c:v>
                </c:pt>
                <c:pt idx="188">
                  <c:v>353.66044174192035</c:v>
                </c:pt>
                <c:pt idx="189">
                  <c:v>354.82137061196937</c:v>
                </c:pt>
                <c:pt idx="190">
                  <c:v>355.98083721426036</c:v>
                </c:pt>
                <c:pt idx="191">
                  <c:v>357.13884164630724</c:v>
                </c:pt>
                <c:pt idx="192">
                  <c:v>358.29538400615718</c:v>
                </c:pt>
                <c:pt idx="193">
                  <c:v>359.45046439238985</c:v>
                </c:pt>
                <c:pt idx="194">
                  <c:v>360.60408290411732</c:v>
                </c:pt>
                <c:pt idx="195">
                  <c:v>361.75623964098349</c:v>
                </c:pt>
                <c:pt idx="196">
                  <c:v>362.9069347031637</c:v>
                </c:pt>
                <c:pt idx="197">
                  <c:v>364.05616819136429</c:v>
                </c:pt>
                <c:pt idx="198">
                  <c:v>365.20394020682238</c:v>
                </c:pt>
                <c:pt idx="199">
                  <c:v>366.35025085130519</c:v>
                </c:pt>
                <c:pt idx="200">
                  <c:v>367.49510022710979</c:v>
                </c:pt>
                <c:pt idx="201">
                  <c:v>368.63848843706273</c:v>
                </c:pt>
                <c:pt idx="202">
                  <c:v>369.78041558451963</c:v>
                </c:pt>
                <c:pt idx="203">
                  <c:v>370.92088177336456</c:v>
                </c:pt>
                <c:pt idx="204">
                  <c:v>372.05988710800989</c:v>
                </c:pt>
                <c:pt idx="205">
                  <c:v>373.19743169339591</c:v>
                </c:pt>
                <c:pt idx="206">
                  <c:v>374.33351563499014</c:v>
                </c:pt>
                <c:pt idx="207">
                  <c:v>375.46813903878706</c:v>
                </c:pt>
                <c:pt idx="208">
                  <c:v>376.60130201130789</c:v>
                </c:pt>
                <c:pt idx="209">
                  <c:v>377.7330046596</c:v>
                </c:pt>
                <c:pt idx="210">
                  <c:v>378.86324709123653</c:v>
                </c:pt>
                <c:pt idx="211">
                  <c:v>379.99202941431588</c:v>
                </c:pt>
                <c:pt idx="212">
                  <c:v>381.1193517374615</c:v>
                </c:pt>
                <c:pt idx="213">
                  <c:v>382.24521416982145</c:v>
                </c:pt>
                <c:pt idx="214">
                  <c:v>383.36961682106784</c:v>
                </c:pt>
                <c:pt idx="215">
                  <c:v>384.49255980139662</c:v>
                </c:pt>
                <c:pt idx="216">
                  <c:v>385.61404322152703</c:v>
                </c:pt>
                <c:pt idx="217">
                  <c:v>386.73406719270122</c:v>
                </c:pt>
                <c:pt idx="218">
                  <c:v>387.85263182668393</c:v>
                </c:pt>
                <c:pt idx="219">
                  <c:v>388.96973723576201</c:v>
                </c:pt>
                <c:pt idx="220">
                  <c:v>390.085383532744</c:v>
                </c:pt>
                <c:pt idx="221">
                  <c:v>391.19957083095977</c:v>
                </c:pt>
                <c:pt idx="222">
                  <c:v>392.31229924426009</c:v>
                </c:pt>
                <c:pt idx="223">
                  <c:v>393.42356888701624</c:v>
                </c:pt>
                <c:pt idx="224">
                  <c:v>394.53337987411965</c:v>
                </c:pt>
                <c:pt idx="225">
                  <c:v>395.64173232098136</c:v>
                </c:pt>
                <c:pt idx="226">
                  <c:v>396.74862634353173</c:v>
                </c:pt>
                <c:pt idx="227">
                  <c:v>397.85406205821994</c:v>
                </c:pt>
                <c:pt idx="228">
                  <c:v>398.95803958201378</c:v>
                </c:pt>
                <c:pt idx="229">
                  <c:v>400.060559032399</c:v>
                </c:pt>
                <c:pt idx="230">
                  <c:v>401.161620527379</c:v>
                </c:pt>
                <c:pt idx="231">
                  <c:v>402.26122418547453</c:v>
                </c:pt>
                <c:pt idx="232">
                  <c:v>403.3593701257231</c:v>
                </c:pt>
                <c:pt idx="233">
                  <c:v>404.45605846767876</c:v>
                </c:pt>
                <c:pt idx="234">
                  <c:v>405.55128933141151</c:v>
                </c:pt>
                <c:pt idx="235">
                  <c:v>406.64506283750706</c:v>
                </c:pt>
                <c:pt idx="236">
                  <c:v>407.73737910706626</c:v>
                </c:pt>
                <c:pt idx="237">
                  <c:v>408.82823826170483</c:v>
                </c:pt>
                <c:pt idx="238">
                  <c:v>409.917640423553</c:v>
                </c:pt>
                <c:pt idx="239">
                  <c:v>411.00558571525488</c:v>
                </c:pt>
                <c:pt idx="240">
                  <c:v>412.09207425996823</c:v>
                </c:pt>
                <c:pt idx="241">
                  <c:v>413.17710618136402</c:v>
                </c:pt>
                <c:pt idx="242">
                  <c:v>414.2606816036261</c:v>
                </c:pt>
                <c:pt idx="243">
                  <c:v>415.34280065145055</c:v>
                </c:pt>
                <c:pt idx="244">
                  <c:v>416.42346345004552</c:v>
                </c:pt>
                <c:pt idx="245">
                  <c:v>417.50267012513075</c:v>
                </c:pt>
                <c:pt idx="246">
                  <c:v>418.58042080293723</c:v>
                </c:pt>
                <c:pt idx="247">
                  <c:v>419.6567156102065</c:v>
                </c:pt>
                <c:pt idx="248">
                  <c:v>420.7315546741907</c:v>
                </c:pt>
                <c:pt idx="249">
                  <c:v>421.80493812265178</c:v>
                </c:pt>
                <c:pt idx="250">
                  <c:v>422.87686608386127</c:v>
                </c:pt>
                <c:pt idx="251">
                  <c:v>423.94733868659995</c:v>
                </c:pt>
                <c:pt idx="252">
                  <c:v>425.01635606015725</c:v>
                </c:pt>
                <c:pt idx="253">
                  <c:v>426.08391833433092</c:v>
                </c:pt>
                <c:pt idx="254">
                  <c:v>427.1500256394267</c:v>
                </c:pt>
                <c:pt idx="255">
                  <c:v>428.21467810625779</c:v>
                </c:pt>
                <c:pt idx="256">
                  <c:v>429.2778758661446</c:v>
                </c:pt>
                <c:pt idx="257">
                  <c:v>430.33961905091422</c:v>
                </c:pt>
                <c:pt idx="258">
                  <c:v>431.39990779290008</c:v>
                </c:pt>
                <c:pt idx="259">
                  <c:v>432.45874222494143</c:v>
                </c:pt>
                <c:pt idx="260">
                  <c:v>433.5161224803831</c:v>
                </c:pt>
                <c:pt idx="261">
                  <c:v>434.57204869307503</c:v>
                </c:pt>
                <c:pt idx="262">
                  <c:v>435.6265209973717</c:v>
                </c:pt>
                <c:pt idx="263">
                  <c:v>436.67953952813212</c:v>
                </c:pt>
                <c:pt idx="264">
                  <c:v>437.73110442071896</c:v>
                </c:pt>
                <c:pt idx="265">
                  <c:v>438.78121581099856</c:v>
                </c:pt>
                <c:pt idx="266">
                  <c:v>439.82987383534015</c:v>
                </c:pt>
                <c:pt idx="267">
                  <c:v>440.87707863061576</c:v>
                </c:pt>
                <c:pt idx="268">
                  <c:v>441.92283033419955</c:v>
                </c:pt>
                <c:pt idx="269">
                  <c:v>442.96712908396768</c:v>
                </c:pt>
                <c:pt idx="270">
                  <c:v>444.00997501829767</c:v>
                </c:pt>
                <c:pt idx="271">
                  <c:v>445.0513682760681</c:v>
                </c:pt>
                <c:pt idx="272">
                  <c:v>446.09130899665826</c:v>
                </c:pt>
                <c:pt idx="273">
                  <c:v>447.12979731994761</c:v>
                </c:pt>
                <c:pt idx="274">
                  <c:v>448.16683338631543</c:v>
                </c:pt>
                <c:pt idx="275">
                  <c:v>449.20241733664039</c:v>
                </c:pt>
                <c:pt idx="276">
                  <c:v>450.23654931230027</c:v>
                </c:pt>
                <c:pt idx="277">
                  <c:v>451.26922945517151</c:v>
                </c:pt>
                <c:pt idx="278">
                  <c:v>452.30045790762864</c:v>
                </c:pt>
                <c:pt idx="279">
                  <c:v>453.33023481254401</c:v>
                </c:pt>
                <c:pt idx="280">
                  <c:v>454.3585603132874</c:v>
                </c:pt>
                <c:pt idx="281">
                  <c:v>455.3854345537257</c:v>
                </c:pt>
                <c:pt idx="282">
                  <c:v>456.41085767822216</c:v>
                </c:pt>
                <c:pt idx="283">
                  <c:v>457.43482983163642</c:v>
                </c:pt>
                <c:pt idx="284">
                  <c:v>458.45735115932382</c:v>
                </c:pt>
                <c:pt idx="285">
                  <c:v>459.47842180713502</c:v>
                </c:pt>
                <c:pt idx="286">
                  <c:v>460.49804192141585</c:v>
                </c:pt>
                <c:pt idx="287">
                  <c:v>461.51621164900649</c:v>
                </c:pt>
                <c:pt idx="288">
                  <c:v>462.53293113724141</c:v>
                </c:pt>
                <c:pt idx="289">
                  <c:v>463.54820053394883</c:v>
                </c:pt>
                <c:pt idx="290">
                  <c:v>464.5620199874503</c:v>
                </c:pt>
                <c:pt idx="291">
                  <c:v>465.57438964656023</c:v>
                </c:pt>
                <c:pt idx="292">
                  <c:v>466.58530966058578</c:v>
                </c:pt>
                <c:pt idx="293">
                  <c:v>467.59478017932616</c:v>
                </c:pt>
                <c:pt idx="294">
                  <c:v>468.60280135307227</c:v>
                </c:pt>
                <c:pt idx="295">
                  <c:v>469.60937333260631</c:v>
                </c:pt>
                <c:pt idx="296">
                  <c:v>470.61449626920154</c:v>
                </c:pt>
                <c:pt idx="297">
                  <c:v>471.61817031462169</c:v>
                </c:pt>
                <c:pt idx="298">
                  <c:v>472.62039562112062</c:v>
                </c:pt>
                <c:pt idx="299">
                  <c:v>473.62117234144188</c:v>
                </c:pt>
                <c:pt idx="300">
                  <c:v>474.62050062881832</c:v>
                </c:pt>
                <c:pt idx="301">
                  <c:v>475.61838063697172</c:v>
                </c:pt>
                <c:pt idx="302">
                  <c:v>476.61481252011237</c:v>
                </c:pt>
                <c:pt idx="303">
                  <c:v>477.60979643293871</c:v>
                </c:pt>
                <c:pt idx="304">
                  <c:v>478.60333253063675</c:v>
                </c:pt>
                <c:pt idx="305">
                  <c:v>479.59542096887992</c:v>
                </c:pt>
                <c:pt idx="306">
                  <c:v>480.58606190382847</c:v>
                </c:pt>
                <c:pt idx="307">
                  <c:v>481.57525549212909</c:v>
                </c:pt>
                <c:pt idx="308">
                  <c:v>482.56300189091468</c:v>
                </c:pt>
                <c:pt idx="309">
                  <c:v>483.54930125780368</c:v>
                </c:pt>
                <c:pt idx="310">
                  <c:v>484.53415375089986</c:v>
                </c:pt>
                <c:pt idx="311">
                  <c:v>485.51755952879194</c:v>
                </c:pt>
                <c:pt idx="312">
                  <c:v>486.49951875055291</c:v>
                </c:pt>
                <c:pt idx="313">
                  <c:v>487.48003157573999</c:v>
                </c:pt>
                <c:pt idx="314">
                  <c:v>488.45909816439399</c:v>
                </c:pt>
                <c:pt idx="315">
                  <c:v>489.43671867703904</c:v>
                </c:pt>
                <c:pt idx="316">
                  <c:v>490.41289327468201</c:v>
                </c:pt>
                <c:pt idx="317">
                  <c:v>491.38762211881226</c:v>
                </c:pt>
                <c:pt idx="318">
                  <c:v>492.3609053714012</c:v>
                </c:pt>
                <c:pt idx="319">
                  <c:v>493.33274319490192</c:v>
                </c:pt>
                <c:pt idx="320">
                  <c:v>494.30313575224864</c:v>
                </c:pt>
                <c:pt idx="321">
                  <c:v>495.27208320685651</c:v>
                </c:pt>
                <c:pt idx="322">
                  <c:v>496.23958572262103</c:v>
                </c:pt>
                <c:pt idx="323">
                  <c:v>497.2056434639178</c:v>
                </c:pt>
                <c:pt idx="324">
                  <c:v>498.17025659560193</c:v>
                </c:pt>
                <c:pt idx="325">
                  <c:v>499.13342528300791</c:v>
                </c:pt>
                <c:pt idx="326">
                  <c:v>500.09514969194885</c:v>
                </c:pt>
                <c:pt idx="327">
                  <c:v>501.05542998871647</c:v>
                </c:pt>
                <c:pt idx="328">
                  <c:v>502.01426634008033</c:v>
                </c:pt>
                <c:pt idx="329">
                  <c:v>502.97165891328768</c:v>
                </c:pt>
                <c:pt idx="330">
                  <c:v>503.92760787606295</c:v>
                </c:pt>
                <c:pt idx="331">
                  <c:v>504.81731961030846</c:v>
                </c:pt>
                <c:pt idx="332">
                  <c:v>505.70708596919337</c:v>
                </c:pt>
                <c:pt idx="333">
                  <c:v>506.59690587193984</c:v>
                </c:pt>
                <c:pt idx="334">
                  <c:v>507.48677823787409</c:v>
                </c:pt>
                <c:pt idx="335">
                  <c:v>508.37670198643292</c:v>
                </c:pt>
                <c:pt idx="336">
                  <c:v>509.26667603717033</c:v>
                </c:pt>
                <c:pt idx="337">
                  <c:v>510.15669930976412</c:v>
                </c:pt>
                <c:pt idx="338">
                  <c:v>511.04677072402251</c:v>
                </c:pt>
                <c:pt idx="339">
                  <c:v>511.93688919989097</c:v>
                </c:pt>
                <c:pt idx="340">
                  <c:v>512.82705365745869</c:v>
                </c:pt>
                <c:pt idx="341">
                  <c:v>513.71726301696526</c:v>
                </c:pt>
                <c:pt idx="342">
                  <c:v>514.6075161988075</c:v>
                </c:pt>
                <c:pt idx="343">
                  <c:v>515.49781212354605</c:v>
                </c:pt>
                <c:pt idx="344">
                  <c:v>516.38814971191209</c:v>
                </c:pt>
                <c:pt idx="345">
                  <c:v>517.27852788481414</c:v>
                </c:pt>
                <c:pt idx="346">
                  <c:v>518.16894556334466</c:v>
                </c:pt>
                <c:pt idx="347">
                  <c:v>519.0594016687869</c:v>
                </c:pt>
                <c:pt idx="348">
                  <c:v>519.94989512262157</c:v>
                </c:pt>
                <c:pt idx="349">
                  <c:v>520.84042484653378</c:v>
                </c:pt>
                <c:pt idx="350">
                  <c:v>521.73098976241965</c:v>
                </c:pt>
                <c:pt idx="351">
                  <c:v>522.62158879239314</c:v>
                </c:pt>
                <c:pt idx="352">
                  <c:v>523.5122208587926</c:v>
                </c:pt>
                <c:pt idx="353">
                  <c:v>524.40288488418832</c:v>
                </c:pt>
                <c:pt idx="354">
                  <c:v>525.29357979138831</c:v>
                </c:pt>
                <c:pt idx="355">
                  <c:v>526.1843045034459</c:v>
                </c:pt>
                <c:pt idx="356">
                  <c:v>527.07505794366637</c:v>
                </c:pt>
                <c:pt idx="357">
                  <c:v>527.96583903561373</c:v>
                </c:pt>
                <c:pt idx="358">
                  <c:v>528.85664670311746</c:v>
                </c:pt>
                <c:pt idx="359">
                  <c:v>529.74747987027956</c:v>
                </c:pt>
                <c:pt idx="360">
                  <c:v>530.63833746148146</c:v>
                </c:pt>
                <c:pt idx="361">
                  <c:v>531.52921840139061</c:v>
                </c:pt>
                <c:pt idx="362">
                  <c:v>532.42012161496768</c:v>
                </c:pt>
                <c:pt idx="363">
                  <c:v>533.31104602747314</c:v>
                </c:pt>
                <c:pt idx="364">
                  <c:v>534.20199056447473</c:v>
                </c:pt>
                <c:pt idx="365">
                  <c:v>535.09295415185341</c:v>
                </c:pt>
                <c:pt idx="366">
                  <c:v>535.9839357158113</c:v>
                </c:pt>
                <c:pt idx="367">
                  <c:v>536.87493418287795</c:v>
                </c:pt>
                <c:pt idx="368">
                  <c:v>537.7659484799176</c:v>
                </c:pt>
                <c:pt idx="369">
                  <c:v>538.65697753413565</c:v>
                </c:pt>
                <c:pt idx="370">
                  <c:v>539.54802027308619</c:v>
                </c:pt>
                <c:pt idx="371">
                  <c:v>540.43907562467871</c:v>
                </c:pt>
                <c:pt idx="372">
                  <c:v>541.33014251718498</c:v>
                </c:pt>
                <c:pt idx="373">
                  <c:v>542.22121987924584</c:v>
                </c:pt>
                <c:pt idx="374">
                  <c:v>543.11230663987874</c:v>
                </c:pt>
                <c:pt idx="375">
                  <c:v>544.00340172848428</c:v>
                </c:pt>
                <c:pt idx="376">
                  <c:v>544.89450407485322</c:v>
                </c:pt>
                <c:pt idx="377">
                  <c:v>545.78561260917343</c:v>
                </c:pt>
                <c:pt idx="378">
                  <c:v>546.67672626203716</c:v>
                </c:pt>
                <c:pt idx="379">
                  <c:v>547.56784396444777</c:v>
                </c:pt>
                <c:pt idx="380">
                  <c:v>548.45896464782675</c:v>
                </c:pt>
                <c:pt idx="381">
                  <c:v>549.35008724402087</c:v>
                </c:pt>
                <c:pt idx="382">
                  <c:v>550.24121068530917</c:v>
                </c:pt>
                <c:pt idx="383">
                  <c:v>551.13233390440962</c:v>
                </c:pt>
                <c:pt idx="384">
                  <c:v>552.02345583448675</c:v>
                </c:pt>
                <c:pt idx="385">
                  <c:v>552.91457540915815</c:v>
                </c:pt>
                <c:pt idx="386">
                  <c:v>553.80569156250181</c:v>
                </c:pt>
                <c:pt idx="387">
                  <c:v>554.69680322906299</c:v>
                </c:pt>
                <c:pt idx="388">
                  <c:v>555.58790934386138</c:v>
                </c:pt>
                <c:pt idx="389">
                  <c:v>556.47900884239789</c:v>
                </c:pt>
                <c:pt idx="390">
                  <c:v>557.37010066066193</c:v>
                </c:pt>
                <c:pt idx="391">
                  <c:v>558.2611837351385</c:v>
                </c:pt>
                <c:pt idx="392">
                  <c:v>559.15225700281485</c:v>
                </c:pt>
                <c:pt idx="393">
                  <c:v>560.043319401188</c:v>
                </c:pt>
                <c:pt idx="394">
                  <c:v>560.93436986827146</c:v>
                </c:pt>
                <c:pt idx="395">
                  <c:v>561.82540734260249</c:v>
                </c:pt>
                <c:pt idx="396">
                  <c:v>562.71643076324915</c:v>
                </c:pt>
                <c:pt idx="397">
                  <c:v>563.60743906981702</c:v>
                </c:pt>
                <c:pt idx="398">
                  <c:v>564.49843120245669</c:v>
                </c:pt>
                <c:pt idx="399">
                  <c:v>565.38940610187069</c:v>
                </c:pt>
                <c:pt idx="400">
                  <c:v>566.28036270932034</c:v>
                </c:pt>
                <c:pt idx="401">
                  <c:v>567.171299966633</c:v>
                </c:pt>
                <c:pt idx="402">
                  <c:v>568.06221681620912</c:v>
                </c:pt>
                <c:pt idx="403">
                  <c:v>568.95311220102928</c:v>
                </c:pt>
                <c:pt idx="404">
                  <c:v>569.8439850646613</c:v>
                </c:pt>
                <c:pt idx="405">
                  <c:v>570.73483435126718</c:v>
                </c:pt>
                <c:pt idx="406">
                  <c:v>571.62565900561037</c:v>
                </c:pt>
                <c:pt idx="407">
                  <c:v>572.51645797306253</c:v>
                </c:pt>
                <c:pt idx="408">
                  <c:v>573.40723019961104</c:v>
                </c:pt>
                <c:pt idx="409">
                  <c:v>574.29797463186537</c:v>
                </c:pt>
                <c:pt idx="410">
                  <c:v>575.18869021706496</c:v>
                </c:pt>
                <c:pt idx="411">
                  <c:v>576.07937590308563</c:v>
                </c:pt>
                <c:pt idx="412">
                  <c:v>576.97003063844704</c:v>
                </c:pt>
                <c:pt idx="413">
                  <c:v>577.86065337231958</c:v>
                </c:pt>
                <c:pt idx="414">
                  <c:v>578.7512430545313</c:v>
                </c:pt>
                <c:pt idx="415">
                  <c:v>579.64179863557524</c:v>
                </c:pt>
                <c:pt idx="416">
                  <c:v>580.53231906661631</c:v>
                </c:pt>
                <c:pt idx="417">
                  <c:v>581.42280329949847</c:v>
                </c:pt>
                <c:pt idx="418">
                  <c:v>582.31325028675167</c:v>
                </c:pt>
                <c:pt idx="419">
                  <c:v>583.20365898159878</c:v>
                </c:pt>
                <c:pt idx="420">
                  <c:v>584.09402833796298</c:v>
                </c:pt>
                <c:pt idx="421">
                  <c:v>584.98435731047437</c:v>
                </c:pt>
                <c:pt idx="422">
                  <c:v>585.87464485447742</c:v>
                </c:pt>
                <c:pt idx="423">
                  <c:v>586.76488992603777</c:v>
                </c:pt>
                <c:pt idx="424">
                  <c:v>587.65509148194928</c:v>
                </c:pt>
                <c:pt idx="425">
                  <c:v>588.54524847974108</c:v>
                </c:pt>
                <c:pt idx="426">
                  <c:v>589.43535987768473</c:v>
                </c:pt>
                <c:pt idx="427">
                  <c:v>590.32542463480092</c:v>
                </c:pt>
                <c:pt idx="428">
                  <c:v>591.2154417108668</c:v>
                </c:pt>
                <c:pt idx="429">
                  <c:v>592.10541006642291</c:v>
                </c:pt>
                <c:pt idx="430">
                  <c:v>592.99532866278014</c:v>
                </c:pt>
                <c:pt idx="431">
                  <c:v>593.88519646202656</c:v>
                </c:pt>
                <c:pt idx="432">
                  <c:v>594.77501242703477</c:v>
                </c:pt>
                <c:pt idx="433">
                  <c:v>595.66477552146887</c:v>
                </c:pt>
                <c:pt idx="434">
                  <c:v>596.55448470979104</c:v>
                </c:pt>
                <c:pt idx="435">
                  <c:v>597.44413895726871</c:v>
                </c:pt>
                <c:pt idx="436">
                  <c:v>598.33373722998192</c:v>
                </c:pt>
                <c:pt idx="437">
                  <c:v>599.22327849482986</c:v>
                </c:pt>
                <c:pt idx="438">
                  <c:v>600.11276171953796</c:v>
                </c:pt>
                <c:pt idx="439">
                  <c:v>601.00218587266477</c:v>
                </c:pt>
                <c:pt idx="440">
                  <c:v>601.89154992360909</c:v>
                </c:pt>
                <c:pt idx="441">
                  <c:v>602.78085284261681</c:v>
                </c:pt>
                <c:pt idx="442">
                  <c:v>603.67009360078771</c:v>
                </c:pt>
                <c:pt idx="443">
                  <c:v>604.55927117008275</c:v>
                </c:pt>
                <c:pt idx="444">
                  <c:v>605.44838452333067</c:v>
                </c:pt>
                <c:pt idx="445">
                  <c:v>606.33743263423514</c:v>
                </c:pt>
                <c:pt idx="446">
                  <c:v>607.22641447738124</c:v>
                </c:pt>
                <c:pt idx="447">
                  <c:v>608.11532902824285</c:v>
                </c:pt>
                <c:pt idx="448">
                  <c:v>609.0041752631895</c:v>
                </c:pt>
                <c:pt idx="449">
                  <c:v>609.89295215949301</c:v>
                </c:pt>
                <c:pt idx="450">
                  <c:v>610.7816586953345</c:v>
                </c:pt>
                <c:pt idx="451">
                  <c:v>611.67029384981117</c:v>
                </c:pt>
                <c:pt idx="452">
                  <c:v>612.55885660294337</c:v>
                </c:pt>
                <c:pt idx="453">
                  <c:v>613.44734593568114</c:v>
                </c:pt>
                <c:pt idx="454">
                  <c:v>614.33576082991135</c:v>
                </c:pt>
                <c:pt idx="455">
                  <c:v>615.22410026846455</c:v>
                </c:pt>
                <c:pt idx="456">
                  <c:v>616.11236323512128</c:v>
                </c:pt>
                <c:pt idx="457">
                  <c:v>617.00054871461953</c:v>
                </c:pt>
                <c:pt idx="458">
                  <c:v>617.88865569266125</c:v>
                </c:pt>
                <c:pt idx="459">
                  <c:v>618.77668315591916</c:v>
                </c:pt>
                <c:pt idx="460">
                  <c:v>619.66463009204369</c:v>
                </c:pt>
                <c:pt idx="461">
                  <c:v>620.55249548966935</c:v>
                </c:pt>
                <c:pt idx="462">
                  <c:v>621.44027833842188</c:v>
                </c:pt>
                <c:pt idx="463">
                  <c:v>622.32797762892483</c:v>
                </c:pt>
                <c:pt idx="464">
                  <c:v>623.21559235280654</c:v>
                </c:pt>
                <c:pt idx="465">
                  <c:v>624.10312150270659</c:v>
                </c:pt>
                <c:pt idx="466">
                  <c:v>624.99056407228272</c:v>
                </c:pt>
                <c:pt idx="467">
                  <c:v>625.87791905621725</c:v>
                </c:pt>
                <c:pt idx="468">
                  <c:v>626.76518545022407</c:v>
                </c:pt>
                <c:pt idx="469">
                  <c:v>627.65236225105525</c:v>
                </c:pt>
                <c:pt idx="470">
                  <c:v>628.53944845650767</c:v>
                </c:pt>
                <c:pt idx="471">
                  <c:v>629.42644306542979</c:v>
                </c:pt>
                <c:pt idx="472">
                  <c:v>630.31334507772817</c:v>
                </c:pt>
                <c:pt idx="473">
                  <c:v>631.20015349437415</c:v>
                </c:pt>
                <c:pt idx="474">
                  <c:v>632.08686731741045</c:v>
                </c:pt>
                <c:pt idx="475">
                  <c:v>632.97348554995779</c:v>
                </c:pt>
                <c:pt idx="476">
                  <c:v>633.86000719622166</c:v>
                </c:pt>
                <c:pt idx="477">
                  <c:v>634.74643126149874</c:v>
                </c:pt>
                <c:pt idx="478">
                  <c:v>635.63275675218358</c:v>
                </c:pt>
                <c:pt idx="479">
                  <c:v>636.51898267577485</c:v>
                </c:pt>
                <c:pt idx="480">
                  <c:v>637.40510804088228</c:v>
                </c:pt>
                <c:pt idx="481">
                  <c:v>638.29113185723293</c:v>
                </c:pt>
                <c:pt idx="482">
                  <c:v>639.17705313567785</c:v>
                </c:pt>
                <c:pt idx="483">
                  <c:v>640.06287088819874</c:v>
                </c:pt>
                <c:pt idx="484">
                  <c:v>640.94858412791405</c:v>
                </c:pt>
                <c:pt idx="485">
                  <c:v>641.83419186908554</c:v>
                </c:pt>
                <c:pt idx="486">
                  <c:v>642.7196931271252</c:v>
                </c:pt>
                <c:pt idx="487">
                  <c:v>643.60508691860105</c:v>
                </c:pt>
                <c:pt idx="488">
                  <c:v>644.49037226124415</c:v>
                </c:pt>
                <c:pt idx="489">
                  <c:v>645.3755481739546</c:v>
                </c:pt>
                <c:pt idx="490">
                  <c:v>646.26061367680791</c:v>
                </c:pt>
                <c:pt idx="491">
                  <c:v>647.14556779106192</c:v>
                </c:pt>
                <c:pt idx="492">
                  <c:v>648.03040953916263</c:v>
                </c:pt>
                <c:pt idx="493">
                  <c:v>648.91513794475065</c:v>
                </c:pt>
                <c:pt idx="494">
                  <c:v>649.79975203266781</c:v>
                </c:pt>
                <c:pt idx="495">
                  <c:v>650.68425082896317</c:v>
                </c:pt>
                <c:pt idx="496">
                  <c:v>651.56863336089953</c:v>
                </c:pt>
                <c:pt idx="497">
                  <c:v>652.45289865695952</c:v>
                </c:pt>
                <c:pt idx="498">
                  <c:v>653.33704574685225</c:v>
                </c:pt>
                <c:pt idx="499">
                  <c:v>654.22107366151909</c:v>
                </c:pt>
                <c:pt idx="500">
                  <c:v>655.10498143314021</c:v>
                </c:pt>
                <c:pt idx="501">
                  <c:v>655.98876809514081</c:v>
                </c:pt>
                <c:pt idx="502">
                  <c:v>656.8724326821972</c:v>
                </c:pt>
                <c:pt idx="503">
                  <c:v>657.75597423024294</c:v>
                </c:pt>
                <c:pt idx="504">
                  <c:v>658.63939177647524</c:v>
                </c:pt>
                <c:pt idx="505">
                  <c:v>659.52268435936082</c:v>
                </c:pt>
                <c:pt idx="506">
                  <c:v>660.40585101864247</c:v>
                </c:pt>
                <c:pt idx="507">
                  <c:v>661.28889079534474</c:v>
                </c:pt>
                <c:pt idx="508">
                  <c:v>662.17180273178008</c:v>
                </c:pt>
                <c:pt idx="509">
                  <c:v>663.05458587155522</c:v>
                </c:pt>
                <c:pt idx="510">
                  <c:v>663.93723925957704</c:v>
                </c:pt>
                <c:pt idx="511">
                  <c:v>664.81976194205845</c:v>
                </c:pt>
                <c:pt idx="512">
                  <c:v>665.70215296652486</c:v>
                </c:pt>
                <c:pt idx="513">
                  <c:v>666.58441138181979</c:v>
                </c:pt>
                <c:pt idx="514">
                  <c:v>667.46653623811096</c:v>
                </c:pt>
                <c:pt idx="515">
                  <c:v>668.34852658689636</c:v>
                </c:pt>
                <c:pt idx="516">
                  <c:v>669.23038148101</c:v>
                </c:pt>
                <c:pt idx="517">
                  <c:v>670.11209997462811</c:v>
                </c:pt>
                <c:pt idx="518">
                  <c:v>670.99368112327465</c:v>
                </c:pt>
                <c:pt idx="519">
                  <c:v>671.87512398382785</c:v>
                </c:pt>
                <c:pt idx="520">
                  <c:v>672.75642761452536</c:v>
                </c:pt>
                <c:pt idx="521">
                  <c:v>673.6375910749706</c:v>
                </c:pt>
                <c:pt idx="522">
                  <c:v>674.51861342613824</c:v>
                </c:pt>
                <c:pt idx="523">
                  <c:v>675.3994937303803</c:v>
                </c:pt>
                <c:pt idx="524">
                  <c:v>676.28023105143177</c:v>
                </c:pt>
                <c:pt idx="525">
                  <c:v>677.16082445441657</c:v>
                </c:pt>
                <c:pt idx="526">
                  <c:v>678.04127300585276</c:v>
                </c:pt>
                <c:pt idx="527">
                  <c:v>678.92157577365913</c:v>
                </c:pt>
                <c:pt idx="528">
                  <c:v>679.8017318271601</c:v>
                </c:pt>
                <c:pt idx="529">
                  <c:v>680.68174023709196</c:v>
                </c:pt>
                <c:pt idx="530">
                  <c:v>681.56160007560823</c:v>
                </c:pt>
                <c:pt idx="531">
                  <c:v>682.44131041628532</c:v>
                </c:pt>
                <c:pt idx="532">
                  <c:v>683.32087033412824</c:v>
                </c:pt>
                <c:pt idx="533">
                  <c:v>684.20027890557617</c:v>
                </c:pt>
                <c:pt idx="534">
                  <c:v>685.07953520850799</c:v>
                </c:pt>
                <c:pt idx="535">
                  <c:v>685.95863832224802</c:v>
                </c:pt>
                <c:pt idx="536">
                  <c:v>686.83758732757144</c:v>
                </c:pt>
                <c:pt idx="537">
                  <c:v>687.71638130670954</c:v>
                </c:pt>
                <c:pt idx="538">
                  <c:v>688.5950193433556</c:v>
                </c:pt>
                <c:pt idx="539">
                  <c:v>689.47350052267007</c:v>
                </c:pt>
                <c:pt idx="540">
                  <c:v>690.35182393128639</c:v>
                </c:pt>
                <c:pt idx="541">
                  <c:v>691.22998865731597</c:v>
                </c:pt>
                <c:pt idx="542">
                  <c:v>692.1079937903537</c:v>
                </c:pt>
                <c:pt idx="543">
                  <c:v>692.98583842148355</c:v>
                </c:pt>
                <c:pt idx="544">
                  <c:v>693.86352164328366</c:v>
                </c:pt>
                <c:pt idx="545">
                  <c:v>694.74104254983195</c:v>
                </c:pt>
                <c:pt idx="546">
                  <c:v>695.61840023671107</c:v>
                </c:pt>
                <c:pt idx="547">
                  <c:v>696.49559380101391</c:v>
                </c:pt>
                <c:pt idx="548">
                  <c:v>697.37262234134892</c:v>
                </c:pt>
                <c:pt idx="549">
                  <c:v>698.24948495784497</c:v>
                </c:pt>
                <c:pt idx="550">
                  <c:v>699.1261807521571</c:v>
                </c:pt>
                <c:pt idx="551">
                  <c:v>700.00270882747134</c:v>
                </c:pt>
                <c:pt idx="552">
                  <c:v>700.87906828850998</c:v>
                </c:pt>
                <c:pt idx="553">
                  <c:v>701.75525824153658</c:v>
                </c:pt>
                <c:pt idx="554">
                  <c:v>702.63127779436127</c:v>
                </c:pt>
                <c:pt idx="555">
                  <c:v>703.50712605634578</c:v>
                </c:pt>
                <c:pt idx="556">
                  <c:v>704.38280213840858</c:v>
                </c:pt>
                <c:pt idx="557">
                  <c:v>705.25830515302948</c:v>
                </c:pt>
                <c:pt idx="558">
                  <c:v>706.13363421425538</c:v>
                </c:pt>
                <c:pt idx="559">
                  <c:v>707.00878843770488</c:v>
                </c:pt>
                <c:pt idx="560">
                  <c:v>707.88376694057274</c:v>
                </c:pt>
                <c:pt idx="561">
                  <c:v>708.75856884163602</c:v>
                </c:pt>
                <c:pt idx="562">
                  <c:v>709.6331932612577</c:v>
                </c:pt>
                <c:pt idx="563">
                  <c:v>710.5076393213925</c:v>
                </c:pt>
                <c:pt idx="564">
                  <c:v>711.3819061455913</c:v>
                </c:pt>
                <c:pt idx="565">
                  <c:v>712.25599285900614</c:v>
                </c:pt>
                <c:pt idx="566">
                  <c:v>713.12989858839501</c:v>
                </c:pt>
                <c:pt idx="567">
                  <c:v>714.00362246212649</c:v>
                </c:pt>
                <c:pt idx="568">
                  <c:v>714.87716361018477</c:v>
                </c:pt>
                <c:pt idx="569">
                  <c:v>715.75052116417407</c:v>
                </c:pt>
                <c:pt idx="570">
                  <c:v>716.6236942573239</c:v>
                </c:pt>
                <c:pt idx="571">
                  <c:v>717.496682024493</c:v>
                </c:pt>
                <c:pt idx="572">
                  <c:v>718.36948360217468</c:v>
                </c:pt>
                <c:pt idx="573">
                  <c:v>719.24209812850097</c:v>
                </c:pt>
                <c:pt idx="574">
                  <c:v>720.11452474324756</c:v>
                </c:pt>
                <c:pt idx="575">
                  <c:v>720.98676258783803</c:v>
                </c:pt>
                <c:pt idx="576">
                  <c:v>721.85881080534875</c:v>
                </c:pt>
                <c:pt idx="577">
                  <c:v>722.73066854051331</c:v>
                </c:pt>
                <c:pt idx="578">
                  <c:v>723.60233493972692</c:v>
                </c:pt>
                <c:pt idx="579">
                  <c:v>724.47380915105089</c:v>
                </c:pt>
                <c:pt idx="580">
                  <c:v>725.34509032421727</c:v>
                </c:pt>
                <c:pt idx="581">
                  <c:v>726.21617761063294</c:v>
                </c:pt>
                <c:pt idx="582">
                  <c:v>727.0870701633844</c:v>
                </c:pt>
                <c:pt idx="583">
                  <c:v>727.95776713724183</c:v>
                </c:pt>
                <c:pt idx="584">
                  <c:v>728.82826768866357</c:v>
                </c:pt>
                <c:pt idx="585">
                  <c:v>729.69857097580041</c:v>
                </c:pt>
                <c:pt idx="586">
                  <c:v>730.5686761584999</c:v>
                </c:pt>
                <c:pt idx="587">
                  <c:v>731.43858239831047</c:v>
                </c:pt>
                <c:pt idx="588">
                  <c:v>732.30828885848575</c:v>
                </c:pt>
                <c:pt idx="589">
                  <c:v>733.17779470398887</c:v>
                </c:pt>
                <c:pt idx="590">
                  <c:v>734.04709910149654</c:v>
                </c:pt>
                <c:pt idx="591">
                  <c:v>734.91620121940332</c:v>
                </c:pt>
                <c:pt idx="592">
                  <c:v>735.78510022782552</c:v>
                </c:pt>
                <c:pt idx="593">
                  <c:v>736.65379529860536</c:v>
                </c:pt>
                <c:pt idx="594">
                  <c:v>737.52228560531512</c:v>
                </c:pt>
                <c:pt idx="595">
                  <c:v>738.39057032326127</c:v>
                </c:pt>
                <c:pt idx="596">
                  <c:v>739.25864862948822</c:v>
                </c:pt>
                <c:pt idx="597">
                  <c:v>740.12651970278239</c:v>
                </c:pt>
                <c:pt idx="598">
                  <c:v>740.99418272367643</c:v>
                </c:pt>
                <c:pt idx="599">
                  <c:v>741.86163687445253</c:v>
                </c:pt>
                <c:pt idx="600">
                  <c:v>742.72888133914716</c:v>
                </c:pt>
                <c:pt idx="601">
                  <c:v>743.59591530355419</c:v>
                </c:pt>
                <c:pt idx="602">
                  <c:v>744.46273795522927</c:v>
                </c:pt>
                <c:pt idx="603">
                  <c:v>745.32934848349316</c:v>
                </c:pt>
                <c:pt idx="604">
                  <c:v>746.19574607943593</c:v>
                </c:pt>
                <c:pt idx="605">
                  <c:v>747.06192993592038</c:v>
                </c:pt>
                <c:pt idx="606">
                  <c:v>747.92789924758608</c:v>
                </c:pt>
                <c:pt idx="607">
                  <c:v>748.79365321085288</c:v>
                </c:pt>
                <c:pt idx="608">
                  <c:v>749.65919102392456</c:v>
                </c:pt>
                <c:pt idx="609">
                  <c:v>750.52451188679254</c:v>
                </c:pt>
                <c:pt idx="610">
                  <c:v>751.38961500123946</c:v>
                </c:pt>
                <c:pt idx="611">
                  <c:v>752.254499570843</c:v>
                </c:pt>
                <c:pt idx="612">
                  <c:v>753.11916480097909</c:v>
                </c:pt>
                <c:pt idx="613">
                  <c:v>753.98360989882542</c:v>
                </c:pt>
                <c:pt idx="614">
                  <c:v>754.84783407336522</c:v>
                </c:pt>
                <c:pt idx="615">
                  <c:v>755.71183653539072</c:v>
                </c:pt>
                <c:pt idx="616">
                  <c:v>756.57561649750619</c:v>
                </c:pt>
                <c:pt idx="617">
                  <c:v>757.43917317413184</c:v>
                </c:pt>
                <c:pt idx="618">
                  <c:v>758.30250578150674</c:v>
                </c:pt>
                <c:pt idx="619">
                  <c:v>759.16561353769282</c:v>
                </c:pt>
                <c:pt idx="620">
                  <c:v>760.02849566257748</c:v>
                </c:pt>
                <c:pt idx="621">
                  <c:v>760.89115137787724</c:v>
                </c:pt>
                <c:pt idx="622">
                  <c:v>761.75357990714099</c:v>
                </c:pt>
                <c:pt idx="623">
                  <c:v>762.61578047575324</c:v>
                </c:pt>
                <c:pt idx="624">
                  <c:v>763.47775231093715</c:v>
                </c:pt>
                <c:pt idx="625">
                  <c:v>764.33949464175805</c:v>
                </c:pt>
                <c:pt idx="626">
                  <c:v>765.20100669912631</c:v>
                </c:pt>
                <c:pt idx="627">
                  <c:v>766.06228771580027</c:v>
                </c:pt>
                <c:pt idx="628">
                  <c:v>766.92333692638977</c:v>
                </c:pt>
                <c:pt idx="629">
                  <c:v>767.78415356735923</c:v>
                </c:pt>
                <c:pt idx="630">
                  <c:v>768.64473687703014</c:v>
                </c:pt>
                <c:pt idx="631">
                  <c:v>769.50508609558449</c:v>
                </c:pt>
                <c:pt idx="632">
                  <c:v>770.36520046506769</c:v>
                </c:pt>
                <c:pt idx="633">
                  <c:v>771.22507922939144</c:v>
                </c:pt>
                <c:pt idx="634">
                  <c:v>772.08472163433669</c:v>
                </c:pt>
                <c:pt idx="635">
                  <c:v>772.94412692755645</c:v>
                </c:pt>
                <c:pt idx="636">
                  <c:v>773.80329435857868</c:v>
                </c:pt>
                <c:pt idx="637">
                  <c:v>774.66222317880931</c:v>
                </c:pt>
                <c:pt idx="638">
                  <c:v>775.52091264153455</c:v>
                </c:pt>
                <c:pt idx="639">
                  <c:v>776.37936200192405</c:v>
                </c:pt>
                <c:pt idx="640">
                  <c:v>777.23757051703353</c:v>
                </c:pt>
                <c:pt idx="641">
                  <c:v>778.09553744580762</c:v>
                </c:pt>
                <c:pt idx="642">
                  <c:v>778.95326204908224</c:v>
                </c:pt>
                <c:pt idx="643">
                  <c:v>779.81074358958767</c:v>
                </c:pt>
                <c:pt idx="644">
                  <c:v>780.66798133195039</c:v>
                </c:pt>
                <c:pt idx="645">
                  <c:v>781.52497454269667</c:v>
                </c:pt>
                <c:pt idx="646">
                  <c:v>782.38172249025445</c:v>
                </c:pt>
                <c:pt idx="647">
                  <c:v>783.23822444495602</c:v>
                </c:pt>
                <c:pt idx="648">
                  <c:v>784.09447967904043</c:v>
                </c:pt>
                <c:pt idx="649">
                  <c:v>784.95048746665634</c:v>
                </c:pt>
                <c:pt idx="650">
                  <c:v>785.80624708386404</c:v>
                </c:pt>
                <c:pt idx="651">
                  <c:v>786.66175780863796</c:v>
                </c:pt>
                <c:pt idx="652">
                  <c:v>787.51701892086919</c:v>
                </c:pt>
                <c:pt idx="653">
                  <c:v>788.37202970236763</c:v>
                </c:pt>
                <c:pt idx="654">
                  <c:v>789.22678943686435</c:v>
                </c:pt>
                <c:pt idx="655">
                  <c:v>790.08129741001426</c:v>
                </c:pt>
                <c:pt idx="656">
                  <c:v>790.93555290939764</c:v>
                </c:pt>
                <c:pt idx="657">
                  <c:v>791.78955522452293</c:v>
                </c:pt>
                <c:pt idx="658">
                  <c:v>792.64330364682871</c:v>
                </c:pt>
                <c:pt idx="659">
                  <c:v>793.49679746968604</c:v>
                </c:pt>
                <c:pt idx="660">
                  <c:v>794.35003598840035</c:v>
                </c:pt>
                <c:pt idx="661">
                  <c:v>795.20301850021383</c:v>
                </c:pt>
                <c:pt idx="662">
                  <c:v>796.05574430430727</c:v>
                </c:pt>
                <c:pt idx="663">
                  <c:v>796.9082127018022</c:v>
                </c:pt>
                <c:pt idx="664">
                  <c:v>797.76042299576284</c:v>
                </c:pt>
                <c:pt idx="665">
                  <c:v>798.61237449119824</c:v>
                </c:pt>
                <c:pt idx="666">
                  <c:v>799.46406649506412</c:v>
                </c:pt>
                <c:pt idx="667">
                  <c:v>800.31549831626489</c:v>
                </c:pt>
                <c:pt idx="668">
                  <c:v>801.16666926565551</c:v>
                </c:pt>
                <c:pt idx="669">
                  <c:v>802.01757865604327</c:v>
                </c:pt>
                <c:pt idx="670">
                  <c:v>802.86822580218973</c:v>
                </c:pt>
                <c:pt idx="671">
                  <c:v>803.71861002081243</c:v>
                </c:pt>
                <c:pt idx="672">
                  <c:v>804.56873063058697</c:v>
                </c:pt>
                <c:pt idx="673">
                  <c:v>805.41858695214842</c:v>
                </c:pt>
                <c:pt idx="674">
                  <c:v>806.26817830809318</c:v>
                </c:pt>
                <c:pt idx="675">
                  <c:v>807.11750402298071</c:v>
                </c:pt>
                <c:pt idx="676">
                  <c:v>807.96656342333506</c:v>
                </c:pt>
                <c:pt idx="677">
                  <c:v>808.81535583764662</c:v>
                </c:pt>
                <c:pt idx="678">
                  <c:v>809.6638805963737</c:v>
                </c:pt>
                <c:pt idx="679">
                  <c:v>810.51213703194412</c:v>
                </c:pt>
                <c:pt idx="680">
                  <c:v>811.36012447875669</c:v>
                </c:pt>
                <c:pt idx="681">
                  <c:v>812.20784227318291</c:v>
                </c:pt>
                <c:pt idx="682">
                  <c:v>813.0552897535681</c:v>
                </c:pt>
                <c:pt idx="683">
                  <c:v>813.90246626023315</c:v>
                </c:pt>
                <c:pt idx="684">
                  <c:v>814.74937113547594</c:v>
                </c:pt>
                <c:pt idx="685">
                  <c:v>815.59600372357272</c:v>
                </c:pt>
                <c:pt idx="686">
                  <c:v>816.44236337077928</c:v>
                </c:pt>
                <c:pt idx="687">
                  <c:v>817.28844942533271</c:v>
                </c:pt>
                <c:pt idx="688">
                  <c:v>818.13426123745217</c:v>
                </c:pt>
                <c:pt idx="689">
                  <c:v>818.97979815934048</c:v>
                </c:pt>
                <c:pt idx="690">
                  <c:v>819.82505954518547</c:v>
                </c:pt>
                <c:pt idx="691">
                  <c:v>820.67004475116096</c:v>
                </c:pt>
                <c:pt idx="692">
                  <c:v>821.51475313542812</c:v>
                </c:pt>
                <c:pt idx="693">
                  <c:v>822.35918405813663</c:v>
                </c:pt>
                <c:pt idx="694">
                  <c:v>823.20333688142568</c:v>
                </c:pt>
                <c:pt idx="695">
                  <c:v>824.04721096942512</c:v>
                </c:pt>
                <c:pt idx="696">
                  <c:v>824.89080568825682</c:v>
                </c:pt>
                <c:pt idx="697">
                  <c:v>825.73412040603523</c:v>
                </c:pt>
                <c:pt idx="698">
                  <c:v>826.57715449286889</c:v>
                </c:pt>
                <c:pt idx="699">
                  <c:v>827.41990732086094</c:v>
                </c:pt>
                <c:pt idx="700">
                  <c:v>828.26237826411045</c:v>
                </c:pt>
                <c:pt idx="701">
                  <c:v>829.10456669871337</c:v>
                </c:pt>
                <c:pt idx="702">
                  <c:v>829.94647200276313</c:v>
                </c:pt>
                <c:pt idx="703">
                  <c:v>830.78809355635167</c:v>
                </c:pt>
                <c:pt idx="704">
                  <c:v>831.62943074157045</c:v>
                </c:pt>
                <c:pt idx="705">
                  <c:v>832.4704829425109</c:v>
                </c:pt>
                <c:pt idx="706">
                  <c:v>833.3112495452657</c:v>
                </c:pt>
                <c:pt idx="707">
                  <c:v>834.1517299379293</c:v>
                </c:pt>
                <c:pt idx="708">
                  <c:v>834.99192351059833</c:v>
                </c:pt>
                <c:pt idx="709">
                  <c:v>835.83182965537287</c:v>
                </c:pt>
                <c:pt idx="710">
                  <c:v>836.67144776635689</c:v>
                </c:pt>
                <c:pt idx="711">
                  <c:v>837.51077723965864</c:v>
                </c:pt>
                <c:pt idx="712">
                  <c:v>838.34981747339168</c:v>
                </c:pt>
                <c:pt idx="713">
                  <c:v>839.18856786767549</c:v>
                </c:pt>
                <c:pt idx="714">
                  <c:v>840.02702782463541</c:v>
                </c:pt>
                <c:pt idx="715">
                  <c:v>840.86519674840406</c:v>
                </c:pt>
                <c:pt idx="716">
                  <c:v>841.70307404512118</c:v>
                </c:pt>
                <c:pt idx="717">
                  <c:v>842.54065912293424</c:v>
                </c:pt>
                <c:pt idx="718">
                  <c:v>843.37795139199932</c:v>
                </c:pt>
                <c:pt idx="719">
                  <c:v>844.2149502644811</c:v>
                </c:pt>
                <c:pt idx="720">
                  <c:v>845.05165515455315</c:v>
                </c:pt>
                <c:pt idx="721">
                  <c:v>845.88806547839874</c:v>
                </c:pt>
                <c:pt idx="722">
                  <c:v>846.72418065421084</c:v>
                </c:pt>
                <c:pt idx="723">
                  <c:v>847.5600001021927</c:v>
                </c:pt>
                <c:pt idx="724">
                  <c:v>848.39552324455804</c:v>
                </c:pt>
                <c:pt idx="725">
                  <c:v>849.23074950553087</c:v>
                </c:pt>
                <c:pt idx="726">
                  <c:v>850.06567831134669</c:v>
                </c:pt>
                <c:pt idx="727">
                  <c:v>850.90030909025177</c:v>
                </c:pt>
                <c:pt idx="728">
                  <c:v>851.73464127250361</c:v>
                </c:pt>
                <c:pt idx="729">
                  <c:v>852.56867429037152</c:v>
                </c:pt>
                <c:pt idx="730">
                  <c:v>853.40240757813604</c:v>
                </c:pt>
                <c:pt idx="731">
                  <c:v>854.23584057208973</c:v>
                </c:pt>
                <c:pt idx="732">
                  <c:v>855.06897271053663</c:v>
                </c:pt>
                <c:pt idx="733">
                  <c:v>855.90180343379257</c:v>
                </c:pt>
                <c:pt idx="734">
                  <c:v>856.7343321841854</c:v>
                </c:pt>
                <c:pt idx="735">
                  <c:v>857.56655840605458</c:v>
                </c:pt>
                <c:pt idx="736">
                  <c:v>858.39848154575145</c:v>
                </c:pt>
                <c:pt idx="737">
                  <c:v>859.23010105163917</c:v>
                </c:pt>
                <c:pt idx="738">
                  <c:v>860.06141637409212</c:v>
                </c:pt>
                <c:pt idx="739">
                  <c:v>860.8924269654965</c:v>
                </c:pt>
                <c:pt idx="740">
                  <c:v>861.72313228024984</c:v>
                </c:pt>
                <c:pt idx="741">
                  <c:v>862.5535317747607</c:v>
                </c:pt>
                <c:pt idx="742">
                  <c:v>863.38362490744873</c:v>
                </c:pt>
                <c:pt idx="743">
                  <c:v>864.21341113874439</c:v>
                </c:pt>
                <c:pt idx="744">
                  <c:v>865.04288993108855</c:v>
                </c:pt>
                <c:pt idx="745">
                  <c:v>865.87206074893254</c:v>
                </c:pt>
                <c:pt idx="746">
                  <c:v>866.70092305873732</c:v>
                </c:pt>
                <c:pt idx="747">
                  <c:v>867.52947632897371</c:v>
                </c:pt>
                <c:pt idx="748">
                  <c:v>868.35772003012175</c:v>
                </c:pt>
                <c:pt idx="749">
                  <c:v>869.1856536346703</c:v>
                </c:pt>
                <c:pt idx="750">
                  <c:v>870.01327661711673</c:v>
                </c:pt>
                <c:pt idx="751">
                  <c:v>870.84058845396657</c:v>
                </c:pt>
                <c:pt idx="752">
                  <c:v>871.66758862373297</c:v>
                </c:pt>
                <c:pt idx="753">
                  <c:v>872.49427660693607</c:v>
                </c:pt>
                <c:pt idx="754">
                  <c:v>873.32065188610261</c:v>
                </c:pt>
                <c:pt idx="755">
                  <c:v>874.14671394576567</c:v>
                </c:pt>
                <c:pt idx="756">
                  <c:v>874.97246227246364</c:v>
                </c:pt>
                <c:pt idx="757">
                  <c:v>875.79789635474003</c:v>
                </c:pt>
                <c:pt idx="758">
                  <c:v>876.62301568314274</c:v>
                </c:pt>
                <c:pt idx="759">
                  <c:v>877.44781975022318</c:v>
                </c:pt>
                <c:pt idx="760">
                  <c:v>878.27230805053591</c:v>
                </c:pt>
                <c:pt idx="761">
                  <c:v>879.09648008063812</c:v>
                </c:pt>
                <c:pt idx="762">
                  <c:v>879.9203353390883</c:v>
                </c:pt>
                <c:pt idx="763">
                  <c:v>880.74387332644631</c:v>
                </c:pt>
                <c:pt idx="764">
                  <c:v>881.56709354527197</c:v>
                </c:pt>
                <c:pt idx="765">
                  <c:v>882.38999550012454</c:v>
                </c:pt>
                <c:pt idx="766">
                  <c:v>883.21257869756221</c:v>
                </c:pt>
                <c:pt idx="767">
                  <c:v>884.03484264614053</c:v>
                </c:pt>
                <c:pt idx="768">
                  <c:v>884.85678685641233</c:v>
                </c:pt>
                <c:pt idx="769">
                  <c:v>885.6784108409264</c:v>
                </c:pt>
                <c:pt idx="770">
                  <c:v>886.49971411422678</c:v>
                </c:pt>
                <c:pt idx="771">
                  <c:v>887.32069619285176</c:v>
                </c:pt>
                <c:pt idx="772">
                  <c:v>888.14135659533292</c:v>
                </c:pt>
                <c:pt idx="773">
                  <c:v>888.96169484219422</c:v>
                </c:pt>
                <c:pt idx="774">
                  <c:v>889.78171045595093</c:v>
                </c:pt>
                <c:pt idx="775">
                  <c:v>890.60140296110887</c:v>
                </c:pt>
                <c:pt idx="776">
                  <c:v>891.42077188416283</c:v>
                </c:pt>
                <c:pt idx="777">
                  <c:v>892.23981675359619</c:v>
                </c:pt>
                <c:pt idx="778">
                  <c:v>893.05853709987923</c:v>
                </c:pt>
                <c:pt idx="779">
                  <c:v>893.87693245546848</c:v>
                </c:pt>
                <c:pt idx="780">
                  <c:v>894.69500235480518</c:v>
                </c:pt>
                <c:pt idx="781">
                  <c:v>895.51274633431456</c:v>
                </c:pt>
                <c:pt idx="782">
                  <c:v>896.33016393240428</c:v>
                </c:pt>
                <c:pt idx="783">
                  <c:v>897.14725468946335</c:v>
                </c:pt>
                <c:pt idx="784">
                  <c:v>897.96401814786111</c:v>
                </c:pt>
                <c:pt idx="785">
                  <c:v>898.78045385194582</c:v>
                </c:pt>
                <c:pt idx="786">
                  <c:v>899.59656134804322</c:v>
                </c:pt>
                <c:pt idx="787">
                  <c:v>900.4123401844555</c:v>
                </c:pt>
                <c:pt idx="788">
                  <c:v>901.22778991145992</c:v>
                </c:pt>
                <c:pt idx="789">
                  <c:v>902.04291008130758</c:v>
                </c:pt>
                <c:pt idx="790">
                  <c:v>902.85770024822159</c:v>
                </c:pt>
                <c:pt idx="791">
                  <c:v>903.67215996839639</c:v>
                </c:pt>
                <c:pt idx="792">
                  <c:v>904.4862887999958</c:v>
                </c:pt>
                <c:pt idx="793">
                  <c:v>905.30008630315183</c:v>
                </c:pt>
                <c:pt idx="794">
                  <c:v>906.11355203996334</c:v>
                </c:pt>
                <c:pt idx="795">
                  <c:v>906.92668557449417</c:v>
                </c:pt>
                <c:pt idx="796">
                  <c:v>907.73948647277211</c:v>
                </c:pt>
                <c:pt idx="797">
                  <c:v>908.55195430278729</c:v>
                </c:pt>
                <c:pt idx="798">
                  <c:v>909.36408863449049</c:v>
                </c:pt>
                <c:pt idx="799">
                  <c:v>910.1758890397914</c:v>
                </c:pt>
                <c:pt idx="800">
                  <c:v>910.98735509255766</c:v>
                </c:pt>
                <c:pt idx="801">
                  <c:v>911.79848636861288</c:v>
                </c:pt>
                <c:pt idx="802">
                  <c:v>912.60928244573483</c:v>
                </c:pt>
                <c:pt idx="803">
                  <c:v>913.41974290365431</c:v>
                </c:pt>
                <c:pt idx="804">
                  <c:v>914.22986732405309</c:v>
                </c:pt>
                <c:pt idx="805">
                  <c:v>915.03965529056245</c:v>
                </c:pt>
                <c:pt idx="806">
                  <c:v>915.84910638876124</c:v>
                </c:pt>
                <c:pt idx="807">
                  <c:v>916.65822020617441</c:v>
                </c:pt>
                <c:pt idx="808">
                  <c:v>917.46699633227126</c:v>
                </c:pt>
                <c:pt idx="809">
                  <c:v>918.27543435846371</c:v>
                </c:pt>
                <c:pt idx="810">
                  <c:v>919.08353387810416</c:v>
                </c:pt>
                <c:pt idx="811">
                  <c:v>919.8912944864843</c:v>
                </c:pt>
                <c:pt idx="812">
                  <c:v>920.69871578083257</c:v>
                </c:pt>
                <c:pt idx="813">
                  <c:v>921.50579736031307</c:v>
                </c:pt>
                <c:pt idx="814">
                  <c:v>922.312538826023</c:v>
                </c:pt>
                <c:pt idx="815">
                  <c:v>923.11893978099147</c:v>
                </c:pt>
                <c:pt idx="816">
                  <c:v>923.92499983017706</c:v>
                </c:pt>
                <c:pt idx="817">
                  <c:v>924.73071858046626</c:v>
                </c:pt>
                <c:pt idx="818">
                  <c:v>925.53609564067108</c:v>
                </c:pt>
                <c:pt idx="819">
                  <c:v>926.3411306215279</c:v>
                </c:pt>
                <c:pt idx="820">
                  <c:v>927.14582313569451</c:v>
                </c:pt>
                <c:pt idx="821">
                  <c:v>927.95017279774891</c:v>
                </c:pt>
                <c:pt idx="822">
                  <c:v>928.75417922418694</c:v>
                </c:pt>
                <c:pt idx="823">
                  <c:v>929.55784203342046</c:v>
                </c:pt>
                <c:pt idx="824">
                  <c:v>930.36116084577475</c:v>
                </c:pt>
                <c:pt idx="825">
                  <c:v>931.16413528348733</c:v>
                </c:pt>
                <c:pt idx="826">
                  <c:v>931.96676497070519</c:v>
                </c:pt>
                <c:pt idx="827">
                  <c:v>932.76904953348276</c:v>
                </c:pt>
                <c:pt idx="828">
                  <c:v>933.57098859978021</c:v>
                </c:pt>
                <c:pt idx="829">
                  <c:v>934.37258179946105</c:v>
                </c:pt>
                <c:pt idx="830">
                  <c:v>935.17382876428962</c:v>
                </c:pt>
                <c:pt idx="831">
                  <c:v>935.97472912792955</c:v>
                </c:pt>
                <c:pt idx="832">
                  <c:v>936.77528252594129</c:v>
                </c:pt>
                <c:pt idx="833">
                  <c:v>937.5754885957798</c:v>
                </c:pt>
                <c:pt idx="834">
                  <c:v>938.37534697679234</c:v>
                </c:pt>
                <c:pt idx="835">
                  <c:v>939.17485731021645</c:v>
                </c:pt>
                <c:pt idx="836">
                  <c:v>939.97401923917744</c:v>
                </c:pt>
                <c:pt idx="837">
                  <c:v>940.77283240868633</c:v>
                </c:pt>
                <c:pt idx="838">
                  <c:v>941.57129646563726</c:v>
                </c:pt>
                <c:pt idx="839">
                  <c:v>942.36941105880555</c:v>
                </c:pt>
                <c:pt idx="840">
                  <c:v>943.16717583884486</c:v>
                </c:pt>
                <c:pt idx="841">
                  <c:v>943.96459045828556</c:v>
                </c:pt>
                <c:pt idx="842">
                  <c:v>944.76165457153184</c:v>
                </c:pt>
                <c:pt idx="843">
                  <c:v>945.55836783485938</c:v>
                </c:pt>
                <c:pt idx="844">
                  <c:v>946.35472990641301</c:v>
                </c:pt>
                <c:pt idx="845">
                  <c:v>947.1507404462044</c:v>
                </c:pt>
                <c:pt idx="846">
                  <c:v>947.94639911610955</c:v>
                </c:pt>
                <c:pt idx="847">
                  <c:v>948.74170557986633</c:v>
                </c:pt>
                <c:pt idx="848">
                  <c:v>949.53665950307209</c:v>
                </c:pt>
                <c:pt idx="849">
                  <c:v>950.3312605531811</c:v>
                </c:pt>
                <c:pt idx="850">
                  <c:v>951.125508399502</c:v>
                </c:pt>
                <c:pt idx="851">
                  <c:v>951.91940271319561</c:v>
                </c:pt>
                <c:pt idx="852">
                  <c:v>952.71294316727199</c:v>
                </c:pt>
                <c:pt idx="853">
                  <c:v>953.50612943658825</c:v>
                </c:pt>
                <c:pt idx="854">
                  <c:v>954.29896119784564</c:v>
                </c:pt>
                <c:pt idx="855">
                  <c:v>955.09143812958746</c:v>
                </c:pt>
                <c:pt idx="856">
                  <c:v>955.88355991219589</c:v>
                </c:pt>
                <c:pt idx="857">
                  <c:v>956.67532622788997</c:v>
                </c:pt>
                <c:pt idx="858">
                  <c:v>957.4667367607226</c:v>
                </c:pt>
                <c:pt idx="859">
                  <c:v>958.25779119657795</c:v>
                </c:pt>
                <c:pt idx="860">
                  <c:v>959.0484892231691</c:v>
                </c:pt>
                <c:pt idx="861">
                  <c:v>959.83883053003501</c:v>
                </c:pt>
                <c:pt idx="862">
                  <c:v>960.62881480853821</c:v>
                </c:pt>
                <c:pt idx="863">
                  <c:v>961.41844175186168</c:v>
                </c:pt>
                <c:pt idx="864">
                  <c:v>962.20771105500637</c:v>
                </c:pt>
                <c:pt idx="865">
                  <c:v>962.9966224147887</c:v>
                </c:pt>
                <c:pt idx="866">
                  <c:v>963.7851755298376</c:v>
                </c:pt>
                <c:pt idx="867">
                  <c:v>964.57337010059177</c:v>
                </c:pt>
                <c:pt idx="868">
                  <c:v>965.36120582929686</c:v>
                </c:pt>
                <c:pt idx="869">
                  <c:v>966.14868242000296</c:v>
                </c:pt>
                <c:pt idx="870">
                  <c:v>966.9357995785615</c:v>
                </c:pt>
                <c:pt idx="871">
                  <c:v>967.72255701262259</c:v>
                </c:pt>
                <c:pt idx="872">
                  <c:v>968.50895443163245</c:v>
                </c:pt>
                <c:pt idx="873">
                  <c:v>969.29499154683003</c:v>
                </c:pt>
                <c:pt idx="874">
                  <c:v>970.08066807124465</c:v>
                </c:pt>
                <c:pt idx="875">
                  <c:v>970.86598371969308</c:v>
                </c:pt>
                <c:pt idx="876">
                  <c:v>971.65093820877644</c:v>
                </c:pt>
                <c:pt idx="877">
                  <c:v>972.43553125687765</c:v>
                </c:pt>
                <c:pt idx="878">
                  <c:v>973.21976258415805</c:v>
                </c:pt>
                <c:pt idx="879">
                  <c:v>974.00363191255508</c:v>
                </c:pt>
                <c:pt idx="880">
                  <c:v>974.78713896577904</c:v>
                </c:pt>
                <c:pt idx="881">
                  <c:v>975.5702834693102</c:v>
                </c:pt>
                <c:pt idx="882">
                  <c:v>976.35306515039576</c:v>
                </c:pt>
                <c:pt idx="883">
                  <c:v>977.13548373804736</c:v>
                </c:pt>
                <c:pt idx="884">
                  <c:v>977.91753896303726</c:v>
                </c:pt>
                <c:pt idx="885">
                  <c:v>978.69923055789639</c:v>
                </c:pt>
                <c:pt idx="886">
                  <c:v>979.4805582569104</c:v>
                </c:pt>
                <c:pt idx="887">
                  <c:v>980.26152179611734</c:v>
                </c:pt>
                <c:pt idx="888">
                  <c:v>981.04212091330453</c:v>
                </c:pt>
                <c:pt idx="889">
                  <c:v>981.82235534800532</c:v>
                </c:pt>
                <c:pt idx="890">
                  <c:v>982.60222484149597</c:v>
                </c:pt>
                <c:pt idx="891">
                  <c:v>983.38172913679284</c:v>
                </c:pt>
                <c:pt idx="892">
                  <c:v>984.16086797864955</c:v>
                </c:pt>
                <c:pt idx="893">
                  <c:v>984.93964111355342</c:v>
                </c:pt>
                <c:pt idx="894">
                  <c:v>985.71804828972267</c:v>
                </c:pt>
                <c:pt idx="895">
                  <c:v>986.49608925710322</c:v>
                </c:pt>
                <c:pt idx="896">
                  <c:v>987.27376376736584</c:v>
                </c:pt>
                <c:pt idx="897">
                  <c:v>988.05107157390262</c:v>
                </c:pt>
                <c:pt idx="898">
                  <c:v>988.82801243182405</c:v>
                </c:pt>
                <c:pt idx="899">
                  <c:v>989.60458609795603</c:v>
                </c:pt>
                <c:pt idx="900">
                  <c:v>990.38079233083658</c:v>
                </c:pt>
                <c:pt idx="901">
                  <c:v>991.15663089071268</c:v>
                </c:pt>
                <c:pt idx="902">
                  <c:v>991.93210153953703</c:v>
                </c:pt>
                <c:pt idx="903">
                  <c:v>992.70720404096517</c:v>
                </c:pt>
                <c:pt idx="904">
                  <c:v>993.48193816035189</c:v>
                </c:pt>
                <c:pt idx="905">
                  <c:v>994.25630366474843</c:v>
                </c:pt>
                <c:pt idx="906">
                  <c:v>995.03030032289905</c:v>
                </c:pt>
                <c:pt idx="907">
                  <c:v>995.80392790523774</c:v>
                </c:pt>
                <c:pt idx="908">
                  <c:v>996.57718618388526</c:v>
                </c:pt>
                <c:pt idx="909">
                  <c:v>997.3500749326455</c:v>
                </c:pt>
                <c:pt idx="910">
                  <c:v>998.12259392700287</c:v>
                </c:pt>
                <c:pt idx="911">
                  <c:v>998.89474294411843</c:v>
                </c:pt>
                <c:pt idx="912">
                  <c:v>999.66652176282673</c:v>
                </c:pt>
                <c:pt idx="913">
                  <c:v>1000.437930163633</c:v>
                </c:pt>
                <c:pt idx="914">
                  <c:v>1001.2089679287094</c:v>
                </c:pt>
                <c:pt idx="915">
                  <c:v>1001.9796348418919</c:v>
                </c:pt>
                <c:pt idx="916">
                  <c:v>1002.7499306886768</c:v>
                </c:pt>
                <c:pt idx="917">
                  <c:v>1003.5198552562179</c:v>
                </c:pt>
                <c:pt idx="918">
                  <c:v>1004.2894083333225</c:v>
                </c:pt>
                <c:pt idx="919">
                  <c:v>1005.0585897104488</c:v>
                </c:pt>
                <c:pt idx="920">
                  <c:v>1005.8273991797021</c:v>
                </c:pt>
                <c:pt idx="921">
                  <c:v>1006.5958365348313</c:v>
                </c:pt>
                <c:pt idx="922">
                  <c:v>1007.3639015712262</c:v>
                </c:pt>
                <c:pt idx="923">
                  <c:v>1008.1315940859135</c:v>
                </c:pt>
                <c:pt idx="924">
                  <c:v>1008.8989138775539</c:v>
                </c:pt>
                <c:pt idx="925">
                  <c:v>1009.6658607464384</c:v>
                </c:pt>
                <c:pt idx="926">
                  <c:v>1010.4324344944852</c:v>
                </c:pt>
                <c:pt idx="927">
                  <c:v>1011.198634925236</c:v>
                </c:pt>
                <c:pt idx="928">
                  <c:v>1011.9644618438527</c:v>
                </c:pt>
                <c:pt idx="929">
                  <c:v>1012.7299150571143</c:v>
                </c:pt>
                <c:pt idx="930">
                  <c:v>1013.4949943734132</c:v>
                </c:pt>
                <c:pt idx="931">
                  <c:v>1014.2596996027515</c:v>
                </c:pt>
                <c:pt idx="932">
                  <c:v>1015.0240305567384</c:v>
                </c:pt>
                <c:pt idx="933">
                  <c:v>1015.7879870485859</c:v>
                </c:pt>
                <c:pt idx="934">
                  <c:v>1016.551568893106</c:v>
                </c:pt>
                <c:pt idx="935">
                  <c:v>1017.3147759067069</c:v>
                </c:pt>
                <c:pt idx="936">
                  <c:v>1018.0776079073894</c:v>
                </c:pt>
                <c:pt idx="937">
                  <c:v>1018.8400647147439</c:v>
                </c:pt>
                <c:pt idx="938">
                  <c:v>1019.6021461499466</c:v>
                </c:pt>
                <c:pt idx="939">
                  <c:v>1020.3638520357564</c:v>
                </c:pt>
                <c:pt idx="940">
                  <c:v>1021.1251821965108</c:v>
                </c:pt>
                <c:pt idx="941">
                  <c:v>1021.8861364581229</c:v>
                </c:pt>
                <c:pt idx="942">
                  <c:v>1022.6467146480777</c:v>
                </c:pt>
                <c:pt idx="943">
                  <c:v>1023.4069165954289</c:v>
                </c:pt>
                <c:pt idx="944">
                  <c:v>1024.166742130795</c:v>
                </c:pt>
                <c:pt idx="945">
                  <c:v>1024.9261910863559</c:v>
                </c:pt>
                <c:pt idx="946">
                  <c:v>1025.6852632958494</c:v>
                </c:pt>
                <c:pt idx="947">
                  <c:v>1026.4439585945679</c:v>
                </c:pt>
                <c:pt idx="948">
                  <c:v>1027.2022768193544</c:v>
                </c:pt>
                <c:pt idx="949">
                  <c:v>1027.9602178085997</c:v>
                </c:pt>
                <c:pt idx="950">
                  <c:v>1028.717781402238</c:v>
                </c:pt>
                <c:pt idx="951">
                  <c:v>1029.474967441744</c:v>
                </c:pt>
                <c:pt idx="952">
                  <c:v>1030.2317757701289</c:v>
                </c:pt>
                <c:pt idx="953">
                  <c:v>1030.9882062319373</c:v>
                </c:pt>
                <c:pt idx="954">
                  <c:v>1031.7442586732432</c:v>
                </c:pt>
                <c:pt idx="955">
                  <c:v>1032.4999329416466</c:v>
                </c:pt>
                <c:pt idx="956">
                  <c:v>1033.2552288862703</c:v>
                </c:pt>
                <c:pt idx="957">
                  <c:v>1034.0101463577553</c:v>
                </c:pt>
                <c:pt idx="958">
                  <c:v>1034.7646852082587</c:v>
                </c:pt>
                <c:pt idx="959">
                  <c:v>1035.5188452914488</c:v>
                </c:pt>
                <c:pt idx="960">
                  <c:v>1036.2726264625019</c:v>
                </c:pt>
                <c:pt idx="961">
                  <c:v>1037.0260285780994</c:v>
                </c:pt>
                <c:pt idx="962">
                  <c:v>1037.7790514964229</c:v>
                </c:pt>
                <c:pt idx="963">
                  <c:v>1038.5316950771519</c:v>
                </c:pt>
                <c:pt idx="964">
                  <c:v>1039.2839591814593</c:v>
                </c:pt>
                <c:pt idx="965">
                  <c:v>1040.0358436720082</c:v>
                </c:pt>
                <c:pt idx="966">
                  <c:v>1040.7873484129482</c:v>
                </c:pt>
                <c:pt idx="967">
                  <c:v>1041.5384732699117</c:v>
                </c:pt>
                <c:pt idx="968">
                  <c:v>1042.2892181100106</c:v>
                </c:pt>
                <c:pt idx="969">
                  <c:v>1043.0395828018318</c:v>
                </c:pt>
                <c:pt idx="970">
                  <c:v>1043.7895672154345</c:v>
                </c:pt>
                <c:pt idx="971">
                  <c:v>1044.5391712223463</c:v>
                </c:pt>
                <c:pt idx="972">
                  <c:v>1045.2883946955596</c:v>
                </c:pt>
                <c:pt idx="973">
                  <c:v>1046.0372375095274</c:v>
                </c:pt>
                <c:pt idx="974">
                  <c:v>1046.7856995401603</c:v>
                </c:pt>
                <c:pt idx="975">
                  <c:v>1047.5337806648229</c:v>
                </c:pt>
                <c:pt idx="976">
                  <c:v>1048.2814807623295</c:v>
                </c:pt>
                <c:pt idx="977">
                  <c:v>1049.028799712941</c:v>
                </c:pt>
                <c:pt idx="978">
                  <c:v>1049.7757373983611</c:v>
                </c:pt>
                <c:pt idx="979">
                  <c:v>1050.5222937017327</c:v>
                </c:pt>
                <c:pt idx="980">
                  <c:v>1051.268468507634</c:v>
                </c:pt>
                <c:pt idx="981">
                  <c:v>1052.0142617020749</c:v>
                </c:pt>
                <c:pt idx="982">
                  <c:v>1052.7596731724936</c:v>
                </c:pt>
                <c:pt idx="983">
                  <c:v>1053.5047028077524</c:v>
                </c:pt>
                <c:pt idx="984">
                  <c:v>1054.2493504981348</c:v>
                </c:pt>
                <c:pt idx="985">
                  <c:v>1054.993616135341</c:v>
                </c:pt>
                <c:pt idx="986">
                  <c:v>1055.7374996124845</c:v>
                </c:pt>
                <c:pt idx="987">
                  <c:v>1056.4810008240888</c:v>
                </c:pt>
                <c:pt idx="988">
                  <c:v>1057.2241196660834</c:v>
                </c:pt>
                <c:pt idx="989">
                  <c:v>1057.9668560357998</c:v>
                </c:pt>
                <c:pt idx="990">
                  <c:v>1058.7092098319681</c:v>
                </c:pt>
                <c:pt idx="991">
                  <c:v>1059.4511809547139</c:v>
                </c:pt>
                <c:pt idx="992">
                  <c:v>1060.1927693055536</c:v>
                </c:pt>
                <c:pt idx="993">
                  <c:v>1060.933974787391</c:v>
                </c:pt>
                <c:pt idx="994">
                  <c:v>1061.6747973045137</c:v>
                </c:pt>
                <c:pt idx="995">
                  <c:v>1062.4152367625902</c:v>
                </c:pt>
                <c:pt idx="996">
                  <c:v>1063.1552930686646</c:v>
                </c:pt>
                <c:pt idx="997">
                  <c:v>1063.8949661311538</c:v>
                </c:pt>
                <c:pt idx="998">
                  <c:v>1064.634255859844</c:v>
                </c:pt>
                <c:pt idx="999">
                  <c:v>1065.3731621658865</c:v>
                </c:pt>
                <c:pt idx="1000">
                  <c:v>1066.1116849617945</c:v>
                </c:pt>
                <c:pt idx="1001">
                  <c:v>1066.8498241614384</c:v>
                </c:pt>
                <c:pt idx="1002">
                  <c:v>1067.5875796800433</c:v>
                </c:pt>
                <c:pt idx="1003">
                  <c:v>1068.3249514341849</c:v>
                </c:pt>
                <c:pt idx="1004">
                  <c:v>1069.0619393417851</c:v>
                </c:pt>
                <c:pt idx="1005">
                  <c:v>1069.7985433221093</c:v>
                </c:pt>
                <c:pt idx="1006">
                  <c:v>1070.5347632957616</c:v>
                </c:pt>
                <c:pt idx="1007">
                  <c:v>1071.2705991846826</c:v>
                </c:pt>
                <c:pt idx="1008">
                  <c:v>1072.0060509121438</c:v>
                </c:pt>
                <c:pt idx="1009">
                  <c:v>1072.7411184027455</c:v>
                </c:pt>
                <c:pt idx="1010">
                  <c:v>1073.475801582412</c:v>
                </c:pt>
                <c:pt idx="1011">
                  <c:v>1074.2101003783885</c:v>
                </c:pt>
                <c:pt idx="1012">
                  <c:v>1074.944014719237</c:v>
                </c:pt>
                <c:pt idx="1013">
                  <c:v>1075.6775445348333</c:v>
                </c:pt>
                <c:pt idx="1014">
                  <c:v>1076.4106897563618</c:v>
                </c:pt>
                <c:pt idx="1015">
                  <c:v>1077.1434503163136</c:v>
                </c:pt>
                <c:pt idx="1016">
                  <c:v>1077.8758261484813</c:v>
                </c:pt>
                <c:pt idx="1017">
                  <c:v>1078.607817187956</c:v>
                </c:pt>
                <c:pt idx="1018">
                  <c:v>1079.3394233711238</c:v>
                </c:pt>
                <c:pt idx="1019">
                  <c:v>1080.070644635661</c:v>
                </c:pt>
                <c:pt idx="1020">
                  <c:v>1080.8014809205317</c:v>
                </c:pt>
                <c:pt idx="1021">
                  <c:v>1081.5319321659831</c:v>
                </c:pt>
                <c:pt idx="1022">
                  <c:v>1082.2619983135423</c:v>
                </c:pt>
                <c:pt idx="1023">
                  <c:v>1082.9916793060122</c:v>
                </c:pt>
                <c:pt idx="1024">
                  <c:v>1083.7209750874683</c:v>
                </c:pt>
                <c:pt idx="1025">
                  <c:v>1084.4498856032546</c:v>
                </c:pt>
                <c:pt idx="1026">
                  <c:v>1085.1784107999797</c:v>
                </c:pt>
                <c:pt idx="1027">
                  <c:v>1085.9065506255138</c:v>
                </c:pt>
                <c:pt idx="1028">
                  <c:v>1086.6343050289836</c:v>
                </c:pt>
                <c:pt idx="1029">
                  <c:v>1087.3616739607703</c:v>
                </c:pt>
                <c:pt idx="1030">
                  <c:v>1088.0886573725049</c:v>
                </c:pt>
                <c:pt idx="1031">
                  <c:v>1088.8152552170643</c:v>
                </c:pt>
                <c:pt idx="1032">
                  <c:v>1089.5414674485683</c:v>
                </c:pt>
                <c:pt idx="1033">
                  <c:v>1090.2672940223749</c:v>
                </c:pt>
                <c:pt idx="1034">
                  <c:v>1090.992734895078</c:v>
                </c:pt>
                <c:pt idx="1035">
                  <c:v>1091.7177900245019</c:v>
                </c:pt>
                <c:pt idx="1036">
                  <c:v>1092.4424593696995</c:v>
                </c:pt>
                <c:pt idx="1037">
                  <c:v>1093.166742890947</c:v>
                </c:pt>
                <c:pt idx="1038">
                  <c:v>1093.890640549741</c:v>
                </c:pt>
                <c:pt idx="1039">
                  <c:v>1094.6141523087945</c:v>
                </c:pt>
                <c:pt idx="1040">
                  <c:v>1095.3372781320334</c:v>
                </c:pt>
                <c:pt idx="1041">
                  <c:v>1096.0600179845926</c:v>
                </c:pt>
                <c:pt idx="1042">
                  <c:v>1096.7823718328123</c:v>
                </c:pt>
                <c:pt idx="1043">
                  <c:v>1097.5043396442347</c:v>
                </c:pt>
                <c:pt idx="1044">
                  <c:v>1098.2259213875996</c:v>
                </c:pt>
                <c:pt idx="1045">
                  <c:v>1098.9471170328409</c:v>
                </c:pt>
                <c:pt idx="1046">
                  <c:v>1099.6679265510834</c:v>
                </c:pt>
                <c:pt idx="1047">
                  <c:v>1100.3883499146389</c:v>
                </c:pt>
                <c:pt idx="1048">
                  <c:v>1101.1083870970017</c:v>
                </c:pt>
                <c:pt idx="1049">
                  <c:v>1101.8280380728461</c:v>
                </c:pt>
                <c:pt idx="1050">
                  <c:v>1102.5473028180218</c:v>
                </c:pt>
                <c:pt idx="1051">
                  <c:v>1103.2661813095506</c:v>
                </c:pt>
                <c:pt idx="1052">
                  <c:v>1103.9846735256228</c:v>
                </c:pt>
                <c:pt idx="1053">
                  <c:v>1104.7027794455935</c:v>
                </c:pt>
                <c:pt idx="1054">
                  <c:v>1105.4204990499782</c:v>
                </c:pt>
                <c:pt idx="1055">
                  <c:v>1106.1378323204501</c:v>
                </c:pt>
                <c:pt idx="1056">
                  <c:v>1106.8547792398365</c:v>
                </c:pt>
                <c:pt idx="1057">
                  <c:v>1107.5713397921136</c:v>
                </c:pt>
                <c:pt idx="1058">
                  <c:v>1108.2875139624045</c:v>
                </c:pt>
                <c:pt idx="1059">
                  <c:v>1109.0033017369749</c:v>
                </c:pt>
                <c:pt idx="1060">
                  <c:v>1109.7187031032288</c:v>
                </c:pt>
                <c:pt idx="1061">
                  <c:v>1110.4337180497062</c:v>
                </c:pt>
                <c:pt idx="1062">
                  <c:v>1111.1483465660779</c:v>
                </c:pt>
                <c:pt idx="1063">
                  <c:v>1111.8625886431432</c:v>
                </c:pt>
                <c:pt idx="1064">
                  <c:v>1112.5764442728253</c:v>
                </c:pt>
                <c:pt idx="1065">
                  <c:v>1113.2899134481681</c:v>
                </c:pt>
                <c:pt idx="1066">
                  <c:v>1114.0029961633322</c:v>
                </c:pt>
                <c:pt idx="1067">
                  <c:v>1114.7156924135916</c:v>
                </c:pt>
                <c:pt idx="1068">
                  <c:v>1115.4280021953296</c:v>
                </c:pt>
                <c:pt idx="1069">
                  <c:v>1116.139925506036</c:v>
                </c:pt>
                <c:pt idx="1070">
                  <c:v>1116.851462344302</c:v>
                </c:pt>
                <c:pt idx="1071">
                  <c:v>1117.5626127098185</c:v>
                </c:pt>
                <c:pt idx="1072">
                  <c:v>1118.2733766033705</c:v>
                </c:pt>
                <c:pt idx="1073">
                  <c:v>1118.9837540268347</c:v>
                </c:pt>
                <c:pt idx="1074">
                  <c:v>1119.6937449831757</c:v>
                </c:pt>
                <c:pt idx="1075">
                  <c:v>1120.4033494764417</c:v>
                </c:pt>
                <c:pt idx="1076">
                  <c:v>1121.1125675117619</c:v>
                </c:pt>
                <c:pt idx="1077">
                  <c:v>1121.8213990953418</c:v>
                </c:pt>
                <c:pt idx="1078">
                  <c:v>1122.5298442344604</c:v>
                </c:pt>
                <c:pt idx="1079">
                  <c:v>1123.2379029374663</c:v>
                </c:pt>
                <c:pt idx="1080">
                  <c:v>1123.9455752137737</c:v>
                </c:pt>
                <c:pt idx="1081">
                  <c:v>1124.6528610738596</c:v>
                </c:pt>
                <c:pt idx="1082">
                  <c:v>1125.3597605292596</c:v>
                </c:pt>
                <c:pt idx="1083">
                  <c:v>1126.0662735925637</c:v>
                </c:pt>
                <c:pt idx="1084">
                  <c:v>1126.7724002774146</c:v>
                </c:pt>
                <c:pt idx="1085">
                  <c:v>1127.4781405985023</c:v>
                </c:pt>
                <c:pt idx="1086">
                  <c:v>1128.1834945715611</c:v>
                </c:pt>
                <c:pt idx="1087">
                  <c:v>1128.888462213366</c:v>
                </c:pt>
                <c:pt idx="1088">
                  <c:v>1129.5930435417292</c:v>
                </c:pt>
                <c:pt idx="1089">
                  <c:v>1130.2972385754967</c:v>
                </c:pt>
                <c:pt idx="1090">
                  <c:v>1131.0010473345442</c:v>
                </c:pt>
                <c:pt idx="1091">
                  <c:v>1131.7044698397735</c:v>
                </c:pt>
                <c:pt idx="1092">
                  <c:v>1132.40750611311</c:v>
                </c:pt>
                <c:pt idx="1093">
                  <c:v>1133.1101561774976</c:v>
                </c:pt>
                <c:pt idx="1094">
                  <c:v>1133.8124200568961</c:v>
                </c:pt>
                <c:pt idx="1095">
                  <c:v>1134.5142977762775</c:v>
                </c:pt>
                <c:pt idx="1096">
                  <c:v>1135.2157893616225</c:v>
                </c:pt>
                <c:pt idx="1097">
                  <c:v>1135.9168948399163</c:v>
                </c:pt>
                <c:pt idx="1098">
                  <c:v>1136.617614239146</c:v>
                </c:pt>
                <c:pt idx="1099">
                  <c:v>1137.3179475882962</c:v>
                </c:pt>
                <c:pt idx="1100">
                  <c:v>1138.0178949173464</c:v>
                </c:pt>
                <c:pt idx="1101">
                  <c:v>1138.7174562572663</c:v>
                </c:pt>
                <c:pt idx="1102">
                  <c:v>1139.4166316400135</c:v>
                </c:pt>
                <c:pt idx="1103">
                  <c:v>1140.1154210985287</c:v>
                </c:pt>
                <c:pt idx="1104">
                  <c:v>1140.8138246667336</c:v>
                </c:pt>
                <c:pt idx="1105">
                  <c:v>1141.5118423795257</c:v>
                </c:pt>
                <c:pt idx="1106">
                  <c:v>1142.2094742727761</c:v>
                </c:pt>
                <c:pt idx="1107">
                  <c:v>1142.906720383326</c:v>
                </c:pt>
                <c:pt idx="1108">
                  <c:v>1143.6035807489825</c:v>
                </c:pt>
                <c:pt idx="1109">
                  <c:v>1144.3000554085149</c:v>
                </c:pt>
                <c:pt idx="1110">
                  <c:v>1144.9961444016521</c:v>
                </c:pt>
                <c:pt idx="1111">
                  <c:v>1145.6918477690788</c:v>
                </c:pt>
                <c:pt idx="1112">
                  <c:v>1146.3871655524313</c:v>
                </c:pt>
                <c:pt idx="1113">
                  <c:v>1147.0820977942949</c:v>
                </c:pt>
                <c:pt idx="1114">
                  <c:v>1147.7766445382006</c:v>
                </c:pt>
                <c:pt idx="1115">
                  <c:v>1148.4708058286203</c:v>
                </c:pt>
                <c:pt idx="1116">
                  <c:v>1149.164581710965</c:v>
                </c:pt>
                <c:pt idx="1117">
                  <c:v>1149.8579722315799</c:v>
                </c:pt>
                <c:pt idx="1118">
                  <c:v>1150.5509774377415</c:v>
                </c:pt>
                <c:pt idx="1119">
                  <c:v>1151.2435973776546</c:v>
                </c:pt>
                <c:pt idx="1120">
                  <c:v>1151.9358321004481</c:v>
                </c:pt>
                <c:pt idx="1121">
                  <c:v>1152.6276816561722</c:v>
                </c:pt>
                <c:pt idx="1122">
                  <c:v>1153.3191460957942</c:v>
                </c:pt>
                <c:pt idx="1123">
                  <c:v>1154.0102254711956</c:v>
                </c:pt>
                <c:pt idx="1124">
                  <c:v>1154.7009198351691</c:v>
                </c:pt>
                <c:pt idx="1125">
                  <c:v>1155.3912292414141</c:v>
                </c:pt>
                <c:pt idx="1126">
                  <c:v>1156.0811537445338</c:v>
                </c:pt>
                <c:pt idx="1127">
                  <c:v>1156.7706934000321</c:v>
                </c:pt>
                <c:pt idx="1128">
                  <c:v>1157.4598482643098</c:v>
                </c:pt>
                <c:pt idx="1129">
                  <c:v>1158.1486183946613</c:v>
                </c:pt>
                <c:pt idx="1130">
                  <c:v>1158.837003849271</c:v>
                </c:pt>
                <c:pt idx="1131">
                  <c:v>1159.5250046872102</c:v>
                </c:pt>
                <c:pt idx="1132">
                  <c:v>1160.2126209684336</c:v>
                </c:pt>
                <c:pt idx="1133">
                  <c:v>1160.899852753776</c:v>
                </c:pt>
                <c:pt idx="1134">
                  <c:v>1161.5867001049487</c:v>
                </c:pt>
                <c:pt idx="1135">
                  <c:v>1162.2731630845365</c:v>
                </c:pt>
                <c:pt idx="1136">
                  <c:v>1162.9592417559934</c:v>
                </c:pt>
                <c:pt idx="1137">
                  <c:v>1163.6449361836408</c:v>
                </c:pt>
                <c:pt idx="1138">
                  <c:v>1164.3302464326625</c:v>
                </c:pt>
                <c:pt idx="1139">
                  <c:v>1165.0151725691028</c:v>
                </c:pt>
                <c:pt idx="1140">
                  <c:v>1165.6997146598619</c:v>
                </c:pt>
                <c:pt idx="1141">
                  <c:v>1166.3838727726934</c:v>
                </c:pt>
                <c:pt idx="1142">
                  <c:v>1167.0676469762006</c:v>
                </c:pt>
                <c:pt idx="1143">
                  <c:v>1167.7510373398334</c:v>
                </c:pt>
                <c:pt idx="1144">
                  <c:v>1168.4340439338844</c:v>
                </c:pt>
                <c:pt idx="1145">
                  <c:v>1169.1166668294863</c:v>
                </c:pt>
                <c:pt idx="1146">
                  <c:v>1169.7989060986083</c:v>
                </c:pt>
                <c:pt idx="1147">
                  <c:v>1170.4807618140528</c:v>
                </c:pt>
                <c:pt idx="1148">
                  <c:v>1171.1622340494519</c:v>
                </c:pt>
                <c:pt idx="1149">
                  <c:v>1171.843322879264</c:v>
                </c:pt>
                <c:pt idx="1150">
                  <c:v>1172.5240283787714</c:v>
                </c:pt>
                <c:pt idx="1151">
                  <c:v>1173.2043506240764</c:v>
                </c:pt>
                <c:pt idx="1152">
                  <c:v>1173.8842896920971</c:v>
                </c:pt>
                <c:pt idx="1153">
                  <c:v>1174.5638456605659</c:v>
                </c:pt>
                <c:pt idx="1154">
                  <c:v>1175.2430186080253</c:v>
                </c:pt>
                <c:pt idx="1155">
                  <c:v>1175.9218086138244</c:v>
                </c:pt>
                <c:pt idx="1156">
                  <c:v>1176.6002157581158</c:v>
                </c:pt>
                <c:pt idx="1157">
                  <c:v>1177.2782401218531</c:v>
                </c:pt>
                <c:pt idx="1158">
                  <c:v>1177.9558817867864</c:v>
                </c:pt>
                <c:pt idx="1159">
                  <c:v>1178.6331408354602</c:v>
                </c:pt>
                <c:pt idx="1160">
                  <c:v>1179.3100173512094</c:v>
                </c:pt>
                <c:pt idx="1161">
                  <c:v>1179.9865114181562</c:v>
                </c:pt>
                <c:pt idx="1162">
                  <c:v>1180.6626231212072</c:v>
                </c:pt>
                <c:pt idx="1163">
                  <c:v>1181.3383525460501</c:v>
                </c:pt>
                <c:pt idx="1164">
                  <c:v>1182.0136997791503</c:v>
                </c:pt>
                <c:pt idx="1165">
                  <c:v>1182.6886649077476</c:v>
                </c:pt>
                <c:pt idx="1166">
                  <c:v>1183.3632480198535</c:v>
                </c:pt>
                <c:pt idx="1167">
                  <c:v>1184.0374492042474</c:v>
                </c:pt>
                <c:pt idx="1168">
                  <c:v>1184.7112685504742</c:v>
                </c:pt>
                <c:pt idx="1169">
                  <c:v>1185.38470614884</c:v>
                </c:pt>
                <c:pt idx="1170">
                  <c:v>1186.0577620904098</c:v>
                </c:pt>
                <c:pt idx="1171">
                  <c:v>1186.7304364670044</c:v>
                </c:pt>
                <c:pt idx="1172">
                  <c:v>1187.4027293711965</c:v>
                </c:pt>
                <c:pt idx="1173">
                  <c:v>1188.074640896308</c:v>
                </c:pt>
                <c:pt idx="1174">
                  <c:v>1188.7461711364069</c:v>
                </c:pt>
                <c:pt idx="1175">
                  <c:v>1189.4173201863043</c:v>
                </c:pt>
                <c:pt idx="1176">
                  <c:v>1190.0880881415508</c:v>
                </c:pt>
                <c:pt idx="1177">
                  <c:v>1190.7584750984333</c:v>
                </c:pt>
                <c:pt idx="1178">
                  <c:v>1191.4284811539731</c:v>
                </c:pt>
                <c:pt idx="1179">
                  <c:v>1192.0981064059206</c:v>
                </c:pt>
                <c:pt idx="1180">
                  <c:v>1192.7673509527547</c:v>
                </c:pt>
                <c:pt idx="1181">
                  <c:v>1193.4362148936775</c:v>
                </c:pt>
                <c:pt idx="1182">
                  <c:v>1194.1046983286128</c:v>
                </c:pt>
                <c:pt idx="1183">
                  <c:v>1194.7728013582021</c:v>
                </c:pt>
                <c:pt idx="1184">
                  <c:v>1195.4405240838014</c:v>
                </c:pt>
                <c:pt idx="1185">
                  <c:v>1196.1078666074791</c:v>
                </c:pt>
                <c:pt idx="1186">
                  <c:v>1196.7748290320119</c:v>
                </c:pt>
                <c:pt idx="1187">
                  <c:v>1197.4414114608821</c:v>
                </c:pt>
                <c:pt idx="1188">
                  <c:v>1198.1076139982749</c:v>
                </c:pt>
                <c:pt idx="1189">
                  <c:v>1198.7734367490752</c:v>
                </c:pt>
                <c:pt idx="1190">
                  <c:v>1199.4388798188638</c:v>
                </c:pt>
                <c:pt idx="1191">
                  <c:v>1200.1039433139149</c:v>
                </c:pt>
                <c:pt idx="1192">
                  <c:v>1200.7686273411935</c:v>
                </c:pt>
                <c:pt idx="1193">
                  <c:v>1201.4329320083521</c:v>
                </c:pt>
                <c:pt idx="1194">
                  <c:v>1202.096857423727</c:v>
                </c:pt>
                <c:pt idx="1195">
                  <c:v>1202.7604036963364</c:v>
                </c:pt>
                <c:pt idx="1196">
                  <c:v>1203.4235709358763</c:v>
                </c:pt>
                <c:pt idx="1197">
                  <c:v>1204.0863592527187</c:v>
                </c:pt>
                <c:pt idx="1198">
                  <c:v>1204.7487687579069</c:v>
                </c:pt>
                <c:pt idx="1199">
                  <c:v>1205.4107995631543</c:v>
                </c:pt>
                <c:pt idx="1200">
                  <c:v>1206.0724517808408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CDE-491D-988C-9121DC814CF0}"/>
            </c:ext>
          </c:extLst>
        </c:ser>
        <c:ser>
          <c:idx val="1"/>
          <c:order val="1"/>
          <c:marker>
            <c:symbol val="none"/>
          </c:marker>
          <c:xVal>
            <c:numRef>
              <c:f>calc!$DD$5:$DD$1205</c:f>
              <c:numCache>
                <c:formatCode>General</c:formatCode>
                <c:ptCount val="1201"/>
                <c:pt idx="0">
                  <c:v>10</c:v>
                </c:pt>
                <c:pt idx="1">
                  <c:v>17.553204844273274</c:v>
                </c:pt>
                <c:pt idx="2">
                  <c:v>24.703335241808901</c:v>
                </c:pt>
                <c:pt idx="3">
                  <c:v>31.472954793452999</c:v>
                </c:pt>
                <c:pt idx="4">
                  <c:v>37.887865225296309</c:v>
                </c:pt>
                <c:pt idx="5">
                  <c:v>43.975473123749197</c:v>
                </c:pt>
                <c:pt idx="6">
                  <c:v>49.763547703940773</c:v>
                </c:pt>
                <c:pt idx="7">
                  <c:v>55.279317472967513</c:v>
                </c:pt>
                <c:pt idx="8">
                  <c:v>60.548847463958268</c:v>
                </c:pt>
                <c:pt idx="9">
                  <c:v>65.596639841109592</c:v>
                </c:pt>
                <c:pt idx="10">
                  <c:v>70.445406071723738</c:v>
                </c:pt>
                <c:pt idx="11">
                  <c:v>75.115966315860149</c:v>
                </c:pt>
                <c:pt idx="12">
                  <c:v>79.627239691381391</c:v>
                </c:pt>
                <c:pt idx="13">
                  <c:v>83.996296696958353</c:v>
                </c:pt>
                <c:pt idx="14">
                  <c:v>88.238451813788174</c:v>
                </c:pt>
                <c:pt idx="15">
                  <c:v>92.36737995480577</c:v>
                </c:pt>
                <c:pt idx="16">
                  <c:v>96.395244976060098</c:v>
                </c:pt>
                <c:pt idx="17">
                  <c:v>100.33283200491785</c:v>
                </c:pt>
                <c:pt idx="18">
                  <c:v>104.18967801989039</c:v>
                </c:pt>
                <c:pt idx="19">
                  <c:v>107.97419709560604</c:v>
                </c:pt>
                <c:pt idx="20">
                  <c:v>111.6937981531978</c:v>
                </c:pt>
                <c:pt idx="21">
                  <c:v>115.35499406113308</c:v>
                </c:pt>
                <c:pt idx="22">
                  <c:v>118.96350162141351</c:v>
                </c:pt>
                <c:pt idx="23">
                  <c:v>122.5243324360053</c:v>
                </c:pt>
                <c:pt idx="24">
                  <c:v>126.04187494354935</c:v>
                </c:pt>
                <c:pt idx="25">
                  <c:v>129.51996809573652</c:v>
                </c:pt>
                <c:pt idx="26">
                  <c:v>132.96196724210256</c:v>
                </c:pt>
                <c:pt idx="27">
                  <c:v>136.37080283726948</c:v>
                </c:pt>
                <c:pt idx="28">
                  <c:v>139.7490325941834</c:v>
                </c:pt>
                <c:pt idx="29">
                  <c:v>143.09915217724122</c:v>
                </c:pt>
                <c:pt idx="30">
                  <c:v>146.42279667934662</c:v>
                </c:pt>
                <c:pt idx="31">
                  <c:v>149.7216647079681</c:v>
                </c:pt>
                <c:pt idx="32">
                  <c:v>152.99723785718876</c:v>
                </c:pt>
                <c:pt idx="33">
                  <c:v>156.25080815875697</c:v>
                </c:pt>
                <c:pt idx="34">
                  <c:v>159.4835022437972</c:v>
                </c:pt>
                <c:pt idx="35">
                  <c:v>162.69630257063685</c:v>
                </c:pt>
                <c:pt idx="36">
                  <c:v>165.89006604370269</c:v>
                </c:pt>
                <c:pt idx="37">
                  <c:v>169.06554031874842</c:v>
                </c:pt>
                <c:pt idx="38">
                  <c:v>172.22337806132182</c:v>
                </c:pt>
                <c:pt idx="39">
                  <c:v>175.36414939868448</c:v>
                </c:pt>
                <c:pt idx="40">
                  <c:v>178.48835278053343</c:v>
                </c:pt>
                <c:pt idx="41">
                  <c:v>181.59642444091585</c:v>
                </c:pt>
                <c:pt idx="42">
                  <c:v>184.68874663267781</c:v>
                </c:pt>
                <c:pt idx="43">
                  <c:v>187.76565478660567</c:v>
                </c:pt>
                <c:pt idx="44">
                  <c:v>190.82744373002814</c:v>
                </c:pt>
                <c:pt idx="45">
                  <c:v>193.87437308395297</c:v>
                </c:pt>
                <c:pt idx="46">
                  <c:v>196.90667194371008</c:v>
                </c:pt>
                <c:pt idx="47">
                  <c:v>199.92454293544523</c:v>
                </c:pt>
                <c:pt idx="48">
                  <c:v>202.92816572954277</c:v>
                </c:pt>
                <c:pt idx="49">
                  <c:v>205.91770008203534</c:v>
                </c:pt>
                <c:pt idx="50">
                  <c:v>208.89328846617082</c:v>
                </c:pt>
                <c:pt idx="51">
                  <c:v>211.85505834844611</c:v>
                </c:pt>
                <c:pt idx="52">
                  <c:v>214.80312415648115</c:v>
                </c:pt>
                <c:pt idx="53">
                  <c:v>217.73758898000105</c:v>
                </c:pt>
                <c:pt idx="54">
                  <c:v>220.65854604082989</c:v>
                </c:pt>
                <c:pt idx="55">
                  <c:v>223.56607996309768</c:v>
                </c:pt>
                <c:pt idx="56">
                  <c:v>226.46026787074587</c:v>
                </c:pt>
                <c:pt idx="57">
                  <c:v>229.34118033582172</c:v>
                </c:pt>
                <c:pt idx="58">
                  <c:v>232.20888219791448</c:v>
                </c:pt>
                <c:pt idx="59">
                  <c:v>235.06343327235476</c:v>
                </c:pt>
                <c:pt idx="60">
                  <c:v>237.90488896242078</c:v>
                </c:pt>
                <c:pt idx="61">
                  <c:v>240.73330078873042</c:v>
                </c:pt>
                <c:pt idx="62">
                  <c:v>243.5487168472047</c:v>
                </c:pt>
                <c:pt idx="63">
                  <c:v>246.35118220543518</c:v>
                </c:pt>
                <c:pt idx="64">
                  <c:v>249.14073924593976</c:v>
                </c:pt>
                <c:pt idx="65">
                  <c:v>251.91742796362783</c:v>
                </c:pt>
                <c:pt idx="66">
                  <c:v>254.68128622378649</c:v>
                </c:pt>
                <c:pt idx="67">
                  <c:v>257.43234998602964</c:v>
                </c:pt>
                <c:pt idx="68">
                  <c:v>260.1706534988989</c:v>
                </c:pt>
                <c:pt idx="69">
                  <c:v>262.89622946915642</c:v>
                </c:pt>
                <c:pt idx="70">
                  <c:v>265.60910920924943</c:v>
                </c:pt>
                <c:pt idx="71">
                  <c:v>268.30932276594342</c:v>
                </c:pt>
                <c:pt idx="72">
                  <c:v>270.99689903270422</c:v>
                </c:pt>
                <c:pt idx="73">
                  <c:v>273.67186584805125</c:v>
                </c:pt>
                <c:pt idx="74">
                  <c:v>276.33425008179478</c:v>
                </c:pt>
                <c:pt idx="75">
                  <c:v>278.98407771080383</c:v>
                </c:pt>
                <c:pt idx="76">
                  <c:v>281.62137388572262</c:v>
                </c:pt>
                <c:pt idx="77">
                  <c:v>284.24616298985705</c:v>
                </c:pt>
                <c:pt idx="78">
                  <c:v>286.85846869128153</c:v>
                </c:pt>
                <c:pt idx="79">
                  <c:v>289.458313989072</c:v>
                </c:pt>
                <c:pt idx="80">
                  <c:v>292.04572125444429</c:v>
                </c:pt>
                <c:pt idx="81">
                  <c:v>294.19950058978048</c:v>
                </c:pt>
                <c:pt idx="82">
                  <c:v>296.35208689393744</c:v>
                </c:pt>
                <c:pt idx="83">
                  <c:v>298.5034521828677</c:v>
                </c:pt>
                <c:pt idx="84">
                  <c:v>300.65356844545249</c:v>
                </c:pt>
                <c:pt idx="85">
                  <c:v>302.80240764408182</c:v>
                </c:pt>
                <c:pt idx="86">
                  <c:v>304.94994171523717</c:v>
                </c:pt>
                <c:pt idx="87">
                  <c:v>307.09614257007576</c:v>
                </c:pt>
                <c:pt idx="88">
                  <c:v>309.24098209501761</c:v>
                </c:pt>
                <c:pt idx="89">
                  <c:v>311.384432152334</c:v>
                </c:pt>
                <c:pt idx="90">
                  <c:v>313.52646458073832</c:v>
                </c:pt>
                <c:pt idx="91">
                  <c:v>315.66705119597913</c:v>
                </c:pt>
                <c:pt idx="92">
                  <c:v>317.80616379143487</c:v>
                </c:pt>
                <c:pt idx="93">
                  <c:v>319.94377413871086</c:v>
                </c:pt>
                <c:pt idx="94">
                  <c:v>322.07985398823809</c:v>
                </c:pt>
                <c:pt idx="95">
                  <c:v>324.21437506987417</c:v>
                </c:pt>
                <c:pt idx="96">
                  <c:v>326.34730909350606</c:v>
                </c:pt>
                <c:pt idx="97">
                  <c:v>328.47862774965478</c:v>
                </c:pt>
                <c:pt idx="98">
                  <c:v>330.60830271008189</c:v>
                </c:pt>
                <c:pt idx="99">
                  <c:v>332.7363056283981</c:v>
                </c:pt>
                <c:pt idx="100">
                  <c:v>334.8626081406735</c:v>
                </c:pt>
                <c:pt idx="101">
                  <c:v>336.98718186604975</c:v>
                </c:pt>
                <c:pt idx="102">
                  <c:v>339.10999840735406</c:v>
                </c:pt>
                <c:pt idx="103">
                  <c:v>341.23102935171471</c:v>
                </c:pt>
                <c:pt idx="104">
                  <c:v>343.35024627117895</c:v>
                </c:pt>
                <c:pt idx="105">
                  <c:v>345.46762072333172</c:v>
                </c:pt>
                <c:pt idx="106">
                  <c:v>347.58312425191718</c:v>
                </c:pt>
                <c:pt idx="107">
                  <c:v>349.69672838746089</c:v>
                </c:pt>
                <c:pt idx="108">
                  <c:v>351.80840464789435</c:v>
                </c:pt>
                <c:pt idx="109">
                  <c:v>353.91812453918095</c:v>
                </c:pt>
                <c:pt idx="110">
                  <c:v>356.02585955594355</c:v>
                </c:pt>
                <c:pt idx="111">
                  <c:v>358.13158118209373</c:v>
                </c:pt>
                <c:pt idx="112">
                  <c:v>360.23526089146247</c:v>
                </c:pt>
                <c:pt idx="113">
                  <c:v>362.33687014843269</c:v>
                </c:pt>
                <c:pt idx="114">
                  <c:v>364.43638040857292</c:v>
                </c:pt>
                <c:pt idx="115">
                  <c:v>366.53376311927281</c:v>
                </c:pt>
                <c:pt idx="116">
                  <c:v>368.62898972037999</c:v>
                </c:pt>
                <c:pt idx="117">
                  <c:v>370.72203164483835</c:v>
                </c:pt>
                <c:pt idx="118">
                  <c:v>372.81286031932785</c:v>
                </c:pt>
                <c:pt idx="119">
                  <c:v>374.90144716490579</c:v>
                </c:pt>
                <c:pt idx="120">
                  <c:v>376.98776359764935</c:v>
                </c:pt>
                <c:pt idx="121">
                  <c:v>379.07178102929959</c:v>
                </c:pt>
                <c:pt idx="122">
                  <c:v>381.15347086790661</c:v>
                </c:pt>
                <c:pt idx="123">
                  <c:v>383.23280451847637</c:v>
                </c:pt>
                <c:pt idx="124">
                  <c:v>385.30975338361856</c:v>
                </c:pt>
                <c:pt idx="125">
                  <c:v>387.38428886419575</c:v>
                </c:pt>
                <c:pt idx="126">
                  <c:v>389.45638235997387</c:v>
                </c:pt>
                <c:pt idx="127">
                  <c:v>391.52600527027386</c:v>
                </c:pt>
                <c:pt idx="128">
                  <c:v>393.59312899462458</c:v>
                </c:pt>
                <c:pt idx="129">
                  <c:v>395.65772493341689</c:v>
                </c:pt>
                <c:pt idx="130">
                  <c:v>397.71976448855867</c:v>
                </c:pt>
                <c:pt idx="131">
                  <c:v>399.7792190641315</c:v>
                </c:pt>
                <c:pt idx="132">
                  <c:v>401.8360600670477</c:v>
                </c:pt>
                <c:pt idx="133">
                  <c:v>403.89025890770904</c:v>
                </c:pt>
                <c:pt idx="134">
                  <c:v>405.9417870006663</c:v>
                </c:pt>
                <c:pt idx="135">
                  <c:v>407.99061576527981</c:v>
                </c:pt>
                <c:pt idx="136">
                  <c:v>410.03671662638112</c:v>
                </c:pt>
                <c:pt idx="137">
                  <c:v>412.08006101493544</c:v>
                </c:pt>
                <c:pt idx="138">
                  <c:v>414.12062036870526</c:v>
                </c:pt>
                <c:pt idx="139">
                  <c:v>416.15836613291469</c:v>
                </c:pt>
                <c:pt idx="140">
                  <c:v>418.19326976091497</c:v>
                </c:pt>
                <c:pt idx="141">
                  <c:v>420.22530271485061</c:v>
                </c:pt>
                <c:pt idx="142">
                  <c:v>422.25443646632635</c:v>
                </c:pt>
                <c:pt idx="143">
                  <c:v>424.28064249707541</c:v>
                </c:pt>
                <c:pt idx="144">
                  <c:v>426.30389229962771</c:v>
                </c:pt>
                <c:pt idx="145">
                  <c:v>428.32415737797987</c:v>
                </c:pt>
                <c:pt idx="146">
                  <c:v>430.34140924826494</c:v>
                </c:pt>
                <c:pt idx="147">
                  <c:v>432.35561943942378</c:v>
                </c:pt>
                <c:pt idx="148">
                  <c:v>434.36675949387649</c:v>
                </c:pt>
                <c:pt idx="149">
                  <c:v>436.37480096819473</c:v>
                </c:pt>
                <c:pt idx="150">
                  <c:v>438.37971543377478</c:v>
                </c:pt>
                <c:pt idx="151">
                  <c:v>440.38147447751118</c:v>
                </c:pt>
                <c:pt idx="152">
                  <c:v>442.38004970247079</c:v>
                </c:pt>
                <c:pt idx="153">
                  <c:v>444.37541272856765</c:v>
                </c:pt>
                <c:pt idx="154">
                  <c:v>446.36753519323821</c:v>
                </c:pt>
                <c:pt idx="155">
                  <c:v>448.3563887521172</c:v>
                </c:pt>
                <c:pt idx="156">
                  <c:v>450.34194507971404</c:v>
                </c:pt>
                <c:pt idx="157">
                  <c:v>452.3241758700895</c:v>
                </c:pt>
                <c:pt idx="158">
                  <c:v>454.30305283753296</c:v>
                </c:pt>
                <c:pt idx="159">
                  <c:v>456.27854771723997</c:v>
                </c:pt>
                <c:pt idx="160">
                  <c:v>458.25063226599048</c:v>
                </c:pt>
                <c:pt idx="161">
                  <c:v>460.21927826282706</c:v>
                </c:pt>
                <c:pt idx="162">
                  <c:v>462.1844575097337</c:v>
                </c:pt>
                <c:pt idx="163">
                  <c:v>464.14614183231481</c:v>
                </c:pt>
                <c:pt idx="164">
                  <c:v>466.10430308047455</c:v>
                </c:pt>
                <c:pt idx="165">
                  <c:v>468.05891312909648</c:v>
                </c:pt>
                <c:pt idx="166">
                  <c:v>470.00994387872316</c:v>
                </c:pt>
                <c:pt idx="167">
                  <c:v>471.95736725623647</c:v>
                </c:pt>
                <c:pt idx="168">
                  <c:v>473.90115521553747</c:v>
                </c:pt>
                <c:pt idx="169">
                  <c:v>475.84127973822706</c:v>
                </c:pt>
                <c:pt idx="170">
                  <c:v>477.77771283428621</c:v>
                </c:pt>
                <c:pt idx="171">
                  <c:v>479.71042654275669</c:v>
                </c:pt>
                <c:pt idx="172">
                  <c:v>481.63939293242152</c:v>
                </c:pt>
                <c:pt idx="173">
                  <c:v>483.56458410248581</c:v>
                </c:pt>
                <c:pt idx="174">
                  <c:v>485.48597218325745</c:v>
                </c:pt>
                <c:pt idx="175">
                  <c:v>487.40352933682777</c:v>
                </c:pt>
                <c:pt idx="176">
                  <c:v>489.31722775775233</c:v>
                </c:pt>
                <c:pt idx="177">
                  <c:v>491.22703967373127</c:v>
                </c:pt>
                <c:pt idx="178">
                  <c:v>493.13293734629019</c:v>
                </c:pt>
                <c:pt idx="179">
                  <c:v>495.03489307146015</c:v>
                </c:pt>
                <c:pt idx="180">
                  <c:v>496.93287918045826</c:v>
                </c:pt>
                <c:pt idx="181">
                  <c:v>498.82686804036774</c:v>
                </c:pt>
                <c:pt idx="182">
                  <c:v>500.7168320548177</c:v>
                </c:pt>
                <c:pt idx="183">
                  <c:v>502.60274366466291</c:v>
                </c:pt>
                <c:pt idx="184">
                  <c:v>504.48457534866333</c:v>
                </c:pt>
                <c:pt idx="185">
                  <c:v>506.36229962416326</c:v>
                </c:pt>
                <c:pt idx="186">
                  <c:v>508.23588904777006</c:v>
                </c:pt>
                <c:pt idx="187">
                  <c:v>510.10531621603292</c:v>
                </c:pt>
                <c:pt idx="188">
                  <c:v>511.97055376612099</c:v>
                </c:pt>
                <c:pt idx="189">
                  <c:v>513.83157437650118</c:v>
                </c:pt>
                <c:pt idx="190">
                  <c:v>515.68835076761559</c:v>
                </c:pt>
                <c:pt idx="191">
                  <c:v>517.54085570255882</c:v>
                </c:pt>
                <c:pt idx="192">
                  <c:v>519.38906198775385</c:v>
                </c:pt>
                <c:pt idx="193">
                  <c:v>521.23294247362878</c:v>
                </c:pt>
                <c:pt idx="194">
                  <c:v>523.07247005529189</c:v>
                </c:pt>
                <c:pt idx="195">
                  <c:v>524.90761767320691</c:v>
                </c:pt>
                <c:pt idx="196">
                  <c:v>526.73835831386759</c:v>
                </c:pt>
                <c:pt idx="197">
                  <c:v>528.56466501047123</c:v>
                </c:pt>
                <c:pt idx="198">
                  <c:v>530.38651084359219</c:v>
                </c:pt>
                <c:pt idx="199">
                  <c:v>532.20386894185424</c:v>
                </c:pt>
                <c:pt idx="200">
                  <c:v>534.016712482603</c:v>
                </c:pt>
                <c:pt idx="201">
                  <c:v>535.82501469257647</c:v>
                </c:pt>
                <c:pt idx="202">
                  <c:v>537.62874884857627</c:v>
                </c:pt>
                <c:pt idx="203">
                  <c:v>539.42788827813683</c:v>
                </c:pt>
                <c:pt idx="204">
                  <c:v>541.22240636019501</c:v>
                </c:pt>
                <c:pt idx="205">
                  <c:v>543.01227652575756</c:v>
                </c:pt>
                <c:pt idx="206">
                  <c:v>544.79747225856931</c:v>
                </c:pt>
                <c:pt idx="207">
                  <c:v>546.57796709577917</c:v>
                </c:pt>
                <c:pt idx="208">
                  <c:v>548.35373462860593</c:v>
                </c:pt>
                <c:pt idx="209">
                  <c:v>550.12474850300316</c:v>
                </c:pt>
                <c:pt idx="210">
                  <c:v>551.89098242032264</c:v>
                </c:pt>
                <c:pt idx="211">
                  <c:v>553.65241013797765</c:v>
                </c:pt>
                <c:pt idx="212">
                  <c:v>555.40900547010483</c:v>
                </c:pt>
                <c:pt idx="213">
                  <c:v>557.16074228822481</c:v>
                </c:pt>
                <c:pt idx="214">
                  <c:v>558.90759452190218</c:v>
                </c:pt>
                <c:pt idx="215">
                  <c:v>560.64953615940431</c:v>
                </c:pt>
                <c:pt idx="216">
                  <c:v>562.38654124835921</c:v>
                </c:pt>
                <c:pt idx="217">
                  <c:v>564.11858389641179</c:v>
                </c:pt>
                <c:pt idx="218">
                  <c:v>565.84563827187958</c:v>
                </c:pt>
                <c:pt idx="219">
                  <c:v>567.56767860440686</c:v>
                </c:pt>
                <c:pt idx="220">
                  <c:v>569.28467918561807</c:v>
                </c:pt>
                <c:pt idx="221">
                  <c:v>570.9966143697693</c:v>
                </c:pt>
                <c:pt idx="222">
                  <c:v>572.70345857439941</c:v>
                </c:pt>
                <c:pt idx="223">
                  <c:v>574.40518628097902</c:v>
                </c:pt>
                <c:pt idx="224">
                  <c:v>576.10177203555884</c:v>
                </c:pt>
                <c:pt idx="225">
                  <c:v>577.79319044941633</c:v>
                </c:pt>
                <c:pt idx="226">
                  <c:v>579.47941619970129</c:v>
                </c:pt>
                <c:pt idx="227">
                  <c:v>581.16042403008009</c:v>
                </c:pt>
                <c:pt idx="228">
                  <c:v>582.83618875137802</c:v>
                </c:pt>
                <c:pt idx="229">
                  <c:v>584.5066852422209</c:v>
                </c:pt>
                <c:pt idx="230">
                  <c:v>586.1718884496745</c:v>
                </c:pt>
                <c:pt idx="231">
                  <c:v>587.83177338988355</c:v>
                </c:pt>
                <c:pt idx="232">
                  <c:v>589.48631514870806</c:v>
                </c:pt>
                <c:pt idx="233">
                  <c:v>591.13548888235891</c:v>
                </c:pt>
                <c:pt idx="234">
                  <c:v>592.77926981803193</c:v>
                </c:pt>
                <c:pt idx="235">
                  <c:v>594.41763325453962</c:v>
                </c:pt>
                <c:pt idx="236">
                  <c:v>596.05055456294258</c:v>
                </c:pt>
                <c:pt idx="237">
                  <c:v>597.67800918717774</c:v>
                </c:pt>
                <c:pt idx="238">
                  <c:v>599.29997264468636</c:v>
                </c:pt>
                <c:pt idx="239">
                  <c:v>600.9164205270398</c:v>
                </c:pt>
                <c:pt idx="240">
                  <c:v>602.52732850056339</c:v>
                </c:pt>
                <c:pt idx="241">
                  <c:v>604.13267230695874</c:v>
                </c:pt>
                <c:pt idx="242">
                  <c:v>605.73242776392465</c:v>
                </c:pt>
                <c:pt idx="243">
                  <c:v>607.32657076577573</c:v>
                </c:pt>
                <c:pt idx="244">
                  <c:v>608.91507728405975</c:v>
                </c:pt>
                <c:pt idx="245">
                  <c:v>610.49792336817245</c:v>
                </c:pt>
                <c:pt idx="246">
                  <c:v>612.07508514597157</c:v>
                </c:pt>
                <c:pt idx="247">
                  <c:v>613.64653882438802</c:v>
                </c:pt>
                <c:pt idx="248">
                  <c:v>615.21226069003592</c:v>
                </c:pt>
                <c:pt idx="249">
                  <c:v>616.77222710982016</c:v>
                </c:pt>
                <c:pt idx="250">
                  <c:v>618.32641453154235</c:v>
                </c:pt>
                <c:pt idx="251">
                  <c:v>619.87479948450471</c:v>
                </c:pt>
                <c:pt idx="252">
                  <c:v>621.41735858011214</c:v>
                </c:pt>
                <c:pt idx="253">
                  <c:v>622.95406851247208</c:v>
                </c:pt>
                <c:pt idx="254">
                  <c:v>624.48490605899246</c:v>
                </c:pt>
                <c:pt idx="255">
                  <c:v>626.0098480809778</c:v>
                </c:pt>
                <c:pt idx="256">
                  <c:v>627.52887152422272</c:v>
                </c:pt>
                <c:pt idx="257">
                  <c:v>629.04195341960371</c:v>
                </c:pt>
                <c:pt idx="258">
                  <c:v>630.54907088366906</c:v>
                </c:pt>
                <c:pt idx="259">
                  <c:v>632.0502011192259</c:v>
                </c:pt>
                <c:pt idx="260">
                  <c:v>633.54532141592608</c:v>
                </c:pt>
                <c:pt idx="261">
                  <c:v>635.03440915084889</c:v>
                </c:pt>
                <c:pt idx="262">
                  <c:v>636.51744178908211</c:v>
                </c:pt>
                <c:pt idx="263">
                  <c:v>637.99439688430073</c:v>
                </c:pt>
                <c:pt idx="264">
                  <c:v>639.46525207934349</c:v>
                </c:pt>
                <c:pt idx="265">
                  <c:v>640.92998510678683</c:v>
                </c:pt>
                <c:pt idx="266">
                  <c:v>642.3885737895173</c:v>
                </c:pt>
                <c:pt idx="267">
                  <c:v>643.84099604130074</c:v>
                </c:pt>
                <c:pt idx="268">
                  <c:v>645.28722986734954</c:v>
                </c:pt>
                <c:pt idx="269">
                  <c:v>646.7272533648877</c:v>
                </c:pt>
                <c:pt idx="270">
                  <c:v>648.1610447237133</c:v>
                </c:pt>
                <c:pt idx="271">
                  <c:v>649.58858222675849</c:v>
                </c:pt>
                <c:pt idx="272">
                  <c:v>651.00984425064746</c:v>
                </c:pt>
                <c:pt idx="273">
                  <c:v>652.42480926625126</c:v>
                </c:pt>
                <c:pt idx="274">
                  <c:v>653.83345583924086</c:v>
                </c:pt>
                <c:pt idx="275">
                  <c:v>655.23576263063762</c:v>
                </c:pt>
                <c:pt idx="276">
                  <c:v>656.63170839736074</c:v>
                </c:pt>
                <c:pt idx="277">
                  <c:v>658.02127199277243</c:v>
                </c:pt>
                <c:pt idx="278">
                  <c:v>659.40443236722103</c:v>
                </c:pt>
                <c:pt idx="279">
                  <c:v>660.78116856858082</c:v>
                </c:pt>
                <c:pt idx="280">
                  <c:v>662.15145974278971</c:v>
                </c:pt>
                <c:pt idx="281">
                  <c:v>662.99715562383847</c:v>
                </c:pt>
                <c:pt idx="282">
                  <c:v>663.84200712189158</c:v>
                </c:pt>
                <c:pt idx="283">
                  <c:v>664.68601428983561</c:v>
                </c:pt>
                <c:pt idx="284">
                  <c:v>665.52917718072581</c:v>
                </c:pt>
                <c:pt idx="285">
                  <c:v>666.37149584778604</c:v>
                </c:pt>
                <c:pt idx="286">
                  <c:v>667.21297034440806</c:v>
                </c:pt>
                <c:pt idx="287">
                  <c:v>668.05360072415226</c:v>
                </c:pt>
                <c:pt idx="288">
                  <c:v>668.89338704074703</c:v>
                </c:pt>
                <c:pt idx="289">
                  <c:v>669.7323293480888</c:v>
                </c:pt>
                <c:pt idx="290">
                  <c:v>670.57042770024202</c:v>
                </c:pt>
                <c:pt idx="291">
                  <c:v>671.40768215143885</c:v>
                </c:pt>
                <c:pt idx="292">
                  <c:v>672.24409275607945</c:v>
                </c:pt>
                <c:pt idx="293">
                  <c:v>673.07965956873124</c:v>
                </c:pt>
                <c:pt idx="294">
                  <c:v>673.91438264412966</c:v>
                </c:pt>
                <c:pt idx="295">
                  <c:v>674.74826203717714</c:v>
                </c:pt>
                <c:pt idx="296">
                  <c:v>675.58129780294371</c:v>
                </c:pt>
                <c:pt idx="297">
                  <c:v>676.41348999666661</c:v>
                </c:pt>
                <c:pt idx="298">
                  <c:v>677.24483867375011</c:v>
                </c:pt>
                <c:pt idx="299">
                  <c:v>678.07534388976569</c:v>
                </c:pt>
                <c:pt idx="300">
                  <c:v>678.90500570045174</c:v>
                </c:pt>
                <c:pt idx="301">
                  <c:v>679.73382416171341</c:v>
                </c:pt>
                <c:pt idx="302">
                  <c:v>680.56179932962266</c:v>
                </c:pt>
                <c:pt idx="303">
                  <c:v>681.38893126041796</c:v>
                </c:pt>
                <c:pt idx="304">
                  <c:v>682.21522001050459</c:v>
                </c:pt>
                <c:pt idx="305">
                  <c:v>683.04066563645404</c:v>
                </c:pt>
                <c:pt idx="306">
                  <c:v>683.86526819500432</c:v>
                </c:pt>
                <c:pt idx="307">
                  <c:v>684.68902774305957</c:v>
                </c:pt>
                <c:pt idx="308">
                  <c:v>685.51194433769012</c:v>
                </c:pt>
                <c:pt idx="309">
                  <c:v>686.33401803613231</c:v>
                </c:pt>
                <c:pt idx="310">
                  <c:v>687.15524889578842</c:v>
                </c:pt>
                <c:pt idx="311">
                  <c:v>687.97563697422663</c:v>
                </c:pt>
                <c:pt idx="312">
                  <c:v>688.79518232918088</c:v>
                </c:pt>
                <c:pt idx="313">
                  <c:v>689.6138850185506</c:v>
                </c:pt>
                <c:pt idx="314">
                  <c:v>690.43174510040103</c:v>
                </c:pt>
                <c:pt idx="315">
                  <c:v>691.24876263296267</c:v>
                </c:pt>
                <c:pt idx="316">
                  <c:v>692.06493767463144</c:v>
                </c:pt>
                <c:pt idx="317">
                  <c:v>692.88027028396846</c:v>
                </c:pt>
                <c:pt idx="318">
                  <c:v>693.69476051969991</c:v>
                </c:pt>
                <c:pt idx="319">
                  <c:v>694.50840844071718</c:v>
                </c:pt>
                <c:pt idx="320">
                  <c:v>695.32121410607658</c:v>
                </c:pt>
                <c:pt idx="321">
                  <c:v>696.13317757499919</c:v>
                </c:pt>
                <c:pt idx="322">
                  <c:v>696.94429890687093</c:v>
                </c:pt>
                <c:pt idx="323">
                  <c:v>697.75457816124219</c:v>
                </c:pt>
                <c:pt idx="324">
                  <c:v>698.56401539782814</c:v>
                </c:pt>
                <c:pt idx="325">
                  <c:v>699.3726106765082</c:v>
                </c:pt>
                <c:pt idx="326">
                  <c:v>700.1803640573263</c:v>
                </c:pt>
                <c:pt idx="327">
                  <c:v>700.98727560049053</c:v>
                </c:pt>
                <c:pt idx="328">
                  <c:v>701.79334536637305</c:v>
                </c:pt>
                <c:pt idx="329">
                  <c:v>702.59857341551026</c:v>
                </c:pt>
                <c:pt idx="330">
                  <c:v>703.40295980860242</c:v>
                </c:pt>
                <c:pt idx="331">
                  <c:v>704.20650460651359</c:v>
                </c:pt>
                <c:pt idx="332">
                  <c:v>705.00920787027167</c:v>
                </c:pt>
                <c:pt idx="333">
                  <c:v>705.81106966106813</c:v>
                </c:pt>
                <c:pt idx="334">
                  <c:v>706.61209004025784</c:v>
                </c:pt>
                <c:pt idx="335">
                  <c:v>707.41226906935947</c:v>
                </c:pt>
                <c:pt idx="336">
                  <c:v>708.21160681005483</c:v>
                </c:pt>
                <c:pt idx="337">
                  <c:v>709.010103324189</c:v>
                </c:pt>
                <c:pt idx="338">
                  <c:v>709.80775867377019</c:v>
                </c:pt>
                <c:pt idx="339">
                  <c:v>710.60457292096964</c:v>
                </c:pt>
                <c:pt idx="340">
                  <c:v>711.40054612812173</c:v>
                </c:pt>
                <c:pt idx="341">
                  <c:v>712.19567835772352</c:v>
                </c:pt>
                <c:pt idx="342">
                  <c:v>712.98996967243477</c:v>
                </c:pt>
                <c:pt idx="343">
                  <c:v>713.7834201350779</c:v>
                </c:pt>
                <c:pt idx="344">
                  <c:v>714.57602980863805</c:v>
                </c:pt>
                <c:pt idx="345">
                  <c:v>715.36779875626269</c:v>
                </c:pt>
                <c:pt idx="346">
                  <c:v>716.15872704126161</c:v>
                </c:pt>
                <c:pt idx="347">
                  <c:v>716.94881472710699</c:v>
                </c:pt>
                <c:pt idx="348">
                  <c:v>717.73806187743298</c:v>
                </c:pt>
                <c:pt idx="349">
                  <c:v>718.52646855603598</c:v>
                </c:pt>
                <c:pt idx="350">
                  <c:v>719.31403482687415</c:v>
                </c:pt>
                <c:pt idx="351">
                  <c:v>720.10076075406766</c:v>
                </c:pt>
                <c:pt idx="352">
                  <c:v>720.88664640189825</c:v>
                </c:pt>
                <c:pt idx="353">
                  <c:v>721.67169183480939</c:v>
                </c:pt>
                <c:pt idx="354">
                  <c:v>722.45589711740627</c:v>
                </c:pt>
                <c:pt idx="355">
                  <c:v>723.23926231445523</c:v>
                </c:pt>
                <c:pt idx="356">
                  <c:v>724.02178749088432</c:v>
                </c:pt>
                <c:pt idx="357">
                  <c:v>724.80347271178255</c:v>
                </c:pt>
                <c:pt idx="358">
                  <c:v>725.58431804240013</c:v>
                </c:pt>
                <c:pt idx="359">
                  <c:v>726.36432354814838</c:v>
                </c:pt>
                <c:pt idx="360">
                  <c:v>727.1434892945997</c:v>
                </c:pt>
                <c:pt idx="361">
                  <c:v>727.92181534748704</c:v>
                </c:pt>
                <c:pt idx="362">
                  <c:v>728.69930177270453</c:v>
                </c:pt>
                <c:pt idx="363">
                  <c:v>729.4759486363065</c:v>
                </c:pt>
                <c:pt idx="364">
                  <c:v>730.25175600450802</c:v>
                </c:pt>
                <c:pt idx="365">
                  <c:v>731.02672394368471</c:v>
                </c:pt>
                <c:pt idx="366">
                  <c:v>731.80085252037259</c:v>
                </c:pt>
                <c:pt idx="367">
                  <c:v>732.57414180126773</c:v>
                </c:pt>
                <c:pt idx="368">
                  <c:v>733.3465918532263</c:v>
                </c:pt>
                <c:pt idx="369">
                  <c:v>734.11820274326499</c:v>
                </c:pt>
                <c:pt idx="370">
                  <c:v>734.88897453855986</c:v>
                </c:pt>
                <c:pt idx="371">
                  <c:v>735.65890730644719</c:v>
                </c:pt>
                <c:pt idx="372">
                  <c:v>736.42800111442295</c:v>
                </c:pt>
                <c:pt idx="373">
                  <c:v>737.19625603014254</c:v>
                </c:pt>
                <c:pt idx="374">
                  <c:v>737.96367212142138</c:v>
                </c:pt>
                <c:pt idx="375">
                  <c:v>738.73024945623399</c:v>
                </c:pt>
                <c:pt idx="376">
                  <c:v>739.49598810271436</c:v>
                </c:pt>
                <c:pt idx="377">
                  <c:v>740.26088812915577</c:v>
                </c:pt>
                <c:pt idx="378">
                  <c:v>741.02494960401054</c:v>
                </c:pt>
                <c:pt idx="379">
                  <c:v>741.78817259589016</c:v>
                </c:pt>
                <c:pt idx="380">
                  <c:v>742.55055717356504</c:v>
                </c:pt>
                <c:pt idx="381">
                  <c:v>743.31210340596454</c:v>
                </c:pt>
                <c:pt idx="382">
                  <c:v>744.07281136217659</c:v>
                </c:pt>
                <c:pt idx="383">
                  <c:v>744.83268111144798</c:v>
                </c:pt>
                <c:pt idx="384">
                  <c:v>745.59171272318395</c:v>
                </c:pt>
                <c:pt idx="385">
                  <c:v>746.34990626694821</c:v>
                </c:pt>
                <c:pt idx="386">
                  <c:v>747.10726181246287</c:v>
                </c:pt>
                <c:pt idx="387">
                  <c:v>747.86377942960826</c:v>
                </c:pt>
                <c:pt idx="388">
                  <c:v>748.61945918842298</c:v>
                </c:pt>
                <c:pt idx="389">
                  <c:v>749.37430115910365</c:v>
                </c:pt>
                <c:pt idx="390">
                  <c:v>750.12830541200481</c:v>
                </c:pt>
                <c:pt idx="391">
                  <c:v>750.88147201763866</c:v>
                </c:pt>
                <c:pt idx="392">
                  <c:v>751.63380104667567</c:v>
                </c:pt>
                <c:pt idx="393">
                  <c:v>752.38529256994343</c:v>
                </c:pt>
                <c:pt idx="394">
                  <c:v>753.13594665842754</c:v>
                </c:pt>
                <c:pt idx="395">
                  <c:v>753.88576338327084</c:v>
                </c:pt>
                <c:pt idx="396">
                  <c:v>754.63474281577351</c:v>
                </c:pt>
                <c:pt idx="397">
                  <c:v>755.38288502739317</c:v>
                </c:pt>
                <c:pt idx="398">
                  <c:v>756.13019008974459</c:v>
                </c:pt>
                <c:pt idx="399">
                  <c:v>756.87665807459939</c:v>
                </c:pt>
                <c:pt idx="400">
                  <c:v>757.62228905388622</c:v>
                </c:pt>
                <c:pt idx="401">
                  <c:v>758.36708309969083</c:v>
                </c:pt>
                <c:pt idx="402">
                  <c:v>759.11104028425552</c:v>
                </c:pt>
                <c:pt idx="403">
                  <c:v>759.85416067997937</c:v>
                </c:pt>
                <c:pt idx="404">
                  <c:v>760.596444359418</c:v>
                </c:pt>
                <c:pt idx="405">
                  <c:v>761.33789139528346</c:v>
                </c:pt>
                <c:pt idx="406">
                  <c:v>762.07850186044413</c:v>
                </c:pt>
                <c:pt idx="407">
                  <c:v>762.81827582792494</c:v>
                </c:pt>
                <c:pt idx="408">
                  <c:v>763.55721337090665</c:v>
                </c:pt>
                <c:pt idx="409">
                  <c:v>764.29531456272639</c:v>
                </c:pt>
                <c:pt idx="410">
                  <c:v>765.032579476877</c:v>
                </c:pt>
                <c:pt idx="411">
                  <c:v>765.76900818700722</c:v>
                </c:pt>
                <c:pt idx="412">
                  <c:v>766.50460076692173</c:v>
                </c:pt>
                <c:pt idx="413">
                  <c:v>767.23935729058087</c:v>
                </c:pt>
                <c:pt idx="414">
                  <c:v>767.97327783210051</c:v>
                </c:pt>
                <c:pt idx="415">
                  <c:v>768.70636246575202</c:v>
                </c:pt>
                <c:pt idx="416">
                  <c:v>769.43861126596198</c:v>
                </c:pt>
                <c:pt idx="417">
                  <c:v>770.17002430731247</c:v>
                </c:pt>
                <c:pt idx="418">
                  <c:v>770.90060166454066</c:v>
                </c:pt>
                <c:pt idx="419">
                  <c:v>771.63034341253899</c:v>
                </c:pt>
                <c:pt idx="420">
                  <c:v>772.35924962635454</c:v>
                </c:pt>
                <c:pt idx="421">
                  <c:v>773.08732038118944</c:v>
                </c:pt>
                <c:pt idx="422">
                  <c:v>773.81455575240045</c:v>
                </c:pt>
                <c:pt idx="423">
                  <c:v>774.54095581549939</c:v>
                </c:pt>
                <c:pt idx="424">
                  <c:v>775.26652064615234</c:v>
                </c:pt>
                <c:pt idx="425">
                  <c:v>775.99125032018003</c:v>
                </c:pt>
                <c:pt idx="426">
                  <c:v>776.71514491355742</c:v>
                </c:pt>
                <c:pt idx="427">
                  <c:v>777.4382045024139</c:v>
                </c:pt>
                <c:pt idx="428">
                  <c:v>778.16042916303297</c:v>
                </c:pt>
                <c:pt idx="429">
                  <c:v>778.88181897185234</c:v>
                </c:pt>
                <c:pt idx="430">
                  <c:v>779.60237400546339</c:v>
                </c:pt>
                <c:pt idx="431">
                  <c:v>780.3220943406119</c:v>
                </c:pt>
                <c:pt idx="432">
                  <c:v>781.04098005419689</c:v>
                </c:pt>
                <c:pt idx="433">
                  <c:v>781.75903122327145</c:v>
                </c:pt>
                <c:pt idx="434">
                  <c:v>782.47624792504212</c:v>
                </c:pt>
                <c:pt idx="435">
                  <c:v>783.19263023686904</c:v>
                </c:pt>
                <c:pt idx="436">
                  <c:v>783.90817823626548</c:v>
                </c:pt>
                <c:pt idx="437">
                  <c:v>784.62289200089833</c:v>
                </c:pt>
                <c:pt idx="438">
                  <c:v>785.33677160858747</c:v>
                </c:pt>
                <c:pt idx="439">
                  <c:v>786.04981713730581</c:v>
                </c:pt>
                <c:pt idx="440">
                  <c:v>786.76202866517963</c:v>
                </c:pt>
                <c:pt idx="441">
                  <c:v>787.47340627048766</c:v>
                </c:pt>
                <c:pt idx="442">
                  <c:v>788.18395003166154</c:v>
                </c:pt>
                <c:pt idx="443">
                  <c:v>788.89366002728593</c:v>
                </c:pt>
                <c:pt idx="444">
                  <c:v>789.60253633609773</c:v>
                </c:pt>
                <c:pt idx="445">
                  <c:v>790.3105790369865</c:v>
                </c:pt>
                <c:pt idx="446">
                  <c:v>791.01778820899415</c:v>
                </c:pt>
                <c:pt idx="447">
                  <c:v>791.72416393131482</c:v>
                </c:pt>
                <c:pt idx="448">
                  <c:v>792.4297062832951</c:v>
                </c:pt>
                <c:pt idx="449">
                  <c:v>793.13441534443348</c:v>
                </c:pt>
                <c:pt idx="450">
                  <c:v>793.8382911943803</c:v>
                </c:pt>
                <c:pt idx="451">
                  <c:v>794.54133391293828</c:v>
                </c:pt>
                <c:pt idx="452">
                  <c:v>795.24354358006144</c:v>
                </c:pt>
                <c:pt idx="453">
                  <c:v>795.94492027585591</c:v>
                </c:pt>
                <c:pt idx="454">
                  <c:v>796.64546408057913</c:v>
                </c:pt>
                <c:pt idx="455">
                  <c:v>797.34517507464034</c:v>
                </c:pt>
                <c:pt idx="456">
                  <c:v>798.04405333859995</c:v>
                </c:pt>
                <c:pt idx="457">
                  <c:v>798.7420989531696</c:v>
                </c:pt>
                <c:pt idx="458">
                  <c:v>799.43931199921246</c:v>
                </c:pt>
                <c:pt idx="459">
                  <c:v>800.13569255774257</c:v>
                </c:pt>
                <c:pt idx="460">
                  <c:v>800.83124070992517</c:v>
                </c:pt>
                <c:pt idx="461">
                  <c:v>801.52595653707624</c:v>
                </c:pt>
                <c:pt idx="462">
                  <c:v>802.21984012066275</c:v>
                </c:pt>
                <c:pt idx="463">
                  <c:v>802.91289154230208</c:v>
                </c:pt>
                <c:pt idx="464">
                  <c:v>803.60511088376268</c:v>
                </c:pt>
                <c:pt idx="465">
                  <c:v>804.29649822696308</c:v>
                </c:pt>
                <c:pt idx="466">
                  <c:v>804.98705365397257</c:v>
                </c:pt>
                <c:pt idx="467">
                  <c:v>805.67677724701048</c:v>
                </c:pt>
                <c:pt idx="468">
                  <c:v>806.36566908844668</c:v>
                </c:pt>
                <c:pt idx="469">
                  <c:v>807.05372926080076</c:v>
                </c:pt>
                <c:pt idx="470">
                  <c:v>807.74095784674273</c:v>
                </c:pt>
                <c:pt idx="471">
                  <c:v>808.4273549290923</c:v>
                </c:pt>
                <c:pt idx="472">
                  <c:v>809.11292059081904</c:v>
                </c:pt>
                <c:pt idx="473">
                  <c:v>809.79765491504224</c:v>
                </c:pt>
                <c:pt idx="474">
                  <c:v>810.48155798503103</c:v>
                </c:pt>
                <c:pt idx="475">
                  <c:v>811.16462988420369</c:v>
                </c:pt>
                <c:pt idx="476">
                  <c:v>811.84687069612824</c:v>
                </c:pt>
                <c:pt idx="477">
                  <c:v>812.52828050452183</c:v>
                </c:pt>
                <c:pt idx="478">
                  <c:v>813.20885939325092</c:v>
                </c:pt>
                <c:pt idx="479">
                  <c:v>813.88860744633121</c:v>
                </c:pt>
                <c:pt idx="480">
                  <c:v>814.56752474792745</c:v>
                </c:pt>
                <c:pt idx="481">
                  <c:v>815.20786882273592</c:v>
                </c:pt>
                <c:pt idx="482">
                  <c:v>815.84804615487872</c:v>
                </c:pt>
                <c:pt idx="483">
                  <c:v>816.48805646636879</c:v>
                </c:pt>
                <c:pt idx="484">
                  <c:v>817.1278994799161</c:v>
                </c:pt>
                <c:pt idx="485">
                  <c:v>817.76757491892738</c:v>
                </c:pt>
                <c:pt idx="486">
                  <c:v>818.40708250750674</c:v>
                </c:pt>
                <c:pt idx="487">
                  <c:v>819.04642197045564</c:v>
                </c:pt>
                <c:pt idx="488">
                  <c:v>819.68559303327322</c:v>
                </c:pt>
                <c:pt idx="489">
                  <c:v>820.32459542215634</c:v>
                </c:pt>
                <c:pt idx="490">
                  <c:v>820.96342886399975</c:v>
                </c:pt>
                <c:pt idx="491">
                  <c:v>821.60209308639651</c:v>
                </c:pt>
                <c:pt idx="492">
                  <c:v>822.24058781763767</c:v>
                </c:pt>
                <c:pt idx="493">
                  <c:v>822.8789127867127</c:v>
                </c:pt>
                <c:pt idx="494">
                  <c:v>823.51706772330988</c:v>
                </c:pt>
                <c:pt idx="495">
                  <c:v>824.15505235781586</c:v>
                </c:pt>
                <c:pt idx="496">
                  <c:v>824.79286642131638</c:v>
                </c:pt>
                <c:pt idx="497">
                  <c:v>825.43050964559563</c:v>
                </c:pt>
                <c:pt idx="498">
                  <c:v>826.06798176313748</c:v>
                </c:pt>
                <c:pt idx="499">
                  <c:v>826.70528250712459</c:v>
                </c:pt>
                <c:pt idx="500">
                  <c:v>827.34241161143893</c:v>
                </c:pt>
                <c:pt idx="501">
                  <c:v>827.97936881066198</c:v>
                </c:pt>
                <c:pt idx="502">
                  <c:v>828.61615384007462</c:v>
                </c:pt>
                <c:pt idx="503">
                  <c:v>829.25276643565712</c:v>
                </c:pt>
                <c:pt idx="504">
                  <c:v>829.88920633408975</c:v>
                </c:pt>
                <c:pt idx="505">
                  <c:v>830.52547327275227</c:v>
                </c:pt>
                <c:pt idx="506">
                  <c:v>831.16156698972441</c:v>
                </c:pt>
                <c:pt idx="507">
                  <c:v>831.79748722378554</c:v>
                </c:pt>
                <c:pt idx="508">
                  <c:v>832.43323371441511</c:v>
                </c:pt>
                <c:pt idx="509">
                  <c:v>833.06880620179277</c:v>
                </c:pt>
                <c:pt idx="510">
                  <c:v>833.70420442679779</c:v>
                </c:pt>
                <c:pt idx="511">
                  <c:v>834.33942813100998</c:v>
                </c:pt>
                <c:pt idx="512">
                  <c:v>834.97447705670891</c:v>
                </c:pt>
                <c:pt idx="513">
                  <c:v>835.60935094687454</c:v>
                </c:pt>
                <c:pt idx="514">
                  <c:v>836.24404954518695</c:v>
                </c:pt>
                <c:pt idx="515">
                  <c:v>836.87857259602652</c:v>
                </c:pt>
                <c:pt idx="516">
                  <c:v>837.51291984447369</c:v>
                </c:pt>
                <c:pt idx="517">
                  <c:v>838.14709103630935</c:v>
                </c:pt>
                <c:pt idx="518">
                  <c:v>838.78108591801458</c:v>
                </c:pt>
                <c:pt idx="519">
                  <c:v>839.41490423677067</c:v>
                </c:pt>
                <c:pt idx="520">
                  <c:v>840.0485457404593</c:v>
                </c:pt>
                <c:pt idx="521">
                  <c:v>840.68201017766228</c:v>
                </c:pt>
                <c:pt idx="522">
                  <c:v>841.31529729766169</c:v>
                </c:pt>
                <c:pt idx="523">
                  <c:v>841.94840685043994</c:v>
                </c:pt>
                <c:pt idx="524">
                  <c:v>842.58133858667941</c:v>
                </c:pt>
                <c:pt idx="525">
                  <c:v>843.21409225776279</c:v>
                </c:pt>
                <c:pt idx="526">
                  <c:v>843.84666761577273</c:v>
                </c:pt>
                <c:pt idx="527">
                  <c:v>844.47906441349232</c:v>
                </c:pt>
                <c:pt idx="528">
                  <c:v>845.11128240440428</c:v>
                </c:pt>
                <c:pt idx="529">
                  <c:v>845.7433213426915</c:v>
                </c:pt>
                <c:pt idx="530">
                  <c:v>846.37518098323676</c:v>
                </c:pt>
                <c:pt idx="531">
                  <c:v>847.00686108162279</c:v>
                </c:pt>
                <c:pt idx="532">
                  <c:v>847.63836139413195</c:v>
                </c:pt>
                <c:pt idx="533">
                  <c:v>848.26968167774635</c:v>
                </c:pt>
                <c:pt idx="534">
                  <c:v>848.90082169014784</c:v>
                </c:pt>
                <c:pt idx="535">
                  <c:v>849.53178118971778</c:v>
                </c:pt>
                <c:pt idx="536">
                  <c:v>850.16255993553693</c:v>
                </c:pt>
                <c:pt idx="537">
                  <c:v>850.79315768738536</c:v>
                </c:pt>
                <c:pt idx="538">
                  <c:v>851.42357420574263</c:v>
                </c:pt>
                <c:pt idx="539">
                  <c:v>852.05380925178724</c:v>
                </c:pt>
                <c:pt idx="540">
                  <c:v>852.6838625873969</c:v>
                </c:pt>
                <c:pt idx="541">
                  <c:v>853.31373397514812</c:v>
                </c:pt>
                <c:pt idx="542">
                  <c:v>853.94342317831627</c:v>
                </c:pt>
                <c:pt idx="543">
                  <c:v>854.5729299608754</c:v>
                </c:pt>
                <c:pt idx="544">
                  <c:v>855.20225408749809</c:v>
                </c:pt>
                <c:pt idx="545">
                  <c:v>855.83139532355528</c:v>
                </c:pt>
                <c:pt idx="546">
                  <c:v>856.4603534351163</c:v>
                </c:pt>
                <c:pt idx="547">
                  <c:v>857.08912818894851</c:v>
                </c:pt>
                <c:pt idx="548">
                  <c:v>857.71771935251729</c:v>
                </c:pt>
                <c:pt idx="549">
                  <c:v>858.34612669398587</c:v>
                </c:pt>
                <c:pt idx="550">
                  <c:v>858.97434998221502</c:v>
                </c:pt>
                <c:pt idx="551">
                  <c:v>859.60238898676312</c:v>
                </c:pt>
                <c:pt idx="552">
                  <c:v>860.23024347788567</c:v>
                </c:pt>
                <c:pt idx="553">
                  <c:v>860.85791322653529</c:v>
                </c:pt>
                <c:pt idx="554">
                  <c:v>861.48539800436185</c:v>
                </c:pt>
                <c:pt idx="555">
                  <c:v>862.11269758371168</c:v>
                </c:pt>
                <c:pt idx="556">
                  <c:v>862.73981173762775</c:v>
                </c:pt>
                <c:pt idx="557">
                  <c:v>863.36674023984949</c:v>
                </c:pt>
                <c:pt idx="558">
                  <c:v>863.99348286481222</c:v>
                </c:pt>
                <c:pt idx="559">
                  <c:v>864.62003938764758</c:v>
                </c:pt>
                <c:pt idx="560">
                  <c:v>865.24640958418263</c:v>
                </c:pt>
                <c:pt idx="561">
                  <c:v>865.8725932309402</c:v>
                </c:pt>
                <c:pt idx="562">
                  <c:v>866.49859010513808</c:v>
                </c:pt>
                <c:pt idx="563">
                  <c:v>867.12439998468938</c:v>
                </c:pt>
                <c:pt idx="564">
                  <c:v>867.75002264820205</c:v>
                </c:pt>
                <c:pt idx="565">
                  <c:v>868.37545787497857</c:v>
                </c:pt>
                <c:pt idx="566">
                  <c:v>869.00070544501568</c:v>
                </c:pt>
                <c:pt idx="567">
                  <c:v>869.62576513900433</c:v>
                </c:pt>
                <c:pt idx="568">
                  <c:v>870.25063673832926</c:v>
                </c:pt>
                <c:pt idx="569">
                  <c:v>870.87532002506896</c:v>
                </c:pt>
                <c:pt idx="570">
                  <c:v>871.49981478199504</c:v>
                </c:pt>
                <c:pt idx="571">
                  <c:v>872.12412079257206</c:v>
                </c:pt>
                <c:pt idx="572">
                  <c:v>872.7482378409577</c:v>
                </c:pt>
                <c:pt idx="573">
                  <c:v>873.3721657120019</c:v>
                </c:pt>
                <c:pt idx="574">
                  <c:v>873.99590419124695</c:v>
                </c:pt>
                <c:pt idx="575">
                  <c:v>874.61945306492714</c:v>
                </c:pt>
                <c:pt idx="576">
                  <c:v>875.24281211996811</c:v>
                </c:pt>
                <c:pt idx="577">
                  <c:v>875.86598114398726</c:v>
                </c:pt>
                <c:pt idx="578">
                  <c:v>876.48895992529265</c:v>
                </c:pt>
                <c:pt idx="579">
                  <c:v>877.11174825288333</c:v>
                </c:pt>
                <c:pt idx="580">
                  <c:v>877.73434591644866</c:v>
                </c:pt>
                <c:pt idx="581">
                  <c:v>878.35675270636818</c:v>
                </c:pt>
                <c:pt idx="582">
                  <c:v>878.9789684137113</c:v>
                </c:pt>
                <c:pt idx="583">
                  <c:v>879.60099283023669</c:v>
                </c:pt>
                <c:pt idx="584">
                  <c:v>880.22282574839221</c:v>
                </c:pt>
                <c:pt idx="585">
                  <c:v>880.84446696131488</c:v>
                </c:pt>
                <c:pt idx="586">
                  <c:v>881.46591626282964</c:v>
                </c:pt>
                <c:pt idx="587">
                  <c:v>882.08717344744991</c:v>
                </c:pt>
                <c:pt idx="588">
                  <c:v>882.70823831037683</c:v>
                </c:pt>
                <c:pt idx="589">
                  <c:v>883.32911064749885</c:v>
                </c:pt>
                <c:pt idx="590">
                  <c:v>883.94979025539169</c:v>
                </c:pt>
                <c:pt idx="591">
                  <c:v>884.57027693131761</c:v>
                </c:pt>
                <c:pt idx="592">
                  <c:v>885.19057047322531</c:v>
                </c:pt>
                <c:pt idx="593">
                  <c:v>885.81067067974948</c:v>
                </c:pt>
                <c:pt idx="594">
                  <c:v>886.43057735021034</c:v>
                </c:pt>
                <c:pt idx="595">
                  <c:v>887.0502902846132</c:v>
                </c:pt>
                <c:pt idx="596">
                  <c:v>887.66980928364853</c:v>
                </c:pt>
                <c:pt idx="597">
                  <c:v>888.28913414869089</c:v>
                </c:pt>
                <c:pt idx="598">
                  <c:v>888.90826468179921</c:v>
                </c:pt>
                <c:pt idx="599">
                  <c:v>889.5272006857158</c:v>
                </c:pt>
                <c:pt idx="600">
                  <c:v>890.14594196386645</c:v>
                </c:pt>
                <c:pt idx="601">
                  <c:v>890.76448832035965</c:v>
                </c:pt>
                <c:pt idx="602">
                  <c:v>891.38283955998645</c:v>
                </c:pt>
                <c:pt idx="603">
                  <c:v>892.00099548821981</c:v>
                </c:pt>
                <c:pt idx="604">
                  <c:v>892.61895591121436</c:v>
                </c:pt>
                <c:pt idx="605">
                  <c:v>893.2367206358058</c:v>
                </c:pt>
                <c:pt idx="606">
                  <c:v>893.85428946951083</c:v>
                </c:pt>
                <c:pt idx="607">
                  <c:v>894.47166222052624</c:v>
                </c:pt>
                <c:pt idx="608">
                  <c:v>895.08883869772887</c:v>
                </c:pt>
                <c:pt idx="609">
                  <c:v>895.70581871067475</c:v>
                </c:pt>
                <c:pt idx="610">
                  <c:v>896.32260206959927</c:v>
                </c:pt>
                <c:pt idx="611">
                  <c:v>896.9391885854161</c:v>
                </c:pt>
                <c:pt idx="612">
                  <c:v>897.55557806971717</c:v>
                </c:pt>
                <c:pt idx="613">
                  <c:v>898.17177033477185</c:v>
                </c:pt>
                <c:pt idx="614">
                  <c:v>898.78776519352698</c:v>
                </c:pt>
                <c:pt idx="615">
                  <c:v>899.40356245960584</c:v>
                </c:pt>
                <c:pt idx="616">
                  <c:v>900.01916194730825</c:v>
                </c:pt>
                <c:pt idx="617">
                  <c:v>900.63456347160945</c:v>
                </c:pt>
                <c:pt idx="618">
                  <c:v>901.24976684816033</c:v>
                </c:pt>
                <c:pt idx="619">
                  <c:v>901.86477189328627</c:v>
                </c:pt>
                <c:pt idx="620">
                  <c:v>902.47957842398716</c:v>
                </c:pt>
                <c:pt idx="621">
                  <c:v>903.09418625793671</c:v>
                </c:pt>
                <c:pt idx="622">
                  <c:v>903.708595213482</c:v>
                </c:pt>
                <c:pt idx="623">
                  <c:v>904.3228051096429</c:v>
                </c:pt>
                <c:pt idx="624">
                  <c:v>904.93681576611175</c:v>
                </c:pt>
                <c:pt idx="625">
                  <c:v>905.55062700325243</c:v>
                </c:pt>
                <c:pt idx="626">
                  <c:v>906.16423864210049</c:v>
                </c:pt>
                <c:pt idx="627">
                  <c:v>906.77765050436199</c:v>
                </c:pt>
                <c:pt idx="628">
                  <c:v>907.39086241241353</c:v>
                </c:pt>
                <c:pt idx="629">
                  <c:v>908.00387418930143</c:v>
                </c:pt>
                <c:pt idx="630">
                  <c:v>908.61668565874118</c:v>
                </c:pt>
                <c:pt idx="631">
                  <c:v>909.22929664511707</c:v>
                </c:pt>
                <c:pt idx="632">
                  <c:v>909.84170697348145</c:v>
                </c:pt>
                <c:pt idx="633">
                  <c:v>910.45391646955443</c:v>
                </c:pt>
                <c:pt idx="634">
                  <c:v>911.06592495972313</c:v>
                </c:pt>
                <c:pt idx="635">
                  <c:v>911.67773227104146</c:v>
                </c:pt>
                <c:pt idx="636">
                  <c:v>912.28933823122918</c:v>
                </c:pt>
                <c:pt idx="637">
                  <c:v>912.90074266867134</c:v>
                </c:pt>
                <c:pt idx="638">
                  <c:v>913.5119454124183</c:v>
                </c:pt>
                <c:pt idx="639">
                  <c:v>914.12294629218434</c:v>
                </c:pt>
                <c:pt idx="640">
                  <c:v>914.73374513834767</c:v>
                </c:pt>
                <c:pt idx="641">
                  <c:v>915.34434178194999</c:v>
                </c:pt>
                <c:pt idx="642">
                  <c:v>915.9547360546951</c:v>
                </c:pt>
                <c:pt idx="643">
                  <c:v>916.56492778894949</c:v>
                </c:pt>
                <c:pt idx="644">
                  <c:v>917.17491681774061</c:v>
                </c:pt>
                <c:pt idx="645">
                  <c:v>917.78470297475712</c:v>
                </c:pt>
                <c:pt idx="646">
                  <c:v>918.39428609434788</c:v>
                </c:pt>
                <c:pt idx="647">
                  <c:v>919.00366601152143</c:v>
                </c:pt>
                <c:pt idx="648">
                  <c:v>919.61284256194563</c:v>
                </c:pt>
                <c:pt idx="649">
                  <c:v>920.22181558194666</c:v>
                </c:pt>
                <c:pt idx="650">
                  <c:v>920.83058490850885</c:v>
                </c:pt>
                <c:pt idx="651">
                  <c:v>921.43915037927377</c:v>
                </c:pt>
                <c:pt idx="652">
                  <c:v>922.04751183253973</c:v>
                </c:pt>
                <c:pt idx="653">
                  <c:v>922.65566910726102</c:v>
                </c:pt>
                <c:pt idx="654">
                  <c:v>923.26362204304769</c:v>
                </c:pt>
                <c:pt idx="655">
                  <c:v>923.8713704801645</c:v>
                </c:pt>
                <c:pt idx="656">
                  <c:v>924.4789142595306</c:v>
                </c:pt>
                <c:pt idx="657">
                  <c:v>925.0862532227186</c:v>
                </c:pt>
                <c:pt idx="658">
                  <c:v>925.69338721195413</c:v>
                </c:pt>
                <c:pt idx="659">
                  <c:v>926.30031607011551</c:v>
                </c:pt>
                <c:pt idx="660">
                  <c:v>926.90703964073248</c:v>
                </c:pt>
                <c:pt idx="661">
                  <c:v>927.51355776798596</c:v>
                </c:pt>
                <c:pt idx="662">
                  <c:v>928.1198702967074</c:v>
                </c:pt>
                <c:pt idx="663">
                  <c:v>928.7259770723781</c:v>
                </c:pt>
                <c:pt idx="664">
                  <c:v>929.33187794112825</c:v>
                </c:pt>
                <c:pt idx="665">
                  <c:v>929.937572749737</c:v>
                </c:pt>
                <c:pt idx="666">
                  <c:v>930.54306134563114</c:v>
                </c:pt>
                <c:pt idx="667">
                  <c:v>931.1483435768846</c:v>
                </c:pt>
                <c:pt idx="668">
                  <c:v>931.75341929221793</c:v>
                </c:pt>
                <c:pt idx="669">
                  <c:v>932.35828834099755</c:v>
                </c:pt>
                <c:pt idx="670">
                  <c:v>932.96295057323505</c:v>
                </c:pt>
                <c:pt idx="671">
                  <c:v>933.56740583958663</c:v>
                </c:pt>
                <c:pt idx="672">
                  <c:v>934.1716539913524</c:v>
                </c:pt>
                <c:pt idx="673">
                  <c:v>934.7756948804755</c:v>
                </c:pt>
                <c:pt idx="674">
                  <c:v>935.37952835954172</c:v>
                </c:pt>
                <c:pt idx="675">
                  <c:v>935.98315428177864</c:v>
                </c:pt>
                <c:pt idx="676">
                  <c:v>936.586572501055</c:v>
                </c:pt>
                <c:pt idx="677">
                  <c:v>937.18978287187974</c:v>
                </c:pt>
                <c:pt idx="678">
                  <c:v>937.79278524940196</c:v>
                </c:pt>
                <c:pt idx="679">
                  <c:v>938.39557948940956</c:v>
                </c:pt>
                <c:pt idx="680">
                  <c:v>938.9981654483289</c:v>
                </c:pt>
                <c:pt idx="681">
                  <c:v>939.60054298322393</c:v>
                </c:pt>
                <c:pt idx="682">
                  <c:v>940.20271195179555</c:v>
                </c:pt>
                <c:pt idx="683">
                  <c:v>940.80467221238086</c:v>
                </c:pt>
                <c:pt idx="684">
                  <c:v>941.40642362395272</c:v>
                </c:pt>
                <c:pt idx="685">
                  <c:v>942.00796604611844</c:v>
                </c:pt>
                <c:pt idx="686">
                  <c:v>942.60929933911973</c:v>
                </c:pt>
                <c:pt idx="687">
                  <c:v>943.21042336383164</c:v>
                </c:pt>
                <c:pt idx="688">
                  <c:v>943.81133798176165</c:v>
                </c:pt>
                <c:pt idx="689">
                  <c:v>944.41204305504948</c:v>
                </c:pt>
                <c:pt idx="690">
                  <c:v>945.01253844646578</c:v>
                </c:pt>
                <c:pt idx="691">
                  <c:v>945.61282401941185</c:v>
                </c:pt>
                <c:pt idx="692">
                  <c:v>946.21289963791867</c:v>
                </c:pt>
                <c:pt idx="693">
                  <c:v>946.81276516664605</c:v>
                </c:pt>
                <c:pt idx="694">
                  <c:v>947.41242047088247</c:v>
                </c:pt>
                <c:pt idx="695">
                  <c:v>948.01186541654351</c:v>
                </c:pt>
                <c:pt idx="696">
                  <c:v>948.61109987017176</c:v>
                </c:pt>
                <c:pt idx="697">
                  <c:v>949.2101236989356</c:v>
                </c:pt>
                <c:pt idx="698">
                  <c:v>949.80893677062897</c:v>
                </c:pt>
                <c:pt idx="699">
                  <c:v>950.40753895367004</c:v>
                </c:pt>
                <c:pt idx="700">
                  <c:v>951.005930117101</c:v>
                </c:pt>
                <c:pt idx="701">
                  <c:v>951.60411013058672</c:v>
                </c:pt>
                <c:pt idx="702">
                  <c:v>952.20207886441449</c:v>
                </c:pt>
                <c:pt idx="703">
                  <c:v>952.79983618949325</c:v>
                </c:pt>
                <c:pt idx="704">
                  <c:v>953.39738197735232</c:v>
                </c:pt>
                <c:pt idx="705">
                  <c:v>953.99471610014109</c:v>
                </c:pt>
                <c:pt idx="706">
                  <c:v>954.59183843062806</c:v>
                </c:pt>
                <c:pt idx="707">
                  <c:v>955.1887488422002</c:v>
                </c:pt>
                <c:pt idx="708">
                  <c:v>955.78544720886202</c:v>
                </c:pt>
                <c:pt idx="709">
                  <c:v>956.38193340523492</c:v>
                </c:pt>
                <c:pt idx="710">
                  <c:v>956.97820730655621</c:v>
                </c:pt>
                <c:pt idx="711">
                  <c:v>957.57426878867852</c:v>
                </c:pt>
                <c:pt idx="712">
                  <c:v>958.17011772806893</c:v>
                </c:pt>
                <c:pt idx="713">
                  <c:v>958.76575400180832</c:v>
                </c:pt>
                <c:pt idx="714">
                  <c:v>959.36117748759034</c:v>
                </c:pt>
                <c:pt idx="715">
                  <c:v>959.95638806372074</c:v>
                </c:pt>
                <c:pt idx="716">
                  <c:v>960.55138560911644</c:v>
                </c:pt>
                <c:pt idx="717">
                  <c:v>961.14617000330509</c:v>
                </c:pt>
                <c:pt idx="718">
                  <c:v>961.74074112642381</c:v>
                </c:pt>
                <c:pt idx="719">
                  <c:v>962.33509885921876</c:v>
                </c:pt>
                <c:pt idx="720">
                  <c:v>962.92924308304407</c:v>
                </c:pt>
                <c:pt idx="721">
                  <c:v>963.5231736798612</c:v>
                </c:pt>
                <c:pt idx="722">
                  <c:v>964.11689053223813</c:v>
                </c:pt>
                <c:pt idx="723">
                  <c:v>964.71039352334822</c:v>
                </c:pt>
                <c:pt idx="724">
                  <c:v>965.30368253696986</c:v>
                </c:pt>
                <c:pt idx="725">
                  <c:v>965.89675745748536</c:v>
                </c:pt>
                <c:pt idx="726">
                  <c:v>966.48961816988026</c:v>
                </c:pt>
                <c:pt idx="727">
                  <c:v>967.08226455974238</c:v>
                </c:pt>
                <c:pt idx="728">
                  <c:v>967.67469651326098</c:v>
                </c:pt>
                <c:pt idx="729">
                  <c:v>968.26691391722625</c:v>
                </c:pt>
                <c:pt idx="730">
                  <c:v>968.85891665902818</c:v>
                </c:pt>
                <c:pt idx="731">
                  <c:v>969.45070462665569</c:v>
                </c:pt>
                <c:pt idx="732">
                  <c:v>970.04227770869602</c:v>
                </c:pt>
                <c:pt idx="733">
                  <c:v>970.63363579433371</c:v>
                </c:pt>
                <c:pt idx="734">
                  <c:v>971.22477877334984</c:v>
                </c:pt>
                <c:pt idx="735">
                  <c:v>971.81570653612107</c:v>
                </c:pt>
                <c:pt idx="736">
                  <c:v>972.40641897361911</c:v>
                </c:pt>
                <c:pt idx="737">
                  <c:v>972.99691597740934</c:v>
                </c:pt>
                <c:pt idx="738">
                  <c:v>973.58719743965071</c:v>
                </c:pt>
                <c:pt idx="739">
                  <c:v>974.17726325309411</c:v>
                </c:pt>
                <c:pt idx="740">
                  <c:v>974.76711331108208</c:v>
                </c:pt>
                <c:pt idx="741">
                  <c:v>975.35674750754765</c:v>
                </c:pt>
                <c:pt idx="742">
                  <c:v>975.94616573701353</c:v>
                </c:pt>
                <c:pt idx="743">
                  <c:v>976.53536789459145</c:v>
                </c:pt>
                <c:pt idx="744">
                  <c:v>977.12435387598111</c:v>
                </c:pt>
                <c:pt idx="745">
                  <c:v>977.71312357746922</c:v>
                </c:pt>
                <c:pt idx="746">
                  <c:v>978.30167689592906</c:v>
                </c:pt>
                <c:pt idx="747">
                  <c:v>978.8900137288191</c:v>
                </c:pt>
                <c:pt idx="748">
                  <c:v>979.47813397418247</c:v>
                </c:pt>
                <c:pt idx="749">
                  <c:v>980.06603753064587</c:v>
                </c:pt>
                <c:pt idx="750">
                  <c:v>980.65372429741888</c:v>
                </c:pt>
                <c:pt idx="751">
                  <c:v>981.24119417429313</c:v>
                </c:pt>
                <c:pt idx="752">
                  <c:v>981.8284470616411</c:v>
                </c:pt>
                <c:pt idx="753">
                  <c:v>982.41548286041575</c:v>
                </c:pt>
                <c:pt idx="754">
                  <c:v>983.00230147214904</c:v>
                </c:pt>
                <c:pt idx="755">
                  <c:v>983.58890279895161</c:v>
                </c:pt>
                <c:pt idx="756">
                  <c:v>984.17528674351149</c:v>
                </c:pt>
                <c:pt idx="757">
                  <c:v>984.76145320909336</c:v>
                </c:pt>
                <c:pt idx="758">
                  <c:v>985.34740209953782</c:v>
                </c:pt>
                <c:pt idx="759">
                  <c:v>985.93313331926015</c:v>
                </c:pt>
                <c:pt idx="760">
                  <c:v>986.51864677324977</c:v>
                </c:pt>
                <c:pt idx="761">
                  <c:v>987.10394236706929</c:v>
                </c:pt>
                <c:pt idx="762">
                  <c:v>987.68902000685341</c:v>
                </c:pt>
                <c:pt idx="763">
                  <c:v>988.27387959930809</c:v>
                </c:pt>
                <c:pt idx="764">
                  <c:v>988.85852105170989</c:v>
                </c:pt>
                <c:pt idx="765">
                  <c:v>989.44294427190471</c:v>
                </c:pt>
                <c:pt idx="766">
                  <c:v>990.02714916830723</c:v>
                </c:pt>
                <c:pt idx="767">
                  <c:v>990.61113564989967</c:v>
                </c:pt>
                <c:pt idx="768">
                  <c:v>991.19490362623128</c:v>
                </c:pt>
                <c:pt idx="769">
                  <c:v>991.77845300741706</c:v>
                </c:pt>
                <c:pt idx="770">
                  <c:v>992.36178370413711</c:v>
                </c:pt>
                <c:pt idx="771">
                  <c:v>992.94489562763567</c:v>
                </c:pt>
                <c:pt idx="772">
                  <c:v>993.52778868972007</c:v>
                </c:pt>
                <c:pt idx="773">
                  <c:v>994.11046280275991</c:v>
                </c:pt>
                <c:pt idx="774">
                  <c:v>994.69291787968632</c:v>
                </c:pt>
                <c:pt idx="775">
                  <c:v>995.27515383399077</c:v>
                </c:pt>
                <c:pt idx="776">
                  <c:v>995.85717057972431</c:v>
                </c:pt>
                <c:pt idx="777">
                  <c:v>996.43896803149653</c:v>
                </c:pt>
                <c:pt idx="778">
                  <c:v>997.02054610447465</c:v>
                </c:pt>
                <c:pt idx="779">
                  <c:v>997.60190471438307</c:v>
                </c:pt>
                <c:pt idx="780">
                  <c:v>998.18304377750167</c:v>
                </c:pt>
                <c:pt idx="781">
                  <c:v>998.76396321066522</c:v>
                </c:pt>
                <c:pt idx="782">
                  <c:v>999.34466293126297</c:v>
                </c:pt>
                <c:pt idx="783">
                  <c:v>999.92514285723678</c:v>
                </c:pt>
                <c:pt idx="784">
                  <c:v>1000.5054029070809</c:v>
                </c:pt>
                <c:pt idx="785">
                  <c:v>1001.0854429998409</c:v>
                </c:pt>
                <c:pt idx="786">
                  <c:v>1001.6652630551125</c:v>
                </c:pt>
                <c:pt idx="787">
                  <c:v>1002.2448629930409</c:v>
                </c:pt>
                <c:pt idx="788">
                  <c:v>1002.8242427343196</c:v>
                </c:pt>
                <c:pt idx="789">
                  <c:v>1003.4034022001897</c:v>
                </c:pt>
                <c:pt idx="790">
                  <c:v>1003.982341312439</c:v>
                </c:pt>
                <c:pt idx="791">
                  <c:v>1004.5610599934006</c:v>
                </c:pt>
                <c:pt idx="792">
                  <c:v>1005.1395581659528</c:v>
                </c:pt>
                <c:pt idx="793">
                  <c:v>1005.7178357535173</c:v>
                </c:pt>
                <c:pt idx="794">
                  <c:v>1006.2958926800587</c:v>
                </c:pt>
                <c:pt idx="795">
                  <c:v>1006.8737288700836</c:v>
                </c:pt>
                <c:pt idx="796">
                  <c:v>1007.4513442486393</c:v>
                </c:pt>
                <c:pt idx="797">
                  <c:v>1008.0287387413134</c:v>
                </c:pt>
                <c:pt idx="798">
                  <c:v>1008.6059122742324</c:v>
                </c:pt>
                <c:pt idx="799">
                  <c:v>1009.1828647740609</c:v>
                </c:pt>
                <c:pt idx="800">
                  <c:v>1009.7595961680007</c:v>
                </c:pt>
                <c:pt idx="801">
                  <c:v>1010.3361063837899</c:v>
                </c:pt>
                <c:pt idx="802">
                  <c:v>1010.9123953497018</c:v>
                </c:pt>
                <c:pt idx="803">
                  <c:v>1011.4884629945439</c:v>
                </c:pt>
                <c:pt idx="804">
                  <c:v>1012.0643092476571</c:v>
                </c:pt>
                <c:pt idx="805">
                  <c:v>1012.6399340389149</c:v>
                </c:pt>
                <c:pt idx="806">
                  <c:v>1013.2153372987221</c:v>
                </c:pt>
                <c:pt idx="807">
                  <c:v>1013.7905189580142</c:v>
                </c:pt>
                <c:pt idx="808">
                  <c:v>1014.3654789482559</c:v>
                </c:pt>
                <c:pt idx="809">
                  <c:v>1014.9402172014408</c:v>
                </c:pt>
                <c:pt idx="810">
                  <c:v>1015.51473365009</c:v>
                </c:pt>
                <c:pt idx="811">
                  <c:v>1016.0890282272514</c:v>
                </c:pt>
                <c:pt idx="812">
                  <c:v>1016.6631008664987</c:v>
                </c:pt>
                <c:pt idx="813">
                  <c:v>1017.2369515019299</c:v>
                </c:pt>
                <c:pt idx="814">
                  <c:v>1017.8105800681673</c:v>
                </c:pt>
                <c:pt idx="815">
                  <c:v>1018.3839865003558</c:v>
                </c:pt>
                <c:pt idx="816">
                  <c:v>1018.9571707341622</c:v>
                </c:pt>
                <c:pt idx="817">
                  <c:v>1019.5301327057743</c:v>
                </c:pt>
                <c:pt idx="818">
                  <c:v>1020.1028723519</c:v>
                </c:pt>
                <c:pt idx="819">
                  <c:v>1020.6753896097657</c:v>
                </c:pt>
                <c:pt idx="820">
                  <c:v>1021.2476844171163</c:v>
                </c:pt>
                <c:pt idx="821">
                  <c:v>1021.8197567122133</c:v>
                </c:pt>
                <c:pt idx="822">
                  <c:v>1022.3916064338347</c:v>
                </c:pt>
                <c:pt idx="823">
                  <c:v>1022.9632335212734</c:v>
                </c:pt>
                <c:pt idx="824">
                  <c:v>1023.5346379143365</c:v>
                </c:pt>
                <c:pt idx="825">
                  <c:v>1024.1058195533442</c:v>
                </c:pt>
                <c:pt idx="826">
                  <c:v>1024.6767783791288</c:v>
                </c:pt>
                <c:pt idx="827">
                  <c:v>1025.2475143330344</c:v>
                </c:pt>
                <c:pt idx="828">
                  <c:v>1025.8180273569146</c:v>
                </c:pt>
                <c:pt idx="829">
                  <c:v>1026.3883173931326</c:v>
                </c:pt>
                <c:pt idx="830">
                  <c:v>1026.9583843845603</c:v>
                </c:pt>
                <c:pt idx="831">
                  <c:v>1027.5282282745761</c:v>
                </c:pt>
                <c:pt idx="832">
                  <c:v>1028.0978490070656</c:v>
                </c:pt>
                <c:pt idx="833">
                  <c:v>1028.6672465264191</c:v>
                </c:pt>
                <c:pt idx="834">
                  <c:v>1029.236420777532</c:v>
                </c:pt>
                <c:pt idx="835">
                  <c:v>1029.8053717058024</c:v>
                </c:pt>
                <c:pt idx="836">
                  <c:v>1030.3740992571313</c:v>
                </c:pt>
                <c:pt idx="837">
                  <c:v>1030.9426033779209</c:v>
                </c:pt>
                <c:pt idx="838">
                  <c:v>1031.5108840150742</c:v>
                </c:pt>
                <c:pt idx="839">
                  <c:v>1032.0789411159935</c:v>
                </c:pt>
                <c:pt idx="840">
                  <c:v>1032.6467746285798</c:v>
                </c:pt>
                <c:pt idx="841">
                  <c:v>1033.2143845012315</c:v>
                </c:pt>
                <c:pt idx="842">
                  <c:v>1033.7817706828432</c:v>
                </c:pt>
                <c:pt idx="843">
                  <c:v>1034.3489331228059</c:v>
                </c:pt>
                <c:pt idx="844">
                  <c:v>1034.9158717710047</c:v>
                </c:pt>
                <c:pt idx="845">
                  <c:v>1035.4825865778184</c:v>
                </c:pt>
                <c:pt idx="846">
                  <c:v>1036.0490774941186</c:v>
                </c:pt>
                <c:pt idx="847">
                  <c:v>1036.6153444712681</c:v>
                </c:pt>
                <c:pt idx="848">
                  <c:v>1037.1813874611209</c:v>
                </c:pt>
                <c:pt idx="849">
                  <c:v>1037.7472064160202</c:v>
                </c:pt>
                <c:pt idx="850">
                  <c:v>1038.312801288798</c:v>
                </c:pt>
                <c:pt idx="851">
                  <c:v>1038.8781720327743</c:v>
                </c:pt>
                <c:pt idx="852">
                  <c:v>1039.4433186017557</c:v>
                </c:pt>
                <c:pt idx="853">
                  <c:v>1040.0082409500344</c:v>
                </c:pt>
                <c:pt idx="854">
                  <c:v>1040.5729390323875</c:v>
                </c:pt>
                <c:pt idx="855">
                  <c:v>1041.1374128040754</c:v>
                </c:pt>
                <c:pt idx="856">
                  <c:v>1041.7016622208421</c:v>
                </c:pt>
                <c:pt idx="857">
                  <c:v>1042.2656872389125</c:v>
                </c:pt>
                <c:pt idx="858">
                  <c:v>1042.8294878149929</c:v>
                </c:pt>
                <c:pt idx="859">
                  <c:v>1043.3930639062692</c:v>
                </c:pt>
                <c:pt idx="860">
                  <c:v>1043.956415470406</c:v>
                </c:pt>
                <c:pt idx="861">
                  <c:v>1044.5195424655458</c:v>
                </c:pt>
                <c:pt idx="862">
                  <c:v>1045.0824448503081</c:v>
                </c:pt>
                <c:pt idx="863">
                  <c:v>1045.6451225837882</c:v>
                </c:pt>
                <c:pt idx="864">
                  <c:v>1046.2075756255558</c:v>
                </c:pt>
                <c:pt idx="865">
                  <c:v>1046.7698039356549</c:v>
                </c:pt>
                <c:pt idx="866">
                  <c:v>1047.3318074746021</c:v>
                </c:pt>
                <c:pt idx="867">
                  <c:v>1047.8935862033861</c:v>
                </c:pt>
                <c:pt idx="868">
                  <c:v>1048.4551400834666</c:v>
                </c:pt>
                <c:pt idx="869">
                  <c:v>1049.0164690767726</c:v>
                </c:pt>
                <c:pt idx="870">
                  <c:v>1049.5775731457027</c:v>
                </c:pt>
                <c:pt idx="871">
                  <c:v>1050.1384522531228</c:v>
                </c:pt>
                <c:pt idx="872">
                  <c:v>1050.6991063623659</c:v>
                </c:pt>
                <c:pt idx="873">
                  <c:v>1051.2595354372311</c:v>
                </c:pt>
                <c:pt idx="874">
                  <c:v>1051.8197394419824</c:v>
                </c:pt>
                <c:pt idx="875">
                  <c:v>1052.3797183413476</c:v>
                </c:pt>
                <c:pt idx="876">
                  <c:v>1052.9394721005174</c:v>
                </c:pt>
                <c:pt idx="877">
                  <c:v>1053.4990006851442</c:v>
                </c:pt>
                <c:pt idx="878">
                  <c:v>1054.0583040613417</c:v>
                </c:pt>
                <c:pt idx="879">
                  <c:v>1054.6173821956836</c:v>
                </c:pt>
                <c:pt idx="880">
                  <c:v>1055.1762350552024</c:v>
                </c:pt>
                <c:pt idx="881">
                  <c:v>1055.7348626073883</c:v>
                </c:pt>
                <c:pt idx="882">
                  <c:v>1056.2932648201891</c:v>
                </c:pt>
                <c:pt idx="883">
                  <c:v>1056.851441662008</c:v>
                </c:pt>
                <c:pt idx="884">
                  <c:v>1057.4093931017032</c:v>
                </c:pt>
                <c:pt idx="885">
                  <c:v>1057.9671191085872</c:v>
                </c:pt>
                <c:pt idx="886">
                  <c:v>1058.5246196524254</c:v>
                </c:pt>
                <c:pt idx="887">
                  <c:v>1059.081894703435</c:v>
                </c:pt>
                <c:pt idx="888">
                  <c:v>1059.6389442322841</c:v>
                </c:pt>
                <c:pt idx="889">
                  <c:v>1060.1957682100913</c:v>
                </c:pt>
                <c:pt idx="890">
                  <c:v>1060.7523666084237</c:v>
                </c:pt>
                <c:pt idx="891">
                  <c:v>1061.3087393992967</c:v>
                </c:pt>
                <c:pt idx="892">
                  <c:v>1061.8648865551725</c:v>
                </c:pt>
                <c:pt idx="893">
                  <c:v>1062.4208080489593</c:v>
                </c:pt>
                <c:pt idx="894">
                  <c:v>1062.9765038540106</c:v>
                </c:pt>
                <c:pt idx="895">
                  <c:v>1063.5319739441236</c:v>
                </c:pt>
                <c:pt idx="896">
                  <c:v>1064.0872182935389</c:v>
                </c:pt>
                <c:pt idx="897">
                  <c:v>1064.6422368769386</c:v>
                </c:pt>
                <c:pt idx="898">
                  <c:v>1065.1970296694465</c:v>
                </c:pt>
                <c:pt idx="899">
                  <c:v>1065.7515966466258</c:v>
                </c:pt>
                <c:pt idx="900">
                  <c:v>1066.3059377844793</c:v>
                </c:pt>
                <c:pt idx="901">
                  <c:v>1066.8600530594472</c:v>
                </c:pt>
                <c:pt idx="902">
                  <c:v>1067.4139424484074</c:v>
                </c:pt>
                <c:pt idx="903">
                  <c:v>1067.9676059286735</c:v>
                </c:pt>
                <c:pt idx="904">
                  <c:v>1068.5210434779945</c:v>
                </c:pt>
                <c:pt idx="905">
                  <c:v>1069.0742550745529</c:v>
                </c:pt>
                <c:pt idx="906">
                  <c:v>1069.6272406969649</c:v>
                </c:pt>
                <c:pt idx="907">
                  <c:v>1070.1800003242788</c:v>
                </c:pt>
                <c:pt idx="908">
                  <c:v>1070.7325339359732</c:v>
                </c:pt>
                <c:pt idx="909">
                  <c:v>1071.2848415119577</c:v>
                </c:pt>
                <c:pt idx="910">
                  <c:v>1071.8369230325702</c:v>
                </c:pt>
                <c:pt idx="911">
                  <c:v>1072.3887784785775</c:v>
                </c:pt>
                <c:pt idx="912">
                  <c:v>1072.9404078311729</c:v>
                </c:pt>
                <c:pt idx="913">
                  <c:v>1073.4918110719761</c:v>
                </c:pt>
                <c:pt idx="914">
                  <c:v>1074.0429881830323</c:v>
                </c:pt>
                <c:pt idx="915">
                  <c:v>1074.59393914681</c:v>
                </c:pt>
                <c:pt idx="916">
                  <c:v>1075.1446639462015</c:v>
                </c:pt>
                <c:pt idx="917">
                  <c:v>1075.6951625645211</c:v>
                </c:pt>
                <c:pt idx="918">
                  <c:v>1076.2454349855041</c:v>
                </c:pt>
                <c:pt idx="919">
                  <c:v>1076.7954811933062</c:v>
                </c:pt>
                <c:pt idx="920">
                  <c:v>1077.3453011725021</c:v>
                </c:pt>
                <c:pt idx="921">
                  <c:v>1077.8948949080848</c:v>
                </c:pt>
                <c:pt idx="922">
                  <c:v>1078.4442623854645</c:v>
                </c:pt>
                <c:pt idx="923">
                  <c:v>1078.9934035904678</c:v>
                </c:pt>
                <c:pt idx="924">
                  <c:v>1079.5423185093359</c:v>
                </c:pt>
                <c:pt idx="925">
                  <c:v>1080.0910071287249</c:v>
                </c:pt>
                <c:pt idx="926">
                  <c:v>1080.6394694357039</c:v>
                </c:pt>
                <c:pt idx="927">
                  <c:v>1081.1877054177542</c:v>
                </c:pt>
                <c:pt idx="928">
                  <c:v>1081.7357150627686</c:v>
                </c:pt>
                <c:pt idx="929">
                  <c:v>1082.2834983590496</c:v>
                </c:pt>
                <c:pt idx="930">
                  <c:v>1082.8310552953099</c:v>
                </c:pt>
                <c:pt idx="931">
                  <c:v>1083.3783858606696</c:v>
                </c:pt>
                <c:pt idx="932">
                  <c:v>1083.9254900446567</c:v>
                </c:pt>
                <c:pt idx="933">
                  <c:v>1084.4723678372054</c:v>
                </c:pt>
                <c:pt idx="934">
                  <c:v>1085.0190192286548</c:v>
                </c:pt>
                <c:pt idx="935">
                  <c:v>1085.5654442097491</c:v>
                </c:pt>
                <c:pt idx="936">
                  <c:v>1086.1116427716354</c:v>
                </c:pt>
                <c:pt idx="937">
                  <c:v>1086.6576149058633</c:v>
                </c:pt>
                <c:pt idx="938">
                  <c:v>1087.2033606043838</c:v>
                </c:pt>
                <c:pt idx="939">
                  <c:v>1087.7488798595482</c:v>
                </c:pt>
                <c:pt idx="940">
                  <c:v>1088.2941726641075</c:v>
                </c:pt>
                <c:pt idx="941">
                  <c:v>1088.8392390112108</c:v>
                </c:pt>
                <c:pt idx="942">
                  <c:v>1089.3840788944051</c:v>
                </c:pt>
                <c:pt idx="943">
                  <c:v>1089.9286923076336</c:v>
                </c:pt>
                <c:pt idx="944">
                  <c:v>1090.4730792452349</c:v>
                </c:pt>
                <c:pt idx="945">
                  <c:v>1091.0172397019423</c:v>
                </c:pt>
                <c:pt idx="946">
                  <c:v>1091.5611736728829</c:v>
                </c:pt>
                <c:pt idx="947">
                  <c:v>1092.1048811535761</c:v>
                </c:pt>
                <c:pt idx="948">
                  <c:v>1092.6483621399327</c:v>
                </c:pt>
                <c:pt idx="949">
                  <c:v>1093.1916166282545</c:v>
                </c:pt>
                <c:pt idx="950">
                  <c:v>1093.7346446152321</c:v>
                </c:pt>
                <c:pt idx="951">
                  <c:v>1094.277446097946</c:v>
                </c:pt>
                <c:pt idx="952">
                  <c:v>1094.8200210738635</c:v>
                </c:pt>
                <c:pt idx="953">
                  <c:v>1095.3623695408389</c:v>
                </c:pt>
                <c:pt idx="954">
                  <c:v>1095.9044914971121</c:v>
                </c:pt>
                <c:pt idx="955">
                  <c:v>1096.4463869413078</c:v>
                </c:pt>
                <c:pt idx="956">
                  <c:v>1096.9880558724344</c:v>
                </c:pt>
                <c:pt idx="957">
                  <c:v>1097.5294982898831</c:v>
                </c:pt>
                <c:pt idx="958">
                  <c:v>1098.0707141934272</c:v>
                </c:pt>
                <c:pt idx="959">
                  <c:v>1098.6117035832203</c:v>
                </c:pt>
                <c:pt idx="960">
                  <c:v>1099.1524664597964</c:v>
                </c:pt>
                <c:pt idx="961">
                  <c:v>1099.6930028240681</c:v>
                </c:pt>
                <c:pt idx="962">
                  <c:v>1100.233312677326</c:v>
                </c:pt>
                <c:pt idx="963">
                  <c:v>1100.7733960212377</c:v>
                </c:pt>
                <c:pt idx="964">
                  <c:v>1101.3132528578467</c:v>
                </c:pt>
                <c:pt idx="965">
                  <c:v>1101.8528831895715</c:v>
                </c:pt>
                <c:pt idx="966">
                  <c:v>1102.3922870192048</c:v>
                </c:pt>
                <c:pt idx="967">
                  <c:v>1102.9314643499122</c:v>
                </c:pt>
                <c:pt idx="968">
                  <c:v>1103.4704151852316</c:v>
                </c:pt>
                <c:pt idx="969">
                  <c:v>1104.0091395290722</c:v>
                </c:pt>
                <c:pt idx="970">
                  <c:v>1104.5476373857127</c:v>
                </c:pt>
                <c:pt idx="971">
                  <c:v>1105.0859087598017</c:v>
                </c:pt>
                <c:pt idx="972">
                  <c:v>1105.6239536563558</c:v>
                </c:pt>
                <c:pt idx="973">
                  <c:v>1106.1617720807587</c:v>
                </c:pt>
                <c:pt idx="974">
                  <c:v>1106.6993640387609</c:v>
                </c:pt>
                <c:pt idx="975">
                  <c:v>1107.2367295364777</c:v>
                </c:pt>
                <c:pt idx="976">
                  <c:v>1107.7738685803893</c:v>
                </c:pt>
                <c:pt idx="977">
                  <c:v>1108.3107811773389</c:v>
                </c:pt>
                <c:pt idx="978">
                  <c:v>1108.8474673345322</c:v>
                </c:pt>
                <c:pt idx="979">
                  <c:v>1109.3839270595367</c:v>
                </c:pt>
                <c:pt idx="980">
                  <c:v>1109.9201603602805</c:v>
                </c:pt>
                <c:pt idx="981">
                  <c:v>1110.4561672450513</c:v>
                </c:pt>
                <c:pt idx="982">
                  <c:v>1110.9919477224951</c:v>
                </c:pt>
                <c:pt idx="983">
                  <c:v>1111.5275018016157</c:v>
                </c:pt>
                <c:pt idx="984">
                  <c:v>1112.0628294917735</c:v>
                </c:pt>
                <c:pt idx="985">
                  <c:v>1112.5979308026854</c:v>
                </c:pt>
                <c:pt idx="986">
                  <c:v>1113.1328057444221</c:v>
                </c:pt>
                <c:pt idx="987">
                  <c:v>1113.6674543274091</c:v>
                </c:pt>
                <c:pt idx="988">
                  <c:v>1114.2018765624239</c:v>
                </c:pt>
                <c:pt idx="989">
                  <c:v>1114.7360724605969</c:v>
                </c:pt>
                <c:pt idx="990">
                  <c:v>1115.2700420334088</c:v>
                </c:pt>
                <c:pt idx="991">
                  <c:v>1115.8037852926907</c:v>
                </c:pt>
                <c:pt idx="992">
                  <c:v>1116.3373022506225</c:v>
                </c:pt>
                <c:pt idx="993">
                  <c:v>1116.8705929197324</c:v>
                </c:pt>
                <c:pt idx="994">
                  <c:v>1117.4036573128963</c:v>
                </c:pt>
                <c:pt idx="995">
                  <c:v>1117.9364954433356</c:v>
                </c:pt>
                <c:pt idx="996">
                  <c:v>1118.4691073246177</c:v>
                </c:pt>
                <c:pt idx="997">
                  <c:v>1119.0014929706538</c:v>
                </c:pt>
                <c:pt idx="998">
                  <c:v>1119.5336523956989</c:v>
                </c:pt>
                <c:pt idx="999">
                  <c:v>1120.0655856143503</c:v>
                </c:pt>
                <c:pt idx="1000">
                  <c:v>1120.597292641547</c:v>
                </c:pt>
                <c:pt idx="1001">
                  <c:v>1121.1287734925684</c:v>
                </c:pt>
                <c:pt idx="1002">
                  <c:v>1121.6600281830338</c:v>
                </c:pt>
                <c:pt idx="1003">
                  <c:v>1122.191056728901</c:v>
                </c:pt>
                <c:pt idx="1004">
                  <c:v>1122.7218591464657</c:v>
                </c:pt>
                <c:pt idx="1005">
                  <c:v>1123.2524354523607</c:v>
                </c:pt>
                <c:pt idx="1006">
                  <c:v>1123.7827856635543</c:v>
                </c:pt>
                <c:pt idx="1007">
                  <c:v>1124.3129097973497</c:v>
                </c:pt>
                <c:pt idx="1008">
                  <c:v>1124.8428078713846</c:v>
                </c:pt>
                <c:pt idx="1009">
                  <c:v>1125.3724799036297</c:v>
                </c:pt>
                <c:pt idx="1010">
                  <c:v>1125.9019259123877</c:v>
                </c:pt>
                <c:pt idx="1011">
                  <c:v>1126.4311459162925</c:v>
                </c:pt>
                <c:pt idx="1012">
                  <c:v>1126.9601399343082</c:v>
                </c:pt>
                <c:pt idx="1013">
                  <c:v>1127.4889079857287</c:v>
                </c:pt>
                <c:pt idx="1014">
                  <c:v>1128.017450090176</c:v>
                </c:pt>
                <c:pt idx="1015">
                  <c:v>1128.5457662675999</c:v>
                </c:pt>
                <c:pt idx="1016">
                  <c:v>1129.0738565382762</c:v>
                </c:pt>
                <c:pt idx="1017">
                  <c:v>1129.6017209228073</c:v>
                </c:pt>
                <c:pt idx="1018">
                  <c:v>1130.1293594421197</c:v>
                </c:pt>
                <c:pt idx="1019">
                  <c:v>1130.6567721174636</c:v>
                </c:pt>
                <c:pt idx="1020">
                  <c:v>1131.1839589704123</c:v>
                </c:pt>
                <c:pt idx="1021">
                  <c:v>1131.7109200228613</c:v>
                </c:pt>
                <c:pt idx="1022">
                  <c:v>1132.237655297027</c:v>
                </c:pt>
                <c:pt idx="1023">
                  <c:v>1132.7641648154456</c:v>
                </c:pt>
                <c:pt idx="1024">
                  <c:v>1133.2904486009729</c:v>
                </c:pt>
                <c:pt idx="1025">
                  <c:v>1133.8165066767829</c:v>
                </c:pt>
                <c:pt idx="1026">
                  <c:v>1134.342339066367</c:v>
                </c:pt>
                <c:pt idx="1027">
                  <c:v>1134.8679457935327</c:v>
                </c:pt>
                <c:pt idx="1028">
                  <c:v>1135.3933268824037</c:v>
                </c:pt>
                <c:pt idx="1029">
                  <c:v>1135.9184823574176</c:v>
                </c:pt>
                <c:pt idx="1030">
                  <c:v>1136.4434122433263</c:v>
                </c:pt>
                <c:pt idx="1031">
                  <c:v>1136.9681165651939</c:v>
                </c:pt>
                <c:pt idx="1032">
                  <c:v>1137.4925953483969</c:v>
                </c:pt>
                <c:pt idx="1033">
                  <c:v>1138.0168486186226</c:v>
                </c:pt>
                <c:pt idx="1034">
                  <c:v>1138.5408764018684</c:v>
                </c:pt>
                <c:pt idx="1035">
                  <c:v>1139.0646787244409</c:v>
                </c:pt>
                <c:pt idx="1036">
                  <c:v>1139.5882556129545</c:v>
                </c:pt>
                <c:pt idx="1037">
                  <c:v>1140.1116070943317</c:v>
                </c:pt>
                <c:pt idx="1038">
                  <c:v>1140.6347331958007</c:v>
                </c:pt>
                <c:pt idx="1039">
                  <c:v>1141.1576339448959</c:v>
                </c:pt>
                <c:pt idx="1040">
                  <c:v>1141.6803093694559</c:v>
                </c:pt>
                <c:pt idx="1041">
                  <c:v>1142.2027594976232</c:v>
                </c:pt>
                <c:pt idx="1042">
                  <c:v>1142.7249843578429</c:v>
                </c:pt>
                <c:pt idx="1043">
                  <c:v>1143.2469839788623</c:v>
                </c:pt>
                <c:pt idx="1044">
                  <c:v>1143.7687583897296</c:v>
                </c:pt>
                <c:pt idx="1045">
                  <c:v>1144.2903076197931</c:v>
                </c:pt>
                <c:pt idx="1046">
                  <c:v>1144.8116316987007</c:v>
                </c:pt>
                <c:pt idx="1047">
                  <c:v>1145.3327306563979</c:v>
                </c:pt>
                <c:pt idx="1048">
                  <c:v>1145.8536045231283</c:v>
                </c:pt>
                <c:pt idx="1049">
                  <c:v>1146.3742533294319</c:v>
                </c:pt>
                <c:pt idx="1050">
                  <c:v>1146.8946771061444</c:v>
                </c:pt>
                <c:pt idx="1051">
                  <c:v>1147.4148758843958</c:v>
                </c:pt>
                <c:pt idx="1052">
                  <c:v>1147.9348496956106</c:v>
                </c:pt>
                <c:pt idx="1053">
                  <c:v>1148.454598571506</c:v>
                </c:pt>
                <c:pt idx="1054">
                  <c:v>1148.9741225440914</c:v>
                </c:pt>
                <c:pt idx="1055">
                  <c:v>1149.4934216456675</c:v>
                </c:pt>
                <c:pt idx="1056">
                  <c:v>1150.012495908825</c:v>
                </c:pt>
                <c:pt idx="1057">
                  <c:v>1150.5313453664446</c:v>
                </c:pt>
                <c:pt idx="1058">
                  <c:v>1151.0499700516948</c:v>
                </c:pt>
                <c:pt idx="1059">
                  <c:v>1151.5683699980325</c:v>
                </c:pt>
                <c:pt idx="1060">
                  <c:v>1152.0865452392011</c:v>
                </c:pt>
                <c:pt idx="1061">
                  <c:v>1152.60449580923</c:v>
                </c:pt>
                <c:pt idx="1062">
                  <c:v>1153.1222217424336</c:v>
                </c:pt>
                <c:pt idx="1063">
                  <c:v>1153.6397230734103</c:v>
                </c:pt>
                <c:pt idx="1064">
                  <c:v>1154.1569998370423</c:v>
                </c:pt>
                <c:pt idx="1065">
                  <c:v>1154.6740520684939</c:v>
                </c:pt>
                <c:pt idx="1066">
                  <c:v>1155.1908798032105</c:v>
                </c:pt>
                <c:pt idx="1067">
                  <c:v>1155.7074830769191</c:v>
                </c:pt>
                <c:pt idx="1068">
                  <c:v>1156.2238619256259</c:v>
                </c:pt>
                <c:pt idx="1069">
                  <c:v>1156.7400163856162</c:v>
                </c:pt>
                <c:pt idx="1070">
                  <c:v>1157.2559464934532</c:v>
                </c:pt>
                <c:pt idx="1071">
                  <c:v>1157.7716522859776</c:v>
                </c:pt>
                <c:pt idx="1072">
                  <c:v>1158.2871338003063</c:v>
                </c:pt>
                <c:pt idx="1073">
                  <c:v>1158.8023910738316</c:v>
                </c:pt>
                <c:pt idx="1074">
                  <c:v>1159.3174241442207</c:v>
                </c:pt>
                <c:pt idx="1075">
                  <c:v>1159.8322330494141</c:v>
                </c:pt>
                <c:pt idx="1076">
                  <c:v>1160.3468178276255</c:v>
                </c:pt>
                <c:pt idx="1077">
                  <c:v>1160.8611785173405</c:v>
                </c:pt>
                <c:pt idx="1078">
                  <c:v>1161.375315157316</c:v>
                </c:pt>
                <c:pt idx="1079">
                  <c:v>1161.8892277865789</c:v>
                </c:pt>
                <c:pt idx="1080">
                  <c:v>1162.402916444426</c:v>
                </c:pt>
                <c:pt idx="1081">
                  <c:v>1162.916381170422</c:v>
                </c:pt>
                <c:pt idx="1082">
                  <c:v>1163.4296220044002</c:v>
                </c:pt>
                <c:pt idx="1083">
                  <c:v>1163.9426389864602</c:v>
                </c:pt>
                <c:pt idx="1084">
                  <c:v>1164.4554321569678</c:v>
                </c:pt>
                <c:pt idx="1085">
                  <c:v>1164.9680015565541</c:v>
                </c:pt>
                <c:pt idx="1086">
                  <c:v>1165.4803472261146</c:v>
                </c:pt>
                <c:pt idx="1087">
                  <c:v>1165.9924692068082</c:v>
                </c:pt>
                <c:pt idx="1088">
                  <c:v>1166.5043675400561</c:v>
                </c:pt>
                <c:pt idx="1089">
                  <c:v>1167.0160422675415</c:v>
                </c:pt>
                <c:pt idx="1090">
                  <c:v>1167.527493431209</c:v>
                </c:pt>
                <c:pt idx="1091">
                  <c:v>1168.0387210732626</c:v>
                </c:pt>
                <c:pt idx="1092">
                  <c:v>1168.5497252361663</c:v>
                </c:pt>
                <c:pt idx="1093">
                  <c:v>1169.0605059626419</c:v>
                </c:pt>
                <c:pt idx="1094">
                  <c:v>1169.5710632956693</c:v>
                </c:pt>
                <c:pt idx="1095">
                  <c:v>1170.0813972784847</c:v>
                </c:pt>
                <c:pt idx="1096">
                  <c:v>1170.5915079545807</c:v>
                </c:pt>
                <c:pt idx="1097">
                  <c:v>1171.1013953677045</c:v>
                </c:pt>
                <c:pt idx="1098">
                  <c:v>1171.6110595618579</c:v>
                </c:pt>
                <c:pt idx="1099">
                  <c:v>1172.120500581296</c:v>
                </c:pt>
                <c:pt idx="1100">
                  <c:v>1172.6297184705265</c:v>
                </c:pt>
                <c:pt idx="1101">
                  <c:v>1173.1387132743089</c:v>
                </c:pt>
                <c:pt idx="1102">
                  <c:v>1173.6474850376535</c:v>
                </c:pt>
                <c:pt idx="1103">
                  <c:v>1174.1560338058209</c:v>
                </c:pt>
                <c:pt idx="1104">
                  <c:v>1174.6643596243207</c:v>
                </c:pt>
                <c:pt idx="1105">
                  <c:v>1175.1724625389111</c:v>
                </c:pt>
                <c:pt idx="1106">
                  <c:v>1175.6803425955982</c:v>
                </c:pt>
                <c:pt idx="1107">
                  <c:v>1176.1879998406346</c:v>
                </c:pt>
                <c:pt idx="1108">
                  <c:v>1176.6954343205191</c:v>
                </c:pt>
                <c:pt idx="1109">
                  <c:v>1177.2026460819952</c:v>
                </c:pt>
                <c:pt idx="1110">
                  <c:v>1177.7096351720513</c:v>
                </c:pt>
                <c:pt idx="1111">
                  <c:v>1178.216401637919</c:v>
                </c:pt>
                <c:pt idx="1112">
                  <c:v>1178.7229455270729</c:v>
                </c:pt>
                <c:pt idx="1113">
                  <c:v>1179.2292668872292</c:v>
                </c:pt>
                <c:pt idx="1114">
                  <c:v>1179.7353657663455</c:v>
                </c:pt>
                <c:pt idx="1115">
                  <c:v>1180.2412422126192</c:v>
                </c:pt>
                <c:pt idx="1116">
                  <c:v>1180.7468962744879</c:v>
                </c:pt>
                <c:pt idx="1117">
                  <c:v>1181.2523280006271</c:v>
                </c:pt>
                <c:pt idx="1118">
                  <c:v>1181.7575374399505</c:v>
                </c:pt>
                <c:pt idx="1119">
                  <c:v>1182.2625246416089</c:v>
                </c:pt>
                <c:pt idx="1120">
                  <c:v>1182.7672896549893</c:v>
                </c:pt>
                <c:pt idx="1121">
                  <c:v>1183.2718325297144</c:v>
                </c:pt>
                <c:pt idx="1122">
                  <c:v>1183.7761533156411</c:v>
                </c:pt>
                <c:pt idx="1123">
                  <c:v>1184.28025206286</c:v>
                </c:pt>
                <c:pt idx="1124">
                  <c:v>1184.7841288216953</c:v>
                </c:pt>
                <c:pt idx="1125">
                  <c:v>1185.2877836427033</c:v>
                </c:pt>
                <c:pt idx="1126">
                  <c:v>1185.7912165766716</c:v>
                </c:pt>
                <c:pt idx="1127">
                  <c:v>1186.2944276746184</c:v>
                </c:pt>
                <c:pt idx="1128">
                  <c:v>1186.7974169877918</c:v>
                </c:pt>
                <c:pt idx="1129">
                  <c:v>1187.300184567669</c:v>
                </c:pt>
                <c:pt idx="1130">
                  <c:v>1187.8027304659556</c:v>
                </c:pt>
                <c:pt idx="1131">
                  <c:v>1188.3050547345842</c:v>
                </c:pt>
                <c:pt idx="1132">
                  <c:v>1188.8071574257149</c:v>
                </c:pt>
                <c:pt idx="1133">
                  <c:v>1189.309038591733</c:v>
                </c:pt>
                <c:pt idx="1134">
                  <c:v>1189.8106982852494</c:v>
                </c:pt>
                <c:pt idx="1135">
                  <c:v>1190.3121365590987</c:v>
                </c:pt>
                <c:pt idx="1136">
                  <c:v>1190.8133534663398</c:v>
                </c:pt>
                <c:pt idx="1137">
                  <c:v>1191.3143490602536</c:v>
                </c:pt>
                <c:pt idx="1138">
                  <c:v>1191.8151233943438</c:v>
                </c:pt>
                <c:pt idx="1139">
                  <c:v>1192.3156765223346</c:v>
                </c:pt>
                <c:pt idx="1140">
                  <c:v>1192.8160084981714</c:v>
                </c:pt>
                <c:pt idx="1141">
                  <c:v>1193.3161193760184</c:v>
                </c:pt>
                <c:pt idx="1142">
                  <c:v>1193.8160092102592</c:v>
                </c:pt>
                <c:pt idx="1143">
                  <c:v>1194.3156780554953</c:v>
                </c:pt>
                <c:pt idx="1144">
                  <c:v>1194.8151259665456</c:v>
                </c:pt>
                <c:pt idx="1145">
                  <c:v>1195.3143529984459</c:v>
                </c:pt>
                <c:pt idx="1146">
                  <c:v>1195.8133592064471</c:v>
                </c:pt>
                <c:pt idx="1147">
                  <c:v>1196.3121446460154</c:v>
                </c:pt>
                <c:pt idx="1148">
                  <c:v>1196.810709372832</c:v>
                </c:pt>
                <c:pt idx="1149">
                  <c:v>1197.3090534427904</c:v>
                </c:pt>
                <c:pt idx="1150">
                  <c:v>1197.8071769119974</c:v>
                </c:pt>
                <c:pt idx="1151">
                  <c:v>1198.3050798367717</c:v>
                </c:pt>
                <c:pt idx="1152">
                  <c:v>1198.8027622736436</c:v>
                </c:pt>
                <c:pt idx="1153">
                  <c:v>1199.3002242793534</c:v>
                </c:pt>
                <c:pt idx="1154">
                  <c:v>1199.7974659108511</c:v>
                </c:pt>
                <c:pt idx="1155">
                  <c:v>1200.2944872252956</c:v>
                </c:pt>
                <c:pt idx="1156">
                  <c:v>1200.791288280054</c:v>
                </c:pt>
                <c:pt idx="1157">
                  <c:v>1201.2878691327012</c:v>
                </c:pt>
                <c:pt idx="1158">
                  <c:v>1201.7842298410185</c:v>
                </c:pt>
                <c:pt idx="1159">
                  <c:v>1202.2803704629928</c:v>
                </c:pt>
                <c:pt idx="1160">
                  <c:v>1202.7762910568167</c:v>
                </c:pt>
                <c:pt idx="1161">
                  <c:v>1203.2719916808869</c:v>
                </c:pt>
                <c:pt idx="1162">
                  <c:v>1203.7674723938037</c:v>
                </c:pt>
                <c:pt idx="1163">
                  <c:v>1204.2627332543705</c:v>
                </c:pt>
                <c:pt idx="1164">
                  <c:v>1204.7577743215929</c:v>
                </c:pt>
                <c:pt idx="1165">
                  <c:v>1205.2525956546781</c:v>
                </c:pt>
                <c:pt idx="1166">
                  <c:v>1205.7471973130334</c:v>
                </c:pt>
                <c:pt idx="1167">
                  <c:v>1206.2415793562666</c:v>
                </c:pt>
                <c:pt idx="1168">
                  <c:v>1206.7357418441845</c:v>
                </c:pt>
                <c:pt idx="1169">
                  <c:v>1207.2296848367923</c:v>
                </c:pt>
                <c:pt idx="1170">
                  <c:v>1207.7234083942931</c:v>
                </c:pt>
                <c:pt idx="1171">
                  <c:v>1208.216912577087</c:v>
                </c:pt>
                <c:pt idx="1172">
                  <c:v>1208.7101974457703</c:v>
                </c:pt>
                <c:pt idx="1173">
                  <c:v>1209.2032630611347</c:v>
                </c:pt>
                <c:pt idx="1174">
                  <c:v>1209.6961094841672</c:v>
                </c:pt>
                <c:pt idx="1175">
                  <c:v>1210.1887367760485</c:v>
                </c:pt>
                <c:pt idx="1176">
                  <c:v>1210.6811449981524</c:v>
                </c:pt>
                <c:pt idx="1177">
                  <c:v>1211.1733342120456</c:v>
                </c:pt>
                <c:pt idx="1178">
                  <c:v>1211.6653044794868</c:v>
                </c:pt>
                <c:pt idx="1179">
                  <c:v>1212.1570558624262</c:v>
                </c:pt>
                <c:pt idx="1180">
                  <c:v>1212.6485884230037</c:v>
                </c:pt>
                <c:pt idx="1181">
                  <c:v>1213.1399022235491</c:v>
                </c:pt>
                <c:pt idx="1182">
                  <c:v>1213.6309973265818</c:v>
                </c:pt>
                <c:pt idx="1183">
                  <c:v>1214.1218737948091</c:v>
                </c:pt>
                <c:pt idx="1184">
                  <c:v>1214.6125316911255</c:v>
                </c:pt>
                <c:pt idx="1185">
                  <c:v>1215.1029710786129</c:v>
                </c:pt>
                <c:pt idx="1186">
                  <c:v>1215.5931920205392</c:v>
                </c:pt>
                <c:pt idx="1187">
                  <c:v>1216.0831945803577</c:v>
                </c:pt>
                <c:pt idx="1188">
                  <c:v>1216.5729788217066</c:v>
                </c:pt>
                <c:pt idx="1189">
                  <c:v>1217.0625448084077</c:v>
                </c:pt>
                <c:pt idx="1190">
                  <c:v>1217.5518926044665</c:v>
                </c:pt>
                <c:pt idx="1191">
                  <c:v>1218.0410222740709</c:v>
                </c:pt>
                <c:pt idx="1192">
                  <c:v>1218.5299338815908</c:v>
                </c:pt>
                <c:pt idx="1193">
                  <c:v>1219.0186274915775</c:v>
                </c:pt>
                <c:pt idx="1194">
                  <c:v>1219.5071031687623</c:v>
                </c:pt>
                <c:pt idx="1195">
                  <c:v>1219.9953609780566</c:v>
                </c:pt>
                <c:pt idx="1196">
                  <c:v>1220.4834009845506</c:v>
                </c:pt>
                <c:pt idx="1197">
                  <c:v>1220.9712232535135</c:v>
                </c:pt>
                <c:pt idx="1198">
                  <c:v>1221.4588278503916</c:v>
                </c:pt>
                <c:pt idx="1199">
                  <c:v>1221.9462148408084</c:v>
                </c:pt>
                <c:pt idx="1200">
                  <c:v>1222.4333842905635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A1F-4D74-A743-D351EA803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89024"/>
        <c:axId val="84290944"/>
      </c:scatterChart>
      <c:valAx>
        <c:axId val="84289024"/>
        <c:scaling>
          <c:orientation val="minMax"/>
          <c:max val="1350"/>
          <c:min val="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2000" b="1" i="1" baseline="0">
                    <a:effectLst/>
                  </a:rPr>
                  <a:t>T</a:t>
                </a:r>
                <a:r>
                  <a:rPr lang="nl-NL" sz="2000" b="1" i="0" baseline="0">
                    <a:effectLst/>
                  </a:rPr>
                  <a:t> (</a:t>
                </a:r>
                <a:r>
                  <a:rPr lang="nl-NL" sz="2000" b="1" i="0" u="none" strike="noStrike" baseline="0">
                    <a:effectLst/>
                  </a:rPr>
                  <a:t>°C</a:t>
                </a:r>
                <a:r>
                  <a:rPr lang="en-US" sz="2000" b="1" i="0" u="none" strike="noStrike" baseline="0">
                    <a:effectLst/>
                  </a:rPr>
                  <a:t>)</a:t>
                </a:r>
                <a:endParaRPr lang="en-US" sz="2000"/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84290944"/>
        <c:crosses val="autoZero"/>
        <c:crossBetween val="midCat"/>
        <c:majorUnit val="250"/>
        <c:minorUnit val="50"/>
      </c:valAx>
      <c:valAx>
        <c:axId val="84290944"/>
        <c:scaling>
          <c:orientation val="maxMin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84289024"/>
        <c:crosses val="autoZero"/>
        <c:crossBetween val="midCat"/>
        <c:majorUnit val="20"/>
        <c:minorUnit val="10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comp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calc!$BJ$5:$BJ$1205</c:f>
              <c:numCache>
                <c:formatCode>General</c:formatCode>
                <c:ptCount val="1201"/>
                <c:pt idx="0">
                  <c:v>0</c:v>
                </c:pt>
                <c:pt idx="1">
                  <c:v>-4.8831178672819782</c:v>
                </c:pt>
                <c:pt idx="2">
                  <c:v>-9.8278161119455731</c:v>
                </c:pt>
                <c:pt idx="3">
                  <c:v>-14.831601297723211</c:v>
                </c:pt>
                <c:pt idx="4">
                  <c:v>-19.892080949476259</c:v>
                </c:pt>
                <c:pt idx="5">
                  <c:v>-25.006959465202179</c:v>
                </c:pt>
                <c:pt idx="6">
                  <c:v>-30.174034193567667</c:v>
                </c:pt>
                <c:pt idx="7">
                  <c:v>-35.391191670265442</c:v>
                </c:pt>
                <c:pt idx="8">
                  <c:v>-40.656404006763772</c:v>
                </c:pt>
                <c:pt idx="9">
                  <c:v>-45.967725425278331</c:v>
                </c:pt>
                <c:pt idx="10">
                  <c:v>-51.323288934045635</c:v>
                </c:pt>
                <c:pt idx="11">
                  <c:v>-56.721303137217205</c:v>
                </c:pt>
                <c:pt idx="12">
                  <c:v>-62.160049173923511</c:v>
                </c:pt>
                <c:pt idx="13">
                  <c:v>-67.637877781277609</c:v>
                </c:pt>
                <c:pt idx="14">
                  <c:v>-73.153206476299914</c:v>
                </c:pt>
                <c:pt idx="15">
                  <c:v>-78.704516851948995</c:v>
                </c:pt>
                <c:pt idx="16">
                  <c:v>-84.290351982638214</c:v>
                </c:pt>
                <c:pt idx="17">
                  <c:v>-89.909313934804842</c:v>
                </c:pt>
                <c:pt idx="18">
                  <c:v>-95.560061378278249</c:v>
                </c:pt>
                <c:pt idx="19">
                  <c:v>-101.24130729436553</c:v>
                </c:pt>
                <c:pt idx="20">
                  <c:v>-106.9518167767385</c:v>
                </c:pt>
                <c:pt idx="21">
                  <c:v>-112.69040492136443</c:v>
                </c:pt>
                <c:pt idx="22">
                  <c:v>-118.45593480187516</c:v>
                </c:pt>
                <c:pt idx="23">
                  <c:v>-124.247315526915</c:v>
                </c:pt>
                <c:pt idx="24">
                  <c:v>-130.06350037614803</c:v>
                </c:pt>
                <c:pt idx="25">
                  <c:v>-135.90348501174014</c:v>
                </c:pt>
                <c:pt idx="26">
                  <c:v>-141.76630576225904</c:v>
                </c:pt>
                <c:pt idx="27">
                  <c:v>-147.65103797606102</c:v>
                </c:pt>
                <c:pt idx="28">
                  <c:v>-153.55679444134984</c:v>
                </c:pt>
                <c:pt idx="29">
                  <c:v>-159.48272387020907</c:v>
                </c:pt>
                <c:pt idx="30">
                  <c:v>-165.88669187020906</c:v>
                </c:pt>
                <c:pt idx="31">
                  <c:v>-172.47901187020904</c:v>
                </c:pt>
                <c:pt idx="32">
                  <c:v>-179.07133187020904</c:v>
                </c:pt>
                <c:pt idx="33">
                  <c:v>-185.66365187020904</c:v>
                </c:pt>
                <c:pt idx="34">
                  <c:v>-192.25597187020904</c:v>
                </c:pt>
                <c:pt idx="35">
                  <c:v>-198.84829187020904</c:v>
                </c:pt>
                <c:pt idx="36">
                  <c:v>-205.44061187020901</c:v>
                </c:pt>
                <c:pt idx="37">
                  <c:v>-212.03293187020898</c:v>
                </c:pt>
                <c:pt idx="38">
                  <c:v>-218.62525187020901</c:v>
                </c:pt>
                <c:pt idx="39">
                  <c:v>-225.21757187020899</c:v>
                </c:pt>
                <c:pt idx="40">
                  <c:v>-231.80989187020896</c:v>
                </c:pt>
                <c:pt idx="41">
                  <c:v>-238.40221187020896</c:v>
                </c:pt>
                <c:pt idx="42">
                  <c:v>-244.99453187020902</c:v>
                </c:pt>
                <c:pt idx="43">
                  <c:v>-251.58685187020896</c:v>
                </c:pt>
                <c:pt idx="44">
                  <c:v>-258.17917187020896</c:v>
                </c:pt>
                <c:pt idx="45">
                  <c:v>-264.77149187020893</c:v>
                </c:pt>
                <c:pt idx="46">
                  <c:v>-271.36381187020891</c:v>
                </c:pt>
                <c:pt idx="47">
                  <c:v>-277.95613187020894</c:v>
                </c:pt>
                <c:pt idx="48">
                  <c:v>-284.54845187020885</c:v>
                </c:pt>
                <c:pt idx="49">
                  <c:v>-291.14077187020888</c:v>
                </c:pt>
                <c:pt idx="50">
                  <c:v>-297.73309187020885</c:v>
                </c:pt>
                <c:pt idx="51">
                  <c:v>-304.32541187020888</c:v>
                </c:pt>
                <c:pt idx="52">
                  <c:v>-310.91773187020885</c:v>
                </c:pt>
                <c:pt idx="53">
                  <c:v>-317.51005187020883</c:v>
                </c:pt>
                <c:pt idx="54">
                  <c:v>-324.10237187020886</c:v>
                </c:pt>
                <c:pt idx="55">
                  <c:v>-330.69469187020883</c:v>
                </c:pt>
                <c:pt idx="56">
                  <c:v>-337.2870118702088</c:v>
                </c:pt>
                <c:pt idx="57">
                  <c:v>-343.87933187020883</c:v>
                </c:pt>
                <c:pt idx="58">
                  <c:v>-350.47165187020875</c:v>
                </c:pt>
                <c:pt idx="59">
                  <c:v>-357.06397187020877</c:v>
                </c:pt>
                <c:pt idx="60">
                  <c:v>-363.65629187020875</c:v>
                </c:pt>
                <c:pt idx="61">
                  <c:v>-370.24861187020872</c:v>
                </c:pt>
                <c:pt idx="62">
                  <c:v>-376.84093187020869</c:v>
                </c:pt>
                <c:pt idx="63">
                  <c:v>-383.43325187020866</c:v>
                </c:pt>
                <c:pt idx="64">
                  <c:v>-390.02557187020864</c:v>
                </c:pt>
                <c:pt idx="65">
                  <c:v>-396.61789187020861</c:v>
                </c:pt>
                <c:pt idx="66">
                  <c:v>-403.21021187020864</c:v>
                </c:pt>
                <c:pt idx="67">
                  <c:v>-409.80253187020867</c:v>
                </c:pt>
                <c:pt idx="68">
                  <c:v>-416.39485187020864</c:v>
                </c:pt>
                <c:pt idx="69">
                  <c:v>-422.98717187020856</c:v>
                </c:pt>
                <c:pt idx="70">
                  <c:v>-429.57949187020859</c:v>
                </c:pt>
                <c:pt idx="71">
                  <c:v>-436.17181187020844</c:v>
                </c:pt>
                <c:pt idx="72">
                  <c:v>-442.76413187020847</c:v>
                </c:pt>
                <c:pt idx="73">
                  <c:v>-449.3564518702085</c:v>
                </c:pt>
                <c:pt idx="74">
                  <c:v>-455.94877187020847</c:v>
                </c:pt>
                <c:pt idx="75">
                  <c:v>-462.54109187020845</c:v>
                </c:pt>
                <c:pt idx="76">
                  <c:v>-469.13341187020842</c:v>
                </c:pt>
                <c:pt idx="77">
                  <c:v>-475.72573187020839</c:v>
                </c:pt>
                <c:pt idx="78">
                  <c:v>-482.31805187020836</c:v>
                </c:pt>
                <c:pt idx="79">
                  <c:v>-488.91037187020839</c:v>
                </c:pt>
                <c:pt idx="80">
                  <c:v>-495.50269187020842</c:v>
                </c:pt>
                <c:pt idx="81">
                  <c:v>-502.09501187020828</c:v>
                </c:pt>
                <c:pt idx="82">
                  <c:v>-508.68733187020831</c:v>
                </c:pt>
                <c:pt idx="83">
                  <c:v>-515.27965187020823</c:v>
                </c:pt>
                <c:pt idx="84">
                  <c:v>-521.8719718702082</c:v>
                </c:pt>
                <c:pt idx="85">
                  <c:v>-528.46429187020817</c:v>
                </c:pt>
                <c:pt idx="86">
                  <c:v>-535.05661187020814</c:v>
                </c:pt>
                <c:pt idx="87">
                  <c:v>-541.64893187020812</c:v>
                </c:pt>
                <c:pt idx="88">
                  <c:v>-548.24125187020809</c:v>
                </c:pt>
                <c:pt idx="89">
                  <c:v>-554.83357187020817</c:v>
                </c:pt>
                <c:pt idx="90">
                  <c:v>-561.42589187020803</c:v>
                </c:pt>
                <c:pt idx="91">
                  <c:v>-568.01821187020801</c:v>
                </c:pt>
                <c:pt idx="92">
                  <c:v>-574.61053187020798</c:v>
                </c:pt>
                <c:pt idx="93">
                  <c:v>-581.20285187020795</c:v>
                </c:pt>
                <c:pt idx="94">
                  <c:v>-587.79517187020792</c:v>
                </c:pt>
                <c:pt idx="95">
                  <c:v>-594.3874918702079</c:v>
                </c:pt>
                <c:pt idx="96">
                  <c:v>-600.97981187020787</c:v>
                </c:pt>
                <c:pt idx="97">
                  <c:v>-607.57213187020784</c:v>
                </c:pt>
                <c:pt idx="98">
                  <c:v>-614.1644518702077</c:v>
                </c:pt>
                <c:pt idx="99">
                  <c:v>-620.75677187020779</c:v>
                </c:pt>
                <c:pt idx="100">
                  <c:v>-627.34909187020776</c:v>
                </c:pt>
                <c:pt idx="101">
                  <c:v>-633.94141187020773</c:v>
                </c:pt>
                <c:pt idx="102">
                  <c:v>-640.5337318702077</c:v>
                </c:pt>
                <c:pt idx="103">
                  <c:v>-647.12605187020768</c:v>
                </c:pt>
                <c:pt idx="104">
                  <c:v>-653.71837187020753</c:v>
                </c:pt>
                <c:pt idx="105">
                  <c:v>-660.31069187020762</c:v>
                </c:pt>
                <c:pt idx="106">
                  <c:v>-666.90301187020759</c:v>
                </c:pt>
                <c:pt idx="107">
                  <c:v>-673.49533187020745</c:v>
                </c:pt>
                <c:pt idx="108">
                  <c:v>-680.08765187020754</c:v>
                </c:pt>
                <c:pt idx="109">
                  <c:v>-686.67997187020751</c:v>
                </c:pt>
                <c:pt idx="110">
                  <c:v>-693.27229187020748</c:v>
                </c:pt>
                <c:pt idx="111">
                  <c:v>-699.86461187020734</c:v>
                </c:pt>
                <c:pt idx="112">
                  <c:v>-706.45693187020731</c:v>
                </c:pt>
                <c:pt idx="113">
                  <c:v>-713.04925187020729</c:v>
                </c:pt>
                <c:pt idx="114">
                  <c:v>-719.64157187020737</c:v>
                </c:pt>
                <c:pt idx="115">
                  <c:v>-726.23389187020723</c:v>
                </c:pt>
                <c:pt idx="116">
                  <c:v>-732.8262118702072</c:v>
                </c:pt>
                <c:pt idx="117">
                  <c:v>-739.41853187020729</c:v>
                </c:pt>
                <c:pt idx="118">
                  <c:v>-746.01085187020715</c:v>
                </c:pt>
                <c:pt idx="119">
                  <c:v>-737.54430546700871</c:v>
                </c:pt>
                <c:pt idx="120">
                  <c:v>-705.61377701612503</c:v>
                </c:pt>
                <c:pt idx="121">
                  <c:v>-675.32694562760605</c:v>
                </c:pt>
                <c:pt idx="122">
                  <c:v>-646.58771327576346</c:v>
                </c:pt>
                <c:pt idx="123">
                  <c:v>-619.30621466669402</c:v>
                </c:pt>
                <c:pt idx="124">
                  <c:v>-593.39837571196415</c:v>
                </c:pt>
                <c:pt idx="125">
                  <c:v>-568.78550578503757</c:v>
                </c:pt>
                <c:pt idx="126">
                  <c:v>-545.39392099220811</c:v>
                </c:pt>
                <c:pt idx="127">
                  <c:v>-523.15459593114201</c:v>
                </c:pt>
                <c:pt idx="128">
                  <c:v>-502.00284162918933</c:v>
                </c:pt>
                <c:pt idx="129">
                  <c:v>-481.87800755249691</c:v>
                </c:pt>
                <c:pt idx="130">
                  <c:v>-462.72320575785716</c:v>
                </c:pt>
                <c:pt idx="131">
                  <c:v>-444.48505542354906</c:v>
                </c:pt>
                <c:pt idx="132">
                  <c:v>-427.1134461450057</c:v>
                </c:pt>
                <c:pt idx="133">
                  <c:v>-410.56131851729322</c:v>
                </c:pt>
                <c:pt idx="134">
                  <c:v>-394.78446065034046</c:v>
                </c:pt>
                <c:pt idx="135">
                  <c:v>-379.74131937584451</c:v>
                </c:pt>
                <c:pt idx="136">
                  <c:v>-365.39282500771515</c:v>
                </c:pt>
                <c:pt idx="137">
                  <c:v>-351.70222861193849</c:v>
                </c:pt>
                <c:pt idx="138">
                  <c:v>-338.63495082735386</c:v>
                </c:pt>
                <c:pt idx="139">
                  <c:v>-326.15844135717924</c:v>
                </c:pt>
                <c:pt idx="140">
                  <c:v>-314.24204832260472</c:v>
                </c:pt>
                <c:pt idx="141">
                  <c:v>-302.8568967350443</c:v>
                </c:pt>
                <c:pt idx="142">
                  <c:v>-291.97577540348334</c:v>
                </c:pt>
                <c:pt idx="143">
                  <c:v>-281.57303164791358</c:v>
                </c:pt>
                <c:pt idx="144">
                  <c:v>-271.62447323994132</c:v>
                </c:pt>
                <c:pt idx="145">
                  <c:v>-262.10727703740076</c:v>
                </c:pt>
                <c:pt idx="146">
                  <c:v>-252.99990382181284</c:v>
                </c:pt>
                <c:pt idx="147">
                  <c:v>-244.28201888595126</c:v>
                </c:pt>
                <c:pt idx="148">
                  <c:v>-235.93441795405292</c:v>
                </c:pt>
                <c:pt idx="149">
                  <c:v>-227.93895804956853</c:v>
                </c:pt>
                <c:pt idx="150">
                  <c:v>-220.27849295502347</c:v>
                </c:pt>
                <c:pt idx="151">
                  <c:v>-212.93681293582702</c:v>
                </c:pt>
                <c:pt idx="152">
                  <c:v>-205.89858842491998</c:v>
                </c:pt>
                <c:pt idx="153">
                  <c:v>-199.14931738813056</c:v>
                </c:pt>
                <c:pt idx="154">
                  <c:v>-192.67527611132093</c:v>
                </c:pt>
                <c:pt idx="155">
                  <c:v>-186.46347316981232</c:v>
                </c:pt>
                <c:pt idx="156">
                  <c:v>-180.50160635852453</c:v>
                </c:pt>
                <c:pt idx="157">
                  <c:v>-174.77802237773869</c:v>
                </c:pt>
                <c:pt idx="158">
                  <c:v>-169.2816790845711</c:v>
                </c:pt>
                <c:pt idx="159">
                  <c:v>-164.00211013423814</c:v>
                </c:pt>
                <c:pt idx="160">
                  <c:v>-158.92939184810675</c:v>
                </c:pt>
                <c:pt idx="161">
                  <c:v>-154.05411215737126</c:v>
                </c:pt>
                <c:pt idx="162">
                  <c:v>-149.3673414822228</c:v>
                </c:pt>
                <c:pt idx="163">
                  <c:v>-144.86060541644571</c:v>
                </c:pt>
                <c:pt idx="164">
                  <c:v>-140.5258590967652</c:v>
                </c:pt>
                <c:pt idx="165">
                  <c:v>-136.35546314487459</c:v>
                </c:pt>
                <c:pt idx="166">
                  <c:v>-132.34216107805895</c:v>
                </c:pt>
                <c:pt idx="167">
                  <c:v>-128.47905809170129</c:v>
                </c:pt>
                <c:pt idx="168">
                  <c:v>-124.75960112376708</c:v>
                </c:pt>
                <c:pt idx="169">
                  <c:v>-121.17756011768911</c:v>
                </c:pt>
                <c:pt idx="170">
                  <c:v>-117.72701040588007</c:v>
                </c:pt>
                <c:pt idx="171">
                  <c:v>-114.40231614152987</c:v>
                </c:pt>
                <c:pt idx="172">
                  <c:v>-111.19811471133202</c:v>
                </c:pt>
                <c:pt idx="173">
                  <c:v>-108.10930206642084</c:v>
                </c:pt>
                <c:pt idx="174">
                  <c:v>-105.13101891310342</c:v>
                </c:pt>
                <c:pt idx="175">
                  <c:v>-102.25863770893901</c:v>
                </c:pt>
                <c:pt idx="176">
                  <c:v>-99.487750413427207</c:v>
                </c:pt>
                <c:pt idx="177">
                  <c:v>-96.814156945981068</c:v>
                </c:pt>
                <c:pt idx="178">
                  <c:v>-94.233854307048489</c:v>
                </c:pt>
                <c:pt idx="179">
                  <c:v>-91.743026321194648</c:v>
                </c:pt>
                <c:pt idx="180">
                  <c:v>-89.338033963700141</c:v>
                </c:pt>
                <c:pt idx="181">
                  <c:v>-1161.5624518702043</c:v>
                </c:pt>
                <c:pt idx="182">
                  <c:v>-1168.3902118702044</c:v>
                </c:pt>
                <c:pt idx="183">
                  <c:v>-1175.2179718702041</c:v>
                </c:pt>
                <c:pt idx="184">
                  <c:v>-1182.0457318702042</c:v>
                </c:pt>
                <c:pt idx="185">
                  <c:v>-1188.8734918702041</c:v>
                </c:pt>
                <c:pt idx="186">
                  <c:v>-1195.701251870204</c:v>
                </c:pt>
                <c:pt idx="187">
                  <c:v>-1202.5290118702042</c:v>
                </c:pt>
                <c:pt idx="188">
                  <c:v>-1209.3567718702041</c:v>
                </c:pt>
                <c:pt idx="189">
                  <c:v>-1216.184531870204</c:v>
                </c:pt>
                <c:pt idx="190">
                  <c:v>-1223.0122918702039</c:v>
                </c:pt>
                <c:pt idx="191">
                  <c:v>-1229.8400518702038</c:v>
                </c:pt>
                <c:pt idx="192">
                  <c:v>-1236.6678118702039</c:v>
                </c:pt>
                <c:pt idx="193">
                  <c:v>-1243.4955718702038</c:v>
                </c:pt>
                <c:pt idx="194">
                  <c:v>-1250.3233318702034</c:v>
                </c:pt>
                <c:pt idx="195">
                  <c:v>-1257.1510918702033</c:v>
                </c:pt>
                <c:pt idx="196">
                  <c:v>-1263.9788518702035</c:v>
                </c:pt>
                <c:pt idx="197">
                  <c:v>-1270.8066118702034</c:v>
                </c:pt>
                <c:pt idx="198">
                  <c:v>-1277.6343718702035</c:v>
                </c:pt>
                <c:pt idx="199">
                  <c:v>-1284.4621318702034</c:v>
                </c:pt>
                <c:pt idx="200">
                  <c:v>-1291.2898918702033</c:v>
                </c:pt>
                <c:pt idx="201">
                  <c:v>-1298.1176518702032</c:v>
                </c:pt>
                <c:pt idx="202">
                  <c:v>-1304.9454118702031</c:v>
                </c:pt>
                <c:pt idx="203">
                  <c:v>-1311.773171870203</c:v>
                </c:pt>
                <c:pt idx="204">
                  <c:v>-1318.6009318702031</c:v>
                </c:pt>
                <c:pt idx="205">
                  <c:v>-1325.4286918702028</c:v>
                </c:pt>
                <c:pt idx="206">
                  <c:v>-1332.2564518702029</c:v>
                </c:pt>
                <c:pt idx="207">
                  <c:v>-1339.084211870203</c:v>
                </c:pt>
                <c:pt idx="208">
                  <c:v>-1345.9119718702029</c:v>
                </c:pt>
                <c:pt idx="209">
                  <c:v>-1352.7397318702028</c:v>
                </c:pt>
                <c:pt idx="210">
                  <c:v>-1359.5674918702027</c:v>
                </c:pt>
                <c:pt idx="211">
                  <c:v>-1366.3952518702026</c:v>
                </c:pt>
                <c:pt idx="212">
                  <c:v>-1373.2230118702025</c:v>
                </c:pt>
                <c:pt idx="213">
                  <c:v>-1380.0507718702024</c:v>
                </c:pt>
                <c:pt idx="214">
                  <c:v>-1386.8785318702026</c:v>
                </c:pt>
                <c:pt idx="215">
                  <c:v>-1393.7062918702027</c:v>
                </c:pt>
                <c:pt idx="216">
                  <c:v>-1400.5340518702023</c:v>
                </c:pt>
                <c:pt idx="217">
                  <c:v>-1407.3618118702022</c:v>
                </c:pt>
                <c:pt idx="218">
                  <c:v>-1414.1895718702021</c:v>
                </c:pt>
                <c:pt idx="219">
                  <c:v>-1421.0173318702023</c:v>
                </c:pt>
                <c:pt idx="220">
                  <c:v>-1427.8450918702022</c:v>
                </c:pt>
                <c:pt idx="221">
                  <c:v>-1434.6728518702021</c:v>
                </c:pt>
                <c:pt idx="222">
                  <c:v>-1441.5006118702022</c:v>
                </c:pt>
                <c:pt idx="223">
                  <c:v>-1448.3283718702021</c:v>
                </c:pt>
                <c:pt idx="224">
                  <c:v>-1455.156131870202</c:v>
                </c:pt>
                <c:pt idx="225">
                  <c:v>-1461.9838918702019</c:v>
                </c:pt>
                <c:pt idx="226">
                  <c:v>-1468.8116518702018</c:v>
                </c:pt>
                <c:pt idx="227">
                  <c:v>-1475.6394118702017</c:v>
                </c:pt>
                <c:pt idx="228">
                  <c:v>-1482.4671718702016</c:v>
                </c:pt>
                <c:pt idx="229">
                  <c:v>-1489.2949318702017</c:v>
                </c:pt>
                <c:pt idx="230">
                  <c:v>-1496.1226918702018</c:v>
                </c:pt>
                <c:pt idx="231">
                  <c:v>-1502.9504518702017</c:v>
                </c:pt>
                <c:pt idx="232">
                  <c:v>-1509.7782118702016</c:v>
                </c:pt>
                <c:pt idx="233">
                  <c:v>-1516.6059718702013</c:v>
                </c:pt>
                <c:pt idx="234">
                  <c:v>-1523.4337318702014</c:v>
                </c:pt>
                <c:pt idx="235">
                  <c:v>-1530.2614918702013</c:v>
                </c:pt>
                <c:pt idx="236">
                  <c:v>-1537.0892518702012</c:v>
                </c:pt>
                <c:pt idx="237">
                  <c:v>-1543.9170118702013</c:v>
                </c:pt>
                <c:pt idx="238">
                  <c:v>-1550.744771870201</c:v>
                </c:pt>
                <c:pt idx="239">
                  <c:v>-1557.5725318702011</c:v>
                </c:pt>
                <c:pt idx="240">
                  <c:v>-1564.4002918702008</c:v>
                </c:pt>
                <c:pt idx="241">
                  <c:v>-1571.2280518702007</c:v>
                </c:pt>
                <c:pt idx="242">
                  <c:v>-1578.0558118702008</c:v>
                </c:pt>
                <c:pt idx="243">
                  <c:v>-1584.8835718702007</c:v>
                </c:pt>
                <c:pt idx="244">
                  <c:v>-1591.7113318702009</c:v>
                </c:pt>
                <c:pt idx="245">
                  <c:v>-1598.5390918702005</c:v>
                </c:pt>
                <c:pt idx="246">
                  <c:v>-1605.3668518702002</c:v>
                </c:pt>
                <c:pt idx="247">
                  <c:v>-1612.1946118702003</c:v>
                </c:pt>
                <c:pt idx="248">
                  <c:v>-1619.0223718702002</c:v>
                </c:pt>
                <c:pt idx="249">
                  <c:v>-1625.8501318702004</c:v>
                </c:pt>
                <c:pt idx="250">
                  <c:v>-1632.6778918702005</c:v>
                </c:pt>
                <c:pt idx="251">
                  <c:v>-1639.5056518702004</c:v>
                </c:pt>
                <c:pt idx="252">
                  <c:v>-1646.3334118702001</c:v>
                </c:pt>
                <c:pt idx="253">
                  <c:v>-1653.1611718702002</c:v>
                </c:pt>
                <c:pt idx="254">
                  <c:v>-1659.9889318701998</c:v>
                </c:pt>
                <c:pt idx="255">
                  <c:v>-1666.8166918702</c:v>
                </c:pt>
                <c:pt idx="256">
                  <c:v>-1673.6444518701999</c:v>
                </c:pt>
                <c:pt idx="257">
                  <c:v>-1680.4722118701998</c:v>
                </c:pt>
                <c:pt idx="258">
                  <c:v>-1687.2999718701999</c:v>
                </c:pt>
                <c:pt idx="259">
                  <c:v>-1694.1277318701996</c:v>
                </c:pt>
                <c:pt idx="260">
                  <c:v>-1700.9554918701997</c:v>
                </c:pt>
                <c:pt idx="261">
                  <c:v>-1707.7832518701994</c:v>
                </c:pt>
                <c:pt idx="262">
                  <c:v>-1714.6110118701993</c:v>
                </c:pt>
                <c:pt idx="263">
                  <c:v>-1721.4387718701994</c:v>
                </c:pt>
                <c:pt idx="264">
                  <c:v>-1691.1251027023347</c:v>
                </c:pt>
                <c:pt idx="265">
                  <c:v>-1646.9777684159933</c:v>
                </c:pt>
                <c:pt idx="266">
                  <c:v>-1604.1663950282702</c:v>
                </c:pt>
                <c:pt idx="267">
                  <c:v>-1562.6455441121359</c:v>
                </c:pt>
                <c:pt idx="268">
                  <c:v>-1522.3714819906429</c:v>
                </c:pt>
                <c:pt idx="269">
                  <c:v>-1483.3021100995738</c:v>
                </c:pt>
                <c:pt idx="270">
                  <c:v>-1445.3968984173123</c:v>
                </c:pt>
                <c:pt idx="271">
                  <c:v>-1408.6168218173218</c:v>
                </c:pt>
                <c:pt idx="272">
                  <c:v>-1372.9242992060229</c:v>
                </c:pt>
                <c:pt idx="273">
                  <c:v>-1338.2831353154033</c:v>
                </c:pt>
                <c:pt idx="274">
                  <c:v>-1304.6584650267212</c:v>
                </c:pt>
                <c:pt idx="275">
                  <c:v>-1272.0167001071559</c:v>
                </c:pt>
                <c:pt idx="276">
                  <c:v>-1240.3254782476483</c:v>
                </c:pt>
                <c:pt idx="277">
                  <c:v>-1209.5536142955264</c:v>
                </c:pt>
                <c:pt idx="278">
                  <c:v>-1179.6710535804859</c:v>
                </c:pt>
                <c:pt idx="279">
                  <c:v>-1150.6488272379734</c:v>
                </c:pt>
                <c:pt idx="280">
                  <c:v>-1122.4590094381795</c:v>
                </c:pt>
                <c:pt idx="281">
                  <c:v>-1095.0746764338376</c:v>
                </c:pt>
                <c:pt idx="282">
                  <c:v>-1068.4698673437529</c:v>
                </c:pt>
                <c:pt idx="283">
                  <c:v>-1042.6195465934263</c:v>
                </c:pt>
                <c:pt idx="284">
                  <c:v>-1017.4995679376794</c:v>
                </c:pt>
                <c:pt idx="285">
                  <c:v>-993.08663999390978</c:v>
                </c:pt>
                <c:pt idx="286">
                  <c:v>-969.35829321801634</c:v>
                </c:pt>
                <c:pt idx="287">
                  <c:v>-946.29284825831689</c:v>
                </c:pt>
                <c:pt idx="288">
                  <c:v>-923.86938562575551</c:v>
                </c:pt>
                <c:pt idx="289">
                  <c:v>-902.06771662183746</c:v>
                </c:pt>
                <c:pt idx="290">
                  <c:v>-880.86835546830628</c:v>
                </c:pt>
                <c:pt idx="291">
                  <c:v>-860.25249258534893</c:v>
                </c:pt>
                <c:pt idx="292">
                  <c:v>-840.20196896756283</c:v>
                </c:pt>
                <c:pt idx="293">
                  <c:v>-820.69925160940045</c:v>
                </c:pt>
                <c:pt idx="294">
                  <c:v>-801.72740993392006</c:v>
                </c:pt>
                <c:pt idx="295">
                  <c:v>-783.27009318100124</c:v>
                </c:pt>
                <c:pt idx="296">
                  <c:v>-765.31150871308444</c:v>
                </c:pt>
                <c:pt idx="297">
                  <c:v>-747.83640119854488</c:v>
                </c:pt>
                <c:pt idx="298">
                  <c:v>-730.83003263459943</c:v>
                </c:pt>
                <c:pt idx="299">
                  <c:v>-714.27816317345435</c:v>
                </c:pt>
                <c:pt idx="300">
                  <c:v>-698.16703271701476</c:v>
                </c:pt>
                <c:pt idx="301">
                  <c:v>-682.4833432471313</c:v>
                </c:pt>
                <c:pt idx="302">
                  <c:v>-667.21424185986609</c:v>
                </c:pt>
                <c:pt idx="303">
                  <c:v>-652.34730447361164</c:v>
                </c:pt>
                <c:pt idx="304">
                  <c:v>-637.87052018244549</c:v>
                </c:pt>
                <c:pt idx="305">
                  <c:v>-623.77227622718215</c:v>
                </c:pt>
                <c:pt idx="306">
                  <c:v>-610.04134355805422</c:v>
                </c:pt>
                <c:pt idx="307">
                  <c:v>-596.6668629639704</c:v>
                </c:pt>
                <c:pt idx="308">
                  <c:v>-583.63833174448143</c:v>
                </c:pt>
                <c:pt idx="309">
                  <c:v>-570.94559090168855</c:v>
                </c:pt>
                <c:pt idx="310">
                  <c:v>-558.5788128303027</c:v>
                </c:pt>
                <c:pt idx="311">
                  <c:v>-546.5284894850405</c:v>
                </c:pt>
                <c:pt idx="312">
                  <c:v>-534.78542100551306</c:v>
                </c:pt>
                <c:pt idx="313">
                  <c:v>-523.3407047795871</c:v>
                </c:pt>
                <c:pt idx="314">
                  <c:v>-512.18572492707892</c:v>
                </c:pt>
                <c:pt idx="315">
                  <c:v>-501.31214218641963</c:v>
                </c:pt>
                <c:pt idx="316">
                  <c:v>-490.71188418774744</c:v>
                </c:pt>
                <c:pt idx="317">
                  <c:v>-480.37713609648478</c:v>
                </c:pt>
                <c:pt idx="318">
                  <c:v>-470.30033161233837</c:v>
                </c:pt>
                <c:pt idx="319">
                  <c:v>-460.47414430914586</c:v>
                </c:pt>
                <c:pt idx="320">
                  <c:v>-450.89147930172885</c:v>
                </c:pt>
                <c:pt idx="321">
                  <c:v>-441.54546522648849</c:v>
                </c:pt>
                <c:pt idx="322">
                  <c:v>-432.42944652303481</c:v>
                </c:pt>
                <c:pt idx="323">
                  <c:v>-423.53697600472725</c:v>
                </c:pt>
                <c:pt idx="324">
                  <c:v>-414.86180770647121</c:v>
                </c:pt>
                <c:pt idx="325">
                  <c:v>-406.39788999868512</c:v>
                </c:pt>
                <c:pt idx="326">
                  <c:v>-398.1393589567719</c:v>
                </c:pt>
                <c:pt idx="327">
                  <c:v>-390.08053197589288</c:v>
                </c:pt>
                <c:pt idx="328">
                  <c:v>-382.2159016213206</c:v>
                </c:pt>
                <c:pt idx="329">
                  <c:v>-374.54012970498206</c:v>
                </c:pt>
                <c:pt idx="330">
                  <c:v>-417.62808415348672</c:v>
                </c:pt>
                <c:pt idx="331">
                  <c:v>-415.24421469586292</c:v>
                </c:pt>
                <c:pt idx="332">
                  <c:v>-412.86837998328758</c:v>
                </c:pt>
                <c:pt idx="333">
                  <c:v>-410.50057037400154</c:v>
                </c:pt>
                <c:pt idx="334">
                  <c:v>-408.1407762213135</c:v>
                </c:pt>
                <c:pt idx="335">
                  <c:v>-405.78898787361248</c:v>
                </c:pt>
                <c:pt idx="336">
                  <c:v>-403.44519567438454</c:v>
                </c:pt>
                <c:pt idx="337">
                  <c:v>-401.10938996222529</c:v>
                </c:pt>
                <c:pt idx="338">
                  <c:v>-398.78156107085937</c:v>
                </c:pt>
                <c:pt idx="339">
                  <c:v>-396.46169932915109</c:v>
                </c:pt>
                <c:pt idx="340">
                  <c:v>-394.14979506112564</c:v>
                </c:pt>
                <c:pt idx="341">
                  <c:v>-391.84583858597841</c:v>
                </c:pt>
                <c:pt idx="342">
                  <c:v>-389.5498202180973</c:v>
                </c:pt>
                <c:pt idx="343">
                  <c:v>-387.26173026707579</c:v>
                </c:pt>
                <c:pt idx="344">
                  <c:v>-384.98155903772982</c:v>
                </c:pt>
                <c:pt idx="345">
                  <c:v>-382.70929683011468</c:v>
                </c:pt>
                <c:pt idx="346">
                  <c:v>-380.44493393954281</c:v>
                </c:pt>
                <c:pt idx="347">
                  <c:v>-378.18846065659937</c:v>
                </c:pt>
                <c:pt idx="348">
                  <c:v>-375.93986726715957</c:v>
                </c:pt>
                <c:pt idx="349">
                  <c:v>-373.69914405240945</c:v>
                </c:pt>
                <c:pt idx="350">
                  <c:v>-371.466281288858</c:v>
                </c:pt>
                <c:pt idx="351">
                  <c:v>-369.24126924835991</c:v>
                </c:pt>
                <c:pt idx="352">
                  <c:v>-367.02409819813272</c:v>
                </c:pt>
                <c:pt idx="353">
                  <c:v>-364.81475840077167</c:v>
                </c:pt>
                <c:pt idx="354">
                  <c:v>-362.61324011427223</c:v>
                </c:pt>
                <c:pt idx="355">
                  <c:v>-360.41953359204757</c:v>
                </c:pt>
                <c:pt idx="356">
                  <c:v>-358.23362908294729</c:v>
                </c:pt>
                <c:pt idx="357">
                  <c:v>-356.05551683127482</c:v>
                </c:pt>
                <c:pt idx="358">
                  <c:v>-353.88518707680998</c:v>
                </c:pt>
                <c:pt idx="359">
                  <c:v>-351.7226300548262</c:v>
                </c:pt>
                <c:pt idx="360">
                  <c:v>-349.5678359961106</c:v>
                </c:pt>
                <c:pt idx="361">
                  <c:v>-347.42079512698319</c:v>
                </c:pt>
                <c:pt idx="362">
                  <c:v>-345.28149766931926</c:v>
                </c:pt>
                <c:pt idx="363">
                  <c:v>-343.1499338405676</c:v>
                </c:pt>
                <c:pt idx="364">
                  <c:v>-341.02609385376928</c:v>
                </c:pt>
                <c:pt idx="365">
                  <c:v>-338.90996791758374</c:v>
                </c:pt>
                <c:pt idx="366">
                  <c:v>-336.80154623630324</c:v>
                </c:pt>
                <c:pt idx="367">
                  <c:v>-334.70081900987799</c:v>
                </c:pt>
                <c:pt idx="368">
                  <c:v>-332.60777643393612</c:v>
                </c:pt>
                <c:pt idx="369">
                  <c:v>-330.52240869980551</c:v>
                </c:pt>
                <c:pt idx="370">
                  <c:v>-328.44470599453399</c:v>
                </c:pt>
                <c:pt idx="371">
                  <c:v>-326.37465850091206</c:v>
                </c:pt>
                <c:pt idx="372">
                  <c:v>-324.31225639749641</c:v>
                </c:pt>
                <c:pt idx="373">
                  <c:v>-322.25748985862913</c:v>
                </c:pt>
                <c:pt idx="374">
                  <c:v>-320.21034905446089</c:v>
                </c:pt>
                <c:pt idx="375">
                  <c:v>-318.17082415097468</c:v>
                </c:pt>
                <c:pt idx="376">
                  <c:v>-316.13890531000811</c:v>
                </c:pt>
                <c:pt idx="377">
                  <c:v>-314.1145826892751</c:v>
                </c:pt>
                <c:pt idx="378">
                  <c:v>-312.09784644239016</c:v>
                </c:pt>
                <c:pt idx="379">
                  <c:v>-310.08868671889172</c:v>
                </c:pt>
                <c:pt idx="380">
                  <c:v>-308.08709366426422</c:v>
                </c:pt>
                <c:pt idx="381">
                  <c:v>-306.09305741996286</c:v>
                </c:pt>
                <c:pt idx="382">
                  <c:v>-304.10656812343774</c:v>
                </c:pt>
                <c:pt idx="383">
                  <c:v>-302.12761590815637</c:v>
                </c:pt>
                <c:pt idx="384">
                  <c:v>-300.15619090362969</c:v>
                </c:pt>
                <c:pt idx="385">
                  <c:v>-298.19228323543433</c:v>
                </c:pt>
                <c:pt idx="386">
                  <c:v>-296.23588302523945</c:v>
                </c:pt>
                <c:pt idx="387">
                  <c:v>-294.28698039082957</c:v>
                </c:pt>
                <c:pt idx="388">
                  <c:v>-292.34556544613014</c:v>
                </c:pt>
                <c:pt idx="389">
                  <c:v>-290.41162830123335</c:v>
                </c:pt>
                <c:pt idx="390">
                  <c:v>-288.48515906242142</c:v>
                </c:pt>
                <c:pt idx="391">
                  <c:v>-286.56614783219447</c:v>
                </c:pt>
                <c:pt idx="392">
                  <c:v>-284.65458470929423</c:v>
                </c:pt>
                <c:pt idx="393">
                  <c:v>-282.75045978873163</c:v>
                </c:pt>
                <c:pt idx="394">
                  <c:v>-280.85376316180947</c:v>
                </c:pt>
                <c:pt idx="395">
                  <c:v>-278.96448491615308</c:v>
                </c:pt>
                <c:pt idx="396">
                  <c:v>-277.08261513573308</c:v>
                </c:pt>
                <c:pt idx="397">
                  <c:v>-275.20814390089328</c:v>
                </c:pt>
                <c:pt idx="398">
                  <c:v>-273.34106128837692</c:v>
                </c:pt>
                <c:pt idx="399">
                  <c:v>-271.48135737135431</c:v>
                </c:pt>
                <c:pt idx="400">
                  <c:v>-269.62902221944893</c:v>
                </c:pt>
                <c:pt idx="401">
                  <c:v>-267.78404589876493</c:v>
                </c:pt>
                <c:pt idx="402">
                  <c:v>-265.94641847191423</c:v>
                </c:pt>
                <c:pt idx="403">
                  <c:v>-264.11612999804498</c:v>
                </c:pt>
                <c:pt idx="404">
                  <c:v>-262.29317053286758</c:v>
                </c:pt>
                <c:pt idx="405">
                  <c:v>-260.47753012868469</c:v>
                </c:pt>
                <c:pt idx="406">
                  <c:v>-258.66919883441744</c:v>
                </c:pt>
                <c:pt idx="407">
                  <c:v>-256.86816669563393</c:v>
                </c:pt>
                <c:pt idx="408">
                  <c:v>-255.0744237545774</c:v>
                </c:pt>
                <c:pt idx="409">
                  <c:v>-253.28796005019834</c:v>
                </c:pt>
                <c:pt idx="410">
                  <c:v>-251.50876561817631</c:v>
                </c:pt>
                <c:pt idx="411">
                  <c:v>-249.73683049095459</c:v>
                </c:pt>
                <c:pt idx="412">
                  <c:v>-247.97214469776728</c:v>
                </c:pt>
                <c:pt idx="413">
                  <c:v>-246.21469826466725</c:v>
                </c:pt>
                <c:pt idx="414">
                  <c:v>-244.46448121455867</c:v>
                </c:pt>
                <c:pt idx="415">
                  <c:v>-242.72148356722224</c:v>
                </c:pt>
                <c:pt idx="416">
                  <c:v>-240.98569533934864</c:v>
                </c:pt>
                <c:pt idx="417">
                  <c:v>-239.25710654456631</c:v>
                </c:pt>
                <c:pt idx="418">
                  <c:v>-237.53570719347215</c:v>
                </c:pt>
                <c:pt idx="419">
                  <c:v>-235.8214872936621</c:v>
                </c:pt>
                <c:pt idx="420">
                  <c:v>-234.11443684975936</c:v>
                </c:pt>
                <c:pt idx="421">
                  <c:v>-232.41454586344727</c:v>
                </c:pt>
                <c:pt idx="422">
                  <c:v>-230.72180433349945</c:v>
                </c:pt>
                <c:pt idx="423">
                  <c:v>-229.03620225581005</c:v>
                </c:pt>
                <c:pt idx="424">
                  <c:v>-227.35772962342273</c:v>
                </c:pt>
                <c:pt idx="425">
                  <c:v>-225.68637642656736</c:v>
                </c:pt>
                <c:pt idx="426">
                  <c:v>-224.02213265268441</c:v>
                </c:pt>
                <c:pt idx="427">
                  <c:v>-222.36498828646208</c:v>
                </c:pt>
                <c:pt idx="428">
                  <c:v>-220.71493330986297</c:v>
                </c:pt>
                <c:pt idx="429">
                  <c:v>-219.07195770216029</c:v>
                </c:pt>
                <c:pt idx="430">
                  <c:v>-217.43605143996569</c:v>
                </c:pt>
                <c:pt idx="431">
                  <c:v>-215.80720449726502</c:v>
                </c:pt>
                <c:pt idx="432">
                  <c:v>-214.18540684544794</c:v>
                </c:pt>
                <c:pt idx="433">
                  <c:v>-212.57064845333991</c:v>
                </c:pt>
                <c:pt idx="434">
                  <c:v>-210.96291928723633</c:v>
                </c:pt>
                <c:pt idx="435">
                  <c:v>-209.3622093109353</c:v>
                </c:pt>
                <c:pt idx="436">
                  <c:v>-207.76850848576703</c:v>
                </c:pt>
                <c:pt idx="437">
                  <c:v>-206.18180677063108</c:v>
                </c:pt>
                <c:pt idx="438">
                  <c:v>-204.60209412202644</c:v>
                </c:pt>
                <c:pt idx="439">
                  <c:v>-203.02936049408572</c:v>
                </c:pt>
                <c:pt idx="440">
                  <c:v>-201.46359583860846</c:v>
                </c:pt>
                <c:pt idx="441">
                  <c:v>-199.90479010509463</c:v>
                </c:pt>
                <c:pt idx="442">
                  <c:v>-198.3529332407779</c:v>
                </c:pt>
                <c:pt idx="443">
                  <c:v>-196.80801519065804</c:v>
                </c:pt>
                <c:pt idx="444">
                  <c:v>-195.27002589753781</c:v>
                </c:pt>
                <c:pt idx="445">
                  <c:v>-193.73895530205507</c:v>
                </c:pt>
                <c:pt idx="446">
                  <c:v>-192.21479334271621</c:v>
                </c:pt>
                <c:pt idx="447">
                  <c:v>-190.69752995593191</c:v>
                </c:pt>
                <c:pt idx="448">
                  <c:v>-189.18715507605071</c:v>
                </c:pt>
                <c:pt idx="449">
                  <c:v>-187.68365863539384</c:v>
                </c:pt>
                <c:pt idx="450">
                  <c:v>-186.18703056429013</c:v>
                </c:pt>
                <c:pt idx="451">
                  <c:v>-184.69726079110924</c:v>
                </c:pt>
                <c:pt idx="452">
                  <c:v>-183.21433924229828</c:v>
                </c:pt>
                <c:pt idx="453">
                  <c:v>-181.73825584241661</c:v>
                </c:pt>
                <c:pt idx="454">
                  <c:v>-180.26900051417053</c:v>
                </c:pt>
                <c:pt idx="455">
                  <c:v>-178.80656317844753</c:v>
                </c:pt>
                <c:pt idx="456">
                  <c:v>-177.35093375435522</c:v>
                </c:pt>
                <c:pt idx="457">
                  <c:v>-175.90210215925242</c:v>
                </c:pt>
                <c:pt idx="458">
                  <c:v>-174.46005830878806</c:v>
                </c:pt>
                <c:pt idx="459">
                  <c:v>-173.0247921169352</c:v>
                </c:pt>
                <c:pt idx="460">
                  <c:v>-171.59629349602727</c:v>
                </c:pt>
                <c:pt idx="461">
                  <c:v>-170.17455235679603</c:v>
                </c:pt>
                <c:pt idx="462">
                  <c:v>-168.75955860840412</c:v>
                </c:pt>
                <c:pt idx="463">
                  <c:v>-167.35130215848463</c:v>
                </c:pt>
                <c:pt idx="464">
                  <c:v>-165.94977291317494</c:v>
                </c:pt>
                <c:pt idx="465">
                  <c:v>-164.55496077715583</c:v>
                </c:pt>
                <c:pt idx="466">
                  <c:v>-163.16685565368502</c:v>
                </c:pt>
                <c:pt idx="467">
                  <c:v>-161.78544744463684</c:v>
                </c:pt>
                <c:pt idx="468">
                  <c:v>-160.41072605053748</c:v>
                </c:pt>
                <c:pt idx="469">
                  <c:v>-159.04268137060211</c:v>
                </c:pt>
                <c:pt idx="470">
                  <c:v>-157.68130330277128</c:v>
                </c:pt>
                <c:pt idx="471">
                  <c:v>-156.32658174375089</c:v>
                </c:pt>
                <c:pt idx="472">
                  <c:v>-154.97850658904542</c:v>
                </c:pt>
                <c:pt idx="473">
                  <c:v>-153.63706773299833</c:v>
                </c:pt>
                <c:pt idx="474">
                  <c:v>-152.30225506882894</c:v>
                </c:pt>
                <c:pt idx="475">
                  <c:v>-150.97405848866887</c:v>
                </c:pt>
                <c:pt idx="476">
                  <c:v>-149.65246788360074</c:v>
                </c:pt>
                <c:pt idx="477">
                  <c:v>-148.33747314369649</c:v>
                </c:pt>
                <c:pt idx="478">
                  <c:v>-147.02906415805379</c:v>
                </c:pt>
                <c:pt idx="479">
                  <c:v>-145.72723081483534</c:v>
                </c:pt>
                <c:pt idx="480">
                  <c:v>-144.43196300130668</c:v>
                </c:pt>
                <c:pt idx="481">
                  <c:v>-143.14325060387389</c:v>
                </c:pt>
                <c:pt idx="482">
                  <c:v>-141.8610835081229</c:v>
                </c:pt>
                <c:pt idx="483">
                  <c:v>-140.58545159885614</c:v>
                </c:pt>
                <c:pt idx="484">
                  <c:v>-139.31634476013318</c:v>
                </c:pt>
                <c:pt idx="485">
                  <c:v>-138.0537528753091</c:v>
                </c:pt>
                <c:pt idx="486">
                  <c:v>-136.79766582707026</c:v>
                </c:pt>
                <c:pt idx="487">
                  <c:v>-135.54807349747711</c:v>
                </c:pt>
                <c:pt idx="488">
                  <c:v>-134.30496576800022</c:v>
                </c:pt>
                <c:pt idx="489">
                  <c:v>-133.06833251956093</c:v>
                </c:pt>
                <c:pt idx="490">
                  <c:v>-131.83816363256969</c:v>
                </c:pt>
                <c:pt idx="491">
                  <c:v>-130.6144489869657</c:v>
                </c:pt>
                <c:pt idx="492">
                  <c:v>-129.39717846225369</c:v>
                </c:pt>
                <c:pt idx="493">
                  <c:v>-128.18634193754812</c:v>
                </c:pt>
                <c:pt idx="494">
                  <c:v>-126.98192929160768</c:v>
                </c:pt>
                <c:pt idx="495">
                  <c:v>-125.78393040287838</c:v>
                </c:pt>
                <c:pt idx="496">
                  <c:v>-124.59233514953026</c:v>
                </c:pt>
                <c:pt idx="497">
                  <c:v>-123.40713340949999</c:v>
                </c:pt>
                <c:pt idx="498">
                  <c:v>-122.22831506052742</c:v>
                </c:pt>
                <c:pt idx="499">
                  <c:v>-121.05586998019778</c:v>
                </c:pt>
                <c:pt idx="500">
                  <c:v>-119.88978804598108</c:v>
                </c:pt>
                <c:pt idx="501">
                  <c:v>-118.73005913527159</c:v>
                </c:pt>
                <c:pt idx="502">
                  <c:v>-117.57667312542736</c:v>
                </c:pt>
                <c:pt idx="503">
                  <c:v>-116.42961989381286</c:v>
                </c:pt>
                <c:pt idx="504">
                  <c:v>-115.2888893178355</c:v>
                </c:pt>
                <c:pt idx="505">
                  <c:v>-114.15447127498963</c:v>
                </c:pt>
                <c:pt idx="506">
                  <c:v>-113.02635564289325</c:v>
                </c:pt>
                <c:pt idx="507">
                  <c:v>-111.90453229933208</c:v>
                </c:pt>
                <c:pt idx="508">
                  <c:v>-110.78899112229719</c:v>
                </c:pt>
                <c:pt idx="509">
                  <c:v>-109.67972199002689</c:v>
                </c:pt>
                <c:pt idx="510">
                  <c:v>-108.57671478104677</c:v>
                </c:pt>
                <c:pt idx="511">
                  <c:v>-107.47995937421129</c:v>
                </c:pt>
                <c:pt idx="512">
                  <c:v>-106.38944564874306</c:v>
                </c:pt>
                <c:pt idx="513">
                  <c:v>-105.30516348427517</c:v>
                </c:pt>
                <c:pt idx="514">
                  <c:v>-104.22710276089187</c:v>
                </c:pt>
                <c:pt idx="515">
                  <c:v>-103.15525335916753</c:v>
                </c:pt>
                <c:pt idx="516">
                  <c:v>-102.08960516021064</c:v>
                </c:pt>
                <c:pt idx="517">
                  <c:v>-101.03014804570245</c:v>
                </c:pt>
                <c:pt idx="518">
                  <c:v>-99.976871897939603</c:v>
                </c:pt>
                <c:pt idx="519">
                  <c:v>-98.929766599874313</c:v>
                </c:pt>
                <c:pt idx="520">
                  <c:v>-97.888822035155911</c:v>
                </c:pt>
                <c:pt idx="521">
                  <c:v>-96.854028088172754</c:v>
                </c:pt>
                <c:pt idx="522">
                  <c:v>-95.825374644092634</c:v>
                </c:pt>
                <c:pt idx="523">
                  <c:v>-94.802851588904304</c:v>
                </c:pt>
                <c:pt idx="524">
                  <c:v>-93.786448809459571</c:v>
                </c:pt>
                <c:pt idx="525">
                  <c:v>-92.77615619351397</c:v>
                </c:pt>
                <c:pt idx="526">
                  <c:v>-91.771963629769459</c:v>
                </c:pt>
                <c:pt idx="527">
                  <c:v>-90.773861007913837</c:v>
                </c:pt>
                <c:pt idx="528">
                  <c:v>-89.781838218665385</c:v>
                </c:pt>
                <c:pt idx="529">
                  <c:v>-88.79588515381117</c:v>
                </c:pt>
                <c:pt idx="530">
                  <c:v>-87.815991706251964</c:v>
                </c:pt>
                <c:pt idx="531">
                  <c:v>-86.842147770041251</c:v>
                </c:pt>
                <c:pt idx="532">
                  <c:v>-85.874343240429809</c:v>
                </c:pt>
                <c:pt idx="533">
                  <c:v>-84.912568013904732</c:v>
                </c:pt>
                <c:pt idx="534">
                  <c:v>-83.956811988232786</c:v>
                </c:pt>
                <c:pt idx="535">
                  <c:v>-83.007065062502818</c:v>
                </c:pt>
                <c:pt idx="536">
                  <c:v>-82.063317137165825</c:v>
                </c:pt>
                <c:pt idx="537">
                  <c:v>-81.125558114079809</c:v>
                </c:pt>
                <c:pt idx="538">
                  <c:v>-80.193777896548497</c:v>
                </c:pt>
                <c:pt idx="539">
                  <c:v>-79.267966389365611</c:v>
                </c:pt>
                <c:pt idx="540">
                  <c:v>-78.348113498857103</c:v>
                </c:pt>
                <c:pt idx="541">
                  <c:v>-77.434209132921055</c:v>
                </c:pt>
                <c:pt idx="542">
                  <c:v>-76.526243201072546</c:v>
                </c:pt>
                <c:pt idx="543">
                  <c:v>-75.624205614483841</c:v>
                </c:pt>
                <c:pt idx="544">
                  <c:v>-74.728086286027775</c:v>
                </c:pt>
                <c:pt idx="545">
                  <c:v>-73.837875130318992</c:v>
                </c:pt>
                <c:pt idx="546">
                  <c:v>-72.953562063757047</c:v>
                </c:pt>
                <c:pt idx="547">
                  <c:v>-72.075137004568475</c:v>
                </c:pt>
                <c:pt idx="548">
                  <c:v>-71.202589872848449</c:v>
                </c:pt>
                <c:pt idx="549">
                  <c:v>-70.335910590604186</c:v>
                </c:pt>
                <c:pt idx="550">
                  <c:v>-69.475089081796455</c:v>
                </c:pt>
                <c:pt idx="551">
                  <c:v>-68.620115272381739</c:v>
                </c:pt>
                <c:pt idx="552">
                  <c:v>-67.770979090355354</c:v>
                </c:pt>
                <c:pt idx="553">
                  <c:v>-66.927670465794606</c:v>
                </c:pt>
                <c:pt idx="554">
                  <c:v>-66.090179330897953</c:v>
                </c:pt>
                <c:pt idx="555">
                  <c:v>-65.258495620031212</c:v>
                </c:pt>
                <c:pt idx="556">
                  <c:v>-64.432609269767383</c:v>
                </c:pt>
                <c:pt idx="557">
                  <c:v>-63.612510218931334</c:v>
                </c:pt>
                <c:pt idx="558">
                  <c:v>-62.798188408639355</c:v>
                </c:pt>
                <c:pt idx="559">
                  <c:v>-61.989633782344406</c:v>
                </c:pt>
                <c:pt idx="560">
                  <c:v>-61.186836285877234</c:v>
                </c:pt>
                <c:pt idx="561">
                  <c:v>-60.389785867488406</c:v>
                </c:pt>
                <c:pt idx="562">
                  <c:v>-59.598472477892514</c:v>
                </c:pt>
                <c:pt idx="563">
                  <c:v>-58.812886070308508</c:v>
                </c:pt>
                <c:pt idx="564">
                  <c:v>-58.033016600503828</c:v>
                </c:pt>
                <c:pt idx="565">
                  <c:v>-57.258854026836474</c:v>
                </c:pt>
                <c:pt idx="566">
                  <c:v>-56.490388310296943</c:v>
                </c:pt>
                <c:pt idx="567">
                  <c:v>-55.727609414551274</c:v>
                </c:pt>
                <c:pt idx="568">
                  <c:v>-54.970507305983425</c:v>
                </c:pt>
                <c:pt idx="569">
                  <c:v>-54.219071953737824</c:v>
                </c:pt>
                <c:pt idx="570">
                  <c:v>-53.473293329761866</c:v>
                </c:pt>
                <c:pt idx="571">
                  <c:v>-52.733161408848083</c:v>
                </c:pt>
                <c:pt idx="572">
                  <c:v>-51.998666168676557</c:v>
                </c:pt>
                <c:pt idx="573">
                  <c:v>-51.269797589858605</c:v>
                </c:pt>
                <c:pt idx="574">
                  <c:v>-50.546545655977397</c:v>
                </c:pt>
                <c:pt idx="575">
                  <c:v>-49.828900353631951</c:v>
                </c:pt>
                <c:pt idx="576">
                  <c:v>-49.116851672479072</c:v>
                </c:pt>
                <c:pt idx="577">
                  <c:v>-48.41038960527473</c:v>
                </c:pt>
                <c:pt idx="578">
                  <c:v>-47.7095041479187</c:v>
                </c:pt>
                <c:pt idx="579">
                  <c:v>-47.014185299494685</c:v>
                </c:pt>
                <c:pt idx="580">
                  <c:v>-46.324423062314281</c:v>
                </c:pt>
                <c:pt idx="581">
                  <c:v>-45.640207441958822</c:v>
                </c:pt>
                <c:pt idx="582">
                  <c:v>-44.961528447321321</c:v>
                </c:pt>
                <c:pt idx="583">
                  <c:v>-44.288376090649919</c:v>
                </c:pt>
                <c:pt idx="584">
                  <c:v>-43.62074038758869</c:v>
                </c:pt>
                <c:pt idx="585">
                  <c:v>-42.958611357221365</c:v>
                </c:pt>
                <c:pt idx="586">
                  <c:v>-42.30197902211259</c:v>
                </c:pt>
                <c:pt idx="587">
                  <c:v>-41.650833408351019</c:v>
                </c:pt>
                <c:pt idx="588">
                  <c:v>-41.005164545591029</c:v>
                </c:pt>
                <c:pt idx="589">
                  <c:v>-40.36496246709504</c:v>
                </c:pt>
                <c:pt idx="590">
                  <c:v>-39.730217209775496</c:v>
                </c:pt>
                <c:pt idx="591">
                  <c:v>-39.100918814237232</c:v>
                </c:pt>
                <c:pt idx="592">
                  <c:v>-38.477057324819945</c:v>
                </c:pt>
                <c:pt idx="593">
                  <c:v>-37.858622789639718</c:v>
                </c:pt>
                <c:pt idx="594">
                  <c:v>-37.245605260631592</c:v>
                </c:pt>
                <c:pt idx="595">
                  <c:v>-36.637994793590856</c:v>
                </c:pt>
                <c:pt idx="596">
                  <c:v>-36.035781448216134</c:v>
                </c:pt>
                <c:pt idx="597">
                  <c:v>-35.438955288150296</c:v>
                </c:pt>
                <c:pt idx="598">
                  <c:v>-34.847506381023081</c:v>
                </c:pt>
                <c:pt idx="599">
                  <c:v>-34.261424798493195</c:v>
                </c:pt>
                <c:pt idx="600">
                  <c:v>-33.68070061628881</c:v>
                </c:pt>
                <c:pt idx="601">
                  <c:v>-33.105323914251535</c:v>
                </c:pt>
                <c:pt idx="602">
                  <c:v>-32.535284776375732</c:v>
                </c:pt>
                <c:pt idx="603">
                  <c:v>-31.970573290853057</c:v>
                </c:pt>
                <c:pt idx="604">
                  <c:v>-31.411179550111438</c:v>
                </c:pt>
                <c:pt idx="605">
                  <c:v>-30.857093650858875</c:v>
                </c:pt>
                <c:pt idx="606">
                  <c:v>-30.308305694123614</c:v>
                </c:pt>
                <c:pt idx="607">
                  <c:v>-29.764805785296534</c:v>
                </c:pt>
                <c:pt idx="608">
                  <c:v>-29.226584034172454</c:v>
                </c:pt>
                <c:pt idx="609">
                  <c:v>-28.693630554991476</c:v>
                </c:pt>
                <c:pt idx="610">
                  <c:v>-28.16593546648118</c:v>
                </c:pt>
                <c:pt idx="611">
                  <c:v>-27.643488891896581</c:v>
                </c:pt>
                <c:pt idx="612">
                  <c:v>-27.126280959063173</c:v>
                </c:pt>
                <c:pt idx="613">
                  <c:v>-26.614301800416207</c:v>
                </c:pt>
                <c:pt idx="614">
                  <c:v>-26.107541553044168</c:v>
                </c:pt>
                <c:pt idx="615">
                  <c:v>-25.605990358728349</c:v>
                </c:pt>
                <c:pt idx="616">
                  <c:v>-25.109638363985301</c:v>
                </c:pt>
                <c:pt idx="617">
                  <c:v>-24.618475720105927</c:v>
                </c:pt>
                <c:pt idx="618">
                  <c:v>-24.132492583198864</c:v>
                </c:pt>
                <c:pt idx="619">
                  <c:v>-23.651679114229456</c:v>
                </c:pt>
                <c:pt idx="620">
                  <c:v>-23.176025479062417</c:v>
                </c:pt>
                <c:pt idx="621">
                  <c:v>-22.70552184850111</c:v>
                </c:pt>
                <c:pt idx="622">
                  <c:v>-22.240158398329235</c:v>
                </c:pt>
                <c:pt idx="623">
                  <c:v>-21.7799253093518</c:v>
                </c:pt>
                <c:pt idx="624">
                  <c:v>-21.324812767435006</c:v>
                </c:pt>
                <c:pt idx="625">
                  <c:v>-20.874810963547297</c:v>
                </c:pt>
                <c:pt idx="626">
                  <c:v>-20.42991009379973</c:v>
                </c:pt>
                <c:pt idx="627">
                  <c:v>-19.99010035948691</c:v>
                </c:pt>
                <c:pt idx="628">
                  <c:v>-19.555371967127162</c:v>
                </c:pt>
                <c:pt idx="629">
                  <c:v>-19.125715128502556</c:v>
                </c:pt>
                <c:pt idx="630">
                  <c:v>-18.701120060699349</c:v>
                </c:pt>
                <c:pt idx="631">
                  <c:v>-18.281576986148792</c:v>
                </c:pt>
                <c:pt idx="632">
                  <c:v>-17.867076132666433</c:v>
                </c:pt>
                <c:pt idx="633">
                  <c:v>-17.457607733492566</c:v>
                </c:pt>
                <c:pt idx="634">
                  <c:v>-17.053162027332732</c:v>
                </c:pt>
                <c:pt idx="635">
                  <c:v>-16.653729258396741</c:v>
                </c:pt>
                <c:pt idx="636">
                  <c:v>-16.259299676439145</c:v>
                </c:pt>
                <c:pt idx="637">
                  <c:v>-15.869863536798757</c:v>
                </c:pt>
                <c:pt idx="638">
                  <c:v>-15.485411100438725</c:v>
                </c:pt>
                <c:pt idx="639">
                  <c:v>-15.105932633985763</c:v>
                </c:pt>
                <c:pt idx="640">
                  <c:v>-14.731418409770386</c:v>
                </c:pt>
                <c:pt idx="641">
                  <c:v>-14.361858705864805</c:v>
                </c:pt>
                <c:pt idx="642">
                  <c:v>-13.997243806124551</c:v>
                </c:pt>
                <c:pt idx="643">
                  <c:v>-13.63756400022622</c:v>
                </c:pt>
                <c:pt idx="644">
                  <c:v>-13.282809583707417</c:v>
                </c:pt>
                <c:pt idx="645">
                  <c:v>-12.932970858005602</c:v>
                </c:pt>
                <c:pt idx="646">
                  <c:v>-12.588038130497225</c:v>
                </c:pt>
                <c:pt idx="647">
                  <c:v>-12.248001714537185</c:v>
                </c:pt>
                <c:pt idx="648">
                  <c:v>-11.912851929496908</c:v>
                </c:pt>
                <c:pt idx="649">
                  <c:v>-11.582579100804081</c:v>
                </c:pt>
                <c:pt idx="650">
                  <c:v>-11.257173559980851</c:v>
                </c:pt>
                <c:pt idx="651">
                  <c:v>-10.936625644682696</c:v>
                </c:pt>
                <c:pt idx="652">
                  <c:v>-10.620925698736553</c:v>
                </c:pt>
                <c:pt idx="653">
                  <c:v>-10.310064072180653</c:v>
                </c:pt>
                <c:pt idx="654">
                  <c:v>-10.004031121301116</c:v>
                </c:pt>
                <c:pt idx="655">
                  <c:v>-9.7028172086714122</c:v>
                </c:pt>
                <c:pt idx="656">
                  <c:v>-9.4064127031906324</c:v>
                </c:pt>
                <c:pt idx="657">
                  <c:v>-9.1148079801208866</c:v>
                </c:pt>
                <c:pt idx="658">
                  <c:v>-8.827993421126159</c:v>
                </c:pt>
                <c:pt idx="659">
                  <c:v>-8.5459594143096247</c:v>
                </c:pt>
                <c:pt idx="660">
                  <c:v>-8.2686963542520857</c:v>
                </c:pt>
                <c:pt idx="661">
                  <c:v>-7.9961946420488834</c:v>
                </c:pt>
                <c:pt idx="662">
                  <c:v>-7.7284446853487569</c:v>
                </c:pt>
                <c:pt idx="663">
                  <c:v>-7.4654368983901627</c:v>
                </c:pt>
                <c:pt idx="664">
                  <c:v>-7.2071617020399694</c:v>
                </c:pt>
                <c:pt idx="665">
                  <c:v>-6.9536095238297708</c:v>
                </c:pt>
                <c:pt idx="666">
                  <c:v>-6.7047707979940254</c:v>
                </c:pt>
                <c:pt idx="667">
                  <c:v>-6.460635965506424</c:v>
                </c:pt>
                <c:pt idx="668">
                  <c:v>-6.2211954741176525</c:v>
                </c:pt>
                <c:pt idx="669">
                  <c:v>-5.9864397783919836</c:v>
                </c:pt>
                <c:pt idx="670">
                  <c:v>-5.7563593397445896</c:v>
                </c:pt>
                <c:pt idx="671">
                  <c:v>-5.5309446264776678</c:v>
                </c:pt>
                <c:pt idx="672">
                  <c:v>-5.3101861138176645</c:v>
                </c:pt>
                <c:pt idx="673">
                  <c:v>-5.0940742839515929</c:v>
                </c:pt>
                <c:pt idx="674">
                  <c:v>-4.8825996260638735</c:v>
                </c:pt>
                <c:pt idx="675">
                  <c:v>-4.675752636371894</c:v>
                </c:pt>
                <c:pt idx="676">
                  <c:v>-4.4735238181630601</c:v>
                </c:pt>
                <c:pt idx="677">
                  <c:v>-4.2759036818309104</c:v>
                </c:pt>
                <c:pt idx="678">
                  <c:v>-4.0828827449104539</c:v>
                </c:pt>
                <c:pt idx="679">
                  <c:v>-3.8944515321148327</c:v>
                </c:pt>
                <c:pt idx="680">
                  <c:v>-3.7106005753709437</c:v>
                </c:pt>
                <c:pt idx="681">
                  <c:v>-3.5313204138549676</c:v>
                </c:pt>
                <c:pt idx="682">
                  <c:v>-3.3566015940282652</c:v>
                </c:pt>
                <c:pt idx="683">
                  <c:v>-3.1864346696726766</c:v>
                </c:pt>
                <c:pt idx="684">
                  <c:v>-3.0208102019259742</c:v>
                </c:pt>
                <c:pt idx="685">
                  <c:v>-2.85971875931719</c:v>
                </c:pt>
                <c:pt idx="686">
                  <c:v>-2.7031509178017314</c:v>
                </c:pt>
                <c:pt idx="687">
                  <c:v>-2.5510972607963844</c:v>
                </c:pt>
                <c:pt idx="688">
                  <c:v>-2.4035483792142975</c:v>
                </c:pt>
                <c:pt idx="689">
                  <c:v>-2.2604948714999993</c:v>
                </c:pt>
                <c:pt idx="690">
                  <c:v>-2.1219273436637942</c:v>
                </c:pt>
                <c:pt idx="691">
                  <c:v>-1.9878364093165091</c:v>
                </c:pt>
                <c:pt idx="692">
                  <c:v>-1.8582126897039155</c:v>
                </c:pt>
                <c:pt idx="693">
                  <c:v>-1.7330468137412181</c:v>
                </c:pt>
                <c:pt idx="694">
                  <c:v>-1.6123294180471912</c:v>
                </c:pt>
                <c:pt idx="695">
                  <c:v>-1.4960511469783171</c:v>
                </c:pt>
                <c:pt idx="696">
                  <c:v>-1.3842026526627977</c:v>
                </c:pt>
                <c:pt idx="697">
                  <c:v>-1.2767745950345084</c:v>
                </c:pt>
                <c:pt idx="698">
                  <c:v>-1.1737576418665745</c:v>
                </c:pt>
                <c:pt idx="699">
                  <c:v>-1.0751424688052416</c:v>
                </c:pt>
                <c:pt idx="700">
                  <c:v>-0.98091975940343334</c:v>
                </c:pt>
                <c:pt idx="701">
                  <c:v>-0.89108020515373509</c:v>
                </c:pt>
                <c:pt idx="702">
                  <c:v>-0.80561450552219982</c:v>
                </c:pt>
                <c:pt idx="703">
                  <c:v>-0.72451336798128707</c:v>
                </c:pt>
                <c:pt idx="704">
                  <c:v>-0.64776750804277461</c:v>
                </c:pt>
                <c:pt idx="705">
                  <c:v>-0.57536764929093942</c:v>
                </c:pt>
                <c:pt idx="706">
                  <c:v>-0.50730452341505994</c:v>
                </c:pt>
                <c:pt idx="707">
                  <c:v>-0.44356887024225061</c:v>
                </c:pt>
                <c:pt idx="708">
                  <c:v>-0.38415143777008015</c:v>
                </c:pt>
                <c:pt idx="709">
                  <c:v>-0.3290429821987127</c:v>
                </c:pt>
                <c:pt idx="710">
                  <c:v>-0.2782342679634916</c:v>
                </c:pt>
                <c:pt idx="711">
                  <c:v>-0.23171606776682235</c:v>
                </c:pt>
                <c:pt idx="712">
                  <c:v>-0.1894791626104454</c:v>
                </c:pt>
                <c:pt idx="713">
                  <c:v>-0.15151434182720719</c:v>
                </c:pt>
                <c:pt idx="714">
                  <c:v>-0.11781240311280949</c:v>
                </c:pt>
                <c:pt idx="715">
                  <c:v>-8.8364152557543083E-2</c:v>
                </c:pt>
                <c:pt idx="716">
                  <c:v>-6.3160404677744586E-2</c:v>
                </c:pt>
                <c:pt idx="717">
                  <c:v>-4.219198244723623E-2</c:v>
                </c:pt>
                <c:pt idx="718">
                  <c:v>-2.5449717328491762E-2</c:v>
                </c:pt>
                <c:pt idx="719">
                  <c:v>-1.292444930383926E-2</c:v>
                </c:pt>
                <c:pt idx="720">
                  <c:v>-4.6070269064141254E-3</c:v>
                </c:pt>
                <c:pt idx="721">
                  <c:v>-4.8830725103624778E-4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0EB-4C55-8A0B-594080C5D203}"/>
            </c:ext>
          </c:extLst>
        </c:ser>
        <c:ser>
          <c:idx val="1"/>
          <c:order val="1"/>
          <c:tx>
            <c:v>ext</c:v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calc!$BD$5:$BD$1205</c:f>
              <c:numCache>
                <c:formatCode>General</c:formatCode>
                <c:ptCount val="1201"/>
                <c:pt idx="0">
                  <c:v>0</c:v>
                </c:pt>
                <c:pt idx="1">
                  <c:v>1.2207794668204945</c:v>
                </c:pt>
                <c:pt idx="2">
                  <c:v>2.4569540279863933</c:v>
                </c:pt>
                <c:pt idx="3">
                  <c:v>3.7079003244308026</c:v>
                </c:pt>
                <c:pt idx="4">
                  <c:v>4.9730202373690648</c:v>
                </c:pt>
                <c:pt idx="5">
                  <c:v>6.2517398663005448</c:v>
                </c:pt>
                <c:pt idx="6">
                  <c:v>7.5435085483919169</c:v>
                </c:pt>
                <c:pt idx="7">
                  <c:v>8.8477979175663606</c:v>
                </c:pt>
                <c:pt idx="8">
                  <c:v>10.164101001690943</c:v>
                </c:pt>
                <c:pt idx="9">
                  <c:v>11.491931356319583</c:v>
                </c:pt>
                <c:pt idx="10">
                  <c:v>12.830822233511409</c:v>
                </c:pt>
                <c:pt idx="11">
                  <c:v>14.180325784304301</c:v>
                </c:pt>
                <c:pt idx="12">
                  <c:v>15.540012293480878</c:v>
                </c:pt>
                <c:pt idx="13">
                  <c:v>16.909469445319402</c:v>
                </c:pt>
                <c:pt idx="14">
                  <c:v>18.288301619074979</c:v>
                </c:pt>
                <c:pt idx="15">
                  <c:v>19.676129212987249</c:v>
                </c:pt>
                <c:pt idx="16">
                  <c:v>21.072587995659553</c:v>
                </c:pt>
                <c:pt idx="17">
                  <c:v>22.477328483701211</c:v>
                </c:pt>
                <c:pt idx="18">
                  <c:v>23.890015344569562</c:v>
                </c:pt>
                <c:pt idx="19">
                  <c:v>25.310326823591382</c:v>
                </c:pt>
                <c:pt idx="20">
                  <c:v>26.737954194184624</c:v>
                </c:pt>
                <c:pt idx="21">
                  <c:v>28.172601230341108</c:v>
                </c:pt>
                <c:pt idx="22">
                  <c:v>29.61398370046879</c:v>
                </c:pt>
                <c:pt idx="23">
                  <c:v>31.061828881728751</c:v>
                </c:pt>
                <c:pt idx="24">
                  <c:v>32.515875094037007</c:v>
                </c:pt>
                <c:pt idx="25">
                  <c:v>33.975871252935036</c:v>
                </c:pt>
                <c:pt idx="26">
                  <c:v>35.441576440564759</c:v>
                </c:pt>
                <c:pt idx="27">
                  <c:v>36.912759494015255</c:v>
                </c:pt>
                <c:pt idx="28">
                  <c:v>38.389198610337459</c:v>
                </c:pt>
                <c:pt idx="29">
                  <c:v>39.870680967552268</c:v>
                </c:pt>
                <c:pt idx="30">
                  <c:v>41.471672967552266</c:v>
                </c:pt>
                <c:pt idx="31">
                  <c:v>43.119752967552259</c:v>
                </c:pt>
                <c:pt idx="32">
                  <c:v>44.767832967552259</c:v>
                </c:pt>
                <c:pt idx="33">
                  <c:v>46.415912967552259</c:v>
                </c:pt>
                <c:pt idx="34">
                  <c:v>48.063992967552259</c:v>
                </c:pt>
                <c:pt idx="35">
                  <c:v>49.71207296755226</c:v>
                </c:pt>
                <c:pt idx="36">
                  <c:v>51.360152967552253</c:v>
                </c:pt>
                <c:pt idx="37">
                  <c:v>53.008232967552246</c:v>
                </c:pt>
                <c:pt idx="38">
                  <c:v>54.656312967552253</c:v>
                </c:pt>
                <c:pt idx="39">
                  <c:v>56.304392967552246</c:v>
                </c:pt>
                <c:pt idx="40">
                  <c:v>57.952472967552239</c:v>
                </c:pt>
                <c:pt idx="41">
                  <c:v>59.60055296755224</c:v>
                </c:pt>
                <c:pt idx="42">
                  <c:v>61.248632967552254</c:v>
                </c:pt>
                <c:pt idx="43">
                  <c:v>62.89671296755224</c:v>
                </c:pt>
                <c:pt idx="44">
                  <c:v>64.54479296755224</c:v>
                </c:pt>
                <c:pt idx="45">
                  <c:v>66.192872967552233</c:v>
                </c:pt>
                <c:pt idx="46">
                  <c:v>67.840952967552226</c:v>
                </c:pt>
                <c:pt idx="47">
                  <c:v>69.489032967552234</c:v>
                </c:pt>
                <c:pt idx="48">
                  <c:v>71.137112967552213</c:v>
                </c:pt>
                <c:pt idx="49">
                  <c:v>72.78519296755222</c:v>
                </c:pt>
                <c:pt idx="50">
                  <c:v>74.433272967552213</c:v>
                </c:pt>
                <c:pt idx="51">
                  <c:v>76.08135296755222</c:v>
                </c:pt>
                <c:pt idx="52">
                  <c:v>77.729432967552214</c:v>
                </c:pt>
                <c:pt idx="53">
                  <c:v>79.377512967552207</c:v>
                </c:pt>
                <c:pt idx="54">
                  <c:v>81.025592967552214</c:v>
                </c:pt>
                <c:pt idx="55">
                  <c:v>82.673672967552207</c:v>
                </c:pt>
                <c:pt idx="56">
                  <c:v>84.3217529675522</c:v>
                </c:pt>
                <c:pt idx="57">
                  <c:v>85.969832967552207</c:v>
                </c:pt>
                <c:pt idx="58">
                  <c:v>87.617912967552186</c:v>
                </c:pt>
                <c:pt idx="59">
                  <c:v>89.265992967552194</c:v>
                </c:pt>
                <c:pt idx="60">
                  <c:v>90.914072967552187</c:v>
                </c:pt>
                <c:pt idx="61">
                  <c:v>92.56215296755218</c:v>
                </c:pt>
                <c:pt idx="62">
                  <c:v>94.210232967552173</c:v>
                </c:pt>
                <c:pt idx="63">
                  <c:v>95.858312967552166</c:v>
                </c:pt>
                <c:pt idx="64">
                  <c:v>97.506392967552159</c:v>
                </c:pt>
                <c:pt idx="65">
                  <c:v>99.154472967552152</c:v>
                </c:pt>
                <c:pt idx="66">
                  <c:v>100.80255296755216</c:v>
                </c:pt>
                <c:pt idx="67">
                  <c:v>102.45063296755217</c:v>
                </c:pt>
                <c:pt idx="68">
                  <c:v>104.09871296755216</c:v>
                </c:pt>
                <c:pt idx="69">
                  <c:v>105.74679296755214</c:v>
                </c:pt>
                <c:pt idx="70">
                  <c:v>107.39487296755215</c:v>
                </c:pt>
                <c:pt idx="71">
                  <c:v>109.04295296755211</c:v>
                </c:pt>
                <c:pt idx="72">
                  <c:v>110.69103296755212</c:v>
                </c:pt>
                <c:pt idx="73">
                  <c:v>112.33911296755213</c:v>
                </c:pt>
                <c:pt idx="74">
                  <c:v>113.98719296755212</c:v>
                </c:pt>
                <c:pt idx="75">
                  <c:v>115.63527296755211</c:v>
                </c:pt>
                <c:pt idx="76">
                  <c:v>117.2833529675521</c:v>
                </c:pt>
                <c:pt idx="77">
                  <c:v>118.9314329675521</c:v>
                </c:pt>
                <c:pt idx="78">
                  <c:v>120.57951296755209</c:v>
                </c:pt>
                <c:pt idx="79">
                  <c:v>122.2275929675521</c:v>
                </c:pt>
                <c:pt idx="80">
                  <c:v>123.87567296755211</c:v>
                </c:pt>
                <c:pt idx="81">
                  <c:v>125.52375296755207</c:v>
                </c:pt>
                <c:pt idx="82">
                  <c:v>127.17183296755208</c:v>
                </c:pt>
                <c:pt idx="83">
                  <c:v>128.81991296755206</c:v>
                </c:pt>
                <c:pt idx="84">
                  <c:v>130.46799296755205</c:v>
                </c:pt>
                <c:pt idx="85">
                  <c:v>132.11607296755204</c:v>
                </c:pt>
                <c:pt idx="86">
                  <c:v>133.76415296755204</c:v>
                </c:pt>
                <c:pt idx="87">
                  <c:v>135.41223296755203</c:v>
                </c:pt>
                <c:pt idx="88">
                  <c:v>137.06031296755202</c:v>
                </c:pt>
                <c:pt idx="89">
                  <c:v>138.70839296755204</c:v>
                </c:pt>
                <c:pt idx="90">
                  <c:v>140.35647296755201</c:v>
                </c:pt>
                <c:pt idx="91">
                  <c:v>142.004552967552</c:v>
                </c:pt>
                <c:pt idx="92">
                  <c:v>143.65263296755199</c:v>
                </c:pt>
                <c:pt idx="93">
                  <c:v>145.30071296755199</c:v>
                </c:pt>
                <c:pt idx="94">
                  <c:v>146.94879296755198</c:v>
                </c:pt>
                <c:pt idx="95">
                  <c:v>148.59687296755197</c:v>
                </c:pt>
                <c:pt idx="96">
                  <c:v>150.24495296755197</c:v>
                </c:pt>
                <c:pt idx="97">
                  <c:v>151.89303296755196</c:v>
                </c:pt>
                <c:pt idx="98">
                  <c:v>153.54111296755192</c:v>
                </c:pt>
                <c:pt idx="99">
                  <c:v>155.18919296755195</c:v>
                </c:pt>
                <c:pt idx="100">
                  <c:v>156.83727296755194</c:v>
                </c:pt>
                <c:pt idx="101">
                  <c:v>158.48535296755193</c:v>
                </c:pt>
                <c:pt idx="102">
                  <c:v>160.13343296755193</c:v>
                </c:pt>
                <c:pt idx="103">
                  <c:v>161.78151296755192</c:v>
                </c:pt>
                <c:pt idx="104">
                  <c:v>163.42959296755188</c:v>
                </c:pt>
                <c:pt idx="105">
                  <c:v>165.07767296755191</c:v>
                </c:pt>
                <c:pt idx="106">
                  <c:v>166.7257529675519</c:v>
                </c:pt>
                <c:pt idx="107">
                  <c:v>168.37383296755186</c:v>
                </c:pt>
                <c:pt idx="108">
                  <c:v>170.02191296755188</c:v>
                </c:pt>
                <c:pt idx="109">
                  <c:v>171.66999296755188</c:v>
                </c:pt>
                <c:pt idx="110">
                  <c:v>173.31807296755187</c:v>
                </c:pt>
                <c:pt idx="111">
                  <c:v>174.96615296755184</c:v>
                </c:pt>
                <c:pt idx="112">
                  <c:v>176.61423296755183</c:v>
                </c:pt>
                <c:pt idx="113">
                  <c:v>178.26231296755182</c:v>
                </c:pt>
                <c:pt idx="114">
                  <c:v>179.91039296755184</c:v>
                </c:pt>
                <c:pt idx="115">
                  <c:v>181.55847296755181</c:v>
                </c:pt>
                <c:pt idx="116">
                  <c:v>183.2065529675518</c:v>
                </c:pt>
                <c:pt idx="117">
                  <c:v>184.85463296755182</c:v>
                </c:pt>
                <c:pt idx="118">
                  <c:v>186.50271296755179</c:v>
                </c:pt>
                <c:pt idx="119">
                  <c:v>188.15079296755175</c:v>
                </c:pt>
                <c:pt idx="120">
                  <c:v>189.79887296755177</c:v>
                </c:pt>
                <c:pt idx="121">
                  <c:v>191.44695296755177</c:v>
                </c:pt>
                <c:pt idx="122">
                  <c:v>193.09503296755173</c:v>
                </c:pt>
                <c:pt idx="123">
                  <c:v>194.74311296755178</c:v>
                </c:pt>
                <c:pt idx="124">
                  <c:v>196.39119296755175</c:v>
                </c:pt>
                <c:pt idx="125">
                  <c:v>198.03927296755171</c:v>
                </c:pt>
                <c:pt idx="126">
                  <c:v>199.6873529675517</c:v>
                </c:pt>
                <c:pt idx="127">
                  <c:v>201.33543296755172</c:v>
                </c:pt>
                <c:pt idx="128">
                  <c:v>202.98351296755169</c:v>
                </c:pt>
                <c:pt idx="129">
                  <c:v>204.63159296755174</c:v>
                </c:pt>
                <c:pt idx="130">
                  <c:v>206.2796729675517</c:v>
                </c:pt>
                <c:pt idx="131">
                  <c:v>207.92775296755167</c:v>
                </c:pt>
                <c:pt idx="132">
                  <c:v>209.57583296755166</c:v>
                </c:pt>
                <c:pt idx="133">
                  <c:v>211.22391296755168</c:v>
                </c:pt>
                <c:pt idx="134">
                  <c:v>212.87199296755165</c:v>
                </c:pt>
                <c:pt idx="135">
                  <c:v>214.52007296755164</c:v>
                </c:pt>
                <c:pt idx="136">
                  <c:v>216.16815296755166</c:v>
                </c:pt>
                <c:pt idx="137">
                  <c:v>217.81623296755163</c:v>
                </c:pt>
                <c:pt idx="138">
                  <c:v>219.46431296755162</c:v>
                </c:pt>
                <c:pt idx="139">
                  <c:v>221.11239296755161</c:v>
                </c:pt>
                <c:pt idx="140">
                  <c:v>222.76047296755158</c:v>
                </c:pt>
                <c:pt idx="141">
                  <c:v>224.40855296755154</c:v>
                </c:pt>
                <c:pt idx="142">
                  <c:v>226.05663296755154</c:v>
                </c:pt>
                <c:pt idx="143">
                  <c:v>227.70471296755156</c:v>
                </c:pt>
                <c:pt idx="144">
                  <c:v>229.35279296755152</c:v>
                </c:pt>
                <c:pt idx="145">
                  <c:v>231.00087296755157</c:v>
                </c:pt>
                <c:pt idx="146">
                  <c:v>232.64895296755151</c:v>
                </c:pt>
                <c:pt idx="147">
                  <c:v>234.29703296755147</c:v>
                </c:pt>
                <c:pt idx="148">
                  <c:v>235.93441795405292</c:v>
                </c:pt>
                <c:pt idx="149">
                  <c:v>227.93895804956853</c:v>
                </c:pt>
                <c:pt idx="150">
                  <c:v>220.27849295502347</c:v>
                </c:pt>
                <c:pt idx="151">
                  <c:v>212.93681293582702</c:v>
                </c:pt>
                <c:pt idx="152">
                  <c:v>205.89858842491998</c:v>
                </c:pt>
                <c:pt idx="153">
                  <c:v>199.14931738813056</c:v>
                </c:pt>
                <c:pt idx="154">
                  <c:v>192.67527611132093</c:v>
                </c:pt>
                <c:pt idx="155">
                  <c:v>186.46347316981232</c:v>
                </c:pt>
                <c:pt idx="156">
                  <c:v>180.50160635852453</c:v>
                </c:pt>
                <c:pt idx="157">
                  <c:v>174.77802237773869</c:v>
                </c:pt>
                <c:pt idx="158">
                  <c:v>169.2816790845711</c:v>
                </c:pt>
                <c:pt idx="159">
                  <c:v>164.00211013423814</c:v>
                </c:pt>
                <c:pt idx="160">
                  <c:v>158.92939184810675</c:v>
                </c:pt>
                <c:pt idx="161">
                  <c:v>154.05411215737126</c:v>
                </c:pt>
                <c:pt idx="162">
                  <c:v>149.3673414822228</c:v>
                </c:pt>
                <c:pt idx="163">
                  <c:v>144.86060541644571</c:v>
                </c:pt>
                <c:pt idx="164">
                  <c:v>140.5258590967652</c:v>
                </c:pt>
                <c:pt idx="165">
                  <c:v>136.35546314487459</c:v>
                </c:pt>
                <c:pt idx="166">
                  <c:v>132.34216107805895</c:v>
                </c:pt>
                <c:pt idx="167">
                  <c:v>128.47905809170129</c:v>
                </c:pt>
                <c:pt idx="168">
                  <c:v>124.75960112376708</c:v>
                </c:pt>
                <c:pt idx="169">
                  <c:v>121.17756011768911</c:v>
                </c:pt>
                <c:pt idx="170">
                  <c:v>117.72701040588007</c:v>
                </c:pt>
                <c:pt idx="171">
                  <c:v>114.40231614152987</c:v>
                </c:pt>
                <c:pt idx="172">
                  <c:v>111.19811471133202</c:v>
                </c:pt>
                <c:pt idx="173">
                  <c:v>108.10930206642084</c:v>
                </c:pt>
                <c:pt idx="174">
                  <c:v>105.13101891310342</c:v>
                </c:pt>
                <c:pt idx="175">
                  <c:v>102.25863770893901</c:v>
                </c:pt>
                <c:pt idx="176">
                  <c:v>99.487750413427207</c:v>
                </c:pt>
                <c:pt idx="177">
                  <c:v>96.814156945981068</c:v>
                </c:pt>
                <c:pt idx="178">
                  <c:v>94.233854307048489</c:v>
                </c:pt>
                <c:pt idx="179">
                  <c:v>91.743026321194648</c:v>
                </c:pt>
                <c:pt idx="180">
                  <c:v>89.338033963700141</c:v>
                </c:pt>
                <c:pt idx="181">
                  <c:v>290.39061296755108</c:v>
                </c:pt>
                <c:pt idx="182">
                  <c:v>292.09755296755111</c:v>
                </c:pt>
                <c:pt idx="183">
                  <c:v>293.80449296755103</c:v>
                </c:pt>
                <c:pt idx="184">
                  <c:v>295.51143296755106</c:v>
                </c:pt>
                <c:pt idx="185">
                  <c:v>297.21837296755103</c:v>
                </c:pt>
                <c:pt idx="186">
                  <c:v>298.92531296755101</c:v>
                </c:pt>
                <c:pt idx="187">
                  <c:v>300.63225296755104</c:v>
                </c:pt>
                <c:pt idx="188">
                  <c:v>302.33919296755101</c:v>
                </c:pt>
                <c:pt idx="189">
                  <c:v>304.04613296755099</c:v>
                </c:pt>
                <c:pt idx="190">
                  <c:v>305.75307296755096</c:v>
                </c:pt>
                <c:pt idx="191">
                  <c:v>307.46001296755094</c:v>
                </c:pt>
                <c:pt idx="192">
                  <c:v>309.16695296755097</c:v>
                </c:pt>
                <c:pt idx="193">
                  <c:v>310.87389296755094</c:v>
                </c:pt>
                <c:pt idx="194">
                  <c:v>312.58083296755086</c:v>
                </c:pt>
                <c:pt idx="195">
                  <c:v>314.28777296755084</c:v>
                </c:pt>
                <c:pt idx="196">
                  <c:v>315.99471296755087</c:v>
                </c:pt>
                <c:pt idx="197">
                  <c:v>317.70165296755084</c:v>
                </c:pt>
                <c:pt idx="198">
                  <c:v>319.40859296755087</c:v>
                </c:pt>
                <c:pt idx="199">
                  <c:v>321.11553296755085</c:v>
                </c:pt>
                <c:pt idx="200">
                  <c:v>322.82247296755082</c:v>
                </c:pt>
                <c:pt idx="201">
                  <c:v>324.5294129675508</c:v>
                </c:pt>
                <c:pt idx="202">
                  <c:v>326.23635296755077</c:v>
                </c:pt>
                <c:pt idx="203">
                  <c:v>327.94329296755075</c:v>
                </c:pt>
                <c:pt idx="204">
                  <c:v>329.65023296755078</c:v>
                </c:pt>
                <c:pt idx="205">
                  <c:v>331.3571729675507</c:v>
                </c:pt>
                <c:pt idx="206">
                  <c:v>333.06411296755073</c:v>
                </c:pt>
                <c:pt idx="207">
                  <c:v>334.77105296755076</c:v>
                </c:pt>
                <c:pt idx="208">
                  <c:v>336.47799296755073</c:v>
                </c:pt>
                <c:pt idx="209">
                  <c:v>338.18493296755071</c:v>
                </c:pt>
                <c:pt idx="210">
                  <c:v>339.89187296755068</c:v>
                </c:pt>
                <c:pt idx="211">
                  <c:v>341.59881296755066</c:v>
                </c:pt>
                <c:pt idx="212">
                  <c:v>343.30575296755063</c:v>
                </c:pt>
                <c:pt idx="213">
                  <c:v>345.01269296755061</c:v>
                </c:pt>
                <c:pt idx="214">
                  <c:v>346.71963296755064</c:v>
                </c:pt>
                <c:pt idx="215">
                  <c:v>348.42657296755067</c:v>
                </c:pt>
                <c:pt idx="216">
                  <c:v>350.13351296755059</c:v>
                </c:pt>
                <c:pt idx="217">
                  <c:v>351.84045296755056</c:v>
                </c:pt>
                <c:pt idx="218">
                  <c:v>353.54739296755054</c:v>
                </c:pt>
                <c:pt idx="219">
                  <c:v>355.25433296755057</c:v>
                </c:pt>
                <c:pt idx="220">
                  <c:v>356.96127296755054</c:v>
                </c:pt>
                <c:pt idx="221">
                  <c:v>358.66821296755052</c:v>
                </c:pt>
                <c:pt idx="222">
                  <c:v>360.37515296755055</c:v>
                </c:pt>
                <c:pt idx="223">
                  <c:v>362.08209296755052</c:v>
                </c:pt>
                <c:pt idx="224">
                  <c:v>363.7890329675505</c:v>
                </c:pt>
                <c:pt idx="225">
                  <c:v>365.49597296755047</c:v>
                </c:pt>
                <c:pt idx="226">
                  <c:v>367.20291296755045</c:v>
                </c:pt>
                <c:pt idx="227">
                  <c:v>368.90985296755042</c:v>
                </c:pt>
                <c:pt idx="228">
                  <c:v>370.6167929675504</c:v>
                </c:pt>
                <c:pt idx="229">
                  <c:v>372.32373296755043</c:v>
                </c:pt>
                <c:pt idx="230">
                  <c:v>374.03067296755046</c:v>
                </c:pt>
                <c:pt idx="231">
                  <c:v>375.73761296755043</c:v>
                </c:pt>
                <c:pt idx="232">
                  <c:v>377.44455296755041</c:v>
                </c:pt>
                <c:pt idx="233">
                  <c:v>379.15149296755033</c:v>
                </c:pt>
                <c:pt idx="234">
                  <c:v>380.85843296755036</c:v>
                </c:pt>
                <c:pt idx="235">
                  <c:v>382.56537296755033</c:v>
                </c:pt>
                <c:pt idx="236">
                  <c:v>384.27231296755031</c:v>
                </c:pt>
                <c:pt idx="237">
                  <c:v>385.97925296755034</c:v>
                </c:pt>
                <c:pt idx="238">
                  <c:v>387.68619296755026</c:v>
                </c:pt>
                <c:pt idx="239">
                  <c:v>389.39313296755029</c:v>
                </c:pt>
                <c:pt idx="240">
                  <c:v>391.1000729675502</c:v>
                </c:pt>
                <c:pt idx="241">
                  <c:v>392.80701296755018</c:v>
                </c:pt>
                <c:pt idx="242">
                  <c:v>394.51395296755021</c:v>
                </c:pt>
                <c:pt idx="243">
                  <c:v>396.22089296755018</c:v>
                </c:pt>
                <c:pt idx="244">
                  <c:v>397.92783296755022</c:v>
                </c:pt>
                <c:pt idx="245">
                  <c:v>399.63477296755013</c:v>
                </c:pt>
                <c:pt idx="246">
                  <c:v>401.34171296755005</c:v>
                </c:pt>
                <c:pt idx="247">
                  <c:v>403.04865296755008</c:v>
                </c:pt>
                <c:pt idx="248">
                  <c:v>404.75559296755006</c:v>
                </c:pt>
                <c:pt idx="249">
                  <c:v>406.46253296755009</c:v>
                </c:pt>
                <c:pt idx="250">
                  <c:v>408.16947296755012</c:v>
                </c:pt>
                <c:pt idx="251">
                  <c:v>409.8764129675501</c:v>
                </c:pt>
                <c:pt idx="252">
                  <c:v>411.58335296755001</c:v>
                </c:pt>
                <c:pt idx="253">
                  <c:v>413.29029296755004</c:v>
                </c:pt>
                <c:pt idx="254">
                  <c:v>414.99723296754996</c:v>
                </c:pt>
                <c:pt idx="255">
                  <c:v>416.70417296754999</c:v>
                </c:pt>
                <c:pt idx="256">
                  <c:v>418.41111296754997</c:v>
                </c:pt>
                <c:pt idx="257">
                  <c:v>420.11805296754994</c:v>
                </c:pt>
                <c:pt idx="258">
                  <c:v>421.82499296754997</c:v>
                </c:pt>
                <c:pt idx="259">
                  <c:v>423.53193296754989</c:v>
                </c:pt>
                <c:pt idx="260">
                  <c:v>425.23887296754992</c:v>
                </c:pt>
                <c:pt idx="261">
                  <c:v>426.94581296754984</c:v>
                </c:pt>
                <c:pt idx="262">
                  <c:v>428.65275296754982</c:v>
                </c:pt>
                <c:pt idx="263">
                  <c:v>430.35969296754985</c:v>
                </c:pt>
                <c:pt idx="264">
                  <c:v>432.06663296754982</c:v>
                </c:pt>
                <c:pt idx="265">
                  <c:v>433.77357296754985</c:v>
                </c:pt>
                <c:pt idx="266">
                  <c:v>435.48051296754977</c:v>
                </c:pt>
                <c:pt idx="267">
                  <c:v>437.18745296754969</c:v>
                </c:pt>
                <c:pt idx="268">
                  <c:v>438.89439296754972</c:v>
                </c:pt>
                <c:pt idx="269">
                  <c:v>440.60133296754975</c:v>
                </c:pt>
                <c:pt idx="270">
                  <c:v>442.30827296754973</c:v>
                </c:pt>
                <c:pt idx="271">
                  <c:v>444.01521296754976</c:v>
                </c:pt>
                <c:pt idx="272">
                  <c:v>445.72215296754973</c:v>
                </c:pt>
                <c:pt idx="273">
                  <c:v>447.42909296754965</c:v>
                </c:pt>
                <c:pt idx="274">
                  <c:v>449.13603296754968</c:v>
                </c:pt>
                <c:pt idx="275">
                  <c:v>450.8429729675496</c:v>
                </c:pt>
                <c:pt idx="276">
                  <c:v>452.54991296754963</c:v>
                </c:pt>
                <c:pt idx="277">
                  <c:v>454.25685296754961</c:v>
                </c:pt>
                <c:pt idx="278">
                  <c:v>455.96379296754958</c:v>
                </c:pt>
                <c:pt idx="279">
                  <c:v>457.67073296754961</c:v>
                </c:pt>
                <c:pt idx="280">
                  <c:v>459.37767296754953</c:v>
                </c:pt>
                <c:pt idx="281">
                  <c:v>461.08461296754956</c:v>
                </c:pt>
                <c:pt idx="282">
                  <c:v>462.79155296754948</c:v>
                </c:pt>
                <c:pt idx="283">
                  <c:v>464.49849296754951</c:v>
                </c:pt>
                <c:pt idx="284">
                  <c:v>466.20543296754954</c:v>
                </c:pt>
                <c:pt idx="285">
                  <c:v>467.91237296754952</c:v>
                </c:pt>
                <c:pt idx="286">
                  <c:v>469.61931296754955</c:v>
                </c:pt>
                <c:pt idx="287">
                  <c:v>471.32625296754952</c:v>
                </c:pt>
                <c:pt idx="288">
                  <c:v>473.03319296754933</c:v>
                </c:pt>
                <c:pt idx="289">
                  <c:v>474.74013296754936</c:v>
                </c:pt>
                <c:pt idx="290">
                  <c:v>476.44707296754933</c:v>
                </c:pt>
                <c:pt idx="291">
                  <c:v>478.15401296754931</c:v>
                </c:pt>
                <c:pt idx="292">
                  <c:v>479.86095296754934</c:v>
                </c:pt>
                <c:pt idx="293">
                  <c:v>481.56789296754926</c:v>
                </c:pt>
                <c:pt idx="294">
                  <c:v>483.27483296754929</c:v>
                </c:pt>
                <c:pt idx="295">
                  <c:v>484.98177296754932</c:v>
                </c:pt>
                <c:pt idx="296">
                  <c:v>486.68871296754924</c:v>
                </c:pt>
                <c:pt idx="297">
                  <c:v>488.39565296754915</c:v>
                </c:pt>
                <c:pt idx="298">
                  <c:v>490.10259296754919</c:v>
                </c:pt>
                <c:pt idx="299">
                  <c:v>491.8095329675491</c:v>
                </c:pt>
                <c:pt idx="300">
                  <c:v>493.51647296754902</c:v>
                </c:pt>
                <c:pt idx="301">
                  <c:v>495.22341296754905</c:v>
                </c:pt>
                <c:pt idx="302">
                  <c:v>496.93035296754903</c:v>
                </c:pt>
                <c:pt idx="303">
                  <c:v>498.637292967549</c:v>
                </c:pt>
                <c:pt idx="304">
                  <c:v>500.34423296754903</c:v>
                </c:pt>
                <c:pt idx="305">
                  <c:v>502.05117296754884</c:v>
                </c:pt>
                <c:pt idx="306">
                  <c:v>503.75811296754881</c:v>
                </c:pt>
                <c:pt idx="307">
                  <c:v>505.46505296754884</c:v>
                </c:pt>
                <c:pt idx="308">
                  <c:v>507.17199296754887</c:v>
                </c:pt>
                <c:pt idx="309">
                  <c:v>508.87893296754885</c:v>
                </c:pt>
                <c:pt idx="310">
                  <c:v>510.58587296754888</c:v>
                </c:pt>
                <c:pt idx="311">
                  <c:v>512.29281296754891</c:v>
                </c:pt>
                <c:pt idx="312">
                  <c:v>513.99975296754883</c:v>
                </c:pt>
                <c:pt idx="313">
                  <c:v>515.70669296754886</c:v>
                </c:pt>
                <c:pt idx="314">
                  <c:v>512.18572492707892</c:v>
                </c:pt>
                <c:pt idx="315">
                  <c:v>501.31214218641963</c:v>
                </c:pt>
                <c:pt idx="316">
                  <c:v>490.71188418774744</c:v>
                </c:pt>
                <c:pt idx="317">
                  <c:v>480.37713609648478</c:v>
                </c:pt>
                <c:pt idx="318">
                  <c:v>470.30033161233837</c:v>
                </c:pt>
                <c:pt idx="319">
                  <c:v>460.47414430914586</c:v>
                </c:pt>
                <c:pt idx="320">
                  <c:v>450.89147930172885</c:v>
                </c:pt>
                <c:pt idx="321">
                  <c:v>441.54546522648849</c:v>
                </c:pt>
                <c:pt idx="322">
                  <c:v>432.42944652303481</c:v>
                </c:pt>
                <c:pt idx="323">
                  <c:v>423.53697600472725</c:v>
                </c:pt>
                <c:pt idx="324">
                  <c:v>414.86180770647121</c:v>
                </c:pt>
                <c:pt idx="325">
                  <c:v>406.39788999868512</c:v>
                </c:pt>
                <c:pt idx="326">
                  <c:v>398.1393589567719</c:v>
                </c:pt>
                <c:pt idx="327">
                  <c:v>390.08053197589288</c:v>
                </c:pt>
                <c:pt idx="328">
                  <c:v>382.2159016213206</c:v>
                </c:pt>
                <c:pt idx="329">
                  <c:v>374.54012970498206</c:v>
                </c:pt>
                <c:pt idx="330">
                  <c:v>417.62808415348672</c:v>
                </c:pt>
                <c:pt idx="331">
                  <c:v>415.24421469586292</c:v>
                </c:pt>
                <c:pt idx="332">
                  <c:v>412.86837998328758</c:v>
                </c:pt>
                <c:pt idx="333">
                  <c:v>410.50057037400154</c:v>
                </c:pt>
                <c:pt idx="334">
                  <c:v>408.1407762213135</c:v>
                </c:pt>
                <c:pt idx="335">
                  <c:v>405.78898787361248</c:v>
                </c:pt>
                <c:pt idx="336">
                  <c:v>403.44519567438454</c:v>
                </c:pt>
                <c:pt idx="337">
                  <c:v>401.10938996222529</c:v>
                </c:pt>
                <c:pt idx="338">
                  <c:v>398.78156107085937</c:v>
                </c:pt>
                <c:pt idx="339">
                  <c:v>396.46169932915109</c:v>
                </c:pt>
                <c:pt idx="340">
                  <c:v>394.14979506112564</c:v>
                </c:pt>
                <c:pt idx="341">
                  <c:v>391.84583858597841</c:v>
                </c:pt>
                <c:pt idx="342">
                  <c:v>389.5498202180973</c:v>
                </c:pt>
                <c:pt idx="343">
                  <c:v>387.26173026707579</c:v>
                </c:pt>
                <c:pt idx="344">
                  <c:v>384.98155903772982</c:v>
                </c:pt>
                <c:pt idx="345">
                  <c:v>382.70929683011468</c:v>
                </c:pt>
                <c:pt idx="346">
                  <c:v>380.44493393954281</c:v>
                </c:pt>
                <c:pt idx="347">
                  <c:v>378.18846065659937</c:v>
                </c:pt>
                <c:pt idx="348">
                  <c:v>375.93986726715957</c:v>
                </c:pt>
                <c:pt idx="349">
                  <c:v>373.69914405240945</c:v>
                </c:pt>
                <c:pt idx="350">
                  <c:v>371.466281288858</c:v>
                </c:pt>
                <c:pt idx="351">
                  <c:v>369.24126924835991</c:v>
                </c:pt>
                <c:pt idx="352">
                  <c:v>367.02409819813272</c:v>
                </c:pt>
                <c:pt idx="353">
                  <c:v>364.81475840077167</c:v>
                </c:pt>
                <c:pt idx="354">
                  <c:v>362.61324011427223</c:v>
                </c:pt>
                <c:pt idx="355">
                  <c:v>360.41953359204757</c:v>
                </c:pt>
                <c:pt idx="356">
                  <c:v>358.23362908294729</c:v>
                </c:pt>
                <c:pt idx="357">
                  <c:v>356.05551683127482</c:v>
                </c:pt>
                <c:pt idx="358">
                  <c:v>353.88518707680998</c:v>
                </c:pt>
                <c:pt idx="359">
                  <c:v>351.7226300548262</c:v>
                </c:pt>
                <c:pt idx="360">
                  <c:v>349.5678359961106</c:v>
                </c:pt>
                <c:pt idx="361">
                  <c:v>347.42079512698319</c:v>
                </c:pt>
                <c:pt idx="362">
                  <c:v>345.28149766931926</c:v>
                </c:pt>
                <c:pt idx="363">
                  <c:v>343.1499338405676</c:v>
                </c:pt>
                <c:pt idx="364">
                  <c:v>341.02609385376928</c:v>
                </c:pt>
                <c:pt idx="365">
                  <c:v>338.90996791758374</c:v>
                </c:pt>
                <c:pt idx="366">
                  <c:v>336.80154623630324</c:v>
                </c:pt>
                <c:pt idx="367">
                  <c:v>334.70081900987799</c:v>
                </c:pt>
                <c:pt idx="368">
                  <c:v>332.60777643393612</c:v>
                </c:pt>
                <c:pt idx="369">
                  <c:v>330.52240869980551</c:v>
                </c:pt>
                <c:pt idx="370">
                  <c:v>328.44470599453399</c:v>
                </c:pt>
                <c:pt idx="371">
                  <c:v>326.37465850091206</c:v>
                </c:pt>
                <c:pt idx="372">
                  <c:v>324.31225639749641</c:v>
                </c:pt>
                <c:pt idx="373">
                  <c:v>322.25748985862913</c:v>
                </c:pt>
                <c:pt idx="374">
                  <c:v>320.21034905446089</c:v>
                </c:pt>
                <c:pt idx="375">
                  <c:v>318.17082415097468</c:v>
                </c:pt>
                <c:pt idx="376">
                  <c:v>316.13890531000811</c:v>
                </c:pt>
                <c:pt idx="377">
                  <c:v>314.1145826892751</c:v>
                </c:pt>
                <c:pt idx="378">
                  <c:v>312.09784644239016</c:v>
                </c:pt>
                <c:pt idx="379">
                  <c:v>310.08868671889172</c:v>
                </c:pt>
                <c:pt idx="380">
                  <c:v>308.08709366426422</c:v>
                </c:pt>
                <c:pt idx="381">
                  <c:v>306.09305741996286</c:v>
                </c:pt>
                <c:pt idx="382">
                  <c:v>304.10656812343774</c:v>
                </c:pt>
                <c:pt idx="383">
                  <c:v>302.12761590815637</c:v>
                </c:pt>
                <c:pt idx="384">
                  <c:v>300.15619090362969</c:v>
                </c:pt>
                <c:pt idx="385">
                  <c:v>298.19228323543433</c:v>
                </c:pt>
                <c:pt idx="386">
                  <c:v>296.23588302523945</c:v>
                </c:pt>
                <c:pt idx="387">
                  <c:v>294.28698039082957</c:v>
                </c:pt>
                <c:pt idx="388">
                  <c:v>292.34556544613014</c:v>
                </c:pt>
                <c:pt idx="389">
                  <c:v>290.41162830123335</c:v>
                </c:pt>
                <c:pt idx="390">
                  <c:v>288.48515906242142</c:v>
                </c:pt>
                <c:pt idx="391">
                  <c:v>286.56614783219447</c:v>
                </c:pt>
                <c:pt idx="392">
                  <c:v>284.65458470929423</c:v>
                </c:pt>
                <c:pt idx="393">
                  <c:v>282.75045978873163</c:v>
                </c:pt>
                <c:pt idx="394">
                  <c:v>280.85376316180947</c:v>
                </c:pt>
                <c:pt idx="395">
                  <c:v>278.96448491615308</c:v>
                </c:pt>
                <c:pt idx="396">
                  <c:v>277.08261513573308</c:v>
                </c:pt>
                <c:pt idx="397">
                  <c:v>275.20814390089328</c:v>
                </c:pt>
                <c:pt idx="398">
                  <c:v>273.34106128837692</c:v>
                </c:pt>
                <c:pt idx="399">
                  <c:v>271.48135737135431</c:v>
                </c:pt>
                <c:pt idx="400">
                  <c:v>269.62902221944893</c:v>
                </c:pt>
                <c:pt idx="401">
                  <c:v>267.78404589876493</c:v>
                </c:pt>
                <c:pt idx="402">
                  <c:v>265.94641847191423</c:v>
                </c:pt>
                <c:pt idx="403">
                  <c:v>264.11612999804498</c:v>
                </c:pt>
                <c:pt idx="404">
                  <c:v>262.29317053286758</c:v>
                </c:pt>
                <c:pt idx="405">
                  <c:v>260.47753012868469</c:v>
                </c:pt>
                <c:pt idx="406">
                  <c:v>258.66919883441744</c:v>
                </c:pt>
                <c:pt idx="407">
                  <c:v>256.86816669563393</c:v>
                </c:pt>
                <c:pt idx="408">
                  <c:v>255.0744237545774</c:v>
                </c:pt>
                <c:pt idx="409">
                  <c:v>253.28796005019834</c:v>
                </c:pt>
                <c:pt idx="410">
                  <c:v>251.50876561817631</c:v>
                </c:pt>
                <c:pt idx="411">
                  <c:v>249.73683049095459</c:v>
                </c:pt>
                <c:pt idx="412">
                  <c:v>247.97214469776728</c:v>
                </c:pt>
                <c:pt idx="413">
                  <c:v>246.21469826466725</c:v>
                </c:pt>
                <c:pt idx="414">
                  <c:v>244.46448121455867</c:v>
                </c:pt>
                <c:pt idx="415">
                  <c:v>242.72148356722224</c:v>
                </c:pt>
                <c:pt idx="416">
                  <c:v>240.98569533934864</c:v>
                </c:pt>
                <c:pt idx="417">
                  <c:v>239.25710654456631</c:v>
                </c:pt>
                <c:pt idx="418">
                  <c:v>237.53570719347215</c:v>
                </c:pt>
                <c:pt idx="419">
                  <c:v>235.8214872936621</c:v>
                </c:pt>
                <c:pt idx="420">
                  <c:v>234.11443684975936</c:v>
                </c:pt>
                <c:pt idx="421">
                  <c:v>232.41454586344727</c:v>
                </c:pt>
                <c:pt idx="422">
                  <c:v>230.72180433349945</c:v>
                </c:pt>
                <c:pt idx="423">
                  <c:v>229.03620225581005</c:v>
                </c:pt>
                <c:pt idx="424">
                  <c:v>227.35772962342273</c:v>
                </c:pt>
                <c:pt idx="425">
                  <c:v>225.68637642656736</c:v>
                </c:pt>
                <c:pt idx="426">
                  <c:v>224.02213265268441</c:v>
                </c:pt>
                <c:pt idx="427">
                  <c:v>222.36498828646208</c:v>
                </c:pt>
                <c:pt idx="428">
                  <c:v>220.71493330986297</c:v>
                </c:pt>
                <c:pt idx="429">
                  <c:v>219.07195770216029</c:v>
                </c:pt>
                <c:pt idx="430">
                  <c:v>217.43605143996569</c:v>
                </c:pt>
                <c:pt idx="431">
                  <c:v>215.80720449726502</c:v>
                </c:pt>
                <c:pt idx="432">
                  <c:v>214.18540684544794</c:v>
                </c:pt>
                <c:pt idx="433">
                  <c:v>212.57064845333991</c:v>
                </c:pt>
                <c:pt idx="434">
                  <c:v>210.96291928723633</c:v>
                </c:pt>
                <c:pt idx="435">
                  <c:v>209.3622093109353</c:v>
                </c:pt>
                <c:pt idx="436">
                  <c:v>207.76850848576703</c:v>
                </c:pt>
                <c:pt idx="437">
                  <c:v>206.18180677063108</c:v>
                </c:pt>
                <c:pt idx="438">
                  <c:v>204.60209412202644</c:v>
                </c:pt>
                <c:pt idx="439">
                  <c:v>203.02936049408572</c:v>
                </c:pt>
                <c:pt idx="440">
                  <c:v>201.46359583860846</c:v>
                </c:pt>
                <c:pt idx="441">
                  <c:v>199.90479010509463</c:v>
                </c:pt>
                <c:pt idx="442">
                  <c:v>198.3529332407779</c:v>
                </c:pt>
                <c:pt idx="443">
                  <c:v>196.80801519065804</c:v>
                </c:pt>
                <c:pt idx="444">
                  <c:v>195.27002589753781</c:v>
                </c:pt>
                <c:pt idx="445">
                  <c:v>193.73895530205507</c:v>
                </c:pt>
                <c:pt idx="446">
                  <c:v>192.21479334271621</c:v>
                </c:pt>
                <c:pt idx="447">
                  <c:v>190.69752995593191</c:v>
                </c:pt>
                <c:pt idx="448">
                  <c:v>189.18715507605071</c:v>
                </c:pt>
                <c:pt idx="449">
                  <c:v>187.68365863539384</c:v>
                </c:pt>
                <c:pt idx="450">
                  <c:v>186.18703056429013</c:v>
                </c:pt>
                <c:pt idx="451">
                  <c:v>184.69726079110924</c:v>
                </c:pt>
                <c:pt idx="452">
                  <c:v>183.21433924229828</c:v>
                </c:pt>
                <c:pt idx="453">
                  <c:v>181.73825584241661</c:v>
                </c:pt>
                <c:pt idx="454">
                  <c:v>180.26900051417053</c:v>
                </c:pt>
                <c:pt idx="455">
                  <c:v>178.80656317844753</c:v>
                </c:pt>
                <c:pt idx="456">
                  <c:v>177.35093375435522</c:v>
                </c:pt>
                <c:pt idx="457">
                  <c:v>175.90210215925242</c:v>
                </c:pt>
                <c:pt idx="458">
                  <c:v>174.46005830878806</c:v>
                </c:pt>
                <c:pt idx="459">
                  <c:v>173.0247921169352</c:v>
                </c:pt>
                <c:pt idx="460">
                  <c:v>171.59629349602727</c:v>
                </c:pt>
                <c:pt idx="461">
                  <c:v>170.17455235679603</c:v>
                </c:pt>
                <c:pt idx="462">
                  <c:v>168.75955860840412</c:v>
                </c:pt>
                <c:pt idx="463">
                  <c:v>167.35130215848463</c:v>
                </c:pt>
                <c:pt idx="464">
                  <c:v>165.94977291317494</c:v>
                </c:pt>
                <c:pt idx="465">
                  <c:v>164.55496077715583</c:v>
                </c:pt>
                <c:pt idx="466">
                  <c:v>163.16685565368502</c:v>
                </c:pt>
                <c:pt idx="467">
                  <c:v>161.78544744463684</c:v>
                </c:pt>
                <c:pt idx="468">
                  <c:v>160.41072605053748</c:v>
                </c:pt>
                <c:pt idx="469">
                  <c:v>159.04268137060211</c:v>
                </c:pt>
                <c:pt idx="470">
                  <c:v>157.68130330277128</c:v>
                </c:pt>
                <c:pt idx="471">
                  <c:v>156.32658174375089</c:v>
                </c:pt>
                <c:pt idx="472">
                  <c:v>154.97850658904542</c:v>
                </c:pt>
                <c:pt idx="473">
                  <c:v>153.63706773299833</c:v>
                </c:pt>
                <c:pt idx="474">
                  <c:v>152.30225506882894</c:v>
                </c:pt>
                <c:pt idx="475">
                  <c:v>150.97405848866887</c:v>
                </c:pt>
                <c:pt idx="476">
                  <c:v>149.65246788360074</c:v>
                </c:pt>
                <c:pt idx="477">
                  <c:v>148.33747314369649</c:v>
                </c:pt>
                <c:pt idx="478">
                  <c:v>147.02906415805379</c:v>
                </c:pt>
                <c:pt idx="479">
                  <c:v>145.72723081483534</c:v>
                </c:pt>
                <c:pt idx="480">
                  <c:v>144.43196300130668</c:v>
                </c:pt>
                <c:pt idx="481">
                  <c:v>143.14325060387389</c:v>
                </c:pt>
                <c:pt idx="482">
                  <c:v>141.8610835081229</c:v>
                </c:pt>
                <c:pt idx="483">
                  <c:v>140.58545159885614</c:v>
                </c:pt>
                <c:pt idx="484">
                  <c:v>139.31634476013318</c:v>
                </c:pt>
                <c:pt idx="485">
                  <c:v>138.0537528753091</c:v>
                </c:pt>
                <c:pt idx="486">
                  <c:v>136.79766582707026</c:v>
                </c:pt>
                <c:pt idx="487">
                  <c:v>135.54807349747711</c:v>
                </c:pt>
                <c:pt idx="488">
                  <c:v>134.30496576800022</c:v>
                </c:pt>
                <c:pt idx="489">
                  <c:v>133.06833251956093</c:v>
                </c:pt>
                <c:pt idx="490">
                  <c:v>131.83816363256969</c:v>
                </c:pt>
                <c:pt idx="491">
                  <c:v>130.6144489869657</c:v>
                </c:pt>
                <c:pt idx="492">
                  <c:v>129.39717846225369</c:v>
                </c:pt>
                <c:pt idx="493">
                  <c:v>128.18634193754812</c:v>
                </c:pt>
                <c:pt idx="494">
                  <c:v>126.98192929160768</c:v>
                </c:pt>
                <c:pt idx="495">
                  <c:v>125.78393040287838</c:v>
                </c:pt>
                <c:pt idx="496">
                  <c:v>124.59233514953026</c:v>
                </c:pt>
                <c:pt idx="497">
                  <c:v>123.40713340949999</c:v>
                </c:pt>
                <c:pt idx="498">
                  <c:v>122.22831506052742</c:v>
                </c:pt>
                <c:pt idx="499">
                  <c:v>121.05586998019778</c:v>
                </c:pt>
                <c:pt idx="500">
                  <c:v>119.88978804598108</c:v>
                </c:pt>
                <c:pt idx="501">
                  <c:v>118.73005913527159</c:v>
                </c:pt>
                <c:pt idx="502">
                  <c:v>117.57667312542736</c:v>
                </c:pt>
                <c:pt idx="503">
                  <c:v>116.42961989381286</c:v>
                </c:pt>
                <c:pt idx="504">
                  <c:v>115.2888893178355</c:v>
                </c:pt>
                <c:pt idx="505">
                  <c:v>114.15447127498963</c:v>
                </c:pt>
                <c:pt idx="506">
                  <c:v>113.02635564289325</c:v>
                </c:pt>
                <c:pt idx="507">
                  <c:v>111.90453229933208</c:v>
                </c:pt>
                <c:pt idx="508">
                  <c:v>110.78899112229719</c:v>
                </c:pt>
                <c:pt idx="509">
                  <c:v>109.67972199002689</c:v>
                </c:pt>
                <c:pt idx="510">
                  <c:v>108.57671478104677</c:v>
                </c:pt>
                <c:pt idx="511">
                  <c:v>107.47995937421129</c:v>
                </c:pt>
                <c:pt idx="512">
                  <c:v>106.38944564874306</c:v>
                </c:pt>
                <c:pt idx="513">
                  <c:v>105.30516348427517</c:v>
                </c:pt>
                <c:pt idx="514">
                  <c:v>104.22710276089187</c:v>
                </c:pt>
                <c:pt idx="515">
                  <c:v>103.15525335916753</c:v>
                </c:pt>
                <c:pt idx="516">
                  <c:v>102.08960516021064</c:v>
                </c:pt>
                <c:pt idx="517">
                  <c:v>101.03014804570245</c:v>
                </c:pt>
                <c:pt idx="518">
                  <c:v>99.976871897939603</c:v>
                </c:pt>
                <c:pt idx="519">
                  <c:v>98.929766599874313</c:v>
                </c:pt>
                <c:pt idx="520">
                  <c:v>97.888822035155911</c:v>
                </c:pt>
                <c:pt idx="521">
                  <c:v>96.854028088172754</c:v>
                </c:pt>
                <c:pt idx="522">
                  <c:v>95.825374644092634</c:v>
                </c:pt>
                <c:pt idx="523">
                  <c:v>94.802851588904304</c:v>
                </c:pt>
                <c:pt idx="524">
                  <c:v>93.786448809459571</c:v>
                </c:pt>
                <c:pt idx="525">
                  <c:v>92.77615619351397</c:v>
                </c:pt>
                <c:pt idx="526">
                  <c:v>91.771963629769459</c:v>
                </c:pt>
                <c:pt idx="527">
                  <c:v>90.773861007913837</c:v>
                </c:pt>
                <c:pt idx="528">
                  <c:v>89.781838218665385</c:v>
                </c:pt>
                <c:pt idx="529">
                  <c:v>88.79588515381117</c:v>
                </c:pt>
                <c:pt idx="530">
                  <c:v>87.815991706251964</c:v>
                </c:pt>
                <c:pt idx="531">
                  <c:v>86.842147770041251</c:v>
                </c:pt>
                <c:pt idx="532">
                  <c:v>85.874343240429809</c:v>
                </c:pt>
                <c:pt idx="533">
                  <c:v>84.912568013904732</c:v>
                </c:pt>
                <c:pt idx="534">
                  <c:v>83.956811988232786</c:v>
                </c:pt>
                <c:pt idx="535">
                  <c:v>83.007065062502818</c:v>
                </c:pt>
                <c:pt idx="536">
                  <c:v>82.063317137165825</c:v>
                </c:pt>
                <c:pt idx="537">
                  <c:v>81.125558114079809</c:v>
                </c:pt>
                <c:pt idx="538">
                  <c:v>80.193777896548497</c:v>
                </c:pt>
                <c:pt idx="539">
                  <c:v>79.267966389365611</c:v>
                </c:pt>
                <c:pt idx="540">
                  <c:v>78.348113498857103</c:v>
                </c:pt>
                <c:pt idx="541">
                  <c:v>77.434209132921055</c:v>
                </c:pt>
                <c:pt idx="542">
                  <c:v>76.526243201072546</c:v>
                </c:pt>
                <c:pt idx="543">
                  <c:v>75.624205614483841</c:v>
                </c:pt>
                <c:pt idx="544">
                  <c:v>74.728086286027775</c:v>
                </c:pt>
                <c:pt idx="545">
                  <c:v>73.837875130318992</c:v>
                </c:pt>
                <c:pt idx="546">
                  <c:v>72.953562063757047</c:v>
                </c:pt>
                <c:pt idx="547">
                  <c:v>72.075137004568475</c:v>
                </c:pt>
                <c:pt idx="548">
                  <c:v>71.202589872848449</c:v>
                </c:pt>
                <c:pt idx="549">
                  <c:v>70.335910590604186</c:v>
                </c:pt>
                <c:pt idx="550">
                  <c:v>69.475089081796455</c:v>
                </c:pt>
                <c:pt idx="551">
                  <c:v>68.620115272381739</c:v>
                </c:pt>
                <c:pt idx="552">
                  <c:v>67.770979090355354</c:v>
                </c:pt>
                <c:pt idx="553">
                  <c:v>66.927670465794606</c:v>
                </c:pt>
                <c:pt idx="554">
                  <c:v>66.090179330897953</c:v>
                </c:pt>
                <c:pt idx="555">
                  <c:v>65.258495620031212</c:v>
                </c:pt>
                <c:pt idx="556">
                  <c:v>64.432609269767383</c:v>
                </c:pt>
                <c:pt idx="557">
                  <c:v>63.612510218931334</c:v>
                </c:pt>
                <c:pt idx="558">
                  <c:v>62.798188408639355</c:v>
                </c:pt>
                <c:pt idx="559">
                  <c:v>61.989633782344406</c:v>
                </c:pt>
                <c:pt idx="560">
                  <c:v>61.186836285877234</c:v>
                </c:pt>
                <c:pt idx="561">
                  <c:v>60.389785867488406</c:v>
                </c:pt>
                <c:pt idx="562">
                  <c:v>59.598472477892514</c:v>
                </c:pt>
                <c:pt idx="563">
                  <c:v>58.812886070308508</c:v>
                </c:pt>
                <c:pt idx="564">
                  <c:v>58.033016600503828</c:v>
                </c:pt>
                <c:pt idx="565">
                  <c:v>57.258854026836474</c:v>
                </c:pt>
                <c:pt idx="566">
                  <c:v>56.490388310296943</c:v>
                </c:pt>
                <c:pt idx="567">
                  <c:v>55.727609414551274</c:v>
                </c:pt>
                <c:pt idx="568">
                  <c:v>54.970507305983425</c:v>
                </c:pt>
                <c:pt idx="569">
                  <c:v>54.219071953737824</c:v>
                </c:pt>
                <c:pt idx="570">
                  <c:v>53.473293329761866</c:v>
                </c:pt>
                <c:pt idx="571">
                  <c:v>52.733161408848083</c:v>
                </c:pt>
                <c:pt idx="572">
                  <c:v>51.998666168676557</c:v>
                </c:pt>
                <c:pt idx="573">
                  <c:v>51.269797589858605</c:v>
                </c:pt>
                <c:pt idx="574">
                  <c:v>50.546545655977397</c:v>
                </c:pt>
                <c:pt idx="575">
                  <c:v>49.828900353631951</c:v>
                </c:pt>
                <c:pt idx="576">
                  <c:v>49.116851672479072</c:v>
                </c:pt>
                <c:pt idx="577">
                  <c:v>48.41038960527473</c:v>
                </c:pt>
                <c:pt idx="578">
                  <c:v>47.7095041479187</c:v>
                </c:pt>
                <c:pt idx="579">
                  <c:v>47.014185299494685</c:v>
                </c:pt>
                <c:pt idx="580">
                  <c:v>46.324423062314281</c:v>
                </c:pt>
                <c:pt idx="581">
                  <c:v>45.640207441958822</c:v>
                </c:pt>
                <c:pt idx="582">
                  <c:v>44.961528447321321</c:v>
                </c:pt>
                <c:pt idx="583">
                  <c:v>44.288376090649919</c:v>
                </c:pt>
                <c:pt idx="584">
                  <c:v>43.62074038758869</c:v>
                </c:pt>
                <c:pt idx="585">
                  <c:v>42.958611357221365</c:v>
                </c:pt>
                <c:pt idx="586">
                  <c:v>42.30197902211259</c:v>
                </c:pt>
                <c:pt idx="587">
                  <c:v>41.650833408351019</c:v>
                </c:pt>
                <c:pt idx="588">
                  <c:v>41.005164545591029</c:v>
                </c:pt>
                <c:pt idx="589">
                  <c:v>40.36496246709504</c:v>
                </c:pt>
                <c:pt idx="590">
                  <c:v>39.730217209775496</c:v>
                </c:pt>
                <c:pt idx="591">
                  <c:v>39.100918814237232</c:v>
                </c:pt>
                <c:pt idx="592">
                  <c:v>38.477057324819945</c:v>
                </c:pt>
                <c:pt idx="593">
                  <c:v>37.858622789639718</c:v>
                </c:pt>
                <c:pt idx="594">
                  <c:v>37.245605260631592</c:v>
                </c:pt>
                <c:pt idx="595">
                  <c:v>36.637994793590856</c:v>
                </c:pt>
                <c:pt idx="596">
                  <c:v>36.035781448216134</c:v>
                </c:pt>
                <c:pt idx="597">
                  <c:v>35.438955288150296</c:v>
                </c:pt>
                <c:pt idx="598">
                  <c:v>34.847506381023081</c:v>
                </c:pt>
                <c:pt idx="599">
                  <c:v>34.261424798493195</c:v>
                </c:pt>
                <c:pt idx="600">
                  <c:v>33.68070061628881</c:v>
                </c:pt>
                <c:pt idx="601">
                  <c:v>33.105323914251535</c:v>
                </c:pt>
                <c:pt idx="602">
                  <c:v>32.535284776375732</c:v>
                </c:pt>
                <c:pt idx="603">
                  <c:v>31.970573290853057</c:v>
                </c:pt>
                <c:pt idx="604">
                  <c:v>31.411179550111438</c:v>
                </c:pt>
                <c:pt idx="605">
                  <c:v>30.857093650858875</c:v>
                </c:pt>
                <c:pt idx="606">
                  <c:v>30.308305694123614</c:v>
                </c:pt>
                <c:pt idx="607">
                  <c:v>29.764805785296534</c:v>
                </c:pt>
                <c:pt idx="608">
                  <c:v>29.226584034172454</c:v>
                </c:pt>
                <c:pt idx="609">
                  <c:v>28.693630554991476</c:v>
                </c:pt>
                <c:pt idx="610">
                  <c:v>28.16593546648118</c:v>
                </c:pt>
                <c:pt idx="611">
                  <c:v>27.643488891896581</c:v>
                </c:pt>
                <c:pt idx="612">
                  <c:v>27.126280959063173</c:v>
                </c:pt>
                <c:pt idx="613">
                  <c:v>26.614301800416207</c:v>
                </c:pt>
                <c:pt idx="614">
                  <c:v>26.107541553044168</c:v>
                </c:pt>
                <c:pt idx="615">
                  <c:v>25.605990358728349</c:v>
                </c:pt>
                <c:pt idx="616">
                  <c:v>25.109638363985301</c:v>
                </c:pt>
                <c:pt idx="617">
                  <c:v>24.618475720105927</c:v>
                </c:pt>
                <c:pt idx="618">
                  <c:v>24.132492583198864</c:v>
                </c:pt>
                <c:pt idx="619">
                  <c:v>23.651679114229456</c:v>
                </c:pt>
                <c:pt idx="620">
                  <c:v>23.176025479062417</c:v>
                </c:pt>
                <c:pt idx="621">
                  <c:v>22.70552184850111</c:v>
                </c:pt>
                <c:pt idx="622">
                  <c:v>22.240158398329235</c:v>
                </c:pt>
                <c:pt idx="623">
                  <c:v>21.7799253093518</c:v>
                </c:pt>
                <c:pt idx="624">
                  <c:v>21.324812767435006</c:v>
                </c:pt>
                <c:pt idx="625">
                  <c:v>20.874810963547297</c:v>
                </c:pt>
                <c:pt idx="626">
                  <c:v>20.42991009379973</c:v>
                </c:pt>
                <c:pt idx="627">
                  <c:v>19.99010035948691</c:v>
                </c:pt>
                <c:pt idx="628">
                  <c:v>19.555371967127162</c:v>
                </c:pt>
                <c:pt idx="629">
                  <c:v>19.125715128502556</c:v>
                </c:pt>
                <c:pt idx="630">
                  <c:v>18.701120060699349</c:v>
                </c:pt>
                <c:pt idx="631">
                  <c:v>18.281576986148792</c:v>
                </c:pt>
                <c:pt idx="632">
                  <c:v>17.867076132666433</c:v>
                </c:pt>
                <c:pt idx="633">
                  <c:v>17.457607733492566</c:v>
                </c:pt>
                <c:pt idx="634">
                  <c:v>17.053162027332732</c:v>
                </c:pt>
                <c:pt idx="635">
                  <c:v>16.653729258396741</c:v>
                </c:pt>
                <c:pt idx="636">
                  <c:v>16.259299676439145</c:v>
                </c:pt>
                <c:pt idx="637">
                  <c:v>15.869863536798757</c:v>
                </c:pt>
                <c:pt idx="638">
                  <c:v>15.485411100438725</c:v>
                </c:pt>
                <c:pt idx="639">
                  <c:v>15.105932633985763</c:v>
                </c:pt>
                <c:pt idx="640">
                  <c:v>14.731418409770386</c:v>
                </c:pt>
                <c:pt idx="641">
                  <c:v>14.361858705864805</c:v>
                </c:pt>
                <c:pt idx="642">
                  <c:v>13.997243806124551</c:v>
                </c:pt>
                <c:pt idx="643">
                  <c:v>13.63756400022622</c:v>
                </c:pt>
                <c:pt idx="644">
                  <c:v>13.282809583707417</c:v>
                </c:pt>
                <c:pt idx="645">
                  <c:v>12.932970858005602</c:v>
                </c:pt>
                <c:pt idx="646">
                  <c:v>12.588038130497225</c:v>
                </c:pt>
                <c:pt idx="647">
                  <c:v>12.248001714537185</c:v>
                </c:pt>
                <c:pt idx="648">
                  <c:v>11.912851929496908</c:v>
                </c:pt>
                <c:pt idx="649">
                  <c:v>11.582579100804081</c:v>
                </c:pt>
                <c:pt idx="650">
                  <c:v>11.257173559980851</c:v>
                </c:pt>
                <c:pt idx="651">
                  <c:v>10.936625644682696</c:v>
                </c:pt>
                <c:pt idx="652">
                  <c:v>10.620925698736553</c:v>
                </c:pt>
                <c:pt idx="653">
                  <c:v>10.310064072180653</c:v>
                </c:pt>
                <c:pt idx="654">
                  <c:v>10.004031121301116</c:v>
                </c:pt>
                <c:pt idx="655">
                  <c:v>9.7028172086714122</c:v>
                </c:pt>
                <c:pt idx="656">
                  <c:v>9.4064127031906324</c:v>
                </c:pt>
                <c:pt idx="657">
                  <c:v>9.1148079801208866</c:v>
                </c:pt>
                <c:pt idx="658">
                  <c:v>8.827993421126159</c:v>
                </c:pt>
                <c:pt idx="659">
                  <c:v>8.5459594143096247</c:v>
                </c:pt>
                <c:pt idx="660">
                  <c:v>8.2686963542520857</c:v>
                </c:pt>
                <c:pt idx="661">
                  <c:v>7.9961946420488834</c:v>
                </c:pt>
                <c:pt idx="662">
                  <c:v>7.7284446853487569</c:v>
                </c:pt>
                <c:pt idx="663">
                  <c:v>7.4654368983901627</c:v>
                </c:pt>
                <c:pt idx="664">
                  <c:v>7.2071617020399694</c:v>
                </c:pt>
                <c:pt idx="665">
                  <c:v>6.9536095238297708</c:v>
                </c:pt>
                <c:pt idx="666">
                  <c:v>6.7047707979940254</c:v>
                </c:pt>
                <c:pt idx="667">
                  <c:v>6.460635965506424</c:v>
                </c:pt>
                <c:pt idx="668">
                  <c:v>6.2211954741176525</c:v>
                </c:pt>
                <c:pt idx="669">
                  <c:v>5.9864397783919836</c:v>
                </c:pt>
                <c:pt idx="670">
                  <c:v>5.7563593397445896</c:v>
                </c:pt>
                <c:pt idx="671">
                  <c:v>5.5309446264776678</c:v>
                </c:pt>
                <c:pt idx="672">
                  <c:v>5.3101861138176645</c:v>
                </c:pt>
                <c:pt idx="673">
                  <c:v>5.0940742839515929</c:v>
                </c:pt>
                <c:pt idx="674">
                  <c:v>4.8825996260638735</c:v>
                </c:pt>
                <c:pt idx="675">
                  <c:v>4.675752636371894</c:v>
                </c:pt>
                <c:pt idx="676">
                  <c:v>4.4735238181630601</c:v>
                </c:pt>
                <c:pt idx="677">
                  <c:v>4.2759036818309104</c:v>
                </c:pt>
                <c:pt idx="678">
                  <c:v>4.0828827449104539</c:v>
                </c:pt>
                <c:pt idx="679">
                  <c:v>3.8944515321148327</c:v>
                </c:pt>
                <c:pt idx="680">
                  <c:v>3.7106005753709437</c:v>
                </c:pt>
                <c:pt idx="681">
                  <c:v>3.5313204138549676</c:v>
                </c:pt>
                <c:pt idx="682">
                  <c:v>3.3566015940282652</c:v>
                </c:pt>
                <c:pt idx="683">
                  <c:v>3.1864346696726766</c:v>
                </c:pt>
                <c:pt idx="684">
                  <c:v>3.0208102019259742</c:v>
                </c:pt>
                <c:pt idx="685">
                  <c:v>2.85971875931719</c:v>
                </c:pt>
                <c:pt idx="686">
                  <c:v>2.7031509178017314</c:v>
                </c:pt>
                <c:pt idx="687">
                  <c:v>2.5510972607963844</c:v>
                </c:pt>
                <c:pt idx="688">
                  <c:v>2.4035483792142975</c:v>
                </c:pt>
                <c:pt idx="689">
                  <c:v>2.2604948714999993</c:v>
                </c:pt>
                <c:pt idx="690">
                  <c:v>2.1219273436637942</c:v>
                </c:pt>
                <c:pt idx="691">
                  <c:v>1.9878364093165091</c:v>
                </c:pt>
                <c:pt idx="692">
                  <c:v>1.8582126897039155</c:v>
                </c:pt>
                <c:pt idx="693">
                  <c:v>1.7330468137412181</c:v>
                </c:pt>
                <c:pt idx="694">
                  <c:v>1.6123294180471912</c:v>
                </c:pt>
                <c:pt idx="695">
                  <c:v>1.4960511469783171</c:v>
                </c:pt>
                <c:pt idx="696">
                  <c:v>1.3842026526627977</c:v>
                </c:pt>
                <c:pt idx="697">
                  <c:v>1.2767745950345084</c:v>
                </c:pt>
                <c:pt idx="698">
                  <c:v>1.1737576418665745</c:v>
                </c:pt>
                <c:pt idx="699">
                  <c:v>1.0751424688052416</c:v>
                </c:pt>
                <c:pt idx="700">
                  <c:v>0.98091975940343334</c:v>
                </c:pt>
                <c:pt idx="701">
                  <c:v>0.89108020515373509</c:v>
                </c:pt>
                <c:pt idx="702">
                  <c:v>0.80561450552219982</c:v>
                </c:pt>
                <c:pt idx="703">
                  <c:v>0.72451336798128707</c:v>
                </c:pt>
                <c:pt idx="704">
                  <c:v>0.64776750804277461</c:v>
                </c:pt>
                <c:pt idx="705">
                  <c:v>0.57536764929093942</c:v>
                </c:pt>
                <c:pt idx="706">
                  <c:v>0.50730452341505994</c:v>
                </c:pt>
                <c:pt idx="707">
                  <c:v>0.44356887024225061</c:v>
                </c:pt>
                <c:pt idx="708">
                  <c:v>0.38415143777008015</c:v>
                </c:pt>
                <c:pt idx="709">
                  <c:v>0.3290429821987127</c:v>
                </c:pt>
                <c:pt idx="710">
                  <c:v>0.2782342679634916</c:v>
                </c:pt>
                <c:pt idx="711">
                  <c:v>0.23171606776682235</c:v>
                </c:pt>
                <c:pt idx="712">
                  <c:v>0.1894791626104454</c:v>
                </c:pt>
                <c:pt idx="713">
                  <c:v>0.15151434182720719</c:v>
                </c:pt>
                <c:pt idx="714">
                  <c:v>0.11781240311280949</c:v>
                </c:pt>
                <c:pt idx="715">
                  <c:v>8.8364152557543083E-2</c:v>
                </c:pt>
                <c:pt idx="716">
                  <c:v>6.3160404677744586E-2</c:v>
                </c:pt>
                <c:pt idx="717">
                  <c:v>4.219198244723623E-2</c:v>
                </c:pt>
                <c:pt idx="718">
                  <c:v>2.5449717328491762E-2</c:v>
                </c:pt>
                <c:pt idx="719">
                  <c:v>1.292444930383926E-2</c:v>
                </c:pt>
                <c:pt idx="720">
                  <c:v>4.6070269064141254E-3</c:v>
                </c:pt>
                <c:pt idx="721">
                  <c:v>4.8830725103624778E-4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0EB-4C55-8A0B-594080C5D203}"/>
            </c:ext>
          </c:extLst>
        </c:ser>
        <c:ser>
          <c:idx val="2"/>
          <c:order val="2"/>
          <c:tx>
            <c:v>comp_b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calc!$DV$5:$DV$1205</c:f>
              <c:numCache>
                <c:formatCode>General</c:formatCode>
                <c:ptCount val="1201"/>
                <c:pt idx="0">
                  <c:v>0</c:v>
                </c:pt>
                <c:pt idx="1">
                  <c:v>-2.9224578142886251</c:v>
                </c:pt>
                <c:pt idx="2">
                  <c:v>-5.9918838658160789</c:v>
                </c:pt>
                <c:pt idx="3">
                  <c:v>-9.1965723030912088</c:v>
                </c:pt>
                <c:pt idx="4">
                  <c:v>-12.525749632264942</c:v>
                </c:pt>
                <c:pt idx="5">
                  <c:v>-15.969500455913719</c:v>
                </c:pt>
                <c:pt idx="6">
                  <c:v>-19.518699126643622</c:v>
                </c:pt>
                <c:pt idx="7">
                  <c:v>-23.164946844406529</c:v>
                </c:pt>
                <c:pt idx="8">
                  <c:v>-26.900513763942882</c:v>
                </c:pt>
                <c:pt idx="9">
                  <c:v>-30.718285713300212</c:v>
                </c:pt>
                <c:pt idx="10">
                  <c:v>-34.611715156160543</c:v>
                </c:pt>
                <c:pt idx="11">
                  <c:v>-38.574776059962154</c:v>
                </c:pt>
                <c:pt idx="12">
                  <c:v>-42.601922358723698</c:v>
                </c:pt>
                <c:pt idx="13">
                  <c:v>-46.688049724256658</c:v>
                </c:pt>
                <c:pt idx="14">
                  <c:v>-50.828460382256971</c:v>
                </c:pt>
                <c:pt idx="15">
                  <c:v>-55.018830730754487</c:v>
                </c:pt>
                <c:pt idx="16">
                  <c:v>-59.25518153771587</c:v>
                </c:pt>
                <c:pt idx="17">
                  <c:v>-63.533850512374173</c:v>
                </c:pt>
                <c:pt idx="18">
                  <c:v>-67.851467061220617</c:v>
                </c:pt>
                <c:pt idx="19">
                  <c:v>-72.204929054652524</c:v>
                </c:pt>
                <c:pt idx="20">
                  <c:v>-76.591381444131287</c:v>
                </c:pt>
                <c:pt idx="21">
                  <c:v>-81.008196582459007</c:v>
                </c:pt>
                <c:pt idx="22">
                  <c:v>-85.452956111522653</c:v>
                </c:pt>
                <c:pt idx="23">
                  <c:v>-89.92343429265847</c:v>
                </c:pt>
                <c:pt idx="24">
                  <c:v>-94.417582664733843</c:v>
                </c:pt>
                <c:pt idx="25">
                  <c:v>-98.933515924195376</c:v>
                </c:pt>
                <c:pt idx="26">
                  <c:v>-103.46949892975481</c:v>
                </c:pt>
                <c:pt idx="27">
                  <c:v>-108.02393474213692</c:v>
                </c:pt>
                <c:pt idx="28">
                  <c:v>-112.59535361644771</c:v>
                </c:pt>
                <c:pt idx="29">
                  <c:v>-117.18240287128791</c:v>
                </c:pt>
                <c:pt idx="30">
                  <c:v>-121.78383756477979</c:v>
                </c:pt>
                <c:pt idx="31">
                  <c:v>-126.39851191323802</c:v>
                </c:pt>
                <c:pt idx="32">
                  <c:v>-131.02537139333333</c:v>
                </c:pt>
                <c:pt idx="33">
                  <c:v>-135.66344547330982</c:v>
                </c:pt>
                <c:pt idx="34">
                  <c:v>-140.31184092315269</c:v>
                </c:pt>
                <c:pt idx="35">
                  <c:v>-144.96973565759282</c:v>
                </c:pt>
                <c:pt idx="36">
                  <c:v>-149.63637306950989</c:v>
                </c:pt>
                <c:pt idx="37">
                  <c:v>-154.31105681467261</c:v>
                </c:pt>
                <c:pt idx="38">
                  <c:v>-158.99314601186887</c:v>
                </c:pt>
                <c:pt idx="39">
                  <c:v>-163.68205082533996</c:v>
                </c:pt>
                <c:pt idx="40">
                  <c:v>-168.37722839906854</c:v>
                </c:pt>
                <c:pt idx="41">
                  <c:v>-173.07817911489627</c:v>
                </c:pt>
                <c:pt idx="42">
                  <c:v>-177.78444314867815</c:v>
                </c:pt>
                <c:pt idx="43">
                  <c:v>-182.4955973007346</c:v>
                </c:pt>
                <c:pt idx="44">
                  <c:v>-187.21125207875508</c:v>
                </c:pt>
                <c:pt idx="45">
                  <c:v>-191.93104901304486</c:v>
                </c:pt>
                <c:pt idx="46">
                  <c:v>-196.65465818560892</c:v>
                </c:pt>
                <c:pt idx="47">
                  <c:v>-201.38177595604228</c:v>
                </c:pt>
                <c:pt idx="48">
                  <c:v>-206.11212286854979</c:v>
                </c:pt>
                <c:pt idx="49">
                  <c:v>-210.84544172566973</c:v>
                </c:pt>
                <c:pt idx="50">
                  <c:v>-215.58149581542318</c:v>
                </c:pt>
                <c:pt idx="51">
                  <c:v>-220.32006727966885</c:v>
                </c:pt>
                <c:pt idx="52">
                  <c:v>-225.06095561241636</c:v>
                </c:pt>
                <c:pt idx="53">
                  <c:v>-229.80397627774758</c:v>
                </c:pt>
                <c:pt idx="54">
                  <c:v>-234.54895943781838</c:v>
                </c:pt>
                <c:pt idx="55">
                  <c:v>-239.29574878217426</c:v>
                </c:pt>
                <c:pt idx="56">
                  <c:v>-244.04420045030895</c:v>
                </c:pt>
                <c:pt idx="57">
                  <c:v>-248.79418204004048</c:v>
                </c:pt>
                <c:pt idx="58">
                  <c:v>-253.54557169486895</c:v>
                </c:pt>
                <c:pt idx="59">
                  <c:v>-258.29825726402464</c:v>
                </c:pt>
                <c:pt idx="60">
                  <c:v>-263.05213552941802</c:v>
                </c:pt>
                <c:pt idx="61">
                  <c:v>-267.80711149416226</c:v>
                </c:pt>
                <c:pt idx="62">
                  <c:v>-272.56309772776314</c:v>
                </c:pt>
                <c:pt idx="63">
                  <c:v>-277.32001376346534</c:v>
                </c:pt>
                <c:pt idx="64">
                  <c:v>-282.07778554359822</c:v>
                </c:pt>
                <c:pt idx="65">
                  <c:v>-286.83634490909947</c:v>
                </c:pt>
                <c:pt idx="66">
                  <c:v>-291.59562912969818</c:v>
                </c:pt>
                <c:pt idx="67">
                  <c:v>-296.35558047151727</c:v>
                </c:pt>
                <c:pt idx="68">
                  <c:v>-301.11614579911696</c:v>
                </c:pt>
                <c:pt idx="69">
                  <c:v>-305.8772762092342</c:v>
                </c:pt>
                <c:pt idx="70">
                  <c:v>-310.63892669369466</c:v>
                </c:pt>
                <c:pt idx="71">
                  <c:v>-315.40105582917369</c:v>
                </c:pt>
                <c:pt idx="72">
                  <c:v>-320.16362549166672</c:v>
                </c:pt>
                <c:pt idx="73">
                  <c:v>-324.9266005937024</c:v>
                </c:pt>
                <c:pt idx="74">
                  <c:v>-329.68994884248627</c:v>
                </c:pt>
                <c:pt idx="75">
                  <c:v>-334.45364051730814</c:v>
                </c:pt>
                <c:pt idx="76">
                  <c:v>-339.21764826467779</c:v>
                </c:pt>
                <c:pt idx="77">
                  <c:v>-343.98194690977959</c:v>
                </c:pt>
                <c:pt idx="78">
                  <c:v>-348.74651328294277</c:v>
                </c:pt>
                <c:pt idx="79">
                  <c:v>-353.51132605993439</c:v>
                </c:pt>
                <c:pt idx="80">
                  <c:v>-358.27898605993437</c:v>
                </c:pt>
                <c:pt idx="81">
                  <c:v>-36.203299771839113</c:v>
                </c:pt>
                <c:pt idx="82">
                  <c:v>-34.801307443085875</c:v>
                </c:pt>
                <c:pt idx="83">
                  <c:v>-33.464303870218814</c:v>
                </c:pt>
                <c:pt idx="84">
                  <c:v>-32.188846199279602</c:v>
                </c:pt>
                <c:pt idx="85">
                  <c:v>-30.971694931519163</c:v>
                </c:pt>
                <c:pt idx="86">
                  <c:v>-29.809800748803614</c:v>
                </c:pt>
                <c:pt idx="87">
                  <c:v>-28.70029226423118</c:v>
                </c:pt>
                <c:pt idx="88">
                  <c:v>-27.640464628158352</c:v>
                </c:pt>
                <c:pt idx="89">
                  <c:v>-26.627768925452632</c:v>
                </c:pt>
                <c:pt idx="90">
                  <c:v>-25.659802304922835</c:v>
                </c:pt>
                <c:pt idx="91">
                  <c:v>-24.734298786584588</c:v>
                </c:pt>
                <c:pt idx="92">
                  <c:v>-23.849120696719105</c:v>
                </c:pt>
                <c:pt idx="93">
                  <c:v>-23.002250684628482</c:v>
                </c:pt>
                <c:pt idx="94">
                  <c:v>-22.19178427860265</c:v>
                </c:pt>
                <c:pt idx="95">
                  <c:v>-21.415922941926372</c:v>
                </c:pt>
                <c:pt idx="96">
                  <c:v>-20.672967592793093</c:v>
                </c:pt>
                <c:pt idx="97">
                  <c:v>-19.961312554780026</c:v>
                </c:pt>
                <c:pt idx="98">
                  <c:v>-19.279439907100219</c:v>
                </c:pt>
                <c:pt idx="99">
                  <c:v>-18.625914206197024</c:v>
                </c:pt>
                <c:pt idx="100">
                  <c:v>-17.9993775524078</c:v>
                </c:pt>
                <c:pt idx="101">
                  <c:v>-17.398544977410289</c:v>
                </c:pt>
                <c:pt idx="102">
                  <c:v>-16.822200129989934</c:v>
                </c:pt>
                <c:pt idx="103">
                  <c:v>-16.269191239350764</c:v>
                </c:pt>
                <c:pt idx="104">
                  <c:v>-15.738427336734775</c:v>
                </c:pt>
                <c:pt idx="105">
                  <c:v>-15.228874717544903</c:v>
                </c:pt>
                <c:pt idx="106">
                  <c:v>-14.739553627474159</c:v>
                </c:pt>
                <c:pt idx="107">
                  <c:v>-14.269535157357803</c:v>
                </c:pt>
                <c:pt idx="108">
                  <c:v>-13.817938332577294</c:v>
                </c:pt>
                <c:pt idx="109">
                  <c:v>-13.383927383876248</c:v>
                </c:pt>
                <c:pt idx="110">
                  <c:v>-12.96670918739696</c:v>
                </c:pt>
                <c:pt idx="111">
                  <c:v>-12.565530862622328</c:v>
                </c:pt>
                <c:pt idx="112">
                  <c:v>-12.179677517719117</c:v>
                </c:pt>
                <c:pt idx="113">
                  <c:v>-11.808470132524764</c:v>
                </c:pt>
                <c:pt idx="114">
                  <c:v>-11.451263570111703</c:v>
                </c:pt>
                <c:pt idx="115">
                  <c:v>-11.107444708503561</c:v>
                </c:pt>
                <c:pt idx="116">
                  <c:v>-10.776430684707178</c:v>
                </c:pt>
                <c:pt idx="117">
                  <c:v>-10.457667243772343</c:v>
                </c:pt>
                <c:pt idx="118">
                  <c:v>-10.15062718609798</c:v>
                </c:pt>
                <c:pt idx="119">
                  <c:v>-9.8548089066717122</c:v>
                </c:pt>
                <c:pt idx="120">
                  <c:v>-9.569735020364659</c:v>
                </c:pt>
                <c:pt idx="121">
                  <c:v>-9.2949510678063927</c:v>
                </c:pt>
                <c:pt idx="122">
                  <c:v>-9.0300242967372366</c:v>
                </c:pt>
                <c:pt idx="123">
                  <c:v>-8.7745425140823912</c:v>
                </c:pt>
                <c:pt idx="124">
                  <c:v>-8.5281130043127717</c:v>
                </c:pt>
                <c:pt idx="125">
                  <c:v>-8.2903615099561812</c:v>
                </c:pt>
                <c:pt idx="126">
                  <c:v>-8.0609312703985445</c:v>
                </c:pt>
                <c:pt idx="127">
                  <c:v>-7.8394821153724186</c:v>
                </c:pt>
                <c:pt idx="128">
                  <c:v>-7.6256896097687683</c:v>
                </c:pt>
                <c:pt idx="129">
                  <c:v>-7.4192442466296153</c:v>
                </c:pt>
                <c:pt idx="130">
                  <c:v>-7.2198506853860085</c:v>
                </c:pt>
                <c:pt idx="131">
                  <c:v>-7.0272270325970023</c:v>
                </c:pt>
                <c:pt idx="132">
                  <c:v>-6.8411041626245934</c:v>
                </c:pt>
                <c:pt idx="133">
                  <c:v>-6.6612250758452802</c:v>
                </c:pt>
                <c:pt idx="134">
                  <c:v>-6.4873442921534421</c:v>
                </c:pt>
                <c:pt idx="135">
                  <c:v>-6.319227277656295</c:v>
                </c:pt>
                <c:pt idx="136">
                  <c:v>-6.1566499025940535</c:v>
                </c:pt>
                <c:pt idx="137">
                  <c:v>-5.9993979286439041</c:v>
                </c:pt>
                <c:pt idx="138">
                  <c:v>-5.8472665238832091</c:v>
                </c:pt>
                <c:pt idx="139">
                  <c:v>-5.7000598037958712</c:v>
                </c:pt>
                <c:pt idx="140">
                  <c:v>-5.5575903968073206</c:v>
                </c:pt>
                <c:pt idx="141">
                  <c:v>-5.4196790329280917</c:v>
                </c:pt>
                <c:pt idx="142">
                  <c:v>-5.2861541541743193</c:v>
                </c:pt>
                <c:pt idx="143">
                  <c:v>-5.1568515455158117</c:v>
                </c:pt>
                <c:pt idx="144">
                  <c:v>-5.0316139851797272</c:v>
                </c:pt>
                <c:pt idx="145">
                  <c:v>-4.9102909132090939</c:v>
                </c:pt>
                <c:pt idx="146">
                  <c:v>-4.7927381172435872</c:v>
                </c:pt>
                <c:pt idx="147">
                  <c:v>-4.6788174345518314</c:v>
                </c:pt>
                <c:pt idx="148">
                  <c:v>-4.5683964694042007</c:v>
                </c:pt>
                <c:pt idx="149">
                  <c:v>-4.4613483249291406</c:v>
                </c:pt>
                <c:pt idx="150">
                  <c:v>-4.3575513486482294</c:v>
                </c:pt>
                <c:pt idx="151">
                  <c:v>-4.2568888909328324</c:v>
                </c:pt>
                <c:pt idx="152">
                  <c:v>-4.1592490756704859</c:v>
                </c:pt>
                <c:pt idx="153">
                  <c:v>-4.0645245824711944</c:v>
                </c:pt>
                <c:pt idx="154">
                  <c:v>-3.9726124397835165</c:v>
                </c:pt>
                <c:pt idx="155">
                  <c:v>-3.8834138283271331</c:v>
                </c:pt>
                <c:pt idx="156">
                  <c:v>-3.7968338942835356</c:v>
                </c:pt>
                <c:pt idx="157">
                  <c:v>-3.7127815717187254</c:v>
                </c:pt>
                <c:pt idx="158">
                  <c:v>-3.6311694137426263</c:v>
                </c:pt>
                <c:pt idx="159">
                  <c:v>-3.5519134319383041</c:v>
                </c:pt>
                <c:pt idx="160">
                  <c:v>-3.4749329436209733</c:v>
                </c:pt>
                <c:pt idx="161">
                  <c:v>-3.4001504265121105</c:v>
                </c:pt>
                <c:pt idx="162">
                  <c:v>-3.3274913804375226</c:v>
                </c:pt>
                <c:pt idx="163">
                  <c:v>-3.2568841956804078</c:v>
                </c:pt>
                <c:pt idx="164">
                  <c:v>-3.1882600276414754</c:v>
                </c:pt>
                <c:pt idx="165">
                  <c:v>-3.1215526774775597</c:v>
                </c:pt>
                <c:pt idx="166">
                  <c:v>-3.0566984784088658</c:v>
                </c:pt>
                <c:pt idx="167">
                  <c:v>-2.993636187402045</c:v>
                </c:pt>
                <c:pt idx="168">
                  <c:v>-2.9323068819527198</c:v>
                </c:pt>
                <c:pt idx="169">
                  <c:v>-2.8726538617063881</c:v>
                </c:pt>
                <c:pt idx="170">
                  <c:v>-2.8146225546709798</c:v>
                </c:pt>
                <c:pt idx="171">
                  <c:v>-2.7581604277879688</c:v>
                </c:pt>
                <c:pt idx="172">
                  <c:v>-2.7032169016416785</c:v>
                </c:pt>
                <c:pt idx="173">
                  <c:v>-2.6497432690983138</c:v>
                </c:pt>
                <c:pt idx="174">
                  <c:v>-2.5976926176778359</c:v>
                </c:pt>
                <c:pt idx="175">
                  <c:v>-2.5470197554721565</c:v>
                </c:pt>
                <c:pt idx="176">
                  <c:v>-2.4976811404333197</c:v>
                </c:pt>
                <c:pt idx="177">
                  <c:v>-2.4496348128648227</c:v>
                </c:pt>
                <c:pt idx="178">
                  <c:v>-2.4028403309580115</c:v>
                </c:pt>
                <c:pt idx="179">
                  <c:v>-2.3572587092240633</c:v>
                </c:pt>
                <c:pt idx="180">
                  <c:v>-2.3128523596798045</c:v>
                </c:pt>
                <c:pt idx="181">
                  <c:v>-2.2695850356532548</c:v>
                </c:pt>
                <c:pt idx="182">
                  <c:v>-2.227421778081804</c:v>
                </c:pt>
                <c:pt idx="183">
                  <c:v>-2.1863288641824465</c:v>
                </c:pt>
                <c:pt idx="184">
                  <c:v>-2.1462737583800111</c:v>
                </c:pt>
                <c:pt idx="185">
                  <c:v>-2.1072250653850872</c:v>
                </c:pt>
                <c:pt idx="186">
                  <c:v>-2.0691524853189649</c:v>
                </c:pt>
                <c:pt idx="187">
                  <c:v>-2.0320267707883541</c:v>
                </c:pt>
                <c:pt idx="188">
                  <c:v>-1.9958196858173614</c:v>
                </c:pt>
                <c:pt idx="189">
                  <c:v>-1.9605039665492452</c:v>
                </c:pt>
                <c:pt idx="190">
                  <c:v>-1.9260532836347146</c:v>
                </c:pt>
                <c:pt idx="191">
                  <c:v>-1.8924422062278066</c:v>
                </c:pt>
                <c:pt idx="192">
                  <c:v>-1.8596461675144604</c:v>
                </c:pt>
                <c:pt idx="193">
                  <c:v>-1.8276414317025464</c:v>
                </c:pt>
                <c:pt idx="194">
                  <c:v>-1.7964050624057835</c:v>
                </c:pt>
                <c:pt idx="195">
                  <c:v>-1.7659148923572949</c:v>
                </c:pt>
                <c:pt idx="196">
                  <c:v>-1.7361494943917934</c:v>
                </c:pt>
                <c:pt idx="197">
                  <c:v>-1.7070881536383917</c:v>
                </c:pt>
                <c:pt idx="198">
                  <c:v>-1.6787108408688951</c:v>
                </c:pt>
                <c:pt idx="199">
                  <c:v>-1.6509981869491597</c:v>
                </c:pt>
                <c:pt idx="200">
                  <c:v>-1.6239314583436655</c:v>
                </c:pt>
                <c:pt idx="201">
                  <c:v>-1.5974925336259196</c:v>
                </c:pt>
                <c:pt idx="202">
                  <c:v>-1.5716638809495262</c:v>
                </c:pt>
                <c:pt idx="203">
                  <c:v>-1.5464285364370609</c:v>
                </c:pt>
                <c:pt idx="204">
                  <c:v>-1.5217700834458767</c:v>
                </c:pt>
                <c:pt idx="205">
                  <c:v>-1.4976726326719849</c:v>
                </c:pt>
                <c:pt idx="206">
                  <c:v>-1.4741208030549582</c:v>
                </c:pt>
                <c:pt idx="207">
                  <c:v>-1.4510997034486643</c:v>
                </c:pt>
                <c:pt idx="208">
                  <c:v>-1.4285949150242263</c:v>
                </c:pt>
                <c:pt idx="209">
                  <c:v>-1.4065924743732339</c:v>
                </c:pt>
                <c:pt idx="210">
                  <c:v>-1.3850788572807828</c:v>
                </c:pt>
                <c:pt idx="211">
                  <c:v>-1.3640409631392449</c:v>
                </c:pt>
                <c:pt idx="212">
                  <c:v>-1.3434660999751817</c:v>
                </c:pt>
                <c:pt idx="213">
                  <c:v>-1.3233419700629476</c:v>
                </c:pt>
                <c:pt idx="214">
                  <c:v>-1.3036566560999123</c:v>
                </c:pt>
                <c:pt idx="215">
                  <c:v>-1.2843986079192518</c:v>
                </c:pt>
                <c:pt idx="216">
                  <c:v>-1.2655566297174996</c:v>
                </c:pt>
                <c:pt idx="217">
                  <c:v>-1.2471198677750028</c:v>
                </c:pt>
                <c:pt idx="218">
                  <c:v>-1.2290777986484775</c:v>
                </c:pt>
                <c:pt idx="219">
                  <c:v>-1.2114202178158144</c:v>
                </c:pt>
                <c:pt idx="220">
                  <c:v>-1.1941372287541498</c:v>
                </c:pt>
                <c:pt idx="221">
                  <c:v>-1.1772192324331414</c:v>
                </c:pt>
                <c:pt idx="222">
                  <c:v>-1.1606569172061203</c:v>
                </c:pt>
                <c:pt idx="223">
                  <c:v>-1.1444412490826907</c:v>
                </c:pt>
                <c:pt idx="224">
                  <c:v>-1.128563462366952</c:v>
                </c:pt>
                <c:pt idx="225">
                  <c:v>-1.1130150506463226</c:v>
                </c:pt>
                <c:pt idx="226">
                  <c:v>-1.0977877581165962</c:v>
                </c:pt>
                <c:pt idx="227">
                  <c:v>-1.0828735712294639</c:v>
                </c:pt>
                <c:pt idx="228">
                  <c:v>-1.0682647106493917</c:v>
                </c:pt>
                <c:pt idx="229">
                  <c:v>-1.0539536235072844</c:v>
                </c:pt>
                <c:pt idx="230">
                  <c:v>-1.0399329759389551</c:v>
                </c:pt>
                <c:pt idx="231">
                  <c:v>-1.0261956458968977</c:v>
                </c:pt>
                <c:pt idx="232">
                  <c:v>-1.0127347162244316</c:v>
                </c:pt>
                <c:pt idx="233">
                  <c:v>-0.99954346798167781</c:v>
                </c:pt>
                <c:pt idx="234">
                  <c:v>-0.98661537401336252</c:v>
                </c:pt>
                <c:pt idx="235">
                  <c:v>-0.97394409274883387</c:v>
                </c:pt>
                <c:pt idx="236">
                  <c:v>-0.96152346222507656</c:v>
                </c:pt>
                <c:pt idx="237">
                  <c:v>-0.94934749432397592</c:v>
                </c:pt>
                <c:pt idx="238">
                  <c:v>-0.93741036921536802</c:v>
                </c:pt>
                <c:pt idx="239">
                  <c:v>-0.9257064299978256</c:v>
                </c:pt>
                <c:pt idx="240">
                  <c:v>-0.91423017752948854</c:v>
                </c:pt>
                <c:pt idx="241">
                  <c:v>-0.90297626544150356</c:v>
                </c:pt>
                <c:pt idx="242">
                  <c:v>-0.89193949532703576</c:v>
                </c:pt>
                <c:pt idx="243">
                  <c:v>-0.88111481209903786</c:v>
                </c:pt>
                <c:pt idx="244">
                  <c:v>-0.87049729951030441</c:v>
                </c:pt>
                <c:pt idx="245">
                  <c:v>-0.86008217582957902</c:v>
                </c:pt>
                <c:pt idx="246">
                  <c:v>-0.8498647896677296</c:v>
                </c:pt>
                <c:pt idx="247">
                  <c:v>-0.83984061594831017</c:v>
                </c:pt>
                <c:pt idx="248">
                  <c:v>-0.8300052520169956</c:v>
                </c:pt>
                <c:pt idx="249">
                  <c:v>-0.82035441388464969</c:v>
                </c:pt>
                <c:pt idx="250">
                  <c:v>-0.81088393259898406</c:v>
                </c:pt>
                <c:pt idx="251">
                  <c:v>-0.80158975073997607</c:v>
                </c:pt>
                <c:pt idx="252">
                  <c:v>-0.7924679190344035</c:v>
                </c:pt>
                <c:pt idx="253">
                  <c:v>-0.78351459308506055</c:v>
                </c:pt>
                <c:pt idx="254">
                  <c:v>-0.77472603021037967</c:v>
                </c:pt>
                <c:pt idx="255">
                  <c:v>-0.76609858639036732</c:v>
                </c:pt>
                <c:pt idx="256">
                  <c:v>-0.75762871331493042</c:v>
                </c:pt>
                <c:pt idx="257">
                  <c:v>-0.74931295553081867</c:v>
                </c:pt>
                <c:pt idx="258">
                  <c:v>-0.74114794768354852</c:v>
                </c:pt>
                <c:pt idx="259">
                  <c:v>-0.7331304118508678</c:v>
                </c:pt>
                <c:pt idx="260">
                  <c:v>-0.72525715496438714</c:v>
                </c:pt>
                <c:pt idx="261">
                  <c:v>-0.71752506631619528</c:v>
                </c:pt>
                <c:pt idx="262">
                  <c:v>-0.70993111514737095</c:v>
                </c:pt>
                <c:pt idx="263">
                  <c:v>-0.70247234831544181</c:v>
                </c:pt>
                <c:pt idx="264">
                  <c:v>-0.69514588803793853</c:v>
                </c:pt>
                <c:pt idx="265">
                  <c:v>-0.6879489297093313</c:v>
                </c:pt>
                <c:pt idx="266">
                  <c:v>-0.68087873978869762</c:v>
                </c:pt>
                <c:pt idx="267">
                  <c:v>-0.67393265375563716</c:v>
                </c:pt>
                <c:pt idx="268">
                  <c:v>-0.66710807413198503</c:v>
                </c:pt>
                <c:pt idx="269">
                  <c:v>-0.66040246856699114</c:v>
                </c:pt>
                <c:pt idx="270">
                  <c:v>-0.65381336798374867</c:v>
                </c:pt>
                <c:pt idx="271">
                  <c:v>-0.64733836478469631</c:v>
                </c:pt>
                <c:pt idx="272">
                  <c:v>-0.64097511111413441</c:v>
                </c:pt>
                <c:pt idx="273">
                  <c:v>-0.6347213171757542</c:v>
                </c:pt>
                <c:pt idx="274">
                  <c:v>-0.62857474960327731</c:v>
                </c:pt>
                <c:pt idx="275">
                  <c:v>-0.62253322988234583</c:v>
                </c:pt>
                <c:pt idx="276">
                  <c:v>-0.61659463282189841</c:v>
                </c:pt>
                <c:pt idx="277">
                  <c:v>-0.61075688507332748</c:v>
                </c:pt>
                <c:pt idx="278">
                  <c:v>-0.60501796369576655</c:v>
                </c:pt>
                <c:pt idx="279">
                  <c:v>-0.59937589476592801</c:v>
                </c:pt>
                <c:pt idx="280">
                  <c:v>-0.5938287520309794</c:v>
                </c:pt>
                <c:pt idx="281">
                  <c:v>-2.6727838828921988</c:v>
                </c:pt>
                <c:pt idx="282">
                  <c:v>-2.6449032016497687</c:v>
                </c:pt>
                <c:pt idx="283">
                  <c:v>-2.6173901649006606</c:v>
                </c:pt>
                <c:pt idx="284">
                  <c:v>-2.590239061934724</c:v>
                </c:pt>
                <c:pt idx="285">
                  <c:v>-2.5634442831615134</c:v>
                </c:pt>
                <c:pt idx="286">
                  <c:v>-2.5370003181117164</c:v>
                </c:pt>
                <c:pt idx="287">
                  <c:v>-2.5109017534820044</c:v>
                </c:pt>
                <c:pt idx="288">
                  <c:v>-2.485143271222277</c:v>
                </c:pt>
                <c:pt idx="289">
                  <c:v>-2.4597196466643618</c:v>
                </c:pt>
                <c:pt idx="290">
                  <c:v>-2.4346257466911472</c:v>
                </c:pt>
                <c:pt idx="291">
                  <c:v>-2.4098565279451956</c:v>
                </c:pt>
                <c:pt idx="292">
                  <c:v>-2.3854070350759118</c:v>
                </c:pt>
                <c:pt idx="293">
                  <c:v>-2.3612723990244318</c:v>
                </c:pt>
                <c:pt idx="294">
                  <c:v>-2.3374478353451846</c:v>
                </c:pt>
                <c:pt idx="295">
                  <c:v>-2.3139286425635053</c:v>
                </c:pt>
                <c:pt idx="296">
                  <c:v>-2.2907102005682138</c:v>
                </c:pt>
                <c:pt idx="297">
                  <c:v>-2.2677879690385554</c:v>
                </c:pt>
                <c:pt idx="298">
                  <c:v>-2.2451574859045511</c:v>
                </c:pt>
                <c:pt idx="299">
                  <c:v>-2.2228143658400912</c:v>
                </c:pt>
                <c:pt idx="300">
                  <c:v>-2.2007542987879605</c:v>
                </c:pt>
                <c:pt idx="301">
                  <c:v>-2.1789730485160348</c:v>
                </c:pt>
                <c:pt idx="302">
                  <c:v>-2.1574664512040411</c:v>
                </c:pt>
                <c:pt idx="303">
                  <c:v>-2.1362304140600279</c:v>
                </c:pt>
                <c:pt idx="304">
                  <c:v>-2.1152609139659715</c:v>
                </c:pt>
                <c:pt idx="305">
                  <c:v>-2.0945539961518316</c:v>
                </c:pt>
                <c:pt idx="306">
                  <c:v>-2.0741057728973691</c:v>
                </c:pt>
                <c:pt idx="307">
                  <c:v>-2.0539124222611318</c:v>
                </c:pt>
                <c:pt idx="308">
                  <c:v>-2.0339701868359823</c:v>
                </c:pt>
                <c:pt idx="309">
                  <c:v>-2.0142753725305238</c:v>
                </c:pt>
                <c:pt idx="310">
                  <c:v>-1.9948243473759009</c:v>
                </c:pt>
                <c:pt idx="311">
                  <c:v>-1.9756135403573603</c:v>
                </c:pt>
                <c:pt idx="312">
                  <c:v>-1.9566394402700162</c:v>
                </c:pt>
                <c:pt idx="313">
                  <c:v>-1.9378985945982816</c:v>
                </c:pt>
                <c:pt idx="314">
                  <c:v>-1.9193876084184196</c:v>
                </c:pt>
                <c:pt idx="315">
                  <c:v>-1.9011031433237315</c:v>
                </c:pt>
                <c:pt idx="316">
                  <c:v>-1.8830419163718113</c:v>
                </c:pt>
                <c:pt idx="317">
                  <c:v>-1.8652006990534296</c:v>
                </c:pt>
                <c:pt idx="318">
                  <c:v>-1.8475763162825345</c:v>
                </c:pt>
                <c:pt idx="319">
                  <c:v>-1.8301656454069208</c:v>
                </c:pt>
                <c:pt idx="320">
                  <c:v>-1.812965615239049</c:v>
                </c:pt>
                <c:pt idx="321">
                  <c:v>-1.7959732051066506</c:v>
                </c:pt>
                <c:pt idx="322">
                  <c:v>-1.7791854439226353</c:v>
                </c:pt>
                <c:pt idx="323">
                  <c:v>-1.7625994092738444</c:v>
                </c:pt>
                <c:pt idx="324">
                  <c:v>-1.7462122265282916</c:v>
                </c:pt>
                <c:pt idx="325">
                  <c:v>-1.7300210679604451</c:v>
                </c:pt>
                <c:pt idx="326">
                  <c:v>-1.7140231518941762</c:v>
                </c:pt>
                <c:pt idx="327">
                  <c:v>-1.6982157418629478</c:v>
                </c:pt>
                <c:pt idx="328">
                  <c:v>-1.6825961457869225</c:v>
                </c:pt>
                <c:pt idx="329">
                  <c:v>-1.667161715166549</c:v>
                </c:pt>
                <c:pt idx="330">
                  <c:v>-1.6519098442923577</c:v>
                </c:pt>
                <c:pt idx="331">
                  <c:v>-1.6368379694705071</c:v>
                </c:pt>
                <c:pt idx="332">
                  <c:v>-1.6219435682638124</c:v>
                </c:pt>
                <c:pt idx="333">
                  <c:v>-1.6072241587478886</c:v>
                </c:pt>
                <c:pt idx="334">
                  <c:v>-1.592677298782103</c:v>
                </c:pt>
                <c:pt idx="335">
                  <c:v>-1.578300585294979</c:v>
                </c:pt>
                <c:pt idx="336">
                  <c:v>-1.5640916535837623</c:v>
                </c:pt>
                <c:pt idx="337">
                  <c:v>-1.5500481766278569</c:v>
                </c:pt>
                <c:pt idx="338">
                  <c:v>-1.536167864415805</c:v>
                </c:pt>
                <c:pt idx="339">
                  <c:v>-1.5224484632855226</c:v>
                </c:pt>
                <c:pt idx="340">
                  <c:v>-1.5088877552775182</c:v>
                </c:pt>
                <c:pt idx="341">
                  <c:v>-1.495483557500817</c:v>
                </c:pt>
                <c:pt idx="342">
                  <c:v>-1.4822337215113166</c:v>
                </c:pt>
                <c:pt idx="343">
                  <c:v>-1.4691361327022781</c:v>
                </c:pt>
                <c:pt idx="344">
                  <c:v>-1.4561887097067499</c:v>
                </c:pt>
                <c:pt idx="345">
                  <c:v>-1.4433894038116193</c:v>
                </c:pt>
                <c:pt idx="346">
                  <c:v>-1.4307361983830738</c:v>
                </c:pt>
                <c:pt idx="347">
                  <c:v>-1.4182271083032323</c:v>
                </c:pt>
                <c:pt idx="348">
                  <c:v>-1.4058601794176622</c:v>
                </c:pt>
                <c:pt idx="349">
                  <c:v>-1.3936334879936394</c:v>
                </c:pt>
                <c:pt idx="350">
                  <c:v>-1.3815451401888306</c:v>
                </c:pt>
                <c:pt idx="351">
                  <c:v>-1.3695932715302443</c:v>
                </c:pt>
                <c:pt idx="352">
                  <c:v>-1.357776046403202</c:v>
                </c:pt>
                <c:pt idx="353">
                  <c:v>-1.3460916575501229</c:v>
                </c:pt>
                <c:pt idx="354">
                  <c:v>-1.3345383255789525</c:v>
                </c:pt>
                <c:pt idx="355">
                  <c:v>-1.323114298480947</c:v>
                </c:pt>
                <c:pt idx="356">
                  <c:v>-1.3118178511577341</c:v>
                </c:pt>
                <c:pt idx="357">
                  <c:v>-1.3006472849573527</c:v>
                </c:pt>
                <c:pt idx="358">
                  <c:v>-1.2896009272191558</c:v>
                </c:pt>
                <c:pt idx="359">
                  <c:v>-1.2786771308273297</c:v>
                </c:pt>
                <c:pt idx="360">
                  <c:v>-1.2678742737729334</c:v>
                </c:pt>
                <c:pt idx="361">
                  <c:v>-1.2571907587241964</c:v>
                </c:pt>
                <c:pt idx="362">
                  <c:v>-1.2466250126049445</c:v>
                </c:pt>
                <c:pt idx="363">
                  <c:v>-1.2361754861810117</c:v>
                </c:pt>
                <c:pt idx="364">
                  <c:v>-1.2258406536544133</c:v>
                </c:pt>
                <c:pt idx="365">
                  <c:v>-1.2156190122651582</c:v>
                </c:pt>
                <c:pt idx="366">
                  <c:v>-1.2055090819005543</c:v>
                </c:pt>
                <c:pt idx="367">
                  <c:v>-1.1955094047118162</c:v>
                </c:pt>
                <c:pt idx="368">
                  <c:v>-1.1856185447378706</c:v>
                </c:pt>
                <c:pt idx="369">
                  <c:v>-1.1758350875361459</c:v>
                </c:pt>
                <c:pt idx="370">
                  <c:v>-1.1661576398202935</c:v>
                </c:pt>
                <c:pt idx="371">
                  <c:v>-1.1565848291046223</c:v>
                </c:pt>
                <c:pt idx="372">
                  <c:v>-1.14711530335514</c:v>
                </c:pt>
                <c:pt idx="373">
                  <c:v>-1.1377477306470849</c:v>
                </c:pt>
                <c:pt idx="374">
                  <c:v>-1.1284807988287748</c:v>
                </c:pt>
                <c:pt idx="375">
                  <c:v>-1.1193132151916845</c:v>
                </c:pt>
                <c:pt idx="376">
                  <c:v>-1.1102437061466106</c:v>
                </c:pt>
                <c:pt idx="377">
                  <c:v>-1.10127101690578</c:v>
                </c:pt>
                <c:pt idx="378">
                  <c:v>-1.0923939111708381</c:v>
                </c:pt>
                <c:pt idx="379">
                  <c:v>-1.0836111708265317</c:v>
                </c:pt>
                <c:pt idx="380">
                  <c:v>-1.0749215956400138</c:v>
                </c:pt>
                <c:pt idx="381">
                  <c:v>-1.0663240029656602</c:v>
                </c:pt>
                <c:pt idx="382">
                  <c:v>-1.0578172274552591</c:v>
                </c:pt>
                <c:pt idx="383">
                  <c:v>-1.0494001207734973</c:v>
                </c:pt>
                <c:pt idx="384">
                  <c:v>-1.0410715513186113</c:v>
                </c:pt>
                <c:pt idx="385">
                  <c:v>-1.0328304039481158</c:v>
                </c:pt>
                <c:pt idx="386">
                  <c:v>-1.0246755797095142</c:v>
                </c:pt>
                <c:pt idx="387">
                  <c:v>-1.0166059955758728</c:v>
                </c:pt>
                <c:pt idx="388">
                  <c:v>-1.0086205841861813</c:v>
                </c:pt>
                <c:pt idx="389">
                  <c:v>-1.000718293590388</c:v>
                </c:pt>
                <c:pt idx="390">
                  <c:v>-0.99289808699903959</c:v>
                </c:pt>
                <c:pt idx="391">
                  <c:v>-0.98515894253741432</c:v>
                </c:pt>
                <c:pt idx="392">
                  <c:v>-0.97749985300406261</c:v>
                </c:pt>
                <c:pt idx="393">
                  <c:v>-0.96991982563369128</c:v>
                </c:pt>
                <c:pt idx="394">
                  <c:v>-0.96241788186426114</c:v>
                </c:pt>
                <c:pt idx="395">
                  <c:v>-0.95499305710828464</c:v>
                </c:pt>
                <c:pt idx="396">
                  <c:v>-0.94764440052815024</c:v>
                </c:pt>
                <c:pt idx="397">
                  <c:v>-0.94037097481549159</c:v>
                </c:pt>
                <c:pt idx="398">
                  <c:v>-0.93317185597443375</c:v>
                </c:pt>
                <c:pt idx="399">
                  <c:v>-0.92604613310874451</c:v>
                </c:pt>
                <c:pt idx="400">
                  <c:v>-0.91899290821266755</c:v>
                </c:pt>
                <c:pt idx="401">
                  <c:v>-0.91201129596553077</c:v>
                </c:pt>
                <c:pt idx="402">
                  <c:v>-0.90510042352994668</c:v>
                </c:pt>
                <c:pt idx="403">
                  <c:v>-0.89825943035356237</c:v>
                </c:pt>
                <c:pt idx="404">
                  <c:v>-0.89148746797431377</c:v>
                </c:pt>
                <c:pt idx="405">
                  <c:v>-0.88478369982907668</c:v>
                </c:pt>
                <c:pt idx="406">
                  <c:v>-0.87814730106569239</c:v>
                </c:pt>
                <c:pt idx="407">
                  <c:v>-0.87157745835827949</c:v>
                </c:pt>
                <c:pt idx="408">
                  <c:v>-0.86507336972575855</c:v>
                </c:pt>
                <c:pt idx="409">
                  <c:v>-0.85863424435354629</c:v>
                </c:pt>
                <c:pt idx="410">
                  <c:v>-0.85225930241838022</c:v>
                </c:pt>
                <c:pt idx="411">
                  <c:v>-0.84594777491614082</c:v>
                </c:pt>
                <c:pt idx="412">
                  <c:v>-0.8396989034927056</c:v>
                </c:pt>
                <c:pt idx="413">
                  <c:v>-0.8335119402777017</c:v>
                </c:pt>
                <c:pt idx="414">
                  <c:v>-0.82738614772115571</c:v>
                </c:pt>
                <c:pt idx="415">
                  <c:v>-0.82132079843295247</c:v>
                </c:pt>
                <c:pt idx="416">
                  <c:v>-0.81531517502507167</c:v>
                </c:pt>
                <c:pt idx="417">
                  <c:v>-0.80936856995651441</c:v>
                </c:pt>
                <c:pt idx="418">
                  <c:v>-0.80348028538092786</c:v>
                </c:pt>
                <c:pt idx="419">
                  <c:v>-0.79764963299682479</c:v>
                </c:pt>
                <c:pt idx="420">
                  <c:v>-0.79187593390036237</c:v>
                </c:pt>
                <c:pt idx="421">
                  <c:v>-0.78615851844065887</c:v>
                </c:pt>
                <c:pt idx="422">
                  <c:v>-0.78049672607755727</c:v>
                </c:pt>
                <c:pt idx="423">
                  <c:v>-0.77488990524182555</c:v>
                </c:pt>
                <c:pt idx="424">
                  <c:v>-0.76933741319773274</c:v>
                </c:pt>
                <c:pt idx="425">
                  <c:v>-0.7638386159079652</c:v>
                </c:pt>
                <c:pt idx="426">
                  <c:v>-0.75839288790080706</c:v>
                </c:pt>
                <c:pt idx="427">
                  <c:v>-0.75299961213961553</c:v>
                </c:pt>
                <c:pt idx="428">
                  <c:v>-0.74765817989445793</c:v>
                </c:pt>
                <c:pt idx="429">
                  <c:v>-0.74236799061593306</c:v>
                </c:pt>
                <c:pt idx="430">
                  <c:v>-0.73712845181112474</c:v>
                </c:pt>
                <c:pt idx="431">
                  <c:v>-0.73193897892163162</c:v>
                </c:pt>
                <c:pt idx="432">
                  <c:v>-0.72679899520364322</c:v>
                </c:pt>
                <c:pt idx="433">
                  <c:v>-0.72170793161003977</c:v>
                </c:pt>
                <c:pt idx="434">
                  <c:v>-0.71666522667444887</c:v>
                </c:pt>
                <c:pt idx="435">
                  <c:v>-0.71167032639724581</c:v>
                </c:pt>
                <c:pt idx="436">
                  <c:v>-0.70672268413346839</c:v>
                </c:pt>
                <c:pt idx="437">
                  <c:v>-0.70182176048257139</c:v>
                </c:pt>
                <c:pt idx="438">
                  <c:v>-0.696967023180047</c:v>
                </c:pt>
                <c:pt idx="439">
                  <c:v>-0.69215794699081279</c:v>
                </c:pt>
                <c:pt idx="440">
                  <c:v>-0.68739401360438845</c:v>
                </c:pt>
                <c:pt idx="441">
                  <c:v>-0.68267471153180037</c:v>
                </c:pt>
                <c:pt idx="442">
                  <c:v>-0.67799953600419172</c:v>
                </c:pt>
                <c:pt idx="443">
                  <c:v>-0.67336798887309623</c:v>
                </c:pt>
                <c:pt idx="444">
                  <c:v>-0.66877957851236891</c:v>
                </c:pt>
                <c:pt idx="445">
                  <c:v>-0.66423381972171291</c:v>
                </c:pt>
                <c:pt idx="446">
                  <c:v>-0.65973023363180427</c:v>
                </c:pt>
                <c:pt idx="447">
                  <c:v>-0.65526834761097197</c:v>
                </c:pt>
                <c:pt idx="448">
                  <c:v>-0.65084769517337737</c:v>
                </c:pt>
                <c:pt idx="449">
                  <c:v>-0.6464678158887468</c:v>
                </c:pt>
                <c:pt idx="450">
                  <c:v>-0.64212825529351336</c:v>
                </c:pt>
                <c:pt idx="451">
                  <c:v>-0.63782856480346639</c:v>
                </c:pt>
                <c:pt idx="452">
                  <c:v>-0.63356830162776656</c:v>
                </c:pt>
                <c:pt idx="453">
                  <c:v>-0.62934702868440284</c:v>
                </c:pt>
                <c:pt idx="454">
                  <c:v>-0.62516431451699317</c:v>
                </c:pt>
                <c:pt idx="455">
                  <c:v>-0.62101973321293147</c:v>
                </c:pt>
                <c:pt idx="456">
                  <c:v>-0.61691286432287595</c:v>
                </c:pt>
                <c:pt idx="457">
                  <c:v>-0.61284329278151539</c:v>
                </c:pt>
                <c:pt idx="458">
                  <c:v>-0.6088106088296229</c:v>
                </c:pt>
                <c:pt idx="459">
                  <c:v>-0.6048144079373603</c:v>
                </c:pt>
                <c:pt idx="460">
                  <c:v>-0.60085429072881291</c:v>
                </c:pt>
                <c:pt idx="461">
                  <c:v>-0.59692986290774386</c:v>
                </c:pt>
                <c:pt idx="462">
                  <c:v>-0.59304073518450939</c:v>
                </c:pt>
                <c:pt idx="463">
                  <c:v>-0.5891865232041863</c:v>
                </c:pt>
                <c:pt idx="464">
                  <c:v>-0.58536684747579348</c:v>
                </c:pt>
                <c:pt idx="465">
                  <c:v>-0.58158133330268913</c:v>
                </c:pt>
                <c:pt idx="466">
                  <c:v>-0.57782961071404582</c:v>
                </c:pt>
                <c:pt idx="467">
                  <c:v>-0.57411131439741625</c:v>
                </c:pt>
                <c:pt idx="468">
                  <c:v>-0.57042608363238589</c:v>
                </c:pt>
                <c:pt idx="469">
                  <c:v>-0.56677356222525477</c:v>
                </c:pt>
                <c:pt idx="470">
                  <c:v>-0.56315339844476531</c:v>
                </c:pt>
                <c:pt idx="471">
                  <c:v>-0.55956524495883331</c:v>
                </c:pt>
                <c:pt idx="472">
                  <c:v>-0.55600875877229383</c:v>
                </c:pt>
                <c:pt idx="473">
                  <c:v>-0.55248360116560513</c:v>
                </c:pt>
                <c:pt idx="474">
                  <c:v>-0.54898943763452512</c:v>
                </c:pt>
                <c:pt idx="475">
                  <c:v>-0.54552593783074532</c:v>
                </c:pt>
                <c:pt idx="476">
                  <c:v>-0.54209277550343127</c:v>
                </c:pt>
                <c:pt idx="477">
                  <c:v>-0.53868962844169732</c:v>
                </c:pt>
                <c:pt idx="478">
                  <c:v>-0.53531617841796153</c:v>
                </c:pt>
                <c:pt idx="479">
                  <c:v>-0.53197211113220455</c:v>
                </c:pt>
                <c:pt idx="480">
                  <c:v>-0.52865711615707656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</c:ser>
        <c:ser>
          <c:idx val="3"/>
          <c:order val="3"/>
          <c:tx>
            <c:v>ext_b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xVal>
            <c:numRef>
              <c:f>calc!$DP$5:$DP$1205</c:f>
              <c:numCache>
                <c:formatCode>General</c:formatCode>
                <c:ptCount val="1201"/>
                <c:pt idx="0">
                  <c:v>0</c:v>
                </c:pt>
                <c:pt idx="1">
                  <c:v>0.73061445357215626</c:v>
                </c:pt>
                <c:pt idx="2">
                  <c:v>1.4979709664540197</c:v>
                </c:pt>
                <c:pt idx="3">
                  <c:v>2.2991430757728022</c:v>
                </c:pt>
                <c:pt idx="4">
                  <c:v>3.1314374080662355</c:v>
                </c:pt>
                <c:pt idx="5">
                  <c:v>3.9923751139784298</c:v>
                </c:pt>
                <c:pt idx="6">
                  <c:v>4.8796747816609054</c:v>
                </c:pt>
                <c:pt idx="7">
                  <c:v>5.7912367111016323</c:v>
                </c:pt>
                <c:pt idx="8">
                  <c:v>6.7251284409857206</c:v>
                </c:pt>
                <c:pt idx="9">
                  <c:v>7.6795714283250529</c:v>
                </c:pt>
                <c:pt idx="10">
                  <c:v>8.6529287890401356</c:v>
                </c:pt>
                <c:pt idx="11">
                  <c:v>9.6436940149905386</c:v>
                </c:pt>
                <c:pt idx="12">
                  <c:v>10.650480589680924</c:v>
                </c:pt>
                <c:pt idx="13">
                  <c:v>11.672012431064164</c:v>
                </c:pt>
                <c:pt idx="14">
                  <c:v>12.707115095564243</c:v>
                </c:pt>
                <c:pt idx="15">
                  <c:v>13.754707682688622</c:v>
                </c:pt>
                <c:pt idx="16">
                  <c:v>14.813795384428968</c:v>
                </c:pt>
                <c:pt idx="17">
                  <c:v>15.883462628093543</c:v>
                </c:pt>
                <c:pt idx="18">
                  <c:v>16.962866765305154</c:v>
                </c:pt>
                <c:pt idx="19">
                  <c:v>18.051232263663131</c:v>
                </c:pt>
                <c:pt idx="20">
                  <c:v>19.147845361032822</c:v>
                </c:pt>
                <c:pt idx="21">
                  <c:v>20.252049145614752</c:v>
                </c:pt>
                <c:pt idx="22">
                  <c:v>21.363239027880663</c:v>
                </c:pt>
                <c:pt idx="23">
                  <c:v>22.480858573164618</c:v>
                </c:pt>
                <c:pt idx="24">
                  <c:v>23.604395666183461</c:v>
                </c:pt>
                <c:pt idx="25">
                  <c:v>24.733378981048844</c:v>
                </c:pt>
                <c:pt idx="26">
                  <c:v>25.867374732438702</c:v>
                </c:pt>
                <c:pt idx="27">
                  <c:v>27.005983685534229</c:v>
                </c:pt>
                <c:pt idx="28">
                  <c:v>28.148838404111928</c:v>
                </c:pt>
                <c:pt idx="29">
                  <c:v>29.295600717821976</c:v>
                </c:pt>
                <c:pt idx="30">
                  <c:v>30.445959391194947</c:v>
                </c:pt>
                <c:pt idx="31">
                  <c:v>31.599627978309506</c:v>
                </c:pt>
                <c:pt idx="32">
                  <c:v>32.756342848333333</c:v>
                </c:pt>
                <c:pt idx="33">
                  <c:v>33.915861368327455</c:v>
                </c:pt>
                <c:pt idx="34">
                  <c:v>35.077960230788172</c:v>
                </c:pt>
                <c:pt idx="35">
                  <c:v>36.242433914398205</c:v>
                </c:pt>
                <c:pt idx="36">
                  <c:v>37.409093267377472</c:v>
                </c:pt>
                <c:pt idx="37">
                  <c:v>38.577764203668153</c:v>
                </c:pt>
                <c:pt idx="38">
                  <c:v>39.748286502967218</c:v>
                </c:pt>
                <c:pt idx="39">
                  <c:v>40.920512706334989</c:v>
                </c:pt>
                <c:pt idx="40">
                  <c:v>42.094307099767136</c:v>
                </c:pt>
                <c:pt idx="41">
                  <c:v>43.269544778724068</c:v>
                </c:pt>
                <c:pt idx="42">
                  <c:v>44.446110787169538</c:v>
                </c:pt>
                <c:pt idx="43">
                  <c:v>45.62389932518365</c:v>
                </c:pt>
                <c:pt idx="44">
                  <c:v>46.80281301968877</c:v>
                </c:pt>
                <c:pt idx="45">
                  <c:v>47.982762253261214</c:v>
                </c:pt>
                <c:pt idx="46">
                  <c:v>49.163664546402231</c:v>
                </c:pt>
                <c:pt idx="47">
                  <c:v>50.345443989010569</c:v>
                </c:pt>
                <c:pt idx="48">
                  <c:v>51.528030717137447</c:v>
                </c:pt>
                <c:pt idx="49">
                  <c:v>52.711360431417432</c:v>
                </c:pt>
                <c:pt idx="50">
                  <c:v>53.895373953855795</c:v>
                </c:pt>
                <c:pt idx="51">
                  <c:v>55.080016819917212</c:v>
                </c:pt>
                <c:pt idx="52">
                  <c:v>56.265238903104091</c:v>
                </c:pt>
                <c:pt idx="53">
                  <c:v>57.450994069436895</c:v>
                </c:pt>
                <c:pt idx="54">
                  <c:v>58.637239859454596</c:v>
                </c:pt>
                <c:pt idx="55">
                  <c:v>59.823937195543564</c:v>
                </c:pt>
                <c:pt idx="56">
                  <c:v>61.011050112577237</c:v>
                </c:pt>
                <c:pt idx="57">
                  <c:v>62.198545510010121</c:v>
                </c:pt>
                <c:pt idx="58">
                  <c:v>63.386392923717239</c:v>
                </c:pt>
                <c:pt idx="59">
                  <c:v>64.57456431600616</c:v>
                </c:pt>
                <c:pt idx="60">
                  <c:v>65.763033882354506</c:v>
                </c:pt>
                <c:pt idx="61">
                  <c:v>66.951777873540564</c:v>
                </c:pt>
                <c:pt idx="62">
                  <c:v>68.140774431940784</c:v>
                </c:pt>
                <c:pt idx="63">
                  <c:v>69.330003440866335</c:v>
                </c:pt>
                <c:pt idx="64">
                  <c:v>70.519446385899556</c:v>
                </c:pt>
                <c:pt idx="65">
                  <c:v>71.709086227274867</c:v>
                </c:pt>
                <c:pt idx="66">
                  <c:v>72.898907282424545</c:v>
                </c:pt>
                <c:pt idx="67">
                  <c:v>74.088895117879318</c:v>
                </c:pt>
                <c:pt idx="68">
                  <c:v>75.279036449779241</c:v>
                </c:pt>
                <c:pt idx="69">
                  <c:v>76.469319052308549</c:v>
                </c:pt>
                <c:pt idx="70">
                  <c:v>77.659731673423664</c:v>
                </c:pt>
                <c:pt idx="71">
                  <c:v>78.850263957293421</c:v>
                </c:pt>
                <c:pt idx="72">
                  <c:v>80.04090637291668</c:v>
                </c:pt>
                <c:pt idx="73">
                  <c:v>81.231650148425601</c:v>
                </c:pt>
                <c:pt idx="74">
                  <c:v>82.422487210621568</c:v>
                </c:pt>
                <c:pt idx="75">
                  <c:v>83.613410129327036</c:v>
                </c:pt>
                <c:pt idx="76">
                  <c:v>84.804412066169448</c:v>
                </c:pt>
                <c:pt idx="77">
                  <c:v>85.995486727444899</c:v>
                </c:pt>
                <c:pt idx="78">
                  <c:v>87.186628320735693</c:v>
                </c:pt>
                <c:pt idx="79">
                  <c:v>88.377831514983598</c:v>
                </c:pt>
                <c:pt idx="80">
                  <c:v>89.569746514983592</c:v>
                </c:pt>
                <c:pt idx="81">
                  <c:v>36.203299771839113</c:v>
                </c:pt>
                <c:pt idx="82">
                  <c:v>34.801307443085875</c:v>
                </c:pt>
                <c:pt idx="83">
                  <c:v>33.464303870218814</c:v>
                </c:pt>
                <c:pt idx="84">
                  <c:v>32.188846199279602</c:v>
                </c:pt>
                <c:pt idx="85">
                  <c:v>30.971694931519163</c:v>
                </c:pt>
                <c:pt idx="86">
                  <c:v>29.809800748803614</c:v>
                </c:pt>
                <c:pt idx="87">
                  <c:v>28.70029226423118</c:v>
                </c:pt>
                <c:pt idx="88">
                  <c:v>27.640464628158352</c:v>
                </c:pt>
                <c:pt idx="89">
                  <c:v>26.627768925452632</c:v>
                </c:pt>
                <c:pt idx="90">
                  <c:v>25.659802304922835</c:v>
                </c:pt>
                <c:pt idx="91">
                  <c:v>24.734298786584588</c:v>
                </c:pt>
                <c:pt idx="92">
                  <c:v>23.849120696719105</c:v>
                </c:pt>
                <c:pt idx="93">
                  <c:v>23.002250684628482</c:v>
                </c:pt>
                <c:pt idx="94">
                  <c:v>22.19178427860265</c:v>
                </c:pt>
                <c:pt idx="95">
                  <c:v>21.415922941926372</c:v>
                </c:pt>
                <c:pt idx="96">
                  <c:v>20.672967592793093</c:v>
                </c:pt>
                <c:pt idx="97">
                  <c:v>19.961312554780026</c:v>
                </c:pt>
                <c:pt idx="98">
                  <c:v>19.279439907100219</c:v>
                </c:pt>
                <c:pt idx="99">
                  <c:v>18.625914206197024</c:v>
                </c:pt>
                <c:pt idx="100">
                  <c:v>17.9993775524078</c:v>
                </c:pt>
                <c:pt idx="101">
                  <c:v>17.398544977410289</c:v>
                </c:pt>
                <c:pt idx="102">
                  <c:v>16.822200129989934</c:v>
                </c:pt>
                <c:pt idx="103">
                  <c:v>16.269191239350764</c:v>
                </c:pt>
                <c:pt idx="104">
                  <c:v>15.738427336734775</c:v>
                </c:pt>
                <c:pt idx="105">
                  <c:v>15.228874717544903</c:v>
                </c:pt>
                <c:pt idx="106">
                  <c:v>14.739553627474159</c:v>
                </c:pt>
                <c:pt idx="107">
                  <c:v>14.269535157357803</c:v>
                </c:pt>
                <c:pt idx="108">
                  <c:v>13.817938332577294</c:v>
                </c:pt>
                <c:pt idx="109">
                  <c:v>13.383927383876248</c:v>
                </c:pt>
                <c:pt idx="110">
                  <c:v>12.96670918739696</c:v>
                </c:pt>
                <c:pt idx="111">
                  <c:v>12.565530862622328</c:v>
                </c:pt>
                <c:pt idx="112">
                  <c:v>12.179677517719117</c:v>
                </c:pt>
                <c:pt idx="113">
                  <c:v>11.808470132524764</c:v>
                </c:pt>
                <c:pt idx="114">
                  <c:v>11.451263570111703</c:v>
                </c:pt>
                <c:pt idx="115">
                  <c:v>11.107444708503561</c:v>
                </c:pt>
                <c:pt idx="116">
                  <c:v>10.776430684707178</c:v>
                </c:pt>
                <c:pt idx="117">
                  <c:v>10.457667243772343</c:v>
                </c:pt>
                <c:pt idx="118">
                  <c:v>10.15062718609798</c:v>
                </c:pt>
                <c:pt idx="119">
                  <c:v>9.8548089066717122</c:v>
                </c:pt>
                <c:pt idx="120">
                  <c:v>9.569735020364659</c:v>
                </c:pt>
                <c:pt idx="121">
                  <c:v>9.2949510678063927</c:v>
                </c:pt>
                <c:pt idx="122">
                  <c:v>9.0300242967372366</c:v>
                </c:pt>
                <c:pt idx="123">
                  <c:v>8.7745425140823912</c:v>
                </c:pt>
                <c:pt idx="124">
                  <c:v>8.5281130043127717</c:v>
                </c:pt>
                <c:pt idx="125">
                  <c:v>8.2903615099561812</c:v>
                </c:pt>
                <c:pt idx="126">
                  <c:v>8.0609312703985445</c:v>
                </c:pt>
                <c:pt idx="127">
                  <c:v>7.8394821153724186</c:v>
                </c:pt>
                <c:pt idx="128">
                  <c:v>7.6256896097687683</c:v>
                </c:pt>
                <c:pt idx="129">
                  <c:v>7.4192442466296153</c:v>
                </c:pt>
                <c:pt idx="130">
                  <c:v>7.2198506853860085</c:v>
                </c:pt>
                <c:pt idx="131">
                  <c:v>7.0272270325970023</c:v>
                </c:pt>
                <c:pt idx="132">
                  <c:v>6.8411041626245934</c:v>
                </c:pt>
                <c:pt idx="133">
                  <c:v>6.6612250758452802</c:v>
                </c:pt>
                <c:pt idx="134">
                  <c:v>6.4873442921534421</c:v>
                </c:pt>
                <c:pt idx="135">
                  <c:v>6.319227277656295</c:v>
                </c:pt>
                <c:pt idx="136">
                  <c:v>6.1566499025940535</c:v>
                </c:pt>
                <c:pt idx="137">
                  <c:v>5.9993979286439041</c:v>
                </c:pt>
                <c:pt idx="138">
                  <c:v>5.8472665238832091</c:v>
                </c:pt>
                <c:pt idx="139">
                  <c:v>5.7000598037958712</c:v>
                </c:pt>
                <c:pt idx="140">
                  <c:v>5.5575903968073206</c:v>
                </c:pt>
                <c:pt idx="141">
                  <c:v>5.4196790329280917</c:v>
                </c:pt>
                <c:pt idx="142">
                  <c:v>5.2861541541743193</c:v>
                </c:pt>
                <c:pt idx="143">
                  <c:v>5.1568515455158117</c:v>
                </c:pt>
                <c:pt idx="144">
                  <c:v>5.0316139851797272</c:v>
                </c:pt>
                <c:pt idx="145">
                  <c:v>4.9102909132090939</c:v>
                </c:pt>
                <c:pt idx="146">
                  <c:v>4.7927381172435872</c:v>
                </c:pt>
                <c:pt idx="147">
                  <c:v>4.6788174345518314</c:v>
                </c:pt>
                <c:pt idx="148">
                  <c:v>4.5683964694042007</c:v>
                </c:pt>
                <c:pt idx="149">
                  <c:v>4.4613483249291406</c:v>
                </c:pt>
                <c:pt idx="150">
                  <c:v>4.3575513486482294</c:v>
                </c:pt>
                <c:pt idx="151">
                  <c:v>4.2568888909328324</c:v>
                </c:pt>
                <c:pt idx="152">
                  <c:v>4.1592490756704859</c:v>
                </c:pt>
                <c:pt idx="153">
                  <c:v>4.0645245824711944</c:v>
                </c:pt>
                <c:pt idx="154">
                  <c:v>3.9726124397835165</c:v>
                </c:pt>
                <c:pt idx="155">
                  <c:v>3.8834138283271331</c:v>
                </c:pt>
                <c:pt idx="156">
                  <c:v>3.7968338942835356</c:v>
                </c:pt>
                <c:pt idx="157">
                  <c:v>3.7127815717187254</c:v>
                </c:pt>
                <c:pt idx="158">
                  <c:v>3.6311694137426263</c:v>
                </c:pt>
                <c:pt idx="159">
                  <c:v>3.5519134319383041</c:v>
                </c:pt>
                <c:pt idx="160">
                  <c:v>3.4749329436209733</c:v>
                </c:pt>
                <c:pt idx="161">
                  <c:v>3.4001504265121105</c:v>
                </c:pt>
                <c:pt idx="162">
                  <c:v>3.3274913804375226</c:v>
                </c:pt>
                <c:pt idx="163">
                  <c:v>3.2568841956804078</c:v>
                </c:pt>
                <c:pt idx="164">
                  <c:v>3.1882600276414754</c:v>
                </c:pt>
                <c:pt idx="165">
                  <c:v>3.1215526774775597</c:v>
                </c:pt>
                <c:pt idx="166">
                  <c:v>3.0566984784088658</c:v>
                </c:pt>
                <c:pt idx="167">
                  <c:v>2.993636187402045</c:v>
                </c:pt>
                <c:pt idx="168">
                  <c:v>2.9323068819527198</c:v>
                </c:pt>
                <c:pt idx="169">
                  <c:v>2.8726538617063881</c:v>
                </c:pt>
                <c:pt idx="170">
                  <c:v>2.8146225546709798</c:v>
                </c:pt>
                <c:pt idx="171">
                  <c:v>2.7581604277879688</c:v>
                </c:pt>
                <c:pt idx="172">
                  <c:v>2.7032169016416785</c:v>
                </c:pt>
                <c:pt idx="173">
                  <c:v>2.6497432690983138</c:v>
                </c:pt>
                <c:pt idx="174">
                  <c:v>2.5976926176778359</c:v>
                </c:pt>
                <c:pt idx="175">
                  <c:v>2.5470197554721565</c:v>
                </c:pt>
                <c:pt idx="176">
                  <c:v>2.4976811404333197</c:v>
                </c:pt>
                <c:pt idx="177">
                  <c:v>2.4496348128648227</c:v>
                </c:pt>
                <c:pt idx="178">
                  <c:v>2.4028403309580115</c:v>
                </c:pt>
                <c:pt idx="179">
                  <c:v>2.3572587092240633</c:v>
                </c:pt>
                <c:pt idx="180">
                  <c:v>2.3128523596798045</c:v>
                </c:pt>
                <c:pt idx="181">
                  <c:v>2.2695850356532548</c:v>
                </c:pt>
                <c:pt idx="182">
                  <c:v>2.227421778081804</c:v>
                </c:pt>
                <c:pt idx="183">
                  <c:v>2.1863288641824465</c:v>
                </c:pt>
                <c:pt idx="184">
                  <c:v>2.1462737583800111</c:v>
                </c:pt>
                <c:pt idx="185">
                  <c:v>2.1072250653850872</c:v>
                </c:pt>
                <c:pt idx="186">
                  <c:v>2.0691524853189649</c:v>
                </c:pt>
                <c:pt idx="187">
                  <c:v>2.0320267707883541</c:v>
                </c:pt>
                <c:pt idx="188">
                  <c:v>1.9958196858173614</c:v>
                </c:pt>
                <c:pt idx="189">
                  <c:v>1.9605039665492452</c:v>
                </c:pt>
                <c:pt idx="190">
                  <c:v>1.9260532836347146</c:v>
                </c:pt>
                <c:pt idx="191">
                  <c:v>1.8924422062278066</c:v>
                </c:pt>
                <c:pt idx="192">
                  <c:v>1.8596461675144604</c:v>
                </c:pt>
                <c:pt idx="193">
                  <c:v>1.8276414317025464</c:v>
                </c:pt>
                <c:pt idx="194">
                  <c:v>1.7964050624057835</c:v>
                </c:pt>
                <c:pt idx="195">
                  <c:v>1.7659148923572949</c:v>
                </c:pt>
                <c:pt idx="196">
                  <c:v>1.7361494943917934</c:v>
                </c:pt>
                <c:pt idx="197">
                  <c:v>1.7070881536383917</c:v>
                </c:pt>
                <c:pt idx="198">
                  <c:v>1.6787108408688951</c:v>
                </c:pt>
                <c:pt idx="199">
                  <c:v>1.6509981869491597</c:v>
                </c:pt>
                <c:pt idx="200">
                  <c:v>1.6239314583436655</c:v>
                </c:pt>
                <c:pt idx="201">
                  <c:v>1.5974925336259196</c:v>
                </c:pt>
                <c:pt idx="202">
                  <c:v>1.5716638809495262</c:v>
                </c:pt>
                <c:pt idx="203">
                  <c:v>1.5464285364370609</c:v>
                </c:pt>
                <c:pt idx="204">
                  <c:v>1.5217700834458767</c:v>
                </c:pt>
                <c:pt idx="205">
                  <c:v>1.4976726326719849</c:v>
                </c:pt>
                <c:pt idx="206">
                  <c:v>1.4741208030549582</c:v>
                </c:pt>
                <c:pt idx="207">
                  <c:v>1.4510997034486643</c:v>
                </c:pt>
                <c:pt idx="208">
                  <c:v>1.4285949150242263</c:v>
                </c:pt>
                <c:pt idx="209">
                  <c:v>1.4065924743732339</c:v>
                </c:pt>
                <c:pt idx="210">
                  <c:v>1.3850788572807828</c:v>
                </c:pt>
                <c:pt idx="211">
                  <c:v>1.3640409631392449</c:v>
                </c:pt>
                <c:pt idx="212">
                  <c:v>1.3434660999751817</c:v>
                </c:pt>
                <c:pt idx="213">
                  <c:v>1.3233419700629476</c:v>
                </c:pt>
                <c:pt idx="214">
                  <c:v>1.3036566560999123</c:v>
                </c:pt>
                <c:pt idx="215">
                  <c:v>1.2843986079192518</c:v>
                </c:pt>
                <c:pt idx="216">
                  <c:v>1.2655566297174996</c:v>
                </c:pt>
                <c:pt idx="217">
                  <c:v>1.2471198677750028</c:v>
                </c:pt>
                <c:pt idx="218">
                  <c:v>1.2290777986484775</c:v>
                </c:pt>
                <c:pt idx="219">
                  <c:v>1.2114202178158144</c:v>
                </c:pt>
                <c:pt idx="220">
                  <c:v>1.1941372287541498</c:v>
                </c:pt>
                <c:pt idx="221">
                  <c:v>1.1772192324331414</c:v>
                </c:pt>
                <c:pt idx="222">
                  <c:v>1.1606569172061203</c:v>
                </c:pt>
                <c:pt idx="223">
                  <c:v>1.1444412490826907</c:v>
                </c:pt>
                <c:pt idx="224">
                  <c:v>1.128563462366952</c:v>
                </c:pt>
                <c:pt idx="225">
                  <c:v>1.1130150506463226</c:v>
                </c:pt>
                <c:pt idx="226">
                  <c:v>1.0977877581165962</c:v>
                </c:pt>
                <c:pt idx="227">
                  <c:v>1.0828735712294639</c:v>
                </c:pt>
                <c:pt idx="228">
                  <c:v>1.0682647106493917</c:v>
                </c:pt>
                <c:pt idx="229">
                  <c:v>1.0539536235072844</c:v>
                </c:pt>
                <c:pt idx="230">
                  <c:v>1.0399329759389551</c:v>
                </c:pt>
                <c:pt idx="231">
                  <c:v>1.0261956458968977</c:v>
                </c:pt>
                <c:pt idx="232">
                  <c:v>1.0127347162244316</c:v>
                </c:pt>
                <c:pt idx="233">
                  <c:v>0.99954346798167781</c:v>
                </c:pt>
                <c:pt idx="234">
                  <c:v>0.98661537401336252</c:v>
                </c:pt>
                <c:pt idx="235">
                  <c:v>0.97394409274883387</c:v>
                </c:pt>
                <c:pt idx="236">
                  <c:v>0.96152346222507656</c:v>
                </c:pt>
                <c:pt idx="237">
                  <c:v>0.94934749432397592</c:v>
                </c:pt>
                <c:pt idx="238">
                  <c:v>0.93741036921536802</c:v>
                </c:pt>
                <c:pt idx="239">
                  <c:v>0.9257064299978256</c:v>
                </c:pt>
                <c:pt idx="240">
                  <c:v>0.91423017752948854</c:v>
                </c:pt>
                <c:pt idx="241">
                  <c:v>0.90297626544150356</c:v>
                </c:pt>
                <c:pt idx="242">
                  <c:v>0.89193949532703576</c:v>
                </c:pt>
                <c:pt idx="243">
                  <c:v>0.88111481209903786</c:v>
                </c:pt>
                <c:pt idx="244">
                  <c:v>0.87049729951030441</c:v>
                </c:pt>
                <c:pt idx="245">
                  <c:v>0.86008217582957902</c:v>
                </c:pt>
                <c:pt idx="246">
                  <c:v>0.8498647896677296</c:v>
                </c:pt>
                <c:pt idx="247">
                  <c:v>0.83984061594831017</c:v>
                </c:pt>
                <c:pt idx="248">
                  <c:v>0.8300052520169956</c:v>
                </c:pt>
                <c:pt idx="249">
                  <c:v>0.82035441388464969</c:v>
                </c:pt>
                <c:pt idx="250">
                  <c:v>0.81088393259898406</c:v>
                </c:pt>
                <c:pt idx="251">
                  <c:v>0.80158975073997607</c:v>
                </c:pt>
                <c:pt idx="252">
                  <c:v>0.7924679190344035</c:v>
                </c:pt>
                <c:pt idx="253">
                  <c:v>0.78351459308506055</c:v>
                </c:pt>
                <c:pt idx="254">
                  <c:v>0.77472603021037967</c:v>
                </c:pt>
                <c:pt idx="255">
                  <c:v>0.76609858639036732</c:v>
                </c:pt>
                <c:pt idx="256">
                  <c:v>0.75762871331493042</c:v>
                </c:pt>
                <c:pt idx="257">
                  <c:v>0.74931295553081867</c:v>
                </c:pt>
                <c:pt idx="258">
                  <c:v>0.74114794768354852</c:v>
                </c:pt>
                <c:pt idx="259">
                  <c:v>0.7331304118508678</c:v>
                </c:pt>
                <c:pt idx="260">
                  <c:v>0.72525715496438714</c:v>
                </c:pt>
                <c:pt idx="261">
                  <c:v>0.71752506631619528</c:v>
                </c:pt>
                <c:pt idx="262">
                  <c:v>0.70993111514737095</c:v>
                </c:pt>
                <c:pt idx="263">
                  <c:v>0.70247234831544181</c:v>
                </c:pt>
                <c:pt idx="264">
                  <c:v>0.69514588803793853</c:v>
                </c:pt>
                <c:pt idx="265">
                  <c:v>0.6879489297093313</c:v>
                </c:pt>
                <c:pt idx="266">
                  <c:v>0.68087873978869762</c:v>
                </c:pt>
                <c:pt idx="267">
                  <c:v>0.67393265375563716</c:v>
                </c:pt>
                <c:pt idx="268">
                  <c:v>0.66710807413198503</c:v>
                </c:pt>
                <c:pt idx="269">
                  <c:v>0.66040246856699114</c:v>
                </c:pt>
                <c:pt idx="270">
                  <c:v>0.65381336798374867</c:v>
                </c:pt>
                <c:pt idx="271">
                  <c:v>0.64733836478469631</c:v>
                </c:pt>
                <c:pt idx="272">
                  <c:v>0.64097511111413441</c:v>
                </c:pt>
                <c:pt idx="273">
                  <c:v>0.6347213171757542</c:v>
                </c:pt>
                <c:pt idx="274">
                  <c:v>0.62857474960327731</c:v>
                </c:pt>
                <c:pt idx="275">
                  <c:v>0.62253322988234583</c:v>
                </c:pt>
                <c:pt idx="276">
                  <c:v>0.61659463282189841</c:v>
                </c:pt>
                <c:pt idx="277">
                  <c:v>0.61075688507332748</c:v>
                </c:pt>
                <c:pt idx="278">
                  <c:v>0.60501796369576655</c:v>
                </c:pt>
                <c:pt idx="279">
                  <c:v>0.59937589476592801</c:v>
                </c:pt>
                <c:pt idx="280">
                  <c:v>0.5938287520309794</c:v>
                </c:pt>
                <c:pt idx="281">
                  <c:v>2.6727838828921988</c:v>
                </c:pt>
                <c:pt idx="282">
                  <c:v>2.6449032016497687</c:v>
                </c:pt>
                <c:pt idx="283">
                  <c:v>2.6173901649006606</c:v>
                </c:pt>
                <c:pt idx="284">
                  <c:v>2.590239061934724</c:v>
                </c:pt>
                <c:pt idx="285">
                  <c:v>2.5634442831615134</c:v>
                </c:pt>
                <c:pt idx="286">
                  <c:v>2.5370003181117164</c:v>
                </c:pt>
                <c:pt idx="287">
                  <c:v>2.5109017534820044</c:v>
                </c:pt>
                <c:pt idx="288">
                  <c:v>2.485143271222277</c:v>
                </c:pt>
                <c:pt idx="289">
                  <c:v>2.4597196466643618</c:v>
                </c:pt>
                <c:pt idx="290">
                  <c:v>2.4346257466911472</c:v>
                </c:pt>
                <c:pt idx="291">
                  <c:v>2.4098565279451956</c:v>
                </c:pt>
                <c:pt idx="292">
                  <c:v>2.3854070350759118</c:v>
                </c:pt>
                <c:pt idx="293">
                  <c:v>2.3612723990244318</c:v>
                </c:pt>
                <c:pt idx="294">
                  <c:v>2.3374478353451846</c:v>
                </c:pt>
                <c:pt idx="295">
                  <c:v>2.3139286425635053</c:v>
                </c:pt>
                <c:pt idx="296">
                  <c:v>2.2907102005682138</c:v>
                </c:pt>
                <c:pt idx="297">
                  <c:v>2.2677879690385554</c:v>
                </c:pt>
                <c:pt idx="298">
                  <c:v>2.2451574859045511</c:v>
                </c:pt>
                <c:pt idx="299">
                  <c:v>2.2228143658400912</c:v>
                </c:pt>
                <c:pt idx="300">
                  <c:v>2.2007542987879605</c:v>
                </c:pt>
                <c:pt idx="301">
                  <c:v>2.1789730485160348</c:v>
                </c:pt>
                <c:pt idx="302">
                  <c:v>2.1574664512040411</c:v>
                </c:pt>
                <c:pt idx="303">
                  <c:v>2.1362304140600279</c:v>
                </c:pt>
                <c:pt idx="304">
                  <c:v>2.1152609139659715</c:v>
                </c:pt>
                <c:pt idx="305">
                  <c:v>2.0945539961518316</c:v>
                </c:pt>
                <c:pt idx="306">
                  <c:v>2.0741057728973691</c:v>
                </c:pt>
                <c:pt idx="307">
                  <c:v>2.0539124222611318</c:v>
                </c:pt>
                <c:pt idx="308">
                  <c:v>2.0339701868359823</c:v>
                </c:pt>
                <c:pt idx="309">
                  <c:v>2.0142753725305238</c:v>
                </c:pt>
                <c:pt idx="310">
                  <c:v>1.9948243473759009</c:v>
                </c:pt>
                <c:pt idx="311">
                  <c:v>1.9756135403573603</c:v>
                </c:pt>
                <c:pt idx="312">
                  <c:v>1.9566394402700162</c:v>
                </c:pt>
                <c:pt idx="313">
                  <c:v>1.9378985945982816</c:v>
                </c:pt>
                <c:pt idx="314">
                  <c:v>1.9193876084184196</c:v>
                </c:pt>
                <c:pt idx="315">
                  <c:v>1.9011031433237315</c:v>
                </c:pt>
                <c:pt idx="316">
                  <c:v>1.8830419163718113</c:v>
                </c:pt>
                <c:pt idx="317">
                  <c:v>1.8652006990534296</c:v>
                </c:pt>
                <c:pt idx="318">
                  <c:v>1.8475763162825345</c:v>
                </c:pt>
                <c:pt idx="319">
                  <c:v>1.8301656454069208</c:v>
                </c:pt>
                <c:pt idx="320">
                  <c:v>1.812965615239049</c:v>
                </c:pt>
                <c:pt idx="321">
                  <c:v>1.7959732051066506</c:v>
                </c:pt>
                <c:pt idx="322">
                  <c:v>1.7791854439226353</c:v>
                </c:pt>
                <c:pt idx="323">
                  <c:v>1.7625994092738444</c:v>
                </c:pt>
                <c:pt idx="324">
                  <c:v>1.7462122265282916</c:v>
                </c:pt>
                <c:pt idx="325">
                  <c:v>1.7300210679604451</c:v>
                </c:pt>
                <c:pt idx="326">
                  <c:v>1.7140231518941762</c:v>
                </c:pt>
                <c:pt idx="327">
                  <c:v>1.6982157418629478</c:v>
                </c:pt>
                <c:pt idx="328">
                  <c:v>1.6825961457869225</c:v>
                </c:pt>
                <c:pt idx="329">
                  <c:v>1.667161715166549</c:v>
                </c:pt>
                <c:pt idx="330">
                  <c:v>1.6519098442923577</c:v>
                </c:pt>
                <c:pt idx="331">
                  <c:v>1.6368379694705071</c:v>
                </c:pt>
                <c:pt idx="332">
                  <c:v>1.6219435682638124</c:v>
                </c:pt>
                <c:pt idx="333">
                  <c:v>1.6072241587478886</c:v>
                </c:pt>
                <c:pt idx="334">
                  <c:v>1.592677298782103</c:v>
                </c:pt>
                <c:pt idx="335">
                  <c:v>1.578300585294979</c:v>
                </c:pt>
                <c:pt idx="336">
                  <c:v>1.5640916535837623</c:v>
                </c:pt>
                <c:pt idx="337">
                  <c:v>1.5500481766278569</c:v>
                </c:pt>
                <c:pt idx="338">
                  <c:v>1.536167864415805</c:v>
                </c:pt>
                <c:pt idx="339">
                  <c:v>1.5224484632855226</c:v>
                </c:pt>
                <c:pt idx="340">
                  <c:v>1.5088877552775182</c:v>
                </c:pt>
                <c:pt idx="341">
                  <c:v>1.495483557500817</c:v>
                </c:pt>
                <c:pt idx="342">
                  <c:v>1.4822337215113166</c:v>
                </c:pt>
                <c:pt idx="343">
                  <c:v>1.4691361327022781</c:v>
                </c:pt>
                <c:pt idx="344">
                  <c:v>1.4561887097067499</c:v>
                </c:pt>
                <c:pt idx="345">
                  <c:v>1.4433894038116193</c:v>
                </c:pt>
                <c:pt idx="346">
                  <c:v>1.4307361983830738</c:v>
                </c:pt>
                <c:pt idx="347">
                  <c:v>1.4182271083032323</c:v>
                </c:pt>
                <c:pt idx="348">
                  <c:v>1.4058601794176622</c:v>
                </c:pt>
                <c:pt idx="349">
                  <c:v>1.3936334879936394</c:v>
                </c:pt>
                <c:pt idx="350">
                  <c:v>1.3815451401888306</c:v>
                </c:pt>
                <c:pt idx="351">
                  <c:v>1.3695932715302443</c:v>
                </c:pt>
                <c:pt idx="352">
                  <c:v>1.357776046403202</c:v>
                </c:pt>
                <c:pt idx="353">
                  <c:v>1.3460916575501229</c:v>
                </c:pt>
                <c:pt idx="354">
                  <c:v>1.3345383255789525</c:v>
                </c:pt>
                <c:pt idx="355">
                  <c:v>1.323114298480947</c:v>
                </c:pt>
                <c:pt idx="356">
                  <c:v>1.3118178511577341</c:v>
                </c:pt>
                <c:pt idx="357">
                  <c:v>1.3006472849573527</c:v>
                </c:pt>
                <c:pt idx="358">
                  <c:v>1.2896009272191558</c:v>
                </c:pt>
                <c:pt idx="359">
                  <c:v>1.2786771308273297</c:v>
                </c:pt>
                <c:pt idx="360">
                  <c:v>1.2678742737729334</c:v>
                </c:pt>
                <c:pt idx="361">
                  <c:v>1.2571907587241964</c:v>
                </c:pt>
                <c:pt idx="362">
                  <c:v>1.2466250126049445</c:v>
                </c:pt>
                <c:pt idx="363">
                  <c:v>1.2361754861810117</c:v>
                </c:pt>
                <c:pt idx="364">
                  <c:v>1.2258406536544133</c:v>
                </c:pt>
                <c:pt idx="365">
                  <c:v>1.2156190122651582</c:v>
                </c:pt>
                <c:pt idx="366">
                  <c:v>1.2055090819005543</c:v>
                </c:pt>
                <c:pt idx="367">
                  <c:v>1.1955094047118162</c:v>
                </c:pt>
                <c:pt idx="368">
                  <c:v>1.1856185447378706</c:v>
                </c:pt>
                <c:pt idx="369">
                  <c:v>1.1758350875361459</c:v>
                </c:pt>
                <c:pt idx="370">
                  <c:v>1.1661576398202935</c:v>
                </c:pt>
                <c:pt idx="371">
                  <c:v>1.1565848291046223</c:v>
                </c:pt>
                <c:pt idx="372">
                  <c:v>1.14711530335514</c:v>
                </c:pt>
                <c:pt idx="373">
                  <c:v>1.1377477306470849</c:v>
                </c:pt>
                <c:pt idx="374">
                  <c:v>1.1284807988287748</c:v>
                </c:pt>
                <c:pt idx="375">
                  <c:v>1.1193132151916845</c:v>
                </c:pt>
                <c:pt idx="376">
                  <c:v>1.1102437061466106</c:v>
                </c:pt>
                <c:pt idx="377">
                  <c:v>1.10127101690578</c:v>
                </c:pt>
                <c:pt idx="378">
                  <c:v>1.0923939111708381</c:v>
                </c:pt>
                <c:pt idx="379">
                  <c:v>1.0836111708265317</c:v>
                </c:pt>
                <c:pt idx="380">
                  <c:v>1.0749215956400138</c:v>
                </c:pt>
                <c:pt idx="381">
                  <c:v>1.0663240029656602</c:v>
                </c:pt>
                <c:pt idx="382">
                  <c:v>1.0578172274552591</c:v>
                </c:pt>
                <c:pt idx="383">
                  <c:v>1.0494001207734973</c:v>
                </c:pt>
                <c:pt idx="384">
                  <c:v>1.0410715513186113</c:v>
                </c:pt>
                <c:pt idx="385">
                  <c:v>1.0328304039481158</c:v>
                </c:pt>
                <c:pt idx="386">
                  <c:v>1.0246755797095142</c:v>
                </c:pt>
                <c:pt idx="387">
                  <c:v>1.0166059955758728</c:v>
                </c:pt>
                <c:pt idx="388">
                  <c:v>1.0086205841861813</c:v>
                </c:pt>
                <c:pt idx="389">
                  <c:v>1.000718293590388</c:v>
                </c:pt>
                <c:pt idx="390">
                  <c:v>0.99289808699903959</c:v>
                </c:pt>
                <c:pt idx="391">
                  <c:v>0.98515894253741432</c:v>
                </c:pt>
                <c:pt idx="392">
                  <c:v>0.97749985300406261</c:v>
                </c:pt>
                <c:pt idx="393">
                  <c:v>0.96991982563369128</c:v>
                </c:pt>
                <c:pt idx="394">
                  <c:v>0.96241788186426114</c:v>
                </c:pt>
                <c:pt idx="395">
                  <c:v>0.95499305710828464</c:v>
                </c:pt>
                <c:pt idx="396">
                  <c:v>0.94764440052815024</c:v>
                </c:pt>
                <c:pt idx="397">
                  <c:v>0.94037097481549159</c:v>
                </c:pt>
                <c:pt idx="398">
                  <c:v>0.93317185597443375</c:v>
                </c:pt>
                <c:pt idx="399">
                  <c:v>0.92604613310874451</c:v>
                </c:pt>
                <c:pt idx="400">
                  <c:v>0.91899290821266755</c:v>
                </c:pt>
                <c:pt idx="401">
                  <c:v>0.91201129596553077</c:v>
                </c:pt>
                <c:pt idx="402">
                  <c:v>0.90510042352994668</c:v>
                </c:pt>
                <c:pt idx="403">
                  <c:v>0.89825943035356237</c:v>
                </c:pt>
                <c:pt idx="404">
                  <c:v>0.89148746797431377</c:v>
                </c:pt>
                <c:pt idx="405">
                  <c:v>0.88478369982907668</c:v>
                </c:pt>
                <c:pt idx="406">
                  <c:v>0.87814730106569239</c:v>
                </c:pt>
                <c:pt idx="407">
                  <c:v>0.87157745835827949</c:v>
                </c:pt>
                <c:pt idx="408">
                  <c:v>0.86507336972575855</c:v>
                </c:pt>
                <c:pt idx="409">
                  <c:v>0.85863424435354629</c:v>
                </c:pt>
                <c:pt idx="410">
                  <c:v>0.85225930241838022</c:v>
                </c:pt>
                <c:pt idx="411">
                  <c:v>0.84594777491614082</c:v>
                </c:pt>
                <c:pt idx="412">
                  <c:v>0.8396989034927056</c:v>
                </c:pt>
                <c:pt idx="413">
                  <c:v>0.8335119402777017</c:v>
                </c:pt>
                <c:pt idx="414">
                  <c:v>0.82738614772115571</c:v>
                </c:pt>
                <c:pt idx="415">
                  <c:v>0.82132079843295247</c:v>
                </c:pt>
                <c:pt idx="416">
                  <c:v>0.81531517502507167</c:v>
                </c:pt>
                <c:pt idx="417">
                  <c:v>0.80936856995651441</c:v>
                </c:pt>
                <c:pt idx="418">
                  <c:v>0.80348028538092786</c:v>
                </c:pt>
                <c:pt idx="419">
                  <c:v>0.79764963299682479</c:v>
                </c:pt>
                <c:pt idx="420">
                  <c:v>0.79187593390036237</c:v>
                </c:pt>
                <c:pt idx="421">
                  <c:v>0.78615851844065887</c:v>
                </c:pt>
                <c:pt idx="422">
                  <c:v>0.78049672607755727</c:v>
                </c:pt>
                <c:pt idx="423">
                  <c:v>0.77488990524182555</c:v>
                </c:pt>
                <c:pt idx="424">
                  <c:v>0.76933741319773274</c:v>
                </c:pt>
                <c:pt idx="425">
                  <c:v>0.7638386159079652</c:v>
                </c:pt>
                <c:pt idx="426">
                  <c:v>0.75839288790080706</c:v>
                </c:pt>
                <c:pt idx="427">
                  <c:v>0.75299961213961553</c:v>
                </c:pt>
                <c:pt idx="428">
                  <c:v>0.74765817989445793</c:v>
                </c:pt>
                <c:pt idx="429">
                  <c:v>0.74236799061593306</c:v>
                </c:pt>
                <c:pt idx="430">
                  <c:v>0.73712845181112474</c:v>
                </c:pt>
                <c:pt idx="431">
                  <c:v>0.73193897892163162</c:v>
                </c:pt>
                <c:pt idx="432">
                  <c:v>0.72679899520364322</c:v>
                </c:pt>
                <c:pt idx="433">
                  <c:v>0.72170793161003977</c:v>
                </c:pt>
                <c:pt idx="434">
                  <c:v>0.71666522667444887</c:v>
                </c:pt>
                <c:pt idx="435">
                  <c:v>0.71167032639724581</c:v>
                </c:pt>
                <c:pt idx="436">
                  <c:v>0.70672268413346839</c:v>
                </c:pt>
                <c:pt idx="437">
                  <c:v>0.70182176048257139</c:v>
                </c:pt>
                <c:pt idx="438">
                  <c:v>0.696967023180047</c:v>
                </c:pt>
                <c:pt idx="439">
                  <c:v>0.69215794699081279</c:v>
                </c:pt>
                <c:pt idx="440">
                  <c:v>0.68739401360438845</c:v>
                </c:pt>
                <c:pt idx="441">
                  <c:v>0.68267471153180037</c:v>
                </c:pt>
                <c:pt idx="442">
                  <c:v>0.67799953600419172</c:v>
                </c:pt>
                <c:pt idx="443">
                  <c:v>0.67336798887309623</c:v>
                </c:pt>
                <c:pt idx="444">
                  <c:v>0.66877957851236891</c:v>
                </c:pt>
                <c:pt idx="445">
                  <c:v>0.66423381972171291</c:v>
                </c:pt>
                <c:pt idx="446">
                  <c:v>0.65973023363180427</c:v>
                </c:pt>
                <c:pt idx="447">
                  <c:v>0.65526834761097197</c:v>
                </c:pt>
                <c:pt idx="448">
                  <c:v>0.65084769517337737</c:v>
                </c:pt>
                <c:pt idx="449">
                  <c:v>0.6464678158887468</c:v>
                </c:pt>
                <c:pt idx="450">
                  <c:v>0.64212825529351336</c:v>
                </c:pt>
                <c:pt idx="451">
                  <c:v>0.63782856480346639</c:v>
                </c:pt>
                <c:pt idx="452">
                  <c:v>0.63356830162776656</c:v>
                </c:pt>
                <c:pt idx="453">
                  <c:v>0.62934702868440284</c:v>
                </c:pt>
                <c:pt idx="454">
                  <c:v>0.62516431451699317</c:v>
                </c:pt>
                <c:pt idx="455">
                  <c:v>0.62101973321293147</c:v>
                </c:pt>
                <c:pt idx="456">
                  <c:v>0.61691286432287595</c:v>
                </c:pt>
                <c:pt idx="457">
                  <c:v>0.61284329278151539</c:v>
                </c:pt>
                <c:pt idx="458">
                  <c:v>0.6088106088296229</c:v>
                </c:pt>
                <c:pt idx="459">
                  <c:v>0.6048144079373603</c:v>
                </c:pt>
                <c:pt idx="460">
                  <c:v>0.60085429072881291</c:v>
                </c:pt>
                <c:pt idx="461">
                  <c:v>0.59692986290774386</c:v>
                </c:pt>
                <c:pt idx="462">
                  <c:v>0.59304073518450939</c:v>
                </c:pt>
                <c:pt idx="463">
                  <c:v>0.5891865232041863</c:v>
                </c:pt>
                <c:pt idx="464">
                  <c:v>0.58536684747579348</c:v>
                </c:pt>
                <c:pt idx="465">
                  <c:v>0.58158133330268913</c:v>
                </c:pt>
                <c:pt idx="466">
                  <c:v>0.57782961071404582</c:v>
                </c:pt>
                <c:pt idx="467">
                  <c:v>0.57411131439741625</c:v>
                </c:pt>
                <c:pt idx="468">
                  <c:v>0.57042608363238589</c:v>
                </c:pt>
                <c:pt idx="469">
                  <c:v>0.56677356222525477</c:v>
                </c:pt>
                <c:pt idx="470">
                  <c:v>0.56315339844476531</c:v>
                </c:pt>
                <c:pt idx="471">
                  <c:v>0.55956524495883331</c:v>
                </c:pt>
                <c:pt idx="472">
                  <c:v>0.55600875877229383</c:v>
                </c:pt>
                <c:pt idx="473">
                  <c:v>0.55248360116560513</c:v>
                </c:pt>
                <c:pt idx="474">
                  <c:v>0.54898943763452512</c:v>
                </c:pt>
                <c:pt idx="475">
                  <c:v>0.54552593783074532</c:v>
                </c:pt>
                <c:pt idx="476">
                  <c:v>0.54209277550343127</c:v>
                </c:pt>
                <c:pt idx="477">
                  <c:v>0.53868962844169732</c:v>
                </c:pt>
                <c:pt idx="478">
                  <c:v>0.53531617841796153</c:v>
                </c:pt>
                <c:pt idx="479">
                  <c:v>0.53197211113220455</c:v>
                </c:pt>
                <c:pt idx="480">
                  <c:v>0.52865711615707656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16544"/>
        <c:axId val="84318464"/>
      </c:scatterChart>
      <c:valAx>
        <c:axId val="84316544"/>
        <c:scaling>
          <c:orientation val="minMax"/>
          <c:min val="-100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2000" b="1" i="0" baseline="0">
                    <a:effectLst/>
                  </a:rPr>
                  <a:t>Strength (MPa</a:t>
                </a:r>
                <a:r>
                  <a:rPr lang="en-US" sz="2000"/>
                  <a:t>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84318464"/>
        <c:crossesAt val="-500"/>
        <c:crossBetween val="midCat"/>
      </c:valAx>
      <c:valAx>
        <c:axId val="84318464"/>
        <c:scaling>
          <c:orientation val="maxMin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84316544"/>
        <c:crossesAt val="-1000"/>
        <c:crossBetween val="midCat"/>
        <c:majorUnit val="20"/>
        <c:minorUnit val="10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>
              <a:solidFill>
                <a:srgbClr val="FF9900"/>
              </a:solidFill>
            </a:ln>
          </c:spPr>
          <c:marker>
            <c:symbol val="none"/>
          </c:marker>
          <c:xVal>
            <c:numRef>
              <c:f>calc!$AR$5:$AR$1205</c:f>
              <c:numCache>
                <c:formatCode>General</c:formatCode>
                <c:ptCount val="1201"/>
                <c:pt idx="0">
                  <c:v>10</c:v>
                </c:pt>
                <c:pt idx="1">
                  <c:v>13.032820726128696</c:v>
                </c:pt>
                <c:pt idx="2">
                  <c:v>15.983210246494515</c:v>
                </c:pt>
                <c:pt idx="3">
                  <c:v>18.855363962257268</c:v>
                </c:pt>
                <c:pt idx="4">
                  <c:v>21.65332051232005</c:v>
                </c:pt>
                <c:pt idx="5">
                  <c:v>24.380957916618932</c:v>
                </c:pt>
                <c:pt idx="6">
                  <c:v>27.041991713707603</c:v>
                </c:pt>
                <c:pt idx="7">
                  <c:v>29.639974770343681</c:v>
                </c:pt>
                <c:pt idx="8">
                  <c:v>32.178298476226239</c:v>
                </c:pt>
                <c:pt idx="9">
                  <c:v>34.660195070735377</c:v>
                </c:pt>
                <c:pt idx="10">
                  <c:v>37.088740880055319</c:v>
                </c:pt>
                <c:pt idx="11">
                  <c:v>39.466860272168262</c:v>
                </c:pt>
                <c:pt idx="12">
                  <c:v>41.797330163767306</c:v>
                </c:pt>
                <c:pt idx="13">
                  <c:v>44.082784937134434</c:v>
                </c:pt>
                <c:pt idx="14">
                  <c:v>46.325721646516968</c:v>
                </c:pt>
                <c:pt idx="15">
                  <c:v>48.52850541262093</c:v>
                </c:pt>
                <c:pt idx="16">
                  <c:v>50.693374920662755</c:v>
                </c:pt>
                <c:pt idx="17">
                  <c:v>52.822447952145801</c:v>
                </c:pt>
                <c:pt idx="18">
                  <c:v>54.917726893329935</c:v>
                </c:pt>
                <c:pt idx="19">
                  <c:v>56.981104174419343</c:v>
                </c:pt>
                <c:pt idx="20">
                  <c:v>59.014367602981949</c:v>
                </c:pt>
                <c:pt idx="21">
                  <c:v>61.019205563203712</c:v>
                </c:pt>
                <c:pt idx="22">
                  <c:v>62.997212059432655</c:v>
                </c:pt>
                <c:pt idx="23">
                  <c:v>64.949891588231182</c:v>
                </c:pt>
                <c:pt idx="24">
                  <c:v>66.878663827967827</c:v>
                </c:pt>
                <c:pt idx="25">
                  <c:v>68.784868138967482</c:v>
                </c:pt>
                <c:pt idx="26">
                  <c:v>70.669767870513525</c:v>
                </c:pt>
                <c:pt idx="27">
                  <c:v>72.534554473658858</c:v>
                </c:pt>
                <c:pt idx="28">
                  <c:v>74.38035142094347</c:v>
                </c:pt>
                <c:pt idx="29">
                  <c:v>76.208217935813707</c:v>
                </c:pt>
                <c:pt idx="30">
                  <c:v>78.019152535861622</c:v>
                </c:pt>
                <c:pt idx="31">
                  <c:v>79.96691442350857</c:v>
                </c:pt>
                <c:pt idx="32">
                  <c:v>81.913895603027427</c:v>
                </c:pt>
                <c:pt idx="33">
                  <c:v>83.860065669279109</c:v>
                </c:pt>
                <c:pt idx="34">
                  <c:v>85.805394173226574</c:v>
                </c:pt>
                <c:pt idx="35">
                  <c:v>87.749850622747871</c:v>
                </c:pt>
                <c:pt idx="36">
                  <c:v>89.693404483451999</c:v>
                </c:pt>
                <c:pt idx="37">
                  <c:v>91.636025179497878</c:v>
                </c:pt>
                <c:pt idx="38">
                  <c:v>93.577682094416161</c:v>
                </c:pt>
                <c:pt idx="39">
                  <c:v>95.518344571933937</c:v>
                </c:pt>
                <c:pt idx="40">
                  <c:v>97.457981916802311</c:v>
                </c:pt>
                <c:pt idx="41">
                  <c:v>99.396563395626814</c:v>
                </c:pt>
                <c:pt idx="42">
                  <c:v>101.33405823770049</c:v>
                </c:pt>
                <c:pt idx="43">
                  <c:v>103.27043563583993</c:v>
                </c:pt>
                <c:pt idx="44">
                  <c:v>105.20566474722378</c:v>
                </c:pt>
                <c:pt idx="45">
                  <c:v>107.13971469423413</c:v>
                </c:pt>
                <c:pt idx="46">
                  <c:v>109.07255456530041</c:v>
                </c:pt>
                <c:pt idx="47">
                  <c:v>111.00415341574596</c:v>
                </c:pt>
                <c:pt idx="48">
                  <c:v>112.93448026863715</c:v>
                </c:pt>
                <c:pt idx="49">
                  <c:v>114.86350411563501</c:v>
                </c:pt>
                <c:pt idx="50">
                  <c:v>116.79119391784941</c:v>
                </c:pt>
                <c:pt idx="51">
                  <c:v>118.71751860669565</c:v>
                </c:pt>
                <c:pt idx="52">
                  <c:v>120.64244708475353</c:v>
                </c:pt>
                <c:pt idx="53">
                  <c:v>122.56594822662872</c:v>
                </c:pt>
                <c:pt idx="54">
                  <c:v>124.48799087981664</c:v>
                </c:pt>
                <c:pt idx="55">
                  <c:v>126.40854386556848</c:v>
                </c:pt>
                <c:pt idx="56">
                  <c:v>128.32757597975962</c:v>
                </c:pt>
                <c:pt idx="57">
                  <c:v>130.2450559937603</c:v>
                </c:pt>
                <c:pt idx="58">
                  <c:v>132.16095265530839</c:v>
                </c:pt>
                <c:pt idx="59">
                  <c:v>134.07523468938442</c:v>
                </c:pt>
                <c:pt idx="60">
                  <c:v>135.9878707990888</c:v>
                </c:pt>
                <c:pt idx="61">
                  <c:v>137.89882966652095</c:v>
                </c:pt>
                <c:pt idx="62">
                  <c:v>139.80807995366075</c:v>
                </c:pt>
                <c:pt idx="63">
                  <c:v>141.71559030325173</c:v>
                </c:pt>
                <c:pt idx="64">
                  <c:v>143.62132933968655</c:v>
                </c:pt>
                <c:pt idx="65">
                  <c:v>145.52526566989414</c:v>
                </c:pt>
                <c:pt idx="66">
                  <c:v>147.42736788422897</c:v>
                </c:pt>
                <c:pt idx="67">
                  <c:v>149.32760455736215</c:v>
                </c:pt>
                <c:pt idx="68">
                  <c:v>151.22594424917418</c:v>
                </c:pt>
                <c:pt idx="69">
                  <c:v>153.12235550564984</c:v>
                </c:pt>
                <c:pt idx="70">
                  <c:v>155.01680685977459</c:v>
                </c:pt>
                <c:pt idx="71">
                  <c:v>156.90926683243276</c:v>
                </c:pt>
                <c:pt idx="72">
                  <c:v>158.79970393330748</c:v>
                </c:pt>
                <c:pt idx="73">
                  <c:v>160.68808666178217</c:v>
                </c:pt>
                <c:pt idx="74">
                  <c:v>162.57438350784369</c:v>
                </c:pt>
                <c:pt idx="75">
                  <c:v>164.45856295298722</c:v>
                </c:pt>
                <c:pt idx="76">
                  <c:v>166.3405934711223</c:v>
                </c:pt>
                <c:pt idx="77">
                  <c:v>168.22044352948078</c:v>
                </c:pt>
                <c:pt idx="78">
                  <c:v>170.09808158952598</c:v>
                </c:pt>
                <c:pt idx="79">
                  <c:v>171.97347610786329</c:v>
                </c:pt>
                <c:pt idx="80">
                  <c:v>173.84659553715227</c:v>
                </c:pt>
                <c:pt idx="81">
                  <c:v>175.71740832702008</c:v>
                </c:pt>
                <c:pt idx="82">
                  <c:v>177.58588292497606</c:v>
                </c:pt>
                <c:pt idx="83">
                  <c:v>179.45198777732776</c:v>
                </c:pt>
                <c:pt idx="84">
                  <c:v>181.31569133009808</c:v>
                </c:pt>
                <c:pt idx="85">
                  <c:v>183.1769620299437</c:v>
                </c:pt>
                <c:pt idx="86">
                  <c:v>185.03576832507454</c:v>
                </c:pt>
                <c:pt idx="87">
                  <c:v>186.89207866617451</c:v>
                </c:pt>
                <c:pt idx="88">
                  <c:v>188.7458615073231</c:v>
                </c:pt>
                <c:pt idx="89">
                  <c:v>190.59708530691825</c:v>
                </c:pt>
                <c:pt idx="90">
                  <c:v>192.44571852860003</c:v>
                </c:pt>
                <c:pt idx="91">
                  <c:v>194.29172964217534</c:v>
                </c:pt>
                <c:pt idx="92">
                  <c:v>196.13508712454356</c:v>
                </c:pt>
                <c:pt idx="93">
                  <c:v>197.97575946062307</c:v>
                </c:pt>
                <c:pt idx="94">
                  <c:v>199.81371514427855</c:v>
                </c:pt>
                <c:pt idx="95">
                  <c:v>201.64892267924907</c:v>
                </c:pt>
                <c:pt idx="96">
                  <c:v>203.48135058007711</c:v>
                </c:pt>
                <c:pt idx="97">
                  <c:v>205.3109673730381</c:v>
                </c:pt>
                <c:pt idx="98">
                  <c:v>207.13774159707071</c:v>
                </c:pt>
                <c:pt idx="99">
                  <c:v>208.96164180470782</c:v>
                </c:pt>
                <c:pt idx="100">
                  <c:v>210.78263656300808</c:v>
                </c:pt>
                <c:pt idx="101">
                  <c:v>212.60069445448786</c:v>
                </c:pt>
                <c:pt idx="102">
                  <c:v>214.41578407805409</c:v>
                </c:pt>
                <c:pt idx="103">
                  <c:v>216.22787404993718</c:v>
                </c:pt>
                <c:pt idx="104">
                  <c:v>218.03693300462464</c:v>
                </c:pt>
                <c:pt idx="105">
                  <c:v>219.84292959579503</c:v>
                </c:pt>
                <c:pt idx="106">
                  <c:v>221.6458324972522</c:v>
                </c:pt>
                <c:pt idx="107">
                  <c:v>223.44561040386</c:v>
                </c:pt>
                <c:pt idx="108">
                  <c:v>225.24223203247706</c:v>
                </c:pt>
                <c:pt idx="109">
                  <c:v>227.035666122892</c:v>
                </c:pt>
                <c:pt idx="110">
                  <c:v>228.82588143875878</c:v>
                </c:pt>
                <c:pt idx="111">
                  <c:v>230.61284676853225</c:v>
                </c:pt>
                <c:pt idx="112">
                  <c:v>232.39653092640361</c:v>
                </c:pt>
                <c:pt idx="113">
                  <c:v>234.17690275323625</c:v>
                </c:pt>
                <c:pt idx="114">
                  <c:v>235.95393111750141</c:v>
                </c:pt>
                <c:pt idx="115">
                  <c:v>237.72758491621391</c:v>
                </c:pt>
                <c:pt idx="116">
                  <c:v>239.49783307586793</c:v>
                </c:pt>
                <c:pt idx="117">
                  <c:v>241.26464455337248</c:v>
                </c:pt>
                <c:pt idx="118">
                  <c:v>243.02798833698697</c:v>
                </c:pt>
                <c:pt idx="119">
                  <c:v>244.7878334472565</c:v>
                </c:pt>
                <c:pt idx="120">
                  <c:v>246.544148937947</c:v>
                </c:pt>
                <c:pt idx="121">
                  <c:v>248.29690389698001</c:v>
                </c:pt>
                <c:pt idx="122">
                  <c:v>250.04606744736734</c:v>
                </c:pt>
                <c:pt idx="123">
                  <c:v>251.79160874814534</c:v>
                </c:pt>
                <c:pt idx="124">
                  <c:v>253.53349699530867</c:v>
                </c:pt>
                <c:pt idx="125">
                  <c:v>255.27170142274392</c:v>
                </c:pt>
                <c:pt idx="126">
                  <c:v>257.00619130316244</c:v>
                </c:pt>
                <c:pt idx="127">
                  <c:v>258.73693594903318</c:v>
                </c:pt>
                <c:pt idx="128">
                  <c:v>260.4639047135143</c:v>
                </c:pt>
                <c:pt idx="129">
                  <c:v>262.18706699138494</c:v>
                </c:pt>
                <c:pt idx="130">
                  <c:v>263.906392219976</c:v>
                </c:pt>
                <c:pt idx="131">
                  <c:v>265.6218498801</c:v>
                </c:pt>
                <c:pt idx="132">
                  <c:v>267.33340949698101</c:v>
                </c:pt>
                <c:pt idx="133">
                  <c:v>269.04104064118297</c:v>
                </c:pt>
                <c:pt idx="134">
                  <c:v>270.74471292953808</c:v>
                </c:pt>
                <c:pt idx="135">
                  <c:v>272.44439602607355</c:v>
                </c:pt>
                <c:pt idx="136">
                  <c:v>274.14005964293818</c:v>
                </c:pt>
                <c:pt idx="137">
                  <c:v>275.83167354132769</c:v>
                </c:pt>
                <c:pt idx="138">
                  <c:v>277.51920753240898</c:v>
                </c:pt>
                <c:pt idx="139">
                  <c:v>279.20263147824397</c:v>
                </c:pt>
                <c:pt idx="140">
                  <c:v>280.88191529271182</c:v>
                </c:pt>
                <c:pt idx="141">
                  <c:v>282.55702894243046</c:v>
                </c:pt>
                <c:pt idx="142">
                  <c:v>284.22794244767675</c:v>
                </c:pt>
                <c:pt idx="143">
                  <c:v>285.89462588330593</c:v>
                </c:pt>
                <c:pt idx="144">
                  <c:v>287.55704937966931</c:v>
                </c:pt>
                <c:pt idx="145">
                  <c:v>289.21518312353123</c:v>
                </c:pt>
                <c:pt idx="146">
                  <c:v>290.86899735898453</c:v>
                </c:pt>
                <c:pt idx="147">
                  <c:v>292.5184623883647</c:v>
                </c:pt>
                <c:pt idx="148">
                  <c:v>294.16354857316281</c:v>
                </c:pt>
                <c:pt idx="149">
                  <c:v>295.80422633493703</c:v>
                </c:pt>
                <c:pt idx="150">
                  <c:v>297.44046615622261</c:v>
                </c:pt>
                <c:pt idx="151">
                  <c:v>299.07223858144056</c:v>
                </c:pt>
                <c:pt idx="152">
                  <c:v>300.69951421780462</c:v>
                </c:pt>
                <c:pt idx="153">
                  <c:v>302.322263736227</c:v>
                </c:pt>
                <c:pt idx="154">
                  <c:v>303.94045787222228</c:v>
                </c:pt>
                <c:pt idx="155">
                  <c:v>305.55406742680981</c:v>
                </c:pt>
                <c:pt idx="156">
                  <c:v>307.1630632674142</c:v>
                </c:pt>
                <c:pt idx="157">
                  <c:v>308.76741632876468</c:v>
                </c:pt>
                <c:pt idx="158">
                  <c:v>310.367097613792</c:v>
                </c:pt>
                <c:pt idx="159">
                  <c:v>311.96207819452411</c:v>
                </c:pt>
                <c:pt idx="160">
                  <c:v>313.55232921297971</c:v>
                </c:pt>
                <c:pt idx="161">
                  <c:v>315.13782188206017</c:v>
                </c:pt>
                <c:pt idx="162">
                  <c:v>316.71852748643914</c:v>
                </c:pt>
                <c:pt idx="163">
                  <c:v>318.29441738345093</c:v>
                </c:pt>
                <c:pt idx="164">
                  <c:v>319.86546300397617</c:v>
                </c:pt>
                <c:pt idx="165">
                  <c:v>321.43163585332582</c:v>
                </c:pt>
                <c:pt idx="166">
                  <c:v>322.99290751212311</c:v>
                </c:pt>
                <c:pt idx="167">
                  <c:v>324.54924963718332</c:v>
                </c:pt>
                <c:pt idx="168">
                  <c:v>326.1006339623915</c:v>
                </c:pt>
                <c:pt idx="169">
                  <c:v>327.64703229957786</c:v>
                </c:pt>
                <c:pt idx="170">
                  <c:v>329.18841653939126</c:v>
                </c:pt>
                <c:pt idx="171">
                  <c:v>330.72475865217007</c:v>
                </c:pt>
                <c:pt idx="172">
                  <c:v>332.25603068881088</c:v>
                </c:pt>
                <c:pt idx="173">
                  <c:v>333.78220478163507</c:v>
                </c:pt>
                <c:pt idx="174">
                  <c:v>335.30325314525282</c:v>
                </c:pt>
                <c:pt idx="175">
                  <c:v>336.81914807742464</c:v>
                </c:pt>
                <c:pt idx="176">
                  <c:v>338.32986195992066</c:v>
                </c:pt>
                <c:pt idx="177">
                  <c:v>339.83536725937751</c:v>
                </c:pt>
                <c:pt idx="178">
                  <c:v>341.33563652815212</c:v>
                </c:pt>
                <c:pt idx="179">
                  <c:v>342.83064240517388</c:v>
                </c:pt>
                <c:pt idx="180">
                  <c:v>344.32035761679327</c:v>
                </c:pt>
                <c:pt idx="181">
                  <c:v>345.49298807530806</c:v>
                </c:pt>
                <c:pt idx="182">
                  <c:v>346.66415550519218</c:v>
                </c:pt>
                <c:pt idx="183">
                  <c:v>347.83385999968039</c:v>
                </c:pt>
                <c:pt idx="184">
                  <c:v>349.00210165254379</c:v>
                </c:pt>
                <c:pt idx="185">
                  <c:v>350.16888055808943</c:v>
                </c:pt>
                <c:pt idx="186">
                  <c:v>351.33419681115987</c:v>
                </c:pt>
                <c:pt idx="187">
                  <c:v>352.49805050713275</c:v>
                </c:pt>
                <c:pt idx="188">
                  <c:v>353.66044174192035</c:v>
                </c:pt>
                <c:pt idx="189">
                  <c:v>354.82137061196937</c:v>
                </c:pt>
                <c:pt idx="190">
                  <c:v>355.98083721426036</c:v>
                </c:pt>
                <c:pt idx="191">
                  <c:v>357.13884164630724</c:v>
                </c:pt>
                <c:pt idx="192">
                  <c:v>358.29538400615718</c:v>
                </c:pt>
                <c:pt idx="193">
                  <c:v>359.45046439238985</c:v>
                </c:pt>
                <c:pt idx="194">
                  <c:v>360.60408290411732</c:v>
                </c:pt>
                <c:pt idx="195">
                  <c:v>361.75623964098349</c:v>
                </c:pt>
                <c:pt idx="196">
                  <c:v>362.9069347031637</c:v>
                </c:pt>
                <c:pt idx="197">
                  <c:v>364.05616819136429</c:v>
                </c:pt>
                <c:pt idx="198">
                  <c:v>365.20394020682238</c:v>
                </c:pt>
                <c:pt idx="199">
                  <c:v>366.35025085130519</c:v>
                </c:pt>
                <c:pt idx="200">
                  <c:v>367.49510022710979</c:v>
                </c:pt>
                <c:pt idx="201">
                  <c:v>368.63848843706273</c:v>
                </c:pt>
                <c:pt idx="202">
                  <c:v>369.78041558451963</c:v>
                </c:pt>
                <c:pt idx="203">
                  <c:v>370.92088177336456</c:v>
                </c:pt>
                <c:pt idx="204">
                  <c:v>372.05988710800989</c:v>
                </c:pt>
                <c:pt idx="205">
                  <c:v>373.19743169339591</c:v>
                </c:pt>
                <c:pt idx="206">
                  <c:v>374.33351563499014</c:v>
                </c:pt>
                <c:pt idx="207">
                  <c:v>375.46813903878706</c:v>
                </c:pt>
                <c:pt idx="208">
                  <c:v>376.60130201130789</c:v>
                </c:pt>
                <c:pt idx="209">
                  <c:v>377.7330046596</c:v>
                </c:pt>
                <c:pt idx="210">
                  <c:v>378.86324709123653</c:v>
                </c:pt>
                <c:pt idx="211">
                  <c:v>379.99202941431588</c:v>
                </c:pt>
                <c:pt idx="212">
                  <c:v>381.1193517374615</c:v>
                </c:pt>
                <c:pt idx="213">
                  <c:v>382.24521416982145</c:v>
                </c:pt>
                <c:pt idx="214">
                  <c:v>383.36961682106784</c:v>
                </c:pt>
                <c:pt idx="215">
                  <c:v>384.49255980139662</c:v>
                </c:pt>
                <c:pt idx="216">
                  <c:v>385.61404322152703</c:v>
                </c:pt>
                <c:pt idx="217">
                  <c:v>386.73406719270122</c:v>
                </c:pt>
                <c:pt idx="218">
                  <c:v>387.85263182668393</c:v>
                </c:pt>
                <c:pt idx="219">
                  <c:v>388.96973723576201</c:v>
                </c:pt>
                <c:pt idx="220">
                  <c:v>390.085383532744</c:v>
                </c:pt>
                <c:pt idx="221">
                  <c:v>391.19957083095977</c:v>
                </c:pt>
                <c:pt idx="222">
                  <c:v>392.31229924426009</c:v>
                </c:pt>
                <c:pt idx="223">
                  <c:v>393.42356888701624</c:v>
                </c:pt>
                <c:pt idx="224">
                  <c:v>394.53337987411965</c:v>
                </c:pt>
                <c:pt idx="225">
                  <c:v>395.64173232098136</c:v>
                </c:pt>
                <c:pt idx="226">
                  <c:v>396.74862634353173</c:v>
                </c:pt>
                <c:pt idx="227">
                  <c:v>397.85406205821994</c:v>
                </c:pt>
                <c:pt idx="228">
                  <c:v>398.95803958201378</c:v>
                </c:pt>
                <c:pt idx="229">
                  <c:v>400.060559032399</c:v>
                </c:pt>
                <c:pt idx="230">
                  <c:v>401.161620527379</c:v>
                </c:pt>
                <c:pt idx="231">
                  <c:v>402.26122418547453</c:v>
                </c:pt>
                <c:pt idx="232">
                  <c:v>403.3593701257231</c:v>
                </c:pt>
                <c:pt idx="233">
                  <c:v>404.45605846767876</c:v>
                </c:pt>
                <c:pt idx="234">
                  <c:v>405.55128933141151</c:v>
                </c:pt>
                <c:pt idx="235">
                  <c:v>406.64506283750706</c:v>
                </c:pt>
                <c:pt idx="236">
                  <c:v>407.73737910706626</c:v>
                </c:pt>
                <c:pt idx="237">
                  <c:v>408.82823826170483</c:v>
                </c:pt>
                <c:pt idx="238">
                  <c:v>409.917640423553</c:v>
                </c:pt>
                <c:pt idx="239">
                  <c:v>411.00558571525488</c:v>
                </c:pt>
                <c:pt idx="240">
                  <c:v>412.09207425996823</c:v>
                </c:pt>
                <c:pt idx="241">
                  <c:v>413.17710618136402</c:v>
                </c:pt>
                <c:pt idx="242">
                  <c:v>414.2606816036261</c:v>
                </c:pt>
                <c:pt idx="243">
                  <c:v>415.34280065145055</c:v>
                </c:pt>
                <c:pt idx="244">
                  <c:v>416.42346345004552</c:v>
                </c:pt>
                <c:pt idx="245">
                  <c:v>417.50267012513075</c:v>
                </c:pt>
                <c:pt idx="246">
                  <c:v>418.58042080293723</c:v>
                </c:pt>
                <c:pt idx="247">
                  <c:v>419.6567156102065</c:v>
                </c:pt>
                <c:pt idx="248">
                  <c:v>420.7315546741907</c:v>
                </c:pt>
                <c:pt idx="249">
                  <c:v>421.80493812265178</c:v>
                </c:pt>
                <c:pt idx="250">
                  <c:v>422.87686608386127</c:v>
                </c:pt>
                <c:pt idx="251">
                  <c:v>423.94733868659995</c:v>
                </c:pt>
                <c:pt idx="252">
                  <c:v>425.01635606015725</c:v>
                </c:pt>
                <c:pt idx="253">
                  <c:v>426.08391833433092</c:v>
                </c:pt>
                <c:pt idx="254">
                  <c:v>427.1500256394267</c:v>
                </c:pt>
                <c:pt idx="255">
                  <c:v>428.21467810625779</c:v>
                </c:pt>
                <c:pt idx="256">
                  <c:v>429.2778758661446</c:v>
                </c:pt>
                <c:pt idx="257">
                  <c:v>430.33961905091422</c:v>
                </c:pt>
                <c:pt idx="258">
                  <c:v>431.39990779290008</c:v>
                </c:pt>
                <c:pt idx="259">
                  <c:v>432.45874222494143</c:v>
                </c:pt>
                <c:pt idx="260">
                  <c:v>433.5161224803831</c:v>
                </c:pt>
                <c:pt idx="261">
                  <c:v>434.57204869307503</c:v>
                </c:pt>
                <c:pt idx="262">
                  <c:v>435.6265209973717</c:v>
                </c:pt>
                <c:pt idx="263">
                  <c:v>436.67953952813212</c:v>
                </c:pt>
                <c:pt idx="264">
                  <c:v>437.73110442071896</c:v>
                </c:pt>
                <c:pt idx="265">
                  <c:v>438.78121581099856</c:v>
                </c:pt>
                <c:pt idx="266">
                  <c:v>439.82987383534015</c:v>
                </c:pt>
                <c:pt idx="267">
                  <c:v>440.87707863061576</c:v>
                </c:pt>
                <c:pt idx="268">
                  <c:v>441.92283033419955</c:v>
                </c:pt>
                <c:pt idx="269">
                  <c:v>442.96712908396768</c:v>
                </c:pt>
                <c:pt idx="270">
                  <c:v>444.00997501829767</c:v>
                </c:pt>
                <c:pt idx="271">
                  <c:v>445.0513682760681</c:v>
                </c:pt>
                <c:pt idx="272">
                  <c:v>446.09130899665826</c:v>
                </c:pt>
                <c:pt idx="273">
                  <c:v>447.12979731994761</c:v>
                </c:pt>
                <c:pt idx="274">
                  <c:v>448.16683338631543</c:v>
                </c:pt>
                <c:pt idx="275">
                  <c:v>449.20241733664039</c:v>
                </c:pt>
                <c:pt idx="276">
                  <c:v>450.23654931230027</c:v>
                </c:pt>
                <c:pt idx="277">
                  <c:v>451.26922945517151</c:v>
                </c:pt>
                <c:pt idx="278">
                  <c:v>452.30045790762864</c:v>
                </c:pt>
                <c:pt idx="279">
                  <c:v>453.33023481254401</c:v>
                </c:pt>
                <c:pt idx="280">
                  <c:v>454.3585603132874</c:v>
                </c:pt>
                <c:pt idx="281">
                  <c:v>455.3854345537257</c:v>
                </c:pt>
                <c:pt idx="282">
                  <c:v>456.41085767822216</c:v>
                </c:pt>
                <c:pt idx="283">
                  <c:v>457.43482983163642</c:v>
                </c:pt>
                <c:pt idx="284">
                  <c:v>458.45735115932382</c:v>
                </c:pt>
                <c:pt idx="285">
                  <c:v>459.47842180713502</c:v>
                </c:pt>
                <c:pt idx="286">
                  <c:v>460.49804192141585</c:v>
                </c:pt>
                <c:pt idx="287">
                  <c:v>461.51621164900649</c:v>
                </c:pt>
                <c:pt idx="288">
                  <c:v>462.53293113724141</c:v>
                </c:pt>
                <c:pt idx="289">
                  <c:v>463.54820053394883</c:v>
                </c:pt>
                <c:pt idx="290">
                  <c:v>464.5620199874503</c:v>
                </c:pt>
                <c:pt idx="291">
                  <c:v>465.57438964656023</c:v>
                </c:pt>
                <c:pt idx="292">
                  <c:v>466.58530966058578</c:v>
                </c:pt>
                <c:pt idx="293">
                  <c:v>467.59478017932616</c:v>
                </c:pt>
                <c:pt idx="294">
                  <c:v>468.60280135307227</c:v>
                </c:pt>
                <c:pt idx="295">
                  <c:v>469.60937333260631</c:v>
                </c:pt>
                <c:pt idx="296">
                  <c:v>470.61449626920154</c:v>
                </c:pt>
                <c:pt idx="297">
                  <c:v>471.61817031462169</c:v>
                </c:pt>
                <c:pt idx="298">
                  <c:v>472.62039562112062</c:v>
                </c:pt>
                <c:pt idx="299">
                  <c:v>473.62117234144188</c:v>
                </c:pt>
                <c:pt idx="300">
                  <c:v>474.62050062881832</c:v>
                </c:pt>
                <c:pt idx="301">
                  <c:v>475.61838063697172</c:v>
                </c:pt>
                <c:pt idx="302">
                  <c:v>476.61481252011237</c:v>
                </c:pt>
                <c:pt idx="303">
                  <c:v>477.60979643293871</c:v>
                </c:pt>
                <c:pt idx="304">
                  <c:v>478.60333253063675</c:v>
                </c:pt>
                <c:pt idx="305">
                  <c:v>479.59542096887992</c:v>
                </c:pt>
                <c:pt idx="306">
                  <c:v>480.58606190382847</c:v>
                </c:pt>
                <c:pt idx="307">
                  <c:v>481.57525549212909</c:v>
                </c:pt>
                <c:pt idx="308">
                  <c:v>482.56300189091468</c:v>
                </c:pt>
                <c:pt idx="309">
                  <c:v>483.54930125780368</c:v>
                </c:pt>
                <c:pt idx="310">
                  <c:v>484.53415375089986</c:v>
                </c:pt>
                <c:pt idx="311">
                  <c:v>485.51755952879194</c:v>
                </c:pt>
                <c:pt idx="312">
                  <c:v>486.49951875055291</c:v>
                </c:pt>
                <c:pt idx="313">
                  <c:v>487.48003157573999</c:v>
                </c:pt>
                <c:pt idx="314">
                  <c:v>488.45909816439399</c:v>
                </c:pt>
                <c:pt idx="315">
                  <c:v>489.43671867703904</c:v>
                </c:pt>
                <c:pt idx="316">
                  <c:v>490.41289327468201</c:v>
                </c:pt>
                <c:pt idx="317">
                  <c:v>491.38762211881226</c:v>
                </c:pt>
                <c:pt idx="318">
                  <c:v>492.3609053714012</c:v>
                </c:pt>
                <c:pt idx="319">
                  <c:v>493.33274319490192</c:v>
                </c:pt>
                <c:pt idx="320">
                  <c:v>494.30313575224864</c:v>
                </c:pt>
                <c:pt idx="321">
                  <c:v>495.27208320685651</c:v>
                </c:pt>
                <c:pt idx="322">
                  <c:v>496.23958572262103</c:v>
                </c:pt>
                <c:pt idx="323">
                  <c:v>497.2056434639178</c:v>
                </c:pt>
                <c:pt idx="324">
                  <c:v>498.17025659560193</c:v>
                </c:pt>
                <c:pt idx="325">
                  <c:v>499.13342528300791</c:v>
                </c:pt>
                <c:pt idx="326">
                  <c:v>500.09514969194885</c:v>
                </c:pt>
                <c:pt idx="327">
                  <c:v>501.05542998871647</c:v>
                </c:pt>
                <c:pt idx="328">
                  <c:v>502.01426634008033</c:v>
                </c:pt>
                <c:pt idx="329">
                  <c:v>502.97165891328768</c:v>
                </c:pt>
                <c:pt idx="330">
                  <c:v>503.92760787606295</c:v>
                </c:pt>
                <c:pt idx="331">
                  <c:v>504.81731961030846</c:v>
                </c:pt>
                <c:pt idx="332">
                  <c:v>505.70708596919337</c:v>
                </c:pt>
                <c:pt idx="333">
                  <c:v>506.59690587193984</c:v>
                </c:pt>
                <c:pt idx="334">
                  <c:v>507.48677823787409</c:v>
                </c:pt>
                <c:pt idx="335">
                  <c:v>508.37670198643292</c:v>
                </c:pt>
                <c:pt idx="336">
                  <c:v>509.26667603717033</c:v>
                </c:pt>
                <c:pt idx="337">
                  <c:v>510.15669930976412</c:v>
                </c:pt>
                <c:pt idx="338">
                  <c:v>511.04677072402251</c:v>
                </c:pt>
                <c:pt idx="339">
                  <c:v>511.93688919989097</c:v>
                </c:pt>
                <c:pt idx="340">
                  <c:v>512.82705365745869</c:v>
                </c:pt>
                <c:pt idx="341">
                  <c:v>513.71726301696526</c:v>
                </c:pt>
                <c:pt idx="342">
                  <c:v>514.6075161988075</c:v>
                </c:pt>
                <c:pt idx="343">
                  <c:v>515.49781212354605</c:v>
                </c:pt>
                <c:pt idx="344">
                  <c:v>516.38814971191209</c:v>
                </c:pt>
                <c:pt idx="345">
                  <c:v>517.27852788481414</c:v>
                </c:pt>
                <c:pt idx="346">
                  <c:v>518.16894556334466</c:v>
                </c:pt>
                <c:pt idx="347">
                  <c:v>519.0594016687869</c:v>
                </c:pt>
                <c:pt idx="348">
                  <c:v>519.94989512262157</c:v>
                </c:pt>
                <c:pt idx="349">
                  <c:v>520.84042484653378</c:v>
                </c:pt>
                <c:pt idx="350">
                  <c:v>521.73098976241965</c:v>
                </c:pt>
                <c:pt idx="351">
                  <c:v>522.62158879239314</c:v>
                </c:pt>
                <c:pt idx="352">
                  <c:v>523.5122208587926</c:v>
                </c:pt>
                <c:pt idx="353">
                  <c:v>524.40288488418832</c:v>
                </c:pt>
                <c:pt idx="354">
                  <c:v>525.29357979138831</c:v>
                </c:pt>
                <c:pt idx="355">
                  <c:v>526.1843045034459</c:v>
                </c:pt>
                <c:pt idx="356">
                  <c:v>527.07505794366637</c:v>
                </c:pt>
                <c:pt idx="357">
                  <c:v>527.96583903561373</c:v>
                </c:pt>
                <c:pt idx="358">
                  <c:v>528.85664670311746</c:v>
                </c:pt>
                <c:pt idx="359">
                  <c:v>529.74747987027956</c:v>
                </c:pt>
                <c:pt idx="360">
                  <c:v>530.63833746148146</c:v>
                </c:pt>
                <c:pt idx="361">
                  <c:v>531.52921840139061</c:v>
                </c:pt>
                <c:pt idx="362">
                  <c:v>532.42012161496768</c:v>
                </c:pt>
                <c:pt idx="363">
                  <c:v>533.31104602747314</c:v>
                </c:pt>
                <c:pt idx="364">
                  <c:v>534.20199056447473</c:v>
                </c:pt>
                <c:pt idx="365">
                  <c:v>535.09295415185341</c:v>
                </c:pt>
                <c:pt idx="366">
                  <c:v>535.9839357158113</c:v>
                </c:pt>
                <c:pt idx="367">
                  <c:v>536.87493418287795</c:v>
                </c:pt>
                <c:pt idx="368">
                  <c:v>537.7659484799176</c:v>
                </c:pt>
                <c:pt idx="369">
                  <c:v>538.65697753413565</c:v>
                </c:pt>
                <c:pt idx="370">
                  <c:v>539.54802027308619</c:v>
                </c:pt>
                <c:pt idx="371">
                  <c:v>540.43907562467871</c:v>
                </c:pt>
                <c:pt idx="372">
                  <c:v>541.33014251718498</c:v>
                </c:pt>
                <c:pt idx="373">
                  <c:v>542.22121987924584</c:v>
                </c:pt>
                <c:pt idx="374">
                  <c:v>543.11230663987874</c:v>
                </c:pt>
                <c:pt idx="375">
                  <c:v>544.00340172848428</c:v>
                </c:pt>
                <c:pt idx="376">
                  <c:v>544.89450407485322</c:v>
                </c:pt>
                <c:pt idx="377">
                  <c:v>545.78561260917343</c:v>
                </c:pt>
                <c:pt idx="378">
                  <c:v>546.67672626203716</c:v>
                </c:pt>
                <c:pt idx="379">
                  <c:v>547.56784396444777</c:v>
                </c:pt>
                <c:pt idx="380">
                  <c:v>548.45896464782675</c:v>
                </c:pt>
                <c:pt idx="381">
                  <c:v>549.35008724402087</c:v>
                </c:pt>
                <c:pt idx="382">
                  <c:v>550.24121068530917</c:v>
                </c:pt>
                <c:pt idx="383">
                  <c:v>551.13233390440962</c:v>
                </c:pt>
                <c:pt idx="384">
                  <c:v>552.02345583448675</c:v>
                </c:pt>
                <c:pt idx="385">
                  <c:v>552.91457540915815</c:v>
                </c:pt>
                <c:pt idx="386">
                  <c:v>553.80569156250181</c:v>
                </c:pt>
                <c:pt idx="387">
                  <c:v>554.69680322906299</c:v>
                </c:pt>
                <c:pt idx="388">
                  <c:v>555.58790934386138</c:v>
                </c:pt>
                <c:pt idx="389">
                  <c:v>556.47900884239789</c:v>
                </c:pt>
                <c:pt idx="390">
                  <c:v>557.37010066066193</c:v>
                </c:pt>
                <c:pt idx="391">
                  <c:v>558.2611837351385</c:v>
                </c:pt>
                <c:pt idx="392">
                  <c:v>559.15225700281485</c:v>
                </c:pt>
                <c:pt idx="393">
                  <c:v>560.043319401188</c:v>
                </c:pt>
                <c:pt idx="394">
                  <c:v>560.93436986827146</c:v>
                </c:pt>
                <c:pt idx="395">
                  <c:v>561.82540734260249</c:v>
                </c:pt>
                <c:pt idx="396">
                  <c:v>562.71643076324915</c:v>
                </c:pt>
                <c:pt idx="397">
                  <c:v>563.60743906981702</c:v>
                </c:pt>
                <c:pt idx="398">
                  <c:v>564.49843120245669</c:v>
                </c:pt>
                <c:pt idx="399">
                  <c:v>565.38940610187069</c:v>
                </c:pt>
                <c:pt idx="400">
                  <c:v>566.28036270932034</c:v>
                </c:pt>
                <c:pt idx="401">
                  <c:v>567.171299966633</c:v>
                </c:pt>
                <c:pt idx="402">
                  <c:v>568.06221681620912</c:v>
                </c:pt>
                <c:pt idx="403">
                  <c:v>568.95311220102928</c:v>
                </c:pt>
                <c:pt idx="404">
                  <c:v>569.8439850646613</c:v>
                </c:pt>
                <c:pt idx="405">
                  <c:v>570.73483435126718</c:v>
                </c:pt>
                <c:pt idx="406">
                  <c:v>571.62565900561037</c:v>
                </c:pt>
                <c:pt idx="407">
                  <c:v>572.51645797306253</c:v>
                </c:pt>
                <c:pt idx="408">
                  <c:v>573.40723019961104</c:v>
                </c:pt>
                <c:pt idx="409">
                  <c:v>574.29797463186537</c:v>
                </c:pt>
                <c:pt idx="410">
                  <c:v>575.18869021706496</c:v>
                </c:pt>
                <c:pt idx="411">
                  <c:v>576.07937590308563</c:v>
                </c:pt>
                <c:pt idx="412">
                  <c:v>576.97003063844704</c:v>
                </c:pt>
                <c:pt idx="413">
                  <c:v>577.86065337231958</c:v>
                </c:pt>
                <c:pt idx="414">
                  <c:v>578.7512430545313</c:v>
                </c:pt>
                <c:pt idx="415">
                  <c:v>579.64179863557524</c:v>
                </c:pt>
                <c:pt idx="416">
                  <c:v>580.53231906661631</c:v>
                </c:pt>
                <c:pt idx="417">
                  <c:v>581.42280329949847</c:v>
                </c:pt>
                <c:pt idx="418">
                  <c:v>582.31325028675167</c:v>
                </c:pt>
                <c:pt idx="419">
                  <c:v>583.20365898159878</c:v>
                </c:pt>
                <c:pt idx="420">
                  <c:v>584.09402833796298</c:v>
                </c:pt>
                <c:pt idx="421">
                  <c:v>584.98435731047437</c:v>
                </c:pt>
                <c:pt idx="422">
                  <c:v>585.87464485447742</c:v>
                </c:pt>
                <c:pt idx="423">
                  <c:v>586.76488992603777</c:v>
                </c:pt>
                <c:pt idx="424">
                  <c:v>587.65509148194928</c:v>
                </c:pt>
                <c:pt idx="425">
                  <c:v>588.54524847974108</c:v>
                </c:pt>
                <c:pt idx="426">
                  <c:v>589.43535987768473</c:v>
                </c:pt>
                <c:pt idx="427">
                  <c:v>590.32542463480092</c:v>
                </c:pt>
                <c:pt idx="428">
                  <c:v>591.2154417108668</c:v>
                </c:pt>
                <c:pt idx="429">
                  <c:v>592.10541006642291</c:v>
                </c:pt>
                <c:pt idx="430">
                  <c:v>592.99532866278014</c:v>
                </c:pt>
                <c:pt idx="431">
                  <c:v>593.88519646202656</c:v>
                </c:pt>
                <c:pt idx="432">
                  <c:v>594.77501242703477</c:v>
                </c:pt>
                <c:pt idx="433">
                  <c:v>595.66477552146887</c:v>
                </c:pt>
                <c:pt idx="434">
                  <c:v>596.55448470979104</c:v>
                </c:pt>
                <c:pt idx="435">
                  <c:v>597.44413895726871</c:v>
                </c:pt>
                <c:pt idx="436">
                  <c:v>598.33373722998192</c:v>
                </c:pt>
                <c:pt idx="437">
                  <c:v>599.22327849482986</c:v>
                </c:pt>
                <c:pt idx="438">
                  <c:v>600.11276171953796</c:v>
                </c:pt>
                <c:pt idx="439">
                  <c:v>601.00218587266477</c:v>
                </c:pt>
                <c:pt idx="440">
                  <c:v>601.89154992360909</c:v>
                </c:pt>
                <c:pt idx="441">
                  <c:v>602.78085284261681</c:v>
                </c:pt>
                <c:pt idx="442">
                  <c:v>603.67009360078771</c:v>
                </c:pt>
                <c:pt idx="443">
                  <c:v>604.55927117008275</c:v>
                </c:pt>
                <c:pt idx="444">
                  <c:v>605.44838452333067</c:v>
                </c:pt>
                <c:pt idx="445">
                  <c:v>606.33743263423514</c:v>
                </c:pt>
                <c:pt idx="446">
                  <c:v>607.22641447738124</c:v>
                </c:pt>
                <c:pt idx="447">
                  <c:v>608.11532902824285</c:v>
                </c:pt>
                <c:pt idx="448">
                  <c:v>609.0041752631895</c:v>
                </c:pt>
                <c:pt idx="449">
                  <c:v>609.89295215949301</c:v>
                </c:pt>
                <c:pt idx="450">
                  <c:v>610.7816586953345</c:v>
                </c:pt>
                <c:pt idx="451">
                  <c:v>611.67029384981117</c:v>
                </c:pt>
                <c:pt idx="452">
                  <c:v>612.55885660294337</c:v>
                </c:pt>
                <c:pt idx="453">
                  <c:v>613.44734593568114</c:v>
                </c:pt>
                <c:pt idx="454">
                  <c:v>614.33576082991135</c:v>
                </c:pt>
                <c:pt idx="455">
                  <c:v>615.22410026846455</c:v>
                </c:pt>
                <c:pt idx="456">
                  <c:v>616.11236323512128</c:v>
                </c:pt>
                <c:pt idx="457">
                  <c:v>617.00054871461953</c:v>
                </c:pt>
                <c:pt idx="458">
                  <c:v>617.88865569266125</c:v>
                </c:pt>
                <c:pt idx="459">
                  <c:v>618.77668315591916</c:v>
                </c:pt>
                <c:pt idx="460">
                  <c:v>619.66463009204369</c:v>
                </c:pt>
                <c:pt idx="461">
                  <c:v>620.55249548966935</c:v>
                </c:pt>
                <c:pt idx="462">
                  <c:v>621.44027833842188</c:v>
                </c:pt>
                <c:pt idx="463">
                  <c:v>622.32797762892483</c:v>
                </c:pt>
                <c:pt idx="464">
                  <c:v>623.21559235280654</c:v>
                </c:pt>
                <c:pt idx="465">
                  <c:v>624.10312150270659</c:v>
                </c:pt>
                <c:pt idx="466">
                  <c:v>624.99056407228272</c:v>
                </c:pt>
                <c:pt idx="467">
                  <c:v>625.87791905621725</c:v>
                </c:pt>
                <c:pt idx="468">
                  <c:v>626.76518545022407</c:v>
                </c:pt>
                <c:pt idx="469">
                  <c:v>627.65236225105525</c:v>
                </c:pt>
                <c:pt idx="470">
                  <c:v>628.53944845650767</c:v>
                </c:pt>
                <c:pt idx="471">
                  <c:v>629.42644306542979</c:v>
                </c:pt>
                <c:pt idx="472">
                  <c:v>630.31334507772817</c:v>
                </c:pt>
                <c:pt idx="473">
                  <c:v>631.20015349437415</c:v>
                </c:pt>
                <c:pt idx="474">
                  <c:v>632.08686731741045</c:v>
                </c:pt>
                <c:pt idx="475">
                  <c:v>632.97348554995779</c:v>
                </c:pt>
                <c:pt idx="476">
                  <c:v>633.86000719622166</c:v>
                </c:pt>
                <c:pt idx="477">
                  <c:v>634.74643126149874</c:v>
                </c:pt>
                <c:pt idx="478">
                  <c:v>635.63275675218358</c:v>
                </c:pt>
                <c:pt idx="479">
                  <c:v>636.51898267577485</c:v>
                </c:pt>
                <c:pt idx="480">
                  <c:v>637.40510804088228</c:v>
                </c:pt>
                <c:pt idx="481">
                  <c:v>638.29113185723293</c:v>
                </c:pt>
                <c:pt idx="482">
                  <c:v>639.17705313567785</c:v>
                </c:pt>
                <c:pt idx="483">
                  <c:v>640.06287088819874</c:v>
                </c:pt>
                <c:pt idx="484">
                  <c:v>640.94858412791405</c:v>
                </c:pt>
                <c:pt idx="485">
                  <c:v>641.83419186908554</c:v>
                </c:pt>
                <c:pt idx="486">
                  <c:v>642.7196931271252</c:v>
                </c:pt>
                <c:pt idx="487">
                  <c:v>643.60508691860105</c:v>
                </c:pt>
                <c:pt idx="488">
                  <c:v>644.49037226124415</c:v>
                </c:pt>
                <c:pt idx="489">
                  <c:v>645.3755481739546</c:v>
                </c:pt>
                <c:pt idx="490">
                  <c:v>646.26061367680791</c:v>
                </c:pt>
                <c:pt idx="491">
                  <c:v>647.14556779106192</c:v>
                </c:pt>
                <c:pt idx="492">
                  <c:v>648.03040953916263</c:v>
                </c:pt>
                <c:pt idx="493">
                  <c:v>648.91513794475065</c:v>
                </c:pt>
                <c:pt idx="494">
                  <c:v>649.79975203266781</c:v>
                </c:pt>
                <c:pt idx="495">
                  <c:v>650.68425082896317</c:v>
                </c:pt>
                <c:pt idx="496">
                  <c:v>651.56863336089953</c:v>
                </c:pt>
                <c:pt idx="497">
                  <c:v>652.45289865695952</c:v>
                </c:pt>
                <c:pt idx="498">
                  <c:v>653.33704574685225</c:v>
                </c:pt>
                <c:pt idx="499">
                  <c:v>654.22107366151909</c:v>
                </c:pt>
                <c:pt idx="500">
                  <c:v>655.10498143314021</c:v>
                </c:pt>
                <c:pt idx="501">
                  <c:v>655.98876809514081</c:v>
                </c:pt>
                <c:pt idx="502">
                  <c:v>656.8724326821972</c:v>
                </c:pt>
                <c:pt idx="503">
                  <c:v>657.75597423024294</c:v>
                </c:pt>
                <c:pt idx="504">
                  <c:v>658.63939177647524</c:v>
                </c:pt>
                <c:pt idx="505">
                  <c:v>659.52268435936082</c:v>
                </c:pt>
                <c:pt idx="506">
                  <c:v>660.40585101864247</c:v>
                </c:pt>
                <c:pt idx="507">
                  <c:v>661.28889079534474</c:v>
                </c:pt>
                <c:pt idx="508">
                  <c:v>662.17180273178008</c:v>
                </c:pt>
                <c:pt idx="509">
                  <c:v>663.05458587155522</c:v>
                </c:pt>
                <c:pt idx="510">
                  <c:v>663.93723925957704</c:v>
                </c:pt>
                <c:pt idx="511">
                  <c:v>664.81976194205845</c:v>
                </c:pt>
                <c:pt idx="512">
                  <c:v>665.70215296652486</c:v>
                </c:pt>
                <c:pt idx="513">
                  <c:v>666.58441138181979</c:v>
                </c:pt>
                <c:pt idx="514">
                  <c:v>667.46653623811096</c:v>
                </c:pt>
                <c:pt idx="515">
                  <c:v>668.34852658689636</c:v>
                </c:pt>
                <c:pt idx="516">
                  <c:v>669.23038148101</c:v>
                </c:pt>
                <c:pt idx="517">
                  <c:v>670.11209997462811</c:v>
                </c:pt>
                <c:pt idx="518">
                  <c:v>670.99368112327465</c:v>
                </c:pt>
                <c:pt idx="519">
                  <c:v>671.87512398382785</c:v>
                </c:pt>
                <c:pt idx="520">
                  <c:v>672.75642761452536</c:v>
                </c:pt>
                <c:pt idx="521">
                  <c:v>673.6375910749706</c:v>
                </c:pt>
                <c:pt idx="522">
                  <c:v>674.51861342613824</c:v>
                </c:pt>
                <c:pt idx="523">
                  <c:v>675.3994937303803</c:v>
                </c:pt>
                <c:pt idx="524">
                  <c:v>676.28023105143177</c:v>
                </c:pt>
                <c:pt idx="525">
                  <c:v>677.16082445441657</c:v>
                </c:pt>
                <c:pt idx="526">
                  <c:v>678.04127300585276</c:v>
                </c:pt>
                <c:pt idx="527">
                  <c:v>678.92157577365913</c:v>
                </c:pt>
                <c:pt idx="528">
                  <c:v>679.8017318271601</c:v>
                </c:pt>
                <c:pt idx="529">
                  <c:v>680.68174023709196</c:v>
                </c:pt>
                <c:pt idx="530">
                  <c:v>681.56160007560823</c:v>
                </c:pt>
                <c:pt idx="531">
                  <c:v>682.44131041628532</c:v>
                </c:pt>
                <c:pt idx="532">
                  <c:v>683.32087033412824</c:v>
                </c:pt>
                <c:pt idx="533">
                  <c:v>684.20027890557617</c:v>
                </c:pt>
                <c:pt idx="534">
                  <c:v>685.07953520850799</c:v>
                </c:pt>
                <c:pt idx="535">
                  <c:v>685.95863832224802</c:v>
                </c:pt>
                <c:pt idx="536">
                  <c:v>686.83758732757144</c:v>
                </c:pt>
                <c:pt idx="537">
                  <c:v>687.71638130670954</c:v>
                </c:pt>
                <c:pt idx="538">
                  <c:v>688.5950193433556</c:v>
                </c:pt>
                <c:pt idx="539">
                  <c:v>689.47350052267007</c:v>
                </c:pt>
                <c:pt idx="540">
                  <c:v>690.35182393128639</c:v>
                </c:pt>
                <c:pt idx="541">
                  <c:v>691.22998865731597</c:v>
                </c:pt>
                <c:pt idx="542">
                  <c:v>692.1079937903537</c:v>
                </c:pt>
                <c:pt idx="543">
                  <c:v>692.98583842148355</c:v>
                </c:pt>
                <c:pt idx="544">
                  <c:v>693.86352164328366</c:v>
                </c:pt>
                <c:pt idx="545">
                  <c:v>694.74104254983195</c:v>
                </c:pt>
                <c:pt idx="546">
                  <c:v>695.61840023671107</c:v>
                </c:pt>
                <c:pt idx="547">
                  <c:v>696.49559380101391</c:v>
                </c:pt>
                <c:pt idx="548">
                  <c:v>697.37262234134892</c:v>
                </c:pt>
                <c:pt idx="549">
                  <c:v>698.24948495784497</c:v>
                </c:pt>
                <c:pt idx="550">
                  <c:v>699.1261807521571</c:v>
                </c:pt>
                <c:pt idx="551">
                  <c:v>700.00270882747134</c:v>
                </c:pt>
                <c:pt idx="552">
                  <c:v>700.87906828850998</c:v>
                </c:pt>
                <c:pt idx="553">
                  <c:v>701.75525824153658</c:v>
                </c:pt>
                <c:pt idx="554">
                  <c:v>702.63127779436127</c:v>
                </c:pt>
                <c:pt idx="555">
                  <c:v>703.50712605634578</c:v>
                </c:pt>
                <c:pt idx="556">
                  <c:v>704.38280213840858</c:v>
                </c:pt>
                <c:pt idx="557">
                  <c:v>705.25830515302948</c:v>
                </c:pt>
                <c:pt idx="558">
                  <c:v>706.13363421425538</c:v>
                </c:pt>
                <c:pt idx="559">
                  <c:v>707.00878843770488</c:v>
                </c:pt>
                <c:pt idx="560">
                  <c:v>707.88376694057274</c:v>
                </c:pt>
                <c:pt idx="561">
                  <c:v>708.75856884163602</c:v>
                </c:pt>
                <c:pt idx="562">
                  <c:v>709.6331932612577</c:v>
                </c:pt>
                <c:pt idx="563">
                  <c:v>710.5076393213925</c:v>
                </c:pt>
                <c:pt idx="564">
                  <c:v>711.3819061455913</c:v>
                </c:pt>
                <c:pt idx="565">
                  <c:v>712.25599285900614</c:v>
                </c:pt>
                <c:pt idx="566">
                  <c:v>713.12989858839501</c:v>
                </c:pt>
                <c:pt idx="567">
                  <c:v>714.00362246212649</c:v>
                </c:pt>
                <c:pt idx="568">
                  <c:v>714.87716361018477</c:v>
                </c:pt>
                <c:pt idx="569">
                  <c:v>715.75052116417407</c:v>
                </c:pt>
                <c:pt idx="570">
                  <c:v>716.6236942573239</c:v>
                </c:pt>
                <c:pt idx="571">
                  <c:v>717.496682024493</c:v>
                </c:pt>
                <c:pt idx="572">
                  <c:v>718.36948360217468</c:v>
                </c:pt>
                <c:pt idx="573">
                  <c:v>719.24209812850097</c:v>
                </c:pt>
                <c:pt idx="574">
                  <c:v>720.11452474324756</c:v>
                </c:pt>
                <c:pt idx="575">
                  <c:v>720.98676258783803</c:v>
                </c:pt>
                <c:pt idx="576">
                  <c:v>721.85881080534875</c:v>
                </c:pt>
                <c:pt idx="577">
                  <c:v>722.73066854051331</c:v>
                </c:pt>
                <c:pt idx="578">
                  <c:v>723.60233493972692</c:v>
                </c:pt>
                <c:pt idx="579">
                  <c:v>724.47380915105089</c:v>
                </c:pt>
                <c:pt idx="580">
                  <c:v>725.34509032421727</c:v>
                </c:pt>
                <c:pt idx="581">
                  <c:v>726.21617761063294</c:v>
                </c:pt>
                <c:pt idx="582">
                  <c:v>727.0870701633844</c:v>
                </c:pt>
                <c:pt idx="583">
                  <c:v>727.95776713724183</c:v>
                </c:pt>
                <c:pt idx="584">
                  <c:v>728.82826768866357</c:v>
                </c:pt>
                <c:pt idx="585">
                  <c:v>729.69857097580041</c:v>
                </c:pt>
                <c:pt idx="586">
                  <c:v>730.5686761584999</c:v>
                </c:pt>
                <c:pt idx="587">
                  <c:v>731.43858239831047</c:v>
                </c:pt>
                <c:pt idx="588">
                  <c:v>732.30828885848575</c:v>
                </c:pt>
                <c:pt idx="589">
                  <c:v>733.17779470398887</c:v>
                </c:pt>
                <c:pt idx="590">
                  <c:v>734.04709910149654</c:v>
                </c:pt>
                <c:pt idx="591">
                  <c:v>734.91620121940332</c:v>
                </c:pt>
                <c:pt idx="592">
                  <c:v>735.78510022782552</c:v>
                </c:pt>
                <c:pt idx="593">
                  <c:v>736.65379529860536</c:v>
                </c:pt>
                <c:pt idx="594">
                  <c:v>737.52228560531512</c:v>
                </c:pt>
                <c:pt idx="595">
                  <c:v>738.39057032326127</c:v>
                </c:pt>
                <c:pt idx="596">
                  <c:v>739.25864862948822</c:v>
                </c:pt>
                <c:pt idx="597">
                  <c:v>740.12651970278239</c:v>
                </c:pt>
                <c:pt idx="598">
                  <c:v>740.99418272367643</c:v>
                </c:pt>
                <c:pt idx="599">
                  <c:v>741.86163687445253</c:v>
                </c:pt>
                <c:pt idx="600">
                  <c:v>742.72888133914716</c:v>
                </c:pt>
                <c:pt idx="601">
                  <c:v>743.59591530355419</c:v>
                </c:pt>
                <c:pt idx="602">
                  <c:v>744.46273795522927</c:v>
                </c:pt>
                <c:pt idx="603">
                  <c:v>745.32934848349316</c:v>
                </c:pt>
                <c:pt idx="604">
                  <c:v>746.19574607943593</c:v>
                </c:pt>
                <c:pt idx="605">
                  <c:v>747.06192993592038</c:v>
                </c:pt>
                <c:pt idx="606">
                  <c:v>747.92789924758608</c:v>
                </c:pt>
                <c:pt idx="607">
                  <c:v>748.79365321085288</c:v>
                </c:pt>
                <c:pt idx="608">
                  <c:v>749.65919102392456</c:v>
                </c:pt>
                <c:pt idx="609">
                  <c:v>750.52451188679254</c:v>
                </c:pt>
                <c:pt idx="610">
                  <c:v>751.38961500123946</c:v>
                </c:pt>
                <c:pt idx="611">
                  <c:v>752.254499570843</c:v>
                </c:pt>
                <c:pt idx="612">
                  <c:v>753.11916480097909</c:v>
                </c:pt>
                <c:pt idx="613">
                  <c:v>753.98360989882542</c:v>
                </c:pt>
                <c:pt idx="614">
                  <c:v>754.84783407336522</c:v>
                </c:pt>
                <c:pt idx="615">
                  <c:v>755.71183653539072</c:v>
                </c:pt>
                <c:pt idx="616">
                  <c:v>756.57561649750619</c:v>
                </c:pt>
                <c:pt idx="617">
                  <c:v>757.43917317413184</c:v>
                </c:pt>
                <c:pt idx="618">
                  <c:v>758.30250578150674</c:v>
                </c:pt>
                <c:pt idx="619">
                  <c:v>759.16561353769282</c:v>
                </c:pt>
                <c:pt idx="620">
                  <c:v>760.02849566257748</c:v>
                </c:pt>
                <c:pt idx="621">
                  <c:v>760.89115137787724</c:v>
                </c:pt>
                <c:pt idx="622">
                  <c:v>761.75357990714099</c:v>
                </c:pt>
                <c:pt idx="623">
                  <c:v>762.61578047575324</c:v>
                </c:pt>
                <c:pt idx="624">
                  <c:v>763.47775231093715</c:v>
                </c:pt>
                <c:pt idx="625">
                  <c:v>764.33949464175805</c:v>
                </c:pt>
                <c:pt idx="626">
                  <c:v>765.20100669912631</c:v>
                </c:pt>
                <c:pt idx="627">
                  <c:v>766.06228771580027</c:v>
                </c:pt>
                <c:pt idx="628">
                  <c:v>766.92333692638977</c:v>
                </c:pt>
                <c:pt idx="629">
                  <c:v>767.78415356735923</c:v>
                </c:pt>
                <c:pt idx="630">
                  <c:v>768.64473687703014</c:v>
                </c:pt>
                <c:pt idx="631">
                  <c:v>769.50508609558449</c:v>
                </c:pt>
                <c:pt idx="632">
                  <c:v>770.36520046506769</c:v>
                </c:pt>
                <c:pt idx="633">
                  <c:v>771.22507922939144</c:v>
                </c:pt>
                <c:pt idx="634">
                  <c:v>772.08472163433669</c:v>
                </c:pt>
                <c:pt idx="635">
                  <c:v>772.94412692755645</c:v>
                </c:pt>
                <c:pt idx="636">
                  <c:v>773.80329435857868</c:v>
                </c:pt>
                <c:pt idx="637">
                  <c:v>774.66222317880931</c:v>
                </c:pt>
                <c:pt idx="638">
                  <c:v>775.52091264153455</c:v>
                </c:pt>
                <c:pt idx="639">
                  <c:v>776.37936200192405</c:v>
                </c:pt>
                <c:pt idx="640">
                  <c:v>777.23757051703353</c:v>
                </c:pt>
                <c:pt idx="641">
                  <c:v>778.09553744580762</c:v>
                </c:pt>
                <c:pt idx="642">
                  <c:v>778.95326204908224</c:v>
                </c:pt>
                <c:pt idx="643">
                  <c:v>779.81074358958767</c:v>
                </c:pt>
                <c:pt idx="644">
                  <c:v>780.66798133195039</c:v>
                </c:pt>
                <c:pt idx="645">
                  <c:v>781.52497454269667</c:v>
                </c:pt>
                <c:pt idx="646">
                  <c:v>782.38172249025445</c:v>
                </c:pt>
                <c:pt idx="647">
                  <c:v>783.23822444495602</c:v>
                </c:pt>
                <c:pt idx="648">
                  <c:v>784.09447967904043</c:v>
                </c:pt>
                <c:pt idx="649">
                  <c:v>784.95048746665634</c:v>
                </c:pt>
                <c:pt idx="650">
                  <c:v>785.80624708386404</c:v>
                </c:pt>
                <c:pt idx="651">
                  <c:v>786.66175780863796</c:v>
                </c:pt>
                <c:pt idx="652">
                  <c:v>787.51701892086919</c:v>
                </c:pt>
                <c:pt idx="653">
                  <c:v>788.37202970236763</c:v>
                </c:pt>
                <c:pt idx="654">
                  <c:v>789.22678943686435</c:v>
                </c:pt>
                <c:pt idx="655">
                  <c:v>790.08129741001426</c:v>
                </c:pt>
                <c:pt idx="656">
                  <c:v>790.93555290939764</c:v>
                </c:pt>
                <c:pt idx="657">
                  <c:v>791.78955522452293</c:v>
                </c:pt>
                <c:pt idx="658">
                  <c:v>792.64330364682871</c:v>
                </c:pt>
                <c:pt idx="659">
                  <c:v>793.49679746968604</c:v>
                </c:pt>
                <c:pt idx="660">
                  <c:v>794.35003598840035</c:v>
                </c:pt>
                <c:pt idx="661">
                  <c:v>795.20301850021383</c:v>
                </c:pt>
                <c:pt idx="662">
                  <c:v>796.05574430430727</c:v>
                </c:pt>
                <c:pt idx="663">
                  <c:v>796.9082127018022</c:v>
                </c:pt>
                <c:pt idx="664">
                  <c:v>797.76042299576284</c:v>
                </c:pt>
                <c:pt idx="665">
                  <c:v>798.61237449119824</c:v>
                </c:pt>
                <c:pt idx="666">
                  <c:v>799.46406649506412</c:v>
                </c:pt>
                <c:pt idx="667">
                  <c:v>800.31549831626489</c:v>
                </c:pt>
                <c:pt idx="668">
                  <c:v>801.16666926565551</c:v>
                </c:pt>
                <c:pt idx="669">
                  <c:v>802.01757865604327</c:v>
                </c:pt>
                <c:pt idx="670">
                  <c:v>802.86822580218973</c:v>
                </c:pt>
                <c:pt idx="671">
                  <c:v>803.71861002081243</c:v>
                </c:pt>
                <c:pt idx="672">
                  <c:v>804.56873063058697</c:v>
                </c:pt>
                <c:pt idx="673">
                  <c:v>805.41858695214842</c:v>
                </c:pt>
                <c:pt idx="674">
                  <c:v>806.26817830809318</c:v>
                </c:pt>
                <c:pt idx="675">
                  <c:v>807.11750402298071</c:v>
                </c:pt>
                <c:pt idx="676">
                  <c:v>807.96656342333506</c:v>
                </c:pt>
                <c:pt idx="677">
                  <c:v>808.81535583764662</c:v>
                </c:pt>
                <c:pt idx="678">
                  <c:v>809.6638805963737</c:v>
                </c:pt>
                <c:pt idx="679">
                  <c:v>810.51213703194412</c:v>
                </c:pt>
                <c:pt idx="680">
                  <c:v>811.36012447875669</c:v>
                </c:pt>
                <c:pt idx="681">
                  <c:v>812.20784227318291</c:v>
                </c:pt>
                <c:pt idx="682">
                  <c:v>813.0552897535681</c:v>
                </c:pt>
                <c:pt idx="683">
                  <c:v>813.90246626023315</c:v>
                </c:pt>
                <c:pt idx="684">
                  <c:v>814.74937113547594</c:v>
                </c:pt>
                <c:pt idx="685">
                  <c:v>815.59600372357272</c:v>
                </c:pt>
                <c:pt idx="686">
                  <c:v>816.44236337077928</c:v>
                </c:pt>
                <c:pt idx="687">
                  <c:v>817.28844942533271</c:v>
                </c:pt>
                <c:pt idx="688">
                  <c:v>818.13426123745217</c:v>
                </c:pt>
                <c:pt idx="689">
                  <c:v>818.97979815934048</c:v>
                </c:pt>
                <c:pt idx="690">
                  <c:v>819.82505954518547</c:v>
                </c:pt>
                <c:pt idx="691">
                  <c:v>820.67004475116096</c:v>
                </c:pt>
                <c:pt idx="692">
                  <c:v>821.51475313542812</c:v>
                </c:pt>
                <c:pt idx="693">
                  <c:v>822.35918405813663</c:v>
                </c:pt>
                <c:pt idx="694">
                  <c:v>823.20333688142568</c:v>
                </c:pt>
                <c:pt idx="695">
                  <c:v>824.04721096942512</c:v>
                </c:pt>
                <c:pt idx="696">
                  <c:v>824.89080568825682</c:v>
                </c:pt>
                <c:pt idx="697">
                  <c:v>825.73412040603523</c:v>
                </c:pt>
                <c:pt idx="698">
                  <c:v>826.57715449286889</c:v>
                </c:pt>
                <c:pt idx="699">
                  <c:v>827.41990732086094</c:v>
                </c:pt>
                <c:pt idx="700">
                  <c:v>828.26237826411045</c:v>
                </c:pt>
                <c:pt idx="701">
                  <c:v>829.10456669871337</c:v>
                </c:pt>
                <c:pt idx="702">
                  <c:v>829.94647200276313</c:v>
                </c:pt>
                <c:pt idx="703">
                  <c:v>830.78809355635167</c:v>
                </c:pt>
                <c:pt idx="704">
                  <c:v>831.62943074157045</c:v>
                </c:pt>
                <c:pt idx="705">
                  <c:v>832.4704829425109</c:v>
                </c:pt>
                <c:pt idx="706">
                  <c:v>833.3112495452657</c:v>
                </c:pt>
                <c:pt idx="707">
                  <c:v>834.1517299379293</c:v>
                </c:pt>
                <c:pt idx="708">
                  <c:v>834.99192351059833</c:v>
                </c:pt>
                <c:pt idx="709">
                  <c:v>835.83182965537287</c:v>
                </c:pt>
                <c:pt idx="710">
                  <c:v>836.67144776635689</c:v>
                </c:pt>
                <c:pt idx="711">
                  <c:v>837.51077723965864</c:v>
                </c:pt>
                <c:pt idx="712">
                  <c:v>838.34981747339168</c:v>
                </c:pt>
                <c:pt idx="713">
                  <c:v>839.18856786767549</c:v>
                </c:pt>
                <c:pt idx="714">
                  <c:v>840.02702782463541</c:v>
                </c:pt>
                <c:pt idx="715">
                  <c:v>840.86519674840406</c:v>
                </c:pt>
                <c:pt idx="716">
                  <c:v>841.70307404512118</c:v>
                </c:pt>
                <c:pt idx="717">
                  <c:v>842.54065912293424</c:v>
                </c:pt>
                <c:pt idx="718">
                  <c:v>843.37795139199932</c:v>
                </c:pt>
                <c:pt idx="719">
                  <c:v>844.2149502644811</c:v>
                </c:pt>
                <c:pt idx="720">
                  <c:v>845.05165515455315</c:v>
                </c:pt>
                <c:pt idx="721">
                  <c:v>845.88806547839874</c:v>
                </c:pt>
                <c:pt idx="722">
                  <c:v>846.72418065421084</c:v>
                </c:pt>
                <c:pt idx="723">
                  <c:v>847.5600001021927</c:v>
                </c:pt>
                <c:pt idx="724">
                  <c:v>848.39552324455804</c:v>
                </c:pt>
                <c:pt idx="725">
                  <c:v>849.23074950553087</c:v>
                </c:pt>
                <c:pt idx="726">
                  <c:v>850.06567831134669</c:v>
                </c:pt>
                <c:pt idx="727">
                  <c:v>850.90030909025177</c:v>
                </c:pt>
                <c:pt idx="728">
                  <c:v>851.73464127250361</c:v>
                </c:pt>
                <c:pt idx="729">
                  <c:v>852.56867429037152</c:v>
                </c:pt>
                <c:pt idx="730">
                  <c:v>853.40240757813604</c:v>
                </c:pt>
                <c:pt idx="731">
                  <c:v>854.23584057208973</c:v>
                </c:pt>
                <c:pt idx="732">
                  <c:v>855.06897271053663</c:v>
                </c:pt>
                <c:pt idx="733">
                  <c:v>855.90180343379257</c:v>
                </c:pt>
                <c:pt idx="734">
                  <c:v>856.7343321841854</c:v>
                </c:pt>
                <c:pt idx="735">
                  <c:v>857.56655840605458</c:v>
                </c:pt>
                <c:pt idx="736">
                  <c:v>858.39848154575145</c:v>
                </c:pt>
                <c:pt idx="737">
                  <c:v>859.23010105163917</c:v>
                </c:pt>
                <c:pt idx="738">
                  <c:v>860.06141637409212</c:v>
                </c:pt>
                <c:pt idx="739">
                  <c:v>860.8924269654965</c:v>
                </c:pt>
                <c:pt idx="740">
                  <c:v>861.72313228024984</c:v>
                </c:pt>
                <c:pt idx="741">
                  <c:v>862.5535317747607</c:v>
                </c:pt>
                <c:pt idx="742">
                  <c:v>863.38362490744873</c:v>
                </c:pt>
                <c:pt idx="743">
                  <c:v>864.21341113874439</c:v>
                </c:pt>
                <c:pt idx="744">
                  <c:v>865.04288993108855</c:v>
                </c:pt>
                <c:pt idx="745">
                  <c:v>865.87206074893254</c:v>
                </c:pt>
                <c:pt idx="746">
                  <c:v>866.70092305873732</c:v>
                </c:pt>
                <c:pt idx="747">
                  <c:v>867.52947632897371</c:v>
                </c:pt>
                <c:pt idx="748">
                  <c:v>868.35772003012175</c:v>
                </c:pt>
                <c:pt idx="749">
                  <c:v>869.1856536346703</c:v>
                </c:pt>
                <c:pt idx="750">
                  <c:v>870.01327661711673</c:v>
                </c:pt>
                <c:pt idx="751">
                  <c:v>870.84058845396657</c:v>
                </c:pt>
                <c:pt idx="752">
                  <c:v>871.66758862373297</c:v>
                </c:pt>
                <c:pt idx="753">
                  <c:v>872.49427660693607</c:v>
                </c:pt>
                <c:pt idx="754">
                  <c:v>873.32065188610261</c:v>
                </c:pt>
                <c:pt idx="755">
                  <c:v>874.14671394576567</c:v>
                </c:pt>
                <c:pt idx="756">
                  <c:v>874.97246227246364</c:v>
                </c:pt>
                <c:pt idx="757">
                  <c:v>875.79789635474003</c:v>
                </c:pt>
                <c:pt idx="758">
                  <c:v>876.62301568314274</c:v>
                </c:pt>
                <c:pt idx="759">
                  <c:v>877.44781975022318</c:v>
                </c:pt>
                <c:pt idx="760">
                  <c:v>878.27230805053591</c:v>
                </c:pt>
                <c:pt idx="761">
                  <c:v>879.09648008063812</c:v>
                </c:pt>
                <c:pt idx="762">
                  <c:v>879.9203353390883</c:v>
                </c:pt>
                <c:pt idx="763">
                  <c:v>880.74387332644631</c:v>
                </c:pt>
                <c:pt idx="764">
                  <c:v>881.56709354527197</c:v>
                </c:pt>
                <c:pt idx="765">
                  <c:v>882.38999550012454</c:v>
                </c:pt>
                <c:pt idx="766">
                  <c:v>883.21257869756221</c:v>
                </c:pt>
                <c:pt idx="767">
                  <c:v>884.03484264614053</c:v>
                </c:pt>
                <c:pt idx="768">
                  <c:v>884.85678685641233</c:v>
                </c:pt>
                <c:pt idx="769">
                  <c:v>885.6784108409264</c:v>
                </c:pt>
                <c:pt idx="770">
                  <c:v>886.49971411422678</c:v>
                </c:pt>
                <c:pt idx="771">
                  <c:v>887.32069619285176</c:v>
                </c:pt>
                <c:pt idx="772">
                  <c:v>888.14135659533292</c:v>
                </c:pt>
                <c:pt idx="773">
                  <c:v>888.96169484219422</c:v>
                </c:pt>
                <c:pt idx="774">
                  <c:v>889.78171045595093</c:v>
                </c:pt>
                <c:pt idx="775">
                  <c:v>890.60140296110887</c:v>
                </c:pt>
                <c:pt idx="776">
                  <c:v>891.42077188416283</c:v>
                </c:pt>
                <c:pt idx="777">
                  <c:v>892.23981675359619</c:v>
                </c:pt>
                <c:pt idx="778">
                  <c:v>893.05853709987923</c:v>
                </c:pt>
                <c:pt idx="779">
                  <c:v>893.87693245546848</c:v>
                </c:pt>
                <c:pt idx="780">
                  <c:v>894.69500235480518</c:v>
                </c:pt>
                <c:pt idx="781">
                  <c:v>895.51274633431456</c:v>
                </c:pt>
                <c:pt idx="782">
                  <c:v>896.33016393240428</c:v>
                </c:pt>
                <c:pt idx="783">
                  <c:v>897.14725468946335</c:v>
                </c:pt>
                <c:pt idx="784">
                  <c:v>897.96401814786111</c:v>
                </c:pt>
                <c:pt idx="785">
                  <c:v>898.78045385194582</c:v>
                </c:pt>
                <c:pt idx="786">
                  <c:v>899.59656134804322</c:v>
                </c:pt>
                <c:pt idx="787">
                  <c:v>900.4123401844555</c:v>
                </c:pt>
                <c:pt idx="788">
                  <c:v>901.22778991145992</c:v>
                </c:pt>
                <c:pt idx="789">
                  <c:v>902.04291008130758</c:v>
                </c:pt>
                <c:pt idx="790">
                  <c:v>902.85770024822159</c:v>
                </c:pt>
                <c:pt idx="791">
                  <c:v>903.67215996839639</c:v>
                </c:pt>
                <c:pt idx="792">
                  <c:v>904.4862887999958</c:v>
                </c:pt>
                <c:pt idx="793">
                  <c:v>905.30008630315183</c:v>
                </c:pt>
                <c:pt idx="794">
                  <c:v>906.11355203996334</c:v>
                </c:pt>
                <c:pt idx="795">
                  <c:v>906.92668557449417</c:v>
                </c:pt>
                <c:pt idx="796">
                  <c:v>907.73948647277211</c:v>
                </c:pt>
                <c:pt idx="797">
                  <c:v>908.55195430278729</c:v>
                </c:pt>
                <c:pt idx="798">
                  <c:v>909.36408863449049</c:v>
                </c:pt>
                <c:pt idx="799">
                  <c:v>910.1758890397914</c:v>
                </c:pt>
                <c:pt idx="800">
                  <c:v>910.98735509255766</c:v>
                </c:pt>
                <c:pt idx="801">
                  <c:v>911.79848636861288</c:v>
                </c:pt>
                <c:pt idx="802">
                  <c:v>912.60928244573483</c:v>
                </c:pt>
                <c:pt idx="803">
                  <c:v>913.41974290365431</c:v>
                </c:pt>
                <c:pt idx="804">
                  <c:v>914.22986732405309</c:v>
                </c:pt>
                <c:pt idx="805">
                  <c:v>915.03965529056245</c:v>
                </c:pt>
                <c:pt idx="806">
                  <c:v>915.84910638876124</c:v>
                </c:pt>
                <c:pt idx="807">
                  <c:v>916.65822020617441</c:v>
                </c:pt>
                <c:pt idx="808">
                  <c:v>917.46699633227126</c:v>
                </c:pt>
                <c:pt idx="809">
                  <c:v>918.27543435846371</c:v>
                </c:pt>
                <c:pt idx="810">
                  <c:v>919.08353387810416</c:v>
                </c:pt>
                <c:pt idx="811">
                  <c:v>919.8912944864843</c:v>
                </c:pt>
                <c:pt idx="812">
                  <c:v>920.69871578083257</c:v>
                </c:pt>
                <c:pt idx="813">
                  <c:v>921.50579736031307</c:v>
                </c:pt>
                <c:pt idx="814">
                  <c:v>922.312538826023</c:v>
                </c:pt>
                <c:pt idx="815">
                  <c:v>923.11893978099147</c:v>
                </c:pt>
                <c:pt idx="816">
                  <c:v>923.92499983017706</c:v>
                </c:pt>
                <c:pt idx="817">
                  <c:v>924.73071858046626</c:v>
                </c:pt>
                <c:pt idx="818">
                  <c:v>925.53609564067108</c:v>
                </c:pt>
                <c:pt idx="819">
                  <c:v>926.3411306215279</c:v>
                </c:pt>
                <c:pt idx="820">
                  <c:v>927.14582313569451</c:v>
                </c:pt>
                <c:pt idx="821">
                  <c:v>927.95017279774891</c:v>
                </c:pt>
                <c:pt idx="822">
                  <c:v>928.75417922418694</c:v>
                </c:pt>
                <c:pt idx="823">
                  <c:v>929.55784203342046</c:v>
                </c:pt>
                <c:pt idx="824">
                  <c:v>930.36116084577475</c:v>
                </c:pt>
                <c:pt idx="825">
                  <c:v>931.16413528348733</c:v>
                </c:pt>
                <c:pt idx="826">
                  <c:v>931.96676497070519</c:v>
                </c:pt>
                <c:pt idx="827">
                  <c:v>932.76904953348276</c:v>
                </c:pt>
                <c:pt idx="828">
                  <c:v>933.57098859978021</c:v>
                </c:pt>
                <c:pt idx="829">
                  <c:v>934.37258179946105</c:v>
                </c:pt>
                <c:pt idx="830">
                  <c:v>935.17382876428962</c:v>
                </c:pt>
                <c:pt idx="831">
                  <c:v>935.97472912792955</c:v>
                </c:pt>
                <c:pt idx="832">
                  <c:v>936.77528252594129</c:v>
                </c:pt>
                <c:pt idx="833">
                  <c:v>937.5754885957798</c:v>
                </c:pt>
                <c:pt idx="834">
                  <c:v>938.37534697679234</c:v>
                </c:pt>
                <c:pt idx="835">
                  <c:v>939.17485731021645</c:v>
                </c:pt>
                <c:pt idx="836">
                  <c:v>939.97401923917744</c:v>
                </c:pt>
                <c:pt idx="837">
                  <c:v>940.77283240868633</c:v>
                </c:pt>
                <c:pt idx="838">
                  <c:v>941.57129646563726</c:v>
                </c:pt>
                <c:pt idx="839">
                  <c:v>942.36941105880555</c:v>
                </c:pt>
                <c:pt idx="840">
                  <c:v>943.16717583884486</c:v>
                </c:pt>
                <c:pt idx="841">
                  <c:v>943.96459045828556</c:v>
                </c:pt>
                <c:pt idx="842">
                  <c:v>944.76165457153184</c:v>
                </c:pt>
                <c:pt idx="843">
                  <c:v>945.55836783485938</c:v>
                </c:pt>
                <c:pt idx="844">
                  <c:v>946.35472990641301</c:v>
                </c:pt>
                <c:pt idx="845">
                  <c:v>947.1507404462044</c:v>
                </c:pt>
                <c:pt idx="846">
                  <c:v>947.94639911610955</c:v>
                </c:pt>
                <c:pt idx="847">
                  <c:v>948.74170557986633</c:v>
                </c:pt>
                <c:pt idx="848">
                  <c:v>949.53665950307209</c:v>
                </c:pt>
                <c:pt idx="849">
                  <c:v>950.3312605531811</c:v>
                </c:pt>
                <c:pt idx="850">
                  <c:v>951.125508399502</c:v>
                </c:pt>
                <c:pt idx="851">
                  <c:v>951.91940271319561</c:v>
                </c:pt>
                <c:pt idx="852">
                  <c:v>952.71294316727199</c:v>
                </c:pt>
                <c:pt idx="853">
                  <c:v>953.50612943658825</c:v>
                </c:pt>
                <c:pt idx="854">
                  <c:v>954.29896119784564</c:v>
                </c:pt>
                <c:pt idx="855">
                  <c:v>955.09143812958746</c:v>
                </c:pt>
                <c:pt idx="856">
                  <c:v>955.88355991219589</c:v>
                </c:pt>
                <c:pt idx="857">
                  <c:v>956.67532622788997</c:v>
                </c:pt>
                <c:pt idx="858">
                  <c:v>957.4667367607226</c:v>
                </c:pt>
                <c:pt idx="859">
                  <c:v>958.25779119657795</c:v>
                </c:pt>
                <c:pt idx="860">
                  <c:v>959.0484892231691</c:v>
                </c:pt>
                <c:pt idx="861">
                  <c:v>959.83883053003501</c:v>
                </c:pt>
                <c:pt idx="862">
                  <c:v>960.62881480853821</c:v>
                </c:pt>
                <c:pt idx="863">
                  <c:v>961.41844175186168</c:v>
                </c:pt>
                <c:pt idx="864">
                  <c:v>962.20771105500637</c:v>
                </c:pt>
                <c:pt idx="865">
                  <c:v>962.9966224147887</c:v>
                </c:pt>
                <c:pt idx="866">
                  <c:v>963.7851755298376</c:v>
                </c:pt>
                <c:pt idx="867">
                  <c:v>964.57337010059177</c:v>
                </c:pt>
                <c:pt idx="868">
                  <c:v>965.36120582929686</c:v>
                </c:pt>
                <c:pt idx="869">
                  <c:v>966.14868242000296</c:v>
                </c:pt>
                <c:pt idx="870">
                  <c:v>966.9357995785615</c:v>
                </c:pt>
                <c:pt idx="871">
                  <c:v>967.72255701262259</c:v>
                </c:pt>
                <c:pt idx="872">
                  <c:v>968.50895443163245</c:v>
                </c:pt>
                <c:pt idx="873">
                  <c:v>969.29499154683003</c:v>
                </c:pt>
                <c:pt idx="874">
                  <c:v>970.08066807124465</c:v>
                </c:pt>
                <c:pt idx="875">
                  <c:v>970.86598371969308</c:v>
                </c:pt>
                <c:pt idx="876">
                  <c:v>971.65093820877644</c:v>
                </c:pt>
                <c:pt idx="877">
                  <c:v>972.43553125687765</c:v>
                </c:pt>
                <c:pt idx="878">
                  <c:v>973.21976258415805</c:v>
                </c:pt>
                <c:pt idx="879">
                  <c:v>974.00363191255508</c:v>
                </c:pt>
                <c:pt idx="880">
                  <c:v>974.78713896577904</c:v>
                </c:pt>
                <c:pt idx="881">
                  <c:v>975.5702834693102</c:v>
                </c:pt>
                <c:pt idx="882">
                  <c:v>976.35306515039576</c:v>
                </c:pt>
                <c:pt idx="883">
                  <c:v>977.13548373804736</c:v>
                </c:pt>
                <c:pt idx="884">
                  <c:v>977.91753896303726</c:v>
                </c:pt>
                <c:pt idx="885">
                  <c:v>978.69923055789639</c:v>
                </c:pt>
                <c:pt idx="886">
                  <c:v>979.4805582569104</c:v>
                </c:pt>
                <c:pt idx="887">
                  <c:v>980.26152179611734</c:v>
                </c:pt>
                <c:pt idx="888">
                  <c:v>981.04212091330453</c:v>
                </c:pt>
                <c:pt idx="889">
                  <c:v>981.82235534800532</c:v>
                </c:pt>
                <c:pt idx="890">
                  <c:v>982.60222484149597</c:v>
                </c:pt>
                <c:pt idx="891">
                  <c:v>983.38172913679284</c:v>
                </c:pt>
                <c:pt idx="892">
                  <c:v>984.16086797864955</c:v>
                </c:pt>
                <c:pt idx="893">
                  <c:v>984.93964111355342</c:v>
                </c:pt>
                <c:pt idx="894">
                  <c:v>985.71804828972267</c:v>
                </c:pt>
                <c:pt idx="895">
                  <c:v>986.49608925710322</c:v>
                </c:pt>
                <c:pt idx="896">
                  <c:v>987.27376376736584</c:v>
                </c:pt>
                <c:pt idx="897">
                  <c:v>988.05107157390262</c:v>
                </c:pt>
                <c:pt idx="898">
                  <c:v>988.82801243182405</c:v>
                </c:pt>
                <c:pt idx="899">
                  <c:v>989.60458609795603</c:v>
                </c:pt>
                <c:pt idx="900">
                  <c:v>990.38079233083658</c:v>
                </c:pt>
                <c:pt idx="901">
                  <c:v>991.15663089071268</c:v>
                </c:pt>
                <c:pt idx="902">
                  <c:v>991.93210153953703</c:v>
                </c:pt>
                <c:pt idx="903">
                  <c:v>992.70720404096517</c:v>
                </c:pt>
                <c:pt idx="904">
                  <c:v>993.48193816035189</c:v>
                </c:pt>
                <c:pt idx="905">
                  <c:v>994.25630366474843</c:v>
                </c:pt>
                <c:pt idx="906">
                  <c:v>995.03030032289905</c:v>
                </c:pt>
                <c:pt idx="907">
                  <c:v>995.80392790523774</c:v>
                </c:pt>
                <c:pt idx="908">
                  <c:v>996.57718618388526</c:v>
                </c:pt>
                <c:pt idx="909">
                  <c:v>997.3500749326455</c:v>
                </c:pt>
                <c:pt idx="910">
                  <c:v>998.12259392700287</c:v>
                </c:pt>
                <c:pt idx="911">
                  <c:v>998.89474294411843</c:v>
                </c:pt>
                <c:pt idx="912">
                  <c:v>999.66652176282673</c:v>
                </c:pt>
                <c:pt idx="913">
                  <c:v>1000.437930163633</c:v>
                </c:pt>
                <c:pt idx="914">
                  <c:v>1001.2089679287094</c:v>
                </c:pt>
                <c:pt idx="915">
                  <c:v>1001.9796348418919</c:v>
                </c:pt>
                <c:pt idx="916">
                  <c:v>1002.7499306886768</c:v>
                </c:pt>
                <c:pt idx="917">
                  <c:v>1003.5198552562179</c:v>
                </c:pt>
                <c:pt idx="918">
                  <c:v>1004.2894083333225</c:v>
                </c:pt>
                <c:pt idx="919">
                  <c:v>1005.0585897104488</c:v>
                </c:pt>
                <c:pt idx="920">
                  <c:v>1005.8273991797021</c:v>
                </c:pt>
                <c:pt idx="921">
                  <c:v>1006.5958365348313</c:v>
                </c:pt>
                <c:pt idx="922">
                  <c:v>1007.3639015712262</c:v>
                </c:pt>
                <c:pt idx="923">
                  <c:v>1008.1315940859135</c:v>
                </c:pt>
                <c:pt idx="924">
                  <c:v>1008.8989138775539</c:v>
                </c:pt>
                <c:pt idx="925">
                  <c:v>1009.6658607464384</c:v>
                </c:pt>
                <c:pt idx="926">
                  <c:v>1010.4324344944852</c:v>
                </c:pt>
                <c:pt idx="927">
                  <c:v>1011.198634925236</c:v>
                </c:pt>
                <c:pt idx="928">
                  <c:v>1011.9644618438527</c:v>
                </c:pt>
                <c:pt idx="929">
                  <c:v>1012.7299150571143</c:v>
                </c:pt>
                <c:pt idx="930">
                  <c:v>1013.4949943734132</c:v>
                </c:pt>
                <c:pt idx="931">
                  <c:v>1014.2596996027515</c:v>
                </c:pt>
                <c:pt idx="932">
                  <c:v>1015.0240305567384</c:v>
                </c:pt>
                <c:pt idx="933">
                  <c:v>1015.7879870485859</c:v>
                </c:pt>
                <c:pt idx="934">
                  <c:v>1016.551568893106</c:v>
                </c:pt>
                <c:pt idx="935">
                  <c:v>1017.3147759067069</c:v>
                </c:pt>
                <c:pt idx="936">
                  <c:v>1018.0776079073894</c:v>
                </c:pt>
                <c:pt idx="937">
                  <c:v>1018.8400647147439</c:v>
                </c:pt>
                <c:pt idx="938">
                  <c:v>1019.6021461499466</c:v>
                </c:pt>
                <c:pt idx="939">
                  <c:v>1020.3638520357564</c:v>
                </c:pt>
                <c:pt idx="940">
                  <c:v>1021.1251821965108</c:v>
                </c:pt>
                <c:pt idx="941">
                  <c:v>1021.8861364581229</c:v>
                </c:pt>
                <c:pt idx="942">
                  <c:v>1022.6467146480777</c:v>
                </c:pt>
                <c:pt idx="943">
                  <c:v>1023.4069165954289</c:v>
                </c:pt>
                <c:pt idx="944">
                  <c:v>1024.166742130795</c:v>
                </c:pt>
                <c:pt idx="945">
                  <c:v>1024.9261910863559</c:v>
                </c:pt>
                <c:pt idx="946">
                  <c:v>1025.6852632958494</c:v>
                </c:pt>
                <c:pt idx="947">
                  <c:v>1026.4439585945679</c:v>
                </c:pt>
                <c:pt idx="948">
                  <c:v>1027.2022768193544</c:v>
                </c:pt>
                <c:pt idx="949">
                  <c:v>1027.9602178085997</c:v>
                </c:pt>
                <c:pt idx="950">
                  <c:v>1028.717781402238</c:v>
                </c:pt>
                <c:pt idx="951">
                  <c:v>1029.474967441744</c:v>
                </c:pt>
                <c:pt idx="952">
                  <c:v>1030.2317757701289</c:v>
                </c:pt>
                <c:pt idx="953">
                  <c:v>1030.9882062319373</c:v>
                </c:pt>
                <c:pt idx="954">
                  <c:v>1031.7442586732432</c:v>
                </c:pt>
                <c:pt idx="955">
                  <c:v>1032.4999329416466</c:v>
                </c:pt>
                <c:pt idx="956">
                  <c:v>1033.2552288862703</c:v>
                </c:pt>
                <c:pt idx="957">
                  <c:v>1034.0101463577553</c:v>
                </c:pt>
                <c:pt idx="958">
                  <c:v>1034.7646852082587</c:v>
                </c:pt>
                <c:pt idx="959">
                  <c:v>1035.5188452914488</c:v>
                </c:pt>
                <c:pt idx="960">
                  <c:v>1036.2726264625019</c:v>
                </c:pt>
                <c:pt idx="961">
                  <c:v>1037.0260285780994</c:v>
                </c:pt>
                <c:pt idx="962">
                  <c:v>1037.7790514964229</c:v>
                </c:pt>
                <c:pt idx="963">
                  <c:v>1038.5316950771519</c:v>
                </c:pt>
                <c:pt idx="964">
                  <c:v>1039.2839591814593</c:v>
                </c:pt>
                <c:pt idx="965">
                  <c:v>1040.0358436720082</c:v>
                </c:pt>
                <c:pt idx="966">
                  <c:v>1040.7873484129482</c:v>
                </c:pt>
                <c:pt idx="967">
                  <c:v>1041.5384732699117</c:v>
                </c:pt>
                <c:pt idx="968">
                  <c:v>1042.2892181100106</c:v>
                </c:pt>
                <c:pt idx="969">
                  <c:v>1043.0395828018318</c:v>
                </c:pt>
                <c:pt idx="970">
                  <c:v>1043.7895672154345</c:v>
                </c:pt>
                <c:pt idx="971">
                  <c:v>1044.5391712223463</c:v>
                </c:pt>
                <c:pt idx="972">
                  <c:v>1045.2883946955596</c:v>
                </c:pt>
                <c:pt idx="973">
                  <c:v>1046.0372375095274</c:v>
                </c:pt>
                <c:pt idx="974">
                  <c:v>1046.7856995401603</c:v>
                </c:pt>
                <c:pt idx="975">
                  <c:v>1047.5337806648229</c:v>
                </c:pt>
                <c:pt idx="976">
                  <c:v>1048.2814807623295</c:v>
                </c:pt>
                <c:pt idx="977">
                  <c:v>1049.028799712941</c:v>
                </c:pt>
                <c:pt idx="978">
                  <c:v>1049.7757373983611</c:v>
                </c:pt>
                <c:pt idx="979">
                  <c:v>1050.5222937017327</c:v>
                </c:pt>
                <c:pt idx="980">
                  <c:v>1051.268468507634</c:v>
                </c:pt>
                <c:pt idx="981">
                  <c:v>1052.0142617020749</c:v>
                </c:pt>
                <c:pt idx="982">
                  <c:v>1052.7596731724936</c:v>
                </c:pt>
                <c:pt idx="983">
                  <c:v>1053.5047028077524</c:v>
                </c:pt>
                <c:pt idx="984">
                  <c:v>1054.2493504981348</c:v>
                </c:pt>
                <c:pt idx="985">
                  <c:v>1054.993616135341</c:v>
                </c:pt>
                <c:pt idx="986">
                  <c:v>1055.7374996124845</c:v>
                </c:pt>
                <c:pt idx="987">
                  <c:v>1056.4810008240888</c:v>
                </c:pt>
                <c:pt idx="988">
                  <c:v>1057.2241196660834</c:v>
                </c:pt>
                <c:pt idx="989">
                  <c:v>1057.9668560357998</c:v>
                </c:pt>
                <c:pt idx="990">
                  <c:v>1058.7092098319681</c:v>
                </c:pt>
                <c:pt idx="991">
                  <c:v>1059.4511809547139</c:v>
                </c:pt>
                <c:pt idx="992">
                  <c:v>1060.1927693055536</c:v>
                </c:pt>
                <c:pt idx="993">
                  <c:v>1060.933974787391</c:v>
                </c:pt>
                <c:pt idx="994">
                  <c:v>1061.6747973045137</c:v>
                </c:pt>
                <c:pt idx="995">
                  <c:v>1062.4152367625902</c:v>
                </c:pt>
                <c:pt idx="996">
                  <c:v>1063.1552930686646</c:v>
                </c:pt>
                <c:pt idx="997">
                  <c:v>1063.8949661311538</c:v>
                </c:pt>
                <c:pt idx="998">
                  <c:v>1064.634255859844</c:v>
                </c:pt>
                <c:pt idx="999">
                  <c:v>1065.3731621658865</c:v>
                </c:pt>
                <c:pt idx="1000">
                  <c:v>1066.1116849617945</c:v>
                </c:pt>
                <c:pt idx="1001">
                  <c:v>1066.8498241614384</c:v>
                </c:pt>
                <c:pt idx="1002">
                  <c:v>1067.5875796800433</c:v>
                </c:pt>
                <c:pt idx="1003">
                  <c:v>1068.3249514341849</c:v>
                </c:pt>
                <c:pt idx="1004">
                  <c:v>1069.0619393417851</c:v>
                </c:pt>
                <c:pt idx="1005">
                  <c:v>1069.7985433221093</c:v>
                </c:pt>
                <c:pt idx="1006">
                  <c:v>1070.5347632957616</c:v>
                </c:pt>
                <c:pt idx="1007">
                  <c:v>1071.2705991846826</c:v>
                </c:pt>
                <c:pt idx="1008">
                  <c:v>1072.0060509121438</c:v>
                </c:pt>
                <c:pt idx="1009">
                  <c:v>1072.7411184027455</c:v>
                </c:pt>
                <c:pt idx="1010">
                  <c:v>1073.475801582412</c:v>
                </c:pt>
                <c:pt idx="1011">
                  <c:v>1074.2101003783885</c:v>
                </c:pt>
                <c:pt idx="1012">
                  <c:v>1074.944014719237</c:v>
                </c:pt>
                <c:pt idx="1013">
                  <c:v>1075.6775445348333</c:v>
                </c:pt>
                <c:pt idx="1014">
                  <c:v>1076.4106897563618</c:v>
                </c:pt>
                <c:pt idx="1015">
                  <c:v>1077.1434503163136</c:v>
                </c:pt>
                <c:pt idx="1016">
                  <c:v>1077.8758261484813</c:v>
                </c:pt>
                <c:pt idx="1017">
                  <c:v>1078.607817187956</c:v>
                </c:pt>
                <c:pt idx="1018">
                  <c:v>1079.3394233711238</c:v>
                </c:pt>
                <c:pt idx="1019">
                  <c:v>1080.070644635661</c:v>
                </c:pt>
                <c:pt idx="1020">
                  <c:v>1080.8014809205317</c:v>
                </c:pt>
                <c:pt idx="1021">
                  <c:v>1081.5319321659831</c:v>
                </c:pt>
                <c:pt idx="1022">
                  <c:v>1082.2619983135423</c:v>
                </c:pt>
                <c:pt idx="1023">
                  <c:v>1082.9916793060122</c:v>
                </c:pt>
                <c:pt idx="1024">
                  <c:v>1083.7209750874683</c:v>
                </c:pt>
                <c:pt idx="1025">
                  <c:v>1084.4498856032546</c:v>
                </c:pt>
                <c:pt idx="1026">
                  <c:v>1085.1784107999797</c:v>
                </c:pt>
                <c:pt idx="1027">
                  <c:v>1085.9065506255138</c:v>
                </c:pt>
                <c:pt idx="1028">
                  <c:v>1086.6343050289836</c:v>
                </c:pt>
                <c:pt idx="1029">
                  <c:v>1087.3616739607703</c:v>
                </c:pt>
                <c:pt idx="1030">
                  <c:v>1088.0886573725049</c:v>
                </c:pt>
                <c:pt idx="1031">
                  <c:v>1088.8152552170643</c:v>
                </c:pt>
                <c:pt idx="1032">
                  <c:v>1089.5414674485683</c:v>
                </c:pt>
                <c:pt idx="1033">
                  <c:v>1090.2672940223749</c:v>
                </c:pt>
                <c:pt idx="1034">
                  <c:v>1090.992734895078</c:v>
                </c:pt>
                <c:pt idx="1035">
                  <c:v>1091.7177900245019</c:v>
                </c:pt>
                <c:pt idx="1036">
                  <c:v>1092.4424593696995</c:v>
                </c:pt>
                <c:pt idx="1037">
                  <c:v>1093.166742890947</c:v>
                </c:pt>
                <c:pt idx="1038">
                  <c:v>1093.890640549741</c:v>
                </c:pt>
                <c:pt idx="1039">
                  <c:v>1094.6141523087945</c:v>
                </c:pt>
                <c:pt idx="1040">
                  <c:v>1095.3372781320334</c:v>
                </c:pt>
                <c:pt idx="1041">
                  <c:v>1096.0600179845926</c:v>
                </c:pt>
                <c:pt idx="1042">
                  <c:v>1096.7823718328123</c:v>
                </c:pt>
                <c:pt idx="1043">
                  <c:v>1097.5043396442347</c:v>
                </c:pt>
                <c:pt idx="1044">
                  <c:v>1098.2259213875996</c:v>
                </c:pt>
                <c:pt idx="1045">
                  <c:v>1098.9471170328409</c:v>
                </c:pt>
                <c:pt idx="1046">
                  <c:v>1099.6679265510834</c:v>
                </c:pt>
                <c:pt idx="1047">
                  <c:v>1100.3883499146389</c:v>
                </c:pt>
                <c:pt idx="1048">
                  <c:v>1101.1083870970017</c:v>
                </c:pt>
                <c:pt idx="1049">
                  <c:v>1101.8280380728461</c:v>
                </c:pt>
                <c:pt idx="1050">
                  <c:v>1102.5473028180218</c:v>
                </c:pt>
                <c:pt idx="1051">
                  <c:v>1103.2661813095506</c:v>
                </c:pt>
                <c:pt idx="1052">
                  <c:v>1103.9846735256228</c:v>
                </c:pt>
                <c:pt idx="1053">
                  <c:v>1104.7027794455935</c:v>
                </c:pt>
                <c:pt idx="1054">
                  <c:v>1105.4204990499782</c:v>
                </c:pt>
                <c:pt idx="1055">
                  <c:v>1106.1378323204501</c:v>
                </c:pt>
                <c:pt idx="1056">
                  <c:v>1106.8547792398365</c:v>
                </c:pt>
                <c:pt idx="1057">
                  <c:v>1107.5713397921136</c:v>
                </c:pt>
                <c:pt idx="1058">
                  <c:v>1108.2875139624045</c:v>
                </c:pt>
                <c:pt idx="1059">
                  <c:v>1109.0033017369749</c:v>
                </c:pt>
                <c:pt idx="1060">
                  <c:v>1109.7187031032288</c:v>
                </c:pt>
                <c:pt idx="1061">
                  <c:v>1110.4337180497062</c:v>
                </c:pt>
                <c:pt idx="1062">
                  <c:v>1111.1483465660779</c:v>
                </c:pt>
                <c:pt idx="1063">
                  <c:v>1111.8625886431432</c:v>
                </c:pt>
                <c:pt idx="1064">
                  <c:v>1112.5764442728253</c:v>
                </c:pt>
                <c:pt idx="1065">
                  <c:v>1113.2899134481681</c:v>
                </c:pt>
                <c:pt idx="1066">
                  <c:v>1114.0029961633322</c:v>
                </c:pt>
                <c:pt idx="1067">
                  <c:v>1114.7156924135916</c:v>
                </c:pt>
                <c:pt idx="1068">
                  <c:v>1115.4280021953296</c:v>
                </c:pt>
                <c:pt idx="1069">
                  <c:v>1116.139925506036</c:v>
                </c:pt>
                <c:pt idx="1070">
                  <c:v>1116.851462344302</c:v>
                </c:pt>
                <c:pt idx="1071">
                  <c:v>1117.5626127098185</c:v>
                </c:pt>
                <c:pt idx="1072">
                  <c:v>1118.2733766033705</c:v>
                </c:pt>
                <c:pt idx="1073">
                  <c:v>1118.9837540268347</c:v>
                </c:pt>
                <c:pt idx="1074">
                  <c:v>1119.6937449831757</c:v>
                </c:pt>
                <c:pt idx="1075">
                  <c:v>1120.4033494764417</c:v>
                </c:pt>
                <c:pt idx="1076">
                  <c:v>1121.1125675117619</c:v>
                </c:pt>
                <c:pt idx="1077">
                  <c:v>1121.8213990953418</c:v>
                </c:pt>
                <c:pt idx="1078">
                  <c:v>1122.5298442344604</c:v>
                </c:pt>
                <c:pt idx="1079">
                  <c:v>1123.2379029374663</c:v>
                </c:pt>
                <c:pt idx="1080">
                  <c:v>1123.9455752137737</c:v>
                </c:pt>
                <c:pt idx="1081">
                  <c:v>1124.6528610738596</c:v>
                </c:pt>
                <c:pt idx="1082">
                  <c:v>1125.3597605292596</c:v>
                </c:pt>
                <c:pt idx="1083">
                  <c:v>1126.0662735925637</c:v>
                </c:pt>
                <c:pt idx="1084">
                  <c:v>1126.7724002774146</c:v>
                </c:pt>
                <c:pt idx="1085">
                  <c:v>1127.4781405985023</c:v>
                </c:pt>
                <c:pt idx="1086">
                  <c:v>1128.1834945715611</c:v>
                </c:pt>
                <c:pt idx="1087">
                  <c:v>1128.888462213366</c:v>
                </c:pt>
                <c:pt idx="1088">
                  <c:v>1129.5930435417292</c:v>
                </c:pt>
                <c:pt idx="1089">
                  <c:v>1130.2972385754967</c:v>
                </c:pt>
                <c:pt idx="1090">
                  <c:v>1131.0010473345442</c:v>
                </c:pt>
                <c:pt idx="1091">
                  <c:v>1131.7044698397735</c:v>
                </c:pt>
                <c:pt idx="1092">
                  <c:v>1132.40750611311</c:v>
                </c:pt>
                <c:pt idx="1093">
                  <c:v>1133.1101561774976</c:v>
                </c:pt>
                <c:pt idx="1094">
                  <c:v>1133.8124200568961</c:v>
                </c:pt>
                <c:pt idx="1095">
                  <c:v>1134.5142977762775</c:v>
                </c:pt>
                <c:pt idx="1096">
                  <c:v>1135.2157893616225</c:v>
                </c:pt>
                <c:pt idx="1097">
                  <c:v>1135.9168948399163</c:v>
                </c:pt>
                <c:pt idx="1098">
                  <c:v>1136.617614239146</c:v>
                </c:pt>
                <c:pt idx="1099">
                  <c:v>1137.3179475882962</c:v>
                </c:pt>
                <c:pt idx="1100">
                  <c:v>1138.0178949173464</c:v>
                </c:pt>
                <c:pt idx="1101">
                  <c:v>1138.7174562572663</c:v>
                </c:pt>
                <c:pt idx="1102">
                  <c:v>1139.4166316400135</c:v>
                </c:pt>
                <c:pt idx="1103">
                  <c:v>1140.1154210985287</c:v>
                </c:pt>
                <c:pt idx="1104">
                  <c:v>1140.8138246667336</c:v>
                </c:pt>
                <c:pt idx="1105">
                  <c:v>1141.5118423795257</c:v>
                </c:pt>
                <c:pt idx="1106">
                  <c:v>1142.2094742727761</c:v>
                </c:pt>
                <c:pt idx="1107">
                  <c:v>1142.906720383326</c:v>
                </c:pt>
                <c:pt idx="1108">
                  <c:v>1143.6035807489825</c:v>
                </c:pt>
                <c:pt idx="1109">
                  <c:v>1144.3000554085149</c:v>
                </c:pt>
                <c:pt idx="1110">
                  <c:v>1144.9961444016521</c:v>
                </c:pt>
                <c:pt idx="1111">
                  <c:v>1145.6918477690788</c:v>
                </c:pt>
                <c:pt idx="1112">
                  <c:v>1146.3871655524313</c:v>
                </c:pt>
                <c:pt idx="1113">
                  <c:v>1147.0820977942949</c:v>
                </c:pt>
                <c:pt idx="1114">
                  <c:v>1147.7766445382006</c:v>
                </c:pt>
                <c:pt idx="1115">
                  <c:v>1148.4708058286203</c:v>
                </c:pt>
                <c:pt idx="1116">
                  <c:v>1149.164581710965</c:v>
                </c:pt>
                <c:pt idx="1117">
                  <c:v>1149.8579722315799</c:v>
                </c:pt>
                <c:pt idx="1118">
                  <c:v>1150.5509774377415</c:v>
                </c:pt>
                <c:pt idx="1119">
                  <c:v>1151.2435973776546</c:v>
                </c:pt>
                <c:pt idx="1120">
                  <c:v>1151.9358321004481</c:v>
                </c:pt>
                <c:pt idx="1121">
                  <c:v>1152.6276816561722</c:v>
                </c:pt>
                <c:pt idx="1122">
                  <c:v>1153.3191460957942</c:v>
                </c:pt>
                <c:pt idx="1123">
                  <c:v>1154.0102254711956</c:v>
                </c:pt>
                <c:pt idx="1124">
                  <c:v>1154.7009198351691</c:v>
                </c:pt>
                <c:pt idx="1125">
                  <c:v>1155.3912292414141</c:v>
                </c:pt>
                <c:pt idx="1126">
                  <c:v>1156.0811537445338</c:v>
                </c:pt>
                <c:pt idx="1127">
                  <c:v>1156.7706934000321</c:v>
                </c:pt>
                <c:pt idx="1128">
                  <c:v>1157.4598482643098</c:v>
                </c:pt>
                <c:pt idx="1129">
                  <c:v>1158.1486183946613</c:v>
                </c:pt>
                <c:pt idx="1130">
                  <c:v>1158.837003849271</c:v>
                </c:pt>
                <c:pt idx="1131">
                  <c:v>1159.5250046872102</c:v>
                </c:pt>
                <c:pt idx="1132">
                  <c:v>1160.2126209684336</c:v>
                </c:pt>
                <c:pt idx="1133">
                  <c:v>1160.899852753776</c:v>
                </c:pt>
                <c:pt idx="1134">
                  <c:v>1161.5867001049487</c:v>
                </c:pt>
                <c:pt idx="1135">
                  <c:v>1162.2731630845365</c:v>
                </c:pt>
                <c:pt idx="1136">
                  <c:v>1162.9592417559934</c:v>
                </c:pt>
                <c:pt idx="1137">
                  <c:v>1163.6449361836408</c:v>
                </c:pt>
                <c:pt idx="1138">
                  <c:v>1164.3302464326625</c:v>
                </c:pt>
                <c:pt idx="1139">
                  <c:v>1165.0151725691028</c:v>
                </c:pt>
                <c:pt idx="1140">
                  <c:v>1165.6997146598619</c:v>
                </c:pt>
                <c:pt idx="1141">
                  <c:v>1166.3838727726934</c:v>
                </c:pt>
                <c:pt idx="1142">
                  <c:v>1167.0676469762006</c:v>
                </c:pt>
                <c:pt idx="1143">
                  <c:v>1167.7510373398334</c:v>
                </c:pt>
                <c:pt idx="1144">
                  <c:v>1168.4340439338844</c:v>
                </c:pt>
                <c:pt idx="1145">
                  <c:v>1169.1166668294863</c:v>
                </c:pt>
                <c:pt idx="1146">
                  <c:v>1169.7989060986083</c:v>
                </c:pt>
                <c:pt idx="1147">
                  <c:v>1170.4807618140528</c:v>
                </c:pt>
                <c:pt idx="1148">
                  <c:v>1171.1622340494519</c:v>
                </c:pt>
                <c:pt idx="1149">
                  <c:v>1171.843322879264</c:v>
                </c:pt>
                <c:pt idx="1150">
                  <c:v>1172.5240283787714</c:v>
                </c:pt>
                <c:pt idx="1151">
                  <c:v>1173.2043506240764</c:v>
                </c:pt>
                <c:pt idx="1152">
                  <c:v>1173.8842896920971</c:v>
                </c:pt>
                <c:pt idx="1153">
                  <c:v>1174.5638456605659</c:v>
                </c:pt>
                <c:pt idx="1154">
                  <c:v>1175.2430186080253</c:v>
                </c:pt>
                <c:pt idx="1155">
                  <c:v>1175.9218086138244</c:v>
                </c:pt>
                <c:pt idx="1156">
                  <c:v>1176.6002157581158</c:v>
                </c:pt>
                <c:pt idx="1157">
                  <c:v>1177.2782401218531</c:v>
                </c:pt>
                <c:pt idx="1158">
                  <c:v>1177.9558817867864</c:v>
                </c:pt>
                <c:pt idx="1159">
                  <c:v>1178.6331408354602</c:v>
                </c:pt>
                <c:pt idx="1160">
                  <c:v>1179.3100173512094</c:v>
                </c:pt>
                <c:pt idx="1161">
                  <c:v>1179.9865114181562</c:v>
                </c:pt>
                <c:pt idx="1162">
                  <c:v>1180.6626231212072</c:v>
                </c:pt>
                <c:pt idx="1163">
                  <c:v>1181.3383525460501</c:v>
                </c:pt>
                <c:pt idx="1164">
                  <c:v>1182.0136997791503</c:v>
                </c:pt>
                <c:pt idx="1165">
                  <c:v>1182.6886649077476</c:v>
                </c:pt>
                <c:pt idx="1166">
                  <c:v>1183.3632480198535</c:v>
                </c:pt>
                <c:pt idx="1167">
                  <c:v>1184.0374492042474</c:v>
                </c:pt>
                <c:pt idx="1168">
                  <c:v>1184.7112685504742</c:v>
                </c:pt>
                <c:pt idx="1169">
                  <c:v>1185.38470614884</c:v>
                </c:pt>
                <c:pt idx="1170">
                  <c:v>1186.0577620904098</c:v>
                </c:pt>
                <c:pt idx="1171">
                  <c:v>1186.7304364670044</c:v>
                </c:pt>
                <c:pt idx="1172">
                  <c:v>1187.4027293711965</c:v>
                </c:pt>
                <c:pt idx="1173">
                  <c:v>1188.074640896308</c:v>
                </c:pt>
                <c:pt idx="1174">
                  <c:v>1188.7461711364069</c:v>
                </c:pt>
                <c:pt idx="1175">
                  <c:v>1189.4173201863043</c:v>
                </c:pt>
                <c:pt idx="1176">
                  <c:v>1190.0880881415508</c:v>
                </c:pt>
                <c:pt idx="1177">
                  <c:v>1190.7584750984333</c:v>
                </c:pt>
                <c:pt idx="1178">
                  <c:v>1191.4284811539731</c:v>
                </c:pt>
                <c:pt idx="1179">
                  <c:v>1192.0981064059206</c:v>
                </c:pt>
                <c:pt idx="1180">
                  <c:v>1192.7673509527547</c:v>
                </c:pt>
                <c:pt idx="1181">
                  <c:v>1193.4362148936775</c:v>
                </c:pt>
                <c:pt idx="1182">
                  <c:v>1194.1046983286128</c:v>
                </c:pt>
                <c:pt idx="1183">
                  <c:v>1194.7728013582021</c:v>
                </c:pt>
                <c:pt idx="1184">
                  <c:v>1195.4405240838014</c:v>
                </c:pt>
                <c:pt idx="1185">
                  <c:v>1196.1078666074791</c:v>
                </c:pt>
                <c:pt idx="1186">
                  <c:v>1196.7748290320119</c:v>
                </c:pt>
                <c:pt idx="1187">
                  <c:v>1197.4414114608821</c:v>
                </c:pt>
                <c:pt idx="1188">
                  <c:v>1198.1076139982749</c:v>
                </c:pt>
                <c:pt idx="1189">
                  <c:v>1198.7734367490752</c:v>
                </c:pt>
                <c:pt idx="1190">
                  <c:v>1199.4388798188638</c:v>
                </c:pt>
                <c:pt idx="1191">
                  <c:v>1200.1039433139149</c:v>
                </c:pt>
                <c:pt idx="1192">
                  <c:v>1200.7686273411935</c:v>
                </c:pt>
                <c:pt idx="1193">
                  <c:v>1201.4329320083521</c:v>
                </c:pt>
                <c:pt idx="1194">
                  <c:v>1202.096857423727</c:v>
                </c:pt>
                <c:pt idx="1195">
                  <c:v>1202.7604036963364</c:v>
                </c:pt>
                <c:pt idx="1196">
                  <c:v>1203.4235709358763</c:v>
                </c:pt>
                <c:pt idx="1197">
                  <c:v>1204.0863592527187</c:v>
                </c:pt>
                <c:pt idx="1198">
                  <c:v>1204.7487687579069</c:v>
                </c:pt>
                <c:pt idx="1199">
                  <c:v>1205.4107995631543</c:v>
                </c:pt>
                <c:pt idx="1200">
                  <c:v>1206.0724517808408</c:v>
                </c:pt>
              </c:numCache>
            </c:numRef>
          </c:xVal>
          <c:yVal>
            <c:numRef>
              <c:f>calc!$A$5:$A$1205</c:f>
              <c:numCache>
                <c:formatCode>General</c:formatCode>
                <c:ptCount val="1201"/>
                <c:pt idx="0">
                  <c:v>0</c:v>
                </c:pt>
                <c:pt idx="1">
                  <c:v>0.13333333333333336</c:v>
                </c:pt>
                <c:pt idx="2">
                  <c:v>0.26666666666666672</c:v>
                </c:pt>
                <c:pt idx="3">
                  <c:v>0.4</c:v>
                </c:pt>
                <c:pt idx="4">
                  <c:v>0.53333333333333344</c:v>
                </c:pt>
                <c:pt idx="5">
                  <c:v>0.66666666666666674</c:v>
                </c:pt>
                <c:pt idx="6">
                  <c:v>0.80000000000000016</c:v>
                </c:pt>
                <c:pt idx="7">
                  <c:v>0.93333333333333346</c:v>
                </c:pt>
                <c:pt idx="8">
                  <c:v>1.0666666666666669</c:v>
                </c:pt>
                <c:pt idx="9">
                  <c:v>1.2</c:v>
                </c:pt>
                <c:pt idx="10">
                  <c:v>1.3333333333333333</c:v>
                </c:pt>
                <c:pt idx="11">
                  <c:v>1.4666666666666666</c:v>
                </c:pt>
                <c:pt idx="12">
                  <c:v>1.5999999999999999</c:v>
                </c:pt>
                <c:pt idx="13">
                  <c:v>1.7333333333333332</c:v>
                </c:pt>
                <c:pt idx="14">
                  <c:v>1.8666666666666663</c:v>
                </c:pt>
                <c:pt idx="15">
                  <c:v>1.9999999999999996</c:v>
                </c:pt>
                <c:pt idx="16">
                  <c:v>2.1333333333333329</c:v>
                </c:pt>
                <c:pt idx="17">
                  <c:v>2.2666666666666666</c:v>
                </c:pt>
                <c:pt idx="18">
                  <c:v>2.4</c:v>
                </c:pt>
                <c:pt idx="19">
                  <c:v>2.5333333333333337</c:v>
                </c:pt>
                <c:pt idx="20">
                  <c:v>2.666666666666667</c:v>
                </c:pt>
                <c:pt idx="21">
                  <c:v>2.8000000000000007</c:v>
                </c:pt>
                <c:pt idx="22">
                  <c:v>2.933333333333334</c:v>
                </c:pt>
                <c:pt idx="23">
                  <c:v>3.0666666666666673</c:v>
                </c:pt>
                <c:pt idx="24">
                  <c:v>3.2000000000000011</c:v>
                </c:pt>
                <c:pt idx="25">
                  <c:v>3.3333333333333344</c:v>
                </c:pt>
                <c:pt idx="26">
                  <c:v>3.4666666666666681</c:v>
                </c:pt>
                <c:pt idx="27">
                  <c:v>3.6000000000000014</c:v>
                </c:pt>
                <c:pt idx="28">
                  <c:v>3.7333333333333347</c:v>
                </c:pt>
                <c:pt idx="29">
                  <c:v>3.8666666666666685</c:v>
                </c:pt>
                <c:pt idx="30">
                  <c:v>4.0000000000000018</c:v>
                </c:pt>
                <c:pt idx="31">
                  <c:v>4.1333333333333346</c:v>
                </c:pt>
                <c:pt idx="32">
                  <c:v>4.2666666666666684</c:v>
                </c:pt>
                <c:pt idx="33">
                  <c:v>4.4000000000000012</c:v>
                </c:pt>
                <c:pt idx="34">
                  <c:v>4.5333333333333341</c:v>
                </c:pt>
                <c:pt idx="35">
                  <c:v>4.666666666666667</c:v>
                </c:pt>
                <c:pt idx="36">
                  <c:v>4.8</c:v>
                </c:pt>
                <c:pt idx="37">
                  <c:v>4.9333333333333336</c:v>
                </c:pt>
                <c:pt idx="38">
                  <c:v>5.0666666666666664</c:v>
                </c:pt>
                <c:pt idx="39">
                  <c:v>5.1999999999999993</c:v>
                </c:pt>
                <c:pt idx="40">
                  <c:v>5.3333333333333321</c:v>
                </c:pt>
                <c:pt idx="41">
                  <c:v>5.466666666666665</c:v>
                </c:pt>
                <c:pt idx="42">
                  <c:v>5.5999999999999979</c:v>
                </c:pt>
                <c:pt idx="43">
                  <c:v>5.7333333333333316</c:v>
                </c:pt>
                <c:pt idx="44">
                  <c:v>5.8666666666666645</c:v>
                </c:pt>
                <c:pt idx="45">
                  <c:v>5.9999999999999973</c:v>
                </c:pt>
                <c:pt idx="46">
                  <c:v>6.1333333333333302</c:v>
                </c:pt>
                <c:pt idx="47">
                  <c:v>6.2666666666666631</c:v>
                </c:pt>
                <c:pt idx="48">
                  <c:v>6.3999999999999968</c:v>
                </c:pt>
                <c:pt idx="49">
                  <c:v>6.5333333333333297</c:v>
                </c:pt>
                <c:pt idx="50">
                  <c:v>6.6666666666666625</c:v>
                </c:pt>
                <c:pt idx="51">
                  <c:v>6.7999999999999954</c:v>
                </c:pt>
                <c:pt idx="52">
                  <c:v>6.9333333333333282</c:v>
                </c:pt>
                <c:pt idx="53">
                  <c:v>7.066666666666662</c:v>
                </c:pt>
                <c:pt idx="54">
                  <c:v>7.1999999999999948</c:v>
                </c:pt>
                <c:pt idx="55">
                  <c:v>7.3333333333333277</c:v>
                </c:pt>
                <c:pt idx="56">
                  <c:v>7.4666666666666606</c:v>
                </c:pt>
                <c:pt idx="57">
                  <c:v>7.5999999999999934</c:v>
                </c:pt>
                <c:pt idx="58">
                  <c:v>7.7333333333333272</c:v>
                </c:pt>
                <c:pt idx="59">
                  <c:v>7.86666666666666</c:v>
                </c:pt>
                <c:pt idx="60">
                  <c:v>7.9999999999999929</c:v>
                </c:pt>
                <c:pt idx="61">
                  <c:v>8.1333333333333258</c:v>
                </c:pt>
                <c:pt idx="62">
                  <c:v>8.2666666666666586</c:v>
                </c:pt>
                <c:pt idx="63">
                  <c:v>8.3999999999999932</c:v>
                </c:pt>
                <c:pt idx="64">
                  <c:v>8.5333333333333261</c:v>
                </c:pt>
                <c:pt idx="65">
                  <c:v>8.6666666666666607</c:v>
                </c:pt>
                <c:pt idx="66">
                  <c:v>8.7999999999999954</c:v>
                </c:pt>
                <c:pt idx="67">
                  <c:v>8.9333333333333282</c:v>
                </c:pt>
                <c:pt idx="68">
                  <c:v>9.0666666666666629</c:v>
                </c:pt>
                <c:pt idx="69">
                  <c:v>9.1999999999999957</c:v>
                </c:pt>
                <c:pt idx="70">
                  <c:v>9.3333333333333304</c:v>
                </c:pt>
                <c:pt idx="71">
                  <c:v>9.466666666666665</c:v>
                </c:pt>
                <c:pt idx="72">
                  <c:v>9.5999999999999979</c:v>
                </c:pt>
                <c:pt idx="73">
                  <c:v>9.7333333333333325</c:v>
                </c:pt>
                <c:pt idx="74">
                  <c:v>9.8666666666666671</c:v>
                </c:pt>
                <c:pt idx="75">
                  <c:v>10</c:v>
                </c:pt>
                <c:pt idx="76">
                  <c:v>10.133333333333335</c:v>
                </c:pt>
                <c:pt idx="77">
                  <c:v>10.266666666666667</c:v>
                </c:pt>
                <c:pt idx="78">
                  <c:v>10.400000000000002</c:v>
                </c:pt>
                <c:pt idx="79">
                  <c:v>10.533333333333337</c:v>
                </c:pt>
                <c:pt idx="80">
                  <c:v>10.66666666666667</c:v>
                </c:pt>
                <c:pt idx="81">
                  <c:v>10.800000000000004</c:v>
                </c:pt>
                <c:pt idx="82">
                  <c:v>10.933333333333337</c:v>
                </c:pt>
                <c:pt idx="83">
                  <c:v>11.066666666666672</c:v>
                </c:pt>
                <c:pt idx="84">
                  <c:v>11.200000000000006</c:v>
                </c:pt>
                <c:pt idx="85">
                  <c:v>11.333333333333339</c:v>
                </c:pt>
                <c:pt idx="86">
                  <c:v>11.466666666666674</c:v>
                </c:pt>
                <c:pt idx="87">
                  <c:v>11.600000000000007</c:v>
                </c:pt>
                <c:pt idx="88">
                  <c:v>11.733333333333341</c:v>
                </c:pt>
                <c:pt idx="89">
                  <c:v>11.866666666666676</c:v>
                </c:pt>
                <c:pt idx="90">
                  <c:v>12.000000000000009</c:v>
                </c:pt>
                <c:pt idx="91">
                  <c:v>12.133333333333344</c:v>
                </c:pt>
                <c:pt idx="92">
                  <c:v>12.266666666666676</c:v>
                </c:pt>
                <c:pt idx="93">
                  <c:v>12.400000000000011</c:v>
                </c:pt>
                <c:pt idx="94">
                  <c:v>12.533333333333346</c:v>
                </c:pt>
                <c:pt idx="95">
                  <c:v>12.666666666666679</c:v>
                </c:pt>
                <c:pt idx="96">
                  <c:v>12.800000000000013</c:v>
                </c:pt>
                <c:pt idx="97">
                  <c:v>12.933333333333348</c:v>
                </c:pt>
                <c:pt idx="98">
                  <c:v>13.066666666666681</c:v>
                </c:pt>
                <c:pt idx="99">
                  <c:v>13.200000000000015</c:v>
                </c:pt>
                <c:pt idx="100">
                  <c:v>13.333333333333348</c:v>
                </c:pt>
                <c:pt idx="101">
                  <c:v>13.466666666666683</c:v>
                </c:pt>
                <c:pt idx="102">
                  <c:v>13.600000000000017</c:v>
                </c:pt>
                <c:pt idx="103">
                  <c:v>13.73333333333335</c:v>
                </c:pt>
                <c:pt idx="104">
                  <c:v>13.866666666666685</c:v>
                </c:pt>
                <c:pt idx="105">
                  <c:v>14.000000000000018</c:v>
                </c:pt>
                <c:pt idx="106">
                  <c:v>14.133333333333352</c:v>
                </c:pt>
                <c:pt idx="107">
                  <c:v>14.266666666666687</c:v>
                </c:pt>
                <c:pt idx="108">
                  <c:v>14.40000000000002</c:v>
                </c:pt>
                <c:pt idx="109">
                  <c:v>14.533333333333355</c:v>
                </c:pt>
                <c:pt idx="110">
                  <c:v>14.666666666666687</c:v>
                </c:pt>
                <c:pt idx="111">
                  <c:v>14.800000000000022</c:v>
                </c:pt>
                <c:pt idx="112">
                  <c:v>14.933333333333357</c:v>
                </c:pt>
                <c:pt idx="113">
                  <c:v>15.06666666666669</c:v>
                </c:pt>
                <c:pt idx="114">
                  <c:v>15.200000000000024</c:v>
                </c:pt>
                <c:pt idx="115">
                  <c:v>15.333333333333357</c:v>
                </c:pt>
                <c:pt idx="116">
                  <c:v>15.466666666666692</c:v>
                </c:pt>
                <c:pt idx="117">
                  <c:v>15.600000000000026</c:v>
                </c:pt>
                <c:pt idx="118">
                  <c:v>15.733333333333359</c:v>
                </c:pt>
                <c:pt idx="119">
                  <c:v>15.866666666666694</c:v>
                </c:pt>
                <c:pt idx="120">
                  <c:v>16.000000000000028</c:v>
                </c:pt>
                <c:pt idx="121">
                  <c:v>16.133333333333361</c:v>
                </c:pt>
                <c:pt idx="122">
                  <c:v>16.266666666666694</c:v>
                </c:pt>
                <c:pt idx="123">
                  <c:v>16.400000000000031</c:v>
                </c:pt>
                <c:pt idx="124">
                  <c:v>16.53333333333336</c:v>
                </c:pt>
                <c:pt idx="125">
                  <c:v>16.666666666666693</c:v>
                </c:pt>
                <c:pt idx="126">
                  <c:v>16.800000000000026</c:v>
                </c:pt>
                <c:pt idx="127">
                  <c:v>16.933333333333358</c:v>
                </c:pt>
                <c:pt idx="128">
                  <c:v>17.066666666666691</c:v>
                </c:pt>
                <c:pt idx="129">
                  <c:v>17.200000000000021</c:v>
                </c:pt>
                <c:pt idx="130">
                  <c:v>17.333333333333353</c:v>
                </c:pt>
                <c:pt idx="131">
                  <c:v>17.466666666666686</c:v>
                </c:pt>
                <c:pt idx="132">
                  <c:v>17.600000000000019</c:v>
                </c:pt>
                <c:pt idx="133">
                  <c:v>17.733333333333352</c:v>
                </c:pt>
                <c:pt idx="134">
                  <c:v>17.866666666666681</c:v>
                </c:pt>
                <c:pt idx="135">
                  <c:v>18.000000000000014</c:v>
                </c:pt>
                <c:pt idx="136">
                  <c:v>18.133333333333347</c:v>
                </c:pt>
                <c:pt idx="137">
                  <c:v>18.26666666666668</c:v>
                </c:pt>
                <c:pt idx="138">
                  <c:v>18.400000000000013</c:v>
                </c:pt>
                <c:pt idx="139">
                  <c:v>18.533333333333342</c:v>
                </c:pt>
                <c:pt idx="140">
                  <c:v>18.666666666666675</c:v>
                </c:pt>
                <c:pt idx="141">
                  <c:v>18.800000000000008</c:v>
                </c:pt>
                <c:pt idx="142">
                  <c:v>18.933333333333341</c:v>
                </c:pt>
                <c:pt idx="143">
                  <c:v>19.066666666666674</c:v>
                </c:pt>
                <c:pt idx="144">
                  <c:v>19.200000000000003</c:v>
                </c:pt>
                <c:pt idx="145">
                  <c:v>19.333333333333336</c:v>
                </c:pt>
                <c:pt idx="146">
                  <c:v>19.466666666666669</c:v>
                </c:pt>
                <c:pt idx="147">
                  <c:v>19.600000000000001</c:v>
                </c:pt>
                <c:pt idx="148">
                  <c:v>19.733333333333334</c:v>
                </c:pt>
                <c:pt idx="149">
                  <c:v>19.866666666666664</c:v>
                </c:pt>
                <c:pt idx="150">
                  <c:v>19.999999999999996</c:v>
                </c:pt>
                <c:pt idx="151">
                  <c:v>20.133333333333329</c:v>
                </c:pt>
                <c:pt idx="152">
                  <c:v>20.266666666666662</c:v>
                </c:pt>
                <c:pt idx="153">
                  <c:v>20.399999999999991</c:v>
                </c:pt>
                <c:pt idx="154">
                  <c:v>20.533333333333324</c:v>
                </c:pt>
                <c:pt idx="155">
                  <c:v>20.666666666666657</c:v>
                </c:pt>
                <c:pt idx="156">
                  <c:v>20.79999999999999</c:v>
                </c:pt>
                <c:pt idx="157">
                  <c:v>20.933333333333323</c:v>
                </c:pt>
                <c:pt idx="158">
                  <c:v>21.066666666666652</c:v>
                </c:pt>
                <c:pt idx="159">
                  <c:v>21.199999999999985</c:v>
                </c:pt>
                <c:pt idx="160">
                  <c:v>21.333333333333318</c:v>
                </c:pt>
                <c:pt idx="161">
                  <c:v>21.466666666666651</c:v>
                </c:pt>
                <c:pt idx="162">
                  <c:v>21.599999999999984</c:v>
                </c:pt>
                <c:pt idx="163">
                  <c:v>21.733333333333313</c:v>
                </c:pt>
                <c:pt idx="164">
                  <c:v>21.866666666666646</c:v>
                </c:pt>
                <c:pt idx="165">
                  <c:v>21.999999999999979</c:v>
                </c:pt>
                <c:pt idx="166">
                  <c:v>22.133333333333312</c:v>
                </c:pt>
                <c:pt idx="167">
                  <c:v>22.266666666666644</c:v>
                </c:pt>
                <c:pt idx="168">
                  <c:v>22.399999999999974</c:v>
                </c:pt>
                <c:pt idx="169">
                  <c:v>22.533333333333307</c:v>
                </c:pt>
                <c:pt idx="170">
                  <c:v>22.666666666666639</c:v>
                </c:pt>
                <c:pt idx="171">
                  <c:v>22.799999999999972</c:v>
                </c:pt>
                <c:pt idx="172">
                  <c:v>22.933333333333305</c:v>
                </c:pt>
                <c:pt idx="173">
                  <c:v>23.066666666666634</c:v>
                </c:pt>
                <c:pt idx="174">
                  <c:v>23.199999999999967</c:v>
                </c:pt>
                <c:pt idx="175">
                  <c:v>23.3333333333333</c:v>
                </c:pt>
                <c:pt idx="176">
                  <c:v>23.466666666666633</c:v>
                </c:pt>
                <c:pt idx="177">
                  <c:v>23.599999999999962</c:v>
                </c:pt>
                <c:pt idx="178">
                  <c:v>23.733333333333295</c:v>
                </c:pt>
                <c:pt idx="179">
                  <c:v>23.866666666666628</c:v>
                </c:pt>
                <c:pt idx="180">
                  <c:v>23.999999999999961</c:v>
                </c:pt>
                <c:pt idx="181">
                  <c:v>24.133333333333294</c:v>
                </c:pt>
                <c:pt idx="182">
                  <c:v>24.266666666666623</c:v>
                </c:pt>
                <c:pt idx="183">
                  <c:v>24.399999999999956</c:v>
                </c:pt>
                <c:pt idx="184">
                  <c:v>24.533333333333289</c:v>
                </c:pt>
                <c:pt idx="185">
                  <c:v>24.666666666666622</c:v>
                </c:pt>
                <c:pt idx="186">
                  <c:v>24.799999999999955</c:v>
                </c:pt>
                <c:pt idx="187">
                  <c:v>24.933333333333284</c:v>
                </c:pt>
                <c:pt idx="188">
                  <c:v>25.066666666666617</c:v>
                </c:pt>
                <c:pt idx="189">
                  <c:v>25.19999999999995</c:v>
                </c:pt>
                <c:pt idx="190">
                  <c:v>25.333333333333282</c:v>
                </c:pt>
                <c:pt idx="191">
                  <c:v>25.466666666666615</c:v>
                </c:pt>
                <c:pt idx="192">
                  <c:v>25.599999999999945</c:v>
                </c:pt>
                <c:pt idx="193">
                  <c:v>25.733333333333277</c:v>
                </c:pt>
                <c:pt idx="194">
                  <c:v>25.86666666666661</c:v>
                </c:pt>
                <c:pt idx="195">
                  <c:v>25.999999999999943</c:v>
                </c:pt>
                <c:pt idx="196">
                  <c:v>26.133333333333276</c:v>
                </c:pt>
                <c:pt idx="197">
                  <c:v>26.266666666666605</c:v>
                </c:pt>
                <c:pt idx="198">
                  <c:v>26.399999999999938</c:v>
                </c:pt>
                <c:pt idx="199">
                  <c:v>26.533333333333271</c:v>
                </c:pt>
                <c:pt idx="200">
                  <c:v>26.666666666666604</c:v>
                </c:pt>
                <c:pt idx="201">
                  <c:v>26.799999999999937</c:v>
                </c:pt>
                <c:pt idx="202">
                  <c:v>26.933333333333266</c:v>
                </c:pt>
                <c:pt idx="203">
                  <c:v>27.066666666666599</c:v>
                </c:pt>
                <c:pt idx="204">
                  <c:v>27.199999999999932</c:v>
                </c:pt>
                <c:pt idx="205">
                  <c:v>27.333333333333265</c:v>
                </c:pt>
                <c:pt idx="206">
                  <c:v>27.466666666666594</c:v>
                </c:pt>
                <c:pt idx="207">
                  <c:v>27.599999999999927</c:v>
                </c:pt>
                <c:pt idx="208">
                  <c:v>27.73333333333326</c:v>
                </c:pt>
                <c:pt idx="209">
                  <c:v>27.866666666666593</c:v>
                </c:pt>
                <c:pt idx="210">
                  <c:v>27.999999999999925</c:v>
                </c:pt>
                <c:pt idx="211">
                  <c:v>28.133333333333255</c:v>
                </c:pt>
                <c:pt idx="212">
                  <c:v>28.266666666666588</c:v>
                </c:pt>
                <c:pt idx="213">
                  <c:v>28.39999999999992</c:v>
                </c:pt>
                <c:pt idx="214">
                  <c:v>28.533333333333253</c:v>
                </c:pt>
                <c:pt idx="215">
                  <c:v>28.666666666666586</c:v>
                </c:pt>
                <c:pt idx="216">
                  <c:v>28.799999999999915</c:v>
                </c:pt>
                <c:pt idx="217">
                  <c:v>28.933333333333248</c:v>
                </c:pt>
                <c:pt idx="218">
                  <c:v>29.066666666666581</c:v>
                </c:pt>
                <c:pt idx="219">
                  <c:v>29.199999999999914</c:v>
                </c:pt>
                <c:pt idx="220">
                  <c:v>29.333333333333247</c:v>
                </c:pt>
                <c:pt idx="221">
                  <c:v>29.466666666666576</c:v>
                </c:pt>
                <c:pt idx="222">
                  <c:v>29.599999999999909</c:v>
                </c:pt>
                <c:pt idx="223">
                  <c:v>29.733333333333242</c:v>
                </c:pt>
                <c:pt idx="224">
                  <c:v>29.866666666666575</c:v>
                </c:pt>
                <c:pt idx="225">
                  <c:v>29.999999999999908</c:v>
                </c:pt>
                <c:pt idx="226">
                  <c:v>30.133333333333237</c:v>
                </c:pt>
                <c:pt idx="227">
                  <c:v>30.26666666666657</c:v>
                </c:pt>
                <c:pt idx="228">
                  <c:v>30.399999999999903</c:v>
                </c:pt>
                <c:pt idx="229">
                  <c:v>30.533333333333236</c:v>
                </c:pt>
                <c:pt idx="230">
                  <c:v>30.666666666666568</c:v>
                </c:pt>
                <c:pt idx="231">
                  <c:v>30.799999999999898</c:v>
                </c:pt>
                <c:pt idx="232">
                  <c:v>30.933333333333231</c:v>
                </c:pt>
                <c:pt idx="233">
                  <c:v>31.066666666666563</c:v>
                </c:pt>
                <c:pt idx="234">
                  <c:v>31.199999999999896</c:v>
                </c:pt>
                <c:pt idx="235">
                  <c:v>31.333333333333226</c:v>
                </c:pt>
                <c:pt idx="236">
                  <c:v>31.466666666666558</c:v>
                </c:pt>
                <c:pt idx="237">
                  <c:v>31.599999999999891</c:v>
                </c:pt>
                <c:pt idx="238">
                  <c:v>31.733333333333224</c:v>
                </c:pt>
                <c:pt idx="239">
                  <c:v>31.866666666666557</c:v>
                </c:pt>
                <c:pt idx="240">
                  <c:v>31.999999999999886</c:v>
                </c:pt>
                <c:pt idx="241">
                  <c:v>32.133333333333219</c:v>
                </c:pt>
                <c:pt idx="242">
                  <c:v>32.266666666666552</c:v>
                </c:pt>
                <c:pt idx="243">
                  <c:v>32.399999999999885</c:v>
                </c:pt>
                <c:pt idx="244">
                  <c:v>32.533333333333218</c:v>
                </c:pt>
                <c:pt idx="245">
                  <c:v>32.666666666666551</c:v>
                </c:pt>
                <c:pt idx="246">
                  <c:v>32.799999999999883</c:v>
                </c:pt>
                <c:pt idx="247">
                  <c:v>32.933333333333223</c:v>
                </c:pt>
                <c:pt idx="248">
                  <c:v>33.066666666666556</c:v>
                </c:pt>
                <c:pt idx="249">
                  <c:v>33.199999999999889</c:v>
                </c:pt>
                <c:pt idx="250">
                  <c:v>33.333333333333229</c:v>
                </c:pt>
                <c:pt idx="251">
                  <c:v>33.466666666666562</c:v>
                </c:pt>
                <c:pt idx="252">
                  <c:v>33.599999999999902</c:v>
                </c:pt>
                <c:pt idx="253">
                  <c:v>33.733333333333235</c:v>
                </c:pt>
                <c:pt idx="254">
                  <c:v>33.866666666666568</c:v>
                </c:pt>
                <c:pt idx="255">
                  <c:v>33.999999999999908</c:v>
                </c:pt>
                <c:pt idx="256">
                  <c:v>34.13333333333324</c:v>
                </c:pt>
                <c:pt idx="257">
                  <c:v>34.26666666666658</c:v>
                </c:pt>
                <c:pt idx="258">
                  <c:v>34.399999999999913</c:v>
                </c:pt>
                <c:pt idx="259">
                  <c:v>34.533333333333246</c:v>
                </c:pt>
                <c:pt idx="260">
                  <c:v>34.666666666666586</c:v>
                </c:pt>
                <c:pt idx="261">
                  <c:v>34.799999999999919</c:v>
                </c:pt>
                <c:pt idx="262">
                  <c:v>34.933333333333259</c:v>
                </c:pt>
                <c:pt idx="263">
                  <c:v>35.066666666666592</c:v>
                </c:pt>
                <c:pt idx="264">
                  <c:v>35.199999999999925</c:v>
                </c:pt>
                <c:pt idx="265">
                  <c:v>35.333333333333265</c:v>
                </c:pt>
                <c:pt idx="266">
                  <c:v>35.466666666666598</c:v>
                </c:pt>
                <c:pt idx="267">
                  <c:v>35.599999999999937</c:v>
                </c:pt>
                <c:pt idx="268">
                  <c:v>35.73333333333327</c:v>
                </c:pt>
                <c:pt idx="269">
                  <c:v>35.86666666666661</c:v>
                </c:pt>
                <c:pt idx="270">
                  <c:v>35.999999999999943</c:v>
                </c:pt>
                <c:pt idx="271">
                  <c:v>36.133333333333276</c:v>
                </c:pt>
                <c:pt idx="272">
                  <c:v>36.266666666666616</c:v>
                </c:pt>
                <c:pt idx="273">
                  <c:v>36.399999999999949</c:v>
                </c:pt>
                <c:pt idx="274">
                  <c:v>36.533333333333289</c:v>
                </c:pt>
                <c:pt idx="275">
                  <c:v>36.666666666666622</c:v>
                </c:pt>
                <c:pt idx="276">
                  <c:v>36.799999999999955</c:v>
                </c:pt>
                <c:pt idx="277">
                  <c:v>36.933333333333294</c:v>
                </c:pt>
                <c:pt idx="278">
                  <c:v>37.066666666666627</c:v>
                </c:pt>
                <c:pt idx="279">
                  <c:v>37.199999999999967</c:v>
                </c:pt>
                <c:pt idx="280">
                  <c:v>37.3333333333333</c:v>
                </c:pt>
                <c:pt idx="281">
                  <c:v>37.466666666666633</c:v>
                </c:pt>
                <c:pt idx="282">
                  <c:v>37.599999999999973</c:v>
                </c:pt>
                <c:pt idx="283">
                  <c:v>37.733333333333306</c:v>
                </c:pt>
                <c:pt idx="284">
                  <c:v>37.866666666666646</c:v>
                </c:pt>
                <c:pt idx="285">
                  <c:v>37.999999999999979</c:v>
                </c:pt>
                <c:pt idx="286">
                  <c:v>38.133333333333312</c:v>
                </c:pt>
                <c:pt idx="287">
                  <c:v>38.266666666666652</c:v>
                </c:pt>
                <c:pt idx="288">
                  <c:v>38.399999999999984</c:v>
                </c:pt>
                <c:pt idx="289">
                  <c:v>38.533333333333324</c:v>
                </c:pt>
                <c:pt idx="290">
                  <c:v>38.666666666666657</c:v>
                </c:pt>
                <c:pt idx="291">
                  <c:v>38.79999999999999</c:v>
                </c:pt>
                <c:pt idx="292">
                  <c:v>38.93333333333333</c:v>
                </c:pt>
                <c:pt idx="293">
                  <c:v>39.066666666666663</c:v>
                </c:pt>
                <c:pt idx="294">
                  <c:v>39.200000000000003</c:v>
                </c:pt>
                <c:pt idx="295">
                  <c:v>39.333333333333336</c:v>
                </c:pt>
                <c:pt idx="296">
                  <c:v>39.466666666666676</c:v>
                </c:pt>
                <c:pt idx="297">
                  <c:v>39.600000000000009</c:v>
                </c:pt>
                <c:pt idx="298">
                  <c:v>39.733333333333341</c:v>
                </c:pt>
                <c:pt idx="299">
                  <c:v>39.866666666666681</c:v>
                </c:pt>
                <c:pt idx="300">
                  <c:v>40.000000000000014</c:v>
                </c:pt>
                <c:pt idx="301">
                  <c:v>40.133333333333354</c:v>
                </c:pt>
                <c:pt idx="302">
                  <c:v>40.266666666666687</c:v>
                </c:pt>
                <c:pt idx="303">
                  <c:v>40.40000000000002</c:v>
                </c:pt>
                <c:pt idx="304">
                  <c:v>40.53333333333336</c:v>
                </c:pt>
                <c:pt idx="305">
                  <c:v>40.666666666666693</c:v>
                </c:pt>
                <c:pt idx="306">
                  <c:v>40.800000000000033</c:v>
                </c:pt>
                <c:pt idx="307">
                  <c:v>40.933333333333366</c:v>
                </c:pt>
                <c:pt idx="308">
                  <c:v>41.066666666666698</c:v>
                </c:pt>
                <c:pt idx="309">
                  <c:v>41.200000000000038</c:v>
                </c:pt>
                <c:pt idx="310">
                  <c:v>41.333333333333371</c:v>
                </c:pt>
                <c:pt idx="311">
                  <c:v>41.466666666666711</c:v>
                </c:pt>
                <c:pt idx="312">
                  <c:v>41.600000000000044</c:v>
                </c:pt>
                <c:pt idx="313">
                  <c:v>41.733333333333377</c:v>
                </c:pt>
                <c:pt idx="314">
                  <c:v>41.866666666666717</c:v>
                </c:pt>
                <c:pt idx="315">
                  <c:v>42.00000000000005</c:v>
                </c:pt>
                <c:pt idx="316">
                  <c:v>42.13333333333339</c:v>
                </c:pt>
                <c:pt idx="317">
                  <c:v>42.266666666666723</c:v>
                </c:pt>
                <c:pt idx="318">
                  <c:v>42.400000000000063</c:v>
                </c:pt>
                <c:pt idx="319">
                  <c:v>42.533333333333395</c:v>
                </c:pt>
                <c:pt idx="320">
                  <c:v>42.666666666666728</c:v>
                </c:pt>
                <c:pt idx="321">
                  <c:v>42.800000000000068</c:v>
                </c:pt>
                <c:pt idx="322">
                  <c:v>42.933333333333401</c:v>
                </c:pt>
                <c:pt idx="323">
                  <c:v>43.066666666666741</c:v>
                </c:pt>
                <c:pt idx="324">
                  <c:v>43.200000000000074</c:v>
                </c:pt>
                <c:pt idx="325">
                  <c:v>43.333333333333407</c:v>
                </c:pt>
                <c:pt idx="326">
                  <c:v>43.466666666666747</c:v>
                </c:pt>
                <c:pt idx="327">
                  <c:v>43.60000000000008</c:v>
                </c:pt>
                <c:pt idx="328">
                  <c:v>43.73333333333342</c:v>
                </c:pt>
                <c:pt idx="329">
                  <c:v>43.866666666666752</c:v>
                </c:pt>
                <c:pt idx="330">
                  <c:v>44.000000000000085</c:v>
                </c:pt>
                <c:pt idx="331">
                  <c:v>44.133333333333425</c:v>
                </c:pt>
                <c:pt idx="332">
                  <c:v>44.266666666666758</c:v>
                </c:pt>
                <c:pt idx="333">
                  <c:v>44.400000000000098</c:v>
                </c:pt>
                <c:pt idx="334">
                  <c:v>44.533333333333431</c:v>
                </c:pt>
                <c:pt idx="335">
                  <c:v>44.666666666666764</c:v>
                </c:pt>
                <c:pt idx="336">
                  <c:v>44.800000000000104</c:v>
                </c:pt>
                <c:pt idx="337">
                  <c:v>44.933333333333437</c:v>
                </c:pt>
                <c:pt idx="338">
                  <c:v>45.066666666666777</c:v>
                </c:pt>
                <c:pt idx="339">
                  <c:v>45.200000000000109</c:v>
                </c:pt>
                <c:pt idx="340">
                  <c:v>45.333333333333449</c:v>
                </c:pt>
                <c:pt idx="341">
                  <c:v>45.466666666666782</c:v>
                </c:pt>
                <c:pt idx="342">
                  <c:v>45.600000000000115</c:v>
                </c:pt>
                <c:pt idx="343">
                  <c:v>45.733333333333455</c:v>
                </c:pt>
                <c:pt idx="344">
                  <c:v>45.866666666666788</c:v>
                </c:pt>
                <c:pt idx="345">
                  <c:v>46.000000000000128</c:v>
                </c:pt>
                <c:pt idx="346">
                  <c:v>46.133333333333461</c:v>
                </c:pt>
                <c:pt idx="347">
                  <c:v>46.266666666666794</c:v>
                </c:pt>
                <c:pt idx="348">
                  <c:v>46.400000000000134</c:v>
                </c:pt>
                <c:pt idx="349">
                  <c:v>46.533333333333466</c:v>
                </c:pt>
                <c:pt idx="350">
                  <c:v>46.666666666666806</c:v>
                </c:pt>
                <c:pt idx="351">
                  <c:v>46.800000000000139</c:v>
                </c:pt>
                <c:pt idx="352">
                  <c:v>46.933333333333472</c:v>
                </c:pt>
                <c:pt idx="353">
                  <c:v>47.066666666666812</c:v>
                </c:pt>
                <c:pt idx="354">
                  <c:v>47.200000000000145</c:v>
                </c:pt>
                <c:pt idx="355">
                  <c:v>47.333333333333485</c:v>
                </c:pt>
                <c:pt idx="356">
                  <c:v>47.466666666666818</c:v>
                </c:pt>
                <c:pt idx="357">
                  <c:v>47.600000000000151</c:v>
                </c:pt>
                <c:pt idx="358">
                  <c:v>47.733333333333491</c:v>
                </c:pt>
                <c:pt idx="359">
                  <c:v>47.866666666666823</c:v>
                </c:pt>
                <c:pt idx="360">
                  <c:v>48.000000000000163</c:v>
                </c:pt>
                <c:pt idx="361">
                  <c:v>48.133333333333496</c:v>
                </c:pt>
                <c:pt idx="362">
                  <c:v>48.266666666666829</c:v>
                </c:pt>
                <c:pt idx="363">
                  <c:v>48.400000000000169</c:v>
                </c:pt>
                <c:pt idx="364">
                  <c:v>48.533333333333502</c:v>
                </c:pt>
                <c:pt idx="365">
                  <c:v>48.666666666666842</c:v>
                </c:pt>
                <c:pt idx="366">
                  <c:v>48.800000000000175</c:v>
                </c:pt>
                <c:pt idx="367">
                  <c:v>48.933333333333515</c:v>
                </c:pt>
                <c:pt idx="368">
                  <c:v>49.066666666666848</c:v>
                </c:pt>
                <c:pt idx="369">
                  <c:v>49.20000000000018</c:v>
                </c:pt>
                <c:pt idx="370">
                  <c:v>49.33333333333352</c:v>
                </c:pt>
                <c:pt idx="371">
                  <c:v>49.466666666666853</c:v>
                </c:pt>
                <c:pt idx="372">
                  <c:v>49.600000000000193</c:v>
                </c:pt>
                <c:pt idx="373">
                  <c:v>49.733333333333526</c:v>
                </c:pt>
                <c:pt idx="374">
                  <c:v>49.866666666666859</c:v>
                </c:pt>
                <c:pt idx="375">
                  <c:v>50.000000000000199</c:v>
                </c:pt>
                <c:pt idx="376">
                  <c:v>50.133333333333532</c:v>
                </c:pt>
                <c:pt idx="377">
                  <c:v>50.266666666666872</c:v>
                </c:pt>
                <c:pt idx="378">
                  <c:v>50.400000000000205</c:v>
                </c:pt>
                <c:pt idx="379">
                  <c:v>50.533333333333537</c:v>
                </c:pt>
                <c:pt idx="380">
                  <c:v>50.666666666666877</c:v>
                </c:pt>
                <c:pt idx="381">
                  <c:v>50.80000000000021</c:v>
                </c:pt>
                <c:pt idx="382">
                  <c:v>50.93333333333355</c:v>
                </c:pt>
                <c:pt idx="383">
                  <c:v>51.066666666666883</c:v>
                </c:pt>
                <c:pt idx="384">
                  <c:v>51.200000000000216</c:v>
                </c:pt>
                <c:pt idx="385">
                  <c:v>51.333333333333556</c:v>
                </c:pt>
                <c:pt idx="386">
                  <c:v>51.466666666666889</c:v>
                </c:pt>
                <c:pt idx="387">
                  <c:v>51.600000000000229</c:v>
                </c:pt>
                <c:pt idx="388">
                  <c:v>51.733333333333562</c:v>
                </c:pt>
                <c:pt idx="389">
                  <c:v>51.866666666666902</c:v>
                </c:pt>
                <c:pt idx="390">
                  <c:v>52.000000000000234</c:v>
                </c:pt>
                <c:pt idx="391">
                  <c:v>52.133333333333567</c:v>
                </c:pt>
                <c:pt idx="392">
                  <c:v>52.266666666666907</c:v>
                </c:pt>
                <c:pt idx="393">
                  <c:v>52.40000000000024</c:v>
                </c:pt>
                <c:pt idx="394">
                  <c:v>52.53333333333358</c:v>
                </c:pt>
                <c:pt idx="395">
                  <c:v>52.666666666666913</c:v>
                </c:pt>
                <c:pt idx="396">
                  <c:v>52.800000000000246</c:v>
                </c:pt>
                <c:pt idx="397">
                  <c:v>52.933333333333586</c:v>
                </c:pt>
                <c:pt idx="398">
                  <c:v>53.066666666666919</c:v>
                </c:pt>
                <c:pt idx="399">
                  <c:v>53.200000000000259</c:v>
                </c:pt>
                <c:pt idx="400">
                  <c:v>53.333333333333591</c:v>
                </c:pt>
                <c:pt idx="401">
                  <c:v>53.466666666666924</c:v>
                </c:pt>
                <c:pt idx="402">
                  <c:v>53.600000000000264</c:v>
                </c:pt>
                <c:pt idx="403">
                  <c:v>53.733333333333597</c:v>
                </c:pt>
                <c:pt idx="404">
                  <c:v>53.866666666666937</c:v>
                </c:pt>
                <c:pt idx="405">
                  <c:v>54.00000000000027</c:v>
                </c:pt>
                <c:pt idx="406">
                  <c:v>54.133333333333603</c:v>
                </c:pt>
                <c:pt idx="407">
                  <c:v>54.266666666666943</c:v>
                </c:pt>
                <c:pt idx="408">
                  <c:v>54.400000000000276</c:v>
                </c:pt>
                <c:pt idx="409">
                  <c:v>54.533333333333616</c:v>
                </c:pt>
                <c:pt idx="410">
                  <c:v>54.666666666666949</c:v>
                </c:pt>
                <c:pt idx="411">
                  <c:v>54.800000000000281</c:v>
                </c:pt>
                <c:pt idx="412">
                  <c:v>54.933333333333621</c:v>
                </c:pt>
                <c:pt idx="413">
                  <c:v>55.066666666666954</c:v>
                </c:pt>
                <c:pt idx="414">
                  <c:v>55.200000000000294</c:v>
                </c:pt>
                <c:pt idx="415">
                  <c:v>55.333333333333627</c:v>
                </c:pt>
                <c:pt idx="416">
                  <c:v>55.466666666666967</c:v>
                </c:pt>
                <c:pt idx="417">
                  <c:v>55.6000000000003</c:v>
                </c:pt>
                <c:pt idx="418">
                  <c:v>55.733333333333633</c:v>
                </c:pt>
                <c:pt idx="419">
                  <c:v>55.866666666666973</c:v>
                </c:pt>
                <c:pt idx="420">
                  <c:v>56.000000000000306</c:v>
                </c:pt>
                <c:pt idx="421">
                  <c:v>56.133333333333645</c:v>
                </c:pt>
                <c:pt idx="422">
                  <c:v>56.266666666666978</c:v>
                </c:pt>
                <c:pt idx="423">
                  <c:v>56.400000000000311</c:v>
                </c:pt>
                <c:pt idx="424">
                  <c:v>56.533333333333651</c:v>
                </c:pt>
                <c:pt idx="425">
                  <c:v>56.666666666666984</c:v>
                </c:pt>
                <c:pt idx="426">
                  <c:v>56.800000000000324</c:v>
                </c:pt>
                <c:pt idx="427">
                  <c:v>56.933333333333657</c:v>
                </c:pt>
                <c:pt idx="428">
                  <c:v>57.06666666666699</c:v>
                </c:pt>
                <c:pt idx="429">
                  <c:v>57.20000000000033</c:v>
                </c:pt>
                <c:pt idx="430">
                  <c:v>57.333333333333663</c:v>
                </c:pt>
                <c:pt idx="431">
                  <c:v>57.466666666667003</c:v>
                </c:pt>
                <c:pt idx="432">
                  <c:v>57.600000000000335</c:v>
                </c:pt>
                <c:pt idx="433">
                  <c:v>57.733333333333668</c:v>
                </c:pt>
                <c:pt idx="434">
                  <c:v>57.866666666667008</c:v>
                </c:pt>
                <c:pt idx="435">
                  <c:v>58.000000000000341</c:v>
                </c:pt>
                <c:pt idx="436">
                  <c:v>58.133333333333681</c:v>
                </c:pt>
                <c:pt idx="437">
                  <c:v>58.266666666667014</c:v>
                </c:pt>
                <c:pt idx="438">
                  <c:v>58.400000000000354</c:v>
                </c:pt>
                <c:pt idx="439">
                  <c:v>58.533333333333687</c:v>
                </c:pt>
                <c:pt idx="440">
                  <c:v>58.66666666666702</c:v>
                </c:pt>
                <c:pt idx="441">
                  <c:v>58.80000000000036</c:v>
                </c:pt>
                <c:pt idx="442">
                  <c:v>58.933333333333692</c:v>
                </c:pt>
                <c:pt idx="443">
                  <c:v>59.066666666667032</c:v>
                </c:pt>
                <c:pt idx="444">
                  <c:v>59.200000000000365</c:v>
                </c:pt>
                <c:pt idx="445">
                  <c:v>59.333333333333698</c:v>
                </c:pt>
                <c:pt idx="446">
                  <c:v>59.466666666667038</c:v>
                </c:pt>
                <c:pt idx="447">
                  <c:v>59.600000000000371</c:v>
                </c:pt>
                <c:pt idx="448">
                  <c:v>59.733333333333711</c:v>
                </c:pt>
                <c:pt idx="449">
                  <c:v>59.866666666667044</c:v>
                </c:pt>
                <c:pt idx="450">
                  <c:v>60.000000000000377</c:v>
                </c:pt>
                <c:pt idx="451">
                  <c:v>60.133333333333717</c:v>
                </c:pt>
                <c:pt idx="452">
                  <c:v>60.266666666667049</c:v>
                </c:pt>
                <c:pt idx="453">
                  <c:v>60.400000000000389</c:v>
                </c:pt>
                <c:pt idx="454">
                  <c:v>60.533333333333722</c:v>
                </c:pt>
                <c:pt idx="455">
                  <c:v>60.666666666667055</c:v>
                </c:pt>
                <c:pt idx="456">
                  <c:v>60.800000000000395</c:v>
                </c:pt>
                <c:pt idx="457">
                  <c:v>60.933333333333728</c:v>
                </c:pt>
                <c:pt idx="458">
                  <c:v>61.066666666667068</c:v>
                </c:pt>
                <c:pt idx="459">
                  <c:v>61.200000000000401</c:v>
                </c:pt>
                <c:pt idx="460">
                  <c:v>61.333333333333741</c:v>
                </c:pt>
                <c:pt idx="461">
                  <c:v>61.466666666667074</c:v>
                </c:pt>
                <c:pt idx="462">
                  <c:v>61.600000000000406</c:v>
                </c:pt>
                <c:pt idx="463">
                  <c:v>61.733333333333746</c:v>
                </c:pt>
                <c:pt idx="464">
                  <c:v>61.866666666667079</c:v>
                </c:pt>
                <c:pt idx="465">
                  <c:v>62.000000000000419</c:v>
                </c:pt>
                <c:pt idx="466">
                  <c:v>62.133333333333752</c:v>
                </c:pt>
                <c:pt idx="467">
                  <c:v>62.266666666667085</c:v>
                </c:pt>
                <c:pt idx="468">
                  <c:v>62.400000000000425</c:v>
                </c:pt>
                <c:pt idx="469">
                  <c:v>62.533333333333758</c:v>
                </c:pt>
                <c:pt idx="470">
                  <c:v>62.666666666667098</c:v>
                </c:pt>
                <c:pt idx="471">
                  <c:v>62.800000000000431</c:v>
                </c:pt>
                <c:pt idx="472">
                  <c:v>62.933333333333763</c:v>
                </c:pt>
                <c:pt idx="473">
                  <c:v>63.066666666667103</c:v>
                </c:pt>
                <c:pt idx="474">
                  <c:v>63.200000000000436</c:v>
                </c:pt>
                <c:pt idx="475">
                  <c:v>63.333333333333776</c:v>
                </c:pt>
                <c:pt idx="476">
                  <c:v>63.466666666667109</c:v>
                </c:pt>
                <c:pt idx="477">
                  <c:v>63.600000000000442</c:v>
                </c:pt>
                <c:pt idx="478">
                  <c:v>63.733333333333782</c:v>
                </c:pt>
                <c:pt idx="479">
                  <c:v>63.866666666667115</c:v>
                </c:pt>
                <c:pt idx="480">
                  <c:v>64.000000000000455</c:v>
                </c:pt>
                <c:pt idx="481">
                  <c:v>64.133333333333795</c:v>
                </c:pt>
                <c:pt idx="482">
                  <c:v>64.26666666666712</c:v>
                </c:pt>
                <c:pt idx="483">
                  <c:v>64.40000000000046</c:v>
                </c:pt>
                <c:pt idx="484">
                  <c:v>64.5333333333338</c:v>
                </c:pt>
                <c:pt idx="485">
                  <c:v>64.666666666667126</c:v>
                </c:pt>
                <c:pt idx="486">
                  <c:v>64.800000000000466</c:v>
                </c:pt>
                <c:pt idx="487">
                  <c:v>64.933333333333806</c:v>
                </c:pt>
                <c:pt idx="488">
                  <c:v>65.066666666667132</c:v>
                </c:pt>
                <c:pt idx="489">
                  <c:v>65.200000000000472</c:v>
                </c:pt>
                <c:pt idx="490">
                  <c:v>65.333333333333812</c:v>
                </c:pt>
                <c:pt idx="491">
                  <c:v>65.466666666667152</c:v>
                </c:pt>
                <c:pt idx="492">
                  <c:v>65.600000000000477</c:v>
                </c:pt>
                <c:pt idx="493">
                  <c:v>65.733333333333803</c:v>
                </c:pt>
                <c:pt idx="494">
                  <c:v>65.866666666667143</c:v>
                </c:pt>
                <c:pt idx="495">
                  <c:v>66.000000000000469</c:v>
                </c:pt>
                <c:pt idx="496">
                  <c:v>66.133333333333795</c:v>
                </c:pt>
                <c:pt idx="497">
                  <c:v>66.26666666666712</c:v>
                </c:pt>
                <c:pt idx="498">
                  <c:v>66.400000000000446</c:v>
                </c:pt>
                <c:pt idx="499">
                  <c:v>66.533333333333786</c:v>
                </c:pt>
                <c:pt idx="500">
                  <c:v>66.666666666667112</c:v>
                </c:pt>
                <c:pt idx="501">
                  <c:v>66.800000000000438</c:v>
                </c:pt>
                <c:pt idx="502">
                  <c:v>66.933333333333763</c:v>
                </c:pt>
                <c:pt idx="503">
                  <c:v>67.066666666667089</c:v>
                </c:pt>
                <c:pt idx="504">
                  <c:v>67.200000000000429</c:v>
                </c:pt>
                <c:pt idx="505">
                  <c:v>67.333333333333755</c:v>
                </c:pt>
                <c:pt idx="506">
                  <c:v>67.466666666667081</c:v>
                </c:pt>
                <c:pt idx="507">
                  <c:v>67.600000000000406</c:v>
                </c:pt>
                <c:pt idx="508">
                  <c:v>67.733333333333732</c:v>
                </c:pt>
                <c:pt idx="509">
                  <c:v>67.866666666667072</c:v>
                </c:pt>
                <c:pt idx="510">
                  <c:v>68.000000000000398</c:v>
                </c:pt>
                <c:pt idx="511">
                  <c:v>68.133333333333724</c:v>
                </c:pt>
                <c:pt idx="512">
                  <c:v>68.266666666667049</c:v>
                </c:pt>
                <c:pt idx="513">
                  <c:v>68.400000000000375</c:v>
                </c:pt>
                <c:pt idx="514">
                  <c:v>68.533333333333715</c:v>
                </c:pt>
                <c:pt idx="515">
                  <c:v>68.666666666667041</c:v>
                </c:pt>
                <c:pt idx="516">
                  <c:v>68.800000000000367</c:v>
                </c:pt>
                <c:pt idx="517">
                  <c:v>68.933333333333692</c:v>
                </c:pt>
                <c:pt idx="518">
                  <c:v>69.066666666667018</c:v>
                </c:pt>
                <c:pt idx="519">
                  <c:v>69.200000000000344</c:v>
                </c:pt>
                <c:pt idx="520">
                  <c:v>69.333333333333684</c:v>
                </c:pt>
                <c:pt idx="521">
                  <c:v>69.46666666666701</c:v>
                </c:pt>
                <c:pt idx="522">
                  <c:v>69.600000000000335</c:v>
                </c:pt>
                <c:pt idx="523">
                  <c:v>69.733333333333661</c:v>
                </c:pt>
                <c:pt idx="524">
                  <c:v>69.866666666666987</c:v>
                </c:pt>
                <c:pt idx="525">
                  <c:v>70.000000000000327</c:v>
                </c:pt>
                <c:pt idx="526">
                  <c:v>70.133333333333653</c:v>
                </c:pt>
                <c:pt idx="527">
                  <c:v>70.266666666666978</c:v>
                </c:pt>
                <c:pt idx="528">
                  <c:v>70.400000000000304</c:v>
                </c:pt>
                <c:pt idx="529">
                  <c:v>70.53333333333363</c:v>
                </c:pt>
                <c:pt idx="530">
                  <c:v>70.66666666666697</c:v>
                </c:pt>
                <c:pt idx="531">
                  <c:v>70.800000000000296</c:v>
                </c:pt>
                <c:pt idx="532">
                  <c:v>70.933333333333621</c:v>
                </c:pt>
                <c:pt idx="533">
                  <c:v>71.066666666666947</c:v>
                </c:pt>
                <c:pt idx="534">
                  <c:v>71.200000000000273</c:v>
                </c:pt>
                <c:pt idx="535">
                  <c:v>71.333333333333613</c:v>
                </c:pt>
                <c:pt idx="536">
                  <c:v>71.466666666666939</c:v>
                </c:pt>
                <c:pt idx="537">
                  <c:v>71.600000000000264</c:v>
                </c:pt>
                <c:pt idx="538">
                  <c:v>71.73333333333359</c:v>
                </c:pt>
                <c:pt idx="539">
                  <c:v>71.866666666666916</c:v>
                </c:pt>
                <c:pt idx="540">
                  <c:v>72.000000000000256</c:v>
                </c:pt>
                <c:pt idx="541">
                  <c:v>72.133333333333582</c:v>
                </c:pt>
                <c:pt idx="542">
                  <c:v>72.266666666666907</c:v>
                </c:pt>
                <c:pt idx="543">
                  <c:v>72.400000000000233</c:v>
                </c:pt>
                <c:pt idx="544">
                  <c:v>72.533333333333559</c:v>
                </c:pt>
                <c:pt idx="545">
                  <c:v>72.666666666666885</c:v>
                </c:pt>
                <c:pt idx="546">
                  <c:v>72.800000000000225</c:v>
                </c:pt>
                <c:pt idx="547">
                  <c:v>72.93333333333355</c:v>
                </c:pt>
                <c:pt idx="548">
                  <c:v>73.066666666666876</c:v>
                </c:pt>
                <c:pt idx="549">
                  <c:v>73.200000000000202</c:v>
                </c:pt>
                <c:pt idx="550">
                  <c:v>73.333333333333528</c:v>
                </c:pt>
                <c:pt idx="551">
                  <c:v>73.466666666666868</c:v>
                </c:pt>
                <c:pt idx="552">
                  <c:v>73.600000000000193</c:v>
                </c:pt>
                <c:pt idx="553">
                  <c:v>73.733333333333519</c:v>
                </c:pt>
                <c:pt idx="554">
                  <c:v>73.866666666666845</c:v>
                </c:pt>
                <c:pt idx="555">
                  <c:v>74.000000000000171</c:v>
                </c:pt>
                <c:pt idx="556">
                  <c:v>74.13333333333351</c:v>
                </c:pt>
                <c:pt idx="557">
                  <c:v>74.266666666666836</c:v>
                </c:pt>
                <c:pt idx="558">
                  <c:v>74.400000000000162</c:v>
                </c:pt>
                <c:pt idx="559">
                  <c:v>74.533333333333488</c:v>
                </c:pt>
                <c:pt idx="560">
                  <c:v>74.666666666666814</c:v>
                </c:pt>
                <c:pt idx="561">
                  <c:v>74.800000000000153</c:v>
                </c:pt>
                <c:pt idx="562">
                  <c:v>74.933333333333479</c:v>
                </c:pt>
                <c:pt idx="563">
                  <c:v>75.066666666666805</c:v>
                </c:pt>
                <c:pt idx="564">
                  <c:v>75.200000000000131</c:v>
                </c:pt>
                <c:pt idx="565">
                  <c:v>75.333333333333456</c:v>
                </c:pt>
                <c:pt idx="566">
                  <c:v>75.466666666666796</c:v>
                </c:pt>
                <c:pt idx="567">
                  <c:v>75.600000000000122</c:v>
                </c:pt>
                <c:pt idx="568">
                  <c:v>75.733333333333448</c:v>
                </c:pt>
                <c:pt idx="569">
                  <c:v>75.866666666666774</c:v>
                </c:pt>
                <c:pt idx="570">
                  <c:v>76.000000000000099</c:v>
                </c:pt>
                <c:pt idx="571">
                  <c:v>76.133333333333425</c:v>
                </c:pt>
                <c:pt idx="572">
                  <c:v>76.266666666666765</c:v>
                </c:pt>
                <c:pt idx="573">
                  <c:v>76.400000000000091</c:v>
                </c:pt>
                <c:pt idx="574">
                  <c:v>76.533333333333417</c:v>
                </c:pt>
                <c:pt idx="575">
                  <c:v>76.666666666666742</c:v>
                </c:pt>
                <c:pt idx="576">
                  <c:v>76.800000000000068</c:v>
                </c:pt>
                <c:pt idx="577">
                  <c:v>76.933333333333408</c:v>
                </c:pt>
                <c:pt idx="578">
                  <c:v>77.066666666666734</c:v>
                </c:pt>
                <c:pt idx="579">
                  <c:v>77.20000000000006</c:v>
                </c:pt>
                <c:pt idx="580">
                  <c:v>77.333333333333385</c:v>
                </c:pt>
                <c:pt idx="581">
                  <c:v>77.466666666666711</c:v>
                </c:pt>
                <c:pt idx="582">
                  <c:v>77.600000000000051</c:v>
                </c:pt>
                <c:pt idx="583">
                  <c:v>77.733333333333377</c:v>
                </c:pt>
                <c:pt idx="584">
                  <c:v>77.866666666666703</c:v>
                </c:pt>
                <c:pt idx="585">
                  <c:v>78.000000000000028</c:v>
                </c:pt>
                <c:pt idx="586">
                  <c:v>78.133333333333354</c:v>
                </c:pt>
                <c:pt idx="587">
                  <c:v>78.266666666666694</c:v>
                </c:pt>
                <c:pt idx="588">
                  <c:v>78.40000000000002</c:v>
                </c:pt>
                <c:pt idx="589">
                  <c:v>78.533333333333346</c:v>
                </c:pt>
                <c:pt idx="590">
                  <c:v>78.666666666666671</c:v>
                </c:pt>
                <c:pt idx="591">
                  <c:v>78.8</c:v>
                </c:pt>
                <c:pt idx="592">
                  <c:v>78.933333333333337</c:v>
                </c:pt>
                <c:pt idx="593">
                  <c:v>79.066666666666663</c:v>
                </c:pt>
                <c:pt idx="594">
                  <c:v>79.199999999999989</c:v>
                </c:pt>
                <c:pt idx="595">
                  <c:v>79.333333333333314</c:v>
                </c:pt>
                <c:pt idx="596">
                  <c:v>79.46666666666664</c:v>
                </c:pt>
                <c:pt idx="597">
                  <c:v>79.599999999999966</c:v>
                </c:pt>
                <c:pt idx="598">
                  <c:v>79.733333333333306</c:v>
                </c:pt>
                <c:pt idx="599">
                  <c:v>79.866666666666632</c:v>
                </c:pt>
                <c:pt idx="600">
                  <c:v>79.999999999999957</c:v>
                </c:pt>
                <c:pt idx="601">
                  <c:v>80.133333333333283</c:v>
                </c:pt>
                <c:pt idx="602">
                  <c:v>80.266666666666609</c:v>
                </c:pt>
                <c:pt idx="603">
                  <c:v>80.399999999999949</c:v>
                </c:pt>
                <c:pt idx="604">
                  <c:v>80.533333333333275</c:v>
                </c:pt>
                <c:pt idx="605">
                  <c:v>80.6666666666666</c:v>
                </c:pt>
                <c:pt idx="606">
                  <c:v>80.799999999999926</c:v>
                </c:pt>
                <c:pt idx="607">
                  <c:v>80.933333333333252</c:v>
                </c:pt>
                <c:pt idx="608">
                  <c:v>81.066666666666592</c:v>
                </c:pt>
                <c:pt idx="609">
                  <c:v>81.199999999999918</c:v>
                </c:pt>
                <c:pt idx="610">
                  <c:v>81.333333333333243</c:v>
                </c:pt>
                <c:pt idx="611">
                  <c:v>81.466666666666569</c:v>
                </c:pt>
                <c:pt idx="612">
                  <c:v>81.599999999999895</c:v>
                </c:pt>
                <c:pt idx="613">
                  <c:v>81.733333333333235</c:v>
                </c:pt>
                <c:pt idx="614">
                  <c:v>81.866666666666561</c:v>
                </c:pt>
                <c:pt idx="615">
                  <c:v>81.999999999999886</c:v>
                </c:pt>
                <c:pt idx="616">
                  <c:v>82.133333333333212</c:v>
                </c:pt>
                <c:pt idx="617">
                  <c:v>82.266666666666538</c:v>
                </c:pt>
                <c:pt idx="618">
                  <c:v>82.399999999999878</c:v>
                </c:pt>
                <c:pt idx="619">
                  <c:v>82.533333333333204</c:v>
                </c:pt>
                <c:pt idx="620">
                  <c:v>82.666666666666529</c:v>
                </c:pt>
                <c:pt idx="621">
                  <c:v>82.799999999999855</c:v>
                </c:pt>
                <c:pt idx="622">
                  <c:v>82.933333333333181</c:v>
                </c:pt>
                <c:pt idx="623">
                  <c:v>83.066666666666507</c:v>
                </c:pt>
                <c:pt idx="624">
                  <c:v>83.199999999999847</c:v>
                </c:pt>
                <c:pt idx="625">
                  <c:v>83.333333333333172</c:v>
                </c:pt>
                <c:pt idx="626">
                  <c:v>83.466666666666498</c:v>
                </c:pt>
                <c:pt idx="627">
                  <c:v>83.599999999999824</c:v>
                </c:pt>
                <c:pt idx="628">
                  <c:v>83.73333333333315</c:v>
                </c:pt>
                <c:pt idx="629">
                  <c:v>83.86666666666649</c:v>
                </c:pt>
                <c:pt idx="630">
                  <c:v>83.999999999999815</c:v>
                </c:pt>
                <c:pt idx="631">
                  <c:v>84.133333333333141</c:v>
                </c:pt>
                <c:pt idx="632">
                  <c:v>84.266666666666467</c:v>
                </c:pt>
                <c:pt idx="633">
                  <c:v>84.399999999999793</c:v>
                </c:pt>
                <c:pt idx="634">
                  <c:v>84.533333333333132</c:v>
                </c:pt>
                <c:pt idx="635">
                  <c:v>84.666666666666458</c:v>
                </c:pt>
                <c:pt idx="636">
                  <c:v>84.799999999999784</c:v>
                </c:pt>
                <c:pt idx="637">
                  <c:v>84.93333333333311</c:v>
                </c:pt>
                <c:pt idx="638">
                  <c:v>85.066666666666436</c:v>
                </c:pt>
                <c:pt idx="639">
                  <c:v>85.199999999999775</c:v>
                </c:pt>
                <c:pt idx="640">
                  <c:v>85.333333333333101</c:v>
                </c:pt>
                <c:pt idx="641">
                  <c:v>85.466666666666427</c:v>
                </c:pt>
                <c:pt idx="642">
                  <c:v>85.599999999999753</c:v>
                </c:pt>
                <c:pt idx="643">
                  <c:v>85.733333333333078</c:v>
                </c:pt>
                <c:pt idx="644">
                  <c:v>85.866666666666418</c:v>
                </c:pt>
                <c:pt idx="645">
                  <c:v>85.999999999999744</c:v>
                </c:pt>
                <c:pt idx="646">
                  <c:v>86.13333333333307</c:v>
                </c:pt>
                <c:pt idx="647">
                  <c:v>86.266666666666396</c:v>
                </c:pt>
                <c:pt idx="648">
                  <c:v>86.399999999999721</c:v>
                </c:pt>
                <c:pt idx="649">
                  <c:v>86.533333333333047</c:v>
                </c:pt>
                <c:pt idx="650">
                  <c:v>86.666666666666387</c:v>
                </c:pt>
                <c:pt idx="651">
                  <c:v>86.799999999999713</c:v>
                </c:pt>
                <c:pt idx="652">
                  <c:v>86.933333333333039</c:v>
                </c:pt>
                <c:pt idx="653">
                  <c:v>87.066666666666364</c:v>
                </c:pt>
                <c:pt idx="654">
                  <c:v>87.19999999999969</c:v>
                </c:pt>
                <c:pt idx="655">
                  <c:v>87.33333333333303</c:v>
                </c:pt>
                <c:pt idx="656">
                  <c:v>87.466666666666356</c:v>
                </c:pt>
                <c:pt idx="657">
                  <c:v>87.599999999999682</c:v>
                </c:pt>
                <c:pt idx="658">
                  <c:v>87.733333333333007</c:v>
                </c:pt>
                <c:pt idx="659">
                  <c:v>87.866666666666333</c:v>
                </c:pt>
                <c:pt idx="660">
                  <c:v>87.999999999999673</c:v>
                </c:pt>
                <c:pt idx="661">
                  <c:v>88.133333333332999</c:v>
                </c:pt>
                <c:pt idx="662">
                  <c:v>88.266666666666325</c:v>
                </c:pt>
                <c:pt idx="663">
                  <c:v>88.39999999999965</c:v>
                </c:pt>
                <c:pt idx="664">
                  <c:v>88.533333333332976</c:v>
                </c:pt>
                <c:pt idx="665">
                  <c:v>88.666666666666316</c:v>
                </c:pt>
                <c:pt idx="666">
                  <c:v>88.799999999999642</c:v>
                </c:pt>
                <c:pt idx="667">
                  <c:v>88.933333333332968</c:v>
                </c:pt>
                <c:pt idx="668">
                  <c:v>89.066666666666293</c:v>
                </c:pt>
                <c:pt idx="669">
                  <c:v>89.199999999999619</c:v>
                </c:pt>
                <c:pt idx="670">
                  <c:v>89.333333333332945</c:v>
                </c:pt>
                <c:pt idx="671">
                  <c:v>89.466666666666285</c:v>
                </c:pt>
                <c:pt idx="672">
                  <c:v>89.599999999999611</c:v>
                </c:pt>
                <c:pt idx="673">
                  <c:v>89.733333333332936</c:v>
                </c:pt>
                <c:pt idx="674">
                  <c:v>89.866666666666262</c:v>
                </c:pt>
                <c:pt idx="675">
                  <c:v>89.999999999999588</c:v>
                </c:pt>
                <c:pt idx="676">
                  <c:v>90.133333333332928</c:v>
                </c:pt>
                <c:pt idx="677">
                  <c:v>90.266666666666254</c:v>
                </c:pt>
                <c:pt idx="678">
                  <c:v>90.399999999999579</c:v>
                </c:pt>
                <c:pt idx="679">
                  <c:v>90.533333333332905</c:v>
                </c:pt>
                <c:pt idx="680">
                  <c:v>90.666666666666231</c:v>
                </c:pt>
                <c:pt idx="681">
                  <c:v>90.799999999999571</c:v>
                </c:pt>
                <c:pt idx="682">
                  <c:v>90.933333333332897</c:v>
                </c:pt>
                <c:pt idx="683">
                  <c:v>91.066666666666222</c:v>
                </c:pt>
                <c:pt idx="684">
                  <c:v>91.199999999999548</c:v>
                </c:pt>
                <c:pt idx="685">
                  <c:v>91.333333333332874</c:v>
                </c:pt>
                <c:pt idx="686">
                  <c:v>91.466666666666214</c:v>
                </c:pt>
                <c:pt idx="687">
                  <c:v>91.59999999999954</c:v>
                </c:pt>
                <c:pt idx="688">
                  <c:v>91.733333333332865</c:v>
                </c:pt>
                <c:pt idx="689">
                  <c:v>91.866666666666191</c:v>
                </c:pt>
                <c:pt idx="690">
                  <c:v>91.999999999999517</c:v>
                </c:pt>
                <c:pt idx="691">
                  <c:v>92.133333333332857</c:v>
                </c:pt>
                <c:pt idx="692">
                  <c:v>92.266666666666183</c:v>
                </c:pt>
                <c:pt idx="693">
                  <c:v>92.399999999999508</c:v>
                </c:pt>
                <c:pt idx="694">
                  <c:v>92.533333333332834</c:v>
                </c:pt>
                <c:pt idx="695">
                  <c:v>92.66666666666616</c:v>
                </c:pt>
                <c:pt idx="696">
                  <c:v>92.799999999999486</c:v>
                </c:pt>
                <c:pt idx="697">
                  <c:v>92.933333333332826</c:v>
                </c:pt>
                <c:pt idx="698">
                  <c:v>93.066666666666151</c:v>
                </c:pt>
                <c:pt idx="699">
                  <c:v>93.199999999999477</c:v>
                </c:pt>
                <c:pt idx="700">
                  <c:v>93.333333333332803</c:v>
                </c:pt>
                <c:pt idx="701">
                  <c:v>93.466666666666129</c:v>
                </c:pt>
                <c:pt idx="702">
                  <c:v>93.599999999999469</c:v>
                </c:pt>
                <c:pt idx="703">
                  <c:v>93.733333333332794</c:v>
                </c:pt>
                <c:pt idx="704">
                  <c:v>93.86666666666612</c:v>
                </c:pt>
                <c:pt idx="705">
                  <c:v>93.999999999999446</c:v>
                </c:pt>
                <c:pt idx="706">
                  <c:v>94.133333333332772</c:v>
                </c:pt>
                <c:pt idx="707">
                  <c:v>94.266666666666111</c:v>
                </c:pt>
                <c:pt idx="708">
                  <c:v>94.399999999999437</c:v>
                </c:pt>
                <c:pt idx="709">
                  <c:v>94.533333333332763</c:v>
                </c:pt>
                <c:pt idx="710">
                  <c:v>94.666666666666089</c:v>
                </c:pt>
                <c:pt idx="711">
                  <c:v>94.799999999999415</c:v>
                </c:pt>
                <c:pt idx="712">
                  <c:v>94.933333333332754</c:v>
                </c:pt>
                <c:pt idx="713">
                  <c:v>95.06666666666608</c:v>
                </c:pt>
                <c:pt idx="714">
                  <c:v>95.199999999999406</c:v>
                </c:pt>
                <c:pt idx="715">
                  <c:v>95.333333333332732</c:v>
                </c:pt>
                <c:pt idx="716">
                  <c:v>95.466666666666057</c:v>
                </c:pt>
                <c:pt idx="717">
                  <c:v>95.599999999999397</c:v>
                </c:pt>
                <c:pt idx="718">
                  <c:v>95.733333333332723</c:v>
                </c:pt>
                <c:pt idx="719">
                  <c:v>95.866666666666049</c:v>
                </c:pt>
                <c:pt idx="720">
                  <c:v>95.999999999999375</c:v>
                </c:pt>
                <c:pt idx="721">
                  <c:v>96.1333333333327</c:v>
                </c:pt>
                <c:pt idx="722">
                  <c:v>96.266666666666026</c:v>
                </c:pt>
                <c:pt idx="723">
                  <c:v>96.399999999999366</c:v>
                </c:pt>
                <c:pt idx="724">
                  <c:v>96.533333333332692</c:v>
                </c:pt>
                <c:pt idx="725">
                  <c:v>96.666666666666018</c:v>
                </c:pt>
                <c:pt idx="726">
                  <c:v>96.799999999999343</c:v>
                </c:pt>
                <c:pt idx="727">
                  <c:v>96.933333333332669</c:v>
                </c:pt>
                <c:pt idx="728">
                  <c:v>97.066666666666009</c:v>
                </c:pt>
                <c:pt idx="729">
                  <c:v>97.199999999999335</c:v>
                </c:pt>
                <c:pt idx="730">
                  <c:v>97.333333333332661</c:v>
                </c:pt>
                <c:pt idx="731">
                  <c:v>97.466666666665986</c:v>
                </c:pt>
                <c:pt idx="732">
                  <c:v>97.599999999999312</c:v>
                </c:pt>
                <c:pt idx="733">
                  <c:v>97.733333333332652</c:v>
                </c:pt>
                <c:pt idx="734">
                  <c:v>97.866666666665978</c:v>
                </c:pt>
                <c:pt idx="735">
                  <c:v>97.999999999999304</c:v>
                </c:pt>
                <c:pt idx="736">
                  <c:v>98.133333333332629</c:v>
                </c:pt>
                <c:pt idx="737">
                  <c:v>98.266666666665955</c:v>
                </c:pt>
                <c:pt idx="738">
                  <c:v>98.399999999999295</c:v>
                </c:pt>
                <c:pt idx="739">
                  <c:v>98.533333333332621</c:v>
                </c:pt>
                <c:pt idx="740">
                  <c:v>98.666666666665947</c:v>
                </c:pt>
                <c:pt idx="741">
                  <c:v>98.799999999999272</c:v>
                </c:pt>
                <c:pt idx="742">
                  <c:v>98.933333333332598</c:v>
                </c:pt>
                <c:pt idx="743">
                  <c:v>99.066666666665938</c:v>
                </c:pt>
                <c:pt idx="744">
                  <c:v>99.199999999999264</c:v>
                </c:pt>
                <c:pt idx="745">
                  <c:v>99.33333333333259</c:v>
                </c:pt>
                <c:pt idx="746">
                  <c:v>99.466666666665915</c:v>
                </c:pt>
                <c:pt idx="747">
                  <c:v>99.599999999999241</c:v>
                </c:pt>
                <c:pt idx="748">
                  <c:v>99.733333333332567</c:v>
                </c:pt>
                <c:pt idx="749">
                  <c:v>99.866666666665907</c:v>
                </c:pt>
                <c:pt idx="750">
                  <c:v>99.999999999999233</c:v>
                </c:pt>
                <c:pt idx="751">
                  <c:v>100.13333333333256</c:v>
                </c:pt>
                <c:pt idx="752">
                  <c:v>100.26666666666588</c:v>
                </c:pt>
                <c:pt idx="753">
                  <c:v>100.39999999999921</c:v>
                </c:pt>
                <c:pt idx="754">
                  <c:v>100.53333333333255</c:v>
                </c:pt>
                <c:pt idx="755">
                  <c:v>100.66666666666588</c:v>
                </c:pt>
                <c:pt idx="756">
                  <c:v>100.7999999999992</c:v>
                </c:pt>
                <c:pt idx="757">
                  <c:v>100.93333333333253</c:v>
                </c:pt>
                <c:pt idx="758">
                  <c:v>101.06666666666585</c:v>
                </c:pt>
                <c:pt idx="759">
                  <c:v>101.19999999999919</c:v>
                </c:pt>
                <c:pt idx="760">
                  <c:v>101.33333333333252</c:v>
                </c:pt>
                <c:pt idx="761">
                  <c:v>101.46666666666584</c:v>
                </c:pt>
                <c:pt idx="762">
                  <c:v>101.59999999999917</c:v>
                </c:pt>
                <c:pt idx="763">
                  <c:v>101.7333333333325</c:v>
                </c:pt>
                <c:pt idx="764">
                  <c:v>101.86666666666584</c:v>
                </c:pt>
                <c:pt idx="765">
                  <c:v>101.99999999999916</c:v>
                </c:pt>
                <c:pt idx="766">
                  <c:v>102.13333333333249</c:v>
                </c:pt>
                <c:pt idx="767">
                  <c:v>102.26666666666581</c:v>
                </c:pt>
                <c:pt idx="768">
                  <c:v>102.39999999999914</c:v>
                </c:pt>
                <c:pt idx="769">
                  <c:v>102.53333333333248</c:v>
                </c:pt>
                <c:pt idx="770">
                  <c:v>102.6666666666658</c:v>
                </c:pt>
                <c:pt idx="771">
                  <c:v>102.79999999999913</c:v>
                </c:pt>
                <c:pt idx="772">
                  <c:v>102.93333333333246</c:v>
                </c:pt>
                <c:pt idx="773">
                  <c:v>103.06666666666578</c:v>
                </c:pt>
                <c:pt idx="774">
                  <c:v>103.19999999999911</c:v>
                </c:pt>
                <c:pt idx="775">
                  <c:v>103.33333333333245</c:v>
                </c:pt>
                <c:pt idx="776">
                  <c:v>103.46666666666577</c:v>
                </c:pt>
                <c:pt idx="777">
                  <c:v>103.5999999999991</c:v>
                </c:pt>
                <c:pt idx="778">
                  <c:v>103.73333333333242</c:v>
                </c:pt>
                <c:pt idx="779">
                  <c:v>103.86666666666575</c:v>
                </c:pt>
                <c:pt idx="780">
                  <c:v>103.99999999999909</c:v>
                </c:pt>
                <c:pt idx="781">
                  <c:v>104.13333333333242</c:v>
                </c:pt>
                <c:pt idx="782">
                  <c:v>104.26666666666574</c:v>
                </c:pt>
                <c:pt idx="783">
                  <c:v>104.39999999999907</c:v>
                </c:pt>
                <c:pt idx="784">
                  <c:v>104.53333333333239</c:v>
                </c:pt>
                <c:pt idx="785">
                  <c:v>104.66666666666573</c:v>
                </c:pt>
                <c:pt idx="786">
                  <c:v>104.79999999999906</c:v>
                </c:pt>
                <c:pt idx="787">
                  <c:v>104.93333333333238</c:v>
                </c:pt>
                <c:pt idx="788">
                  <c:v>105.06666666666571</c:v>
                </c:pt>
                <c:pt idx="789">
                  <c:v>105.19999999999904</c:v>
                </c:pt>
                <c:pt idx="790">
                  <c:v>105.33333333333238</c:v>
                </c:pt>
                <c:pt idx="791">
                  <c:v>105.4666666666657</c:v>
                </c:pt>
                <c:pt idx="792">
                  <c:v>105.59999999999903</c:v>
                </c:pt>
                <c:pt idx="793">
                  <c:v>105.73333333333235</c:v>
                </c:pt>
                <c:pt idx="794">
                  <c:v>105.86666666666568</c:v>
                </c:pt>
                <c:pt idx="795">
                  <c:v>105.99999999999902</c:v>
                </c:pt>
                <c:pt idx="796">
                  <c:v>106.13333333333235</c:v>
                </c:pt>
                <c:pt idx="797">
                  <c:v>106.26666666666567</c:v>
                </c:pt>
                <c:pt idx="798">
                  <c:v>106.399999999999</c:v>
                </c:pt>
                <c:pt idx="799">
                  <c:v>106.53333333333232</c:v>
                </c:pt>
                <c:pt idx="800">
                  <c:v>106.66666666666565</c:v>
                </c:pt>
                <c:pt idx="801">
                  <c:v>106.79999999999899</c:v>
                </c:pt>
                <c:pt idx="802">
                  <c:v>106.93333333333231</c:v>
                </c:pt>
                <c:pt idx="803">
                  <c:v>107.06666666666564</c:v>
                </c:pt>
                <c:pt idx="804">
                  <c:v>107.19999999999897</c:v>
                </c:pt>
                <c:pt idx="805">
                  <c:v>107.33333333333229</c:v>
                </c:pt>
                <c:pt idx="806">
                  <c:v>107.46666666666563</c:v>
                </c:pt>
                <c:pt idx="807">
                  <c:v>107.59999999999896</c:v>
                </c:pt>
                <c:pt idx="808">
                  <c:v>107.73333333333228</c:v>
                </c:pt>
                <c:pt idx="809">
                  <c:v>107.86666666666561</c:v>
                </c:pt>
                <c:pt idx="810">
                  <c:v>107.99999999999893</c:v>
                </c:pt>
                <c:pt idx="811">
                  <c:v>108.13333333333227</c:v>
                </c:pt>
                <c:pt idx="812">
                  <c:v>108.2666666666656</c:v>
                </c:pt>
                <c:pt idx="813">
                  <c:v>108.39999999999893</c:v>
                </c:pt>
                <c:pt idx="814">
                  <c:v>108.53333333333225</c:v>
                </c:pt>
                <c:pt idx="815">
                  <c:v>108.66666666666558</c:v>
                </c:pt>
                <c:pt idx="816">
                  <c:v>108.79999999999892</c:v>
                </c:pt>
                <c:pt idx="817">
                  <c:v>108.93333333333224</c:v>
                </c:pt>
                <c:pt idx="818">
                  <c:v>109.06666666666557</c:v>
                </c:pt>
                <c:pt idx="819">
                  <c:v>109.19999999999889</c:v>
                </c:pt>
                <c:pt idx="820">
                  <c:v>109.33333333333222</c:v>
                </c:pt>
                <c:pt idx="821">
                  <c:v>109.46666666666556</c:v>
                </c:pt>
                <c:pt idx="822">
                  <c:v>109.59999999999889</c:v>
                </c:pt>
                <c:pt idx="823">
                  <c:v>109.73333333333221</c:v>
                </c:pt>
                <c:pt idx="824">
                  <c:v>109.86666666666554</c:v>
                </c:pt>
                <c:pt idx="825">
                  <c:v>109.99999999999886</c:v>
                </c:pt>
                <c:pt idx="826">
                  <c:v>110.13333333333219</c:v>
                </c:pt>
                <c:pt idx="827">
                  <c:v>110.26666666666553</c:v>
                </c:pt>
                <c:pt idx="828">
                  <c:v>110.39999999999885</c:v>
                </c:pt>
                <c:pt idx="829">
                  <c:v>110.53333333333218</c:v>
                </c:pt>
                <c:pt idx="830">
                  <c:v>110.66666666666551</c:v>
                </c:pt>
                <c:pt idx="831">
                  <c:v>110.79999999999883</c:v>
                </c:pt>
                <c:pt idx="832">
                  <c:v>110.93333333333217</c:v>
                </c:pt>
                <c:pt idx="833">
                  <c:v>111.0666666666655</c:v>
                </c:pt>
                <c:pt idx="834">
                  <c:v>111.19999999999882</c:v>
                </c:pt>
                <c:pt idx="835">
                  <c:v>111.33333333333215</c:v>
                </c:pt>
                <c:pt idx="836">
                  <c:v>111.46666666666547</c:v>
                </c:pt>
                <c:pt idx="837">
                  <c:v>111.59999999999881</c:v>
                </c:pt>
                <c:pt idx="838">
                  <c:v>111.73333333333214</c:v>
                </c:pt>
                <c:pt idx="839">
                  <c:v>111.86666666666547</c:v>
                </c:pt>
                <c:pt idx="840">
                  <c:v>111.99999999999879</c:v>
                </c:pt>
                <c:pt idx="841">
                  <c:v>112.13333333333212</c:v>
                </c:pt>
                <c:pt idx="842">
                  <c:v>112.26666666666546</c:v>
                </c:pt>
                <c:pt idx="843">
                  <c:v>112.39999999999878</c:v>
                </c:pt>
                <c:pt idx="844">
                  <c:v>112.53333333333211</c:v>
                </c:pt>
                <c:pt idx="845">
                  <c:v>112.66666666666544</c:v>
                </c:pt>
                <c:pt idx="846">
                  <c:v>112.79999999999876</c:v>
                </c:pt>
                <c:pt idx="847">
                  <c:v>112.9333333333321</c:v>
                </c:pt>
                <c:pt idx="848">
                  <c:v>113.06666666666543</c:v>
                </c:pt>
                <c:pt idx="849">
                  <c:v>113.19999999999875</c:v>
                </c:pt>
                <c:pt idx="850">
                  <c:v>113.33333333333208</c:v>
                </c:pt>
                <c:pt idx="851">
                  <c:v>113.4666666666654</c:v>
                </c:pt>
                <c:pt idx="852">
                  <c:v>113.59999999999873</c:v>
                </c:pt>
                <c:pt idx="853">
                  <c:v>113.73333333333207</c:v>
                </c:pt>
                <c:pt idx="854">
                  <c:v>113.8666666666654</c:v>
                </c:pt>
                <c:pt idx="855">
                  <c:v>113.99999999999872</c:v>
                </c:pt>
                <c:pt idx="856">
                  <c:v>114.13333333333205</c:v>
                </c:pt>
                <c:pt idx="857">
                  <c:v>114.26666666666537</c:v>
                </c:pt>
                <c:pt idx="858">
                  <c:v>114.39999999999871</c:v>
                </c:pt>
                <c:pt idx="859">
                  <c:v>114.53333333333204</c:v>
                </c:pt>
                <c:pt idx="860">
                  <c:v>114.66666666666536</c:v>
                </c:pt>
                <c:pt idx="861">
                  <c:v>114.79999999999869</c:v>
                </c:pt>
                <c:pt idx="862">
                  <c:v>114.93333333333202</c:v>
                </c:pt>
                <c:pt idx="863">
                  <c:v>115.06666666666536</c:v>
                </c:pt>
                <c:pt idx="864">
                  <c:v>115.19999999999868</c:v>
                </c:pt>
                <c:pt idx="865">
                  <c:v>115.33333333333201</c:v>
                </c:pt>
                <c:pt idx="866">
                  <c:v>115.46666666666533</c:v>
                </c:pt>
                <c:pt idx="867">
                  <c:v>115.59999999999866</c:v>
                </c:pt>
                <c:pt idx="868">
                  <c:v>115.733333333332</c:v>
                </c:pt>
                <c:pt idx="869">
                  <c:v>115.86666666666532</c:v>
                </c:pt>
                <c:pt idx="870">
                  <c:v>115.99999999999865</c:v>
                </c:pt>
                <c:pt idx="871">
                  <c:v>116.13333333333198</c:v>
                </c:pt>
                <c:pt idx="872">
                  <c:v>116.2666666666653</c:v>
                </c:pt>
                <c:pt idx="873">
                  <c:v>116.39999999999864</c:v>
                </c:pt>
                <c:pt idx="874">
                  <c:v>116.53333333333197</c:v>
                </c:pt>
                <c:pt idx="875">
                  <c:v>116.66666666666529</c:v>
                </c:pt>
                <c:pt idx="876">
                  <c:v>116.79999999999862</c:v>
                </c:pt>
                <c:pt idx="877">
                  <c:v>116.93333333333194</c:v>
                </c:pt>
                <c:pt idx="878">
                  <c:v>117.06666666666527</c:v>
                </c:pt>
                <c:pt idx="879">
                  <c:v>117.19999999999861</c:v>
                </c:pt>
                <c:pt idx="880">
                  <c:v>117.33333333333194</c:v>
                </c:pt>
                <c:pt idx="881">
                  <c:v>117.46666666666526</c:v>
                </c:pt>
                <c:pt idx="882">
                  <c:v>117.59999999999859</c:v>
                </c:pt>
                <c:pt idx="883">
                  <c:v>117.73333333333191</c:v>
                </c:pt>
                <c:pt idx="884">
                  <c:v>117.86666666666525</c:v>
                </c:pt>
                <c:pt idx="885">
                  <c:v>117.99999999999858</c:v>
                </c:pt>
                <c:pt idx="886">
                  <c:v>118.1333333333319</c:v>
                </c:pt>
                <c:pt idx="887">
                  <c:v>118.26666666666523</c:v>
                </c:pt>
                <c:pt idx="888">
                  <c:v>118.39999999999856</c:v>
                </c:pt>
                <c:pt idx="889">
                  <c:v>118.5333333333319</c:v>
                </c:pt>
                <c:pt idx="890">
                  <c:v>118.66666666666522</c:v>
                </c:pt>
                <c:pt idx="891">
                  <c:v>118.79999999999855</c:v>
                </c:pt>
                <c:pt idx="892">
                  <c:v>118.93333333333187</c:v>
                </c:pt>
                <c:pt idx="893">
                  <c:v>119.0666666666652</c:v>
                </c:pt>
                <c:pt idx="894">
                  <c:v>119.19999999999854</c:v>
                </c:pt>
                <c:pt idx="895">
                  <c:v>119.33333333333186</c:v>
                </c:pt>
                <c:pt idx="896">
                  <c:v>119.46666666666519</c:v>
                </c:pt>
                <c:pt idx="897">
                  <c:v>119.59999999999852</c:v>
                </c:pt>
                <c:pt idx="898">
                  <c:v>119.73333333333184</c:v>
                </c:pt>
                <c:pt idx="899">
                  <c:v>119.86666666666518</c:v>
                </c:pt>
                <c:pt idx="900">
                  <c:v>119.99999999999851</c:v>
                </c:pt>
                <c:pt idx="901">
                  <c:v>120.13333333333183</c:v>
                </c:pt>
                <c:pt idx="902">
                  <c:v>120.26666666666516</c:v>
                </c:pt>
                <c:pt idx="903">
                  <c:v>120.39999999999849</c:v>
                </c:pt>
                <c:pt idx="904">
                  <c:v>120.53333333333181</c:v>
                </c:pt>
                <c:pt idx="905">
                  <c:v>120.66666666666515</c:v>
                </c:pt>
                <c:pt idx="906">
                  <c:v>120.79999999999848</c:v>
                </c:pt>
                <c:pt idx="907">
                  <c:v>120.9333333333318</c:v>
                </c:pt>
                <c:pt idx="908">
                  <c:v>121.06666666666513</c:v>
                </c:pt>
                <c:pt idx="909">
                  <c:v>121.19999999999845</c:v>
                </c:pt>
                <c:pt idx="910">
                  <c:v>121.33333333333179</c:v>
                </c:pt>
                <c:pt idx="911">
                  <c:v>121.46666666666512</c:v>
                </c:pt>
                <c:pt idx="912">
                  <c:v>121.59999999999845</c:v>
                </c:pt>
                <c:pt idx="913">
                  <c:v>121.73333333333177</c:v>
                </c:pt>
                <c:pt idx="914">
                  <c:v>121.8666666666651</c:v>
                </c:pt>
                <c:pt idx="915">
                  <c:v>121.99999999999844</c:v>
                </c:pt>
                <c:pt idx="916">
                  <c:v>122.13333333333176</c:v>
                </c:pt>
                <c:pt idx="917">
                  <c:v>122.26666666666509</c:v>
                </c:pt>
                <c:pt idx="918">
                  <c:v>122.39999999999841</c:v>
                </c:pt>
                <c:pt idx="919">
                  <c:v>122.53333333333174</c:v>
                </c:pt>
                <c:pt idx="920">
                  <c:v>122.66666666666508</c:v>
                </c:pt>
                <c:pt idx="921">
                  <c:v>122.79999999999841</c:v>
                </c:pt>
                <c:pt idx="922">
                  <c:v>122.93333333333173</c:v>
                </c:pt>
                <c:pt idx="923">
                  <c:v>123.06666666666506</c:v>
                </c:pt>
                <c:pt idx="924">
                  <c:v>123.19999999999838</c:v>
                </c:pt>
                <c:pt idx="925">
                  <c:v>123.33333333333172</c:v>
                </c:pt>
                <c:pt idx="926">
                  <c:v>123.46666666666505</c:v>
                </c:pt>
                <c:pt idx="927">
                  <c:v>123.59999999999837</c:v>
                </c:pt>
                <c:pt idx="928">
                  <c:v>123.7333333333317</c:v>
                </c:pt>
                <c:pt idx="929">
                  <c:v>123.86666666666503</c:v>
                </c:pt>
                <c:pt idx="930">
                  <c:v>123.99999999999835</c:v>
                </c:pt>
                <c:pt idx="931">
                  <c:v>124.13333333333169</c:v>
                </c:pt>
                <c:pt idx="932">
                  <c:v>124.26666666666502</c:v>
                </c:pt>
                <c:pt idx="933">
                  <c:v>124.39999999999834</c:v>
                </c:pt>
                <c:pt idx="934">
                  <c:v>124.53333333333167</c:v>
                </c:pt>
                <c:pt idx="935">
                  <c:v>124.66666666666499</c:v>
                </c:pt>
                <c:pt idx="936">
                  <c:v>124.79999999999833</c:v>
                </c:pt>
                <c:pt idx="937">
                  <c:v>124.93333333333166</c:v>
                </c:pt>
                <c:pt idx="938">
                  <c:v>125.06666666666499</c:v>
                </c:pt>
                <c:pt idx="939">
                  <c:v>125.19999999999831</c:v>
                </c:pt>
                <c:pt idx="940">
                  <c:v>125.33333333333164</c:v>
                </c:pt>
                <c:pt idx="941">
                  <c:v>125.46666666666498</c:v>
                </c:pt>
                <c:pt idx="942">
                  <c:v>125.5999999999983</c:v>
                </c:pt>
                <c:pt idx="943">
                  <c:v>125.73333333333163</c:v>
                </c:pt>
                <c:pt idx="944">
                  <c:v>125.86666666666495</c:v>
                </c:pt>
                <c:pt idx="945">
                  <c:v>125.99999999999828</c:v>
                </c:pt>
                <c:pt idx="946">
                  <c:v>126.13333333333162</c:v>
                </c:pt>
                <c:pt idx="947">
                  <c:v>126.26666666666495</c:v>
                </c:pt>
                <c:pt idx="948">
                  <c:v>126.39999999999827</c:v>
                </c:pt>
                <c:pt idx="949">
                  <c:v>126.5333333333316</c:v>
                </c:pt>
                <c:pt idx="950">
                  <c:v>126.66666666666492</c:v>
                </c:pt>
                <c:pt idx="951">
                  <c:v>126.79999999999826</c:v>
                </c:pt>
                <c:pt idx="952">
                  <c:v>126.93333333333159</c:v>
                </c:pt>
                <c:pt idx="953">
                  <c:v>127.06666666666491</c:v>
                </c:pt>
                <c:pt idx="954">
                  <c:v>127.19999999999824</c:v>
                </c:pt>
                <c:pt idx="955">
                  <c:v>127.33333333333157</c:v>
                </c:pt>
                <c:pt idx="956">
                  <c:v>127.46666666666489</c:v>
                </c:pt>
                <c:pt idx="957">
                  <c:v>127.59999999999823</c:v>
                </c:pt>
                <c:pt idx="958">
                  <c:v>127.73333333333156</c:v>
                </c:pt>
                <c:pt idx="959">
                  <c:v>127.86666666666488</c:v>
                </c:pt>
                <c:pt idx="960">
                  <c:v>127.99999999999821</c:v>
                </c:pt>
                <c:pt idx="961">
                  <c:v>128.13333333333154</c:v>
                </c:pt>
                <c:pt idx="962">
                  <c:v>128.26666666666486</c:v>
                </c:pt>
                <c:pt idx="963">
                  <c:v>128.39999999999819</c:v>
                </c:pt>
                <c:pt idx="964">
                  <c:v>128.53333333333154</c:v>
                </c:pt>
                <c:pt idx="965">
                  <c:v>128.66666666666487</c:v>
                </c:pt>
                <c:pt idx="966">
                  <c:v>128.79999999999819</c:v>
                </c:pt>
                <c:pt idx="967">
                  <c:v>128.93333333333152</c:v>
                </c:pt>
                <c:pt idx="968">
                  <c:v>129.06666666666484</c:v>
                </c:pt>
                <c:pt idx="969">
                  <c:v>129.19999999999817</c:v>
                </c:pt>
                <c:pt idx="970">
                  <c:v>129.3333333333315</c:v>
                </c:pt>
                <c:pt idx="971">
                  <c:v>129.46666666666482</c:v>
                </c:pt>
                <c:pt idx="972">
                  <c:v>129.59999999999815</c:v>
                </c:pt>
                <c:pt idx="973">
                  <c:v>129.73333333333147</c:v>
                </c:pt>
                <c:pt idx="974">
                  <c:v>129.8666666666648</c:v>
                </c:pt>
                <c:pt idx="975">
                  <c:v>129.99999999999815</c:v>
                </c:pt>
                <c:pt idx="976">
                  <c:v>130.13333333333148</c:v>
                </c:pt>
                <c:pt idx="977">
                  <c:v>130.2666666666648</c:v>
                </c:pt>
                <c:pt idx="978">
                  <c:v>130.39999999999813</c:v>
                </c:pt>
                <c:pt idx="979">
                  <c:v>130.53333333333146</c:v>
                </c:pt>
                <c:pt idx="980">
                  <c:v>130.66666666666478</c:v>
                </c:pt>
                <c:pt idx="981">
                  <c:v>130.79999999999811</c:v>
                </c:pt>
                <c:pt idx="982">
                  <c:v>130.93333333333143</c:v>
                </c:pt>
                <c:pt idx="983">
                  <c:v>131.06666666666476</c:v>
                </c:pt>
                <c:pt idx="984">
                  <c:v>131.19999999999811</c:v>
                </c:pt>
                <c:pt idx="985">
                  <c:v>131.33333333333147</c:v>
                </c:pt>
                <c:pt idx="986">
                  <c:v>131.46666666666479</c:v>
                </c:pt>
                <c:pt idx="987">
                  <c:v>131.59999999999815</c:v>
                </c:pt>
                <c:pt idx="988">
                  <c:v>131.73333333333147</c:v>
                </c:pt>
                <c:pt idx="989">
                  <c:v>131.86666666666483</c:v>
                </c:pt>
                <c:pt idx="990">
                  <c:v>131.99999999999818</c:v>
                </c:pt>
                <c:pt idx="991">
                  <c:v>132.13333333333151</c:v>
                </c:pt>
                <c:pt idx="992">
                  <c:v>132.26666666666486</c:v>
                </c:pt>
                <c:pt idx="993">
                  <c:v>132.39999999999819</c:v>
                </c:pt>
                <c:pt idx="994">
                  <c:v>132.53333333333154</c:v>
                </c:pt>
                <c:pt idx="995">
                  <c:v>132.6666666666649</c:v>
                </c:pt>
                <c:pt idx="996">
                  <c:v>132.79999999999822</c:v>
                </c:pt>
                <c:pt idx="997">
                  <c:v>132.93333333333157</c:v>
                </c:pt>
                <c:pt idx="998">
                  <c:v>133.0666666666649</c:v>
                </c:pt>
                <c:pt idx="999">
                  <c:v>133.19999999999825</c:v>
                </c:pt>
                <c:pt idx="1000">
                  <c:v>133.33333333333161</c:v>
                </c:pt>
                <c:pt idx="1001">
                  <c:v>133.46666666666493</c:v>
                </c:pt>
                <c:pt idx="1002">
                  <c:v>133.59999999999829</c:v>
                </c:pt>
                <c:pt idx="1003">
                  <c:v>133.73333333333161</c:v>
                </c:pt>
                <c:pt idx="1004">
                  <c:v>133.86666666666497</c:v>
                </c:pt>
                <c:pt idx="1005">
                  <c:v>133.99999999999832</c:v>
                </c:pt>
                <c:pt idx="1006">
                  <c:v>134.13333333333165</c:v>
                </c:pt>
                <c:pt idx="1007">
                  <c:v>134.266666666665</c:v>
                </c:pt>
                <c:pt idx="1008">
                  <c:v>134.39999999999836</c:v>
                </c:pt>
                <c:pt idx="1009">
                  <c:v>134.53333333333168</c:v>
                </c:pt>
                <c:pt idx="1010">
                  <c:v>134.66666666666504</c:v>
                </c:pt>
                <c:pt idx="1011">
                  <c:v>134.79999999999836</c:v>
                </c:pt>
                <c:pt idx="1012">
                  <c:v>134.93333333333172</c:v>
                </c:pt>
                <c:pt idx="1013">
                  <c:v>135.06666666666507</c:v>
                </c:pt>
                <c:pt idx="1014">
                  <c:v>135.1999999999984</c:v>
                </c:pt>
                <c:pt idx="1015">
                  <c:v>135.33333333333175</c:v>
                </c:pt>
                <c:pt idx="1016">
                  <c:v>135.46666666666508</c:v>
                </c:pt>
                <c:pt idx="1017">
                  <c:v>135.59999999999843</c:v>
                </c:pt>
                <c:pt idx="1018">
                  <c:v>135.73333333333179</c:v>
                </c:pt>
                <c:pt idx="1019">
                  <c:v>135.86666666666511</c:v>
                </c:pt>
                <c:pt idx="1020">
                  <c:v>135.99999999999847</c:v>
                </c:pt>
                <c:pt idx="1021">
                  <c:v>136.13333333333179</c:v>
                </c:pt>
                <c:pt idx="1022">
                  <c:v>136.26666666666515</c:v>
                </c:pt>
                <c:pt idx="1023">
                  <c:v>136.3999999999985</c:v>
                </c:pt>
                <c:pt idx="1024">
                  <c:v>136.53333333333183</c:v>
                </c:pt>
                <c:pt idx="1025">
                  <c:v>136.66666666666518</c:v>
                </c:pt>
                <c:pt idx="1026">
                  <c:v>136.79999999999851</c:v>
                </c:pt>
                <c:pt idx="1027">
                  <c:v>136.93333333333186</c:v>
                </c:pt>
                <c:pt idx="1028">
                  <c:v>137.06666666666521</c:v>
                </c:pt>
                <c:pt idx="1029">
                  <c:v>137.19999999999854</c:v>
                </c:pt>
                <c:pt idx="1030">
                  <c:v>137.33333333333189</c:v>
                </c:pt>
                <c:pt idx="1031">
                  <c:v>137.46666666666525</c:v>
                </c:pt>
                <c:pt idx="1032">
                  <c:v>137.59999999999857</c:v>
                </c:pt>
                <c:pt idx="1033">
                  <c:v>137.73333333333193</c:v>
                </c:pt>
                <c:pt idx="1034">
                  <c:v>137.86666666666525</c:v>
                </c:pt>
                <c:pt idx="1035">
                  <c:v>137.99999999999861</c:v>
                </c:pt>
                <c:pt idx="1036">
                  <c:v>138.13333333333196</c:v>
                </c:pt>
                <c:pt idx="1037">
                  <c:v>138.26666666666529</c:v>
                </c:pt>
                <c:pt idx="1038">
                  <c:v>138.39999999999864</c:v>
                </c:pt>
                <c:pt idx="1039">
                  <c:v>138.53333333333197</c:v>
                </c:pt>
                <c:pt idx="1040">
                  <c:v>138.66666666666532</c:v>
                </c:pt>
                <c:pt idx="1041">
                  <c:v>138.79999999999868</c:v>
                </c:pt>
                <c:pt idx="1042">
                  <c:v>138.933333333332</c:v>
                </c:pt>
                <c:pt idx="1043">
                  <c:v>139.06666666666536</c:v>
                </c:pt>
                <c:pt idx="1044">
                  <c:v>139.19999999999868</c:v>
                </c:pt>
                <c:pt idx="1045">
                  <c:v>139.33333333333204</c:v>
                </c:pt>
                <c:pt idx="1046">
                  <c:v>139.46666666666539</c:v>
                </c:pt>
                <c:pt idx="1047">
                  <c:v>139.59999999999872</c:v>
                </c:pt>
                <c:pt idx="1048">
                  <c:v>139.73333333333207</c:v>
                </c:pt>
                <c:pt idx="1049">
                  <c:v>139.8666666666654</c:v>
                </c:pt>
                <c:pt idx="1050">
                  <c:v>139.99999999999875</c:v>
                </c:pt>
                <c:pt idx="1051">
                  <c:v>140.1333333333321</c:v>
                </c:pt>
                <c:pt idx="1052">
                  <c:v>140.26666666666543</c:v>
                </c:pt>
                <c:pt idx="1053">
                  <c:v>140.39999999999878</c:v>
                </c:pt>
                <c:pt idx="1054">
                  <c:v>140.53333333333214</c:v>
                </c:pt>
                <c:pt idx="1055">
                  <c:v>140.66666666666546</c:v>
                </c:pt>
                <c:pt idx="1056">
                  <c:v>140.79999999999882</c:v>
                </c:pt>
                <c:pt idx="1057">
                  <c:v>140.93333333333214</c:v>
                </c:pt>
                <c:pt idx="1058">
                  <c:v>141.0666666666655</c:v>
                </c:pt>
                <c:pt idx="1059">
                  <c:v>141.19999999999885</c:v>
                </c:pt>
                <c:pt idx="1060">
                  <c:v>141.33333333333218</c:v>
                </c:pt>
                <c:pt idx="1061">
                  <c:v>141.46666666666553</c:v>
                </c:pt>
                <c:pt idx="1062">
                  <c:v>141.59999999999886</c:v>
                </c:pt>
                <c:pt idx="1063">
                  <c:v>141.73333333333221</c:v>
                </c:pt>
                <c:pt idx="1064">
                  <c:v>141.86666666666557</c:v>
                </c:pt>
                <c:pt idx="1065">
                  <c:v>141.99999999999889</c:v>
                </c:pt>
                <c:pt idx="1066">
                  <c:v>142.13333333333225</c:v>
                </c:pt>
                <c:pt idx="1067">
                  <c:v>142.26666666666557</c:v>
                </c:pt>
                <c:pt idx="1068">
                  <c:v>142.39999999999893</c:v>
                </c:pt>
                <c:pt idx="1069">
                  <c:v>142.53333333333228</c:v>
                </c:pt>
                <c:pt idx="1070">
                  <c:v>142.66666666666561</c:v>
                </c:pt>
                <c:pt idx="1071">
                  <c:v>142.79999999999896</c:v>
                </c:pt>
                <c:pt idx="1072">
                  <c:v>142.93333333333229</c:v>
                </c:pt>
                <c:pt idx="1073">
                  <c:v>143.06666666666564</c:v>
                </c:pt>
                <c:pt idx="1074">
                  <c:v>143.19999999999899</c:v>
                </c:pt>
                <c:pt idx="1075">
                  <c:v>143.33333333333232</c:v>
                </c:pt>
                <c:pt idx="1076">
                  <c:v>143.46666666666567</c:v>
                </c:pt>
                <c:pt idx="1077">
                  <c:v>143.599999999999</c:v>
                </c:pt>
                <c:pt idx="1078">
                  <c:v>143.73333333333235</c:v>
                </c:pt>
                <c:pt idx="1079">
                  <c:v>143.86666666666571</c:v>
                </c:pt>
                <c:pt idx="1080">
                  <c:v>143.99999999999903</c:v>
                </c:pt>
                <c:pt idx="1081">
                  <c:v>144.13333333333239</c:v>
                </c:pt>
                <c:pt idx="1082">
                  <c:v>144.26666666666574</c:v>
                </c:pt>
                <c:pt idx="1083">
                  <c:v>144.39999999999907</c:v>
                </c:pt>
                <c:pt idx="1084">
                  <c:v>144.53333333333242</c:v>
                </c:pt>
                <c:pt idx="1085">
                  <c:v>144.66666666666575</c:v>
                </c:pt>
                <c:pt idx="1086">
                  <c:v>144.7999999999991</c:v>
                </c:pt>
                <c:pt idx="1087">
                  <c:v>144.93333333333246</c:v>
                </c:pt>
                <c:pt idx="1088">
                  <c:v>145.06666666666578</c:v>
                </c:pt>
                <c:pt idx="1089">
                  <c:v>145.19999999999914</c:v>
                </c:pt>
                <c:pt idx="1090">
                  <c:v>145.33333333333246</c:v>
                </c:pt>
                <c:pt idx="1091">
                  <c:v>145.46666666666582</c:v>
                </c:pt>
                <c:pt idx="1092">
                  <c:v>145.59999999999917</c:v>
                </c:pt>
                <c:pt idx="1093">
                  <c:v>145.7333333333325</c:v>
                </c:pt>
                <c:pt idx="1094">
                  <c:v>145.86666666666585</c:v>
                </c:pt>
                <c:pt idx="1095">
                  <c:v>145.99999999999918</c:v>
                </c:pt>
                <c:pt idx="1096">
                  <c:v>146.13333333333253</c:v>
                </c:pt>
                <c:pt idx="1097">
                  <c:v>146.26666666666588</c:v>
                </c:pt>
                <c:pt idx="1098">
                  <c:v>146.39999999999921</c:v>
                </c:pt>
                <c:pt idx="1099">
                  <c:v>146.53333333333256</c:v>
                </c:pt>
                <c:pt idx="1100">
                  <c:v>146.66666666666589</c:v>
                </c:pt>
                <c:pt idx="1101">
                  <c:v>146.79999999999924</c:v>
                </c:pt>
                <c:pt idx="1102">
                  <c:v>146.9333333333326</c:v>
                </c:pt>
                <c:pt idx="1103">
                  <c:v>147.06666666666592</c:v>
                </c:pt>
                <c:pt idx="1104">
                  <c:v>147.19999999999928</c:v>
                </c:pt>
                <c:pt idx="1105">
                  <c:v>147.33333333333263</c:v>
                </c:pt>
                <c:pt idx="1106">
                  <c:v>147.46666666666596</c:v>
                </c:pt>
                <c:pt idx="1107">
                  <c:v>147.59999999999931</c:v>
                </c:pt>
                <c:pt idx="1108">
                  <c:v>147.73333333333264</c:v>
                </c:pt>
                <c:pt idx="1109">
                  <c:v>147.86666666666599</c:v>
                </c:pt>
                <c:pt idx="1110">
                  <c:v>147.99999999999935</c:v>
                </c:pt>
                <c:pt idx="1111">
                  <c:v>148.13333333333267</c:v>
                </c:pt>
                <c:pt idx="1112">
                  <c:v>148.26666666666603</c:v>
                </c:pt>
                <c:pt idx="1113">
                  <c:v>148.39999999999935</c:v>
                </c:pt>
                <c:pt idx="1114">
                  <c:v>148.53333333333271</c:v>
                </c:pt>
                <c:pt idx="1115">
                  <c:v>148.66666666666606</c:v>
                </c:pt>
                <c:pt idx="1116">
                  <c:v>148.79999999999939</c:v>
                </c:pt>
                <c:pt idx="1117">
                  <c:v>148.93333333333274</c:v>
                </c:pt>
                <c:pt idx="1118">
                  <c:v>149.06666666666607</c:v>
                </c:pt>
                <c:pt idx="1119">
                  <c:v>149.19999999999942</c:v>
                </c:pt>
                <c:pt idx="1120">
                  <c:v>149.33333333333277</c:v>
                </c:pt>
                <c:pt idx="1121">
                  <c:v>149.4666666666661</c:v>
                </c:pt>
                <c:pt idx="1122">
                  <c:v>149.59999999999945</c:v>
                </c:pt>
                <c:pt idx="1123">
                  <c:v>149.73333333333278</c:v>
                </c:pt>
                <c:pt idx="1124">
                  <c:v>149.86666666666613</c:v>
                </c:pt>
                <c:pt idx="1125">
                  <c:v>149.99999999999949</c:v>
                </c:pt>
                <c:pt idx="1126">
                  <c:v>150.13333333333281</c:v>
                </c:pt>
                <c:pt idx="1127">
                  <c:v>150.26666666666617</c:v>
                </c:pt>
                <c:pt idx="1128">
                  <c:v>150.39999999999952</c:v>
                </c:pt>
                <c:pt idx="1129">
                  <c:v>150.53333333333285</c:v>
                </c:pt>
                <c:pt idx="1130">
                  <c:v>150.6666666666662</c:v>
                </c:pt>
                <c:pt idx="1131">
                  <c:v>150.79999999999953</c:v>
                </c:pt>
                <c:pt idx="1132">
                  <c:v>150.93333333333288</c:v>
                </c:pt>
                <c:pt idx="1133">
                  <c:v>151.06666666666624</c:v>
                </c:pt>
                <c:pt idx="1134">
                  <c:v>151.19999999999956</c:v>
                </c:pt>
                <c:pt idx="1135">
                  <c:v>151.33333333333292</c:v>
                </c:pt>
                <c:pt idx="1136">
                  <c:v>151.46666666666624</c:v>
                </c:pt>
                <c:pt idx="1137">
                  <c:v>151.5999999999996</c:v>
                </c:pt>
                <c:pt idx="1138">
                  <c:v>151.73333333333295</c:v>
                </c:pt>
                <c:pt idx="1139">
                  <c:v>151.86666666666628</c:v>
                </c:pt>
                <c:pt idx="1140">
                  <c:v>151.99999999999963</c:v>
                </c:pt>
                <c:pt idx="1141">
                  <c:v>152.13333333333296</c:v>
                </c:pt>
                <c:pt idx="1142">
                  <c:v>152.26666666666631</c:v>
                </c:pt>
                <c:pt idx="1143">
                  <c:v>152.39999999999966</c:v>
                </c:pt>
                <c:pt idx="1144">
                  <c:v>152.53333333333299</c:v>
                </c:pt>
                <c:pt idx="1145">
                  <c:v>152.66666666666634</c:v>
                </c:pt>
                <c:pt idx="1146">
                  <c:v>152.79999999999967</c:v>
                </c:pt>
                <c:pt idx="1147">
                  <c:v>152.93333333333302</c:v>
                </c:pt>
                <c:pt idx="1148">
                  <c:v>153.06666666666638</c:v>
                </c:pt>
                <c:pt idx="1149">
                  <c:v>153.1999999999997</c:v>
                </c:pt>
                <c:pt idx="1150">
                  <c:v>153.33333333333306</c:v>
                </c:pt>
                <c:pt idx="1151">
                  <c:v>153.46666666666638</c:v>
                </c:pt>
                <c:pt idx="1152">
                  <c:v>153.59999999999974</c:v>
                </c:pt>
                <c:pt idx="1153">
                  <c:v>153.73333333333309</c:v>
                </c:pt>
                <c:pt idx="1154">
                  <c:v>153.86666666666642</c:v>
                </c:pt>
                <c:pt idx="1155">
                  <c:v>153.99999999999977</c:v>
                </c:pt>
                <c:pt idx="1156">
                  <c:v>154.13333333333313</c:v>
                </c:pt>
                <c:pt idx="1157">
                  <c:v>154.26666666666645</c:v>
                </c:pt>
                <c:pt idx="1158">
                  <c:v>154.39999999999981</c:v>
                </c:pt>
                <c:pt idx="1159">
                  <c:v>154.53333333333313</c:v>
                </c:pt>
                <c:pt idx="1160">
                  <c:v>154.66666666666649</c:v>
                </c:pt>
                <c:pt idx="1161">
                  <c:v>154.79999999999984</c:v>
                </c:pt>
                <c:pt idx="1162">
                  <c:v>154.93333333333317</c:v>
                </c:pt>
                <c:pt idx="1163">
                  <c:v>155.06666666666652</c:v>
                </c:pt>
                <c:pt idx="1164">
                  <c:v>155.19999999999985</c:v>
                </c:pt>
                <c:pt idx="1165">
                  <c:v>155.3333333333332</c:v>
                </c:pt>
                <c:pt idx="1166">
                  <c:v>155.46666666666655</c:v>
                </c:pt>
                <c:pt idx="1167">
                  <c:v>155.59999999999988</c:v>
                </c:pt>
                <c:pt idx="1168">
                  <c:v>155.73333333333323</c:v>
                </c:pt>
                <c:pt idx="1169">
                  <c:v>155.86666666666656</c:v>
                </c:pt>
                <c:pt idx="1170">
                  <c:v>155.99999999999991</c:v>
                </c:pt>
                <c:pt idx="1171">
                  <c:v>156.13333333333327</c:v>
                </c:pt>
                <c:pt idx="1172">
                  <c:v>156.26666666666659</c:v>
                </c:pt>
                <c:pt idx="1173">
                  <c:v>156.39999999999995</c:v>
                </c:pt>
                <c:pt idx="1174">
                  <c:v>156.53333333333327</c:v>
                </c:pt>
                <c:pt idx="1175">
                  <c:v>156.66666666666663</c:v>
                </c:pt>
                <c:pt idx="1176">
                  <c:v>156.79999999999998</c:v>
                </c:pt>
                <c:pt idx="1177">
                  <c:v>156.93333333333331</c:v>
                </c:pt>
                <c:pt idx="1178">
                  <c:v>157.06666666666666</c:v>
                </c:pt>
                <c:pt idx="1179">
                  <c:v>157.20000000000002</c:v>
                </c:pt>
                <c:pt idx="1180">
                  <c:v>157.33333333333334</c:v>
                </c:pt>
                <c:pt idx="1181">
                  <c:v>157.4666666666667</c:v>
                </c:pt>
                <c:pt idx="1182">
                  <c:v>157.60000000000002</c:v>
                </c:pt>
                <c:pt idx="1183">
                  <c:v>157.73333333333338</c:v>
                </c:pt>
                <c:pt idx="1184">
                  <c:v>157.86666666666673</c:v>
                </c:pt>
                <c:pt idx="1185">
                  <c:v>158.00000000000006</c:v>
                </c:pt>
                <c:pt idx="1186">
                  <c:v>158.13333333333341</c:v>
                </c:pt>
                <c:pt idx="1187">
                  <c:v>158.26666666666674</c:v>
                </c:pt>
                <c:pt idx="1188">
                  <c:v>158.40000000000009</c:v>
                </c:pt>
                <c:pt idx="1189">
                  <c:v>158.53333333333345</c:v>
                </c:pt>
                <c:pt idx="1190">
                  <c:v>158.66666666666677</c:v>
                </c:pt>
                <c:pt idx="1191">
                  <c:v>158.80000000000013</c:v>
                </c:pt>
                <c:pt idx="1192">
                  <c:v>158.93333333333345</c:v>
                </c:pt>
                <c:pt idx="1193">
                  <c:v>159.0666666666668</c:v>
                </c:pt>
                <c:pt idx="1194">
                  <c:v>159.20000000000016</c:v>
                </c:pt>
                <c:pt idx="1195">
                  <c:v>159.33333333333348</c:v>
                </c:pt>
                <c:pt idx="1196">
                  <c:v>159.46666666666684</c:v>
                </c:pt>
                <c:pt idx="1197">
                  <c:v>159.60000000000016</c:v>
                </c:pt>
                <c:pt idx="1198">
                  <c:v>159.73333333333352</c:v>
                </c:pt>
                <c:pt idx="1199">
                  <c:v>159.86666666666687</c:v>
                </c:pt>
                <c:pt idx="1200">
                  <c:v>160.0000000000002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198-4F8B-B953-0AB386028258}"/>
            </c:ext>
          </c:extLst>
        </c:ser>
        <c:ser>
          <c:idx val="1"/>
          <c:order val="1"/>
          <c:marker>
            <c:symbol val="none"/>
          </c:marker>
          <c:xVal>
            <c:numRef>
              <c:f>calc!$DD$5:$DD$1205</c:f>
              <c:numCache>
                <c:formatCode>General</c:formatCode>
                <c:ptCount val="1201"/>
                <c:pt idx="0">
                  <c:v>10</c:v>
                </c:pt>
                <c:pt idx="1">
                  <c:v>17.553204844273274</c:v>
                </c:pt>
                <c:pt idx="2">
                  <c:v>24.703335241808901</c:v>
                </c:pt>
                <c:pt idx="3">
                  <c:v>31.472954793452999</c:v>
                </c:pt>
                <c:pt idx="4">
                  <c:v>37.887865225296309</c:v>
                </c:pt>
                <c:pt idx="5">
                  <c:v>43.975473123749197</c:v>
                </c:pt>
                <c:pt idx="6">
                  <c:v>49.763547703940773</c:v>
                </c:pt>
                <c:pt idx="7">
                  <c:v>55.279317472967513</c:v>
                </c:pt>
                <c:pt idx="8">
                  <c:v>60.548847463958268</c:v>
                </c:pt>
                <c:pt idx="9">
                  <c:v>65.596639841109592</c:v>
                </c:pt>
                <c:pt idx="10">
                  <c:v>70.445406071723738</c:v>
                </c:pt>
                <c:pt idx="11">
                  <c:v>75.115966315860149</c:v>
                </c:pt>
                <c:pt idx="12">
                  <c:v>79.627239691381391</c:v>
                </c:pt>
                <c:pt idx="13">
                  <c:v>83.996296696958353</c:v>
                </c:pt>
                <c:pt idx="14">
                  <c:v>88.238451813788174</c:v>
                </c:pt>
                <c:pt idx="15">
                  <c:v>92.36737995480577</c:v>
                </c:pt>
                <c:pt idx="16">
                  <c:v>96.395244976060098</c:v>
                </c:pt>
                <c:pt idx="17">
                  <c:v>100.33283200491785</c:v>
                </c:pt>
                <c:pt idx="18">
                  <c:v>104.18967801989039</c:v>
                </c:pt>
                <c:pt idx="19">
                  <c:v>107.97419709560604</c:v>
                </c:pt>
                <c:pt idx="20">
                  <c:v>111.6937981531978</c:v>
                </c:pt>
                <c:pt idx="21">
                  <c:v>115.35499406113308</c:v>
                </c:pt>
                <c:pt idx="22">
                  <c:v>118.96350162141351</c:v>
                </c:pt>
                <c:pt idx="23">
                  <c:v>122.5243324360053</c:v>
                </c:pt>
                <c:pt idx="24">
                  <c:v>126.04187494354935</c:v>
                </c:pt>
                <c:pt idx="25">
                  <c:v>129.51996809573652</c:v>
                </c:pt>
                <c:pt idx="26">
                  <c:v>132.96196724210256</c:v>
                </c:pt>
                <c:pt idx="27">
                  <c:v>136.37080283726948</c:v>
                </c:pt>
                <c:pt idx="28">
                  <c:v>139.7490325941834</c:v>
                </c:pt>
                <c:pt idx="29">
                  <c:v>143.09915217724122</c:v>
                </c:pt>
                <c:pt idx="30">
                  <c:v>146.42279667934662</c:v>
                </c:pt>
                <c:pt idx="31">
                  <c:v>149.7216647079681</c:v>
                </c:pt>
                <c:pt idx="32">
                  <c:v>152.99723785718876</c:v>
                </c:pt>
                <c:pt idx="33">
                  <c:v>156.25080815875697</c:v>
                </c:pt>
                <c:pt idx="34">
                  <c:v>159.4835022437972</c:v>
                </c:pt>
                <c:pt idx="35">
                  <c:v>162.69630257063685</c:v>
                </c:pt>
                <c:pt idx="36">
                  <c:v>165.89006604370269</c:v>
                </c:pt>
                <c:pt idx="37">
                  <c:v>169.06554031874842</c:v>
                </c:pt>
                <c:pt idx="38">
                  <c:v>172.22337806132182</c:v>
                </c:pt>
                <c:pt idx="39">
                  <c:v>175.36414939868448</c:v>
                </c:pt>
                <c:pt idx="40">
                  <c:v>178.48835278053343</c:v>
                </c:pt>
                <c:pt idx="41">
                  <c:v>181.59642444091585</c:v>
                </c:pt>
                <c:pt idx="42">
                  <c:v>184.68874663267781</c:v>
                </c:pt>
                <c:pt idx="43">
                  <c:v>187.76565478660567</c:v>
                </c:pt>
                <c:pt idx="44">
                  <c:v>190.82744373002814</c:v>
                </c:pt>
                <c:pt idx="45">
                  <c:v>193.87437308395297</c:v>
                </c:pt>
                <c:pt idx="46">
                  <c:v>196.90667194371008</c:v>
                </c:pt>
                <c:pt idx="47">
                  <c:v>199.92454293544523</c:v>
                </c:pt>
                <c:pt idx="48">
                  <c:v>202.92816572954277</c:v>
                </c:pt>
                <c:pt idx="49">
                  <c:v>205.91770008203534</c:v>
                </c:pt>
                <c:pt idx="50">
                  <c:v>208.89328846617082</c:v>
                </c:pt>
                <c:pt idx="51">
                  <c:v>211.85505834844611</c:v>
                </c:pt>
                <c:pt idx="52">
                  <c:v>214.80312415648115</c:v>
                </c:pt>
                <c:pt idx="53">
                  <c:v>217.73758898000105</c:v>
                </c:pt>
                <c:pt idx="54">
                  <c:v>220.65854604082989</c:v>
                </c:pt>
                <c:pt idx="55">
                  <c:v>223.56607996309768</c:v>
                </c:pt>
                <c:pt idx="56">
                  <c:v>226.46026787074587</c:v>
                </c:pt>
                <c:pt idx="57">
                  <c:v>229.34118033582172</c:v>
                </c:pt>
                <c:pt idx="58">
                  <c:v>232.20888219791448</c:v>
                </c:pt>
                <c:pt idx="59">
                  <c:v>235.06343327235476</c:v>
                </c:pt>
                <c:pt idx="60">
                  <c:v>237.90488896242078</c:v>
                </c:pt>
                <c:pt idx="61">
                  <c:v>240.73330078873042</c:v>
                </c:pt>
                <c:pt idx="62">
                  <c:v>243.5487168472047</c:v>
                </c:pt>
                <c:pt idx="63">
                  <c:v>246.35118220543518</c:v>
                </c:pt>
                <c:pt idx="64">
                  <c:v>249.14073924593976</c:v>
                </c:pt>
                <c:pt idx="65">
                  <c:v>251.91742796362783</c:v>
                </c:pt>
                <c:pt idx="66">
                  <c:v>254.68128622378649</c:v>
                </c:pt>
                <c:pt idx="67">
                  <c:v>257.43234998602964</c:v>
                </c:pt>
                <c:pt idx="68">
                  <c:v>260.1706534988989</c:v>
                </c:pt>
                <c:pt idx="69">
                  <c:v>262.89622946915642</c:v>
                </c:pt>
                <c:pt idx="70">
                  <c:v>265.60910920924943</c:v>
                </c:pt>
                <c:pt idx="71">
                  <c:v>268.30932276594342</c:v>
                </c:pt>
                <c:pt idx="72">
                  <c:v>270.99689903270422</c:v>
                </c:pt>
                <c:pt idx="73">
                  <c:v>273.67186584805125</c:v>
                </c:pt>
                <c:pt idx="74">
                  <c:v>276.33425008179478</c:v>
                </c:pt>
                <c:pt idx="75">
                  <c:v>278.98407771080383</c:v>
                </c:pt>
                <c:pt idx="76">
                  <c:v>281.62137388572262</c:v>
                </c:pt>
                <c:pt idx="77">
                  <c:v>284.24616298985705</c:v>
                </c:pt>
                <c:pt idx="78">
                  <c:v>286.85846869128153</c:v>
                </c:pt>
                <c:pt idx="79">
                  <c:v>289.458313989072</c:v>
                </c:pt>
                <c:pt idx="80">
                  <c:v>292.04572125444429</c:v>
                </c:pt>
                <c:pt idx="81">
                  <c:v>294.19950058978048</c:v>
                </c:pt>
                <c:pt idx="82">
                  <c:v>296.35208689393744</c:v>
                </c:pt>
                <c:pt idx="83">
                  <c:v>298.5034521828677</c:v>
                </c:pt>
                <c:pt idx="84">
                  <c:v>300.65356844545249</c:v>
                </c:pt>
                <c:pt idx="85">
                  <c:v>302.80240764408182</c:v>
                </c:pt>
                <c:pt idx="86">
                  <c:v>304.94994171523717</c:v>
                </c:pt>
                <c:pt idx="87">
                  <c:v>307.09614257007576</c:v>
                </c:pt>
                <c:pt idx="88">
                  <c:v>309.24098209501761</c:v>
                </c:pt>
                <c:pt idx="89">
                  <c:v>311.384432152334</c:v>
                </c:pt>
                <c:pt idx="90">
                  <c:v>313.52646458073832</c:v>
                </c:pt>
                <c:pt idx="91">
                  <c:v>315.66705119597913</c:v>
                </c:pt>
                <c:pt idx="92">
                  <c:v>317.80616379143487</c:v>
                </c:pt>
                <c:pt idx="93">
                  <c:v>319.94377413871086</c:v>
                </c:pt>
                <c:pt idx="94">
                  <c:v>322.07985398823809</c:v>
                </c:pt>
                <c:pt idx="95">
                  <c:v>324.21437506987417</c:v>
                </c:pt>
                <c:pt idx="96">
                  <c:v>326.34730909350606</c:v>
                </c:pt>
                <c:pt idx="97">
                  <c:v>328.47862774965478</c:v>
                </c:pt>
                <c:pt idx="98">
                  <c:v>330.60830271008189</c:v>
                </c:pt>
                <c:pt idx="99">
                  <c:v>332.7363056283981</c:v>
                </c:pt>
                <c:pt idx="100">
                  <c:v>334.8626081406735</c:v>
                </c:pt>
                <c:pt idx="101">
                  <c:v>336.98718186604975</c:v>
                </c:pt>
                <c:pt idx="102">
                  <c:v>339.10999840735406</c:v>
                </c:pt>
                <c:pt idx="103">
                  <c:v>341.23102935171471</c:v>
                </c:pt>
                <c:pt idx="104">
                  <c:v>343.35024627117895</c:v>
                </c:pt>
                <c:pt idx="105">
                  <c:v>345.46762072333172</c:v>
                </c:pt>
                <c:pt idx="106">
                  <c:v>347.58312425191718</c:v>
                </c:pt>
                <c:pt idx="107">
                  <c:v>349.69672838746089</c:v>
                </c:pt>
                <c:pt idx="108">
                  <c:v>351.80840464789435</c:v>
                </c:pt>
                <c:pt idx="109">
                  <c:v>353.91812453918095</c:v>
                </c:pt>
                <c:pt idx="110">
                  <c:v>356.02585955594355</c:v>
                </c:pt>
                <c:pt idx="111">
                  <c:v>358.13158118209373</c:v>
                </c:pt>
                <c:pt idx="112">
                  <c:v>360.23526089146247</c:v>
                </c:pt>
                <c:pt idx="113">
                  <c:v>362.33687014843269</c:v>
                </c:pt>
                <c:pt idx="114">
                  <c:v>364.43638040857292</c:v>
                </c:pt>
                <c:pt idx="115">
                  <c:v>366.53376311927281</c:v>
                </c:pt>
                <c:pt idx="116">
                  <c:v>368.62898972037999</c:v>
                </c:pt>
                <c:pt idx="117">
                  <c:v>370.72203164483835</c:v>
                </c:pt>
                <c:pt idx="118">
                  <c:v>372.81286031932785</c:v>
                </c:pt>
                <c:pt idx="119">
                  <c:v>374.90144716490579</c:v>
                </c:pt>
                <c:pt idx="120">
                  <c:v>376.98776359764935</c:v>
                </c:pt>
                <c:pt idx="121">
                  <c:v>379.07178102929959</c:v>
                </c:pt>
                <c:pt idx="122">
                  <c:v>381.15347086790661</c:v>
                </c:pt>
                <c:pt idx="123">
                  <c:v>383.23280451847637</c:v>
                </c:pt>
                <c:pt idx="124">
                  <c:v>385.30975338361856</c:v>
                </c:pt>
                <c:pt idx="125">
                  <c:v>387.38428886419575</c:v>
                </c:pt>
                <c:pt idx="126">
                  <c:v>389.45638235997387</c:v>
                </c:pt>
                <c:pt idx="127">
                  <c:v>391.52600527027386</c:v>
                </c:pt>
                <c:pt idx="128">
                  <c:v>393.59312899462458</c:v>
                </c:pt>
                <c:pt idx="129">
                  <c:v>395.65772493341689</c:v>
                </c:pt>
                <c:pt idx="130">
                  <c:v>397.71976448855867</c:v>
                </c:pt>
                <c:pt idx="131">
                  <c:v>399.7792190641315</c:v>
                </c:pt>
                <c:pt idx="132">
                  <c:v>401.8360600670477</c:v>
                </c:pt>
                <c:pt idx="133">
                  <c:v>403.89025890770904</c:v>
                </c:pt>
                <c:pt idx="134">
                  <c:v>405.9417870006663</c:v>
                </c:pt>
                <c:pt idx="135">
                  <c:v>407.99061576527981</c:v>
                </c:pt>
                <c:pt idx="136">
                  <c:v>410.03671662638112</c:v>
                </c:pt>
                <c:pt idx="137">
                  <c:v>412.08006101493544</c:v>
                </c:pt>
                <c:pt idx="138">
                  <c:v>414.12062036870526</c:v>
                </c:pt>
                <c:pt idx="139">
                  <c:v>416.15836613291469</c:v>
                </c:pt>
                <c:pt idx="140">
                  <c:v>418.19326976091497</c:v>
                </c:pt>
                <c:pt idx="141">
                  <c:v>420.22530271485061</c:v>
                </c:pt>
                <c:pt idx="142">
                  <c:v>422.25443646632635</c:v>
                </c:pt>
                <c:pt idx="143">
                  <c:v>424.28064249707541</c:v>
                </c:pt>
                <c:pt idx="144">
                  <c:v>426.30389229962771</c:v>
                </c:pt>
                <c:pt idx="145">
                  <c:v>428.32415737797987</c:v>
                </c:pt>
                <c:pt idx="146">
                  <c:v>430.34140924826494</c:v>
                </c:pt>
                <c:pt idx="147">
                  <c:v>432.35561943942378</c:v>
                </c:pt>
                <c:pt idx="148">
                  <c:v>434.36675949387649</c:v>
                </c:pt>
                <c:pt idx="149">
                  <c:v>436.37480096819473</c:v>
                </c:pt>
                <c:pt idx="150">
                  <c:v>438.37971543377478</c:v>
                </c:pt>
                <c:pt idx="151">
                  <c:v>440.38147447751118</c:v>
                </c:pt>
                <c:pt idx="152">
                  <c:v>442.38004970247079</c:v>
                </c:pt>
                <c:pt idx="153">
                  <c:v>444.37541272856765</c:v>
                </c:pt>
                <c:pt idx="154">
                  <c:v>446.36753519323821</c:v>
                </c:pt>
                <c:pt idx="155">
                  <c:v>448.3563887521172</c:v>
                </c:pt>
                <c:pt idx="156">
                  <c:v>450.34194507971404</c:v>
                </c:pt>
                <c:pt idx="157">
                  <c:v>452.3241758700895</c:v>
                </c:pt>
                <c:pt idx="158">
                  <c:v>454.30305283753296</c:v>
                </c:pt>
                <c:pt idx="159">
                  <c:v>456.27854771723997</c:v>
                </c:pt>
                <c:pt idx="160">
                  <c:v>458.25063226599048</c:v>
                </c:pt>
                <c:pt idx="161">
                  <c:v>460.21927826282706</c:v>
                </c:pt>
                <c:pt idx="162">
                  <c:v>462.1844575097337</c:v>
                </c:pt>
                <c:pt idx="163">
                  <c:v>464.14614183231481</c:v>
                </c:pt>
                <c:pt idx="164">
                  <c:v>466.10430308047455</c:v>
                </c:pt>
                <c:pt idx="165">
                  <c:v>468.05891312909648</c:v>
                </c:pt>
                <c:pt idx="166">
                  <c:v>470.00994387872316</c:v>
                </c:pt>
                <c:pt idx="167">
                  <c:v>471.95736725623647</c:v>
                </c:pt>
                <c:pt idx="168">
                  <c:v>473.90115521553747</c:v>
                </c:pt>
                <c:pt idx="169">
                  <c:v>475.84127973822706</c:v>
                </c:pt>
                <c:pt idx="170">
                  <c:v>477.77771283428621</c:v>
                </c:pt>
                <c:pt idx="171">
                  <c:v>479.71042654275669</c:v>
                </c:pt>
                <c:pt idx="172">
                  <c:v>481.63939293242152</c:v>
                </c:pt>
                <c:pt idx="173">
                  <c:v>483.56458410248581</c:v>
                </c:pt>
                <c:pt idx="174">
                  <c:v>485.48597218325745</c:v>
                </c:pt>
                <c:pt idx="175">
                  <c:v>487.40352933682777</c:v>
                </c:pt>
                <c:pt idx="176">
                  <c:v>489.31722775775233</c:v>
                </c:pt>
                <c:pt idx="177">
                  <c:v>491.22703967373127</c:v>
                </c:pt>
                <c:pt idx="178">
                  <c:v>493.13293734629019</c:v>
                </c:pt>
                <c:pt idx="179">
                  <c:v>495.03489307146015</c:v>
                </c:pt>
                <c:pt idx="180">
                  <c:v>496.93287918045826</c:v>
                </c:pt>
                <c:pt idx="181">
                  <c:v>498.82686804036774</c:v>
                </c:pt>
                <c:pt idx="182">
                  <c:v>500.7168320548177</c:v>
                </c:pt>
                <c:pt idx="183">
                  <c:v>502.60274366466291</c:v>
                </c:pt>
                <c:pt idx="184">
                  <c:v>504.48457534866333</c:v>
                </c:pt>
                <c:pt idx="185">
                  <c:v>506.36229962416326</c:v>
                </c:pt>
                <c:pt idx="186">
                  <c:v>508.23588904777006</c:v>
                </c:pt>
                <c:pt idx="187">
                  <c:v>510.10531621603292</c:v>
                </c:pt>
                <c:pt idx="188">
                  <c:v>511.97055376612099</c:v>
                </c:pt>
                <c:pt idx="189">
                  <c:v>513.83157437650118</c:v>
                </c:pt>
                <c:pt idx="190">
                  <c:v>515.68835076761559</c:v>
                </c:pt>
                <c:pt idx="191">
                  <c:v>517.54085570255882</c:v>
                </c:pt>
                <c:pt idx="192">
                  <c:v>519.38906198775385</c:v>
                </c:pt>
                <c:pt idx="193">
                  <c:v>521.23294247362878</c:v>
                </c:pt>
                <c:pt idx="194">
                  <c:v>523.07247005529189</c:v>
                </c:pt>
                <c:pt idx="195">
                  <c:v>524.90761767320691</c:v>
                </c:pt>
                <c:pt idx="196">
                  <c:v>526.73835831386759</c:v>
                </c:pt>
                <c:pt idx="197">
                  <c:v>528.56466501047123</c:v>
                </c:pt>
                <c:pt idx="198">
                  <c:v>530.38651084359219</c:v>
                </c:pt>
                <c:pt idx="199">
                  <c:v>532.20386894185424</c:v>
                </c:pt>
                <c:pt idx="200">
                  <c:v>534.016712482603</c:v>
                </c:pt>
                <c:pt idx="201">
                  <c:v>535.82501469257647</c:v>
                </c:pt>
                <c:pt idx="202">
                  <c:v>537.62874884857627</c:v>
                </c:pt>
                <c:pt idx="203">
                  <c:v>539.42788827813683</c:v>
                </c:pt>
                <c:pt idx="204">
                  <c:v>541.22240636019501</c:v>
                </c:pt>
                <c:pt idx="205">
                  <c:v>543.01227652575756</c:v>
                </c:pt>
                <c:pt idx="206">
                  <c:v>544.79747225856931</c:v>
                </c:pt>
                <c:pt idx="207">
                  <c:v>546.57796709577917</c:v>
                </c:pt>
                <c:pt idx="208">
                  <c:v>548.35373462860593</c:v>
                </c:pt>
                <c:pt idx="209">
                  <c:v>550.12474850300316</c:v>
                </c:pt>
                <c:pt idx="210">
                  <c:v>551.89098242032264</c:v>
                </c:pt>
                <c:pt idx="211">
                  <c:v>553.65241013797765</c:v>
                </c:pt>
                <c:pt idx="212">
                  <c:v>555.40900547010483</c:v>
                </c:pt>
                <c:pt idx="213">
                  <c:v>557.16074228822481</c:v>
                </c:pt>
                <c:pt idx="214">
                  <c:v>558.90759452190218</c:v>
                </c:pt>
                <c:pt idx="215">
                  <c:v>560.64953615940431</c:v>
                </c:pt>
                <c:pt idx="216">
                  <c:v>562.38654124835921</c:v>
                </c:pt>
                <c:pt idx="217">
                  <c:v>564.11858389641179</c:v>
                </c:pt>
                <c:pt idx="218">
                  <c:v>565.84563827187958</c:v>
                </c:pt>
                <c:pt idx="219">
                  <c:v>567.56767860440686</c:v>
                </c:pt>
                <c:pt idx="220">
                  <c:v>569.28467918561807</c:v>
                </c:pt>
                <c:pt idx="221">
                  <c:v>570.9966143697693</c:v>
                </c:pt>
                <c:pt idx="222">
                  <c:v>572.70345857439941</c:v>
                </c:pt>
                <c:pt idx="223">
                  <c:v>574.40518628097902</c:v>
                </c:pt>
                <c:pt idx="224">
                  <c:v>576.10177203555884</c:v>
                </c:pt>
                <c:pt idx="225">
                  <c:v>577.79319044941633</c:v>
                </c:pt>
                <c:pt idx="226">
                  <c:v>579.47941619970129</c:v>
                </c:pt>
                <c:pt idx="227">
                  <c:v>581.16042403008009</c:v>
                </c:pt>
                <c:pt idx="228">
                  <c:v>582.83618875137802</c:v>
                </c:pt>
                <c:pt idx="229">
                  <c:v>584.5066852422209</c:v>
                </c:pt>
                <c:pt idx="230">
                  <c:v>586.1718884496745</c:v>
                </c:pt>
                <c:pt idx="231">
                  <c:v>587.83177338988355</c:v>
                </c:pt>
                <c:pt idx="232">
                  <c:v>589.48631514870806</c:v>
                </c:pt>
                <c:pt idx="233">
                  <c:v>591.13548888235891</c:v>
                </c:pt>
                <c:pt idx="234">
                  <c:v>592.77926981803193</c:v>
                </c:pt>
                <c:pt idx="235">
                  <c:v>594.41763325453962</c:v>
                </c:pt>
                <c:pt idx="236">
                  <c:v>596.05055456294258</c:v>
                </c:pt>
                <c:pt idx="237">
                  <c:v>597.67800918717774</c:v>
                </c:pt>
                <c:pt idx="238">
                  <c:v>599.29997264468636</c:v>
                </c:pt>
                <c:pt idx="239">
                  <c:v>600.9164205270398</c:v>
                </c:pt>
                <c:pt idx="240">
                  <c:v>602.52732850056339</c:v>
                </c:pt>
                <c:pt idx="241">
                  <c:v>604.13267230695874</c:v>
                </c:pt>
                <c:pt idx="242">
                  <c:v>605.73242776392465</c:v>
                </c:pt>
                <c:pt idx="243">
                  <c:v>607.32657076577573</c:v>
                </c:pt>
                <c:pt idx="244">
                  <c:v>608.91507728405975</c:v>
                </c:pt>
                <c:pt idx="245">
                  <c:v>610.49792336817245</c:v>
                </c:pt>
                <c:pt idx="246">
                  <c:v>612.07508514597157</c:v>
                </c:pt>
                <c:pt idx="247">
                  <c:v>613.64653882438802</c:v>
                </c:pt>
                <c:pt idx="248">
                  <c:v>615.21226069003592</c:v>
                </c:pt>
                <c:pt idx="249">
                  <c:v>616.77222710982016</c:v>
                </c:pt>
                <c:pt idx="250">
                  <c:v>618.32641453154235</c:v>
                </c:pt>
                <c:pt idx="251">
                  <c:v>619.87479948450471</c:v>
                </c:pt>
                <c:pt idx="252">
                  <c:v>621.41735858011214</c:v>
                </c:pt>
                <c:pt idx="253">
                  <c:v>622.95406851247208</c:v>
                </c:pt>
                <c:pt idx="254">
                  <c:v>624.48490605899246</c:v>
                </c:pt>
                <c:pt idx="255">
                  <c:v>626.0098480809778</c:v>
                </c:pt>
                <c:pt idx="256">
                  <c:v>627.52887152422272</c:v>
                </c:pt>
                <c:pt idx="257">
                  <c:v>629.04195341960371</c:v>
                </c:pt>
                <c:pt idx="258">
                  <c:v>630.54907088366906</c:v>
                </c:pt>
                <c:pt idx="259">
                  <c:v>632.0502011192259</c:v>
                </c:pt>
                <c:pt idx="260">
                  <c:v>633.54532141592608</c:v>
                </c:pt>
                <c:pt idx="261">
                  <c:v>635.03440915084889</c:v>
                </c:pt>
                <c:pt idx="262">
                  <c:v>636.51744178908211</c:v>
                </c:pt>
                <c:pt idx="263">
                  <c:v>637.99439688430073</c:v>
                </c:pt>
                <c:pt idx="264">
                  <c:v>639.46525207934349</c:v>
                </c:pt>
                <c:pt idx="265">
                  <c:v>640.92998510678683</c:v>
                </c:pt>
                <c:pt idx="266">
                  <c:v>642.3885737895173</c:v>
                </c:pt>
                <c:pt idx="267">
                  <c:v>643.84099604130074</c:v>
                </c:pt>
                <c:pt idx="268">
                  <c:v>645.28722986734954</c:v>
                </c:pt>
                <c:pt idx="269">
                  <c:v>646.7272533648877</c:v>
                </c:pt>
                <c:pt idx="270">
                  <c:v>648.1610447237133</c:v>
                </c:pt>
                <c:pt idx="271">
                  <c:v>649.58858222675849</c:v>
                </c:pt>
                <c:pt idx="272">
                  <c:v>651.00984425064746</c:v>
                </c:pt>
                <c:pt idx="273">
                  <c:v>652.42480926625126</c:v>
                </c:pt>
                <c:pt idx="274">
                  <c:v>653.83345583924086</c:v>
                </c:pt>
                <c:pt idx="275">
                  <c:v>655.23576263063762</c:v>
                </c:pt>
                <c:pt idx="276">
                  <c:v>656.63170839736074</c:v>
                </c:pt>
                <c:pt idx="277">
                  <c:v>658.02127199277243</c:v>
                </c:pt>
                <c:pt idx="278">
                  <c:v>659.40443236722103</c:v>
                </c:pt>
                <c:pt idx="279">
                  <c:v>660.78116856858082</c:v>
                </c:pt>
                <c:pt idx="280">
                  <c:v>662.15145974278971</c:v>
                </c:pt>
                <c:pt idx="281">
                  <c:v>662.99715562383847</c:v>
                </c:pt>
                <c:pt idx="282">
                  <c:v>663.84200712189158</c:v>
                </c:pt>
                <c:pt idx="283">
                  <c:v>664.68601428983561</c:v>
                </c:pt>
                <c:pt idx="284">
                  <c:v>665.52917718072581</c:v>
                </c:pt>
                <c:pt idx="285">
                  <c:v>666.37149584778604</c:v>
                </c:pt>
                <c:pt idx="286">
                  <c:v>667.21297034440806</c:v>
                </c:pt>
                <c:pt idx="287">
                  <c:v>668.05360072415226</c:v>
                </c:pt>
                <c:pt idx="288">
                  <c:v>668.89338704074703</c:v>
                </c:pt>
                <c:pt idx="289">
                  <c:v>669.7323293480888</c:v>
                </c:pt>
                <c:pt idx="290">
                  <c:v>670.57042770024202</c:v>
                </c:pt>
                <c:pt idx="291">
                  <c:v>671.40768215143885</c:v>
                </c:pt>
                <c:pt idx="292">
                  <c:v>672.24409275607945</c:v>
                </c:pt>
                <c:pt idx="293">
                  <c:v>673.07965956873124</c:v>
                </c:pt>
                <c:pt idx="294">
                  <c:v>673.91438264412966</c:v>
                </c:pt>
                <c:pt idx="295">
                  <c:v>674.74826203717714</c:v>
                </c:pt>
                <c:pt idx="296">
                  <c:v>675.58129780294371</c:v>
                </c:pt>
                <c:pt idx="297">
                  <c:v>676.41348999666661</c:v>
                </c:pt>
                <c:pt idx="298">
                  <c:v>677.24483867375011</c:v>
                </c:pt>
                <c:pt idx="299">
                  <c:v>678.07534388976569</c:v>
                </c:pt>
                <c:pt idx="300">
                  <c:v>678.90500570045174</c:v>
                </c:pt>
                <c:pt idx="301">
                  <c:v>679.73382416171341</c:v>
                </c:pt>
                <c:pt idx="302">
                  <c:v>680.56179932962266</c:v>
                </c:pt>
                <c:pt idx="303">
                  <c:v>681.38893126041796</c:v>
                </c:pt>
                <c:pt idx="304">
                  <c:v>682.21522001050459</c:v>
                </c:pt>
                <c:pt idx="305">
                  <c:v>683.04066563645404</c:v>
                </c:pt>
                <c:pt idx="306">
                  <c:v>683.86526819500432</c:v>
                </c:pt>
                <c:pt idx="307">
                  <c:v>684.68902774305957</c:v>
                </c:pt>
                <c:pt idx="308">
                  <c:v>685.51194433769012</c:v>
                </c:pt>
                <c:pt idx="309">
                  <c:v>686.33401803613231</c:v>
                </c:pt>
                <c:pt idx="310">
                  <c:v>687.15524889578842</c:v>
                </c:pt>
                <c:pt idx="311">
                  <c:v>687.97563697422663</c:v>
                </c:pt>
                <c:pt idx="312">
                  <c:v>688.79518232918088</c:v>
                </c:pt>
                <c:pt idx="313">
                  <c:v>689.6138850185506</c:v>
                </c:pt>
                <c:pt idx="314">
                  <c:v>690.43174510040103</c:v>
                </c:pt>
                <c:pt idx="315">
                  <c:v>691.24876263296267</c:v>
                </c:pt>
                <c:pt idx="316">
                  <c:v>692.06493767463144</c:v>
                </c:pt>
                <c:pt idx="317">
                  <c:v>692.88027028396846</c:v>
                </c:pt>
                <c:pt idx="318">
                  <c:v>693.69476051969991</c:v>
                </c:pt>
                <c:pt idx="319">
                  <c:v>694.50840844071718</c:v>
                </c:pt>
                <c:pt idx="320">
                  <c:v>695.32121410607658</c:v>
                </c:pt>
                <c:pt idx="321">
                  <c:v>696.13317757499919</c:v>
                </c:pt>
                <c:pt idx="322">
                  <c:v>696.94429890687093</c:v>
                </c:pt>
                <c:pt idx="323">
                  <c:v>697.75457816124219</c:v>
                </c:pt>
                <c:pt idx="324">
                  <c:v>698.56401539782814</c:v>
                </c:pt>
                <c:pt idx="325">
                  <c:v>699.3726106765082</c:v>
                </c:pt>
                <c:pt idx="326">
                  <c:v>700.1803640573263</c:v>
                </c:pt>
                <c:pt idx="327">
                  <c:v>700.98727560049053</c:v>
                </c:pt>
                <c:pt idx="328">
                  <c:v>701.79334536637305</c:v>
                </c:pt>
                <c:pt idx="329">
                  <c:v>702.59857341551026</c:v>
                </c:pt>
                <c:pt idx="330">
                  <c:v>703.40295980860242</c:v>
                </c:pt>
                <c:pt idx="331">
                  <c:v>704.20650460651359</c:v>
                </c:pt>
                <c:pt idx="332">
                  <c:v>705.00920787027167</c:v>
                </c:pt>
                <c:pt idx="333">
                  <c:v>705.81106966106813</c:v>
                </c:pt>
                <c:pt idx="334">
                  <c:v>706.61209004025784</c:v>
                </c:pt>
                <c:pt idx="335">
                  <c:v>707.41226906935947</c:v>
                </c:pt>
                <c:pt idx="336">
                  <c:v>708.21160681005483</c:v>
                </c:pt>
                <c:pt idx="337">
                  <c:v>709.010103324189</c:v>
                </c:pt>
                <c:pt idx="338">
                  <c:v>709.80775867377019</c:v>
                </c:pt>
                <c:pt idx="339">
                  <c:v>710.60457292096964</c:v>
                </c:pt>
                <c:pt idx="340">
                  <c:v>711.40054612812173</c:v>
                </c:pt>
                <c:pt idx="341">
                  <c:v>712.19567835772352</c:v>
                </c:pt>
                <c:pt idx="342">
                  <c:v>712.98996967243477</c:v>
                </c:pt>
                <c:pt idx="343">
                  <c:v>713.7834201350779</c:v>
                </c:pt>
                <c:pt idx="344">
                  <c:v>714.57602980863805</c:v>
                </c:pt>
                <c:pt idx="345">
                  <c:v>715.36779875626269</c:v>
                </c:pt>
                <c:pt idx="346">
                  <c:v>716.15872704126161</c:v>
                </c:pt>
                <c:pt idx="347">
                  <c:v>716.94881472710699</c:v>
                </c:pt>
                <c:pt idx="348">
                  <c:v>717.73806187743298</c:v>
                </c:pt>
                <c:pt idx="349">
                  <c:v>718.52646855603598</c:v>
                </c:pt>
                <c:pt idx="350">
                  <c:v>719.31403482687415</c:v>
                </c:pt>
                <c:pt idx="351">
                  <c:v>720.10076075406766</c:v>
                </c:pt>
                <c:pt idx="352">
                  <c:v>720.88664640189825</c:v>
                </c:pt>
                <c:pt idx="353">
                  <c:v>721.67169183480939</c:v>
                </c:pt>
                <c:pt idx="354">
                  <c:v>722.45589711740627</c:v>
                </c:pt>
                <c:pt idx="355">
                  <c:v>723.23926231445523</c:v>
                </c:pt>
                <c:pt idx="356">
                  <c:v>724.02178749088432</c:v>
                </c:pt>
                <c:pt idx="357">
                  <c:v>724.80347271178255</c:v>
                </c:pt>
                <c:pt idx="358">
                  <c:v>725.58431804240013</c:v>
                </c:pt>
                <c:pt idx="359">
                  <c:v>726.36432354814838</c:v>
                </c:pt>
                <c:pt idx="360">
                  <c:v>727.1434892945997</c:v>
                </c:pt>
                <c:pt idx="361">
                  <c:v>727.92181534748704</c:v>
                </c:pt>
                <c:pt idx="362">
                  <c:v>728.69930177270453</c:v>
                </c:pt>
                <c:pt idx="363">
                  <c:v>729.4759486363065</c:v>
                </c:pt>
                <c:pt idx="364">
                  <c:v>730.25175600450802</c:v>
                </c:pt>
                <c:pt idx="365">
                  <c:v>731.02672394368471</c:v>
                </c:pt>
                <c:pt idx="366">
                  <c:v>731.80085252037259</c:v>
                </c:pt>
                <c:pt idx="367">
                  <c:v>732.57414180126773</c:v>
                </c:pt>
                <c:pt idx="368">
                  <c:v>733.3465918532263</c:v>
                </c:pt>
                <c:pt idx="369">
                  <c:v>734.11820274326499</c:v>
                </c:pt>
                <c:pt idx="370">
                  <c:v>734.88897453855986</c:v>
                </c:pt>
                <c:pt idx="371">
                  <c:v>735.65890730644719</c:v>
                </c:pt>
                <c:pt idx="372">
                  <c:v>736.42800111442295</c:v>
                </c:pt>
                <c:pt idx="373">
                  <c:v>737.19625603014254</c:v>
                </c:pt>
                <c:pt idx="374">
                  <c:v>737.96367212142138</c:v>
                </c:pt>
                <c:pt idx="375">
                  <c:v>738.73024945623399</c:v>
                </c:pt>
                <c:pt idx="376">
                  <c:v>739.49598810271436</c:v>
                </c:pt>
                <c:pt idx="377">
                  <c:v>740.26088812915577</c:v>
                </c:pt>
                <c:pt idx="378">
                  <c:v>741.02494960401054</c:v>
                </c:pt>
                <c:pt idx="379">
                  <c:v>741.78817259589016</c:v>
                </c:pt>
                <c:pt idx="380">
                  <c:v>742.55055717356504</c:v>
                </c:pt>
                <c:pt idx="381">
                  <c:v>743.31210340596454</c:v>
                </c:pt>
                <c:pt idx="382">
                  <c:v>744.07281136217659</c:v>
                </c:pt>
                <c:pt idx="383">
                  <c:v>744.83268111144798</c:v>
                </c:pt>
                <c:pt idx="384">
                  <c:v>745.59171272318395</c:v>
                </c:pt>
                <c:pt idx="385">
                  <c:v>746.34990626694821</c:v>
                </c:pt>
                <c:pt idx="386">
                  <c:v>747.10726181246287</c:v>
                </c:pt>
                <c:pt idx="387">
                  <c:v>747.86377942960826</c:v>
                </c:pt>
                <c:pt idx="388">
                  <c:v>748.61945918842298</c:v>
                </c:pt>
                <c:pt idx="389">
                  <c:v>749.37430115910365</c:v>
                </c:pt>
                <c:pt idx="390">
                  <c:v>750.12830541200481</c:v>
                </c:pt>
                <c:pt idx="391">
                  <c:v>750.88147201763866</c:v>
                </c:pt>
                <c:pt idx="392">
                  <c:v>751.63380104667567</c:v>
                </c:pt>
                <c:pt idx="393">
                  <c:v>752.38529256994343</c:v>
                </c:pt>
                <c:pt idx="394">
                  <c:v>753.13594665842754</c:v>
                </c:pt>
                <c:pt idx="395">
                  <c:v>753.88576338327084</c:v>
                </c:pt>
                <c:pt idx="396">
                  <c:v>754.63474281577351</c:v>
                </c:pt>
                <c:pt idx="397">
                  <c:v>755.38288502739317</c:v>
                </c:pt>
                <c:pt idx="398">
                  <c:v>756.13019008974459</c:v>
                </c:pt>
                <c:pt idx="399">
                  <c:v>756.87665807459939</c:v>
                </c:pt>
                <c:pt idx="400">
                  <c:v>757.62228905388622</c:v>
                </c:pt>
                <c:pt idx="401">
                  <c:v>758.36708309969083</c:v>
                </c:pt>
                <c:pt idx="402">
                  <c:v>759.11104028425552</c:v>
                </c:pt>
                <c:pt idx="403">
                  <c:v>759.85416067997937</c:v>
                </c:pt>
                <c:pt idx="404">
                  <c:v>760.596444359418</c:v>
                </c:pt>
                <c:pt idx="405">
                  <c:v>761.33789139528346</c:v>
                </c:pt>
                <c:pt idx="406">
                  <c:v>762.07850186044413</c:v>
                </c:pt>
                <c:pt idx="407">
                  <c:v>762.81827582792494</c:v>
                </c:pt>
                <c:pt idx="408">
                  <c:v>763.55721337090665</c:v>
                </c:pt>
                <c:pt idx="409">
                  <c:v>764.29531456272639</c:v>
                </c:pt>
                <c:pt idx="410">
                  <c:v>765.032579476877</c:v>
                </c:pt>
                <c:pt idx="411">
                  <c:v>765.76900818700722</c:v>
                </c:pt>
                <c:pt idx="412">
                  <c:v>766.50460076692173</c:v>
                </c:pt>
                <c:pt idx="413">
                  <c:v>767.23935729058087</c:v>
                </c:pt>
                <c:pt idx="414">
                  <c:v>767.97327783210051</c:v>
                </c:pt>
                <c:pt idx="415">
                  <c:v>768.70636246575202</c:v>
                </c:pt>
                <c:pt idx="416">
                  <c:v>769.43861126596198</c:v>
                </c:pt>
                <c:pt idx="417">
                  <c:v>770.17002430731247</c:v>
                </c:pt>
                <c:pt idx="418">
                  <c:v>770.90060166454066</c:v>
                </c:pt>
                <c:pt idx="419">
                  <c:v>771.63034341253899</c:v>
                </c:pt>
                <c:pt idx="420">
                  <c:v>772.35924962635454</c:v>
                </c:pt>
                <c:pt idx="421">
                  <c:v>773.08732038118944</c:v>
                </c:pt>
                <c:pt idx="422">
                  <c:v>773.81455575240045</c:v>
                </c:pt>
                <c:pt idx="423">
                  <c:v>774.54095581549939</c:v>
                </c:pt>
                <c:pt idx="424">
                  <c:v>775.26652064615234</c:v>
                </c:pt>
                <c:pt idx="425">
                  <c:v>775.99125032018003</c:v>
                </c:pt>
                <c:pt idx="426">
                  <c:v>776.71514491355742</c:v>
                </c:pt>
                <c:pt idx="427">
                  <c:v>777.4382045024139</c:v>
                </c:pt>
                <c:pt idx="428">
                  <c:v>778.16042916303297</c:v>
                </c:pt>
                <c:pt idx="429">
                  <c:v>778.88181897185234</c:v>
                </c:pt>
                <c:pt idx="430">
                  <c:v>779.60237400546339</c:v>
                </c:pt>
                <c:pt idx="431">
                  <c:v>780.3220943406119</c:v>
                </c:pt>
                <c:pt idx="432">
                  <c:v>781.04098005419689</c:v>
                </c:pt>
                <c:pt idx="433">
                  <c:v>781.75903122327145</c:v>
                </c:pt>
                <c:pt idx="434">
                  <c:v>782.47624792504212</c:v>
                </c:pt>
                <c:pt idx="435">
                  <c:v>783.19263023686904</c:v>
                </c:pt>
                <c:pt idx="436">
                  <c:v>783.90817823626548</c:v>
                </c:pt>
                <c:pt idx="437">
                  <c:v>784.62289200089833</c:v>
                </c:pt>
                <c:pt idx="438">
                  <c:v>785.33677160858747</c:v>
                </c:pt>
                <c:pt idx="439">
                  <c:v>786.04981713730581</c:v>
                </c:pt>
                <c:pt idx="440">
                  <c:v>786.76202866517963</c:v>
                </c:pt>
                <c:pt idx="441">
                  <c:v>787.47340627048766</c:v>
                </c:pt>
                <c:pt idx="442">
                  <c:v>788.18395003166154</c:v>
                </c:pt>
                <c:pt idx="443">
                  <c:v>788.89366002728593</c:v>
                </c:pt>
                <c:pt idx="444">
                  <c:v>789.60253633609773</c:v>
                </c:pt>
                <c:pt idx="445">
                  <c:v>790.3105790369865</c:v>
                </c:pt>
                <c:pt idx="446">
                  <c:v>791.01778820899415</c:v>
                </c:pt>
                <c:pt idx="447">
                  <c:v>791.72416393131482</c:v>
                </c:pt>
                <c:pt idx="448">
                  <c:v>792.4297062832951</c:v>
                </c:pt>
                <c:pt idx="449">
                  <c:v>793.13441534443348</c:v>
                </c:pt>
                <c:pt idx="450">
                  <c:v>793.8382911943803</c:v>
                </c:pt>
                <c:pt idx="451">
                  <c:v>794.54133391293828</c:v>
                </c:pt>
                <c:pt idx="452">
                  <c:v>795.24354358006144</c:v>
                </c:pt>
                <c:pt idx="453">
                  <c:v>795.94492027585591</c:v>
                </c:pt>
                <c:pt idx="454">
                  <c:v>796.64546408057913</c:v>
                </c:pt>
                <c:pt idx="455">
                  <c:v>797.34517507464034</c:v>
                </c:pt>
                <c:pt idx="456">
                  <c:v>798.04405333859995</c:v>
                </c:pt>
                <c:pt idx="457">
                  <c:v>798.7420989531696</c:v>
                </c:pt>
                <c:pt idx="458">
                  <c:v>799.43931199921246</c:v>
                </c:pt>
                <c:pt idx="459">
                  <c:v>800.13569255774257</c:v>
                </c:pt>
                <c:pt idx="460">
                  <c:v>800.83124070992517</c:v>
                </c:pt>
                <c:pt idx="461">
                  <c:v>801.52595653707624</c:v>
                </c:pt>
                <c:pt idx="462">
                  <c:v>802.21984012066275</c:v>
                </c:pt>
                <c:pt idx="463">
                  <c:v>802.91289154230208</c:v>
                </c:pt>
                <c:pt idx="464">
                  <c:v>803.60511088376268</c:v>
                </c:pt>
                <c:pt idx="465">
                  <c:v>804.29649822696308</c:v>
                </c:pt>
                <c:pt idx="466">
                  <c:v>804.98705365397257</c:v>
                </c:pt>
                <c:pt idx="467">
                  <c:v>805.67677724701048</c:v>
                </c:pt>
                <c:pt idx="468">
                  <c:v>806.36566908844668</c:v>
                </c:pt>
                <c:pt idx="469">
                  <c:v>807.05372926080076</c:v>
                </c:pt>
                <c:pt idx="470">
                  <c:v>807.74095784674273</c:v>
                </c:pt>
                <c:pt idx="471">
                  <c:v>808.4273549290923</c:v>
                </c:pt>
                <c:pt idx="472">
                  <c:v>809.11292059081904</c:v>
                </c:pt>
                <c:pt idx="473">
                  <c:v>809.79765491504224</c:v>
                </c:pt>
                <c:pt idx="474">
                  <c:v>810.48155798503103</c:v>
                </c:pt>
                <c:pt idx="475">
                  <c:v>811.16462988420369</c:v>
                </c:pt>
                <c:pt idx="476">
                  <c:v>811.84687069612824</c:v>
                </c:pt>
                <c:pt idx="477">
                  <c:v>812.52828050452183</c:v>
                </c:pt>
                <c:pt idx="478">
                  <c:v>813.20885939325092</c:v>
                </c:pt>
                <c:pt idx="479">
                  <c:v>813.88860744633121</c:v>
                </c:pt>
                <c:pt idx="480">
                  <c:v>814.56752474792745</c:v>
                </c:pt>
                <c:pt idx="481">
                  <c:v>815.20786882273592</c:v>
                </c:pt>
                <c:pt idx="482">
                  <c:v>815.84804615487872</c:v>
                </c:pt>
                <c:pt idx="483">
                  <c:v>816.48805646636879</c:v>
                </c:pt>
                <c:pt idx="484">
                  <c:v>817.1278994799161</c:v>
                </c:pt>
                <c:pt idx="485">
                  <c:v>817.76757491892738</c:v>
                </c:pt>
                <c:pt idx="486">
                  <c:v>818.40708250750674</c:v>
                </c:pt>
                <c:pt idx="487">
                  <c:v>819.04642197045564</c:v>
                </c:pt>
                <c:pt idx="488">
                  <c:v>819.68559303327322</c:v>
                </c:pt>
                <c:pt idx="489">
                  <c:v>820.32459542215634</c:v>
                </c:pt>
                <c:pt idx="490">
                  <c:v>820.96342886399975</c:v>
                </c:pt>
                <c:pt idx="491">
                  <c:v>821.60209308639651</c:v>
                </c:pt>
                <c:pt idx="492">
                  <c:v>822.24058781763767</c:v>
                </c:pt>
                <c:pt idx="493">
                  <c:v>822.8789127867127</c:v>
                </c:pt>
                <c:pt idx="494">
                  <c:v>823.51706772330988</c:v>
                </c:pt>
                <c:pt idx="495">
                  <c:v>824.15505235781586</c:v>
                </c:pt>
                <c:pt idx="496">
                  <c:v>824.79286642131638</c:v>
                </c:pt>
                <c:pt idx="497">
                  <c:v>825.43050964559563</c:v>
                </c:pt>
                <c:pt idx="498">
                  <c:v>826.06798176313748</c:v>
                </c:pt>
                <c:pt idx="499">
                  <c:v>826.70528250712459</c:v>
                </c:pt>
                <c:pt idx="500">
                  <c:v>827.34241161143893</c:v>
                </c:pt>
                <c:pt idx="501">
                  <c:v>827.97936881066198</c:v>
                </c:pt>
                <c:pt idx="502">
                  <c:v>828.61615384007462</c:v>
                </c:pt>
                <c:pt idx="503">
                  <c:v>829.25276643565712</c:v>
                </c:pt>
                <c:pt idx="504">
                  <c:v>829.88920633408975</c:v>
                </c:pt>
                <c:pt idx="505">
                  <c:v>830.52547327275227</c:v>
                </c:pt>
                <c:pt idx="506">
                  <c:v>831.16156698972441</c:v>
                </c:pt>
                <c:pt idx="507">
                  <c:v>831.79748722378554</c:v>
                </c:pt>
                <c:pt idx="508">
                  <c:v>832.43323371441511</c:v>
                </c:pt>
                <c:pt idx="509">
                  <c:v>833.06880620179277</c:v>
                </c:pt>
                <c:pt idx="510">
                  <c:v>833.70420442679779</c:v>
                </c:pt>
                <c:pt idx="511">
                  <c:v>834.33942813100998</c:v>
                </c:pt>
                <c:pt idx="512">
                  <c:v>834.97447705670891</c:v>
                </c:pt>
                <c:pt idx="513">
                  <c:v>835.60935094687454</c:v>
                </c:pt>
                <c:pt idx="514">
                  <c:v>836.24404954518695</c:v>
                </c:pt>
                <c:pt idx="515">
                  <c:v>836.87857259602652</c:v>
                </c:pt>
                <c:pt idx="516">
                  <c:v>837.51291984447369</c:v>
                </c:pt>
                <c:pt idx="517">
                  <c:v>838.14709103630935</c:v>
                </c:pt>
                <c:pt idx="518">
                  <c:v>838.78108591801458</c:v>
                </c:pt>
                <c:pt idx="519">
                  <c:v>839.41490423677067</c:v>
                </c:pt>
                <c:pt idx="520">
                  <c:v>840.0485457404593</c:v>
                </c:pt>
                <c:pt idx="521">
                  <c:v>840.68201017766228</c:v>
                </c:pt>
                <c:pt idx="522">
                  <c:v>841.31529729766169</c:v>
                </c:pt>
                <c:pt idx="523">
                  <c:v>841.94840685043994</c:v>
                </c:pt>
                <c:pt idx="524">
                  <c:v>842.58133858667941</c:v>
                </c:pt>
                <c:pt idx="525">
                  <c:v>843.21409225776279</c:v>
                </c:pt>
                <c:pt idx="526">
                  <c:v>843.84666761577273</c:v>
                </c:pt>
                <c:pt idx="527">
                  <c:v>844.47906441349232</c:v>
                </c:pt>
                <c:pt idx="528">
                  <c:v>845.11128240440428</c:v>
                </c:pt>
                <c:pt idx="529">
                  <c:v>845.7433213426915</c:v>
                </c:pt>
                <c:pt idx="530">
                  <c:v>846.37518098323676</c:v>
                </c:pt>
                <c:pt idx="531">
                  <c:v>847.00686108162279</c:v>
                </c:pt>
                <c:pt idx="532">
                  <c:v>847.63836139413195</c:v>
                </c:pt>
                <c:pt idx="533">
                  <c:v>848.26968167774635</c:v>
                </c:pt>
                <c:pt idx="534">
                  <c:v>848.90082169014784</c:v>
                </c:pt>
                <c:pt idx="535">
                  <c:v>849.53178118971778</c:v>
                </c:pt>
                <c:pt idx="536">
                  <c:v>850.16255993553693</c:v>
                </c:pt>
                <c:pt idx="537">
                  <c:v>850.79315768738536</c:v>
                </c:pt>
                <c:pt idx="538">
                  <c:v>851.42357420574263</c:v>
                </c:pt>
                <c:pt idx="539">
                  <c:v>852.05380925178724</c:v>
                </c:pt>
                <c:pt idx="540">
                  <c:v>852.6838625873969</c:v>
                </c:pt>
                <c:pt idx="541">
                  <c:v>853.31373397514812</c:v>
                </c:pt>
                <c:pt idx="542">
                  <c:v>853.94342317831627</c:v>
                </c:pt>
                <c:pt idx="543">
                  <c:v>854.5729299608754</c:v>
                </c:pt>
                <c:pt idx="544">
                  <c:v>855.20225408749809</c:v>
                </c:pt>
                <c:pt idx="545">
                  <c:v>855.83139532355528</c:v>
                </c:pt>
                <c:pt idx="546">
                  <c:v>856.4603534351163</c:v>
                </c:pt>
                <c:pt idx="547">
                  <c:v>857.08912818894851</c:v>
                </c:pt>
                <c:pt idx="548">
                  <c:v>857.71771935251729</c:v>
                </c:pt>
                <c:pt idx="549">
                  <c:v>858.34612669398587</c:v>
                </c:pt>
                <c:pt idx="550">
                  <c:v>858.97434998221502</c:v>
                </c:pt>
                <c:pt idx="551">
                  <c:v>859.60238898676312</c:v>
                </c:pt>
                <c:pt idx="552">
                  <c:v>860.23024347788567</c:v>
                </c:pt>
                <c:pt idx="553">
                  <c:v>860.85791322653529</c:v>
                </c:pt>
                <c:pt idx="554">
                  <c:v>861.48539800436185</c:v>
                </c:pt>
                <c:pt idx="555">
                  <c:v>862.11269758371168</c:v>
                </c:pt>
                <c:pt idx="556">
                  <c:v>862.73981173762775</c:v>
                </c:pt>
                <c:pt idx="557">
                  <c:v>863.36674023984949</c:v>
                </c:pt>
                <c:pt idx="558">
                  <c:v>863.99348286481222</c:v>
                </c:pt>
                <c:pt idx="559">
                  <c:v>864.62003938764758</c:v>
                </c:pt>
                <c:pt idx="560">
                  <c:v>865.24640958418263</c:v>
                </c:pt>
                <c:pt idx="561">
                  <c:v>865.8725932309402</c:v>
                </c:pt>
                <c:pt idx="562">
                  <c:v>866.49859010513808</c:v>
                </c:pt>
                <c:pt idx="563">
                  <c:v>867.12439998468938</c:v>
                </c:pt>
                <c:pt idx="564">
                  <c:v>867.75002264820205</c:v>
                </c:pt>
                <c:pt idx="565">
                  <c:v>868.37545787497857</c:v>
                </c:pt>
                <c:pt idx="566">
                  <c:v>869.00070544501568</c:v>
                </c:pt>
                <c:pt idx="567">
                  <c:v>869.62576513900433</c:v>
                </c:pt>
                <c:pt idx="568">
                  <c:v>870.25063673832926</c:v>
                </c:pt>
                <c:pt idx="569">
                  <c:v>870.87532002506896</c:v>
                </c:pt>
                <c:pt idx="570">
                  <c:v>871.49981478199504</c:v>
                </c:pt>
                <c:pt idx="571">
                  <c:v>872.12412079257206</c:v>
                </c:pt>
                <c:pt idx="572">
                  <c:v>872.7482378409577</c:v>
                </c:pt>
                <c:pt idx="573">
                  <c:v>873.3721657120019</c:v>
                </c:pt>
                <c:pt idx="574">
                  <c:v>873.99590419124695</c:v>
                </c:pt>
                <c:pt idx="575">
                  <c:v>874.61945306492714</c:v>
                </c:pt>
                <c:pt idx="576">
                  <c:v>875.24281211996811</c:v>
                </c:pt>
                <c:pt idx="577">
                  <c:v>875.86598114398726</c:v>
                </c:pt>
                <c:pt idx="578">
                  <c:v>876.48895992529265</c:v>
                </c:pt>
                <c:pt idx="579">
                  <c:v>877.11174825288333</c:v>
                </c:pt>
                <c:pt idx="580">
                  <c:v>877.73434591644866</c:v>
                </c:pt>
                <c:pt idx="581">
                  <c:v>878.35675270636818</c:v>
                </c:pt>
                <c:pt idx="582">
                  <c:v>878.9789684137113</c:v>
                </c:pt>
                <c:pt idx="583">
                  <c:v>879.60099283023669</c:v>
                </c:pt>
                <c:pt idx="584">
                  <c:v>880.22282574839221</c:v>
                </c:pt>
                <c:pt idx="585">
                  <c:v>880.84446696131488</c:v>
                </c:pt>
                <c:pt idx="586">
                  <c:v>881.46591626282964</c:v>
                </c:pt>
                <c:pt idx="587">
                  <c:v>882.08717344744991</c:v>
                </c:pt>
                <c:pt idx="588">
                  <c:v>882.70823831037683</c:v>
                </c:pt>
                <c:pt idx="589">
                  <c:v>883.32911064749885</c:v>
                </c:pt>
                <c:pt idx="590">
                  <c:v>883.94979025539169</c:v>
                </c:pt>
                <c:pt idx="591">
                  <c:v>884.57027693131761</c:v>
                </c:pt>
                <c:pt idx="592">
                  <c:v>885.19057047322531</c:v>
                </c:pt>
                <c:pt idx="593">
                  <c:v>885.81067067974948</c:v>
                </c:pt>
                <c:pt idx="594">
                  <c:v>886.43057735021034</c:v>
                </c:pt>
                <c:pt idx="595">
                  <c:v>887.0502902846132</c:v>
                </c:pt>
                <c:pt idx="596">
                  <c:v>887.66980928364853</c:v>
                </c:pt>
                <c:pt idx="597">
                  <c:v>888.28913414869089</c:v>
                </c:pt>
                <c:pt idx="598">
                  <c:v>888.90826468179921</c:v>
                </c:pt>
                <c:pt idx="599">
                  <c:v>889.5272006857158</c:v>
                </c:pt>
                <c:pt idx="600">
                  <c:v>890.14594196386645</c:v>
                </c:pt>
                <c:pt idx="601">
                  <c:v>890.76448832035965</c:v>
                </c:pt>
                <c:pt idx="602">
                  <c:v>891.38283955998645</c:v>
                </c:pt>
                <c:pt idx="603">
                  <c:v>892.00099548821981</c:v>
                </c:pt>
                <c:pt idx="604">
                  <c:v>892.61895591121436</c:v>
                </c:pt>
                <c:pt idx="605">
                  <c:v>893.2367206358058</c:v>
                </c:pt>
                <c:pt idx="606">
                  <c:v>893.85428946951083</c:v>
                </c:pt>
                <c:pt idx="607">
                  <c:v>894.47166222052624</c:v>
                </c:pt>
                <c:pt idx="608">
                  <c:v>895.08883869772887</c:v>
                </c:pt>
                <c:pt idx="609">
                  <c:v>895.70581871067475</c:v>
                </c:pt>
                <c:pt idx="610">
                  <c:v>896.32260206959927</c:v>
                </c:pt>
                <c:pt idx="611">
                  <c:v>896.9391885854161</c:v>
                </c:pt>
                <c:pt idx="612">
                  <c:v>897.55557806971717</c:v>
                </c:pt>
                <c:pt idx="613">
                  <c:v>898.17177033477185</c:v>
                </c:pt>
                <c:pt idx="614">
                  <c:v>898.78776519352698</c:v>
                </c:pt>
                <c:pt idx="615">
                  <c:v>899.40356245960584</c:v>
                </c:pt>
                <c:pt idx="616">
                  <c:v>900.01916194730825</c:v>
                </c:pt>
                <c:pt idx="617">
                  <c:v>900.63456347160945</c:v>
                </c:pt>
                <c:pt idx="618">
                  <c:v>901.24976684816033</c:v>
                </c:pt>
                <c:pt idx="619">
                  <c:v>901.86477189328627</c:v>
                </c:pt>
                <c:pt idx="620">
                  <c:v>902.47957842398716</c:v>
                </c:pt>
                <c:pt idx="621">
                  <c:v>903.09418625793671</c:v>
                </c:pt>
                <c:pt idx="622">
                  <c:v>903.708595213482</c:v>
                </c:pt>
                <c:pt idx="623">
                  <c:v>904.3228051096429</c:v>
                </c:pt>
                <c:pt idx="624">
                  <c:v>904.93681576611175</c:v>
                </c:pt>
                <c:pt idx="625">
                  <c:v>905.55062700325243</c:v>
                </c:pt>
                <c:pt idx="626">
                  <c:v>906.16423864210049</c:v>
                </c:pt>
                <c:pt idx="627">
                  <c:v>906.77765050436199</c:v>
                </c:pt>
                <c:pt idx="628">
                  <c:v>907.39086241241353</c:v>
                </c:pt>
                <c:pt idx="629">
                  <c:v>908.00387418930143</c:v>
                </c:pt>
                <c:pt idx="630">
                  <c:v>908.61668565874118</c:v>
                </c:pt>
                <c:pt idx="631">
                  <c:v>909.22929664511707</c:v>
                </c:pt>
                <c:pt idx="632">
                  <c:v>909.84170697348145</c:v>
                </c:pt>
                <c:pt idx="633">
                  <c:v>910.45391646955443</c:v>
                </c:pt>
                <c:pt idx="634">
                  <c:v>911.06592495972313</c:v>
                </c:pt>
                <c:pt idx="635">
                  <c:v>911.67773227104146</c:v>
                </c:pt>
                <c:pt idx="636">
                  <c:v>912.28933823122918</c:v>
                </c:pt>
                <c:pt idx="637">
                  <c:v>912.90074266867134</c:v>
                </c:pt>
                <c:pt idx="638">
                  <c:v>913.5119454124183</c:v>
                </c:pt>
                <c:pt idx="639">
                  <c:v>914.12294629218434</c:v>
                </c:pt>
                <c:pt idx="640">
                  <c:v>914.73374513834767</c:v>
                </c:pt>
                <c:pt idx="641">
                  <c:v>915.34434178194999</c:v>
                </c:pt>
                <c:pt idx="642">
                  <c:v>915.9547360546951</c:v>
                </c:pt>
                <c:pt idx="643">
                  <c:v>916.56492778894949</c:v>
                </c:pt>
                <c:pt idx="644">
                  <c:v>917.17491681774061</c:v>
                </c:pt>
                <c:pt idx="645">
                  <c:v>917.78470297475712</c:v>
                </c:pt>
                <c:pt idx="646">
                  <c:v>918.39428609434788</c:v>
                </c:pt>
                <c:pt idx="647">
                  <c:v>919.00366601152143</c:v>
                </c:pt>
                <c:pt idx="648">
                  <c:v>919.61284256194563</c:v>
                </c:pt>
                <c:pt idx="649">
                  <c:v>920.22181558194666</c:v>
                </c:pt>
                <c:pt idx="650">
                  <c:v>920.83058490850885</c:v>
                </c:pt>
                <c:pt idx="651">
                  <c:v>921.43915037927377</c:v>
                </c:pt>
                <c:pt idx="652">
                  <c:v>922.04751183253973</c:v>
                </c:pt>
                <c:pt idx="653">
                  <c:v>922.65566910726102</c:v>
                </c:pt>
                <c:pt idx="654">
                  <c:v>923.26362204304769</c:v>
                </c:pt>
                <c:pt idx="655">
                  <c:v>923.8713704801645</c:v>
                </c:pt>
                <c:pt idx="656">
                  <c:v>924.4789142595306</c:v>
                </c:pt>
                <c:pt idx="657">
                  <c:v>925.0862532227186</c:v>
                </c:pt>
                <c:pt idx="658">
                  <c:v>925.69338721195413</c:v>
                </c:pt>
                <c:pt idx="659">
                  <c:v>926.30031607011551</c:v>
                </c:pt>
                <c:pt idx="660">
                  <c:v>926.90703964073248</c:v>
                </c:pt>
                <c:pt idx="661">
                  <c:v>927.51355776798596</c:v>
                </c:pt>
                <c:pt idx="662">
                  <c:v>928.1198702967074</c:v>
                </c:pt>
                <c:pt idx="663">
                  <c:v>928.7259770723781</c:v>
                </c:pt>
                <c:pt idx="664">
                  <c:v>929.33187794112825</c:v>
                </c:pt>
                <c:pt idx="665">
                  <c:v>929.937572749737</c:v>
                </c:pt>
                <c:pt idx="666">
                  <c:v>930.54306134563114</c:v>
                </c:pt>
                <c:pt idx="667">
                  <c:v>931.1483435768846</c:v>
                </c:pt>
                <c:pt idx="668">
                  <c:v>931.75341929221793</c:v>
                </c:pt>
                <c:pt idx="669">
                  <c:v>932.35828834099755</c:v>
                </c:pt>
                <c:pt idx="670">
                  <c:v>932.96295057323505</c:v>
                </c:pt>
                <c:pt idx="671">
                  <c:v>933.56740583958663</c:v>
                </c:pt>
                <c:pt idx="672">
                  <c:v>934.1716539913524</c:v>
                </c:pt>
                <c:pt idx="673">
                  <c:v>934.7756948804755</c:v>
                </c:pt>
                <c:pt idx="674">
                  <c:v>935.37952835954172</c:v>
                </c:pt>
                <c:pt idx="675">
                  <c:v>935.98315428177864</c:v>
                </c:pt>
                <c:pt idx="676">
                  <c:v>936.586572501055</c:v>
                </c:pt>
                <c:pt idx="677">
                  <c:v>937.18978287187974</c:v>
                </c:pt>
                <c:pt idx="678">
                  <c:v>937.79278524940196</c:v>
                </c:pt>
                <c:pt idx="679">
                  <c:v>938.39557948940956</c:v>
                </c:pt>
                <c:pt idx="680">
                  <c:v>938.9981654483289</c:v>
                </c:pt>
                <c:pt idx="681">
                  <c:v>939.60054298322393</c:v>
                </c:pt>
                <c:pt idx="682">
                  <c:v>940.20271195179555</c:v>
                </c:pt>
                <c:pt idx="683">
                  <c:v>940.80467221238086</c:v>
                </c:pt>
                <c:pt idx="684">
                  <c:v>941.40642362395272</c:v>
                </c:pt>
                <c:pt idx="685">
                  <c:v>942.00796604611844</c:v>
                </c:pt>
                <c:pt idx="686">
                  <c:v>942.60929933911973</c:v>
                </c:pt>
                <c:pt idx="687">
                  <c:v>943.21042336383164</c:v>
                </c:pt>
                <c:pt idx="688">
                  <c:v>943.81133798176165</c:v>
                </c:pt>
                <c:pt idx="689">
                  <c:v>944.41204305504948</c:v>
                </c:pt>
                <c:pt idx="690">
                  <c:v>945.01253844646578</c:v>
                </c:pt>
                <c:pt idx="691">
                  <c:v>945.61282401941185</c:v>
                </c:pt>
                <c:pt idx="692">
                  <c:v>946.21289963791867</c:v>
                </c:pt>
                <c:pt idx="693">
                  <c:v>946.81276516664605</c:v>
                </c:pt>
                <c:pt idx="694">
                  <c:v>947.41242047088247</c:v>
                </c:pt>
                <c:pt idx="695">
                  <c:v>948.01186541654351</c:v>
                </c:pt>
                <c:pt idx="696">
                  <c:v>948.61109987017176</c:v>
                </c:pt>
                <c:pt idx="697">
                  <c:v>949.2101236989356</c:v>
                </c:pt>
                <c:pt idx="698">
                  <c:v>949.80893677062897</c:v>
                </c:pt>
                <c:pt idx="699">
                  <c:v>950.40753895367004</c:v>
                </c:pt>
                <c:pt idx="700">
                  <c:v>951.005930117101</c:v>
                </c:pt>
                <c:pt idx="701">
                  <c:v>951.60411013058672</c:v>
                </c:pt>
                <c:pt idx="702">
                  <c:v>952.20207886441449</c:v>
                </c:pt>
                <c:pt idx="703">
                  <c:v>952.79983618949325</c:v>
                </c:pt>
                <c:pt idx="704">
                  <c:v>953.39738197735232</c:v>
                </c:pt>
                <c:pt idx="705">
                  <c:v>953.99471610014109</c:v>
                </c:pt>
                <c:pt idx="706">
                  <c:v>954.59183843062806</c:v>
                </c:pt>
                <c:pt idx="707">
                  <c:v>955.1887488422002</c:v>
                </c:pt>
                <c:pt idx="708">
                  <c:v>955.78544720886202</c:v>
                </c:pt>
                <c:pt idx="709">
                  <c:v>956.38193340523492</c:v>
                </c:pt>
                <c:pt idx="710">
                  <c:v>956.97820730655621</c:v>
                </c:pt>
                <c:pt idx="711">
                  <c:v>957.57426878867852</c:v>
                </c:pt>
                <c:pt idx="712">
                  <c:v>958.17011772806893</c:v>
                </c:pt>
                <c:pt idx="713">
                  <c:v>958.76575400180832</c:v>
                </c:pt>
                <c:pt idx="714">
                  <c:v>959.36117748759034</c:v>
                </c:pt>
                <c:pt idx="715">
                  <c:v>959.95638806372074</c:v>
                </c:pt>
                <c:pt idx="716">
                  <c:v>960.55138560911644</c:v>
                </c:pt>
                <c:pt idx="717">
                  <c:v>961.14617000330509</c:v>
                </c:pt>
                <c:pt idx="718">
                  <c:v>961.74074112642381</c:v>
                </c:pt>
                <c:pt idx="719">
                  <c:v>962.33509885921876</c:v>
                </c:pt>
                <c:pt idx="720">
                  <c:v>962.92924308304407</c:v>
                </c:pt>
                <c:pt idx="721">
                  <c:v>963.5231736798612</c:v>
                </c:pt>
                <c:pt idx="722">
                  <c:v>964.11689053223813</c:v>
                </c:pt>
                <c:pt idx="723">
                  <c:v>964.71039352334822</c:v>
                </c:pt>
                <c:pt idx="724">
                  <c:v>965.30368253696986</c:v>
                </c:pt>
                <c:pt idx="725">
                  <c:v>965.89675745748536</c:v>
                </c:pt>
                <c:pt idx="726">
                  <c:v>966.48961816988026</c:v>
                </c:pt>
                <c:pt idx="727">
                  <c:v>967.08226455974238</c:v>
                </c:pt>
                <c:pt idx="728">
                  <c:v>967.67469651326098</c:v>
                </c:pt>
                <c:pt idx="729">
                  <c:v>968.26691391722625</c:v>
                </c:pt>
                <c:pt idx="730">
                  <c:v>968.85891665902818</c:v>
                </c:pt>
                <c:pt idx="731">
                  <c:v>969.45070462665569</c:v>
                </c:pt>
                <c:pt idx="732">
                  <c:v>970.04227770869602</c:v>
                </c:pt>
                <c:pt idx="733">
                  <c:v>970.63363579433371</c:v>
                </c:pt>
                <c:pt idx="734">
                  <c:v>971.22477877334984</c:v>
                </c:pt>
                <c:pt idx="735">
                  <c:v>971.81570653612107</c:v>
                </c:pt>
                <c:pt idx="736">
                  <c:v>972.40641897361911</c:v>
                </c:pt>
                <c:pt idx="737">
                  <c:v>972.99691597740934</c:v>
                </c:pt>
                <c:pt idx="738">
                  <c:v>973.58719743965071</c:v>
                </c:pt>
                <c:pt idx="739">
                  <c:v>974.17726325309411</c:v>
                </c:pt>
                <c:pt idx="740">
                  <c:v>974.76711331108208</c:v>
                </c:pt>
                <c:pt idx="741">
                  <c:v>975.35674750754765</c:v>
                </c:pt>
                <c:pt idx="742">
                  <c:v>975.94616573701353</c:v>
                </c:pt>
                <c:pt idx="743">
                  <c:v>976.53536789459145</c:v>
                </c:pt>
                <c:pt idx="744">
                  <c:v>977.12435387598111</c:v>
                </c:pt>
                <c:pt idx="745">
                  <c:v>977.71312357746922</c:v>
                </c:pt>
                <c:pt idx="746">
                  <c:v>978.30167689592906</c:v>
                </c:pt>
                <c:pt idx="747">
                  <c:v>978.8900137288191</c:v>
                </c:pt>
                <c:pt idx="748">
                  <c:v>979.47813397418247</c:v>
                </c:pt>
                <c:pt idx="749">
                  <c:v>980.06603753064587</c:v>
                </c:pt>
                <c:pt idx="750">
                  <c:v>980.65372429741888</c:v>
                </c:pt>
                <c:pt idx="751">
                  <c:v>981.24119417429313</c:v>
                </c:pt>
                <c:pt idx="752">
                  <c:v>981.8284470616411</c:v>
                </c:pt>
                <c:pt idx="753">
                  <c:v>982.41548286041575</c:v>
                </c:pt>
                <c:pt idx="754">
                  <c:v>983.00230147214904</c:v>
                </c:pt>
                <c:pt idx="755">
                  <c:v>983.58890279895161</c:v>
                </c:pt>
                <c:pt idx="756">
                  <c:v>984.17528674351149</c:v>
                </c:pt>
                <c:pt idx="757">
                  <c:v>984.76145320909336</c:v>
                </c:pt>
                <c:pt idx="758">
                  <c:v>985.34740209953782</c:v>
                </c:pt>
                <c:pt idx="759">
                  <c:v>985.93313331926015</c:v>
                </c:pt>
                <c:pt idx="760">
                  <c:v>986.51864677324977</c:v>
                </c:pt>
                <c:pt idx="761">
                  <c:v>987.10394236706929</c:v>
                </c:pt>
                <c:pt idx="762">
                  <c:v>987.68902000685341</c:v>
                </c:pt>
                <c:pt idx="763">
                  <c:v>988.27387959930809</c:v>
                </c:pt>
                <c:pt idx="764">
                  <c:v>988.85852105170989</c:v>
                </c:pt>
                <c:pt idx="765">
                  <c:v>989.44294427190471</c:v>
                </c:pt>
                <c:pt idx="766">
                  <c:v>990.02714916830723</c:v>
                </c:pt>
                <c:pt idx="767">
                  <c:v>990.61113564989967</c:v>
                </c:pt>
                <c:pt idx="768">
                  <c:v>991.19490362623128</c:v>
                </c:pt>
                <c:pt idx="769">
                  <c:v>991.77845300741706</c:v>
                </c:pt>
                <c:pt idx="770">
                  <c:v>992.36178370413711</c:v>
                </c:pt>
                <c:pt idx="771">
                  <c:v>992.94489562763567</c:v>
                </c:pt>
                <c:pt idx="772">
                  <c:v>993.52778868972007</c:v>
                </c:pt>
                <c:pt idx="773">
                  <c:v>994.11046280275991</c:v>
                </c:pt>
                <c:pt idx="774">
                  <c:v>994.69291787968632</c:v>
                </c:pt>
                <c:pt idx="775">
                  <c:v>995.27515383399077</c:v>
                </c:pt>
                <c:pt idx="776">
                  <c:v>995.85717057972431</c:v>
                </c:pt>
                <c:pt idx="777">
                  <c:v>996.43896803149653</c:v>
                </c:pt>
                <c:pt idx="778">
                  <c:v>997.02054610447465</c:v>
                </c:pt>
                <c:pt idx="779">
                  <c:v>997.60190471438307</c:v>
                </c:pt>
                <c:pt idx="780">
                  <c:v>998.18304377750167</c:v>
                </c:pt>
                <c:pt idx="781">
                  <c:v>998.76396321066522</c:v>
                </c:pt>
                <c:pt idx="782">
                  <c:v>999.34466293126297</c:v>
                </c:pt>
                <c:pt idx="783">
                  <c:v>999.92514285723678</c:v>
                </c:pt>
                <c:pt idx="784">
                  <c:v>1000.5054029070809</c:v>
                </c:pt>
                <c:pt idx="785">
                  <c:v>1001.0854429998409</c:v>
                </c:pt>
                <c:pt idx="786">
                  <c:v>1001.6652630551125</c:v>
                </c:pt>
                <c:pt idx="787">
                  <c:v>1002.2448629930409</c:v>
                </c:pt>
                <c:pt idx="788">
                  <c:v>1002.8242427343196</c:v>
                </c:pt>
                <c:pt idx="789">
                  <c:v>1003.4034022001897</c:v>
                </c:pt>
                <c:pt idx="790">
                  <c:v>1003.982341312439</c:v>
                </c:pt>
                <c:pt idx="791">
                  <c:v>1004.5610599934006</c:v>
                </c:pt>
                <c:pt idx="792">
                  <c:v>1005.1395581659528</c:v>
                </c:pt>
                <c:pt idx="793">
                  <c:v>1005.7178357535173</c:v>
                </c:pt>
                <c:pt idx="794">
                  <c:v>1006.2958926800587</c:v>
                </c:pt>
                <c:pt idx="795">
                  <c:v>1006.8737288700836</c:v>
                </c:pt>
                <c:pt idx="796">
                  <c:v>1007.4513442486393</c:v>
                </c:pt>
                <c:pt idx="797">
                  <c:v>1008.0287387413134</c:v>
                </c:pt>
                <c:pt idx="798">
                  <c:v>1008.6059122742324</c:v>
                </c:pt>
                <c:pt idx="799">
                  <c:v>1009.1828647740609</c:v>
                </c:pt>
                <c:pt idx="800">
                  <c:v>1009.7595961680007</c:v>
                </c:pt>
                <c:pt idx="801">
                  <c:v>1010.3361063837899</c:v>
                </c:pt>
                <c:pt idx="802">
                  <c:v>1010.9123953497018</c:v>
                </c:pt>
                <c:pt idx="803">
                  <c:v>1011.4884629945439</c:v>
                </c:pt>
                <c:pt idx="804">
                  <c:v>1012.0643092476571</c:v>
                </c:pt>
                <c:pt idx="805">
                  <c:v>1012.6399340389149</c:v>
                </c:pt>
                <c:pt idx="806">
                  <c:v>1013.2153372987221</c:v>
                </c:pt>
                <c:pt idx="807">
                  <c:v>1013.7905189580142</c:v>
                </c:pt>
                <c:pt idx="808">
                  <c:v>1014.3654789482559</c:v>
                </c:pt>
                <c:pt idx="809">
                  <c:v>1014.9402172014408</c:v>
                </c:pt>
                <c:pt idx="810">
                  <c:v>1015.51473365009</c:v>
                </c:pt>
                <c:pt idx="811">
                  <c:v>1016.0890282272514</c:v>
                </c:pt>
                <c:pt idx="812">
                  <c:v>1016.6631008664987</c:v>
                </c:pt>
                <c:pt idx="813">
                  <c:v>1017.2369515019299</c:v>
                </c:pt>
                <c:pt idx="814">
                  <c:v>1017.8105800681673</c:v>
                </c:pt>
                <c:pt idx="815">
                  <c:v>1018.3839865003558</c:v>
                </c:pt>
                <c:pt idx="816">
                  <c:v>1018.9571707341622</c:v>
                </c:pt>
                <c:pt idx="817">
                  <c:v>1019.5301327057743</c:v>
                </c:pt>
                <c:pt idx="818">
                  <c:v>1020.1028723519</c:v>
                </c:pt>
                <c:pt idx="819">
                  <c:v>1020.6753896097657</c:v>
                </c:pt>
                <c:pt idx="820">
                  <c:v>1021.2476844171163</c:v>
                </c:pt>
                <c:pt idx="821">
                  <c:v>1021.8197567122133</c:v>
                </c:pt>
                <c:pt idx="822">
                  <c:v>1022.3916064338347</c:v>
                </c:pt>
                <c:pt idx="823">
                  <c:v>1022.9632335212734</c:v>
                </c:pt>
                <c:pt idx="824">
                  <c:v>1023.5346379143365</c:v>
                </c:pt>
                <c:pt idx="825">
                  <c:v>1024.1058195533442</c:v>
                </c:pt>
                <c:pt idx="826">
                  <c:v>1024.6767783791288</c:v>
                </c:pt>
                <c:pt idx="827">
                  <c:v>1025.2475143330344</c:v>
                </c:pt>
                <c:pt idx="828">
                  <c:v>1025.8180273569146</c:v>
                </c:pt>
                <c:pt idx="829">
                  <c:v>1026.3883173931326</c:v>
                </c:pt>
                <c:pt idx="830">
                  <c:v>1026.9583843845603</c:v>
                </c:pt>
                <c:pt idx="831">
                  <c:v>1027.5282282745761</c:v>
                </c:pt>
                <c:pt idx="832">
                  <c:v>1028.0978490070656</c:v>
                </c:pt>
                <c:pt idx="833">
                  <c:v>1028.6672465264191</c:v>
                </c:pt>
                <c:pt idx="834">
                  <c:v>1029.236420777532</c:v>
                </c:pt>
                <c:pt idx="835">
                  <c:v>1029.8053717058024</c:v>
                </c:pt>
                <c:pt idx="836">
                  <c:v>1030.3740992571313</c:v>
                </c:pt>
                <c:pt idx="837">
                  <c:v>1030.9426033779209</c:v>
                </c:pt>
                <c:pt idx="838">
                  <c:v>1031.5108840150742</c:v>
                </c:pt>
                <c:pt idx="839">
                  <c:v>1032.0789411159935</c:v>
                </c:pt>
                <c:pt idx="840">
                  <c:v>1032.6467746285798</c:v>
                </c:pt>
                <c:pt idx="841">
                  <c:v>1033.2143845012315</c:v>
                </c:pt>
                <c:pt idx="842">
                  <c:v>1033.7817706828432</c:v>
                </c:pt>
                <c:pt idx="843">
                  <c:v>1034.3489331228059</c:v>
                </c:pt>
                <c:pt idx="844">
                  <c:v>1034.9158717710047</c:v>
                </c:pt>
                <c:pt idx="845">
                  <c:v>1035.4825865778184</c:v>
                </c:pt>
                <c:pt idx="846">
                  <c:v>1036.0490774941186</c:v>
                </c:pt>
                <c:pt idx="847">
                  <c:v>1036.6153444712681</c:v>
                </c:pt>
                <c:pt idx="848">
                  <c:v>1037.1813874611209</c:v>
                </c:pt>
                <c:pt idx="849">
                  <c:v>1037.7472064160202</c:v>
                </c:pt>
                <c:pt idx="850">
                  <c:v>1038.312801288798</c:v>
                </c:pt>
                <c:pt idx="851">
                  <c:v>1038.8781720327743</c:v>
                </c:pt>
                <c:pt idx="852">
                  <c:v>1039.4433186017557</c:v>
                </c:pt>
                <c:pt idx="853">
                  <c:v>1040.0082409500344</c:v>
                </c:pt>
                <c:pt idx="854">
                  <c:v>1040.5729390323875</c:v>
                </c:pt>
                <c:pt idx="855">
                  <c:v>1041.1374128040754</c:v>
                </c:pt>
                <c:pt idx="856">
                  <c:v>1041.7016622208421</c:v>
                </c:pt>
                <c:pt idx="857">
                  <c:v>1042.2656872389125</c:v>
                </c:pt>
                <c:pt idx="858">
                  <c:v>1042.8294878149929</c:v>
                </c:pt>
                <c:pt idx="859">
                  <c:v>1043.3930639062692</c:v>
                </c:pt>
                <c:pt idx="860">
                  <c:v>1043.956415470406</c:v>
                </c:pt>
                <c:pt idx="861">
                  <c:v>1044.5195424655458</c:v>
                </c:pt>
                <c:pt idx="862">
                  <c:v>1045.0824448503081</c:v>
                </c:pt>
                <c:pt idx="863">
                  <c:v>1045.6451225837882</c:v>
                </c:pt>
                <c:pt idx="864">
                  <c:v>1046.2075756255558</c:v>
                </c:pt>
                <c:pt idx="865">
                  <c:v>1046.7698039356549</c:v>
                </c:pt>
                <c:pt idx="866">
                  <c:v>1047.3318074746021</c:v>
                </c:pt>
                <c:pt idx="867">
                  <c:v>1047.8935862033861</c:v>
                </c:pt>
                <c:pt idx="868">
                  <c:v>1048.4551400834666</c:v>
                </c:pt>
                <c:pt idx="869">
                  <c:v>1049.0164690767726</c:v>
                </c:pt>
                <c:pt idx="870">
                  <c:v>1049.5775731457027</c:v>
                </c:pt>
                <c:pt idx="871">
                  <c:v>1050.1384522531228</c:v>
                </c:pt>
                <c:pt idx="872">
                  <c:v>1050.6991063623659</c:v>
                </c:pt>
                <c:pt idx="873">
                  <c:v>1051.2595354372311</c:v>
                </c:pt>
                <c:pt idx="874">
                  <c:v>1051.8197394419824</c:v>
                </c:pt>
                <c:pt idx="875">
                  <c:v>1052.3797183413476</c:v>
                </c:pt>
                <c:pt idx="876">
                  <c:v>1052.9394721005174</c:v>
                </c:pt>
                <c:pt idx="877">
                  <c:v>1053.4990006851442</c:v>
                </c:pt>
                <c:pt idx="878">
                  <c:v>1054.0583040613417</c:v>
                </c:pt>
                <c:pt idx="879">
                  <c:v>1054.6173821956836</c:v>
                </c:pt>
                <c:pt idx="880">
                  <c:v>1055.1762350552024</c:v>
                </c:pt>
                <c:pt idx="881">
                  <c:v>1055.7348626073883</c:v>
                </c:pt>
                <c:pt idx="882">
                  <c:v>1056.2932648201891</c:v>
                </c:pt>
                <c:pt idx="883">
                  <c:v>1056.851441662008</c:v>
                </c:pt>
                <c:pt idx="884">
                  <c:v>1057.4093931017032</c:v>
                </c:pt>
                <c:pt idx="885">
                  <c:v>1057.9671191085872</c:v>
                </c:pt>
                <c:pt idx="886">
                  <c:v>1058.5246196524254</c:v>
                </c:pt>
                <c:pt idx="887">
                  <c:v>1059.081894703435</c:v>
                </c:pt>
                <c:pt idx="888">
                  <c:v>1059.6389442322841</c:v>
                </c:pt>
                <c:pt idx="889">
                  <c:v>1060.1957682100913</c:v>
                </c:pt>
                <c:pt idx="890">
                  <c:v>1060.7523666084237</c:v>
                </c:pt>
                <c:pt idx="891">
                  <c:v>1061.3087393992967</c:v>
                </c:pt>
                <c:pt idx="892">
                  <c:v>1061.8648865551725</c:v>
                </c:pt>
                <c:pt idx="893">
                  <c:v>1062.4208080489593</c:v>
                </c:pt>
                <c:pt idx="894">
                  <c:v>1062.9765038540106</c:v>
                </c:pt>
                <c:pt idx="895">
                  <c:v>1063.5319739441236</c:v>
                </c:pt>
                <c:pt idx="896">
                  <c:v>1064.0872182935389</c:v>
                </c:pt>
                <c:pt idx="897">
                  <c:v>1064.6422368769386</c:v>
                </c:pt>
                <c:pt idx="898">
                  <c:v>1065.1970296694465</c:v>
                </c:pt>
                <c:pt idx="899">
                  <c:v>1065.7515966466258</c:v>
                </c:pt>
                <c:pt idx="900">
                  <c:v>1066.3059377844793</c:v>
                </c:pt>
                <c:pt idx="901">
                  <c:v>1066.8600530594472</c:v>
                </c:pt>
                <c:pt idx="902">
                  <c:v>1067.4139424484074</c:v>
                </c:pt>
                <c:pt idx="903">
                  <c:v>1067.9676059286735</c:v>
                </c:pt>
                <c:pt idx="904">
                  <c:v>1068.5210434779945</c:v>
                </c:pt>
                <c:pt idx="905">
                  <c:v>1069.0742550745529</c:v>
                </c:pt>
                <c:pt idx="906">
                  <c:v>1069.6272406969649</c:v>
                </c:pt>
                <c:pt idx="907">
                  <c:v>1070.1800003242788</c:v>
                </c:pt>
                <c:pt idx="908">
                  <c:v>1070.7325339359732</c:v>
                </c:pt>
                <c:pt idx="909">
                  <c:v>1071.2848415119577</c:v>
                </c:pt>
                <c:pt idx="910">
                  <c:v>1071.8369230325702</c:v>
                </c:pt>
                <c:pt idx="911">
                  <c:v>1072.3887784785775</c:v>
                </c:pt>
                <c:pt idx="912">
                  <c:v>1072.9404078311729</c:v>
                </c:pt>
                <c:pt idx="913">
                  <c:v>1073.4918110719761</c:v>
                </c:pt>
                <c:pt idx="914">
                  <c:v>1074.0429881830323</c:v>
                </c:pt>
                <c:pt idx="915">
                  <c:v>1074.59393914681</c:v>
                </c:pt>
                <c:pt idx="916">
                  <c:v>1075.1446639462015</c:v>
                </c:pt>
                <c:pt idx="917">
                  <c:v>1075.6951625645211</c:v>
                </c:pt>
                <c:pt idx="918">
                  <c:v>1076.2454349855041</c:v>
                </c:pt>
                <c:pt idx="919">
                  <c:v>1076.7954811933062</c:v>
                </c:pt>
                <c:pt idx="920">
                  <c:v>1077.3453011725021</c:v>
                </c:pt>
                <c:pt idx="921">
                  <c:v>1077.8948949080848</c:v>
                </c:pt>
                <c:pt idx="922">
                  <c:v>1078.4442623854645</c:v>
                </c:pt>
                <c:pt idx="923">
                  <c:v>1078.9934035904678</c:v>
                </c:pt>
                <c:pt idx="924">
                  <c:v>1079.5423185093359</c:v>
                </c:pt>
                <c:pt idx="925">
                  <c:v>1080.0910071287249</c:v>
                </c:pt>
                <c:pt idx="926">
                  <c:v>1080.6394694357039</c:v>
                </c:pt>
                <c:pt idx="927">
                  <c:v>1081.1877054177542</c:v>
                </c:pt>
                <c:pt idx="928">
                  <c:v>1081.7357150627686</c:v>
                </c:pt>
                <c:pt idx="929">
                  <c:v>1082.2834983590496</c:v>
                </c:pt>
                <c:pt idx="930">
                  <c:v>1082.8310552953099</c:v>
                </c:pt>
                <c:pt idx="931">
                  <c:v>1083.3783858606696</c:v>
                </c:pt>
                <c:pt idx="932">
                  <c:v>1083.9254900446567</c:v>
                </c:pt>
                <c:pt idx="933">
                  <c:v>1084.4723678372054</c:v>
                </c:pt>
                <c:pt idx="934">
                  <c:v>1085.0190192286548</c:v>
                </c:pt>
                <c:pt idx="935">
                  <c:v>1085.5654442097491</c:v>
                </c:pt>
                <c:pt idx="936">
                  <c:v>1086.1116427716354</c:v>
                </c:pt>
                <c:pt idx="937">
                  <c:v>1086.6576149058633</c:v>
                </c:pt>
                <c:pt idx="938">
                  <c:v>1087.2033606043838</c:v>
                </c:pt>
                <c:pt idx="939">
                  <c:v>1087.7488798595482</c:v>
                </c:pt>
                <c:pt idx="940">
                  <c:v>1088.2941726641075</c:v>
                </c:pt>
                <c:pt idx="941">
                  <c:v>1088.8392390112108</c:v>
                </c:pt>
                <c:pt idx="942">
                  <c:v>1089.3840788944051</c:v>
                </c:pt>
                <c:pt idx="943">
                  <c:v>1089.9286923076336</c:v>
                </c:pt>
                <c:pt idx="944">
                  <c:v>1090.4730792452349</c:v>
                </c:pt>
                <c:pt idx="945">
                  <c:v>1091.0172397019423</c:v>
                </c:pt>
                <c:pt idx="946">
                  <c:v>1091.5611736728829</c:v>
                </c:pt>
                <c:pt idx="947">
                  <c:v>1092.1048811535761</c:v>
                </c:pt>
                <c:pt idx="948">
                  <c:v>1092.6483621399327</c:v>
                </c:pt>
                <c:pt idx="949">
                  <c:v>1093.1916166282545</c:v>
                </c:pt>
                <c:pt idx="950">
                  <c:v>1093.7346446152321</c:v>
                </c:pt>
                <c:pt idx="951">
                  <c:v>1094.277446097946</c:v>
                </c:pt>
                <c:pt idx="952">
                  <c:v>1094.8200210738635</c:v>
                </c:pt>
                <c:pt idx="953">
                  <c:v>1095.3623695408389</c:v>
                </c:pt>
                <c:pt idx="954">
                  <c:v>1095.9044914971121</c:v>
                </c:pt>
                <c:pt idx="955">
                  <c:v>1096.4463869413078</c:v>
                </c:pt>
                <c:pt idx="956">
                  <c:v>1096.9880558724344</c:v>
                </c:pt>
                <c:pt idx="957">
                  <c:v>1097.5294982898831</c:v>
                </c:pt>
                <c:pt idx="958">
                  <c:v>1098.0707141934272</c:v>
                </c:pt>
                <c:pt idx="959">
                  <c:v>1098.6117035832203</c:v>
                </c:pt>
                <c:pt idx="960">
                  <c:v>1099.1524664597964</c:v>
                </c:pt>
                <c:pt idx="961">
                  <c:v>1099.6930028240681</c:v>
                </c:pt>
                <c:pt idx="962">
                  <c:v>1100.233312677326</c:v>
                </c:pt>
                <c:pt idx="963">
                  <c:v>1100.7733960212377</c:v>
                </c:pt>
                <c:pt idx="964">
                  <c:v>1101.3132528578467</c:v>
                </c:pt>
                <c:pt idx="965">
                  <c:v>1101.8528831895715</c:v>
                </c:pt>
                <c:pt idx="966">
                  <c:v>1102.3922870192048</c:v>
                </c:pt>
                <c:pt idx="967">
                  <c:v>1102.9314643499122</c:v>
                </c:pt>
                <c:pt idx="968">
                  <c:v>1103.4704151852316</c:v>
                </c:pt>
                <c:pt idx="969">
                  <c:v>1104.0091395290722</c:v>
                </c:pt>
                <c:pt idx="970">
                  <c:v>1104.5476373857127</c:v>
                </c:pt>
                <c:pt idx="971">
                  <c:v>1105.0859087598017</c:v>
                </c:pt>
                <c:pt idx="972">
                  <c:v>1105.6239536563558</c:v>
                </c:pt>
                <c:pt idx="973">
                  <c:v>1106.1617720807587</c:v>
                </c:pt>
                <c:pt idx="974">
                  <c:v>1106.6993640387609</c:v>
                </c:pt>
                <c:pt idx="975">
                  <c:v>1107.2367295364777</c:v>
                </c:pt>
                <c:pt idx="976">
                  <c:v>1107.7738685803893</c:v>
                </c:pt>
                <c:pt idx="977">
                  <c:v>1108.3107811773389</c:v>
                </c:pt>
                <c:pt idx="978">
                  <c:v>1108.8474673345322</c:v>
                </c:pt>
                <c:pt idx="979">
                  <c:v>1109.3839270595367</c:v>
                </c:pt>
                <c:pt idx="980">
                  <c:v>1109.9201603602805</c:v>
                </c:pt>
                <c:pt idx="981">
                  <c:v>1110.4561672450513</c:v>
                </c:pt>
                <c:pt idx="982">
                  <c:v>1110.9919477224951</c:v>
                </c:pt>
                <c:pt idx="983">
                  <c:v>1111.5275018016157</c:v>
                </c:pt>
                <c:pt idx="984">
                  <c:v>1112.0628294917735</c:v>
                </c:pt>
                <c:pt idx="985">
                  <c:v>1112.5979308026854</c:v>
                </c:pt>
                <c:pt idx="986">
                  <c:v>1113.1328057444221</c:v>
                </c:pt>
                <c:pt idx="987">
                  <c:v>1113.6674543274091</c:v>
                </c:pt>
                <c:pt idx="988">
                  <c:v>1114.2018765624239</c:v>
                </c:pt>
                <c:pt idx="989">
                  <c:v>1114.7360724605969</c:v>
                </c:pt>
                <c:pt idx="990">
                  <c:v>1115.2700420334088</c:v>
                </c:pt>
                <c:pt idx="991">
                  <c:v>1115.8037852926907</c:v>
                </c:pt>
                <c:pt idx="992">
                  <c:v>1116.3373022506225</c:v>
                </c:pt>
                <c:pt idx="993">
                  <c:v>1116.8705929197324</c:v>
                </c:pt>
                <c:pt idx="994">
                  <c:v>1117.4036573128963</c:v>
                </c:pt>
                <c:pt idx="995">
                  <c:v>1117.9364954433356</c:v>
                </c:pt>
                <c:pt idx="996">
                  <c:v>1118.4691073246177</c:v>
                </c:pt>
                <c:pt idx="997">
                  <c:v>1119.0014929706538</c:v>
                </c:pt>
                <c:pt idx="998">
                  <c:v>1119.5336523956989</c:v>
                </c:pt>
                <c:pt idx="999">
                  <c:v>1120.0655856143503</c:v>
                </c:pt>
                <c:pt idx="1000">
                  <c:v>1120.597292641547</c:v>
                </c:pt>
                <c:pt idx="1001">
                  <c:v>1121.1287734925684</c:v>
                </c:pt>
                <c:pt idx="1002">
                  <c:v>1121.6600281830338</c:v>
                </c:pt>
                <c:pt idx="1003">
                  <c:v>1122.191056728901</c:v>
                </c:pt>
                <c:pt idx="1004">
                  <c:v>1122.7218591464657</c:v>
                </c:pt>
                <c:pt idx="1005">
                  <c:v>1123.2524354523607</c:v>
                </c:pt>
                <c:pt idx="1006">
                  <c:v>1123.7827856635543</c:v>
                </c:pt>
                <c:pt idx="1007">
                  <c:v>1124.3129097973497</c:v>
                </c:pt>
                <c:pt idx="1008">
                  <c:v>1124.8428078713846</c:v>
                </c:pt>
                <c:pt idx="1009">
                  <c:v>1125.3724799036297</c:v>
                </c:pt>
                <c:pt idx="1010">
                  <c:v>1125.9019259123877</c:v>
                </c:pt>
                <c:pt idx="1011">
                  <c:v>1126.4311459162925</c:v>
                </c:pt>
                <c:pt idx="1012">
                  <c:v>1126.9601399343082</c:v>
                </c:pt>
                <c:pt idx="1013">
                  <c:v>1127.4889079857287</c:v>
                </c:pt>
                <c:pt idx="1014">
                  <c:v>1128.017450090176</c:v>
                </c:pt>
                <c:pt idx="1015">
                  <c:v>1128.5457662675999</c:v>
                </c:pt>
                <c:pt idx="1016">
                  <c:v>1129.0738565382762</c:v>
                </c:pt>
                <c:pt idx="1017">
                  <c:v>1129.6017209228073</c:v>
                </c:pt>
                <c:pt idx="1018">
                  <c:v>1130.1293594421197</c:v>
                </c:pt>
                <c:pt idx="1019">
                  <c:v>1130.6567721174636</c:v>
                </c:pt>
                <c:pt idx="1020">
                  <c:v>1131.1839589704123</c:v>
                </c:pt>
                <c:pt idx="1021">
                  <c:v>1131.7109200228613</c:v>
                </c:pt>
                <c:pt idx="1022">
                  <c:v>1132.237655297027</c:v>
                </c:pt>
                <c:pt idx="1023">
                  <c:v>1132.7641648154456</c:v>
                </c:pt>
                <c:pt idx="1024">
                  <c:v>1133.2904486009729</c:v>
                </c:pt>
                <c:pt idx="1025">
                  <c:v>1133.8165066767829</c:v>
                </c:pt>
                <c:pt idx="1026">
                  <c:v>1134.342339066367</c:v>
                </c:pt>
                <c:pt idx="1027">
                  <c:v>1134.8679457935327</c:v>
                </c:pt>
                <c:pt idx="1028">
                  <c:v>1135.3933268824037</c:v>
                </c:pt>
                <c:pt idx="1029">
                  <c:v>1135.9184823574176</c:v>
                </c:pt>
                <c:pt idx="1030">
                  <c:v>1136.4434122433263</c:v>
                </c:pt>
                <c:pt idx="1031">
                  <c:v>1136.9681165651939</c:v>
                </c:pt>
                <c:pt idx="1032">
                  <c:v>1137.4925953483969</c:v>
                </c:pt>
                <c:pt idx="1033">
                  <c:v>1138.0168486186226</c:v>
                </c:pt>
                <c:pt idx="1034">
                  <c:v>1138.5408764018684</c:v>
                </c:pt>
                <c:pt idx="1035">
                  <c:v>1139.0646787244409</c:v>
                </c:pt>
                <c:pt idx="1036">
                  <c:v>1139.5882556129545</c:v>
                </c:pt>
                <c:pt idx="1037">
                  <c:v>1140.1116070943317</c:v>
                </c:pt>
                <c:pt idx="1038">
                  <c:v>1140.6347331958007</c:v>
                </c:pt>
                <c:pt idx="1039">
                  <c:v>1141.1576339448959</c:v>
                </c:pt>
                <c:pt idx="1040">
                  <c:v>1141.6803093694559</c:v>
                </c:pt>
                <c:pt idx="1041">
                  <c:v>1142.2027594976232</c:v>
                </c:pt>
                <c:pt idx="1042">
                  <c:v>1142.7249843578429</c:v>
                </c:pt>
                <c:pt idx="1043">
                  <c:v>1143.2469839788623</c:v>
                </c:pt>
                <c:pt idx="1044">
                  <c:v>1143.7687583897296</c:v>
                </c:pt>
                <c:pt idx="1045">
                  <c:v>1144.2903076197931</c:v>
                </c:pt>
                <c:pt idx="1046">
                  <c:v>1144.8116316987007</c:v>
                </c:pt>
                <c:pt idx="1047">
                  <c:v>1145.3327306563979</c:v>
                </c:pt>
                <c:pt idx="1048">
                  <c:v>1145.8536045231283</c:v>
                </c:pt>
                <c:pt idx="1049">
                  <c:v>1146.3742533294319</c:v>
                </c:pt>
                <c:pt idx="1050">
                  <c:v>1146.8946771061444</c:v>
                </c:pt>
                <c:pt idx="1051">
                  <c:v>1147.4148758843958</c:v>
                </c:pt>
                <c:pt idx="1052">
                  <c:v>1147.9348496956106</c:v>
                </c:pt>
                <c:pt idx="1053">
                  <c:v>1148.454598571506</c:v>
                </c:pt>
                <c:pt idx="1054">
                  <c:v>1148.9741225440914</c:v>
                </c:pt>
                <c:pt idx="1055">
                  <c:v>1149.4934216456675</c:v>
                </c:pt>
                <c:pt idx="1056">
                  <c:v>1150.012495908825</c:v>
                </c:pt>
                <c:pt idx="1057">
                  <c:v>1150.5313453664446</c:v>
                </c:pt>
                <c:pt idx="1058">
                  <c:v>1151.0499700516948</c:v>
                </c:pt>
                <c:pt idx="1059">
                  <c:v>1151.5683699980325</c:v>
                </c:pt>
                <c:pt idx="1060">
                  <c:v>1152.0865452392011</c:v>
                </c:pt>
                <c:pt idx="1061">
                  <c:v>1152.60449580923</c:v>
                </c:pt>
                <c:pt idx="1062">
                  <c:v>1153.1222217424336</c:v>
                </c:pt>
                <c:pt idx="1063">
                  <c:v>1153.6397230734103</c:v>
                </c:pt>
                <c:pt idx="1064">
                  <c:v>1154.1569998370423</c:v>
                </c:pt>
                <c:pt idx="1065">
                  <c:v>1154.6740520684939</c:v>
                </c:pt>
                <c:pt idx="1066">
                  <c:v>1155.1908798032105</c:v>
                </c:pt>
                <c:pt idx="1067">
                  <c:v>1155.7074830769191</c:v>
                </c:pt>
                <c:pt idx="1068">
                  <c:v>1156.2238619256259</c:v>
                </c:pt>
                <c:pt idx="1069">
                  <c:v>1156.7400163856162</c:v>
                </c:pt>
                <c:pt idx="1070">
                  <c:v>1157.2559464934532</c:v>
                </c:pt>
                <c:pt idx="1071">
                  <c:v>1157.7716522859776</c:v>
                </c:pt>
                <c:pt idx="1072">
                  <c:v>1158.2871338003063</c:v>
                </c:pt>
                <c:pt idx="1073">
                  <c:v>1158.8023910738316</c:v>
                </c:pt>
                <c:pt idx="1074">
                  <c:v>1159.3174241442207</c:v>
                </c:pt>
                <c:pt idx="1075">
                  <c:v>1159.8322330494141</c:v>
                </c:pt>
                <c:pt idx="1076">
                  <c:v>1160.3468178276255</c:v>
                </c:pt>
                <c:pt idx="1077">
                  <c:v>1160.8611785173405</c:v>
                </c:pt>
                <c:pt idx="1078">
                  <c:v>1161.375315157316</c:v>
                </c:pt>
                <c:pt idx="1079">
                  <c:v>1161.8892277865789</c:v>
                </c:pt>
                <c:pt idx="1080">
                  <c:v>1162.402916444426</c:v>
                </c:pt>
                <c:pt idx="1081">
                  <c:v>1162.916381170422</c:v>
                </c:pt>
                <c:pt idx="1082">
                  <c:v>1163.4296220044002</c:v>
                </c:pt>
                <c:pt idx="1083">
                  <c:v>1163.9426389864602</c:v>
                </c:pt>
                <c:pt idx="1084">
                  <c:v>1164.4554321569678</c:v>
                </c:pt>
                <c:pt idx="1085">
                  <c:v>1164.9680015565541</c:v>
                </c:pt>
                <c:pt idx="1086">
                  <c:v>1165.4803472261146</c:v>
                </c:pt>
                <c:pt idx="1087">
                  <c:v>1165.9924692068082</c:v>
                </c:pt>
                <c:pt idx="1088">
                  <c:v>1166.5043675400561</c:v>
                </c:pt>
                <c:pt idx="1089">
                  <c:v>1167.0160422675415</c:v>
                </c:pt>
                <c:pt idx="1090">
                  <c:v>1167.527493431209</c:v>
                </c:pt>
                <c:pt idx="1091">
                  <c:v>1168.0387210732626</c:v>
                </c:pt>
                <c:pt idx="1092">
                  <c:v>1168.5497252361663</c:v>
                </c:pt>
                <c:pt idx="1093">
                  <c:v>1169.0605059626419</c:v>
                </c:pt>
                <c:pt idx="1094">
                  <c:v>1169.5710632956693</c:v>
                </c:pt>
                <c:pt idx="1095">
                  <c:v>1170.0813972784847</c:v>
                </c:pt>
                <c:pt idx="1096">
                  <c:v>1170.5915079545807</c:v>
                </c:pt>
                <c:pt idx="1097">
                  <c:v>1171.1013953677045</c:v>
                </c:pt>
                <c:pt idx="1098">
                  <c:v>1171.6110595618579</c:v>
                </c:pt>
                <c:pt idx="1099">
                  <c:v>1172.120500581296</c:v>
                </c:pt>
                <c:pt idx="1100">
                  <c:v>1172.6297184705265</c:v>
                </c:pt>
                <c:pt idx="1101">
                  <c:v>1173.1387132743089</c:v>
                </c:pt>
                <c:pt idx="1102">
                  <c:v>1173.6474850376535</c:v>
                </c:pt>
                <c:pt idx="1103">
                  <c:v>1174.1560338058209</c:v>
                </c:pt>
                <c:pt idx="1104">
                  <c:v>1174.6643596243207</c:v>
                </c:pt>
                <c:pt idx="1105">
                  <c:v>1175.1724625389111</c:v>
                </c:pt>
                <c:pt idx="1106">
                  <c:v>1175.6803425955982</c:v>
                </c:pt>
                <c:pt idx="1107">
                  <c:v>1176.1879998406346</c:v>
                </c:pt>
                <c:pt idx="1108">
                  <c:v>1176.6954343205191</c:v>
                </c:pt>
                <c:pt idx="1109">
                  <c:v>1177.2026460819952</c:v>
                </c:pt>
                <c:pt idx="1110">
                  <c:v>1177.7096351720513</c:v>
                </c:pt>
                <c:pt idx="1111">
                  <c:v>1178.216401637919</c:v>
                </c:pt>
                <c:pt idx="1112">
                  <c:v>1178.7229455270729</c:v>
                </c:pt>
                <c:pt idx="1113">
                  <c:v>1179.2292668872292</c:v>
                </c:pt>
                <c:pt idx="1114">
                  <c:v>1179.7353657663455</c:v>
                </c:pt>
                <c:pt idx="1115">
                  <c:v>1180.2412422126192</c:v>
                </c:pt>
                <c:pt idx="1116">
                  <c:v>1180.7468962744879</c:v>
                </c:pt>
                <c:pt idx="1117">
                  <c:v>1181.2523280006271</c:v>
                </c:pt>
                <c:pt idx="1118">
                  <c:v>1181.7575374399505</c:v>
                </c:pt>
                <c:pt idx="1119">
                  <c:v>1182.2625246416089</c:v>
                </c:pt>
                <c:pt idx="1120">
                  <c:v>1182.7672896549893</c:v>
                </c:pt>
                <c:pt idx="1121">
                  <c:v>1183.2718325297144</c:v>
                </c:pt>
                <c:pt idx="1122">
                  <c:v>1183.7761533156411</c:v>
                </c:pt>
                <c:pt idx="1123">
                  <c:v>1184.28025206286</c:v>
                </c:pt>
                <c:pt idx="1124">
                  <c:v>1184.7841288216953</c:v>
                </c:pt>
                <c:pt idx="1125">
                  <c:v>1185.2877836427033</c:v>
                </c:pt>
                <c:pt idx="1126">
                  <c:v>1185.7912165766716</c:v>
                </c:pt>
                <c:pt idx="1127">
                  <c:v>1186.2944276746184</c:v>
                </c:pt>
                <c:pt idx="1128">
                  <c:v>1186.7974169877918</c:v>
                </c:pt>
                <c:pt idx="1129">
                  <c:v>1187.300184567669</c:v>
                </c:pt>
                <c:pt idx="1130">
                  <c:v>1187.8027304659556</c:v>
                </c:pt>
                <c:pt idx="1131">
                  <c:v>1188.3050547345842</c:v>
                </c:pt>
                <c:pt idx="1132">
                  <c:v>1188.8071574257149</c:v>
                </c:pt>
                <c:pt idx="1133">
                  <c:v>1189.309038591733</c:v>
                </c:pt>
                <c:pt idx="1134">
                  <c:v>1189.8106982852494</c:v>
                </c:pt>
                <c:pt idx="1135">
                  <c:v>1190.3121365590987</c:v>
                </c:pt>
                <c:pt idx="1136">
                  <c:v>1190.8133534663398</c:v>
                </c:pt>
                <c:pt idx="1137">
                  <c:v>1191.3143490602536</c:v>
                </c:pt>
                <c:pt idx="1138">
                  <c:v>1191.8151233943438</c:v>
                </c:pt>
                <c:pt idx="1139">
                  <c:v>1192.3156765223346</c:v>
                </c:pt>
                <c:pt idx="1140">
                  <c:v>1192.8160084981714</c:v>
                </c:pt>
                <c:pt idx="1141">
                  <c:v>1193.3161193760184</c:v>
                </c:pt>
                <c:pt idx="1142">
                  <c:v>1193.8160092102592</c:v>
                </c:pt>
                <c:pt idx="1143">
                  <c:v>1194.3156780554953</c:v>
                </c:pt>
                <c:pt idx="1144">
                  <c:v>1194.8151259665456</c:v>
                </c:pt>
                <c:pt idx="1145">
                  <c:v>1195.3143529984459</c:v>
                </c:pt>
                <c:pt idx="1146">
                  <c:v>1195.8133592064471</c:v>
                </c:pt>
                <c:pt idx="1147">
                  <c:v>1196.3121446460154</c:v>
                </c:pt>
                <c:pt idx="1148">
                  <c:v>1196.810709372832</c:v>
                </c:pt>
                <c:pt idx="1149">
                  <c:v>1197.3090534427904</c:v>
                </c:pt>
                <c:pt idx="1150">
                  <c:v>1197.8071769119974</c:v>
                </c:pt>
                <c:pt idx="1151">
                  <c:v>1198.3050798367717</c:v>
                </c:pt>
                <c:pt idx="1152">
                  <c:v>1198.8027622736436</c:v>
                </c:pt>
                <c:pt idx="1153">
                  <c:v>1199.3002242793534</c:v>
                </c:pt>
                <c:pt idx="1154">
                  <c:v>1199.7974659108511</c:v>
                </c:pt>
                <c:pt idx="1155">
                  <c:v>1200.2944872252956</c:v>
                </c:pt>
                <c:pt idx="1156">
                  <c:v>1200.791288280054</c:v>
                </c:pt>
                <c:pt idx="1157">
                  <c:v>1201.2878691327012</c:v>
                </c:pt>
                <c:pt idx="1158">
                  <c:v>1201.7842298410185</c:v>
                </c:pt>
                <c:pt idx="1159">
                  <c:v>1202.2803704629928</c:v>
                </c:pt>
                <c:pt idx="1160">
                  <c:v>1202.7762910568167</c:v>
                </c:pt>
                <c:pt idx="1161">
                  <c:v>1203.2719916808869</c:v>
                </c:pt>
                <c:pt idx="1162">
                  <c:v>1203.7674723938037</c:v>
                </c:pt>
                <c:pt idx="1163">
                  <c:v>1204.2627332543705</c:v>
                </c:pt>
                <c:pt idx="1164">
                  <c:v>1204.7577743215929</c:v>
                </c:pt>
                <c:pt idx="1165">
                  <c:v>1205.2525956546781</c:v>
                </c:pt>
                <c:pt idx="1166">
                  <c:v>1205.7471973130334</c:v>
                </c:pt>
                <c:pt idx="1167">
                  <c:v>1206.2415793562666</c:v>
                </c:pt>
                <c:pt idx="1168">
                  <c:v>1206.7357418441845</c:v>
                </c:pt>
                <c:pt idx="1169">
                  <c:v>1207.2296848367923</c:v>
                </c:pt>
                <c:pt idx="1170">
                  <c:v>1207.7234083942931</c:v>
                </c:pt>
                <c:pt idx="1171">
                  <c:v>1208.216912577087</c:v>
                </c:pt>
                <c:pt idx="1172">
                  <c:v>1208.7101974457703</c:v>
                </c:pt>
                <c:pt idx="1173">
                  <c:v>1209.2032630611347</c:v>
                </c:pt>
                <c:pt idx="1174">
                  <c:v>1209.6961094841672</c:v>
                </c:pt>
                <c:pt idx="1175">
                  <c:v>1210.1887367760485</c:v>
                </c:pt>
                <c:pt idx="1176">
                  <c:v>1210.6811449981524</c:v>
                </c:pt>
                <c:pt idx="1177">
                  <c:v>1211.1733342120456</c:v>
                </c:pt>
                <c:pt idx="1178">
                  <c:v>1211.6653044794868</c:v>
                </c:pt>
                <c:pt idx="1179">
                  <c:v>1212.1570558624262</c:v>
                </c:pt>
                <c:pt idx="1180">
                  <c:v>1212.6485884230037</c:v>
                </c:pt>
                <c:pt idx="1181">
                  <c:v>1213.1399022235491</c:v>
                </c:pt>
                <c:pt idx="1182">
                  <c:v>1213.6309973265818</c:v>
                </c:pt>
                <c:pt idx="1183">
                  <c:v>1214.1218737948091</c:v>
                </c:pt>
                <c:pt idx="1184">
                  <c:v>1214.6125316911255</c:v>
                </c:pt>
                <c:pt idx="1185">
                  <c:v>1215.1029710786129</c:v>
                </c:pt>
                <c:pt idx="1186">
                  <c:v>1215.5931920205392</c:v>
                </c:pt>
                <c:pt idx="1187">
                  <c:v>1216.0831945803577</c:v>
                </c:pt>
                <c:pt idx="1188">
                  <c:v>1216.5729788217066</c:v>
                </c:pt>
                <c:pt idx="1189">
                  <c:v>1217.0625448084077</c:v>
                </c:pt>
                <c:pt idx="1190">
                  <c:v>1217.5518926044665</c:v>
                </c:pt>
                <c:pt idx="1191">
                  <c:v>1218.0410222740709</c:v>
                </c:pt>
                <c:pt idx="1192">
                  <c:v>1218.5299338815908</c:v>
                </c:pt>
                <c:pt idx="1193">
                  <c:v>1219.0186274915775</c:v>
                </c:pt>
                <c:pt idx="1194">
                  <c:v>1219.5071031687623</c:v>
                </c:pt>
                <c:pt idx="1195">
                  <c:v>1219.9953609780566</c:v>
                </c:pt>
                <c:pt idx="1196">
                  <c:v>1220.4834009845506</c:v>
                </c:pt>
                <c:pt idx="1197">
                  <c:v>1220.9712232535135</c:v>
                </c:pt>
                <c:pt idx="1198">
                  <c:v>1221.4588278503916</c:v>
                </c:pt>
                <c:pt idx="1199">
                  <c:v>1221.9462148408084</c:v>
                </c:pt>
                <c:pt idx="1200">
                  <c:v>1222.4333842905635</c:v>
                </c:pt>
              </c:numCache>
            </c:numRef>
          </c:xVal>
          <c:yVal>
            <c:numRef>
              <c:f>calc!$BM$5:$BM$1205</c:f>
              <c:numCache>
                <c:formatCode>General</c:formatCode>
                <c:ptCount val="120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0.70000000000000007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1.1000000000000001</c:v>
                </c:pt>
                <c:pt idx="12">
                  <c:v>1.2</c:v>
                </c:pt>
                <c:pt idx="13">
                  <c:v>1.3</c:v>
                </c:pt>
                <c:pt idx="14">
                  <c:v>1.4000000000000001</c:v>
                </c:pt>
                <c:pt idx="15">
                  <c:v>1.5</c:v>
                </c:pt>
                <c:pt idx="16">
                  <c:v>1.6</c:v>
                </c:pt>
                <c:pt idx="17">
                  <c:v>1.7</c:v>
                </c:pt>
                <c:pt idx="18">
                  <c:v>1.8</c:v>
                </c:pt>
                <c:pt idx="19">
                  <c:v>1.9000000000000001</c:v>
                </c:pt>
                <c:pt idx="20">
                  <c:v>2</c:v>
                </c:pt>
                <c:pt idx="21">
                  <c:v>2.1</c:v>
                </c:pt>
                <c:pt idx="22">
                  <c:v>2.2000000000000002</c:v>
                </c:pt>
                <c:pt idx="23">
                  <c:v>2.3000000000000003</c:v>
                </c:pt>
                <c:pt idx="24">
                  <c:v>2.4</c:v>
                </c:pt>
                <c:pt idx="25">
                  <c:v>2.5</c:v>
                </c:pt>
                <c:pt idx="26">
                  <c:v>2.6</c:v>
                </c:pt>
                <c:pt idx="27">
                  <c:v>2.7</c:v>
                </c:pt>
                <c:pt idx="28">
                  <c:v>2.8000000000000003</c:v>
                </c:pt>
                <c:pt idx="29">
                  <c:v>2.9</c:v>
                </c:pt>
                <c:pt idx="30">
                  <c:v>3</c:v>
                </c:pt>
                <c:pt idx="31">
                  <c:v>3.1</c:v>
                </c:pt>
                <c:pt idx="32">
                  <c:v>3.2</c:v>
                </c:pt>
                <c:pt idx="33">
                  <c:v>3.3000000000000003</c:v>
                </c:pt>
                <c:pt idx="34">
                  <c:v>3.4</c:v>
                </c:pt>
                <c:pt idx="35">
                  <c:v>3.5</c:v>
                </c:pt>
                <c:pt idx="36">
                  <c:v>3.6</c:v>
                </c:pt>
                <c:pt idx="37">
                  <c:v>3.7</c:v>
                </c:pt>
                <c:pt idx="38">
                  <c:v>3.8000000000000003</c:v>
                </c:pt>
                <c:pt idx="39">
                  <c:v>3.9</c:v>
                </c:pt>
                <c:pt idx="40">
                  <c:v>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4.3</c:v>
                </c:pt>
                <c:pt idx="44">
                  <c:v>4.4000000000000004</c:v>
                </c:pt>
                <c:pt idx="45">
                  <c:v>4.5</c:v>
                </c:pt>
                <c:pt idx="46">
                  <c:v>4.6000000000000005</c:v>
                </c:pt>
                <c:pt idx="47">
                  <c:v>4.7</c:v>
                </c:pt>
                <c:pt idx="48">
                  <c:v>4.8</c:v>
                </c:pt>
                <c:pt idx="49">
                  <c:v>4.9000000000000004</c:v>
                </c:pt>
                <c:pt idx="50">
                  <c:v>5</c:v>
                </c:pt>
                <c:pt idx="51">
                  <c:v>5.1000000000000005</c:v>
                </c:pt>
                <c:pt idx="52">
                  <c:v>5.2</c:v>
                </c:pt>
                <c:pt idx="53">
                  <c:v>5.3</c:v>
                </c:pt>
                <c:pt idx="54">
                  <c:v>5.4</c:v>
                </c:pt>
                <c:pt idx="55">
                  <c:v>5.5</c:v>
                </c:pt>
                <c:pt idx="56">
                  <c:v>5.6000000000000005</c:v>
                </c:pt>
                <c:pt idx="57">
                  <c:v>5.7</c:v>
                </c:pt>
                <c:pt idx="58">
                  <c:v>5.8</c:v>
                </c:pt>
                <c:pt idx="59">
                  <c:v>5.9</c:v>
                </c:pt>
                <c:pt idx="60">
                  <c:v>6</c:v>
                </c:pt>
                <c:pt idx="61">
                  <c:v>6.1000000000000005</c:v>
                </c:pt>
                <c:pt idx="62">
                  <c:v>6.2</c:v>
                </c:pt>
                <c:pt idx="63">
                  <c:v>6.3</c:v>
                </c:pt>
                <c:pt idx="64">
                  <c:v>6.4</c:v>
                </c:pt>
                <c:pt idx="65">
                  <c:v>6.5</c:v>
                </c:pt>
                <c:pt idx="66">
                  <c:v>6.6000000000000005</c:v>
                </c:pt>
                <c:pt idx="67">
                  <c:v>6.7</c:v>
                </c:pt>
                <c:pt idx="68">
                  <c:v>6.8</c:v>
                </c:pt>
                <c:pt idx="69">
                  <c:v>6.9</c:v>
                </c:pt>
                <c:pt idx="70">
                  <c:v>7</c:v>
                </c:pt>
                <c:pt idx="71">
                  <c:v>7.1000000000000005</c:v>
                </c:pt>
                <c:pt idx="72">
                  <c:v>7.2</c:v>
                </c:pt>
                <c:pt idx="73">
                  <c:v>7.3</c:v>
                </c:pt>
                <c:pt idx="74">
                  <c:v>7.4</c:v>
                </c:pt>
                <c:pt idx="75">
                  <c:v>7.5</c:v>
                </c:pt>
                <c:pt idx="76">
                  <c:v>7.6000000000000005</c:v>
                </c:pt>
                <c:pt idx="77">
                  <c:v>7.7</c:v>
                </c:pt>
                <c:pt idx="78">
                  <c:v>7.8</c:v>
                </c:pt>
                <c:pt idx="79">
                  <c:v>7.9</c:v>
                </c:pt>
                <c:pt idx="80">
                  <c:v>8</c:v>
                </c:pt>
                <c:pt idx="81">
                  <c:v>8.1</c:v>
                </c:pt>
                <c:pt idx="82">
                  <c:v>8.1999999999999993</c:v>
                </c:pt>
                <c:pt idx="83">
                  <c:v>8.3000000000000007</c:v>
                </c:pt>
                <c:pt idx="84">
                  <c:v>8.4</c:v>
                </c:pt>
                <c:pt idx="85">
                  <c:v>8.5</c:v>
                </c:pt>
                <c:pt idx="86">
                  <c:v>8.6</c:v>
                </c:pt>
                <c:pt idx="87">
                  <c:v>8.7000000000000011</c:v>
                </c:pt>
                <c:pt idx="88">
                  <c:v>8.8000000000000007</c:v>
                </c:pt>
                <c:pt idx="89">
                  <c:v>8.9</c:v>
                </c:pt>
                <c:pt idx="90">
                  <c:v>9</c:v>
                </c:pt>
                <c:pt idx="91">
                  <c:v>9.1</c:v>
                </c:pt>
                <c:pt idx="92">
                  <c:v>9.2000000000000011</c:v>
                </c:pt>
                <c:pt idx="93">
                  <c:v>9.3000000000000007</c:v>
                </c:pt>
                <c:pt idx="94">
                  <c:v>9.4</c:v>
                </c:pt>
                <c:pt idx="95">
                  <c:v>9.5</c:v>
                </c:pt>
                <c:pt idx="96">
                  <c:v>9.6</c:v>
                </c:pt>
                <c:pt idx="97">
                  <c:v>9.7000000000000011</c:v>
                </c:pt>
                <c:pt idx="98">
                  <c:v>9.8000000000000007</c:v>
                </c:pt>
                <c:pt idx="99">
                  <c:v>9.9</c:v>
                </c:pt>
                <c:pt idx="100">
                  <c:v>10</c:v>
                </c:pt>
                <c:pt idx="101">
                  <c:v>10.1</c:v>
                </c:pt>
                <c:pt idx="102">
                  <c:v>10.200000000000001</c:v>
                </c:pt>
                <c:pt idx="103">
                  <c:v>10.3</c:v>
                </c:pt>
                <c:pt idx="104">
                  <c:v>10.4</c:v>
                </c:pt>
                <c:pt idx="105">
                  <c:v>10.5</c:v>
                </c:pt>
                <c:pt idx="106">
                  <c:v>10.6</c:v>
                </c:pt>
                <c:pt idx="107">
                  <c:v>10.700000000000001</c:v>
                </c:pt>
                <c:pt idx="108">
                  <c:v>10.8</c:v>
                </c:pt>
                <c:pt idx="109">
                  <c:v>10.9</c:v>
                </c:pt>
                <c:pt idx="110">
                  <c:v>11</c:v>
                </c:pt>
                <c:pt idx="111">
                  <c:v>11.1</c:v>
                </c:pt>
                <c:pt idx="112">
                  <c:v>11.200000000000001</c:v>
                </c:pt>
                <c:pt idx="113">
                  <c:v>11.3</c:v>
                </c:pt>
                <c:pt idx="114">
                  <c:v>11.4</c:v>
                </c:pt>
                <c:pt idx="115">
                  <c:v>11.5</c:v>
                </c:pt>
                <c:pt idx="116">
                  <c:v>11.6</c:v>
                </c:pt>
                <c:pt idx="117">
                  <c:v>11.700000000000001</c:v>
                </c:pt>
                <c:pt idx="118">
                  <c:v>11.8</c:v>
                </c:pt>
                <c:pt idx="119">
                  <c:v>11.9</c:v>
                </c:pt>
                <c:pt idx="120">
                  <c:v>12</c:v>
                </c:pt>
                <c:pt idx="121">
                  <c:v>12.1</c:v>
                </c:pt>
                <c:pt idx="122">
                  <c:v>12.200000000000001</c:v>
                </c:pt>
                <c:pt idx="123">
                  <c:v>12.3</c:v>
                </c:pt>
                <c:pt idx="124">
                  <c:v>12.4</c:v>
                </c:pt>
                <c:pt idx="125">
                  <c:v>12.5</c:v>
                </c:pt>
                <c:pt idx="126">
                  <c:v>12.6</c:v>
                </c:pt>
                <c:pt idx="127">
                  <c:v>12.700000000000001</c:v>
                </c:pt>
                <c:pt idx="128">
                  <c:v>12.8</c:v>
                </c:pt>
                <c:pt idx="129">
                  <c:v>12.9</c:v>
                </c:pt>
                <c:pt idx="130">
                  <c:v>13</c:v>
                </c:pt>
                <c:pt idx="131">
                  <c:v>13.1</c:v>
                </c:pt>
                <c:pt idx="132">
                  <c:v>13.200000000000001</c:v>
                </c:pt>
                <c:pt idx="133">
                  <c:v>13.3</c:v>
                </c:pt>
                <c:pt idx="134">
                  <c:v>13.4</c:v>
                </c:pt>
                <c:pt idx="135">
                  <c:v>13.5</c:v>
                </c:pt>
                <c:pt idx="136">
                  <c:v>13.6</c:v>
                </c:pt>
                <c:pt idx="137">
                  <c:v>13.700000000000001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14.1</c:v>
                </c:pt>
                <c:pt idx="142">
                  <c:v>14.200000000000001</c:v>
                </c:pt>
                <c:pt idx="143">
                  <c:v>14.3</c:v>
                </c:pt>
                <c:pt idx="144">
                  <c:v>14.4</c:v>
                </c:pt>
                <c:pt idx="145">
                  <c:v>14.5</c:v>
                </c:pt>
                <c:pt idx="146">
                  <c:v>14.6</c:v>
                </c:pt>
                <c:pt idx="147">
                  <c:v>14.700000000000001</c:v>
                </c:pt>
                <c:pt idx="148">
                  <c:v>14.8</c:v>
                </c:pt>
                <c:pt idx="149">
                  <c:v>14.9</c:v>
                </c:pt>
                <c:pt idx="150">
                  <c:v>15</c:v>
                </c:pt>
                <c:pt idx="151">
                  <c:v>15.1</c:v>
                </c:pt>
                <c:pt idx="152">
                  <c:v>15.200000000000001</c:v>
                </c:pt>
                <c:pt idx="153">
                  <c:v>15.3</c:v>
                </c:pt>
                <c:pt idx="154">
                  <c:v>15.4</c:v>
                </c:pt>
                <c:pt idx="155">
                  <c:v>15.5</c:v>
                </c:pt>
                <c:pt idx="156">
                  <c:v>15.6</c:v>
                </c:pt>
                <c:pt idx="157">
                  <c:v>15.700000000000001</c:v>
                </c:pt>
                <c:pt idx="158">
                  <c:v>15.8</c:v>
                </c:pt>
                <c:pt idx="159">
                  <c:v>15.9</c:v>
                </c:pt>
                <c:pt idx="160">
                  <c:v>16</c:v>
                </c:pt>
                <c:pt idx="161">
                  <c:v>16.100000000000001</c:v>
                </c:pt>
                <c:pt idx="162">
                  <c:v>16.2</c:v>
                </c:pt>
                <c:pt idx="163">
                  <c:v>16.3</c:v>
                </c:pt>
                <c:pt idx="164">
                  <c:v>16.399999999999999</c:v>
                </c:pt>
                <c:pt idx="165">
                  <c:v>16.5</c:v>
                </c:pt>
                <c:pt idx="166">
                  <c:v>16.600000000000001</c:v>
                </c:pt>
                <c:pt idx="167">
                  <c:v>16.7</c:v>
                </c:pt>
                <c:pt idx="168">
                  <c:v>16.8</c:v>
                </c:pt>
                <c:pt idx="169">
                  <c:v>16.899999999999999</c:v>
                </c:pt>
                <c:pt idx="170">
                  <c:v>17</c:v>
                </c:pt>
                <c:pt idx="171">
                  <c:v>17.100000000000001</c:v>
                </c:pt>
                <c:pt idx="172">
                  <c:v>17.2</c:v>
                </c:pt>
                <c:pt idx="173">
                  <c:v>17.3</c:v>
                </c:pt>
                <c:pt idx="174">
                  <c:v>17.400000000000002</c:v>
                </c:pt>
                <c:pt idx="175">
                  <c:v>17.5</c:v>
                </c:pt>
                <c:pt idx="176">
                  <c:v>17.600000000000001</c:v>
                </c:pt>
                <c:pt idx="177">
                  <c:v>17.7</c:v>
                </c:pt>
                <c:pt idx="178">
                  <c:v>17.8</c:v>
                </c:pt>
                <c:pt idx="179">
                  <c:v>17.900000000000002</c:v>
                </c:pt>
                <c:pt idx="180">
                  <c:v>18</c:v>
                </c:pt>
                <c:pt idx="181">
                  <c:v>18.100000000000001</c:v>
                </c:pt>
                <c:pt idx="182">
                  <c:v>18.2</c:v>
                </c:pt>
                <c:pt idx="183">
                  <c:v>18.3</c:v>
                </c:pt>
                <c:pt idx="184">
                  <c:v>18.400000000000002</c:v>
                </c:pt>
                <c:pt idx="185">
                  <c:v>18.5</c:v>
                </c:pt>
                <c:pt idx="186">
                  <c:v>18.600000000000001</c:v>
                </c:pt>
                <c:pt idx="187">
                  <c:v>18.7</c:v>
                </c:pt>
                <c:pt idx="188">
                  <c:v>18.8</c:v>
                </c:pt>
                <c:pt idx="189">
                  <c:v>18.900000000000002</c:v>
                </c:pt>
                <c:pt idx="190">
                  <c:v>19</c:v>
                </c:pt>
                <c:pt idx="191">
                  <c:v>19.100000000000001</c:v>
                </c:pt>
                <c:pt idx="192">
                  <c:v>19.2</c:v>
                </c:pt>
                <c:pt idx="193">
                  <c:v>19.3</c:v>
                </c:pt>
                <c:pt idx="194">
                  <c:v>19.400000000000002</c:v>
                </c:pt>
                <c:pt idx="195">
                  <c:v>19.5</c:v>
                </c:pt>
                <c:pt idx="196">
                  <c:v>19.600000000000001</c:v>
                </c:pt>
                <c:pt idx="197">
                  <c:v>19.7</c:v>
                </c:pt>
                <c:pt idx="198">
                  <c:v>19.8</c:v>
                </c:pt>
                <c:pt idx="199">
                  <c:v>19.900000000000002</c:v>
                </c:pt>
                <c:pt idx="200">
                  <c:v>20</c:v>
                </c:pt>
                <c:pt idx="201">
                  <c:v>20.100000000000001</c:v>
                </c:pt>
                <c:pt idx="202">
                  <c:v>20.2</c:v>
                </c:pt>
                <c:pt idx="203">
                  <c:v>20.3</c:v>
                </c:pt>
                <c:pt idx="204">
                  <c:v>20.400000000000002</c:v>
                </c:pt>
                <c:pt idx="205">
                  <c:v>20.5</c:v>
                </c:pt>
                <c:pt idx="206">
                  <c:v>20.6</c:v>
                </c:pt>
                <c:pt idx="207">
                  <c:v>20.7</c:v>
                </c:pt>
                <c:pt idx="208">
                  <c:v>20.8</c:v>
                </c:pt>
                <c:pt idx="209">
                  <c:v>20.900000000000002</c:v>
                </c:pt>
                <c:pt idx="210">
                  <c:v>21</c:v>
                </c:pt>
                <c:pt idx="211">
                  <c:v>21.1</c:v>
                </c:pt>
                <c:pt idx="212">
                  <c:v>21.2</c:v>
                </c:pt>
                <c:pt idx="213">
                  <c:v>21.3</c:v>
                </c:pt>
                <c:pt idx="214">
                  <c:v>21.400000000000002</c:v>
                </c:pt>
                <c:pt idx="215">
                  <c:v>21.5</c:v>
                </c:pt>
                <c:pt idx="216">
                  <c:v>21.6</c:v>
                </c:pt>
                <c:pt idx="217">
                  <c:v>21.7</c:v>
                </c:pt>
                <c:pt idx="218">
                  <c:v>21.8</c:v>
                </c:pt>
                <c:pt idx="219">
                  <c:v>21.900000000000002</c:v>
                </c:pt>
                <c:pt idx="220">
                  <c:v>22</c:v>
                </c:pt>
                <c:pt idx="221">
                  <c:v>22.1</c:v>
                </c:pt>
                <c:pt idx="222">
                  <c:v>22.2</c:v>
                </c:pt>
                <c:pt idx="223">
                  <c:v>22.3</c:v>
                </c:pt>
                <c:pt idx="224">
                  <c:v>22.400000000000002</c:v>
                </c:pt>
                <c:pt idx="225">
                  <c:v>22.5</c:v>
                </c:pt>
                <c:pt idx="226">
                  <c:v>22.6</c:v>
                </c:pt>
                <c:pt idx="227">
                  <c:v>22.7</c:v>
                </c:pt>
                <c:pt idx="228">
                  <c:v>22.8</c:v>
                </c:pt>
                <c:pt idx="229">
                  <c:v>22.900000000000002</c:v>
                </c:pt>
                <c:pt idx="230">
                  <c:v>23</c:v>
                </c:pt>
                <c:pt idx="231">
                  <c:v>23.1</c:v>
                </c:pt>
                <c:pt idx="232">
                  <c:v>23.2</c:v>
                </c:pt>
                <c:pt idx="233">
                  <c:v>23.3</c:v>
                </c:pt>
                <c:pt idx="234">
                  <c:v>23.400000000000002</c:v>
                </c:pt>
                <c:pt idx="235">
                  <c:v>23.5</c:v>
                </c:pt>
                <c:pt idx="236">
                  <c:v>23.6</c:v>
                </c:pt>
                <c:pt idx="237">
                  <c:v>23.7</c:v>
                </c:pt>
                <c:pt idx="238">
                  <c:v>23.8</c:v>
                </c:pt>
                <c:pt idx="239">
                  <c:v>23.900000000000002</c:v>
                </c:pt>
                <c:pt idx="240">
                  <c:v>24</c:v>
                </c:pt>
                <c:pt idx="241">
                  <c:v>24.1</c:v>
                </c:pt>
                <c:pt idx="242">
                  <c:v>24.2</c:v>
                </c:pt>
                <c:pt idx="243">
                  <c:v>24.3</c:v>
                </c:pt>
                <c:pt idx="244">
                  <c:v>24.400000000000002</c:v>
                </c:pt>
                <c:pt idx="245">
                  <c:v>24.5</c:v>
                </c:pt>
                <c:pt idx="246">
                  <c:v>24.6</c:v>
                </c:pt>
                <c:pt idx="247">
                  <c:v>24.7</c:v>
                </c:pt>
                <c:pt idx="248">
                  <c:v>24.8</c:v>
                </c:pt>
                <c:pt idx="249">
                  <c:v>24.900000000000002</c:v>
                </c:pt>
                <c:pt idx="250">
                  <c:v>25</c:v>
                </c:pt>
                <c:pt idx="251">
                  <c:v>25.1</c:v>
                </c:pt>
                <c:pt idx="252">
                  <c:v>25.2</c:v>
                </c:pt>
                <c:pt idx="253">
                  <c:v>25.3</c:v>
                </c:pt>
                <c:pt idx="254">
                  <c:v>25.400000000000002</c:v>
                </c:pt>
                <c:pt idx="255">
                  <c:v>25.5</c:v>
                </c:pt>
                <c:pt idx="256">
                  <c:v>25.6</c:v>
                </c:pt>
                <c:pt idx="257">
                  <c:v>25.7</c:v>
                </c:pt>
                <c:pt idx="258">
                  <c:v>25.8</c:v>
                </c:pt>
                <c:pt idx="259">
                  <c:v>25.900000000000002</c:v>
                </c:pt>
                <c:pt idx="260">
                  <c:v>26</c:v>
                </c:pt>
                <c:pt idx="261">
                  <c:v>26.1</c:v>
                </c:pt>
                <c:pt idx="262">
                  <c:v>26.2</c:v>
                </c:pt>
                <c:pt idx="263">
                  <c:v>26.3</c:v>
                </c:pt>
                <c:pt idx="264">
                  <c:v>26.400000000000002</c:v>
                </c:pt>
                <c:pt idx="265">
                  <c:v>26.5</c:v>
                </c:pt>
                <c:pt idx="266">
                  <c:v>26.6</c:v>
                </c:pt>
                <c:pt idx="267">
                  <c:v>26.7</c:v>
                </c:pt>
                <c:pt idx="268">
                  <c:v>26.8</c:v>
                </c:pt>
                <c:pt idx="269">
                  <c:v>26.900000000000002</c:v>
                </c:pt>
                <c:pt idx="270">
                  <c:v>27</c:v>
                </c:pt>
                <c:pt idx="271">
                  <c:v>27.1</c:v>
                </c:pt>
                <c:pt idx="272">
                  <c:v>27.2</c:v>
                </c:pt>
                <c:pt idx="273">
                  <c:v>27.3</c:v>
                </c:pt>
                <c:pt idx="274">
                  <c:v>27.400000000000002</c:v>
                </c:pt>
                <c:pt idx="275">
                  <c:v>27.5</c:v>
                </c:pt>
                <c:pt idx="276">
                  <c:v>27.6</c:v>
                </c:pt>
                <c:pt idx="277">
                  <c:v>27.7</c:v>
                </c:pt>
                <c:pt idx="278">
                  <c:v>27.8</c:v>
                </c:pt>
                <c:pt idx="279">
                  <c:v>27.900000000000002</c:v>
                </c:pt>
                <c:pt idx="280">
                  <c:v>28</c:v>
                </c:pt>
                <c:pt idx="281">
                  <c:v>28.1</c:v>
                </c:pt>
                <c:pt idx="282">
                  <c:v>28.2</c:v>
                </c:pt>
                <c:pt idx="283">
                  <c:v>28.3</c:v>
                </c:pt>
                <c:pt idx="284">
                  <c:v>28.400000000000002</c:v>
                </c:pt>
                <c:pt idx="285">
                  <c:v>28.5</c:v>
                </c:pt>
                <c:pt idx="286">
                  <c:v>28.6</c:v>
                </c:pt>
                <c:pt idx="287">
                  <c:v>28.7</c:v>
                </c:pt>
                <c:pt idx="288">
                  <c:v>28.8</c:v>
                </c:pt>
                <c:pt idx="289">
                  <c:v>28.900000000000002</c:v>
                </c:pt>
                <c:pt idx="290">
                  <c:v>29</c:v>
                </c:pt>
                <c:pt idx="291">
                  <c:v>29.1</c:v>
                </c:pt>
                <c:pt idx="292">
                  <c:v>29.2</c:v>
                </c:pt>
                <c:pt idx="293">
                  <c:v>29.3</c:v>
                </c:pt>
                <c:pt idx="294">
                  <c:v>29.400000000000002</c:v>
                </c:pt>
                <c:pt idx="295">
                  <c:v>29.5</c:v>
                </c:pt>
                <c:pt idx="296">
                  <c:v>29.6</c:v>
                </c:pt>
                <c:pt idx="297">
                  <c:v>29.7</c:v>
                </c:pt>
                <c:pt idx="298">
                  <c:v>29.8</c:v>
                </c:pt>
                <c:pt idx="299">
                  <c:v>29.900000000000002</c:v>
                </c:pt>
                <c:pt idx="300">
                  <c:v>30</c:v>
                </c:pt>
                <c:pt idx="301">
                  <c:v>30.1</c:v>
                </c:pt>
                <c:pt idx="302">
                  <c:v>30.2</c:v>
                </c:pt>
                <c:pt idx="303">
                  <c:v>30.3</c:v>
                </c:pt>
                <c:pt idx="304">
                  <c:v>30.400000000000002</c:v>
                </c:pt>
                <c:pt idx="305">
                  <c:v>30.5</c:v>
                </c:pt>
                <c:pt idx="306">
                  <c:v>30.6</c:v>
                </c:pt>
                <c:pt idx="307">
                  <c:v>30.7</c:v>
                </c:pt>
                <c:pt idx="308">
                  <c:v>30.8</c:v>
                </c:pt>
                <c:pt idx="309">
                  <c:v>30.900000000000002</c:v>
                </c:pt>
                <c:pt idx="310">
                  <c:v>31</c:v>
                </c:pt>
                <c:pt idx="311">
                  <c:v>31.1</c:v>
                </c:pt>
                <c:pt idx="312">
                  <c:v>31.2</c:v>
                </c:pt>
                <c:pt idx="313">
                  <c:v>31.3</c:v>
                </c:pt>
                <c:pt idx="314">
                  <c:v>31.400000000000002</c:v>
                </c:pt>
                <c:pt idx="315">
                  <c:v>31.5</c:v>
                </c:pt>
                <c:pt idx="316">
                  <c:v>31.6</c:v>
                </c:pt>
                <c:pt idx="317">
                  <c:v>31.7</c:v>
                </c:pt>
                <c:pt idx="318">
                  <c:v>31.8</c:v>
                </c:pt>
                <c:pt idx="319">
                  <c:v>31.900000000000002</c:v>
                </c:pt>
                <c:pt idx="320">
                  <c:v>32</c:v>
                </c:pt>
                <c:pt idx="321">
                  <c:v>32.1</c:v>
                </c:pt>
                <c:pt idx="322">
                  <c:v>32.200000000000003</c:v>
                </c:pt>
                <c:pt idx="323">
                  <c:v>32.299999999999997</c:v>
                </c:pt>
                <c:pt idx="324">
                  <c:v>32.4</c:v>
                </c:pt>
                <c:pt idx="325">
                  <c:v>32.5</c:v>
                </c:pt>
                <c:pt idx="326">
                  <c:v>32.6</c:v>
                </c:pt>
                <c:pt idx="327">
                  <c:v>32.700000000000003</c:v>
                </c:pt>
                <c:pt idx="328">
                  <c:v>32.799999999999997</c:v>
                </c:pt>
                <c:pt idx="329">
                  <c:v>32.9</c:v>
                </c:pt>
                <c:pt idx="330">
                  <c:v>33</c:v>
                </c:pt>
                <c:pt idx="331">
                  <c:v>33.1</c:v>
                </c:pt>
                <c:pt idx="332">
                  <c:v>33.200000000000003</c:v>
                </c:pt>
                <c:pt idx="333">
                  <c:v>33.299999999999997</c:v>
                </c:pt>
                <c:pt idx="334">
                  <c:v>33.4</c:v>
                </c:pt>
                <c:pt idx="335">
                  <c:v>33.5</c:v>
                </c:pt>
                <c:pt idx="336">
                  <c:v>33.6</c:v>
                </c:pt>
                <c:pt idx="337">
                  <c:v>33.700000000000003</c:v>
                </c:pt>
                <c:pt idx="338">
                  <c:v>33.799999999999997</c:v>
                </c:pt>
                <c:pt idx="339">
                  <c:v>33.9</c:v>
                </c:pt>
                <c:pt idx="340">
                  <c:v>34</c:v>
                </c:pt>
                <c:pt idx="341">
                  <c:v>34.1</c:v>
                </c:pt>
                <c:pt idx="342">
                  <c:v>34.200000000000003</c:v>
                </c:pt>
                <c:pt idx="343">
                  <c:v>34.300000000000004</c:v>
                </c:pt>
                <c:pt idx="344">
                  <c:v>34.4</c:v>
                </c:pt>
                <c:pt idx="345">
                  <c:v>34.5</c:v>
                </c:pt>
                <c:pt idx="346">
                  <c:v>34.6</c:v>
                </c:pt>
                <c:pt idx="347">
                  <c:v>34.700000000000003</c:v>
                </c:pt>
                <c:pt idx="348">
                  <c:v>34.800000000000004</c:v>
                </c:pt>
                <c:pt idx="349">
                  <c:v>34.9</c:v>
                </c:pt>
                <c:pt idx="350">
                  <c:v>35</c:v>
                </c:pt>
                <c:pt idx="351">
                  <c:v>35.1</c:v>
                </c:pt>
                <c:pt idx="352">
                  <c:v>35.200000000000003</c:v>
                </c:pt>
                <c:pt idx="353">
                  <c:v>35.300000000000004</c:v>
                </c:pt>
                <c:pt idx="354">
                  <c:v>35.4</c:v>
                </c:pt>
                <c:pt idx="355">
                  <c:v>35.5</c:v>
                </c:pt>
                <c:pt idx="356">
                  <c:v>35.6</c:v>
                </c:pt>
                <c:pt idx="357">
                  <c:v>35.700000000000003</c:v>
                </c:pt>
                <c:pt idx="358">
                  <c:v>35.800000000000004</c:v>
                </c:pt>
                <c:pt idx="359">
                  <c:v>35.9</c:v>
                </c:pt>
                <c:pt idx="360">
                  <c:v>36</c:v>
                </c:pt>
                <c:pt idx="361">
                  <c:v>36.1</c:v>
                </c:pt>
                <c:pt idx="362">
                  <c:v>36.200000000000003</c:v>
                </c:pt>
                <c:pt idx="363">
                  <c:v>36.300000000000004</c:v>
                </c:pt>
                <c:pt idx="364">
                  <c:v>36.4</c:v>
                </c:pt>
                <c:pt idx="365">
                  <c:v>36.5</c:v>
                </c:pt>
                <c:pt idx="366">
                  <c:v>36.6</c:v>
                </c:pt>
                <c:pt idx="367">
                  <c:v>36.700000000000003</c:v>
                </c:pt>
                <c:pt idx="368">
                  <c:v>36.800000000000004</c:v>
                </c:pt>
                <c:pt idx="369">
                  <c:v>36.9</c:v>
                </c:pt>
                <c:pt idx="370">
                  <c:v>37</c:v>
                </c:pt>
                <c:pt idx="371">
                  <c:v>37.1</c:v>
                </c:pt>
                <c:pt idx="372">
                  <c:v>37.200000000000003</c:v>
                </c:pt>
                <c:pt idx="373">
                  <c:v>37.300000000000004</c:v>
                </c:pt>
                <c:pt idx="374">
                  <c:v>37.4</c:v>
                </c:pt>
                <c:pt idx="375">
                  <c:v>37.5</c:v>
                </c:pt>
                <c:pt idx="376">
                  <c:v>37.6</c:v>
                </c:pt>
                <c:pt idx="377">
                  <c:v>37.700000000000003</c:v>
                </c:pt>
                <c:pt idx="378">
                  <c:v>37.800000000000004</c:v>
                </c:pt>
                <c:pt idx="379">
                  <c:v>37.9</c:v>
                </c:pt>
                <c:pt idx="380">
                  <c:v>38</c:v>
                </c:pt>
                <c:pt idx="381">
                  <c:v>38.1</c:v>
                </c:pt>
                <c:pt idx="382">
                  <c:v>38.200000000000003</c:v>
                </c:pt>
                <c:pt idx="383">
                  <c:v>38.300000000000004</c:v>
                </c:pt>
                <c:pt idx="384">
                  <c:v>38.4</c:v>
                </c:pt>
                <c:pt idx="385">
                  <c:v>38.5</c:v>
                </c:pt>
                <c:pt idx="386">
                  <c:v>38.6</c:v>
                </c:pt>
                <c:pt idx="387">
                  <c:v>38.700000000000003</c:v>
                </c:pt>
                <c:pt idx="388">
                  <c:v>38.800000000000004</c:v>
                </c:pt>
                <c:pt idx="389">
                  <c:v>38.9</c:v>
                </c:pt>
                <c:pt idx="390">
                  <c:v>39</c:v>
                </c:pt>
                <c:pt idx="391">
                  <c:v>39.1</c:v>
                </c:pt>
                <c:pt idx="392">
                  <c:v>39.200000000000003</c:v>
                </c:pt>
                <c:pt idx="393">
                  <c:v>39.300000000000004</c:v>
                </c:pt>
                <c:pt idx="394">
                  <c:v>39.4</c:v>
                </c:pt>
                <c:pt idx="395">
                  <c:v>39.5</c:v>
                </c:pt>
                <c:pt idx="396">
                  <c:v>39.6</c:v>
                </c:pt>
                <c:pt idx="397">
                  <c:v>39.700000000000003</c:v>
                </c:pt>
                <c:pt idx="398">
                  <c:v>39.800000000000004</c:v>
                </c:pt>
                <c:pt idx="399">
                  <c:v>39.9</c:v>
                </c:pt>
                <c:pt idx="400">
                  <c:v>40</c:v>
                </c:pt>
                <c:pt idx="401">
                  <c:v>40.1</c:v>
                </c:pt>
                <c:pt idx="402">
                  <c:v>40.200000000000003</c:v>
                </c:pt>
                <c:pt idx="403">
                  <c:v>40.300000000000004</c:v>
                </c:pt>
                <c:pt idx="404">
                  <c:v>40.4</c:v>
                </c:pt>
                <c:pt idx="405">
                  <c:v>40.5</c:v>
                </c:pt>
                <c:pt idx="406">
                  <c:v>40.6</c:v>
                </c:pt>
                <c:pt idx="407">
                  <c:v>40.700000000000003</c:v>
                </c:pt>
                <c:pt idx="408">
                  <c:v>40.800000000000004</c:v>
                </c:pt>
                <c:pt idx="409">
                  <c:v>40.9</c:v>
                </c:pt>
                <c:pt idx="410">
                  <c:v>41</c:v>
                </c:pt>
                <c:pt idx="411">
                  <c:v>41.1</c:v>
                </c:pt>
                <c:pt idx="412">
                  <c:v>41.2</c:v>
                </c:pt>
                <c:pt idx="413">
                  <c:v>41.300000000000004</c:v>
                </c:pt>
                <c:pt idx="414">
                  <c:v>41.4</c:v>
                </c:pt>
                <c:pt idx="415">
                  <c:v>41.5</c:v>
                </c:pt>
                <c:pt idx="416">
                  <c:v>41.6</c:v>
                </c:pt>
                <c:pt idx="417">
                  <c:v>41.7</c:v>
                </c:pt>
                <c:pt idx="418">
                  <c:v>41.800000000000004</c:v>
                </c:pt>
                <c:pt idx="419">
                  <c:v>41.9</c:v>
                </c:pt>
                <c:pt idx="420">
                  <c:v>42</c:v>
                </c:pt>
                <c:pt idx="421">
                  <c:v>42.1</c:v>
                </c:pt>
                <c:pt idx="422">
                  <c:v>42.2</c:v>
                </c:pt>
                <c:pt idx="423">
                  <c:v>42.300000000000004</c:v>
                </c:pt>
                <c:pt idx="424">
                  <c:v>42.4</c:v>
                </c:pt>
                <c:pt idx="425">
                  <c:v>42.5</c:v>
                </c:pt>
                <c:pt idx="426">
                  <c:v>42.6</c:v>
                </c:pt>
                <c:pt idx="427">
                  <c:v>42.7</c:v>
                </c:pt>
                <c:pt idx="428">
                  <c:v>42.800000000000004</c:v>
                </c:pt>
                <c:pt idx="429">
                  <c:v>42.9</c:v>
                </c:pt>
                <c:pt idx="430">
                  <c:v>43</c:v>
                </c:pt>
                <c:pt idx="431">
                  <c:v>43.1</c:v>
                </c:pt>
                <c:pt idx="432">
                  <c:v>43.2</c:v>
                </c:pt>
                <c:pt idx="433">
                  <c:v>43.300000000000004</c:v>
                </c:pt>
                <c:pt idx="434">
                  <c:v>43.4</c:v>
                </c:pt>
                <c:pt idx="435">
                  <c:v>43.5</c:v>
                </c:pt>
                <c:pt idx="436">
                  <c:v>43.6</c:v>
                </c:pt>
                <c:pt idx="437">
                  <c:v>43.7</c:v>
                </c:pt>
                <c:pt idx="438">
                  <c:v>43.800000000000004</c:v>
                </c:pt>
                <c:pt idx="439">
                  <c:v>43.9</c:v>
                </c:pt>
                <c:pt idx="440">
                  <c:v>44</c:v>
                </c:pt>
                <c:pt idx="441">
                  <c:v>44.1</c:v>
                </c:pt>
                <c:pt idx="442">
                  <c:v>44.2</c:v>
                </c:pt>
                <c:pt idx="443">
                  <c:v>44.300000000000004</c:v>
                </c:pt>
                <c:pt idx="444">
                  <c:v>44.4</c:v>
                </c:pt>
                <c:pt idx="445">
                  <c:v>44.5</c:v>
                </c:pt>
                <c:pt idx="446">
                  <c:v>44.6</c:v>
                </c:pt>
                <c:pt idx="447">
                  <c:v>44.7</c:v>
                </c:pt>
                <c:pt idx="448">
                  <c:v>44.800000000000004</c:v>
                </c:pt>
                <c:pt idx="449">
                  <c:v>44.9</c:v>
                </c:pt>
                <c:pt idx="450">
                  <c:v>45</c:v>
                </c:pt>
                <c:pt idx="451">
                  <c:v>45.1</c:v>
                </c:pt>
                <c:pt idx="452">
                  <c:v>45.2</c:v>
                </c:pt>
                <c:pt idx="453">
                  <c:v>45.300000000000004</c:v>
                </c:pt>
                <c:pt idx="454">
                  <c:v>45.4</c:v>
                </c:pt>
                <c:pt idx="455">
                  <c:v>45.5</c:v>
                </c:pt>
                <c:pt idx="456">
                  <c:v>45.6</c:v>
                </c:pt>
                <c:pt idx="457">
                  <c:v>45.7</c:v>
                </c:pt>
                <c:pt idx="458">
                  <c:v>45.800000000000004</c:v>
                </c:pt>
                <c:pt idx="459">
                  <c:v>45.9</c:v>
                </c:pt>
                <c:pt idx="460">
                  <c:v>46</c:v>
                </c:pt>
                <c:pt idx="461">
                  <c:v>46.1</c:v>
                </c:pt>
                <c:pt idx="462">
                  <c:v>46.2</c:v>
                </c:pt>
                <c:pt idx="463">
                  <c:v>46.300000000000004</c:v>
                </c:pt>
                <c:pt idx="464">
                  <c:v>46.4</c:v>
                </c:pt>
                <c:pt idx="465">
                  <c:v>46.5</c:v>
                </c:pt>
                <c:pt idx="466">
                  <c:v>46.6</c:v>
                </c:pt>
                <c:pt idx="467">
                  <c:v>46.7</c:v>
                </c:pt>
                <c:pt idx="468">
                  <c:v>46.800000000000004</c:v>
                </c:pt>
                <c:pt idx="469">
                  <c:v>46.9</c:v>
                </c:pt>
                <c:pt idx="470">
                  <c:v>47</c:v>
                </c:pt>
                <c:pt idx="471">
                  <c:v>47.1</c:v>
                </c:pt>
                <c:pt idx="472">
                  <c:v>47.2</c:v>
                </c:pt>
                <c:pt idx="473">
                  <c:v>47.300000000000004</c:v>
                </c:pt>
                <c:pt idx="474">
                  <c:v>47.4</c:v>
                </c:pt>
                <c:pt idx="475">
                  <c:v>47.5</c:v>
                </c:pt>
                <c:pt idx="476">
                  <c:v>47.6</c:v>
                </c:pt>
                <c:pt idx="477">
                  <c:v>47.7</c:v>
                </c:pt>
                <c:pt idx="478">
                  <c:v>47.800000000000004</c:v>
                </c:pt>
                <c:pt idx="479">
                  <c:v>47.9</c:v>
                </c:pt>
                <c:pt idx="480">
                  <c:v>48</c:v>
                </c:pt>
                <c:pt idx="481">
                  <c:v>48.1</c:v>
                </c:pt>
                <c:pt idx="482">
                  <c:v>48.2</c:v>
                </c:pt>
                <c:pt idx="483">
                  <c:v>48.300000000000004</c:v>
                </c:pt>
                <c:pt idx="484">
                  <c:v>48.4</c:v>
                </c:pt>
                <c:pt idx="485">
                  <c:v>48.5</c:v>
                </c:pt>
                <c:pt idx="486">
                  <c:v>48.6</c:v>
                </c:pt>
                <c:pt idx="487">
                  <c:v>48.7</c:v>
                </c:pt>
                <c:pt idx="488">
                  <c:v>48.800000000000004</c:v>
                </c:pt>
                <c:pt idx="489">
                  <c:v>48.9</c:v>
                </c:pt>
                <c:pt idx="490">
                  <c:v>49</c:v>
                </c:pt>
                <c:pt idx="491">
                  <c:v>49.1</c:v>
                </c:pt>
                <c:pt idx="492">
                  <c:v>49.2</c:v>
                </c:pt>
                <c:pt idx="493">
                  <c:v>49.300000000000004</c:v>
                </c:pt>
                <c:pt idx="494">
                  <c:v>49.4</c:v>
                </c:pt>
                <c:pt idx="495">
                  <c:v>49.5</c:v>
                </c:pt>
                <c:pt idx="496">
                  <c:v>49.6</c:v>
                </c:pt>
                <c:pt idx="497">
                  <c:v>49.7</c:v>
                </c:pt>
                <c:pt idx="498">
                  <c:v>49.800000000000004</c:v>
                </c:pt>
                <c:pt idx="499">
                  <c:v>49.9</c:v>
                </c:pt>
                <c:pt idx="500">
                  <c:v>50</c:v>
                </c:pt>
                <c:pt idx="501">
                  <c:v>50.1</c:v>
                </c:pt>
                <c:pt idx="502">
                  <c:v>50.2</c:v>
                </c:pt>
                <c:pt idx="503">
                  <c:v>50.300000000000004</c:v>
                </c:pt>
                <c:pt idx="504">
                  <c:v>50.4</c:v>
                </c:pt>
                <c:pt idx="505">
                  <c:v>50.5</c:v>
                </c:pt>
                <c:pt idx="506">
                  <c:v>50.6</c:v>
                </c:pt>
                <c:pt idx="507">
                  <c:v>50.7</c:v>
                </c:pt>
                <c:pt idx="508">
                  <c:v>50.800000000000004</c:v>
                </c:pt>
                <c:pt idx="509">
                  <c:v>50.9</c:v>
                </c:pt>
                <c:pt idx="510">
                  <c:v>51</c:v>
                </c:pt>
                <c:pt idx="511">
                  <c:v>51.1</c:v>
                </c:pt>
                <c:pt idx="512">
                  <c:v>51.2</c:v>
                </c:pt>
                <c:pt idx="513">
                  <c:v>51.300000000000004</c:v>
                </c:pt>
                <c:pt idx="514">
                  <c:v>51.4</c:v>
                </c:pt>
                <c:pt idx="515">
                  <c:v>51.5</c:v>
                </c:pt>
                <c:pt idx="516">
                  <c:v>51.6</c:v>
                </c:pt>
                <c:pt idx="517">
                  <c:v>51.7</c:v>
                </c:pt>
                <c:pt idx="518">
                  <c:v>51.800000000000004</c:v>
                </c:pt>
                <c:pt idx="519">
                  <c:v>51.9</c:v>
                </c:pt>
                <c:pt idx="520">
                  <c:v>52</c:v>
                </c:pt>
                <c:pt idx="521">
                  <c:v>52.1</c:v>
                </c:pt>
                <c:pt idx="522">
                  <c:v>52.2</c:v>
                </c:pt>
                <c:pt idx="523">
                  <c:v>52.300000000000004</c:v>
                </c:pt>
                <c:pt idx="524">
                  <c:v>52.4</c:v>
                </c:pt>
                <c:pt idx="525">
                  <c:v>52.5</c:v>
                </c:pt>
                <c:pt idx="526">
                  <c:v>52.6</c:v>
                </c:pt>
                <c:pt idx="527">
                  <c:v>52.7</c:v>
                </c:pt>
                <c:pt idx="528">
                  <c:v>52.800000000000004</c:v>
                </c:pt>
                <c:pt idx="529">
                  <c:v>52.9</c:v>
                </c:pt>
                <c:pt idx="530">
                  <c:v>53</c:v>
                </c:pt>
                <c:pt idx="531">
                  <c:v>53.1</c:v>
                </c:pt>
                <c:pt idx="532">
                  <c:v>53.2</c:v>
                </c:pt>
                <c:pt idx="533">
                  <c:v>53.300000000000004</c:v>
                </c:pt>
                <c:pt idx="534">
                  <c:v>53.4</c:v>
                </c:pt>
                <c:pt idx="535">
                  <c:v>53.5</c:v>
                </c:pt>
                <c:pt idx="536">
                  <c:v>53.6</c:v>
                </c:pt>
                <c:pt idx="537">
                  <c:v>53.7</c:v>
                </c:pt>
                <c:pt idx="538">
                  <c:v>53.800000000000004</c:v>
                </c:pt>
                <c:pt idx="539">
                  <c:v>53.9</c:v>
                </c:pt>
                <c:pt idx="540">
                  <c:v>54</c:v>
                </c:pt>
                <c:pt idx="541">
                  <c:v>54.1</c:v>
                </c:pt>
                <c:pt idx="542">
                  <c:v>54.2</c:v>
                </c:pt>
                <c:pt idx="543">
                  <c:v>54.300000000000004</c:v>
                </c:pt>
                <c:pt idx="544">
                  <c:v>54.4</c:v>
                </c:pt>
                <c:pt idx="545">
                  <c:v>54.5</c:v>
                </c:pt>
                <c:pt idx="546">
                  <c:v>54.6</c:v>
                </c:pt>
                <c:pt idx="547">
                  <c:v>54.7</c:v>
                </c:pt>
                <c:pt idx="548">
                  <c:v>54.800000000000004</c:v>
                </c:pt>
                <c:pt idx="549">
                  <c:v>54.9</c:v>
                </c:pt>
                <c:pt idx="550">
                  <c:v>55</c:v>
                </c:pt>
                <c:pt idx="551">
                  <c:v>55.1</c:v>
                </c:pt>
                <c:pt idx="552">
                  <c:v>55.2</c:v>
                </c:pt>
                <c:pt idx="553">
                  <c:v>55.300000000000004</c:v>
                </c:pt>
                <c:pt idx="554">
                  <c:v>55.4</c:v>
                </c:pt>
                <c:pt idx="555">
                  <c:v>55.5</c:v>
                </c:pt>
                <c:pt idx="556">
                  <c:v>55.6</c:v>
                </c:pt>
                <c:pt idx="557">
                  <c:v>55.7</c:v>
                </c:pt>
                <c:pt idx="558">
                  <c:v>55.800000000000004</c:v>
                </c:pt>
                <c:pt idx="559">
                  <c:v>55.9</c:v>
                </c:pt>
                <c:pt idx="560">
                  <c:v>56</c:v>
                </c:pt>
                <c:pt idx="561">
                  <c:v>56.1</c:v>
                </c:pt>
                <c:pt idx="562">
                  <c:v>56.2</c:v>
                </c:pt>
                <c:pt idx="563">
                  <c:v>56.300000000000004</c:v>
                </c:pt>
                <c:pt idx="564">
                  <c:v>56.4</c:v>
                </c:pt>
                <c:pt idx="565">
                  <c:v>56.5</c:v>
                </c:pt>
                <c:pt idx="566">
                  <c:v>56.6</c:v>
                </c:pt>
                <c:pt idx="567">
                  <c:v>56.7</c:v>
                </c:pt>
                <c:pt idx="568">
                  <c:v>56.800000000000004</c:v>
                </c:pt>
                <c:pt idx="569">
                  <c:v>56.9</c:v>
                </c:pt>
                <c:pt idx="570">
                  <c:v>57</c:v>
                </c:pt>
                <c:pt idx="571">
                  <c:v>57.1</c:v>
                </c:pt>
                <c:pt idx="572">
                  <c:v>57.2</c:v>
                </c:pt>
                <c:pt idx="573">
                  <c:v>57.300000000000004</c:v>
                </c:pt>
                <c:pt idx="574">
                  <c:v>57.4</c:v>
                </c:pt>
                <c:pt idx="575">
                  <c:v>57.5</c:v>
                </c:pt>
                <c:pt idx="576">
                  <c:v>57.6</c:v>
                </c:pt>
                <c:pt idx="577">
                  <c:v>57.7</c:v>
                </c:pt>
                <c:pt idx="578">
                  <c:v>57.800000000000004</c:v>
                </c:pt>
                <c:pt idx="579">
                  <c:v>57.9</c:v>
                </c:pt>
                <c:pt idx="580">
                  <c:v>58</c:v>
                </c:pt>
                <c:pt idx="581">
                  <c:v>58.1</c:v>
                </c:pt>
                <c:pt idx="582">
                  <c:v>58.2</c:v>
                </c:pt>
                <c:pt idx="583">
                  <c:v>58.300000000000004</c:v>
                </c:pt>
                <c:pt idx="584">
                  <c:v>58.4</c:v>
                </c:pt>
                <c:pt idx="585">
                  <c:v>58.5</c:v>
                </c:pt>
                <c:pt idx="586">
                  <c:v>58.6</c:v>
                </c:pt>
                <c:pt idx="587">
                  <c:v>58.7</c:v>
                </c:pt>
                <c:pt idx="588">
                  <c:v>58.800000000000004</c:v>
                </c:pt>
                <c:pt idx="589">
                  <c:v>58.9</c:v>
                </c:pt>
                <c:pt idx="590">
                  <c:v>59</c:v>
                </c:pt>
                <c:pt idx="591">
                  <c:v>59.1</c:v>
                </c:pt>
                <c:pt idx="592">
                  <c:v>59.2</c:v>
                </c:pt>
                <c:pt idx="593">
                  <c:v>59.300000000000004</c:v>
                </c:pt>
                <c:pt idx="594">
                  <c:v>59.4</c:v>
                </c:pt>
                <c:pt idx="595">
                  <c:v>59.5</c:v>
                </c:pt>
                <c:pt idx="596">
                  <c:v>59.6</c:v>
                </c:pt>
                <c:pt idx="597">
                  <c:v>59.7</c:v>
                </c:pt>
                <c:pt idx="598">
                  <c:v>59.800000000000004</c:v>
                </c:pt>
                <c:pt idx="599">
                  <c:v>59.9</c:v>
                </c:pt>
                <c:pt idx="600">
                  <c:v>60</c:v>
                </c:pt>
                <c:pt idx="601">
                  <c:v>60.1</c:v>
                </c:pt>
                <c:pt idx="602">
                  <c:v>60.2</c:v>
                </c:pt>
                <c:pt idx="603">
                  <c:v>60.300000000000004</c:v>
                </c:pt>
                <c:pt idx="604">
                  <c:v>60.4</c:v>
                </c:pt>
                <c:pt idx="605">
                  <c:v>60.5</c:v>
                </c:pt>
                <c:pt idx="606">
                  <c:v>60.6</c:v>
                </c:pt>
                <c:pt idx="607">
                  <c:v>60.7</c:v>
                </c:pt>
                <c:pt idx="608">
                  <c:v>60.800000000000004</c:v>
                </c:pt>
                <c:pt idx="609">
                  <c:v>60.9</c:v>
                </c:pt>
                <c:pt idx="610">
                  <c:v>61</c:v>
                </c:pt>
                <c:pt idx="611">
                  <c:v>61.1</c:v>
                </c:pt>
                <c:pt idx="612">
                  <c:v>61.2</c:v>
                </c:pt>
                <c:pt idx="613">
                  <c:v>61.300000000000004</c:v>
                </c:pt>
                <c:pt idx="614">
                  <c:v>61.4</c:v>
                </c:pt>
                <c:pt idx="615">
                  <c:v>61.5</c:v>
                </c:pt>
                <c:pt idx="616">
                  <c:v>61.6</c:v>
                </c:pt>
                <c:pt idx="617">
                  <c:v>61.7</c:v>
                </c:pt>
                <c:pt idx="618">
                  <c:v>61.800000000000004</c:v>
                </c:pt>
                <c:pt idx="619">
                  <c:v>61.9</c:v>
                </c:pt>
                <c:pt idx="620">
                  <c:v>62</c:v>
                </c:pt>
                <c:pt idx="621">
                  <c:v>62.1</c:v>
                </c:pt>
                <c:pt idx="622">
                  <c:v>62.2</c:v>
                </c:pt>
                <c:pt idx="623">
                  <c:v>62.300000000000004</c:v>
                </c:pt>
                <c:pt idx="624">
                  <c:v>62.4</c:v>
                </c:pt>
                <c:pt idx="625">
                  <c:v>62.5</c:v>
                </c:pt>
                <c:pt idx="626">
                  <c:v>62.6</c:v>
                </c:pt>
                <c:pt idx="627">
                  <c:v>62.7</c:v>
                </c:pt>
                <c:pt idx="628">
                  <c:v>62.800000000000004</c:v>
                </c:pt>
                <c:pt idx="629">
                  <c:v>62.9</c:v>
                </c:pt>
                <c:pt idx="630">
                  <c:v>63</c:v>
                </c:pt>
                <c:pt idx="631">
                  <c:v>63.1</c:v>
                </c:pt>
                <c:pt idx="632">
                  <c:v>63.2</c:v>
                </c:pt>
                <c:pt idx="633">
                  <c:v>63.300000000000004</c:v>
                </c:pt>
                <c:pt idx="634">
                  <c:v>63.4</c:v>
                </c:pt>
                <c:pt idx="635">
                  <c:v>63.5</c:v>
                </c:pt>
                <c:pt idx="636">
                  <c:v>63.6</c:v>
                </c:pt>
                <c:pt idx="637">
                  <c:v>63.7</c:v>
                </c:pt>
                <c:pt idx="638">
                  <c:v>63.800000000000004</c:v>
                </c:pt>
                <c:pt idx="639">
                  <c:v>63.9</c:v>
                </c:pt>
                <c:pt idx="640">
                  <c:v>64</c:v>
                </c:pt>
                <c:pt idx="641">
                  <c:v>64.099999999999994</c:v>
                </c:pt>
                <c:pt idx="642">
                  <c:v>64.2</c:v>
                </c:pt>
                <c:pt idx="643">
                  <c:v>64.3</c:v>
                </c:pt>
                <c:pt idx="644">
                  <c:v>64.400000000000006</c:v>
                </c:pt>
                <c:pt idx="645">
                  <c:v>64.5</c:v>
                </c:pt>
                <c:pt idx="646">
                  <c:v>64.599999999999994</c:v>
                </c:pt>
                <c:pt idx="647">
                  <c:v>64.7</c:v>
                </c:pt>
                <c:pt idx="648">
                  <c:v>64.8</c:v>
                </c:pt>
                <c:pt idx="649">
                  <c:v>64.900000000000006</c:v>
                </c:pt>
                <c:pt idx="650">
                  <c:v>65</c:v>
                </c:pt>
                <c:pt idx="651">
                  <c:v>65.099999999999994</c:v>
                </c:pt>
                <c:pt idx="652">
                  <c:v>65.2</c:v>
                </c:pt>
                <c:pt idx="653">
                  <c:v>65.3</c:v>
                </c:pt>
                <c:pt idx="654">
                  <c:v>65.400000000000006</c:v>
                </c:pt>
                <c:pt idx="655">
                  <c:v>65.5</c:v>
                </c:pt>
                <c:pt idx="656">
                  <c:v>65.599999999999994</c:v>
                </c:pt>
                <c:pt idx="657">
                  <c:v>65.7</c:v>
                </c:pt>
                <c:pt idx="658">
                  <c:v>65.8</c:v>
                </c:pt>
                <c:pt idx="659">
                  <c:v>65.900000000000006</c:v>
                </c:pt>
                <c:pt idx="660">
                  <c:v>66</c:v>
                </c:pt>
                <c:pt idx="661">
                  <c:v>66.099999999999994</c:v>
                </c:pt>
                <c:pt idx="662">
                  <c:v>66.2</c:v>
                </c:pt>
                <c:pt idx="663">
                  <c:v>66.3</c:v>
                </c:pt>
                <c:pt idx="664">
                  <c:v>66.400000000000006</c:v>
                </c:pt>
                <c:pt idx="665">
                  <c:v>66.5</c:v>
                </c:pt>
                <c:pt idx="666">
                  <c:v>66.599999999999994</c:v>
                </c:pt>
                <c:pt idx="667">
                  <c:v>66.7</c:v>
                </c:pt>
                <c:pt idx="668">
                  <c:v>66.8</c:v>
                </c:pt>
                <c:pt idx="669">
                  <c:v>66.900000000000006</c:v>
                </c:pt>
                <c:pt idx="670">
                  <c:v>67</c:v>
                </c:pt>
                <c:pt idx="671">
                  <c:v>67.099999999999994</c:v>
                </c:pt>
                <c:pt idx="672">
                  <c:v>67.2</c:v>
                </c:pt>
                <c:pt idx="673">
                  <c:v>67.3</c:v>
                </c:pt>
                <c:pt idx="674">
                  <c:v>67.400000000000006</c:v>
                </c:pt>
                <c:pt idx="675">
                  <c:v>67.5</c:v>
                </c:pt>
                <c:pt idx="676">
                  <c:v>67.599999999999994</c:v>
                </c:pt>
                <c:pt idx="677">
                  <c:v>67.7</c:v>
                </c:pt>
                <c:pt idx="678">
                  <c:v>67.8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68.099999999999994</c:v>
                </c:pt>
                <c:pt idx="682">
                  <c:v>68.2</c:v>
                </c:pt>
                <c:pt idx="683">
                  <c:v>68.3</c:v>
                </c:pt>
                <c:pt idx="684">
                  <c:v>68.400000000000006</c:v>
                </c:pt>
                <c:pt idx="685">
                  <c:v>68.5</c:v>
                </c:pt>
                <c:pt idx="686">
                  <c:v>68.600000000000009</c:v>
                </c:pt>
                <c:pt idx="687">
                  <c:v>68.7</c:v>
                </c:pt>
                <c:pt idx="688">
                  <c:v>68.8</c:v>
                </c:pt>
                <c:pt idx="689">
                  <c:v>68.900000000000006</c:v>
                </c:pt>
                <c:pt idx="690">
                  <c:v>69</c:v>
                </c:pt>
                <c:pt idx="691">
                  <c:v>69.100000000000009</c:v>
                </c:pt>
                <c:pt idx="692">
                  <c:v>69.2</c:v>
                </c:pt>
                <c:pt idx="693">
                  <c:v>69.3</c:v>
                </c:pt>
                <c:pt idx="694">
                  <c:v>69.400000000000006</c:v>
                </c:pt>
                <c:pt idx="695">
                  <c:v>69.5</c:v>
                </c:pt>
                <c:pt idx="696">
                  <c:v>69.600000000000009</c:v>
                </c:pt>
                <c:pt idx="697">
                  <c:v>69.7</c:v>
                </c:pt>
                <c:pt idx="698">
                  <c:v>69.8</c:v>
                </c:pt>
                <c:pt idx="699">
                  <c:v>69.900000000000006</c:v>
                </c:pt>
                <c:pt idx="700">
                  <c:v>70</c:v>
                </c:pt>
                <c:pt idx="701">
                  <c:v>70.100000000000009</c:v>
                </c:pt>
                <c:pt idx="702">
                  <c:v>70.2</c:v>
                </c:pt>
                <c:pt idx="703">
                  <c:v>70.3</c:v>
                </c:pt>
                <c:pt idx="704">
                  <c:v>70.400000000000006</c:v>
                </c:pt>
                <c:pt idx="705">
                  <c:v>70.5</c:v>
                </c:pt>
                <c:pt idx="706">
                  <c:v>70.600000000000009</c:v>
                </c:pt>
                <c:pt idx="707">
                  <c:v>70.7</c:v>
                </c:pt>
                <c:pt idx="708">
                  <c:v>70.8</c:v>
                </c:pt>
                <c:pt idx="709">
                  <c:v>70.900000000000006</c:v>
                </c:pt>
                <c:pt idx="710">
                  <c:v>71</c:v>
                </c:pt>
                <c:pt idx="711">
                  <c:v>71.100000000000009</c:v>
                </c:pt>
                <c:pt idx="712">
                  <c:v>71.2</c:v>
                </c:pt>
                <c:pt idx="713">
                  <c:v>71.3</c:v>
                </c:pt>
                <c:pt idx="714">
                  <c:v>71.400000000000006</c:v>
                </c:pt>
                <c:pt idx="715">
                  <c:v>71.5</c:v>
                </c:pt>
                <c:pt idx="716">
                  <c:v>71.600000000000009</c:v>
                </c:pt>
                <c:pt idx="717">
                  <c:v>71.7</c:v>
                </c:pt>
                <c:pt idx="718">
                  <c:v>71.8</c:v>
                </c:pt>
                <c:pt idx="719">
                  <c:v>71.900000000000006</c:v>
                </c:pt>
                <c:pt idx="720">
                  <c:v>72</c:v>
                </c:pt>
                <c:pt idx="721">
                  <c:v>72.100000000000009</c:v>
                </c:pt>
                <c:pt idx="722">
                  <c:v>72.2</c:v>
                </c:pt>
                <c:pt idx="723">
                  <c:v>72.3</c:v>
                </c:pt>
                <c:pt idx="724">
                  <c:v>72.400000000000006</c:v>
                </c:pt>
                <c:pt idx="725">
                  <c:v>72.5</c:v>
                </c:pt>
                <c:pt idx="726">
                  <c:v>72.600000000000009</c:v>
                </c:pt>
                <c:pt idx="727">
                  <c:v>72.7</c:v>
                </c:pt>
                <c:pt idx="728">
                  <c:v>72.8</c:v>
                </c:pt>
                <c:pt idx="729">
                  <c:v>72.900000000000006</c:v>
                </c:pt>
                <c:pt idx="730">
                  <c:v>73</c:v>
                </c:pt>
                <c:pt idx="731">
                  <c:v>73.100000000000009</c:v>
                </c:pt>
                <c:pt idx="732">
                  <c:v>73.2</c:v>
                </c:pt>
                <c:pt idx="733">
                  <c:v>73.3</c:v>
                </c:pt>
                <c:pt idx="734">
                  <c:v>73.400000000000006</c:v>
                </c:pt>
                <c:pt idx="735">
                  <c:v>73.5</c:v>
                </c:pt>
                <c:pt idx="736">
                  <c:v>73.600000000000009</c:v>
                </c:pt>
                <c:pt idx="737">
                  <c:v>73.7</c:v>
                </c:pt>
                <c:pt idx="738">
                  <c:v>73.8</c:v>
                </c:pt>
                <c:pt idx="739">
                  <c:v>73.900000000000006</c:v>
                </c:pt>
                <c:pt idx="740">
                  <c:v>74</c:v>
                </c:pt>
                <c:pt idx="741">
                  <c:v>74.100000000000009</c:v>
                </c:pt>
                <c:pt idx="742">
                  <c:v>74.2</c:v>
                </c:pt>
                <c:pt idx="743">
                  <c:v>74.3</c:v>
                </c:pt>
                <c:pt idx="744">
                  <c:v>74.400000000000006</c:v>
                </c:pt>
                <c:pt idx="745">
                  <c:v>74.5</c:v>
                </c:pt>
                <c:pt idx="746">
                  <c:v>74.600000000000009</c:v>
                </c:pt>
                <c:pt idx="747">
                  <c:v>74.7</c:v>
                </c:pt>
                <c:pt idx="748">
                  <c:v>74.8</c:v>
                </c:pt>
                <c:pt idx="749">
                  <c:v>74.900000000000006</c:v>
                </c:pt>
                <c:pt idx="750">
                  <c:v>75</c:v>
                </c:pt>
                <c:pt idx="751">
                  <c:v>75.100000000000009</c:v>
                </c:pt>
                <c:pt idx="752">
                  <c:v>75.2</c:v>
                </c:pt>
                <c:pt idx="753">
                  <c:v>75.3</c:v>
                </c:pt>
                <c:pt idx="754">
                  <c:v>75.400000000000006</c:v>
                </c:pt>
                <c:pt idx="755">
                  <c:v>75.5</c:v>
                </c:pt>
                <c:pt idx="756">
                  <c:v>75.600000000000009</c:v>
                </c:pt>
                <c:pt idx="757">
                  <c:v>75.7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76</c:v>
                </c:pt>
                <c:pt idx="761">
                  <c:v>76.100000000000009</c:v>
                </c:pt>
                <c:pt idx="762">
                  <c:v>76.2</c:v>
                </c:pt>
                <c:pt idx="763">
                  <c:v>76.3</c:v>
                </c:pt>
                <c:pt idx="764">
                  <c:v>76.400000000000006</c:v>
                </c:pt>
                <c:pt idx="765">
                  <c:v>76.5</c:v>
                </c:pt>
                <c:pt idx="766">
                  <c:v>76.600000000000009</c:v>
                </c:pt>
                <c:pt idx="767">
                  <c:v>76.7</c:v>
                </c:pt>
                <c:pt idx="768">
                  <c:v>76.8</c:v>
                </c:pt>
                <c:pt idx="769">
                  <c:v>76.900000000000006</c:v>
                </c:pt>
                <c:pt idx="770">
                  <c:v>77</c:v>
                </c:pt>
                <c:pt idx="771">
                  <c:v>77.100000000000009</c:v>
                </c:pt>
                <c:pt idx="772">
                  <c:v>77.2</c:v>
                </c:pt>
                <c:pt idx="773">
                  <c:v>77.3</c:v>
                </c:pt>
                <c:pt idx="774">
                  <c:v>77.400000000000006</c:v>
                </c:pt>
                <c:pt idx="775">
                  <c:v>77.5</c:v>
                </c:pt>
                <c:pt idx="776">
                  <c:v>77.600000000000009</c:v>
                </c:pt>
                <c:pt idx="777">
                  <c:v>77.7</c:v>
                </c:pt>
                <c:pt idx="778">
                  <c:v>77.8</c:v>
                </c:pt>
                <c:pt idx="779">
                  <c:v>77.900000000000006</c:v>
                </c:pt>
                <c:pt idx="780">
                  <c:v>78</c:v>
                </c:pt>
                <c:pt idx="781">
                  <c:v>78.100000000000009</c:v>
                </c:pt>
                <c:pt idx="782">
                  <c:v>78.2</c:v>
                </c:pt>
                <c:pt idx="783">
                  <c:v>78.3</c:v>
                </c:pt>
                <c:pt idx="784">
                  <c:v>78.400000000000006</c:v>
                </c:pt>
                <c:pt idx="785">
                  <c:v>78.5</c:v>
                </c:pt>
                <c:pt idx="786">
                  <c:v>78.600000000000009</c:v>
                </c:pt>
                <c:pt idx="787">
                  <c:v>78.7</c:v>
                </c:pt>
                <c:pt idx="788">
                  <c:v>78.8</c:v>
                </c:pt>
                <c:pt idx="789">
                  <c:v>78.900000000000006</c:v>
                </c:pt>
                <c:pt idx="790">
                  <c:v>79</c:v>
                </c:pt>
                <c:pt idx="791">
                  <c:v>79.100000000000009</c:v>
                </c:pt>
                <c:pt idx="792">
                  <c:v>79.2</c:v>
                </c:pt>
                <c:pt idx="793">
                  <c:v>79.3</c:v>
                </c:pt>
                <c:pt idx="794">
                  <c:v>79.400000000000006</c:v>
                </c:pt>
                <c:pt idx="795">
                  <c:v>79.5</c:v>
                </c:pt>
                <c:pt idx="796">
                  <c:v>79.600000000000009</c:v>
                </c:pt>
                <c:pt idx="797">
                  <c:v>79.7</c:v>
                </c:pt>
                <c:pt idx="798">
                  <c:v>79.8</c:v>
                </c:pt>
                <c:pt idx="799">
                  <c:v>79.900000000000006</c:v>
                </c:pt>
                <c:pt idx="800">
                  <c:v>80</c:v>
                </c:pt>
                <c:pt idx="801">
                  <c:v>80.100000000000009</c:v>
                </c:pt>
                <c:pt idx="802">
                  <c:v>80.2</c:v>
                </c:pt>
                <c:pt idx="803">
                  <c:v>80.3</c:v>
                </c:pt>
                <c:pt idx="804">
                  <c:v>80.400000000000006</c:v>
                </c:pt>
                <c:pt idx="805">
                  <c:v>80.5</c:v>
                </c:pt>
                <c:pt idx="806">
                  <c:v>80.600000000000009</c:v>
                </c:pt>
                <c:pt idx="807">
                  <c:v>80.7</c:v>
                </c:pt>
                <c:pt idx="808">
                  <c:v>80.8</c:v>
                </c:pt>
                <c:pt idx="809">
                  <c:v>80.900000000000006</c:v>
                </c:pt>
                <c:pt idx="810">
                  <c:v>81</c:v>
                </c:pt>
                <c:pt idx="811">
                  <c:v>81.100000000000009</c:v>
                </c:pt>
                <c:pt idx="812">
                  <c:v>81.2</c:v>
                </c:pt>
                <c:pt idx="813">
                  <c:v>81.3</c:v>
                </c:pt>
                <c:pt idx="814">
                  <c:v>81.400000000000006</c:v>
                </c:pt>
                <c:pt idx="815">
                  <c:v>81.5</c:v>
                </c:pt>
                <c:pt idx="816">
                  <c:v>81.600000000000009</c:v>
                </c:pt>
                <c:pt idx="817">
                  <c:v>81.7</c:v>
                </c:pt>
                <c:pt idx="818">
                  <c:v>81.8</c:v>
                </c:pt>
                <c:pt idx="819">
                  <c:v>81.900000000000006</c:v>
                </c:pt>
                <c:pt idx="820">
                  <c:v>82</c:v>
                </c:pt>
                <c:pt idx="821">
                  <c:v>82.100000000000009</c:v>
                </c:pt>
                <c:pt idx="822">
                  <c:v>82.2</c:v>
                </c:pt>
                <c:pt idx="823">
                  <c:v>82.3</c:v>
                </c:pt>
                <c:pt idx="824">
                  <c:v>82.4</c:v>
                </c:pt>
                <c:pt idx="825">
                  <c:v>82.5</c:v>
                </c:pt>
                <c:pt idx="826">
                  <c:v>82.600000000000009</c:v>
                </c:pt>
                <c:pt idx="827">
                  <c:v>82.7</c:v>
                </c:pt>
                <c:pt idx="828">
                  <c:v>82.8</c:v>
                </c:pt>
                <c:pt idx="829">
                  <c:v>82.9</c:v>
                </c:pt>
                <c:pt idx="830">
                  <c:v>83</c:v>
                </c:pt>
                <c:pt idx="831">
                  <c:v>83.100000000000009</c:v>
                </c:pt>
                <c:pt idx="832">
                  <c:v>83.2</c:v>
                </c:pt>
                <c:pt idx="833">
                  <c:v>83.3</c:v>
                </c:pt>
                <c:pt idx="834">
                  <c:v>83.4</c:v>
                </c:pt>
                <c:pt idx="835">
                  <c:v>83.5</c:v>
                </c:pt>
                <c:pt idx="836">
                  <c:v>83.600000000000009</c:v>
                </c:pt>
                <c:pt idx="837">
                  <c:v>83.7</c:v>
                </c:pt>
                <c:pt idx="838">
                  <c:v>83.8</c:v>
                </c:pt>
                <c:pt idx="839">
                  <c:v>83.9</c:v>
                </c:pt>
                <c:pt idx="840">
                  <c:v>84</c:v>
                </c:pt>
                <c:pt idx="841">
                  <c:v>84.100000000000009</c:v>
                </c:pt>
                <c:pt idx="842">
                  <c:v>84.2</c:v>
                </c:pt>
                <c:pt idx="843">
                  <c:v>84.3</c:v>
                </c:pt>
                <c:pt idx="844">
                  <c:v>84.4</c:v>
                </c:pt>
                <c:pt idx="845">
                  <c:v>84.5</c:v>
                </c:pt>
                <c:pt idx="846">
                  <c:v>84.600000000000009</c:v>
                </c:pt>
                <c:pt idx="847">
                  <c:v>84.7</c:v>
                </c:pt>
                <c:pt idx="848">
                  <c:v>84.8</c:v>
                </c:pt>
                <c:pt idx="849">
                  <c:v>84.9</c:v>
                </c:pt>
                <c:pt idx="850">
                  <c:v>85</c:v>
                </c:pt>
                <c:pt idx="851">
                  <c:v>85.100000000000009</c:v>
                </c:pt>
                <c:pt idx="852">
                  <c:v>85.2</c:v>
                </c:pt>
                <c:pt idx="853">
                  <c:v>85.3</c:v>
                </c:pt>
                <c:pt idx="854">
                  <c:v>85.4</c:v>
                </c:pt>
                <c:pt idx="855">
                  <c:v>85.5</c:v>
                </c:pt>
                <c:pt idx="856">
                  <c:v>85.600000000000009</c:v>
                </c:pt>
                <c:pt idx="857">
                  <c:v>85.7</c:v>
                </c:pt>
                <c:pt idx="858">
                  <c:v>85.8</c:v>
                </c:pt>
                <c:pt idx="859">
                  <c:v>85.9</c:v>
                </c:pt>
                <c:pt idx="860">
                  <c:v>86</c:v>
                </c:pt>
                <c:pt idx="861">
                  <c:v>86.100000000000009</c:v>
                </c:pt>
                <c:pt idx="862">
                  <c:v>86.2</c:v>
                </c:pt>
                <c:pt idx="863">
                  <c:v>86.3</c:v>
                </c:pt>
                <c:pt idx="864">
                  <c:v>86.4</c:v>
                </c:pt>
                <c:pt idx="865">
                  <c:v>86.5</c:v>
                </c:pt>
                <c:pt idx="866">
                  <c:v>86.600000000000009</c:v>
                </c:pt>
                <c:pt idx="867">
                  <c:v>86.7</c:v>
                </c:pt>
                <c:pt idx="868">
                  <c:v>86.8</c:v>
                </c:pt>
                <c:pt idx="869">
                  <c:v>86.9</c:v>
                </c:pt>
                <c:pt idx="870">
                  <c:v>87</c:v>
                </c:pt>
                <c:pt idx="871">
                  <c:v>87.100000000000009</c:v>
                </c:pt>
                <c:pt idx="872">
                  <c:v>87.2</c:v>
                </c:pt>
                <c:pt idx="873">
                  <c:v>87.3</c:v>
                </c:pt>
                <c:pt idx="874">
                  <c:v>87.4</c:v>
                </c:pt>
                <c:pt idx="875">
                  <c:v>87.5</c:v>
                </c:pt>
                <c:pt idx="876">
                  <c:v>87.600000000000009</c:v>
                </c:pt>
                <c:pt idx="877">
                  <c:v>87.7</c:v>
                </c:pt>
                <c:pt idx="878">
                  <c:v>87.8</c:v>
                </c:pt>
                <c:pt idx="879">
                  <c:v>87.9</c:v>
                </c:pt>
                <c:pt idx="880">
                  <c:v>88</c:v>
                </c:pt>
                <c:pt idx="881">
                  <c:v>88.100000000000009</c:v>
                </c:pt>
                <c:pt idx="882">
                  <c:v>88.2</c:v>
                </c:pt>
                <c:pt idx="883">
                  <c:v>88.3</c:v>
                </c:pt>
                <c:pt idx="884">
                  <c:v>88.4</c:v>
                </c:pt>
                <c:pt idx="885">
                  <c:v>88.5</c:v>
                </c:pt>
                <c:pt idx="886">
                  <c:v>88.600000000000009</c:v>
                </c:pt>
                <c:pt idx="887">
                  <c:v>88.7</c:v>
                </c:pt>
                <c:pt idx="888">
                  <c:v>88.8</c:v>
                </c:pt>
                <c:pt idx="889">
                  <c:v>88.9</c:v>
                </c:pt>
                <c:pt idx="890">
                  <c:v>89</c:v>
                </c:pt>
                <c:pt idx="891">
                  <c:v>89.100000000000009</c:v>
                </c:pt>
                <c:pt idx="892">
                  <c:v>89.2</c:v>
                </c:pt>
                <c:pt idx="893">
                  <c:v>89.3</c:v>
                </c:pt>
                <c:pt idx="894">
                  <c:v>89.4</c:v>
                </c:pt>
                <c:pt idx="895">
                  <c:v>89.5</c:v>
                </c:pt>
                <c:pt idx="896">
                  <c:v>89.600000000000009</c:v>
                </c:pt>
                <c:pt idx="897">
                  <c:v>89.7</c:v>
                </c:pt>
                <c:pt idx="898">
                  <c:v>89.8</c:v>
                </c:pt>
                <c:pt idx="899">
                  <c:v>89.9</c:v>
                </c:pt>
                <c:pt idx="900">
                  <c:v>90</c:v>
                </c:pt>
                <c:pt idx="901">
                  <c:v>90.100000000000009</c:v>
                </c:pt>
                <c:pt idx="902">
                  <c:v>90.2</c:v>
                </c:pt>
                <c:pt idx="903">
                  <c:v>90.3</c:v>
                </c:pt>
                <c:pt idx="904">
                  <c:v>90.4</c:v>
                </c:pt>
                <c:pt idx="905">
                  <c:v>90.5</c:v>
                </c:pt>
                <c:pt idx="906">
                  <c:v>90.600000000000009</c:v>
                </c:pt>
                <c:pt idx="907">
                  <c:v>90.7</c:v>
                </c:pt>
                <c:pt idx="908">
                  <c:v>90.8</c:v>
                </c:pt>
                <c:pt idx="909">
                  <c:v>90.9</c:v>
                </c:pt>
                <c:pt idx="910">
                  <c:v>91</c:v>
                </c:pt>
                <c:pt idx="911">
                  <c:v>91.100000000000009</c:v>
                </c:pt>
                <c:pt idx="912">
                  <c:v>91.2</c:v>
                </c:pt>
                <c:pt idx="913">
                  <c:v>91.3</c:v>
                </c:pt>
                <c:pt idx="914">
                  <c:v>91.4</c:v>
                </c:pt>
                <c:pt idx="915">
                  <c:v>91.5</c:v>
                </c:pt>
                <c:pt idx="916">
                  <c:v>91.600000000000009</c:v>
                </c:pt>
                <c:pt idx="917">
                  <c:v>91.7</c:v>
                </c:pt>
                <c:pt idx="918">
                  <c:v>91.8</c:v>
                </c:pt>
                <c:pt idx="919">
                  <c:v>91.9</c:v>
                </c:pt>
                <c:pt idx="920">
                  <c:v>92</c:v>
                </c:pt>
                <c:pt idx="921">
                  <c:v>92.100000000000009</c:v>
                </c:pt>
                <c:pt idx="922">
                  <c:v>92.2</c:v>
                </c:pt>
                <c:pt idx="923">
                  <c:v>92.3</c:v>
                </c:pt>
                <c:pt idx="924">
                  <c:v>92.4</c:v>
                </c:pt>
                <c:pt idx="925">
                  <c:v>92.5</c:v>
                </c:pt>
                <c:pt idx="926">
                  <c:v>92.600000000000009</c:v>
                </c:pt>
                <c:pt idx="927">
                  <c:v>92.7</c:v>
                </c:pt>
                <c:pt idx="928">
                  <c:v>92.8</c:v>
                </c:pt>
                <c:pt idx="929">
                  <c:v>92.9</c:v>
                </c:pt>
                <c:pt idx="930">
                  <c:v>93</c:v>
                </c:pt>
                <c:pt idx="931">
                  <c:v>93.100000000000009</c:v>
                </c:pt>
                <c:pt idx="932">
                  <c:v>93.2</c:v>
                </c:pt>
                <c:pt idx="933">
                  <c:v>93.3</c:v>
                </c:pt>
                <c:pt idx="934">
                  <c:v>93.4</c:v>
                </c:pt>
                <c:pt idx="935">
                  <c:v>93.5</c:v>
                </c:pt>
                <c:pt idx="936">
                  <c:v>93.600000000000009</c:v>
                </c:pt>
                <c:pt idx="937">
                  <c:v>93.7</c:v>
                </c:pt>
                <c:pt idx="938">
                  <c:v>93.8</c:v>
                </c:pt>
                <c:pt idx="939">
                  <c:v>93.9</c:v>
                </c:pt>
                <c:pt idx="940">
                  <c:v>94</c:v>
                </c:pt>
                <c:pt idx="941">
                  <c:v>94.100000000000009</c:v>
                </c:pt>
                <c:pt idx="942">
                  <c:v>94.2</c:v>
                </c:pt>
                <c:pt idx="943">
                  <c:v>94.3</c:v>
                </c:pt>
                <c:pt idx="944">
                  <c:v>94.4</c:v>
                </c:pt>
                <c:pt idx="945">
                  <c:v>94.5</c:v>
                </c:pt>
                <c:pt idx="946">
                  <c:v>94.600000000000009</c:v>
                </c:pt>
                <c:pt idx="947">
                  <c:v>94.7</c:v>
                </c:pt>
                <c:pt idx="948">
                  <c:v>94.8</c:v>
                </c:pt>
                <c:pt idx="949">
                  <c:v>94.9</c:v>
                </c:pt>
                <c:pt idx="950">
                  <c:v>95</c:v>
                </c:pt>
                <c:pt idx="951">
                  <c:v>95.100000000000009</c:v>
                </c:pt>
                <c:pt idx="952">
                  <c:v>95.2</c:v>
                </c:pt>
                <c:pt idx="953">
                  <c:v>95.3</c:v>
                </c:pt>
                <c:pt idx="954">
                  <c:v>95.4</c:v>
                </c:pt>
                <c:pt idx="955">
                  <c:v>95.5</c:v>
                </c:pt>
                <c:pt idx="956">
                  <c:v>95.600000000000009</c:v>
                </c:pt>
                <c:pt idx="957">
                  <c:v>95.7</c:v>
                </c:pt>
                <c:pt idx="958">
                  <c:v>95.8</c:v>
                </c:pt>
                <c:pt idx="959">
                  <c:v>95.9</c:v>
                </c:pt>
                <c:pt idx="960">
                  <c:v>96</c:v>
                </c:pt>
                <c:pt idx="961">
                  <c:v>96.100000000000009</c:v>
                </c:pt>
                <c:pt idx="962">
                  <c:v>96.2</c:v>
                </c:pt>
                <c:pt idx="963">
                  <c:v>96.3</c:v>
                </c:pt>
                <c:pt idx="964">
                  <c:v>96.4</c:v>
                </c:pt>
                <c:pt idx="965">
                  <c:v>96.5</c:v>
                </c:pt>
                <c:pt idx="966">
                  <c:v>96.600000000000009</c:v>
                </c:pt>
                <c:pt idx="967">
                  <c:v>96.7</c:v>
                </c:pt>
                <c:pt idx="968">
                  <c:v>96.8</c:v>
                </c:pt>
                <c:pt idx="969">
                  <c:v>96.9</c:v>
                </c:pt>
                <c:pt idx="970">
                  <c:v>97</c:v>
                </c:pt>
                <c:pt idx="971">
                  <c:v>97.100000000000009</c:v>
                </c:pt>
                <c:pt idx="972">
                  <c:v>97.2</c:v>
                </c:pt>
                <c:pt idx="973">
                  <c:v>97.3</c:v>
                </c:pt>
                <c:pt idx="974">
                  <c:v>97.4</c:v>
                </c:pt>
                <c:pt idx="975">
                  <c:v>97.5</c:v>
                </c:pt>
                <c:pt idx="976">
                  <c:v>97.600000000000009</c:v>
                </c:pt>
                <c:pt idx="977">
                  <c:v>97.7</c:v>
                </c:pt>
                <c:pt idx="978">
                  <c:v>97.8</c:v>
                </c:pt>
                <c:pt idx="979">
                  <c:v>97.9</c:v>
                </c:pt>
                <c:pt idx="980">
                  <c:v>98</c:v>
                </c:pt>
                <c:pt idx="981">
                  <c:v>98.100000000000009</c:v>
                </c:pt>
                <c:pt idx="982">
                  <c:v>98.2</c:v>
                </c:pt>
                <c:pt idx="983">
                  <c:v>98.3</c:v>
                </c:pt>
                <c:pt idx="984">
                  <c:v>98.4</c:v>
                </c:pt>
                <c:pt idx="985">
                  <c:v>98.5</c:v>
                </c:pt>
                <c:pt idx="986">
                  <c:v>98.600000000000009</c:v>
                </c:pt>
                <c:pt idx="987">
                  <c:v>98.7</c:v>
                </c:pt>
                <c:pt idx="988">
                  <c:v>98.8</c:v>
                </c:pt>
                <c:pt idx="989">
                  <c:v>98.9</c:v>
                </c:pt>
                <c:pt idx="990">
                  <c:v>99</c:v>
                </c:pt>
                <c:pt idx="991">
                  <c:v>99.100000000000009</c:v>
                </c:pt>
                <c:pt idx="992">
                  <c:v>99.2</c:v>
                </c:pt>
                <c:pt idx="993">
                  <c:v>99.3</c:v>
                </c:pt>
                <c:pt idx="994">
                  <c:v>99.4</c:v>
                </c:pt>
                <c:pt idx="995">
                  <c:v>99.5</c:v>
                </c:pt>
                <c:pt idx="996">
                  <c:v>99.600000000000009</c:v>
                </c:pt>
                <c:pt idx="997">
                  <c:v>99.7</c:v>
                </c:pt>
                <c:pt idx="998">
                  <c:v>99.8</c:v>
                </c:pt>
                <c:pt idx="999">
                  <c:v>99.9</c:v>
                </c:pt>
                <c:pt idx="1000">
                  <c:v>100</c:v>
                </c:pt>
                <c:pt idx="1001">
                  <c:v>100.10000000000001</c:v>
                </c:pt>
                <c:pt idx="1002">
                  <c:v>100.2</c:v>
                </c:pt>
                <c:pt idx="1003">
                  <c:v>100.3</c:v>
                </c:pt>
                <c:pt idx="1004">
                  <c:v>100.4</c:v>
                </c:pt>
                <c:pt idx="1005">
                  <c:v>100.5</c:v>
                </c:pt>
                <c:pt idx="1006">
                  <c:v>100.60000000000001</c:v>
                </c:pt>
                <c:pt idx="1007">
                  <c:v>100.7</c:v>
                </c:pt>
                <c:pt idx="1008">
                  <c:v>100.8</c:v>
                </c:pt>
                <c:pt idx="1009">
                  <c:v>100.9</c:v>
                </c:pt>
                <c:pt idx="1010">
                  <c:v>101</c:v>
                </c:pt>
                <c:pt idx="1011">
                  <c:v>101.10000000000001</c:v>
                </c:pt>
                <c:pt idx="1012">
                  <c:v>101.2</c:v>
                </c:pt>
                <c:pt idx="1013">
                  <c:v>101.3</c:v>
                </c:pt>
                <c:pt idx="1014">
                  <c:v>101.4</c:v>
                </c:pt>
                <c:pt idx="1015">
                  <c:v>101.5</c:v>
                </c:pt>
                <c:pt idx="1016">
                  <c:v>101.60000000000001</c:v>
                </c:pt>
                <c:pt idx="1017">
                  <c:v>101.7</c:v>
                </c:pt>
                <c:pt idx="1018">
                  <c:v>101.8</c:v>
                </c:pt>
                <c:pt idx="1019">
                  <c:v>101.9</c:v>
                </c:pt>
                <c:pt idx="1020">
                  <c:v>102</c:v>
                </c:pt>
                <c:pt idx="1021">
                  <c:v>102.10000000000001</c:v>
                </c:pt>
                <c:pt idx="1022">
                  <c:v>102.2</c:v>
                </c:pt>
                <c:pt idx="1023">
                  <c:v>102.3</c:v>
                </c:pt>
                <c:pt idx="1024">
                  <c:v>102.4</c:v>
                </c:pt>
                <c:pt idx="1025">
                  <c:v>102.5</c:v>
                </c:pt>
                <c:pt idx="1026">
                  <c:v>102.60000000000001</c:v>
                </c:pt>
                <c:pt idx="1027">
                  <c:v>102.7</c:v>
                </c:pt>
                <c:pt idx="1028">
                  <c:v>102.8</c:v>
                </c:pt>
                <c:pt idx="1029">
                  <c:v>102.9</c:v>
                </c:pt>
                <c:pt idx="1030">
                  <c:v>103</c:v>
                </c:pt>
                <c:pt idx="1031">
                  <c:v>103.10000000000001</c:v>
                </c:pt>
                <c:pt idx="1032">
                  <c:v>103.2</c:v>
                </c:pt>
                <c:pt idx="1033">
                  <c:v>103.3</c:v>
                </c:pt>
                <c:pt idx="1034">
                  <c:v>103.4</c:v>
                </c:pt>
                <c:pt idx="1035">
                  <c:v>103.5</c:v>
                </c:pt>
                <c:pt idx="1036">
                  <c:v>103.60000000000001</c:v>
                </c:pt>
                <c:pt idx="1037">
                  <c:v>103.7</c:v>
                </c:pt>
                <c:pt idx="1038">
                  <c:v>103.8</c:v>
                </c:pt>
                <c:pt idx="1039">
                  <c:v>103.9</c:v>
                </c:pt>
                <c:pt idx="1040">
                  <c:v>104</c:v>
                </c:pt>
                <c:pt idx="1041">
                  <c:v>104.10000000000001</c:v>
                </c:pt>
                <c:pt idx="1042">
                  <c:v>104.2</c:v>
                </c:pt>
                <c:pt idx="1043">
                  <c:v>104.3</c:v>
                </c:pt>
                <c:pt idx="1044">
                  <c:v>104.4</c:v>
                </c:pt>
                <c:pt idx="1045">
                  <c:v>104.5</c:v>
                </c:pt>
                <c:pt idx="1046">
                  <c:v>104.60000000000001</c:v>
                </c:pt>
                <c:pt idx="1047">
                  <c:v>104.7</c:v>
                </c:pt>
                <c:pt idx="1048">
                  <c:v>104.8</c:v>
                </c:pt>
                <c:pt idx="1049">
                  <c:v>104.9</c:v>
                </c:pt>
                <c:pt idx="1050">
                  <c:v>105</c:v>
                </c:pt>
                <c:pt idx="1051">
                  <c:v>105.10000000000001</c:v>
                </c:pt>
                <c:pt idx="1052">
                  <c:v>105.2</c:v>
                </c:pt>
                <c:pt idx="1053">
                  <c:v>105.3</c:v>
                </c:pt>
                <c:pt idx="1054">
                  <c:v>105.4</c:v>
                </c:pt>
                <c:pt idx="1055">
                  <c:v>105.5</c:v>
                </c:pt>
                <c:pt idx="1056">
                  <c:v>105.60000000000001</c:v>
                </c:pt>
                <c:pt idx="1057">
                  <c:v>105.7</c:v>
                </c:pt>
                <c:pt idx="1058">
                  <c:v>105.8</c:v>
                </c:pt>
                <c:pt idx="1059">
                  <c:v>105.9</c:v>
                </c:pt>
                <c:pt idx="1060">
                  <c:v>106</c:v>
                </c:pt>
                <c:pt idx="1061">
                  <c:v>106.10000000000001</c:v>
                </c:pt>
                <c:pt idx="1062">
                  <c:v>106.2</c:v>
                </c:pt>
                <c:pt idx="1063">
                  <c:v>106.3</c:v>
                </c:pt>
                <c:pt idx="1064">
                  <c:v>106.4</c:v>
                </c:pt>
                <c:pt idx="1065">
                  <c:v>106.5</c:v>
                </c:pt>
                <c:pt idx="1066">
                  <c:v>106.60000000000001</c:v>
                </c:pt>
                <c:pt idx="1067">
                  <c:v>106.7</c:v>
                </c:pt>
                <c:pt idx="1068">
                  <c:v>106.8</c:v>
                </c:pt>
                <c:pt idx="1069">
                  <c:v>106.9</c:v>
                </c:pt>
                <c:pt idx="1070">
                  <c:v>107</c:v>
                </c:pt>
                <c:pt idx="1071">
                  <c:v>107.10000000000001</c:v>
                </c:pt>
                <c:pt idx="1072">
                  <c:v>107.2</c:v>
                </c:pt>
                <c:pt idx="1073">
                  <c:v>107.3</c:v>
                </c:pt>
                <c:pt idx="1074">
                  <c:v>107.4</c:v>
                </c:pt>
                <c:pt idx="1075">
                  <c:v>107.5</c:v>
                </c:pt>
                <c:pt idx="1076">
                  <c:v>107.60000000000001</c:v>
                </c:pt>
                <c:pt idx="1077">
                  <c:v>107.7</c:v>
                </c:pt>
                <c:pt idx="1078">
                  <c:v>107.8</c:v>
                </c:pt>
                <c:pt idx="1079">
                  <c:v>107.9</c:v>
                </c:pt>
                <c:pt idx="1080">
                  <c:v>108</c:v>
                </c:pt>
                <c:pt idx="1081">
                  <c:v>108.10000000000001</c:v>
                </c:pt>
                <c:pt idx="1082">
                  <c:v>108.2</c:v>
                </c:pt>
                <c:pt idx="1083">
                  <c:v>108.3</c:v>
                </c:pt>
                <c:pt idx="1084">
                  <c:v>108.4</c:v>
                </c:pt>
                <c:pt idx="1085">
                  <c:v>108.5</c:v>
                </c:pt>
                <c:pt idx="1086">
                  <c:v>108.60000000000001</c:v>
                </c:pt>
                <c:pt idx="1087">
                  <c:v>108.7</c:v>
                </c:pt>
                <c:pt idx="1088">
                  <c:v>108.8</c:v>
                </c:pt>
                <c:pt idx="1089">
                  <c:v>108.9</c:v>
                </c:pt>
                <c:pt idx="1090">
                  <c:v>109</c:v>
                </c:pt>
                <c:pt idx="1091">
                  <c:v>109.10000000000001</c:v>
                </c:pt>
                <c:pt idx="1092">
                  <c:v>109.2</c:v>
                </c:pt>
                <c:pt idx="1093">
                  <c:v>109.3</c:v>
                </c:pt>
                <c:pt idx="1094">
                  <c:v>109.4</c:v>
                </c:pt>
                <c:pt idx="1095">
                  <c:v>109.5</c:v>
                </c:pt>
                <c:pt idx="1096">
                  <c:v>109.60000000000001</c:v>
                </c:pt>
                <c:pt idx="1097">
                  <c:v>109.7</c:v>
                </c:pt>
                <c:pt idx="1098">
                  <c:v>109.8</c:v>
                </c:pt>
                <c:pt idx="1099">
                  <c:v>109.9</c:v>
                </c:pt>
                <c:pt idx="1100">
                  <c:v>110</c:v>
                </c:pt>
                <c:pt idx="1101">
                  <c:v>110.10000000000001</c:v>
                </c:pt>
                <c:pt idx="1102">
                  <c:v>110.2</c:v>
                </c:pt>
                <c:pt idx="1103">
                  <c:v>110.3</c:v>
                </c:pt>
                <c:pt idx="1104">
                  <c:v>110.4</c:v>
                </c:pt>
                <c:pt idx="1105">
                  <c:v>110.5</c:v>
                </c:pt>
                <c:pt idx="1106">
                  <c:v>110.60000000000001</c:v>
                </c:pt>
                <c:pt idx="1107">
                  <c:v>110.7</c:v>
                </c:pt>
                <c:pt idx="1108">
                  <c:v>110.8</c:v>
                </c:pt>
                <c:pt idx="1109">
                  <c:v>110.9</c:v>
                </c:pt>
                <c:pt idx="1110">
                  <c:v>111</c:v>
                </c:pt>
                <c:pt idx="1111">
                  <c:v>111.10000000000001</c:v>
                </c:pt>
                <c:pt idx="1112">
                  <c:v>111.2</c:v>
                </c:pt>
                <c:pt idx="1113">
                  <c:v>111.3</c:v>
                </c:pt>
                <c:pt idx="1114">
                  <c:v>111.4</c:v>
                </c:pt>
                <c:pt idx="1115">
                  <c:v>111.5</c:v>
                </c:pt>
                <c:pt idx="1116">
                  <c:v>111.60000000000001</c:v>
                </c:pt>
                <c:pt idx="1117">
                  <c:v>111.7</c:v>
                </c:pt>
                <c:pt idx="1118">
                  <c:v>111.8</c:v>
                </c:pt>
                <c:pt idx="1119">
                  <c:v>111.9</c:v>
                </c:pt>
                <c:pt idx="1120">
                  <c:v>112</c:v>
                </c:pt>
                <c:pt idx="1121">
                  <c:v>112.10000000000001</c:v>
                </c:pt>
                <c:pt idx="1122">
                  <c:v>112.2</c:v>
                </c:pt>
                <c:pt idx="1123">
                  <c:v>112.3</c:v>
                </c:pt>
                <c:pt idx="1124">
                  <c:v>112.4</c:v>
                </c:pt>
                <c:pt idx="1125">
                  <c:v>112.5</c:v>
                </c:pt>
                <c:pt idx="1126">
                  <c:v>112.60000000000001</c:v>
                </c:pt>
                <c:pt idx="1127">
                  <c:v>112.7</c:v>
                </c:pt>
                <c:pt idx="1128">
                  <c:v>112.8</c:v>
                </c:pt>
                <c:pt idx="1129">
                  <c:v>112.9</c:v>
                </c:pt>
                <c:pt idx="1130">
                  <c:v>113</c:v>
                </c:pt>
                <c:pt idx="1131">
                  <c:v>113.10000000000001</c:v>
                </c:pt>
                <c:pt idx="1132">
                  <c:v>113.2</c:v>
                </c:pt>
                <c:pt idx="1133">
                  <c:v>113.3</c:v>
                </c:pt>
                <c:pt idx="1134">
                  <c:v>113.4</c:v>
                </c:pt>
                <c:pt idx="1135">
                  <c:v>113.5</c:v>
                </c:pt>
                <c:pt idx="1136">
                  <c:v>113.60000000000001</c:v>
                </c:pt>
                <c:pt idx="1137">
                  <c:v>113.7</c:v>
                </c:pt>
                <c:pt idx="1138">
                  <c:v>113.8</c:v>
                </c:pt>
                <c:pt idx="1139">
                  <c:v>113.9</c:v>
                </c:pt>
                <c:pt idx="1140">
                  <c:v>114</c:v>
                </c:pt>
                <c:pt idx="1141">
                  <c:v>114.10000000000001</c:v>
                </c:pt>
                <c:pt idx="1142">
                  <c:v>114.2</c:v>
                </c:pt>
                <c:pt idx="1143">
                  <c:v>114.3</c:v>
                </c:pt>
                <c:pt idx="1144">
                  <c:v>114.4</c:v>
                </c:pt>
                <c:pt idx="1145">
                  <c:v>114.5</c:v>
                </c:pt>
                <c:pt idx="1146">
                  <c:v>114.60000000000001</c:v>
                </c:pt>
                <c:pt idx="1147">
                  <c:v>114.7</c:v>
                </c:pt>
                <c:pt idx="1148">
                  <c:v>114.8</c:v>
                </c:pt>
                <c:pt idx="1149">
                  <c:v>114.9</c:v>
                </c:pt>
                <c:pt idx="1150">
                  <c:v>115</c:v>
                </c:pt>
                <c:pt idx="1151">
                  <c:v>115.10000000000001</c:v>
                </c:pt>
                <c:pt idx="1152">
                  <c:v>115.2</c:v>
                </c:pt>
                <c:pt idx="1153">
                  <c:v>115.3</c:v>
                </c:pt>
                <c:pt idx="1154">
                  <c:v>115.4</c:v>
                </c:pt>
                <c:pt idx="1155">
                  <c:v>115.5</c:v>
                </c:pt>
                <c:pt idx="1156">
                  <c:v>115.60000000000001</c:v>
                </c:pt>
                <c:pt idx="1157">
                  <c:v>115.7</c:v>
                </c:pt>
                <c:pt idx="1158">
                  <c:v>115.8</c:v>
                </c:pt>
                <c:pt idx="1159">
                  <c:v>115.9</c:v>
                </c:pt>
                <c:pt idx="1160">
                  <c:v>116</c:v>
                </c:pt>
                <c:pt idx="1161">
                  <c:v>116.10000000000001</c:v>
                </c:pt>
                <c:pt idx="1162">
                  <c:v>116.2</c:v>
                </c:pt>
                <c:pt idx="1163">
                  <c:v>116.3</c:v>
                </c:pt>
                <c:pt idx="1164">
                  <c:v>116.4</c:v>
                </c:pt>
                <c:pt idx="1165">
                  <c:v>116.5</c:v>
                </c:pt>
                <c:pt idx="1166">
                  <c:v>116.60000000000001</c:v>
                </c:pt>
                <c:pt idx="1167">
                  <c:v>116.7</c:v>
                </c:pt>
                <c:pt idx="1168">
                  <c:v>116.8</c:v>
                </c:pt>
                <c:pt idx="1169">
                  <c:v>116.9</c:v>
                </c:pt>
                <c:pt idx="1170">
                  <c:v>117</c:v>
                </c:pt>
                <c:pt idx="1171">
                  <c:v>117.10000000000001</c:v>
                </c:pt>
                <c:pt idx="1172">
                  <c:v>117.2</c:v>
                </c:pt>
                <c:pt idx="1173">
                  <c:v>117.3</c:v>
                </c:pt>
                <c:pt idx="1174">
                  <c:v>117.4</c:v>
                </c:pt>
                <c:pt idx="1175">
                  <c:v>117.5</c:v>
                </c:pt>
                <c:pt idx="1176">
                  <c:v>117.60000000000001</c:v>
                </c:pt>
                <c:pt idx="1177">
                  <c:v>117.7</c:v>
                </c:pt>
                <c:pt idx="1178">
                  <c:v>117.8</c:v>
                </c:pt>
                <c:pt idx="1179">
                  <c:v>117.9</c:v>
                </c:pt>
                <c:pt idx="1180">
                  <c:v>118</c:v>
                </c:pt>
                <c:pt idx="1181">
                  <c:v>118.10000000000001</c:v>
                </c:pt>
                <c:pt idx="1182">
                  <c:v>118.2</c:v>
                </c:pt>
                <c:pt idx="1183">
                  <c:v>118.3</c:v>
                </c:pt>
                <c:pt idx="1184">
                  <c:v>118.4</c:v>
                </c:pt>
                <c:pt idx="1185">
                  <c:v>118.5</c:v>
                </c:pt>
                <c:pt idx="1186">
                  <c:v>118.60000000000001</c:v>
                </c:pt>
                <c:pt idx="1187">
                  <c:v>118.7</c:v>
                </c:pt>
                <c:pt idx="1188">
                  <c:v>118.8</c:v>
                </c:pt>
                <c:pt idx="1189">
                  <c:v>118.9</c:v>
                </c:pt>
                <c:pt idx="1190">
                  <c:v>119</c:v>
                </c:pt>
                <c:pt idx="1191">
                  <c:v>119.10000000000001</c:v>
                </c:pt>
                <c:pt idx="1192">
                  <c:v>119.2</c:v>
                </c:pt>
                <c:pt idx="1193">
                  <c:v>119.3</c:v>
                </c:pt>
                <c:pt idx="1194">
                  <c:v>119.4</c:v>
                </c:pt>
                <c:pt idx="1195">
                  <c:v>119.5</c:v>
                </c:pt>
                <c:pt idx="1196">
                  <c:v>119.60000000000001</c:v>
                </c:pt>
                <c:pt idx="1197">
                  <c:v>119.7</c:v>
                </c:pt>
                <c:pt idx="1198">
                  <c:v>119.8</c:v>
                </c:pt>
                <c:pt idx="1199">
                  <c:v>119.9</c:v>
                </c:pt>
                <c:pt idx="1200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870-4195-BDC6-3157B2776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43808"/>
        <c:axId val="55583872"/>
      </c:scatterChart>
      <c:valAx>
        <c:axId val="84343808"/>
        <c:scaling>
          <c:orientation val="minMax"/>
          <c:max val="300"/>
        </c:scaling>
        <c:delete val="0"/>
        <c:axPos val="t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2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2000" b="1" i="1" baseline="0">
                    <a:effectLst/>
                  </a:rPr>
                  <a:t>T</a:t>
                </a:r>
                <a:r>
                  <a:rPr lang="nl-NL" sz="2000" b="1" i="0" baseline="0">
                    <a:effectLst/>
                  </a:rPr>
                  <a:t> (</a:t>
                </a:r>
                <a:r>
                  <a:rPr lang="nl-NL" sz="2000" b="1" i="0" u="none" strike="noStrike" baseline="0">
                    <a:effectLst/>
                  </a:rPr>
                  <a:t>°C</a:t>
                </a:r>
                <a:r>
                  <a:rPr lang="en-US" sz="2000" b="1" i="0" u="none" strike="noStrike" baseline="0">
                    <a:effectLst/>
                  </a:rPr>
                  <a:t>)</a:t>
                </a:r>
                <a:endParaRPr lang="en-US" sz="2000"/>
              </a:p>
            </c:rich>
          </c:tx>
          <c:layout/>
          <c:overlay val="0"/>
        </c:title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55583872"/>
        <c:crosses val="autoZero"/>
        <c:crossBetween val="midCat"/>
      </c:valAx>
      <c:valAx>
        <c:axId val="55583872"/>
        <c:scaling>
          <c:orientation val="maxMin"/>
          <c:max val="9"/>
          <c:min val="0"/>
        </c:scaling>
        <c:delete val="0"/>
        <c:axPos val="l"/>
        <c:numFmt formatCode="General" sourceLinked="1"/>
        <c:majorTickMark val="out"/>
        <c:minorTickMark val="in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84343808"/>
        <c:crosses val="autoZero"/>
        <c:crossBetween val="midCat"/>
        <c:majorUnit val="2"/>
        <c:minorUnit val="1"/>
      </c:valAx>
      <c:spPr>
        <a:noFill/>
        <a:ln w="25400"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176</xdr:row>
      <xdr:rowOff>0</xdr:rowOff>
    </xdr:from>
    <xdr:to>
      <xdr:col>4</xdr:col>
      <xdr:colOff>523875</xdr:colOff>
      <xdr:row>176</xdr:row>
      <xdr:rowOff>0</xdr:rowOff>
    </xdr:to>
    <xdr:sp macro="" textlink="">
      <xdr:nvSpPr>
        <xdr:cNvPr id="54274" name="Text Box 2"/>
        <xdr:cNvSpPr txBox="1">
          <a:spLocks noChangeArrowheads="1"/>
        </xdr:cNvSpPr>
      </xdr:nvSpPr>
      <xdr:spPr bwMode="auto">
        <a:xfrm>
          <a:off x="2209800" y="10963275"/>
          <a:ext cx="2038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nl-NL" sz="1600" b="0" i="0" u="none" strike="noStrike" baseline="0">
              <a:solidFill>
                <a:srgbClr val="000000"/>
              </a:solidFill>
              <a:latin typeface="Symbol"/>
            </a:rPr>
            <a:t>f</a:t>
          </a: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=</a:t>
          </a:r>
          <a:r>
            <a:rPr lang="nl-NL" sz="1600" b="0" i="0" u="none" strike="noStrike" baseline="0">
              <a:solidFill>
                <a:srgbClr val="000000"/>
              </a:solidFill>
              <a:latin typeface="Symbol"/>
              <a:cs typeface="Arial"/>
            </a:rPr>
            <a:t>f</a:t>
          </a:r>
          <a:r>
            <a:rPr lang="nl-NL" sz="1600" b="0" i="0" u="none" strike="noStrike" baseline="-2500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nl-N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exp(-kz)</a:t>
          </a:r>
        </a:p>
      </xdr:txBody>
    </xdr:sp>
    <xdr:clientData/>
  </xdr:twoCellAnchor>
  <xdr:twoCellAnchor>
    <xdr:from>
      <xdr:col>10</xdr:col>
      <xdr:colOff>476250</xdr:colOff>
      <xdr:row>29</xdr:row>
      <xdr:rowOff>0</xdr:rowOff>
    </xdr:from>
    <xdr:to>
      <xdr:col>18</xdr:col>
      <xdr:colOff>482719</xdr:colOff>
      <xdr:row>51</xdr:row>
      <xdr:rowOff>215677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29</xdr:row>
      <xdr:rowOff>0</xdr:rowOff>
    </xdr:from>
    <xdr:to>
      <xdr:col>10</xdr:col>
      <xdr:colOff>128250</xdr:colOff>
      <xdr:row>51</xdr:row>
      <xdr:rowOff>215677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6</xdr:row>
      <xdr:rowOff>0</xdr:rowOff>
    </xdr:from>
    <xdr:to>
      <xdr:col>10</xdr:col>
      <xdr:colOff>128250</xdr:colOff>
      <xdr:row>26</xdr:row>
      <xdr:rowOff>11572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476250</xdr:colOff>
      <xdr:row>6</xdr:row>
      <xdr:rowOff>0</xdr:rowOff>
    </xdr:from>
    <xdr:to>
      <xdr:col>14</xdr:col>
      <xdr:colOff>237108</xdr:colOff>
      <xdr:row>26</xdr:row>
      <xdr:rowOff>11572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585108</xdr:colOff>
      <xdr:row>6</xdr:row>
      <xdr:rowOff>0</xdr:rowOff>
    </xdr:from>
    <xdr:to>
      <xdr:col>19</xdr:col>
      <xdr:colOff>223500</xdr:colOff>
      <xdr:row>26</xdr:row>
      <xdr:rowOff>11572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571500</xdr:colOff>
      <xdr:row>6</xdr:row>
      <xdr:rowOff>0</xdr:rowOff>
    </xdr:from>
    <xdr:to>
      <xdr:col>24</xdr:col>
      <xdr:colOff>209893</xdr:colOff>
      <xdr:row>26</xdr:row>
      <xdr:rowOff>11572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20</xdr:col>
      <xdr:colOff>0</xdr:colOff>
      <xdr:row>29</xdr:row>
      <xdr:rowOff>0</xdr:rowOff>
    </xdr:from>
    <xdr:to>
      <xdr:col>24</xdr:col>
      <xdr:colOff>245611</xdr:colOff>
      <xdr:row>51</xdr:row>
      <xdr:rowOff>215677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175"/>
  <sheetViews>
    <sheetView tabSelected="1" zoomScale="90" zoomScaleNormal="90" workbookViewId="0">
      <selection activeCell="F116" sqref="F116"/>
    </sheetView>
  </sheetViews>
  <sheetFormatPr defaultRowHeight="12.75" x14ac:dyDescent="0.2"/>
  <cols>
    <col min="1" max="1" width="10.5703125" style="15" bestFit="1" customWidth="1"/>
    <col min="2" max="2" width="37.140625" style="15" customWidth="1"/>
    <col min="3" max="3" width="16.42578125" style="15" customWidth="1"/>
    <col min="4" max="5" width="17.7109375" style="15" bestFit="1" customWidth="1"/>
    <col min="6" max="6" width="18.28515625" style="15" customWidth="1"/>
    <col min="7" max="7" width="3.42578125" style="15" customWidth="1"/>
    <col min="8" max="8" width="14.85546875" style="15" customWidth="1"/>
    <col min="9" max="9" width="12" style="15" bestFit="1" customWidth="1"/>
    <col min="10" max="13" width="11.7109375" style="15" bestFit="1" customWidth="1"/>
    <col min="14" max="16384" width="9.140625" style="15"/>
  </cols>
  <sheetData>
    <row r="1" spans="2:21" ht="37.5" customHeight="1" x14ac:dyDescent="0.4">
      <c r="C1" s="16" t="s">
        <v>121</v>
      </c>
      <c r="D1" s="16"/>
    </row>
    <row r="2" spans="2:21" ht="15" customHeight="1" x14ac:dyDescent="0.4">
      <c r="C2" s="16"/>
      <c r="D2" s="16"/>
    </row>
    <row r="3" spans="2:21" ht="23.25" customHeight="1" x14ac:dyDescent="0.25">
      <c r="C3" s="17" t="s">
        <v>6</v>
      </c>
      <c r="D3" s="17"/>
    </row>
    <row r="5" spans="2:21" ht="25.5" customHeight="1" x14ac:dyDescent="0.35">
      <c r="C5" s="18" t="s">
        <v>28</v>
      </c>
      <c r="D5" s="18"/>
      <c r="U5" s="15" t="s">
        <v>466</v>
      </c>
    </row>
    <row r="7" spans="2:21" ht="18.75" x14ac:dyDescent="0.3">
      <c r="C7" s="19" t="s">
        <v>8</v>
      </c>
      <c r="D7" s="88" t="s">
        <v>120</v>
      </c>
      <c r="E7" s="89" t="s">
        <v>468</v>
      </c>
    </row>
    <row r="8" spans="2:21" ht="20.25" x14ac:dyDescent="0.35">
      <c r="B8" s="15" t="s">
        <v>196</v>
      </c>
      <c r="C8" s="21" t="s">
        <v>195</v>
      </c>
      <c r="D8" s="75">
        <v>0</v>
      </c>
      <c r="E8" s="75">
        <v>0</v>
      </c>
    </row>
    <row r="9" spans="2:21" ht="20.25" x14ac:dyDescent="0.35">
      <c r="B9" s="20" t="s">
        <v>34</v>
      </c>
      <c r="C9" s="21" t="s">
        <v>60</v>
      </c>
      <c r="D9" s="76">
        <v>160000</v>
      </c>
      <c r="E9" s="76">
        <v>120000</v>
      </c>
    </row>
    <row r="10" spans="2:21" ht="20.25" x14ac:dyDescent="0.35">
      <c r="B10" s="20" t="s">
        <v>126</v>
      </c>
      <c r="C10" s="21" t="s">
        <v>123</v>
      </c>
      <c r="D10" s="76">
        <v>20000</v>
      </c>
      <c r="E10" s="76">
        <v>20000</v>
      </c>
    </row>
    <row r="11" spans="2:21" ht="20.25" x14ac:dyDescent="0.35">
      <c r="B11" s="20" t="s">
        <v>127</v>
      </c>
      <c r="C11" s="21" t="s">
        <v>122</v>
      </c>
      <c r="D11" s="76">
        <v>20000</v>
      </c>
      <c r="E11" s="76">
        <v>20000</v>
      </c>
    </row>
    <row r="12" spans="2:21" ht="20.25" x14ac:dyDescent="0.35">
      <c r="B12" s="20" t="s">
        <v>33</v>
      </c>
      <c r="C12" s="21" t="s">
        <v>61</v>
      </c>
      <c r="D12" s="76">
        <v>4000</v>
      </c>
      <c r="E12" s="76">
        <v>8000</v>
      </c>
    </row>
    <row r="13" spans="2:21" ht="20.25" x14ac:dyDescent="0.35">
      <c r="B13" s="20" t="s">
        <v>467</v>
      </c>
      <c r="C13" s="29" t="s">
        <v>482</v>
      </c>
      <c r="D13" s="76">
        <v>0</v>
      </c>
      <c r="E13" s="76">
        <v>0</v>
      </c>
    </row>
    <row r="14" spans="2:21" ht="20.25" x14ac:dyDescent="0.35">
      <c r="B14" s="22" t="s">
        <v>486</v>
      </c>
      <c r="C14" s="21" t="s">
        <v>124</v>
      </c>
      <c r="D14" s="76">
        <v>2.6</v>
      </c>
      <c r="E14" s="76">
        <v>2.6</v>
      </c>
    </row>
    <row r="15" spans="2:21" ht="20.25" x14ac:dyDescent="0.35">
      <c r="B15" s="22" t="s">
        <v>488</v>
      </c>
      <c r="C15" s="21" t="s">
        <v>125</v>
      </c>
      <c r="D15" s="76">
        <v>3</v>
      </c>
      <c r="E15" s="76">
        <v>3</v>
      </c>
    </row>
    <row r="16" spans="2:21" ht="20.25" x14ac:dyDescent="0.35">
      <c r="B16" s="22" t="s">
        <v>487</v>
      </c>
      <c r="C16" s="21" t="s">
        <v>62</v>
      </c>
      <c r="D16" s="76">
        <v>4.13</v>
      </c>
      <c r="E16" s="76">
        <v>4.13</v>
      </c>
    </row>
    <row r="17" spans="1:6" ht="20.25" x14ac:dyDescent="0.35">
      <c r="B17" s="22" t="s">
        <v>489</v>
      </c>
      <c r="C17" s="116" t="s">
        <v>63</v>
      </c>
      <c r="D17" s="117">
        <f>λRMv20</f>
        <v>3.95</v>
      </c>
      <c r="E17" s="118">
        <f>λRMv20b</f>
        <v>1.64</v>
      </c>
    </row>
    <row r="18" spans="1:6" ht="27.75" customHeight="1" x14ac:dyDescent="0.35">
      <c r="B18" s="23" t="s">
        <v>490</v>
      </c>
      <c r="C18" s="21" t="s">
        <v>64</v>
      </c>
      <c r="D18" s="115">
        <v>40</v>
      </c>
      <c r="E18" s="115">
        <v>40</v>
      </c>
    </row>
    <row r="19" spans="1:6" ht="27.75" customHeight="1" x14ac:dyDescent="0.35">
      <c r="B19" s="20" t="s">
        <v>496</v>
      </c>
      <c r="C19" s="21" t="s">
        <v>166</v>
      </c>
      <c r="D19" s="74">
        <v>0.02</v>
      </c>
      <c r="E19" s="74">
        <v>0.02</v>
      </c>
    </row>
    <row r="20" spans="1:6" ht="20.25" x14ac:dyDescent="0.35">
      <c r="B20" s="20" t="s">
        <v>495</v>
      </c>
      <c r="C20" s="21" t="s">
        <v>65</v>
      </c>
      <c r="D20" s="76">
        <v>0.2</v>
      </c>
      <c r="E20" s="76">
        <v>0.2</v>
      </c>
    </row>
    <row r="21" spans="1:6" ht="20.25" x14ac:dyDescent="0.35">
      <c r="B21" s="20" t="s">
        <v>494</v>
      </c>
      <c r="C21" s="116" t="s">
        <v>66</v>
      </c>
      <c r="D21" s="119">
        <f>D47</f>
        <v>0.7</v>
      </c>
      <c r="E21" s="120">
        <f>E47</f>
        <v>2.0299999999999998</v>
      </c>
    </row>
    <row r="22" spans="1:6" ht="20.25" x14ac:dyDescent="0.35">
      <c r="A22" s="90"/>
      <c r="B22" s="91" t="s">
        <v>35</v>
      </c>
      <c r="C22" s="21" t="s">
        <v>67</v>
      </c>
      <c r="D22" s="121">
        <v>1200</v>
      </c>
      <c r="E22" s="121">
        <v>1200</v>
      </c>
    </row>
    <row r="23" spans="1:6" ht="20.25" x14ac:dyDescent="0.35">
      <c r="B23" s="20" t="s">
        <v>36</v>
      </c>
      <c r="C23" s="21" t="s">
        <v>68</v>
      </c>
      <c r="D23" s="76">
        <v>10</v>
      </c>
      <c r="E23" s="76">
        <v>10</v>
      </c>
    </row>
    <row r="24" spans="1:6" ht="18.75" x14ac:dyDescent="0.3">
      <c r="B24" s="20" t="s">
        <v>493</v>
      </c>
      <c r="C24" s="21" t="s">
        <v>193</v>
      </c>
      <c r="D24" s="76">
        <v>1.5E-3</v>
      </c>
      <c r="E24" s="76">
        <v>1.5E-3</v>
      </c>
    </row>
    <row r="25" spans="1:6" ht="18.75" x14ac:dyDescent="0.3">
      <c r="B25" s="20" t="s">
        <v>492</v>
      </c>
      <c r="C25" s="21" t="s">
        <v>194</v>
      </c>
      <c r="D25" s="76">
        <v>1E-4</v>
      </c>
      <c r="E25" s="76">
        <v>1E-4</v>
      </c>
    </row>
    <row r="26" spans="1:6" ht="20.25" customHeight="1" x14ac:dyDescent="0.3">
      <c r="B26" s="15" t="s">
        <v>491</v>
      </c>
      <c r="C26" s="21" t="s">
        <v>192</v>
      </c>
      <c r="D26" s="77">
        <v>5.3000000000000001E-5</v>
      </c>
      <c r="E26" s="77">
        <v>5.3000000000000001E-5</v>
      </c>
    </row>
    <row r="27" spans="1:6" ht="18.75" x14ac:dyDescent="0.3">
      <c r="C27" s="24"/>
      <c r="D27" s="24"/>
    </row>
    <row r="28" spans="1:6" ht="21" x14ac:dyDescent="0.35">
      <c r="C28" s="18" t="s">
        <v>131</v>
      </c>
      <c r="D28" s="25"/>
    </row>
    <row r="29" spans="1:6" ht="21" x14ac:dyDescent="0.35">
      <c r="C29" s="18"/>
      <c r="D29" s="25"/>
    </row>
    <row r="30" spans="1:6" ht="18.75" x14ac:dyDescent="0.3">
      <c r="B30" s="61"/>
      <c r="C30" s="144" t="s">
        <v>204</v>
      </c>
      <c r="D30" s="144"/>
      <c r="E30" s="144" t="s">
        <v>204</v>
      </c>
      <c r="F30" s="144"/>
    </row>
    <row r="31" spans="1:6" ht="15" x14ac:dyDescent="0.25">
      <c r="B31" s="62" t="s">
        <v>471</v>
      </c>
      <c r="C31" s="148" t="s">
        <v>346</v>
      </c>
      <c r="D31" s="148"/>
      <c r="E31" s="148" t="s">
        <v>206</v>
      </c>
      <c r="F31" s="148"/>
    </row>
    <row r="32" spans="1:6" ht="18.75" x14ac:dyDescent="0.3">
      <c r="B32" s="62"/>
      <c r="C32" s="144" t="s">
        <v>205</v>
      </c>
      <c r="D32" s="144"/>
      <c r="E32" s="144" t="s">
        <v>205</v>
      </c>
      <c r="F32" s="144"/>
    </row>
    <row r="33" spans="2:6" ht="15" x14ac:dyDescent="0.25">
      <c r="B33" s="62" t="s">
        <v>472</v>
      </c>
      <c r="C33" s="145" t="s">
        <v>207</v>
      </c>
      <c r="D33" s="145"/>
      <c r="E33" s="149" t="s">
        <v>207</v>
      </c>
      <c r="F33" s="149"/>
    </row>
    <row r="34" spans="2:6" ht="15" x14ac:dyDescent="0.25">
      <c r="B34" s="62"/>
      <c r="C34" s="109" t="s">
        <v>483</v>
      </c>
      <c r="D34" s="109" t="str">
        <f>C34 &amp; " " &amp; C31 &amp; " " &amp; C33</f>
        <v>matrix a: Clastic_Sediments_Sandstone typical</v>
      </c>
      <c r="E34" s="108" t="s">
        <v>484</v>
      </c>
      <c r="F34" s="107" t="str">
        <f>E34 &amp; " " &amp; E31 &amp; " " &amp; E33</f>
        <v>matrix b: Clastic_Sediments_Shale typical</v>
      </c>
    </row>
    <row r="35" spans="2:6" ht="15" x14ac:dyDescent="0.25">
      <c r="B35" s="62" t="s">
        <v>473</v>
      </c>
      <c r="C35" s="146" t="str">
        <f>VLOOKUP(C31,Lithology!A4:A177,1,FALSE)</f>
        <v>Clastic_Sediments_Sandstone</v>
      </c>
      <c r="D35" s="147"/>
      <c r="E35" s="146" t="str">
        <f>VLOOKUP(E31,Lithology!A4:A177,1,FALSE)</f>
        <v>Clastic_Sediments_Shale</v>
      </c>
      <c r="F35" s="147"/>
    </row>
    <row r="36" spans="2:6" ht="15" x14ac:dyDescent="0.25">
      <c r="B36" s="62" t="s">
        <v>474</v>
      </c>
      <c r="C36" s="146" t="str">
        <f>VLOOKUP(C33,Lithology!B4:B177,1,FALSE)</f>
        <v>typical</v>
      </c>
      <c r="D36" s="147"/>
      <c r="E36" s="146" t="str">
        <f>VLOOKUP(E33,Lithology!B4:B177,1,FALSE)</f>
        <v>typical</v>
      </c>
      <c r="F36" s="147"/>
    </row>
    <row r="37" spans="2:6" ht="15" x14ac:dyDescent="0.25">
      <c r="B37" s="62"/>
      <c r="C37" s="110"/>
      <c r="D37" s="110"/>
    </row>
    <row r="38" spans="2:6" ht="18.75" x14ac:dyDescent="0.3">
      <c r="B38" s="62"/>
      <c r="C38" s="19" t="s">
        <v>8</v>
      </c>
      <c r="D38" s="88" t="s">
        <v>120</v>
      </c>
      <c r="E38" s="89" t="s">
        <v>468</v>
      </c>
    </row>
    <row r="39" spans="2:6" ht="20.25" x14ac:dyDescent="0.35">
      <c r="B39" s="138" t="s">
        <v>497</v>
      </c>
      <c r="C39" s="48" t="s">
        <v>136</v>
      </c>
      <c r="D39" s="78">
        <f t="array" ref="D39">INDEX(Lithology!A4:AD177,MATCH(1,(Lithology!A4:A177=C31)*(Lithology!B4:B177=C33),0),3)</f>
        <v>3.95</v>
      </c>
      <c r="E39" s="78">
        <f t="array" ref="E39">INDEX(Lithology!A4:AD177,MATCH(1,(Lithology!A4:A177=E31)*(Lithology!B4:B177=E33),0),3)</f>
        <v>1.64</v>
      </c>
    </row>
    <row r="40" spans="2:6" ht="20.25" x14ac:dyDescent="0.35">
      <c r="B40" s="138" t="s">
        <v>498</v>
      </c>
      <c r="C40" s="48" t="s">
        <v>137</v>
      </c>
      <c r="D40" s="79">
        <f t="array" ref="D40">INDEX(Lithology!A4:AD177,MATCH(1,(Lithology!A4:A177=C31)*(Lithology!B4:B177=C33),0),4)</f>
        <v>1.1499999999999999</v>
      </c>
      <c r="E40" s="79">
        <f t="array" ref="E40">INDEX(Lithology!A4:AD177,MATCH(1,(Lithology!A4:A177=E31)*(Lithology!B4:B177=E33),0),4)</f>
        <v>1.6</v>
      </c>
    </row>
    <row r="41" spans="2:6" ht="18.75" x14ac:dyDescent="0.3">
      <c r="B41" s="138" t="s">
        <v>499</v>
      </c>
      <c r="C41" s="48" t="s">
        <v>134</v>
      </c>
      <c r="D41" s="79">
        <f t="array" ref="D41">INDEX(Lithology!A4:AD177,MATCH(1,(Lithology!A4:A177=C31)*(Lithology!B4:B177=C33),0),5)</f>
        <v>855</v>
      </c>
      <c r="E41" s="79">
        <f t="array" ref="E41">INDEX(Lithology!A4:AD177,MATCH(1,(Lithology!A4:A177=E31)*(Lithology!B4:B177=E33),0),5)</f>
        <v>860</v>
      </c>
    </row>
    <row r="42" spans="2:6" ht="18.75" x14ac:dyDescent="0.3">
      <c r="B42" s="139" t="s">
        <v>500</v>
      </c>
      <c r="C42" s="48" t="s">
        <v>4</v>
      </c>
      <c r="D42" s="79">
        <f t="array" ref="D42">INDEX(Lithology!A4:AD177,MATCH(1,(Lithology!A4:A177=C31)*(Lithology!B4:B177=C33),0),6)</f>
        <v>1</v>
      </c>
      <c r="E42" s="79">
        <f t="array" ref="E42">INDEX(Lithology!A4:AD177,MATCH(1,(Lithology!A4:A177=E31)*(Lithology!B4:B177=E33),0),6)</f>
        <v>1.38</v>
      </c>
    </row>
    <row r="43" spans="2:6" ht="20.25" x14ac:dyDescent="0.35">
      <c r="B43" s="139" t="s">
        <v>501</v>
      </c>
      <c r="C43" s="73" t="s">
        <v>69</v>
      </c>
      <c r="D43" s="79">
        <f t="array" ref="D43">INDEX(Lithology!A4:AD177,MATCH(1,(Lithology!A4:A177=C31)*(Lithology!B4:B177=C33),0),7)</f>
        <v>2720</v>
      </c>
      <c r="E43" s="79">
        <f t="array" ref="E43">INDEX(Lithology!A4:AD177,MATCH(1,(Lithology!A4:A177=E31)*(Lithology!B4:B177=E33),0),7)</f>
        <v>2700</v>
      </c>
    </row>
    <row r="44" spans="2:6" ht="18.75" x14ac:dyDescent="0.3">
      <c r="B44" s="139" t="s">
        <v>502</v>
      </c>
      <c r="C44" s="48" t="s">
        <v>463</v>
      </c>
      <c r="D44" s="79">
        <f t="array" ref="D44">INDEX(Lithology!A4:AD177,MATCH(1,(Lithology!A4:A177=C31)*(Lithology!B4:B177=C33),0),8)</f>
        <v>1.3</v>
      </c>
      <c r="E44" s="79">
        <f t="array" ref="E44">INDEX(Lithology!A4:AD177,MATCH(1,(Lithology!A4:A177=E31)*(Lithology!B4:B177=E33),0),8)</f>
        <v>3.7</v>
      </c>
    </row>
    <row r="45" spans="2:6" ht="18.75" x14ac:dyDescent="0.3">
      <c r="B45" s="139" t="s">
        <v>503</v>
      </c>
      <c r="C45" s="48" t="s">
        <v>465</v>
      </c>
      <c r="D45" s="79">
        <f t="array" ref="D45">INDEX(Lithology!A4:AD177,MATCH(1,(Lithology!A4:A177=C31)*(Lithology!B4:B177=C33),0),9)</f>
        <v>3.5</v>
      </c>
      <c r="E45" s="79">
        <f t="array" ref="E45">INDEX(Lithology!A4:AD177,MATCH(1,(Lithology!A4:A177=E31)*(Lithology!B4:B177=E33),0),9)</f>
        <v>12</v>
      </c>
    </row>
    <row r="46" spans="2:6" ht="18.75" x14ac:dyDescent="0.3">
      <c r="B46" s="139" t="s">
        <v>504</v>
      </c>
      <c r="C46" s="73" t="s">
        <v>464</v>
      </c>
      <c r="D46" s="79">
        <f t="array" ref="D46">INDEX(Lithology!A4:AD177,MATCH(1,(Lithology!A4:A177=C31)*(Lithology!B4:B177=C33),0),10)</f>
        <v>1.3</v>
      </c>
      <c r="E46" s="79">
        <f t="array" ref="E46">INDEX(Lithology!A4:AD177,MATCH(1,(Lithology!A4:A177=E31)*(Lithology!B4:B177=E33),0),10)</f>
        <v>2.7</v>
      </c>
    </row>
    <row r="47" spans="2:6" ht="20.25" x14ac:dyDescent="0.35">
      <c r="B47" s="138" t="s">
        <v>505</v>
      </c>
      <c r="C47" s="21" t="s">
        <v>66</v>
      </c>
      <c r="D47" s="79">
        <f t="array" ref="D47">INDEX(Lithology!A4:AD177,MATCH(1,(Lithology!A4:A177=C31)*(Lithology!B4:B177=C33),0),11)</f>
        <v>0.7</v>
      </c>
      <c r="E47" s="79">
        <f t="array" ref="E47">INDEX(Lithology!A4:AD177,MATCH(1,(Lithology!A4:A177=E31)*(Lithology!B4:B177=E33),0),11)</f>
        <v>2.0299999999999998</v>
      </c>
    </row>
    <row r="48" spans="2:6" ht="18.75" x14ac:dyDescent="0.3">
      <c r="B48" s="138" t="s">
        <v>506</v>
      </c>
      <c r="C48" s="48" t="s">
        <v>132</v>
      </c>
      <c r="D48" s="79">
        <f t="array" ref="D48">INDEX(Lithology!A4:AD177,MATCH(1,(Lithology!A4:A177=C31)*(Lithology!B4:B177=C33),0),12)</f>
        <v>41</v>
      </c>
      <c r="E48" s="79">
        <f t="array" ref="E48">INDEX(Lithology!A4:AD177,MATCH(1,(Lithology!A4:A177=E31)*(Lithology!B4:B177=E33),0),12)</f>
        <v>70</v>
      </c>
    </row>
    <row r="49" spans="1:6" ht="18.75" x14ac:dyDescent="0.3">
      <c r="B49" s="138" t="s">
        <v>507</v>
      </c>
      <c r="C49" s="21" t="s">
        <v>138</v>
      </c>
      <c r="D49" s="79">
        <f t="array" ref="D49">INDEX(Lithology!A4:AD177,MATCH(1,(Lithology!A4:A177=C31)*(Lithology!B4:B177=C33),0),13)</f>
        <v>0.31</v>
      </c>
      <c r="E49" s="79">
        <f t="array" ref="E49">INDEX(Lithology!A4:AD177,MATCH(1,(Lithology!A4:A177=E31)*(Lithology!B4:B177=E33),0),13)</f>
        <v>0.83</v>
      </c>
    </row>
    <row r="50" spans="1:6" ht="18.75" x14ac:dyDescent="0.3">
      <c r="B50" s="138" t="s">
        <v>508</v>
      </c>
      <c r="C50" s="21" t="s">
        <v>133</v>
      </c>
      <c r="D50" s="122">
        <f t="array" ref="D50">INDEX(Lithology!A4:AD177,MATCH(1,(Lithology!A4:A177=C31)*(Lithology!B4:B177=C33),0),14)</f>
        <v>2.6599999999999999E-2</v>
      </c>
      <c r="E50" s="122">
        <f t="array" ref="E50">INDEX(Lithology!A4:AD177,MATCH(1,(Lithology!A4:A177=E31)*(Lithology!B4:B177=E33),0),14)</f>
        <v>9.6129999999999993E-2</v>
      </c>
    </row>
    <row r="51" spans="1:6" ht="19.5" x14ac:dyDescent="0.35">
      <c r="B51" s="138" t="s">
        <v>509</v>
      </c>
      <c r="C51" s="48" t="s">
        <v>135</v>
      </c>
      <c r="D51" s="123">
        <v>1078</v>
      </c>
      <c r="E51" s="124">
        <f>1078</f>
        <v>1078</v>
      </c>
    </row>
    <row r="52" spans="1:6" ht="18.75" x14ac:dyDescent="0.3">
      <c r="C52" s="24"/>
      <c r="D52" s="25"/>
    </row>
    <row r="53" spans="1:6" ht="21" x14ac:dyDescent="0.35">
      <c r="C53" s="18" t="s">
        <v>29</v>
      </c>
      <c r="D53" s="18"/>
    </row>
    <row r="54" spans="1:6" ht="21" x14ac:dyDescent="0.35">
      <c r="C54" s="18"/>
      <c r="D54" s="18"/>
    </row>
    <row r="55" spans="1:6" ht="21" x14ac:dyDescent="0.35">
      <c r="C55" s="17" t="s">
        <v>119</v>
      </c>
      <c r="D55" s="18"/>
    </row>
    <row r="56" spans="1:6" ht="18.75" x14ac:dyDescent="0.3">
      <c r="C56" s="161" t="s">
        <v>120</v>
      </c>
      <c r="D56" s="162"/>
      <c r="E56" s="153" t="s">
        <v>468</v>
      </c>
      <c r="F56" s="154"/>
    </row>
    <row r="57" spans="1:6" ht="21" x14ac:dyDescent="0.35">
      <c r="B57" s="62" t="s">
        <v>476</v>
      </c>
      <c r="C57" s="167" t="s">
        <v>49</v>
      </c>
      <c r="D57" s="168"/>
      <c r="E57" s="155" t="s">
        <v>48</v>
      </c>
      <c r="F57" s="156"/>
    </row>
    <row r="58" spans="1:6" ht="21" x14ac:dyDescent="0.35">
      <c r="B58" s="62" t="s">
        <v>477</v>
      </c>
      <c r="C58" s="163" t="s">
        <v>51</v>
      </c>
      <c r="D58" s="164"/>
      <c r="E58" s="157" t="s">
        <v>53</v>
      </c>
      <c r="F58" s="158"/>
    </row>
    <row r="59" spans="1:6" ht="21" x14ac:dyDescent="0.35">
      <c r="B59" s="62" t="s">
        <v>478</v>
      </c>
      <c r="C59" s="165" t="s">
        <v>475</v>
      </c>
      <c r="D59" s="166"/>
      <c r="E59" s="159" t="s">
        <v>481</v>
      </c>
      <c r="F59" s="160"/>
    </row>
    <row r="60" spans="1:6" ht="21" x14ac:dyDescent="0.35">
      <c r="C60" s="18"/>
      <c r="D60" s="18"/>
    </row>
    <row r="61" spans="1:6" ht="19.5" thickBot="1" x14ac:dyDescent="0.35">
      <c r="C61" s="19" t="s">
        <v>8</v>
      </c>
      <c r="D61" s="126" t="s">
        <v>120</v>
      </c>
      <c r="E61" s="128" t="s">
        <v>468</v>
      </c>
    </row>
    <row r="62" spans="1:6" ht="21" customHeight="1" thickTop="1" x14ac:dyDescent="0.35">
      <c r="A62" s="150" t="s">
        <v>32</v>
      </c>
      <c r="B62" s="26" t="s">
        <v>510</v>
      </c>
      <c r="C62" s="27" t="s">
        <v>69</v>
      </c>
      <c r="D62" s="127">
        <f>D43</f>
        <v>2720</v>
      </c>
      <c r="E62" s="129">
        <f>E43</f>
        <v>2700</v>
      </c>
    </row>
    <row r="63" spans="1:6" ht="20.25" x14ac:dyDescent="0.35">
      <c r="A63" s="151"/>
      <c r="B63" s="28" t="s">
        <v>511</v>
      </c>
      <c r="C63" s="21" t="s">
        <v>70</v>
      </c>
      <c r="D63" s="125">
        <v>0.4</v>
      </c>
      <c r="E63" s="130">
        <v>0.4</v>
      </c>
    </row>
    <row r="64" spans="1:6" ht="21" customHeight="1" x14ac:dyDescent="0.35">
      <c r="A64" s="151"/>
      <c r="B64" s="28" t="s">
        <v>512</v>
      </c>
      <c r="C64" s="21" t="s">
        <v>71</v>
      </c>
      <c r="D64" s="76">
        <v>3</v>
      </c>
      <c r="E64" s="131">
        <v>3</v>
      </c>
    </row>
    <row r="65" spans="1:5" ht="20.25" x14ac:dyDescent="0.35">
      <c r="A65" s="151"/>
      <c r="B65" s="28" t="s">
        <v>513</v>
      </c>
      <c r="C65" s="29" t="s">
        <v>72</v>
      </c>
      <c r="D65" s="76">
        <v>1.2</v>
      </c>
      <c r="E65" s="131">
        <v>1.2</v>
      </c>
    </row>
    <row r="66" spans="1:5" ht="21" thickBot="1" x14ac:dyDescent="0.4">
      <c r="A66" s="152"/>
      <c r="B66" s="30" t="s">
        <v>514</v>
      </c>
      <c r="C66" s="31" t="s">
        <v>73</v>
      </c>
      <c r="D66" s="111">
        <v>0.75</v>
      </c>
      <c r="E66" s="132">
        <v>0.75</v>
      </c>
    </row>
    <row r="67" spans="1:5" ht="21" thickTop="1" x14ac:dyDescent="0.35">
      <c r="A67" s="150" t="s">
        <v>25</v>
      </c>
      <c r="B67" s="26" t="s">
        <v>515</v>
      </c>
      <c r="C67" s="32" t="s">
        <v>74</v>
      </c>
      <c r="D67" s="112">
        <v>2800</v>
      </c>
      <c r="E67" s="133">
        <v>2800</v>
      </c>
    </row>
    <row r="68" spans="1:5" ht="20.25" x14ac:dyDescent="0.35">
      <c r="A68" s="151"/>
      <c r="B68" s="28" t="s">
        <v>511</v>
      </c>
      <c r="C68" s="21" t="s">
        <v>75</v>
      </c>
      <c r="D68" s="76">
        <v>0.4</v>
      </c>
      <c r="E68" s="131">
        <v>0.4</v>
      </c>
    </row>
    <row r="69" spans="1:5" ht="20.25" x14ac:dyDescent="0.35">
      <c r="A69" s="151"/>
      <c r="B69" s="28" t="s">
        <v>512</v>
      </c>
      <c r="C69" s="21" t="s">
        <v>76</v>
      </c>
      <c r="D69" s="76">
        <v>3</v>
      </c>
      <c r="E69" s="131">
        <v>3</v>
      </c>
    </row>
    <row r="70" spans="1:5" ht="23.25" customHeight="1" x14ac:dyDescent="0.35">
      <c r="A70" s="151"/>
      <c r="B70" s="28" t="s">
        <v>513</v>
      </c>
      <c r="C70" s="29" t="s">
        <v>77</v>
      </c>
      <c r="D70" s="76">
        <v>1.2</v>
      </c>
      <c r="E70" s="131">
        <v>1.2</v>
      </c>
    </row>
    <row r="71" spans="1:5" ht="20.25" x14ac:dyDescent="0.35">
      <c r="A71" s="151"/>
      <c r="B71" s="28" t="s">
        <v>514</v>
      </c>
      <c r="C71" s="31" t="s">
        <v>78</v>
      </c>
      <c r="D71" s="76">
        <v>0.75</v>
      </c>
      <c r="E71" s="131">
        <v>0.75</v>
      </c>
    </row>
    <row r="72" spans="1:5" ht="20.25" x14ac:dyDescent="0.35">
      <c r="A72" s="151"/>
      <c r="B72" s="33" t="s">
        <v>516</v>
      </c>
      <c r="C72" s="21" t="s">
        <v>79</v>
      </c>
      <c r="D72" s="113">
        <f t="array" ref="D72">INDEX('Rheological parameters'!B2:H10,MATCH(C57,'Rheological parameters'!B2:B10,0),2)</f>
        <v>3.3</v>
      </c>
      <c r="E72" s="134">
        <f t="array" ref="E72">INDEX('Rheological parameters'!B2:H10,MATCH(E57,'Rheological parameters'!B2:B10,0),2)</f>
        <v>2.72</v>
      </c>
    </row>
    <row r="73" spans="1:5" ht="20.25" x14ac:dyDescent="0.35">
      <c r="A73" s="151"/>
      <c r="B73" s="33" t="s">
        <v>517</v>
      </c>
      <c r="C73" s="21" t="s">
        <v>80</v>
      </c>
      <c r="D73" s="113">
        <f t="array" ref="D73">INDEX('Rheological parameters'!B2:H10,MATCH(C57,'Rheological parameters'!B2:B10,0),3)</f>
        <v>186</v>
      </c>
      <c r="E73" s="134">
        <f t="array" ref="E73">INDEX('Rheological parameters'!B2:H10,MATCH(E57,'Rheological parameters'!B2:B10,0),3)</f>
        <v>134</v>
      </c>
    </row>
    <row r="74" spans="1:5" ht="20.25" x14ac:dyDescent="0.35">
      <c r="A74" s="151"/>
      <c r="B74" s="33" t="s">
        <v>518</v>
      </c>
      <c r="C74" s="31" t="s">
        <v>81</v>
      </c>
      <c r="D74" s="113">
        <f t="array" ref="D74">INDEX('Rheological parameters'!B2:H10,MATCH(C57,'Rheological parameters'!B2:B10,0),4)</f>
        <v>3.1600000000000002E-26</v>
      </c>
      <c r="E74" s="134">
        <f t="array" ref="E74">INDEX('Rheological parameters'!B2:H10,MATCH(E57,'Rheological parameters'!B2:B10,0),4)</f>
        <v>6.0300000000000002E-24</v>
      </c>
    </row>
    <row r="75" spans="1:5" ht="23.25" customHeight="1" thickBot="1" x14ac:dyDescent="0.4">
      <c r="A75" s="152"/>
      <c r="B75" s="30" t="s">
        <v>519</v>
      </c>
      <c r="C75" s="34" t="s">
        <v>82</v>
      </c>
      <c r="D75" s="111">
        <f>0.000000000000001</f>
        <v>1.0000000000000001E-15</v>
      </c>
      <c r="E75" s="132">
        <f>0.000000000000001</f>
        <v>1.0000000000000001E-15</v>
      </c>
    </row>
    <row r="76" spans="1:5" ht="21" customHeight="1" thickTop="1" x14ac:dyDescent="0.35">
      <c r="A76" s="150" t="s">
        <v>26</v>
      </c>
      <c r="B76" s="26" t="s">
        <v>515</v>
      </c>
      <c r="C76" s="35" t="s">
        <v>83</v>
      </c>
      <c r="D76" s="112">
        <v>2900</v>
      </c>
      <c r="E76" s="133">
        <v>2900</v>
      </c>
    </row>
    <row r="77" spans="1:5" ht="20.25" x14ac:dyDescent="0.35">
      <c r="A77" s="151"/>
      <c r="B77" s="28" t="s">
        <v>511</v>
      </c>
      <c r="C77" s="21" t="s">
        <v>84</v>
      </c>
      <c r="D77" s="76">
        <v>0.4</v>
      </c>
      <c r="E77" s="131">
        <v>0.4</v>
      </c>
    </row>
    <row r="78" spans="1:5" ht="20.25" x14ac:dyDescent="0.35">
      <c r="A78" s="151"/>
      <c r="B78" s="28" t="s">
        <v>512</v>
      </c>
      <c r="C78" s="21" t="s">
        <v>85</v>
      </c>
      <c r="D78" s="76">
        <v>3</v>
      </c>
      <c r="E78" s="131">
        <v>3</v>
      </c>
    </row>
    <row r="79" spans="1:5" ht="20.25" x14ac:dyDescent="0.35">
      <c r="A79" s="151"/>
      <c r="B79" s="28" t="s">
        <v>513</v>
      </c>
      <c r="C79" s="29" t="s">
        <v>86</v>
      </c>
      <c r="D79" s="76">
        <v>1.2</v>
      </c>
      <c r="E79" s="131">
        <v>1.2</v>
      </c>
    </row>
    <row r="80" spans="1:5" ht="20.25" x14ac:dyDescent="0.35">
      <c r="A80" s="151"/>
      <c r="B80" s="28" t="s">
        <v>514</v>
      </c>
      <c r="C80" s="31" t="s">
        <v>87</v>
      </c>
      <c r="D80" s="76">
        <v>0.75</v>
      </c>
      <c r="E80" s="131">
        <v>0.75</v>
      </c>
    </row>
    <row r="81" spans="1:5" ht="20.25" x14ac:dyDescent="0.35">
      <c r="A81" s="151"/>
      <c r="B81" s="33" t="s">
        <v>516</v>
      </c>
      <c r="C81" s="21" t="s">
        <v>88</v>
      </c>
      <c r="D81" s="113">
        <f t="array" ref="D81">INDEX('Rheological parameters'!B2:H10,MATCH(C58,'Rheological parameters'!B2:B10,0),2)</f>
        <v>4.2</v>
      </c>
      <c r="E81" s="134">
        <f t="array" ref="E81">INDEX('Rheological parameters'!B2:H10,MATCH(E58,'Rheological parameters'!B2:B10,0),2)</f>
        <v>3.05</v>
      </c>
    </row>
    <row r="82" spans="1:5" ht="20.25" x14ac:dyDescent="0.35">
      <c r="A82" s="151"/>
      <c r="B82" s="33" t="s">
        <v>517</v>
      </c>
      <c r="C82" s="21" t="s">
        <v>89</v>
      </c>
      <c r="D82" s="113">
        <f t="array" ref="D82">INDEX('Rheological parameters'!B2:H10,MATCH(C58,'Rheological parameters'!B2:B10,0),3)</f>
        <v>445</v>
      </c>
      <c r="E82" s="134">
        <f t="array" ref="E82">INDEX('Rheological parameters'!B2:H10,MATCH(E58,'Rheological parameters'!B2:B10,0),3)</f>
        <v>276</v>
      </c>
    </row>
    <row r="83" spans="1:5" ht="20.25" x14ac:dyDescent="0.35">
      <c r="A83" s="151"/>
      <c r="B83" s="33" t="s">
        <v>518</v>
      </c>
      <c r="C83" s="31" t="s">
        <v>90</v>
      </c>
      <c r="D83" s="113">
        <f t="array" ref="D83">INDEX('Rheological parameters'!B2:H10,MATCH(C58,'Rheological parameters'!B2:B10,0),4)</f>
        <v>8.8300000000000003E-22</v>
      </c>
      <c r="E83" s="134">
        <f t="array" ref="E83">INDEX('Rheological parameters'!B2:H10,MATCH(E58,'Rheological parameters'!B2:B10,0),4)</f>
        <v>6.31E-20</v>
      </c>
    </row>
    <row r="84" spans="1:5" ht="23.25" customHeight="1" thickBot="1" x14ac:dyDescent="0.4">
      <c r="A84" s="152"/>
      <c r="B84" s="30" t="s">
        <v>519</v>
      </c>
      <c r="C84" s="34" t="s">
        <v>91</v>
      </c>
      <c r="D84" s="111">
        <f>0.000000000000001</f>
        <v>1.0000000000000001E-15</v>
      </c>
      <c r="E84" s="132">
        <f>0.000000000000001</f>
        <v>1.0000000000000001E-15</v>
      </c>
    </row>
    <row r="85" spans="1:5" ht="19.5" customHeight="1" thickTop="1" x14ac:dyDescent="0.35">
      <c r="A85" s="150" t="s">
        <v>27</v>
      </c>
      <c r="B85" s="26" t="s">
        <v>515</v>
      </c>
      <c r="C85" s="32" t="s">
        <v>92</v>
      </c>
      <c r="D85" s="112">
        <v>3300</v>
      </c>
      <c r="E85" s="133">
        <v>3300</v>
      </c>
    </row>
    <row r="86" spans="1:5" ht="20.25" x14ac:dyDescent="0.35">
      <c r="A86" s="151"/>
      <c r="B86" s="28" t="s">
        <v>511</v>
      </c>
      <c r="C86" s="21" t="s">
        <v>93</v>
      </c>
      <c r="D86" s="76">
        <v>0.4</v>
      </c>
      <c r="E86" s="131">
        <v>0.4</v>
      </c>
    </row>
    <row r="87" spans="1:5" ht="20.25" x14ac:dyDescent="0.35">
      <c r="A87" s="151"/>
      <c r="B87" s="28" t="s">
        <v>512</v>
      </c>
      <c r="C87" s="21" t="s">
        <v>94</v>
      </c>
      <c r="D87" s="76">
        <v>3</v>
      </c>
      <c r="E87" s="131">
        <v>3</v>
      </c>
    </row>
    <row r="88" spans="1:5" ht="20.25" x14ac:dyDescent="0.35">
      <c r="A88" s="151"/>
      <c r="B88" s="28" t="s">
        <v>513</v>
      </c>
      <c r="C88" s="29" t="s">
        <v>95</v>
      </c>
      <c r="D88" s="76">
        <v>1.2</v>
      </c>
      <c r="E88" s="131">
        <v>1.2</v>
      </c>
    </row>
    <row r="89" spans="1:5" ht="20.25" x14ac:dyDescent="0.35">
      <c r="A89" s="151"/>
      <c r="B89" s="28" t="s">
        <v>514</v>
      </c>
      <c r="C89" s="31" t="s">
        <v>96</v>
      </c>
      <c r="D89" s="76">
        <v>0.75</v>
      </c>
      <c r="E89" s="131">
        <v>0.75</v>
      </c>
    </row>
    <row r="90" spans="1:5" ht="20.25" x14ac:dyDescent="0.35">
      <c r="A90" s="151"/>
      <c r="B90" s="33" t="s">
        <v>520</v>
      </c>
      <c r="C90" s="21" t="s">
        <v>97</v>
      </c>
      <c r="D90" s="113">
        <f t="array" ref="D90">INDEX('Rheological parameters'!B2:H10,MATCH(C59,'Rheological parameters'!B2:B10,0),2)</f>
        <v>0</v>
      </c>
      <c r="E90" s="134">
        <f t="array" ref="E90">INDEX('Rheological parameters'!B2:H10,MATCH(E59,'Rheological parameters'!B2:B10,0),2)</f>
        <v>3</v>
      </c>
    </row>
    <row r="91" spans="1:5" ht="20.25" x14ac:dyDescent="0.35">
      <c r="A91" s="151"/>
      <c r="B91" s="33" t="s">
        <v>521</v>
      </c>
      <c r="C91" s="21" t="s">
        <v>98</v>
      </c>
      <c r="D91" s="113">
        <f t="array" ref="D91">INDEX('Rheological parameters'!B2:H10,MATCH(C59,'Rheological parameters'!B2:B10,0),3)</f>
        <v>510</v>
      </c>
      <c r="E91" s="134">
        <f t="array" ref="E91">INDEX('Rheological parameters'!B2:H10,MATCH(E59,'Rheological parameters'!B2:B10,0),3)</f>
        <v>510</v>
      </c>
    </row>
    <row r="92" spans="1:5" ht="20.25" x14ac:dyDescent="0.35">
      <c r="A92" s="151"/>
      <c r="B92" s="33" t="s">
        <v>522</v>
      </c>
      <c r="C92" s="31" t="s">
        <v>99</v>
      </c>
      <c r="D92" s="113">
        <f t="array" ref="D92">INDEX('Rheological parameters'!B2:H10,MATCH(C59,'Rheological parameters'!B2:B10,0),4)</f>
        <v>0</v>
      </c>
      <c r="E92" s="134">
        <f t="array" ref="E92">INDEX('Rheological parameters'!B2:H10,MATCH(E59,'Rheological parameters'!B2:B10,0),4)</f>
        <v>7.0000000000000005E-14</v>
      </c>
    </row>
    <row r="93" spans="1:5" ht="23.25" customHeight="1" x14ac:dyDescent="0.35">
      <c r="A93" s="151"/>
      <c r="B93" s="33" t="s">
        <v>523</v>
      </c>
      <c r="C93" s="21" t="s">
        <v>100</v>
      </c>
      <c r="D93" s="113">
        <f t="array" ref="D93">INDEX('Rheological parameters'!B2:H10,MATCH(C59,'Rheological parameters'!B2:B10,0),5)</f>
        <v>450</v>
      </c>
      <c r="E93" s="134">
        <f t="array" ref="E93">INDEX('Rheological parameters'!B2:H10,MATCH(E59,'Rheological parameters'!B2:B10,0),5)</f>
        <v>535</v>
      </c>
    </row>
    <row r="94" spans="1:5" ht="20.25" x14ac:dyDescent="0.35">
      <c r="A94" s="151"/>
      <c r="B94" s="33" t="s">
        <v>524</v>
      </c>
      <c r="C94" s="21" t="s">
        <v>101</v>
      </c>
      <c r="D94" s="113">
        <f t="array" ref="D94">INDEX('Rheological parameters'!B2:H10,MATCH(C59,'Rheological parameters'!B2:B10,0),6)</f>
        <v>1000000</v>
      </c>
      <c r="E94" s="135">
        <f t="array" ref="E94">INDEX('Rheological parameters'!B2:H10,MATCH(E59,'Rheological parameters'!B2:B10,0),6)</f>
        <v>570000000000</v>
      </c>
    </row>
    <row r="95" spans="1:5" ht="20.25" x14ac:dyDescent="0.35">
      <c r="A95" s="151"/>
      <c r="B95" s="33" t="s">
        <v>525</v>
      </c>
      <c r="C95" s="31" t="s">
        <v>102</v>
      </c>
      <c r="D95" s="114">
        <f t="array" ref="D95">INDEX('Rheological parameters'!B2:H10,MATCH(C59,'Rheological parameters'!B2:B10,0),7)</f>
        <v>15000000000</v>
      </c>
      <c r="E95" s="136">
        <f t="array" ref="E95">INDEX('Rheological parameters'!B2:H10,MATCH(E59,'Rheological parameters'!B2:B10,0),7)</f>
        <v>8500000000</v>
      </c>
    </row>
    <row r="96" spans="1:5" ht="21" thickBot="1" x14ac:dyDescent="0.4">
      <c r="A96" s="152"/>
      <c r="B96" s="36" t="s">
        <v>519</v>
      </c>
      <c r="C96" s="34" t="s">
        <v>103</v>
      </c>
      <c r="D96" s="14">
        <f>0.000000000000001</f>
        <v>1.0000000000000001E-15</v>
      </c>
      <c r="E96" s="137">
        <f>0.000000000000001</f>
        <v>1.0000000000000001E-15</v>
      </c>
    </row>
    <row r="97" spans="2:5" ht="13.5" thickTop="1" x14ac:dyDescent="0.2"/>
    <row r="100" spans="2:5" ht="15" x14ac:dyDescent="0.25">
      <c r="C100" s="37" t="s">
        <v>12</v>
      </c>
      <c r="D100" s="38"/>
    </row>
    <row r="101" spans="2:5" x14ac:dyDescent="0.2">
      <c r="C101" s="5"/>
      <c r="D101" s="5"/>
    </row>
    <row r="102" spans="2:5" ht="18.75" x14ac:dyDescent="0.3">
      <c r="C102" s="19" t="s">
        <v>8</v>
      </c>
      <c r="D102" s="88" t="s">
        <v>120</v>
      </c>
      <c r="E102" s="89" t="s">
        <v>120</v>
      </c>
    </row>
    <row r="103" spans="2:5" ht="20.25" x14ac:dyDescent="0.35">
      <c r="B103" s="15" t="s">
        <v>33</v>
      </c>
      <c r="C103" s="21" t="s">
        <v>61</v>
      </c>
      <c r="D103" s="39">
        <f>MROUND(D12,(D9/1200))</f>
        <v>4000.0000000000005</v>
      </c>
      <c r="E103" s="39">
        <f>MROUND(E12,(E9/1200))</f>
        <v>8000</v>
      </c>
    </row>
    <row r="104" spans="2:5" ht="20.25" x14ac:dyDescent="0.35">
      <c r="B104" s="15" t="s">
        <v>46</v>
      </c>
      <c r="C104" s="21" t="s">
        <v>104</v>
      </c>
      <c r="D104" s="39">
        <f>MROUND(D11,(D9/1200))</f>
        <v>20000</v>
      </c>
      <c r="E104" s="39">
        <f>MROUND(E11,(E9/1200))</f>
        <v>20000</v>
      </c>
    </row>
    <row r="105" spans="2:5" ht="20.25" x14ac:dyDescent="0.35">
      <c r="B105" s="15" t="s">
        <v>45</v>
      </c>
      <c r="C105" s="21" t="s">
        <v>105</v>
      </c>
      <c r="D105" s="39">
        <f>MROUND(D10,(D9/1200))</f>
        <v>20000</v>
      </c>
      <c r="E105" s="39">
        <f>MROUND(E10,(E9/1200))</f>
        <v>20000</v>
      </c>
    </row>
    <row r="106" spans="2:5" ht="20.25" x14ac:dyDescent="0.35">
      <c r="B106" s="15" t="s">
        <v>44</v>
      </c>
      <c r="C106" s="21" t="s">
        <v>106</v>
      </c>
      <c r="D106" s="39">
        <f>Dlith-Dzsed-Dzuc-Dzlc</f>
        <v>116000</v>
      </c>
      <c r="E106" s="39">
        <f>Dlithb-Dzsedb-Dzucb-Dzlcb</f>
        <v>72000</v>
      </c>
    </row>
    <row r="107" spans="2:5" ht="20.25" x14ac:dyDescent="0.35">
      <c r="B107" s="15" t="s">
        <v>198</v>
      </c>
      <c r="C107" s="21" t="s">
        <v>60</v>
      </c>
      <c r="D107" s="39">
        <f>D9</f>
        <v>160000</v>
      </c>
      <c r="E107" s="39">
        <f>E9</f>
        <v>120000</v>
      </c>
    </row>
    <row r="108" spans="2:5" ht="20.25" x14ac:dyDescent="0.35">
      <c r="B108" s="15" t="s">
        <v>43</v>
      </c>
      <c r="C108" s="21" t="s">
        <v>107</v>
      </c>
      <c r="D108" s="39">
        <f>D15</f>
        <v>3</v>
      </c>
      <c r="E108" s="39">
        <f>E15</f>
        <v>3</v>
      </c>
    </row>
    <row r="109" spans="2:5" ht="20.25" x14ac:dyDescent="0.35">
      <c r="B109" s="15" t="s">
        <v>42</v>
      </c>
      <c r="C109" s="21" t="s">
        <v>108</v>
      </c>
      <c r="D109" s="39">
        <f>klowercrust</f>
        <v>2.6</v>
      </c>
      <c r="E109" s="39">
        <f>klowercrustb</f>
        <v>2.6</v>
      </c>
    </row>
    <row r="110" spans="2:5" ht="20.25" x14ac:dyDescent="0.35">
      <c r="B110" s="15" t="s">
        <v>128</v>
      </c>
      <c r="C110" s="21" t="s">
        <v>109</v>
      </c>
      <c r="D110" s="39">
        <f>(0.01*Auc_procent*qt0/Dzuc)*1000</f>
        <v>1.0574519476318618</v>
      </c>
      <c r="E110" s="39">
        <f>(0.01*Auc_procentb*qt0b/Dzucb)*1000</f>
        <v>1.4581420887516947</v>
      </c>
    </row>
    <row r="111" spans="2:5" ht="20.25" x14ac:dyDescent="0.35">
      <c r="C111" s="21" t="s">
        <v>182</v>
      </c>
      <c r="D111" s="39">
        <f>(0.01*Auc_procent*q0t1/Dzuc)*1000</f>
        <v>0.85418214447655383</v>
      </c>
      <c r="E111" s="39">
        <f>(0.01*Auc_procentb*q0t1b/Dzucb)*1000</f>
        <v>1.2238668524348462</v>
      </c>
    </row>
    <row r="112" spans="2:5" ht="20.25" x14ac:dyDescent="0.35">
      <c r="C112" s="21" t="s">
        <v>183</v>
      </c>
      <c r="D112" s="39">
        <f>(0.01*Auc_procent*q0t2/Dzuc)*1000</f>
        <v>0.83435475176801621</v>
      </c>
      <c r="E112" s="39">
        <f>(0.01*Auc_procentb*q0t2b/Dzucb)*1000</f>
        <v>1.1969464386411544</v>
      </c>
    </row>
    <row r="113" spans="2:5" ht="20.25" x14ac:dyDescent="0.35">
      <c r="C113" s="21" t="s">
        <v>184</v>
      </c>
      <c r="D113" s="39">
        <f>(0.01*Auc_procent*q0t3/Dzuc)*1000</f>
        <v>0.83259842347305824</v>
      </c>
      <c r="E113" s="39">
        <f>(0.01*Auc_procentb*q0t3b/Dzucb)*1000</f>
        <v>1.2022682287919844</v>
      </c>
    </row>
    <row r="114" spans="2:5" ht="20.25" x14ac:dyDescent="0.35">
      <c r="C114" s="21" t="s">
        <v>185</v>
      </c>
      <c r="D114" s="39">
        <f>(0.01*Auc_procent*q0t4/Dzuc)*1000</f>
        <v>0.83261703430177492</v>
      </c>
      <c r="E114" s="39">
        <f>(0.01*Auc_procentb*q0t4b/Dzucb)*1000</f>
        <v>1.2032003115553187</v>
      </c>
    </row>
    <row r="115" spans="2:5" ht="20.25" x14ac:dyDescent="0.35">
      <c r="C115" s="21" t="s">
        <v>186</v>
      </c>
      <c r="D115" s="39">
        <f>(0.01*Auc_procent*q0t5/Dzuc)*1000</f>
        <v>0.832626889292851</v>
      </c>
      <c r="E115" s="39">
        <f>(0.01*Auc_procentb*q0t5b/Dzucb)*1000</f>
        <v>1.2032309708933955</v>
      </c>
    </row>
    <row r="116" spans="2:5" ht="18.75" x14ac:dyDescent="0.3">
      <c r="C116" s="21" t="s">
        <v>534</v>
      </c>
      <c r="D116" s="39">
        <f t="array" ref="D116">IF(Dzsed&gt;dz,SUMPRODUCT(--(calc!D5:D1205=1),calc!R5:R1205,calc!C5:C1205)/SUM(IF(calc!D5:D1205=1,calc!C5:C1205)),Ased)</f>
        <v>0.53479702471584656</v>
      </c>
      <c r="E116" s="39">
        <f t="array" ref="E116">IF(Dzsedb&gt;dzb,SUMPRODUCT(--(calc!BP5:BP1205=1),calc!CD5:CD1205,calc!BO5:BO1205)/SUM(IF(calc!BP5:BP1205=1,calc!BO5:BO1205)),Asedb)</f>
        <v>1.8488419851160041</v>
      </c>
    </row>
    <row r="117" spans="2:5" ht="18.75" x14ac:dyDescent="0.3">
      <c r="B117" s="15" t="s">
        <v>37</v>
      </c>
      <c r="C117" s="21" t="s">
        <v>19</v>
      </c>
      <c r="D117" s="39">
        <f>8.3144621/1000</f>
        <v>8.3144620999999995E-3</v>
      </c>
      <c r="E117" s="39">
        <f>8.3144621/1000</f>
        <v>8.3144620999999995E-3</v>
      </c>
    </row>
    <row r="119" spans="2:5" ht="21" customHeight="1" x14ac:dyDescent="0.3">
      <c r="C119" s="40" t="s">
        <v>5</v>
      </c>
    </row>
    <row r="120" spans="2:5" ht="21" customHeight="1" x14ac:dyDescent="0.3">
      <c r="C120" s="41"/>
    </row>
    <row r="121" spans="2:5" ht="21" customHeight="1" x14ac:dyDescent="0.3">
      <c r="C121" s="19" t="s">
        <v>8</v>
      </c>
      <c r="D121" s="88" t="s">
        <v>120</v>
      </c>
      <c r="E121" s="89" t="s">
        <v>468</v>
      </c>
    </row>
    <row r="122" spans="2:5" ht="21" customHeight="1" x14ac:dyDescent="0.3">
      <c r="C122" s="21" t="s">
        <v>199</v>
      </c>
      <c r="D122" s="56">
        <f t="array" ref="D122">IF(Dzsed&gt;dz,SUMPRODUCT(--(calc!D5:D1205=1),calc!E5:E1205,calc!C5:C1205)/SUM(IF(calc!D5:D1205=1,calc!C5:C1205)),ksed)</f>
        <v>3.9499999999999971</v>
      </c>
      <c r="E122" s="56">
        <f t="array" ref="E122">IF(Dzsedb&gt;dzb,SUMPRODUCT(--(calc!BP5:BP1205=1),calc!BQ5:BQ1205,calc!BO5:BO1205)/SUM(IF(calc!BP5:BP1205=1,calc!BO5:BO1205)),ksedb)</f>
        <v>1.64</v>
      </c>
    </row>
    <row r="123" spans="2:5" ht="21" customHeight="1" x14ac:dyDescent="0.3">
      <c r="C123" s="21" t="s">
        <v>200</v>
      </c>
      <c r="D123" s="56">
        <f t="array" ref="D123">IF(Dzuc&gt;dz,SUMPRODUCT(--(calc!D5:D1205=2),calc!E5:E1205,calc!C5:C1205)/SUM(IF(calc!D5:D1205=2,calc!C5:C1205)),kuc)</f>
        <v>3.0000000000000004</v>
      </c>
      <c r="E123" s="56">
        <f t="array" ref="E123">IF(Dzucb&gt;dzb,SUMPRODUCT(--(calc!BP5:BP1205=2),calc!BQ5:BQ1205,calc!BO5:BO1205)/SUM(IF(calc!BP5:BP1205=2,calc!BO5:BO1205)),kucb)</f>
        <v>3</v>
      </c>
    </row>
    <row r="124" spans="2:5" ht="21" customHeight="1" x14ac:dyDescent="0.3">
      <c r="C124" s="21" t="s">
        <v>201</v>
      </c>
      <c r="D124" s="56">
        <f t="array" ref="D124">IF(Dzlc&gt;dz,SUMPRODUCT(--(calc!D5:D1205=3),calc!E5:E1205,calc!C5:C1205)/SUM(IF(calc!D5:D1205=3,calc!C5:C1205)),klc)</f>
        <v>2.5999999999999961</v>
      </c>
      <c r="E124" s="56">
        <f t="array" ref="E124">IF(Dzlcb&gt;dzb,SUMPRODUCT(--(calc!BP5:BP1205=3),calc!BQ5:BQ1205,calc!BO5:BO1205)/SUM(IF(calc!BP5:BP1205=3,calc!BO5:BO1205)),klcb)</f>
        <v>2.6</v>
      </c>
    </row>
    <row r="125" spans="2:5" ht="18.75" x14ac:dyDescent="0.3">
      <c r="C125" s="21" t="s">
        <v>202</v>
      </c>
      <c r="D125" s="56">
        <f t="array" ref="D125">IF(Dzma&gt;dz,SUMPRODUCT(--(calc!D5:D1205=4),calc!E5:E1205,calc!C5:C1205)/SUM(IF(calc!D5:D1205=4,calc!C5:C1205)),kma)</f>
        <v>4.1300000000000985</v>
      </c>
      <c r="E125" s="56">
        <f t="array" ref="E125">IF(Dzmab&gt;dzb,SUMPRODUCT(--(calc!BP5:BP1205=4),calc!BQ5:BQ1205,calc!BO5:BO1205)/SUM(IF(calc!BP5:BP1205=4,calc!BO5:BO1205)),kmab)</f>
        <v>4.13</v>
      </c>
    </row>
    <row r="126" spans="2:5" ht="20.25" x14ac:dyDescent="0.35">
      <c r="B126" s="15" t="s">
        <v>41</v>
      </c>
      <c r="C126" s="21" t="s">
        <v>110</v>
      </c>
      <c r="D126" s="56">
        <f>(((Tb-Ts)+(0.5*((Ased*0.000001*((Dzsed^2)/ksed))+(Alc*0.000001*((Dzlc^2)/klc))+(Ama*0.000001*((Dzma^2)/kma))))+((Ased*0.000001*Dzsed*Dzuc)/kuc)+((Ased*0.000001*Dzsed)*(Dzlc/klc))+(((Ased*0.000001*Dzsed)+(Alc*0.000001*Dzlc))*(Dzma/kma)))/((Dzsed/ksed)+(Dzuc/kuc)+(Dzlc/klc)+(Dzma/kma)-((0.005*Auc_procent)*(Dzuc/kuc))-((0.01*Auc_procent)*((Dzlc/klc)+(Dzma/kma)))))*1000</f>
        <v>52.872597381593081</v>
      </c>
      <c r="E126" s="87">
        <f>(((Tbb-Tsb)+(0.5*((Asedb*0.000001*((Dzsedb^2)/ksedb))+(Alcb*0.000001*((Dzlcb^2)/klcb))+(Amab*0.000001*((Dzmab^2)/kmab))))+((Asedb*0.000001*Dzsedb*Dzucb)/kucb)+((Asedb*0.000001*Dzsedb)*(Dzlcb/klcb))+(((Asedb*0.000001*Dzsedb)+(Alcb*0.000001*Dzlcb))*(Dzmab/kmab)))/((Dzsedb/ksedb)+(Dzucb/kucb)+(Dzlcb/klcb)+(Dzmab/kmab)-((0.005*Auc_procentb)*(Dzucb/kucb))-((0.01*Auc_procentb)*((Dzlcb/klcb)+(Dzmab/kmab)))))*1000</f>
        <v>72.907104437584735</v>
      </c>
    </row>
    <row r="127" spans="2:5" ht="18.75" x14ac:dyDescent="0.3">
      <c r="C127" s="21" t="s">
        <v>154</v>
      </c>
      <c r="D127" s="56">
        <f t="array" ref="D127">IF(Dzsed&gt;dz,SUMPRODUCT(--(calc!D5:D1205=1),calc!Q5:Q1205,calc!C5:C1205)/SUM(IF(calc!D5:D1205=1,calc!C5:C1205)),ksed)</f>
        <v>2.4971775425104301</v>
      </c>
      <c r="E127" s="87">
        <f t="array" ref="E127">IF(Dzsedb&gt;dzb,SUMPRODUCT(--(calc!BP5:BP1205=1),calc!CC5:CC1205,calc!BO5:BO1205)/SUM(IF(calc!BP5:BP1205=1,calc!BO5:BO1205)),ksedb)</f>
        <v>1.3231424192291787</v>
      </c>
    </row>
    <row r="128" spans="2:5" ht="18.75" x14ac:dyDescent="0.3">
      <c r="C128" s="21" t="s">
        <v>167</v>
      </c>
      <c r="D128" s="56">
        <f t="array" ref="D128">IF(Dzuc&gt;dz,SUMPRODUCT(--(calc!D5:D1205=2),calc!Q5:Q1205,calc!C5:C1205)/SUM(IF(calc!D5:D1205=2,calc!C5:C1205)),kuc)</f>
        <v>2.3567439831337267</v>
      </c>
      <c r="E128" s="87">
        <f t="array" ref="E128">IF(Dzucb&gt;dzb,SUMPRODUCT(--(calc!BP5:BP1205=2),calc!CC5:CC1205,calc!BO5:BO1205)/SUM(IF(calc!BP5:BP1205=2,calc!BO5:BO1205)),kucb)</f>
        <v>1.791539778413163</v>
      </c>
    </row>
    <row r="129" spans="3:5" ht="18.75" x14ac:dyDescent="0.3">
      <c r="C129" s="21" t="s">
        <v>168</v>
      </c>
      <c r="D129" s="56">
        <f t="array" ref="D129">IF(Dzlc&gt;dz,SUMPRODUCT(--(calc!D5:D1205=3),calc!Q5:Q1205,calc!C5:C1205)/SUM(IF(calc!D5:D1205=3,calc!C5:C1205)),klc)</f>
        <v>2.6146532709172816</v>
      </c>
      <c r="E129" s="87">
        <f t="array" ref="E129">IF(Dzlc&gt;dzb,SUMPRODUCT(--(calc!BP5:BP1205=3),calc!CC5:CC1205,calc!BO5:BO1205)/SUM(IF(calc!BP5:BP1205=3,calc!BO5:BO1205)),klcb)</f>
        <v>2.5506462591502226</v>
      </c>
    </row>
    <row r="130" spans="3:5" ht="18.75" x14ac:dyDescent="0.3">
      <c r="C130" s="21" t="s">
        <v>169</v>
      </c>
      <c r="D130" s="56">
        <f t="array" ref="D130">IF(Dzma&gt;dz,SUMPRODUCT(--(calc!D5:D1205=4),calc!Q5:Q1205,calc!C5:C1205)/SUM(IF(calc!D5:D1205=4,calc!C5:C1205)),kma)</f>
        <v>2.9343746202574206</v>
      </c>
      <c r="E130" s="87">
        <f t="array" ref="E130">IF(Dzmab&gt;dzb,SUMPRODUCT(--(calc!BP5:BP1205=4),calc!CC5:CC1205,calc!BO5:BO1205)/SUM(IF(calc!BP5:BP1205=4,calc!BO5:BO1205)),kmab)</f>
        <v>3.159791837752814</v>
      </c>
    </row>
    <row r="131" spans="3:5" ht="20.25" x14ac:dyDescent="0.35">
      <c r="C131" s="21" t="s">
        <v>147</v>
      </c>
      <c r="D131" s="56">
        <f>(((Tb-Ts)+(0.5*((Ased*0.000001*((Dzsed^2)/ksedaverage1))+(Alc*0.000001*((Dzlc^2)/klcaverage1))+(Ama*0.000001*((Dzma^2)/kmaverage1))))+((Ased*0.000001*Dzsed*Dzuc)/kucaverage1)+((Ased*0.000001*Dzsed)*(Dzlc/klcaverage1))+(((Ased*0.000001*Dzsed)+(Alc*0.000001*Dzlc))*(Dzma/kmaverage1)))/((Dzsed/ksedaverage1)+(Dzuc/kucaverage1)+(Dzlc/klcaverage1)+(Dzma/kmaverage1)-((0.005*Auc_procent)*(Dzuc/kucaverage1))-((0.01*Auc_procent)*((Dzlc/klcaverage1)+(Dzma/kmaverage1)))))*1000</f>
        <v>42.709107223827694</v>
      </c>
      <c r="E131" s="87">
        <f>(((Tbb-Tsb)+(0.5*((Asedb*0.000001*((Dzsedb^2)/ksedaverage1b))+(Alcb*0.000001*((Dzlcb^2)/klcaverage1b))+(Amab*0.000001*((Dzmab^2)/kmaverage1b))))+((Asedb*0.000001*Dzsedb*Dzucb)/kucaverage1b)+((Asedb*0.000001*Dzsedb)*(Dzlcb/klcaverage1b))+(((Asedb*0.000001*Dzsedb)+(Alcb*0.000001*Dzlcb))*(Dzmab/kmaverage1b)))/((Dzsedb/ksedaverage1b)+(Dzucb/kucaverage1b)+(Dzlcb/klcaverage1b)+(Dzmab/kmaverage1b)-((0.005*Auc_procentb)*(Dzucb/kucaverage1b))-((0.01*Auc_procentb)*((Dzlcb/klcaverage1b)+(Dzmab/kmaverage1b)))))*1000</f>
        <v>61.193342621742303</v>
      </c>
    </row>
    <row r="132" spans="3:5" ht="18.75" x14ac:dyDescent="0.3">
      <c r="C132" s="21" t="s">
        <v>156</v>
      </c>
      <c r="D132" s="56">
        <f t="array" ref="D132">IF(Dzsed&gt;dz,SUMPRODUCT(--(calc!D5:D1205=1),calc!W5:W1205,calc!C5:C1205)/SUM(IF(calc!D5:D1205=1,calc!C5:C1205)),ksed)</f>
        <v>2.4603771205671379</v>
      </c>
      <c r="E132" s="87">
        <f t="array" ref="E132">IF(Dzsedb&gt;dzb,SUMPRODUCT(--(calc!BP5:BP1205=1),calc!CI5:CI1205,calc!BO5:BO1205)/SUM(IF(calc!BP5:BP1205=1,calc!BO5:BO1205)),ksedb)</f>
        <v>1.6059715151269305</v>
      </c>
    </row>
    <row r="133" spans="3:5" ht="18.75" x14ac:dyDescent="0.3">
      <c r="C133" s="21" t="s">
        <v>170</v>
      </c>
      <c r="D133" s="56">
        <f t="array" ref="D133">IF(Dzuc&gt;dz,SUMPRODUCT(--(calc!D5:D1205=2),calc!W5:W1205,calc!C5:C1205)/SUM(IF(calc!D5:D1205=2,calc!C5:C1205)),kuc)</f>
        <v>2.318662600466721</v>
      </c>
      <c r="E133" s="87">
        <f t="array" ref="E133">IF(Dzucb&gt;dzb,SUMPRODUCT(--(calc!BP5:BP1205=2),calc!CI5:CI1205,calc!BO5:BO1205)/SUM(IF(calc!BP5:BP1205=2,calc!BO5:BO1205)),kucb)</f>
        <v>1.6908657984431203</v>
      </c>
    </row>
    <row r="134" spans="3:5" ht="18.75" x14ac:dyDescent="0.3">
      <c r="C134" s="21" t="s">
        <v>171</v>
      </c>
      <c r="D134" s="56">
        <f t="array" ref="D134">IF(Dzlc&gt;dz,SUMPRODUCT(--(calc!D5:D1205=3),calc!W5:W1205,calc!C5:C1205)/SUM(IF(calc!D5:D1205=3,calc!C5:C1205)),klc)</f>
        <v>2.6139599687021708</v>
      </c>
      <c r="E134" s="87">
        <f t="array" ref="E134">IF(Dzlcb&gt;dzb,SUMPRODUCT(--(calc!BP5:BP1205=3),calc!CI5:CI1205,calc!BO5:BO1205)/SUM(IF(calc!BP5:BP1205=3,calc!BO5:BO1205)),klcb)</f>
        <v>2.536428788265872</v>
      </c>
    </row>
    <row r="135" spans="3:5" ht="18.75" x14ac:dyDescent="0.3">
      <c r="C135" s="21" t="s">
        <v>172</v>
      </c>
      <c r="D135" s="56">
        <f t="array" ref="D135">IF(Dzma&gt;dz,SUMPRODUCT(--(calc!D5:D1205=4),calc!W5:W1205,calc!C5:C1205)/SUM(IF(calc!D5:D1205=4,calc!C5:C1205)),kma)</f>
        <v>2.9609952243695004</v>
      </c>
      <c r="E135" s="87">
        <f t="array" ref="E135">IF(Dzmab&gt;dzb,SUMPRODUCT(--(calc!BP5:BP1205=4),calc!CI5:CI1205,calc!BO5:BO1205)/SUM(IF(calc!BP5:BP1205=4,calc!BO5:BO1205)),kmab)</f>
        <v>3.0538230245028215</v>
      </c>
    </row>
    <row r="136" spans="3:5" ht="20.25" x14ac:dyDescent="0.35">
      <c r="C136" s="21" t="s">
        <v>155</v>
      </c>
      <c r="D136" s="56">
        <f>(((Tb-Ts)+(0.5*((Asedaverage*0.000001*((Dzsed^2)/ksedaverage2))+(Alc*0.000001*((Dzlc^2)/klcaverage2))+(Ama*0.000001*((Dzma^2)/kmaverage2))))+((Asedaverage*0.000001*Dzsed*Dzuc)/kucaverage2)+((Asedaverage*0.000001*Dzsed)*(Dzlc/klcaverage2))+(((Asedaverage*0.000001*Dzsed)+(Alc*0.000001*Dzlc))*(Dzma/kmaverage2)))/((Dzsed/ksedaverage2)+(Dzuc/kucaverage2)+(Dzlc/klcaverage2)+(Dzma/kmaverage2)-((0.005*Auc_procent)*(Dzuc/kucaverage2))-((0.01*Auc_procent)*((Dzlc/klcaverage2)+(Dzma/kmaverage2)))))*1000</f>
        <v>41.717737588400809</v>
      </c>
      <c r="E136" s="87">
        <f>(((Tbb-Tsb)+(0.5*((Asedaverage_b*0.000001*((Dzsedb^2)/ksedaverage2b))+(Alcb*0.000001*((Dzlcb^2)/klcaverage2b))+(Amab*0.000001*((Dzmab^2)/kmaverage2b))))+((Asedaverage_b*0.000001*Dzsedb*Dzucb)/kucaverage2b)+((Asedaverage_b*0.000001*Dzsedb)*(Dzlcb/klcaverage2b))+(((Asedaverage_b*0.000001*Dzsedb)+(Alcb*0.000001*Dzlcb))*(Dzmab/kmaverage2b)))/((Dzsedb/ksedaverage2b)+(Dzucb/kucaverage2b)+(Dzlcb/klcaverage2b)+(Dzmab/kmaverage2b)-((0.005*Auc_procentb)*(Dzucb/kucaverage2b))-((0.01*Auc_procentb)*((Dzlcb/klcaverage2b)+(Dzmab/kmaverage2b)))))*1000</f>
        <v>59.847321932057717</v>
      </c>
    </row>
    <row r="137" spans="3:5" ht="18.75" x14ac:dyDescent="0.3">
      <c r="C137" s="21" t="s">
        <v>157</v>
      </c>
      <c r="D137" s="56">
        <f t="array" ref="D137">IF(Dzsed&gt;dz,SUMPRODUCT(--(calc!D5:D1205=1),calc!AC5:AC1205,calc!C5:C1205)/SUM(IF(calc!D5:D1205=1,calc!C5:C1205)),ksed)</f>
        <v>2.4622646561695358</v>
      </c>
      <c r="E137" s="87">
        <f t="array" ref="E137">IF(Dzsedb&gt;dzb,SUMPRODUCT(--(calc!BP5:BP1205=1),calc!CO5:CO1205,calc!BO5:BO1205)/SUM(IF(calc!BP5:BP1205=1,calc!BO5:BO1205)),ksedb)</f>
        <v>1.6012983570970085</v>
      </c>
    </row>
    <row r="138" spans="3:5" ht="18.75" x14ac:dyDescent="0.3">
      <c r="C138" s="21" t="s">
        <v>173</v>
      </c>
      <c r="D138" s="56">
        <f t="array" ref="D138">IF(Dzuc&gt;dz,SUMPRODUCT(--(calc!D5:D1205=2),calc!AC5:AC1205,calc!C5:C1205)/SUM(IF(calc!D5:D1205=2,calc!C5:C1205)),kuc)</f>
        <v>2.3239295055179396</v>
      </c>
      <c r="E138" s="87">
        <f t="array" ref="E138">IF(Dzucb&gt;dzb,SUMPRODUCT(--(calc!BP5:BP1205=2),calc!CO5:CO1205,calc!BO5:BO1205)/SUM(IF(calc!BP5:BP1205=2,calc!BO5:BO1205)),kucb)</f>
        <v>1.7771224192889346</v>
      </c>
    </row>
    <row r="139" spans="3:5" ht="18.75" x14ac:dyDescent="0.3">
      <c r="C139" s="21" t="s">
        <v>174</v>
      </c>
      <c r="D139" s="56">
        <f t="array" ref="D139">IF(Dzlc&gt;dz,SUMPRODUCT(--(calc!D5:D1205=3),calc!AC5:AC1205,calc!C5:C1205)/SUM(IF(calc!D5:D1205=3,calc!C5:C1205)),klc)</f>
        <v>2.6153087003814228</v>
      </c>
      <c r="E139" s="87">
        <f t="array" ref="E139">IF(Dzlc&gt;dzb,SUMPRODUCT(--(calc!BP5:BP1205=3),calc!CO5:CO1205,calc!BO5:BO1205)/SUM(IF(calc!BP5:BP1205=3,calc!BO5:BO1205)),klcb)</f>
        <v>2.5492024113866592</v>
      </c>
    </row>
    <row r="140" spans="3:5" ht="18.75" x14ac:dyDescent="0.3">
      <c r="C140" s="21" t="s">
        <v>175</v>
      </c>
      <c r="D140" s="56">
        <f t="array" ref="D140">IF(Dzma&gt;dz,SUMPRODUCT(--(calc!D5:D1205=4),calc!AC5:AC1205,calc!C5:C1205)/SUM(IF(calc!D5:D1205=4,calc!C5:C1205)),kma)</f>
        <v>2.9441694257527624</v>
      </c>
      <c r="E140" s="87">
        <f t="array" ref="E140">IF(Dzmab&gt;dzb,SUMPRODUCT(--(calc!BP5:BP1205=4),calc!CO5:CO1205,calc!BO5:BO1205)/SUM(IF(calc!BP5:BP1205=4,calc!BO5:BO1205)),kmab)</f>
        <v>2.9757145739175135</v>
      </c>
    </row>
    <row r="141" spans="3:5" ht="20.25" x14ac:dyDescent="0.35">
      <c r="C141" s="21" t="s">
        <v>151</v>
      </c>
      <c r="D141" s="56">
        <f>(((Tb-Ts)+(0.5*((Asedaverage*0.000001*((Dzsed^2)/ksedaverage3))+(Alc*0.000001*((Dzlc^2)/klcaverage3))+(Ama*0.000001*((Dzma^2)/kmaverage3))))+((Asedaverage*0.000001*Dzsed*Dzuc)/kucaverage3)+((Asedaverage*0.000001*Dzsed)*(Dzlc/klcaverage3))+(((Asedaverage*0.000001*Dzsed)+(Alc*0.000001*Dzlc))*(Dzma/kmaverage3)))/((Dzsed/ksedaverage3)+(Dzuc/kucaverage3)+(Dzlc/klcaverage3)+(Dzma/kmaverage3)-((0.005*Auc_procent)*(Dzuc/kucaverage3))-((0.01*Auc_procent)*((Dzlc/klcaverage3)+(Dzma/kmaverage3)))))*1000</f>
        <v>41.62992117365291</v>
      </c>
      <c r="E141" s="87">
        <f>(((Tbb-Tsb)+(0.5*((Asedaverage_b*0.000001*((Dzsedb^2)/ksedaverage3b))+(Alcb*0.000001*((Dzlcb^2)/klcaverage3b))+(Amab*0.000001*((Dzmab^2)/kmaverage3b))))+((Asedaverage_b*0.000001*Dzsedb*Dzucb)/kucaverage3b)+((Asedaverage_b*0.000001*Dzsedb)*(Dzlcb/klcaverage3b))+(((Asedaverage_b*0.000001*Dzsedb)+(Alcb*0.000001*Dzlcb))*(Dzmab/kmaverage3b)))/((Dzsedb/ksedaverage3b)+(Dzucb/kucaverage3b)+(Dzlcb/klcaverage3b)+(Dzmab/kmaverage3b)-((0.005*Auc_procentb)*(Dzucb/kucaverage3b))-((0.01*Auc_procentb)*((Dzlcb/klcaverage3b)+(Dzmab/kmaverage3b)))))*1000</f>
        <v>60.113411439599211</v>
      </c>
    </row>
    <row r="142" spans="3:5" ht="18.75" x14ac:dyDescent="0.3">
      <c r="C142" s="21" t="s">
        <v>162</v>
      </c>
      <c r="D142" s="56">
        <f t="array" ref="D142">IF(Dzsed&gt;dz,SUMPRODUCT(--(calc!D5:D1205=1),calc!AI5:AI1205,calc!C5:C1205)/SUM(IF(calc!D5:D1205=1,calc!C5:C1205)),ksed)</f>
        <v>2.4625783911982833</v>
      </c>
      <c r="E142" s="87">
        <f t="array" ref="E142">IF(Dzsedb&gt;dzb,SUMPRODUCT(--(calc!BP5:BP1205=1),calc!CU5:CU1205,calc!BO5:BO1205)/SUM(IF(calc!BP5:BP1205=1,calc!BO5:BO1205)),ksedb)</f>
        <v>1.6016296157005026</v>
      </c>
    </row>
    <row r="143" spans="3:5" ht="18.75" x14ac:dyDescent="0.3">
      <c r="C143" s="21" t="s">
        <v>176</v>
      </c>
      <c r="D143" s="56">
        <f t="array" ref="D143">IF(Dzuc&gt;dz,SUMPRODUCT(--(calc!D5:D1205=2),calc!AI5:AI1205,calc!C5:C1205)/SUM(IF(calc!D5:D1205=2,calc!C5:C1205)),kuc)</f>
        <v>2.3258013398249759</v>
      </c>
      <c r="E143" s="87">
        <f t="array" ref="E143">IF(Dzuc&gt;dzb,SUMPRODUCT(--(calc!BP5:BP1205=2),calc!CU5:CU1205,calc!BO5:BO1205)/SUM(IF(calc!BP5:BP1205=2,calc!BO5:BO1205)),kucb)</f>
        <v>1.7875699993819136</v>
      </c>
    </row>
    <row r="144" spans="3:5" ht="18.75" x14ac:dyDescent="0.3">
      <c r="C144" s="21" t="s">
        <v>177</v>
      </c>
      <c r="D144" s="56">
        <f t="array" ref="D144">IF(Dzlc&gt;dz,SUMPRODUCT(--(calc!D5:D1205=3),calc!AI5:AI1205,calc!C5:C1205)/SUM(IF(calc!D5:D1205=3,calc!C5:C1205)),klc)</f>
        <v>2.6157189942196926</v>
      </c>
      <c r="E144" s="87">
        <f t="array" ref="E144">IF(Dzlc&gt;dzb,SUMPRODUCT(--(calc!BP5:BP1205=3),calc!CU5:CU1205,calc!BO5:BO1205)/SUM(IF(calc!BP5:BP1205=3,calc!BO5:BO1205)),klcb)</f>
        <v>2.5525920988145665</v>
      </c>
    </row>
    <row r="145" spans="1:5" ht="18.75" x14ac:dyDescent="0.3">
      <c r="C145" s="21" t="s">
        <v>178</v>
      </c>
      <c r="D145" s="56">
        <f t="array" ref="D145">IF(Dzma&gt;dz,SUMPRODUCT(--(calc!D5:D1205=4),calc!AI5:AI1205,calc!C5:C1205)/SUM(IF(calc!D5:D1205=4,calc!C5:C1205)),kma)</f>
        <v>2.9432606771868897</v>
      </c>
      <c r="E145" s="87">
        <f t="array" ref="E145">IF(Dzmab&gt;dzb,SUMPRODUCT(--(calc!BP5:BP1205=4),calc!CU5:CU1205,calc!BO5:BO1205)/SUM(IF(calc!BP5:BP1205=4,calc!BO5:BO1205)),kmab)</f>
        <v>2.9690553742251398</v>
      </c>
    </row>
    <row r="146" spans="1:5" ht="20.25" x14ac:dyDescent="0.35">
      <c r="C146" s="21" t="s">
        <v>163</v>
      </c>
      <c r="D146" s="56">
        <f>(((Tb-Ts)+(0.5*((Asedaverage*0.000001*((Dzsed^2)/ksedaverage4))+(Alc*0.000001*((Dzlc^2)/klcaverage4))+(Ama*0.000001*((Dzma^2)/kmaverage4))))+((Asedaverage*0.000001*Dzsed*Dzuc)/kucaverage4)+((Asedaverage*0.000001*Dzsed)*(Dzlc/klcaverage4))+(((Asedaverage*0.000001*Dzsed)+(Alc*0.000001*Dzlc))*(Dzma/kmaverage4)))/((Dzsed/ksedaverage4)+(Dzuc/kucaverage4)+(Dzlc/klcaverage4)+(Dzma/kmaverage4)-((0.005*Auc_procent)*(Dzuc/kucaverage4))-((0.01*Auc_procent)*((Dzlc/klcaverage4)+(Dzma/kmaverage4)))))*1000</f>
        <v>41.630851715088738</v>
      </c>
      <c r="E146" s="87">
        <f>(((Tbb-Tsb)+(0.5*((Asedaverage_b*0.000001*((Dzsedb^2)/ksedaverage4b))+(Alcb*0.000001*((Dzlcb^2)/klcaverage4b))+(Amab*0.000001*((Dzmab^2)/kmaverage4b))))+((Asedaverage_b*0.000001*Dzsedb*Dzucb)/kucaverage4b)+((Asedaverage_b*0.000001*Dzsedb)*(Dzlcb/klcaverage4b))+(((Asedaverage_b*0.000001*Dzsedb)+(Alcb*0.000001*Dzlcb))*(Dzmab/kmaverage4b)))/((Dzsedb/ksedaverage4b)+(Dzucb/kucaverage4b)+(Dzlcb/klcaverage4b)+(Dzmab/kmaverage4b)-((0.005*Auc_procentb)*(Dzucb/kucaverage4b))-((0.01*Auc_procentb)*((Dzlcb/klcaverage4b)+(Dzmab/kmaverage4b)))))*1000</f>
        <v>60.160015577765925</v>
      </c>
    </row>
    <row r="147" spans="1:5" ht="18.75" x14ac:dyDescent="0.3">
      <c r="C147" s="21" t="s">
        <v>164</v>
      </c>
      <c r="D147" s="56">
        <f t="array" ref="D147">IF(Dzsed&gt;dz,SUMPRODUCT(--(calc!D5:D1205=1),calc!AO5:AO1205,calc!C5:C1205)/SUM(IF(calc!D5:D1205=1,calc!C5:C1205)),ksed)</f>
        <v>2.4625831261798163</v>
      </c>
      <c r="E147" s="87">
        <f t="array" ref="E147">IF(Dzsedb&gt;dzb,SUMPRODUCT(--(calc!BP5:BP1205=1),calc!DA5:DA1205,calc!BO5:BO1205)/SUM(IF(calc!BP5:BP1205=1,calc!BO5:BO1205)),ksedb)</f>
        <v>1.6016655772385042</v>
      </c>
    </row>
    <row r="148" spans="1:5" ht="18.75" x14ac:dyDescent="0.3">
      <c r="C148" s="21" t="s">
        <v>179</v>
      </c>
      <c r="D148" s="56">
        <f t="array" ref="D148">IF(Dzuc&gt;dz,SUMPRODUCT(--(calc!D5:D1205=2),calc!AO5:AO1205,calc!C5:C1205)/SUM(IF(calc!D5:D1205=2,calc!C5:C1205)),kuc)</f>
        <v>2.3260105205670327</v>
      </c>
      <c r="E148" s="87">
        <f t="array" ref="E148">IF(Dzucb&gt;dzb,SUMPRODUCT(--(calc!BP5:BP1205=2),calc!DA5:DA1205,calc!BO5:BO1205)/SUM(IF(calc!BP5:BP1205=2,calc!BO5:BO1205)),kucb)</f>
        <v>1.7879737358711227</v>
      </c>
    </row>
    <row r="149" spans="1:5" ht="18.75" x14ac:dyDescent="0.3">
      <c r="C149" s="21" t="s">
        <v>180</v>
      </c>
      <c r="D149" s="56">
        <f t="array" ref="D149">IF(Dzlc&gt;dz,SUMPRODUCT(--(calc!D5:D1205=3),calc!AO5:AO1205,calc!C5:C1205)/SUM(IF(calc!D5:D1205=3,calc!C5:C1205)),klc)</f>
        <v>2.6157752035085124</v>
      </c>
      <c r="E149" s="87">
        <f t="array" ref="E149">IF(Dzlcb&gt;dzb,SUMPRODUCT(--(calc!BP5:BP1205=3),calc!DA5:DA1205,calc!BO5:BO1205)/SUM(IF(calc!BP5:BP1205=3,calc!BO5:BO1205)),klcb)</f>
        <v>2.5529566323411963</v>
      </c>
    </row>
    <row r="150" spans="1:5" ht="18.75" x14ac:dyDescent="0.3">
      <c r="C150" s="21" t="s">
        <v>181</v>
      </c>
      <c r="D150" s="56">
        <f t="array" ref="D150">IF(Dzma&gt;dz,SUMPRODUCT(--(calc!D5:D1205=4),calc!AO5:AO1205,calc!C5:C1205)/SUM(IF(calc!D5:D1205=4,calc!C5:C1205)),kma)</f>
        <v>2.9432203406037041</v>
      </c>
      <c r="E150" s="87">
        <f t="array" ref="E150">IF(Dzmab&gt;dzb,SUMPRODUCT(--(calc!BP5:BP1205=4),calc!DA5:DA1205,calc!BO5:BO1205)/SUM(IF(calc!BP5:BP1205=4,calc!BO5:BO1205)),kmab)</f>
        <v>2.9686062346693585</v>
      </c>
    </row>
    <row r="151" spans="1:5" ht="20.25" x14ac:dyDescent="0.35">
      <c r="C151" s="21" t="s">
        <v>165</v>
      </c>
      <c r="D151" s="56">
        <f>(((Tb-Ts)+(0.5*((Asedaverage*0.000001*((Dzsed^2)/ksedaverage5))+(Alc*0.000001*((Dzlc^2)/klcaverage5))+(Ama*0.000001*((Dzma^2)/kmaverage5))))+((Asedaverage*0.000001*Dzsed*Dzuc)/kucaverage5)+((Asedaverage*0.000001*Dzsed)*(Dzlc/klcaverage5))+(((Asedaverage*0.000001*Dzsed)+(Alc*0.000001*Dzlc))*(Dzma/kmaverage5)))/((Dzsed/ksedaverage5)+(Dzuc/kucaverage5)+(Dzlc/klcaverage5)+(Dzma/kmaverage5)-((0.005*Auc_procent)*(Dzuc/kucaverage5))-((0.01*Auc_procent)*((Dzlc/klcaverage5)+(Dzma/kmaverage5)))))*1000</f>
        <v>41.631344464642552</v>
      </c>
      <c r="E151" s="87">
        <f>(((Tbb-Tsb)+(0.5*((Asedaverage_b*0.000001*((Dzsedb^2)/ksedaverage5b))+(Alcb*0.000001*((Dzlcb^2)/klcaverage5b))+(Amab*0.000001*((Dzmab^2)/kmaverage5b))))+((Asedaverage_b*0.000001*Dzsedb*Dzucb)/kucaverage5b)+((Asedaverage_b*0.000001*Dzsedb)*(Dzlcb/klcaverage5b))+(((Asedaverage_b*0.000001*Dzsedb)+(Alcb*0.000001*Dzlcb))*(Dzmab/kmaverage5b)))/((Dzsedb/ksedaverage5b)+(Dzucb/kucaverage5b)+(Dzlcb/klcaverage5b)+(Dzmab/kmaverage5b)-((0.005*Auc_procentb)*(Dzucb/kucaverage5b))-((0.01*Auc_procentb)*((Dzlcb/klcaverage5b)+(Dzmab/kmaverage5b)))))*1000</f>
        <v>60.16154854466977</v>
      </c>
    </row>
    <row r="152" spans="1:5" ht="19.5" x14ac:dyDescent="0.35">
      <c r="B152" s="15" t="s">
        <v>116</v>
      </c>
      <c r="C152" s="21" t="s">
        <v>111</v>
      </c>
      <c r="D152" s="42">
        <f>SUM(calc!BC5:BC1205)*1000000</f>
        <v>38347187337878.5</v>
      </c>
      <c r="E152" s="56">
        <f>SUM(calc!DO5:DO1205)*1000000</f>
        <v>1529143061643.646</v>
      </c>
    </row>
    <row r="153" spans="1:5" ht="19.5" x14ac:dyDescent="0.35">
      <c r="B153" s="15" t="s">
        <v>117</v>
      </c>
      <c r="C153" s="21" t="s">
        <v>111</v>
      </c>
      <c r="D153" s="42">
        <f>SUM(calc!BG5:BG1205)*1000000</f>
        <v>22985305377712.23</v>
      </c>
      <c r="E153" s="56">
        <f>SUM(calc!DS5:DS1205)*1000000</f>
        <v>697469386414.14294</v>
      </c>
    </row>
    <row r="154" spans="1:5" ht="19.5" x14ac:dyDescent="0.35">
      <c r="B154" s="15" t="s">
        <v>118</v>
      </c>
      <c r="C154" s="21" t="s">
        <v>111</v>
      </c>
      <c r="D154" s="42">
        <f>SUM(calc!BE5:BE1205)*1000000</f>
        <v>17846676509438.801</v>
      </c>
      <c r="E154" s="56">
        <f>SUM(calc!DQ5:DQ1205)*1000000</f>
        <v>489550967606.76556</v>
      </c>
    </row>
    <row r="155" spans="1:5" ht="15.75" x14ac:dyDescent="0.25">
      <c r="C155" s="43"/>
      <c r="D155" s="43"/>
    </row>
    <row r="156" spans="1:5" ht="15.75" x14ac:dyDescent="0.25">
      <c r="C156" s="43"/>
      <c r="D156" s="43"/>
    </row>
    <row r="157" spans="1:5" ht="15.75" x14ac:dyDescent="0.25">
      <c r="B157" s="15" t="s">
        <v>485</v>
      </c>
      <c r="C157" s="43"/>
      <c r="D157" s="43"/>
    </row>
    <row r="158" spans="1:5" ht="15.75" x14ac:dyDescent="0.25">
      <c r="A158" s="15">
        <v>1</v>
      </c>
      <c r="B158" s="15" t="s">
        <v>529</v>
      </c>
      <c r="C158" s="43"/>
      <c r="D158" s="43"/>
    </row>
    <row r="159" spans="1:5" ht="15.75" x14ac:dyDescent="0.25">
      <c r="A159" s="15">
        <v>2</v>
      </c>
      <c r="B159" s="15" t="s">
        <v>533</v>
      </c>
      <c r="C159" s="43"/>
      <c r="D159" s="43"/>
    </row>
    <row r="160" spans="1:5" ht="15.75" x14ac:dyDescent="0.25">
      <c r="A160" s="15">
        <v>3</v>
      </c>
      <c r="B160" s="140" t="s">
        <v>526</v>
      </c>
      <c r="C160" s="43"/>
      <c r="D160" s="43"/>
    </row>
    <row r="161" spans="1:4" ht="14.25" customHeight="1" x14ac:dyDescent="0.2">
      <c r="A161" s="15">
        <v>4</v>
      </c>
      <c r="B161" s="15" t="s">
        <v>527</v>
      </c>
    </row>
    <row r="162" spans="1:4" x14ac:dyDescent="0.2">
      <c r="A162" s="15">
        <v>5</v>
      </c>
      <c r="B162" s="15" t="s">
        <v>528</v>
      </c>
    </row>
    <row r="163" spans="1:4" x14ac:dyDescent="0.2">
      <c r="A163" s="15">
        <v>6</v>
      </c>
      <c r="B163" s="15" t="s">
        <v>530</v>
      </c>
    </row>
    <row r="164" spans="1:4" x14ac:dyDescent="0.2">
      <c r="A164" s="15">
        <v>7</v>
      </c>
      <c r="B164" s="15" t="s">
        <v>532</v>
      </c>
    </row>
    <row r="175" spans="1:4" ht="26.25" x14ac:dyDescent="0.4">
      <c r="C175" s="16"/>
      <c r="D175" s="16"/>
    </row>
  </sheetData>
  <sheetProtection password="CDA0" sheet="1" objects="1" scenarios="1"/>
  <mergeCells count="24">
    <mergeCell ref="A62:A66"/>
    <mergeCell ref="A76:A84"/>
    <mergeCell ref="A85:A96"/>
    <mergeCell ref="A67:A75"/>
    <mergeCell ref="E36:F36"/>
    <mergeCell ref="E56:F56"/>
    <mergeCell ref="E57:F57"/>
    <mergeCell ref="E58:F58"/>
    <mergeCell ref="E59:F59"/>
    <mergeCell ref="C56:D56"/>
    <mergeCell ref="C58:D58"/>
    <mergeCell ref="C59:D59"/>
    <mergeCell ref="C57:D57"/>
    <mergeCell ref="C36:D36"/>
    <mergeCell ref="E30:F30"/>
    <mergeCell ref="E31:F31"/>
    <mergeCell ref="E32:F32"/>
    <mergeCell ref="E33:F33"/>
    <mergeCell ref="E35:F35"/>
    <mergeCell ref="C32:D32"/>
    <mergeCell ref="C33:D33"/>
    <mergeCell ref="C35:D35"/>
    <mergeCell ref="C30:D30"/>
    <mergeCell ref="C31:D31"/>
  </mergeCells>
  <phoneticPr fontId="5" type="noConversion"/>
  <dataValidations count="5">
    <dataValidation type="list" allowBlank="1" showInputMessage="1" showErrorMessage="1" sqref="C57:F57">
      <formula1>Lithology_uc</formula1>
    </dataValidation>
    <dataValidation type="list" allowBlank="1" showInputMessage="1" showErrorMessage="1" sqref="C58:F58">
      <formula1>Lithology_lc</formula1>
    </dataValidation>
    <dataValidation type="list" allowBlank="1" showInputMessage="1" showErrorMessage="1" sqref="C59:F59">
      <formula1>Lithology_ma</formula1>
    </dataValidation>
    <dataValidation type="list" allowBlank="1" showInputMessage="1" showErrorMessage="1" sqref="C31:F31">
      <formula1>Rock_Type</formula1>
    </dataValidation>
    <dataValidation type="list" allowBlank="1" showInputMessage="1" showErrorMessage="1" sqref="C33:F33">
      <formula1>INDIRECT(C31)</formula1>
    </dataValidation>
  </dataValidations>
  <pageMargins left="0.75" right="0.75" top="1" bottom="1" header="0.5" footer="0.5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W1207"/>
  <sheetViews>
    <sheetView zoomScale="90" zoomScaleNormal="90" workbookViewId="0">
      <pane xSplit="4" ySplit="4" topLeftCell="BY1158" activePane="bottomRight" state="frozen"/>
      <selection pane="topRight" activeCell="E1" sqref="E1"/>
      <selection pane="bottomLeft" activeCell="A5" sqref="A5"/>
      <selection pane="bottomRight" activeCell="BY1178" sqref="BY1178 BN1178"/>
    </sheetView>
  </sheetViews>
  <sheetFormatPr defaultRowHeight="12.75" x14ac:dyDescent="0.2"/>
  <cols>
    <col min="1" max="1" width="6.140625" style="1" bestFit="1" customWidth="1"/>
    <col min="9" max="9" width="18.28515625" bestFit="1" customWidth="1"/>
    <col min="10" max="10" width="11.85546875" bestFit="1" customWidth="1"/>
    <col min="11" max="17" width="11.85546875" customWidth="1"/>
    <col min="19" max="21" width="11.85546875" customWidth="1"/>
    <col min="22" max="22" width="15.7109375" bestFit="1" customWidth="1"/>
    <col min="23" max="23" width="15.7109375" customWidth="1"/>
    <col min="25" max="26" width="15.7109375" customWidth="1"/>
    <col min="27" max="27" width="11.85546875" customWidth="1"/>
    <col min="28" max="28" width="15.7109375" bestFit="1" customWidth="1"/>
    <col min="29" max="29" width="15.7109375" customWidth="1"/>
    <col min="31" max="32" width="15.7109375" customWidth="1"/>
    <col min="33" max="33" width="11.85546875" customWidth="1"/>
    <col min="34" max="34" width="15.7109375" bestFit="1" customWidth="1"/>
    <col min="35" max="35" width="15.7109375" customWidth="1"/>
    <col min="37" max="38" width="15.7109375" customWidth="1"/>
    <col min="39" max="39" width="11.85546875" customWidth="1"/>
    <col min="40" max="40" width="15.7109375" bestFit="1" customWidth="1"/>
    <col min="41" max="41" width="15.7109375" customWidth="1"/>
    <col min="43" max="55" width="15.7109375" customWidth="1"/>
    <col min="59" max="59" width="9.140625" style="1"/>
    <col min="60" max="61" width="9.140625" style="59"/>
    <col min="62" max="62" width="22.85546875" style="59" bestFit="1" customWidth="1"/>
    <col min="63" max="63" width="9.140625" style="1"/>
    <col min="65" max="65" width="6.140625" style="82" bestFit="1" customWidth="1"/>
    <col min="74" max="74" width="11.85546875" bestFit="1" customWidth="1"/>
    <col min="75" max="81" width="11.85546875" customWidth="1"/>
    <col min="83" max="85" width="11.85546875" customWidth="1"/>
    <col min="86" max="86" width="15.7109375" bestFit="1" customWidth="1"/>
    <col min="87" max="87" width="15.7109375" customWidth="1"/>
    <col min="89" max="90" width="15.7109375" customWidth="1"/>
    <col min="91" max="91" width="11.85546875" customWidth="1"/>
    <col min="92" max="92" width="15.7109375" bestFit="1" customWidth="1"/>
    <col min="93" max="93" width="15.7109375" customWidth="1"/>
    <col min="95" max="96" width="15.7109375" customWidth="1"/>
    <col min="97" max="97" width="11.85546875" customWidth="1"/>
    <col min="98" max="98" width="15.7109375" bestFit="1" customWidth="1"/>
    <col min="99" max="99" width="15.7109375" customWidth="1"/>
    <col min="101" max="102" width="15.7109375" customWidth="1"/>
    <col min="103" max="103" width="11.85546875" customWidth="1"/>
    <col min="104" max="104" width="15.7109375" bestFit="1" customWidth="1"/>
    <col min="105" max="105" width="15.7109375" customWidth="1"/>
    <col min="107" max="119" width="15.7109375" customWidth="1"/>
    <col min="123" max="125" width="9.140625" style="82"/>
    <col min="126" max="126" width="22.85546875" style="82" bestFit="1" customWidth="1"/>
  </cols>
  <sheetData>
    <row r="1" spans="1:127" x14ac:dyDescent="0.2">
      <c r="A1" s="92"/>
      <c r="B1" s="104" t="s">
        <v>469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  <c r="AU1" s="94"/>
      <c r="AV1" s="94"/>
      <c r="AW1" s="94"/>
      <c r="AX1" s="94"/>
      <c r="AY1" s="94"/>
      <c r="AZ1" s="94"/>
      <c r="BA1" s="94"/>
      <c r="BB1" s="94"/>
      <c r="BC1" s="95"/>
      <c r="BD1" s="94"/>
      <c r="BE1" s="94"/>
      <c r="BF1" s="94"/>
      <c r="BG1" s="94"/>
      <c r="BH1" s="94"/>
      <c r="BI1" s="94"/>
      <c r="BJ1" s="94"/>
      <c r="BK1" s="94"/>
      <c r="BL1" s="3"/>
      <c r="BM1" s="98"/>
      <c r="BN1" s="103" t="s">
        <v>470</v>
      </c>
      <c r="BO1" s="99"/>
      <c r="BP1" s="99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1"/>
      <c r="DP1" s="100"/>
      <c r="DQ1" s="100"/>
      <c r="DR1" s="100"/>
      <c r="DS1" s="100"/>
      <c r="DT1" s="100"/>
      <c r="DU1" s="100"/>
      <c r="DV1" s="100"/>
      <c r="DW1" s="100"/>
    </row>
    <row r="2" spans="1:127" x14ac:dyDescent="0.2">
      <c r="BG2"/>
      <c r="BH2"/>
      <c r="BI2"/>
      <c r="BJ2"/>
      <c r="BK2" s="94"/>
      <c r="DS2"/>
      <c r="DT2"/>
      <c r="DU2"/>
      <c r="DV2"/>
      <c r="DW2" s="100"/>
    </row>
    <row r="3" spans="1:127" x14ac:dyDescent="0.2">
      <c r="AS3" s="169" t="s">
        <v>17</v>
      </c>
      <c r="AT3" s="170"/>
      <c r="AU3" s="170"/>
      <c r="AV3" s="169" t="s">
        <v>18</v>
      </c>
      <c r="AW3" s="169"/>
      <c r="AX3" s="169"/>
      <c r="AY3" s="169"/>
      <c r="AZ3" s="9"/>
      <c r="BA3" s="6" t="s">
        <v>24</v>
      </c>
      <c r="BB3" s="7" t="s">
        <v>112</v>
      </c>
      <c r="BC3" s="7" t="s">
        <v>30</v>
      </c>
      <c r="BD3" s="7" t="s">
        <v>114</v>
      </c>
      <c r="BE3" s="7" t="s">
        <v>31</v>
      </c>
      <c r="BF3" s="7" t="s">
        <v>115</v>
      </c>
      <c r="BG3" s="7" t="s">
        <v>40</v>
      </c>
      <c r="BH3" s="7"/>
      <c r="BI3" s="7"/>
      <c r="BJ3" s="7" t="s">
        <v>112</v>
      </c>
      <c r="BK3" s="95"/>
      <c r="DE3" s="169" t="s">
        <v>17</v>
      </c>
      <c r="DF3" s="170"/>
      <c r="DG3" s="170"/>
      <c r="DH3" s="169" t="s">
        <v>18</v>
      </c>
      <c r="DI3" s="169"/>
      <c r="DJ3" s="169"/>
      <c r="DK3" s="169"/>
      <c r="DL3" s="81"/>
      <c r="DM3" s="81" t="s">
        <v>24</v>
      </c>
      <c r="DN3" s="7" t="s">
        <v>112</v>
      </c>
      <c r="DO3" s="7" t="s">
        <v>30</v>
      </c>
      <c r="DP3" s="7" t="s">
        <v>114</v>
      </c>
      <c r="DQ3" s="7" t="s">
        <v>31</v>
      </c>
      <c r="DR3" s="7" t="s">
        <v>115</v>
      </c>
      <c r="DS3" s="7" t="s">
        <v>40</v>
      </c>
      <c r="DT3" s="7"/>
      <c r="DU3" s="7"/>
      <c r="DV3" s="7" t="s">
        <v>112</v>
      </c>
      <c r="DW3" s="100"/>
    </row>
    <row r="4" spans="1:127" x14ac:dyDescent="0.2">
      <c r="A4" s="2" t="s">
        <v>203</v>
      </c>
      <c r="B4" s="2" t="s">
        <v>3</v>
      </c>
      <c r="C4" s="2" t="s">
        <v>197</v>
      </c>
      <c r="D4" s="2" t="s">
        <v>146</v>
      </c>
      <c r="E4" s="2" t="s">
        <v>0</v>
      </c>
      <c r="F4" s="2" t="s">
        <v>2</v>
      </c>
      <c r="G4" s="2" t="s">
        <v>7</v>
      </c>
      <c r="H4" s="2" t="s">
        <v>1</v>
      </c>
      <c r="I4" s="2" t="s">
        <v>130</v>
      </c>
      <c r="J4" s="2" t="s">
        <v>13</v>
      </c>
      <c r="K4" s="2" t="s">
        <v>129</v>
      </c>
      <c r="L4" s="2" t="s">
        <v>139</v>
      </c>
      <c r="M4" s="2" t="s">
        <v>140</v>
      </c>
      <c r="N4" s="2" t="s">
        <v>141</v>
      </c>
      <c r="O4" s="2" t="s">
        <v>142</v>
      </c>
      <c r="P4" s="2" t="s">
        <v>143</v>
      </c>
      <c r="Q4" s="2" t="s">
        <v>144</v>
      </c>
      <c r="R4" s="2" t="s">
        <v>187</v>
      </c>
      <c r="S4" s="2" t="s">
        <v>148</v>
      </c>
      <c r="T4" s="2" t="s">
        <v>145</v>
      </c>
      <c r="U4" s="2" t="s">
        <v>142</v>
      </c>
      <c r="V4" s="2" t="s">
        <v>143</v>
      </c>
      <c r="W4" s="2" t="s">
        <v>144</v>
      </c>
      <c r="X4" s="2" t="s">
        <v>188</v>
      </c>
      <c r="Y4" s="2" t="s">
        <v>152</v>
      </c>
      <c r="Z4" s="2" t="s">
        <v>149</v>
      </c>
      <c r="AA4" s="2" t="s">
        <v>142</v>
      </c>
      <c r="AB4" s="2" t="s">
        <v>143</v>
      </c>
      <c r="AC4" s="2" t="s">
        <v>144</v>
      </c>
      <c r="AD4" s="2" t="s">
        <v>189</v>
      </c>
      <c r="AE4" s="2" t="s">
        <v>153</v>
      </c>
      <c r="AF4" s="2" t="s">
        <v>150</v>
      </c>
      <c r="AG4" s="2" t="s">
        <v>142</v>
      </c>
      <c r="AH4" s="2" t="s">
        <v>143</v>
      </c>
      <c r="AI4" s="2" t="s">
        <v>144</v>
      </c>
      <c r="AJ4" s="2" t="s">
        <v>190</v>
      </c>
      <c r="AK4" s="2" t="s">
        <v>158</v>
      </c>
      <c r="AL4" s="2" t="s">
        <v>159</v>
      </c>
      <c r="AM4" s="2" t="s">
        <v>142</v>
      </c>
      <c r="AN4" s="2" t="s">
        <v>143</v>
      </c>
      <c r="AO4" s="2" t="s">
        <v>144</v>
      </c>
      <c r="AP4" s="2" t="s">
        <v>191</v>
      </c>
      <c r="AQ4" s="2" t="s">
        <v>160</v>
      </c>
      <c r="AR4" s="2" t="s">
        <v>161</v>
      </c>
      <c r="AS4" s="2" t="s">
        <v>14</v>
      </c>
      <c r="AT4" s="2" t="s">
        <v>15</v>
      </c>
      <c r="AU4" s="2" t="s">
        <v>16</v>
      </c>
      <c r="AV4" s="2" t="s">
        <v>21</v>
      </c>
      <c r="AW4" s="2" t="s">
        <v>22</v>
      </c>
      <c r="AX4" s="2" t="s">
        <v>23</v>
      </c>
      <c r="AY4" s="2" t="s">
        <v>38</v>
      </c>
      <c r="AZ4" s="2" t="s">
        <v>39</v>
      </c>
      <c r="BA4" s="2" t="s">
        <v>20</v>
      </c>
      <c r="BB4" s="2" t="s">
        <v>20</v>
      </c>
      <c r="BC4" s="2" t="s">
        <v>113</v>
      </c>
      <c r="BD4" s="2" t="s">
        <v>20</v>
      </c>
      <c r="BE4" s="2" t="s">
        <v>113</v>
      </c>
      <c r="BF4" s="2" t="s">
        <v>20</v>
      </c>
      <c r="BG4" s="2" t="s">
        <v>113</v>
      </c>
      <c r="BH4" s="2"/>
      <c r="BI4" s="2"/>
      <c r="BJ4" s="2"/>
      <c r="BK4" s="96"/>
      <c r="BL4" s="2"/>
      <c r="BM4" s="2" t="s">
        <v>203</v>
      </c>
      <c r="BN4" s="2" t="s">
        <v>3</v>
      </c>
      <c r="BO4" s="2" t="s">
        <v>197</v>
      </c>
      <c r="BP4" s="2" t="s">
        <v>146</v>
      </c>
      <c r="BQ4" s="2" t="s">
        <v>0</v>
      </c>
      <c r="BR4" s="2" t="s">
        <v>2</v>
      </c>
      <c r="BS4" s="2" t="s">
        <v>7</v>
      </c>
      <c r="BT4" s="2" t="s">
        <v>1</v>
      </c>
      <c r="BU4" s="2" t="s">
        <v>130</v>
      </c>
      <c r="BV4" s="2" t="s">
        <v>13</v>
      </c>
      <c r="BW4" s="2" t="s">
        <v>129</v>
      </c>
      <c r="BX4" s="2" t="s">
        <v>139</v>
      </c>
      <c r="BY4" s="2" t="s">
        <v>140</v>
      </c>
      <c r="BZ4" s="2" t="s">
        <v>141</v>
      </c>
      <c r="CA4" s="2" t="s">
        <v>142</v>
      </c>
      <c r="CB4" s="2" t="s">
        <v>143</v>
      </c>
      <c r="CC4" s="2" t="s">
        <v>144</v>
      </c>
      <c r="CD4" s="2" t="s">
        <v>187</v>
      </c>
      <c r="CE4" s="2" t="s">
        <v>148</v>
      </c>
      <c r="CF4" s="2" t="s">
        <v>145</v>
      </c>
      <c r="CG4" s="2" t="s">
        <v>142</v>
      </c>
      <c r="CH4" s="2" t="s">
        <v>143</v>
      </c>
      <c r="CI4" s="2" t="s">
        <v>144</v>
      </c>
      <c r="CJ4" s="2" t="s">
        <v>188</v>
      </c>
      <c r="CK4" s="2" t="s">
        <v>152</v>
      </c>
      <c r="CL4" s="2" t="s">
        <v>149</v>
      </c>
      <c r="CM4" s="2" t="s">
        <v>142</v>
      </c>
      <c r="CN4" s="2" t="s">
        <v>143</v>
      </c>
      <c r="CO4" s="2" t="s">
        <v>144</v>
      </c>
      <c r="CP4" s="2" t="s">
        <v>189</v>
      </c>
      <c r="CQ4" s="2" t="s">
        <v>153</v>
      </c>
      <c r="CR4" s="2" t="s">
        <v>150</v>
      </c>
      <c r="CS4" s="2" t="s">
        <v>142</v>
      </c>
      <c r="CT4" s="2" t="s">
        <v>143</v>
      </c>
      <c r="CU4" s="2" t="s">
        <v>144</v>
      </c>
      <c r="CV4" s="2" t="s">
        <v>190</v>
      </c>
      <c r="CW4" s="2" t="s">
        <v>158</v>
      </c>
      <c r="CX4" s="2" t="s">
        <v>159</v>
      </c>
      <c r="CY4" s="2" t="s">
        <v>142</v>
      </c>
      <c r="CZ4" s="2" t="s">
        <v>143</v>
      </c>
      <c r="DA4" s="2" t="s">
        <v>144</v>
      </c>
      <c r="DB4" s="2" t="s">
        <v>191</v>
      </c>
      <c r="DC4" s="2" t="s">
        <v>160</v>
      </c>
      <c r="DD4" s="2" t="s">
        <v>161</v>
      </c>
      <c r="DE4" s="2" t="s">
        <v>14</v>
      </c>
      <c r="DF4" s="2" t="s">
        <v>15</v>
      </c>
      <c r="DG4" s="2" t="s">
        <v>16</v>
      </c>
      <c r="DH4" s="2" t="s">
        <v>21</v>
      </c>
      <c r="DI4" s="2" t="s">
        <v>22</v>
      </c>
      <c r="DJ4" s="2" t="s">
        <v>23</v>
      </c>
      <c r="DK4" s="2" t="s">
        <v>38</v>
      </c>
      <c r="DL4" s="2" t="s">
        <v>39</v>
      </c>
      <c r="DM4" s="2" t="s">
        <v>20</v>
      </c>
      <c r="DN4" s="2" t="s">
        <v>20</v>
      </c>
      <c r="DO4" s="2" t="s">
        <v>113</v>
      </c>
      <c r="DP4" s="2" t="s">
        <v>20</v>
      </c>
      <c r="DQ4" s="2" t="s">
        <v>113</v>
      </c>
      <c r="DR4" s="2" t="s">
        <v>20</v>
      </c>
      <c r="DS4" s="2" t="s">
        <v>113</v>
      </c>
      <c r="DT4" s="2"/>
      <c r="DU4" s="2"/>
      <c r="DV4" s="2"/>
      <c r="DW4" s="100"/>
    </row>
    <row r="5" spans="1:127" x14ac:dyDescent="0.2">
      <c r="A5" s="1">
        <f>B5*0.001</f>
        <v>0</v>
      </c>
      <c r="B5" s="1">
        <v>0</v>
      </c>
      <c r="C5" s="52">
        <v>0</v>
      </c>
      <c r="D5" s="47">
        <f t="shared" ref="D5:D68" si="0">IF(B5&lt;Dzsed,1,IF(B5&lt;Dzsed+Dzuc,2,IF(B5&lt;Dzsed+Dzuc+Dzlc,3,4)))</f>
        <v>1</v>
      </c>
      <c r="E5" s="1">
        <f t="shared" ref="E5:E68" si="1">IF(B5&lt;Dzsed,ksed,IF(B5&lt;(Dzsed+Dzuc),kuc,IF(B5&lt;(Dzsed+Dzuc+Dzlc),klc,kma)))</f>
        <v>3.95</v>
      </c>
      <c r="F5" s="1">
        <f>IF($B5&lt;Dzsed,Ased,IF($B5&lt;(Dzsed+Dzuc),Auc,IF($B5&lt;(Dzsed+Dzuc+Dzlc),Alc,Ama)))</f>
        <v>0.7</v>
      </c>
      <c r="G5" s="1">
        <f>qt0*0.001</f>
        <v>5.2872597381593084E-2</v>
      </c>
      <c r="H5" s="1">
        <f>Ts</f>
        <v>10</v>
      </c>
      <c r="I5" s="47">
        <f>IF(B5&lt;Dzsed,1078*9.81*B5*0.000001+1078*9.81*Dw*0.000001,)</f>
        <v>0</v>
      </c>
      <c r="J5" s="6">
        <f>1078*9.81*Dw*0.000001</f>
        <v>0</v>
      </c>
      <c r="K5" s="46">
        <f>J5-I5</f>
        <v>0</v>
      </c>
      <c r="L5" s="46">
        <f t="shared" ref="L5:L68" si="2">IF(B5&lt;Dzsed,φ_0*0.01*EXP((-k_athy_z)*(B5+Dzburial)*0.001),0)</f>
        <v>0.41000000000000003</v>
      </c>
      <c r="M5" s="46">
        <f t="shared" ref="M5:M68" si="3">IF(B5&lt;Dzsed,φ_0*0.01*EXP((-k_athy_P)*(K5+(rhosed*9.81*0.000001)+(1078*9.81*Dzburial*0.000001))),0)</f>
        <v>0.40970909627083635</v>
      </c>
      <c r="N5" s="46">
        <f t="shared" ref="N5:N68" si="4">IF(L5=0,E5,(IF(B5&lt;Dzsed,λRMv20*f^(M5/φ_0),0)))</f>
        <v>3.95</v>
      </c>
      <c r="O5" s="46">
        <f t="shared" ref="O5:O68" si="5">IF(B5&lt;Dzsed,IF(H5&gt;450,0.1,IF(H5&lt;137,(0.565+((1.88*10^(-3))*H5)-(7.23*10^(-6))*(H5^2)),(0.602+((1.31*10^(-3))*H5)-(5.14*10^(-6))*(H5^2)))),0)</f>
        <v>0.58307699999999996</v>
      </c>
      <c r="P5" s="46">
        <f>IF(B5&lt;Dzsed,IF(Ts=20,λRMv20,(358*(1.0227*$N5-1.882)*((1/(H5+273))-0.00068)+1.84)),E5)</f>
        <v>4.0442223786897538</v>
      </c>
      <c r="Q5" s="46">
        <f>IF(B5&lt;Dzsed,IF(O5&lt;0,(1)*(P5^(1-$M5)),(O5^$M5)*(P5^(1-$M5))),P5)</f>
        <v>1.8290474473646354</v>
      </c>
      <c r="R5" s="50">
        <f t="shared" ref="R5:R68" si="6">IF($B5&lt;Dzsed,Ased*(1-M5),IF($B5&lt;(Dzsed+Dzuc),Auc1_,IF($B5&lt;(Dzsed+Dzuc+Dzlc),Alc,Ama)))</f>
        <v>0.4132036326104146</v>
      </c>
      <c r="S5" s="46">
        <f>q0t1*0.001</f>
        <v>4.2709107223827696E-2</v>
      </c>
      <c r="T5" s="47">
        <f>Ts</f>
        <v>10</v>
      </c>
      <c r="U5" s="46">
        <f t="shared" ref="U5:U68" si="7">IF($B5&lt;Dzsed,IF(T5&gt;450,0.1,IF(T5&lt;137,(0.565+((1.88*10^(-3))*T5)-(7.23*10^(-6))*(T5^2)),(0.602+((1.31*10^(-3))*T5)-(5.14*10^(-6))*(T5^2)))),0)</f>
        <v>0.58307699999999996</v>
      </c>
      <c r="V5" s="46">
        <f>IF($B5&lt;Dzsed,IF(Ts=20,λRMv20,(358*(1.0227*$N5-1.882)*((1/(T5+273))-0.00068)+1.84)),P5)</f>
        <v>4.0442223786897538</v>
      </c>
      <c r="W5" s="46">
        <f t="shared" ref="W5:W68" si="8">IF($B5&lt;Dzsed,IF(U5&lt;0,(1)*(V5^(1-$M5)),(U5^$M5)*(V5^(1-$M5))),V5)</f>
        <v>1.8290474473646354</v>
      </c>
      <c r="X5" s="50">
        <f t="shared" ref="X5:X68" si="9">IF($B5&lt;Dzsed,Ased*(1-M5),IF($B5&lt;(Dzsed+Dzuc),Auc2_,IF($B5&lt;(Dzsed+Dzuc+Dzlc),Alc,Ama)))</f>
        <v>0.4132036326104146</v>
      </c>
      <c r="Y5" s="46">
        <f>q0t2*0.001</f>
        <v>4.1717737588400812E-2</v>
      </c>
      <c r="Z5" s="47">
        <f>Ts</f>
        <v>10</v>
      </c>
      <c r="AA5" s="53">
        <f t="shared" ref="AA5:AA68" si="10">IF($B5&lt;Dzsed,IF(Z5&gt;450,0.1,IF(Z5&lt;137,(0.565+((1.88*10^(-3))*Z5)-(7.23*10^(-6))*(Z5^2)),(0.602+((1.31*10^(-3))*Z5)-(5.14*10^(-6))*(Z5^2)))),0)</f>
        <v>0.58307699999999996</v>
      </c>
      <c r="AB5" s="46">
        <f>IF($B5&lt;Dzsed,IF(Ts=20,λRMv20,(358*(1.0227*$N5-1.882)*((1/(Z5+273))-0.00068)+1.84)),V5)</f>
        <v>4.0442223786897538</v>
      </c>
      <c r="AC5" s="46">
        <f t="shared" ref="AC5:AC68" si="11">IF($B5&lt;Dzsed,IF(AA5&lt;0,(1)*(AB5^(1-$M5)),(AA5^$M5)*(AB5^(1-$M5))),AB5)</f>
        <v>1.8290474473646354</v>
      </c>
      <c r="AD5" s="50">
        <f t="shared" ref="AD5:AD68" si="12">IF($B5&lt;Dzsed,Ased*(1-M5),IF($B5&lt;(Dzsed+Dzuc),Auc3_,IF($B5&lt;(Dzsed+Dzuc+Dzlc),Alc,Ama)))</f>
        <v>0.4132036326104146</v>
      </c>
      <c r="AE5" s="46">
        <f>q0t3*0.001</f>
        <v>4.1629921173652912E-2</v>
      </c>
      <c r="AF5" s="47">
        <f>Ts</f>
        <v>10</v>
      </c>
      <c r="AG5" s="53">
        <f t="shared" ref="AG5:AG68" si="13">IF($B5&lt;Dzsed,IF(AF5&gt;450,0.1,IF(AF5&lt;137,(0.565+((1.88*10^(-3))*AF5)-(7.23*10^(-6))*(AF5^2)),(0.602+((1.31*10^(-3))*AF5)-(5.14*10^(-6))*(AF5^2)))),0)</f>
        <v>0.58307699999999996</v>
      </c>
      <c r="AH5" s="49">
        <f>IF($B5&lt;Dzsed,IF(Ts=20,λRMv20,(358*(1.0227*$N5-1.882)*((1/(AF5+273))-0.00068)+1.84)),AB5)</f>
        <v>4.0442223786897538</v>
      </c>
      <c r="AI5" s="49">
        <f t="shared" ref="AI5:AI68" si="14">IF($B5&lt;Dzsed,IF(AG5&lt;0,(1)*(AH5^(1-$M5)),(AG5^$M5)*(AH5^(1-$M5))),AH5)</f>
        <v>1.8290474473646354</v>
      </c>
      <c r="AJ5" s="50">
        <f t="shared" ref="AJ5:AJ68" si="15">IF($B5&lt;Dzsed,Ased*(1-M5),IF($B5&lt;(Dzsed+Dzuc),Auc4_,IF($B5&lt;(Dzsed+Dzuc+Dzlc),Alc,Ama)))</f>
        <v>0.4132036326104146</v>
      </c>
      <c r="AK5" s="46">
        <f>q0t4*0.001</f>
        <v>4.1630851715088742E-2</v>
      </c>
      <c r="AL5" s="47">
        <f>Ts</f>
        <v>10</v>
      </c>
      <c r="AM5" s="53">
        <f t="shared" ref="AM5:AM68" si="16">IF($B5&lt;Dzsed,IF(AL5&gt;450,0.1,IF(AL5&lt;137,(0.565+((1.88*10^(-3))*AL5)-(7.23*10^(-6))*(AL5^2)),(0.602+((1.31*10^(-3))*AL5)-(5.14*10^(-6))*(AL5^2)))),0)</f>
        <v>0.58307699999999996</v>
      </c>
      <c r="AN5" s="49">
        <f>IF($B5&lt;Dzsed,IF(Ts=20,λRMv20,(358*(1.0227*$N5-1.882)*((1/(AL5+273))-0.00068)+1.84)),AH5)</f>
        <v>4.0442223786897538</v>
      </c>
      <c r="AO5" s="49">
        <f t="shared" ref="AO5:AO68" si="17">IF($B5&lt;Dzsed,IF(AM5&lt;0,(1)*(AN5^(1-$M5)),(AM5^$M5)*(AN5^(1-$M5))),AN5)</f>
        <v>1.8290474473646354</v>
      </c>
      <c r="AP5" s="50">
        <f t="shared" ref="AP5:AP68" si="18">IF($B5&lt;Dzsed,Ased*(1-M5),IF($B5&lt;(Dzsed+Dzuc),Auc5_,IF($B5&lt;(Dzsed+Dzuc+Dzlc),Alc,Ama)))</f>
        <v>0.4132036326104146</v>
      </c>
      <c r="AQ5" s="46">
        <f>q0t5*0.001</f>
        <v>4.1631344464642554E-2</v>
      </c>
      <c r="AR5" s="47">
        <f>Ts</f>
        <v>10</v>
      </c>
      <c r="AS5" s="1">
        <f t="shared" ref="AS5:AS68" si="19">IF(AND(B5&lt;=Dlith,B5&gt;(Dzlc+Dzuc+Dzsed)),J5*(1-lambdama)*fcompma,IF(AND(B5&lt;=(Dzlc+Dzuc+Dzsed),B5&gt;(Dzuc+Dzsed)),J5*(1-lambdalc)*fcomplc,IF(AND(B5&lt;=(Dzuc+Dzsed),B5&gt;Dzsed),J5*(1-lambdauc)*fcompuc,J5*(1-lambdased)*fcompsed)))</f>
        <v>0</v>
      </c>
      <c r="AT5" s="1">
        <f t="shared" ref="AT5:AT68" si="20">IF(AND(B5&lt;=Dlith,B5&gt;(Dzlc+Dzuc+Dzsed)),J5*(1-lambdama)*fssma,IF(AND(B5&lt;=(Dzlc+Dzuc+Dzsed),B5&gt;(Dzuc+Dzsed)),J5*(1-lambdalc)*fsslc,IF(AND(B5&lt;=(Dzuc+Dzsed),B5&gt;Dzsed),J5*(1-lambdauc)*fssuc,J5*(1-lambdased)*fsssed)))</f>
        <v>0</v>
      </c>
      <c r="AU5" s="1">
        <f t="shared" ref="AU5:AU68" si="21">IF(AND(B5&lt;=Dlith,B5&gt;(Dzlc+Dzuc+Dzsed)),J5*(1-lambdama)*fextma,IF(AND(B5&lt;=(Dzlc+Dzuc+Dzsed),B5&gt;(Dzuc+Dzsed)),J5*(1-lambdalc)*fextlc,IF(AND(B5&lt;=(Dzuc+Dzsed),B5&gt;Dzsed),J5*(1-lambdauc)*fextuc,J5*(1-lambdased)*fextsed)))</f>
        <v>0</v>
      </c>
      <c r="AV5" s="1">
        <f t="shared" ref="AV5:AV68" si="22">((εuc/Apuc)^(1/nuc))*EXP(Epuc/(nuc*Rgas*(AR5+273)))*0.000001</f>
        <v>38460221.608068585</v>
      </c>
      <c r="AW5" s="1">
        <f t="shared" ref="AW5:AW68" si="23">((εlc/Aplc)^(1/nlc))*EXP(Eplc/(nlc*Rgas*(AR5+273)))*0.000001</f>
        <v>993541940728388.5</v>
      </c>
      <c r="AX5" s="10">
        <f t="shared" ref="AX5:AX68" si="24">((εma/0.00000000000007)^(1/3))*EXP(510/(3*Rgas*(AR5+273)))*0.000001</f>
        <v>5.7817001809790265E+24</v>
      </c>
      <c r="AY5" s="1">
        <f t="shared" ref="AY5:AY68" si="25">IF(nma=0,IF(AR5&lt;846.3,σD*(1-SQRT(-((Rgas*(AR5+273))/ED)*LN(εma/AD)))^2*0.000001,0),σD*(1-SQRT(-((Rgas*(AR5+273))/ED)*LN(εma/AD)))*0.000001)</f>
        <v>3707.6640757509153</v>
      </c>
      <c r="AZ5" s="10">
        <f>MIN(AX5:AY5)</f>
        <v>3707.6640757509153</v>
      </c>
      <c r="BA5" s="1">
        <f t="shared" ref="BA5:BA68" si="26">IF(AND(B5&lt;=Dlith,B5&gt;(Dzlc+Dzuc+Dzsed)),AZ5,IF(AND(B5&lt;=(Dzlc+Dzuc+Dzsed),B5&gt;(Dzuc+Dzsed)),AW5,IF(AND(B5&lt;=(Dzuc+Dzsed),B5&gt;Dzsed),AV5,0)))</f>
        <v>0</v>
      </c>
      <c r="BB5" s="6">
        <f t="shared" ref="BB5:BB68" si="27">IF(BA5&gt;=0,(IF(B5&gt;Dzsed,IF(BA5&lt;AS5,BA5,AS5),AS5)),0)</f>
        <v>0</v>
      </c>
      <c r="BC5" s="11">
        <f>BB5*$B$6</f>
        <v>0</v>
      </c>
      <c r="BD5" s="8">
        <f t="shared" ref="BD5:BD68" si="28">IF(BA5&gt;=0,(IF(B5&gt;Dzsed,IF(BA5&lt;AU5,BA5,AU5),AU5)),0)</f>
        <v>0</v>
      </c>
      <c r="BE5" s="11">
        <f>BD5*$B$6</f>
        <v>0</v>
      </c>
      <c r="BF5" s="9">
        <f t="shared" ref="BF5:BF68" si="29">IF(BA5&gt;=0,(IF(B5&gt;Dzsed,IF(BA5&lt;AT5,BA5,AT5),AT5)),0)</f>
        <v>0</v>
      </c>
      <c r="BG5" s="11">
        <f>BF5*$B$6</f>
        <v>0</v>
      </c>
      <c r="BH5" s="58"/>
      <c r="BI5" s="58"/>
      <c r="BJ5" s="58">
        <f>BB5*-1</f>
        <v>0</v>
      </c>
      <c r="BK5" s="97"/>
      <c r="BL5" s="1"/>
      <c r="BM5" s="82">
        <f>BN5*0.001</f>
        <v>0</v>
      </c>
      <c r="BN5" s="82">
        <v>0</v>
      </c>
      <c r="BO5" s="82">
        <v>0</v>
      </c>
      <c r="BP5" s="82">
        <f t="shared" ref="BP5:BP68" si="30">IF(BN5&lt;Dzsedb,1,IF(BN5&lt;Dzsedb+Dzucb,2,IF(BN5&lt;Dzsedb+Dzucb+Dzlcb,3,4)))</f>
        <v>1</v>
      </c>
      <c r="BQ5" s="82">
        <f t="shared" ref="BQ5:BQ68" si="31">IF(BN5&lt;Dzsedb,ksedb,IF(BN5&lt;(Dzsedb+Dzucb),kucb,IF(BN5&lt;(Dzsedb+Dzucb+Dzlcb),klcb,kmab)))</f>
        <v>1.64</v>
      </c>
      <c r="BR5" s="82">
        <f t="shared" ref="BR5:BR68" si="32">IF($BN5&lt;Dzsedb,Asedb,IF($B5&lt;(Dzsedb+Dzucb),Aucb,IF($BN5&lt;(Dzsedb+Dzucb+Dzlcb),Alcb,Amab)))</f>
        <v>2.0299999999999998</v>
      </c>
      <c r="BS5" s="84">
        <f>qt0b*0.001</f>
        <v>7.2907104437584733E-2</v>
      </c>
      <c r="BT5" s="82">
        <f>Tsb</f>
        <v>10</v>
      </c>
      <c r="BU5" s="82">
        <f>IF(BN5&lt;Dzsedb,1078*9.81*BN5*0.000001+1078*9.81*Dwb*0.000001,)</f>
        <v>0</v>
      </c>
      <c r="BV5" s="81">
        <f>1078*9.81*Dwb*0.000001</f>
        <v>0</v>
      </c>
      <c r="BW5" s="81">
        <f>BV5-BU5</f>
        <v>0</v>
      </c>
      <c r="BX5" s="81">
        <f t="shared" ref="BX5:BX68" si="33">IF(BN5&lt;Dzsedb,φ_0b*0.01*EXP((-k_athy_zb)*(BN5+Dzburialb)*0.001),0)</f>
        <v>0.70000000000000007</v>
      </c>
      <c r="BY5" s="81">
        <f t="shared" ref="BY5:BY68" si="34">IF(BN5&lt;Dzsedb,φ_0b*0.01*EXP((-k_athy_Pb)*(BW5+(rhosedb*9.81*0.000001)+(1078*9.81*Dzburialb*0.000001))),0)</f>
        <v>0.69821993044707253</v>
      </c>
      <c r="BZ5" s="81">
        <f t="shared" ref="BZ5:BZ68" si="35">IF(BX5=0,BQ5,(IF(BN5&lt;Dzsedb,λRMv20b*fb^(BY5/φ_0b),0)))</f>
        <v>1.6452772094195358</v>
      </c>
      <c r="CA5" s="81">
        <f t="shared" ref="CA5:CA68" si="36">IF(BN5&lt;Dzsedb,IF(BT5&gt;450,0.1,IF(BT5&lt;137,(0.565+((1.88*10^(-3))*BT5)-(7.23*10^(-6))*(BT5^2)),(0.602+((1.31*10^(-3))*BT5)-(5.14*10^(-6))*(BT5^2)))),0)</f>
        <v>0.58307699999999996</v>
      </c>
      <c r="CB5" s="81">
        <f>IF(BN5&lt;Dzsedb,IF(Tsb=20,λRMv20b,(358*(1.0227*$BZ5-1.882)*((1/(BT5+273))-0.00068)+1.84)),BQ5)</f>
        <v>1.6363229545915958</v>
      </c>
      <c r="CC5" s="81">
        <f t="shared" ref="CC5:CC68" si="37">IF(BN5&lt;Dzsedb,IF(CA5&lt;0,(1)*(CB5^(1-$BY5)),(CA5^$BY5)*(CB5^(1-$BY5))),CB5)</f>
        <v>0.79609806840073349</v>
      </c>
      <c r="CD5" s="84">
        <f t="shared" ref="CD5:CD68" si="38">IF($BN5&lt;Dzsedb,Asedb*(1-BY5),IF($BN5&lt;(Dzsedb+Dzucb),Aucb1,IF($BN5&lt;(Dzsedb+Dzucb+Dzlcb),Alcb,Amab)))</f>
        <v>0.61261354119244271</v>
      </c>
      <c r="CE5" s="81">
        <f>q0t1b*0.001</f>
        <v>6.1193342621742301E-2</v>
      </c>
      <c r="CF5" s="82">
        <f>Tsb</f>
        <v>10</v>
      </c>
      <c r="CG5" s="81">
        <f t="shared" ref="CG5:CG68" si="39">IF($BN5&lt;Dzsedb,IF(CF5&gt;450,0.1,IF(CF5&lt;137,(0.565+((1.88*10^(-3))*CF5)-(7.23*10^(-6))*(CF5^2)),(0.602+((1.31*10^(-3))*CF5)-(5.14*10^(-6))*(CF5^2)))),0)</f>
        <v>0.58307699999999996</v>
      </c>
      <c r="CH5" s="81">
        <f>IF($BN5&lt;Dzsedb,IF(Tsb=20,λRMv20b,(358*(1.0227*$BZ5-1.882)*((1/(CF5+273))-0.00068)+1.84)),CB5)</f>
        <v>1.6363229545915958</v>
      </c>
      <c r="CI5" s="81">
        <f t="shared" ref="CI5:CI68" si="40">IF($BN5&lt;Dzsedb,IF(CG5&lt;0,(1)*(CH5^(1-$BY5)),(CG5^$BY5)*(CH5^(1-$BY5))),CH5)</f>
        <v>0.79609806840073349</v>
      </c>
      <c r="CJ5" s="82">
        <f t="shared" ref="CJ5:CJ68" si="41">IF($BN5&lt;Dzsedb,Asedb*(1-BY5),IF($BN5&lt;(Dzsedb+Dzucb),Aucb2,IF($BN5&lt;(Dzsedb+Dzucb+Dzlcb),Alcb,Amab)))</f>
        <v>0.61261354119244271</v>
      </c>
      <c r="CK5" s="81">
        <f>q0t2b*0.001</f>
        <v>5.9847321932057718E-2</v>
      </c>
      <c r="CL5" s="82">
        <f>Tsb</f>
        <v>10</v>
      </c>
      <c r="CM5" s="83">
        <f t="shared" ref="CM5:CM68" si="42">IF($BN5&lt;Dzsedb,IF(CL5&gt;450,0.1,IF(CL5&lt;137,(0.565+((1.88*10^(-3))*CL5)-(7.23*10^(-6))*(CL5^2)),(0.602+((1.31*10^(-3))*CL5)-(5.14*10^(-6))*(CL5^2)))),0)</f>
        <v>0.58307699999999996</v>
      </c>
      <c r="CN5" s="83">
        <f>IF($BN5&lt;Dzsedb,IF(Tsb=20,λRMv20b,(358*(1.0227*$BZ5-1.882)*((1/(CL5+273))-0.00068)+1.84)),CH5)</f>
        <v>1.6363229545915958</v>
      </c>
      <c r="CO5" s="83">
        <f t="shared" ref="CO5:CO68" si="43">IF($BN5&lt;Dzsedb,IF(CM5&lt;0,(1)*(CN5^(1-$BY5)),(CM5^$BY5)*(CN5^(1-$BY5))),CN5)</f>
        <v>0.79609806840073349</v>
      </c>
      <c r="CP5" s="84">
        <f t="shared" ref="CP5:CP68" si="44">IF($BN5&lt;Dzsedb,Asedb*(1-BY5),IF($BN5&lt;(Dzsedb+Dzucb),Aucb3,IF($BN5&lt;(Dzsedb+Dzucb+Dzlcb),Alcb,Amab)))</f>
        <v>0.61261354119244271</v>
      </c>
      <c r="CQ5" s="83">
        <f>q0t3b*0.001</f>
        <v>6.011341143959921E-2</v>
      </c>
      <c r="CR5" s="84">
        <f>Tsb</f>
        <v>10</v>
      </c>
      <c r="CS5" s="83">
        <f t="shared" ref="CS5:CS68" si="45">IF($BN5&lt;Dzsedb,IF(CR5&gt;450,0.1,IF(CR5&lt;137,(0.565+((1.88*10^(-3))*CR5)-(7.23*10^(-6))*(CR5^2)),(0.602+((1.31*10^(-3))*CR5)-(5.14*10^(-6))*(CR5^2)))),0)</f>
        <v>0.58307699999999996</v>
      </c>
      <c r="CT5" s="83">
        <f>IF($BN5&lt;Dzsedb,IF(Tsb=20,λRMv20b,(358*(1.0227*$BZ5-1.882)*((1/(CR5+273))-0.00068)+1.84)),CN5)</f>
        <v>1.6363229545915958</v>
      </c>
      <c r="CU5" s="83">
        <f t="shared" ref="CU5:CU68" si="46">IF($BN5&lt;Dzsedb,IF(CS5&lt;0,(1)*(CT5^(1-$BY5)),(CS5^$BY5)*(CT5^(1-$BY5))),CT5)</f>
        <v>0.79609806840073349</v>
      </c>
      <c r="CV5" s="84">
        <f t="shared" ref="CV5:CV68" si="47">IF($BN5&lt;Dzsedb,Asedb*(1-BY5),IF($BN5&lt;(Dzsedb+Dzucb),Aucb4,IF($BN5&lt;(Dzsedb+Dzucb+Dzlcb),Alcb,Amab)))</f>
        <v>0.61261354119244271</v>
      </c>
      <c r="CW5" s="83">
        <f>q0t4b*0.001</f>
        <v>6.016001557776593E-2</v>
      </c>
      <c r="CX5" s="84">
        <f>Tsb</f>
        <v>10</v>
      </c>
      <c r="CY5" s="83">
        <f t="shared" ref="CY5:CY68" si="48">IF($BN5&lt;Dzsedb,IF(CX5&gt;450,0.1,IF(CX5&lt;137,(0.565+((1.88*10^(-3))*CX5)-(7.23*10^(-6))*(CX5^2)),(0.602+((1.31*10^(-3))*CX5)-(5.14*10^(-6))*(CX5^2)))),0)</f>
        <v>0.58307699999999996</v>
      </c>
      <c r="CZ5" s="83">
        <f>IF($BN5&lt;Dzsedb,IF(Tsb=20,λRMv20b,(358*(1.0227*$BZ5-1.882)*((1/(CX5+273))-0.00068)+1.84)),CT5)</f>
        <v>1.6363229545915958</v>
      </c>
      <c r="DA5" s="83">
        <f t="shared" ref="DA5:DA68" si="49">IF($BN5&lt;Dzsedb,IF(CY5&lt;0,(1)*(CZ5^(1-$BY5)),(CY5^$BY5)*(CZ5^(1-$BY5))),CZ5)</f>
        <v>0.79609806840073349</v>
      </c>
      <c r="DB5" s="84">
        <f t="shared" ref="DB5:DB68" si="50">IF($BN5&lt;Dzsedb,Asedb*(1-BY5),IF($BN5&lt;(Dzsedb+Dzucb),Aucb5,IF($BN5&lt;(Dzsedb+Dzucb+Dzlcb),Alcb,Amab)))</f>
        <v>0.61261354119244271</v>
      </c>
      <c r="DC5" s="83">
        <f>q0t5b*0.001</f>
        <v>6.016154854466977E-2</v>
      </c>
      <c r="DD5" s="84">
        <f>Tsb</f>
        <v>10</v>
      </c>
      <c r="DE5" s="82">
        <f t="shared" ref="DE5:DE68" si="51">IF(AND(BN5&lt;=Dlithb,BN5&gt;(Dzlcb+Dzucb+Dzsedb)),BV5*(1-lambdamab)*fcompmab,IF(AND(BN5&lt;=(Dzlcb+Dzucb+Dzsedb),BN5&gt;(Dzucb+Dzsedb)),BV5*(1-lambdalcb)*fcomplcb,IF(AND(BN5&lt;=(Dzucb+Dzsedb),BN5&gt;Dzsedb),BV5*(1-lambdaucb)*fcompucb,BV5*(1-lambdasedb)*fcompsedb)))</f>
        <v>0</v>
      </c>
      <c r="DF5" s="82">
        <f t="shared" ref="DF5:DF68" si="52">IF(AND(BN5&lt;=Dlithb,BN5&gt;(Dzlcb+Dzucb+Dzsedb)),BV5*(1-lambdamab)*fssmab,IF(AND(BN5&lt;=(Dzlcb+Dzucb+Dzsedb),BN5&gt;(Dzucb+Dzsedb)),BV5*(1-lambdalcb)*fsslcb,IF(AND(BN5&lt;=(Dzucb+Dzsedb),BN5&gt;Dzsedb),BV5*(1-lambdaucb)*fssucb,BV5*(1-lambdasedb)*fsssedb)))</f>
        <v>0</v>
      </c>
      <c r="DG5" s="82">
        <f t="shared" ref="DG5:DG68" si="53">IF(AND(BN5&lt;=Dlithb,BN5&gt;(Dzlcb+Dzucb+Dzsedb)),BV5*(1-lambdamab)*fextmab,IF(AND(BN5&lt;=(Dzlcb+Dzucb+Dzsedb),BN5&gt;(Dzucb+Dzsedb)),BV5*(1-lambdalcb)*fextlcb,IF(AND(BN5&lt;=(Dzucb+Dzsedb),BN5&gt;Dzsedb),BV5*(1-lambdaucb)*fextucb,BV5*(1-lambdasedb)*fextsedb)))</f>
        <v>0</v>
      </c>
      <c r="DH5" s="82">
        <f t="shared" ref="DH5:DH68" si="54">((εucb/Apucb)^(1/nucb))*EXP(Epucb/(nucb*Rgas*(DD5+273)))*0.000001</f>
        <v>1302517.2447680305</v>
      </c>
      <c r="DI5" s="82">
        <f t="shared" ref="DI5:DI68" si="55">((εlcb/Aplcb)^(1/nlcb))*EXP(Eplcb/(nlcb*Rgas*(DD5+273)))*0.000001</f>
        <v>1200084675946.6582</v>
      </c>
      <c r="DJ5" s="82">
        <f t="shared" ref="DJ5:DJ68" si="56">((εmab/0.00000000000007)^(1/3))*EXP(510/(3*Rgas*(DD5+273)))*0.000001</f>
        <v>5.7817001809790265E+24</v>
      </c>
      <c r="DK5" s="82">
        <f t="shared" ref="DK5:DK68" si="57">IF(nmab=0,IF(DD5&lt;846.3,σDb*(1-SQRT(-((Rgas*(DD5+273))/EDb)*LN(εmab/ADb)))^2*0.000001,0),σDb*(1-SQRT(-((Rgas*(DD5+273))/EDb)*LN(εmab/ADb)))*0.000001)</f>
        <v>4075.443412958984</v>
      </c>
      <c r="DL5" s="82">
        <f>MIN(DJ5:DK5)</f>
        <v>4075.443412958984</v>
      </c>
      <c r="DM5" s="82">
        <f t="shared" ref="DM5:DM68" si="58">IF(AND(BN5&lt;=Dlithb,BN5&gt;(Dzlcb+Dzucb+Dzsedb)),DL5,IF(AND(BN5&lt;=(Dzlcb+Dzucb+Dzsedb),BN5&gt;(Dzucb+Dzsedb)),DI5,IF(AND(BN5&lt;=(Dzucb+Dzsedb),BN5&gt;Dzsedb),DH5,0)))</f>
        <v>0</v>
      </c>
      <c r="DN5" s="81">
        <f t="shared" ref="DN5:DN68" si="59">IF(DM5&gt;=0,(IF(BN5&gt;Dzsedb,IF(DM5&lt;DE5,DM5,DE5),DE5)),0)</f>
        <v>0</v>
      </c>
      <c r="DO5" s="81">
        <f>DN5*$BN$6</f>
        <v>0</v>
      </c>
      <c r="DP5" s="81">
        <f t="shared" ref="DP5:DP68" si="60">IF(DM5&gt;=0,(IF(BN5&gt;Dzsedb,IF(DM5&lt;DG5,DM5,DG5),DG5)),0)</f>
        <v>0</v>
      </c>
      <c r="DQ5" s="81">
        <f>DP5*$BN$6</f>
        <v>0</v>
      </c>
      <c r="DR5" s="81">
        <f t="shared" ref="DR5:DR68" si="61">IF(DM5&gt;=0,(IF(BN5&gt;Dzsedb,IF(DM5&lt;DF5,DM5,DF5),DF5)),0)</f>
        <v>0</v>
      </c>
      <c r="DS5" s="81">
        <f>DR5*$BN$6</f>
        <v>0</v>
      </c>
      <c r="DT5" s="81"/>
      <c r="DU5" s="81"/>
      <c r="DV5" s="81">
        <f>DN5*-1</f>
        <v>0</v>
      </c>
      <c r="DW5" s="100"/>
    </row>
    <row r="6" spans="1:127" x14ac:dyDescent="0.2">
      <c r="A6" s="59">
        <f t="shared" ref="A6:A69" si="62">B6*0.001</f>
        <v>0.13333333333333336</v>
      </c>
      <c r="B6" s="1">
        <f>B5+Dlith/1200</f>
        <v>133.33333333333334</v>
      </c>
      <c r="C6" s="52">
        <f t="shared" ref="C6:C68" si="63">Dlith/1200</f>
        <v>133.33333333333334</v>
      </c>
      <c r="D6" s="50">
        <f t="shared" si="0"/>
        <v>1</v>
      </c>
      <c r="E6" s="44">
        <f t="shared" si="1"/>
        <v>3.95</v>
      </c>
      <c r="F6" s="47">
        <f t="shared" ref="F6:F68" si="64">IF(B6&lt;Dzsed,Ased,IF(B6&lt;(Dzsed+Dzuc),Auc,IF(B6&lt;(Dzsed+Dzuc+Dzlc),Alc,Ama)))</f>
        <v>0.7</v>
      </c>
      <c r="G6" s="1">
        <f>G5-0.5*(F6+F5)*(dz)*0.000001</f>
        <v>5.277926404825975E-2</v>
      </c>
      <c r="H6" s="1">
        <f t="shared" ref="H6:H69" si="65">H5+(G5*(dz)/E5)-(0.5*F5*0.000001*((dz)^2)/E5)</f>
        <v>11.783153779406799</v>
      </c>
      <c r="I6" s="47">
        <f>IF(B6&lt;Dzsed,I5+1078*9.81*(dz)*0.000001,0)</f>
        <v>1.4100240000000002</v>
      </c>
      <c r="J6" s="51">
        <f>IF(AND(B6&lt;=Dlith,B6&gt;(Dzlc+Dzuc+Dzsed)),rhoma*9.81*(dz)+J5*1000000,IF(AND(B6&lt;=(Dzlc+Dzuc+Dzsed),B6&gt;(Dzuc+Dzsed)),rholc*9.81*(dz)+J5*1000000,IF(AND(B6&lt;=(Dzuc+Dzsed),B6&gt;Dzsed),rhouc*9.81*(dz)+J5*1000000,((rhosed*(1-L6))+(1078*L6))*9.81*(dz)+J5*1000000)))*0.000001</f>
        <v>2.7128432596010992</v>
      </c>
      <c r="K6" s="46">
        <f>J6-I6</f>
        <v>1.302819259601099</v>
      </c>
      <c r="L6" s="80">
        <f t="shared" si="2"/>
        <v>0.3933987884911837</v>
      </c>
      <c r="M6" s="142">
        <f t="shared" si="3"/>
        <v>0.39575383701741268</v>
      </c>
      <c r="N6" s="60">
        <f t="shared" si="4"/>
        <v>3.95</v>
      </c>
      <c r="O6" s="53">
        <f t="shared" si="5"/>
        <v>0.58614849629037313</v>
      </c>
      <c r="P6" s="46">
        <f t="shared" ref="P6:P69" si="66">IF(B6&lt;Dzsed,358*(1.0227*$N6-1.882)*((1/(H6+273))-0.00068)+1.84,IF(B6&lt;Dzsed+Dzuc,E6*(1+c_*J6)/(1+buc*H6),IF(B6&lt;Dzsed+Dzuc+Dzlc,E6*(1+c_*J6)/(1+blc*H6),(E6*(298/(H6+273))^0.5*(1+0.032*K6*0.001)+(0.368*10^-9*(H6+273)^3)))))</f>
        <v>4.0271318652119499</v>
      </c>
      <c r="Q6" s="49">
        <f t="shared" ref="Q6:Q68" si="67">IF(B6&lt;Dzsed,IF(O6&lt;0,(1)*(P6^(1-$M6)),(O6^$M6)*(P6^(1-$M6))),P6)</f>
        <v>1.8782550303546743</v>
      </c>
      <c r="R6" s="143">
        <f t="shared" si="6"/>
        <v>0.42297231408781105</v>
      </c>
      <c r="S6" s="46">
        <f t="shared" ref="S6:S69" si="68">S5-0.5*(R6+R5)*(dz)*0.000001</f>
        <v>4.2653362160714484E-2</v>
      </c>
      <c r="T6" s="47">
        <f t="shared" ref="T6:T69" si="69">T5+(S5*(dz)/Q5)-(0.5*R5*0.000001*((dz)^2)/Q5)</f>
        <v>13.111387141358511</v>
      </c>
      <c r="U6" s="53">
        <f t="shared" si="7"/>
        <v>0.58840650956762264</v>
      </c>
      <c r="V6" s="49">
        <f t="shared" ref="V6:V69" si="70">IF($B6&lt;Dzsed,358*(1.0227*$N6-1.882)*((1/(T6+273))-0.00068)+1.84,IF($B6&lt;Dzsed+Dzuc,$E6*(1+c_*$J6)/(1+buc*T6),IF($B6&lt;Dzsed+Dzuc+Dzlc,$E6*(1+c_*$J6)/(1+blc*T6),($E6*(298/(T6+273))^0.5*(1+0.032*$K6*0.001)+(0.368*10^-9*(T6+273)^3)))))</f>
        <v>4.0145399442279981</v>
      </c>
      <c r="W6" s="49">
        <f t="shared" si="8"/>
        <v>1.8775589455879658</v>
      </c>
      <c r="X6" s="143">
        <f t="shared" si="9"/>
        <v>0.42297231408781105</v>
      </c>
      <c r="Y6" s="46">
        <f t="shared" ref="Y6:Y69" si="71">Y5-0.5*(X6+X5)*(dz)*0.000001</f>
        <v>4.16619925252876E-2</v>
      </c>
      <c r="Z6" s="47">
        <f t="shared" ref="Z6:Z69" si="72">Z5+(Y5*(dz)/W5)-(0.5*X5*0.000001*((dz)^2)/W5)</f>
        <v>13.039118585259887</v>
      </c>
      <c r="AA6" s="53">
        <f t="shared" si="10"/>
        <v>0.58828430836482482</v>
      </c>
      <c r="AB6" s="58">
        <f t="shared" ref="AB6:AB69" si="73">IF($B6&lt;Dzsed,358*(1.0227*$N6-1.882)*((1/(Z6+273))-0.00068)+1.84,IF($B6&lt;Dzsed+Dzuc,$E6*(1+c_*$J6)/(1+buc*Z6),IF($B6&lt;Dzsed+Dzuc+Dzlc,$E6*(1+c_*$J6)/(1+blc*Z6),($E6*(298/(Z6+273))^0.5*(1+0.032*$K6*0.001)+(0.368*10^-9*(Z6+273)^3)))))</f>
        <v>4.0152220564750403</v>
      </c>
      <c r="AC6" s="49">
        <f t="shared" si="11"/>
        <v>1.8775973602469649</v>
      </c>
      <c r="AD6" s="143">
        <f t="shared" si="12"/>
        <v>0.42297231408781105</v>
      </c>
      <c r="AE6" s="46">
        <f>AE5-0.5*(AD6+AD5)*(dz)*0.000001</f>
        <v>4.15741761105397E-2</v>
      </c>
      <c r="AF6" s="47">
        <f t="shared" ref="AF6:AF69" si="74">AF5+(AE5*(dz)/AC5)-(0.5*AD5*0.000001*((dz)^2)/AC5)</f>
        <v>13.032716971503726</v>
      </c>
      <c r="AG6" s="53">
        <f t="shared" si="13"/>
        <v>0.58827348003113011</v>
      </c>
      <c r="AH6" s="58">
        <f t="shared" ref="AH6:AH69" si="75">IF($B6&lt;Dzsed,358*(1.0227*$N6-1.882)*((1/(AF6+273))-0.00068)+1.84,IF($B6&lt;Dzsed+Dzuc,$E6*(1+c_*$J6)/(1+buc*AF6),IF($B6&lt;Dzsed+Dzuc+Dzlc,$E6*(1+c_*$J6)/(1+blc*AF6),($E6*(298/(AF6+273))^0.5*(1+0.032*$K6*0.001)+(0.368*10^-9*(AF6+273)^3)))))</f>
        <v>4.0152824952103705</v>
      </c>
      <c r="AI6" s="49">
        <f t="shared" si="14"/>
        <v>1.8776007600618099</v>
      </c>
      <c r="AJ6" s="143">
        <f t="shared" si="15"/>
        <v>0.42297231408781105</v>
      </c>
      <c r="AK6" s="46">
        <f t="shared" ref="AK6:AK69" si="76">AK5-0.5*(AJ6+AJ5)*(dz)*0.000001</f>
        <v>4.157510665197553E-2</v>
      </c>
      <c r="AL6" s="47">
        <f t="shared" ref="AL6:AL69" si="77">AL5+(AK5*(dz)/AI5)-(0.5*AJ5*0.000001*((dz)^2)/AI5)</f>
        <v>13.032784805824603</v>
      </c>
      <c r="AM6" s="53">
        <f t="shared" si="16"/>
        <v>0.5882735947760328</v>
      </c>
      <c r="AN6" s="58">
        <f t="shared" ref="AN6:AN69" si="78">IF($B6&lt;Dzsed,358*(1.0227*$N6-1.882)*((1/(AL6+273))-0.00068)+1.84,IF($B6&lt;Dzsed+Dzuc,$E6*(1+c_*$J6)/(1+buc*AL6),IF($B6&lt;Dzsed+Dzuc+Dzlc,$E6*(1+c_*$J6)/(1+blc*AL6),($E6*(298/(AL6+273))^0.5*(1+0.032*$K6*0.001)+(0.368*10^-9*(AL6+273)^3)))))</f>
        <v>4.015281854760711</v>
      </c>
      <c r="AO6" s="49">
        <f t="shared" si="17"/>
        <v>1.8776007240384245</v>
      </c>
      <c r="AP6" s="143">
        <f t="shared" si="18"/>
        <v>0.42297231408781105</v>
      </c>
      <c r="AQ6" s="49">
        <f t="shared" ref="AQ6:AQ69" si="79">AQ5-0.5*(AP6+AP5)*(dz)*0.000001</f>
        <v>4.1575599401529342E-2</v>
      </c>
      <c r="AR6" s="50">
        <f t="shared" ref="AR6:AR69" si="80">AR5+(AQ5*(dz)/AO5)-(0.5*AP5*0.000001*((dz)^2)/AO5)</f>
        <v>13.032820726128696</v>
      </c>
      <c r="AS6" s="44">
        <f>IF(AND(B6&lt;=Dlith,B6&gt;(Dzlc+Dzuc+Dzsed)),J6*(1-lambdama)*fcompma,IF(AND(B6&lt;=(Dzlc+Dzuc+Dzsed),B6&gt;(Dzuc+Dzsed)),J6*(1-lambdalc)*fcomplc,IF(AND(B6&lt;=(Dzuc+Dzsed),B6&gt;Dzsed),J6*(1-lambdauc)*fcompuc,J6*(1-lambdased)*fcompsed)))</f>
        <v>4.8831178672819782</v>
      </c>
      <c r="AT6" s="44">
        <f t="shared" si="20"/>
        <v>1.9532471469127912</v>
      </c>
      <c r="AU6" s="44">
        <f t="shared" si="21"/>
        <v>1.2207794668204945</v>
      </c>
      <c r="AV6" s="47">
        <f t="shared" si="22"/>
        <v>29833704.950331647</v>
      </c>
      <c r="AW6" s="47">
        <f t="shared" si="23"/>
        <v>616361635578140.87</v>
      </c>
      <c r="AX6" s="86">
        <f t="shared" si="24"/>
        <v>2.6875879461087334E+24</v>
      </c>
      <c r="AY6" s="86">
        <f t="shared" si="25"/>
        <v>3667.693214675156</v>
      </c>
      <c r="AZ6" s="10">
        <f t="shared" ref="AZ6:AZ69" si="81">MIN(AX6:AY6)</f>
        <v>3667.693214675156</v>
      </c>
      <c r="BA6" s="44">
        <f t="shared" si="26"/>
        <v>0</v>
      </c>
      <c r="BB6" s="9">
        <f>IF(BA6&gt;=0,(IF(B6&gt;Dzsed,IF(BA6&lt;AS6,BA6,AS6),AS6)),0)</f>
        <v>4.8831178672819782</v>
      </c>
      <c r="BC6" s="11">
        <f>BB6*$B$6</f>
        <v>651.08238230426377</v>
      </c>
      <c r="BD6" s="9">
        <f t="shared" si="28"/>
        <v>1.2207794668204945</v>
      </c>
      <c r="BE6" s="45">
        <f>BD6*$B$6</f>
        <v>162.77059557606594</v>
      </c>
      <c r="BF6" s="9">
        <f t="shared" si="29"/>
        <v>1.9532471469127912</v>
      </c>
      <c r="BG6" s="45">
        <f>BF6*$B$6</f>
        <v>260.43295292170552</v>
      </c>
      <c r="BH6" s="58"/>
      <c r="BI6" s="58"/>
      <c r="BJ6" s="58">
        <f t="shared" ref="BJ6:BJ69" si="82">BB6*-1</f>
        <v>-4.8831178672819782</v>
      </c>
      <c r="BK6" s="97"/>
      <c r="BL6" s="1"/>
      <c r="BM6" s="82">
        <f t="shared" ref="BM6:BM69" si="83">BN6*0.001</f>
        <v>0.1</v>
      </c>
      <c r="BN6" s="82">
        <f t="shared" ref="BN6:BN69" si="84">BN5+Dlithb/1200</f>
        <v>100</v>
      </c>
      <c r="BO6" s="82">
        <f t="shared" ref="BO6:BO69" si="85">Dlithb/1200</f>
        <v>100</v>
      </c>
      <c r="BP6" s="82">
        <f t="shared" si="30"/>
        <v>1</v>
      </c>
      <c r="BQ6" s="84">
        <f t="shared" si="31"/>
        <v>1.64</v>
      </c>
      <c r="BR6" s="84">
        <f t="shared" si="32"/>
        <v>2.0299999999999998</v>
      </c>
      <c r="BS6" s="84">
        <f>BS5-0.5*(BR6+BR5)*(dzb)*0.000001</f>
        <v>7.2704104437584738E-2</v>
      </c>
      <c r="BT6" s="82">
        <f>BT5+(BS5*(dzb)/BQ5)-(0.5*BR5*0.000001*((dzb)^2)/BQ5)</f>
        <v>14.439366124242971</v>
      </c>
      <c r="BU6" s="82">
        <f t="shared" ref="BU6:BU69" si="86">IF(BN6&lt;Dzsedb,BU5+1078*9.81*(dzb)*0.000001,0)</f>
        <v>1.057518</v>
      </c>
      <c r="BV6" s="81">
        <f>IF(AND(BN6&lt;=Dlithb,BN6&gt;(Dzlcb+Dzucb+Dzsedb)),rhomab*9.81*(dzb)+BV5*1000000,IF(AND(BN6&lt;=(Dzlcb+Dzucb+Dzsedb),BN6&gt;(Dzucb+Dzsedb)),rholcb*9.81*(dzb)+BV5*1000000,IF(AND(BN6&lt;=(Dzucb+Dzsedb),BN6&gt;Dzsedb),rhoucb*9.81*(dzb)+BV5*1000000,((rhosedb*(1-BX6))+(1078*BX6))*9.81*(dzb)+BV5*1000000)))*0.000001</f>
        <v>1.6235876746047917</v>
      </c>
      <c r="BW6" s="81">
        <f>BV6-BU6</f>
        <v>0.56606967460479174</v>
      </c>
      <c r="BX6" s="83">
        <f t="shared" si="33"/>
        <v>0.6442458030540873</v>
      </c>
      <c r="BY6" s="141">
        <f t="shared" si="34"/>
        <v>0.66124066238350643</v>
      </c>
      <c r="BZ6" s="83">
        <f t="shared" si="35"/>
        <v>1.6449972913839439</v>
      </c>
      <c r="CA6" s="83">
        <f t="shared" si="36"/>
        <v>0.59063858733745112</v>
      </c>
      <c r="CB6" s="81">
        <f t="shared" ref="CB6:CB69" si="87">IF(BN6&lt;Dzsed,358*(1.0227*$BZ6-1.882)*((1/(BT6+273))-0.00068)+1.84,IF(BN6&lt;Dzsedb+Dzucb,BQ6*(1+c_b*BV6)/(1+bucb*BT6),IF(BN6&lt;Dzsedb+Dzucb+Dzlcb,BQ6*(1+c_b*BV6)/(1+blcb*BT6),(BQ6*(298/(BT6+273))^0.5*(1+0.032*BW6*0.001)+(0.368*10^-9*(BT6+273)^3)))))</f>
        <v>1.6399314082099832</v>
      </c>
      <c r="CC6" s="83">
        <f t="shared" si="37"/>
        <v>0.834762426657498</v>
      </c>
      <c r="CD6" s="143">
        <f t="shared" si="38"/>
        <v>0.68768145536148184</v>
      </c>
      <c r="CE6" s="81">
        <f t="shared" ref="CE6:CE69" si="88">CE5-0.5*(CD6+CD5)*(dzb)*0.000001</f>
        <v>6.1128327871914606E-2</v>
      </c>
      <c r="CF6" s="82">
        <f t="shared" ref="CF6:CF69" si="89">CF5+(CE5*(dzb)/CC5)-(0.5*CD5*0.000001*((dzb)^2)/CC5)</f>
        <v>17.682811248060343</v>
      </c>
      <c r="CG6" s="83">
        <f t="shared" si="39"/>
        <v>0.59598299563377577</v>
      </c>
      <c r="CH6" s="81">
        <f t="shared" ref="CH6:CH69" si="90">IF($BN6&lt;Dzsedb,358*(1.0227*$BZ6-1.882)*((1/(CF6+273))-0.00068)+1.84,IF($BN6&lt;Dzsedb+Dzucb,$BQ6*(1+c_b*$BV6)/(1+bucb*CF6),IF($BN6&lt;Dzsedb+Dzucb+Dzlcb,$BQ6*(1+c_b*$BV6)/(1+blcb*CF6),($BQ6*(298/(CF6+273))^0.5*(1+0.032*$BW6*0.001)+(0.368*10^-9*(CF6+273)^3)))))</f>
        <v>1.6427061195711143</v>
      </c>
      <c r="CI6" s="83">
        <f t="shared" si="40"/>
        <v>0.84023044738862995</v>
      </c>
      <c r="CJ6" s="143">
        <f t="shared" si="41"/>
        <v>0.68768145536148184</v>
      </c>
      <c r="CK6" s="81">
        <f t="shared" ref="CK6:CK69" si="91">CK5-0.5*(CJ6+CJ5)*(dzb)*0.000001</f>
        <v>5.9782307182230023E-2</v>
      </c>
      <c r="CL6" s="82">
        <f t="shared" ref="CL6:CL69" si="92">CL5+(CK5*(dzb)/CI5)-(0.5*CJ5*0.000001*((dzb)^2)/CI5)</f>
        <v>17.513734002038561</v>
      </c>
      <c r="CM6" s="83">
        <f t="shared" si="42"/>
        <v>0.59570815567087365</v>
      </c>
      <c r="CN6" s="83">
        <f t="shared" ref="CN6:CN69" si="93">IF($BN6&lt;Dzsedb,358*(1.0227*$BZ6-1.882)*((1/(CL6+273))-0.00068)+1.84,IF($BN6&lt;Dzsedb+Dzucb,$BQ6*(1+c_b*$BV6)/(1+bucb*CL6),IF($BN6&lt;Dzsedb+Dzucb+Dzlcb,$BQ6*(1+c_b*$BV6)/(1+blcb*CL6),($BQ6*(298/(CL6+273))^0.5*(1+0.032*$BW6*0.001)+(0.368*10^-9*(CL6+273)^3)))))</f>
        <v>1.6425630075875155</v>
      </c>
      <c r="CO6" s="83">
        <f t="shared" si="43"/>
        <v>0.83994942217602298</v>
      </c>
      <c r="CP6" s="143">
        <f t="shared" si="44"/>
        <v>0.68768145536148184</v>
      </c>
      <c r="CQ6" s="83">
        <f t="shared" ref="CQ6:CQ69" si="94">CQ5-0.5*(CP6+CP5)*(dzb)*0.000001</f>
        <v>6.0048396689771515E-2</v>
      </c>
      <c r="CR6" s="84">
        <f t="shared" ref="CR6:CR69" si="95">CR5+(CQ5*(dzb)/CO5)-(0.5*CP5*0.000001*((dzb)^2)/CO5)</f>
        <v>17.547158214218353</v>
      </c>
      <c r="CS6" s="83">
        <f t="shared" si="45"/>
        <v>0.59576252047784595</v>
      </c>
      <c r="CT6" s="83">
        <f t="shared" ref="CT6:CT69" si="96">IF($BN6&lt;Dzsedb,358*(1.0227*$BZ6-1.882)*((1/(CR6+273))-0.00068)+1.84,IF($BN6&lt;Dzsedb+Dzucb,$BQ6*(1+c_b*$BV6)/(1+bucb*CR6),IF($BN6&lt;Dzsedb+Dzucb+Dzlcb,$BQ6*(1+c_b*$BV6)/(1+blcb*CR6),($BQ6*(298/(CR6+273))^0.5*(1+0.032*$BW6*0.001)+(0.368*10^-9*(CR6+273)^3)))))</f>
        <v>1.6425913120384885</v>
      </c>
      <c r="CU6" s="83">
        <f t="shared" si="46"/>
        <v>0.84000501187951482</v>
      </c>
      <c r="CV6" s="143">
        <f t="shared" si="47"/>
        <v>0.68768145536148184</v>
      </c>
      <c r="CW6" s="83">
        <f t="shared" ref="CW6:CW69" si="97">CW5-0.5*(CV6+CV5)*(dzb)*0.000001</f>
        <v>6.0095000827938234E-2</v>
      </c>
      <c r="CX6" s="84">
        <f t="shared" ref="CX6:CX69" si="98">CX5+(CW5*(dzb)/CU5)-(0.5*CV5*0.000001*((dzb)^2)/CU5)</f>
        <v>17.553012284215072</v>
      </c>
      <c r="CY6" s="83">
        <f t="shared" si="48"/>
        <v>0.59577204051731825</v>
      </c>
      <c r="CZ6" s="83">
        <f t="shared" ref="CZ6:CZ69" si="99">IF($BN6&lt;Dzsedb,358*(1.0227*$BZ6-1.882)*((1/(CX6+273))-0.00068)+1.84,IF($BN6&lt;Dzsedb+Dzucb,$BQ6*(1+c_b*$BV6)/(1+bucb*CX6),IF($BN6&lt;Dzsedb+Dzucb+Dzlcb,$BQ6*(1+c_b*$BV6)/(1+blcb*CX6),($BQ6*(298/(CX6+273))^0.5*(1+0.032*$BW6*0.001)+(0.368*10^-9*(CX6+273)^3)))))</f>
        <v>1.6425962687398385</v>
      </c>
      <c r="DA6" s="83">
        <f t="shared" si="49"/>
        <v>0.84001474634329898</v>
      </c>
      <c r="DB6" s="143">
        <f t="shared" si="50"/>
        <v>0.68768145536148184</v>
      </c>
      <c r="DC6" s="83">
        <f t="shared" ref="DC6:DC69" si="100">DC5-0.5*(DB6+DB5)*(dzb)*0.000001</f>
        <v>6.0096533794842075E-2</v>
      </c>
      <c r="DD6" s="84">
        <f t="shared" ref="DD6:DD69" si="101">DD5+(DC5*(dzb)/DA5)-(0.5*DB5*0.000001*((dzb)^2)/DA5)</f>
        <v>17.553204844273274</v>
      </c>
      <c r="DE6" s="86">
        <f t="shared" si="51"/>
        <v>2.9224578142886251</v>
      </c>
      <c r="DF6" s="86">
        <f t="shared" si="52"/>
        <v>1.1689831257154499</v>
      </c>
      <c r="DG6" s="86">
        <f t="shared" si="53"/>
        <v>0.73061445357215626</v>
      </c>
      <c r="DH6" s="86">
        <f t="shared" si="54"/>
        <v>755799.30484143214</v>
      </c>
      <c r="DI6" s="86">
        <f t="shared" si="55"/>
        <v>441593989251.48517</v>
      </c>
      <c r="DJ6" s="86">
        <f t="shared" si="56"/>
        <v>8.8384994193527755E+23</v>
      </c>
      <c r="DK6" s="86">
        <f t="shared" si="57"/>
        <v>4016.7870188652987</v>
      </c>
      <c r="DL6" s="86">
        <f>MIN(DJ6:DK6)</f>
        <v>4016.7870188652987</v>
      </c>
      <c r="DM6" s="86">
        <f t="shared" si="58"/>
        <v>0</v>
      </c>
      <c r="DN6" s="85">
        <f t="shared" si="59"/>
        <v>2.9224578142886251</v>
      </c>
      <c r="DO6" s="85">
        <f t="shared" ref="DO6:DO69" si="102">DN6*$BN$6</f>
        <v>292.24578142886253</v>
      </c>
      <c r="DP6" s="85">
        <f t="shared" si="60"/>
        <v>0.73061445357215626</v>
      </c>
      <c r="DQ6" s="85">
        <f t="shared" ref="DQ6:DQ69" si="103">DP6*$BN$6</f>
        <v>73.061445357215632</v>
      </c>
      <c r="DR6" s="85">
        <f t="shared" si="61"/>
        <v>1.1689831257154499</v>
      </c>
      <c r="DS6" s="85">
        <f t="shared" ref="DS6:DS69" si="104">DR6*$BN$6</f>
        <v>116.89831257154499</v>
      </c>
      <c r="DT6" s="81"/>
      <c r="DU6" s="81"/>
      <c r="DV6" s="81">
        <f t="shared" ref="DV6:DV69" si="105">DN6*-1</f>
        <v>-2.9224578142886251</v>
      </c>
      <c r="DW6" s="100"/>
    </row>
    <row r="7" spans="1:127" x14ac:dyDescent="0.2">
      <c r="A7" s="59">
        <f t="shared" si="62"/>
        <v>0.26666666666666672</v>
      </c>
      <c r="B7" s="44">
        <f t="shared" ref="B7:B69" si="106">B6+Dlith/1200</f>
        <v>266.66666666666669</v>
      </c>
      <c r="C7" s="52">
        <f t="shared" si="63"/>
        <v>133.33333333333334</v>
      </c>
      <c r="D7" s="50">
        <f t="shared" si="0"/>
        <v>1</v>
      </c>
      <c r="E7" s="44">
        <f t="shared" si="1"/>
        <v>3.95</v>
      </c>
      <c r="F7" s="47">
        <f t="shared" si="64"/>
        <v>0.7</v>
      </c>
      <c r="G7" s="52">
        <f>G6-0.5*(F7+F6)*(dz)*0.000001</f>
        <v>5.2685930714926416E-2</v>
      </c>
      <c r="H7" s="57">
        <f t="shared" si="65"/>
        <v>13.563157066549181</v>
      </c>
      <c r="I7" s="52">
        <f>IF(B7&lt;Dzsed,I6+1078*9.81*(dz)*0.000001,0)</f>
        <v>2.8200480000000003</v>
      </c>
      <c r="J7" s="54">
        <f>IF(AND(B7&lt;=Dlith,B7&gt;(Dzlc+Dzuc+Dzsed)),rhoma*9.81*(dz)+J6*1000000,IF(AND(B7&lt;=(Dzlc+Dzuc+Dzsed),B7&gt;(Dzuc+Dzsed)),rholc*9.81*(dz)+J6*1000000,IF(AND(B7&lt;=(Dzuc+Dzsed),B7&gt;Dzsed),rhouc*9.81*(dz)+J6*1000000,((rhosed*(1-L7))+(1078*L7))*9.81*(dz)+J6*1000000)))*0.000001</f>
        <v>5.4598978399697629</v>
      </c>
      <c r="K7" s="46">
        <f t="shared" ref="K7:K70" si="107">J7-I7</f>
        <v>2.6398498399697625</v>
      </c>
      <c r="L7" s="80">
        <f t="shared" si="2"/>
        <v>0.37746977264958792</v>
      </c>
      <c r="M7" s="142">
        <f t="shared" si="3"/>
        <v>0.3819261941222209</v>
      </c>
      <c r="N7" s="60">
        <f t="shared" si="4"/>
        <v>3.95</v>
      </c>
      <c r="O7" s="53">
        <f t="shared" si="5"/>
        <v>0.58916871005501847</v>
      </c>
      <c r="P7" s="58">
        <f t="shared" si="66"/>
        <v>4.0102836772318433</v>
      </c>
      <c r="Q7" s="49">
        <f t="shared" si="67"/>
        <v>1.9277700975034706</v>
      </c>
      <c r="R7" s="143">
        <f t="shared" si="6"/>
        <v>0.43265166411444533</v>
      </c>
      <c r="S7" s="51">
        <f t="shared" si="68"/>
        <v>4.2596320562167667E-2</v>
      </c>
      <c r="T7" s="57">
        <f t="shared" si="69"/>
        <v>16.137256956165146</v>
      </c>
      <c r="U7" s="53">
        <f t="shared" si="7"/>
        <v>0.59345527109882934</v>
      </c>
      <c r="V7" s="58">
        <f t="shared" si="70"/>
        <v>3.9862860650947525</v>
      </c>
      <c r="W7" s="49">
        <f t="shared" si="8"/>
        <v>1.9259569386525437</v>
      </c>
      <c r="X7" s="143">
        <f t="shared" si="9"/>
        <v>0.43265166411444533</v>
      </c>
      <c r="Y7" s="51">
        <f t="shared" si="71"/>
        <v>4.1604950926740783E-2</v>
      </c>
      <c r="Z7" s="57">
        <f t="shared" si="72"/>
        <v>15.995708894100304</v>
      </c>
      <c r="AA7" s="53">
        <f t="shared" si="10"/>
        <v>0.59322204537803924</v>
      </c>
      <c r="AB7" s="58">
        <f t="shared" si="73"/>
        <v>3.9875945704984774</v>
      </c>
      <c r="AC7" s="49">
        <f t="shared" si="11"/>
        <v>1.9260584882608451</v>
      </c>
      <c r="AD7" s="143">
        <f t="shared" si="12"/>
        <v>0.43265166411444533</v>
      </c>
      <c r="AE7" s="49">
        <f t="shared" ref="AE7:AE70" si="108">AE6-0.5*(AD7+AD6)*($B7-$B6)*0.000001</f>
        <v>4.1517134511992883E-2</v>
      </c>
      <c r="AF7" s="57">
        <f t="shared" si="74"/>
        <v>15.983010705818346</v>
      </c>
      <c r="AG7" s="53">
        <f t="shared" si="13"/>
        <v>0.59320110868320119</v>
      </c>
      <c r="AH7" s="58">
        <f t="shared" si="75"/>
        <v>3.9877120183563584</v>
      </c>
      <c r="AI7" s="49">
        <f t="shared" si="14"/>
        <v>1.9260675877950613</v>
      </c>
      <c r="AJ7" s="143">
        <f t="shared" si="15"/>
        <v>0.43265166411444533</v>
      </c>
      <c r="AK7" s="51">
        <f t="shared" si="76"/>
        <v>4.1518065053428713E-2</v>
      </c>
      <c r="AL7" s="57">
        <f t="shared" si="77"/>
        <v>15.983139278152029</v>
      </c>
      <c r="AM7" s="53">
        <f t="shared" si="16"/>
        <v>0.59320132068415965</v>
      </c>
      <c r="AN7" s="58">
        <f t="shared" si="78"/>
        <v>3.9877108291156844</v>
      </c>
      <c r="AO7" s="49">
        <f t="shared" si="17"/>
        <v>1.9260674956686001</v>
      </c>
      <c r="AP7" s="143">
        <f t="shared" si="18"/>
        <v>0.43265166411444533</v>
      </c>
      <c r="AQ7" s="51">
        <f t="shared" si="79"/>
        <v>4.1518557802982525E-2</v>
      </c>
      <c r="AR7" s="57">
        <f t="shared" si="80"/>
        <v>15.983210246494515</v>
      </c>
      <c r="AS7" s="44">
        <f t="shared" si="19"/>
        <v>9.8278161119455731</v>
      </c>
      <c r="AT7" s="44">
        <f t="shared" si="20"/>
        <v>3.9311264447782293</v>
      </c>
      <c r="AU7" s="44">
        <f t="shared" si="21"/>
        <v>2.4569540279863933</v>
      </c>
      <c r="AV7" s="47">
        <f t="shared" si="22"/>
        <v>23421912.722610962</v>
      </c>
      <c r="AW7" s="47">
        <f t="shared" si="23"/>
        <v>391108360273392.5</v>
      </c>
      <c r="AX7" s="86">
        <f t="shared" si="24"/>
        <v>1.2954279764237613E+24</v>
      </c>
      <c r="AY7" s="86">
        <f t="shared" si="25"/>
        <v>3629.2178477550092</v>
      </c>
      <c r="AZ7" s="10">
        <f t="shared" si="81"/>
        <v>3629.2178477550092</v>
      </c>
      <c r="BA7" s="44">
        <f t="shared" si="26"/>
        <v>0</v>
      </c>
      <c r="BB7" s="9">
        <f t="shared" si="27"/>
        <v>9.8278161119455731</v>
      </c>
      <c r="BC7" s="45">
        <f>BB7*$B$6</f>
        <v>1310.3754815927432</v>
      </c>
      <c r="BD7" s="9">
        <f t="shared" si="28"/>
        <v>2.4569540279863933</v>
      </c>
      <c r="BE7" s="45">
        <f t="shared" ref="BE7:BE70" si="109">BD7*$B$6</f>
        <v>327.5938703981858</v>
      </c>
      <c r="BF7" s="9">
        <f t="shared" si="29"/>
        <v>3.9311264447782293</v>
      </c>
      <c r="BG7" s="45">
        <f t="shared" ref="BG7:BG70" si="110">BF7*$B$6</f>
        <v>524.15019263709723</v>
      </c>
      <c r="BH7" s="58"/>
      <c r="BI7" s="58"/>
      <c r="BJ7" s="58">
        <f t="shared" si="82"/>
        <v>-9.8278161119455731</v>
      </c>
      <c r="BK7" s="97"/>
      <c r="BL7" s="44"/>
      <c r="BM7" s="82">
        <f t="shared" si="83"/>
        <v>0.2</v>
      </c>
      <c r="BN7" s="86">
        <f t="shared" si="84"/>
        <v>200</v>
      </c>
      <c r="BO7" s="86">
        <f t="shared" si="85"/>
        <v>100</v>
      </c>
      <c r="BP7" s="84">
        <f t="shared" si="30"/>
        <v>1</v>
      </c>
      <c r="BQ7" s="84">
        <f t="shared" si="31"/>
        <v>1.64</v>
      </c>
      <c r="BR7" s="84">
        <f t="shared" si="32"/>
        <v>2.0299999999999998</v>
      </c>
      <c r="BS7" s="84">
        <f t="shared" ref="BS7:BS69" si="111">BS6-0.5*(BR7+BR6)*(dzb)*0.000001</f>
        <v>7.2501104437584743E-2</v>
      </c>
      <c r="BT7" s="84">
        <f t="shared" ref="BT7:BT69" si="112">BT6+(BS6*(dzb)/BQ6)-(0.5*BR6*0.000001*((dzb)^2)/BQ6)</f>
        <v>18.866354199705455</v>
      </c>
      <c r="BU7" s="84">
        <f t="shared" si="86"/>
        <v>2.1150359999999999</v>
      </c>
      <c r="BV7" s="83">
        <f t="shared" ref="BV7:BV69" si="113">IF(AND(BN7&lt;=Dlithb,BN7&gt;(Dzlcb+Dzucb+Dzsedb)),rhomab*9.81*(dzb)+BV6*1000000,IF(AND(BN7&lt;=(Dzlcb+Dzucb+Dzsedb),BN7&gt;(Dzucb+Dzsedb)),rholcb*9.81*(dzb)+BV6*1000000,IF(AND(BN7&lt;=(Dzucb+Dzsedb),BN7&gt;Dzsedb),rhoucb*9.81*(dzb)+BV6*1000000,((rhosedb*(1-BX7))+(1078*BX7))*9.81*(dzb)+BV6*1000000)))*0.000001</f>
        <v>3.3288243698978217</v>
      </c>
      <c r="BW7" s="81">
        <f t="shared" ref="BW7:BW70" si="114">BV7-BU7</f>
        <v>1.2137883698978218</v>
      </c>
      <c r="BX7" s="83">
        <f t="shared" si="33"/>
        <v>0.59293236393257975</v>
      </c>
      <c r="BY7" s="141">
        <f t="shared" si="34"/>
        <v>0.62132398678428402</v>
      </c>
      <c r="BZ7" s="83">
        <f t="shared" si="35"/>
        <v>1.644695191814749</v>
      </c>
      <c r="CA7" s="83">
        <f t="shared" si="36"/>
        <v>0.5978953046061436</v>
      </c>
      <c r="CB7" s="83">
        <f t="shared" si="87"/>
        <v>1.6433995117572722</v>
      </c>
      <c r="CC7" s="83">
        <f t="shared" si="37"/>
        <v>0.87681627121374306</v>
      </c>
      <c r="CD7" s="143">
        <f t="shared" si="38"/>
        <v>0.76871230682790337</v>
      </c>
      <c r="CE7" s="83">
        <f t="shared" si="88"/>
        <v>6.1055508183805139E-2</v>
      </c>
      <c r="CF7" s="84">
        <f t="shared" si="89"/>
        <v>25.001533539356441</v>
      </c>
      <c r="CG7" s="83">
        <f t="shared" si="39"/>
        <v>0.60748357866250968</v>
      </c>
      <c r="CH7" s="83">
        <f t="shared" si="90"/>
        <v>1.6484492991880149</v>
      </c>
      <c r="CI7" s="83">
        <f t="shared" si="40"/>
        <v>0.88655593121274423</v>
      </c>
      <c r="CJ7" s="143">
        <f t="shared" si="41"/>
        <v>0.76871230682790337</v>
      </c>
      <c r="CK7" s="83">
        <f t="shared" si="91"/>
        <v>5.9709487494120556E-2</v>
      </c>
      <c r="CL7" s="84">
        <f t="shared" si="92"/>
        <v>24.624631172589066</v>
      </c>
      <c r="CM7" s="83">
        <f t="shared" si="42"/>
        <v>0.60691023371587627</v>
      </c>
      <c r="CN7" s="83">
        <f t="shared" si="93"/>
        <v>1.6481450777167159</v>
      </c>
      <c r="CO7" s="83">
        <f t="shared" si="43"/>
        <v>0.88597403126131591</v>
      </c>
      <c r="CP7" s="143">
        <f t="shared" si="44"/>
        <v>0.76871230682790337</v>
      </c>
      <c r="CQ7" s="83">
        <f t="shared" si="94"/>
        <v>5.9975577001662048E-2</v>
      </c>
      <c r="CR7" s="84">
        <f t="shared" si="95"/>
        <v>24.69211373565053</v>
      </c>
      <c r="CS7" s="83">
        <f t="shared" si="45"/>
        <v>0.60701303934731399</v>
      </c>
      <c r="CT7" s="83">
        <f t="shared" si="96"/>
        <v>1.6481996037288908</v>
      </c>
      <c r="CU7" s="83">
        <f t="shared" si="46"/>
        <v>0.88607837495227615</v>
      </c>
      <c r="CV7" s="143">
        <f t="shared" si="47"/>
        <v>0.76871230682790337</v>
      </c>
      <c r="CW7" s="83">
        <f t="shared" si="97"/>
        <v>6.0022181139828767E-2</v>
      </c>
      <c r="CX7" s="84">
        <f t="shared" si="98"/>
        <v>24.703043046624963</v>
      </c>
      <c r="CY7" s="83">
        <f t="shared" si="48"/>
        <v>0.60702968330008544</v>
      </c>
      <c r="CZ7" s="83">
        <f t="shared" si="99"/>
        <v>1.6482084323025847</v>
      </c>
      <c r="DA7" s="83">
        <f t="shared" si="49"/>
        <v>0.88609526774400382</v>
      </c>
      <c r="DB7" s="143">
        <f t="shared" si="50"/>
        <v>0.76871230682790337</v>
      </c>
      <c r="DC7" s="83">
        <f t="shared" si="100"/>
        <v>6.0023714106732608E-2</v>
      </c>
      <c r="DD7" s="84">
        <f t="shared" si="101"/>
        <v>24.703335241808901</v>
      </c>
      <c r="DE7" s="86">
        <f t="shared" si="51"/>
        <v>5.9918838658160789</v>
      </c>
      <c r="DF7" s="86">
        <f t="shared" si="52"/>
        <v>2.3967535463264316</v>
      </c>
      <c r="DG7" s="86">
        <f t="shared" si="53"/>
        <v>1.4979709664540197</v>
      </c>
      <c r="DH7" s="86">
        <f t="shared" si="54"/>
        <v>463121.72064695641</v>
      </c>
      <c r="DI7" s="86">
        <f t="shared" si="55"/>
        <v>179599300887.79068</v>
      </c>
      <c r="DJ7" s="86">
        <f t="shared" si="56"/>
        <v>1.6306684993189664E+23</v>
      </c>
      <c r="DK7" s="86">
        <f t="shared" si="57"/>
        <v>3961.9593048338047</v>
      </c>
      <c r="DL7" s="86">
        <f t="shared" ref="DL7:DL70" si="115">MIN(DJ7:DK7)</f>
        <v>3961.9593048338047</v>
      </c>
      <c r="DM7" s="86">
        <f t="shared" si="58"/>
        <v>0</v>
      </c>
      <c r="DN7" s="85">
        <f t="shared" si="59"/>
        <v>5.9918838658160789</v>
      </c>
      <c r="DO7" s="85">
        <f t="shared" si="102"/>
        <v>599.18838658160792</v>
      </c>
      <c r="DP7" s="85">
        <f t="shared" si="60"/>
        <v>1.4979709664540197</v>
      </c>
      <c r="DQ7" s="85">
        <f t="shared" si="103"/>
        <v>149.79709664540198</v>
      </c>
      <c r="DR7" s="85">
        <f t="shared" si="61"/>
        <v>2.3967535463264316</v>
      </c>
      <c r="DS7" s="85">
        <f t="shared" si="104"/>
        <v>239.67535463264315</v>
      </c>
      <c r="DT7" s="81"/>
      <c r="DU7" s="81"/>
      <c r="DV7" s="81">
        <f t="shared" si="105"/>
        <v>-5.9918838658160789</v>
      </c>
      <c r="DW7" s="100"/>
    </row>
    <row r="8" spans="1:127" x14ac:dyDescent="0.2">
      <c r="A8" s="59">
        <f t="shared" si="62"/>
        <v>0.4</v>
      </c>
      <c r="B8" s="44">
        <f t="shared" si="106"/>
        <v>400</v>
      </c>
      <c r="C8" s="52">
        <f t="shared" si="63"/>
        <v>133.33333333333334</v>
      </c>
      <c r="D8" s="50">
        <f t="shared" si="0"/>
        <v>1</v>
      </c>
      <c r="E8" s="44">
        <f t="shared" si="1"/>
        <v>3.95</v>
      </c>
      <c r="F8" s="47">
        <f t="shared" si="64"/>
        <v>0.7</v>
      </c>
      <c r="G8" s="52">
        <f t="shared" ref="G8:G69" si="116">G7-0.5*(F8+F7)*(dz)*0.000001</f>
        <v>5.2592597381593081E-2</v>
      </c>
      <c r="H8" s="57">
        <f t="shared" si="65"/>
        <v>15.340009861427147</v>
      </c>
      <c r="I8" s="52">
        <f t="shared" ref="I8:I69" si="117">IF(B8&lt;Dzsed,I7+1078*9.81*(dz)*0.000001,0)</f>
        <v>4.2300720000000007</v>
      </c>
      <c r="J8" s="54">
        <f t="shared" ref="J8:J69" si="118">IF(AND(B8&lt;=Dlith,B8&gt;(Dzlc+Dzuc+Dzsed)),rhoma*9.81*(dz)+J7*1000000,IF(AND(B8&lt;=(Dzlc+Dzuc+Dzsed),B8&gt;(Dzuc+Dzsed)),rholc*9.81*(dz)+J7*1000000,IF(AND(B8&lt;=(Dzuc+Dzsed),B8&gt;Dzsed),rhouc*9.81*(dz)+J7*1000000,((rhosed*(1-L8))+(1078*L8))*9.81*(dz)+J7*1000000)))*0.000001</f>
        <v>8.2397784987351184</v>
      </c>
      <c r="K8" s="46">
        <f t="shared" si="107"/>
        <v>4.0097064987351176</v>
      </c>
      <c r="L8" s="80">
        <f t="shared" si="2"/>
        <v>0.36218573476192789</v>
      </c>
      <c r="M8" s="142">
        <f t="shared" si="3"/>
        <v>0.36825999384008756</v>
      </c>
      <c r="N8" s="60">
        <f t="shared" si="4"/>
        <v>3.95</v>
      </c>
      <c r="O8" s="53">
        <f t="shared" si="5"/>
        <v>0.59213788456405603</v>
      </c>
      <c r="P8" s="58">
        <f t="shared" si="66"/>
        <v>3.9936727746552556</v>
      </c>
      <c r="Q8" s="49">
        <f t="shared" si="67"/>
        <v>1.9774408067995251</v>
      </c>
      <c r="R8" s="143">
        <f t="shared" si="6"/>
        <v>0.44221800431193869</v>
      </c>
      <c r="S8" s="51">
        <f t="shared" si="68"/>
        <v>4.253799591760591E-2</v>
      </c>
      <c r="T8" s="57">
        <f t="shared" si="69"/>
        <v>19.081416958993959</v>
      </c>
      <c r="U8" s="53">
        <f t="shared" si="7"/>
        <v>0.59824061746194024</v>
      </c>
      <c r="V8" s="58">
        <f t="shared" si="70"/>
        <v>3.9593570500776831</v>
      </c>
      <c r="W8" s="49">
        <f t="shared" si="8"/>
        <v>1.9741299170400139</v>
      </c>
      <c r="X8" s="143">
        <f t="shared" si="9"/>
        <v>0.44221800431193869</v>
      </c>
      <c r="Y8" s="51">
        <f t="shared" si="71"/>
        <v>4.1546626282179026E-2</v>
      </c>
      <c r="Z8" s="57">
        <f t="shared" si="72"/>
        <v>18.874008448160211</v>
      </c>
      <c r="AA8" s="53">
        <f t="shared" si="10"/>
        <v>0.5979076060334052</v>
      </c>
      <c r="AB8" s="58">
        <f t="shared" si="73"/>
        <v>3.9612363420882852</v>
      </c>
      <c r="AC8" s="49">
        <f t="shared" si="11"/>
        <v>1.9743169393412718</v>
      </c>
      <c r="AD8" s="143">
        <f t="shared" si="12"/>
        <v>0.44221800431193869</v>
      </c>
      <c r="AE8" s="49">
        <f t="shared" si="108"/>
        <v>4.1458809867431126E-2</v>
      </c>
      <c r="AF8" s="57">
        <f t="shared" si="74"/>
        <v>18.855079324750811</v>
      </c>
      <c r="AG8" s="53">
        <f t="shared" si="13"/>
        <v>0.59787718279237412</v>
      </c>
      <c r="AH8" s="58">
        <f t="shared" si="75"/>
        <v>3.9614079885548215</v>
      </c>
      <c r="AI8" s="49">
        <f t="shared" si="14"/>
        <v>1.9743339877996555</v>
      </c>
      <c r="AJ8" s="143">
        <f t="shared" si="15"/>
        <v>0.44221800431193869</v>
      </c>
      <c r="AK8" s="51">
        <f t="shared" si="76"/>
        <v>4.1459740408866956E-2</v>
      </c>
      <c r="AL8" s="57">
        <f t="shared" si="77"/>
        <v>18.855258745614108</v>
      </c>
      <c r="AM8" s="53">
        <f t="shared" si="16"/>
        <v>0.59787747118526235</v>
      </c>
      <c r="AN8" s="58">
        <f t="shared" si="78"/>
        <v>3.9614063614886845</v>
      </c>
      <c r="AO8" s="49">
        <f t="shared" si="17"/>
        <v>1.9743338262206001</v>
      </c>
      <c r="AP8" s="143">
        <f t="shared" si="18"/>
        <v>0.44221800431193869</v>
      </c>
      <c r="AQ8" s="51">
        <f t="shared" si="79"/>
        <v>4.1460233158420769E-2</v>
      </c>
      <c r="AR8" s="57">
        <f t="shared" si="80"/>
        <v>18.855363962257268</v>
      </c>
      <c r="AS8" s="44">
        <f t="shared" si="19"/>
        <v>14.831601297723211</v>
      </c>
      <c r="AT8" s="44">
        <f t="shared" si="20"/>
        <v>5.9326405190892846</v>
      </c>
      <c r="AU8" s="44">
        <f t="shared" si="21"/>
        <v>3.7079003244308026</v>
      </c>
      <c r="AV8" s="47">
        <f t="shared" si="22"/>
        <v>18593662.055861406</v>
      </c>
      <c r="AW8" s="47">
        <f t="shared" si="23"/>
        <v>253415492048948.25</v>
      </c>
      <c r="AX8" s="86">
        <f t="shared" si="24"/>
        <v>6.4568982338975782E+23</v>
      </c>
      <c r="AY8" s="86">
        <f t="shared" si="25"/>
        <v>3592.1443673778172</v>
      </c>
      <c r="AZ8" s="10">
        <f t="shared" si="81"/>
        <v>3592.1443673778172</v>
      </c>
      <c r="BA8" s="44">
        <f t="shared" si="26"/>
        <v>0</v>
      </c>
      <c r="BB8" s="9">
        <f t="shared" si="27"/>
        <v>14.831601297723211</v>
      </c>
      <c r="BC8" s="45">
        <f t="shared" ref="BC8:BC71" si="119">BB8*$B$6</f>
        <v>1977.5468396964282</v>
      </c>
      <c r="BD8" s="9">
        <f t="shared" si="28"/>
        <v>3.7079003244308026</v>
      </c>
      <c r="BE8" s="45">
        <f t="shared" si="109"/>
        <v>494.38670992410704</v>
      </c>
      <c r="BF8" s="9">
        <f t="shared" si="29"/>
        <v>5.9326405190892846</v>
      </c>
      <c r="BG8" s="45">
        <f t="shared" si="110"/>
        <v>791.01873587857131</v>
      </c>
      <c r="BH8" s="58"/>
      <c r="BI8" s="58"/>
      <c r="BJ8" s="58">
        <f t="shared" si="82"/>
        <v>-14.831601297723211</v>
      </c>
      <c r="BK8" s="97"/>
      <c r="BL8" s="44"/>
      <c r="BM8" s="82">
        <f t="shared" si="83"/>
        <v>0.3</v>
      </c>
      <c r="BN8" s="86">
        <f t="shared" si="84"/>
        <v>300</v>
      </c>
      <c r="BO8" s="86">
        <f t="shared" si="85"/>
        <v>100</v>
      </c>
      <c r="BP8" s="84">
        <f t="shared" si="30"/>
        <v>1</v>
      </c>
      <c r="BQ8" s="84">
        <f t="shared" si="31"/>
        <v>1.64</v>
      </c>
      <c r="BR8" s="84">
        <f t="shared" si="32"/>
        <v>2.0299999999999998</v>
      </c>
      <c r="BS8" s="84">
        <f t="shared" si="111"/>
        <v>7.2298104437584748E-2</v>
      </c>
      <c r="BT8" s="84">
        <f t="shared" si="112"/>
        <v>23.28096422638745</v>
      </c>
      <c r="BU8" s="84">
        <f t="shared" si="86"/>
        <v>3.1725539999999999</v>
      </c>
      <c r="BV8" s="83">
        <f t="shared" si="113"/>
        <v>5.1092068350506716</v>
      </c>
      <c r="BW8" s="81">
        <f t="shared" si="114"/>
        <v>1.9366528350506718</v>
      </c>
      <c r="BX8" s="83">
        <f t="shared" si="33"/>
        <v>0.54570598136929038</v>
      </c>
      <c r="BY8" s="141">
        <f t="shared" si="34"/>
        <v>0.57961477549843288</v>
      </c>
      <c r="BZ8" s="83">
        <f t="shared" si="35"/>
        <v>1.6443795851515912</v>
      </c>
      <c r="CA8" s="83">
        <f t="shared" si="36"/>
        <v>0.60484952892051458</v>
      </c>
      <c r="CB8" s="83">
        <f t="shared" si="87"/>
        <v>1.6467427890196005</v>
      </c>
      <c r="CC8" s="83">
        <f t="shared" si="37"/>
        <v>0.92152229957094511</v>
      </c>
      <c r="CD8" s="143">
        <f t="shared" si="38"/>
        <v>0.85338200573818113</v>
      </c>
      <c r="CE8" s="83">
        <f t="shared" si="88"/>
        <v>6.0974403468176834E-2</v>
      </c>
      <c r="CF8" s="84">
        <f t="shared" si="89"/>
        <v>31.960468332388984</v>
      </c>
      <c r="CG8" s="83">
        <f t="shared" si="39"/>
        <v>0.6177004412594258</v>
      </c>
      <c r="CH8" s="83">
        <f t="shared" si="90"/>
        <v>1.6536308409396669</v>
      </c>
      <c r="CI8" s="83">
        <f t="shared" si="40"/>
        <v>0.93445874085216629</v>
      </c>
      <c r="CJ8" s="143">
        <f t="shared" si="41"/>
        <v>0.85338200573818113</v>
      </c>
      <c r="CK8" s="83">
        <f t="shared" si="91"/>
        <v>5.962838277849225E-2</v>
      </c>
      <c r="CL8" s="84">
        <f t="shared" si="92"/>
        <v>31.355289642963683</v>
      </c>
      <c r="CM8" s="83">
        <f t="shared" si="42"/>
        <v>0.61683973974523598</v>
      </c>
      <c r="CN8" s="83">
        <f t="shared" si="93"/>
        <v>1.6531633125142249</v>
      </c>
      <c r="CO8" s="83">
        <f t="shared" si="43"/>
        <v>0.9335928355501113</v>
      </c>
      <c r="CP8" s="143">
        <f t="shared" si="44"/>
        <v>0.85338200573818113</v>
      </c>
      <c r="CQ8" s="83">
        <f t="shared" si="94"/>
        <v>5.9894472286033743E-2</v>
      </c>
      <c r="CR8" s="84">
        <f t="shared" si="95"/>
        <v>31.457226399392063</v>
      </c>
      <c r="CS8" s="83">
        <f t="shared" si="45"/>
        <v>0.61698508785032802</v>
      </c>
      <c r="CT8" s="83">
        <f t="shared" si="96"/>
        <v>1.6532421935244701</v>
      </c>
      <c r="CU8" s="83">
        <f t="shared" si="46"/>
        <v>0.93373906523969685</v>
      </c>
      <c r="CV8" s="143">
        <f t="shared" si="47"/>
        <v>0.85338200573818113</v>
      </c>
      <c r="CW8" s="83">
        <f t="shared" si="97"/>
        <v>5.9941076424200462E-2</v>
      </c>
      <c r="CX8" s="84">
        <f t="shared" si="98"/>
        <v>31.472618653039923</v>
      </c>
      <c r="CY8" s="83">
        <f t="shared" si="48"/>
        <v>0.61700702207683489</v>
      </c>
      <c r="CZ8" s="83">
        <f t="shared" si="99"/>
        <v>1.6532540998150278</v>
      </c>
      <c r="DA8" s="83">
        <f t="shared" si="49"/>
        <v>0.93376113239986813</v>
      </c>
      <c r="DB8" s="143">
        <f t="shared" si="50"/>
        <v>0.85338200573818113</v>
      </c>
      <c r="DC8" s="83">
        <f t="shared" si="100"/>
        <v>5.9942609391104303E-2</v>
      </c>
      <c r="DD8" s="84">
        <f t="shared" si="101"/>
        <v>31.472954793452999</v>
      </c>
      <c r="DE8" s="86">
        <f t="shared" si="51"/>
        <v>9.1965723030912088</v>
      </c>
      <c r="DF8" s="86">
        <f t="shared" si="52"/>
        <v>3.6786289212364833</v>
      </c>
      <c r="DG8" s="86">
        <f t="shared" si="53"/>
        <v>2.2991430757728022</v>
      </c>
      <c r="DH8" s="86">
        <f t="shared" si="54"/>
        <v>297516.36430450238</v>
      </c>
      <c r="DI8" s="86">
        <f t="shared" si="55"/>
        <v>79669337373.267395</v>
      </c>
      <c r="DJ8" s="86">
        <f t="shared" si="56"/>
        <v>3.5414935378207361E+22</v>
      </c>
      <c r="DK8" s="86">
        <f t="shared" si="57"/>
        <v>3910.6529883481471</v>
      </c>
      <c r="DL8" s="86">
        <f t="shared" si="115"/>
        <v>3910.6529883481471</v>
      </c>
      <c r="DM8" s="86">
        <f t="shared" si="58"/>
        <v>0</v>
      </c>
      <c r="DN8" s="85">
        <f t="shared" si="59"/>
        <v>9.1965723030912088</v>
      </c>
      <c r="DO8" s="85">
        <f t="shared" si="102"/>
        <v>919.65723030912091</v>
      </c>
      <c r="DP8" s="85">
        <f t="shared" si="60"/>
        <v>2.2991430757728022</v>
      </c>
      <c r="DQ8" s="85">
        <f t="shared" si="103"/>
        <v>229.91430757728023</v>
      </c>
      <c r="DR8" s="85">
        <f t="shared" si="61"/>
        <v>3.6786289212364833</v>
      </c>
      <c r="DS8" s="85">
        <f t="shared" si="104"/>
        <v>367.86289212364835</v>
      </c>
      <c r="DT8" s="81"/>
      <c r="DU8" s="81"/>
      <c r="DV8" s="81">
        <f t="shared" si="105"/>
        <v>-9.1965723030912088</v>
      </c>
      <c r="DW8" s="100"/>
    </row>
    <row r="9" spans="1:127" x14ac:dyDescent="0.2">
      <c r="A9" s="59">
        <f t="shared" si="62"/>
        <v>0.53333333333333344</v>
      </c>
      <c r="B9" s="44">
        <f t="shared" si="106"/>
        <v>533.33333333333337</v>
      </c>
      <c r="C9" s="52">
        <f t="shared" si="63"/>
        <v>133.33333333333334</v>
      </c>
      <c r="D9" s="50">
        <f t="shared" si="0"/>
        <v>1</v>
      </c>
      <c r="E9" s="44">
        <f t="shared" si="1"/>
        <v>3.95</v>
      </c>
      <c r="F9" s="47">
        <f t="shared" si="64"/>
        <v>0.7</v>
      </c>
      <c r="G9" s="52">
        <f t="shared" si="116"/>
        <v>5.2499264048259747E-2</v>
      </c>
      <c r="H9" s="57">
        <f t="shared" si="65"/>
        <v>17.113712164040695</v>
      </c>
      <c r="I9" s="52">
        <f t="shared" si="117"/>
        <v>5.6400960000000007</v>
      </c>
      <c r="J9" s="54">
        <f t="shared" si="118"/>
        <v>11.051156083042367</v>
      </c>
      <c r="K9" s="46">
        <f t="shared" si="107"/>
        <v>5.4110600830423659</v>
      </c>
      <c r="L9" s="80">
        <f t="shared" si="2"/>
        <v>0.34752055918080882</v>
      </c>
      <c r="M9" s="142">
        <f t="shared" si="3"/>
        <v>0.35478543147809288</v>
      </c>
      <c r="N9" s="60">
        <f t="shared" si="4"/>
        <v>3.95</v>
      </c>
      <c r="O9" s="53">
        <f t="shared" si="5"/>
        <v>0.59505626265703326</v>
      </c>
      <c r="P9" s="58">
        <f t="shared" si="66"/>
        <v>3.977294256434087</v>
      </c>
      <c r="Q9" s="49">
        <f t="shared" si="67"/>
        <v>2.0271188284709702</v>
      </c>
      <c r="R9" s="143">
        <f t="shared" si="6"/>
        <v>0.4516501979653349</v>
      </c>
      <c r="S9" s="51">
        <f t="shared" si="68"/>
        <v>4.2478404704120759E-2</v>
      </c>
      <c r="T9" s="57">
        <f t="shared" si="69"/>
        <v>21.947647868571689</v>
      </c>
      <c r="U9" s="53">
        <f t="shared" si="7"/>
        <v>0.60277889243737348</v>
      </c>
      <c r="V9" s="58">
        <f t="shared" si="70"/>
        <v>3.9336572730925061</v>
      </c>
      <c r="W9" s="49">
        <f t="shared" si="8"/>
        <v>2.0219697458648862</v>
      </c>
      <c r="X9" s="143">
        <f t="shared" si="9"/>
        <v>0.4516501979653349</v>
      </c>
      <c r="Y9" s="51">
        <f t="shared" si="71"/>
        <v>4.1487035068693875E-2</v>
      </c>
      <c r="Z9" s="57">
        <f t="shared" si="72"/>
        <v>21.678089018780533</v>
      </c>
      <c r="AA9" s="53">
        <f t="shared" si="10"/>
        <v>0.60235714445575772</v>
      </c>
      <c r="AB9" s="58">
        <f t="shared" si="73"/>
        <v>3.9360529478458188</v>
      </c>
      <c r="AC9" s="49">
        <f t="shared" si="11"/>
        <v>2.0222619581498069</v>
      </c>
      <c r="AD9" s="143">
        <f t="shared" si="12"/>
        <v>0.4516501979653349</v>
      </c>
      <c r="AE9" s="49">
        <f t="shared" si="108"/>
        <v>4.1399218653945975E-2</v>
      </c>
      <c r="AF9" s="57">
        <f t="shared" si="74"/>
        <v>21.652963686111523</v>
      </c>
      <c r="AG9" s="53">
        <f t="shared" si="13"/>
        <v>0.60231778018277504</v>
      </c>
      <c r="AH9" s="58">
        <f t="shared" si="75"/>
        <v>3.9362764698102914</v>
      </c>
      <c r="AI9" s="49">
        <f t="shared" si="14"/>
        <v>2.0222891648527273</v>
      </c>
      <c r="AJ9" s="143">
        <f t="shared" si="15"/>
        <v>0.4516501979653349</v>
      </c>
      <c r="AK9" s="51">
        <f t="shared" si="76"/>
        <v>4.1400149195381805E-2</v>
      </c>
      <c r="AL9" s="57">
        <f t="shared" si="77"/>
        <v>21.653181789678364</v>
      </c>
      <c r="AM9" s="53">
        <f t="shared" si="16"/>
        <v>0.60231812192850542</v>
      </c>
      <c r="AN9" s="58">
        <f t="shared" si="78"/>
        <v>3.9362745293361376</v>
      </c>
      <c r="AO9" s="49">
        <f t="shared" si="17"/>
        <v>2.0222889287036985</v>
      </c>
      <c r="AP9" s="143">
        <f t="shared" si="18"/>
        <v>0.4516501979653349</v>
      </c>
      <c r="AQ9" s="51">
        <f t="shared" si="79"/>
        <v>4.1400641944935618E-2</v>
      </c>
      <c r="AR9" s="57">
        <f t="shared" si="80"/>
        <v>21.65332051232005</v>
      </c>
      <c r="AS9" s="44">
        <f t="shared" si="19"/>
        <v>19.892080949476259</v>
      </c>
      <c r="AT9" s="44">
        <f t="shared" si="20"/>
        <v>7.9568323797905034</v>
      </c>
      <c r="AU9" s="44">
        <f t="shared" si="21"/>
        <v>4.9730202373690648</v>
      </c>
      <c r="AV9" s="47">
        <f t="shared" si="22"/>
        <v>14913409.171250243</v>
      </c>
      <c r="AW9" s="47">
        <f t="shared" si="23"/>
        <v>167405934552197.47</v>
      </c>
      <c r="AX9" s="86">
        <f t="shared" si="24"/>
        <v>3.3198233451615915E+23</v>
      </c>
      <c r="AY9" s="86">
        <f t="shared" si="25"/>
        <v>3556.3853212562931</v>
      </c>
      <c r="AZ9" s="10">
        <f t="shared" si="81"/>
        <v>3556.3853212562931</v>
      </c>
      <c r="BA9" s="44">
        <f t="shared" si="26"/>
        <v>0</v>
      </c>
      <c r="BB9" s="9">
        <f t="shared" si="27"/>
        <v>19.892080949476259</v>
      </c>
      <c r="BC9" s="45">
        <f t="shared" si="119"/>
        <v>2652.2774599301679</v>
      </c>
      <c r="BD9" s="9">
        <f t="shared" si="28"/>
        <v>4.9730202373690648</v>
      </c>
      <c r="BE9" s="45">
        <f t="shared" si="109"/>
        <v>663.06936498254197</v>
      </c>
      <c r="BF9" s="9">
        <f t="shared" si="29"/>
        <v>7.9568323797905034</v>
      </c>
      <c r="BG9" s="45">
        <f t="shared" si="110"/>
        <v>1060.9109839720672</v>
      </c>
      <c r="BH9" s="58"/>
      <c r="BI9" s="58"/>
      <c r="BJ9" s="58">
        <f t="shared" si="82"/>
        <v>-19.892080949476259</v>
      </c>
      <c r="BK9" s="97"/>
      <c r="BL9" s="44"/>
      <c r="BM9" s="82">
        <f t="shared" si="83"/>
        <v>0.4</v>
      </c>
      <c r="BN9" s="86">
        <f t="shared" si="84"/>
        <v>400</v>
      </c>
      <c r="BO9" s="86">
        <f t="shared" si="85"/>
        <v>100</v>
      </c>
      <c r="BP9" s="84">
        <f t="shared" si="30"/>
        <v>1</v>
      </c>
      <c r="BQ9" s="84">
        <f t="shared" si="31"/>
        <v>1.64</v>
      </c>
      <c r="BR9" s="84">
        <f t="shared" si="32"/>
        <v>2.0299999999999998</v>
      </c>
      <c r="BS9" s="84">
        <f t="shared" si="111"/>
        <v>7.2095104437584753E-2</v>
      </c>
      <c r="BT9" s="84">
        <f t="shared" si="112"/>
        <v>27.683196204288958</v>
      </c>
      <c r="BU9" s="84">
        <f t="shared" si="86"/>
        <v>4.2300719999999998</v>
      </c>
      <c r="BV9" s="83">
        <f t="shared" si="113"/>
        <v>6.9587497957027455</v>
      </c>
      <c r="BW9" s="81">
        <f t="shared" si="114"/>
        <v>2.7286777957027457</v>
      </c>
      <c r="BX9" s="83">
        <f t="shared" si="33"/>
        <v>0.50224112599811033</v>
      </c>
      <c r="BY9" s="141">
        <f t="shared" si="34"/>
        <v>0.53712258355382969</v>
      </c>
      <c r="BZ9" s="83">
        <f t="shared" si="35"/>
        <v>1.6440581160829379</v>
      </c>
      <c r="CA9" s="83">
        <f t="shared" si="36"/>
        <v>0.61150363074848746</v>
      </c>
      <c r="CB9" s="83">
        <f t="shared" si="87"/>
        <v>1.6499746946548133</v>
      </c>
      <c r="CC9" s="83">
        <f t="shared" si="37"/>
        <v>0.96813389127620564</v>
      </c>
      <c r="CD9" s="143">
        <f t="shared" si="38"/>
        <v>0.93964115538572568</v>
      </c>
      <c r="CE9" s="83">
        <f t="shared" si="88"/>
        <v>6.0884752310120638E-2</v>
      </c>
      <c r="CF9" s="84">
        <f t="shared" si="89"/>
        <v>38.572542114679372</v>
      </c>
      <c r="CG9" s="83">
        <f t="shared" si="39"/>
        <v>0.62675928870808273</v>
      </c>
      <c r="CH9" s="83">
        <f t="shared" si="90"/>
        <v>1.6583229270604374</v>
      </c>
      <c r="CI9" s="83">
        <f t="shared" si="40"/>
        <v>0.98332733954967555</v>
      </c>
      <c r="CJ9" s="143">
        <f t="shared" si="41"/>
        <v>0.93964115538572568</v>
      </c>
      <c r="CK9" s="83">
        <f t="shared" si="91"/>
        <v>5.9538731620436054E-2</v>
      </c>
      <c r="CL9" s="84">
        <f t="shared" si="92"/>
        <v>37.731784513552299</v>
      </c>
      <c r="CM9" s="83">
        <f t="shared" si="42"/>
        <v>0.62564249380804549</v>
      </c>
      <c r="CN9" s="83">
        <f t="shared" si="93"/>
        <v>1.6576992108690121</v>
      </c>
      <c r="CO9" s="83">
        <f t="shared" si="43"/>
        <v>0.98221478811081575</v>
      </c>
      <c r="CP9" s="143">
        <f t="shared" si="44"/>
        <v>0.93964115538572568</v>
      </c>
      <c r="CQ9" s="83">
        <f t="shared" si="94"/>
        <v>5.9804821127977546E-2</v>
      </c>
      <c r="CR9" s="84">
        <f t="shared" si="95"/>
        <v>37.868137120496691</v>
      </c>
      <c r="CS9" s="83">
        <f t="shared" si="45"/>
        <v>0.6258243080876319</v>
      </c>
      <c r="CT9" s="83">
        <f t="shared" si="96"/>
        <v>1.6578005932831827</v>
      </c>
      <c r="CU9" s="83">
        <f t="shared" si="46"/>
        <v>0.98239590103315244</v>
      </c>
      <c r="CV9" s="143">
        <f t="shared" si="47"/>
        <v>0.93964115538572568</v>
      </c>
      <c r="CW9" s="83">
        <f t="shared" si="97"/>
        <v>5.9851425266144266E-2</v>
      </c>
      <c r="CX9" s="84">
        <f t="shared" si="98"/>
        <v>37.887516514096781</v>
      </c>
      <c r="CY9" s="83">
        <f t="shared" si="48"/>
        <v>0.62585012699451081</v>
      </c>
      <c r="CZ9" s="83">
        <f t="shared" si="99"/>
        <v>1.6578149952485419</v>
      </c>
      <c r="DA9" s="83">
        <f t="shared" si="49"/>
        <v>0.98242162065789451</v>
      </c>
      <c r="DB9" s="143">
        <f t="shared" si="50"/>
        <v>0.93964115538572568</v>
      </c>
      <c r="DC9" s="83">
        <f t="shared" si="100"/>
        <v>5.9852958233048106E-2</v>
      </c>
      <c r="DD9" s="84">
        <f t="shared" si="101"/>
        <v>37.887865225296309</v>
      </c>
      <c r="DE9" s="86">
        <f t="shared" si="51"/>
        <v>12.525749632264942</v>
      </c>
      <c r="DF9" s="86">
        <f t="shared" si="52"/>
        <v>5.0102998529059768</v>
      </c>
      <c r="DG9" s="86">
        <f t="shared" si="53"/>
        <v>3.1314374080662355</v>
      </c>
      <c r="DH9" s="86">
        <f t="shared" si="54"/>
        <v>199122.26539230708</v>
      </c>
      <c r="DI9" s="86">
        <f t="shared" si="55"/>
        <v>38103185821.382553</v>
      </c>
      <c r="DJ9" s="86">
        <f t="shared" si="56"/>
        <v>8.8594598617423901E+21</v>
      </c>
      <c r="DK9" s="86">
        <f t="shared" si="57"/>
        <v>3862.5587430370056</v>
      </c>
      <c r="DL9" s="86">
        <f t="shared" si="115"/>
        <v>3862.5587430370056</v>
      </c>
      <c r="DM9" s="86">
        <f t="shared" si="58"/>
        <v>0</v>
      </c>
      <c r="DN9" s="85">
        <f t="shared" si="59"/>
        <v>12.525749632264942</v>
      </c>
      <c r="DO9" s="85">
        <f t="shared" si="102"/>
        <v>1252.5749632264942</v>
      </c>
      <c r="DP9" s="85">
        <f t="shared" si="60"/>
        <v>3.1314374080662355</v>
      </c>
      <c r="DQ9" s="85">
        <f t="shared" si="103"/>
        <v>313.14374080662355</v>
      </c>
      <c r="DR9" s="85">
        <f t="shared" si="61"/>
        <v>5.0102998529059768</v>
      </c>
      <c r="DS9" s="85">
        <f t="shared" si="104"/>
        <v>501.02998529059766</v>
      </c>
      <c r="DT9" s="81"/>
      <c r="DU9" s="81"/>
      <c r="DV9" s="81">
        <f t="shared" si="105"/>
        <v>-12.525749632264942</v>
      </c>
      <c r="DW9" s="100"/>
    </row>
    <row r="10" spans="1:127" x14ac:dyDescent="0.2">
      <c r="A10" s="59">
        <f t="shared" si="62"/>
        <v>0.66666666666666674</v>
      </c>
      <c r="B10" s="44">
        <f t="shared" si="106"/>
        <v>666.66666666666674</v>
      </c>
      <c r="C10" s="52">
        <f t="shared" si="63"/>
        <v>133.33333333333334</v>
      </c>
      <c r="D10" s="50">
        <f t="shared" si="0"/>
        <v>1</v>
      </c>
      <c r="E10" s="44">
        <f t="shared" si="1"/>
        <v>3.95</v>
      </c>
      <c r="F10" s="47">
        <f t="shared" si="64"/>
        <v>0.7</v>
      </c>
      <c r="G10" s="52">
        <f t="shared" si="116"/>
        <v>5.2405930714926413E-2</v>
      </c>
      <c r="H10" s="57">
        <f t="shared" si="65"/>
        <v>18.884263974389828</v>
      </c>
      <c r="I10" s="52">
        <f t="shared" si="117"/>
        <v>7.0501200000000006</v>
      </c>
      <c r="J10" s="54">
        <f t="shared" si="118"/>
        <v>13.892755258445654</v>
      </c>
      <c r="K10" s="46">
        <f t="shared" si="107"/>
        <v>6.8426352584456529</v>
      </c>
      <c r="L10" s="80">
        <f t="shared" si="2"/>
        <v>0.33344918770124116</v>
      </c>
      <c r="M10" s="142">
        <f t="shared" si="3"/>
        <v>0.34152923696157561</v>
      </c>
      <c r="N10" s="60">
        <f t="shared" si="4"/>
        <v>3.95</v>
      </c>
      <c r="O10" s="53">
        <f t="shared" si="5"/>
        <v>0.5979240867429253</v>
      </c>
      <c r="P10" s="58">
        <f t="shared" si="66"/>
        <v>3.9611433558050839</v>
      </c>
      <c r="Q10" s="49">
        <f t="shared" si="67"/>
        <v>2.0766602777502214</v>
      </c>
      <c r="R10" s="143">
        <f t="shared" si="6"/>
        <v>0.46092953412689702</v>
      </c>
      <c r="S10" s="51">
        <f t="shared" si="68"/>
        <v>4.2417566055314611E-2</v>
      </c>
      <c r="T10" s="57">
        <f t="shared" si="69"/>
        <v>24.73967591644173</v>
      </c>
      <c r="U10" s="53">
        <f t="shared" si="7"/>
        <v>0.6070854579119328</v>
      </c>
      <c r="V10" s="58">
        <f t="shared" si="70"/>
        <v>3.9090985845246706</v>
      </c>
      <c r="W10" s="49">
        <f t="shared" si="8"/>
        <v>2.0693722722467336</v>
      </c>
      <c r="X10" s="143">
        <f t="shared" si="9"/>
        <v>0.46092953412689702</v>
      </c>
      <c r="Y10" s="51">
        <f t="shared" si="71"/>
        <v>4.1426196419887727E-2</v>
      </c>
      <c r="Z10" s="57">
        <f t="shared" si="72"/>
        <v>24.411853961952367</v>
      </c>
      <c r="AA10" s="53">
        <f t="shared" si="10"/>
        <v>0.60658564927026482</v>
      </c>
      <c r="AB10" s="58">
        <f t="shared" si="73"/>
        <v>3.9119582161618025</v>
      </c>
      <c r="AC10" s="49">
        <f t="shared" si="11"/>
        <v>2.0697866483479732</v>
      </c>
      <c r="AD10" s="143">
        <f t="shared" si="12"/>
        <v>0.46092953412689702</v>
      </c>
      <c r="AE10" s="49">
        <f t="shared" si="108"/>
        <v>4.1338380005139827E-2</v>
      </c>
      <c r="AF10" s="57">
        <f t="shared" si="74"/>
        <v>24.380543626915198</v>
      </c>
      <c r="AG10" s="53">
        <f t="shared" si="13"/>
        <v>0.60653783115705806</v>
      </c>
      <c r="AH10" s="58">
        <f t="shared" si="75"/>
        <v>3.912231669943032</v>
      </c>
      <c r="AI10" s="49">
        <f t="shared" si="14"/>
        <v>2.0698261867682977</v>
      </c>
      <c r="AJ10" s="143">
        <f t="shared" si="15"/>
        <v>0.46092953412689702</v>
      </c>
      <c r="AK10" s="51">
        <f t="shared" si="76"/>
        <v>4.1339310546575657E-2</v>
      </c>
      <c r="AL10" s="57">
        <f t="shared" si="77"/>
        <v>24.380786387556391</v>
      </c>
      <c r="AM10" s="53">
        <f t="shared" si="16"/>
        <v>0.606538201963155</v>
      </c>
      <c r="AN10" s="58">
        <f t="shared" si="78"/>
        <v>3.9122295495329391</v>
      </c>
      <c r="AO10" s="49">
        <f t="shared" si="17"/>
        <v>2.0698258802382563</v>
      </c>
      <c r="AP10" s="143">
        <f t="shared" si="18"/>
        <v>0.46092953412689702</v>
      </c>
      <c r="AQ10" s="51">
        <f t="shared" si="79"/>
        <v>4.133980329612947E-2</v>
      </c>
      <c r="AR10" s="57">
        <f t="shared" si="80"/>
        <v>24.380957916618932</v>
      </c>
      <c r="AS10" s="44">
        <f t="shared" si="19"/>
        <v>25.006959465202179</v>
      </c>
      <c r="AT10" s="44">
        <f t="shared" si="20"/>
        <v>10.002783786080871</v>
      </c>
      <c r="AU10" s="44">
        <f t="shared" si="21"/>
        <v>6.2517398663005448</v>
      </c>
      <c r="AV10" s="47">
        <f t="shared" si="22"/>
        <v>12076230.698042128</v>
      </c>
      <c r="AW10" s="47">
        <f t="shared" si="23"/>
        <v>112588893094816.25</v>
      </c>
      <c r="AX10" s="86">
        <f t="shared" si="24"/>
        <v>1.756710605314339E+23</v>
      </c>
      <c r="AY10" s="86">
        <f t="shared" si="25"/>
        <v>3521.8590410531101</v>
      </c>
      <c r="AZ10" s="10">
        <f t="shared" si="81"/>
        <v>3521.8590410531101</v>
      </c>
      <c r="BA10" s="44">
        <f t="shared" si="26"/>
        <v>0</v>
      </c>
      <c r="BB10" s="9">
        <f t="shared" si="27"/>
        <v>25.006959465202179</v>
      </c>
      <c r="BC10" s="45">
        <f t="shared" si="119"/>
        <v>3334.2612620269574</v>
      </c>
      <c r="BD10" s="9">
        <f t="shared" si="28"/>
        <v>6.2517398663005448</v>
      </c>
      <c r="BE10" s="45">
        <f t="shared" si="109"/>
        <v>833.56531550673935</v>
      </c>
      <c r="BF10" s="9">
        <f t="shared" si="29"/>
        <v>10.002783786080871</v>
      </c>
      <c r="BG10" s="45">
        <f t="shared" si="110"/>
        <v>1333.7045048107827</v>
      </c>
      <c r="BH10" s="58"/>
      <c r="BI10" s="58"/>
      <c r="BJ10" s="58">
        <f t="shared" si="82"/>
        <v>-25.006959465202179</v>
      </c>
      <c r="BK10" s="97"/>
      <c r="BL10" s="44"/>
      <c r="BM10" s="82">
        <f t="shared" si="83"/>
        <v>0.5</v>
      </c>
      <c r="BN10" s="86">
        <f t="shared" si="84"/>
        <v>500</v>
      </c>
      <c r="BO10" s="86">
        <f t="shared" si="85"/>
        <v>100</v>
      </c>
      <c r="BP10" s="84">
        <f t="shared" si="30"/>
        <v>1</v>
      </c>
      <c r="BQ10" s="84">
        <f t="shared" si="31"/>
        <v>1.64</v>
      </c>
      <c r="BR10" s="84">
        <f t="shared" si="32"/>
        <v>2.0299999999999998</v>
      </c>
      <c r="BS10" s="84">
        <f t="shared" si="111"/>
        <v>7.1892104437584758E-2</v>
      </c>
      <c r="BT10" s="84">
        <f t="shared" si="112"/>
        <v>32.073050133409978</v>
      </c>
      <c r="BU10" s="84">
        <f t="shared" si="86"/>
        <v>5.2875899999999998</v>
      </c>
      <c r="BV10" s="83">
        <f t="shared" si="113"/>
        <v>8.8719446977298446</v>
      </c>
      <c r="BW10" s="81">
        <f t="shared" si="114"/>
        <v>3.5843546977298448</v>
      </c>
      <c r="BX10" s="83">
        <f t="shared" si="33"/>
        <v>0.46223819649348802</v>
      </c>
      <c r="BY10" s="141">
        <f t="shared" si="34"/>
        <v>0.49470920368574328</v>
      </c>
      <c r="BZ10" s="83">
        <f t="shared" si="35"/>
        <v>1.643737305927724</v>
      </c>
      <c r="CA10" s="83">
        <f t="shared" si="36"/>
        <v>0.61785997391147118</v>
      </c>
      <c r="CB10" s="83">
        <f t="shared" si="87"/>
        <v>1.6531066996353754</v>
      </c>
      <c r="CC10" s="83">
        <f t="shared" si="37"/>
        <v>1.0159137011137289</v>
      </c>
      <c r="CD10" s="143">
        <f t="shared" si="38"/>
        <v>1.0257403165179411</v>
      </c>
      <c r="CE10" s="83">
        <f t="shared" si="88"/>
        <v>6.0786483236525454E-2</v>
      </c>
      <c r="CF10" s="84">
        <f t="shared" si="89"/>
        <v>44.856566545654957</v>
      </c>
      <c r="CG10" s="83">
        <f t="shared" si="39"/>
        <v>0.6347827785106569</v>
      </c>
      <c r="CH10" s="83">
        <f t="shared" si="90"/>
        <v>1.6625905791926026</v>
      </c>
      <c r="CI10" s="83">
        <f t="shared" si="40"/>
        <v>1.0325655371521869</v>
      </c>
      <c r="CJ10" s="143">
        <f t="shared" si="41"/>
        <v>1.0257403165179411</v>
      </c>
      <c r="CK10" s="83">
        <f t="shared" si="91"/>
        <v>5.9440462546840871E-2</v>
      </c>
      <c r="CL10" s="84">
        <f t="shared" si="92"/>
        <v>43.7818298209381</v>
      </c>
      <c r="CM10" s="83">
        <f t="shared" si="42"/>
        <v>0.63345102452290847</v>
      </c>
      <c r="CN10" s="83">
        <f t="shared" si="93"/>
        <v>1.6618227203905311</v>
      </c>
      <c r="CO10" s="83">
        <f t="shared" si="43"/>
        <v>1.0312525422714101</v>
      </c>
      <c r="CP10" s="143">
        <f t="shared" si="44"/>
        <v>1.0257403165179411</v>
      </c>
      <c r="CQ10" s="83">
        <f t="shared" si="94"/>
        <v>5.9706552054382363E-2</v>
      </c>
      <c r="CR10" s="84">
        <f t="shared" si="95"/>
        <v>43.952126059936909</v>
      </c>
      <c r="CS10" s="83">
        <f t="shared" si="45"/>
        <v>0.63366315973776788</v>
      </c>
      <c r="CT10" s="83">
        <f t="shared" si="96"/>
        <v>1.6619447378147691</v>
      </c>
      <c r="CU10" s="83">
        <f t="shared" si="46"/>
        <v>1.0314616432470363</v>
      </c>
      <c r="CV10" s="143">
        <f t="shared" si="47"/>
        <v>1.0257403165179411</v>
      </c>
      <c r="CW10" s="83">
        <f t="shared" si="97"/>
        <v>5.9753156192549083E-2</v>
      </c>
      <c r="CX10" s="84">
        <f t="shared" si="98"/>
        <v>43.97512774552402</v>
      </c>
      <c r="CY10" s="83">
        <f t="shared" si="48"/>
        <v>0.63369178041208496</v>
      </c>
      <c r="CZ10" s="83">
        <f t="shared" si="99"/>
        <v>1.6619612084950313</v>
      </c>
      <c r="DA10" s="83">
        <f t="shared" si="49"/>
        <v>1.031489855848591</v>
      </c>
      <c r="DB10" s="143">
        <f t="shared" si="50"/>
        <v>1.0257403165179411</v>
      </c>
      <c r="DC10" s="83">
        <f t="shared" si="100"/>
        <v>5.9754689159452923E-2</v>
      </c>
      <c r="DD10" s="84">
        <f t="shared" si="101"/>
        <v>43.975473123749197</v>
      </c>
      <c r="DE10" s="86">
        <f t="shared" si="51"/>
        <v>15.969500455913719</v>
      </c>
      <c r="DF10" s="86">
        <f t="shared" si="52"/>
        <v>6.3878001823654875</v>
      </c>
      <c r="DG10" s="86">
        <f t="shared" si="53"/>
        <v>3.9923751139784298</v>
      </c>
      <c r="DH10" s="86">
        <f t="shared" si="54"/>
        <v>138087.43882353438</v>
      </c>
      <c r="DI10" s="86">
        <f t="shared" si="55"/>
        <v>19452053979.035542</v>
      </c>
      <c r="DJ10" s="86">
        <f t="shared" si="56"/>
        <v>2.5052849041251589E+21</v>
      </c>
      <c r="DK10" s="86">
        <f t="shared" si="57"/>
        <v>3817.3751512728259</v>
      </c>
      <c r="DL10" s="86">
        <f t="shared" si="115"/>
        <v>3817.3751512728259</v>
      </c>
      <c r="DM10" s="86">
        <f t="shared" si="58"/>
        <v>0</v>
      </c>
      <c r="DN10" s="85">
        <f t="shared" si="59"/>
        <v>15.969500455913719</v>
      </c>
      <c r="DO10" s="85">
        <f t="shared" si="102"/>
        <v>1596.9500455913719</v>
      </c>
      <c r="DP10" s="85">
        <f t="shared" si="60"/>
        <v>3.9923751139784298</v>
      </c>
      <c r="DQ10" s="85">
        <f t="shared" si="103"/>
        <v>399.23751139784298</v>
      </c>
      <c r="DR10" s="85">
        <f t="shared" si="61"/>
        <v>6.3878001823654875</v>
      </c>
      <c r="DS10" s="85">
        <f t="shared" si="104"/>
        <v>638.7800182365487</v>
      </c>
      <c r="DT10" s="81"/>
      <c r="DU10" s="81"/>
      <c r="DV10" s="81">
        <f t="shared" si="105"/>
        <v>-15.969500455913719</v>
      </c>
      <c r="DW10" s="100"/>
    </row>
    <row r="11" spans="1:127" x14ac:dyDescent="0.2">
      <c r="A11" s="59">
        <f t="shared" si="62"/>
        <v>0.80000000000000016</v>
      </c>
      <c r="B11" s="44">
        <f t="shared" si="106"/>
        <v>800.00000000000011</v>
      </c>
      <c r="C11" s="52">
        <f t="shared" si="63"/>
        <v>133.33333333333334</v>
      </c>
      <c r="D11" s="50">
        <f t="shared" si="0"/>
        <v>1</v>
      </c>
      <c r="E11" s="44">
        <f t="shared" si="1"/>
        <v>3.95</v>
      </c>
      <c r="F11" s="47">
        <f t="shared" si="64"/>
        <v>0.7</v>
      </c>
      <c r="G11" s="52">
        <f t="shared" si="116"/>
        <v>5.2312597381593079E-2</v>
      </c>
      <c r="H11" s="57">
        <f t="shared" si="65"/>
        <v>20.651665292474544</v>
      </c>
      <c r="I11" s="52">
        <f t="shared" si="117"/>
        <v>8.4601440000000014</v>
      </c>
      <c r="J11" s="54">
        <f t="shared" si="118"/>
        <v>16.763352329759815</v>
      </c>
      <c r="K11" s="46">
        <f t="shared" si="107"/>
        <v>8.3032083297598138</v>
      </c>
      <c r="L11" s="80">
        <f t="shared" si="2"/>
        <v>0.31994757674399404</v>
      </c>
      <c r="M11" s="142">
        <f t="shared" si="3"/>
        <v>0.32851485086214194</v>
      </c>
      <c r="N11" s="60">
        <f t="shared" si="4"/>
        <v>3.95</v>
      </c>
      <c r="O11" s="53">
        <f t="shared" si="5"/>
        <v>0.60074159880013422</v>
      </c>
      <c r="P11" s="58">
        <f t="shared" si="66"/>
        <v>3.9452154357229219</v>
      </c>
      <c r="Q11" s="49">
        <f t="shared" si="67"/>
        <v>2.1259265881120797</v>
      </c>
      <c r="R11" s="143">
        <f t="shared" si="6"/>
        <v>0.47003960439650061</v>
      </c>
      <c r="S11" s="51">
        <f t="shared" si="68"/>
        <v>4.2355501446079719E-2</v>
      </c>
      <c r="T11" s="57">
        <f t="shared" si="69"/>
        <v>27.461150576105467</v>
      </c>
      <c r="U11" s="53">
        <f t="shared" si="7"/>
        <v>0.61117471314441185</v>
      </c>
      <c r="V11" s="58">
        <f t="shared" si="70"/>
        <v>3.8855997511909743</v>
      </c>
      <c r="W11" s="49">
        <f t="shared" si="8"/>
        <v>2.116237890183466</v>
      </c>
      <c r="X11" s="143">
        <f t="shared" si="9"/>
        <v>0.47003960439650061</v>
      </c>
      <c r="Y11" s="51">
        <f t="shared" si="71"/>
        <v>4.1364131810652835E-2</v>
      </c>
      <c r="Z11" s="57">
        <f t="shared" si="72"/>
        <v>27.079037522200867</v>
      </c>
      <c r="AA11" s="53">
        <f t="shared" si="10"/>
        <v>0.61060701754701663</v>
      </c>
      <c r="AB11" s="58">
        <f t="shared" si="73"/>
        <v>3.8888734214567986</v>
      </c>
      <c r="AC11" s="49">
        <f t="shared" si="11"/>
        <v>2.1167886304009715</v>
      </c>
      <c r="AD11" s="143">
        <f t="shared" si="12"/>
        <v>0.47003960439650061</v>
      </c>
      <c r="AE11" s="49">
        <f t="shared" si="108"/>
        <v>4.1276315395904935E-2</v>
      </c>
      <c r="AF11" s="57">
        <f t="shared" si="74"/>
        <v>27.041536175913851</v>
      </c>
      <c r="AG11" s="53">
        <f t="shared" si="13"/>
        <v>0.61055118898333183</v>
      </c>
      <c r="AH11" s="58">
        <f t="shared" si="75"/>
        <v>3.8891951553868571</v>
      </c>
      <c r="AI11" s="49">
        <f t="shared" si="14"/>
        <v>2.1168426368338888</v>
      </c>
      <c r="AJ11" s="143">
        <f t="shared" si="15"/>
        <v>0.47003960439650061</v>
      </c>
      <c r="AK11" s="51">
        <f t="shared" si="76"/>
        <v>4.1277245937340765E-2</v>
      </c>
      <c r="AL11" s="57">
        <f t="shared" si="77"/>
        <v>27.041788048793396</v>
      </c>
      <c r="AM11" s="53">
        <f t="shared" si="16"/>
        <v>0.6105515640163991</v>
      </c>
      <c r="AN11" s="58">
        <f t="shared" si="78"/>
        <v>3.8891929942347954</v>
      </c>
      <c r="AO11" s="49">
        <f t="shared" si="17"/>
        <v>2.116842274133218</v>
      </c>
      <c r="AP11" s="143">
        <f t="shared" si="18"/>
        <v>0.47003960439650061</v>
      </c>
      <c r="AQ11" s="51">
        <f t="shared" si="79"/>
        <v>4.1277738686894577E-2</v>
      </c>
      <c r="AR11" s="57">
        <f t="shared" si="80"/>
        <v>27.041991713707603</v>
      </c>
      <c r="AS11" s="44">
        <f t="shared" si="19"/>
        <v>30.174034193567667</v>
      </c>
      <c r="AT11" s="44">
        <f t="shared" si="20"/>
        <v>12.069613677427066</v>
      </c>
      <c r="AU11" s="44">
        <f t="shared" si="21"/>
        <v>7.5435085483919169</v>
      </c>
      <c r="AV11" s="47">
        <f t="shared" si="22"/>
        <v>9865734.2387836352</v>
      </c>
      <c r="AW11" s="47">
        <f t="shared" si="23"/>
        <v>76991954425557.141</v>
      </c>
      <c r="AX11" s="86">
        <f t="shared" si="24"/>
        <v>9.5472456302519657E+22</v>
      </c>
      <c r="AY11" s="86">
        <f t="shared" si="25"/>
        <v>3488.4892852402186</v>
      </c>
      <c r="AZ11" s="10">
        <f t="shared" si="81"/>
        <v>3488.4892852402186</v>
      </c>
      <c r="BA11" s="44">
        <f t="shared" si="26"/>
        <v>0</v>
      </c>
      <c r="BB11" s="9">
        <f t="shared" si="27"/>
        <v>30.174034193567667</v>
      </c>
      <c r="BC11" s="45">
        <f t="shared" si="119"/>
        <v>4023.2045591423562</v>
      </c>
      <c r="BD11" s="9">
        <f t="shared" si="28"/>
        <v>7.5435085483919169</v>
      </c>
      <c r="BE11" s="45">
        <f t="shared" si="109"/>
        <v>1005.801139785589</v>
      </c>
      <c r="BF11" s="9">
        <f t="shared" si="29"/>
        <v>12.069613677427066</v>
      </c>
      <c r="BG11" s="45">
        <f t="shared" si="110"/>
        <v>1609.2818236569422</v>
      </c>
      <c r="BH11" s="58"/>
      <c r="BI11" s="58"/>
      <c r="BJ11" s="58">
        <f t="shared" si="82"/>
        <v>-30.174034193567667</v>
      </c>
      <c r="BK11" s="97"/>
      <c r="BL11" s="44"/>
      <c r="BM11" s="82">
        <f t="shared" si="83"/>
        <v>0.6</v>
      </c>
      <c r="BN11" s="86">
        <f t="shared" si="84"/>
        <v>600</v>
      </c>
      <c r="BO11" s="86">
        <f t="shared" si="85"/>
        <v>100</v>
      </c>
      <c r="BP11" s="84">
        <f t="shared" si="30"/>
        <v>1</v>
      </c>
      <c r="BQ11" s="84">
        <f t="shared" si="31"/>
        <v>1.64</v>
      </c>
      <c r="BR11" s="84">
        <f t="shared" si="32"/>
        <v>2.0299999999999998</v>
      </c>
      <c r="BS11" s="84">
        <f t="shared" si="111"/>
        <v>7.1689104437584764E-2</v>
      </c>
      <c r="BT11" s="84">
        <f t="shared" si="112"/>
        <v>36.450526013750512</v>
      </c>
      <c r="BU11" s="84">
        <f t="shared" si="86"/>
        <v>6.3451079999999997</v>
      </c>
      <c r="BV11" s="83">
        <f t="shared" si="113"/>
        <v>10.843721737024234</v>
      </c>
      <c r="BW11" s="81">
        <f t="shared" si="114"/>
        <v>4.4986137370242343</v>
      </c>
      <c r="BX11" s="83">
        <f t="shared" si="33"/>
        <v>0.42542145443174317</v>
      </c>
      <c r="BY11" s="141">
        <f t="shared" si="34"/>
        <v>0.45308620309765241</v>
      </c>
      <c r="BZ11" s="83">
        <f t="shared" si="35"/>
        <v>1.643422534976493</v>
      </c>
      <c r="CA11" s="83">
        <f t="shared" si="36"/>
        <v>0.62392091558436102</v>
      </c>
      <c r="CB11" s="83">
        <f t="shared" si="87"/>
        <v>1.6561484409824072</v>
      </c>
      <c r="CC11" s="83">
        <f t="shared" si="37"/>
        <v>1.0641538767040364</v>
      </c>
      <c r="CD11" s="143">
        <f t="shared" si="38"/>
        <v>1.1102350077117655</v>
      </c>
      <c r="CE11" s="83">
        <f t="shared" si="88"/>
        <v>6.0679684470313966E-2</v>
      </c>
      <c r="CF11" s="84">
        <f t="shared" si="89"/>
        <v>50.834947992240089</v>
      </c>
      <c r="CG11" s="83">
        <f t="shared" si="39"/>
        <v>0.64188599451819905</v>
      </c>
      <c r="CH11" s="83">
        <f t="shared" si="90"/>
        <v>1.6664913659481022</v>
      </c>
      <c r="CI11" s="83">
        <f t="shared" si="40"/>
        <v>1.0816057538478674</v>
      </c>
      <c r="CJ11" s="143">
        <f t="shared" si="41"/>
        <v>1.1102350077117655</v>
      </c>
      <c r="CK11" s="83">
        <f t="shared" si="91"/>
        <v>5.9333663780629382E-2</v>
      </c>
      <c r="CL11" s="84">
        <f t="shared" si="92"/>
        <v>49.533443001328578</v>
      </c>
      <c r="CM11" s="83">
        <f t="shared" si="42"/>
        <v>0.64038361975915647</v>
      </c>
      <c r="CN11" s="83">
        <f t="shared" si="93"/>
        <v>1.6655934963438526</v>
      </c>
      <c r="CO11" s="83">
        <f t="shared" si="43"/>
        <v>1.0801395884802834</v>
      </c>
      <c r="CP11" s="143">
        <f t="shared" si="44"/>
        <v>1.1102350077117655</v>
      </c>
      <c r="CQ11" s="83">
        <f t="shared" si="94"/>
        <v>5.9599753288170874E-2</v>
      </c>
      <c r="CR11" s="84">
        <f t="shared" si="95"/>
        <v>49.736864772644594</v>
      </c>
      <c r="CS11" s="83">
        <f t="shared" si="45"/>
        <v>0.64062005193568061</v>
      </c>
      <c r="CT11" s="83">
        <f t="shared" si="96"/>
        <v>1.6657343084528937</v>
      </c>
      <c r="CU11" s="83">
        <f t="shared" si="46"/>
        <v>1.0803702071523809</v>
      </c>
      <c r="CV11" s="143">
        <f t="shared" si="47"/>
        <v>1.1102350077117655</v>
      </c>
      <c r="CW11" s="83">
        <f t="shared" si="97"/>
        <v>5.9646357426337594E-2</v>
      </c>
      <c r="CX11" s="84">
        <f t="shared" si="98"/>
        <v>49.763212020648588</v>
      </c>
      <c r="CY11" s="83">
        <f t="shared" si="48"/>
        <v>0.64065063093229435</v>
      </c>
      <c r="CZ11" s="83">
        <f t="shared" si="99"/>
        <v>1.6657525334956111</v>
      </c>
      <c r="DA11" s="83">
        <f t="shared" si="49"/>
        <v>1.0804000373164766</v>
      </c>
      <c r="DB11" s="143">
        <f t="shared" si="50"/>
        <v>1.1102350077117655</v>
      </c>
      <c r="DC11" s="83">
        <f t="shared" si="100"/>
        <v>5.9647890393241434E-2</v>
      </c>
      <c r="DD11" s="84">
        <f t="shared" si="101"/>
        <v>49.763547703940773</v>
      </c>
      <c r="DE11" s="86">
        <f t="shared" si="51"/>
        <v>19.518699126643622</v>
      </c>
      <c r="DF11" s="86">
        <f t="shared" si="52"/>
        <v>7.8074796506574478</v>
      </c>
      <c r="DG11" s="86">
        <f t="shared" si="53"/>
        <v>4.8796747816609054</v>
      </c>
      <c r="DH11" s="86">
        <f t="shared" si="54"/>
        <v>98757.795829958341</v>
      </c>
      <c r="DI11" s="86">
        <f t="shared" si="55"/>
        <v>10508771213.065504</v>
      </c>
      <c r="DJ11" s="86">
        <f t="shared" si="56"/>
        <v>7.8793041511903396E+20</v>
      </c>
      <c r="DK11" s="86">
        <f t="shared" si="57"/>
        <v>3774.8154393201248</v>
      </c>
      <c r="DL11" s="86">
        <f t="shared" si="115"/>
        <v>3774.8154393201248</v>
      </c>
      <c r="DM11" s="86">
        <f t="shared" si="58"/>
        <v>0</v>
      </c>
      <c r="DN11" s="85">
        <f t="shared" si="59"/>
        <v>19.518699126643622</v>
      </c>
      <c r="DO11" s="85">
        <f t="shared" si="102"/>
        <v>1951.8699126643621</v>
      </c>
      <c r="DP11" s="85">
        <f t="shared" si="60"/>
        <v>4.8796747816609054</v>
      </c>
      <c r="DQ11" s="85">
        <f t="shared" si="103"/>
        <v>487.96747816609053</v>
      </c>
      <c r="DR11" s="85">
        <f t="shared" si="61"/>
        <v>7.8074796506574478</v>
      </c>
      <c r="DS11" s="85">
        <f t="shared" si="104"/>
        <v>780.74796506574478</v>
      </c>
      <c r="DT11" s="81"/>
      <c r="DU11" s="81"/>
      <c r="DV11" s="81">
        <f t="shared" si="105"/>
        <v>-19.518699126643622</v>
      </c>
      <c r="DW11" s="100"/>
    </row>
    <row r="12" spans="1:127" x14ac:dyDescent="0.2">
      <c r="A12" s="59">
        <f t="shared" si="62"/>
        <v>0.93333333333333346</v>
      </c>
      <c r="B12" s="44">
        <f t="shared" si="106"/>
        <v>933.33333333333348</v>
      </c>
      <c r="C12" s="52">
        <f t="shared" si="63"/>
        <v>133.33333333333334</v>
      </c>
      <c r="D12" s="50">
        <f t="shared" si="0"/>
        <v>1</v>
      </c>
      <c r="E12" s="44">
        <f t="shared" si="1"/>
        <v>3.95</v>
      </c>
      <c r="F12" s="47">
        <f t="shared" si="64"/>
        <v>0.7</v>
      </c>
      <c r="G12" s="52">
        <f t="shared" si="116"/>
        <v>5.2219264048259745E-2</v>
      </c>
      <c r="H12" s="57">
        <f t="shared" si="65"/>
        <v>22.415916118294845</v>
      </c>
      <c r="I12" s="52">
        <f t="shared" si="117"/>
        <v>9.8701680000000014</v>
      </c>
      <c r="J12" s="54">
        <f t="shared" si="118"/>
        <v>19.661773150147468</v>
      </c>
      <c r="K12" s="46">
        <f t="shared" si="107"/>
        <v>9.7916051501474666</v>
      </c>
      <c r="L12" s="80">
        <f t="shared" si="2"/>
        <v>0.30699265627262745</v>
      </c>
      <c r="M12" s="142">
        <f t="shared" si="3"/>
        <v>0.31576260762942121</v>
      </c>
      <c r="N12" s="60">
        <f t="shared" si="4"/>
        <v>3.95</v>
      </c>
      <c r="O12" s="53">
        <f t="shared" si="5"/>
        <v>0.60350904037649011</v>
      </c>
      <c r="P12" s="58">
        <f t="shared" si="66"/>
        <v>3.929505984478407</v>
      </c>
      <c r="Q12" s="49">
        <f t="shared" si="67"/>
        <v>2.1747853093803822</v>
      </c>
      <c r="R12" s="143">
        <f t="shared" si="6"/>
        <v>0.47896617465940511</v>
      </c>
      <c r="S12" s="51">
        <f t="shared" si="68"/>
        <v>4.2292234394142661E-2</v>
      </c>
      <c r="T12" s="57">
        <f t="shared" si="69"/>
        <v>30.115627026303688</v>
      </c>
      <c r="U12" s="53">
        <f t="shared" si="7"/>
        <v>0.61506012314316572</v>
      </c>
      <c r="V12" s="58">
        <f t="shared" si="70"/>
        <v>3.8630859271555851</v>
      </c>
      <c r="W12" s="49">
        <f t="shared" si="8"/>
        <v>2.1624720525688588</v>
      </c>
      <c r="X12" s="143">
        <f t="shared" si="9"/>
        <v>0.47896617465940511</v>
      </c>
      <c r="Y12" s="51">
        <f t="shared" si="71"/>
        <v>4.1300864758715777E-2</v>
      </c>
      <c r="Z12" s="57">
        <f t="shared" si="72"/>
        <v>29.683205735283508</v>
      </c>
      <c r="AA12" s="53">
        <f t="shared" si="10"/>
        <v>0.61443412654164442</v>
      </c>
      <c r="AB12" s="58">
        <f t="shared" si="73"/>
        <v>3.8667265648445568</v>
      </c>
      <c r="AC12" s="49">
        <f t="shared" si="11"/>
        <v>2.1631706273582618</v>
      </c>
      <c r="AD12" s="143">
        <f t="shared" si="12"/>
        <v>0.47896617465940511</v>
      </c>
      <c r="AE12" s="49">
        <f t="shared" si="108"/>
        <v>4.1213048343967877E-2</v>
      </c>
      <c r="AF12" s="57">
        <f t="shared" si="74"/>
        <v>29.639495419768739</v>
      </c>
      <c r="AG12" s="53">
        <f t="shared" si="13"/>
        <v>0.61437069863958582</v>
      </c>
      <c r="AH12" s="58">
        <f t="shared" si="75"/>
        <v>3.8670951493341281</v>
      </c>
      <c r="AI12" s="49">
        <f t="shared" si="14"/>
        <v>2.1632411955637498</v>
      </c>
      <c r="AJ12" s="143">
        <f t="shared" si="15"/>
        <v>0.47896617465940511</v>
      </c>
      <c r="AK12" s="51">
        <f t="shared" si="76"/>
        <v>4.1213978885403707E-2</v>
      </c>
      <c r="AL12" s="57">
        <f t="shared" si="77"/>
        <v>29.639739623528296</v>
      </c>
      <c r="AM12" s="53">
        <f t="shared" si="16"/>
        <v>0.61437105307964068</v>
      </c>
      <c r="AN12" s="58">
        <f t="shared" si="78"/>
        <v>3.8670930898055138</v>
      </c>
      <c r="AO12" s="49">
        <f t="shared" si="17"/>
        <v>2.1632408013318121</v>
      </c>
      <c r="AP12" s="143">
        <f t="shared" si="18"/>
        <v>0.47896617465940511</v>
      </c>
      <c r="AQ12" s="51">
        <f t="shared" si="79"/>
        <v>4.121447163495752E-2</v>
      </c>
      <c r="AR12" s="57">
        <f t="shared" si="80"/>
        <v>29.639974770343681</v>
      </c>
      <c r="AS12" s="44">
        <f t="shared" si="19"/>
        <v>35.391191670265442</v>
      </c>
      <c r="AT12" s="44">
        <f t="shared" si="20"/>
        <v>14.156476668106176</v>
      </c>
      <c r="AU12" s="44">
        <f t="shared" si="21"/>
        <v>8.8477979175663606</v>
      </c>
      <c r="AV12" s="47">
        <f t="shared" si="22"/>
        <v>8126385.2460153122</v>
      </c>
      <c r="AW12" s="47">
        <f t="shared" si="23"/>
        <v>53469484208737.305</v>
      </c>
      <c r="AX12" s="86">
        <f t="shared" si="24"/>
        <v>5.3189205033766087E+22</v>
      </c>
      <c r="AY12" s="86">
        <f t="shared" si="25"/>
        <v>3456.2048972551365</v>
      </c>
      <c r="AZ12" s="10">
        <f t="shared" si="81"/>
        <v>3456.2048972551365</v>
      </c>
      <c r="BA12" s="44">
        <f t="shared" si="26"/>
        <v>0</v>
      </c>
      <c r="BB12" s="9">
        <f t="shared" si="27"/>
        <v>35.391191670265442</v>
      </c>
      <c r="BC12" s="45">
        <f t="shared" si="119"/>
        <v>4718.8255560353928</v>
      </c>
      <c r="BD12" s="9">
        <f t="shared" si="28"/>
        <v>8.8477979175663606</v>
      </c>
      <c r="BE12" s="45">
        <f t="shared" si="109"/>
        <v>1179.7063890088482</v>
      </c>
      <c r="BF12" s="9">
        <f t="shared" si="29"/>
        <v>14.156476668106176</v>
      </c>
      <c r="BG12" s="45">
        <f t="shared" si="110"/>
        <v>1887.5302224141569</v>
      </c>
      <c r="BH12" s="58"/>
      <c r="BI12" s="58"/>
      <c r="BJ12" s="58">
        <f t="shared" si="82"/>
        <v>-35.391191670265442</v>
      </c>
      <c r="BK12" s="97"/>
      <c r="BL12" s="44"/>
      <c r="BM12" s="82">
        <f t="shared" si="83"/>
        <v>0.70000000000000007</v>
      </c>
      <c r="BN12" s="86">
        <f t="shared" si="84"/>
        <v>700</v>
      </c>
      <c r="BO12" s="86">
        <f t="shared" si="85"/>
        <v>100</v>
      </c>
      <c r="BP12" s="84">
        <f t="shared" si="30"/>
        <v>1</v>
      </c>
      <c r="BQ12" s="84">
        <f t="shared" si="31"/>
        <v>1.64</v>
      </c>
      <c r="BR12" s="84">
        <f t="shared" si="32"/>
        <v>2.0299999999999998</v>
      </c>
      <c r="BS12" s="84">
        <f t="shared" si="111"/>
        <v>7.1486104437584769E-2</v>
      </c>
      <c r="BT12" s="84">
        <f t="shared" si="112"/>
        <v>40.815623845310554</v>
      </c>
      <c r="BU12" s="84">
        <f t="shared" si="86"/>
        <v>7.4026259999999997</v>
      </c>
      <c r="BV12" s="83">
        <f t="shared" si="113"/>
        <v>12.869414913559183</v>
      </c>
      <c r="BW12" s="81">
        <f t="shared" si="114"/>
        <v>5.4667889135591832</v>
      </c>
      <c r="BX12" s="83">
        <f t="shared" si="33"/>
        <v>0.39153712363830884</v>
      </c>
      <c r="BY12" s="141">
        <f t="shared" si="34"/>
        <v>0.41282002430141324</v>
      </c>
      <c r="BZ12" s="83">
        <f t="shared" si="35"/>
        <v>1.6431180822550568</v>
      </c>
      <c r="CA12" s="83">
        <f t="shared" si="36"/>
        <v>0.6296888062955377</v>
      </c>
      <c r="CB12" s="83">
        <f t="shared" si="87"/>
        <v>1.6591079107291411</v>
      </c>
      <c r="CC12" s="83">
        <f t="shared" si="37"/>
        <v>1.1121955718603307</v>
      </c>
      <c r="CD12" s="143">
        <f t="shared" si="38"/>
        <v>1.191975350668131</v>
      </c>
      <c r="CE12" s="83">
        <f t="shared" si="88"/>
        <v>6.0564573952394972E-2</v>
      </c>
      <c r="CF12" s="84">
        <f t="shared" si="89"/>
        <v>56.531884689750164</v>
      </c>
      <c r="CG12" s="83">
        <f t="shared" si="39"/>
        <v>0.6481739188937915</v>
      </c>
      <c r="CH12" s="83">
        <f t="shared" si="90"/>
        <v>1.6700755826475235</v>
      </c>
      <c r="CI12" s="83">
        <f t="shared" si="40"/>
        <v>1.1299226000674893</v>
      </c>
      <c r="CJ12" s="143">
        <f t="shared" si="41"/>
        <v>1.191975350668131</v>
      </c>
      <c r="CK12" s="83">
        <f t="shared" si="91"/>
        <v>5.9218553262710388E-2</v>
      </c>
      <c r="CL12" s="84">
        <f t="shared" si="92"/>
        <v>55.014012221615985</v>
      </c>
      <c r="CM12" s="83">
        <f t="shared" si="42"/>
        <v>0.64654444763723151</v>
      </c>
      <c r="CN12" s="83">
        <f t="shared" si="93"/>
        <v>1.6690621785137223</v>
      </c>
      <c r="CO12" s="83">
        <f t="shared" si="43"/>
        <v>1.1283468681987088</v>
      </c>
      <c r="CP12" s="143">
        <f t="shared" si="44"/>
        <v>1.191975350668131</v>
      </c>
      <c r="CQ12" s="83">
        <f t="shared" si="94"/>
        <v>5.948464277025188E-2</v>
      </c>
      <c r="CR12" s="84">
        <f t="shared" si="95"/>
        <v>55.249507969211614</v>
      </c>
      <c r="CS12" s="83">
        <f t="shared" si="45"/>
        <v>0.64679944119614474</v>
      </c>
      <c r="CT12" s="83">
        <f t="shared" si="96"/>
        <v>1.6692200209645882</v>
      </c>
      <c r="CU12" s="83">
        <f t="shared" si="46"/>
        <v>1.1285932228649378</v>
      </c>
      <c r="CV12" s="143">
        <f t="shared" si="47"/>
        <v>1.191975350668131</v>
      </c>
      <c r="CW12" s="83">
        <f t="shared" si="97"/>
        <v>5.95312469084186E-2</v>
      </c>
      <c r="CX12" s="84">
        <f t="shared" si="98"/>
        <v>55.278992193171149</v>
      </c>
      <c r="CY12" s="83">
        <f t="shared" si="48"/>
        <v>0.64683131007299766</v>
      </c>
      <c r="CZ12" s="83">
        <f t="shared" si="99"/>
        <v>1.6692397669927796</v>
      </c>
      <c r="DA12" s="83">
        <f t="shared" si="49"/>
        <v>1.1286240178814722</v>
      </c>
      <c r="DB12" s="143">
        <f t="shared" si="50"/>
        <v>1.191975350668131</v>
      </c>
      <c r="DC12" s="83">
        <f t="shared" si="100"/>
        <v>5.953277987532244E-2</v>
      </c>
      <c r="DD12" s="84">
        <f t="shared" si="101"/>
        <v>55.279317472967513</v>
      </c>
      <c r="DE12" s="86">
        <f t="shared" si="51"/>
        <v>23.164946844406529</v>
      </c>
      <c r="DF12" s="86">
        <f t="shared" si="52"/>
        <v>9.2659787377626106</v>
      </c>
      <c r="DG12" s="86">
        <f t="shared" si="53"/>
        <v>5.7912367111016323</v>
      </c>
      <c r="DH12" s="86">
        <f t="shared" si="54"/>
        <v>72546.216896571452</v>
      </c>
      <c r="DI12" s="86">
        <f t="shared" si="55"/>
        <v>5963399679.5523863</v>
      </c>
      <c r="DJ12" s="86">
        <f t="shared" si="56"/>
        <v>2.7179255989718974E+20</v>
      </c>
      <c r="DK12" s="86">
        <f t="shared" si="57"/>
        <v>3734.6116699260892</v>
      </c>
      <c r="DL12" s="86">
        <f t="shared" si="115"/>
        <v>3734.6116699260892</v>
      </c>
      <c r="DM12" s="86">
        <f t="shared" si="58"/>
        <v>0</v>
      </c>
      <c r="DN12" s="85">
        <f t="shared" si="59"/>
        <v>23.164946844406529</v>
      </c>
      <c r="DO12" s="85">
        <f t="shared" si="102"/>
        <v>2316.4946844406531</v>
      </c>
      <c r="DP12" s="85">
        <f t="shared" si="60"/>
        <v>5.7912367111016323</v>
      </c>
      <c r="DQ12" s="85">
        <f t="shared" si="103"/>
        <v>579.12367111016329</v>
      </c>
      <c r="DR12" s="85">
        <f t="shared" si="61"/>
        <v>9.2659787377626106</v>
      </c>
      <c r="DS12" s="85">
        <f t="shared" si="104"/>
        <v>926.59787377626105</v>
      </c>
      <c r="DT12" s="81"/>
      <c r="DU12" s="81"/>
      <c r="DV12" s="81">
        <f t="shared" si="105"/>
        <v>-23.164946844406529</v>
      </c>
      <c r="DW12" s="100"/>
    </row>
    <row r="13" spans="1:127" x14ac:dyDescent="0.2">
      <c r="A13" s="59">
        <f t="shared" si="62"/>
        <v>1.0666666666666669</v>
      </c>
      <c r="B13" s="44">
        <f t="shared" si="106"/>
        <v>1066.6666666666667</v>
      </c>
      <c r="C13" s="52">
        <f t="shared" si="63"/>
        <v>133.33333333333334</v>
      </c>
      <c r="D13" s="50">
        <f t="shared" si="0"/>
        <v>1</v>
      </c>
      <c r="E13" s="44">
        <f t="shared" si="1"/>
        <v>3.95</v>
      </c>
      <c r="F13" s="47">
        <f t="shared" si="64"/>
        <v>0.7</v>
      </c>
      <c r="G13" s="52">
        <f t="shared" si="116"/>
        <v>5.2125930714926411E-2</v>
      </c>
      <c r="H13" s="57">
        <f t="shared" si="65"/>
        <v>24.177016451850729</v>
      </c>
      <c r="I13" s="52">
        <f t="shared" si="117"/>
        <v>11.280192000000001</v>
      </c>
      <c r="J13" s="54">
        <f t="shared" si="118"/>
        <v>22.586891114868763</v>
      </c>
      <c r="K13" s="46">
        <f t="shared" si="107"/>
        <v>11.306699114868762</v>
      </c>
      <c r="L13" s="80">
        <f t="shared" si="2"/>
        <v>0.29456229037400494</v>
      </c>
      <c r="M13" s="142">
        <f t="shared" si="3"/>
        <v>0.30328992315480652</v>
      </c>
      <c r="N13" s="60">
        <f t="shared" si="4"/>
        <v>3.95</v>
      </c>
      <c r="O13" s="53">
        <f t="shared" si="5"/>
        <v>0.6062266525892499</v>
      </c>
      <c r="P13" s="58">
        <f t="shared" si="66"/>
        <v>3.9140106114931186</v>
      </c>
      <c r="Q13" s="49">
        <f t="shared" si="67"/>
        <v>2.2231108182169081</v>
      </c>
      <c r="R13" s="143">
        <f t="shared" si="6"/>
        <v>0.48769705379163542</v>
      </c>
      <c r="S13" s="51">
        <f t="shared" si="68"/>
        <v>4.2227790178912594E-2</v>
      </c>
      <c r="T13" s="57">
        <f t="shared" si="69"/>
        <v>32.706552707323205</v>
      </c>
      <c r="U13" s="53">
        <f t="shared" si="7"/>
        <v>0.61875425368408987</v>
      </c>
      <c r="V13" s="58">
        <f t="shared" si="70"/>
        <v>3.8414881565280927</v>
      </c>
      <c r="W13" s="49">
        <f t="shared" si="8"/>
        <v>2.2079857221867845</v>
      </c>
      <c r="X13" s="143">
        <f t="shared" si="9"/>
        <v>0.48769705379163542</v>
      </c>
      <c r="Y13" s="51">
        <f t="shared" si="71"/>
        <v>4.1236420543485711E-2</v>
      </c>
      <c r="Z13" s="57">
        <f t="shared" si="72"/>
        <v>32.227758615948069</v>
      </c>
      <c r="AA13" s="53">
        <f t="shared" si="10"/>
        <v>0.61807890268228383</v>
      </c>
      <c r="AB13" s="58">
        <f t="shared" si="73"/>
        <v>3.8454517312543883</v>
      </c>
      <c r="AC13" s="49">
        <f t="shared" si="11"/>
        <v>2.2088409730301106</v>
      </c>
      <c r="AD13" s="143">
        <f t="shared" si="12"/>
        <v>0.48769705379163542</v>
      </c>
      <c r="AE13" s="49">
        <f t="shared" si="108"/>
        <v>4.114860412873781E-2</v>
      </c>
      <c r="AF13" s="57">
        <f t="shared" si="74"/>
        <v>32.17781374102227</v>
      </c>
      <c r="AG13" s="53">
        <f t="shared" si="13"/>
        <v>0.61800826326271341</v>
      </c>
      <c r="AH13" s="58">
        <f t="shared" si="75"/>
        <v>3.8458659034958522</v>
      </c>
      <c r="AI13" s="49">
        <f t="shared" si="14"/>
        <v>2.2089301460629605</v>
      </c>
      <c r="AJ13" s="143">
        <f t="shared" si="15"/>
        <v>0.48769705379163542</v>
      </c>
      <c r="AK13" s="51">
        <f t="shared" si="76"/>
        <v>4.114953467017364E-2</v>
      </c>
      <c r="AL13" s="57">
        <f t="shared" si="77"/>
        <v>32.17803249575767</v>
      </c>
      <c r="AM13" s="53">
        <f t="shared" si="16"/>
        <v>0.61800857273661947</v>
      </c>
      <c r="AN13" s="58">
        <f t="shared" si="78"/>
        <v>3.8458640891575024</v>
      </c>
      <c r="AO13" s="49">
        <f t="shared" si="17"/>
        <v>2.2089297555090184</v>
      </c>
      <c r="AP13" s="143">
        <f t="shared" si="18"/>
        <v>0.48769705379163542</v>
      </c>
      <c r="AQ13" s="51">
        <f t="shared" si="79"/>
        <v>4.1150027419727453E-2</v>
      </c>
      <c r="AR13" s="57">
        <f t="shared" si="80"/>
        <v>32.178298476226239</v>
      </c>
      <c r="AS13" s="44">
        <f t="shared" si="19"/>
        <v>40.656404006763772</v>
      </c>
      <c r="AT13" s="44">
        <f t="shared" si="20"/>
        <v>16.262561602705507</v>
      </c>
      <c r="AU13" s="44">
        <f t="shared" si="21"/>
        <v>10.164101001690943</v>
      </c>
      <c r="AV13" s="47">
        <f t="shared" si="22"/>
        <v>6745044.1150953965</v>
      </c>
      <c r="AW13" s="47">
        <f t="shared" si="23"/>
        <v>37670938574723.852</v>
      </c>
      <c r="AX13" s="86">
        <f t="shared" si="24"/>
        <v>3.0323590257250578E+22</v>
      </c>
      <c r="AY13" s="86">
        <f t="shared" si="25"/>
        <v>3424.9394796398647</v>
      </c>
      <c r="AZ13" s="10">
        <f t="shared" si="81"/>
        <v>3424.9394796398647</v>
      </c>
      <c r="BA13" s="44">
        <f t="shared" si="26"/>
        <v>0</v>
      </c>
      <c r="BB13" s="9">
        <f t="shared" si="27"/>
        <v>40.656404006763772</v>
      </c>
      <c r="BC13" s="45">
        <f t="shared" si="119"/>
        <v>5420.8538675685031</v>
      </c>
      <c r="BD13" s="9">
        <f t="shared" si="28"/>
        <v>10.164101001690943</v>
      </c>
      <c r="BE13" s="45">
        <f t="shared" si="109"/>
        <v>1355.2134668921258</v>
      </c>
      <c r="BF13" s="9">
        <f t="shared" si="29"/>
        <v>16.262561602705507</v>
      </c>
      <c r="BG13" s="45">
        <f t="shared" si="110"/>
        <v>2168.3415470274012</v>
      </c>
      <c r="BH13" s="58"/>
      <c r="BI13" s="58"/>
      <c r="BJ13" s="58">
        <f t="shared" si="82"/>
        <v>-40.656404006763772</v>
      </c>
      <c r="BK13" s="97"/>
      <c r="BL13" s="44"/>
      <c r="BM13" s="82">
        <f t="shared" si="83"/>
        <v>0.8</v>
      </c>
      <c r="BN13" s="86">
        <f t="shared" si="84"/>
        <v>800</v>
      </c>
      <c r="BO13" s="86">
        <f t="shared" si="85"/>
        <v>100</v>
      </c>
      <c r="BP13" s="84">
        <f t="shared" si="30"/>
        <v>1</v>
      </c>
      <c r="BQ13" s="84">
        <f t="shared" si="31"/>
        <v>1.64</v>
      </c>
      <c r="BR13" s="84">
        <f t="shared" si="32"/>
        <v>2.0299999999999998</v>
      </c>
      <c r="BS13" s="84">
        <f t="shared" si="111"/>
        <v>7.1283104437584774E-2</v>
      </c>
      <c r="BT13" s="84">
        <f t="shared" si="112"/>
        <v>45.168343628090113</v>
      </c>
      <c r="BU13" s="84">
        <f t="shared" si="86"/>
        <v>8.4601439999999997</v>
      </c>
      <c r="BV13" s="83">
        <f t="shared" si="113"/>
        <v>14.944729868857157</v>
      </c>
      <c r="BW13" s="81">
        <f t="shared" si="114"/>
        <v>6.4845858688571578</v>
      </c>
      <c r="BX13" s="83">
        <f t="shared" si="33"/>
        <v>0.36035164091978533</v>
      </c>
      <c r="BY13" s="141">
        <f t="shared" si="34"/>
        <v>0.3743424050708829</v>
      </c>
      <c r="BZ13" s="83">
        <f t="shared" si="35"/>
        <v>1.64282720553824</v>
      </c>
      <c r="CA13" s="83">
        <f t="shared" si="36"/>
        <v>0.63516598992686846</v>
      </c>
      <c r="CB13" s="83">
        <f t="shared" si="87"/>
        <v>1.6619916636211851</v>
      </c>
      <c r="CC13" s="83">
        <f t="shared" si="37"/>
        <v>1.1594457788994015</v>
      </c>
      <c r="CD13" s="143">
        <f t="shared" si="38"/>
        <v>1.2700849177061075</v>
      </c>
      <c r="CE13" s="83">
        <f t="shared" si="88"/>
        <v>6.0441470938976262E-2</v>
      </c>
      <c r="CF13" s="84">
        <f t="shared" si="89"/>
        <v>61.972022801760176</v>
      </c>
      <c r="CG13" s="83">
        <f t="shared" si="39"/>
        <v>0.65374035932598318</v>
      </c>
      <c r="CH13" s="83">
        <f t="shared" si="90"/>
        <v>1.6733867213061702</v>
      </c>
      <c r="CI13" s="83">
        <f t="shared" si="40"/>
        <v>1.1770451167568583</v>
      </c>
      <c r="CJ13" s="143">
        <f t="shared" si="41"/>
        <v>1.2700849177061075</v>
      </c>
      <c r="CK13" s="83">
        <f t="shared" si="91"/>
        <v>5.9095450249291678E-2</v>
      </c>
      <c r="CL13" s="84">
        <f t="shared" si="92"/>
        <v>60.249676548680817</v>
      </c>
      <c r="CM13" s="83">
        <f t="shared" si="42"/>
        <v>0.65202432183140457</v>
      </c>
      <c r="CN13" s="83">
        <f t="shared" si="93"/>
        <v>1.6722716058331881</v>
      </c>
      <c r="CO13" s="83">
        <f t="shared" si="43"/>
        <v>1.1753972438254434</v>
      </c>
      <c r="CP13" s="143">
        <f t="shared" si="44"/>
        <v>1.2700849177061075</v>
      </c>
      <c r="CQ13" s="83">
        <f t="shared" si="94"/>
        <v>5.936153975683317E-2</v>
      </c>
      <c r="CR13" s="84">
        <f t="shared" si="95"/>
        <v>60.516066124115213</v>
      </c>
      <c r="CS13" s="83">
        <f t="shared" si="45"/>
        <v>0.65229253981976676</v>
      </c>
      <c r="CT13" s="83">
        <f t="shared" si="96"/>
        <v>1.6724448299594117</v>
      </c>
      <c r="CU13" s="83">
        <f t="shared" si="46"/>
        <v>1.1756544073070092</v>
      </c>
      <c r="CV13" s="143">
        <f t="shared" si="47"/>
        <v>1.2700849177061075</v>
      </c>
      <c r="CW13" s="83">
        <f t="shared" si="97"/>
        <v>5.940814389499989E-2</v>
      </c>
      <c r="CX13" s="84">
        <f t="shared" si="98"/>
        <v>60.548530139705704</v>
      </c>
      <c r="CY13" s="83">
        <f t="shared" si="48"/>
        <v>0.65232515651261658</v>
      </c>
      <c r="CZ13" s="83">
        <f t="shared" si="99"/>
        <v>1.6724659212957489</v>
      </c>
      <c r="DA13" s="83">
        <f t="shared" si="49"/>
        <v>1.1756856895431547</v>
      </c>
      <c r="DB13" s="143">
        <f t="shared" si="50"/>
        <v>1.2700849177061075</v>
      </c>
      <c r="DC13" s="83">
        <f t="shared" si="100"/>
        <v>5.940967686190373E-2</v>
      </c>
      <c r="DD13" s="84">
        <f t="shared" si="101"/>
        <v>60.548847463958268</v>
      </c>
      <c r="DE13" s="86">
        <f t="shared" si="51"/>
        <v>26.900513763942882</v>
      </c>
      <c r="DF13" s="86">
        <f t="shared" si="52"/>
        <v>10.760205505577153</v>
      </c>
      <c r="DG13" s="86">
        <f t="shared" si="53"/>
        <v>6.7251284409857206</v>
      </c>
      <c r="DH13" s="86">
        <f t="shared" si="54"/>
        <v>54547.704049182248</v>
      </c>
      <c r="DI13" s="86">
        <f t="shared" si="55"/>
        <v>3532008392.0361538</v>
      </c>
      <c r="DJ13" s="86">
        <f t="shared" si="56"/>
        <v>1.0160218123039698E+20</v>
      </c>
      <c r="DK13" s="86">
        <f t="shared" si="57"/>
        <v>3696.5169979956595</v>
      </c>
      <c r="DL13" s="86">
        <f t="shared" si="115"/>
        <v>3696.5169979956595</v>
      </c>
      <c r="DM13" s="86">
        <f t="shared" si="58"/>
        <v>0</v>
      </c>
      <c r="DN13" s="85">
        <f t="shared" si="59"/>
        <v>26.900513763942882</v>
      </c>
      <c r="DO13" s="85">
        <f t="shared" si="102"/>
        <v>2690.0513763942881</v>
      </c>
      <c r="DP13" s="85">
        <f t="shared" si="60"/>
        <v>6.7251284409857206</v>
      </c>
      <c r="DQ13" s="85">
        <f t="shared" si="103"/>
        <v>672.51284409857203</v>
      </c>
      <c r="DR13" s="85">
        <f t="shared" si="61"/>
        <v>10.760205505577153</v>
      </c>
      <c r="DS13" s="85">
        <f t="shared" si="104"/>
        <v>1076.0205505577153</v>
      </c>
      <c r="DT13" s="81"/>
      <c r="DU13" s="81"/>
      <c r="DV13" s="81">
        <f t="shared" si="105"/>
        <v>-26.900513763942882</v>
      </c>
      <c r="DW13" s="100"/>
    </row>
    <row r="14" spans="1:127" x14ac:dyDescent="0.2">
      <c r="A14" s="59">
        <f t="shared" si="62"/>
        <v>1.2</v>
      </c>
      <c r="B14" s="44">
        <f t="shared" si="106"/>
        <v>1200</v>
      </c>
      <c r="C14" s="52">
        <f t="shared" si="63"/>
        <v>133.33333333333334</v>
      </c>
      <c r="D14" s="50">
        <f t="shared" si="0"/>
        <v>1</v>
      </c>
      <c r="E14" s="44">
        <f t="shared" si="1"/>
        <v>3.95</v>
      </c>
      <c r="F14" s="47">
        <f t="shared" si="64"/>
        <v>0.7</v>
      </c>
      <c r="G14" s="52">
        <f t="shared" si="116"/>
        <v>5.2032597381593076E-2</v>
      </c>
      <c r="H14" s="57">
        <f t="shared" si="65"/>
        <v>25.934966293142196</v>
      </c>
      <c r="I14" s="52">
        <f t="shared" si="117"/>
        <v>12.690216000000001</v>
      </c>
      <c r="J14" s="54">
        <f t="shared" si="118"/>
        <v>25.53762523626574</v>
      </c>
      <c r="K14" s="46">
        <f t="shared" si="107"/>
        <v>12.847409236265738</v>
      </c>
      <c r="L14" s="80">
        <f t="shared" si="2"/>
        <v>0.28263523943493118</v>
      </c>
      <c r="M14" s="142">
        <f t="shared" si="3"/>
        <v>0.2911114841628919</v>
      </c>
      <c r="N14" s="60">
        <f t="shared" si="4"/>
        <v>3.95</v>
      </c>
      <c r="O14" s="53">
        <f t="shared" si="5"/>
        <v>0.60889467612509829</v>
      </c>
      <c r="P14" s="58">
        <f t="shared" si="66"/>
        <v>3.8987250432822416</v>
      </c>
      <c r="Q14" s="49">
        <f t="shared" si="67"/>
        <v>2.2707849316612854</v>
      </c>
      <c r="R14" s="143">
        <f t="shared" si="6"/>
        <v>0.49622196108597566</v>
      </c>
      <c r="S14" s="51">
        <f t="shared" si="68"/>
        <v>4.2162195577920752E-2</v>
      </c>
      <c r="T14" s="57">
        <f t="shared" si="69"/>
        <v>35.237257381526042</v>
      </c>
      <c r="U14" s="53">
        <f t="shared" si="7"/>
        <v>0.62226881093207798</v>
      </c>
      <c r="V14" s="58">
        <f t="shared" si="70"/>
        <v>3.8207429085201312</v>
      </c>
      <c r="W14" s="49">
        <f t="shared" si="8"/>
        <v>2.2526957556916511</v>
      </c>
      <c r="X14" s="143">
        <f t="shared" si="9"/>
        <v>0.49622196108597566</v>
      </c>
      <c r="Y14" s="51">
        <f t="shared" si="71"/>
        <v>4.1170825942493869E-2</v>
      </c>
      <c r="Z14" s="57">
        <f t="shared" si="72"/>
        <v>34.715933365300344</v>
      </c>
      <c r="AA14" s="53">
        <f t="shared" si="10"/>
        <v>0.6215523874340293</v>
      </c>
      <c r="AB14" s="58">
        <f t="shared" si="73"/>
        <v>3.8249885142397071</v>
      </c>
      <c r="AC14" s="49">
        <f t="shared" si="11"/>
        <v>2.2537140389328241</v>
      </c>
      <c r="AD14" s="143">
        <f t="shared" si="12"/>
        <v>0.49622196108597566</v>
      </c>
      <c r="AE14" s="49">
        <f t="shared" si="108"/>
        <v>4.1083009527745969E-2</v>
      </c>
      <c r="AF14" s="57">
        <f t="shared" si="74"/>
        <v>34.659724178447433</v>
      </c>
      <c r="AG14" s="53">
        <f t="shared" si="13"/>
        <v>0.6214749079041697</v>
      </c>
      <c r="AH14" s="58">
        <f t="shared" si="75"/>
        <v>3.8254471350057431</v>
      </c>
      <c r="AI14" s="49">
        <f t="shared" si="14"/>
        <v>2.2538237992218706</v>
      </c>
      <c r="AJ14" s="143">
        <f t="shared" si="15"/>
        <v>0.49622196108597566</v>
      </c>
      <c r="AK14" s="51">
        <f t="shared" si="76"/>
        <v>4.1083940069181799E-2</v>
      </c>
      <c r="AL14" s="57">
        <f t="shared" si="77"/>
        <v>34.659898908572231</v>
      </c>
      <c r="AM14" s="53">
        <f t="shared" si="16"/>
        <v>0.62147514882540755</v>
      </c>
      <c r="AN14" s="58">
        <f t="shared" si="78"/>
        <v>3.8254457090918805</v>
      </c>
      <c r="AO14" s="49">
        <f t="shared" si="17"/>
        <v>2.2538234580338488</v>
      </c>
      <c r="AP14" s="143">
        <f t="shared" si="18"/>
        <v>0.49622196108597566</v>
      </c>
      <c r="AQ14" s="51">
        <f t="shared" si="79"/>
        <v>4.1084432818735611E-2</v>
      </c>
      <c r="AR14" s="57">
        <f t="shared" si="80"/>
        <v>34.660195070735377</v>
      </c>
      <c r="AS14" s="44">
        <f t="shared" si="19"/>
        <v>45.967725425278331</v>
      </c>
      <c r="AT14" s="44">
        <f t="shared" si="20"/>
        <v>18.387090170111332</v>
      </c>
      <c r="AU14" s="44">
        <f t="shared" si="21"/>
        <v>11.491931356319583</v>
      </c>
      <c r="AV14" s="47">
        <f t="shared" si="22"/>
        <v>5638476.9563347911</v>
      </c>
      <c r="AW14" s="47">
        <f t="shared" si="23"/>
        <v>26897676777679.348</v>
      </c>
      <c r="AX14" s="86">
        <f t="shared" si="24"/>
        <v>1.7662674131382643E+22</v>
      </c>
      <c r="AY14" s="86">
        <f t="shared" si="25"/>
        <v>3394.6310845328994</v>
      </c>
      <c r="AZ14" s="10">
        <f t="shared" si="81"/>
        <v>3394.6310845328994</v>
      </c>
      <c r="BA14" s="44">
        <f t="shared" si="26"/>
        <v>0</v>
      </c>
      <c r="BB14" s="9">
        <f t="shared" si="27"/>
        <v>45.967725425278331</v>
      </c>
      <c r="BC14" s="45">
        <f t="shared" si="119"/>
        <v>6129.0300567037775</v>
      </c>
      <c r="BD14" s="9">
        <f t="shared" si="28"/>
        <v>11.491931356319583</v>
      </c>
      <c r="BE14" s="45">
        <f t="shared" si="109"/>
        <v>1532.2575141759444</v>
      </c>
      <c r="BF14" s="9">
        <f t="shared" si="29"/>
        <v>18.387090170111332</v>
      </c>
      <c r="BG14" s="45">
        <f t="shared" si="110"/>
        <v>2451.612022681511</v>
      </c>
      <c r="BH14" s="58"/>
      <c r="BI14" s="58"/>
      <c r="BJ14" s="58">
        <f t="shared" si="82"/>
        <v>-45.967725425278331</v>
      </c>
      <c r="BK14" s="97"/>
      <c r="BL14" s="44"/>
      <c r="BM14" s="82">
        <f t="shared" si="83"/>
        <v>0.9</v>
      </c>
      <c r="BN14" s="86">
        <f t="shared" si="84"/>
        <v>900</v>
      </c>
      <c r="BO14" s="86">
        <f t="shared" si="85"/>
        <v>100</v>
      </c>
      <c r="BP14" s="84">
        <f t="shared" si="30"/>
        <v>1</v>
      </c>
      <c r="BQ14" s="84">
        <f t="shared" si="31"/>
        <v>1.64</v>
      </c>
      <c r="BR14" s="84">
        <f t="shared" si="32"/>
        <v>2.0299999999999998</v>
      </c>
      <c r="BS14" s="84">
        <f t="shared" si="111"/>
        <v>7.1080104437584779E-2</v>
      </c>
      <c r="BT14" s="84">
        <f t="shared" si="112"/>
        <v>49.508685362089182</v>
      </c>
      <c r="BU14" s="84">
        <f t="shared" si="86"/>
        <v>9.5176619999999996</v>
      </c>
      <c r="BV14" s="83">
        <f t="shared" si="113"/>
        <v>17.065714285166784</v>
      </c>
      <c r="BW14" s="81">
        <f t="shared" si="114"/>
        <v>7.5480522851667846</v>
      </c>
      <c r="BX14" s="83">
        <f t="shared" si="33"/>
        <v>0.33165004612317889</v>
      </c>
      <c r="BY14" s="141">
        <f t="shared" si="34"/>
        <v>0.33796416648973082</v>
      </c>
      <c r="BZ14" s="83">
        <f t="shared" si="35"/>
        <v>1.6425522467262932</v>
      </c>
      <c r="CA14" s="83">
        <f t="shared" si="36"/>
        <v>0.64035480371370623</v>
      </c>
      <c r="CB14" s="83">
        <f t="shared" si="87"/>
        <v>1.6648050278103013</v>
      </c>
      <c r="CC14" s="83">
        <f t="shared" si="37"/>
        <v>1.2053900790382921</v>
      </c>
      <c r="CD14" s="143">
        <f t="shared" si="38"/>
        <v>1.3439327420258462</v>
      </c>
      <c r="CE14" s="83">
        <f t="shared" si="88"/>
        <v>6.0310770055989664E-2</v>
      </c>
      <c r="CF14" s="84">
        <f t="shared" si="89"/>
        <v>67.179507946119784</v>
      </c>
      <c r="CG14" s="83">
        <f t="shared" si="39"/>
        <v>0.65866786107731268</v>
      </c>
      <c r="CH14" s="83">
        <f t="shared" si="90"/>
        <v>1.6764620966864292</v>
      </c>
      <c r="CI14" s="83">
        <f t="shared" si="40"/>
        <v>1.2225664164109895</v>
      </c>
      <c r="CJ14" s="143">
        <f t="shared" si="41"/>
        <v>1.3439327420258462</v>
      </c>
      <c r="CK14" s="83">
        <f t="shared" si="91"/>
        <v>5.896474936630508E-2</v>
      </c>
      <c r="CL14" s="84">
        <f t="shared" si="92"/>
        <v>65.264942757512173</v>
      </c>
      <c r="CM14" s="83">
        <f t="shared" si="42"/>
        <v>0.65690181517891089</v>
      </c>
      <c r="CN14" s="83">
        <f t="shared" si="93"/>
        <v>1.6752579284186178</v>
      </c>
      <c r="CO14" s="83">
        <f t="shared" si="43"/>
        <v>1.2208766813836258</v>
      </c>
      <c r="CP14" s="143">
        <f t="shared" si="44"/>
        <v>1.3439327420258462</v>
      </c>
      <c r="CQ14" s="83">
        <f t="shared" si="94"/>
        <v>5.9230838873846572E-2</v>
      </c>
      <c r="CR14" s="84">
        <f t="shared" si="95"/>
        <v>65.561001853074117</v>
      </c>
      <c r="CS14" s="83">
        <f t="shared" si="45"/>
        <v>0.65717837239421262</v>
      </c>
      <c r="CT14" s="83">
        <f t="shared" si="96"/>
        <v>1.6754450253419482</v>
      </c>
      <c r="CU14" s="83">
        <f t="shared" si="46"/>
        <v>1.2211406481082838</v>
      </c>
      <c r="CV14" s="143">
        <f t="shared" si="47"/>
        <v>1.3439327420258462</v>
      </c>
      <c r="CW14" s="83">
        <f t="shared" si="97"/>
        <v>5.9277443012013292E-2</v>
      </c>
      <c r="CX14" s="84">
        <f t="shared" si="98"/>
        <v>65.596326437688489</v>
      </c>
      <c r="CY14" s="83">
        <f t="shared" si="48"/>
        <v>0.6572112854583283</v>
      </c>
      <c r="CZ14" s="83">
        <f t="shared" si="99"/>
        <v>1.6754673271487903</v>
      </c>
      <c r="DA14" s="83">
        <f t="shared" si="49"/>
        <v>1.2211720781250384</v>
      </c>
      <c r="DB14" s="143">
        <f t="shared" si="50"/>
        <v>1.3439327420258462</v>
      </c>
      <c r="DC14" s="83">
        <f t="shared" si="100"/>
        <v>5.9278975978917132E-2</v>
      </c>
      <c r="DD14" s="84">
        <f t="shared" si="101"/>
        <v>65.596639841109592</v>
      </c>
      <c r="DE14" s="86">
        <f t="shared" si="51"/>
        <v>30.718285713300212</v>
      </c>
      <c r="DF14" s="86">
        <f t="shared" si="52"/>
        <v>12.287314285320084</v>
      </c>
      <c r="DG14" s="86">
        <f t="shared" si="53"/>
        <v>7.6795714283250529</v>
      </c>
      <c r="DH14" s="86">
        <f t="shared" si="54"/>
        <v>41856.592487146409</v>
      </c>
      <c r="DI14" s="86">
        <f t="shared" si="55"/>
        <v>2171505778.9339676</v>
      </c>
      <c r="DJ14" s="86">
        <f t="shared" si="56"/>
        <v>4.0740252064597991E+19</v>
      </c>
      <c r="DK14" s="86">
        <f t="shared" si="57"/>
        <v>3660.3065048132244</v>
      </c>
      <c r="DL14" s="86">
        <f t="shared" si="115"/>
        <v>3660.3065048132244</v>
      </c>
      <c r="DM14" s="86">
        <f t="shared" si="58"/>
        <v>0</v>
      </c>
      <c r="DN14" s="85">
        <f t="shared" si="59"/>
        <v>30.718285713300212</v>
      </c>
      <c r="DO14" s="85">
        <f t="shared" si="102"/>
        <v>3071.8285713300211</v>
      </c>
      <c r="DP14" s="85">
        <f t="shared" si="60"/>
        <v>7.6795714283250529</v>
      </c>
      <c r="DQ14" s="85">
        <f t="shared" si="103"/>
        <v>767.95714283250527</v>
      </c>
      <c r="DR14" s="85">
        <f t="shared" si="61"/>
        <v>12.287314285320084</v>
      </c>
      <c r="DS14" s="85">
        <f t="shared" si="104"/>
        <v>1228.7314285320085</v>
      </c>
      <c r="DT14" s="81"/>
      <c r="DU14" s="81"/>
      <c r="DV14" s="81">
        <f t="shared" si="105"/>
        <v>-30.718285713300212</v>
      </c>
      <c r="DW14" s="100"/>
    </row>
    <row r="15" spans="1:127" x14ac:dyDescent="0.2">
      <c r="A15" s="59">
        <f t="shared" si="62"/>
        <v>1.3333333333333333</v>
      </c>
      <c r="B15" s="44">
        <f t="shared" si="106"/>
        <v>1333.3333333333333</v>
      </c>
      <c r="C15" s="52">
        <f t="shared" si="63"/>
        <v>133.33333333333334</v>
      </c>
      <c r="D15" s="50">
        <f t="shared" si="0"/>
        <v>1</v>
      </c>
      <c r="E15" s="44">
        <f t="shared" si="1"/>
        <v>3.95</v>
      </c>
      <c r="F15" s="47">
        <f t="shared" si="64"/>
        <v>0.7</v>
      </c>
      <c r="G15" s="52">
        <f t="shared" si="116"/>
        <v>5.1939264048259742E-2</v>
      </c>
      <c r="H15" s="57">
        <f t="shared" si="65"/>
        <v>27.689765642169249</v>
      </c>
      <c r="I15" s="52">
        <f t="shared" si="117"/>
        <v>14.100240000000001</v>
      </c>
      <c r="J15" s="54">
        <f t="shared" si="118"/>
        <v>28.51293829669202</v>
      </c>
      <c r="K15" s="46">
        <f t="shared" si="107"/>
        <v>14.412698296692019</v>
      </c>
      <c r="L15" s="80">
        <f t="shared" si="2"/>
        <v>0.27119112385028676</v>
      </c>
      <c r="M15" s="142">
        <f t="shared" si="3"/>
        <v>0.2792394372716917</v>
      </c>
      <c r="N15" s="60">
        <f t="shared" si="4"/>
        <v>3.95</v>
      </c>
      <c r="O15" s="53">
        <f t="shared" si="5"/>
        <v>0.61151335124014716</v>
      </c>
      <c r="P15" s="58">
        <f t="shared" si="66"/>
        <v>3.8836451195777997</v>
      </c>
      <c r="Q15" s="49">
        <f t="shared" si="67"/>
        <v>2.317697417481476</v>
      </c>
      <c r="R15" s="143">
        <f t="shared" si="6"/>
        <v>0.50453239390981575</v>
      </c>
      <c r="S15" s="51">
        <f t="shared" si="68"/>
        <v>4.2095478620921035E-2</v>
      </c>
      <c r="T15" s="57">
        <f t="shared" si="69"/>
        <v>37.710946165020957</v>
      </c>
      <c r="U15" s="53">
        <f t="shared" si="7"/>
        <v>0.62561468400965947</v>
      </c>
      <c r="V15" s="58">
        <f t="shared" si="70"/>
        <v>3.8007916443952121</v>
      </c>
      <c r="W15" s="49">
        <f t="shared" si="8"/>
        <v>2.2965252166858812</v>
      </c>
      <c r="X15" s="143">
        <f t="shared" si="9"/>
        <v>0.50453239390981575</v>
      </c>
      <c r="Y15" s="51">
        <f t="shared" si="71"/>
        <v>4.1104108985494152E-2</v>
      </c>
      <c r="Z15" s="57">
        <f t="shared" si="72"/>
        <v>37.150808373727209</v>
      </c>
      <c r="AA15" s="53">
        <f t="shared" si="10"/>
        <v>0.62486479981340837</v>
      </c>
      <c r="AB15" s="58">
        <f t="shared" si="73"/>
        <v>3.805281500754325</v>
      </c>
      <c r="AC15" s="49">
        <f t="shared" si="11"/>
        <v>2.2977105782535809</v>
      </c>
      <c r="AD15" s="143">
        <f t="shared" si="12"/>
        <v>0.50453239390981575</v>
      </c>
      <c r="AE15" s="49">
        <f t="shared" si="108"/>
        <v>4.1016292570746252E-2</v>
      </c>
      <c r="AF15" s="57">
        <f t="shared" si="74"/>
        <v>37.088303690875229</v>
      </c>
      <c r="AG15" s="53">
        <f t="shared" si="13"/>
        <v>0.62478084032192593</v>
      </c>
      <c r="AH15" s="58">
        <f t="shared" si="75"/>
        <v>3.8057835210748774</v>
      </c>
      <c r="AI15" s="49">
        <f t="shared" si="14"/>
        <v>2.2978428368274821</v>
      </c>
      <c r="AJ15" s="143">
        <f t="shared" si="15"/>
        <v>0.50453239390981575</v>
      </c>
      <c r="AK15" s="51">
        <f t="shared" si="76"/>
        <v>4.1017223112182082E-2</v>
      </c>
      <c r="AL15" s="57">
        <f t="shared" si="77"/>
        <v>37.088415199821036</v>
      </c>
      <c r="AM15" s="53">
        <f t="shared" si="16"/>
        <v>0.62478099015675537</v>
      </c>
      <c r="AN15" s="58">
        <f t="shared" si="78"/>
        <v>3.8057826252856684</v>
      </c>
      <c r="AO15" s="49">
        <f t="shared" si="17"/>
        <v>2.2978426008793735</v>
      </c>
      <c r="AP15" s="143">
        <f t="shared" si="18"/>
        <v>0.50453239390981575</v>
      </c>
      <c r="AQ15" s="51">
        <f t="shared" si="79"/>
        <v>4.1017715861735894E-2</v>
      </c>
      <c r="AR15" s="57">
        <f t="shared" si="80"/>
        <v>37.088740880055319</v>
      </c>
      <c r="AS15" s="44">
        <f t="shared" si="19"/>
        <v>51.323288934045635</v>
      </c>
      <c r="AT15" s="44">
        <f t="shared" si="20"/>
        <v>20.529315573618256</v>
      </c>
      <c r="AU15" s="44">
        <f t="shared" si="21"/>
        <v>12.830822233511409</v>
      </c>
      <c r="AV15" s="47">
        <f t="shared" si="22"/>
        <v>4744796.4819107028</v>
      </c>
      <c r="AW15" s="47">
        <f t="shared" si="23"/>
        <v>19446193418578.281</v>
      </c>
      <c r="AX15" s="86">
        <f t="shared" si="24"/>
        <v>1.0495787181710026E+22</v>
      </c>
      <c r="AY15" s="86">
        <f t="shared" si="25"/>
        <v>3365.2219206241671</v>
      </c>
      <c r="AZ15" s="10">
        <f t="shared" si="81"/>
        <v>3365.2219206241671</v>
      </c>
      <c r="BA15" s="44">
        <f t="shared" si="26"/>
        <v>0</v>
      </c>
      <c r="BB15" s="9">
        <f t="shared" si="27"/>
        <v>51.323288934045635</v>
      </c>
      <c r="BC15" s="45">
        <f t="shared" si="119"/>
        <v>6843.1051912060848</v>
      </c>
      <c r="BD15" s="9">
        <f t="shared" si="28"/>
        <v>12.830822233511409</v>
      </c>
      <c r="BE15" s="45">
        <f t="shared" si="109"/>
        <v>1710.7762978015212</v>
      </c>
      <c r="BF15" s="9">
        <f t="shared" si="29"/>
        <v>20.529315573618256</v>
      </c>
      <c r="BG15" s="45">
        <f t="shared" si="110"/>
        <v>2737.2420764824342</v>
      </c>
      <c r="BH15" s="58"/>
      <c r="BI15" s="58"/>
      <c r="BJ15" s="58">
        <f t="shared" si="82"/>
        <v>-51.323288934045635</v>
      </c>
      <c r="BK15" s="97"/>
      <c r="BL15" s="44"/>
      <c r="BM15" s="82">
        <f t="shared" si="83"/>
        <v>1</v>
      </c>
      <c r="BN15" s="86">
        <f t="shared" si="84"/>
        <v>1000</v>
      </c>
      <c r="BO15" s="86">
        <f t="shared" si="85"/>
        <v>100</v>
      </c>
      <c r="BP15" s="84">
        <f t="shared" si="30"/>
        <v>1</v>
      </c>
      <c r="BQ15" s="84">
        <f t="shared" si="31"/>
        <v>1.64</v>
      </c>
      <c r="BR15" s="84">
        <f t="shared" si="32"/>
        <v>2.0299999999999998</v>
      </c>
      <c r="BS15" s="84">
        <f t="shared" si="111"/>
        <v>7.0877104437584784E-2</v>
      </c>
      <c r="BT15" s="84">
        <f t="shared" si="112"/>
        <v>53.836649047307766</v>
      </c>
      <c r="BU15" s="84">
        <f t="shared" si="86"/>
        <v>10.57518</v>
      </c>
      <c r="BV15" s="83">
        <f t="shared" si="113"/>
        <v>19.228730642311412</v>
      </c>
      <c r="BW15" s="81">
        <f t="shared" si="114"/>
        <v>8.6535506423114121</v>
      </c>
      <c r="BX15" s="83">
        <f t="shared" si="33"/>
        <v>0.30523450042507494</v>
      </c>
      <c r="BY15" s="141">
        <f t="shared" si="34"/>
        <v>0.30389076661445463</v>
      </c>
      <c r="BZ15" s="83">
        <f t="shared" si="35"/>
        <v>1.6422947503895751</v>
      </c>
      <c r="CA15" s="83">
        <f t="shared" si="36"/>
        <v>0.64525757824488972</v>
      </c>
      <c r="CB15" s="83">
        <f t="shared" si="87"/>
        <v>1.6675523072356122</v>
      </c>
      <c r="CC15" s="83">
        <f t="shared" si="37"/>
        <v>1.2496005758163511</v>
      </c>
      <c r="CD15" s="143">
        <f t="shared" si="38"/>
        <v>1.4131017437726572</v>
      </c>
      <c r="CE15" s="83">
        <f t="shared" si="88"/>
        <v>6.0172918331699736E-2</v>
      </c>
      <c r="CF15" s="84">
        <f t="shared" si="89"/>
        <v>72.17735673105031</v>
      </c>
      <c r="CG15" s="83">
        <f t="shared" si="39"/>
        <v>0.66302823359192875</v>
      </c>
      <c r="CH15" s="83">
        <f t="shared" si="90"/>
        <v>1.6793335351148588</v>
      </c>
      <c r="CI15" s="83">
        <f t="shared" si="40"/>
        <v>1.2661499626056447</v>
      </c>
      <c r="CJ15" s="143">
        <f t="shared" si="41"/>
        <v>1.4131017437726572</v>
      </c>
      <c r="CK15" s="83">
        <f t="shared" si="91"/>
        <v>5.8826897642015152E-2</v>
      </c>
      <c r="CL15" s="84">
        <f t="shared" si="92"/>
        <v>70.082476753097097</v>
      </c>
      <c r="CM15" s="83">
        <f t="shared" si="42"/>
        <v>0.66124452414487855</v>
      </c>
      <c r="CN15" s="83">
        <f t="shared" si="93"/>
        <v>1.6780516006437258</v>
      </c>
      <c r="CO15" s="83">
        <f t="shared" si="43"/>
        <v>1.2644415264116224</v>
      </c>
      <c r="CP15" s="143">
        <f t="shared" si="44"/>
        <v>1.4131017437726572</v>
      </c>
      <c r="CQ15" s="83">
        <f t="shared" si="94"/>
        <v>5.9092987149556644E-2</v>
      </c>
      <c r="CR15" s="84">
        <f t="shared" si="95"/>
        <v>70.406998433965057</v>
      </c>
      <c r="CS15" s="83">
        <f t="shared" si="45"/>
        <v>0.6615249956079412</v>
      </c>
      <c r="CT15" s="83">
        <f t="shared" si="96"/>
        <v>1.6782512112224426</v>
      </c>
      <c r="CU15" s="83">
        <f t="shared" si="46"/>
        <v>1.2647091990173507</v>
      </c>
      <c r="CV15" s="143">
        <f t="shared" si="47"/>
        <v>1.4131017437726572</v>
      </c>
      <c r="CW15" s="83">
        <f t="shared" si="97"/>
        <v>5.9139591287723364E-2</v>
      </c>
      <c r="CX15" s="84">
        <f t="shared" si="98"/>
        <v>70.445091931379736</v>
      </c>
      <c r="CY15" s="83">
        <f t="shared" si="48"/>
        <v>0.66155781846568928</v>
      </c>
      <c r="CZ15" s="83">
        <f t="shared" si="99"/>
        <v>1.6782746174760825</v>
      </c>
      <c r="DA15" s="83">
        <f t="shared" si="49"/>
        <v>1.2647405467384323</v>
      </c>
      <c r="DB15" s="143">
        <f t="shared" si="50"/>
        <v>1.4131017437726572</v>
      </c>
      <c r="DC15" s="83">
        <f t="shared" si="100"/>
        <v>5.9141124254627205E-2</v>
      </c>
      <c r="DD15" s="84">
        <f t="shared" si="101"/>
        <v>70.445406071723738</v>
      </c>
      <c r="DE15" s="86">
        <f t="shared" si="51"/>
        <v>34.611715156160543</v>
      </c>
      <c r="DF15" s="86">
        <f t="shared" si="52"/>
        <v>13.844686062464215</v>
      </c>
      <c r="DG15" s="86">
        <f t="shared" si="53"/>
        <v>8.6529287890401356</v>
      </c>
      <c r="DH15" s="86">
        <f t="shared" si="54"/>
        <v>32694.108442144461</v>
      </c>
      <c r="DI15" s="86">
        <f t="shared" si="55"/>
        <v>1379359531.2549055</v>
      </c>
      <c r="DJ15" s="86">
        <f t="shared" si="56"/>
        <v>1.7369129815801367E+19</v>
      </c>
      <c r="DK15" s="86">
        <f t="shared" si="57"/>
        <v>3625.777031494687</v>
      </c>
      <c r="DL15" s="86">
        <f t="shared" si="115"/>
        <v>3625.777031494687</v>
      </c>
      <c r="DM15" s="86">
        <f t="shared" si="58"/>
        <v>0</v>
      </c>
      <c r="DN15" s="85">
        <f t="shared" si="59"/>
        <v>34.611715156160543</v>
      </c>
      <c r="DO15" s="85">
        <f t="shared" si="102"/>
        <v>3461.1715156160544</v>
      </c>
      <c r="DP15" s="85">
        <f t="shared" si="60"/>
        <v>8.6529287890401356</v>
      </c>
      <c r="DQ15" s="85">
        <f t="shared" si="103"/>
        <v>865.29287890401361</v>
      </c>
      <c r="DR15" s="85">
        <f t="shared" si="61"/>
        <v>13.844686062464215</v>
      </c>
      <c r="DS15" s="85">
        <f t="shared" si="104"/>
        <v>1384.4686062464214</v>
      </c>
      <c r="DT15" s="81"/>
      <c r="DU15" s="81"/>
      <c r="DV15" s="81">
        <f t="shared" si="105"/>
        <v>-34.611715156160543</v>
      </c>
      <c r="DW15" s="100"/>
    </row>
    <row r="16" spans="1:127" x14ac:dyDescent="0.2">
      <c r="A16" s="59">
        <f t="shared" si="62"/>
        <v>1.4666666666666666</v>
      </c>
      <c r="B16" s="44">
        <f t="shared" si="106"/>
        <v>1466.6666666666665</v>
      </c>
      <c r="C16" s="52">
        <f t="shared" si="63"/>
        <v>133.33333333333334</v>
      </c>
      <c r="D16" s="50">
        <f t="shared" si="0"/>
        <v>1</v>
      </c>
      <c r="E16" s="44">
        <f t="shared" si="1"/>
        <v>3.95</v>
      </c>
      <c r="F16" s="47">
        <f t="shared" si="64"/>
        <v>0.7</v>
      </c>
      <c r="G16" s="52">
        <f t="shared" si="116"/>
        <v>5.1845930714926408E-2</v>
      </c>
      <c r="H16" s="57">
        <f t="shared" si="65"/>
        <v>29.441414498931884</v>
      </c>
      <c r="I16" s="52">
        <f t="shared" si="117"/>
        <v>15.510264000000001</v>
      </c>
      <c r="J16" s="54">
        <f t="shared" si="118"/>
        <v>31.51183507623178</v>
      </c>
      <c r="K16" s="46">
        <f t="shared" si="107"/>
        <v>16.001571076231777</v>
      </c>
      <c r="L16" s="80">
        <f t="shared" si="2"/>
        <v>0.26021038920064715</v>
      </c>
      <c r="M16" s="142">
        <f t="shared" si="3"/>
        <v>0.2676835758839326</v>
      </c>
      <c r="N16" s="60">
        <f t="shared" si="4"/>
        <v>3.95</v>
      </c>
      <c r="O16" s="53">
        <f t="shared" si="5"/>
        <v>0.61408291775993595</v>
      </c>
      <c r="P16" s="58">
        <f t="shared" si="66"/>
        <v>3.8687667896049041</v>
      </c>
      <c r="Q16" s="49">
        <f t="shared" si="67"/>
        <v>2.3637463980333395</v>
      </c>
      <c r="R16" s="143">
        <f t="shared" si="6"/>
        <v>0.51262149688124714</v>
      </c>
      <c r="S16" s="51">
        <f t="shared" si="68"/>
        <v>4.2027668361534966E-2</v>
      </c>
      <c r="T16" s="57">
        <f t="shared" si="69"/>
        <v>40.13069505376648</v>
      </c>
      <c r="U16" s="53">
        <f t="shared" si="7"/>
        <v>0.62880198918492747</v>
      </c>
      <c r="V16" s="58">
        <f t="shared" si="70"/>
        <v>3.7815804154738366</v>
      </c>
      <c r="W16" s="49">
        <f t="shared" si="8"/>
        <v>2.3394036159778113</v>
      </c>
      <c r="X16" s="143">
        <f t="shared" si="9"/>
        <v>0.51262149688124714</v>
      </c>
      <c r="Y16" s="51">
        <f t="shared" si="71"/>
        <v>4.1036298726108082E-2</v>
      </c>
      <c r="Z16" s="57">
        <f t="shared" si="72"/>
        <v>39.535307830800342</v>
      </c>
      <c r="AA16" s="53">
        <f t="shared" si="10"/>
        <v>0.62802559543495806</v>
      </c>
      <c r="AB16" s="58">
        <f t="shared" si="73"/>
        <v>3.7862798091076235</v>
      </c>
      <c r="AC16" s="49">
        <f t="shared" si="11"/>
        <v>2.3407579868406616</v>
      </c>
      <c r="AD16" s="143">
        <f t="shared" si="12"/>
        <v>0.51262149688124714</v>
      </c>
      <c r="AE16" s="49">
        <f t="shared" si="108"/>
        <v>4.0948482311360182E-2</v>
      </c>
      <c r="AF16" s="57">
        <f t="shared" si="74"/>
        <v>39.466477133936024</v>
      </c>
      <c r="AG16" s="53">
        <f t="shared" si="13"/>
        <v>0.62793550864226155</v>
      </c>
      <c r="AH16" s="58">
        <f t="shared" si="75"/>
        <v>3.7868242449280047</v>
      </c>
      <c r="AI16" s="49">
        <f t="shared" si="14"/>
        <v>2.3409145724342308</v>
      </c>
      <c r="AJ16" s="143">
        <f t="shared" si="15"/>
        <v>0.51262149688124714</v>
      </c>
      <c r="AK16" s="51">
        <f t="shared" si="76"/>
        <v>4.0949412852796012E-2</v>
      </c>
      <c r="AL16" s="57">
        <f t="shared" si="77"/>
        <v>39.466505755734993</v>
      </c>
      <c r="AM16" s="53">
        <f t="shared" si="16"/>
        <v>0.62793554611719893</v>
      </c>
      <c r="AN16" s="58">
        <f t="shared" si="78"/>
        <v>3.7868240184859592</v>
      </c>
      <c r="AO16" s="49">
        <f t="shared" si="17"/>
        <v>2.3409145073209117</v>
      </c>
      <c r="AP16" s="143">
        <f t="shared" si="18"/>
        <v>0.51262149688124714</v>
      </c>
      <c r="AQ16" s="51">
        <f t="shared" si="79"/>
        <v>4.0949905602349825E-2</v>
      </c>
      <c r="AR16" s="57">
        <f t="shared" si="80"/>
        <v>39.466860272168262</v>
      </c>
      <c r="AS16" s="44">
        <f t="shared" si="19"/>
        <v>56.721303137217205</v>
      </c>
      <c r="AT16" s="44">
        <f t="shared" si="20"/>
        <v>22.688521254886883</v>
      </c>
      <c r="AU16" s="44">
        <f t="shared" si="21"/>
        <v>14.180325784304301</v>
      </c>
      <c r="AV16" s="47">
        <f t="shared" si="22"/>
        <v>4017523.6187617444</v>
      </c>
      <c r="AW16" s="47">
        <f t="shared" si="23"/>
        <v>14223347738848.459</v>
      </c>
      <c r="AX16" s="86">
        <f t="shared" si="24"/>
        <v>6.3543640837570062E+21</v>
      </c>
      <c r="AY16" s="86">
        <f t="shared" si="25"/>
        <v>3336.6580764708815</v>
      </c>
      <c r="AZ16" s="10">
        <f t="shared" si="81"/>
        <v>3336.6580764708815</v>
      </c>
      <c r="BA16" s="44">
        <f t="shared" si="26"/>
        <v>0</v>
      </c>
      <c r="BB16" s="9">
        <f t="shared" si="27"/>
        <v>56.721303137217205</v>
      </c>
      <c r="BC16" s="45">
        <f t="shared" si="119"/>
        <v>7562.8404182956283</v>
      </c>
      <c r="BD16" s="9">
        <f t="shared" si="28"/>
        <v>14.180325784304301</v>
      </c>
      <c r="BE16" s="45">
        <f t="shared" si="109"/>
        <v>1890.7101045739071</v>
      </c>
      <c r="BF16" s="9">
        <f t="shared" si="29"/>
        <v>22.688521254886883</v>
      </c>
      <c r="BG16" s="45">
        <f t="shared" si="110"/>
        <v>3025.1361673182514</v>
      </c>
      <c r="BH16" s="58"/>
      <c r="BI16" s="58"/>
      <c r="BJ16" s="58">
        <f t="shared" si="82"/>
        <v>-56.721303137217205</v>
      </c>
      <c r="BK16" s="97"/>
      <c r="BL16" s="44"/>
      <c r="BM16" s="82">
        <f t="shared" si="83"/>
        <v>1.1000000000000001</v>
      </c>
      <c r="BN16" s="86">
        <f t="shared" si="84"/>
        <v>1100</v>
      </c>
      <c r="BO16" s="86">
        <f t="shared" si="85"/>
        <v>100</v>
      </c>
      <c r="BP16" s="84">
        <f t="shared" si="30"/>
        <v>1</v>
      </c>
      <c r="BQ16" s="84">
        <f t="shared" si="31"/>
        <v>1.64</v>
      </c>
      <c r="BR16" s="84">
        <f t="shared" si="32"/>
        <v>2.0299999999999998</v>
      </c>
      <c r="BS16" s="84">
        <f t="shared" si="111"/>
        <v>7.0674104437584789E-2</v>
      </c>
      <c r="BT16" s="84">
        <f t="shared" si="112"/>
        <v>58.15223468374586</v>
      </c>
      <c r="BU16" s="84">
        <f t="shared" si="86"/>
        <v>11.632698</v>
      </c>
      <c r="BV16" s="83">
        <f t="shared" si="113"/>
        <v>21.430431144423419</v>
      </c>
      <c r="BW16" s="81">
        <f t="shared" si="114"/>
        <v>9.7977331444234199</v>
      </c>
      <c r="BX16" s="83">
        <f t="shared" si="33"/>
        <v>0.28092292263737934</v>
      </c>
      <c r="BY16" s="141">
        <f t="shared" si="34"/>
        <v>0.27223837265414608</v>
      </c>
      <c r="BZ16" s="83">
        <f t="shared" si="35"/>
        <v>1.6420555860206323</v>
      </c>
      <c r="CA16" s="83">
        <f t="shared" si="36"/>
        <v>0.64987663746274393</v>
      </c>
      <c r="CB16" s="83">
        <f t="shared" si="87"/>
        <v>1.6702369682328047</v>
      </c>
      <c r="CC16" s="83">
        <f t="shared" si="37"/>
        <v>1.2917389117070719</v>
      </c>
      <c r="CD16" s="143">
        <f t="shared" si="38"/>
        <v>1.4773561035120832</v>
      </c>
      <c r="CE16" s="83">
        <f t="shared" si="88"/>
        <v>6.0028395439335497E-2</v>
      </c>
      <c r="CF16" s="84">
        <f t="shared" si="89"/>
        <v>76.987074684744982</v>
      </c>
      <c r="CG16" s="83">
        <f t="shared" si="39"/>
        <v>0.66688342050396066</v>
      </c>
      <c r="CH16" s="83">
        <f t="shared" si="90"/>
        <v>1.6820280649711876</v>
      </c>
      <c r="CI16" s="83">
        <f t="shared" si="40"/>
        <v>1.3075322255924262</v>
      </c>
      <c r="CJ16" s="143">
        <f t="shared" si="41"/>
        <v>1.4773561035120832</v>
      </c>
      <c r="CK16" s="83">
        <f t="shared" si="91"/>
        <v>5.8682374749650913E-2</v>
      </c>
      <c r="CL16" s="84">
        <f t="shared" si="92"/>
        <v>74.723020471466</v>
      </c>
      <c r="CM16" s="83">
        <f t="shared" si="42"/>
        <v>0.66511035811637498</v>
      </c>
      <c r="CN16" s="83">
        <f t="shared" si="93"/>
        <v>1.6806782528126025</v>
      </c>
      <c r="CO16" s="83">
        <f t="shared" si="43"/>
        <v>1.3058217483809242</v>
      </c>
      <c r="CP16" s="143">
        <f t="shared" si="44"/>
        <v>1.4773561035120832</v>
      </c>
      <c r="CQ16" s="83">
        <f t="shared" si="94"/>
        <v>5.8948464257192405E-2</v>
      </c>
      <c r="CR16" s="84">
        <f t="shared" si="95"/>
        <v>75.074856205915054</v>
      </c>
      <c r="CS16" s="83">
        <f t="shared" si="45"/>
        <v>0.66539075759885058</v>
      </c>
      <c r="CT16" s="83">
        <f t="shared" si="96"/>
        <v>1.6808891670097026</v>
      </c>
      <c r="CU16" s="83">
        <f t="shared" si="46"/>
        <v>1.3060908675998033</v>
      </c>
      <c r="CV16" s="143">
        <f t="shared" si="47"/>
        <v>1.4773561035120832</v>
      </c>
      <c r="CW16" s="83">
        <f t="shared" si="97"/>
        <v>5.8995068395359125E-2</v>
      </c>
      <c r="CX16" s="84">
        <f t="shared" si="98"/>
        <v>75.115646731363</v>
      </c>
      <c r="CY16" s="83">
        <f t="shared" si="48"/>
        <v>0.66542315027957555</v>
      </c>
      <c r="CZ16" s="83">
        <f t="shared" si="99"/>
        <v>1.6809135920374934</v>
      </c>
      <c r="DA16" s="83">
        <f t="shared" si="49"/>
        <v>1.3061219893436269</v>
      </c>
      <c r="DB16" s="143">
        <f t="shared" si="50"/>
        <v>1.4773561035120832</v>
      </c>
      <c r="DC16" s="83">
        <f t="shared" si="100"/>
        <v>5.8996601362262965E-2</v>
      </c>
      <c r="DD16" s="84">
        <f t="shared" si="101"/>
        <v>75.115966315860149</v>
      </c>
      <c r="DE16" s="86">
        <f t="shared" si="51"/>
        <v>38.574776059962154</v>
      </c>
      <c r="DF16" s="86">
        <f t="shared" si="52"/>
        <v>15.429910423984861</v>
      </c>
      <c r="DG16" s="86">
        <f t="shared" si="53"/>
        <v>9.6436940149905386</v>
      </c>
      <c r="DH16" s="86">
        <f t="shared" si="54"/>
        <v>25938.488385733828</v>
      </c>
      <c r="DI16" s="86">
        <f t="shared" si="55"/>
        <v>901630474.57059383</v>
      </c>
      <c r="DJ16" s="86">
        <f t="shared" si="56"/>
        <v>7.8143410122532209E+18</v>
      </c>
      <c r="DK16" s="86">
        <f t="shared" si="57"/>
        <v>3592.7463427983425</v>
      </c>
      <c r="DL16" s="86">
        <f t="shared" si="115"/>
        <v>3592.7463427983425</v>
      </c>
      <c r="DM16" s="86">
        <f t="shared" si="58"/>
        <v>0</v>
      </c>
      <c r="DN16" s="85">
        <f t="shared" si="59"/>
        <v>38.574776059962154</v>
      </c>
      <c r="DO16" s="85">
        <f t="shared" si="102"/>
        <v>3857.4776059962155</v>
      </c>
      <c r="DP16" s="85">
        <f t="shared" si="60"/>
        <v>9.6436940149905386</v>
      </c>
      <c r="DQ16" s="85">
        <f t="shared" si="103"/>
        <v>964.36940149905388</v>
      </c>
      <c r="DR16" s="85">
        <f t="shared" si="61"/>
        <v>15.429910423984861</v>
      </c>
      <c r="DS16" s="85">
        <f t="shared" si="104"/>
        <v>1542.9910423984861</v>
      </c>
      <c r="DT16" s="81"/>
      <c r="DU16" s="81"/>
      <c r="DV16" s="81">
        <f t="shared" si="105"/>
        <v>-38.574776059962154</v>
      </c>
      <c r="DW16" s="100"/>
    </row>
    <row r="17" spans="1:127" x14ac:dyDescent="0.2">
      <c r="A17" s="59">
        <f t="shared" si="62"/>
        <v>1.5999999999999999</v>
      </c>
      <c r="B17" s="44">
        <f t="shared" si="106"/>
        <v>1599.9999999999998</v>
      </c>
      <c r="C17" s="52">
        <f t="shared" si="63"/>
        <v>133.33333333333334</v>
      </c>
      <c r="D17" s="50">
        <f t="shared" si="0"/>
        <v>1</v>
      </c>
      <c r="E17" s="44">
        <f t="shared" si="1"/>
        <v>3.95</v>
      </c>
      <c r="F17" s="47">
        <f t="shared" si="64"/>
        <v>0.7</v>
      </c>
      <c r="G17" s="52">
        <f t="shared" si="116"/>
        <v>5.1752597381593074E-2</v>
      </c>
      <c r="H17" s="57">
        <f t="shared" si="65"/>
        <v>31.189912863430102</v>
      </c>
      <c r="I17" s="52">
        <f t="shared" si="117"/>
        <v>16.920288000000003</v>
      </c>
      <c r="J17" s="54">
        <f t="shared" si="118"/>
        <v>34.533360652179731</v>
      </c>
      <c r="K17" s="46">
        <f t="shared" si="107"/>
        <v>17.613072652179728</v>
      </c>
      <c r="L17" s="80">
        <f t="shared" si="2"/>
        <v>0.24967427283988772</v>
      </c>
      <c r="M17" s="142">
        <f t="shared" si="3"/>
        <v>0.25645152336755672</v>
      </c>
      <c r="N17" s="60">
        <f t="shared" si="4"/>
        <v>3.95</v>
      </c>
      <c r="O17" s="53">
        <f t="shared" si="5"/>
        <v>0.6166036150794314</v>
      </c>
      <c r="P17" s="58">
        <f t="shared" si="66"/>
        <v>3.8540861085040188</v>
      </c>
      <c r="Q17" s="49">
        <f t="shared" si="67"/>
        <v>2.4088386470420255</v>
      </c>
      <c r="R17" s="143">
        <f t="shared" si="6"/>
        <v>0.52048393364271028</v>
      </c>
      <c r="S17" s="51">
        <f t="shared" si="68"/>
        <v>4.1958794666166699E-2</v>
      </c>
      <c r="T17" s="57">
        <f t="shared" si="69"/>
        <v>42.499448522413559</v>
      </c>
      <c r="U17" s="53">
        <f t="shared" si="7"/>
        <v>0.63184011463048939</v>
      </c>
      <c r="V17" s="58">
        <f t="shared" si="70"/>
        <v>3.7630594910193631</v>
      </c>
      <c r="W17" s="49">
        <f t="shared" si="8"/>
        <v>2.3812670789052928</v>
      </c>
      <c r="X17" s="143">
        <f t="shared" si="9"/>
        <v>0.52048393364271028</v>
      </c>
      <c r="Y17" s="51">
        <f t="shared" si="71"/>
        <v>4.0967425030739815E-2</v>
      </c>
      <c r="Z17" s="57">
        <f t="shared" si="72"/>
        <v>41.872206783998521</v>
      </c>
      <c r="AA17" s="53">
        <f t="shared" si="10"/>
        <v>0.63104352205596237</v>
      </c>
      <c r="AB17" s="58">
        <f t="shared" si="73"/>
        <v>3.7679366741267204</v>
      </c>
      <c r="AC17" s="49">
        <f t="shared" si="11"/>
        <v>2.3827904828180562</v>
      </c>
      <c r="AD17" s="143">
        <f t="shared" si="12"/>
        <v>0.52048393364271028</v>
      </c>
      <c r="AE17" s="49">
        <f t="shared" si="108"/>
        <v>4.0879608615991915E-2</v>
      </c>
      <c r="AF17" s="57">
        <f t="shared" si="74"/>
        <v>41.797021785136742</v>
      </c>
      <c r="AG17" s="53">
        <f t="shared" si="13"/>
        <v>0.63094765580838197</v>
      </c>
      <c r="AH17" s="58">
        <f t="shared" si="75"/>
        <v>3.7685225873480084</v>
      </c>
      <c r="AI17" s="49">
        <f t="shared" si="14"/>
        <v>2.3829731314385865</v>
      </c>
      <c r="AJ17" s="143">
        <f t="shared" si="15"/>
        <v>0.52048393364271028</v>
      </c>
      <c r="AK17" s="51">
        <f t="shared" si="76"/>
        <v>4.0880539157427745E-2</v>
      </c>
      <c r="AL17" s="57">
        <f t="shared" si="77"/>
        <v>41.796947516582961</v>
      </c>
      <c r="AM17" s="53">
        <f t="shared" si="16"/>
        <v>0.63094756107025607</v>
      </c>
      <c r="AN17" s="58">
        <f t="shared" si="78"/>
        <v>3.7685231662577836</v>
      </c>
      <c r="AO17" s="49">
        <f t="shared" si="17"/>
        <v>2.3829733118655514</v>
      </c>
      <c r="AP17" s="143">
        <f t="shared" si="18"/>
        <v>0.52048393364271028</v>
      </c>
      <c r="AQ17" s="51">
        <f t="shared" si="79"/>
        <v>4.0881031906981558E-2</v>
      </c>
      <c r="AR17" s="57">
        <f t="shared" si="80"/>
        <v>41.797330163767306</v>
      </c>
      <c r="AS17" s="44">
        <f t="shared" si="19"/>
        <v>62.160049173923511</v>
      </c>
      <c r="AT17" s="44">
        <f t="shared" si="20"/>
        <v>24.864019669569405</v>
      </c>
      <c r="AU17" s="44">
        <f t="shared" si="21"/>
        <v>15.540012293480878</v>
      </c>
      <c r="AV17" s="47">
        <f t="shared" si="22"/>
        <v>3421419.1382915759</v>
      </c>
      <c r="AW17" s="47">
        <f t="shared" si="23"/>
        <v>10516753614593.494</v>
      </c>
      <c r="AX17" s="86">
        <f t="shared" si="24"/>
        <v>3.9146287844929873E+21</v>
      </c>
      <c r="AY17" s="86">
        <f t="shared" si="25"/>
        <v>3308.8892599026021</v>
      </c>
      <c r="AZ17" s="10">
        <f t="shared" si="81"/>
        <v>3308.8892599026021</v>
      </c>
      <c r="BA17" s="44">
        <f t="shared" si="26"/>
        <v>0</v>
      </c>
      <c r="BB17" s="9">
        <f t="shared" si="27"/>
        <v>62.160049173923511</v>
      </c>
      <c r="BC17" s="45">
        <f t="shared" si="119"/>
        <v>8288.0065565231362</v>
      </c>
      <c r="BD17" s="9">
        <f t="shared" si="28"/>
        <v>15.540012293480878</v>
      </c>
      <c r="BE17" s="45">
        <f t="shared" si="109"/>
        <v>2072.001639130784</v>
      </c>
      <c r="BF17" s="9">
        <f t="shared" si="29"/>
        <v>24.864019669569405</v>
      </c>
      <c r="BG17" s="45">
        <f t="shared" si="110"/>
        <v>3315.2026226092544</v>
      </c>
      <c r="BH17" s="58"/>
      <c r="BI17" s="58"/>
      <c r="BJ17" s="58">
        <f t="shared" si="82"/>
        <v>-62.160049173923511</v>
      </c>
      <c r="BK17" s="97"/>
      <c r="BL17" s="44"/>
      <c r="BM17" s="82">
        <f t="shared" si="83"/>
        <v>1.2</v>
      </c>
      <c r="BN17" s="86">
        <f t="shared" si="84"/>
        <v>1200</v>
      </c>
      <c r="BO17" s="86">
        <f t="shared" si="85"/>
        <v>100</v>
      </c>
      <c r="BP17" s="84">
        <f t="shared" si="30"/>
        <v>1</v>
      </c>
      <c r="BQ17" s="84">
        <f t="shared" si="31"/>
        <v>1.64</v>
      </c>
      <c r="BR17" s="84">
        <f t="shared" si="32"/>
        <v>2.0299999999999998</v>
      </c>
      <c r="BS17" s="84">
        <f t="shared" si="111"/>
        <v>7.0471104437584794E-2</v>
      </c>
      <c r="BT17" s="84">
        <f t="shared" si="112"/>
        <v>62.45544227140347</v>
      </c>
      <c r="BU17" s="84">
        <f t="shared" si="86"/>
        <v>12.690215999999999</v>
      </c>
      <c r="BV17" s="83">
        <f t="shared" si="113"/>
        <v>23.667734643735386</v>
      </c>
      <c r="BW17" s="81">
        <f t="shared" si="114"/>
        <v>10.977518643735387</v>
      </c>
      <c r="BX17" s="83">
        <f t="shared" si="33"/>
        <v>0.25854773412974241</v>
      </c>
      <c r="BY17" s="141">
        <f t="shared" si="34"/>
        <v>0.24304953553667158</v>
      </c>
      <c r="BZ17" s="83">
        <f t="shared" si="35"/>
        <v>1.6418350670685105</v>
      </c>
      <c r="CA17" s="83">
        <f t="shared" si="36"/>
        <v>0.65421429866307934</v>
      </c>
      <c r="CB17" s="83">
        <f t="shared" si="87"/>
        <v>1.672861806050189</v>
      </c>
      <c r="CC17" s="83">
        <f t="shared" si="37"/>
        <v>1.3315547858074515</v>
      </c>
      <c r="CD17" s="143">
        <f t="shared" si="38"/>
        <v>1.5366094428605566</v>
      </c>
      <c r="CE17" s="83">
        <f t="shared" si="88"/>
        <v>5.9877697162016866E-2</v>
      </c>
      <c r="CF17" s="84">
        <f t="shared" si="89"/>
        <v>81.628455933756683</v>
      </c>
      <c r="CG17" s="83">
        <f t="shared" si="39"/>
        <v>0.67028652632038799</v>
      </c>
      <c r="CH17" s="83">
        <f t="shared" si="90"/>
        <v>1.6845685716478063</v>
      </c>
      <c r="CI17" s="83">
        <f t="shared" si="40"/>
        <v>1.3465218800096939</v>
      </c>
      <c r="CJ17" s="143">
        <f t="shared" si="41"/>
        <v>1.5366094428605566</v>
      </c>
      <c r="CK17" s="83">
        <f t="shared" si="91"/>
        <v>5.8531676472332282E-2</v>
      </c>
      <c r="CL17" s="84">
        <f t="shared" si="92"/>
        <v>79.205396186368219</v>
      </c>
      <c r="CM17" s="83">
        <f t="shared" si="42"/>
        <v>0.66854877753453623</v>
      </c>
      <c r="CN17" s="83">
        <f t="shared" si="93"/>
        <v>1.6831594467113511</v>
      </c>
      <c r="CO17" s="83">
        <f t="shared" si="43"/>
        <v>1.3448204379634836</v>
      </c>
      <c r="CP17" s="143">
        <f t="shared" si="44"/>
        <v>1.5366094428605566</v>
      </c>
      <c r="CQ17" s="83">
        <f t="shared" si="94"/>
        <v>5.8797765979873774E-2</v>
      </c>
      <c r="CR17" s="84">
        <f t="shared" si="95"/>
        <v>79.583480489820175</v>
      </c>
      <c r="CS17" s="83">
        <f t="shared" si="45"/>
        <v>0.66882551876836582</v>
      </c>
      <c r="CT17" s="83">
        <f t="shared" si="96"/>
        <v>1.6833805960503054</v>
      </c>
      <c r="CU17" s="83">
        <f t="shared" si="46"/>
        <v>1.3450894782297984</v>
      </c>
      <c r="CV17" s="143">
        <f t="shared" si="47"/>
        <v>1.5366094428605566</v>
      </c>
      <c r="CW17" s="83">
        <f t="shared" si="97"/>
        <v>5.8844370118040494E-2</v>
      </c>
      <c r="CX17" s="84">
        <f t="shared" si="98"/>
        <v>79.626910231617217</v>
      </c>
      <c r="CY17" s="83">
        <f t="shared" si="48"/>
        <v>0.66885717509260434</v>
      </c>
      <c r="CZ17" s="83">
        <f t="shared" si="99"/>
        <v>1.6834059686401541</v>
      </c>
      <c r="DA17" s="83">
        <f t="shared" si="49"/>
        <v>1.3451202979907215</v>
      </c>
      <c r="DB17" s="143">
        <f t="shared" si="50"/>
        <v>1.5366094428605566</v>
      </c>
      <c r="DC17" s="83">
        <f t="shared" si="100"/>
        <v>5.8845903084944334E-2</v>
      </c>
      <c r="DD17" s="84">
        <f t="shared" si="101"/>
        <v>79.627239691381391</v>
      </c>
      <c r="DE17" s="86">
        <f t="shared" si="51"/>
        <v>42.601922358723698</v>
      </c>
      <c r="DF17" s="86">
        <f t="shared" si="52"/>
        <v>17.040768943489478</v>
      </c>
      <c r="DG17" s="86">
        <f t="shared" si="53"/>
        <v>10.650480589680924</v>
      </c>
      <c r="DH17" s="86">
        <f t="shared" si="54"/>
        <v>20862.98300856194</v>
      </c>
      <c r="DI17" s="86">
        <f t="shared" si="55"/>
        <v>604395209.86297381</v>
      </c>
      <c r="DJ17" s="86">
        <f t="shared" si="56"/>
        <v>3.686050606301463E+18</v>
      </c>
      <c r="DK17" s="86">
        <f t="shared" si="57"/>
        <v>3561.0518733904851</v>
      </c>
      <c r="DL17" s="86">
        <f t="shared" si="115"/>
        <v>3561.0518733904851</v>
      </c>
      <c r="DM17" s="86">
        <f t="shared" si="58"/>
        <v>0</v>
      </c>
      <c r="DN17" s="85">
        <f t="shared" si="59"/>
        <v>42.601922358723698</v>
      </c>
      <c r="DO17" s="85">
        <f t="shared" si="102"/>
        <v>4260.1922358723696</v>
      </c>
      <c r="DP17" s="85">
        <f t="shared" si="60"/>
        <v>10.650480589680924</v>
      </c>
      <c r="DQ17" s="85">
        <f t="shared" si="103"/>
        <v>1065.0480589680924</v>
      </c>
      <c r="DR17" s="85">
        <f t="shared" si="61"/>
        <v>17.040768943489478</v>
      </c>
      <c r="DS17" s="85">
        <f t="shared" si="104"/>
        <v>1704.0768943489479</v>
      </c>
      <c r="DT17" s="81"/>
      <c r="DU17" s="81"/>
      <c r="DV17" s="81">
        <f t="shared" si="105"/>
        <v>-42.601922358723698</v>
      </c>
      <c r="DW17" s="100"/>
    </row>
    <row r="18" spans="1:127" x14ac:dyDescent="0.2">
      <c r="A18" s="59">
        <f t="shared" si="62"/>
        <v>1.7333333333333332</v>
      </c>
      <c r="B18" s="44">
        <f t="shared" si="106"/>
        <v>1733.333333333333</v>
      </c>
      <c r="C18" s="52">
        <f t="shared" si="63"/>
        <v>133.33333333333334</v>
      </c>
      <c r="D18" s="50">
        <f t="shared" si="0"/>
        <v>1</v>
      </c>
      <c r="E18" s="44">
        <f t="shared" si="1"/>
        <v>3.95</v>
      </c>
      <c r="F18" s="47">
        <f t="shared" si="64"/>
        <v>0.7</v>
      </c>
      <c r="G18" s="52">
        <f t="shared" si="116"/>
        <v>5.165926404825974E-2</v>
      </c>
      <c r="H18" s="57">
        <f t="shared" si="65"/>
        <v>32.93526073566391</v>
      </c>
      <c r="I18" s="52">
        <f t="shared" si="117"/>
        <v>18.330312000000003</v>
      </c>
      <c r="J18" s="54">
        <f t="shared" si="118"/>
        <v>37.576598767376453</v>
      </c>
      <c r="K18" s="46">
        <f t="shared" si="107"/>
        <v>19.24628676737645</v>
      </c>
      <c r="L18" s="80">
        <f t="shared" si="2"/>
        <v>0.23956477183568067</v>
      </c>
      <c r="M18" s="142">
        <f t="shared" si="3"/>
        <v>0.24554891125357536</v>
      </c>
      <c r="N18" s="60">
        <f t="shared" si="4"/>
        <v>3.95</v>
      </c>
      <c r="O18" s="53">
        <f t="shared" si="5"/>
        <v>0.619075682163028</v>
      </c>
      <c r="P18" s="58">
        <f t="shared" si="66"/>
        <v>3.8395992338926002</v>
      </c>
      <c r="Q18" s="49">
        <f t="shared" si="67"/>
        <v>2.4528897811514394</v>
      </c>
      <c r="R18" s="143">
        <f t="shared" si="6"/>
        <v>0.52811576212249722</v>
      </c>
      <c r="S18" s="51">
        <f t="shared" si="68"/>
        <v>4.1888888019782348E-2</v>
      </c>
      <c r="T18" s="57">
        <f t="shared" si="69"/>
        <v>44.820018826488713</v>
      </c>
      <c r="U18" s="53">
        <f t="shared" si="7"/>
        <v>0.63473776494040157</v>
      </c>
      <c r="V18" s="58">
        <f t="shared" si="70"/>
        <v>3.7451830146014196</v>
      </c>
      <c r="W18" s="49">
        <f t="shared" si="8"/>
        <v>2.4220584412105688</v>
      </c>
      <c r="X18" s="143">
        <f t="shared" si="9"/>
        <v>0.52811576212249722</v>
      </c>
      <c r="Y18" s="51">
        <f t="shared" si="71"/>
        <v>4.0897518384355465E-2</v>
      </c>
      <c r="Z18" s="57">
        <f t="shared" si="72"/>
        <v>44.164136514151416</v>
      </c>
      <c r="AA18" s="53">
        <f t="shared" si="10"/>
        <v>0.63392667164889105</v>
      </c>
      <c r="AB18" s="58">
        <f t="shared" si="73"/>
        <v>3.7502090742702552</v>
      </c>
      <c r="AC18" s="49">
        <f t="shared" si="11"/>
        <v>2.4237492078266412</v>
      </c>
      <c r="AD18" s="143">
        <f t="shared" si="12"/>
        <v>0.52811576212249722</v>
      </c>
      <c r="AE18" s="49">
        <f t="shared" si="108"/>
        <v>4.0809701969607565E-2</v>
      </c>
      <c r="AF18" s="57">
        <f t="shared" si="74"/>
        <v>44.082572276272181</v>
      </c>
      <c r="AG18" s="53">
        <f t="shared" si="13"/>
        <v>0.63382537079888901</v>
      </c>
      <c r="AH18" s="58">
        <f t="shared" si="75"/>
        <v>3.7508355588417062</v>
      </c>
      <c r="AI18" s="49">
        <f t="shared" si="14"/>
        <v>2.4239595532185985</v>
      </c>
      <c r="AJ18" s="143">
        <f t="shared" si="15"/>
        <v>0.52811576212249722</v>
      </c>
      <c r="AK18" s="51">
        <f t="shared" si="76"/>
        <v>4.0810632511043395E-2</v>
      </c>
      <c r="AL18" s="57">
        <f t="shared" si="77"/>
        <v>44.082374892418002</v>
      </c>
      <c r="AM18" s="53">
        <f t="shared" si="16"/>
        <v>0.63382512553614023</v>
      </c>
      <c r="AN18" s="58">
        <f t="shared" si="78"/>
        <v>3.7508370753129991</v>
      </c>
      <c r="AO18" s="49">
        <f t="shared" si="17"/>
        <v>2.4239600622731641</v>
      </c>
      <c r="AP18" s="143">
        <f t="shared" si="18"/>
        <v>0.52811576212249722</v>
      </c>
      <c r="AQ18" s="51">
        <f t="shared" si="79"/>
        <v>4.0811125260597207E-2</v>
      </c>
      <c r="AR18" s="57">
        <f t="shared" si="80"/>
        <v>44.082784937134434</v>
      </c>
      <c r="AS18" s="44">
        <f t="shared" si="19"/>
        <v>67.637877781277609</v>
      </c>
      <c r="AT18" s="44">
        <f t="shared" si="20"/>
        <v>27.055151112511044</v>
      </c>
      <c r="AU18" s="44">
        <f t="shared" si="21"/>
        <v>16.909469445319402</v>
      </c>
      <c r="AV18" s="47">
        <f t="shared" si="22"/>
        <v>2929525.2746688034</v>
      </c>
      <c r="AW18" s="47">
        <f t="shared" si="23"/>
        <v>7855361612531.5547</v>
      </c>
      <c r="AX18" s="86">
        <f t="shared" si="24"/>
        <v>2.4511858983521684E+21</v>
      </c>
      <c r="AY18" s="86">
        <f t="shared" si="25"/>
        <v>3281.8685531108704</v>
      </c>
      <c r="AZ18" s="10">
        <f t="shared" si="81"/>
        <v>3281.8685531108704</v>
      </c>
      <c r="BA18" s="44">
        <f t="shared" si="26"/>
        <v>0</v>
      </c>
      <c r="BB18" s="9">
        <f t="shared" si="27"/>
        <v>67.637877781277609</v>
      </c>
      <c r="BC18" s="45">
        <f t="shared" si="119"/>
        <v>9018.3837041703482</v>
      </c>
      <c r="BD18" s="9">
        <f t="shared" si="28"/>
        <v>16.909469445319402</v>
      </c>
      <c r="BE18" s="45">
        <f t="shared" si="109"/>
        <v>2254.5959260425871</v>
      </c>
      <c r="BF18" s="9">
        <f t="shared" si="29"/>
        <v>27.055151112511044</v>
      </c>
      <c r="BG18" s="45">
        <f t="shared" si="110"/>
        <v>3607.3534816681395</v>
      </c>
      <c r="BH18" s="58"/>
      <c r="BI18" s="58"/>
      <c r="BJ18" s="58">
        <f t="shared" si="82"/>
        <v>-67.637877781277609</v>
      </c>
      <c r="BK18" s="97"/>
      <c r="BL18" s="44"/>
      <c r="BM18" s="82">
        <f t="shared" si="83"/>
        <v>1.3</v>
      </c>
      <c r="BN18" s="86">
        <f t="shared" si="84"/>
        <v>1300</v>
      </c>
      <c r="BO18" s="86">
        <f t="shared" si="85"/>
        <v>100</v>
      </c>
      <c r="BP18" s="84">
        <f t="shared" si="30"/>
        <v>1</v>
      </c>
      <c r="BQ18" s="84">
        <f t="shared" si="31"/>
        <v>1.64</v>
      </c>
      <c r="BR18" s="84">
        <f t="shared" si="32"/>
        <v>2.0299999999999998</v>
      </c>
      <c r="BS18" s="84">
        <f t="shared" si="111"/>
        <v>7.02681044375848E-2</v>
      </c>
      <c r="BT18" s="84">
        <f t="shared" si="112"/>
        <v>66.746271810280604</v>
      </c>
      <c r="BU18" s="84">
        <f t="shared" si="86"/>
        <v>13.747733999999999</v>
      </c>
      <c r="BV18" s="83">
        <f t="shared" si="113"/>
        <v>25.937805402364813</v>
      </c>
      <c r="BW18" s="81">
        <f t="shared" si="114"/>
        <v>12.190071402364813</v>
      </c>
      <c r="BX18" s="83">
        <f t="shared" si="33"/>
        <v>0.23795470371747227</v>
      </c>
      <c r="BY18" s="141">
        <f t="shared" si="34"/>
        <v>0.21630783947377463</v>
      </c>
      <c r="BZ18" s="83">
        <f t="shared" si="35"/>
        <v>1.6416330620340698</v>
      </c>
      <c r="CA18" s="83">
        <f t="shared" si="36"/>
        <v>0.65827287249519295</v>
      </c>
      <c r="CB18" s="83">
        <f t="shared" si="87"/>
        <v>1.6754290893724724</v>
      </c>
      <c r="CC18" s="83">
        <f t="shared" si="37"/>
        <v>1.3688807451837699</v>
      </c>
      <c r="CD18" s="143">
        <f t="shared" si="38"/>
        <v>1.5908950858682374</v>
      </c>
      <c r="CE18" s="83">
        <f t="shared" si="88"/>
        <v>5.9721321935580426E-2</v>
      </c>
      <c r="CF18" s="84">
        <f t="shared" si="89"/>
        <v>86.119511602458346</v>
      </c>
      <c r="CG18" s="83">
        <f t="shared" si="39"/>
        <v>0.6732828786980114</v>
      </c>
      <c r="CH18" s="83">
        <f t="shared" si="90"/>
        <v>1.6869743966404729</v>
      </c>
      <c r="CI18" s="83">
        <f t="shared" si="40"/>
        <v>1.3829960252064537</v>
      </c>
      <c r="CJ18" s="143">
        <f t="shared" si="41"/>
        <v>1.5908950858682374</v>
      </c>
      <c r="CK18" s="83">
        <f t="shared" si="91"/>
        <v>5.8375301245895843E-2</v>
      </c>
      <c r="CL18" s="84">
        <f t="shared" si="92"/>
        <v>83.546569313073618</v>
      </c>
      <c r="CM18" s="83">
        <f t="shared" si="42"/>
        <v>0.67160193887457242</v>
      </c>
      <c r="CN18" s="83">
        <f t="shared" si="93"/>
        <v>1.6855133242816873</v>
      </c>
      <c r="CO18" s="83">
        <f t="shared" si="43"/>
        <v>1.3813101320527872</v>
      </c>
      <c r="CP18" s="143">
        <f t="shared" si="44"/>
        <v>1.5908950858682374</v>
      </c>
      <c r="CQ18" s="83">
        <f t="shared" si="94"/>
        <v>5.8641390753437335E-2</v>
      </c>
      <c r="CR18" s="84">
        <f t="shared" si="95"/>
        <v>83.949932236839587</v>
      </c>
      <c r="CS18" s="83">
        <f t="shared" si="45"/>
        <v>0.6718717887890775</v>
      </c>
      <c r="CT18" s="83">
        <f t="shared" si="96"/>
        <v>1.6857437703769405</v>
      </c>
      <c r="CU18" s="83">
        <f t="shared" si="46"/>
        <v>1.3815781811849275</v>
      </c>
      <c r="CV18" s="143">
        <f t="shared" si="47"/>
        <v>1.5908950858682374</v>
      </c>
      <c r="CW18" s="83">
        <f t="shared" si="97"/>
        <v>5.8687994891604055E-2</v>
      </c>
      <c r="CX18" s="84">
        <f t="shared" si="98"/>
        <v>83.995953376853791</v>
      </c>
      <c r="CY18" s="83">
        <f t="shared" si="48"/>
        <v>0.67190242742043094</v>
      </c>
      <c r="CZ18" s="83">
        <f t="shared" si="99"/>
        <v>1.6857700297116396</v>
      </c>
      <c r="DA18" s="83">
        <f t="shared" si="49"/>
        <v>1.3816086750739596</v>
      </c>
      <c r="DB18" s="143">
        <f t="shared" si="50"/>
        <v>1.5908950858682374</v>
      </c>
      <c r="DC18" s="83">
        <f t="shared" si="100"/>
        <v>5.8689527858507895E-2</v>
      </c>
      <c r="DD18" s="84">
        <f t="shared" si="101"/>
        <v>83.996296696958353</v>
      </c>
      <c r="DE18" s="86">
        <f t="shared" si="51"/>
        <v>46.688049724256658</v>
      </c>
      <c r="DF18" s="86">
        <f t="shared" si="52"/>
        <v>18.675219889702664</v>
      </c>
      <c r="DG18" s="86">
        <f t="shared" si="53"/>
        <v>11.672012431064164</v>
      </c>
      <c r="DH18" s="86">
        <f t="shared" si="54"/>
        <v>16985.080809793912</v>
      </c>
      <c r="DI18" s="86">
        <f t="shared" si="55"/>
        <v>414261237.77138424</v>
      </c>
      <c r="DJ18" s="86">
        <f t="shared" si="56"/>
        <v>1.8129228809335104E+18</v>
      </c>
      <c r="DK18" s="86">
        <f t="shared" si="57"/>
        <v>3530.5492423480182</v>
      </c>
      <c r="DL18" s="86">
        <f t="shared" si="115"/>
        <v>3530.5492423480182</v>
      </c>
      <c r="DM18" s="86">
        <f t="shared" si="58"/>
        <v>0</v>
      </c>
      <c r="DN18" s="85">
        <f t="shared" si="59"/>
        <v>46.688049724256658</v>
      </c>
      <c r="DO18" s="85">
        <f t="shared" si="102"/>
        <v>4668.8049724256662</v>
      </c>
      <c r="DP18" s="85">
        <f t="shared" si="60"/>
        <v>11.672012431064164</v>
      </c>
      <c r="DQ18" s="85">
        <f t="shared" si="103"/>
        <v>1167.2012431064165</v>
      </c>
      <c r="DR18" s="85">
        <f t="shared" si="61"/>
        <v>18.675219889702664</v>
      </c>
      <c r="DS18" s="85">
        <f t="shared" si="104"/>
        <v>1867.5219889702664</v>
      </c>
      <c r="DT18" s="81"/>
      <c r="DU18" s="81"/>
      <c r="DV18" s="81">
        <f t="shared" si="105"/>
        <v>-46.688049724256658</v>
      </c>
      <c r="DW18" s="100"/>
    </row>
    <row r="19" spans="1:127" x14ac:dyDescent="0.2">
      <c r="A19" s="59">
        <f t="shared" si="62"/>
        <v>1.8666666666666663</v>
      </c>
      <c r="B19" s="44">
        <f t="shared" si="106"/>
        <v>1866.6666666666663</v>
      </c>
      <c r="C19" s="52">
        <f t="shared" si="63"/>
        <v>133.33333333333334</v>
      </c>
      <c r="D19" s="50">
        <f t="shared" si="0"/>
        <v>1</v>
      </c>
      <c r="E19" s="44">
        <f t="shared" si="1"/>
        <v>3.95</v>
      </c>
      <c r="F19" s="47">
        <f t="shared" si="64"/>
        <v>0.7</v>
      </c>
      <c r="G19" s="52">
        <f t="shared" si="116"/>
        <v>5.1565930714926406E-2</v>
      </c>
      <c r="H19" s="57">
        <f t="shared" si="65"/>
        <v>34.6774581156333</v>
      </c>
      <c r="I19" s="52">
        <f t="shared" si="117"/>
        <v>19.740336000000003</v>
      </c>
      <c r="J19" s="54">
        <f t="shared" si="118"/>
        <v>40.64067026461106</v>
      </c>
      <c r="K19" s="46">
        <f t="shared" si="107"/>
        <v>20.900334264611057</v>
      </c>
      <c r="L19" s="80">
        <f t="shared" si="2"/>
        <v>0.22986461220810639</v>
      </c>
      <c r="M19" s="142">
        <f t="shared" si="3"/>
        <v>0.2349795514236723</v>
      </c>
      <c r="N19" s="60">
        <f t="shared" si="4"/>
        <v>3.95</v>
      </c>
      <c r="O19" s="53">
        <f t="shared" si="5"/>
        <v>0.62149935754454688</v>
      </c>
      <c r="P19" s="58">
        <f t="shared" si="66"/>
        <v>3.825302422559826</v>
      </c>
      <c r="Q19" s="49">
        <f t="shared" si="67"/>
        <v>2.4958243502013344</v>
      </c>
      <c r="R19" s="143">
        <f t="shared" si="6"/>
        <v>0.5355143140034293</v>
      </c>
      <c r="S19" s="51">
        <f t="shared" si="68"/>
        <v>4.1817979348040622E-2</v>
      </c>
      <c r="T19" s="57">
        <f t="shared" si="69"/>
        <v>47.095086687203896</v>
      </c>
      <c r="U19" s="53">
        <f t="shared" si="7"/>
        <v>0.63750300478769917</v>
      </c>
      <c r="V19" s="58">
        <f t="shared" si="70"/>
        <v>3.7279086873898737</v>
      </c>
      <c r="W19" s="49">
        <f t="shared" si="8"/>
        <v>2.461727276330659</v>
      </c>
      <c r="X19" s="143">
        <f t="shared" si="9"/>
        <v>0.5355143140034293</v>
      </c>
      <c r="Y19" s="51">
        <f t="shared" si="71"/>
        <v>4.0826609712613739E-2</v>
      </c>
      <c r="Z19" s="57">
        <f t="shared" si="72"/>
        <v>46.413590117836677</v>
      </c>
      <c r="AA19" s="53">
        <f t="shared" si="10"/>
        <v>0.636682529078193</v>
      </c>
      <c r="AB19" s="58">
        <f t="shared" si="73"/>
        <v>3.7330573960658775</v>
      </c>
      <c r="AC19" s="49">
        <f t="shared" si="11"/>
        <v>2.4635822540885433</v>
      </c>
      <c r="AD19" s="143">
        <f t="shared" si="12"/>
        <v>0.5355143140034293</v>
      </c>
      <c r="AE19" s="49">
        <f t="shared" si="108"/>
        <v>4.0738793297865838E-2</v>
      </c>
      <c r="AF19" s="57">
        <f t="shared" si="74"/>
        <v>46.325625813355195</v>
      </c>
      <c r="AG19" s="53">
        <f t="shared" si="13"/>
        <v>0.63657613665050494</v>
      </c>
      <c r="AH19" s="58">
        <f t="shared" si="75"/>
        <v>3.7337235680346854</v>
      </c>
      <c r="AI19" s="49">
        <f t="shared" si="14"/>
        <v>2.4638218194100889</v>
      </c>
      <c r="AJ19" s="143">
        <f t="shared" si="15"/>
        <v>0.5355143140034293</v>
      </c>
      <c r="AK19" s="51">
        <f t="shared" si="76"/>
        <v>4.0739723839301668E-2</v>
      </c>
      <c r="AL19" s="57">
        <f t="shared" si="77"/>
        <v>46.325284968450461</v>
      </c>
      <c r="AM19" s="53">
        <f t="shared" si="16"/>
        <v>0.63657572418252595</v>
      </c>
      <c r="AN19" s="58">
        <f t="shared" si="78"/>
        <v>3.7337261500378447</v>
      </c>
      <c r="AO19" s="49">
        <f t="shared" si="17"/>
        <v>2.4638227477396106</v>
      </c>
      <c r="AP19" s="143">
        <f t="shared" si="18"/>
        <v>0.5355143140034293</v>
      </c>
      <c r="AQ19" s="51">
        <f t="shared" si="79"/>
        <v>4.0740216588855481E-2</v>
      </c>
      <c r="AR19" s="57">
        <f t="shared" si="80"/>
        <v>46.325721646516968</v>
      </c>
      <c r="AS19" s="44">
        <f t="shared" si="19"/>
        <v>73.153206476299914</v>
      </c>
      <c r="AT19" s="44">
        <f t="shared" si="20"/>
        <v>29.261282590519961</v>
      </c>
      <c r="AU19" s="44">
        <f t="shared" si="21"/>
        <v>18.288301619074979</v>
      </c>
      <c r="AV19" s="47">
        <f t="shared" si="22"/>
        <v>2521044.028931811</v>
      </c>
      <c r="AW19" s="47">
        <f t="shared" si="23"/>
        <v>5923407162418.5352</v>
      </c>
      <c r="AX19" s="86">
        <f t="shared" si="24"/>
        <v>1.5583819488715628E+21</v>
      </c>
      <c r="AY19" s="86">
        <f t="shared" si="25"/>
        <v>3255.5521829172644</v>
      </c>
      <c r="AZ19" s="10">
        <f t="shared" si="81"/>
        <v>3255.5521829172644</v>
      </c>
      <c r="BA19" s="44">
        <f t="shared" si="26"/>
        <v>0</v>
      </c>
      <c r="BB19" s="9">
        <f t="shared" si="27"/>
        <v>73.153206476299914</v>
      </c>
      <c r="BC19" s="45">
        <f t="shared" si="119"/>
        <v>9753.7608635066554</v>
      </c>
      <c r="BD19" s="9">
        <f t="shared" si="28"/>
        <v>18.288301619074979</v>
      </c>
      <c r="BE19" s="45">
        <f t="shared" si="109"/>
        <v>2438.4402158766638</v>
      </c>
      <c r="BF19" s="9">
        <f t="shared" si="29"/>
        <v>29.261282590519961</v>
      </c>
      <c r="BG19" s="45">
        <f t="shared" si="110"/>
        <v>3901.5043454026618</v>
      </c>
      <c r="BH19" s="58"/>
      <c r="BI19" s="58"/>
      <c r="BJ19" s="58">
        <f t="shared" si="82"/>
        <v>-73.153206476299914</v>
      </c>
      <c r="BK19" s="97"/>
      <c r="BL19" s="44"/>
      <c r="BM19" s="82">
        <f t="shared" si="83"/>
        <v>1.4000000000000001</v>
      </c>
      <c r="BN19" s="86">
        <f t="shared" si="84"/>
        <v>1400</v>
      </c>
      <c r="BO19" s="86">
        <f t="shared" si="85"/>
        <v>100</v>
      </c>
      <c r="BP19" s="84">
        <f t="shared" si="30"/>
        <v>1</v>
      </c>
      <c r="BQ19" s="84">
        <f t="shared" si="31"/>
        <v>1.64</v>
      </c>
      <c r="BR19" s="84">
        <f t="shared" si="32"/>
        <v>2.0299999999999998</v>
      </c>
      <c r="BS19" s="84">
        <f t="shared" si="111"/>
        <v>7.0065104437584805E-2</v>
      </c>
      <c r="BT19" s="84">
        <f t="shared" si="112"/>
        <v>71.024723300377246</v>
      </c>
      <c r="BU19" s="84">
        <f t="shared" si="86"/>
        <v>14.805251999999999</v>
      </c>
      <c r="BV19" s="83">
        <f t="shared" si="113"/>
        <v>28.238033545698318</v>
      </c>
      <c r="BW19" s="81">
        <f t="shared" si="114"/>
        <v>13.432781545698319</v>
      </c>
      <c r="BX19" s="83">
        <f t="shared" si="33"/>
        <v>0.21900188455280045</v>
      </c>
      <c r="BY19" s="141">
        <f t="shared" si="34"/>
        <v>0.19195113794029289</v>
      </c>
      <c r="BZ19" s="83">
        <f t="shared" si="35"/>
        <v>1.6414490947212306</v>
      </c>
      <c r="CA19" s="83">
        <f t="shared" si="36"/>
        <v>0.66205466296186721</v>
      </c>
      <c r="CB19" s="83">
        <f t="shared" si="87"/>
        <v>1.6779406827186212</v>
      </c>
      <c r="CC19" s="83">
        <f t="shared" si="37"/>
        <v>1.4036242069385467</v>
      </c>
      <c r="CD19" s="143">
        <f t="shared" si="38"/>
        <v>1.6403391899812052</v>
      </c>
      <c r="CE19" s="83">
        <f t="shared" si="88"/>
        <v>5.9559760221787952E-2</v>
      </c>
      <c r="CF19" s="84">
        <f t="shared" si="89"/>
        <v>90.476485531058685</v>
      </c>
      <c r="CG19" s="83">
        <f t="shared" si="39"/>
        <v>0.67591105304019528</v>
      </c>
      <c r="CH19" s="83">
        <f t="shared" si="90"/>
        <v>1.6892618717922356</v>
      </c>
      <c r="CI19" s="83">
        <f t="shared" si="40"/>
        <v>1.4168940958875726</v>
      </c>
      <c r="CJ19" s="143">
        <f t="shared" si="41"/>
        <v>1.6403391899812052</v>
      </c>
      <c r="CK19" s="83">
        <f t="shared" si="91"/>
        <v>5.8213739532103369E-2</v>
      </c>
      <c r="CL19" s="84">
        <f t="shared" si="92"/>
        <v>87.761748202174189</v>
      </c>
      <c r="CM19" s="83">
        <f t="shared" si="42"/>
        <v>0.67430572686464918</v>
      </c>
      <c r="CN19" s="83">
        <f t="shared" si="93"/>
        <v>1.6877551603812511</v>
      </c>
      <c r="CO19" s="83">
        <f t="shared" si="43"/>
        <v>1.4152267057453076</v>
      </c>
      <c r="CP19" s="143">
        <f t="shared" si="44"/>
        <v>1.6403391899812052</v>
      </c>
      <c r="CQ19" s="83">
        <f t="shared" si="94"/>
        <v>5.8479829039644861E-2</v>
      </c>
      <c r="CR19" s="84">
        <f t="shared" si="95"/>
        <v>88.189519324506449</v>
      </c>
      <c r="CS19" s="83">
        <f t="shared" si="45"/>
        <v>0.67456575709596145</v>
      </c>
      <c r="CT19" s="83">
        <f t="shared" si="96"/>
        <v>1.6879940817016337</v>
      </c>
      <c r="CU19" s="83">
        <f t="shared" si="46"/>
        <v>1.4154933422938538</v>
      </c>
      <c r="CV19" s="143">
        <f t="shared" si="47"/>
        <v>1.6403391899812052</v>
      </c>
      <c r="CW19" s="83">
        <f t="shared" si="97"/>
        <v>5.8526433177811581E-2</v>
      </c>
      <c r="CX19" s="84">
        <f t="shared" si="98"/>
        <v>88.238091167930108</v>
      </c>
      <c r="CY19" s="83">
        <f t="shared" si="48"/>
        <v>0.67459511529640814</v>
      </c>
      <c r="CZ19" s="83">
        <f t="shared" si="99"/>
        <v>1.688021174569156</v>
      </c>
      <c r="DA19" s="83">
        <f t="shared" si="49"/>
        <v>1.4155235254545271</v>
      </c>
      <c r="DB19" s="143">
        <f t="shared" si="50"/>
        <v>1.6403391899812052</v>
      </c>
      <c r="DC19" s="83">
        <f t="shared" si="100"/>
        <v>5.8527966144715421E-2</v>
      </c>
      <c r="DD19" s="84">
        <f t="shared" si="101"/>
        <v>88.238451813788174</v>
      </c>
      <c r="DE19" s="86">
        <f t="shared" si="51"/>
        <v>50.828460382256971</v>
      </c>
      <c r="DF19" s="86">
        <f t="shared" si="52"/>
        <v>20.331384152902789</v>
      </c>
      <c r="DG19" s="86">
        <f t="shared" si="53"/>
        <v>12.707115095564243</v>
      </c>
      <c r="DH19" s="86">
        <f t="shared" si="54"/>
        <v>13977.193153107539</v>
      </c>
      <c r="DI19" s="86">
        <f t="shared" si="55"/>
        <v>289593883.29321688</v>
      </c>
      <c r="DJ19" s="86">
        <f t="shared" si="56"/>
        <v>9.2529830283380326E+17</v>
      </c>
      <c r="DK19" s="86">
        <f t="shared" si="57"/>
        <v>3501.1106682539657</v>
      </c>
      <c r="DL19" s="86">
        <f t="shared" si="115"/>
        <v>3501.1106682539657</v>
      </c>
      <c r="DM19" s="86">
        <f t="shared" si="58"/>
        <v>0</v>
      </c>
      <c r="DN19" s="85">
        <f t="shared" si="59"/>
        <v>50.828460382256971</v>
      </c>
      <c r="DO19" s="85">
        <f t="shared" si="102"/>
        <v>5082.8460382256972</v>
      </c>
      <c r="DP19" s="85">
        <f t="shared" si="60"/>
        <v>12.707115095564243</v>
      </c>
      <c r="DQ19" s="85">
        <f t="shared" si="103"/>
        <v>1270.7115095564243</v>
      </c>
      <c r="DR19" s="85">
        <f t="shared" si="61"/>
        <v>20.331384152902789</v>
      </c>
      <c r="DS19" s="85">
        <f t="shared" si="104"/>
        <v>2033.138415290279</v>
      </c>
      <c r="DT19" s="81"/>
      <c r="DU19" s="81"/>
      <c r="DV19" s="81">
        <f t="shared" si="105"/>
        <v>-50.828460382256971</v>
      </c>
      <c r="DW19" s="100"/>
    </row>
    <row r="20" spans="1:127" x14ac:dyDescent="0.2">
      <c r="A20" s="59">
        <f t="shared" si="62"/>
        <v>1.9999999999999996</v>
      </c>
      <c r="B20" s="44">
        <f t="shared" si="106"/>
        <v>1999.9999999999995</v>
      </c>
      <c r="C20" s="52">
        <f t="shared" si="63"/>
        <v>133.33333333333334</v>
      </c>
      <c r="D20" s="50">
        <f t="shared" si="0"/>
        <v>1</v>
      </c>
      <c r="E20" s="44">
        <f t="shared" si="1"/>
        <v>3.95</v>
      </c>
      <c r="F20" s="47">
        <f t="shared" si="64"/>
        <v>0.7</v>
      </c>
      <c r="G20" s="52">
        <f t="shared" si="116"/>
        <v>5.1472597381593072E-2</v>
      </c>
      <c r="H20" s="57">
        <f t="shared" si="65"/>
        <v>36.416505003338273</v>
      </c>
      <c r="I20" s="52">
        <f t="shared" si="117"/>
        <v>21.150360000000003</v>
      </c>
      <c r="J20" s="54">
        <f t="shared" si="118"/>
        <v>43.724731584416105</v>
      </c>
      <c r="K20" s="46">
        <f t="shared" si="107"/>
        <v>22.574371584416102</v>
      </c>
      <c r="L20" s="80">
        <f t="shared" si="2"/>
        <v>0.22055721941381659</v>
      </c>
      <c r="M20" s="142">
        <f t="shared" si="3"/>
        <v>0.22474560147903139</v>
      </c>
      <c r="N20" s="60">
        <f t="shared" si="4"/>
        <v>3.95</v>
      </c>
      <c r="O20" s="53">
        <f t="shared" si="5"/>
        <v>0.6238748793272374</v>
      </c>
      <c r="P20" s="58">
        <f t="shared" si="66"/>
        <v>3.8111920272884312</v>
      </c>
      <c r="Q20" s="49">
        <f t="shared" si="67"/>
        <v>2.5375758319616097</v>
      </c>
      <c r="R20" s="143">
        <f t="shared" si="6"/>
        <v>0.5426780789646779</v>
      </c>
      <c r="S20" s="51">
        <f t="shared" si="68"/>
        <v>4.1746099855176085E-2</v>
      </c>
      <c r="T20" s="57">
        <f t="shared" si="69"/>
        <v>49.327203082756235</v>
      </c>
      <c r="U20" s="53">
        <f t="shared" si="7"/>
        <v>0.64014330126609686</v>
      </c>
      <c r="V20" s="58">
        <f t="shared" si="70"/>
        <v>3.7111974767543705</v>
      </c>
      <c r="W20" s="49">
        <f t="shared" si="8"/>
        <v>2.5002298581142681</v>
      </c>
      <c r="X20" s="143">
        <f t="shared" si="9"/>
        <v>0.5426780789646779</v>
      </c>
      <c r="Y20" s="51">
        <f t="shared" si="71"/>
        <v>4.0754730219749201E-2</v>
      </c>
      <c r="Z20" s="57">
        <f t="shared" si="72"/>
        <v>48.622928206072459</v>
      </c>
      <c r="AA20" s="53">
        <f t="shared" si="10"/>
        <v>0.63931801749219952</v>
      </c>
      <c r="AB20" s="58">
        <f t="shared" si="73"/>
        <v>3.7164451317927227</v>
      </c>
      <c r="AC20" s="49">
        <f t="shared" si="11"/>
        <v>2.5022446224676869</v>
      </c>
      <c r="AD20" s="143">
        <f t="shared" si="12"/>
        <v>0.5426780789646779</v>
      </c>
      <c r="AE20" s="49">
        <f t="shared" si="108"/>
        <v>4.0666913805001301E-2</v>
      </c>
      <c r="AF20" s="57">
        <f t="shared" si="74"/>
        <v>48.528547583123505</v>
      </c>
      <c r="AG20" s="53">
        <f t="shared" si="13"/>
        <v>0.63920687535855847</v>
      </c>
      <c r="AH20" s="58">
        <f t="shared" si="75"/>
        <v>3.717150122419171</v>
      </c>
      <c r="AI20" s="49">
        <f t="shared" si="14"/>
        <v>2.5025148133846202</v>
      </c>
      <c r="AJ20" s="143">
        <f t="shared" si="15"/>
        <v>0.5426780789646779</v>
      </c>
      <c r="AK20" s="51">
        <f t="shared" si="76"/>
        <v>4.0667844346437131E-2</v>
      </c>
      <c r="AL20" s="57">
        <f t="shared" si="77"/>
        <v>48.528042898663692</v>
      </c>
      <c r="AM20" s="53">
        <f t="shared" si="16"/>
        <v>0.6392062806985237</v>
      </c>
      <c r="AN20" s="58">
        <f t="shared" si="78"/>
        <v>3.7171538933501203</v>
      </c>
      <c r="AO20" s="49">
        <f t="shared" si="17"/>
        <v>2.5025162583060907</v>
      </c>
      <c r="AP20" s="143">
        <f t="shared" si="18"/>
        <v>0.5426780789646779</v>
      </c>
      <c r="AQ20" s="51">
        <f t="shared" si="79"/>
        <v>4.0668337095990943E-2</v>
      </c>
      <c r="AR20" s="57">
        <f t="shared" si="80"/>
        <v>48.52850541262093</v>
      </c>
      <c r="AS20" s="44">
        <f t="shared" si="19"/>
        <v>78.704516851948995</v>
      </c>
      <c r="AT20" s="44">
        <f t="shared" si="20"/>
        <v>31.481806740779597</v>
      </c>
      <c r="AU20" s="44">
        <f t="shared" si="21"/>
        <v>19.676129212987249</v>
      </c>
      <c r="AV20" s="47">
        <f t="shared" si="22"/>
        <v>2179800.3554937346</v>
      </c>
      <c r="AW20" s="47">
        <f t="shared" si="23"/>
        <v>4506469353732.5361</v>
      </c>
      <c r="AX20" s="86">
        <f t="shared" si="24"/>
        <v>1.0049952409039034E+21</v>
      </c>
      <c r="AY20" s="86">
        <f t="shared" si="25"/>
        <v>3229.899305638748</v>
      </c>
      <c r="AZ20" s="10">
        <f t="shared" si="81"/>
        <v>3229.899305638748</v>
      </c>
      <c r="BA20" s="44">
        <f t="shared" si="26"/>
        <v>0</v>
      </c>
      <c r="BB20" s="9">
        <f t="shared" si="27"/>
        <v>78.704516851948995</v>
      </c>
      <c r="BC20" s="45">
        <f t="shared" si="119"/>
        <v>10493.935580259867</v>
      </c>
      <c r="BD20" s="9">
        <f t="shared" si="28"/>
        <v>19.676129212987249</v>
      </c>
      <c r="BE20" s="45">
        <f t="shared" si="109"/>
        <v>2623.4838950649669</v>
      </c>
      <c r="BF20" s="9">
        <f t="shared" si="29"/>
        <v>31.481806740779597</v>
      </c>
      <c r="BG20" s="45">
        <f t="shared" si="110"/>
        <v>4197.5742321039461</v>
      </c>
      <c r="BH20" s="58"/>
      <c r="BI20" s="58"/>
      <c r="BJ20" s="58">
        <f t="shared" si="82"/>
        <v>-78.704516851948995</v>
      </c>
      <c r="BK20" s="97"/>
      <c r="BL20" s="44"/>
      <c r="BM20" s="82">
        <f t="shared" si="83"/>
        <v>1.5</v>
      </c>
      <c r="BN20" s="86">
        <f t="shared" si="84"/>
        <v>1500</v>
      </c>
      <c r="BO20" s="86">
        <f t="shared" si="85"/>
        <v>100</v>
      </c>
      <c r="BP20" s="84">
        <f t="shared" si="30"/>
        <v>1</v>
      </c>
      <c r="BQ20" s="84">
        <f t="shared" si="31"/>
        <v>1.64</v>
      </c>
      <c r="BR20" s="84">
        <f t="shared" si="32"/>
        <v>2.0299999999999998</v>
      </c>
      <c r="BS20" s="84">
        <f t="shared" si="111"/>
        <v>6.986210443758481E-2</v>
      </c>
      <c r="BT20" s="84">
        <f t="shared" si="112"/>
        <v>75.290796741693399</v>
      </c>
      <c r="BU20" s="84">
        <f t="shared" si="86"/>
        <v>15.862769999999999</v>
      </c>
      <c r="BV20" s="83">
        <f t="shared" si="113"/>
        <v>30.566017072641383</v>
      </c>
      <c r="BW20" s="81">
        <f t="shared" si="114"/>
        <v>14.703247072641384</v>
      </c>
      <c r="BX20" s="83">
        <f t="shared" si="33"/>
        <v>0.20155863569153917</v>
      </c>
      <c r="BY20" s="141">
        <f t="shared" si="34"/>
        <v>0.1698831756297019</v>
      </c>
      <c r="BZ20" s="83">
        <f t="shared" si="35"/>
        <v>1.6412824321647064</v>
      </c>
      <c r="CA20" s="83">
        <f t="shared" si="36"/>
        <v>0.66556196741937079</v>
      </c>
      <c r="CB20" s="83">
        <f t="shared" si="87"/>
        <v>1.6803981477840044</v>
      </c>
      <c r="CC20" s="83">
        <f t="shared" si="37"/>
        <v>1.4357577035159694</v>
      </c>
      <c r="CD20" s="143">
        <f t="shared" si="38"/>
        <v>1.685137153471705</v>
      </c>
      <c r="CE20" s="83">
        <f t="shared" si="88"/>
        <v>5.9393486404615309E-2</v>
      </c>
      <c r="CF20" s="84">
        <f t="shared" si="89"/>
        <v>94.713926219832217</v>
      </c>
      <c r="CG20" s="83">
        <f t="shared" si="39"/>
        <v>0.67820381915485928</v>
      </c>
      <c r="CH20" s="83">
        <f t="shared" si="90"/>
        <v>1.6914447869961711</v>
      </c>
      <c r="CI20" s="83">
        <f t="shared" si="40"/>
        <v>1.4482102003968651</v>
      </c>
      <c r="CJ20" s="143">
        <f t="shared" si="41"/>
        <v>1.685137153471705</v>
      </c>
      <c r="CK20" s="83">
        <f t="shared" si="91"/>
        <v>5.8047465714930725E-2</v>
      </c>
      <c r="CL20" s="84">
        <f t="shared" si="92"/>
        <v>91.864505263645981</v>
      </c>
      <c r="CM20" s="83">
        <f t="shared" si="42"/>
        <v>0.67669066851902637</v>
      </c>
      <c r="CN20" s="83">
        <f t="shared" si="93"/>
        <v>1.6898978309965877</v>
      </c>
      <c r="CO20" s="83">
        <f t="shared" si="43"/>
        <v>1.4465616204420828</v>
      </c>
      <c r="CP20" s="143">
        <f t="shared" si="44"/>
        <v>1.685137153471705</v>
      </c>
      <c r="CQ20" s="83">
        <f t="shared" si="94"/>
        <v>5.8313555222472217E-2</v>
      </c>
      <c r="CR20" s="84">
        <f t="shared" si="95"/>
        <v>92.315912067313803</v>
      </c>
      <c r="CS20" s="83">
        <f t="shared" si="45"/>
        <v>0.67693820898802115</v>
      </c>
      <c r="CT20" s="83">
        <f t="shared" si="96"/>
        <v>1.6901445092907066</v>
      </c>
      <c r="CU20" s="83">
        <f t="shared" si="46"/>
        <v>1.4468267978898437</v>
      </c>
      <c r="CV20" s="143">
        <f t="shared" si="47"/>
        <v>1.685137153471705</v>
      </c>
      <c r="CW20" s="83">
        <f t="shared" si="97"/>
        <v>5.8360159360638937E-2</v>
      </c>
      <c r="CX20" s="84">
        <f t="shared" si="98"/>
        <v>92.366999052696386</v>
      </c>
      <c r="CY20" s="83">
        <f t="shared" si="48"/>
        <v>0.67696603824284318</v>
      </c>
      <c r="CZ20" s="83">
        <f t="shared" si="99"/>
        <v>1.6901723881763295</v>
      </c>
      <c r="DA20" s="83">
        <f t="shared" si="49"/>
        <v>1.4468567134784709</v>
      </c>
      <c r="DB20" s="143">
        <f t="shared" si="50"/>
        <v>1.685137153471705</v>
      </c>
      <c r="DC20" s="83">
        <f t="shared" si="100"/>
        <v>5.8361692327542777E-2</v>
      </c>
      <c r="DD20" s="84">
        <f t="shared" si="101"/>
        <v>92.36737995480577</v>
      </c>
      <c r="DE20" s="86">
        <f t="shared" si="51"/>
        <v>55.018830730754487</v>
      </c>
      <c r="DF20" s="86">
        <f t="shared" si="52"/>
        <v>22.007532292301793</v>
      </c>
      <c r="DG20" s="86">
        <f t="shared" si="53"/>
        <v>13.754707682688622</v>
      </c>
      <c r="DH20" s="86">
        <f t="shared" si="54"/>
        <v>11612.327401221952</v>
      </c>
      <c r="DI20" s="86">
        <f t="shared" si="55"/>
        <v>206025890.74459004</v>
      </c>
      <c r="DJ20" s="86">
        <f t="shared" si="56"/>
        <v>4.880836876396009E+17</v>
      </c>
      <c r="DK20" s="86">
        <f t="shared" si="57"/>
        <v>3472.6233756664506</v>
      </c>
      <c r="DL20" s="86">
        <f t="shared" si="115"/>
        <v>3472.6233756664506</v>
      </c>
      <c r="DM20" s="86">
        <f t="shared" si="58"/>
        <v>0</v>
      </c>
      <c r="DN20" s="85">
        <f t="shared" si="59"/>
        <v>55.018830730754487</v>
      </c>
      <c r="DO20" s="85">
        <f t="shared" si="102"/>
        <v>5501.8830730754489</v>
      </c>
      <c r="DP20" s="85">
        <f t="shared" si="60"/>
        <v>13.754707682688622</v>
      </c>
      <c r="DQ20" s="85">
        <f t="shared" si="103"/>
        <v>1375.4707682688622</v>
      </c>
      <c r="DR20" s="85">
        <f t="shared" si="61"/>
        <v>22.007532292301793</v>
      </c>
      <c r="DS20" s="85">
        <f t="shared" si="104"/>
        <v>2200.7532292301794</v>
      </c>
      <c r="DT20" s="81"/>
      <c r="DU20" s="81"/>
      <c r="DV20" s="81">
        <f t="shared" si="105"/>
        <v>-55.018830730754487</v>
      </c>
      <c r="DW20" s="100"/>
    </row>
    <row r="21" spans="1:127" x14ac:dyDescent="0.2">
      <c r="A21" s="59">
        <f t="shared" si="62"/>
        <v>2.1333333333333329</v>
      </c>
      <c r="B21" s="44">
        <f t="shared" si="106"/>
        <v>2133.333333333333</v>
      </c>
      <c r="C21" s="52">
        <f t="shared" si="63"/>
        <v>133.33333333333334</v>
      </c>
      <c r="D21" s="50">
        <f t="shared" si="0"/>
        <v>1</v>
      </c>
      <c r="E21" s="44">
        <f t="shared" si="1"/>
        <v>3.95</v>
      </c>
      <c r="F21" s="47">
        <f t="shared" si="64"/>
        <v>0.7</v>
      </c>
      <c r="G21" s="52">
        <f t="shared" si="116"/>
        <v>5.1379264048259737E-2</v>
      </c>
      <c r="H21" s="57">
        <f t="shared" si="65"/>
        <v>38.152401398778828</v>
      </c>
      <c r="I21" s="52">
        <f t="shared" si="117"/>
        <v>22.560384000000003</v>
      </c>
      <c r="J21" s="54">
        <f t="shared" si="118"/>
        <v>46.827973323687893</v>
      </c>
      <c r="K21" s="46">
        <f t="shared" si="107"/>
        <v>24.26758932368789</v>
      </c>
      <c r="L21" s="80">
        <f t="shared" si="2"/>
        <v>0.21162669002531614</v>
      </c>
      <c r="M21" s="142">
        <f t="shared" si="3"/>
        <v>0.21484772267667646</v>
      </c>
      <c r="N21" s="60">
        <f t="shared" si="4"/>
        <v>3.95</v>
      </c>
      <c r="O21" s="53">
        <f t="shared" si="5"/>
        <v>0.62620248518377575</v>
      </c>
      <c r="P21" s="58">
        <f t="shared" si="66"/>
        <v>3.7972644937979991</v>
      </c>
      <c r="Q21" s="49">
        <f t="shared" si="67"/>
        <v>2.5780865384718878</v>
      </c>
      <c r="R21" s="143">
        <f t="shared" si="6"/>
        <v>0.5496065941263264</v>
      </c>
      <c r="S21" s="51">
        <f t="shared" si="68"/>
        <v>4.1673280876970017E-2</v>
      </c>
      <c r="T21" s="57">
        <f t="shared" si="69"/>
        <v>51.518791910236288</v>
      </c>
      <c r="U21" s="53">
        <f t="shared" si="7"/>
        <v>0.64266556459043789</v>
      </c>
      <c r="V21" s="58">
        <f t="shared" si="70"/>
        <v>3.6950133485168628</v>
      </c>
      <c r="W21" s="49">
        <f t="shared" si="8"/>
        <v>2.537529063889771</v>
      </c>
      <c r="X21" s="143">
        <f t="shared" si="9"/>
        <v>0.5496065941263264</v>
      </c>
      <c r="Y21" s="51">
        <f t="shared" si="71"/>
        <v>4.0681911241543134E-2</v>
      </c>
      <c r="Z21" s="57">
        <f t="shared" si="72"/>
        <v>50.794384644980966</v>
      </c>
      <c r="AA21" s="53">
        <f t="shared" si="10"/>
        <v>0.64183954056469195</v>
      </c>
      <c r="AB21" s="58">
        <f t="shared" si="73"/>
        <v>3.7003386068106217</v>
      </c>
      <c r="AC21" s="49">
        <f t="shared" si="11"/>
        <v>2.5396981174566</v>
      </c>
      <c r="AD21" s="143">
        <f t="shared" si="12"/>
        <v>0.5496065941263264</v>
      </c>
      <c r="AE21" s="49">
        <f t="shared" si="108"/>
        <v>4.0594094826795234E-2</v>
      </c>
      <c r="AF21" s="57">
        <f t="shared" si="74"/>
        <v>50.693576261858844</v>
      </c>
      <c r="AG21" s="53">
        <f t="shared" si="13"/>
        <v>0.64172398975770639</v>
      </c>
      <c r="AH21" s="58">
        <f t="shared" si="75"/>
        <v>3.7010815580284326</v>
      </c>
      <c r="AI21" s="49">
        <f t="shared" si="14"/>
        <v>2.5400002167685245</v>
      </c>
      <c r="AJ21" s="143">
        <f t="shared" si="15"/>
        <v>0.5496065941263264</v>
      </c>
      <c r="AK21" s="51">
        <f t="shared" si="76"/>
        <v>4.0595025368231064E-2</v>
      </c>
      <c r="AL21" s="57">
        <f t="shared" si="77"/>
        <v>50.69288740310764</v>
      </c>
      <c r="AM21" s="53">
        <f t="shared" si="16"/>
        <v>0.64172319965334257</v>
      </c>
      <c r="AN21" s="58">
        <f t="shared" si="78"/>
        <v>3.7010866364644595</v>
      </c>
      <c r="AO21" s="49">
        <f t="shared" si="17"/>
        <v>2.5400022813323897</v>
      </c>
      <c r="AP21" s="143">
        <f t="shared" si="18"/>
        <v>0.5496065941263264</v>
      </c>
      <c r="AQ21" s="51">
        <f t="shared" si="79"/>
        <v>4.0595518117784876E-2</v>
      </c>
      <c r="AR21" s="57">
        <f t="shared" si="80"/>
        <v>50.693374920662755</v>
      </c>
      <c r="AS21" s="44">
        <f t="shared" si="19"/>
        <v>84.290351982638214</v>
      </c>
      <c r="AT21" s="44">
        <f t="shared" si="20"/>
        <v>33.716140793055281</v>
      </c>
      <c r="AU21" s="44">
        <f t="shared" si="21"/>
        <v>21.072587995659553</v>
      </c>
      <c r="AV21" s="47">
        <f t="shared" si="22"/>
        <v>1893118.4576038641</v>
      </c>
      <c r="AW21" s="47">
        <f t="shared" si="23"/>
        <v>3457159876275.689</v>
      </c>
      <c r="AX21" s="86">
        <f t="shared" si="24"/>
        <v>6.5683984921545146E+20</v>
      </c>
      <c r="AY21" s="86">
        <f t="shared" si="25"/>
        <v>3204.8718059166727</v>
      </c>
      <c r="AZ21" s="10">
        <f t="shared" si="81"/>
        <v>3204.8718059166727</v>
      </c>
      <c r="BA21" s="44">
        <f t="shared" si="26"/>
        <v>0</v>
      </c>
      <c r="BB21" s="9">
        <f t="shared" si="27"/>
        <v>84.290351982638214</v>
      </c>
      <c r="BC21" s="45">
        <f t="shared" si="119"/>
        <v>11238.713597685097</v>
      </c>
      <c r="BD21" s="9">
        <f t="shared" si="28"/>
        <v>21.072587995659553</v>
      </c>
      <c r="BE21" s="45">
        <f t="shared" si="109"/>
        <v>2809.6783994212742</v>
      </c>
      <c r="BF21" s="9">
        <f t="shared" si="29"/>
        <v>33.716140793055281</v>
      </c>
      <c r="BG21" s="45">
        <f t="shared" si="110"/>
        <v>4495.4854390740375</v>
      </c>
      <c r="BH21" s="58"/>
      <c r="BI21" s="58"/>
      <c r="BJ21" s="58">
        <f t="shared" si="82"/>
        <v>-84.290351982638214</v>
      </c>
      <c r="BK21" s="97"/>
      <c r="BL21" s="44"/>
      <c r="BM21" s="82">
        <f t="shared" si="83"/>
        <v>1.6</v>
      </c>
      <c r="BN21" s="86">
        <f t="shared" si="84"/>
        <v>1600</v>
      </c>
      <c r="BO21" s="86">
        <f t="shared" si="85"/>
        <v>100</v>
      </c>
      <c r="BP21" s="84">
        <f t="shared" si="30"/>
        <v>1</v>
      </c>
      <c r="BQ21" s="84">
        <f t="shared" si="31"/>
        <v>1.64</v>
      </c>
      <c r="BR21" s="84">
        <f t="shared" si="32"/>
        <v>2.0299999999999998</v>
      </c>
      <c r="BS21" s="84">
        <f t="shared" si="111"/>
        <v>6.9659104437584815E-2</v>
      </c>
      <c r="BT21" s="84">
        <f t="shared" si="112"/>
        <v>79.54449213422906</v>
      </c>
      <c r="BU21" s="84">
        <f t="shared" si="86"/>
        <v>16.920287999999999</v>
      </c>
      <c r="BV21" s="83">
        <f t="shared" si="113"/>
        <v>32.919545298731045</v>
      </c>
      <c r="BW21" s="81">
        <f t="shared" si="114"/>
        <v>15.999257298731045</v>
      </c>
      <c r="BX21" s="83">
        <f t="shared" si="33"/>
        <v>0.18550472159083126</v>
      </c>
      <c r="BY21" s="141">
        <f t="shared" si="34"/>
        <v>0.14998353713000648</v>
      </c>
      <c r="BZ21" s="83">
        <f t="shared" si="35"/>
        <v>1.6411321598204534</v>
      </c>
      <c r="CA21" s="83">
        <f t="shared" si="36"/>
        <v>0.66879707657745835</v>
      </c>
      <c r="CB21" s="83">
        <f t="shared" si="87"/>
        <v>1.6828028255462719</v>
      </c>
      <c r="CC21" s="83">
        <f t="shared" si="37"/>
        <v>1.4653082672328386</v>
      </c>
      <c r="CD21" s="143">
        <f t="shared" si="38"/>
        <v>1.7255334196260868</v>
      </c>
      <c r="CE21" s="83">
        <f t="shared" si="88"/>
        <v>5.9222952875960418E-2</v>
      </c>
      <c r="CF21" s="84">
        <f t="shared" si="89"/>
        <v>98.844792409977103</v>
      </c>
      <c r="CG21" s="83">
        <f t="shared" si="39"/>
        <v>0.68018899143784517</v>
      </c>
      <c r="CH21" s="83">
        <f t="shared" si="90"/>
        <v>1.6935347940506138</v>
      </c>
      <c r="CI21" s="83">
        <f t="shared" si="40"/>
        <v>1.4769845996962638</v>
      </c>
      <c r="CJ21" s="143">
        <f t="shared" si="41"/>
        <v>1.7255334196260868</v>
      </c>
      <c r="CK21" s="83">
        <f t="shared" si="91"/>
        <v>5.7876932186275834E-2</v>
      </c>
      <c r="CL21" s="84">
        <f t="shared" si="92"/>
        <v>95.866908287832175</v>
      </c>
      <c r="CM21" s="83">
        <f t="shared" si="42"/>
        <v>0.67878273210437756</v>
      </c>
      <c r="CN21" s="83">
        <f t="shared" si="93"/>
        <v>1.6919522079173197</v>
      </c>
      <c r="CO21" s="83">
        <f t="shared" si="43"/>
        <v>1.4753532771907025</v>
      </c>
      <c r="CP21" s="143">
        <f t="shared" si="44"/>
        <v>1.7255334196260868</v>
      </c>
      <c r="CQ21" s="83">
        <f t="shared" si="94"/>
        <v>5.8143021693817326E-2</v>
      </c>
      <c r="CR21" s="84">
        <f t="shared" si="95"/>
        <v>96.341271066331288</v>
      </c>
      <c r="CS21" s="83">
        <f t="shared" si="45"/>
        <v>0.67901532871251291</v>
      </c>
      <c r="CT21" s="83">
        <f t="shared" si="96"/>
        <v>1.6922060151713263</v>
      </c>
      <c r="CU21" s="83">
        <f t="shared" si="46"/>
        <v>1.4756172205405798</v>
      </c>
      <c r="CV21" s="143">
        <f t="shared" si="47"/>
        <v>1.7255334196260868</v>
      </c>
      <c r="CW21" s="83">
        <f t="shared" si="97"/>
        <v>5.8189625831984046E-2</v>
      </c>
      <c r="CX21" s="84">
        <f t="shared" si="98"/>
        <v>96.394841403139381</v>
      </c>
      <c r="CY21" s="83">
        <f t="shared" si="48"/>
        <v>0.67904139164064581</v>
      </c>
      <c r="CZ21" s="83">
        <f t="shared" si="99"/>
        <v>1.6922346369535199</v>
      </c>
      <c r="DA21" s="83">
        <f t="shared" si="49"/>
        <v>1.4756469305203417</v>
      </c>
      <c r="DB21" s="143">
        <f t="shared" si="50"/>
        <v>1.7255334196260868</v>
      </c>
      <c r="DC21" s="83">
        <f t="shared" si="100"/>
        <v>5.8191158798887886E-2</v>
      </c>
      <c r="DD21" s="84">
        <f t="shared" si="101"/>
        <v>96.395244976060098</v>
      </c>
      <c r="DE21" s="86">
        <f t="shared" si="51"/>
        <v>59.25518153771587</v>
      </c>
      <c r="DF21" s="86">
        <f t="shared" si="52"/>
        <v>23.702072615086347</v>
      </c>
      <c r="DG21" s="86">
        <f t="shared" si="53"/>
        <v>14.813795384428968</v>
      </c>
      <c r="DH21" s="86">
        <f t="shared" si="54"/>
        <v>9730.228626962411</v>
      </c>
      <c r="DI21" s="86">
        <f t="shared" si="55"/>
        <v>148887679.91784519</v>
      </c>
      <c r="DJ21" s="86">
        <f t="shared" si="56"/>
        <v>2.6514900334198419E+17</v>
      </c>
      <c r="DK21" s="86">
        <f t="shared" si="57"/>
        <v>3444.9880523793249</v>
      </c>
      <c r="DL21" s="86">
        <f t="shared" si="115"/>
        <v>3444.9880523793249</v>
      </c>
      <c r="DM21" s="86">
        <f t="shared" si="58"/>
        <v>0</v>
      </c>
      <c r="DN21" s="85">
        <f t="shared" si="59"/>
        <v>59.25518153771587</v>
      </c>
      <c r="DO21" s="85">
        <f t="shared" si="102"/>
        <v>5925.5181537715871</v>
      </c>
      <c r="DP21" s="85">
        <f t="shared" si="60"/>
        <v>14.813795384428968</v>
      </c>
      <c r="DQ21" s="85">
        <f t="shared" si="103"/>
        <v>1481.3795384428968</v>
      </c>
      <c r="DR21" s="85">
        <f t="shared" si="61"/>
        <v>23.702072615086347</v>
      </c>
      <c r="DS21" s="85">
        <f t="shared" si="104"/>
        <v>2370.2072615086349</v>
      </c>
      <c r="DT21" s="81"/>
      <c r="DU21" s="81"/>
      <c r="DV21" s="81">
        <f t="shared" si="105"/>
        <v>-59.25518153771587</v>
      </c>
      <c r="DW21" s="100"/>
    </row>
    <row r="22" spans="1:127" x14ac:dyDescent="0.2">
      <c r="A22" s="59">
        <f t="shared" si="62"/>
        <v>2.2666666666666666</v>
      </c>
      <c r="B22" s="44">
        <f t="shared" si="106"/>
        <v>2266.6666666666665</v>
      </c>
      <c r="C22" s="52">
        <f t="shared" si="63"/>
        <v>133.33333333333334</v>
      </c>
      <c r="D22" s="50">
        <f t="shared" si="0"/>
        <v>1</v>
      </c>
      <c r="E22" s="44">
        <f t="shared" si="1"/>
        <v>3.95</v>
      </c>
      <c r="F22" s="47">
        <f t="shared" si="64"/>
        <v>0.7</v>
      </c>
      <c r="G22" s="52">
        <f t="shared" si="116"/>
        <v>5.1285930714926403E-2</v>
      </c>
      <c r="H22" s="57">
        <f t="shared" si="65"/>
        <v>39.885147301954966</v>
      </c>
      <c r="I22" s="52">
        <f t="shared" si="117"/>
        <v>23.970408000000003</v>
      </c>
      <c r="J22" s="54">
        <f t="shared" si="118"/>
        <v>49.94961885266936</v>
      </c>
      <c r="K22" s="46">
        <f t="shared" si="107"/>
        <v>25.979210852669357</v>
      </c>
      <c r="L22" s="80">
        <f t="shared" si="2"/>
        <v>0.20305776455697222</v>
      </c>
      <c r="M22" s="142">
        <f t="shared" si="3"/>
        <v>0.20528522999134502</v>
      </c>
      <c r="N22" s="60">
        <f t="shared" si="4"/>
        <v>3.95</v>
      </c>
      <c r="O22" s="53">
        <f t="shared" si="5"/>
        <v>0.62848241235626601</v>
      </c>
      <c r="P22" s="58">
        <f t="shared" si="66"/>
        <v>3.7835163578043067</v>
      </c>
      <c r="Q22" s="49">
        <f t="shared" si="67"/>
        <v>2.617307442206307</v>
      </c>
      <c r="R22" s="143">
        <f t="shared" si="6"/>
        <v>0.55630033900605846</v>
      </c>
      <c r="S22" s="51">
        <f t="shared" si="68"/>
        <v>4.1599553748094528E-2</v>
      </c>
      <c r="T22" s="57">
        <f t="shared" si="69"/>
        <v>53.672153318191761</v>
      </c>
      <c r="U22" s="53">
        <f t="shared" si="7"/>
        <v>0.64507618693590341</v>
      </c>
      <c r="V22" s="58">
        <f t="shared" si="70"/>
        <v>3.6793230212147909</v>
      </c>
      <c r="W22" s="49">
        <f t="shared" si="8"/>
        <v>2.573594223495328</v>
      </c>
      <c r="X22" s="143">
        <f t="shared" si="9"/>
        <v>0.55630033900605846</v>
      </c>
      <c r="Y22" s="51">
        <f t="shared" si="71"/>
        <v>4.0608184112667645E-2</v>
      </c>
      <c r="Z22" s="57">
        <f t="shared" si="72"/>
        <v>52.930072278032398</v>
      </c>
      <c r="AA22" s="53">
        <f t="shared" si="10"/>
        <v>0.64425302173638443</v>
      </c>
      <c r="AB22" s="58">
        <f t="shared" si="73"/>
        <v>3.6847067333582597</v>
      </c>
      <c r="AC22" s="49">
        <f t="shared" si="11"/>
        <v>2.5759111855635073</v>
      </c>
      <c r="AD22" s="143">
        <f t="shared" si="12"/>
        <v>0.55630033900605846</v>
      </c>
      <c r="AE22" s="49">
        <f t="shared" si="108"/>
        <v>4.0520367697919744E-2</v>
      </c>
      <c r="AF22" s="57">
        <f t="shared" si="74"/>
        <v>52.822829556881871</v>
      </c>
      <c r="AG22" s="53">
        <f t="shared" si="13"/>
        <v>0.64413340250601914</v>
      </c>
      <c r="AH22" s="58">
        <f t="shared" si="75"/>
        <v>3.6854867950036576</v>
      </c>
      <c r="AI22" s="49">
        <f t="shared" si="14"/>
        <v>2.5762463494024246</v>
      </c>
      <c r="AJ22" s="143">
        <f t="shared" si="15"/>
        <v>0.55630033900605846</v>
      </c>
      <c r="AK22" s="51">
        <f t="shared" si="76"/>
        <v>4.0521298239355574E-2</v>
      </c>
      <c r="AL22" s="57">
        <f t="shared" si="77"/>
        <v>52.821936299028465</v>
      </c>
      <c r="AM22" s="53">
        <f t="shared" si="16"/>
        <v>0.644132405462016</v>
      </c>
      <c r="AN22" s="58">
        <f t="shared" si="78"/>
        <v>3.6854932945351955</v>
      </c>
      <c r="AO22" s="49">
        <f t="shared" si="17"/>
        <v>2.5762491414317434</v>
      </c>
      <c r="AP22" s="143">
        <f t="shared" si="18"/>
        <v>0.55630033900605846</v>
      </c>
      <c r="AQ22" s="51">
        <f t="shared" si="79"/>
        <v>4.0521790988909387E-2</v>
      </c>
      <c r="AR22" s="57">
        <f t="shared" si="80"/>
        <v>52.822447952145801</v>
      </c>
      <c r="AS22" s="44">
        <f t="shared" si="19"/>
        <v>89.909313934804842</v>
      </c>
      <c r="AT22" s="44">
        <f t="shared" si="20"/>
        <v>35.963725573921934</v>
      </c>
      <c r="AU22" s="44">
        <f t="shared" si="21"/>
        <v>22.477328483701211</v>
      </c>
      <c r="AV22" s="47">
        <f t="shared" si="22"/>
        <v>1650992.7495499139</v>
      </c>
      <c r="AW22" s="47">
        <f t="shared" si="23"/>
        <v>2672994096035.3057</v>
      </c>
      <c r="AX22" s="86">
        <f t="shared" si="24"/>
        <v>4.3471340320947306E+20</v>
      </c>
      <c r="AY22" s="86">
        <f t="shared" si="25"/>
        <v>3180.4341088418928</v>
      </c>
      <c r="AZ22" s="10">
        <f t="shared" si="81"/>
        <v>3180.4341088418928</v>
      </c>
      <c r="BA22" s="44">
        <f t="shared" si="26"/>
        <v>0</v>
      </c>
      <c r="BB22" s="9">
        <f t="shared" si="27"/>
        <v>89.909313934804842</v>
      </c>
      <c r="BC22" s="45">
        <f t="shared" si="119"/>
        <v>11987.908524640647</v>
      </c>
      <c r="BD22" s="9">
        <f t="shared" si="28"/>
        <v>22.477328483701211</v>
      </c>
      <c r="BE22" s="45">
        <f t="shared" si="109"/>
        <v>2996.9771311601617</v>
      </c>
      <c r="BF22" s="9">
        <f t="shared" si="29"/>
        <v>35.963725573921934</v>
      </c>
      <c r="BG22" s="45">
        <f t="shared" si="110"/>
        <v>4795.1634098562581</v>
      </c>
      <c r="BH22" s="58"/>
      <c r="BI22" s="58"/>
      <c r="BJ22" s="58">
        <f t="shared" si="82"/>
        <v>-89.909313934804842</v>
      </c>
      <c r="BK22" s="97"/>
      <c r="BL22" s="44"/>
      <c r="BM22" s="82">
        <f t="shared" si="83"/>
        <v>1.7</v>
      </c>
      <c r="BN22" s="86">
        <f t="shared" si="84"/>
        <v>1700</v>
      </c>
      <c r="BO22" s="86">
        <f t="shared" si="85"/>
        <v>100</v>
      </c>
      <c r="BP22" s="84">
        <f t="shared" si="30"/>
        <v>1</v>
      </c>
      <c r="BQ22" s="84">
        <f t="shared" si="31"/>
        <v>1.64</v>
      </c>
      <c r="BR22" s="84">
        <f t="shared" si="32"/>
        <v>2.0299999999999998</v>
      </c>
      <c r="BS22" s="84">
        <f t="shared" si="111"/>
        <v>6.945610443758482E-2</v>
      </c>
      <c r="BT22" s="84">
        <f t="shared" si="112"/>
        <v>83.78580947798423</v>
      </c>
      <c r="BU22" s="84">
        <f t="shared" si="86"/>
        <v>17.977806000000001</v>
      </c>
      <c r="BV22" s="83">
        <f t="shared" si="113"/>
        <v>35.296583617985654</v>
      </c>
      <c r="BW22" s="81">
        <f t="shared" si="114"/>
        <v>17.318777617985653</v>
      </c>
      <c r="BX22" s="83">
        <f t="shared" si="33"/>
        <v>0.1707294833308714</v>
      </c>
      <c r="BY22" s="141">
        <f t="shared" si="34"/>
        <v>0.13211596337207041</v>
      </c>
      <c r="BZ22" s="83">
        <f t="shared" si="35"/>
        <v>1.6409972443589174</v>
      </c>
      <c r="CA22" s="83">
        <f t="shared" si="36"/>
        <v>0.67176227449937009</v>
      </c>
      <c r="CB22" s="83">
        <f t="shared" si="87"/>
        <v>1.6851559013536508</v>
      </c>
      <c r="CC22" s="83">
        <f t="shared" si="37"/>
        <v>1.4923467231065422</v>
      </c>
      <c r="CD22" s="143">
        <f t="shared" si="38"/>
        <v>1.7618045943546969</v>
      </c>
      <c r="CE22" s="83">
        <f t="shared" si="88"/>
        <v>5.9048585975261379E-2</v>
      </c>
      <c r="CF22" s="84">
        <f t="shared" si="89"/>
        <v>102.88057638304208</v>
      </c>
      <c r="CG22" s="83">
        <f t="shared" si="39"/>
        <v>0.68189017763248183</v>
      </c>
      <c r="CH22" s="83">
        <f t="shared" si="90"/>
        <v>1.6955417517689593</v>
      </c>
      <c r="CI22" s="83">
        <f t="shared" si="40"/>
        <v>1.5032949514891722</v>
      </c>
      <c r="CJ22" s="143">
        <f t="shared" si="41"/>
        <v>1.7618045943546969</v>
      </c>
      <c r="CK22" s="83">
        <f t="shared" si="91"/>
        <v>5.7702565285576796E-2</v>
      </c>
      <c r="CL22" s="84">
        <f t="shared" si="92"/>
        <v>99.779654265493619</v>
      </c>
      <c r="CM22" s="83">
        <f t="shared" si="42"/>
        <v>0.68060401891850941</v>
      </c>
      <c r="CN22" s="83">
        <f t="shared" si="93"/>
        <v>1.6939274901080104</v>
      </c>
      <c r="CO22" s="83">
        <f t="shared" si="43"/>
        <v>1.501678123674353</v>
      </c>
      <c r="CP22" s="143">
        <f t="shared" si="44"/>
        <v>1.7618045943546969</v>
      </c>
      <c r="CQ22" s="83">
        <f t="shared" si="94"/>
        <v>5.7968654793118288E-2</v>
      </c>
      <c r="CR22" s="84">
        <f t="shared" si="95"/>
        <v>100.2763790787922</v>
      </c>
      <c r="CS22" s="83">
        <f t="shared" si="45"/>
        <v>0.68081939625378851</v>
      </c>
      <c r="CT22" s="83">
        <f t="shared" si="96"/>
        <v>1.6941878765122445</v>
      </c>
      <c r="CU22" s="83">
        <f t="shared" si="46"/>
        <v>1.5019412411598567</v>
      </c>
      <c r="CV22" s="143">
        <f t="shared" si="47"/>
        <v>1.7618045943546969</v>
      </c>
      <c r="CW22" s="83">
        <f t="shared" si="97"/>
        <v>5.8015258931285008E-2</v>
      </c>
      <c r="CX22" s="84">
        <f t="shared" si="98"/>
        <v>100.33240382462678</v>
      </c>
      <c r="CY22" s="83">
        <f t="shared" si="48"/>
        <v>0.68084346440054</v>
      </c>
      <c r="CZ22" s="83">
        <f t="shared" si="99"/>
        <v>1.6942172015688182</v>
      </c>
      <c r="DA22" s="83">
        <f t="shared" si="49"/>
        <v>1.501970818736031</v>
      </c>
      <c r="DB22" s="143">
        <f t="shared" si="50"/>
        <v>1.7618045943546969</v>
      </c>
      <c r="DC22" s="83">
        <f t="shared" si="100"/>
        <v>5.8016791898188848E-2</v>
      </c>
      <c r="DD22" s="84">
        <f t="shared" si="101"/>
        <v>100.33283200491785</v>
      </c>
      <c r="DE22" s="86">
        <f t="shared" si="51"/>
        <v>63.533850512374173</v>
      </c>
      <c r="DF22" s="86">
        <f t="shared" si="52"/>
        <v>25.413540204949669</v>
      </c>
      <c r="DG22" s="86">
        <f t="shared" si="53"/>
        <v>15.883462628093543</v>
      </c>
      <c r="DH22" s="86">
        <f t="shared" si="54"/>
        <v>8215.8004679477745</v>
      </c>
      <c r="DI22" s="86">
        <f t="shared" si="55"/>
        <v>109118827.97167639</v>
      </c>
      <c r="DJ22" s="86">
        <f t="shared" si="56"/>
        <v>1.4789475115148E+17</v>
      </c>
      <c r="DK22" s="86">
        <f t="shared" si="57"/>
        <v>3418.1173939164955</v>
      </c>
      <c r="DL22" s="86">
        <f t="shared" si="115"/>
        <v>3418.1173939164955</v>
      </c>
      <c r="DM22" s="86">
        <f t="shared" si="58"/>
        <v>0</v>
      </c>
      <c r="DN22" s="85">
        <f t="shared" si="59"/>
        <v>63.533850512374173</v>
      </c>
      <c r="DO22" s="85">
        <f t="shared" si="102"/>
        <v>6353.3850512374174</v>
      </c>
      <c r="DP22" s="85">
        <f t="shared" si="60"/>
        <v>15.883462628093543</v>
      </c>
      <c r="DQ22" s="85">
        <f t="shared" si="103"/>
        <v>1588.3462628093544</v>
      </c>
      <c r="DR22" s="85">
        <f t="shared" si="61"/>
        <v>25.413540204949669</v>
      </c>
      <c r="DS22" s="85">
        <f t="shared" si="104"/>
        <v>2541.3540204949668</v>
      </c>
      <c r="DT22" s="81"/>
      <c r="DU22" s="81"/>
      <c r="DV22" s="81">
        <f t="shared" si="105"/>
        <v>-63.533850512374173</v>
      </c>
      <c r="DW22" s="100"/>
    </row>
    <row r="23" spans="1:127" x14ac:dyDescent="0.2">
      <c r="A23" s="59">
        <f t="shared" si="62"/>
        <v>2.4</v>
      </c>
      <c r="B23" s="44">
        <f t="shared" si="106"/>
        <v>2400</v>
      </c>
      <c r="C23" s="52">
        <f t="shared" si="63"/>
        <v>133.33333333333334</v>
      </c>
      <c r="D23" s="50">
        <f t="shared" si="0"/>
        <v>1</v>
      </c>
      <c r="E23" s="44">
        <f t="shared" si="1"/>
        <v>3.95</v>
      </c>
      <c r="F23" s="47">
        <f t="shared" si="64"/>
        <v>0.7</v>
      </c>
      <c r="G23" s="52">
        <f t="shared" si="116"/>
        <v>5.1192597381593069E-2</v>
      </c>
      <c r="H23" s="57">
        <f t="shared" si="65"/>
        <v>41.614742712866693</v>
      </c>
      <c r="I23" s="52">
        <f t="shared" si="117"/>
        <v>25.380432000000003</v>
      </c>
      <c r="J23" s="54">
        <f t="shared" si="118"/>
        <v>53.088922987932364</v>
      </c>
      <c r="K23" s="46">
        <f t="shared" si="107"/>
        <v>27.708490987932361</v>
      </c>
      <c r="L23" s="80">
        <f t="shared" si="2"/>
        <v>0.19483580139131926</v>
      </c>
      <c r="M23" s="142">
        <f t="shared" si="3"/>
        <v>0.19605623401094907</v>
      </c>
      <c r="N23" s="60">
        <f t="shared" si="4"/>
        <v>3.95</v>
      </c>
      <c r="O23" s="53">
        <f t="shared" si="5"/>
        <v>0.63071489765623934</v>
      </c>
      <c r="P23" s="58">
        <f t="shared" si="66"/>
        <v>3.7699442421896396</v>
      </c>
      <c r="Q23" s="49">
        <f t="shared" si="67"/>
        <v>2.6551979310245302</v>
      </c>
      <c r="R23" s="143">
        <f t="shared" si="6"/>
        <v>0.56276063619233563</v>
      </c>
      <c r="S23" s="51">
        <f t="shared" si="68"/>
        <v>4.1524949683081305E-2</v>
      </c>
      <c r="T23" s="57">
        <f t="shared" si="69"/>
        <v>55.789467541636171</v>
      </c>
      <c r="U23" s="53">
        <f t="shared" si="7"/>
        <v>0.64738107927984778</v>
      </c>
      <c r="V23" s="58">
        <f t="shared" si="70"/>
        <v>3.6640957407705761</v>
      </c>
      <c r="W23" s="49">
        <f t="shared" si="8"/>
        <v>2.6084009203539122</v>
      </c>
      <c r="X23" s="143">
        <f t="shared" si="9"/>
        <v>0.56276063619233563</v>
      </c>
      <c r="Y23" s="51">
        <f t="shared" si="71"/>
        <v>4.0533580047654422E-2</v>
      </c>
      <c r="Z23" s="57">
        <f t="shared" si="72"/>
        <v>55.031988581336236</v>
      </c>
      <c r="AA23" s="53">
        <f t="shared" si="10"/>
        <v>0.64656394061593803</v>
      </c>
      <c r="AB23" s="58">
        <f t="shared" si="73"/>
        <v>3.66952078801065</v>
      </c>
      <c r="AC23" s="49">
        <f t="shared" si="11"/>
        <v>2.610858703916509</v>
      </c>
      <c r="AD23" s="143">
        <f t="shared" si="12"/>
        <v>0.56276063619233563</v>
      </c>
      <c r="AE23" s="49">
        <f t="shared" si="108"/>
        <v>4.0445763632906521E-2</v>
      </c>
      <c r="AF23" s="57">
        <f t="shared" si="74"/>
        <v>54.918309723824379</v>
      </c>
      <c r="AG23" s="53">
        <f t="shared" si="13"/>
        <v>0.64644059230946438</v>
      </c>
      <c r="AH23" s="58">
        <f t="shared" si="75"/>
        <v>3.6703371163625853</v>
      </c>
      <c r="AI23" s="49">
        <f t="shared" si="14"/>
        <v>2.61122795949843</v>
      </c>
      <c r="AJ23" s="143">
        <f t="shared" si="15"/>
        <v>0.56276063619233563</v>
      </c>
      <c r="AK23" s="51">
        <f t="shared" si="76"/>
        <v>4.0446694174342351E-2</v>
      </c>
      <c r="AL23" s="57">
        <f t="shared" si="77"/>
        <v>54.917192008792867</v>
      </c>
      <c r="AM23" s="53">
        <f t="shared" si="16"/>
        <v>0.64643937859464617</v>
      </c>
      <c r="AN23" s="58">
        <f t="shared" si="78"/>
        <v>3.6703451454887448</v>
      </c>
      <c r="AO23" s="49">
        <f t="shared" si="17"/>
        <v>2.6112315906224541</v>
      </c>
      <c r="AP23" s="143">
        <f t="shared" si="18"/>
        <v>0.56276063619233563</v>
      </c>
      <c r="AQ23" s="51">
        <f t="shared" si="79"/>
        <v>4.0447186923896164E-2</v>
      </c>
      <c r="AR23" s="57">
        <f t="shared" si="80"/>
        <v>54.917726893329935</v>
      </c>
      <c r="AS23" s="44">
        <f t="shared" si="19"/>
        <v>95.560061378278249</v>
      </c>
      <c r="AT23" s="44">
        <f t="shared" si="20"/>
        <v>38.224024551311302</v>
      </c>
      <c r="AU23" s="44">
        <f t="shared" si="21"/>
        <v>23.890015344569562</v>
      </c>
      <c r="AV23" s="47">
        <f t="shared" si="22"/>
        <v>1445470.9786173422</v>
      </c>
      <c r="AW23" s="47">
        <f t="shared" si="23"/>
        <v>2081930582179.6587</v>
      </c>
      <c r="AX23" s="86">
        <f t="shared" si="24"/>
        <v>2.9111490373719874E+20</v>
      </c>
      <c r="AY23" s="86">
        <f t="shared" si="25"/>
        <v>3156.5530046898057</v>
      </c>
      <c r="AZ23" s="10">
        <f t="shared" si="81"/>
        <v>3156.5530046898057</v>
      </c>
      <c r="BA23" s="44">
        <f t="shared" si="26"/>
        <v>0</v>
      </c>
      <c r="BB23" s="9">
        <f t="shared" si="27"/>
        <v>95.560061378278249</v>
      </c>
      <c r="BC23" s="45">
        <f t="shared" si="119"/>
        <v>12741.341517103767</v>
      </c>
      <c r="BD23" s="9">
        <f t="shared" si="28"/>
        <v>23.890015344569562</v>
      </c>
      <c r="BE23" s="45">
        <f t="shared" si="109"/>
        <v>3185.3353792759417</v>
      </c>
      <c r="BF23" s="9">
        <f t="shared" si="29"/>
        <v>38.224024551311302</v>
      </c>
      <c r="BG23" s="45">
        <f t="shared" si="110"/>
        <v>5096.5366068415069</v>
      </c>
      <c r="BH23" s="58"/>
      <c r="BI23" s="58"/>
      <c r="BJ23" s="58">
        <f t="shared" si="82"/>
        <v>-95.560061378278249</v>
      </c>
      <c r="BK23" s="97"/>
      <c r="BL23" s="44"/>
      <c r="BM23" s="82">
        <f t="shared" si="83"/>
        <v>1.8</v>
      </c>
      <c r="BN23" s="86">
        <f t="shared" si="84"/>
        <v>1800</v>
      </c>
      <c r="BO23" s="86">
        <f t="shared" si="85"/>
        <v>100</v>
      </c>
      <c r="BP23" s="84">
        <f t="shared" si="30"/>
        <v>1</v>
      </c>
      <c r="BQ23" s="84">
        <f t="shared" si="31"/>
        <v>1.64</v>
      </c>
      <c r="BR23" s="84">
        <f t="shared" si="32"/>
        <v>2.0299999999999998</v>
      </c>
      <c r="BS23" s="84">
        <f t="shared" si="111"/>
        <v>6.9253104437584825E-2</v>
      </c>
      <c r="BT23" s="84">
        <f t="shared" si="112"/>
        <v>88.014748772958924</v>
      </c>
      <c r="BU23" s="84">
        <f t="shared" si="86"/>
        <v>19.035324000000003</v>
      </c>
      <c r="BV23" s="83">
        <f t="shared" si="113"/>
        <v>37.695259478455895</v>
      </c>
      <c r="BW23" s="81">
        <f t="shared" si="114"/>
        <v>18.659935478455893</v>
      </c>
      <c r="BX23" s="83">
        <f t="shared" si="33"/>
        <v>0.15713107584786665</v>
      </c>
      <c r="BY23" s="141">
        <f t="shared" si="34"/>
        <v>0.11613514338754359</v>
      </c>
      <c r="BZ23" s="83">
        <f t="shared" si="35"/>
        <v>1.640876584898155</v>
      </c>
      <c r="CA23" s="83">
        <f t="shared" si="36"/>
        <v>0.67445983860183278</v>
      </c>
      <c r="CB23" s="83">
        <f t="shared" si="87"/>
        <v>1.6874584553572847</v>
      </c>
      <c r="CC23" s="83">
        <f t="shared" si="37"/>
        <v>1.5169774796947249</v>
      </c>
      <c r="CD23" s="143">
        <f t="shared" si="38"/>
        <v>1.7942456589232862</v>
      </c>
      <c r="CE23" s="83">
        <f t="shared" si="88"/>
        <v>5.8870783462597477E-2</v>
      </c>
      <c r="CF23" s="84">
        <f t="shared" si="89"/>
        <v>106.83143410481928</v>
      </c>
      <c r="CG23" s="83">
        <f t="shared" si="39"/>
        <v>0.68332742920484846</v>
      </c>
      <c r="CH23" s="83">
        <f t="shared" si="90"/>
        <v>1.6974740185511932</v>
      </c>
      <c r="CI23" s="83">
        <f t="shared" si="40"/>
        <v>1.5272478198112438</v>
      </c>
      <c r="CJ23" s="143">
        <f t="shared" si="41"/>
        <v>1.7942456589232862</v>
      </c>
      <c r="CK23" s="83">
        <f t="shared" si="91"/>
        <v>5.7524762772912894E-2</v>
      </c>
      <c r="CL23" s="84">
        <f t="shared" si="92"/>
        <v>103.61220056645644</v>
      </c>
      <c r="CM23" s="83">
        <f t="shared" si="42"/>
        <v>0.68217335805694146</v>
      </c>
      <c r="CN23" s="83">
        <f t="shared" si="93"/>
        <v>1.6958314810401913</v>
      </c>
      <c r="CO23" s="83">
        <f t="shared" si="43"/>
        <v>1.5256420301800016</v>
      </c>
      <c r="CP23" s="143">
        <f t="shared" si="44"/>
        <v>1.7942456589232862</v>
      </c>
      <c r="CQ23" s="83">
        <f t="shared" si="94"/>
        <v>5.7790852280454386E-2</v>
      </c>
      <c r="CR23" s="84">
        <f t="shared" si="95"/>
        <v>104.13077128514443</v>
      </c>
      <c r="CS23" s="83">
        <f t="shared" si="45"/>
        <v>0.68236938728545704</v>
      </c>
      <c r="CT23" s="83">
        <f t="shared" si="96"/>
        <v>1.6960979641803324</v>
      </c>
      <c r="CU23" s="83">
        <f t="shared" si="46"/>
        <v>1.5259048408223084</v>
      </c>
      <c r="CV23" s="143">
        <f t="shared" si="47"/>
        <v>1.7942456589232862</v>
      </c>
      <c r="CW23" s="83">
        <f t="shared" si="97"/>
        <v>5.7837456418621105E-2</v>
      </c>
      <c r="CX23" s="84">
        <f t="shared" si="98"/>
        <v>104.18922372637165</v>
      </c>
      <c r="CY23" s="83">
        <f t="shared" si="48"/>
        <v>0.68239123952228919</v>
      </c>
      <c r="CZ23" s="83">
        <f t="shared" si="99"/>
        <v>1.6961279557716369</v>
      </c>
      <c r="DA23" s="83">
        <f t="shared" si="49"/>
        <v>1.5259343643725345</v>
      </c>
      <c r="DB23" s="143">
        <f t="shared" si="50"/>
        <v>1.7942456589232862</v>
      </c>
      <c r="DC23" s="83">
        <f t="shared" si="100"/>
        <v>5.7838989385524946E-2</v>
      </c>
      <c r="DD23" s="84">
        <f t="shared" si="101"/>
        <v>104.18967801989039</v>
      </c>
      <c r="DE23" s="86">
        <f t="shared" si="51"/>
        <v>67.851467061220617</v>
      </c>
      <c r="DF23" s="86">
        <f t="shared" si="52"/>
        <v>27.140586824488246</v>
      </c>
      <c r="DG23" s="86">
        <f t="shared" si="53"/>
        <v>16.962866765305154</v>
      </c>
      <c r="DH23" s="86">
        <f t="shared" si="54"/>
        <v>6985.0650750006853</v>
      </c>
      <c r="DI23" s="86">
        <f t="shared" si="55"/>
        <v>80991540.614756092</v>
      </c>
      <c r="DJ23" s="86">
        <f t="shared" si="56"/>
        <v>8.447848989314776E+16</v>
      </c>
      <c r="DK23" s="86">
        <f t="shared" si="57"/>
        <v>3391.9347553507432</v>
      </c>
      <c r="DL23" s="86">
        <f t="shared" si="115"/>
        <v>3391.9347553507432</v>
      </c>
      <c r="DM23" s="86">
        <f t="shared" si="58"/>
        <v>0</v>
      </c>
      <c r="DN23" s="85">
        <f t="shared" si="59"/>
        <v>67.851467061220617</v>
      </c>
      <c r="DO23" s="85">
        <f t="shared" si="102"/>
        <v>6785.1467061220619</v>
      </c>
      <c r="DP23" s="85">
        <f t="shared" si="60"/>
        <v>16.962866765305154</v>
      </c>
      <c r="DQ23" s="85">
        <f t="shared" si="103"/>
        <v>1696.2866765305155</v>
      </c>
      <c r="DR23" s="85">
        <f t="shared" si="61"/>
        <v>27.140586824488246</v>
      </c>
      <c r="DS23" s="85">
        <f t="shared" si="104"/>
        <v>2714.0586824488246</v>
      </c>
      <c r="DT23" s="81"/>
      <c r="DU23" s="81"/>
      <c r="DV23" s="81">
        <f t="shared" si="105"/>
        <v>-67.851467061220617</v>
      </c>
      <c r="DW23" s="100"/>
    </row>
    <row r="24" spans="1:127" x14ac:dyDescent="0.2">
      <c r="A24" s="59">
        <f t="shared" si="62"/>
        <v>2.5333333333333337</v>
      </c>
      <c r="B24" s="44">
        <f t="shared" si="106"/>
        <v>2533.3333333333335</v>
      </c>
      <c r="C24" s="52">
        <f t="shared" si="63"/>
        <v>133.33333333333334</v>
      </c>
      <c r="D24" s="50">
        <f t="shared" si="0"/>
        <v>1</v>
      </c>
      <c r="E24" s="44">
        <f t="shared" si="1"/>
        <v>3.95</v>
      </c>
      <c r="F24" s="47">
        <f t="shared" si="64"/>
        <v>0.7</v>
      </c>
      <c r="G24" s="52">
        <f t="shared" si="116"/>
        <v>5.1099264048259735E-2</v>
      </c>
      <c r="H24" s="57">
        <f t="shared" si="65"/>
        <v>43.341187631514003</v>
      </c>
      <c r="I24" s="52">
        <f t="shared" si="117"/>
        <v>26.790456000000002</v>
      </c>
      <c r="J24" s="54">
        <f t="shared" si="118"/>
        <v>56.245170719091966</v>
      </c>
      <c r="K24" s="46">
        <f t="shared" si="107"/>
        <v>29.454714719091964</v>
      </c>
      <c r="L24" s="80">
        <f t="shared" si="2"/>
        <v>0.18694675176110698</v>
      </c>
      <c r="M24" s="142">
        <f t="shared" si="3"/>
        <v>0.18715777450349605</v>
      </c>
      <c r="N24" s="60">
        <f t="shared" si="4"/>
        <v>3.95</v>
      </c>
      <c r="O24" s="53">
        <f t="shared" si="5"/>
        <v>0.63290017746465421</v>
      </c>
      <c r="P24" s="58">
        <f t="shared" si="66"/>
        <v>3.7565448542792041</v>
      </c>
      <c r="Q24" s="49">
        <f t="shared" si="67"/>
        <v>2.6917255013047163</v>
      </c>
      <c r="R24" s="143">
        <f t="shared" si="6"/>
        <v>0.56898955784755278</v>
      </c>
      <c r="S24" s="51">
        <f t="shared" si="68"/>
        <v>4.1449499670145315E-2</v>
      </c>
      <c r="T24" s="57">
        <f t="shared" si="69"/>
        <v>57.872799099085668</v>
      </c>
      <c r="U24" s="53">
        <f t="shared" si="7"/>
        <v>0.64958570617595957</v>
      </c>
      <c r="V24" s="58">
        <f t="shared" si="70"/>
        <v>3.6493030740209589</v>
      </c>
      <c r="W24" s="49">
        <f t="shared" si="8"/>
        <v>2.6419307509503098</v>
      </c>
      <c r="X24" s="143">
        <f t="shared" si="9"/>
        <v>0.56898955784755278</v>
      </c>
      <c r="Y24" s="51">
        <f t="shared" si="71"/>
        <v>4.0458130034718431E-2</v>
      </c>
      <c r="Z24" s="57">
        <f t="shared" si="72"/>
        <v>57.102021213508628</v>
      </c>
      <c r="AA24" s="53">
        <f t="shared" si="10"/>
        <v>0.64877736670458663</v>
      </c>
      <c r="AB24" s="58">
        <f t="shared" si="73"/>
        <v>3.6547542103087882</v>
      </c>
      <c r="AC24" s="49">
        <f t="shared" si="11"/>
        <v>2.6445217260598435</v>
      </c>
      <c r="AD24" s="143">
        <f t="shared" si="12"/>
        <v>0.56898955784755278</v>
      </c>
      <c r="AE24" s="49">
        <f t="shared" si="108"/>
        <v>4.0370313619970531E-2</v>
      </c>
      <c r="AF24" s="57">
        <f t="shared" si="74"/>
        <v>56.981909013797171</v>
      </c>
      <c r="AG24" s="53">
        <f t="shared" si="13"/>
        <v>0.64865062753232505</v>
      </c>
      <c r="AH24" s="58">
        <f t="shared" si="75"/>
        <v>3.6556059675803581</v>
      </c>
      <c r="AI24" s="49">
        <f t="shared" si="14"/>
        <v>2.6449259709238886</v>
      </c>
      <c r="AJ24" s="143">
        <f t="shared" si="15"/>
        <v>0.56898955784755278</v>
      </c>
      <c r="AK24" s="51">
        <f t="shared" si="76"/>
        <v>4.0371244161406361E-2</v>
      </c>
      <c r="AL24" s="57">
        <f t="shared" si="77"/>
        <v>56.980546998622152</v>
      </c>
      <c r="AM24" s="53">
        <f t="shared" si="16"/>
        <v>0.64864918917423398</v>
      </c>
      <c r="AN24" s="58">
        <f t="shared" si="78"/>
        <v>3.6556156296579543</v>
      </c>
      <c r="AO24" s="49">
        <f t="shared" si="17"/>
        <v>2.6449305556230067</v>
      </c>
      <c r="AP24" s="143">
        <f t="shared" si="18"/>
        <v>0.56898955784755278</v>
      </c>
      <c r="AQ24" s="51">
        <f t="shared" si="79"/>
        <v>4.0371736910960174E-2</v>
      </c>
      <c r="AR24" s="57">
        <f t="shared" si="80"/>
        <v>56.981104174419343</v>
      </c>
      <c r="AS24" s="44">
        <f t="shared" si="19"/>
        <v>101.24130729436553</v>
      </c>
      <c r="AT24" s="44">
        <f t="shared" si="20"/>
        <v>40.496522917746212</v>
      </c>
      <c r="AU24" s="44">
        <f t="shared" si="21"/>
        <v>25.310326823591382</v>
      </c>
      <c r="AV24" s="47">
        <f t="shared" si="22"/>
        <v>1270191.4703982307</v>
      </c>
      <c r="AW24" s="47">
        <f t="shared" si="23"/>
        <v>1632803447225.9375</v>
      </c>
      <c r="AX24" s="86">
        <f t="shared" si="24"/>
        <v>1.9712349901414603E+20</v>
      </c>
      <c r="AY24" s="86">
        <f t="shared" si="25"/>
        <v>3133.1974855730559</v>
      </c>
      <c r="AZ24" s="10">
        <f t="shared" si="81"/>
        <v>3133.1974855730559</v>
      </c>
      <c r="BA24" s="44">
        <f t="shared" si="26"/>
        <v>0</v>
      </c>
      <c r="BB24" s="9">
        <f t="shared" si="27"/>
        <v>101.24130729436553</v>
      </c>
      <c r="BC24" s="45">
        <f t="shared" si="119"/>
        <v>13498.840972582071</v>
      </c>
      <c r="BD24" s="9">
        <f t="shared" si="28"/>
        <v>25.310326823591382</v>
      </c>
      <c r="BE24" s="45">
        <f t="shared" si="109"/>
        <v>3374.7102431455178</v>
      </c>
      <c r="BF24" s="9">
        <f t="shared" si="29"/>
        <v>40.496522917746212</v>
      </c>
      <c r="BG24" s="45">
        <f t="shared" si="110"/>
        <v>5399.536389032829</v>
      </c>
      <c r="BH24" s="58"/>
      <c r="BI24" s="58"/>
      <c r="BJ24" s="58">
        <f t="shared" si="82"/>
        <v>-101.24130729436553</v>
      </c>
      <c r="BK24" s="97"/>
      <c r="BL24" s="44"/>
      <c r="BM24" s="82">
        <f t="shared" si="83"/>
        <v>1.9000000000000001</v>
      </c>
      <c r="BN24" s="86">
        <f t="shared" si="84"/>
        <v>1900</v>
      </c>
      <c r="BO24" s="86">
        <f t="shared" si="85"/>
        <v>100</v>
      </c>
      <c r="BP24" s="84">
        <f t="shared" si="30"/>
        <v>1</v>
      </c>
      <c r="BQ24" s="84">
        <f t="shared" si="31"/>
        <v>1.64</v>
      </c>
      <c r="BR24" s="84">
        <f t="shared" si="32"/>
        <v>2.0299999999999998</v>
      </c>
      <c r="BS24" s="84">
        <f t="shared" si="111"/>
        <v>6.9050104437584831E-2</v>
      </c>
      <c r="BT24" s="84">
        <f t="shared" si="112"/>
        <v>92.231310019153128</v>
      </c>
      <c r="BU24" s="84">
        <f t="shared" si="86"/>
        <v>20.092842000000005</v>
      </c>
      <c r="BV24" s="83">
        <f t="shared" si="113"/>
        <v>40.113849474806955</v>
      </c>
      <c r="BW24" s="81">
        <f t="shared" si="114"/>
        <v>20.02100747480695</v>
      </c>
      <c r="BX24" s="83">
        <f t="shared" si="33"/>
        <v>0.1446157659205165</v>
      </c>
      <c r="BY24" s="141">
        <f t="shared" si="34"/>
        <v>0.10189212862599328</v>
      </c>
      <c r="BZ24" s="83">
        <f t="shared" si="35"/>
        <v>1.6407690538083544</v>
      </c>
      <c r="CA24" s="83">
        <f t="shared" si="36"/>
        <v>0.67689203965505862</v>
      </c>
      <c r="CB24" s="83">
        <f t="shared" si="87"/>
        <v>1.6897115006146488</v>
      </c>
      <c r="CC24" s="83">
        <f t="shared" si="37"/>
        <v>1.5393292255818991</v>
      </c>
      <c r="CD24" s="143">
        <f t="shared" si="38"/>
        <v>1.8231589788892335</v>
      </c>
      <c r="CE24" s="83">
        <f t="shared" si="88"/>
        <v>5.8689913230706853E-2</v>
      </c>
      <c r="CF24" s="84">
        <f t="shared" si="89"/>
        <v>110.70631504184416</v>
      </c>
      <c r="CG24" s="83">
        <f t="shared" si="39"/>
        <v>0.68451780066392542</v>
      </c>
      <c r="CH24" s="83">
        <f t="shared" si="90"/>
        <v>1.699338698906975</v>
      </c>
      <c r="CI24" s="83">
        <f t="shared" si="40"/>
        <v>1.5489708148846513</v>
      </c>
      <c r="CJ24" s="143">
        <f t="shared" si="41"/>
        <v>1.8231589788892335</v>
      </c>
      <c r="CK24" s="83">
        <f t="shared" si="91"/>
        <v>5.7343892541022269E-2</v>
      </c>
      <c r="CL24" s="84">
        <f t="shared" si="92"/>
        <v>107.37289020339207</v>
      </c>
      <c r="CM24" s="83">
        <f t="shared" si="42"/>
        <v>0.68350681509132438</v>
      </c>
      <c r="CN24" s="83">
        <f t="shared" si="93"/>
        <v>1.6976708202023312</v>
      </c>
      <c r="CO24" s="83">
        <f t="shared" si="43"/>
        <v>1.5473723079534796</v>
      </c>
      <c r="CP24" s="143">
        <f t="shared" si="44"/>
        <v>1.8231589788892335</v>
      </c>
      <c r="CQ24" s="83">
        <f t="shared" si="94"/>
        <v>5.7609982048563761E-2</v>
      </c>
      <c r="CR24" s="84">
        <f t="shared" si="95"/>
        <v>107.91286032412432</v>
      </c>
      <c r="CS24" s="83">
        <f t="shared" si="45"/>
        <v>0.68368148679864904</v>
      </c>
      <c r="CT24" s="83">
        <f t="shared" si="96"/>
        <v>1.6979429755276589</v>
      </c>
      <c r="CU24" s="83">
        <f t="shared" si="46"/>
        <v>1.547635384346463</v>
      </c>
      <c r="CV24" s="143">
        <f t="shared" si="47"/>
        <v>1.8231589788892335</v>
      </c>
      <c r="CW24" s="83">
        <f t="shared" si="97"/>
        <v>5.7656586186730481E-2</v>
      </c>
      <c r="CX24" s="84">
        <f t="shared" si="98"/>
        <v>107.97371556300249</v>
      </c>
      <c r="CY24" s="83">
        <f t="shared" si="48"/>
        <v>0.68370090814301299</v>
      </c>
      <c r="CZ24" s="83">
        <f t="shared" si="99"/>
        <v>1.6979735993659195</v>
      </c>
      <c r="DA24" s="83">
        <f t="shared" si="49"/>
        <v>1.5476649327001071</v>
      </c>
      <c r="DB24" s="143">
        <f t="shared" si="50"/>
        <v>1.8231589788892335</v>
      </c>
      <c r="DC24" s="83">
        <f t="shared" si="100"/>
        <v>5.7658119153634321E-2</v>
      </c>
      <c r="DD24" s="84">
        <f t="shared" si="101"/>
        <v>107.97419709560604</v>
      </c>
      <c r="DE24" s="86">
        <f t="shared" si="51"/>
        <v>72.204929054652524</v>
      </c>
      <c r="DF24" s="86">
        <f t="shared" si="52"/>
        <v>28.881971621861005</v>
      </c>
      <c r="DG24" s="86">
        <f t="shared" si="53"/>
        <v>18.051232263663131</v>
      </c>
      <c r="DH24" s="86">
        <f t="shared" si="54"/>
        <v>5975.8522073287349</v>
      </c>
      <c r="DI24" s="86">
        <f t="shared" si="55"/>
        <v>60807243.545207046</v>
      </c>
      <c r="DJ24" s="86">
        <f t="shared" si="56"/>
        <v>4.9304546440705096E+16</v>
      </c>
      <c r="DK24" s="86">
        <f t="shared" si="57"/>
        <v>3366.3729192537244</v>
      </c>
      <c r="DL24" s="86">
        <f t="shared" si="115"/>
        <v>3366.3729192537244</v>
      </c>
      <c r="DM24" s="86">
        <f t="shared" si="58"/>
        <v>0</v>
      </c>
      <c r="DN24" s="85">
        <f t="shared" si="59"/>
        <v>72.204929054652524</v>
      </c>
      <c r="DO24" s="85">
        <f t="shared" si="102"/>
        <v>7220.4929054652521</v>
      </c>
      <c r="DP24" s="85">
        <f t="shared" si="60"/>
        <v>18.051232263663131</v>
      </c>
      <c r="DQ24" s="85">
        <f t="shared" si="103"/>
        <v>1805.123226366313</v>
      </c>
      <c r="DR24" s="85">
        <f t="shared" si="61"/>
        <v>28.881971621861005</v>
      </c>
      <c r="DS24" s="85">
        <f t="shared" si="104"/>
        <v>2888.1971621861007</v>
      </c>
      <c r="DT24" s="81"/>
      <c r="DU24" s="81"/>
      <c r="DV24" s="81">
        <f t="shared" si="105"/>
        <v>-72.204929054652524</v>
      </c>
      <c r="DW24" s="100"/>
    </row>
    <row r="25" spans="1:127" x14ac:dyDescent="0.2">
      <c r="A25" s="59">
        <f t="shared" si="62"/>
        <v>2.666666666666667</v>
      </c>
      <c r="B25" s="44">
        <f t="shared" si="106"/>
        <v>2666.666666666667</v>
      </c>
      <c r="C25" s="52">
        <f t="shared" si="63"/>
        <v>133.33333333333334</v>
      </c>
      <c r="D25" s="50">
        <f t="shared" si="0"/>
        <v>1</v>
      </c>
      <c r="E25" s="44">
        <f t="shared" si="1"/>
        <v>3.95</v>
      </c>
      <c r="F25" s="47">
        <f t="shared" si="64"/>
        <v>0.7</v>
      </c>
      <c r="G25" s="52">
        <f t="shared" si="116"/>
        <v>5.1005930714926401E-2</v>
      </c>
      <c r="H25" s="57">
        <f t="shared" si="65"/>
        <v>45.064482057896896</v>
      </c>
      <c r="I25" s="52">
        <f t="shared" si="117"/>
        <v>28.200480000000002</v>
      </c>
      <c r="J25" s="54">
        <f t="shared" si="118"/>
        <v>59.417675987076947</v>
      </c>
      <c r="K25" s="46">
        <f t="shared" si="107"/>
        <v>31.217195987076945</v>
      </c>
      <c r="L25" s="80">
        <f t="shared" si="2"/>
        <v>0.17937713574434522</v>
      </c>
      <c r="M25" s="142">
        <f t="shared" si="3"/>
        <v>0.17858594560452931</v>
      </c>
      <c r="N25" s="60">
        <f t="shared" si="4"/>
        <v>3.95</v>
      </c>
      <c r="O25" s="53">
        <f t="shared" si="5"/>
        <v>0.63503848773189686</v>
      </c>
      <c r="P25" s="58">
        <f t="shared" si="66"/>
        <v>3.7433149832190269</v>
      </c>
      <c r="Q25" s="49">
        <f t="shared" si="67"/>
        <v>2.7268653988134486</v>
      </c>
      <c r="R25" s="143">
        <f t="shared" si="6"/>
        <v>0.57498983807682946</v>
      </c>
      <c r="S25" s="51">
        <f t="shared" si="68"/>
        <v>4.1373234377083692E-2</v>
      </c>
      <c r="T25" s="57">
        <f t="shared" si="69"/>
        <v>59.92410123534895</v>
      </c>
      <c r="U25" s="53">
        <f t="shared" si="7"/>
        <v>0.65169511844136663</v>
      </c>
      <c r="V25" s="58">
        <f t="shared" si="70"/>
        <v>3.634918719631016</v>
      </c>
      <c r="W25" s="49">
        <f t="shared" si="8"/>
        <v>2.674171049164229</v>
      </c>
      <c r="X25" s="143">
        <f t="shared" si="9"/>
        <v>0.57498983807682946</v>
      </c>
      <c r="Y25" s="51">
        <f t="shared" si="71"/>
        <v>4.0381864741656809E-2</v>
      </c>
      <c r="Z25" s="57">
        <f t="shared" si="72"/>
        <v>59.141953430151794</v>
      </c>
      <c r="AA25" s="53">
        <f t="shared" si="10"/>
        <v>0.65089799060917275</v>
      </c>
      <c r="AB25" s="58">
        <f t="shared" si="73"/>
        <v>3.6403824203572785</v>
      </c>
      <c r="AC25" s="49">
        <f t="shared" si="11"/>
        <v>2.6768871919107644</v>
      </c>
      <c r="AD25" s="143">
        <f t="shared" si="12"/>
        <v>0.57498983807682946</v>
      </c>
      <c r="AE25" s="49">
        <f t="shared" si="108"/>
        <v>4.0294048326908909E-2</v>
      </c>
      <c r="AF25" s="57">
        <f t="shared" si="74"/>
        <v>59.015415014035796</v>
      </c>
      <c r="AG25" s="53">
        <f t="shared" si="13"/>
        <v>0.65076819734330094</v>
      </c>
      <c r="AH25" s="58">
        <f t="shared" si="75"/>
        <v>3.6412687748576822</v>
      </c>
      <c r="AI25" s="49">
        <f t="shared" si="14"/>
        <v>2.6773271945459451</v>
      </c>
      <c r="AJ25" s="143">
        <f t="shared" si="15"/>
        <v>0.57498983807682946</v>
      </c>
      <c r="AK25" s="51">
        <f t="shared" si="76"/>
        <v>4.0294978868344739E-2</v>
      </c>
      <c r="AL25" s="57">
        <f t="shared" si="77"/>
        <v>59.013789111639426</v>
      </c>
      <c r="AM25" s="53">
        <f t="shared" si="16"/>
        <v>0.65076652811246871</v>
      </c>
      <c r="AN25" s="58">
        <f t="shared" si="78"/>
        <v>3.6412801680950517</v>
      </c>
      <c r="AO25" s="49">
        <f t="shared" si="17"/>
        <v>2.6773328492226374</v>
      </c>
      <c r="AP25" s="143">
        <f t="shared" si="18"/>
        <v>0.57498983807682946</v>
      </c>
      <c r="AQ25" s="51">
        <f t="shared" si="79"/>
        <v>4.0295471617898551E-2</v>
      </c>
      <c r="AR25" s="57">
        <f t="shared" si="80"/>
        <v>59.014367602981949</v>
      </c>
      <c r="AS25" s="44">
        <f t="shared" si="19"/>
        <v>106.9518167767385</v>
      </c>
      <c r="AT25" s="44">
        <f t="shared" si="20"/>
        <v>42.780726710695397</v>
      </c>
      <c r="AU25" s="44">
        <f t="shared" si="21"/>
        <v>26.737954194184624</v>
      </c>
      <c r="AV25" s="47">
        <f t="shared" si="22"/>
        <v>1120033.2932872167</v>
      </c>
      <c r="AW25" s="47">
        <f t="shared" si="23"/>
        <v>1288916820522.1685</v>
      </c>
      <c r="AX25" s="86">
        <f t="shared" si="24"/>
        <v>1.3487838532517206E+20</v>
      </c>
      <c r="AY25" s="86">
        <f t="shared" si="25"/>
        <v>3110.3385933234172</v>
      </c>
      <c r="AZ25" s="10">
        <f t="shared" si="81"/>
        <v>3110.3385933234172</v>
      </c>
      <c r="BA25" s="44">
        <f t="shared" si="26"/>
        <v>0</v>
      </c>
      <c r="BB25" s="9">
        <f t="shared" si="27"/>
        <v>106.9518167767385</v>
      </c>
      <c r="BC25" s="45">
        <f t="shared" si="119"/>
        <v>14260.242236898468</v>
      </c>
      <c r="BD25" s="9">
        <f t="shared" si="28"/>
        <v>26.737954194184624</v>
      </c>
      <c r="BE25" s="45">
        <f t="shared" si="109"/>
        <v>3565.060559224617</v>
      </c>
      <c r="BF25" s="9">
        <f t="shared" si="29"/>
        <v>42.780726710695397</v>
      </c>
      <c r="BG25" s="45">
        <f t="shared" si="110"/>
        <v>5704.0968947593865</v>
      </c>
      <c r="BH25" s="58"/>
      <c r="BI25" s="58"/>
      <c r="BJ25" s="58">
        <f t="shared" si="82"/>
        <v>-106.9518167767385</v>
      </c>
      <c r="BK25" s="97"/>
      <c r="BL25" s="44"/>
      <c r="BM25" s="82">
        <f t="shared" si="83"/>
        <v>2</v>
      </c>
      <c r="BN25" s="86">
        <f t="shared" si="84"/>
        <v>2000</v>
      </c>
      <c r="BO25" s="86">
        <f t="shared" si="85"/>
        <v>100</v>
      </c>
      <c r="BP25" s="84">
        <f t="shared" si="30"/>
        <v>1</v>
      </c>
      <c r="BQ25" s="84">
        <f t="shared" si="31"/>
        <v>1.64</v>
      </c>
      <c r="BR25" s="84">
        <f t="shared" si="32"/>
        <v>2.0299999999999998</v>
      </c>
      <c r="BS25" s="84">
        <f t="shared" si="111"/>
        <v>6.8847104437584836E-2</v>
      </c>
      <c r="BT25" s="84">
        <f t="shared" si="112"/>
        <v>96.43549321656684</v>
      </c>
      <c r="BU25" s="84">
        <f t="shared" si="86"/>
        <v>21.150360000000006</v>
      </c>
      <c r="BV25" s="83">
        <f t="shared" si="113"/>
        <v>42.550767468961823</v>
      </c>
      <c r="BW25" s="81">
        <f t="shared" si="114"/>
        <v>21.400407468961816</v>
      </c>
      <c r="BX25" s="83">
        <f t="shared" si="33"/>
        <v>0.13309728607106436</v>
      </c>
      <c r="BY25" s="141">
        <f t="shared" si="34"/>
        <v>8.9238536491865195E-2</v>
      </c>
      <c r="BZ25" s="83">
        <f t="shared" si="35"/>
        <v>1.6406735283607925</v>
      </c>
      <c r="CA25" s="83">
        <f t="shared" si="36"/>
        <v>0.6790611417827459</v>
      </c>
      <c r="CB25" s="83">
        <f t="shared" si="87"/>
        <v>1.6919160110421529</v>
      </c>
      <c r="CC25" s="83">
        <f t="shared" si="37"/>
        <v>1.5595467743852589</v>
      </c>
      <c r="CD25" s="143">
        <f t="shared" si="38"/>
        <v>1.8488457709215136</v>
      </c>
      <c r="CE25" s="83">
        <f t="shared" si="88"/>
        <v>5.8506312993216313E-2</v>
      </c>
      <c r="CF25" s="84">
        <f t="shared" si="89"/>
        <v>114.51308712853738</v>
      </c>
      <c r="CG25" s="83">
        <f t="shared" si="39"/>
        <v>0.68547582709724142</v>
      </c>
      <c r="CH25" s="83">
        <f t="shared" si="90"/>
        <v>1.7011418502118774</v>
      </c>
      <c r="CI25" s="83">
        <f t="shared" si="40"/>
        <v>1.568605598691361</v>
      </c>
      <c r="CJ25" s="143">
        <f t="shared" si="41"/>
        <v>1.8488457709215136</v>
      </c>
      <c r="CK25" s="83">
        <f t="shared" si="91"/>
        <v>5.7160292303531729E-2</v>
      </c>
      <c r="CL25" s="84">
        <f t="shared" si="92"/>
        <v>111.06906924317219</v>
      </c>
      <c r="CM25" s="83">
        <f t="shared" si="42"/>
        <v>0.6846181254065663</v>
      </c>
      <c r="CN25" s="83">
        <f t="shared" si="93"/>
        <v>1.6994511759705027</v>
      </c>
      <c r="CO25" s="83">
        <f t="shared" si="43"/>
        <v>1.567010609598108</v>
      </c>
      <c r="CP25" s="143">
        <f t="shared" si="44"/>
        <v>1.8488457709215136</v>
      </c>
      <c r="CQ25" s="83">
        <f t="shared" si="94"/>
        <v>5.7426381811073221E-2</v>
      </c>
      <c r="CR25" s="84">
        <f t="shared" si="95"/>
        <v>111.63005390474956</v>
      </c>
      <c r="CS25" s="83">
        <f t="shared" si="45"/>
        <v>0.68476952694248927</v>
      </c>
      <c r="CT25" s="83">
        <f t="shared" si="96"/>
        <v>1.6997286284964901</v>
      </c>
      <c r="CU25" s="83">
        <f t="shared" si="46"/>
        <v>1.567274534489925</v>
      </c>
      <c r="CV25" s="143">
        <f t="shared" si="47"/>
        <v>1.8488457709215136</v>
      </c>
      <c r="CW25" s="83">
        <f t="shared" si="97"/>
        <v>5.7472985949239941E-2</v>
      </c>
      <c r="CX25" s="84">
        <f t="shared" si="98"/>
        <v>111.69328858517753</v>
      </c>
      <c r="CY25" s="83">
        <f t="shared" si="48"/>
        <v>0.68478630767088788</v>
      </c>
      <c r="CZ25" s="83">
        <f t="shared" si="99"/>
        <v>1.69975985243964</v>
      </c>
      <c r="DA25" s="83">
        <f t="shared" si="49"/>
        <v>1.5673041834015979</v>
      </c>
      <c r="DB25" s="143">
        <f t="shared" si="50"/>
        <v>1.8488457709215136</v>
      </c>
      <c r="DC25" s="83">
        <f t="shared" si="100"/>
        <v>5.7474518916143781E-2</v>
      </c>
      <c r="DD25" s="84">
        <f t="shared" si="101"/>
        <v>111.6937981531978</v>
      </c>
      <c r="DE25" s="86">
        <f t="shared" si="51"/>
        <v>76.591381444131287</v>
      </c>
      <c r="DF25" s="86">
        <f t="shared" si="52"/>
        <v>30.636552577652512</v>
      </c>
      <c r="DG25" s="86">
        <f t="shared" si="53"/>
        <v>19.147845361032822</v>
      </c>
      <c r="DH25" s="86">
        <f t="shared" si="54"/>
        <v>5141.5143743037152</v>
      </c>
      <c r="DI25" s="86">
        <f t="shared" si="55"/>
        <v>46131009.02153375</v>
      </c>
      <c r="DJ25" s="86">
        <f t="shared" si="56"/>
        <v>2.9344241721263804E+16</v>
      </c>
      <c r="DK25" s="86">
        <f t="shared" si="57"/>
        <v>3341.3729810661371</v>
      </c>
      <c r="DL25" s="86">
        <f t="shared" si="115"/>
        <v>3341.3729810661371</v>
      </c>
      <c r="DM25" s="86">
        <f t="shared" si="58"/>
        <v>0</v>
      </c>
      <c r="DN25" s="85">
        <f t="shared" si="59"/>
        <v>76.591381444131287</v>
      </c>
      <c r="DO25" s="85">
        <f t="shared" si="102"/>
        <v>7659.1381444131284</v>
      </c>
      <c r="DP25" s="85">
        <f t="shared" si="60"/>
        <v>19.147845361032822</v>
      </c>
      <c r="DQ25" s="85">
        <f t="shared" si="103"/>
        <v>1914.7845361032821</v>
      </c>
      <c r="DR25" s="85">
        <f t="shared" si="61"/>
        <v>30.636552577652512</v>
      </c>
      <c r="DS25" s="85">
        <f t="shared" si="104"/>
        <v>3063.6552577652515</v>
      </c>
      <c r="DT25" s="81"/>
      <c r="DU25" s="81"/>
      <c r="DV25" s="81">
        <f t="shared" si="105"/>
        <v>-76.591381444131287</v>
      </c>
      <c r="DW25" s="100"/>
    </row>
    <row r="26" spans="1:127" x14ac:dyDescent="0.2">
      <c r="A26" s="59">
        <f t="shared" si="62"/>
        <v>2.8000000000000007</v>
      </c>
      <c r="B26" s="44">
        <f t="shared" si="106"/>
        <v>2800.0000000000005</v>
      </c>
      <c r="C26" s="52">
        <f t="shared" si="63"/>
        <v>133.33333333333334</v>
      </c>
      <c r="D26" s="50">
        <f t="shared" si="0"/>
        <v>1</v>
      </c>
      <c r="E26" s="44">
        <f t="shared" si="1"/>
        <v>3.95</v>
      </c>
      <c r="F26" s="47">
        <f t="shared" si="64"/>
        <v>0.7</v>
      </c>
      <c r="G26" s="52">
        <f t="shared" si="116"/>
        <v>5.0912597381593067E-2</v>
      </c>
      <c r="H26" s="57">
        <f t="shared" si="65"/>
        <v>46.784625992015371</v>
      </c>
      <c r="I26" s="52">
        <f t="shared" si="117"/>
        <v>29.610504000000002</v>
      </c>
      <c r="J26" s="54">
        <f t="shared" si="118"/>
        <v>62.605780511869128</v>
      </c>
      <c r="K26" s="46">
        <f t="shared" si="107"/>
        <v>32.995276511869122</v>
      </c>
      <c r="L26" s="80">
        <f t="shared" si="2"/>
        <v>0.17211401923132683</v>
      </c>
      <c r="M26" s="142">
        <f t="shared" si="3"/>
        <v>0.17033601266827852</v>
      </c>
      <c r="N26" s="60">
        <f t="shared" si="4"/>
        <v>3.95</v>
      </c>
      <c r="O26" s="53">
        <f t="shared" si="5"/>
        <v>0.6371300639777806</v>
      </c>
      <c r="P26" s="58">
        <f t="shared" si="66"/>
        <v>3.7302514974509657</v>
      </c>
      <c r="Q26" s="49">
        <f t="shared" si="67"/>
        <v>2.7606002167864174</v>
      </c>
      <c r="R26" s="143">
        <f t="shared" si="6"/>
        <v>0.58076479113220503</v>
      </c>
      <c r="S26" s="51">
        <f t="shared" si="68"/>
        <v>4.1296184068469757E-2</v>
      </c>
      <c r="T26" s="57">
        <f t="shared" si="69"/>
        <v>61.945220514611165</v>
      </c>
      <c r="U26" s="53">
        <f t="shared" si="7"/>
        <v>0.65371398377598344</v>
      </c>
      <c r="V26" s="58">
        <f t="shared" si="70"/>
        <v>3.6209183349975831</v>
      </c>
      <c r="W26" s="49">
        <f t="shared" si="8"/>
        <v>2.7051145818565416</v>
      </c>
      <c r="X26" s="143">
        <f t="shared" si="9"/>
        <v>0.58076479113220503</v>
      </c>
      <c r="Y26" s="51">
        <f t="shared" si="71"/>
        <v>4.0304814433042874E-2</v>
      </c>
      <c r="Z26" s="57">
        <f t="shared" si="72"/>
        <v>61.153469340145342</v>
      </c>
      <c r="AA26" s="53">
        <f t="shared" si="10"/>
        <v>0.6529301529062832</v>
      </c>
      <c r="AB26" s="58">
        <f t="shared" si="73"/>
        <v>3.6263826534340105</v>
      </c>
      <c r="AC26" s="49">
        <f t="shared" si="11"/>
        <v>2.7079476086964505</v>
      </c>
      <c r="AD26" s="143">
        <f t="shared" si="12"/>
        <v>0.58076479113220503</v>
      </c>
      <c r="AE26" s="49">
        <f t="shared" si="108"/>
        <v>4.0216998018294974E-2</v>
      </c>
      <c r="AF26" s="57">
        <f t="shared" si="74"/>
        <v>61.020515853681943</v>
      </c>
      <c r="AG26" s="53">
        <f t="shared" si="13"/>
        <v>0.65279764054791445</v>
      </c>
      <c r="AH26" s="58">
        <f t="shared" si="75"/>
        <v>3.6273027801844449</v>
      </c>
      <c r="AI26" s="49">
        <f t="shared" si="14"/>
        <v>2.7084240104322888</v>
      </c>
      <c r="AJ26" s="143">
        <f t="shared" si="15"/>
        <v>0.58076479113220503</v>
      </c>
      <c r="AK26" s="51">
        <f t="shared" si="76"/>
        <v>4.0217928559730803E-2</v>
      </c>
      <c r="AL26" s="57">
        <f t="shared" si="77"/>
        <v>61.018606766823339</v>
      </c>
      <c r="AM26" s="53">
        <f t="shared" si="16"/>
        <v>0.65279573593377249</v>
      </c>
      <c r="AN26" s="58">
        <f t="shared" si="78"/>
        <v>3.6273159976725737</v>
      </c>
      <c r="AO26" s="49">
        <f t="shared" si="17"/>
        <v>2.7084308525204341</v>
      </c>
      <c r="AP26" s="143">
        <f t="shared" si="18"/>
        <v>0.58076479113220503</v>
      </c>
      <c r="AQ26" s="51">
        <f t="shared" si="79"/>
        <v>4.0218421309284616E-2</v>
      </c>
      <c r="AR26" s="57">
        <f t="shared" si="80"/>
        <v>61.019205563203712</v>
      </c>
      <c r="AS26" s="44">
        <f t="shared" si="19"/>
        <v>112.69040492136443</v>
      </c>
      <c r="AT26" s="44">
        <f t="shared" si="20"/>
        <v>45.076161968545769</v>
      </c>
      <c r="AU26" s="44">
        <f t="shared" si="21"/>
        <v>28.172601230341108</v>
      </c>
      <c r="AV26" s="47">
        <f t="shared" si="22"/>
        <v>990849.82805395429</v>
      </c>
      <c r="AW26" s="47">
        <f t="shared" si="23"/>
        <v>1023708013246.3655</v>
      </c>
      <c r="AX26" s="86">
        <f t="shared" si="24"/>
        <v>9.3199726766193345E+19</v>
      </c>
      <c r="AY26" s="86">
        <f t="shared" si="25"/>
        <v>3087.9492779261482</v>
      </c>
      <c r="AZ26" s="10">
        <f t="shared" si="81"/>
        <v>3087.9492779261482</v>
      </c>
      <c r="BA26" s="44">
        <f t="shared" si="26"/>
        <v>0</v>
      </c>
      <c r="BB26" s="9">
        <f t="shared" si="27"/>
        <v>112.69040492136443</v>
      </c>
      <c r="BC26" s="45">
        <f t="shared" si="119"/>
        <v>15025.387322848592</v>
      </c>
      <c r="BD26" s="9">
        <f t="shared" si="28"/>
        <v>28.172601230341108</v>
      </c>
      <c r="BE26" s="45">
        <f t="shared" si="109"/>
        <v>3756.3468307121479</v>
      </c>
      <c r="BF26" s="9">
        <f t="shared" si="29"/>
        <v>45.076161968545769</v>
      </c>
      <c r="BG26" s="45">
        <f t="shared" si="110"/>
        <v>6010.1549291394367</v>
      </c>
      <c r="BH26" s="58"/>
      <c r="BI26" s="58"/>
      <c r="BJ26" s="58">
        <f t="shared" si="82"/>
        <v>-112.69040492136443</v>
      </c>
      <c r="BK26" s="97"/>
      <c r="BL26" s="44"/>
      <c r="BM26" s="82">
        <f t="shared" si="83"/>
        <v>2.1</v>
      </c>
      <c r="BN26" s="86">
        <f t="shared" si="84"/>
        <v>2100</v>
      </c>
      <c r="BO26" s="86">
        <f t="shared" si="85"/>
        <v>100</v>
      </c>
      <c r="BP26" s="84">
        <f t="shared" si="30"/>
        <v>1</v>
      </c>
      <c r="BQ26" s="84">
        <f t="shared" si="31"/>
        <v>1.64</v>
      </c>
      <c r="BR26" s="84">
        <f t="shared" si="32"/>
        <v>2.0299999999999998</v>
      </c>
      <c r="BS26" s="84">
        <f t="shared" si="111"/>
        <v>6.8644104437584841E-2</v>
      </c>
      <c r="BT26" s="84">
        <f t="shared" si="112"/>
        <v>100.62729836520006</v>
      </c>
      <c r="BU26" s="84">
        <f t="shared" si="86"/>
        <v>22.207878000000008</v>
      </c>
      <c r="BV26" s="83">
        <f t="shared" si="113"/>
        <v>45.004553656921672</v>
      </c>
      <c r="BW26" s="81">
        <f t="shared" si="114"/>
        <v>22.796675656921664</v>
      </c>
      <c r="BX26" s="83">
        <f t="shared" si="33"/>
        <v>0.12249623992738921</v>
      </c>
      <c r="BY26" s="141">
        <f t="shared" si="34"/>
        <v>7.8029714465722308E-2</v>
      </c>
      <c r="BZ26" s="83">
        <f t="shared" si="35"/>
        <v>1.6405889145254213</v>
      </c>
      <c r="CA26" s="83">
        <f t="shared" si="36"/>
        <v>0.68096940246207893</v>
      </c>
      <c r="CB26" s="83">
        <f t="shared" si="87"/>
        <v>1.6940729411800119</v>
      </c>
      <c r="CC26" s="83">
        <f t="shared" si="37"/>
        <v>1.5777841647574298</v>
      </c>
      <c r="CD26" s="143">
        <f t="shared" si="38"/>
        <v>1.8715996796345835</v>
      </c>
      <c r="CE26" s="83">
        <f t="shared" si="88"/>
        <v>5.8320290720688506E-2</v>
      </c>
      <c r="CF26" s="84">
        <f t="shared" si="89"/>
        <v>118.25865421662269</v>
      </c>
      <c r="CG26" s="83">
        <f t="shared" si="39"/>
        <v>0.6862139297090244</v>
      </c>
      <c r="CH26" s="83">
        <f t="shared" si="90"/>
        <v>1.7028886555008187</v>
      </c>
      <c r="CI26" s="83">
        <f t="shared" si="40"/>
        <v>1.5863018795322141</v>
      </c>
      <c r="CJ26" s="143">
        <f t="shared" si="41"/>
        <v>1.8715996796345835</v>
      </c>
      <c r="CK26" s="83">
        <f t="shared" si="91"/>
        <v>5.6974270031003922E-2</v>
      </c>
      <c r="CL26" s="84">
        <f t="shared" si="92"/>
        <v>114.70719536375952</v>
      </c>
      <c r="CM26" s="83">
        <f t="shared" si="42"/>
        <v>0.68551906225263948</v>
      </c>
      <c r="CN26" s="83">
        <f t="shared" si="93"/>
        <v>1.7011774060444629</v>
      </c>
      <c r="CO26" s="83">
        <f t="shared" si="43"/>
        <v>1.5847068360731067</v>
      </c>
      <c r="CP26" s="143">
        <f t="shared" si="44"/>
        <v>1.8715996796345835</v>
      </c>
      <c r="CQ26" s="83">
        <f t="shared" si="94"/>
        <v>5.7240359538545414E-2</v>
      </c>
      <c r="CR26" s="84">
        <f t="shared" si="95"/>
        <v>115.28886381779996</v>
      </c>
      <c r="CS26" s="83">
        <f t="shared" si="45"/>
        <v>0.68564535904697743</v>
      </c>
      <c r="CT26" s="83">
        <f t="shared" si="96"/>
        <v>1.7014598231961515</v>
      </c>
      <c r="CU26" s="83">
        <f t="shared" si="46"/>
        <v>1.5849721708969233</v>
      </c>
      <c r="CV26" s="143">
        <f t="shared" si="47"/>
        <v>1.8715996796345835</v>
      </c>
      <c r="CW26" s="83">
        <f t="shared" si="97"/>
        <v>5.7286963676712134E-2</v>
      </c>
      <c r="CX26" s="84">
        <f t="shared" si="98"/>
        <v>115.3544559427757</v>
      </c>
      <c r="CY26" s="83">
        <f t="shared" si="48"/>
        <v>0.6856592940150954</v>
      </c>
      <c r="CZ26" s="83">
        <f t="shared" si="99"/>
        <v>1.7014916170246257</v>
      </c>
      <c r="DA26" s="83">
        <f t="shared" si="49"/>
        <v>1.5850019905511668</v>
      </c>
      <c r="DB26" s="143">
        <f t="shared" si="50"/>
        <v>1.8715996796345835</v>
      </c>
      <c r="DC26" s="83">
        <f t="shared" si="100"/>
        <v>5.7288496643615974E-2</v>
      </c>
      <c r="DD26" s="84">
        <f t="shared" si="101"/>
        <v>115.35499406113308</v>
      </c>
      <c r="DE26" s="86">
        <f t="shared" si="51"/>
        <v>81.008196582459007</v>
      </c>
      <c r="DF26" s="86">
        <f t="shared" si="52"/>
        <v>32.4032786329836</v>
      </c>
      <c r="DG26" s="86">
        <f t="shared" si="53"/>
        <v>20.252049145614752</v>
      </c>
      <c r="DH26" s="86">
        <f t="shared" si="54"/>
        <v>4446.6143111041893</v>
      </c>
      <c r="DI26" s="86">
        <f t="shared" si="55"/>
        <v>35331197.614395484</v>
      </c>
      <c r="DJ26" s="86">
        <f t="shared" si="56"/>
        <v>1.7779245836053608E+16</v>
      </c>
      <c r="DK26" s="86">
        <f t="shared" si="57"/>
        <v>3316.8833483869034</v>
      </c>
      <c r="DL26" s="86">
        <f t="shared" si="115"/>
        <v>3316.8833483869034</v>
      </c>
      <c r="DM26" s="86">
        <f t="shared" si="58"/>
        <v>0</v>
      </c>
      <c r="DN26" s="85">
        <f t="shared" si="59"/>
        <v>81.008196582459007</v>
      </c>
      <c r="DO26" s="85">
        <f t="shared" si="102"/>
        <v>8100.8196582459004</v>
      </c>
      <c r="DP26" s="85">
        <f t="shared" si="60"/>
        <v>20.252049145614752</v>
      </c>
      <c r="DQ26" s="85">
        <f t="shared" si="103"/>
        <v>2025.2049145614751</v>
      </c>
      <c r="DR26" s="85">
        <f t="shared" si="61"/>
        <v>32.4032786329836</v>
      </c>
      <c r="DS26" s="85">
        <f t="shared" si="104"/>
        <v>3240.3278632983602</v>
      </c>
      <c r="DT26" s="81"/>
      <c r="DU26" s="81"/>
      <c r="DV26" s="81">
        <f t="shared" si="105"/>
        <v>-81.008196582459007</v>
      </c>
      <c r="DW26" s="100"/>
    </row>
    <row r="27" spans="1:127" x14ac:dyDescent="0.2">
      <c r="A27" s="59">
        <f t="shared" si="62"/>
        <v>2.933333333333334</v>
      </c>
      <c r="B27" s="44">
        <f t="shared" si="106"/>
        <v>2933.3333333333339</v>
      </c>
      <c r="C27" s="52">
        <f t="shared" si="63"/>
        <v>133.33333333333334</v>
      </c>
      <c r="D27" s="50">
        <f t="shared" si="0"/>
        <v>1</v>
      </c>
      <c r="E27" s="44">
        <f t="shared" si="1"/>
        <v>3.95</v>
      </c>
      <c r="F27" s="47">
        <f t="shared" si="64"/>
        <v>0.7</v>
      </c>
      <c r="G27" s="52">
        <f t="shared" si="116"/>
        <v>5.0819264048259732E-2</v>
      </c>
      <c r="H27" s="57">
        <f t="shared" si="65"/>
        <v>48.501619433869429</v>
      </c>
      <c r="I27" s="52">
        <f t="shared" si="117"/>
        <v>31.020528000000002</v>
      </c>
      <c r="J27" s="54">
        <f t="shared" si="118"/>
        <v>65.808852667708422</v>
      </c>
      <c r="K27" s="46">
        <f t="shared" si="107"/>
        <v>34.788324667708423</v>
      </c>
      <c r="L27" s="80">
        <f t="shared" si="2"/>
        <v>0.16514499182427381</v>
      </c>
      <c r="M27" s="142">
        <f t="shared" si="3"/>
        <v>0.16240252090437804</v>
      </c>
      <c r="N27" s="60">
        <f t="shared" si="4"/>
        <v>3.95</v>
      </c>
      <c r="O27" s="53">
        <f t="shared" si="5"/>
        <v>0.63917514129154629</v>
      </c>
      <c r="P27" s="58">
        <f t="shared" si="66"/>
        <v>3.7173513422806561</v>
      </c>
      <c r="Q27" s="49">
        <f t="shared" si="67"/>
        <v>2.7929194604090268</v>
      </c>
      <c r="R27" s="143">
        <f t="shared" si="6"/>
        <v>0.58631823536693539</v>
      </c>
      <c r="S27" s="51">
        <f t="shared" si="68"/>
        <v>4.1218378533369814E-2</v>
      </c>
      <c r="T27" s="57">
        <f t="shared" si="69"/>
        <v>63.93790148617925</v>
      </c>
      <c r="U27" s="53">
        <f t="shared" si="7"/>
        <v>0.65564661536213742</v>
      </c>
      <c r="V27" s="58">
        <f t="shared" si="70"/>
        <v>3.6072793778315253</v>
      </c>
      <c r="W27" s="49">
        <f t="shared" si="8"/>
        <v>2.7347592219178387</v>
      </c>
      <c r="X27" s="143">
        <f t="shared" si="9"/>
        <v>0.58631823536693539</v>
      </c>
      <c r="Y27" s="51">
        <f t="shared" si="71"/>
        <v>4.022700889794293E-2</v>
      </c>
      <c r="Z27" s="57">
        <f t="shared" si="72"/>
        <v>63.138158986953371</v>
      </c>
      <c r="AA27" s="53">
        <f t="shared" si="10"/>
        <v>0.65487787081597948</v>
      </c>
      <c r="AB27" s="58">
        <f t="shared" si="73"/>
        <v>3.6127338098742894</v>
      </c>
      <c r="AC27" s="49">
        <f t="shared" si="11"/>
        <v>2.7377007094214707</v>
      </c>
      <c r="AD27" s="143">
        <f t="shared" si="12"/>
        <v>0.58631823536693539</v>
      </c>
      <c r="AE27" s="49">
        <f t="shared" si="108"/>
        <v>4.013919248319503E-2</v>
      </c>
      <c r="AF27" s="57">
        <f t="shared" si="74"/>
        <v>62.998805253202185</v>
      </c>
      <c r="AG27" s="53">
        <f t="shared" si="13"/>
        <v>0.65474297225613765</v>
      </c>
      <c r="AH27" s="58">
        <f t="shared" si="75"/>
        <v>3.6136868915124642</v>
      </c>
      <c r="AI27" s="49">
        <f t="shared" si="14"/>
        <v>2.7382140274432292</v>
      </c>
      <c r="AJ27" s="143">
        <f t="shared" si="15"/>
        <v>0.58631823536693539</v>
      </c>
      <c r="AK27" s="51">
        <f t="shared" si="76"/>
        <v>4.014012302463086E-2</v>
      </c>
      <c r="AL27" s="57">
        <f t="shared" si="77"/>
        <v>62.996594002314126</v>
      </c>
      <c r="AM27" s="53">
        <f t="shared" si="16"/>
        <v>0.65474082943624845</v>
      </c>
      <c r="AN27" s="58">
        <f t="shared" si="78"/>
        <v>3.6137020212869828</v>
      </c>
      <c r="AO27" s="49">
        <f t="shared" si="17"/>
        <v>2.7382221745658581</v>
      </c>
      <c r="AP27" s="143">
        <f t="shared" si="18"/>
        <v>0.58631823536693539</v>
      </c>
      <c r="AQ27" s="51">
        <f t="shared" si="79"/>
        <v>4.0140615774184672E-2</v>
      </c>
      <c r="AR27" s="57">
        <f t="shared" si="80"/>
        <v>62.997212059432655</v>
      </c>
      <c r="AS27" s="44">
        <f t="shared" si="19"/>
        <v>118.45593480187516</v>
      </c>
      <c r="AT27" s="44">
        <f t="shared" si="20"/>
        <v>47.382373920750062</v>
      </c>
      <c r="AU27" s="44">
        <f t="shared" si="21"/>
        <v>29.61398370046879</v>
      </c>
      <c r="AV27" s="47">
        <f t="shared" si="22"/>
        <v>879264.42211614712</v>
      </c>
      <c r="AW27" s="47">
        <f t="shared" si="23"/>
        <v>817779820052.95667</v>
      </c>
      <c r="AX27" s="86">
        <f t="shared" si="24"/>
        <v>6.4999904276243997E+19</v>
      </c>
      <c r="AY27" s="86">
        <f t="shared" si="25"/>
        <v>3066.0042658478769</v>
      </c>
      <c r="AZ27" s="10">
        <f t="shared" si="81"/>
        <v>3066.0042658478769</v>
      </c>
      <c r="BA27" s="44">
        <f t="shared" si="26"/>
        <v>0</v>
      </c>
      <c r="BB27" s="9">
        <f t="shared" si="27"/>
        <v>118.45593480187516</v>
      </c>
      <c r="BC27" s="45">
        <f t="shared" si="119"/>
        <v>15794.124640250022</v>
      </c>
      <c r="BD27" s="9">
        <f t="shared" si="28"/>
        <v>29.61398370046879</v>
      </c>
      <c r="BE27" s="45">
        <f t="shared" si="109"/>
        <v>3948.5311600625055</v>
      </c>
      <c r="BF27" s="9">
        <f t="shared" si="29"/>
        <v>47.382373920750062</v>
      </c>
      <c r="BG27" s="45">
        <f t="shared" si="110"/>
        <v>6317.6498561000089</v>
      </c>
      <c r="BH27" s="58"/>
      <c r="BI27" s="58"/>
      <c r="BJ27" s="58">
        <f t="shared" si="82"/>
        <v>-118.45593480187516</v>
      </c>
      <c r="BK27" s="97"/>
      <c r="BL27" s="44"/>
      <c r="BM27" s="82">
        <f t="shared" si="83"/>
        <v>2.2000000000000002</v>
      </c>
      <c r="BN27" s="86">
        <f t="shared" si="84"/>
        <v>2200</v>
      </c>
      <c r="BO27" s="86">
        <f t="shared" si="85"/>
        <v>100</v>
      </c>
      <c r="BP27" s="84">
        <f t="shared" si="30"/>
        <v>1</v>
      </c>
      <c r="BQ27" s="84">
        <f t="shared" si="31"/>
        <v>1.64</v>
      </c>
      <c r="BR27" s="84">
        <f t="shared" si="32"/>
        <v>2.0299999999999998</v>
      </c>
      <c r="BS27" s="84">
        <f t="shared" si="111"/>
        <v>6.8441104437584846E-2</v>
      </c>
      <c r="BT27" s="84">
        <f t="shared" si="112"/>
        <v>104.80672546505281</v>
      </c>
      <c r="BU27" s="84">
        <f t="shared" si="86"/>
        <v>23.26539600000001</v>
      </c>
      <c r="BV27" s="83">
        <f t="shared" si="113"/>
        <v>47.473864506401476</v>
      </c>
      <c r="BW27" s="81">
        <f t="shared" si="114"/>
        <v>24.208468506401466</v>
      </c>
      <c r="BX27" s="83">
        <f t="shared" si="33"/>
        <v>0.11273955494732432</v>
      </c>
      <c r="BY27" s="141">
        <f t="shared" si="34"/>
        <v>6.8127030784036022E-2</v>
      </c>
      <c r="BZ27" s="83">
        <f t="shared" si="35"/>
        <v>1.6405141641770284</v>
      </c>
      <c r="CA27" s="83">
        <f t="shared" si="36"/>
        <v>0.682619072523728</v>
      </c>
      <c r="CB27" s="83">
        <f t="shared" si="87"/>
        <v>1.6961832394867511</v>
      </c>
      <c r="CC27" s="83">
        <f t="shared" si="37"/>
        <v>1.5941990177424701</v>
      </c>
      <c r="CD27" s="143">
        <f t="shared" si="38"/>
        <v>1.8917021275084067</v>
      </c>
      <c r="CE27" s="83">
        <f t="shared" si="88"/>
        <v>5.8132125630331356E-2</v>
      </c>
      <c r="CF27" s="84">
        <f t="shared" si="89"/>
        <v>121.94906460590801</v>
      </c>
      <c r="CG27" s="83">
        <f t="shared" si="39"/>
        <v>0.68674275884891667</v>
      </c>
      <c r="CH27" s="83">
        <f t="shared" si="90"/>
        <v>1.7045835674993894</v>
      </c>
      <c r="CI27" s="83">
        <f t="shared" si="40"/>
        <v>1.6022124290888518</v>
      </c>
      <c r="CJ27" s="143">
        <f t="shared" si="41"/>
        <v>1.8917021275084067</v>
      </c>
      <c r="CK27" s="83">
        <f t="shared" si="91"/>
        <v>5.6786104940646773E-2</v>
      </c>
      <c r="CL27" s="84">
        <f t="shared" si="92"/>
        <v>118.29293719392086</v>
      </c>
      <c r="CM27" s="83">
        <f t="shared" si="42"/>
        <v>0.68621974862712487</v>
      </c>
      <c r="CN27" s="83">
        <f t="shared" si="93"/>
        <v>1.7028536907585217</v>
      </c>
      <c r="CO27" s="83">
        <f t="shared" si="43"/>
        <v>1.600614083285095</v>
      </c>
      <c r="CP27" s="143">
        <f t="shared" si="44"/>
        <v>1.8917021275084067</v>
      </c>
      <c r="CQ27" s="83">
        <f t="shared" si="94"/>
        <v>5.7052194448188265E-2</v>
      </c>
      <c r="CR27" s="84">
        <f t="shared" si="95"/>
        <v>118.89500586588836</v>
      </c>
      <c r="CS27" s="83">
        <f t="shared" si="45"/>
        <v>0.68631916893235723</v>
      </c>
      <c r="CT27" s="83">
        <f t="shared" si="96"/>
        <v>1.7031407762385267</v>
      </c>
      <c r="CU27" s="83">
        <f t="shared" si="46"/>
        <v>1.6008813466566174</v>
      </c>
      <c r="CV27" s="143">
        <f t="shared" si="47"/>
        <v>1.8917021275084067</v>
      </c>
      <c r="CW27" s="83">
        <f t="shared" si="97"/>
        <v>5.7098798586354985E-2</v>
      </c>
      <c r="CX27" s="84">
        <f t="shared" si="98"/>
        <v>118.96293467463666</v>
      </c>
      <c r="CY27" s="83">
        <f t="shared" si="48"/>
        <v>0.68633005704343131</v>
      </c>
      <c r="CZ27" s="83">
        <f t="shared" si="99"/>
        <v>1.7031731114871689</v>
      </c>
      <c r="DA27" s="83">
        <f t="shared" si="49"/>
        <v>1.600911400038495</v>
      </c>
      <c r="DB27" s="143">
        <f t="shared" si="50"/>
        <v>1.8917021275084067</v>
      </c>
      <c r="DC27" s="83">
        <f t="shared" si="100"/>
        <v>5.7100331553258825E-2</v>
      </c>
      <c r="DD27" s="84">
        <f t="shared" si="101"/>
        <v>118.96350162141351</v>
      </c>
      <c r="DE27" s="86">
        <f t="shared" si="51"/>
        <v>85.452956111522653</v>
      </c>
      <c r="DF27" s="86">
        <f t="shared" si="52"/>
        <v>34.181182444609057</v>
      </c>
      <c r="DG27" s="86">
        <f t="shared" si="53"/>
        <v>21.363239027880663</v>
      </c>
      <c r="DH27" s="86">
        <f t="shared" si="54"/>
        <v>3863.9202474738017</v>
      </c>
      <c r="DI27" s="86">
        <f t="shared" si="55"/>
        <v>27296577.386903193</v>
      </c>
      <c r="DJ27" s="86">
        <f t="shared" si="56"/>
        <v>1.0949979362587388E+16</v>
      </c>
      <c r="DK27" s="86">
        <f t="shared" si="57"/>
        <v>3292.8588478159527</v>
      </c>
      <c r="DL27" s="86">
        <f t="shared" si="115"/>
        <v>3292.8588478159527</v>
      </c>
      <c r="DM27" s="86">
        <f t="shared" si="58"/>
        <v>0</v>
      </c>
      <c r="DN27" s="85">
        <f t="shared" si="59"/>
        <v>85.452956111522653</v>
      </c>
      <c r="DO27" s="85">
        <f t="shared" si="102"/>
        <v>8545.2956111522653</v>
      </c>
      <c r="DP27" s="85">
        <f t="shared" si="60"/>
        <v>21.363239027880663</v>
      </c>
      <c r="DQ27" s="85">
        <f t="shared" si="103"/>
        <v>2136.3239027880663</v>
      </c>
      <c r="DR27" s="85">
        <f t="shared" si="61"/>
        <v>34.181182444609057</v>
      </c>
      <c r="DS27" s="85">
        <f t="shared" si="104"/>
        <v>3418.1182444609058</v>
      </c>
      <c r="DT27" s="81"/>
      <c r="DU27" s="81"/>
      <c r="DV27" s="81">
        <f t="shared" si="105"/>
        <v>-85.452956111522653</v>
      </c>
      <c r="DW27" s="100"/>
    </row>
    <row r="28" spans="1:127" x14ac:dyDescent="0.2">
      <c r="A28" s="59">
        <f t="shared" si="62"/>
        <v>3.0666666666666673</v>
      </c>
      <c r="B28" s="44">
        <f t="shared" si="106"/>
        <v>3066.6666666666674</v>
      </c>
      <c r="C28" s="52">
        <f t="shared" si="63"/>
        <v>133.33333333333334</v>
      </c>
      <c r="D28" s="50">
        <f t="shared" si="0"/>
        <v>1</v>
      </c>
      <c r="E28" s="44">
        <f t="shared" si="1"/>
        <v>3.95</v>
      </c>
      <c r="F28" s="47">
        <f t="shared" si="64"/>
        <v>0.7</v>
      </c>
      <c r="G28" s="52">
        <f t="shared" si="116"/>
        <v>5.0725930714926398E-2</v>
      </c>
      <c r="H28" s="57">
        <f t="shared" si="65"/>
        <v>50.215462383459069</v>
      </c>
      <c r="I28" s="52">
        <f t="shared" si="117"/>
        <v>32.430552000000006</v>
      </c>
      <c r="J28" s="54">
        <f t="shared" si="118"/>
        <v>69.026286403841667</v>
      </c>
      <c r="K28" s="46">
        <f t="shared" si="107"/>
        <v>36.595734403841661</v>
      </c>
      <c r="L28" s="80">
        <f t="shared" si="2"/>
        <v>0.15845814563184327</v>
      </c>
      <c r="M28" s="142">
        <f t="shared" si="3"/>
        <v>0.15477939598675503</v>
      </c>
      <c r="N28" s="60">
        <f t="shared" si="4"/>
        <v>3.95</v>
      </c>
      <c r="O28" s="53">
        <f t="shared" si="5"/>
        <v>0.64117395433186242</v>
      </c>
      <c r="P28" s="58">
        <f t="shared" si="66"/>
        <v>3.7046115375344217</v>
      </c>
      <c r="Q28" s="49">
        <f t="shared" si="67"/>
        <v>2.8238190864357424</v>
      </c>
      <c r="R28" s="143">
        <f t="shared" si="6"/>
        <v>0.59165442280927139</v>
      </c>
      <c r="S28" s="51">
        <f t="shared" si="68"/>
        <v>4.1139847022824735E-2</v>
      </c>
      <c r="T28" s="57">
        <f t="shared" si="69"/>
        <v>65.903791360424862</v>
      </c>
      <c r="U28" s="53">
        <f t="shared" si="7"/>
        <v>0.65749699851324372</v>
      </c>
      <c r="V28" s="58">
        <f t="shared" si="70"/>
        <v>3.5939809611948106</v>
      </c>
      <c r="W28" s="49">
        <f t="shared" si="8"/>
        <v>2.7631076046938277</v>
      </c>
      <c r="X28" s="143">
        <f t="shared" si="9"/>
        <v>0.59165442280927139</v>
      </c>
      <c r="Y28" s="51">
        <f t="shared" si="71"/>
        <v>4.0148477387397852E-2</v>
      </c>
      <c r="Z28" s="57">
        <f t="shared" si="72"/>
        <v>65.097523243155393</v>
      </c>
      <c r="AA28" s="53">
        <f t="shared" si="10"/>
        <v>0.65674486283792954</v>
      </c>
      <c r="AB28" s="58">
        <f t="shared" si="73"/>
        <v>3.599416318683891</v>
      </c>
      <c r="AC28" s="49">
        <f t="shared" si="11"/>
        <v>2.7661490950508352</v>
      </c>
      <c r="AD28" s="143">
        <f t="shared" si="12"/>
        <v>0.59165442280927139</v>
      </c>
      <c r="AE28" s="49">
        <f t="shared" si="108"/>
        <v>4.0060660972649952E-2</v>
      </c>
      <c r="AF28" s="57">
        <f t="shared" si="74"/>
        <v>64.951787401705502</v>
      </c>
      <c r="AG28" s="53">
        <f t="shared" si="13"/>
        <v>0.6566079085305363</v>
      </c>
      <c r="AH28" s="58">
        <f t="shared" si="75"/>
        <v>3.6004015465326731</v>
      </c>
      <c r="AI28" s="49">
        <f t="shared" si="14"/>
        <v>2.7666997263919151</v>
      </c>
      <c r="AJ28" s="143">
        <f t="shared" si="15"/>
        <v>0.59165442280927139</v>
      </c>
      <c r="AK28" s="51">
        <f t="shared" si="76"/>
        <v>4.0061591514085781E-2</v>
      </c>
      <c r="AL28" s="57">
        <f t="shared" si="77"/>
        <v>64.949255347281706</v>
      </c>
      <c r="AM28" s="53">
        <f t="shared" si="16"/>
        <v>0.65660552633458646</v>
      </c>
      <c r="AN28" s="58">
        <f t="shared" si="78"/>
        <v>3.6004186716611377</v>
      </c>
      <c r="AO28" s="49">
        <f t="shared" si="17"/>
        <v>2.7667092955753065</v>
      </c>
      <c r="AP28" s="143">
        <f t="shared" si="18"/>
        <v>0.59165442280927139</v>
      </c>
      <c r="AQ28" s="51">
        <f t="shared" si="79"/>
        <v>4.0062084263639594E-2</v>
      </c>
      <c r="AR28" s="57">
        <f t="shared" si="80"/>
        <v>64.949891588231182</v>
      </c>
      <c r="AS28" s="44">
        <f t="shared" si="19"/>
        <v>124.247315526915</v>
      </c>
      <c r="AT28" s="44">
        <f t="shared" si="20"/>
        <v>49.698926210765997</v>
      </c>
      <c r="AU28" s="44">
        <f t="shared" si="21"/>
        <v>31.061828881728751</v>
      </c>
      <c r="AV28" s="47">
        <f t="shared" si="22"/>
        <v>782512.60194632434</v>
      </c>
      <c r="AW28" s="47">
        <f t="shared" si="23"/>
        <v>656849023164.44971</v>
      </c>
      <c r="AX28" s="86">
        <f t="shared" si="24"/>
        <v>4.5731100565307359E+19</v>
      </c>
      <c r="AY28" s="86">
        <f t="shared" si="25"/>
        <v>3044.4799376214401</v>
      </c>
      <c r="AZ28" s="10">
        <f t="shared" si="81"/>
        <v>3044.4799376214401</v>
      </c>
      <c r="BA28" s="44">
        <f t="shared" si="26"/>
        <v>0</v>
      </c>
      <c r="BB28" s="9">
        <f t="shared" si="27"/>
        <v>124.247315526915</v>
      </c>
      <c r="BC28" s="45">
        <f t="shared" si="119"/>
        <v>16566.308736922001</v>
      </c>
      <c r="BD28" s="9">
        <f t="shared" si="28"/>
        <v>31.061828881728751</v>
      </c>
      <c r="BE28" s="45">
        <f t="shared" si="109"/>
        <v>4141.5771842305003</v>
      </c>
      <c r="BF28" s="9">
        <f t="shared" si="29"/>
        <v>49.698926210765997</v>
      </c>
      <c r="BG28" s="45">
        <f t="shared" si="110"/>
        <v>6626.5234947688004</v>
      </c>
      <c r="BH28" s="58"/>
      <c r="BI28" s="58"/>
      <c r="BJ28" s="58">
        <f t="shared" si="82"/>
        <v>-124.247315526915</v>
      </c>
      <c r="BK28" s="97"/>
      <c r="BL28" s="44"/>
      <c r="BM28" s="82">
        <f t="shared" si="83"/>
        <v>2.3000000000000003</v>
      </c>
      <c r="BN28" s="86">
        <f t="shared" si="84"/>
        <v>2300</v>
      </c>
      <c r="BO28" s="86">
        <f t="shared" si="85"/>
        <v>100</v>
      </c>
      <c r="BP28" s="84">
        <f t="shared" si="30"/>
        <v>1</v>
      </c>
      <c r="BQ28" s="84">
        <f t="shared" si="31"/>
        <v>1.64</v>
      </c>
      <c r="BR28" s="84">
        <f t="shared" si="32"/>
        <v>2.0299999999999998</v>
      </c>
      <c r="BS28" s="84">
        <f t="shared" si="111"/>
        <v>6.8238104437584851E-2</v>
      </c>
      <c r="BT28" s="84">
        <f t="shared" si="112"/>
        <v>108.97377451612506</v>
      </c>
      <c r="BU28" s="84">
        <f t="shared" si="86"/>
        <v>24.322914000000011</v>
      </c>
      <c r="BV28" s="83">
        <f t="shared" si="113"/>
        <v>49.957463495921374</v>
      </c>
      <c r="BW28" s="81">
        <f t="shared" si="114"/>
        <v>25.634549495921362</v>
      </c>
      <c r="BX28" s="83">
        <f t="shared" si="33"/>
        <v>0.10375997873285622</v>
      </c>
      <c r="BY28" s="141">
        <f t="shared" si="34"/>
        <v>5.9399445819705139E-2</v>
      </c>
      <c r="BZ28" s="83">
        <f t="shared" si="35"/>
        <v>1.6404482868778676</v>
      </c>
      <c r="CA28" s="83">
        <f t="shared" si="36"/>
        <v>0.68401239615184917</v>
      </c>
      <c r="CB28" s="83">
        <f t="shared" si="87"/>
        <v>1.6982478566289241</v>
      </c>
      <c r="CC28" s="83">
        <f t="shared" si="37"/>
        <v>1.6089480809395085</v>
      </c>
      <c r="CD28" s="143">
        <f t="shared" si="38"/>
        <v>1.9094191249859984</v>
      </c>
      <c r="CE28" s="83">
        <f t="shared" si="88"/>
        <v>5.7942069567706637E-2</v>
      </c>
      <c r="CF28" s="84">
        <f t="shared" si="89"/>
        <v>125.58961010104591</v>
      </c>
      <c r="CG28" s="83">
        <f t="shared" si="39"/>
        <v>0.68707148329461054</v>
      </c>
      <c r="CH28" s="83">
        <f t="shared" si="90"/>
        <v>1.7062304284541914</v>
      </c>
      <c r="CI28" s="83">
        <f t="shared" si="40"/>
        <v>1.6164890892155841</v>
      </c>
      <c r="CJ28" s="143">
        <f t="shared" si="41"/>
        <v>1.9094191249859984</v>
      </c>
      <c r="CK28" s="83">
        <f t="shared" si="91"/>
        <v>5.6596048878022054E-2</v>
      </c>
      <c r="CL28" s="84">
        <f t="shared" si="92"/>
        <v>121.8312644971556</v>
      </c>
      <c r="CM28" s="83">
        <f t="shared" si="42"/>
        <v>0.6867289210797568</v>
      </c>
      <c r="CN28" s="83">
        <f t="shared" si="93"/>
        <v>1.7044836437755657</v>
      </c>
      <c r="CO28" s="83">
        <f t="shared" si="43"/>
        <v>1.6148845939439309</v>
      </c>
      <c r="CP28" s="143">
        <f t="shared" si="44"/>
        <v>1.9094191249859984</v>
      </c>
      <c r="CQ28" s="83">
        <f t="shared" si="94"/>
        <v>5.6862138385563546E-2</v>
      </c>
      <c r="CR28" s="84">
        <f t="shared" si="95"/>
        <v>122.45349069596766</v>
      </c>
      <c r="CS28" s="83">
        <f t="shared" si="45"/>
        <v>0.68679974362479279</v>
      </c>
      <c r="CT28" s="83">
        <f t="shared" si="96"/>
        <v>1.7047751323349347</v>
      </c>
      <c r="CU28" s="83">
        <f t="shared" si="46"/>
        <v>1.6151542481947672</v>
      </c>
      <c r="CV28" s="143">
        <f t="shared" si="47"/>
        <v>1.9094191249859984</v>
      </c>
      <c r="CW28" s="83">
        <f t="shared" si="97"/>
        <v>5.6908742523730266E-2</v>
      </c>
      <c r="CX28" s="84">
        <f t="shared" si="98"/>
        <v>122.52373657910202</v>
      </c>
      <c r="CY28" s="83">
        <f t="shared" si="48"/>
        <v>0.6868073874057552</v>
      </c>
      <c r="CZ28" s="83">
        <f t="shared" si="99"/>
        <v>1.7048079821614497</v>
      </c>
      <c r="DA28" s="83">
        <f t="shared" si="49"/>
        <v>1.6151845901658466</v>
      </c>
      <c r="DB28" s="143">
        <f t="shared" si="50"/>
        <v>1.9094191249859984</v>
      </c>
      <c r="DC28" s="83">
        <f t="shared" si="100"/>
        <v>5.6910275490634106E-2</v>
      </c>
      <c r="DD28" s="84">
        <f t="shared" si="101"/>
        <v>122.5243324360053</v>
      </c>
      <c r="DE28" s="86">
        <f t="shared" si="51"/>
        <v>89.92343429265847</v>
      </c>
      <c r="DF28" s="86">
        <f t="shared" si="52"/>
        <v>35.969373717063384</v>
      </c>
      <c r="DG28" s="86">
        <f t="shared" si="53"/>
        <v>22.480858573164618</v>
      </c>
      <c r="DH28" s="86">
        <f t="shared" si="54"/>
        <v>3372.2823183964724</v>
      </c>
      <c r="DI28" s="86">
        <f t="shared" si="55"/>
        <v>21258992.563029312</v>
      </c>
      <c r="DJ28" s="86">
        <f t="shared" si="56"/>
        <v>6846358001088610</v>
      </c>
      <c r="DK28" s="86">
        <f t="shared" si="57"/>
        <v>3269.2599314460244</v>
      </c>
      <c r="DL28" s="86">
        <f t="shared" si="115"/>
        <v>3269.2599314460244</v>
      </c>
      <c r="DM28" s="86">
        <f t="shared" si="58"/>
        <v>0</v>
      </c>
      <c r="DN28" s="85">
        <f t="shared" si="59"/>
        <v>89.92343429265847</v>
      </c>
      <c r="DO28" s="85">
        <f t="shared" si="102"/>
        <v>8992.3434292658476</v>
      </c>
      <c r="DP28" s="85">
        <f t="shared" si="60"/>
        <v>22.480858573164618</v>
      </c>
      <c r="DQ28" s="85">
        <f t="shared" si="103"/>
        <v>2248.0858573164619</v>
      </c>
      <c r="DR28" s="85">
        <f t="shared" si="61"/>
        <v>35.969373717063384</v>
      </c>
      <c r="DS28" s="85">
        <f t="shared" si="104"/>
        <v>3596.9373717063386</v>
      </c>
      <c r="DT28" s="81"/>
      <c r="DU28" s="81"/>
      <c r="DV28" s="81">
        <f t="shared" si="105"/>
        <v>-89.92343429265847</v>
      </c>
      <c r="DW28" s="100"/>
    </row>
    <row r="29" spans="1:127" x14ac:dyDescent="0.2">
      <c r="A29" s="59">
        <f t="shared" si="62"/>
        <v>3.2000000000000011</v>
      </c>
      <c r="B29" s="44">
        <f t="shared" si="106"/>
        <v>3200.0000000000009</v>
      </c>
      <c r="C29" s="52">
        <f t="shared" si="63"/>
        <v>133.33333333333334</v>
      </c>
      <c r="D29" s="50">
        <f t="shared" si="0"/>
        <v>1</v>
      </c>
      <c r="E29" s="44">
        <f t="shared" si="1"/>
        <v>3.95</v>
      </c>
      <c r="F29" s="47">
        <f t="shared" si="64"/>
        <v>0.7</v>
      </c>
      <c r="G29" s="52">
        <f t="shared" si="116"/>
        <v>5.0632597381593064E-2</v>
      </c>
      <c r="H29" s="57">
        <f t="shared" si="65"/>
        <v>51.926154840784292</v>
      </c>
      <c r="I29" s="52">
        <f t="shared" si="117"/>
        <v>33.840576000000006</v>
      </c>
      <c r="J29" s="54">
        <f t="shared" si="118"/>
        <v>72.257500208971138</v>
      </c>
      <c r="K29" s="46">
        <f t="shared" si="107"/>
        <v>38.416924208971132</v>
      </c>
      <c r="L29" s="80">
        <f t="shared" si="2"/>
        <v>0.15204205492226019</v>
      </c>
      <c r="M29" s="142">
        <f t="shared" si="3"/>
        <v>0.14746003687358927</v>
      </c>
      <c r="N29" s="60">
        <f t="shared" si="4"/>
        <v>3.95</v>
      </c>
      <c r="O29" s="53">
        <f t="shared" si="5"/>
        <v>0.64312673732682435</v>
      </c>
      <c r="P29" s="58">
        <f t="shared" si="66"/>
        <v>3.6920291753013839</v>
      </c>
      <c r="Q29" s="49">
        <f t="shared" si="67"/>
        <v>2.8533010261074305</v>
      </c>
      <c r="R29" s="143">
        <f t="shared" si="6"/>
        <v>0.59677797418848755</v>
      </c>
      <c r="S29" s="51">
        <f t="shared" si="68"/>
        <v>4.1060618196358221E-2</v>
      </c>
      <c r="T29" s="57">
        <f t="shared" si="69"/>
        <v>67.84444464528832</v>
      </c>
      <c r="U29" s="53">
        <f t="shared" si="7"/>
        <v>0.65926881545462646</v>
      </c>
      <c r="V29" s="58">
        <f t="shared" si="70"/>
        <v>3.5810037208546586</v>
      </c>
      <c r="W29" s="49">
        <f t="shared" si="8"/>
        <v>2.7901667733236439</v>
      </c>
      <c r="X29" s="143">
        <f t="shared" si="9"/>
        <v>0.59677797418848755</v>
      </c>
      <c r="Y29" s="51">
        <f t="shared" si="71"/>
        <v>4.0069248560931338E-2</v>
      </c>
      <c r="Z29" s="57">
        <f t="shared" si="72"/>
        <v>67.032978510554329</v>
      </c>
      <c r="AA29" s="53">
        <f t="shared" si="10"/>
        <v>0.6585345714960279</v>
      </c>
      <c r="AB29" s="58">
        <f t="shared" si="73"/>
        <v>3.5864120135048188</v>
      </c>
      <c r="AC29" s="49">
        <f t="shared" si="11"/>
        <v>2.7932998661536046</v>
      </c>
      <c r="AD29" s="143">
        <f t="shared" si="12"/>
        <v>0.59677797418848755</v>
      </c>
      <c r="AE29" s="49">
        <f t="shared" si="108"/>
        <v>3.9981432146183438E-2</v>
      </c>
      <c r="AF29" s="57">
        <f t="shared" si="74"/>
        <v>66.880881651231832</v>
      </c>
      <c r="AG29" s="53">
        <f t="shared" si="13"/>
        <v>0.65839588915519065</v>
      </c>
      <c r="AH29" s="58">
        <f t="shared" si="75"/>
        <v>3.5874285887127328</v>
      </c>
      <c r="AI29" s="49">
        <f t="shared" si="14"/>
        <v>2.7938880925153127</v>
      </c>
      <c r="AJ29" s="143">
        <f t="shared" si="15"/>
        <v>0.59677797418848755</v>
      </c>
      <c r="AK29" s="51">
        <f t="shared" si="76"/>
        <v>3.9982362687619268E-2</v>
      </c>
      <c r="AL29" s="57">
        <f t="shared" si="77"/>
        <v>66.878010511379529</v>
      </c>
      <c r="AM29" s="53">
        <f t="shared" si="16"/>
        <v>0.65839326802498133</v>
      </c>
      <c r="AN29" s="58">
        <f t="shared" si="78"/>
        <v>3.5874477874023398</v>
      </c>
      <c r="AO29" s="49">
        <f t="shared" si="17"/>
        <v>2.7938991994652755</v>
      </c>
      <c r="AP29" s="143">
        <f t="shared" si="18"/>
        <v>0.59677797418848755</v>
      </c>
      <c r="AQ29" s="51">
        <f t="shared" si="79"/>
        <v>3.998285543717308E-2</v>
      </c>
      <c r="AR29" s="57">
        <f t="shared" si="80"/>
        <v>66.878663827967827</v>
      </c>
      <c r="AS29" s="44">
        <f t="shared" si="19"/>
        <v>130.06350037614803</v>
      </c>
      <c r="AT29" s="44">
        <f t="shared" si="20"/>
        <v>52.025400150459213</v>
      </c>
      <c r="AU29" s="44">
        <f t="shared" si="21"/>
        <v>32.515875094037007</v>
      </c>
      <c r="AV29" s="47">
        <f t="shared" si="22"/>
        <v>698319.44846628024</v>
      </c>
      <c r="AW29" s="47">
        <f t="shared" si="23"/>
        <v>530314484558.61536</v>
      </c>
      <c r="AX29" s="86">
        <f t="shared" si="24"/>
        <v>3.2441630265822061E+19</v>
      </c>
      <c r="AY29" s="86">
        <f t="shared" si="25"/>
        <v>3023.3542140767954</v>
      </c>
      <c r="AZ29" s="10">
        <f t="shared" si="81"/>
        <v>3023.3542140767954</v>
      </c>
      <c r="BA29" s="44">
        <f t="shared" si="26"/>
        <v>0</v>
      </c>
      <c r="BB29" s="9">
        <f t="shared" si="27"/>
        <v>130.06350037614803</v>
      </c>
      <c r="BC29" s="45">
        <f t="shared" si="119"/>
        <v>17341.800050153073</v>
      </c>
      <c r="BD29" s="9">
        <f t="shared" si="28"/>
        <v>32.515875094037007</v>
      </c>
      <c r="BE29" s="45">
        <f t="shared" si="109"/>
        <v>4335.4500125382683</v>
      </c>
      <c r="BF29" s="9">
        <f t="shared" si="29"/>
        <v>52.025400150459213</v>
      </c>
      <c r="BG29" s="45">
        <f t="shared" si="110"/>
        <v>6936.7200200612288</v>
      </c>
      <c r="BH29" s="58"/>
      <c r="BI29" s="58"/>
      <c r="BJ29" s="58">
        <f t="shared" si="82"/>
        <v>-130.06350037614803</v>
      </c>
      <c r="BK29" s="97"/>
      <c r="BL29" s="44"/>
      <c r="BM29" s="82">
        <f t="shared" si="83"/>
        <v>2.4</v>
      </c>
      <c r="BN29" s="86">
        <f t="shared" si="84"/>
        <v>2400</v>
      </c>
      <c r="BO29" s="86">
        <f t="shared" si="85"/>
        <v>100</v>
      </c>
      <c r="BP29" s="84">
        <f t="shared" si="30"/>
        <v>1</v>
      </c>
      <c r="BQ29" s="84">
        <f t="shared" si="31"/>
        <v>1.64</v>
      </c>
      <c r="BR29" s="84">
        <f t="shared" si="32"/>
        <v>2.0299999999999998</v>
      </c>
      <c r="BS29" s="84">
        <f t="shared" si="111"/>
        <v>6.8035104437584856E-2</v>
      </c>
      <c r="BT29" s="84">
        <f t="shared" si="112"/>
        <v>113.12844551841683</v>
      </c>
      <c r="BU29" s="84">
        <f t="shared" si="86"/>
        <v>25.380432000000013</v>
      </c>
      <c r="BV29" s="83">
        <f t="shared" si="113"/>
        <v>52.454212591518804</v>
      </c>
      <c r="BW29" s="81">
        <f t="shared" si="114"/>
        <v>27.073780591518791</v>
      </c>
      <c r="BX29" s="83">
        <f t="shared" si="33"/>
        <v>9.549561546231998E-2</v>
      </c>
      <c r="BY29" s="141">
        <f t="shared" si="34"/>
        <v>5.172450281336681E-2</v>
      </c>
      <c r="BZ29" s="83">
        <f t="shared" si="35"/>
        <v>1.640390357285707</v>
      </c>
      <c r="CA29" s="83">
        <f t="shared" si="36"/>
        <v>0.68515161088408472</v>
      </c>
      <c r="CB29" s="83">
        <f t="shared" si="87"/>
        <v>1.7002677499899941</v>
      </c>
      <c r="CC29" s="83">
        <f t="shared" si="37"/>
        <v>1.6221838432613751</v>
      </c>
      <c r="CD29" s="143">
        <f t="shared" si="38"/>
        <v>1.9249992592888652</v>
      </c>
      <c r="CE29" s="83">
        <f t="shared" si="88"/>
        <v>5.7750348648492891E-2</v>
      </c>
      <c r="CF29" s="84">
        <f t="shared" si="89"/>
        <v>129.1849155864584</v>
      </c>
      <c r="CG29" s="83">
        <f t="shared" si="39"/>
        <v>0.68720803364151062</v>
      </c>
      <c r="CH29" s="83">
        <f t="shared" si="90"/>
        <v>1.7078325697005248</v>
      </c>
      <c r="CI29" s="83">
        <f t="shared" si="40"/>
        <v>1.6292796910738472</v>
      </c>
      <c r="CJ29" s="143">
        <f t="shared" si="41"/>
        <v>1.9249992592888652</v>
      </c>
      <c r="CK29" s="83">
        <f t="shared" si="91"/>
        <v>5.6404327958808308E-2</v>
      </c>
      <c r="CL29" s="84">
        <f t="shared" si="92"/>
        <v>125.32652953165021</v>
      </c>
      <c r="CM29" s="83">
        <f t="shared" si="42"/>
        <v>0.68705415251734625</v>
      </c>
      <c r="CN29" s="83">
        <f t="shared" si="93"/>
        <v>1.7060704039683314</v>
      </c>
      <c r="CO29" s="83">
        <f t="shared" si="43"/>
        <v>1.6276666352434008</v>
      </c>
      <c r="CP29" s="143">
        <f t="shared" si="44"/>
        <v>1.9249992592888652</v>
      </c>
      <c r="CQ29" s="83">
        <f t="shared" si="94"/>
        <v>5.66704174663498E-2</v>
      </c>
      <c r="CR29" s="84">
        <f t="shared" si="95"/>
        <v>125.96870581673839</v>
      </c>
      <c r="CS29" s="83">
        <f t="shared" si="45"/>
        <v>0.68709469660507716</v>
      </c>
      <c r="CT29" s="83">
        <f t="shared" si="96"/>
        <v>1.7063660569625114</v>
      </c>
      <c r="CU29" s="83">
        <f t="shared" si="46"/>
        <v>1.6279390792234154</v>
      </c>
      <c r="CV29" s="143">
        <f t="shared" si="47"/>
        <v>1.9249992592888652</v>
      </c>
      <c r="CW29" s="83">
        <f t="shared" si="97"/>
        <v>5.671702160451652E-2</v>
      </c>
      <c r="CX29" s="84">
        <f t="shared" si="98"/>
        <v>126.04125025502371</v>
      </c>
      <c r="CY29" s="83">
        <f t="shared" si="48"/>
        <v>0.68709890186235256</v>
      </c>
      <c r="CZ29" s="83">
        <f t="shared" si="99"/>
        <v>1.7063993960401453</v>
      </c>
      <c r="DA29" s="83">
        <f t="shared" si="49"/>
        <v>1.6279697561535744</v>
      </c>
      <c r="DB29" s="143">
        <f t="shared" si="50"/>
        <v>1.9249992592888652</v>
      </c>
      <c r="DC29" s="83">
        <f t="shared" si="100"/>
        <v>5.671855457142036E-2</v>
      </c>
      <c r="DD29" s="84">
        <f t="shared" si="101"/>
        <v>126.04187494354935</v>
      </c>
      <c r="DE29" s="86">
        <f t="shared" si="51"/>
        <v>94.417582664733843</v>
      </c>
      <c r="DF29" s="86">
        <f t="shared" si="52"/>
        <v>37.767033065893536</v>
      </c>
      <c r="DG29" s="86">
        <f t="shared" si="53"/>
        <v>23.604395666183461</v>
      </c>
      <c r="DH29" s="86">
        <f t="shared" si="54"/>
        <v>2955.1115930802657</v>
      </c>
      <c r="DI29" s="86">
        <f t="shared" si="55"/>
        <v>16680126.615247648</v>
      </c>
      <c r="DJ29" s="86">
        <f t="shared" si="56"/>
        <v>4340693981888742</v>
      </c>
      <c r="DK29" s="86">
        <f t="shared" si="57"/>
        <v>3246.0519744459443</v>
      </c>
      <c r="DL29" s="86">
        <f t="shared" si="115"/>
        <v>3246.0519744459443</v>
      </c>
      <c r="DM29" s="86">
        <f t="shared" si="58"/>
        <v>0</v>
      </c>
      <c r="DN29" s="85">
        <f t="shared" si="59"/>
        <v>94.417582664733843</v>
      </c>
      <c r="DO29" s="85">
        <f t="shared" si="102"/>
        <v>9441.7582664733836</v>
      </c>
      <c r="DP29" s="85">
        <f t="shared" si="60"/>
        <v>23.604395666183461</v>
      </c>
      <c r="DQ29" s="85">
        <f t="shared" si="103"/>
        <v>2360.4395666183459</v>
      </c>
      <c r="DR29" s="85">
        <f t="shared" si="61"/>
        <v>37.767033065893536</v>
      </c>
      <c r="DS29" s="85">
        <f t="shared" si="104"/>
        <v>3776.7033065893534</v>
      </c>
      <c r="DT29" s="81"/>
      <c r="DU29" s="81"/>
      <c r="DV29" s="81">
        <f t="shared" si="105"/>
        <v>-94.417582664733843</v>
      </c>
      <c r="DW29" s="100"/>
    </row>
    <row r="30" spans="1:127" x14ac:dyDescent="0.2">
      <c r="A30" s="59">
        <f t="shared" si="62"/>
        <v>3.3333333333333344</v>
      </c>
      <c r="B30" s="44">
        <f t="shared" si="106"/>
        <v>3333.3333333333344</v>
      </c>
      <c r="C30" s="52">
        <f t="shared" si="63"/>
        <v>133.33333333333334</v>
      </c>
      <c r="D30" s="50">
        <f t="shared" si="0"/>
        <v>1</v>
      </c>
      <c r="E30" s="44">
        <f t="shared" si="1"/>
        <v>3.95</v>
      </c>
      <c r="F30" s="47">
        <f t="shared" si="64"/>
        <v>0.7</v>
      </c>
      <c r="G30" s="52">
        <f t="shared" si="116"/>
        <v>5.053926404825973E-2</v>
      </c>
      <c r="H30" s="57">
        <f t="shared" si="65"/>
        <v>53.633696805845105</v>
      </c>
      <c r="I30" s="52">
        <f t="shared" si="117"/>
        <v>35.250600000000006</v>
      </c>
      <c r="J30" s="54">
        <f t="shared" si="118"/>
        <v>75.50193611763342</v>
      </c>
      <c r="K30" s="46">
        <f t="shared" si="107"/>
        <v>40.251336117633414</v>
      </c>
      <c r="L30" s="80">
        <f t="shared" si="2"/>
        <v>0.14588575660031017</v>
      </c>
      <c r="M30" s="142">
        <f t="shared" si="3"/>
        <v>0.14043740111851866</v>
      </c>
      <c r="N30" s="60">
        <f t="shared" si="4"/>
        <v>3.95</v>
      </c>
      <c r="O30" s="53">
        <f t="shared" si="5"/>
        <v>0.64503372407395543</v>
      </c>
      <c r="P30" s="58">
        <f t="shared" si="66"/>
        <v>3.6796014177571759</v>
      </c>
      <c r="Q30" s="49">
        <f t="shared" si="67"/>
        <v>2.8813726988516826</v>
      </c>
      <c r="R30" s="143">
        <f t="shared" si="6"/>
        <v>0.60169381921703691</v>
      </c>
      <c r="S30" s="51">
        <f t="shared" si="68"/>
        <v>4.0980720076797851E-2</v>
      </c>
      <c r="T30" s="57">
        <f t="shared" si="69"/>
        <v>69.761327704488508</v>
      </c>
      <c r="U30" s="53">
        <f t="shared" si="7"/>
        <v>0.6609654683288757</v>
      </c>
      <c r="V30" s="58">
        <f t="shared" si="70"/>
        <v>3.5683296939014468</v>
      </c>
      <c r="W30" s="49">
        <f t="shared" si="8"/>
        <v>2.815947818086538</v>
      </c>
      <c r="X30" s="143">
        <f t="shared" si="9"/>
        <v>0.60169381921703691</v>
      </c>
      <c r="Y30" s="51">
        <f t="shared" si="71"/>
        <v>3.9989350441370967E-2</v>
      </c>
      <c r="Z30" s="57">
        <f t="shared" si="72"/>
        <v>68.945861221622238</v>
      </c>
      <c r="AA30" s="53">
        <f t="shared" si="10"/>
        <v>0.66025018433020544</v>
      </c>
      <c r="AB30" s="58">
        <f t="shared" si="73"/>
        <v>3.573704019706871</v>
      </c>
      <c r="AC30" s="49">
        <f t="shared" si="11"/>
        <v>2.8191642492585656</v>
      </c>
      <c r="AD30" s="143">
        <f t="shared" si="12"/>
        <v>0.60169381921703691</v>
      </c>
      <c r="AE30" s="49">
        <f t="shared" si="108"/>
        <v>3.9901534026623067E-2</v>
      </c>
      <c r="AF30" s="57">
        <f t="shared" si="74"/>
        <v>68.787427021070897</v>
      </c>
      <c r="AG30" s="53">
        <f t="shared" si="13"/>
        <v>0.66011009865963799</v>
      </c>
      <c r="AH30" s="58">
        <f t="shared" si="75"/>
        <v>3.5747511543934536</v>
      </c>
      <c r="AI30" s="49">
        <f t="shared" si="14"/>
        <v>2.8197902425096326</v>
      </c>
      <c r="AJ30" s="143">
        <f t="shared" si="15"/>
        <v>0.60169381921703691</v>
      </c>
      <c r="AK30" s="51">
        <f t="shared" si="76"/>
        <v>3.9902464568058897E-2</v>
      </c>
      <c r="AL30" s="57">
        <f t="shared" si="77"/>
        <v>68.784198884795728</v>
      </c>
      <c r="AM30" s="53">
        <f t="shared" si="16"/>
        <v>0.66010724060612269</v>
      </c>
      <c r="AN30" s="58">
        <f t="shared" si="78"/>
        <v>3.5747725001150092</v>
      </c>
      <c r="AO30" s="49">
        <f t="shared" si="17"/>
        <v>2.8198030009539776</v>
      </c>
      <c r="AP30" s="143">
        <f t="shared" si="18"/>
        <v>0.60169381921703691</v>
      </c>
      <c r="AQ30" s="51">
        <f t="shared" si="79"/>
        <v>3.990295731761271E-2</v>
      </c>
      <c r="AR30" s="57">
        <f t="shared" si="80"/>
        <v>68.784868138967482</v>
      </c>
      <c r="AS30" s="44">
        <f t="shared" si="19"/>
        <v>135.90348501174014</v>
      </c>
      <c r="AT30" s="44">
        <f t="shared" si="20"/>
        <v>54.361394004696059</v>
      </c>
      <c r="AU30" s="44">
        <f t="shared" si="21"/>
        <v>33.975871252935036</v>
      </c>
      <c r="AV30" s="47">
        <f t="shared" si="22"/>
        <v>624803.71012497926</v>
      </c>
      <c r="AW30" s="47">
        <f t="shared" si="23"/>
        <v>430248461028.54834</v>
      </c>
      <c r="AX30" s="86">
        <f t="shared" si="24"/>
        <v>2.319486530959378E+19</v>
      </c>
      <c r="AY30" s="86">
        <f t="shared" si="25"/>
        <v>3002.6064506350176</v>
      </c>
      <c r="AZ30" s="10">
        <f t="shared" si="81"/>
        <v>3002.6064506350176</v>
      </c>
      <c r="BA30" s="44">
        <f t="shared" si="26"/>
        <v>0</v>
      </c>
      <c r="BB30" s="9">
        <f t="shared" si="27"/>
        <v>135.90348501174014</v>
      </c>
      <c r="BC30" s="45">
        <f t="shared" si="119"/>
        <v>18120.46466823202</v>
      </c>
      <c r="BD30" s="9">
        <f t="shared" si="28"/>
        <v>33.975871252935036</v>
      </c>
      <c r="BE30" s="45">
        <f t="shared" si="109"/>
        <v>4530.116167058005</v>
      </c>
      <c r="BF30" s="9">
        <f t="shared" si="29"/>
        <v>54.361394004696059</v>
      </c>
      <c r="BG30" s="45">
        <f t="shared" si="110"/>
        <v>7248.1858672928083</v>
      </c>
      <c r="BH30" s="58"/>
      <c r="BI30" s="58"/>
      <c r="BJ30" s="58">
        <f t="shared" si="82"/>
        <v>-135.90348501174014</v>
      </c>
      <c r="BK30" s="97"/>
      <c r="BL30" s="44"/>
      <c r="BM30" s="82">
        <f t="shared" si="83"/>
        <v>2.5</v>
      </c>
      <c r="BN30" s="86">
        <f t="shared" si="84"/>
        <v>2500</v>
      </c>
      <c r="BO30" s="86">
        <f t="shared" si="85"/>
        <v>100</v>
      </c>
      <c r="BP30" s="84">
        <f t="shared" si="30"/>
        <v>1</v>
      </c>
      <c r="BQ30" s="84">
        <f t="shared" si="31"/>
        <v>1.64</v>
      </c>
      <c r="BR30" s="84">
        <f t="shared" si="32"/>
        <v>2.0299999999999998</v>
      </c>
      <c r="BS30" s="84">
        <f t="shared" si="111"/>
        <v>6.7832104437584861E-2</v>
      </c>
      <c r="BT30" s="84">
        <f t="shared" si="112"/>
        <v>117.2707384719281</v>
      </c>
      <c r="BU30" s="84">
        <f t="shared" si="86"/>
        <v>26.437950000000015</v>
      </c>
      <c r="BV30" s="83">
        <f t="shared" si="113"/>
        <v>54.963064402330765</v>
      </c>
      <c r="BW30" s="81">
        <f t="shared" si="114"/>
        <v>28.52511440233075</v>
      </c>
      <c r="BX30" s="83">
        <f t="shared" si="33"/>
        <v>8.7889499245238048E-2</v>
      </c>
      <c r="BY30" s="141">
        <f t="shared" si="34"/>
        <v>4.4988859490254635E-2</v>
      </c>
      <c r="BZ30" s="83">
        <f t="shared" si="35"/>
        <v>1.6403395191056074</v>
      </c>
      <c r="CA30" s="83">
        <f t="shared" si="36"/>
        <v>0.68603894761156248</v>
      </c>
      <c r="CB30" s="83">
        <f t="shared" si="87"/>
        <v>1.7022438854005479</v>
      </c>
      <c r="CC30" s="83">
        <f t="shared" si="37"/>
        <v>1.6340520803368614</v>
      </c>
      <c r="CD30" s="143">
        <f t="shared" si="38"/>
        <v>1.9386726152347828</v>
      </c>
      <c r="CE30" s="83">
        <f t="shared" si="88"/>
        <v>5.7557165054766705E-2</v>
      </c>
      <c r="CF30" s="84">
        <f t="shared" si="89"/>
        <v>132.73901945236892</v>
      </c>
      <c r="CG30" s="83">
        <f t="shared" si="39"/>
        <v>0.68715930669862835</v>
      </c>
      <c r="CH30" s="83">
        <f t="shared" si="90"/>
        <v>1.7093928943288119</v>
      </c>
      <c r="CI30" s="83">
        <f t="shared" si="40"/>
        <v>1.6407257829561277</v>
      </c>
      <c r="CJ30" s="143">
        <f t="shared" si="41"/>
        <v>1.9386726152347828</v>
      </c>
      <c r="CK30" s="83">
        <f t="shared" si="91"/>
        <v>5.6211144365082122E-2</v>
      </c>
      <c r="CL30" s="84">
        <f t="shared" si="92"/>
        <v>128.78254008062672</v>
      </c>
      <c r="CM30" s="83">
        <f t="shared" si="42"/>
        <v>0.68720204013943842</v>
      </c>
      <c r="CN30" s="83">
        <f t="shared" si="93"/>
        <v>1.7076167116811956</v>
      </c>
      <c r="CO30" s="83">
        <f t="shared" si="43"/>
        <v>1.6391021965172001</v>
      </c>
      <c r="CP30" s="143">
        <f t="shared" si="44"/>
        <v>1.9386726152347828</v>
      </c>
      <c r="CQ30" s="83">
        <f t="shared" si="94"/>
        <v>5.6477233872623614E-2</v>
      </c>
      <c r="CR30" s="84">
        <f t="shared" si="95"/>
        <v>129.44448926516702</v>
      </c>
      <c r="CS30" s="83">
        <f t="shared" si="45"/>
        <v>0.68721065777641677</v>
      </c>
      <c r="CT30" s="83">
        <f t="shared" si="96"/>
        <v>1.7079163133023822</v>
      </c>
      <c r="CU30" s="83">
        <f t="shared" si="46"/>
        <v>1.6393777631216355</v>
      </c>
      <c r="CV30" s="143">
        <f t="shared" si="47"/>
        <v>1.9386726152347828</v>
      </c>
      <c r="CW30" s="83">
        <f t="shared" si="97"/>
        <v>5.6523838010790334E-2</v>
      </c>
      <c r="CX30" s="84">
        <f t="shared" si="98"/>
        <v>129.51931478238686</v>
      </c>
      <c r="CY30" s="83">
        <f t="shared" si="48"/>
        <v>0.68721123331160339</v>
      </c>
      <c r="CZ30" s="83">
        <f t="shared" si="99"/>
        <v>1.7079501177287273</v>
      </c>
      <c r="DA30" s="83">
        <f t="shared" si="49"/>
        <v>1.6394088129425586</v>
      </c>
      <c r="DB30" s="143">
        <f t="shared" si="50"/>
        <v>1.9386726152347828</v>
      </c>
      <c r="DC30" s="83">
        <f t="shared" si="100"/>
        <v>5.6525370977694174E-2</v>
      </c>
      <c r="DD30" s="84">
        <f t="shared" si="101"/>
        <v>129.51996809573652</v>
      </c>
      <c r="DE30" s="86">
        <f t="shared" si="51"/>
        <v>98.933515924195376</v>
      </c>
      <c r="DF30" s="86">
        <f t="shared" si="52"/>
        <v>39.573406369678146</v>
      </c>
      <c r="DG30" s="86">
        <f t="shared" si="53"/>
        <v>24.733378981048844</v>
      </c>
      <c r="DH30" s="86">
        <f t="shared" si="54"/>
        <v>2599.2770420913275</v>
      </c>
      <c r="DI30" s="86">
        <f t="shared" si="55"/>
        <v>13177946.106670974</v>
      </c>
      <c r="DJ30" s="86">
        <f t="shared" si="56"/>
        <v>2787911930170464</v>
      </c>
      <c r="DK30" s="86">
        <f t="shared" si="57"/>
        <v>3223.2046550978403</v>
      </c>
      <c r="DL30" s="86">
        <f t="shared" si="115"/>
        <v>3223.2046550978403</v>
      </c>
      <c r="DM30" s="86">
        <f t="shared" si="58"/>
        <v>0</v>
      </c>
      <c r="DN30" s="85">
        <f t="shared" si="59"/>
        <v>98.933515924195376</v>
      </c>
      <c r="DO30" s="85">
        <f t="shared" si="102"/>
        <v>9893.3515924195381</v>
      </c>
      <c r="DP30" s="85">
        <f t="shared" si="60"/>
        <v>24.733378981048844</v>
      </c>
      <c r="DQ30" s="85">
        <f t="shared" si="103"/>
        <v>2473.3378981048845</v>
      </c>
      <c r="DR30" s="85">
        <f t="shared" si="61"/>
        <v>39.573406369678146</v>
      </c>
      <c r="DS30" s="85">
        <f t="shared" si="104"/>
        <v>3957.3406369678146</v>
      </c>
      <c r="DT30" s="81"/>
      <c r="DU30" s="81"/>
      <c r="DV30" s="81">
        <f t="shared" si="105"/>
        <v>-98.933515924195376</v>
      </c>
      <c r="DW30" s="100"/>
    </row>
    <row r="31" spans="1:127" x14ac:dyDescent="0.2">
      <c r="A31" s="59">
        <f t="shared" si="62"/>
        <v>3.4666666666666681</v>
      </c>
      <c r="B31" s="44">
        <f t="shared" si="106"/>
        <v>3466.6666666666679</v>
      </c>
      <c r="C31" s="52">
        <f t="shared" si="63"/>
        <v>133.33333333333334</v>
      </c>
      <c r="D31" s="50">
        <f t="shared" si="0"/>
        <v>1</v>
      </c>
      <c r="E31" s="44">
        <f t="shared" si="1"/>
        <v>3.95</v>
      </c>
      <c r="F31" s="47">
        <f t="shared" si="64"/>
        <v>0.7</v>
      </c>
      <c r="G31" s="52">
        <f t="shared" si="116"/>
        <v>5.0445930714926396E-2</v>
      </c>
      <c r="H31" s="57">
        <f t="shared" si="65"/>
        <v>55.3380882786415</v>
      </c>
      <c r="I31" s="52">
        <f t="shared" si="117"/>
        <v>36.660624000000006</v>
      </c>
      <c r="J31" s="54">
        <f t="shared" si="118"/>
        <v>78.759058756810589</v>
      </c>
      <c r="K31" s="46">
        <f t="shared" si="107"/>
        <v>42.098434756810583</v>
      </c>
      <c r="L31" s="80">
        <f t="shared" si="2"/>
        <v>0.13997873147483345</v>
      </c>
      <c r="M31" s="142">
        <f t="shared" si="3"/>
        <v>0.13370408298482633</v>
      </c>
      <c r="N31" s="60">
        <f t="shared" si="4"/>
        <v>3.95</v>
      </c>
      <c r="O31" s="53">
        <f t="shared" si="5"/>
        <v>0.64689514794020586</v>
      </c>
      <c r="P31" s="58">
        <f t="shared" si="66"/>
        <v>3.6673254950658354</v>
      </c>
      <c r="Q31" s="49">
        <f t="shared" si="67"/>
        <v>2.9080465235136987</v>
      </c>
      <c r="R31" s="143">
        <f t="shared" si="6"/>
        <v>0.60640714191062151</v>
      </c>
      <c r="S31" s="51">
        <f t="shared" si="68"/>
        <v>4.0900180012722671E-2</v>
      </c>
      <c r="T31" s="57">
        <f t="shared" si="69"/>
        <v>71.655823207590558</v>
      </c>
      <c r="U31" s="53">
        <f t="shared" si="7"/>
        <v>0.66259010052346956</v>
      </c>
      <c r="V31" s="58">
        <f t="shared" si="70"/>
        <v>3.5559422076584788</v>
      </c>
      <c r="W31" s="49">
        <f t="shared" si="8"/>
        <v>2.8404655143695421</v>
      </c>
      <c r="X31" s="143">
        <f t="shared" si="9"/>
        <v>0.60640714191062151</v>
      </c>
      <c r="Y31" s="51">
        <f t="shared" si="71"/>
        <v>3.9908810377295788E-2</v>
      </c>
      <c r="Z31" s="57">
        <f t="shared" si="72"/>
        <v>70.837432140822756</v>
      </c>
      <c r="AA31" s="53">
        <f t="shared" si="10"/>
        <v>0.66189465326637664</v>
      </c>
      <c r="AB31" s="58">
        <f t="shared" si="73"/>
        <v>3.5612766515100809</v>
      </c>
      <c r="AC31" s="49">
        <f t="shared" si="11"/>
        <v>2.843757222645459</v>
      </c>
      <c r="AD31" s="143">
        <f t="shared" si="12"/>
        <v>0.60640714191062151</v>
      </c>
      <c r="AE31" s="49">
        <f t="shared" si="108"/>
        <v>3.9820993962547888E-2</v>
      </c>
      <c r="AF31" s="57">
        <f t="shared" si="74"/>
        <v>70.6726865084444</v>
      </c>
      <c r="AG31" s="53">
        <f t="shared" si="13"/>
        <v>0.66175348572541559</v>
      </c>
      <c r="AH31" s="58">
        <f t="shared" si="75"/>
        <v>3.5623535698687321</v>
      </c>
      <c r="AI31" s="49">
        <f t="shared" si="14"/>
        <v>2.8444210508594998</v>
      </c>
      <c r="AJ31" s="143">
        <f t="shared" si="15"/>
        <v>0.60640714191062151</v>
      </c>
      <c r="AK31" s="51">
        <f t="shared" si="76"/>
        <v>3.9821924503983717E-2</v>
      </c>
      <c r="AL31" s="57">
        <f t="shared" si="77"/>
        <v>70.669083845189093</v>
      </c>
      <c r="AM31" s="53">
        <f t="shared" si="16"/>
        <v>0.66175039428367766</v>
      </c>
      <c r="AN31" s="58">
        <f t="shared" si="78"/>
        <v>3.5623771314932409</v>
      </c>
      <c r="AO31" s="49">
        <f t="shared" si="17"/>
        <v>2.8444355719589711</v>
      </c>
      <c r="AP31" s="143">
        <f t="shared" si="18"/>
        <v>0.60640714191062151</v>
      </c>
      <c r="AQ31" s="51">
        <f t="shared" si="79"/>
        <v>3.982241725353753E-2</v>
      </c>
      <c r="AR31" s="57">
        <f t="shared" si="80"/>
        <v>70.669767870513525</v>
      </c>
      <c r="AS31" s="44">
        <f t="shared" si="19"/>
        <v>141.76630576225904</v>
      </c>
      <c r="AT31" s="44">
        <f t="shared" si="20"/>
        <v>56.706522304903622</v>
      </c>
      <c r="AU31" s="44">
        <f t="shared" si="21"/>
        <v>35.441576440564759</v>
      </c>
      <c r="AV31" s="47">
        <f t="shared" si="22"/>
        <v>560402.3797529164</v>
      </c>
      <c r="AW31" s="47">
        <f t="shared" si="23"/>
        <v>350679789709.29468</v>
      </c>
      <c r="AX31" s="86">
        <f t="shared" si="24"/>
        <v>1.6707019298173153E+19</v>
      </c>
      <c r="AY31" s="86">
        <f t="shared" si="25"/>
        <v>2982.2173391117562</v>
      </c>
      <c r="AZ31" s="10">
        <f t="shared" si="81"/>
        <v>2982.2173391117562</v>
      </c>
      <c r="BA31" s="44">
        <f t="shared" si="26"/>
        <v>0</v>
      </c>
      <c r="BB31" s="9">
        <f t="shared" si="27"/>
        <v>141.76630576225904</v>
      </c>
      <c r="BC31" s="45">
        <f t="shared" si="119"/>
        <v>18902.17410163454</v>
      </c>
      <c r="BD31" s="9">
        <f t="shared" si="28"/>
        <v>35.441576440564759</v>
      </c>
      <c r="BE31" s="45">
        <f t="shared" si="109"/>
        <v>4725.5435254086351</v>
      </c>
      <c r="BF31" s="9">
        <f t="shared" si="29"/>
        <v>56.706522304903622</v>
      </c>
      <c r="BG31" s="45">
        <f t="shared" si="110"/>
        <v>7560.8696406538165</v>
      </c>
      <c r="BH31" s="58"/>
      <c r="BI31" s="58"/>
      <c r="BJ31" s="58">
        <f t="shared" si="82"/>
        <v>-141.76630576225904</v>
      </c>
      <c r="BK31" s="97"/>
      <c r="BL31" s="44"/>
      <c r="BM31" s="82">
        <f t="shared" si="83"/>
        <v>2.6</v>
      </c>
      <c r="BN31" s="86">
        <f t="shared" si="84"/>
        <v>2600</v>
      </c>
      <c r="BO31" s="86">
        <f t="shared" si="85"/>
        <v>100</v>
      </c>
      <c r="BP31" s="84">
        <f t="shared" si="30"/>
        <v>1</v>
      </c>
      <c r="BQ31" s="84">
        <f t="shared" si="31"/>
        <v>1.64</v>
      </c>
      <c r="BR31" s="84">
        <f t="shared" si="32"/>
        <v>2.0299999999999998</v>
      </c>
      <c r="BS31" s="84">
        <f t="shared" si="111"/>
        <v>6.7629104437584867E-2</v>
      </c>
      <c r="BT31" s="84">
        <f t="shared" si="112"/>
        <v>121.40065337665889</v>
      </c>
      <c r="BU31" s="84">
        <f t="shared" si="86"/>
        <v>27.495468000000017</v>
      </c>
      <c r="BV31" s="83">
        <f t="shared" si="113"/>
        <v>57.48305496097489</v>
      </c>
      <c r="BW31" s="81">
        <f t="shared" si="114"/>
        <v>29.987586960974873</v>
      </c>
      <c r="BX31" s="83">
        <f t="shared" si="33"/>
        <v>8.0889201458957144E-2</v>
      </c>
      <c r="BY31" s="141">
        <f t="shared" si="34"/>
        <v>3.9088464784862068E-2</v>
      </c>
      <c r="BZ31" s="83">
        <f t="shared" si="35"/>
        <v>1.6402949863721614</v>
      </c>
      <c r="CA31" s="83">
        <f t="shared" si="36"/>
        <v>0.68667663057889661</v>
      </c>
      <c r="CB31" s="83">
        <f t="shared" si="87"/>
        <v>1.7041772368952453</v>
      </c>
      <c r="CC31" s="83">
        <f t="shared" si="37"/>
        <v>1.644690183290795</v>
      </c>
      <c r="CD31" s="143">
        <f t="shared" si="38"/>
        <v>1.9506504164867298</v>
      </c>
      <c r="CE31" s="83">
        <f t="shared" si="88"/>
        <v>5.7362698903180631E-2</v>
      </c>
      <c r="CF31" s="84">
        <f t="shared" si="89"/>
        <v>136.25544540448175</v>
      </c>
      <c r="CG31" s="83">
        <f t="shared" si="39"/>
        <v>0.68693133687126373</v>
      </c>
      <c r="CH31" s="83">
        <f t="shared" si="90"/>
        <v>1.710913945793711</v>
      </c>
      <c r="CI31" s="83">
        <f t="shared" si="40"/>
        <v>1.6509610513196997</v>
      </c>
      <c r="CJ31" s="143">
        <f t="shared" si="41"/>
        <v>1.9506504164867298</v>
      </c>
      <c r="CK31" s="83">
        <f t="shared" si="91"/>
        <v>5.6016678213496048E-2</v>
      </c>
      <c r="CL31" s="84">
        <f t="shared" si="92"/>
        <v>132.20262473567604</v>
      </c>
      <c r="CM31" s="83">
        <f t="shared" si="42"/>
        <v>0.68717836377704655</v>
      </c>
      <c r="CN31" s="83">
        <f t="shared" si="93"/>
        <v>1.7091249720417436</v>
      </c>
      <c r="CO31" s="83">
        <f t="shared" si="43"/>
        <v>1.6493253892671984</v>
      </c>
      <c r="CP31" s="143">
        <f t="shared" si="44"/>
        <v>1.9506504164867298</v>
      </c>
      <c r="CQ31" s="83">
        <f t="shared" si="94"/>
        <v>5.628276772103754E-2</v>
      </c>
      <c r="CR31" s="84">
        <f t="shared" si="95"/>
        <v>132.88419548736962</v>
      </c>
      <c r="CS31" s="83">
        <f t="shared" si="45"/>
        <v>0.68715343347960178</v>
      </c>
      <c r="CT31" s="83">
        <f t="shared" si="96"/>
        <v>1.7094283261300773</v>
      </c>
      <c r="CU31" s="83">
        <f t="shared" si="46"/>
        <v>1.6496043463875394</v>
      </c>
      <c r="CV31" s="143">
        <f t="shared" si="47"/>
        <v>1.9506504164867298</v>
      </c>
      <c r="CW31" s="83">
        <f t="shared" si="97"/>
        <v>5.6329371859204259E-2</v>
      </c>
      <c r="CX31" s="84">
        <f t="shared" si="98"/>
        <v>132.96128561115927</v>
      </c>
      <c r="CY31" s="83">
        <f t="shared" si="48"/>
        <v>0.68715019085095785</v>
      </c>
      <c r="CZ31" s="83">
        <f t="shared" si="99"/>
        <v>1.7094625733467046</v>
      </c>
      <c r="DA31" s="83">
        <f t="shared" si="49"/>
        <v>1.6496357989517589</v>
      </c>
      <c r="DB31" s="143">
        <f t="shared" si="50"/>
        <v>1.9506504164867298</v>
      </c>
      <c r="DC31" s="83">
        <f t="shared" si="100"/>
        <v>5.63309048261081E-2</v>
      </c>
      <c r="DD31" s="84">
        <f t="shared" si="101"/>
        <v>132.96196724210256</v>
      </c>
      <c r="DE31" s="86">
        <f t="shared" si="51"/>
        <v>103.46949892975481</v>
      </c>
      <c r="DF31" s="86">
        <f t="shared" si="52"/>
        <v>41.387799571901922</v>
      </c>
      <c r="DG31" s="86">
        <f t="shared" si="53"/>
        <v>25.867374732438702</v>
      </c>
      <c r="DH31" s="86">
        <f t="shared" si="54"/>
        <v>2294.2961857963924</v>
      </c>
      <c r="DI31" s="86">
        <f t="shared" si="55"/>
        <v>10478156.10045534</v>
      </c>
      <c r="DJ31" s="86">
        <f t="shared" si="56"/>
        <v>1812332786697542.5</v>
      </c>
      <c r="DK31" s="86">
        <f t="shared" si="57"/>
        <v>3200.69140892512</v>
      </c>
      <c r="DL31" s="86">
        <f t="shared" si="115"/>
        <v>3200.69140892512</v>
      </c>
      <c r="DM31" s="86">
        <f t="shared" si="58"/>
        <v>0</v>
      </c>
      <c r="DN31" s="85">
        <f t="shared" si="59"/>
        <v>103.46949892975481</v>
      </c>
      <c r="DO31" s="85">
        <f t="shared" si="102"/>
        <v>10346.949892975481</v>
      </c>
      <c r="DP31" s="85">
        <f t="shared" si="60"/>
        <v>25.867374732438702</v>
      </c>
      <c r="DQ31" s="85">
        <f t="shared" si="103"/>
        <v>2586.7374732438702</v>
      </c>
      <c r="DR31" s="85">
        <f t="shared" si="61"/>
        <v>41.387799571901922</v>
      </c>
      <c r="DS31" s="85">
        <f t="shared" si="104"/>
        <v>4138.7799571901924</v>
      </c>
      <c r="DT31" s="81"/>
      <c r="DU31" s="81"/>
      <c r="DV31" s="81">
        <f t="shared" si="105"/>
        <v>-103.46949892975481</v>
      </c>
      <c r="DW31" s="100"/>
    </row>
    <row r="32" spans="1:127" x14ac:dyDescent="0.2">
      <c r="A32" s="59">
        <f t="shared" si="62"/>
        <v>3.6000000000000014</v>
      </c>
      <c r="B32" s="44">
        <f t="shared" si="106"/>
        <v>3600.0000000000014</v>
      </c>
      <c r="C32" s="52">
        <f t="shared" si="63"/>
        <v>133.33333333333334</v>
      </c>
      <c r="D32" s="50">
        <f t="shared" si="0"/>
        <v>1</v>
      </c>
      <c r="E32" s="44">
        <f t="shared" si="1"/>
        <v>3.95</v>
      </c>
      <c r="F32" s="47">
        <f t="shared" si="64"/>
        <v>0.7</v>
      </c>
      <c r="G32" s="52">
        <f t="shared" si="116"/>
        <v>5.0352597381593062E-2</v>
      </c>
      <c r="H32" s="57">
        <f t="shared" si="65"/>
        <v>57.039329259173478</v>
      </c>
      <c r="I32" s="52">
        <f t="shared" si="117"/>
        <v>38.070648000000006</v>
      </c>
      <c r="J32" s="54">
        <f t="shared" si="118"/>
        <v>82.028354431145004</v>
      </c>
      <c r="K32" s="46">
        <f t="shared" si="107"/>
        <v>43.957706431144999</v>
      </c>
      <c r="L32" s="80">
        <f t="shared" si="2"/>
        <v>0.13431088628471266</v>
      </c>
      <c r="M32" s="142">
        <f t="shared" si="3"/>
        <v>0.12725238469743105</v>
      </c>
      <c r="N32" s="60">
        <f t="shared" si="4"/>
        <v>3.95</v>
      </c>
      <c r="O32" s="53">
        <f t="shared" si="5"/>
        <v>0.64871124186195384</v>
      </c>
      <c r="P32" s="58">
        <f t="shared" si="66"/>
        <v>3.6551987033566267</v>
      </c>
      <c r="Q32" s="49">
        <f t="shared" si="67"/>
        <v>2.9333394330927707</v>
      </c>
      <c r="R32" s="143">
        <f t="shared" si="6"/>
        <v>0.61092333071179827</v>
      </c>
      <c r="S32" s="51">
        <f t="shared" si="68"/>
        <v>4.0819024647881175E-2</v>
      </c>
      <c r="T32" s="57">
        <f t="shared" si="69"/>
        <v>73.529234449561059</v>
      </c>
      <c r="U32" s="53">
        <f t="shared" si="7"/>
        <v>0.66414561642069514</v>
      </c>
      <c r="V32" s="58">
        <f t="shared" si="70"/>
        <v>3.5438257779894213</v>
      </c>
      <c r="W32" s="49">
        <f t="shared" si="8"/>
        <v>2.8637379633612894</v>
      </c>
      <c r="X32" s="143">
        <f t="shared" si="9"/>
        <v>0.61092333071179827</v>
      </c>
      <c r="Y32" s="51">
        <f t="shared" si="71"/>
        <v>3.9827655012454291E-2</v>
      </c>
      <c r="Z32" s="57">
        <f t="shared" si="72"/>
        <v>72.708880466590145</v>
      </c>
      <c r="AA32" s="53">
        <f t="shared" si="10"/>
        <v>0.66347071248755296</v>
      </c>
      <c r="AB32" s="58">
        <f t="shared" si="73"/>
        <v>3.5491153181598039</v>
      </c>
      <c r="AC32" s="49">
        <f t="shared" si="11"/>
        <v>2.8670971457498431</v>
      </c>
      <c r="AD32" s="143">
        <f t="shared" si="12"/>
        <v>0.61092333071179827</v>
      </c>
      <c r="AE32" s="49">
        <f t="shared" si="108"/>
        <v>3.9739838597706391E-2</v>
      </c>
      <c r="AF32" s="57">
        <f t="shared" si="74"/>
        <v>72.537851204547735</v>
      </c>
      <c r="AG32" s="53">
        <f t="shared" si="13"/>
        <v>0.66332878109574211</v>
      </c>
      <c r="AH32" s="58">
        <f t="shared" si="75"/>
        <v>3.5502212574859175</v>
      </c>
      <c r="AI32" s="49">
        <f t="shared" si="14"/>
        <v>2.8677987796472895</v>
      </c>
      <c r="AJ32" s="143">
        <f t="shared" si="15"/>
        <v>0.61092333071179827</v>
      </c>
      <c r="AK32" s="51">
        <f t="shared" si="76"/>
        <v>3.9740769139142221E-2</v>
      </c>
      <c r="AL32" s="57">
        <f t="shared" si="77"/>
        <v>72.533856870461079</v>
      </c>
      <c r="AM32" s="53">
        <f t="shared" si="16"/>
        <v>0.66332546127865899</v>
      </c>
      <c r="AN32" s="58">
        <f t="shared" si="78"/>
        <v>3.5502470994306892</v>
      </c>
      <c r="AO32" s="49">
        <f t="shared" si="17"/>
        <v>2.8678151714757707</v>
      </c>
      <c r="AP32" s="143">
        <f t="shared" si="18"/>
        <v>0.61092333071179827</v>
      </c>
      <c r="AQ32" s="51">
        <f t="shared" si="79"/>
        <v>3.9741261888696033E-2</v>
      </c>
      <c r="AR32" s="57">
        <f t="shared" si="80"/>
        <v>72.534554473658858</v>
      </c>
      <c r="AS32" s="44">
        <f t="shared" si="19"/>
        <v>147.65103797606102</v>
      </c>
      <c r="AT32" s="44">
        <f t="shared" si="20"/>
        <v>59.060415190424401</v>
      </c>
      <c r="AU32" s="44">
        <f t="shared" si="21"/>
        <v>36.912759494015255</v>
      </c>
      <c r="AV32" s="47">
        <f t="shared" si="22"/>
        <v>503811.03137377568</v>
      </c>
      <c r="AW32" s="47">
        <f t="shared" si="23"/>
        <v>287080205759.99597</v>
      </c>
      <c r="AX32" s="86">
        <f t="shared" si="24"/>
        <v>1.2118710113331137E+19</v>
      </c>
      <c r="AY32" s="86">
        <f t="shared" si="25"/>
        <v>2962.1688165065584</v>
      </c>
      <c r="AZ32" s="10">
        <f t="shared" si="81"/>
        <v>2962.1688165065584</v>
      </c>
      <c r="BA32" s="44">
        <f t="shared" si="26"/>
        <v>0</v>
      </c>
      <c r="BB32" s="9">
        <f t="shared" si="27"/>
        <v>147.65103797606102</v>
      </c>
      <c r="BC32" s="45">
        <f t="shared" si="119"/>
        <v>19686.805063474803</v>
      </c>
      <c r="BD32" s="9">
        <f t="shared" si="28"/>
        <v>36.912759494015255</v>
      </c>
      <c r="BE32" s="45">
        <f t="shared" si="109"/>
        <v>4921.7012658687008</v>
      </c>
      <c r="BF32" s="9">
        <f t="shared" si="29"/>
        <v>59.060415190424401</v>
      </c>
      <c r="BG32" s="45">
        <f t="shared" si="110"/>
        <v>7874.7220253899204</v>
      </c>
      <c r="BH32" s="58"/>
      <c r="BI32" s="58"/>
      <c r="BJ32" s="58">
        <f t="shared" si="82"/>
        <v>-147.65103797606102</v>
      </c>
      <c r="BK32" s="97"/>
      <c r="BL32" s="44"/>
      <c r="BM32" s="82">
        <f t="shared" si="83"/>
        <v>2.7</v>
      </c>
      <c r="BN32" s="86">
        <f t="shared" si="84"/>
        <v>2700</v>
      </c>
      <c r="BO32" s="86">
        <f t="shared" si="85"/>
        <v>100</v>
      </c>
      <c r="BP32" s="84">
        <f t="shared" si="30"/>
        <v>1</v>
      </c>
      <c r="BQ32" s="84">
        <f t="shared" si="31"/>
        <v>1.64</v>
      </c>
      <c r="BR32" s="84">
        <f t="shared" si="32"/>
        <v>2.0299999999999998</v>
      </c>
      <c r="BS32" s="84">
        <f t="shared" si="111"/>
        <v>6.7426104437584872E-2</v>
      </c>
      <c r="BT32" s="84">
        <f t="shared" si="112"/>
        <v>125.5181902326092</v>
      </c>
      <c r="BU32" s="84">
        <f t="shared" si="86"/>
        <v>28.552986000000018</v>
      </c>
      <c r="BV32" s="83">
        <f t="shared" si="113"/>
        <v>60.013297078964953</v>
      </c>
      <c r="BW32" s="81">
        <f t="shared" si="114"/>
        <v>31.460311078964935</v>
      </c>
      <c r="BX32" s="83">
        <f t="shared" si="33"/>
        <v>7.4446469360470974E-2</v>
      </c>
      <c r="BY32" s="141">
        <f t="shared" si="34"/>
        <v>3.3928468329744763E-2</v>
      </c>
      <c r="BZ32" s="83">
        <f t="shared" si="35"/>
        <v>1.6402560427232742</v>
      </c>
      <c r="CA32" s="83">
        <f t="shared" si="36"/>
        <v>0.68706687738418704</v>
      </c>
      <c r="CB32" s="83">
        <f t="shared" si="87"/>
        <v>1.7060687851318153</v>
      </c>
      <c r="CC32" s="83">
        <f t="shared" si="37"/>
        <v>1.654226127728587</v>
      </c>
      <c r="CD32" s="143">
        <f t="shared" si="38"/>
        <v>1.961125209290618</v>
      </c>
      <c r="CE32" s="83">
        <f t="shared" si="88"/>
        <v>5.7167110121891761E-2</v>
      </c>
      <c r="CF32" s="84">
        <f t="shared" si="89"/>
        <v>139.73726629477105</v>
      </c>
      <c r="CG32" s="83">
        <f t="shared" si="39"/>
        <v>0.68468959038565624</v>
      </c>
      <c r="CH32" s="83">
        <f t="shared" si="90"/>
        <v>1.7123979648560592</v>
      </c>
      <c r="CI32" s="83">
        <f t="shared" si="40"/>
        <v>1.6599591756417469</v>
      </c>
      <c r="CJ32" s="143">
        <f t="shared" si="41"/>
        <v>1.961125209290618</v>
      </c>
      <c r="CK32" s="83">
        <f t="shared" si="91"/>
        <v>5.5821089432207177E-2</v>
      </c>
      <c r="CL32" s="84">
        <f t="shared" si="92"/>
        <v>135.58969105368354</v>
      </c>
      <c r="CM32" s="83">
        <f t="shared" si="42"/>
        <v>0.68698821914708397</v>
      </c>
      <c r="CN32" s="83">
        <f t="shared" si="93"/>
        <v>1.7105973075457614</v>
      </c>
      <c r="CO32" s="83">
        <f t="shared" si="43"/>
        <v>1.6584614309228127</v>
      </c>
      <c r="CP32" s="143">
        <f t="shared" si="44"/>
        <v>1.961125209290618</v>
      </c>
      <c r="CQ32" s="83">
        <f t="shared" si="94"/>
        <v>5.6087178939748669E-2</v>
      </c>
      <c r="CR32" s="84">
        <f t="shared" si="95"/>
        <v>136.29075404554331</v>
      </c>
      <c r="CS32" s="83">
        <f t="shared" si="45"/>
        <v>0.68692814112069223</v>
      </c>
      <c r="CT32" s="83">
        <f t="shared" si="96"/>
        <v>1.7109042348935004</v>
      </c>
      <c r="CU32" s="83">
        <f t="shared" si="46"/>
        <v>1.6587439847593113</v>
      </c>
      <c r="CV32" s="143">
        <f t="shared" si="47"/>
        <v>1.961125209290618</v>
      </c>
      <c r="CW32" s="83">
        <f t="shared" si="97"/>
        <v>5.6133783077915389E-2</v>
      </c>
      <c r="CX32" s="84">
        <f t="shared" si="98"/>
        <v>136.3700932723128</v>
      </c>
      <c r="CY32" s="83">
        <f t="shared" si="48"/>
        <v>0.68692089444026005</v>
      </c>
      <c r="CZ32" s="83">
        <f t="shared" si="99"/>
        <v>1.7109389036130067</v>
      </c>
      <c r="DA32" s="83">
        <f t="shared" si="49"/>
        <v>1.6587758624074749</v>
      </c>
      <c r="DB32" s="143">
        <f t="shared" si="50"/>
        <v>1.961125209290618</v>
      </c>
      <c r="DC32" s="83">
        <f t="shared" si="100"/>
        <v>5.6135316044819229E-2</v>
      </c>
      <c r="DD32" s="84">
        <f t="shared" si="101"/>
        <v>136.37080283726948</v>
      </c>
      <c r="DE32" s="86">
        <f t="shared" si="51"/>
        <v>108.02393474213692</v>
      </c>
      <c r="DF32" s="86">
        <f t="shared" si="52"/>
        <v>43.209573896854764</v>
      </c>
      <c r="DG32" s="86">
        <f t="shared" si="53"/>
        <v>27.005983685534229</v>
      </c>
      <c r="DH32" s="86">
        <f t="shared" si="54"/>
        <v>2031.7346678071569</v>
      </c>
      <c r="DI32" s="86">
        <f t="shared" si="55"/>
        <v>8381686.6471972801</v>
      </c>
      <c r="DJ32" s="86">
        <f t="shared" si="56"/>
        <v>1191513479628821.7</v>
      </c>
      <c r="DK32" s="86">
        <f t="shared" si="57"/>
        <v>3178.4889490276314</v>
      </c>
      <c r="DL32" s="86">
        <f t="shared" si="115"/>
        <v>3178.4889490276314</v>
      </c>
      <c r="DM32" s="86">
        <f t="shared" si="58"/>
        <v>0</v>
      </c>
      <c r="DN32" s="85">
        <f t="shared" si="59"/>
        <v>108.02393474213692</v>
      </c>
      <c r="DO32" s="85">
        <f t="shared" si="102"/>
        <v>10802.393474213692</v>
      </c>
      <c r="DP32" s="85">
        <f t="shared" si="60"/>
        <v>27.005983685534229</v>
      </c>
      <c r="DQ32" s="85">
        <f t="shared" si="103"/>
        <v>2700.5983685534229</v>
      </c>
      <c r="DR32" s="85">
        <f t="shared" si="61"/>
        <v>43.209573896854764</v>
      </c>
      <c r="DS32" s="85">
        <f t="shared" si="104"/>
        <v>4320.9573896854763</v>
      </c>
      <c r="DT32" s="81"/>
      <c r="DU32" s="81"/>
      <c r="DV32" s="81">
        <f t="shared" si="105"/>
        <v>-108.02393474213692</v>
      </c>
      <c r="DW32" s="100"/>
    </row>
    <row r="33" spans="1:127" x14ac:dyDescent="0.2">
      <c r="A33" s="59">
        <f t="shared" si="62"/>
        <v>3.7333333333333347</v>
      </c>
      <c r="B33" s="44">
        <f t="shared" si="106"/>
        <v>3733.3333333333348</v>
      </c>
      <c r="C33" s="52">
        <f t="shared" si="63"/>
        <v>133.33333333333334</v>
      </c>
      <c r="D33" s="50">
        <f t="shared" si="0"/>
        <v>1</v>
      </c>
      <c r="E33" s="44">
        <f t="shared" si="1"/>
        <v>3.95</v>
      </c>
      <c r="F33" s="47">
        <f t="shared" si="64"/>
        <v>0.7</v>
      </c>
      <c r="G33" s="52">
        <f t="shared" si="116"/>
        <v>5.0259264048259727E-2</v>
      </c>
      <c r="H33" s="57">
        <f t="shared" si="65"/>
        <v>58.737419747441038</v>
      </c>
      <c r="I33" s="52">
        <f t="shared" si="117"/>
        <v>39.480672000000006</v>
      </c>
      <c r="J33" s="54">
        <f t="shared" si="118"/>
        <v>85.309330245194346</v>
      </c>
      <c r="K33" s="46">
        <f t="shared" si="107"/>
        <v>45.82865824519434</v>
      </c>
      <c r="L33" s="80">
        <f t="shared" si="2"/>
        <v>0.12887253645264171</v>
      </c>
      <c r="M33" s="142">
        <f t="shared" si="3"/>
        <v>0.12107438118324776</v>
      </c>
      <c r="N33" s="60">
        <f t="shared" si="4"/>
        <v>3.95</v>
      </c>
      <c r="O33" s="53">
        <f t="shared" si="5"/>
        <v>0.65048223834500452</v>
      </c>
      <c r="P33" s="58">
        <f t="shared" si="66"/>
        <v>3.6432184027726846</v>
      </c>
      <c r="Q33" s="49">
        <f t="shared" si="67"/>
        <v>2.9572723981761051</v>
      </c>
      <c r="R33" s="143">
        <f t="shared" si="6"/>
        <v>0.61524793317172655</v>
      </c>
      <c r="S33" s="51">
        <f t="shared" si="68"/>
        <v>4.0737279896955608E-2</v>
      </c>
      <c r="T33" s="57">
        <f t="shared" si="69"/>
        <v>75.382789523608025</v>
      </c>
      <c r="U33" s="53">
        <f t="shared" si="7"/>
        <v>0.66563469966989597</v>
      </c>
      <c r="V33" s="58">
        <f t="shared" si="70"/>
        <v>3.5319660161826372</v>
      </c>
      <c r="W33" s="49">
        <f t="shared" si="8"/>
        <v>2.8857862390606428</v>
      </c>
      <c r="X33" s="143">
        <f t="shared" si="9"/>
        <v>0.61524793317172655</v>
      </c>
      <c r="Y33" s="51">
        <f t="shared" si="71"/>
        <v>3.9745910261528725E-2</v>
      </c>
      <c r="Z33" s="57">
        <f t="shared" si="72"/>
        <v>74.56132773653087</v>
      </c>
      <c r="AA33" s="53">
        <f t="shared" si="10"/>
        <v>0.66498089492125556</v>
      </c>
      <c r="AB33" s="58">
        <f t="shared" si="73"/>
        <v>3.5372064382795863</v>
      </c>
      <c r="AC33" s="49">
        <f t="shared" si="11"/>
        <v>2.8892053958114587</v>
      </c>
      <c r="AD33" s="143">
        <f t="shared" si="12"/>
        <v>0.61524793317172655</v>
      </c>
      <c r="AE33" s="49">
        <f t="shared" si="108"/>
        <v>3.9658093846780824E-2</v>
      </c>
      <c r="AF33" s="57">
        <f t="shared" si="74"/>
        <v>74.384044217086966</v>
      </c>
      <c r="AG33" s="53">
        <f t="shared" si="13"/>
        <v>0.66483851410165606</v>
      </c>
      <c r="AH33" s="58">
        <f t="shared" si="75"/>
        <v>3.5383406499033101</v>
      </c>
      <c r="AI33" s="49">
        <f t="shared" si="14"/>
        <v>2.8899447154827351</v>
      </c>
      <c r="AJ33" s="143">
        <f t="shared" si="15"/>
        <v>0.61524793317172655</v>
      </c>
      <c r="AK33" s="51">
        <f t="shared" si="76"/>
        <v>3.9659024388216654E-2</v>
      </c>
      <c r="AL33" s="57">
        <f t="shared" si="77"/>
        <v>74.379641458456831</v>
      </c>
      <c r="AM33" s="53">
        <f t="shared" si="16"/>
        <v>0.66483497235287625</v>
      </c>
      <c r="AN33" s="58">
        <f t="shared" si="78"/>
        <v>3.5383688322849061</v>
      </c>
      <c r="AO33" s="49">
        <f t="shared" si="17"/>
        <v>2.8899630825762519</v>
      </c>
      <c r="AP33" s="143">
        <f t="shared" si="18"/>
        <v>0.61524793317172655</v>
      </c>
      <c r="AQ33" s="51">
        <f t="shared" si="79"/>
        <v>3.9659517137770467E-2</v>
      </c>
      <c r="AR33" s="57">
        <f t="shared" si="80"/>
        <v>74.38035142094347</v>
      </c>
      <c r="AS33" s="44">
        <f t="shared" si="19"/>
        <v>153.55679444134984</v>
      </c>
      <c r="AT33" s="44">
        <f t="shared" si="20"/>
        <v>61.422717776539926</v>
      </c>
      <c r="AU33" s="44">
        <f t="shared" si="21"/>
        <v>38.389198610337459</v>
      </c>
      <c r="AV33" s="47">
        <f t="shared" si="22"/>
        <v>453936.36717643082</v>
      </c>
      <c r="AW33" s="47">
        <f t="shared" si="23"/>
        <v>235993272810.50815</v>
      </c>
      <c r="AX33" s="86">
        <f t="shared" si="24"/>
        <v>8.8492834841484472E+18</v>
      </c>
      <c r="AY33" s="86">
        <f t="shared" si="25"/>
        <v>2942.4439802846459</v>
      </c>
      <c r="AZ33" s="10">
        <f t="shared" si="81"/>
        <v>2942.4439802846459</v>
      </c>
      <c r="BA33" s="44">
        <f t="shared" si="26"/>
        <v>0</v>
      </c>
      <c r="BB33" s="9">
        <f t="shared" si="27"/>
        <v>153.55679444134984</v>
      </c>
      <c r="BC33" s="45">
        <f t="shared" si="119"/>
        <v>20474.239258846646</v>
      </c>
      <c r="BD33" s="9">
        <f t="shared" si="28"/>
        <v>38.389198610337459</v>
      </c>
      <c r="BE33" s="45">
        <f t="shared" si="109"/>
        <v>5118.5598147116616</v>
      </c>
      <c r="BF33" s="9">
        <f t="shared" si="29"/>
        <v>61.422717776539926</v>
      </c>
      <c r="BG33" s="45">
        <f t="shared" si="110"/>
        <v>8189.6957035386577</v>
      </c>
      <c r="BH33" s="58"/>
      <c r="BI33" s="58"/>
      <c r="BJ33" s="58">
        <f t="shared" si="82"/>
        <v>-153.55679444134984</v>
      </c>
      <c r="BK33" s="97"/>
      <c r="BL33" s="44"/>
      <c r="BM33" s="82">
        <f t="shared" si="83"/>
        <v>2.8000000000000003</v>
      </c>
      <c r="BN33" s="86">
        <f t="shared" si="84"/>
        <v>2800</v>
      </c>
      <c r="BO33" s="86">
        <f t="shared" si="85"/>
        <v>100</v>
      </c>
      <c r="BP33" s="84">
        <f t="shared" si="30"/>
        <v>1</v>
      </c>
      <c r="BQ33" s="84">
        <f t="shared" si="31"/>
        <v>1.64</v>
      </c>
      <c r="BR33" s="84">
        <f t="shared" si="32"/>
        <v>2.0299999999999998</v>
      </c>
      <c r="BS33" s="84">
        <f t="shared" si="111"/>
        <v>6.7223104437584877E-2</v>
      </c>
      <c r="BT33" s="84">
        <f t="shared" si="112"/>
        <v>129.62334903977901</v>
      </c>
      <c r="BU33" s="84">
        <f t="shared" si="86"/>
        <v>29.61050400000002</v>
      </c>
      <c r="BV33" s="83">
        <f t="shared" si="113"/>
        <v>62.552974231359848</v>
      </c>
      <c r="BW33" s="81">
        <f t="shared" si="114"/>
        <v>32.942470231359827</v>
      </c>
      <c r="BX33" s="83">
        <f t="shared" si="33"/>
        <v>6.851689348239734E-2</v>
      </c>
      <c r="BY33" s="141">
        <f t="shared" si="34"/>
        <v>2.9422935121480694E-2</v>
      </c>
      <c r="BZ33" s="83">
        <f t="shared" si="35"/>
        <v>1.6402220392112126</v>
      </c>
      <c r="CA33" s="83">
        <f t="shared" si="36"/>
        <v>0.68721189897901946</v>
      </c>
      <c r="CB33" s="83">
        <f t="shared" si="87"/>
        <v>1.7079195149637232</v>
      </c>
      <c r="CC33" s="83">
        <f t="shared" si="37"/>
        <v>1.6627779510603957</v>
      </c>
      <c r="CD33" s="143">
        <f t="shared" si="38"/>
        <v>1.9702714417033942</v>
      </c>
      <c r="CE33" s="83">
        <f t="shared" si="88"/>
        <v>5.6970540289342057E-2</v>
      </c>
      <c r="CF33" s="84">
        <f t="shared" si="89"/>
        <v>143.18716065351805</v>
      </c>
      <c r="CG33" s="83">
        <f t="shared" si="39"/>
        <v>0.68419200675938441</v>
      </c>
      <c r="CH33" s="83">
        <f t="shared" si="90"/>
        <v>1.7138469368561675</v>
      </c>
      <c r="CI33" s="83">
        <f t="shared" si="40"/>
        <v>1.6681624517747804</v>
      </c>
      <c r="CJ33" s="143">
        <f t="shared" si="41"/>
        <v>1.9702714417033942</v>
      </c>
      <c r="CK33" s="83">
        <f t="shared" si="91"/>
        <v>5.5624519599657474E-2</v>
      </c>
      <c r="CL33" s="84">
        <f t="shared" si="92"/>
        <v>138.94658283689259</v>
      </c>
      <c r="CM33" s="83">
        <f t="shared" si="42"/>
        <v>0.68478639770259508</v>
      </c>
      <c r="CN33" s="83">
        <f t="shared" si="93"/>
        <v>1.7120357336427268</v>
      </c>
      <c r="CO33" s="83">
        <f t="shared" si="43"/>
        <v>1.666493950405336</v>
      </c>
      <c r="CP33" s="143">
        <f t="shared" si="44"/>
        <v>1.9702714417033942</v>
      </c>
      <c r="CQ33" s="83">
        <f t="shared" si="94"/>
        <v>5.5890609107198966E-2</v>
      </c>
      <c r="CR33" s="84">
        <f t="shared" si="95"/>
        <v>139.66672177294052</v>
      </c>
      <c r="CS33" s="83">
        <f t="shared" si="45"/>
        <v>0.68469848862464022</v>
      </c>
      <c r="CT33" s="83">
        <f t="shared" si="96"/>
        <v>1.7123459378371364</v>
      </c>
      <c r="CU33" s="83">
        <f t="shared" si="46"/>
        <v>1.6667807216612707</v>
      </c>
      <c r="CV33" s="143">
        <f t="shared" si="47"/>
        <v>1.9702714417033942</v>
      </c>
      <c r="CW33" s="83">
        <f t="shared" si="97"/>
        <v>5.5937213245365686E-2</v>
      </c>
      <c r="CX33" s="84">
        <f t="shared" si="98"/>
        <v>139.74829553452517</v>
      </c>
      <c r="CY33" s="83">
        <f t="shared" si="48"/>
        <v>0.68468819457153041</v>
      </c>
      <c r="CZ33" s="83">
        <f t="shared" si="99"/>
        <v>1.7123810079754329</v>
      </c>
      <c r="DA33" s="83">
        <f t="shared" si="49"/>
        <v>1.6668131168385438</v>
      </c>
      <c r="DB33" s="143">
        <f t="shared" si="50"/>
        <v>1.9702714417033942</v>
      </c>
      <c r="DC33" s="83">
        <f t="shared" si="100"/>
        <v>5.5938746212269526E-2</v>
      </c>
      <c r="DD33" s="84">
        <f t="shared" si="101"/>
        <v>139.7490325941834</v>
      </c>
      <c r="DE33" s="86">
        <f t="shared" si="51"/>
        <v>112.59535361644771</v>
      </c>
      <c r="DF33" s="86">
        <f t="shared" si="52"/>
        <v>45.038141446579083</v>
      </c>
      <c r="DG33" s="86">
        <f t="shared" si="53"/>
        <v>28.148838404111928</v>
      </c>
      <c r="DH33" s="86">
        <f t="shared" si="54"/>
        <v>1804.7561910329994</v>
      </c>
      <c r="DI33" s="86">
        <f t="shared" si="55"/>
        <v>6742615.7169452608</v>
      </c>
      <c r="DJ33" s="86">
        <f t="shared" si="56"/>
        <v>791705041060674</v>
      </c>
      <c r="DK33" s="86">
        <f t="shared" si="57"/>
        <v>3156.5768453258588</v>
      </c>
      <c r="DL33" s="86">
        <f t="shared" si="115"/>
        <v>3156.5768453258588</v>
      </c>
      <c r="DM33" s="86">
        <f t="shared" si="58"/>
        <v>0</v>
      </c>
      <c r="DN33" s="85">
        <f t="shared" si="59"/>
        <v>112.59535361644771</v>
      </c>
      <c r="DO33" s="85">
        <f t="shared" si="102"/>
        <v>11259.535361644772</v>
      </c>
      <c r="DP33" s="85">
        <f t="shared" si="60"/>
        <v>28.148838404111928</v>
      </c>
      <c r="DQ33" s="85">
        <f t="shared" si="103"/>
        <v>2814.883840411193</v>
      </c>
      <c r="DR33" s="85">
        <f t="shared" si="61"/>
        <v>45.038141446579083</v>
      </c>
      <c r="DS33" s="85">
        <f t="shared" si="104"/>
        <v>4503.8141446579084</v>
      </c>
      <c r="DT33" s="81"/>
      <c r="DU33" s="81"/>
      <c r="DV33" s="81">
        <f t="shared" si="105"/>
        <v>-112.59535361644771</v>
      </c>
      <c r="DW33" s="100"/>
    </row>
    <row r="34" spans="1:127" x14ac:dyDescent="0.2">
      <c r="A34" s="59">
        <f t="shared" si="62"/>
        <v>3.8666666666666685</v>
      </c>
      <c r="B34" s="44">
        <f t="shared" si="106"/>
        <v>3866.6666666666683</v>
      </c>
      <c r="C34" s="52">
        <f t="shared" si="63"/>
        <v>133.33333333333334</v>
      </c>
      <c r="D34" s="50">
        <f t="shared" si="0"/>
        <v>1</v>
      </c>
      <c r="E34" s="44">
        <f t="shared" si="1"/>
        <v>3.95</v>
      </c>
      <c r="F34" s="47">
        <f t="shared" si="64"/>
        <v>0.7</v>
      </c>
      <c r="G34" s="52">
        <f t="shared" si="116"/>
        <v>5.0165930714926393E-2</v>
      </c>
      <c r="H34" s="57">
        <f t="shared" si="65"/>
        <v>60.432359743444181</v>
      </c>
      <c r="I34" s="52">
        <f t="shared" si="117"/>
        <v>40.890696000000005</v>
      </c>
      <c r="J34" s="54">
        <f t="shared" si="118"/>
        <v>88.601513261227268</v>
      </c>
      <c r="K34" s="46">
        <f t="shared" si="107"/>
        <v>47.710817261227263</v>
      </c>
      <c r="L34" s="80">
        <f t="shared" si="2"/>
        <v>0.12365438953720766</v>
      </c>
      <c r="M34" s="142">
        <f t="shared" si="3"/>
        <v>0.11516197865992737</v>
      </c>
      <c r="N34" s="60">
        <f t="shared" si="4"/>
        <v>3.95</v>
      </c>
      <c r="O34" s="53">
        <f t="shared" si="5"/>
        <v>0.6522083694645906</v>
      </c>
      <c r="P34" s="58">
        <f t="shared" si="66"/>
        <v>3.6313820155885201</v>
      </c>
      <c r="Q34" s="49">
        <f t="shared" si="67"/>
        <v>2.9798699634879924</v>
      </c>
      <c r="R34" s="143">
        <f t="shared" si="6"/>
        <v>0.61938661493805081</v>
      </c>
      <c r="S34" s="51">
        <f t="shared" si="68"/>
        <v>4.0654970927081625E-2</v>
      </c>
      <c r="T34" s="57">
        <f t="shared" si="69"/>
        <v>77.217645336154618</v>
      </c>
      <c r="U34" s="53">
        <f t="shared" si="7"/>
        <v>0.66705983008035963</v>
      </c>
      <c r="V34" s="58">
        <f t="shared" si="70"/>
        <v>3.5203495436605867</v>
      </c>
      <c r="W34" s="49">
        <f t="shared" si="8"/>
        <v>2.9066340446762045</v>
      </c>
      <c r="X34" s="143">
        <f t="shared" si="9"/>
        <v>0.61938661493805081</v>
      </c>
      <c r="Y34" s="51">
        <f t="shared" si="71"/>
        <v>3.9663601291654742E-2</v>
      </c>
      <c r="Z34" s="57">
        <f t="shared" si="72"/>
        <v>76.395831539814424</v>
      </c>
      <c r="AA34" s="53">
        <f t="shared" si="10"/>
        <v>0.6664275474506014</v>
      </c>
      <c r="AB34" s="58">
        <f t="shared" si="73"/>
        <v>3.5255373616186096</v>
      </c>
      <c r="AC34" s="49">
        <f t="shared" si="11"/>
        <v>2.9101060148574498</v>
      </c>
      <c r="AD34" s="143">
        <f t="shared" si="12"/>
        <v>0.61938661493805081</v>
      </c>
      <c r="AE34" s="49">
        <f t="shared" si="108"/>
        <v>3.9575784876906842E-2</v>
      </c>
      <c r="AF34" s="57">
        <f t="shared" si="74"/>
        <v>76.212324402143437</v>
      </c>
      <c r="AG34" s="53">
        <f t="shared" si="13"/>
        <v>0.66628502791070787</v>
      </c>
      <c r="AH34" s="58">
        <f t="shared" si="75"/>
        <v>3.5266991117302773</v>
      </c>
      <c r="AI34" s="49">
        <f t="shared" si="14"/>
        <v>2.9108828166554916</v>
      </c>
      <c r="AJ34" s="143">
        <f t="shared" si="15"/>
        <v>0.61938661493805081</v>
      </c>
      <c r="AK34" s="51">
        <f t="shared" si="76"/>
        <v>3.9576715418342671E-2</v>
      </c>
      <c r="AL34" s="57">
        <f t="shared" si="77"/>
        <v>76.20749685638593</v>
      </c>
      <c r="AM34" s="53">
        <f t="shared" si="16"/>
        <v>0.66628127205745635</v>
      </c>
      <c r="AN34" s="58">
        <f t="shared" si="78"/>
        <v>3.5267296905220284</v>
      </c>
      <c r="AO34" s="49">
        <f t="shared" si="17"/>
        <v>2.910903259628443</v>
      </c>
      <c r="AP34" s="143">
        <f t="shared" si="18"/>
        <v>0.61938661493805081</v>
      </c>
      <c r="AQ34" s="51">
        <f t="shared" si="79"/>
        <v>3.9577208167896484E-2</v>
      </c>
      <c r="AR34" s="57">
        <f t="shared" si="80"/>
        <v>76.208217935813707</v>
      </c>
      <c r="AS34" s="44">
        <f t="shared" si="19"/>
        <v>159.48272387020907</v>
      </c>
      <c r="AT34" s="44">
        <f t="shared" si="20"/>
        <v>63.793089548083628</v>
      </c>
      <c r="AU34" s="44">
        <f t="shared" si="21"/>
        <v>39.870680967552268</v>
      </c>
      <c r="AV34" s="47">
        <f t="shared" si="22"/>
        <v>409858.27887185884</v>
      </c>
      <c r="AW34" s="47">
        <f t="shared" si="23"/>
        <v>194764276661.85501</v>
      </c>
      <c r="AX34" s="86">
        <f t="shared" si="24"/>
        <v>6.5029259158748488E+18</v>
      </c>
      <c r="AY34" s="86">
        <f t="shared" si="25"/>
        <v>2923.027009687672</v>
      </c>
      <c r="AZ34" s="10">
        <f t="shared" si="81"/>
        <v>2923.027009687672</v>
      </c>
      <c r="BA34" s="44">
        <f t="shared" si="26"/>
        <v>0</v>
      </c>
      <c r="BB34" s="9">
        <f t="shared" si="27"/>
        <v>159.48272387020907</v>
      </c>
      <c r="BC34" s="45">
        <f t="shared" si="119"/>
        <v>21264.363182694546</v>
      </c>
      <c r="BD34" s="9">
        <f t="shared" si="28"/>
        <v>39.870680967552268</v>
      </c>
      <c r="BE34" s="45">
        <f t="shared" si="109"/>
        <v>5316.0907956736364</v>
      </c>
      <c r="BF34" s="9">
        <f t="shared" si="29"/>
        <v>63.793089548083628</v>
      </c>
      <c r="BG34" s="45">
        <f t="shared" si="110"/>
        <v>8505.7452730778168</v>
      </c>
      <c r="BH34" s="58"/>
      <c r="BI34" s="58"/>
      <c r="BJ34" s="58">
        <f t="shared" si="82"/>
        <v>-159.48272387020907</v>
      </c>
      <c r="BK34" s="97"/>
      <c r="BL34" s="44"/>
      <c r="BM34" s="82">
        <f t="shared" si="83"/>
        <v>2.9</v>
      </c>
      <c r="BN34" s="86">
        <f t="shared" si="84"/>
        <v>2900</v>
      </c>
      <c r="BO34" s="86">
        <f t="shared" si="85"/>
        <v>100</v>
      </c>
      <c r="BP34" s="84">
        <f t="shared" si="30"/>
        <v>1</v>
      </c>
      <c r="BQ34" s="84">
        <f t="shared" si="31"/>
        <v>1.64</v>
      </c>
      <c r="BR34" s="84">
        <f t="shared" si="32"/>
        <v>2.0299999999999998</v>
      </c>
      <c r="BS34" s="84">
        <f t="shared" si="111"/>
        <v>6.7020104437584882E-2</v>
      </c>
      <c r="BT34" s="84">
        <f t="shared" si="112"/>
        <v>133.71612979816834</v>
      </c>
      <c r="BU34" s="84">
        <f t="shared" si="86"/>
        <v>30.668022000000022</v>
      </c>
      <c r="BV34" s="83">
        <f t="shared" si="113"/>
        <v>65.101334928493287</v>
      </c>
      <c r="BW34" s="81">
        <f t="shared" si="114"/>
        <v>34.433312928493265</v>
      </c>
      <c r="BX34" s="83">
        <f t="shared" si="33"/>
        <v>6.3059601520483469E-2</v>
      </c>
      <c r="BY34" s="141">
        <f t="shared" si="34"/>
        <v>2.5494424161396904E-2</v>
      </c>
      <c r="BZ34" s="83">
        <f t="shared" si="35"/>
        <v>1.6401923910937299</v>
      </c>
      <c r="CA34" s="83">
        <f t="shared" si="36"/>
        <v>0.68711389966846603</v>
      </c>
      <c r="CB34" s="83">
        <f t="shared" si="87"/>
        <v>1.7097304125390234</v>
      </c>
      <c r="CC34" s="83">
        <f t="shared" si="37"/>
        <v>1.6704536215600057</v>
      </c>
      <c r="CD34" s="143">
        <f t="shared" si="38"/>
        <v>1.978246318952364</v>
      </c>
      <c r="CE34" s="83">
        <f t="shared" si="88"/>
        <v>5.677311440130927E-2</v>
      </c>
      <c r="CF34" s="84">
        <f t="shared" si="89"/>
        <v>146.60746260550076</v>
      </c>
      <c r="CG34" s="83">
        <f t="shared" si="39"/>
        <v>0.68357791082226227</v>
      </c>
      <c r="CH34" s="83">
        <f t="shared" si="90"/>
        <v>1.7152626309830308</v>
      </c>
      <c r="CI34" s="83">
        <f t="shared" si="40"/>
        <v>1.6755003289748904</v>
      </c>
      <c r="CJ34" s="143">
        <f t="shared" si="41"/>
        <v>1.978246318952364</v>
      </c>
      <c r="CK34" s="83">
        <f t="shared" si="91"/>
        <v>5.5427093711624686E-2</v>
      </c>
      <c r="CL34" s="84">
        <f t="shared" si="92"/>
        <v>142.27515590053503</v>
      </c>
      <c r="CM34" s="83">
        <f t="shared" si="42"/>
        <v>0.68433544349898012</v>
      </c>
      <c r="CN34" s="83">
        <f t="shared" si="93"/>
        <v>1.7134417727214677</v>
      </c>
      <c r="CO34" s="83">
        <f t="shared" si="43"/>
        <v>1.6738142657913999</v>
      </c>
      <c r="CP34" s="143">
        <f t="shared" si="44"/>
        <v>1.978246318952364</v>
      </c>
      <c r="CQ34" s="83">
        <f t="shared" si="94"/>
        <v>5.5693183219166179E-2</v>
      </c>
      <c r="CR34" s="84">
        <f t="shared" si="95"/>
        <v>143.01459444427806</v>
      </c>
      <c r="CS34" s="83">
        <f t="shared" si="45"/>
        <v>0.68421980321032905</v>
      </c>
      <c r="CT34" s="83">
        <f t="shared" si="96"/>
        <v>1.7137552410495911</v>
      </c>
      <c r="CU34" s="83">
        <f t="shared" si="46"/>
        <v>1.6741054640077759</v>
      </c>
      <c r="CV34" s="143">
        <f t="shared" si="47"/>
        <v>1.978246318952364</v>
      </c>
      <c r="CW34" s="83">
        <f t="shared" si="97"/>
        <v>5.5739787357332898E-2</v>
      </c>
      <c r="CX34" s="84">
        <f t="shared" si="98"/>
        <v>143.09838825803752</v>
      </c>
      <c r="CY34" s="83">
        <f t="shared" si="48"/>
        <v>0.68420634418670223</v>
      </c>
      <c r="CZ34" s="83">
        <f t="shared" si="99"/>
        <v>1.7137906932712859</v>
      </c>
      <c r="DA34" s="83">
        <f t="shared" si="49"/>
        <v>1.674138373494571</v>
      </c>
      <c r="DB34" s="143">
        <f t="shared" si="50"/>
        <v>1.978246318952364</v>
      </c>
      <c r="DC34" s="83">
        <f t="shared" si="100"/>
        <v>5.5741320324236739E-2</v>
      </c>
      <c r="DD34" s="84">
        <f t="shared" si="101"/>
        <v>143.09915217724122</v>
      </c>
      <c r="DE34" s="86">
        <f t="shared" si="51"/>
        <v>117.18240287128791</v>
      </c>
      <c r="DF34" s="86">
        <f t="shared" si="52"/>
        <v>46.872961148515166</v>
      </c>
      <c r="DG34" s="86">
        <f t="shared" si="53"/>
        <v>29.295600717821976</v>
      </c>
      <c r="DH34" s="86">
        <f t="shared" si="54"/>
        <v>1607.7673064006201</v>
      </c>
      <c r="DI34" s="86">
        <f t="shared" si="55"/>
        <v>5452895.2905515004</v>
      </c>
      <c r="DJ34" s="86">
        <f t="shared" si="56"/>
        <v>531314909864910.31</v>
      </c>
      <c r="DK34" s="86">
        <f t="shared" si="57"/>
        <v>3134.93545095338</v>
      </c>
      <c r="DL34" s="86">
        <f t="shared" si="115"/>
        <v>3134.93545095338</v>
      </c>
      <c r="DM34" s="86">
        <f t="shared" si="58"/>
        <v>0</v>
      </c>
      <c r="DN34" s="85">
        <f t="shared" si="59"/>
        <v>117.18240287128791</v>
      </c>
      <c r="DO34" s="85">
        <f t="shared" si="102"/>
        <v>11718.24028712879</v>
      </c>
      <c r="DP34" s="85">
        <f t="shared" si="60"/>
        <v>29.295600717821976</v>
      </c>
      <c r="DQ34" s="85">
        <f t="shared" si="103"/>
        <v>2929.5600717821976</v>
      </c>
      <c r="DR34" s="85">
        <f t="shared" si="61"/>
        <v>46.872961148515166</v>
      </c>
      <c r="DS34" s="85">
        <f t="shared" si="104"/>
        <v>4687.2961148515169</v>
      </c>
      <c r="DT34" s="81"/>
      <c r="DU34" s="81"/>
      <c r="DV34" s="81">
        <f t="shared" si="105"/>
        <v>-117.18240287128791</v>
      </c>
      <c r="DW34" s="100"/>
    </row>
    <row r="35" spans="1:127" x14ac:dyDescent="0.2">
      <c r="A35" s="59">
        <f t="shared" si="62"/>
        <v>4.0000000000000018</v>
      </c>
      <c r="B35" s="44">
        <f t="shared" si="106"/>
        <v>4000.0000000000018</v>
      </c>
      <c r="C35" s="52">
        <f t="shared" si="63"/>
        <v>133.33333333333334</v>
      </c>
      <c r="D35" s="50">
        <f t="shared" si="0"/>
        <v>2</v>
      </c>
      <c r="E35" s="44">
        <f t="shared" si="1"/>
        <v>3</v>
      </c>
      <c r="F35" s="47">
        <f t="shared" si="64"/>
        <v>1.0574519476318618</v>
      </c>
      <c r="G35" s="52">
        <f t="shared" si="116"/>
        <v>5.0048767251750934E-2</v>
      </c>
      <c r="H35" s="57">
        <f t="shared" si="65"/>
        <v>62.124149247182906</v>
      </c>
      <c r="I35" s="52">
        <f t="shared" si="117"/>
        <v>0</v>
      </c>
      <c r="J35" s="54">
        <f t="shared" si="118"/>
        <v>92.159273261227256</v>
      </c>
      <c r="K35" s="46">
        <f t="shared" si="107"/>
        <v>92.159273261227256</v>
      </c>
      <c r="L35" s="80">
        <f t="shared" si="2"/>
        <v>0</v>
      </c>
      <c r="M35" s="142">
        <f t="shared" si="3"/>
        <v>0</v>
      </c>
      <c r="N35" s="60">
        <f t="shared" si="4"/>
        <v>3</v>
      </c>
      <c r="O35" s="53">
        <f t="shared" si="5"/>
        <v>0</v>
      </c>
      <c r="P35" s="58">
        <f t="shared" si="66"/>
        <v>2.75767591890629</v>
      </c>
      <c r="Q35" s="49">
        <f t="shared" si="67"/>
        <v>2.75767591890629</v>
      </c>
      <c r="R35" s="143">
        <f t="shared" si="6"/>
        <v>0.85418214447655383</v>
      </c>
      <c r="S35" s="51">
        <f t="shared" si="68"/>
        <v>4.0556733009787321E-2</v>
      </c>
      <c r="T35" s="57">
        <f t="shared" si="69"/>
        <v>79.034891456901292</v>
      </c>
      <c r="U35" s="53">
        <f t="shared" si="7"/>
        <v>0</v>
      </c>
      <c r="V35" s="58">
        <f t="shared" si="70"/>
        <v>2.6951383714725421</v>
      </c>
      <c r="W35" s="49">
        <f t="shared" si="8"/>
        <v>2.6951383714725421</v>
      </c>
      <c r="X35" s="143">
        <f t="shared" si="9"/>
        <v>0.83435475176801621</v>
      </c>
      <c r="Y35" s="51">
        <f t="shared" si="71"/>
        <v>3.9566685200541005E-2</v>
      </c>
      <c r="Z35" s="57">
        <f t="shared" si="72"/>
        <v>78.213389041797683</v>
      </c>
      <c r="AA35" s="53">
        <f t="shared" si="10"/>
        <v>0</v>
      </c>
      <c r="AB35" s="58">
        <f t="shared" si="73"/>
        <v>2.6981107462384326</v>
      </c>
      <c r="AC35" s="49">
        <f t="shared" si="11"/>
        <v>2.6981107462384326</v>
      </c>
      <c r="AD35" s="143">
        <f t="shared" si="12"/>
        <v>0.83259842347305824</v>
      </c>
      <c r="AE35" s="49">
        <f t="shared" si="108"/>
        <v>3.9478985874346104E-2</v>
      </c>
      <c r="AF35" s="57">
        <f t="shared" si="74"/>
        <v>78.023689909519859</v>
      </c>
      <c r="AG35" s="53">
        <f t="shared" si="13"/>
        <v>0</v>
      </c>
      <c r="AH35" s="58">
        <f t="shared" si="75"/>
        <v>2.6987980510528851</v>
      </c>
      <c r="AI35" s="49">
        <f t="shared" si="14"/>
        <v>2.6987980510528851</v>
      </c>
      <c r="AJ35" s="143">
        <f t="shared" si="15"/>
        <v>0.83261703430177492</v>
      </c>
      <c r="AK35" s="51">
        <f t="shared" si="76"/>
        <v>3.9479915175060019E-2</v>
      </c>
      <c r="AL35" s="57">
        <f t="shared" si="77"/>
        <v>78.018421604077957</v>
      </c>
      <c r="AM35" s="53">
        <f t="shared" si="16"/>
        <v>0</v>
      </c>
      <c r="AN35" s="58">
        <f t="shared" si="78"/>
        <v>2.6988171438112638</v>
      </c>
      <c r="AO35" s="49">
        <f t="shared" si="17"/>
        <v>2.6988171438112638</v>
      </c>
      <c r="AP35" s="143">
        <f t="shared" si="18"/>
        <v>0.832626889292851</v>
      </c>
      <c r="AQ35" s="51">
        <f t="shared" si="79"/>
        <v>3.9480407267614426E-2</v>
      </c>
      <c r="AR35" s="57">
        <f t="shared" si="80"/>
        <v>78.019152535861622</v>
      </c>
      <c r="AS35" s="44">
        <f t="shared" si="19"/>
        <v>165.88669187020906</v>
      </c>
      <c r="AT35" s="44">
        <f t="shared" si="20"/>
        <v>66.354676748083619</v>
      </c>
      <c r="AU35" s="44">
        <f t="shared" si="21"/>
        <v>41.471672967552266</v>
      </c>
      <c r="AV35" s="47">
        <f t="shared" si="22"/>
        <v>370799.3638280211</v>
      </c>
      <c r="AW35" s="47">
        <f t="shared" si="23"/>
        <v>161342169502.50958</v>
      </c>
      <c r="AX35" s="86">
        <f t="shared" si="24"/>
        <v>4.8075419618259005E+18</v>
      </c>
      <c r="AY35" s="86">
        <f t="shared" si="25"/>
        <v>2903.9030926392293</v>
      </c>
      <c r="AZ35" s="10">
        <f t="shared" si="81"/>
        <v>2903.9030926392293</v>
      </c>
      <c r="BA35" s="44">
        <f t="shared" si="26"/>
        <v>0</v>
      </c>
      <c r="BB35" s="9">
        <f t="shared" si="27"/>
        <v>165.88669187020906</v>
      </c>
      <c r="BC35" s="45">
        <f t="shared" si="119"/>
        <v>22118.225582694544</v>
      </c>
      <c r="BD35" s="9">
        <f t="shared" si="28"/>
        <v>41.471672967552266</v>
      </c>
      <c r="BE35" s="45">
        <f t="shared" si="109"/>
        <v>5529.556395673636</v>
      </c>
      <c r="BF35" s="9">
        <f t="shared" si="29"/>
        <v>66.354676748083619</v>
      </c>
      <c r="BG35" s="45">
        <f t="shared" si="110"/>
        <v>8847.2902330778161</v>
      </c>
      <c r="BH35" s="58"/>
      <c r="BI35" s="58"/>
      <c r="BJ35" s="58">
        <f t="shared" si="82"/>
        <v>-165.88669187020906</v>
      </c>
      <c r="BK35" s="97"/>
      <c r="BL35" s="44"/>
      <c r="BM35" s="82">
        <f t="shared" si="83"/>
        <v>3</v>
      </c>
      <c r="BN35" s="86">
        <f t="shared" si="84"/>
        <v>3000</v>
      </c>
      <c r="BO35" s="86">
        <f t="shared" si="85"/>
        <v>100</v>
      </c>
      <c r="BP35" s="84">
        <f t="shared" si="30"/>
        <v>1</v>
      </c>
      <c r="BQ35" s="84">
        <f t="shared" si="31"/>
        <v>1.64</v>
      </c>
      <c r="BR35" s="84">
        <f t="shared" si="32"/>
        <v>2.0299999999999998</v>
      </c>
      <c r="BS35" s="84">
        <f t="shared" si="111"/>
        <v>6.6817104437584887E-2</v>
      </c>
      <c r="BT35" s="84">
        <f t="shared" si="112"/>
        <v>137.79653250777719</v>
      </c>
      <c r="BU35" s="84">
        <f t="shared" si="86"/>
        <v>31.725540000000024</v>
      </c>
      <c r="BV35" s="83">
        <f t="shared" si="113"/>
        <v>67.657687535988771</v>
      </c>
      <c r="BW35" s="81">
        <f t="shared" si="114"/>
        <v>35.932147535988747</v>
      </c>
      <c r="BX35" s="83">
        <f t="shared" si="33"/>
        <v>5.8036976602620867E-2</v>
      </c>
      <c r="BY35" s="141">
        <f t="shared" si="34"/>
        <v>2.207347799466015E-2</v>
      </c>
      <c r="BZ35" s="83">
        <f t="shared" si="35"/>
        <v>1.6401665739584346</v>
      </c>
      <c r="CA35" s="83">
        <f t="shared" si="36"/>
        <v>0.6849157319173903</v>
      </c>
      <c r="CB35" s="83">
        <f t="shared" si="87"/>
        <v>1.7115024622009529</v>
      </c>
      <c r="CC35" s="83">
        <f t="shared" si="37"/>
        <v>1.6772508266268258</v>
      </c>
      <c r="CD35" s="143">
        <f t="shared" si="38"/>
        <v>1.9851908396708395</v>
      </c>
      <c r="CE35" s="83">
        <f t="shared" si="88"/>
        <v>5.6574942543378109E-2</v>
      </c>
      <c r="CF35" s="84">
        <f t="shared" si="89"/>
        <v>150.00020583128602</v>
      </c>
      <c r="CG35" s="83">
        <f t="shared" si="39"/>
        <v>0.68284995224692391</v>
      </c>
      <c r="CH35" s="83">
        <f t="shared" si="90"/>
        <v>1.7166466329217716</v>
      </c>
      <c r="CI35" s="83">
        <f t="shared" si="40"/>
        <v>1.6820684500387963</v>
      </c>
      <c r="CJ35" s="143">
        <f t="shared" si="41"/>
        <v>1.9851908396708395</v>
      </c>
      <c r="CK35" s="83">
        <f t="shared" si="91"/>
        <v>5.5228921853693526E-2</v>
      </c>
      <c r="CL35" s="84">
        <f t="shared" si="92"/>
        <v>145.57734453272275</v>
      </c>
      <c r="CM35" s="83">
        <f t="shared" si="42"/>
        <v>0.68377551827810357</v>
      </c>
      <c r="CN35" s="83">
        <f t="shared" si="93"/>
        <v>1.7148169359460308</v>
      </c>
      <c r="CO35" s="83">
        <f t="shared" si="43"/>
        <v>1.6803654027548511</v>
      </c>
      <c r="CP35" s="143">
        <f t="shared" si="44"/>
        <v>1.9851908396708395</v>
      </c>
      <c r="CQ35" s="83">
        <f t="shared" si="94"/>
        <v>5.5495011361235018E-2</v>
      </c>
      <c r="CR35" s="84">
        <f t="shared" si="95"/>
        <v>146.33600662479455</v>
      </c>
      <c r="CS35" s="83">
        <f t="shared" si="45"/>
        <v>0.68363104274713637</v>
      </c>
      <c r="CT35" s="83">
        <f t="shared" si="96"/>
        <v>1.7151335299301045</v>
      </c>
      <c r="CU35" s="83">
        <f t="shared" si="46"/>
        <v>1.6806609483349868</v>
      </c>
      <c r="CV35" s="143">
        <f t="shared" si="47"/>
        <v>1.9851908396708395</v>
      </c>
      <c r="CW35" s="83">
        <f t="shared" si="97"/>
        <v>5.5541615499401738E-2</v>
      </c>
      <c r="CX35" s="84">
        <f t="shared" si="98"/>
        <v>146.42200652687598</v>
      </c>
      <c r="CY35" s="83">
        <f t="shared" si="48"/>
        <v>0.68361429201407509</v>
      </c>
      <c r="CZ35" s="83">
        <f t="shared" si="99"/>
        <v>1.7151693459015791</v>
      </c>
      <c r="DA35" s="83">
        <f t="shared" si="49"/>
        <v>1.6806943607104716</v>
      </c>
      <c r="DB35" s="143">
        <f t="shared" si="50"/>
        <v>1.9851908396708395</v>
      </c>
      <c r="DC35" s="83">
        <f t="shared" si="100"/>
        <v>5.5543148466305578E-2</v>
      </c>
      <c r="DD35" s="84">
        <f t="shared" si="101"/>
        <v>146.42279667934662</v>
      </c>
      <c r="DE35" s="86">
        <f t="shared" si="51"/>
        <v>121.78383756477979</v>
      </c>
      <c r="DF35" s="86">
        <f t="shared" si="52"/>
        <v>48.713535025911916</v>
      </c>
      <c r="DG35" s="86">
        <f t="shared" si="53"/>
        <v>30.445959391194947</v>
      </c>
      <c r="DH35" s="86">
        <f t="shared" si="54"/>
        <v>1436.2065783946064</v>
      </c>
      <c r="DI35" s="86">
        <f t="shared" si="55"/>
        <v>4432105.0078980243</v>
      </c>
      <c r="DJ35" s="86">
        <f t="shared" si="56"/>
        <v>359951311542450.87</v>
      </c>
      <c r="DK35" s="86">
        <f t="shared" si="57"/>
        <v>3113.5510036038877</v>
      </c>
      <c r="DL35" s="86">
        <f t="shared" si="115"/>
        <v>3113.5510036038877</v>
      </c>
      <c r="DM35" s="86">
        <f t="shared" si="58"/>
        <v>0</v>
      </c>
      <c r="DN35" s="85">
        <f t="shared" si="59"/>
        <v>121.78383756477979</v>
      </c>
      <c r="DO35" s="85">
        <f t="shared" si="102"/>
        <v>12178.383756477979</v>
      </c>
      <c r="DP35" s="85">
        <f t="shared" si="60"/>
        <v>30.445959391194947</v>
      </c>
      <c r="DQ35" s="85">
        <f t="shared" si="103"/>
        <v>3044.5959391194947</v>
      </c>
      <c r="DR35" s="85">
        <f t="shared" si="61"/>
        <v>48.713535025911916</v>
      </c>
      <c r="DS35" s="85">
        <f t="shared" si="104"/>
        <v>4871.3535025911915</v>
      </c>
      <c r="DT35" s="81"/>
      <c r="DU35" s="81"/>
      <c r="DV35" s="81">
        <f t="shared" si="105"/>
        <v>-121.78383756477979</v>
      </c>
      <c r="DW35" s="100"/>
    </row>
    <row r="36" spans="1:127" x14ac:dyDescent="0.2">
      <c r="A36" s="59">
        <f t="shared" si="62"/>
        <v>4.1333333333333346</v>
      </c>
      <c r="B36" s="44">
        <f t="shared" si="106"/>
        <v>4133.3333333333348</v>
      </c>
      <c r="C36" s="52">
        <f t="shared" si="63"/>
        <v>133.33333333333334</v>
      </c>
      <c r="D36" s="50">
        <f t="shared" si="0"/>
        <v>2</v>
      </c>
      <c r="E36" s="44">
        <f t="shared" si="1"/>
        <v>3</v>
      </c>
      <c r="F36" s="47">
        <f t="shared" si="64"/>
        <v>1.0574519476318618</v>
      </c>
      <c r="G36" s="52">
        <f t="shared" si="116"/>
        <v>4.9907773658733355E-2</v>
      </c>
      <c r="H36" s="57">
        <f t="shared" si="65"/>
        <v>64.345405711860337</v>
      </c>
      <c r="I36" s="52">
        <f t="shared" si="117"/>
        <v>0</v>
      </c>
      <c r="J36" s="54">
        <f t="shared" si="118"/>
        <v>95.821673261227247</v>
      </c>
      <c r="K36" s="46">
        <f t="shared" si="107"/>
        <v>95.821673261227247</v>
      </c>
      <c r="L36" s="80">
        <f t="shared" si="2"/>
        <v>0</v>
      </c>
      <c r="M36" s="142">
        <f t="shared" si="3"/>
        <v>0</v>
      </c>
      <c r="N36" s="60">
        <f t="shared" si="4"/>
        <v>3</v>
      </c>
      <c r="O36" s="53">
        <f t="shared" si="5"/>
        <v>0</v>
      </c>
      <c r="P36" s="58">
        <f t="shared" si="66"/>
        <v>2.7498274971371557</v>
      </c>
      <c r="Q36" s="49">
        <f t="shared" si="67"/>
        <v>2.7498274971371557</v>
      </c>
      <c r="R36" s="143">
        <f t="shared" si="6"/>
        <v>0.85418214447655383</v>
      </c>
      <c r="S36" s="51">
        <f t="shared" si="68"/>
        <v>4.0442842057190447E-2</v>
      </c>
      <c r="T36" s="57">
        <f t="shared" si="69"/>
        <v>80.993051817264998</v>
      </c>
      <c r="U36" s="53">
        <f t="shared" si="7"/>
        <v>0</v>
      </c>
      <c r="V36" s="58">
        <f t="shared" si="70"/>
        <v>2.6885989009034614</v>
      </c>
      <c r="W36" s="49">
        <f t="shared" si="8"/>
        <v>2.6885989009034614</v>
      </c>
      <c r="X36" s="143">
        <f t="shared" si="9"/>
        <v>0.83435475176801621</v>
      </c>
      <c r="Y36" s="51">
        <f t="shared" si="71"/>
        <v>3.9455437900305271E-2</v>
      </c>
      <c r="Z36" s="57">
        <f t="shared" si="72"/>
        <v>80.168072183790898</v>
      </c>
      <c r="AA36" s="53">
        <f t="shared" si="10"/>
        <v>0</v>
      </c>
      <c r="AB36" s="58">
        <f t="shared" si="73"/>
        <v>2.6915688207805686</v>
      </c>
      <c r="AC36" s="49">
        <f t="shared" si="11"/>
        <v>2.6915688207805686</v>
      </c>
      <c r="AD36" s="143">
        <f t="shared" si="12"/>
        <v>0.83259842347305824</v>
      </c>
      <c r="AE36" s="49">
        <f t="shared" si="108"/>
        <v>3.9367972751216361E-2</v>
      </c>
      <c r="AF36" s="57">
        <f t="shared" si="74"/>
        <v>79.971891596829821</v>
      </c>
      <c r="AG36" s="53">
        <f t="shared" si="13"/>
        <v>0</v>
      </c>
      <c r="AH36" s="58">
        <f t="shared" si="75"/>
        <v>2.6922760351954458</v>
      </c>
      <c r="AI36" s="49">
        <f t="shared" si="14"/>
        <v>2.6922760351954458</v>
      </c>
      <c r="AJ36" s="143">
        <f t="shared" si="15"/>
        <v>0.83261703430177492</v>
      </c>
      <c r="AK36" s="51">
        <f t="shared" si="76"/>
        <v>3.9368899570486449E-2</v>
      </c>
      <c r="AL36" s="57">
        <f t="shared" si="77"/>
        <v>79.966172992016126</v>
      </c>
      <c r="AM36" s="53">
        <f t="shared" si="16"/>
        <v>0</v>
      </c>
      <c r="AN36" s="58">
        <f t="shared" si="78"/>
        <v>2.6922966558564676</v>
      </c>
      <c r="AO36" s="49">
        <f t="shared" si="17"/>
        <v>2.6922966558564676</v>
      </c>
      <c r="AP36" s="143">
        <f t="shared" si="18"/>
        <v>0.832626889292851</v>
      </c>
      <c r="AQ36" s="51">
        <f t="shared" si="79"/>
        <v>3.9369390349042042E-2</v>
      </c>
      <c r="AR36" s="57">
        <f t="shared" si="80"/>
        <v>79.96691442350857</v>
      </c>
      <c r="AS36" s="44">
        <f t="shared" si="19"/>
        <v>172.47901187020904</v>
      </c>
      <c r="AT36" s="44">
        <f t="shared" si="20"/>
        <v>68.991604748083617</v>
      </c>
      <c r="AU36" s="44">
        <f t="shared" si="21"/>
        <v>43.119752967552259</v>
      </c>
      <c r="AV36" s="47">
        <f t="shared" si="22"/>
        <v>333315.96675397077</v>
      </c>
      <c r="AW36" s="47">
        <f t="shared" si="23"/>
        <v>132052112634.07414</v>
      </c>
      <c r="AX36" s="86">
        <f t="shared" si="24"/>
        <v>3.4860049456045476E+18</v>
      </c>
      <c r="AY36" s="86">
        <f t="shared" si="25"/>
        <v>2883.4589999701975</v>
      </c>
      <c r="AZ36" s="10">
        <f t="shared" si="81"/>
        <v>2883.4589999701975</v>
      </c>
      <c r="BA36" s="44">
        <f t="shared" si="26"/>
        <v>333315.96675397077</v>
      </c>
      <c r="BB36" s="9">
        <f t="shared" si="27"/>
        <v>172.47901187020904</v>
      </c>
      <c r="BC36" s="45">
        <f t="shared" si="119"/>
        <v>22997.201582694539</v>
      </c>
      <c r="BD36" s="9">
        <f t="shared" si="28"/>
        <v>43.119752967552259</v>
      </c>
      <c r="BE36" s="45">
        <f t="shared" si="109"/>
        <v>5749.3003956736347</v>
      </c>
      <c r="BF36" s="9">
        <f t="shared" si="29"/>
        <v>68.991604748083617</v>
      </c>
      <c r="BG36" s="45">
        <f t="shared" si="110"/>
        <v>9198.880633077817</v>
      </c>
      <c r="BH36" s="58"/>
      <c r="BI36" s="58"/>
      <c r="BJ36" s="58">
        <f t="shared" si="82"/>
        <v>-172.47901187020904</v>
      </c>
      <c r="BK36" s="97"/>
      <c r="BL36" s="44"/>
      <c r="BM36" s="82">
        <f t="shared" si="83"/>
        <v>3.1</v>
      </c>
      <c r="BN36" s="86">
        <f t="shared" si="84"/>
        <v>3100</v>
      </c>
      <c r="BO36" s="86">
        <f t="shared" si="85"/>
        <v>100</v>
      </c>
      <c r="BP36" s="84">
        <f t="shared" si="30"/>
        <v>1</v>
      </c>
      <c r="BQ36" s="84">
        <f t="shared" si="31"/>
        <v>1.64</v>
      </c>
      <c r="BR36" s="84">
        <f t="shared" si="32"/>
        <v>2.0299999999999998</v>
      </c>
      <c r="BS36" s="84">
        <f t="shared" si="111"/>
        <v>6.6614104437584892E-2</v>
      </c>
      <c r="BT36" s="84">
        <f t="shared" si="112"/>
        <v>141.86455716860553</v>
      </c>
      <c r="BU36" s="84">
        <f t="shared" si="86"/>
        <v>32.783058000000025</v>
      </c>
      <c r="BV36" s="83">
        <f t="shared" si="113"/>
        <v>70.221395507354458</v>
      </c>
      <c r="BW36" s="81">
        <f t="shared" si="114"/>
        <v>37.438337507354433</v>
      </c>
      <c r="BX36" s="83">
        <f t="shared" si="33"/>
        <v>5.3414397997409671E-2</v>
      </c>
      <c r="BY36" s="141">
        <f t="shared" si="34"/>
        <v>1.9098059922425938E-2</v>
      </c>
      <c r="BZ36" s="83">
        <f t="shared" si="35"/>
        <v>1.6401441194570181</v>
      </c>
      <c r="CA36" s="83">
        <f t="shared" si="36"/>
        <v>0.6843972296263604</v>
      </c>
      <c r="CB36" s="83">
        <f t="shared" si="87"/>
        <v>1.7132366433882038</v>
      </c>
      <c r="CC36" s="83">
        <f t="shared" si="37"/>
        <v>1.6834747379355373</v>
      </c>
      <c r="CD36" s="143">
        <f t="shared" si="38"/>
        <v>1.9912309383574751</v>
      </c>
      <c r="CE36" s="83">
        <f t="shared" si="88"/>
        <v>5.6376121454476694E-2</v>
      </c>
      <c r="CF36" s="84">
        <f t="shared" si="89"/>
        <v>153.36736368894378</v>
      </c>
      <c r="CG36" s="83">
        <f t="shared" si="39"/>
        <v>0.68201048845374701</v>
      </c>
      <c r="CH36" s="83">
        <f t="shared" si="90"/>
        <v>1.7180004532195774</v>
      </c>
      <c r="CI36" s="83">
        <f t="shared" si="40"/>
        <v>1.6879536501486916</v>
      </c>
      <c r="CJ36" s="143">
        <f t="shared" si="41"/>
        <v>1.9912309383574751</v>
      </c>
      <c r="CK36" s="83">
        <f t="shared" si="91"/>
        <v>5.503010076479211E-2</v>
      </c>
      <c r="CL36" s="84">
        <f t="shared" si="92"/>
        <v>148.85483673646976</v>
      </c>
      <c r="CM36" s="83">
        <f t="shared" si="42"/>
        <v>0.68310893728679234</v>
      </c>
      <c r="CN36" s="83">
        <f t="shared" si="93"/>
        <v>1.7161625877798288</v>
      </c>
      <c r="CO36" s="83">
        <f t="shared" si="43"/>
        <v>1.6862342206235186</v>
      </c>
      <c r="CP36" s="143">
        <f t="shared" si="44"/>
        <v>1.9912309383574751</v>
      </c>
      <c r="CQ36" s="83">
        <f t="shared" si="94"/>
        <v>5.5296190272333602E-2</v>
      </c>
      <c r="CR36" s="84">
        <f t="shared" si="95"/>
        <v>149.63265577791529</v>
      </c>
      <c r="CS36" s="83">
        <f t="shared" si="45"/>
        <v>0.68293453025878736</v>
      </c>
      <c r="CT36" s="83">
        <f t="shared" si="96"/>
        <v>1.7164821779229891</v>
      </c>
      <c r="CU36" s="83">
        <f t="shared" si="46"/>
        <v>1.6865340151349295</v>
      </c>
      <c r="CV36" s="143">
        <f t="shared" si="47"/>
        <v>1.9912309383574751</v>
      </c>
      <c r="CW36" s="83">
        <f t="shared" si="97"/>
        <v>5.5342794410500322E-2</v>
      </c>
      <c r="CX36" s="84">
        <f t="shared" si="98"/>
        <v>149.72084892648931</v>
      </c>
      <c r="CY36" s="83">
        <f t="shared" si="48"/>
        <v>0.68291436251290027</v>
      </c>
      <c r="CZ36" s="83">
        <f t="shared" si="99"/>
        <v>1.7165183404705533</v>
      </c>
      <c r="DA36" s="83">
        <f t="shared" si="49"/>
        <v>1.686567916934794</v>
      </c>
      <c r="DB36" s="143">
        <f t="shared" si="50"/>
        <v>1.9912309383574751</v>
      </c>
      <c r="DC36" s="83">
        <f t="shared" si="100"/>
        <v>5.5344327377404162E-2</v>
      </c>
      <c r="DD36" s="84">
        <f t="shared" si="101"/>
        <v>149.7216647079681</v>
      </c>
      <c r="DE36" s="86">
        <f t="shared" si="51"/>
        <v>126.39851191323802</v>
      </c>
      <c r="DF36" s="86">
        <f t="shared" si="52"/>
        <v>50.559404765295206</v>
      </c>
      <c r="DG36" s="86">
        <f t="shared" si="53"/>
        <v>31.599627978309506</v>
      </c>
      <c r="DH36" s="86">
        <f t="shared" si="54"/>
        <v>1286.287294780481</v>
      </c>
      <c r="DI36" s="86">
        <f t="shared" si="55"/>
        <v>3619625.9691282962</v>
      </c>
      <c r="DJ36" s="86">
        <f t="shared" si="56"/>
        <v>246051329172453.84</v>
      </c>
      <c r="DK36" s="86">
        <f t="shared" si="57"/>
        <v>3092.4095903854441</v>
      </c>
      <c r="DL36" s="86">
        <f t="shared" si="115"/>
        <v>3092.4095903854441</v>
      </c>
      <c r="DM36" s="86">
        <f t="shared" si="58"/>
        <v>0</v>
      </c>
      <c r="DN36" s="85">
        <f t="shared" si="59"/>
        <v>126.39851191323802</v>
      </c>
      <c r="DO36" s="85">
        <f t="shared" si="102"/>
        <v>12639.851191323802</v>
      </c>
      <c r="DP36" s="85">
        <f t="shared" si="60"/>
        <v>31.599627978309506</v>
      </c>
      <c r="DQ36" s="85">
        <f t="shared" si="103"/>
        <v>3159.9627978309504</v>
      </c>
      <c r="DR36" s="85">
        <f t="shared" si="61"/>
        <v>50.559404765295206</v>
      </c>
      <c r="DS36" s="85">
        <f t="shared" si="104"/>
        <v>5055.9404765295203</v>
      </c>
      <c r="DT36" s="81"/>
      <c r="DU36" s="81"/>
      <c r="DV36" s="81">
        <f t="shared" si="105"/>
        <v>-126.39851191323802</v>
      </c>
      <c r="DW36" s="100"/>
    </row>
    <row r="37" spans="1:127" x14ac:dyDescent="0.2">
      <c r="A37" s="59">
        <f t="shared" si="62"/>
        <v>4.2666666666666684</v>
      </c>
      <c r="B37" s="44">
        <f t="shared" si="106"/>
        <v>4266.6666666666679</v>
      </c>
      <c r="C37" s="52">
        <f t="shared" si="63"/>
        <v>133.33333333333334</v>
      </c>
      <c r="D37" s="50">
        <f t="shared" si="0"/>
        <v>2</v>
      </c>
      <c r="E37" s="44">
        <f t="shared" si="1"/>
        <v>3</v>
      </c>
      <c r="F37" s="47">
        <f t="shared" si="64"/>
        <v>1.0574519476318618</v>
      </c>
      <c r="G37" s="52">
        <f t="shared" si="116"/>
        <v>4.9766780065715777E-2</v>
      </c>
      <c r="H37" s="57">
        <f t="shared" si="65"/>
        <v>66.560395794625876</v>
      </c>
      <c r="I37" s="52">
        <f t="shared" si="117"/>
        <v>0</v>
      </c>
      <c r="J37" s="54">
        <f t="shared" si="118"/>
        <v>99.484073261227252</v>
      </c>
      <c r="K37" s="46">
        <f t="shared" si="107"/>
        <v>99.484073261227252</v>
      </c>
      <c r="L37" s="80">
        <f t="shared" si="2"/>
        <v>0</v>
      </c>
      <c r="M37" s="142">
        <f t="shared" si="3"/>
        <v>0</v>
      </c>
      <c r="N37" s="60">
        <f t="shared" si="4"/>
        <v>3</v>
      </c>
      <c r="O37" s="53">
        <f t="shared" si="5"/>
        <v>0</v>
      </c>
      <c r="P37" s="58">
        <f t="shared" si="66"/>
        <v>2.7420500615685168</v>
      </c>
      <c r="Q37" s="49">
        <f t="shared" si="67"/>
        <v>2.7420500615685168</v>
      </c>
      <c r="R37" s="143">
        <f t="shared" si="6"/>
        <v>0.85418214447655383</v>
      </c>
      <c r="S37" s="51">
        <f t="shared" si="68"/>
        <v>4.0328951104593572E-2</v>
      </c>
      <c r="T37" s="57">
        <f t="shared" si="69"/>
        <v>82.951278730186516</v>
      </c>
      <c r="U37" s="53">
        <f t="shared" si="7"/>
        <v>0</v>
      </c>
      <c r="V37" s="58">
        <f t="shared" si="70"/>
        <v>2.6820933571718228</v>
      </c>
      <c r="W37" s="49">
        <f t="shared" si="8"/>
        <v>2.6820933571718228</v>
      </c>
      <c r="X37" s="143">
        <f t="shared" si="9"/>
        <v>0.83435475176801621</v>
      </c>
      <c r="Y37" s="51">
        <f t="shared" si="71"/>
        <v>3.9344190600069537E-2</v>
      </c>
      <c r="Z37" s="57">
        <f t="shared" si="72"/>
        <v>82.121992705340759</v>
      </c>
      <c r="AA37" s="53">
        <f t="shared" si="10"/>
        <v>0</v>
      </c>
      <c r="AB37" s="58">
        <f t="shared" si="73"/>
        <v>2.6850637848226633</v>
      </c>
      <c r="AC37" s="49">
        <f t="shared" si="11"/>
        <v>2.6850637848226633</v>
      </c>
      <c r="AD37" s="143">
        <f t="shared" si="12"/>
        <v>0.83259842347305824</v>
      </c>
      <c r="AE37" s="49">
        <f t="shared" si="108"/>
        <v>3.9256959628086618E-2</v>
      </c>
      <c r="AF37" s="57">
        <f t="shared" si="74"/>
        <v>81.919329135172276</v>
      </c>
      <c r="AG37" s="53">
        <f t="shared" si="13"/>
        <v>0</v>
      </c>
      <c r="AH37" s="58">
        <f t="shared" si="75"/>
        <v>2.6857907081365031</v>
      </c>
      <c r="AI37" s="49">
        <f t="shared" si="14"/>
        <v>2.6857907081365031</v>
      </c>
      <c r="AJ37" s="143">
        <f t="shared" si="15"/>
        <v>0.83261703430177492</v>
      </c>
      <c r="AK37" s="51">
        <f t="shared" si="76"/>
        <v>3.9257883965912878E-2</v>
      </c>
      <c r="AL37" s="57">
        <f t="shared" si="77"/>
        <v>81.913144810867067</v>
      </c>
      <c r="AM37" s="53">
        <f t="shared" si="16"/>
        <v>0</v>
      </c>
      <c r="AN37" s="58">
        <f t="shared" si="78"/>
        <v>2.6858128965531556</v>
      </c>
      <c r="AO37" s="49">
        <f t="shared" si="17"/>
        <v>2.6858128965531556</v>
      </c>
      <c r="AP37" s="143">
        <f t="shared" si="18"/>
        <v>0.832626889292851</v>
      </c>
      <c r="AQ37" s="51">
        <f t="shared" si="79"/>
        <v>3.9258373430469659E-2</v>
      </c>
      <c r="AR37" s="57">
        <f t="shared" si="80"/>
        <v>81.913895603027427</v>
      </c>
      <c r="AS37" s="44">
        <f t="shared" si="19"/>
        <v>179.07133187020904</v>
      </c>
      <c r="AT37" s="44">
        <f t="shared" si="20"/>
        <v>71.628532748083614</v>
      </c>
      <c r="AU37" s="44">
        <f t="shared" si="21"/>
        <v>44.767832967552259</v>
      </c>
      <c r="AV37" s="47">
        <f t="shared" si="22"/>
        <v>299984.97334396845</v>
      </c>
      <c r="AW37" s="47">
        <f t="shared" si="23"/>
        <v>108325836303.09795</v>
      </c>
      <c r="AX37" s="86">
        <f t="shared" si="24"/>
        <v>2.5369980730289649E+18</v>
      </c>
      <c r="AY37" s="86">
        <f t="shared" si="25"/>
        <v>2863.1512768961111</v>
      </c>
      <c r="AZ37" s="10">
        <f t="shared" si="81"/>
        <v>2863.1512768961111</v>
      </c>
      <c r="BA37" s="44">
        <f t="shared" si="26"/>
        <v>299984.97334396845</v>
      </c>
      <c r="BB37" s="9">
        <f t="shared" si="27"/>
        <v>179.07133187020904</v>
      </c>
      <c r="BC37" s="45">
        <f t="shared" si="119"/>
        <v>23876.177582694541</v>
      </c>
      <c r="BD37" s="9">
        <f t="shared" si="28"/>
        <v>44.767832967552259</v>
      </c>
      <c r="BE37" s="45">
        <f t="shared" si="109"/>
        <v>5969.0443956736353</v>
      </c>
      <c r="BF37" s="9">
        <f t="shared" si="29"/>
        <v>71.628532748083614</v>
      </c>
      <c r="BG37" s="45">
        <f t="shared" si="110"/>
        <v>9550.4710330778162</v>
      </c>
      <c r="BH37" s="58"/>
      <c r="BI37" s="58"/>
      <c r="BJ37" s="58">
        <f t="shared" si="82"/>
        <v>-179.07133187020904</v>
      </c>
      <c r="BK37" s="97"/>
      <c r="BL37" s="44"/>
      <c r="BM37" s="82">
        <f t="shared" si="83"/>
        <v>3.2</v>
      </c>
      <c r="BN37" s="86">
        <f t="shared" si="84"/>
        <v>3200</v>
      </c>
      <c r="BO37" s="86">
        <f t="shared" si="85"/>
        <v>100</v>
      </c>
      <c r="BP37" s="84">
        <f t="shared" si="30"/>
        <v>1</v>
      </c>
      <c r="BQ37" s="84">
        <f t="shared" si="31"/>
        <v>1.64</v>
      </c>
      <c r="BR37" s="84">
        <f t="shared" si="32"/>
        <v>2.0299999999999998</v>
      </c>
      <c r="BS37" s="84">
        <f t="shared" si="111"/>
        <v>6.6411104437584897E-2</v>
      </c>
      <c r="BT37" s="84">
        <f t="shared" si="112"/>
        <v>145.9202037806534</v>
      </c>
      <c r="BU37" s="84">
        <f t="shared" si="86"/>
        <v>33.840576000000027</v>
      </c>
      <c r="BV37" s="83">
        <f t="shared" si="113"/>
        <v>72.791872996296291</v>
      </c>
      <c r="BW37" s="81">
        <f t="shared" si="114"/>
        <v>38.951296996296264</v>
      </c>
      <c r="BX37" s="83">
        <f t="shared" si="33"/>
        <v>4.9160002474988314E-2</v>
      </c>
      <c r="BY37" s="141">
        <f t="shared" si="34"/>
        <v>1.6512967139139474E-2</v>
      </c>
      <c r="BZ37" s="83">
        <f t="shared" si="35"/>
        <v>1.6401246108617238</v>
      </c>
      <c r="CA37" s="83">
        <f t="shared" si="36"/>
        <v>0.68371095877372468</v>
      </c>
      <c r="CB37" s="83">
        <f t="shared" si="87"/>
        <v>1.7149339276716953</v>
      </c>
      <c r="CC37" s="83">
        <f t="shared" si="37"/>
        <v>1.6890889802856401</v>
      </c>
      <c r="CD37" s="143">
        <f t="shared" si="38"/>
        <v>1.9964786767075466</v>
      </c>
      <c r="CE37" s="83">
        <f t="shared" si="88"/>
        <v>5.6176735973723441E-2</v>
      </c>
      <c r="CF37" s="84">
        <f t="shared" si="89"/>
        <v>156.71024485249313</v>
      </c>
      <c r="CG37" s="83">
        <f t="shared" si="39"/>
        <v>0.68106178243028237</v>
      </c>
      <c r="CH37" s="83">
        <f t="shared" si="90"/>
        <v>1.7193252904437037</v>
      </c>
      <c r="CI37" s="83">
        <f t="shared" si="40"/>
        <v>1.6932340996585762</v>
      </c>
      <c r="CJ37" s="143">
        <f t="shared" si="41"/>
        <v>1.9964786767075466</v>
      </c>
      <c r="CK37" s="83">
        <f t="shared" si="91"/>
        <v>5.4830715284038857E-2</v>
      </c>
      <c r="CL37" s="84">
        <f t="shared" si="92"/>
        <v>152.10910495722544</v>
      </c>
      <c r="CM37" s="83">
        <f t="shared" si="42"/>
        <v>0.6823378232659999</v>
      </c>
      <c r="CN37" s="83">
        <f t="shared" si="93"/>
        <v>1.7174799667616287</v>
      </c>
      <c r="CO37" s="83">
        <f t="shared" si="43"/>
        <v>1.6914990558768668</v>
      </c>
      <c r="CP37" s="143">
        <f t="shared" si="44"/>
        <v>1.9964786767075466</v>
      </c>
      <c r="CQ37" s="83">
        <f t="shared" si="94"/>
        <v>5.5096804791580349E-2</v>
      </c>
      <c r="CR37" s="84">
        <f t="shared" si="95"/>
        <v>152.9060224342393</v>
      </c>
      <c r="CS37" s="83">
        <f t="shared" si="45"/>
        <v>0.68213239566802064</v>
      </c>
      <c r="CT37" s="83">
        <f t="shared" si="96"/>
        <v>1.7178024316218978</v>
      </c>
      <c r="CU37" s="83">
        <f t="shared" si="46"/>
        <v>1.691802985887219</v>
      </c>
      <c r="CV37" s="143">
        <f t="shared" si="47"/>
        <v>1.9964786767075466</v>
      </c>
      <c r="CW37" s="83">
        <f t="shared" si="97"/>
        <v>5.5143408929747069E-2</v>
      </c>
      <c r="CX37" s="84">
        <f t="shared" si="98"/>
        <v>152.99639702500559</v>
      </c>
      <c r="CY37" s="83">
        <f t="shared" si="48"/>
        <v>0.68210868693922311</v>
      </c>
      <c r="CZ37" s="83">
        <f t="shared" si="99"/>
        <v>1.7178389246472379</v>
      </c>
      <c r="DA37" s="83">
        <f t="shared" si="49"/>
        <v>1.6918373620598943</v>
      </c>
      <c r="DB37" s="143">
        <f t="shared" si="50"/>
        <v>1.9964786767075466</v>
      </c>
      <c r="DC37" s="83">
        <f t="shared" si="100"/>
        <v>5.5144941896650909E-2</v>
      </c>
      <c r="DD37" s="84">
        <f t="shared" si="101"/>
        <v>152.99723785718876</v>
      </c>
      <c r="DE37" s="86">
        <f t="shared" si="51"/>
        <v>131.02537139333333</v>
      </c>
      <c r="DF37" s="86">
        <f t="shared" si="52"/>
        <v>52.410148557333322</v>
      </c>
      <c r="DG37" s="86">
        <f t="shared" si="53"/>
        <v>32.756342848333333</v>
      </c>
      <c r="DH37" s="86">
        <f t="shared" si="54"/>
        <v>1154.8640034369337</v>
      </c>
      <c r="DI37" s="86">
        <f t="shared" si="55"/>
        <v>2969518.7879615235</v>
      </c>
      <c r="DJ37" s="86">
        <f t="shared" si="56"/>
        <v>169631369572586.62</v>
      </c>
      <c r="DK37" s="86">
        <f t="shared" si="57"/>
        <v>3071.4989317708714</v>
      </c>
      <c r="DL37" s="86">
        <f t="shared" si="115"/>
        <v>3071.4989317708714</v>
      </c>
      <c r="DM37" s="86">
        <f t="shared" si="58"/>
        <v>0</v>
      </c>
      <c r="DN37" s="85">
        <f t="shared" si="59"/>
        <v>131.02537139333333</v>
      </c>
      <c r="DO37" s="85">
        <f t="shared" si="102"/>
        <v>13102.537139333333</v>
      </c>
      <c r="DP37" s="85">
        <f t="shared" si="60"/>
        <v>32.756342848333333</v>
      </c>
      <c r="DQ37" s="85">
        <f t="shared" si="103"/>
        <v>3275.6342848333334</v>
      </c>
      <c r="DR37" s="85">
        <f t="shared" si="61"/>
        <v>52.410148557333322</v>
      </c>
      <c r="DS37" s="85">
        <f t="shared" si="104"/>
        <v>5241.0148557333323</v>
      </c>
      <c r="DT37" s="81"/>
      <c r="DU37" s="81"/>
      <c r="DV37" s="81">
        <f t="shared" si="105"/>
        <v>-131.02537139333333</v>
      </c>
      <c r="DW37" s="100"/>
    </row>
    <row r="38" spans="1:127" x14ac:dyDescent="0.2">
      <c r="A38" s="59">
        <f t="shared" si="62"/>
        <v>4.4000000000000012</v>
      </c>
      <c r="B38" s="44">
        <f t="shared" si="106"/>
        <v>4400.0000000000009</v>
      </c>
      <c r="C38" s="52">
        <f t="shared" si="63"/>
        <v>133.33333333333334</v>
      </c>
      <c r="D38" s="50">
        <f t="shared" si="0"/>
        <v>2</v>
      </c>
      <c r="E38" s="44">
        <f t="shared" si="1"/>
        <v>3</v>
      </c>
      <c r="F38" s="47">
        <f t="shared" si="64"/>
        <v>1.0574519476318618</v>
      </c>
      <c r="G38" s="52">
        <f t="shared" si="116"/>
        <v>4.9625786472698198E-2</v>
      </c>
      <c r="H38" s="57">
        <f t="shared" si="65"/>
        <v>68.769119495479515</v>
      </c>
      <c r="I38" s="52">
        <f t="shared" si="117"/>
        <v>0</v>
      </c>
      <c r="J38" s="54">
        <f t="shared" si="118"/>
        <v>103.14647326122724</v>
      </c>
      <c r="K38" s="46">
        <f t="shared" si="107"/>
        <v>103.14647326122724</v>
      </c>
      <c r="L38" s="80">
        <f t="shared" si="2"/>
        <v>0</v>
      </c>
      <c r="M38" s="142">
        <f t="shared" si="3"/>
        <v>0</v>
      </c>
      <c r="N38" s="60">
        <f t="shared" si="4"/>
        <v>3</v>
      </c>
      <c r="O38" s="53">
        <f t="shared" si="5"/>
        <v>0</v>
      </c>
      <c r="P38" s="58">
        <f t="shared" si="66"/>
        <v>2.7343427720041991</v>
      </c>
      <c r="Q38" s="49">
        <f t="shared" si="67"/>
        <v>2.7343427720041991</v>
      </c>
      <c r="R38" s="143">
        <f t="shared" si="6"/>
        <v>0.85418214447655383</v>
      </c>
      <c r="S38" s="51">
        <f t="shared" si="68"/>
        <v>4.0215060151996697E-2</v>
      </c>
      <c r="T38" s="57">
        <f t="shared" si="69"/>
        <v>84.909521880338119</v>
      </c>
      <c r="U38" s="53">
        <f t="shared" si="7"/>
        <v>0</v>
      </c>
      <c r="V38" s="58">
        <f t="shared" si="70"/>
        <v>2.6756216559406378</v>
      </c>
      <c r="W38" s="49">
        <f t="shared" si="8"/>
        <v>2.6756216559406378</v>
      </c>
      <c r="X38" s="143">
        <f t="shared" si="9"/>
        <v>0.83435475176801621</v>
      </c>
      <c r="Y38" s="51">
        <f t="shared" si="71"/>
        <v>3.9232943299833803E-2</v>
      </c>
      <c r="Z38" s="57">
        <f t="shared" si="72"/>
        <v>84.075122181359703</v>
      </c>
      <c r="AA38" s="53">
        <f t="shared" si="10"/>
        <v>0</v>
      </c>
      <c r="AB38" s="58">
        <f t="shared" si="73"/>
        <v>2.678595431927882</v>
      </c>
      <c r="AC38" s="49">
        <f t="shared" si="11"/>
        <v>2.678595431927882</v>
      </c>
      <c r="AD38" s="143">
        <f t="shared" si="12"/>
        <v>0.83259842347305824</v>
      </c>
      <c r="AE38" s="49">
        <f t="shared" si="108"/>
        <v>3.9145946504956876E-2</v>
      </c>
      <c r="AF38" s="57">
        <f t="shared" si="74"/>
        <v>83.865972056064678</v>
      </c>
      <c r="AG38" s="53">
        <f t="shared" si="13"/>
        <v>0</v>
      </c>
      <c r="AH38" s="58">
        <f t="shared" si="75"/>
        <v>2.6793418732434202</v>
      </c>
      <c r="AI38" s="49">
        <f t="shared" si="14"/>
        <v>2.6793418732434202</v>
      </c>
      <c r="AJ38" s="143">
        <f t="shared" si="15"/>
        <v>0.83261703430177492</v>
      </c>
      <c r="AK38" s="51">
        <f t="shared" si="76"/>
        <v>3.9146868361339307E-2</v>
      </c>
      <c r="AL38" s="57">
        <f t="shared" si="77"/>
        <v>83.859306688875108</v>
      </c>
      <c r="AM38" s="53">
        <f t="shared" si="16"/>
        <v>0</v>
      </c>
      <c r="AN38" s="58">
        <f t="shared" si="78"/>
        <v>2.6793656682858913</v>
      </c>
      <c r="AO38" s="49">
        <f t="shared" si="17"/>
        <v>2.6793656682858913</v>
      </c>
      <c r="AP38" s="143">
        <f t="shared" si="18"/>
        <v>0.832626889292851</v>
      </c>
      <c r="AQ38" s="51">
        <f t="shared" si="79"/>
        <v>3.9147356511897276E-2</v>
      </c>
      <c r="AR38" s="57">
        <f t="shared" si="80"/>
        <v>83.860065669279109</v>
      </c>
      <c r="AS38" s="44">
        <f t="shared" si="19"/>
        <v>185.66365187020904</v>
      </c>
      <c r="AT38" s="44">
        <f t="shared" si="20"/>
        <v>74.265460748083612</v>
      </c>
      <c r="AU38" s="44">
        <f t="shared" si="21"/>
        <v>46.415912967552259</v>
      </c>
      <c r="AV38" s="47">
        <f t="shared" si="22"/>
        <v>270309.25651025411</v>
      </c>
      <c r="AW38" s="47">
        <f t="shared" si="23"/>
        <v>89062021549.051682</v>
      </c>
      <c r="AX38" s="86">
        <f t="shared" si="24"/>
        <v>1.8529970768104036E+18</v>
      </c>
      <c r="AY38" s="86">
        <f t="shared" si="25"/>
        <v>2842.9790309906525</v>
      </c>
      <c r="AZ38" s="10">
        <f t="shared" si="81"/>
        <v>2842.9790309906525</v>
      </c>
      <c r="BA38" s="44">
        <f t="shared" si="26"/>
        <v>270309.25651025411</v>
      </c>
      <c r="BB38" s="9">
        <f t="shared" si="27"/>
        <v>185.66365187020904</v>
      </c>
      <c r="BC38" s="45">
        <f t="shared" si="119"/>
        <v>24755.15358269454</v>
      </c>
      <c r="BD38" s="9">
        <f t="shared" si="28"/>
        <v>46.415912967552259</v>
      </c>
      <c r="BE38" s="45">
        <f t="shared" si="109"/>
        <v>6188.788395673635</v>
      </c>
      <c r="BF38" s="9">
        <f t="shared" si="29"/>
        <v>74.265460748083612</v>
      </c>
      <c r="BG38" s="45">
        <f t="shared" si="110"/>
        <v>9902.0614330778153</v>
      </c>
      <c r="BH38" s="58"/>
      <c r="BI38" s="58"/>
      <c r="BJ38" s="58">
        <f t="shared" si="82"/>
        <v>-185.66365187020904</v>
      </c>
      <c r="BK38" s="97"/>
      <c r="BL38" s="44"/>
      <c r="BM38" s="82">
        <f t="shared" si="83"/>
        <v>3.3000000000000003</v>
      </c>
      <c r="BN38" s="86">
        <f t="shared" si="84"/>
        <v>3300</v>
      </c>
      <c r="BO38" s="86">
        <f t="shared" si="85"/>
        <v>100</v>
      </c>
      <c r="BP38" s="84">
        <f t="shared" si="30"/>
        <v>1</v>
      </c>
      <c r="BQ38" s="84">
        <f t="shared" si="31"/>
        <v>1.64</v>
      </c>
      <c r="BR38" s="84">
        <f t="shared" si="32"/>
        <v>2.0299999999999998</v>
      </c>
      <c r="BS38" s="84">
        <f t="shared" si="111"/>
        <v>6.6208104437584903E-2</v>
      </c>
      <c r="BT38" s="84">
        <f t="shared" si="112"/>
        <v>149.96347234392078</v>
      </c>
      <c r="BU38" s="84">
        <f t="shared" si="86"/>
        <v>34.898094000000029</v>
      </c>
      <c r="BV38" s="83">
        <f t="shared" si="113"/>
        <v>75.368580818505464</v>
      </c>
      <c r="BW38" s="81">
        <f t="shared" si="114"/>
        <v>40.470486818505435</v>
      </c>
      <c r="BX38" s="83">
        <f t="shared" si="33"/>
        <v>4.5244464675199679E-2</v>
      </c>
      <c r="BY38" s="141">
        <f t="shared" si="34"/>
        <v>1.4269241004332847E-2</v>
      </c>
      <c r="BZ38" s="83">
        <f t="shared" si="35"/>
        <v>1.6401076786033801</v>
      </c>
      <c r="CA38" s="83">
        <f t="shared" si="36"/>
        <v>0.68285846755806445</v>
      </c>
      <c r="CB38" s="83">
        <f t="shared" si="87"/>
        <v>1.7165952760173642</v>
      </c>
      <c r="CC38" s="83">
        <f t="shared" si="37"/>
        <v>1.6941638277638387</v>
      </c>
      <c r="CD38" s="143">
        <f t="shared" si="38"/>
        <v>2.001033440761204</v>
      </c>
      <c r="CE38" s="83">
        <f t="shared" si="88"/>
        <v>5.5976860367850004E-2</v>
      </c>
      <c r="CF38" s="84">
        <f t="shared" si="89"/>
        <v>160.03019499688429</v>
      </c>
      <c r="CG38" s="83">
        <f t="shared" si="39"/>
        <v>0.68000588602871059</v>
      </c>
      <c r="CH38" s="83">
        <f t="shared" si="90"/>
        <v>1.7206223261846805</v>
      </c>
      <c r="CI38" s="83">
        <f t="shared" si="40"/>
        <v>1.6979800481703728</v>
      </c>
      <c r="CJ38" s="143">
        <f t="shared" si="41"/>
        <v>2.001033440761204</v>
      </c>
      <c r="CK38" s="83">
        <f t="shared" si="91"/>
        <v>5.463083967816542E-2</v>
      </c>
      <c r="CL38" s="84">
        <f t="shared" si="92"/>
        <v>155.34143363293774</v>
      </c>
      <c r="CM38" s="83">
        <f t="shared" si="42"/>
        <v>0.68146413850302745</v>
      </c>
      <c r="CN38" s="83">
        <f t="shared" si="93"/>
        <v>1.7187702031078507</v>
      </c>
      <c r="CO38" s="83">
        <f t="shared" si="43"/>
        <v>1.6962302128222597</v>
      </c>
      <c r="CP38" s="143">
        <f t="shared" si="44"/>
        <v>2.001033440761204</v>
      </c>
      <c r="CQ38" s="83">
        <f t="shared" si="94"/>
        <v>5.4896929185706912E-2</v>
      </c>
      <c r="CR38" s="84">
        <f t="shared" si="95"/>
        <v>156.15739763700196</v>
      </c>
      <c r="CS38" s="83">
        <f t="shared" si="45"/>
        <v>0.68122660812352231</v>
      </c>
      <c r="CT38" s="83">
        <f t="shared" si="96"/>
        <v>1.7190954283839761</v>
      </c>
      <c r="CU38" s="83">
        <f t="shared" si="46"/>
        <v>1.6965381532864523</v>
      </c>
      <c r="CV38" s="143">
        <f t="shared" si="47"/>
        <v>2.001033440761204</v>
      </c>
      <c r="CW38" s="83">
        <f t="shared" si="97"/>
        <v>5.4943533323873632E-2</v>
      </c>
      <c r="CX38" s="84">
        <f t="shared" si="98"/>
        <v>156.24994282525995</v>
      </c>
      <c r="CY38" s="83">
        <f t="shared" si="48"/>
        <v>0.68119923568799989</v>
      </c>
      <c r="CZ38" s="83">
        <f t="shared" si="99"/>
        <v>1.719132236786856</v>
      </c>
      <c r="DA38" s="83">
        <f t="shared" si="49"/>
        <v>1.6965729876063118</v>
      </c>
      <c r="DB38" s="143">
        <f t="shared" si="50"/>
        <v>2.001033440761204</v>
      </c>
      <c r="DC38" s="83">
        <f t="shared" si="100"/>
        <v>5.4945066290777472E-2</v>
      </c>
      <c r="DD38" s="84">
        <f t="shared" si="101"/>
        <v>156.25080815875697</v>
      </c>
      <c r="DE38" s="86">
        <f t="shared" si="51"/>
        <v>135.66344547330982</v>
      </c>
      <c r="DF38" s="86">
        <f t="shared" si="52"/>
        <v>54.265378189323933</v>
      </c>
      <c r="DG38" s="86">
        <f t="shared" si="53"/>
        <v>33.915861368327455</v>
      </c>
      <c r="DH38" s="86">
        <f t="shared" si="54"/>
        <v>1039.3104764210163</v>
      </c>
      <c r="DI38" s="86">
        <f t="shared" si="55"/>
        <v>2446723.9626075518</v>
      </c>
      <c r="DJ38" s="86">
        <f t="shared" si="56"/>
        <v>117899479588129.27</v>
      </c>
      <c r="DK38" s="86">
        <f t="shared" si="57"/>
        <v>3050.8081703150892</v>
      </c>
      <c r="DL38" s="86">
        <f t="shared" si="115"/>
        <v>3050.8081703150892</v>
      </c>
      <c r="DM38" s="86">
        <f t="shared" si="58"/>
        <v>0</v>
      </c>
      <c r="DN38" s="85">
        <f t="shared" si="59"/>
        <v>135.66344547330982</v>
      </c>
      <c r="DO38" s="85">
        <f t="shared" si="102"/>
        <v>13566.344547330982</v>
      </c>
      <c r="DP38" s="85">
        <f t="shared" si="60"/>
        <v>33.915861368327455</v>
      </c>
      <c r="DQ38" s="85">
        <f t="shared" si="103"/>
        <v>3391.5861368327455</v>
      </c>
      <c r="DR38" s="85">
        <f t="shared" si="61"/>
        <v>54.265378189323933</v>
      </c>
      <c r="DS38" s="85">
        <f t="shared" si="104"/>
        <v>5426.5378189323928</v>
      </c>
      <c r="DT38" s="81"/>
      <c r="DU38" s="81"/>
      <c r="DV38" s="81">
        <f t="shared" si="105"/>
        <v>-135.66344547330982</v>
      </c>
      <c r="DW38" s="100"/>
    </row>
    <row r="39" spans="1:127" x14ac:dyDescent="0.2">
      <c r="A39" s="59">
        <f t="shared" si="62"/>
        <v>4.5333333333333341</v>
      </c>
      <c r="B39" s="44">
        <f t="shared" si="106"/>
        <v>4533.3333333333339</v>
      </c>
      <c r="C39" s="52">
        <f t="shared" si="63"/>
        <v>133.33333333333334</v>
      </c>
      <c r="D39" s="50">
        <f t="shared" si="0"/>
        <v>2</v>
      </c>
      <c r="E39" s="44">
        <f t="shared" si="1"/>
        <v>3</v>
      </c>
      <c r="F39" s="47">
        <f t="shared" si="64"/>
        <v>1.0574519476318618</v>
      </c>
      <c r="G39" s="52">
        <f t="shared" si="116"/>
        <v>4.948479287968062E-2</v>
      </c>
      <c r="H39" s="57">
        <f t="shared" si="65"/>
        <v>70.971576814421269</v>
      </c>
      <c r="I39" s="52">
        <f t="shared" si="117"/>
        <v>0</v>
      </c>
      <c r="J39" s="54">
        <f t="shared" si="118"/>
        <v>106.80887326122725</v>
      </c>
      <c r="K39" s="46">
        <f t="shared" si="107"/>
        <v>106.80887326122725</v>
      </c>
      <c r="L39" s="80">
        <f t="shared" si="2"/>
        <v>0</v>
      </c>
      <c r="M39" s="142">
        <f t="shared" si="3"/>
        <v>0</v>
      </c>
      <c r="N39" s="60">
        <f t="shared" si="4"/>
        <v>3</v>
      </c>
      <c r="O39" s="53">
        <f t="shared" si="5"/>
        <v>0</v>
      </c>
      <c r="P39" s="58">
        <f t="shared" si="66"/>
        <v>2.726704801900985</v>
      </c>
      <c r="Q39" s="49">
        <f t="shared" si="67"/>
        <v>2.726704801900985</v>
      </c>
      <c r="R39" s="143">
        <f t="shared" si="6"/>
        <v>0.85418214447655383</v>
      </c>
      <c r="S39" s="51">
        <f t="shared" si="68"/>
        <v>4.0101169199399822E-2</v>
      </c>
      <c r="T39" s="57">
        <f t="shared" si="69"/>
        <v>86.867731123493272</v>
      </c>
      <c r="U39" s="53">
        <f t="shared" si="7"/>
        <v>0</v>
      </c>
      <c r="V39" s="58">
        <f t="shared" si="70"/>
        <v>2.6691837114060877</v>
      </c>
      <c r="W39" s="49">
        <f t="shared" si="8"/>
        <v>2.6691837114060877</v>
      </c>
      <c r="X39" s="143">
        <f t="shared" si="9"/>
        <v>0.83435475176801621</v>
      </c>
      <c r="Y39" s="51">
        <f t="shared" si="71"/>
        <v>3.9121695999598069E-2</v>
      </c>
      <c r="Z39" s="57">
        <f t="shared" si="72"/>
        <v>86.027432071049887</v>
      </c>
      <c r="AA39" s="53">
        <f t="shared" si="10"/>
        <v>0</v>
      </c>
      <c r="AB39" s="58">
        <f t="shared" si="73"/>
        <v>2.6721635574647364</v>
      </c>
      <c r="AC39" s="49">
        <f t="shared" si="11"/>
        <v>2.6721635574647364</v>
      </c>
      <c r="AD39" s="143">
        <f t="shared" si="12"/>
        <v>0.83259842347305824</v>
      </c>
      <c r="AE39" s="49">
        <f t="shared" si="108"/>
        <v>3.9034933381827133E-2</v>
      </c>
      <c r="AF39" s="57">
        <f t="shared" si="74"/>
        <v>85.811789851836707</v>
      </c>
      <c r="AG39" s="53">
        <f t="shared" si="13"/>
        <v>0</v>
      </c>
      <c r="AH39" s="58">
        <f t="shared" si="75"/>
        <v>2.6729293352416819</v>
      </c>
      <c r="AI39" s="49">
        <f t="shared" si="14"/>
        <v>2.6729293352416819</v>
      </c>
      <c r="AJ39" s="143">
        <f t="shared" si="15"/>
        <v>0.83261703430177492</v>
      </c>
      <c r="AK39" s="51">
        <f t="shared" si="76"/>
        <v>3.9035852756765736E-2</v>
      </c>
      <c r="AL39" s="57">
        <f t="shared" si="77"/>
        <v>85.804628209776865</v>
      </c>
      <c r="AM39" s="53">
        <f t="shared" si="16"/>
        <v>0</v>
      </c>
      <c r="AN39" s="58">
        <f t="shared" si="78"/>
        <v>2.6729547748342357</v>
      </c>
      <c r="AO39" s="49">
        <f t="shared" si="17"/>
        <v>2.6729547748342357</v>
      </c>
      <c r="AP39" s="143">
        <f t="shared" si="18"/>
        <v>0.832626889292851</v>
      </c>
      <c r="AQ39" s="51">
        <f t="shared" si="79"/>
        <v>3.9036339593324892E-2</v>
      </c>
      <c r="AR39" s="57">
        <f t="shared" si="80"/>
        <v>85.805394173226574</v>
      </c>
      <c r="AS39" s="44">
        <f t="shared" si="19"/>
        <v>192.25597187020904</v>
      </c>
      <c r="AT39" s="44">
        <f t="shared" si="20"/>
        <v>76.902388748083609</v>
      </c>
      <c r="AU39" s="44">
        <f t="shared" si="21"/>
        <v>48.063992967552259</v>
      </c>
      <c r="AV39" s="47">
        <f t="shared" si="22"/>
        <v>243855.37322807877</v>
      </c>
      <c r="AW39" s="47">
        <f t="shared" si="23"/>
        <v>73385749515.170563</v>
      </c>
      <c r="AX39" s="86">
        <f t="shared" si="24"/>
        <v>1.3582119268933092E+18</v>
      </c>
      <c r="AY39" s="86">
        <f t="shared" si="25"/>
        <v>2822.9413793517806</v>
      </c>
      <c r="AZ39" s="10">
        <f t="shared" si="81"/>
        <v>2822.9413793517806</v>
      </c>
      <c r="BA39" s="44">
        <f t="shared" si="26"/>
        <v>243855.37322807877</v>
      </c>
      <c r="BB39" s="9">
        <f t="shared" si="27"/>
        <v>192.25597187020904</v>
      </c>
      <c r="BC39" s="45">
        <f t="shared" si="119"/>
        <v>25634.129582694539</v>
      </c>
      <c r="BD39" s="9">
        <f t="shared" si="28"/>
        <v>48.063992967552259</v>
      </c>
      <c r="BE39" s="45">
        <f t="shared" si="109"/>
        <v>6408.5323956736347</v>
      </c>
      <c r="BF39" s="9">
        <f t="shared" si="29"/>
        <v>76.902388748083609</v>
      </c>
      <c r="BG39" s="45">
        <f t="shared" si="110"/>
        <v>10253.651833077814</v>
      </c>
      <c r="BH39" s="58"/>
      <c r="BI39" s="58"/>
      <c r="BJ39" s="58">
        <f t="shared" si="82"/>
        <v>-192.25597187020904</v>
      </c>
      <c r="BK39" s="97"/>
      <c r="BL39" s="44"/>
      <c r="BM39" s="82">
        <f t="shared" si="83"/>
        <v>3.4</v>
      </c>
      <c r="BN39" s="86">
        <f t="shared" si="84"/>
        <v>3400</v>
      </c>
      <c r="BO39" s="86">
        <f t="shared" si="85"/>
        <v>100</v>
      </c>
      <c r="BP39" s="84">
        <f t="shared" si="30"/>
        <v>1</v>
      </c>
      <c r="BQ39" s="84">
        <f t="shared" si="31"/>
        <v>1.64</v>
      </c>
      <c r="BR39" s="84">
        <f t="shared" si="32"/>
        <v>2.0299999999999998</v>
      </c>
      <c r="BS39" s="84">
        <f t="shared" si="111"/>
        <v>6.6005104437584908E-2</v>
      </c>
      <c r="BT39" s="84">
        <f t="shared" si="112"/>
        <v>153.99436285840767</v>
      </c>
      <c r="BU39" s="84">
        <f t="shared" si="86"/>
        <v>35.955612000000031</v>
      </c>
      <c r="BV39" s="83">
        <f t="shared" si="113"/>
        <v>77.95102273508482</v>
      </c>
      <c r="BW39" s="81">
        <f t="shared" si="114"/>
        <v>41.995410735084789</v>
      </c>
      <c r="BX39" s="83">
        <f t="shared" si="33"/>
        <v>4.1640794969180418E-2</v>
      </c>
      <c r="BY39" s="141">
        <f t="shared" si="34"/>
        <v>1.2323589926157459E-2</v>
      </c>
      <c r="BZ39" s="83">
        <f t="shared" si="35"/>
        <v>1.6400929959071844</v>
      </c>
      <c r="CA39" s="83">
        <f t="shared" si="36"/>
        <v>0.68184129945277616</v>
      </c>
      <c r="CB39" s="83">
        <f t="shared" si="87"/>
        <v>1.7182216363285621</v>
      </c>
      <c r="CC39" s="83">
        <f t="shared" si="37"/>
        <v>1.698762030003018</v>
      </c>
      <c r="CD39" s="143">
        <f t="shared" si="38"/>
        <v>2.0049831124499002</v>
      </c>
      <c r="CE39" s="83">
        <f t="shared" si="88"/>
        <v>5.5776559540189445E-2</v>
      </c>
      <c r="CF39" s="84">
        <f t="shared" si="89"/>
        <v>163.3283889365793</v>
      </c>
      <c r="CG39" s="83">
        <f t="shared" si="39"/>
        <v>0.67884471357525966</v>
      </c>
      <c r="CH39" s="83">
        <f t="shared" si="90"/>
        <v>1.7218926435636015</v>
      </c>
      <c r="CI39" s="83">
        <f t="shared" si="40"/>
        <v>1.7022542864916315</v>
      </c>
      <c r="CJ39" s="143">
        <f t="shared" si="41"/>
        <v>2.0049831124499002</v>
      </c>
      <c r="CK39" s="83">
        <f t="shared" si="91"/>
        <v>5.4430538850504862E-2</v>
      </c>
      <c r="CL39" s="84">
        <f t="shared" si="92"/>
        <v>158.55294298282001</v>
      </c>
      <c r="CM39" s="83">
        <f t="shared" si="42"/>
        <v>0.68048971166293559</v>
      </c>
      <c r="CN39" s="83">
        <f t="shared" si="93"/>
        <v>1.7200343333078156</v>
      </c>
      <c r="CO39" s="83">
        <f t="shared" si="43"/>
        <v>1.7004905176620295</v>
      </c>
      <c r="CP39" s="143">
        <f t="shared" si="44"/>
        <v>2.0049831124499002</v>
      </c>
      <c r="CQ39" s="83">
        <f t="shared" si="94"/>
        <v>5.4696628358046354E-2</v>
      </c>
      <c r="CR39" s="84">
        <f t="shared" si="95"/>
        <v>159.38790709847981</v>
      </c>
      <c r="CS39" s="83">
        <f t="shared" si="45"/>
        <v>0.68021900296274773</v>
      </c>
      <c r="CT39" s="83">
        <f t="shared" si="96"/>
        <v>1.7203622111225305</v>
      </c>
      <c r="CU39" s="83">
        <f t="shared" si="46"/>
        <v>1.7008023350146551</v>
      </c>
      <c r="CV39" s="143">
        <f t="shared" si="47"/>
        <v>2.0049831124499002</v>
      </c>
      <c r="CW39" s="83">
        <f t="shared" si="97"/>
        <v>5.4743232496213073E-2</v>
      </c>
      <c r="CX39" s="84">
        <f t="shared" si="98"/>
        <v>159.48261292734963</v>
      </c>
      <c r="CY39" s="83">
        <f t="shared" si="48"/>
        <v>0.68018784526849507</v>
      </c>
      <c r="CZ39" s="83">
        <f t="shared" si="99"/>
        <v>1.7203993207299937</v>
      </c>
      <c r="DA39" s="83">
        <f t="shared" si="49"/>
        <v>1.700837610448295</v>
      </c>
      <c r="DB39" s="143">
        <f t="shared" si="50"/>
        <v>2.0049831124499002</v>
      </c>
      <c r="DC39" s="83">
        <f t="shared" si="100"/>
        <v>5.4744765463116914E-2</v>
      </c>
      <c r="DD39" s="84">
        <f t="shared" si="101"/>
        <v>159.4835022437972</v>
      </c>
      <c r="DE39" s="86">
        <f t="shared" si="51"/>
        <v>140.31184092315269</v>
      </c>
      <c r="DF39" s="86">
        <f t="shared" si="52"/>
        <v>56.124736369261072</v>
      </c>
      <c r="DG39" s="86">
        <f t="shared" si="53"/>
        <v>35.077960230788172</v>
      </c>
      <c r="DH39" s="86">
        <f t="shared" si="54"/>
        <v>937.42345626298118</v>
      </c>
      <c r="DI39" s="86">
        <f t="shared" si="55"/>
        <v>2024308.6509635532</v>
      </c>
      <c r="DJ39" s="86">
        <f t="shared" si="56"/>
        <v>82582059944755.234</v>
      </c>
      <c r="DK39" s="86">
        <f t="shared" si="57"/>
        <v>3030.3276861969189</v>
      </c>
      <c r="DL39" s="86">
        <f t="shared" si="115"/>
        <v>3030.3276861969189</v>
      </c>
      <c r="DM39" s="86">
        <f t="shared" si="58"/>
        <v>0</v>
      </c>
      <c r="DN39" s="85">
        <f t="shared" si="59"/>
        <v>140.31184092315269</v>
      </c>
      <c r="DO39" s="85">
        <f t="shared" si="102"/>
        <v>14031.184092315269</v>
      </c>
      <c r="DP39" s="85">
        <f t="shared" si="60"/>
        <v>35.077960230788172</v>
      </c>
      <c r="DQ39" s="85">
        <f t="shared" si="103"/>
        <v>3507.7960230788171</v>
      </c>
      <c r="DR39" s="85">
        <f t="shared" si="61"/>
        <v>56.124736369261072</v>
      </c>
      <c r="DS39" s="85">
        <f t="shared" si="104"/>
        <v>5612.4736369261072</v>
      </c>
      <c r="DT39" s="81"/>
      <c r="DU39" s="81"/>
      <c r="DV39" s="81">
        <f t="shared" si="105"/>
        <v>-140.31184092315269</v>
      </c>
      <c r="DW39" s="100"/>
    </row>
    <row r="40" spans="1:127" x14ac:dyDescent="0.2">
      <c r="A40" s="59">
        <f t="shared" si="62"/>
        <v>4.666666666666667</v>
      </c>
      <c r="B40" s="44">
        <f t="shared" si="106"/>
        <v>4666.666666666667</v>
      </c>
      <c r="C40" s="52">
        <f t="shared" si="63"/>
        <v>133.33333333333334</v>
      </c>
      <c r="D40" s="50">
        <f t="shared" si="0"/>
        <v>2</v>
      </c>
      <c r="E40" s="44">
        <f t="shared" si="1"/>
        <v>3</v>
      </c>
      <c r="F40" s="47">
        <f t="shared" si="64"/>
        <v>1.0574519476318618</v>
      </c>
      <c r="G40" s="52">
        <f t="shared" si="116"/>
        <v>4.9343799286663041E-2</v>
      </c>
      <c r="H40" s="57">
        <f t="shared" si="65"/>
        <v>73.167767751451123</v>
      </c>
      <c r="I40" s="52">
        <f t="shared" si="117"/>
        <v>0</v>
      </c>
      <c r="J40" s="54">
        <f t="shared" si="118"/>
        <v>110.47127326122724</v>
      </c>
      <c r="K40" s="46">
        <f t="shared" si="107"/>
        <v>110.47127326122724</v>
      </c>
      <c r="L40" s="80">
        <f t="shared" si="2"/>
        <v>0</v>
      </c>
      <c r="M40" s="142">
        <f t="shared" si="3"/>
        <v>0</v>
      </c>
      <c r="N40" s="60">
        <f t="shared" si="4"/>
        <v>3</v>
      </c>
      <c r="O40" s="53">
        <f t="shared" si="5"/>
        <v>0</v>
      </c>
      <c r="P40" s="58">
        <f t="shared" si="66"/>
        <v>2.7191353380948091</v>
      </c>
      <c r="Q40" s="49">
        <f t="shared" si="67"/>
        <v>2.7191353380948091</v>
      </c>
      <c r="R40" s="143">
        <f t="shared" si="6"/>
        <v>0.85418214447655383</v>
      </c>
      <c r="S40" s="51">
        <f t="shared" si="68"/>
        <v>3.9987278246802947E-2</v>
      </c>
      <c r="T40" s="57">
        <f t="shared" si="69"/>
        <v>88.825856486394486</v>
      </c>
      <c r="U40" s="53">
        <f t="shared" si="7"/>
        <v>0</v>
      </c>
      <c r="V40" s="58">
        <f t="shared" si="70"/>
        <v>2.6627794363467476</v>
      </c>
      <c r="W40" s="49">
        <f t="shared" si="8"/>
        <v>2.6627794363467476</v>
      </c>
      <c r="X40" s="143">
        <f t="shared" si="9"/>
        <v>0.83435475176801621</v>
      </c>
      <c r="Y40" s="51">
        <f t="shared" si="71"/>
        <v>3.9010448699362335E-2</v>
      </c>
      <c r="Z40" s="57">
        <f t="shared" si="72"/>
        <v>87.978893719919839</v>
      </c>
      <c r="AA40" s="53">
        <f t="shared" si="10"/>
        <v>0</v>
      </c>
      <c r="AB40" s="58">
        <f t="shared" si="73"/>
        <v>2.6657679585832859</v>
      </c>
      <c r="AC40" s="49">
        <f t="shared" si="11"/>
        <v>2.6657679585832859</v>
      </c>
      <c r="AD40" s="143">
        <f t="shared" si="12"/>
        <v>0.83259842347305824</v>
      </c>
      <c r="AE40" s="49">
        <f t="shared" si="108"/>
        <v>3.8923920258697391E-2</v>
      </c>
      <c r="AF40" s="57">
        <f t="shared" si="74"/>
        <v>87.756751976198331</v>
      </c>
      <c r="AG40" s="53">
        <f t="shared" si="13"/>
        <v>0</v>
      </c>
      <c r="AH40" s="58">
        <f t="shared" si="75"/>
        <v>2.6665529002063093</v>
      </c>
      <c r="AI40" s="49">
        <f t="shared" si="14"/>
        <v>2.6665529002063093</v>
      </c>
      <c r="AJ40" s="143">
        <f t="shared" si="15"/>
        <v>0.83261703430177492</v>
      </c>
      <c r="AK40" s="51">
        <f t="shared" si="76"/>
        <v>3.8924837152192165E-2</v>
      </c>
      <c r="AL40" s="57">
        <f t="shared" si="77"/>
        <v>87.749078913631308</v>
      </c>
      <c r="AM40" s="53">
        <f t="shared" si="16"/>
        <v>0</v>
      </c>
      <c r="AN40" s="58">
        <f t="shared" si="78"/>
        <v>2.6665800213624644</v>
      </c>
      <c r="AO40" s="49">
        <f t="shared" si="17"/>
        <v>2.6665800213624644</v>
      </c>
      <c r="AP40" s="143">
        <f t="shared" si="18"/>
        <v>0.832626889292851</v>
      </c>
      <c r="AQ40" s="51">
        <f t="shared" si="79"/>
        <v>3.8925322674752509E-2</v>
      </c>
      <c r="AR40" s="57">
        <f t="shared" si="80"/>
        <v>87.749850622747871</v>
      </c>
      <c r="AS40" s="44">
        <f t="shared" si="19"/>
        <v>198.84829187020904</v>
      </c>
      <c r="AT40" s="44">
        <f t="shared" si="20"/>
        <v>79.539316748083607</v>
      </c>
      <c r="AU40" s="44">
        <f t="shared" si="21"/>
        <v>49.71207296755226</v>
      </c>
      <c r="AV40" s="47">
        <f t="shared" si="22"/>
        <v>220244.90054703821</v>
      </c>
      <c r="AW40" s="47">
        <f t="shared" si="23"/>
        <v>60600304520.70546</v>
      </c>
      <c r="AX40" s="86">
        <f t="shared" si="24"/>
        <v>9.9902143477398067E+17</v>
      </c>
      <c r="AY40" s="86">
        <f t="shared" si="25"/>
        <v>2803.0374484153776</v>
      </c>
      <c r="AZ40" s="10">
        <f t="shared" si="81"/>
        <v>2803.0374484153776</v>
      </c>
      <c r="BA40" s="44">
        <f t="shared" si="26"/>
        <v>220244.90054703821</v>
      </c>
      <c r="BB40" s="9">
        <f t="shared" si="27"/>
        <v>198.84829187020904</v>
      </c>
      <c r="BC40" s="45">
        <f t="shared" si="119"/>
        <v>26513.105582694541</v>
      </c>
      <c r="BD40" s="9">
        <f t="shared" si="28"/>
        <v>49.71207296755226</v>
      </c>
      <c r="BE40" s="45">
        <f t="shared" si="109"/>
        <v>6628.2763956736353</v>
      </c>
      <c r="BF40" s="9">
        <f t="shared" si="29"/>
        <v>79.539316748083607</v>
      </c>
      <c r="BG40" s="45">
        <f t="shared" si="110"/>
        <v>10605.242233077815</v>
      </c>
      <c r="BH40" s="58"/>
      <c r="BI40" s="58"/>
      <c r="BJ40" s="58">
        <f t="shared" si="82"/>
        <v>-198.84829187020904</v>
      </c>
      <c r="BK40" s="97"/>
      <c r="BL40" s="44"/>
      <c r="BM40" s="82">
        <f t="shared" si="83"/>
        <v>3.5</v>
      </c>
      <c r="BN40" s="86">
        <f t="shared" si="84"/>
        <v>3500</v>
      </c>
      <c r="BO40" s="86">
        <f t="shared" si="85"/>
        <v>100</v>
      </c>
      <c r="BP40" s="84">
        <f t="shared" si="30"/>
        <v>1</v>
      </c>
      <c r="BQ40" s="84">
        <f t="shared" si="31"/>
        <v>1.64</v>
      </c>
      <c r="BR40" s="84">
        <f t="shared" si="32"/>
        <v>2.0299999999999998</v>
      </c>
      <c r="BS40" s="84">
        <f t="shared" si="111"/>
        <v>6.5802104437584913E-2</v>
      </c>
      <c r="BT40" s="84">
        <f t="shared" si="112"/>
        <v>158.01287532411408</v>
      </c>
      <c r="BU40" s="84">
        <f t="shared" si="86"/>
        <v>37.013130000000032</v>
      </c>
      <c r="BV40" s="83">
        <f t="shared" si="113"/>
        <v>80.538742031996009</v>
      </c>
      <c r="BW40" s="81">
        <f t="shared" si="114"/>
        <v>43.525612031995976</v>
      </c>
      <c r="BX40" s="83">
        <f t="shared" si="33"/>
        <v>3.8324153421043193E-2</v>
      </c>
      <c r="BY40" s="141">
        <f t="shared" si="34"/>
        <v>1.0637835737543313E-2</v>
      </c>
      <c r="BZ40" s="83">
        <f t="shared" si="35"/>
        <v>1.6400802746078169</v>
      </c>
      <c r="CA40" s="83">
        <f t="shared" si="36"/>
        <v>0.68066099320607221</v>
      </c>
      <c r="CB40" s="83">
        <f t="shared" si="87"/>
        <v>1.7198139412948874</v>
      </c>
      <c r="CC40" s="83">
        <f t="shared" si="37"/>
        <v>1.7029394169442889</v>
      </c>
      <c r="CD40" s="143">
        <f t="shared" si="38"/>
        <v>2.0084051934527869</v>
      </c>
      <c r="CE40" s="83">
        <f t="shared" si="88"/>
        <v>5.5575890124894313E-2</v>
      </c>
      <c r="CF40" s="84">
        <f t="shared" si="89"/>
        <v>166.6058527249869</v>
      </c>
      <c r="CG40" s="83">
        <f t="shared" si="39"/>
        <v>0.67758006483592204</v>
      </c>
      <c r="CH40" s="83">
        <f t="shared" si="90"/>
        <v>1.7231372402214902</v>
      </c>
      <c r="CI40" s="83">
        <f t="shared" si="40"/>
        <v>1.7061127296866201</v>
      </c>
      <c r="CJ40" s="143">
        <f t="shared" si="41"/>
        <v>2.0084051934527869</v>
      </c>
      <c r="CK40" s="83">
        <f t="shared" si="91"/>
        <v>5.4229869435209729E-2</v>
      </c>
      <c r="CL40" s="84">
        <f t="shared" si="92"/>
        <v>161.74461006370356</v>
      </c>
      <c r="CM40" s="83">
        <f t="shared" si="42"/>
        <v>0.67941626011630185</v>
      </c>
      <c r="CN40" s="83">
        <f t="shared" si="93"/>
        <v>1.7212733124653659</v>
      </c>
      <c r="CO40" s="83">
        <f t="shared" si="43"/>
        <v>1.7043359042901944</v>
      </c>
      <c r="CP40" s="143">
        <f t="shared" si="44"/>
        <v>2.0084051934527869</v>
      </c>
      <c r="CQ40" s="83">
        <f t="shared" si="94"/>
        <v>5.4495958942751221E-2</v>
      </c>
      <c r="CR40" s="84">
        <f t="shared" si="95"/>
        <v>162.59853242307659</v>
      </c>
      <c r="CS40" s="83">
        <f t="shared" si="45"/>
        <v>0.6791113041590795</v>
      </c>
      <c r="CT40" s="83">
        <f t="shared" si="96"/>
        <v>1.721603740751914</v>
      </c>
      <c r="CU40" s="83">
        <f t="shared" si="46"/>
        <v>1.7046514591601707</v>
      </c>
      <c r="CV40" s="143">
        <f t="shared" si="47"/>
        <v>2.0084051934527869</v>
      </c>
      <c r="CW40" s="83">
        <f t="shared" si="97"/>
        <v>5.4542563080917941E-2</v>
      </c>
      <c r="CX40" s="84">
        <f t="shared" si="98"/>
        <v>162.69538975718154</v>
      </c>
      <c r="CY40" s="83">
        <f t="shared" si="48"/>
        <v>0.67907624076194795</v>
      </c>
      <c r="CZ40" s="83">
        <f t="shared" si="99"/>
        <v>1.7216411382532282</v>
      </c>
      <c r="DA40" s="83">
        <f t="shared" si="49"/>
        <v>1.7046871581847733</v>
      </c>
      <c r="DB40" s="143">
        <f t="shared" si="50"/>
        <v>2.0084051934527869</v>
      </c>
      <c r="DC40" s="83">
        <f t="shared" si="100"/>
        <v>5.4544096047821782E-2</v>
      </c>
      <c r="DD40" s="84">
        <f t="shared" si="101"/>
        <v>162.69630257063685</v>
      </c>
      <c r="DE40" s="86">
        <f t="shared" si="51"/>
        <v>144.96973565759282</v>
      </c>
      <c r="DF40" s="86">
        <f t="shared" si="52"/>
        <v>57.98789426303712</v>
      </c>
      <c r="DG40" s="86">
        <f t="shared" si="53"/>
        <v>36.242433914398205</v>
      </c>
      <c r="DH40" s="86">
        <f t="shared" si="54"/>
        <v>847.34621464538907</v>
      </c>
      <c r="DI40" s="86">
        <f t="shared" si="55"/>
        <v>1681454.5912133032</v>
      </c>
      <c r="DJ40" s="86">
        <f t="shared" si="56"/>
        <v>58275295766878.719</v>
      </c>
      <c r="DK40" s="86">
        <f t="shared" si="57"/>
        <v>3010.0489363776578</v>
      </c>
      <c r="DL40" s="86">
        <f t="shared" si="115"/>
        <v>3010.0489363776578</v>
      </c>
      <c r="DM40" s="86">
        <f t="shared" si="58"/>
        <v>0</v>
      </c>
      <c r="DN40" s="85">
        <f t="shared" si="59"/>
        <v>144.96973565759282</v>
      </c>
      <c r="DO40" s="85">
        <f t="shared" si="102"/>
        <v>14496.973565759283</v>
      </c>
      <c r="DP40" s="85">
        <f t="shared" si="60"/>
        <v>36.242433914398205</v>
      </c>
      <c r="DQ40" s="85">
        <f t="shared" si="103"/>
        <v>3624.2433914398207</v>
      </c>
      <c r="DR40" s="85">
        <f t="shared" si="61"/>
        <v>57.98789426303712</v>
      </c>
      <c r="DS40" s="85">
        <f t="shared" si="104"/>
        <v>5798.7894263037124</v>
      </c>
      <c r="DT40" s="81"/>
      <c r="DU40" s="81"/>
      <c r="DV40" s="81">
        <f t="shared" si="105"/>
        <v>-144.96973565759282</v>
      </c>
      <c r="DW40" s="100"/>
    </row>
    <row r="41" spans="1:127" x14ac:dyDescent="0.2">
      <c r="A41" s="59">
        <f t="shared" si="62"/>
        <v>4.8</v>
      </c>
      <c r="B41" s="44">
        <f t="shared" si="106"/>
        <v>4800</v>
      </c>
      <c r="C41" s="52">
        <f t="shared" si="63"/>
        <v>133.33333333333334</v>
      </c>
      <c r="D41" s="50">
        <f t="shared" si="0"/>
        <v>2</v>
      </c>
      <c r="E41" s="44">
        <f t="shared" si="1"/>
        <v>3</v>
      </c>
      <c r="F41" s="47">
        <f t="shared" si="64"/>
        <v>1.0574519476318618</v>
      </c>
      <c r="G41" s="52">
        <f t="shared" si="116"/>
        <v>4.9202805693645463E-2</v>
      </c>
      <c r="H41" s="57">
        <f t="shared" si="65"/>
        <v>75.357692306569092</v>
      </c>
      <c r="I41" s="52">
        <f t="shared" si="117"/>
        <v>0</v>
      </c>
      <c r="J41" s="54">
        <f t="shared" si="118"/>
        <v>114.13367326122723</v>
      </c>
      <c r="K41" s="46">
        <f t="shared" si="107"/>
        <v>114.13367326122723</v>
      </c>
      <c r="L41" s="80">
        <f t="shared" si="2"/>
        <v>0</v>
      </c>
      <c r="M41" s="142">
        <f t="shared" si="3"/>
        <v>0</v>
      </c>
      <c r="N41" s="60">
        <f t="shared" si="4"/>
        <v>3</v>
      </c>
      <c r="O41" s="53">
        <f t="shared" si="5"/>
        <v>0</v>
      </c>
      <c r="P41" s="58">
        <f t="shared" si="66"/>
        <v>2.7116335805335265</v>
      </c>
      <c r="Q41" s="49">
        <f t="shared" si="67"/>
        <v>2.7116335805335265</v>
      </c>
      <c r="R41" s="143">
        <f t="shared" si="6"/>
        <v>0.85418214447655383</v>
      </c>
      <c r="S41" s="51">
        <f t="shared" si="68"/>
        <v>3.9873387294206072E-2</v>
      </c>
      <c r="T41" s="57">
        <f t="shared" si="69"/>
        <v>90.783848166621382</v>
      </c>
      <c r="U41" s="53">
        <f t="shared" si="7"/>
        <v>0</v>
      </c>
      <c r="V41" s="58">
        <f t="shared" si="70"/>
        <v>2.6564087421718172</v>
      </c>
      <c r="W41" s="49">
        <f t="shared" si="8"/>
        <v>2.6564087421718172</v>
      </c>
      <c r="X41" s="143">
        <f t="shared" si="9"/>
        <v>0.83435475176801621</v>
      </c>
      <c r="Y41" s="51">
        <f t="shared" si="71"/>
        <v>3.8899201399126601E-2</v>
      </c>
      <c r="Z41" s="57">
        <f t="shared" si="72"/>
        <v>89.929478361792619</v>
      </c>
      <c r="AA41" s="53">
        <f t="shared" si="10"/>
        <v>0</v>
      </c>
      <c r="AB41" s="58">
        <f t="shared" si="73"/>
        <v>2.6594084341918047</v>
      </c>
      <c r="AC41" s="49">
        <f t="shared" si="11"/>
        <v>2.6594084341918047</v>
      </c>
      <c r="AD41" s="143">
        <f t="shared" si="12"/>
        <v>0.83259842347305824</v>
      </c>
      <c r="AE41" s="49">
        <f t="shared" si="108"/>
        <v>3.8812907135567648E-2</v>
      </c>
      <c r="AF41" s="57">
        <f t="shared" si="74"/>
        <v>89.700827844816644</v>
      </c>
      <c r="AG41" s="53">
        <f t="shared" si="13"/>
        <v>0</v>
      </c>
      <c r="AH41" s="58">
        <f t="shared" si="75"/>
        <v>2.6602123755532996</v>
      </c>
      <c r="AI41" s="49">
        <f t="shared" si="14"/>
        <v>2.6602123755532996</v>
      </c>
      <c r="AJ41" s="143">
        <f t="shared" si="15"/>
        <v>0.83261703430177492</v>
      </c>
      <c r="AK41" s="51">
        <f t="shared" si="76"/>
        <v>3.8813821547618595E-2</v>
      </c>
      <c r="AL41" s="57">
        <f t="shared" si="77"/>
        <v>89.692628297651808</v>
      </c>
      <c r="AM41" s="53">
        <f t="shared" si="16"/>
        <v>0</v>
      </c>
      <c r="AN41" s="58">
        <f t="shared" si="78"/>
        <v>2.6602412144093655</v>
      </c>
      <c r="AO41" s="49">
        <f t="shared" si="17"/>
        <v>2.6602412144093655</v>
      </c>
      <c r="AP41" s="143">
        <f t="shared" si="18"/>
        <v>0.832626889292851</v>
      </c>
      <c r="AQ41" s="51">
        <f t="shared" si="79"/>
        <v>3.8814305756180126E-2</v>
      </c>
      <c r="AR41" s="57">
        <f t="shared" si="80"/>
        <v>89.693404483451999</v>
      </c>
      <c r="AS41" s="44">
        <f t="shared" si="19"/>
        <v>205.44061187020901</v>
      </c>
      <c r="AT41" s="44">
        <f t="shared" si="20"/>
        <v>82.17624474808359</v>
      </c>
      <c r="AU41" s="44">
        <f t="shared" si="21"/>
        <v>51.360152967552253</v>
      </c>
      <c r="AV41" s="47">
        <f t="shared" si="22"/>
        <v>199147.01595252068</v>
      </c>
      <c r="AW41" s="47">
        <f t="shared" si="23"/>
        <v>50149576466.013184</v>
      </c>
      <c r="AX41" s="86">
        <f t="shared" si="24"/>
        <v>7.3734930501220262E+17</v>
      </c>
      <c r="AY41" s="86">
        <f t="shared" si="25"/>
        <v>2783.2663737734674</v>
      </c>
      <c r="AZ41" s="10">
        <f t="shared" si="81"/>
        <v>2783.2663737734674</v>
      </c>
      <c r="BA41" s="44">
        <f t="shared" si="26"/>
        <v>199147.01595252068</v>
      </c>
      <c r="BB41" s="9">
        <f t="shared" si="27"/>
        <v>205.44061187020901</v>
      </c>
      <c r="BC41" s="45">
        <f t="shared" si="119"/>
        <v>27392.081582694536</v>
      </c>
      <c r="BD41" s="9">
        <f t="shared" si="28"/>
        <v>51.360152967552253</v>
      </c>
      <c r="BE41" s="45">
        <f t="shared" si="109"/>
        <v>6848.0203956736341</v>
      </c>
      <c r="BF41" s="9">
        <f t="shared" si="29"/>
        <v>82.17624474808359</v>
      </c>
      <c r="BG41" s="45">
        <f t="shared" si="110"/>
        <v>10956.832633077813</v>
      </c>
      <c r="BH41" s="58"/>
      <c r="BI41" s="58"/>
      <c r="BJ41" s="58">
        <f t="shared" si="82"/>
        <v>-205.44061187020901</v>
      </c>
      <c r="BK41" s="97"/>
      <c r="BL41" s="44"/>
      <c r="BM41" s="82">
        <f t="shared" si="83"/>
        <v>3.6</v>
      </c>
      <c r="BN41" s="86">
        <f t="shared" si="84"/>
        <v>3600</v>
      </c>
      <c r="BO41" s="86">
        <f t="shared" si="85"/>
        <v>100</v>
      </c>
      <c r="BP41" s="84">
        <f t="shared" si="30"/>
        <v>1</v>
      </c>
      <c r="BQ41" s="84">
        <f t="shared" si="31"/>
        <v>1.64</v>
      </c>
      <c r="BR41" s="84">
        <f t="shared" si="32"/>
        <v>2.0299999999999998</v>
      </c>
      <c r="BS41" s="84">
        <f t="shared" si="111"/>
        <v>6.5599104437584918E-2</v>
      </c>
      <c r="BT41" s="84">
        <f t="shared" si="112"/>
        <v>162.01900974103998</v>
      </c>
      <c r="BU41" s="84">
        <f t="shared" si="86"/>
        <v>38.070648000000034</v>
      </c>
      <c r="BV41" s="83">
        <f t="shared" si="113"/>
        <v>83.131318371949931</v>
      </c>
      <c r="BW41" s="81">
        <f t="shared" si="114"/>
        <v>45.060670371949897</v>
      </c>
      <c r="BX41" s="83">
        <f t="shared" si="33"/>
        <v>3.5271678567297175E-2</v>
      </c>
      <c r="BY41" s="141">
        <f t="shared" si="34"/>
        <v>9.1783908158686936E-3</v>
      </c>
      <c r="BZ41" s="83">
        <f t="shared" si="35"/>
        <v>1.6400692611981846</v>
      </c>
      <c r="CA41" s="83">
        <f t="shared" si="36"/>
        <v>0.67931908284098097</v>
      </c>
      <c r="CB41" s="83">
        <f t="shared" si="87"/>
        <v>1.7213731065548878</v>
      </c>
      <c r="CC41" s="83">
        <f t="shared" si="37"/>
        <v>1.7067455075006146</v>
      </c>
      <c r="CD41" s="143">
        <f t="shared" si="38"/>
        <v>2.0113678666437864</v>
      </c>
      <c r="CE41" s="83">
        <f t="shared" si="88"/>
        <v>5.5374901471889483E-2</v>
      </c>
      <c r="CF41" s="84">
        <f t="shared" si="89"/>
        <v>169.86348299140974</v>
      </c>
      <c r="CG41" s="83">
        <f t="shared" si="39"/>
        <v>0.67621364404932582</v>
      </c>
      <c r="CH41" s="83">
        <f t="shared" si="90"/>
        <v>1.7243570392560394</v>
      </c>
      <c r="CI41" s="83">
        <f t="shared" si="40"/>
        <v>1.7096050078264069</v>
      </c>
      <c r="CJ41" s="143">
        <f t="shared" si="41"/>
        <v>2.0113678666437864</v>
      </c>
      <c r="CK41" s="83">
        <f t="shared" si="91"/>
        <v>5.4028880782204899E-2</v>
      </c>
      <c r="CL41" s="84">
        <f t="shared" si="92"/>
        <v>164.91728723993444</v>
      </c>
      <c r="CM41" s="83">
        <f t="shared" si="42"/>
        <v>0.67824540850313786</v>
      </c>
      <c r="CN41" s="83">
        <f t="shared" si="93"/>
        <v>1.7224880247017178</v>
      </c>
      <c r="CO41" s="83">
        <f t="shared" si="43"/>
        <v>1.7078160076652915</v>
      </c>
      <c r="CP41" s="143">
        <f t="shared" si="44"/>
        <v>2.0113678666437864</v>
      </c>
      <c r="CQ41" s="83">
        <f t="shared" si="94"/>
        <v>5.4294970289746392E-2</v>
      </c>
      <c r="CR41" s="84">
        <f t="shared" si="95"/>
        <v>165.79012972183398</v>
      </c>
      <c r="CS41" s="83">
        <f t="shared" si="45"/>
        <v>0.6779051429738443</v>
      </c>
      <c r="CT41" s="83">
        <f t="shared" si="96"/>
        <v>1.7228209066772977</v>
      </c>
      <c r="CU41" s="83">
        <f t="shared" si="46"/>
        <v>1.7081351572179249</v>
      </c>
      <c r="CV41" s="143">
        <f t="shared" si="47"/>
        <v>2.0113678666437864</v>
      </c>
      <c r="CW41" s="83">
        <f t="shared" si="97"/>
        <v>5.4341574427913111E-2</v>
      </c>
      <c r="CX41" s="84">
        <f t="shared" si="98"/>
        <v>165.88913018597671</v>
      </c>
      <c r="CY41" s="83">
        <f t="shared" si="48"/>
        <v>0.67786605448238946</v>
      </c>
      <c r="CZ41" s="83">
        <f t="shared" si="99"/>
        <v>1.7228585795640612</v>
      </c>
      <c r="DA41" s="83">
        <f t="shared" si="49"/>
        <v>1.7081712620929259</v>
      </c>
      <c r="DB41" s="143">
        <f t="shared" si="50"/>
        <v>2.0113678666437864</v>
      </c>
      <c r="DC41" s="83">
        <f t="shared" si="100"/>
        <v>5.4343107394816952E-2</v>
      </c>
      <c r="DD41" s="84">
        <f t="shared" si="101"/>
        <v>165.89006604370269</v>
      </c>
      <c r="DE41" s="86">
        <f t="shared" si="51"/>
        <v>149.63637306950989</v>
      </c>
      <c r="DF41" s="86">
        <f t="shared" si="52"/>
        <v>59.85454922780395</v>
      </c>
      <c r="DG41" s="86">
        <f t="shared" si="53"/>
        <v>37.409093267377472</v>
      </c>
      <c r="DH41" s="86">
        <f t="shared" si="54"/>
        <v>767.50744996011986</v>
      </c>
      <c r="DI41" s="86">
        <f t="shared" si="55"/>
        <v>1401975.8308871097</v>
      </c>
      <c r="DJ41" s="86">
        <f t="shared" si="56"/>
        <v>41416872300624.445</v>
      </c>
      <c r="DK41" s="86">
        <f t="shared" si="57"/>
        <v>2989.964314511768</v>
      </c>
      <c r="DL41" s="86">
        <f t="shared" si="115"/>
        <v>2989.964314511768</v>
      </c>
      <c r="DM41" s="86">
        <f t="shared" si="58"/>
        <v>0</v>
      </c>
      <c r="DN41" s="85">
        <f t="shared" si="59"/>
        <v>149.63637306950989</v>
      </c>
      <c r="DO41" s="85">
        <f t="shared" si="102"/>
        <v>14963.637306950988</v>
      </c>
      <c r="DP41" s="85">
        <f t="shared" si="60"/>
        <v>37.409093267377472</v>
      </c>
      <c r="DQ41" s="85">
        <f t="shared" si="103"/>
        <v>3740.9093267377471</v>
      </c>
      <c r="DR41" s="85">
        <f t="shared" si="61"/>
        <v>59.85454922780395</v>
      </c>
      <c r="DS41" s="85">
        <f t="shared" si="104"/>
        <v>5985.4549227803955</v>
      </c>
      <c r="DT41" s="81"/>
      <c r="DU41" s="81"/>
      <c r="DV41" s="81">
        <f t="shared" si="105"/>
        <v>-149.63637306950989</v>
      </c>
      <c r="DW41" s="100"/>
    </row>
    <row r="42" spans="1:127" x14ac:dyDescent="0.2">
      <c r="A42" s="59">
        <f t="shared" si="62"/>
        <v>4.9333333333333336</v>
      </c>
      <c r="B42" s="44">
        <f t="shared" si="106"/>
        <v>4933.333333333333</v>
      </c>
      <c r="C42" s="52">
        <f t="shared" si="63"/>
        <v>133.33333333333334</v>
      </c>
      <c r="D42" s="50">
        <f t="shared" si="0"/>
        <v>2</v>
      </c>
      <c r="E42" s="44">
        <f t="shared" si="1"/>
        <v>3</v>
      </c>
      <c r="F42" s="47">
        <f t="shared" si="64"/>
        <v>1.0574519476318618</v>
      </c>
      <c r="G42" s="52">
        <f t="shared" si="116"/>
        <v>4.9061812100627884E-2</v>
      </c>
      <c r="H42" s="57">
        <f t="shared" si="65"/>
        <v>77.541350479775161</v>
      </c>
      <c r="I42" s="52">
        <f t="shared" si="117"/>
        <v>0</v>
      </c>
      <c r="J42" s="54">
        <f t="shared" si="118"/>
        <v>117.79607326122724</v>
      </c>
      <c r="K42" s="46">
        <f t="shared" si="107"/>
        <v>117.79607326122724</v>
      </c>
      <c r="L42" s="80">
        <f t="shared" si="2"/>
        <v>0</v>
      </c>
      <c r="M42" s="142">
        <f t="shared" si="3"/>
        <v>0</v>
      </c>
      <c r="N42" s="60">
        <f t="shared" si="4"/>
        <v>3</v>
      </c>
      <c r="O42" s="53">
        <f t="shared" si="5"/>
        <v>0</v>
      </c>
      <c r="P42" s="58">
        <f t="shared" si="66"/>
        <v>2.7041987420160805</v>
      </c>
      <c r="Q42" s="49">
        <f t="shared" si="67"/>
        <v>2.7041987420160805</v>
      </c>
      <c r="R42" s="143">
        <f t="shared" si="6"/>
        <v>0.85418214447655383</v>
      </c>
      <c r="S42" s="51">
        <f t="shared" si="68"/>
        <v>3.9759496341609198E-2</v>
      </c>
      <c r="T42" s="57">
        <f t="shared" si="69"/>
        <v>92.741656532458862</v>
      </c>
      <c r="U42" s="53">
        <f t="shared" si="7"/>
        <v>0</v>
      </c>
      <c r="V42" s="58">
        <f t="shared" si="70"/>
        <v>2.650071538968362</v>
      </c>
      <c r="W42" s="49">
        <f t="shared" si="8"/>
        <v>2.650071538968362</v>
      </c>
      <c r="X42" s="143">
        <f t="shared" si="9"/>
        <v>0.83435475176801621</v>
      </c>
      <c r="Y42" s="51">
        <f t="shared" si="71"/>
        <v>3.8787954098890867E-2</v>
      </c>
      <c r="Z42" s="57">
        <f t="shared" si="72"/>
        <v>91.879157120805232</v>
      </c>
      <c r="AA42" s="53">
        <f t="shared" si="10"/>
        <v>0</v>
      </c>
      <c r="AB42" s="58">
        <f t="shared" si="73"/>
        <v>2.6530847849338963</v>
      </c>
      <c r="AC42" s="49">
        <f t="shared" si="11"/>
        <v>2.6530847849338963</v>
      </c>
      <c r="AD42" s="143">
        <f t="shared" si="12"/>
        <v>0.83259842347305824</v>
      </c>
      <c r="AE42" s="49">
        <f t="shared" si="108"/>
        <v>3.8701894012437905E-2</v>
      </c>
      <c r="AF42" s="57">
        <f t="shared" si="74"/>
        <v>91.643986835901629</v>
      </c>
      <c r="AG42" s="53">
        <f t="shared" si="13"/>
        <v>0</v>
      </c>
      <c r="AH42" s="58">
        <f t="shared" si="75"/>
        <v>2.653907570031091</v>
      </c>
      <c r="AI42" s="49">
        <f t="shared" si="14"/>
        <v>2.653907570031091</v>
      </c>
      <c r="AJ42" s="143">
        <f t="shared" si="15"/>
        <v>0.83261703430177492</v>
      </c>
      <c r="AK42" s="51">
        <f t="shared" si="76"/>
        <v>3.8702805943045024E-2</v>
      </c>
      <c r="AL42" s="57">
        <f t="shared" si="77"/>
        <v>91.635245817040428</v>
      </c>
      <c r="AM42" s="53">
        <f t="shared" si="16"/>
        <v>0</v>
      </c>
      <c r="AN42" s="58">
        <f t="shared" si="78"/>
        <v>2.6539381618781426</v>
      </c>
      <c r="AO42" s="49">
        <f t="shared" si="17"/>
        <v>2.6539381618781426</v>
      </c>
      <c r="AP42" s="143">
        <f t="shared" si="18"/>
        <v>0.832626889292851</v>
      </c>
      <c r="AQ42" s="51">
        <f t="shared" si="79"/>
        <v>3.8703288837607742E-2</v>
      </c>
      <c r="AR42" s="57">
        <f t="shared" si="80"/>
        <v>91.636025179497878</v>
      </c>
      <c r="AS42" s="44">
        <f t="shared" si="19"/>
        <v>212.03293187020898</v>
      </c>
      <c r="AT42" s="44">
        <f t="shared" si="20"/>
        <v>84.813172748083602</v>
      </c>
      <c r="AU42" s="44">
        <f t="shared" si="21"/>
        <v>53.008232967552246</v>
      </c>
      <c r="AV42" s="47">
        <f t="shared" si="22"/>
        <v>180272.13431874936</v>
      </c>
      <c r="AW42" s="47">
        <f t="shared" si="23"/>
        <v>41588659690.407257</v>
      </c>
      <c r="AX42" s="86">
        <f t="shared" si="24"/>
        <v>5.460597474169504E+17</v>
      </c>
      <c r="AY42" s="86">
        <f t="shared" si="25"/>
        <v>2763.6272999968787</v>
      </c>
      <c r="AZ42" s="10">
        <f t="shared" si="81"/>
        <v>2763.6272999968787</v>
      </c>
      <c r="BA42" s="44">
        <f t="shared" si="26"/>
        <v>180272.13431874936</v>
      </c>
      <c r="BB42" s="9">
        <f t="shared" si="27"/>
        <v>212.03293187020898</v>
      </c>
      <c r="BC42" s="45">
        <f t="shared" si="119"/>
        <v>28271.057582694531</v>
      </c>
      <c r="BD42" s="9">
        <f t="shared" si="28"/>
        <v>53.008232967552246</v>
      </c>
      <c r="BE42" s="45">
        <f t="shared" si="109"/>
        <v>7067.7643956736329</v>
      </c>
      <c r="BF42" s="9">
        <f t="shared" si="29"/>
        <v>84.813172748083602</v>
      </c>
      <c r="BG42" s="45">
        <f t="shared" si="110"/>
        <v>11308.423033077814</v>
      </c>
      <c r="BH42" s="58"/>
      <c r="BI42" s="58"/>
      <c r="BJ42" s="58">
        <f t="shared" si="82"/>
        <v>-212.03293187020898</v>
      </c>
      <c r="BK42" s="97"/>
      <c r="BL42" s="44"/>
      <c r="BM42" s="82">
        <f t="shared" si="83"/>
        <v>3.7</v>
      </c>
      <c r="BN42" s="86">
        <f t="shared" si="84"/>
        <v>3700</v>
      </c>
      <c r="BO42" s="86">
        <f t="shared" si="85"/>
        <v>100</v>
      </c>
      <c r="BP42" s="84">
        <f t="shared" si="30"/>
        <v>1</v>
      </c>
      <c r="BQ42" s="84">
        <f t="shared" si="31"/>
        <v>1.64</v>
      </c>
      <c r="BR42" s="84">
        <f t="shared" si="32"/>
        <v>2.0299999999999998</v>
      </c>
      <c r="BS42" s="84">
        <f t="shared" si="111"/>
        <v>6.5396104437584923E-2</v>
      </c>
      <c r="BT42" s="84">
        <f t="shared" si="112"/>
        <v>166.01276610918541</v>
      </c>
      <c r="BU42" s="84">
        <f t="shared" si="86"/>
        <v>39.128166000000036</v>
      </c>
      <c r="BV42" s="83">
        <f t="shared" si="113"/>
        <v>85.728364897040336</v>
      </c>
      <c r="BW42" s="81">
        <f t="shared" si="114"/>
        <v>46.6001988970403</v>
      </c>
      <c r="BX42" s="83">
        <f t="shared" si="33"/>
        <v>3.246232983379143E-2</v>
      </c>
      <c r="BY42" s="141">
        <f t="shared" si="34"/>
        <v>7.9157703761655596E-3</v>
      </c>
      <c r="BZ42" s="83">
        <f t="shared" si="35"/>
        <v>1.6400597331448652</v>
      </c>
      <c r="CA42" s="83">
        <f t="shared" si="36"/>
        <v>0.67781709765534626</v>
      </c>
      <c r="CB42" s="83">
        <f t="shared" si="87"/>
        <v>1.7229000291663952</v>
      </c>
      <c r="CC42" s="83">
        <f t="shared" si="37"/>
        <v>1.7102241047690609</v>
      </c>
      <c r="CD42" s="143">
        <f t="shared" si="38"/>
        <v>2.0139309861363839</v>
      </c>
      <c r="CE42" s="83">
        <f t="shared" si="88"/>
        <v>5.5173636529250475E-2</v>
      </c>
      <c r="CF42" s="84">
        <f t="shared" si="89"/>
        <v>173.10206383639476</v>
      </c>
      <c r="CG42" s="83">
        <f t="shared" si="39"/>
        <v>0.6747470756729621</v>
      </c>
      <c r="CH42" s="83">
        <f t="shared" si="90"/>
        <v>1.7255528984504114</v>
      </c>
      <c r="CI42" s="83">
        <f t="shared" si="40"/>
        <v>1.7127750468878611</v>
      </c>
      <c r="CJ42" s="143">
        <f t="shared" si="41"/>
        <v>2.0139309861363839</v>
      </c>
      <c r="CK42" s="83">
        <f t="shared" si="91"/>
        <v>5.3827615839565891E-2</v>
      </c>
      <c r="CL42" s="84">
        <f t="shared" si="92"/>
        <v>168.07171835952019</v>
      </c>
      <c r="CM42" s="83">
        <f t="shared" si="42"/>
        <v>0.67697870413763706</v>
      </c>
      <c r="CN42" s="83">
        <f t="shared" si="93"/>
        <v>1.7236792919426946</v>
      </c>
      <c r="CO42" s="83">
        <f t="shared" si="43"/>
        <v>1.7109747471416403</v>
      </c>
      <c r="CP42" s="143">
        <f t="shared" si="44"/>
        <v>2.0139309861363839</v>
      </c>
      <c r="CQ42" s="83">
        <f t="shared" si="94"/>
        <v>5.4093705347107383E-2</v>
      </c>
      <c r="CR42" s="84">
        <f t="shared" si="95"/>
        <v>168.96344591357655</v>
      </c>
      <c r="CS42" s="83">
        <f t="shared" si="45"/>
        <v>0.67660207342413614</v>
      </c>
      <c r="CT42" s="83">
        <f t="shared" si="96"/>
        <v>1.7240145356550431</v>
      </c>
      <c r="CU42" s="83">
        <f t="shared" si="46"/>
        <v>1.7112973470660895</v>
      </c>
      <c r="CV42" s="143">
        <f t="shared" si="47"/>
        <v>2.0139309861363839</v>
      </c>
      <c r="CW42" s="83">
        <f t="shared" si="97"/>
        <v>5.4140309485274103E-2</v>
      </c>
      <c r="CX42" s="84">
        <f t="shared" si="98"/>
        <v>169.06458183600446</v>
      </c>
      <c r="CY42" s="83">
        <f t="shared" si="48"/>
        <v>0.67655884145185707</v>
      </c>
      <c r="CZ42" s="83">
        <f t="shared" si="99"/>
        <v>1.7240524721659594</v>
      </c>
      <c r="DA42" s="83">
        <f t="shared" si="49"/>
        <v>1.7113338400608098</v>
      </c>
      <c r="DB42" s="143">
        <f t="shared" si="50"/>
        <v>2.0139309861363839</v>
      </c>
      <c r="DC42" s="83">
        <f t="shared" si="100"/>
        <v>5.4141842452177943E-2</v>
      </c>
      <c r="DD42" s="84">
        <f t="shared" si="101"/>
        <v>169.06554031874842</v>
      </c>
      <c r="DE42" s="86">
        <f t="shared" si="51"/>
        <v>154.31105681467261</v>
      </c>
      <c r="DF42" s="86">
        <f t="shared" si="52"/>
        <v>61.724422725869033</v>
      </c>
      <c r="DG42" s="86">
        <f t="shared" si="53"/>
        <v>38.577764203668153</v>
      </c>
      <c r="DH42" s="86">
        <f t="shared" si="54"/>
        <v>696.57214497819007</v>
      </c>
      <c r="DI42" s="86">
        <f t="shared" si="55"/>
        <v>1173218.4988076382</v>
      </c>
      <c r="DJ42" s="86">
        <f t="shared" si="56"/>
        <v>29637663105232.102</v>
      </c>
      <c r="DK42" s="86">
        <f t="shared" si="57"/>
        <v>2970.0670290596872</v>
      </c>
      <c r="DL42" s="86">
        <f t="shared" si="115"/>
        <v>2970.0670290596872</v>
      </c>
      <c r="DM42" s="86">
        <f t="shared" si="58"/>
        <v>0</v>
      </c>
      <c r="DN42" s="85">
        <f t="shared" si="59"/>
        <v>154.31105681467261</v>
      </c>
      <c r="DO42" s="85">
        <f t="shared" si="102"/>
        <v>15431.105681467261</v>
      </c>
      <c r="DP42" s="85">
        <f t="shared" si="60"/>
        <v>38.577764203668153</v>
      </c>
      <c r="DQ42" s="85">
        <f t="shared" si="103"/>
        <v>3857.7764203668153</v>
      </c>
      <c r="DR42" s="85">
        <f t="shared" si="61"/>
        <v>61.724422725869033</v>
      </c>
      <c r="DS42" s="85">
        <f t="shared" si="104"/>
        <v>6172.4422725869035</v>
      </c>
      <c r="DT42" s="81"/>
      <c r="DU42" s="81"/>
      <c r="DV42" s="81">
        <f t="shared" si="105"/>
        <v>-154.31105681467261</v>
      </c>
      <c r="DW42" s="100"/>
    </row>
    <row r="43" spans="1:127" x14ac:dyDescent="0.2">
      <c r="A43" s="59">
        <f t="shared" si="62"/>
        <v>5.0666666666666664</v>
      </c>
      <c r="B43" s="44">
        <f t="shared" si="106"/>
        <v>5066.6666666666661</v>
      </c>
      <c r="C43" s="52">
        <f t="shared" si="63"/>
        <v>133.33333333333334</v>
      </c>
      <c r="D43" s="50">
        <f t="shared" si="0"/>
        <v>2</v>
      </c>
      <c r="E43" s="44">
        <f t="shared" si="1"/>
        <v>3</v>
      </c>
      <c r="F43" s="47">
        <f t="shared" si="64"/>
        <v>1.0574519476318618</v>
      </c>
      <c r="G43" s="52">
        <f t="shared" si="116"/>
        <v>4.8920818507610306E-2</v>
      </c>
      <c r="H43" s="57">
        <f t="shared" si="65"/>
        <v>79.718742271069345</v>
      </c>
      <c r="I43" s="52">
        <f t="shared" si="117"/>
        <v>0</v>
      </c>
      <c r="J43" s="54">
        <f t="shared" si="118"/>
        <v>121.45847326122723</v>
      </c>
      <c r="K43" s="46">
        <f t="shared" si="107"/>
        <v>121.45847326122723</v>
      </c>
      <c r="L43" s="80">
        <f t="shared" si="2"/>
        <v>0</v>
      </c>
      <c r="M43" s="142">
        <f t="shared" si="3"/>
        <v>0</v>
      </c>
      <c r="N43" s="60">
        <f t="shared" si="4"/>
        <v>3</v>
      </c>
      <c r="O43" s="53">
        <f t="shared" si="5"/>
        <v>0</v>
      </c>
      <c r="P43" s="58">
        <f t="shared" si="66"/>
        <v>2.6968300479378815</v>
      </c>
      <c r="Q43" s="49">
        <f t="shared" si="67"/>
        <v>2.6968300479378815</v>
      </c>
      <c r="R43" s="143">
        <f t="shared" si="6"/>
        <v>0.85418214447655383</v>
      </c>
      <c r="S43" s="51">
        <f t="shared" si="68"/>
        <v>3.9645605389012323E-2</v>
      </c>
      <c r="T43" s="57">
        <f t="shared" si="69"/>
        <v>94.699232122765309</v>
      </c>
      <c r="U43" s="53">
        <f t="shared" si="7"/>
        <v>0</v>
      </c>
      <c r="V43" s="58">
        <f t="shared" si="70"/>
        <v>2.6437677355475873</v>
      </c>
      <c r="W43" s="49">
        <f t="shared" si="8"/>
        <v>2.6437677355475873</v>
      </c>
      <c r="X43" s="143">
        <f t="shared" si="9"/>
        <v>0.83435475176801621</v>
      </c>
      <c r="Y43" s="51">
        <f t="shared" si="71"/>
        <v>3.8676706798655133E-2</v>
      </c>
      <c r="Z43" s="57">
        <f t="shared" si="72"/>
        <v>93.82790101339971</v>
      </c>
      <c r="AA43" s="53">
        <f t="shared" si="10"/>
        <v>0</v>
      </c>
      <c r="AB43" s="58">
        <f t="shared" si="73"/>
        <v>2.6467968131660466</v>
      </c>
      <c r="AC43" s="49">
        <f t="shared" si="11"/>
        <v>2.6467968131660466</v>
      </c>
      <c r="AD43" s="143">
        <f t="shared" si="12"/>
        <v>0.83259842347305824</v>
      </c>
      <c r="AE43" s="49">
        <f t="shared" si="108"/>
        <v>3.8590880889308163E-2</v>
      </c>
      <c r="AF43" s="57">
        <f t="shared" si="74"/>
        <v>93.586198290800453</v>
      </c>
      <c r="AG43" s="53">
        <f t="shared" si="13"/>
        <v>0</v>
      </c>
      <c r="AH43" s="58">
        <f t="shared" si="75"/>
        <v>2.6476382937120557</v>
      </c>
      <c r="AI43" s="49">
        <f t="shared" si="14"/>
        <v>2.6476382937120557</v>
      </c>
      <c r="AJ43" s="143">
        <f t="shared" si="15"/>
        <v>0.83261703430177492</v>
      </c>
      <c r="AK43" s="51">
        <f t="shared" si="76"/>
        <v>3.8591790338471453E-2</v>
      </c>
      <c r="AL43" s="57">
        <f t="shared" si="77"/>
        <v>93.576900885824173</v>
      </c>
      <c r="AM43" s="53">
        <f t="shared" si="16"/>
        <v>0</v>
      </c>
      <c r="AN43" s="58">
        <f t="shared" si="78"/>
        <v>2.6476706730263939</v>
      </c>
      <c r="AO43" s="49">
        <f t="shared" si="17"/>
        <v>2.6476706730263939</v>
      </c>
      <c r="AP43" s="143">
        <f t="shared" si="18"/>
        <v>0.832626889292851</v>
      </c>
      <c r="AQ43" s="51">
        <f t="shared" si="79"/>
        <v>3.8592271919035359E-2</v>
      </c>
      <c r="AR43" s="57">
        <f t="shared" si="80"/>
        <v>93.577682094416161</v>
      </c>
      <c r="AS43" s="44">
        <f t="shared" si="19"/>
        <v>218.62525187020901</v>
      </c>
      <c r="AT43" s="44">
        <f t="shared" si="20"/>
        <v>87.450100748083599</v>
      </c>
      <c r="AU43" s="44">
        <f t="shared" si="21"/>
        <v>54.656312967552253</v>
      </c>
      <c r="AV43" s="47">
        <f t="shared" si="22"/>
        <v>163366.44333887618</v>
      </c>
      <c r="AW43" s="47">
        <f t="shared" si="23"/>
        <v>34560805897.197296</v>
      </c>
      <c r="AX43" s="86">
        <f t="shared" si="24"/>
        <v>4.0574497912313664E+17</v>
      </c>
      <c r="AY43" s="86">
        <f t="shared" si="25"/>
        <v>2744.1193804622221</v>
      </c>
      <c r="AZ43" s="10">
        <f t="shared" si="81"/>
        <v>2744.1193804622221</v>
      </c>
      <c r="BA43" s="44">
        <f t="shared" si="26"/>
        <v>163366.44333887618</v>
      </c>
      <c r="BB43" s="9">
        <f t="shared" si="27"/>
        <v>218.62525187020901</v>
      </c>
      <c r="BC43" s="45">
        <f t="shared" si="119"/>
        <v>29150.033582694537</v>
      </c>
      <c r="BD43" s="9">
        <f t="shared" si="28"/>
        <v>54.656312967552253</v>
      </c>
      <c r="BE43" s="45">
        <f t="shared" si="109"/>
        <v>7287.5083956736344</v>
      </c>
      <c r="BF43" s="9">
        <f t="shared" si="29"/>
        <v>87.450100748083599</v>
      </c>
      <c r="BG43" s="45">
        <f t="shared" si="110"/>
        <v>11660.013433077815</v>
      </c>
      <c r="BH43" s="58"/>
      <c r="BI43" s="58"/>
      <c r="BJ43" s="58">
        <f t="shared" si="82"/>
        <v>-218.62525187020901</v>
      </c>
      <c r="BK43" s="97"/>
      <c r="BL43" s="44"/>
      <c r="BM43" s="82">
        <f t="shared" si="83"/>
        <v>3.8000000000000003</v>
      </c>
      <c r="BN43" s="86">
        <f t="shared" si="84"/>
        <v>3800</v>
      </c>
      <c r="BO43" s="86">
        <f t="shared" si="85"/>
        <v>100</v>
      </c>
      <c r="BP43" s="84">
        <f t="shared" si="30"/>
        <v>1</v>
      </c>
      <c r="BQ43" s="84">
        <f t="shared" si="31"/>
        <v>1.64</v>
      </c>
      <c r="BR43" s="84">
        <f t="shared" si="32"/>
        <v>2.0299999999999998</v>
      </c>
      <c r="BS43" s="84">
        <f t="shared" si="111"/>
        <v>6.5193104437584928E-2</v>
      </c>
      <c r="BT43" s="84">
        <f t="shared" si="112"/>
        <v>169.99414442855036</v>
      </c>
      <c r="BU43" s="84">
        <f t="shared" si="86"/>
        <v>40.185684000000037</v>
      </c>
      <c r="BV43" s="83">
        <f t="shared" si="113"/>
        <v>88.329525562149385</v>
      </c>
      <c r="BW43" s="81">
        <f t="shared" si="114"/>
        <v>48.143841562149348</v>
      </c>
      <c r="BX43" s="83">
        <f t="shared" si="33"/>
        <v>2.9876742503968035E-2</v>
      </c>
      <c r="BY43" s="141">
        <f t="shared" si="34"/>
        <v>6.8241422148334263E-3</v>
      </c>
      <c r="BZ43" s="83">
        <f t="shared" si="35"/>
        <v>1.6400514954871617</v>
      </c>
      <c r="CA43" s="83">
        <f t="shared" si="36"/>
        <v>0.67615656222182752</v>
      </c>
      <c r="CB43" s="83">
        <f t="shared" si="87"/>
        <v>1.7243955863690712</v>
      </c>
      <c r="CC43" s="83">
        <f t="shared" si="37"/>
        <v>1.7134138657814475</v>
      </c>
      <c r="CD43" s="143">
        <f t="shared" si="38"/>
        <v>2.0161469913038879</v>
      </c>
      <c r="CE43" s="83">
        <f t="shared" si="88"/>
        <v>5.4972132630378465E-2</v>
      </c>
      <c r="CF43" s="84">
        <f t="shared" si="89"/>
        <v>176.32228157431399</v>
      </c>
      <c r="CG43" s="83">
        <f t="shared" si="39"/>
        <v>0.673181917387353</v>
      </c>
      <c r="CH43" s="83">
        <f t="shared" si="90"/>
        <v>1.7267256180796657</v>
      </c>
      <c r="CI43" s="83">
        <f t="shared" si="40"/>
        <v>1.7156616274440208</v>
      </c>
      <c r="CJ43" s="143">
        <f t="shared" si="41"/>
        <v>2.0161469913038879</v>
      </c>
      <c r="CK43" s="83">
        <f t="shared" si="91"/>
        <v>5.3626111940693881E-2</v>
      </c>
      <c r="CL43" s="84">
        <f t="shared" si="92"/>
        <v>171.20855290109537</v>
      </c>
      <c r="CM43" s="83">
        <f t="shared" si="42"/>
        <v>0.6756176297658909</v>
      </c>
      <c r="CN43" s="83">
        <f t="shared" si="93"/>
        <v>1.7248478813583745</v>
      </c>
      <c r="CO43" s="83">
        <f t="shared" si="43"/>
        <v>1.7138508873634826</v>
      </c>
      <c r="CP43" s="143">
        <f t="shared" si="44"/>
        <v>2.0161469913038879</v>
      </c>
      <c r="CQ43" s="83">
        <f t="shared" si="94"/>
        <v>5.3892201448235373E-2</v>
      </c>
      <c r="CR43" s="84">
        <f t="shared" si="95"/>
        <v>172.1191329795605</v>
      </c>
      <c r="CS43" s="83">
        <f t="shared" si="45"/>
        <v>0.6752035850837772</v>
      </c>
      <c r="CT43" s="83">
        <f t="shared" si="96"/>
        <v>1.7251853992938899</v>
      </c>
      <c r="CU43" s="83">
        <f t="shared" si="46"/>
        <v>1.7141767935315722</v>
      </c>
      <c r="CV43" s="143">
        <f t="shared" si="47"/>
        <v>2.0161469913038879</v>
      </c>
      <c r="CW43" s="83">
        <f t="shared" si="97"/>
        <v>5.3938805586402093E-2</v>
      </c>
      <c r="CX43" s="84">
        <f t="shared" si="98"/>
        <v>172.22239733946532</v>
      </c>
      <c r="CY43" s="83">
        <f t="shared" si="48"/>
        <v>0.67515609220758699</v>
      </c>
      <c r="CZ43" s="83">
        <f t="shared" si="99"/>
        <v>1.7252235883637861</v>
      </c>
      <c r="DA43" s="83">
        <f t="shared" si="49"/>
        <v>1.7142136571123534</v>
      </c>
      <c r="DB43" s="143">
        <f t="shared" si="50"/>
        <v>2.0161469913038879</v>
      </c>
      <c r="DC43" s="83">
        <f t="shared" si="100"/>
        <v>5.3940338553305933E-2</v>
      </c>
      <c r="DD43" s="84">
        <f t="shared" si="101"/>
        <v>172.22337806132182</v>
      </c>
      <c r="DE43" s="86">
        <f t="shared" si="51"/>
        <v>158.99314601186887</v>
      </c>
      <c r="DF43" s="86">
        <f t="shared" si="52"/>
        <v>63.597258404747549</v>
      </c>
      <c r="DG43" s="86">
        <f t="shared" si="53"/>
        <v>39.748286502967218</v>
      </c>
      <c r="DH43" s="86">
        <f t="shared" si="54"/>
        <v>633.40181340194658</v>
      </c>
      <c r="DI43" s="86">
        <f t="shared" si="55"/>
        <v>985238.33467190014</v>
      </c>
      <c r="DJ43" s="86">
        <f t="shared" si="56"/>
        <v>21348810481379.641</v>
      </c>
      <c r="DK43" s="86">
        <f t="shared" si="57"/>
        <v>2950.3509973395476</v>
      </c>
      <c r="DL43" s="86">
        <f t="shared" si="115"/>
        <v>2950.3509973395476</v>
      </c>
      <c r="DM43" s="86">
        <f t="shared" si="58"/>
        <v>0</v>
      </c>
      <c r="DN43" s="85">
        <f t="shared" si="59"/>
        <v>158.99314601186887</v>
      </c>
      <c r="DO43" s="85">
        <f t="shared" si="102"/>
        <v>15899.314601186887</v>
      </c>
      <c r="DP43" s="85">
        <f t="shared" si="60"/>
        <v>39.748286502967218</v>
      </c>
      <c r="DQ43" s="85">
        <f t="shared" si="103"/>
        <v>3974.8286502967217</v>
      </c>
      <c r="DR43" s="85">
        <f t="shared" si="61"/>
        <v>63.597258404747549</v>
      </c>
      <c r="DS43" s="85">
        <f t="shared" si="104"/>
        <v>6359.7258404747554</v>
      </c>
      <c r="DT43" s="81"/>
      <c r="DU43" s="81"/>
      <c r="DV43" s="81">
        <f t="shared" si="105"/>
        <v>-158.99314601186887</v>
      </c>
      <c r="DW43" s="100"/>
    </row>
    <row r="44" spans="1:127" x14ac:dyDescent="0.2">
      <c r="A44" s="59">
        <f t="shared" si="62"/>
        <v>5.1999999999999993</v>
      </c>
      <c r="B44" s="44">
        <f t="shared" si="106"/>
        <v>5199.9999999999991</v>
      </c>
      <c r="C44" s="52">
        <f t="shared" si="63"/>
        <v>133.33333333333334</v>
      </c>
      <c r="D44" s="50">
        <f t="shared" si="0"/>
        <v>2</v>
      </c>
      <c r="E44" s="44">
        <f t="shared" si="1"/>
        <v>3</v>
      </c>
      <c r="F44" s="47">
        <f t="shared" si="64"/>
        <v>1.0574519476318618</v>
      </c>
      <c r="G44" s="52">
        <f t="shared" si="116"/>
        <v>4.8779824914592727E-2</v>
      </c>
      <c r="H44" s="57">
        <f t="shared" si="65"/>
        <v>81.88986768045163</v>
      </c>
      <c r="I44" s="52">
        <f t="shared" si="117"/>
        <v>0</v>
      </c>
      <c r="J44" s="54">
        <f t="shared" si="118"/>
        <v>125.12087326122722</v>
      </c>
      <c r="K44" s="46">
        <f t="shared" si="107"/>
        <v>125.12087326122722</v>
      </c>
      <c r="L44" s="80">
        <f t="shared" si="2"/>
        <v>0</v>
      </c>
      <c r="M44" s="142">
        <f t="shared" si="3"/>
        <v>0</v>
      </c>
      <c r="N44" s="60">
        <f t="shared" si="4"/>
        <v>3</v>
      </c>
      <c r="O44" s="53">
        <f t="shared" si="5"/>
        <v>0</v>
      </c>
      <c r="P44" s="58">
        <f t="shared" si="66"/>
        <v>2.6895267360422315</v>
      </c>
      <c r="Q44" s="49">
        <f t="shared" si="67"/>
        <v>2.6895267360422315</v>
      </c>
      <c r="R44" s="143">
        <f t="shared" si="6"/>
        <v>0.85418214447655383</v>
      </c>
      <c r="S44" s="51">
        <f t="shared" si="68"/>
        <v>3.9531714436415448E-2</v>
      </c>
      <c r="T44" s="57">
        <f t="shared" si="69"/>
        <v>96.656525646841104</v>
      </c>
      <c r="U44" s="53">
        <f t="shared" si="7"/>
        <v>0</v>
      </c>
      <c r="V44" s="58">
        <f t="shared" si="70"/>
        <v>2.6374972394901555</v>
      </c>
      <c r="W44" s="49">
        <f t="shared" si="8"/>
        <v>2.6374972394901555</v>
      </c>
      <c r="X44" s="143">
        <f t="shared" si="9"/>
        <v>0.83435475176801621</v>
      </c>
      <c r="Y44" s="51">
        <f t="shared" si="71"/>
        <v>3.8565459498419399E-2</v>
      </c>
      <c r="Z44" s="57">
        <f t="shared" si="72"/>
        <v>95.775680950305443</v>
      </c>
      <c r="AA44" s="53">
        <f t="shared" si="10"/>
        <v>0</v>
      </c>
      <c r="AB44" s="58">
        <f t="shared" si="73"/>
        <v>2.6405443229356034</v>
      </c>
      <c r="AC44" s="49">
        <f t="shared" si="11"/>
        <v>2.6405443229356034</v>
      </c>
      <c r="AD44" s="143">
        <f t="shared" si="12"/>
        <v>0.83259842347305824</v>
      </c>
      <c r="AE44" s="49">
        <f t="shared" si="108"/>
        <v>3.847986776617842E-2</v>
      </c>
      <c r="AF44" s="57">
        <f t="shared" si="74"/>
        <v>95.527431514600408</v>
      </c>
      <c r="AG44" s="53">
        <f t="shared" si="13"/>
        <v>0</v>
      </c>
      <c r="AH44" s="58">
        <f t="shared" si="75"/>
        <v>2.6414043579840083</v>
      </c>
      <c r="AI44" s="49">
        <f t="shared" si="14"/>
        <v>2.6414043579840083</v>
      </c>
      <c r="AJ44" s="143">
        <f t="shared" si="15"/>
        <v>0.83261703430177492</v>
      </c>
      <c r="AK44" s="51">
        <f t="shared" si="76"/>
        <v>3.8480774733897882E-2</v>
      </c>
      <c r="AL44" s="57">
        <f t="shared" si="77"/>
        <v>95.51756287769345</v>
      </c>
      <c r="AM44" s="53">
        <f t="shared" si="16"/>
        <v>0</v>
      </c>
      <c r="AN44" s="58">
        <f t="shared" si="78"/>
        <v>2.6414385584561813</v>
      </c>
      <c r="AO44" s="49">
        <f t="shared" si="17"/>
        <v>2.6414385584561813</v>
      </c>
      <c r="AP44" s="143">
        <f t="shared" si="18"/>
        <v>0.832626889292851</v>
      </c>
      <c r="AQ44" s="51">
        <f t="shared" si="79"/>
        <v>3.8481255000462976E-2</v>
      </c>
      <c r="AR44" s="57">
        <f t="shared" si="80"/>
        <v>95.518344571933937</v>
      </c>
      <c r="AS44" s="44">
        <f t="shared" si="19"/>
        <v>225.21757187020899</v>
      </c>
      <c r="AT44" s="44">
        <f t="shared" si="20"/>
        <v>90.087028748083597</v>
      </c>
      <c r="AU44" s="44">
        <f t="shared" si="21"/>
        <v>56.304392967552246</v>
      </c>
      <c r="AV44" s="47">
        <f t="shared" si="22"/>
        <v>148207.20408103862</v>
      </c>
      <c r="AW44" s="47">
        <f t="shared" si="23"/>
        <v>28779314953.451336</v>
      </c>
      <c r="AX44" s="86">
        <f t="shared" si="24"/>
        <v>3.0247562408547392E+17</v>
      </c>
      <c r="AY44" s="86">
        <f t="shared" si="25"/>
        <v>2724.7417771830674</v>
      </c>
      <c r="AZ44" s="10">
        <f t="shared" si="81"/>
        <v>2724.7417771830674</v>
      </c>
      <c r="BA44" s="44">
        <f t="shared" si="26"/>
        <v>148207.20408103862</v>
      </c>
      <c r="BB44" s="9">
        <f t="shared" si="27"/>
        <v>225.21757187020899</v>
      </c>
      <c r="BC44" s="45">
        <f t="shared" si="119"/>
        <v>30029.009582694533</v>
      </c>
      <c r="BD44" s="9">
        <f t="shared" si="28"/>
        <v>56.304392967552246</v>
      </c>
      <c r="BE44" s="45">
        <f t="shared" si="109"/>
        <v>7507.2523956736331</v>
      </c>
      <c r="BF44" s="9">
        <f t="shared" si="29"/>
        <v>90.087028748083597</v>
      </c>
      <c r="BG44" s="45">
        <f t="shared" si="110"/>
        <v>12011.603833077814</v>
      </c>
      <c r="BH44" s="58"/>
      <c r="BI44" s="58"/>
      <c r="BJ44" s="58">
        <f t="shared" si="82"/>
        <v>-225.21757187020899</v>
      </c>
      <c r="BK44" s="97"/>
      <c r="BL44" s="44"/>
      <c r="BM44" s="82">
        <f t="shared" si="83"/>
        <v>3.9</v>
      </c>
      <c r="BN44" s="86">
        <f t="shared" si="84"/>
        <v>3900</v>
      </c>
      <c r="BO44" s="86">
        <f t="shared" si="85"/>
        <v>100</v>
      </c>
      <c r="BP44" s="84">
        <f t="shared" si="30"/>
        <v>1</v>
      </c>
      <c r="BQ44" s="84">
        <f t="shared" si="31"/>
        <v>1.64</v>
      </c>
      <c r="BR44" s="84">
        <f t="shared" si="32"/>
        <v>2.0299999999999998</v>
      </c>
      <c r="BS44" s="84">
        <f t="shared" si="111"/>
        <v>6.4990104437584933E-2</v>
      </c>
      <c r="BT44" s="84">
        <f t="shared" si="112"/>
        <v>173.9631446991348</v>
      </c>
      <c r="BU44" s="84">
        <f t="shared" si="86"/>
        <v>41.243202000000039</v>
      </c>
      <c r="BV44" s="83">
        <f t="shared" si="113"/>
        <v>90.93447268074442</v>
      </c>
      <c r="BW44" s="81">
        <f t="shared" si="114"/>
        <v>49.691270680744381</v>
      </c>
      <c r="BX44" s="83">
        <f t="shared" si="33"/>
        <v>2.7497094238727236E-2</v>
      </c>
      <c r="BY44" s="141">
        <f t="shared" si="34"/>
        <v>5.8809145715420907E-3</v>
      </c>
      <c r="BZ44" s="83">
        <f t="shared" si="35"/>
        <v>1.6400443777245728</v>
      </c>
      <c r="CA44" s="83">
        <f t="shared" si="36"/>
        <v>0.6743389963879004</v>
      </c>
      <c r="CB44" s="83">
        <f t="shared" si="87"/>
        <v>1.725860634617933</v>
      </c>
      <c r="CC44" s="83">
        <f t="shared" si="37"/>
        <v>1.7163488379677252</v>
      </c>
      <c r="CD44" s="143">
        <f t="shared" si="38"/>
        <v>2.0180617434197696</v>
      </c>
      <c r="CE44" s="83">
        <f t="shared" si="88"/>
        <v>5.4770422193642282E-2</v>
      </c>
      <c r="CF44" s="84">
        <f t="shared" si="89"/>
        <v>179.5247375819749</v>
      </c>
      <c r="CG44" s="83">
        <f t="shared" si="39"/>
        <v>0.67151967081645958</v>
      </c>
      <c r="CH44" s="83">
        <f t="shared" si="90"/>
        <v>1.7278759475314567</v>
      </c>
      <c r="CI44" s="83">
        <f t="shared" si="40"/>
        <v>1.7182989129012278</v>
      </c>
      <c r="CJ44" s="143">
        <f t="shared" si="41"/>
        <v>2.0180617434197696</v>
      </c>
      <c r="CK44" s="83">
        <f t="shared" si="91"/>
        <v>5.3424401503957698E-2</v>
      </c>
      <c r="CL44" s="84">
        <f t="shared" si="92"/>
        <v>174.3283583297958</v>
      </c>
      <c r="CM44" s="83">
        <f t="shared" si="42"/>
        <v>0.6741636141097096</v>
      </c>
      <c r="CN44" s="83">
        <f t="shared" si="93"/>
        <v>1.7259945116775548</v>
      </c>
      <c r="CO44" s="83">
        <f t="shared" si="43"/>
        <v>1.7164785684609269</v>
      </c>
      <c r="CP44" s="143">
        <f t="shared" si="44"/>
        <v>2.0180617434197696</v>
      </c>
      <c r="CQ44" s="83">
        <f t="shared" si="94"/>
        <v>5.369049101149919E-2</v>
      </c>
      <c r="CR44" s="84">
        <f t="shared" si="95"/>
        <v>175.25776041181169</v>
      </c>
      <c r="CS44" s="83">
        <f t="shared" si="45"/>
        <v>0.6737111136548144</v>
      </c>
      <c r="CT44" s="83">
        <f t="shared" si="96"/>
        <v>1.7263342204211962</v>
      </c>
      <c r="CU44" s="83">
        <f t="shared" si="46"/>
        <v>1.716807638287656</v>
      </c>
      <c r="CV44" s="143">
        <f t="shared" si="47"/>
        <v>2.0180617434197696</v>
      </c>
      <c r="CW44" s="83">
        <f t="shared" si="97"/>
        <v>5.373709514966591E-2</v>
      </c>
      <c r="CX44" s="84">
        <f t="shared" si="98"/>
        <v>175.36314679074675</v>
      </c>
      <c r="CY44" s="83">
        <f t="shared" si="48"/>
        <v>0.67365924337878391</v>
      </c>
      <c r="CZ44" s="83">
        <f t="shared" si="99"/>
        <v>1.726372651633918</v>
      </c>
      <c r="DA44" s="83">
        <f t="shared" si="49"/>
        <v>1.7168448552685203</v>
      </c>
      <c r="DB44" s="143">
        <f t="shared" si="50"/>
        <v>2.0180617434197696</v>
      </c>
      <c r="DC44" s="83">
        <f t="shared" si="100"/>
        <v>5.373862811656975E-2</v>
      </c>
      <c r="DD44" s="84">
        <f t="shared" si="101"/>
        <v>175.36414939868448</v>
      </c>
      <c r="DE44" s="86">
        <f t="shared" si="51"/>
        <v>163.68205082533996</v>
      </c>
      <c r="DF44" s="86">
        <f t="shared" si="52"/>
        <v>65.472820330135974</v>
      </c>
      <c r="DG44" s="86">
        <f t="shared" si="53"/>
        <v>40.920512706334989</v>
      </c>
      <c r="DH44" s="86">
        <f t="shared" si="54"/>
        <v>577.02216444702958</v>
      </c>
      <c r="DI44" s="86">
        <f t="shared" si="55"/>
        <v>830181.72545890254</v>
      </c>
      <c r="DJ44" s="86">
        <f t="shared" si="56"/>
        <v>15476187546968.342</v>
      </c>
      <c r="DK44" s="86">
        <f t="shared" si="57"/>
        <v>2930.8107535141289</v>
      </c>
      <c r="DL44" s="86">
        <f t="shared" si="115"/>
        <v>2930.8107535141289</v>
      </c>
      <c r="DM44" s="86">
        <f t="shared" si="58"/>
        <v>0</v>
      </c>
      <c r="DN44" s="85">
        <f t="shared" si="59"/>
        <v>163.68205082533996</v>
      </c>
      <c r="DO44" s="85">
        <f t="shared" si="102"/>
        <v>16368.205082533996</v>
      </c>
      <c r="DP44" s="85">
        <f t="shared" si="60"/>
        <v>40.920512706334989</v>
      </c>
      <c r="DQ44" s="85">
        <f t="shared" si="103"/>
        <v>4092.0512706334989</v>
      </c>
      <c r="DR44" s="85">
        <f t="shared" si="61"/>
        <v>65.472820330135974</v>
      </c>
      <c r="DS44" s="85">
        <f t="shared" si="104"/>
        <v>6547.2820330135974</v>
      </c>
      <c r="DT44" s="81"/>
      <c r="DU44" s="81"/>
      <c r="DV44" s="81">
        <f t="shared" si="105"/>
        <v>-163.68205082533996</v>
      </c>
      <c r="DW44" s="100"/>
    </row>
    <row r="45" spans="1:127" x14ac:dyDescent="0.2">
      <c r="A45" s="59">
        <f t="shared" si="62"/>
        <v>5.3333333333333321</v>
      </c>
      <c r="B45" s="44">
        <f t="shared" si="106"/>
        <v>5333.3333333333321</v>
      </c>
      <c r="C45" s="52">
        <f t="shared" si="63"/>
        <v>133.33333333333334</v>
      </c>
      <c r="D45" s="50">
        <f t="shared" si="0"/>
        <v>2</v>
      </c>
      <c r="E45" s="44">
        <f t="shared" si="1"/>
        <v>3</v>
      </c>
      <c r="F45" s="47">
        <f t="shared" si="64"/>
        <v>1.0574519476318618</v>
      </c>
      <c r="G45" s="52">
        <f t="shared" si="116"/>
        <v>4.8638831321575149E-2</v>
      </c>
      <c r="H45" s="57">
        <f t="shared" si="65"/>
        <v>84.054726707922029</v>
      </c>
      <c r="I45" s="52">
        <f t="shared" si="117"/>
        <v>0</v>
      </c>
      <c r="J45" s="54">
        <f t="shared" si="118"/>
        <v>128.78327326122721</v>
      </c>
      <c r="K45" s="46">
        <f t="shared" si="107"/>
        <v>128.78327326122721</v>
      </c>
      <c r="L45" s="80">
        <f t="shared" si="2"/>
        <v>0</v>
      </c>
      <c r="M45" s="142">
        <f t="shared" si="3"/>
        <v>0</v>
      </c>
      <c r="N45" s="60">
        <f t="shared" si="4"/>
        <v>3</v>
      </c>
      <c r="O45" s="53">
        <f t="shared" si="5"/>
        <v>0</v>
      </c>
      <c r="P45" s="58">
        <f t="shared" si="66"/>
        <v>2.6822880561776334</v>
      </c>
      <c r="Q45" s="49">
        <f t="shared" si="67"/>
        <v>2.6822880561776334</v>
      </c>
      <c r="R45" s="143">
        <f t="shared" si="6"/>
        <v>0.85418214447655383</v>
      </c>
      <c r="S45" s="51">
        <f t="shared" si="68"/>
        <v>3.9417823483818573E-2</v>
      </c>
      <c r="T45" s="57">
        <f t="shared" si="69"/>
        <v>98.613487984297095</v>
      </c>
      <c r="U45" s="53">
        <f t="shared" si="7"/>
        <v>0</v>
      </c>
      <c r="V45" s="58">
        <f t="shared" si="70"/>
        <v>2.631259957190573</v>
      </c>
      <c r="W45" s="49">
        <f t="shared" si="8"/>
        <v>2.631259957190573</v>
      </c>
      <c r="X45" s="143">
        <f t="shared" si="9"/>
        <v>0.83435475176801621</v>
      </c>
      <c r="Y45" s="51">
        <f t="shared" si="71"/>
        <v>3.8454212198183665E-2</v>
      </c>
      <c r="Z45" s="57">
        <f t="shared" si="72"/>
        <v>97.722467738513075</v>
      </c>
      <c r="AA45" s="53">
        <f t="shared" si="10"/>
        <v>0</v>
      </c>
      <c r="AB45" s="58">
        <f t="shared" si="73"/>
        <v>2.6343271199591833</v>
      </c>
      <c r="AC45" s="49">
        <f t="shared" si="11"/>
        <v>2.6343271199591833</v>
      </c>
      <c r="AD45" s="143">
        <f t="shared" si="12"/>
        <v>0.83259842347305824</v>
      </c>
      <c r="AE45" s="49">
        <f t="shared" si="108"/>
        <v>3.8368854643048678E-2</v>
      </c>
      <c r="AF45" s="57">
        <f t="shared" si="74"/>
        <v>97.467655776740202</v>
      </c>
      <c r="AG45" s="53">
        <f t="shared" si="13"/>
        <v>0</v>
      </c>
      <c r="AH45" s="58">
        <f t="shared" si="75"/>
        <v>2.6352055755417592</v>
      </c>
      <c r="AI45" s="49">
        <f t="shared" si="14"/>
        <v>2.6352055755417592</v>
      </c>
      <c r="AJ45" s="143">
        <f t="shared" si="15"/>
        <v>0.83261703430177492</v>
      </c>
      <c r="AK45" s="51">
        <f t="shared" si="76"/>
        <v>3.8369759129324311E-2</v>
      </c>
      <c r="AL45" s="57">
        <f t="shared" si="77"/>
        <v>97.45720112684252</v>
      </c>
      <c r="AM45" s="53">
        <f t="shared" si="16"/>
        <v>0</v>
      </c>
      <c r="AN45" s="58">
        <f t="shared" si="78"/>
        <v>2.6352416301041957</v>
      </c>
      <c r="AO45" s="49">
        <f t="shared" si="17"/>
        <v>2.6352416301041957</v>
      </c>
      <c r="AP45" s="143">
        <f t="shared" si="18"/>
        <v>0.832626889292851</v>
      </c>
      <c r="AQ45" s="51">
        <f t="shared" si="79"/>
        <v>3.8370238081890592E-2</v>
      </c>
      <c r="AR45" s="57">
        <f t="shared" si="80"/>
        <v>97.457981916802311</v>
      </c>
      <c r="AS45" s="44">
        <f t="shared" si="19"/>
        <v>231.80989187020896</v>
      </c>
      <c r="AT45" s="44">
        <f t="shared" si="20"/>
        <v>92.72395674808358</v>
      </c>
      <c r="AU45" s="44">
        <f t="shared" si="21"/>
        <v>57.952472967552239</v>
      </c>
      <c r="AV45" s="47">
        <f t="shared" si="22"/>
        <v>134598.70403761347</v>
      </c>
      <c r="AW45" s="47">
        <f t="shared" si="23"/>
        <v>24013272271.897285</v>
      </c>
      <c r="AX45" s="86">
        <f t="shared" si="24"/>
        <v>2.262196994900872E+17</v>
      </c>
      <c r="AY45" s="86">
        <f t="shared" si="25"/>
        <v>2705.4936606451879</v>
      </c>
      <c r="AZ45" s="10">
        <f t="shared" si="81"/>
        <v>2705.4936606451879</v>
      </c>
      <c r="BA45" s="44">
        <f t="shared" si="26"/>
        <v>134598.70403761347</v>
      </c>
      <c r="BB45" s="9">
        <f t="shared" si="27"/>
        <v>231.80989187020896</v>
      </c>
      <c r="BC45" s="45">
        <f t="shared" si="119"/>
        <v>30907.985582694531</v>
      </c>
      <c r="BD45" s="9">
        <f t="shared" si="28"/>
        <v>57.952472967552239</v>
      </c>
      <c r="BE45" s="45">
        <f t="shared" si="109"/>
        <v>7726.9963956736328</v>
      </c>
      <c r="BF45" s="9">
        <f t="shared" si="29"/>
        <v>92.72395674808358</v>
      </c>
      <c r="BG45" s="45">
        <f t="shared" si="110"/>
        <v>12363.194233077811</v>
      </c>
      <c r="BH45" s="58"/>
      <c r="BI45" s="58"/>
      <c r="BJ45" s="58">
        <f t="shared" si="82"/>
        <v>-231.80989187020896</v>
      </c>
      <c r="BK45" s="97"/>
      <c r="BL45" s="44"/>
      <c r="BM45" s="82">
        <f t="shared" si="83"/>
        <v>4</v>
      </c>
      <c r="BN45" s="86">
        <f t="shared" si="84"/>
        <v>4000</v>
      </c>
      <c r="BO45" s="86">
        <f t="shared" si="85"/>
        <v>100</v>
      </c>
      <c r="BP45" s="84">
        <f t="shared" si="30"/>
        <v>1</v>
      </c>
      <c r="BQ45" s="84">
        <f t="shared" si="31"/>
        <v>1.64</v>
      </c>
      <c r="BR45" s="84">
        <f t="shared" si="32"/>
        <v>2.0299999999999998</v>
      </c>
      <c r="BS45" s="84">
        <f t="shared" si="111"/>
        <v>6.4787104437584939E-2</v>
      </c>
      <c r="BT45" s="84">
        <f t="shared" si="112"/>
        <v>177.91976692093877</v>
      </c>
      <c r="BU45" s="84">
        <f t="shared" si="86"/>
        <v>42.300720000000041</v>
      </c>
      <c r="BV45" s="83">
        <f t="shared" si="113"/>
        <v>93.542904666149184</v>
      </c>
      <c r="BW45" s="81">
        <f t="shared" si="114"/>
        <v>51.242184666149143</v>
      </c>
      <c r="BX45" s="83">
        <f t="shared" si="33"/>
        <v>2.5306982227832491E-2</v>
      </c>
      <c r="BY45" s="141">
        <f t="shared" si="34"/>
        <v>5.0663616047188558E-3</v>
      </c>
      <c r="BZ45" s="83">
        <f t="shared" si="35"/>
        <v>1.6400382309887034</v>
      </c>
      <c r="CA45" s="83">
        <f t="shared" si="36"/>
        <v>0.67236591527585576</v>
      </c>
      <c r="CB45" s="83">
        <f t="shared" si="87"/>
        <v>1.3009371085701735</v>
      </c>
      <c r="CC45" s="83">
        <f t="shared" si="37"/>
        <v>1.2965940557322782</v>
      </c>
      <c r="CD45" s="143">
        <f t="shared" si="38"/>
        <v>2.0197152859424206</v>
      </c>
      <c r="CE45" s="83">
        <f t="shared" si="88"/>
        <v>5.4568533342174173E-2</v>
      </c>
      <c r="CF45" s="84">
        <f t="shared" si="89"/>
        <v>182.70995948425463</v>
      </c>
      <c r="CG45" s="83">
        <f t="shared" si="39"/>
        <v>0.66976179034942041</v>
      </c>
      <c r="CH45" s="83">
        <f t="shared" si="90"/>
        <v>1.7290045909371514</v>
      </c>
      <c r="CI45" s="83">
        <f t="shared" si="40"/>
        <v>1.7207169422321624</v>
      </c>
      <c r="CJ45" s="143">
        <f t="shared" si="41"/>
        <v>2.0197152859424206</v>
      </c>
      <c r="CK45" s="83">
        <f t="shared" si="91"/>
        <v>5.322251265248959E-2</v>
      </c>
      <c r="CL45" s="84">
        <f t="shared" si="92"/>
        <v>177.43163087547612</v>
      </c>
      <c r="CM45" s="83">
        <f t="shared" si="42"/>
        <v>0.67261804056229946</v>
      </c>
      <c r="CN45" s="83">
        <f t="shared" si="93"/>
        <v>1.7271198585616634</v>
      </c>
      <c r="CO45" s="83">
        <f t="shared" si="43"/>
        <v>1.718887800495458</v>
      </c>
      <c r="CP45" s="143">
        <f t="shared" si="44"/>
        <v>2.0197152859424206</v>
      </c>
      <c r="CQ45" s="83">
        <f t="shared" si="94"/>
        <v>5.3488602160031082E-2</v>
      </c>
      <c r="CR45" s="84">
        <f t="shared" si="95"/>
        <v>178.37982607048048</v>
      </c>
      <c r="CS45" s="83">
        <f t="shared" si="45"/>
        <v>0.67212604967880418</v>
      </c>
      <c r="CT45" s="83">
        <f t="shared" si="96"/>
        <v>1.7274616785004331</v>
      </c>
      <c r="CU45" s="83">
        <f t="shared" si="46"/>
        <v>1.7192198940334036</v>
      </c>
      <c r="CV45" s="143">
        <f t="shared" si="47"/>
        <v>2.0197152859424206</v>
      </c>
      <c r="CW45" s="83">
        <f t="shared" si="97"/>
        <v>5.3535206298197802E-2</v>
      </c>
      <c r="CX45" s="84">
        <f t="shared" si="98"/>
        <v>178.48732860741151</v>
      </c>
      <c r="CY45" s="83">
        <f t="shared" si="48"/>
        <v>0.67206968640238118</v>
      </c>
      <c r="CZ45" s="83">
        <f t="shared" si="99"/>
        <v>1.7275003420452886</v>
      </c>
      <c r="DA45" s="83">
        <f t="shared" si="49"/>
        <v>1.7192574476944245</v>
      </c>
      <c r="DB45" s="143">
        <f t="shared" si="50"/>
        <v>2.0197152859424206</v>
      </c>
      <c r="DC45" s="83">
        <f t="shared" si="100"/>
        <v>5.3536739265101642E-2</v>
      </c>
      <c r="DD45" s="84">
        <f t="shared" si="101"/>
        <v>178.48835278053343</v>
      </c>
      <c r="DE45" s="86">
        <f t="shared" si="51"/>
        <v>168.37722839906854</v>
      </c>
      <c r="DF45" s="86">
        <f t="shared" si="52"/>
        <v>67.350891359627411</v>
      </c>
      <c r="DG45" s="86">
        <f t="shared" si="53"/>
        <v>42.094307099767136</v>
      </c>
      <c r="DH45" s="86">
        <f t="shared" si="54"/>
        <v>526.59666433777409</v>
      </c>
      <c r="DI45" s="86">
        <f t="shared" si="55"/>
        <v>701816.93974708009</v>
      </c>
      <c r="DJ45" s="86">
        <f t="shared" si="56"/>
        <v>11288070029540.145</v>
      </c>
      <c r="DK45" s="86">
        <f t="shared" si="57"/>
        <v>2911.4413687434912</v>
      </c>
      <c r="DL45" s="86">
        <f t="shared" si="115"/>
        <v>2911.4413687434912</v>
      </c>
      <c r="DM45" s="86">
        <f t="shared" si="58"/>
        <v>0</v>
      </c>
      <c r="DN45" s="85">
        <f t="shared" si="59"/>
        <v>168.37722839906854</v>
      </c>
      <c r="DO45" s="85">
        <f t="shared" si="102"/>
        <v>16837.722839906855</v>
      </c>
      <c r="DP45" s="85">
        <f t="shared" si="60"/>
        <v>42.094307099767136</v>
      </c>
      <c r="DQ45" s="85">
        <f t="shared" si="103"/>
        <v>4209.4307099767138</v>
      </c>
      <c r="DR45" s="85">
        <f t="shared" si="61"/>
        <v>67.350891359627411</v>
      </c>
      <c r="DS45" s="85">
        <f t="shared" si="104"/>
        <v>6735.0891359627412</v>
      </c>
      <c r="DT45" s="81"/>
      <c r="DU45" s="81"/>
      <c r="DV45" s="81">
        <f t="shared" si="105"/>
        <v>-168.37722839906854</v>
      </c>
      <c r="DW45" s="100"/>
    </row>
    <row r="46" spans="1:127" x14ac:dyDescent="0.2">
      <c r="A46" s="59">
        <f t="shared" si="62"/>
        <v>5.466666666666665</v>
      </c>
      <c r="B46" s="44">
        <f t="shared" si="106"/>
        <v>5466.6666666666652</v>
      </c>
      <c r="C46" s="52">
        <f t="shared" si="63"/>
        <v>133.33333333333334</v>
      </c>
      <c r="D46" s="50">
        <f t="shared" si="0"/>
        <v>2</v>
      </c>
      <c r="E46" s="44">
        <f t="shared" si="1"/>
        <v>3</v>
      </c>
      <c r="F46" s="47">
        <f t="shared" si="64"/>
        <v>1.0574519476318618</v>
      </c>
      <c r="G46" s="52">
        <f t="shared" si="116"/>
        <v>4.849783772855757E-2</v>
      </c>
      <c r="H46" s="57">
        <f t="shared" si="65"/>
        <v>86.213319353480529</v>
      </c>
      <c r="I46" s="52">
        <f t="shared" si="117"/>
        <v>0</v>
      </c>
      <c r="J46" s="54">
        <f t="shared" si="118"/>
        <v>132.4456732612272</v>
      </c>
      <c r="K46" s="46">
        <f t="shared" si="107"/>
        <v>132.4456732612272</v>
      </c>
      <c r="L46" s="80">
        <f t="shared" si="2"/>
        <v>0</v>
      </c>
      <c r="M46" s="142">
        <f t="shared" si="3"/>
        <v>0</v>
      </c>
      <c r="N46" s="60">
        <f t="shared" si="4"/>
        <v>3</v>
      </c>
      <c r="O46" s="53">
        <f t="shared" si="5"/>
        <v>0</v>
      </c>
      <c r="P46" s="58">
        <f t="shared" si="66"/>
        <v>2.6751132700608058</v>
      </c>
      <c r="Q46" s="49">
        <f t="shared" si="67"/>
        <v>2.6751132700608058</v>
      </c>
      <c r="R46" s="143">
        <f t="shared" si="6"/>
        <v>0.85418214447655383</v>
      </c>
      <c r="S46" s="51">
        <f t="shared" si="68"/>
        <v>3.9303932531221698E-2</v>
      </c>
      <c r="T46" s="57">
        <f t="shared" si="69"/>
        <v>100.57007018492328</v>
      </c>
      <c r="U46" s="53">
        <f t="shared" si="7"/>
        <v>0</v>
      </c>
      <c r="V46" s="58">
        <f t="shared" si="70"/>
        <v>2.6250557939006436</v>
      </c>
      <c r="W46" s="49">
        <f t="shared" si="8"/>
        <v>2.6250557939006436</v>
      </c>
      <c r="X46" s="143">
        <f t="shared" si="9"/>
        <v>0.83435475176801621</v>
      </c>
      <c r="Y46" s="51">
        <f t="shared" si="71"/>
        <v>3.8342964897947932E-2</v>
      </c>
      <c r="Z46" s="57">
        <f t="shared" si="72"/>
        <v>99.668232083239872</v>
      </c>
      <c r="AA46" s="53">
        <f t="shared" si="10"/>
        <v>0</v>
      </c>
      <c r="AB46" s="58">
        <f t="shared" si="73"/>
        <v>2.6281450116014771</v>
      </c>
      <c r="AC46" s="49">
        <f t="shared" si="11"/>
        <v>2.6281450116014771</v>
      </c>
      <c r="AD46" s="143">
        <f t="shared" si="12"/>
        <v>0.83259842347305824</v>
      </c>
      <c r="AE46" s="49">
        <f t="shared" si="108"/>
        <v>3.8257841519918935E-2</v>
      </c>
      <c r="AF46" s="57">
        <f t="shared" si="74"/>
        <v>99.40684031162958</v>
      </c>
      <c r="AG46" s="53">
        <f t="shared" si="13"/>
        <v>0</v>
      </c>
      <c r="AH46" s="58">
        <f t="shared" si="75"/>
        <v>2.6290417603786813</v>
      </c>
      <c r="AI46" s="49">
        <f t="shared" si="14"/>
        <v>2.6290417603786813</v>
      </c>
      <c r="AJ46" s="143">
        <f t="shared" si="15"/>
        <v>0.83261703430177492</v>
      </c>
      <c r="AK46" s="51">
        <f t="shared" si="76"/>
        <v>3.8258743524750741E-2</v>
      </c>
      <c r="AL46" s="57">
        <f t="shared" si="77"/>
        <v>99.395784928812034</v>
      </c>
      <c r="AM46" s="53">
        <f t="shared" si="16"/>
        <v>0</v>
      </c>
      <c r="AN46" s="58">
        <f t="shared" si="78"/>
        <v>2.6290797012319937</v>
      </c>
      <c r="AO46" s="49">
        <f t="shared" si="17"/>
        <v>2.6290797012319937</v>
      </c>
      <c r="AP46" s="143">
        <f t="shared" si="18"/>
        <v>0.832626889292851</v>
      </c>
      <c r="AQ46" s="51">
        <f t="shared" si="79"/>
        <v>3.8259221163318209E-2</v>
      </c>
      <c r="AR46" s="57">
        <f t="shared" si="80"/>
        <v>99.396563395626814</v>
      </c>
      <c r="AS46" s="44">
        <f t="shared" si="19"/>
        <v>238.40221187020896</v>
      </c>
      <c r="AT46" s="44">
        <f t="shared" si="20"/>
        <v>95.360884748083578</v>
      </c>
      <c r="AU46" s="44">
        <f t="shared" si="21"/>
        <v>59.60055296755224</v>
      </c>
      <c r="AV46" s="47">
        <f t="shared" si="22"/>
        <v>122368.76739526547</v>
      </c>
      <c r="AW46" s="47">
        <f t="shared" si="23"/>
        <v>20076289786.770138</v>
      </c>
      <c r="AX46" s="86">
        <f t="shared" si="24"/>
        <v>1.697275255194568E+17</v>
      </c>
      <c r="AY46" s="86">
        <f t="shared" si="25"/>
        <v>2686.3742096457918</v>
      </c>
      <c r="AZ46" s="10">
        <f t="shared" si="81"/>
        <v>2686.3742096457918</v>
      </c>
      <c r="BA46" s="44">
        <f t="shared" si="26"/>
        <v>122368.76739526547</v>
      </c>
      <c r="BB46" s="9">
        <f t="shared" si="27"/>
        <v>238.40221187020896</v>
      </c>
      <c r="BC46" s="45">
        <f t="shared" si="119"/>
        <v>31786.96158269453</v>
      </c>
      <c r="BD46" s="9">
        <f t="shared" si="28"/>
        <v>59.60055296755224</v>
      </c>
      <c r="BE46" s="45">
        <f t="shared" si="109"/>
        <v>7946.7403956736325</v>
      </c>
      <c r="BF46" s="9">
        <f t="shared" si="29"/>
        <v>95.360884748083578</v>
      </c>
      <c r="BG46" s="45">
        <f t="shared" si="110"/>
        <v>12714.784633077812</v>
      </c>
      <c r="BH46" s="58"/>
      <c r="BI46" s="58"/>
      <c r="BJ46" s="58">
        <f t="shared" si="82"/>
        <v>-238.40221187020896</v>
      </c>
      <c r="BK46" s="97"/>
      <c r="BL46" s="44"/>
      <c r="BM46" s="82">
        <f t="shared" si="83"/>
        <v>4.0999999999999996</v>
      </c>
      <c r="BN46" s="86">
        <f t="shared" si="84"/>
        <v>4100</v>
      </c>
      <c r="BO46" s="86">
        <f t="shared" si="85"/>
        <v>100</v>
      </c>
      <c r="BP46" s="84">
        <f t="shared" si="30"/>
        <v>1</v>
      </c>
      <c r="BQ46" s="84">
        <f t="shared" si="31"/>
        <v>1.64</v>
      </c>
      <c r="BR46" s="84">
        <f t="shared" si="32"/>
        <v>2.0299999999999998</v>
      </c>
      <c r="BS46" s="84">
        <f t="shared" si="111"/>
        <v>6.4584104437584944E-2</v>
      </c>
      <c r="BT46" s="84">
        <f t="shared" si="112"/>
        <v>181.86401109396226</v>
      </c>
      <c r="BU46" s="84">
        <f t="shared" si="86"/>
        <v>43.358238000000043</v>
      </c>
      <c r="BV46" s="83">
        <f t="shared" si="113"/>
        <v>96.154543952720161</v>
      </c>
      <c r="BW46" s="81">
        <f t="shared" si="114"/>
        <v>52.796305952720118</v>
      </c>
      <c r="BX46" s="83">
        <f t="shared" si="33"/>
        <v>2.3291310126064942E-2</v>
      </c>
      <c r="BY46" s="141">
        <f t="shared" si="34"/>
        <v>4.3632851503771688E-3</v>
      </c>
      <c r="BZ46" s="83">
        <f t="shared" si="35"/>
        <v>1.6400329254894319</v>
      </c>
      <c r="CA46" s="83">
        <f t="shared" si="36"/>
        <v>0.67023882928280054</v>
      </c>
      <c r="CB46" s="83">
        <f t="shared" si="87"/>
        <v>1.2950682838484819</v>
      </c>
      <c r="CC46" s="83">
        <f t="shared" si="37"/>
        <v>1.2913515639766848</v>
      </c>
      <c r="CD46" s="143">
        <f t="shared" si="38"/>
        <v>2.0211425311447342</v>
      </c>
      <c r="CE46" s="83">
        <f t="shared" si="88"/>
        <v>5.4366490451319818E-2</v>
      </c>
      <c r="CF46" s="84">
        <f t="shared" si="89"/>
        <v>186.91077679766698</v>
      </c>
      <c r="CG46" s="83">
        <f t="shared" si="39"/>
        <v>0.66728393580177237</v>
      </c>
      <c r="CH46" s="83">
        <f t="shared" si="90"/>
        <v>1.7304707577620173</v>
      </c>
      <c r="CI46" s="83">
        <f t="shared" si="40"/>
        <v>1.7232905383774997</v>
      </c>
      <c r="CJ46" s="143">
        <f t="shared" si="41"/>
        <v>2.0211425311447342</v>
      </c>
      <c r="CK46" s="83">
        <f t="shared" si="91"/>
        <v>5.3020469761635235E-2</v>
      </c>
      <c r="CL46" s="84">
        <f t="shared" si="92"/>
        <v>180.51880492394466</v>
      </c>
      <c r="CM46" s="83">
        <f t="shared" si="42"/>
        <v>0.67098225434415792</v>
      </c>
      <c r="CN46" s="83">
        <f t="shared" si="93"/>
        <v>1.7282245591914827</v>
      </c>
      <c r="CO46" s="83">
        <f t="shared" si="43"/>
        <v>1.721104919541278</v>
      </c>
      <c r="CP46" s="143">
        <f t="shared" si="44"/>
        <v>2.0211425311447342</v>
      </c>
      <c r="CQ46" s="83">
        <f t="shared" si="94"/>
        <v>5.3286559269176727E-2</v>
      </c>
      <c r="CR46" s="84">
        <f t="shared" si="95"/>
        <v>181.48576564258897</v>
      </c>
      <c r="CS46" s="83">
        <f t="shared" si="45"/>
        <v>0.67044974569908522</v>
      </c>
      <c r="CT46" s="83">
        <f t="shared" si="96"/>
        <v>1.7285684142546056</v>
      </c>
      <c r="CU46" s="83">
        <f t="shared" si="46"/>
        <v>1.721439900341136</v>
      </c>
      <c r="CV46" s="143">
        <f t="shared" si="47"/>
        <v>2.0211425311447342</v>
      </c>
      <c r="CW46" s="83">
        <f t="shared" si="97"/>
        <v>5.3333163407343447E-2</v>
      </c>
      <c r="CX46" s="84">
        <f t="shared" si="98"/>
        <v>181.59537899231839</v>
      </c>
      <c r="CY46" s="83">
        <f t="shared" si="48"/>
        <v>0.6703887746891275</v>
      </c>
      <c r="CZ46" s="83">
        <f t="shared" si="99"/>
        <v>1.7286073008860712</v>
      </c>
      <c r="DA46" s="83">
        <f t="shared" si="49"/>
        <v>1.7214777745186538</v>
      </c>
      <c r="DB46" s="143">
        <f t="shared" si="50"/>
        <v>2.0211425311447342</v>
      </c>
      <c r="DC46" s="83">
        <f t="shared" si="100"/>
        <v>5.3334696374247287E-2</v>
      </c>
      <c r="DD46" s="84">
        <f t="shared" si="101"/>
        <v>181.59642444091585</v>
      </c>
      <c r="DE46" s="86">
        <f t="shared" si="51"/>
        <v>173.07817911489627</v>
      </c>
      <c r="DF46" s="86">
        <f t="shared" si="52"/>
        <v>69.2312716459585</v>
      </c>
      <c r="DG46" s="86">
        <f t="shared" si="53"/>
        <v>43.269544778724068</v>
      </c>
      <c r="DH46" s="86">
        <f t="shared" si="54"/>
        <v>481.40481293390411</v>
      </c>
      <c r="DI46" s="86">
        <f t="shared" si="55"/>
        <v>595176.98332470318</v>
      </c>
      <c r="DJ46" s="86">
        <f t="shared" si="56"/>
        <v>8282322417240.375</v>
      </c>
      <c r="DK46" s="86">
        <f t="shared" si="57"/>
        <v>2892.2383819437414</v>
      </c>
      <c r="DL46" s="86">
        <f t="shared" si="115"/>
        <v>2892.2383819437414</v>
      </c>
      <c r="DM46" s="86">
        <f t="shared" si="58"/>
        <v>0</v>
      </c>
      <c r="DN46" s="85">
        <f t="shared" si="59"/>
        <v>173.07817911489627</v>
      </c>
      <c r="DO46" s="85">
        <f t="shared" si="102"/>
        <v>17307.817911489627</v>
      </c>
      <c r="DP46" s="85">
        <f t="shared" si="60"/>
        <v>43.269544778724068</v>
      </c>
      <c r="DQ46" s="85">
        <f t="shared" si="103"/>
        <v>4326.9544778724066</v>
      </c>
      <c r="DR46" s="85">
        <f t="shared" si="61"/>
        <v>69.2312716459585</v>
      </c>
      <c r="DS46" s="85">
        <f t="shared" si="104"/>
        <v>6923.1271645958504</v>
      </c>
      <c r="DT46" s="81"/>
      <c r="DU46" s="81"/>
      <c r="DV46" s="81">
        <f t="shared" si="105"/>
        <v>-173.07817911489627</v>
      </c>
      <c r="DW46" s="100"/>
    </row>
    <row r="47" spans="1:127" x14ac:dyDescent="0.2">
      <c r="A47" s="59">
        <f t="shared" si="62"/>
        <v>5.5999999999999979</v>
      </c>
      <c r="B47" s="44">
        <f t="shared" si="106"/>
        <v>5599.9999999999982</v>
      </c>
      <c r="C47" s="52">
        <f t="shared" si="63"/>
        <v>133.33333333333334</v>
      </c>
      <c r="D47" s="50">
        <f t="shared" si="0"/>
        <v>2</v>
      </c>
      <c r="E47" s="44">
        <f t="shared" si="1"/>
        <v>3</v>
      </c>
      <c r="F47" s="47">
        <f t="shared" si="64"/>
        <v>1.0574519476318618</v>
      </c>
      <c r="G47" s="52">
        <f t="shared" si="116"/>
        <v>4.8356844135539992E-2</v>
      </c>
      <c r="H47" s="57">
        <f t="shared" si="65"/>
        <v>88.365645617127143</v>
      </c>
      <c r="I47" s="52">
        <f t="shared" si="117"/>
        <v>0</v>
      </c>
      <c r="J47" s="54">
        <f t="shared" si="118"/>
        <v>136.10807326122722</v>
      </c>
      <c r="K47" s="46">
        <f t="shared" si="107"/>
        <v>136.10807326122722</v>
      </c>
      <c r="L47" s="80">
        <f t="shared" si="2"/>
        <v>0</v>
      </c>
      <c r="M47" s="142">
        <f t="shared" si="3"/>
        <v>0</v>
      </c>
      <c r="N47" s="60">
        <f t="shared" si="4"/>
        <v>3</v>
      </c>
      <c r="O47" s="53">
        <f t="shared" si="5"/>
        <v>0</v>
      </c>
      <c r="P47" s="58">
        <f t="shared" si="66"/>
        <v>2.6680016510452704</v>
      </c>
      <c r="Q47" s="49">
        <f t="shared" si="67"/>
        <v>2.6680016510452704</v>
      </c>
      <c r="R47" s="143">
        <f t="shared" si="6"/>
        <v>0.85418214447655383</v>
      </c>
      <c r="S47" s="51">
        <f t="shared" si="68"/>
        <v>3.9190041578624824E-2</v>
      </c>
      <c r="T47" s="57">
        <f t="shared" si="69"/>
        <v>102.52622346855757</v>
      </c>
      <c r="U47" s="53">
        <f t="shared" si="7"/>
        <v>0</v>
      </c>
      <c r="V47" s="58">
        <f t="shared" si="70"/>
        <v>2.6188846537720254</v>
      </c>
      <c r="W47" s="49">
        <f t="shared" si="8"/>
        <v>2.6188846537720254</v>
      </c>
      <c r="X47" s="143">
        <f t="shared" si="9"/>
        <v>0.83435475176801621</v>
      </c>
      <c r="Y47" s="51">
        <f t="shared" si="71"/>
        <v>3.8231717597712198E-2</v>
      </c>
      <c r="Z47" s="57">
        <f t="shared" si="72"/>
        <v>101.61294458988658</v>
      </c>
      <c r="AA47" s="53">
        <f t="shared" si="10"/>
        <v>0</v>
      </c>
      <c r="AB47" s="58">
        <f t="shared" si="73"/>
        <v>2.6219978068544738</v>
      </c>
      <c r="AC47" s="49">
        <f t="shared" si="11"/>
        <v>2.6219978068544738</v>
      </c>
      <c r="AD47" s="143">
        <f t="shared" si="12"/>
        <v>0.83259842347305824</v>
      </c>
      <c r="AE47" s="49">
        <f t="shared" si="108"/>
        <v>3.8146828396789192E-2</v>
      </c>
      <c r="AF47" s="57">
        <f t="shared" si="74"/>
        <v>101.34495431927714</v>
      </c>
      <c r="AG47" s="53">
        <f t="shared" si="13"/>
        <v>0</v>
      </c>
      <c r="AH47" s="58">
        <f t="shared" si="75"/>
        <v>2.6229127277783189</v>
      </c>
      <c r="AI47" s="49">
        <f t="shared" si="14"/>
        <v>2.6229127277783189</v>
      </c>
      <c r="AJ47" s="143">
        <f t="shared" si="15"/>
        <v>0.83261703430177492</v>
      </c>
      <c r="AK47" s="51">
        <f t="shared" si="76"/>
        <v>3.814772792017717E-2</v>
      </c>
      <c r="AL47" s="57">
        <f t="shared" si="77"/>
        <v>101.3332835413337</v>
      </c>
      <c r="AM47" s="53">
        <f t="shared" si="16"/>
        <v>0</v>
      </c>
      <c r="AN47" s="58">
        <f t="shared" si="78"/>
        <v>2.6229525864163339</v>
      </c>
      <c r="AO47" s="49">
        <f t="shared" si="17"/>
        <v>2.6229525864163339</v>
      </c>
      <c r="AP47" s="143">
        <f t="shared" si="18"/>
        <v>0.832626889292851</v>
      </c>
      <c r="AQ47" s="51">
        <f t="shared" si="79"/>
        <v>3.8148204244745826E-2</v>
      </c>
      <c r="AR47" s="57">
        <f t="shared" si="80"/>
        <v>101.33405823770049</v>
      </c>
      <c r="AS47" s="44">
        <f t="shared" si="19"/>
        <v>244.99453187020902</v>
      </c>
      <c r="AT47" s="44">
        <f t="shared" si="20"/>
        <v>97.997812748083604</v>
      </c>
      <c r="AU47" s="44">
        <f t="shared" si="21"/>
        <v>61.248632967552254</v>
      </c>
      <c r="AV47" s="47">
        <f t="shared" si="22"/>
        <v>111365.74182189805</v>
      </c>
      <c r="AW47" s="47">
        <f t="shared" si="23"/>
        <v>16817597772.463272</v>
      </c>
      <c r="AX47" s="86">
        <f t="shared" si="24"/>
        <v>1.277424915927495E+17</v>
      </c>
      <c r="AY47" s="86">
        <f t="shared" si="25"/>
        <v>2667.3826111365906</v>
      </c>
      <c r="AZ47" s="10">
        <f t="shared" si="81"/>
        <v>2667.3826111365906</v>
      </c>
      <c r="BA47" s="44">
        <f t="shared" si="26"/>
        <v>111365.74182189805</v>
      </c>
      <c r="BB47" s="9">
        <f t="shared" si="27"/>
        <v>244.99453187020902</v>
      </c>
      <c r="BC47" s="45">
        <f t="shared" si="119"/>
        <v>32665.937582694536</v>
      </c>
      <c r="BD47" s="9">
        <f t="shared" si="28"/>
        <v>61.248632967552254</v>
      </c>
      <c r="BE47" s="45">
        <f t="shared" si="109"/>
        <v>8166.484395673634</v>
      </c>
      <c r="BF47" s="9">
        <f t="shared" si="29"/>
        <v>97.997812748083604</v>
      </c>
      <c r="BG47" s="45">
        <f t="shared" si="110"/>
        <v>13066.375033077815</v>
      </c>
      <c r="BH47" s="58"/>
      <c r="BI47" s="58"/>
      <c r="BJ47" s="58">
        <f t="shared" si="82"/>
        <v>-244.99453187020902</v>
      </c>
      <c r="BK47" s="97"/>
      <c r="BL47" s="44"/>
      <c r="BM47" s="82">
        <f t="shared" si="83"/>
        <v>4.2</v>
      </c>
      <c r="BN47" s="86">
        <f t="shared" si="84"/>
        <v>4200</v>
      </c>
      <c r="BO47" s="86">
        <f t="shared" si="85"/>
        <v>100</v>
      </c>
      <c r="BP47" s="84">
        <f t="shared" si="30"/>
        <v>1</v>
      </c>
      <c r="BQ47" s="84">
        <f t="shared" si="31"/>
        <v>1.64</v>
      </c>
      <c r="BR47" s="84">
        <f t="shared" si="32"/>
        <v>2.0299999999999998</v>
      </c>
      <c r="BS47" s="84">
        <f t="shared" si="111"/>
        <v>6.4381104437584949E-2</v>
      </c>
      <c r="BT47" s="84">
        <f t="shared" si="112"/>
        <v>185.79587721820525</v>
      </c>
      <c r="BU47" s="84">
        <f t="shared" si="86"/>
        <v>44.415756000000044</v>
      </c>
      <c r="BV47" s="83">
        <f t="shared" si="113"/>
        <v>98.769135082598979</v>
      </c>
      <c r="BW47" s="81">
        <f t="shared" si="114"/>
        <v>54.353379082598934</v>
      </c>
      <c r="BX47" s="83">
        <f t="shared" si="33"/>
        <v>2.1436183994783576E-2</v>
      </c>
      <c r="BY47" s="141">
        <f t="shared" si="34"/>
        <v>3.75671087966125E-3</v>
      </c>
      <c r="BZ47" s="83">
        <f t="shared" si="35"/>
        <v>1.6400283482210065</v>
      </c>
      <c r="CA47" s="83">
        <f t="shared" si="36"/>
        <v>0.66795924408065732</v>
      </c>
      <c r="CB47" s="83">
        <f t="shared" si="87"/>
        <v>1.2892726881256977</v>
      </c>
      <c r="CC47" s="83">
        <f t="shared" si="37"/>
        <v>1.286091552179387</v>
      </c>
      <c r="CD47" s="143">
        <f t="shared" si="38"/>
        <v>2.0223738769142874</v>
      </c>
      <c r="CE47" s="83">
        <f t="shared" si="88"/>
        <v>5.4164314630916865E-2</v>
      </c>
      <c r="CF47" s="84">
        <f t="shared" si="89"/>
        <v>191.11299676924881</v>
      </c>
      <c r="CG47" s="83">
        <f t="shared" si="39"/>
        <v>0.66462375324232426</v>
      </c>
      <c r="CH47" s="83">
        <f t="shared" si="90"/>
        <v>1.7319112775275518</v>
      </c>
      <c r="CI47" s="83">
        <f t="shared" si="40"/>
        <v>1.7256910118464037</v>
      </c>
      <c r="CJ47" s="143">
        <f t="shared" si="41"/>
        <v>2.0223738769142874</v>
      </c>
      <c r="CK47" s="83">
        <f t="shared" si="91"/>
        <v>5.2818293941232282E-2</v>
      </c>
      <c r="CL47" s="84">
        <f t="shared" si="92"/>
        <v>183.58964013464004</v>
      </c>
      <c r="CM47" s="83">
        <f t="shared" si="42"/>
        <v>0.6692579269174781</v>
      </c>
      <c r="CN47" s="83">
        <f t="shared" si="93"/>
        <v>1.7293089978354883</v>
      </c>
      <c r="CO47" s="83">
        <f t="shared" si="43"/>
        <v>1.7231527913025098</v>
      </c>
      <c r="CP47" s="143">
        <f t="shared" si="44"/>
        <v>2.0223738769142874</v>
      </c>
      <c r="CQ47" s="83">
        <f t="shared" si="94"/>
        <v>5.3084383448773774E-2</v>
      </c>
      <c r="CR47" s="84">
        <f t="shared" si="95"/>
        <v>184.57596087349881</v>
      </c>
      <c r="CS47" s="83">
        <f t="shared" si="45"/>
        <v>0.66868352213587423</v>
      </c>
      <c r="CT47" s="83">
        <f t="shared" si="96"/>
        <v>1.7296550336241947</v>
      </c>
      <c r="CU47" s="83">
        <f t="shared" si="46"/>
        <v>1.7234907403667943</v>
      </c>
      <c r="CV47" s="143">
        <f t="shared" si="47"/>
        <v>2.0223738769142874</v>
      </c>
      <c r="CW47" s="83">
        <f t="shared" si="97"/>
        <v>5.3130987586940494E-2</v>
      </c>
      <c r="CX47" s="84">
        <f t="shared" si="98"/>
        <v>184.68768016822568</v>
      </c>
      <c r="CY47" s="83">
        <f t="shared" si="48"/>
        <v>0.66861782950194271</v>
      </c>
      <c r="CZ47" s="83">
        <f t="shared" si="99"/>
        <v>1.7296941346246213</v>
      </c>
      <c r="DA47" s="83">
        <f t="shared" si="49"/>
        <v>1.7235289195194372</v>
      </c>
      <c r="DB47" s="143">
        <f t="shared" si="50"/>
        <v>2.0223738769142874</v>
      </c>
      <c r="DC47" s="83">
        <f t="shared" si="100"/>
        <v>5.3132520553844334E-2</v>
      </c>
      <c r="DD47" s="84">
        <f t="shared" si="101"/>
        <v>184.68874663267781</v>
      </c>
      <c r="DE47" s="86">
        <f t="shared" si="51"/>
        <v>177.78444314867815</v>
      </c>
      <c r="DF47" s="86">
        <f t="shared" si="52"/>
        <v>71.113777259471263</v>
      </c>
      <c r="DG47" s="86">
        <f t="shared" si="53"/>
        <v>44.446110787169538</v>
      </c>
      <c r="DH47" s="86">
        <f t="shared" si="54"/>
        <v>440.82421152084368</v>
      </c>
      <c r="DI47" s="86">
        <f t="shared" si="55"/>
        <v>506285.95111902076</v>
      </c>
      <c r="DJ47" s="86">
        <f t="shared" si="56"/>
        <v>6111930138455.6709</v>
      </c>
      <c r="DK47" s="86">
        <f t="shared" si="57"/>
        <v>2873.1977397804189</v>
      </c>
      <c r="DL47" s="86">
        <f t="shared" si="115"/>
        <v>2873.1977397804189</v>
      </c>
      <c r="DM47" s="86">
        <f t="shared" si="58"/>
        <v>0</v>
      </c>
      <c r="DN47" s="85">
        <f t="shared" si="59"/>
        <v>177.78444314867815</v>
      </c>
      <c r="DO47" s="85">
        <f t="shared" si="102"/>
        <v>17778.444314867815</v>
      </c>
      <c r="DP47" s="85">
        <f t="shared" si="60"/>
        <v>44.446110787169538</v>
      </c>
      <c r="DQ47" s="85">
        <f t="shared" si="103"/>
        <v>4444.6110787169537</v>
      </c>
      <c r="DR47" s="85">
        <f t="shared" si="61"/>
        <v>71.113777259471263</v>
      </c>
      <c r="DS47" s="85">
        <f t="shared" si="104"/>
        <v>7111.3777259471262</v>
      </c>
      <c r="DT47" s="81"/>
      <c r="DU47" s="81"/>
      <c r="DV47" s="81">
        <f t="shared" si="105"/>
        <v>-177.78444314867815</v>
      </c>
      <c r="DW47" s="100"/>
    </row>
    <row r="48" spans="1:127" x14ac:dyDescent="0.2">
      <c r="A48" s="59">
        <f t="shared" si="62"/>
        <v>5.7333333333333316</v>
      </c>
      <c r="B48" s="44">
        <f t="shared" si="106"/>
        <v>5733.3333333333312</v>
      </c>
      <c r="C48" s="52">
        <f t="shared" si="63"/>
        <v>133.33333333333334</v>
      </c>
      <c r="D48" s="50">
        <f t="shared" si="0"/>
        <v>2</v>
      </c>
      <c r="E48" s="44">
        <f t="shared" si="1"/>
        <v>3</v>
      </c>
      <c r="F48" s="47">
        <f t="shared" si="64"/>
        <v>1.0574519476318618</v>
      </c>
      <c r="G48" s="52">
        <f t="shared" si="116"/>
        <v>4.8215850542522413E-2</v>
      </c>
      <c r="H48" s="57">
        <f t="shared" si="65"/>
        <v>90.511705498861858</v>
      </c>
      <c r="I48" s="52">
        <f t="shared" si="117"/>
        <v>0</v>
      </c>
      <c r="J48" s="54">
        <f t="shared" si="118"/>
        <v>139.77047326122721</v>
      </c>
      <c r="K48" s="46">
        <f t="shared" si="107"/>
        <v>139.77047326122721</v>
      </c>
      <c r="L48" s="80">
        <f t="shared" si="2"/>
        <v>0</v>
      </c>
      <c r="M48" s="142">
        <f t="shared" si="3"/>
        <v>0</v>
      </c>
      <c r="N48" s="60">
        <f t="shared" si="4"/>
        <v>3</v>
      </c>
      <c r="O48" s="53">
        <f t="shared" si="5"/>
        <v>0</v>
      </c>
      <c r="P48" s="58">
        <f t="shared" si="66"/>
        <v>2.6609524838953353</v>
      </c>
      <c r="Q48" s="49">
        <f t="shared" si="67"/>
        <v>2.6609524838953353</v>
      </c>
      <c r="R48" s="143">
        <f t="shared" si="6"/>
        <v>0.85418214447655383</v>
      </c>
      <c r="S48" s="51">
        <f t="shared" si="68"/>
        <v>3.9076150626027949E-2</v>
      </c>
      <c r="T48" s="57">
        <f t="shared" si="69"/>
        <v>104.48189922495474</v>
      </c>
      <c r="U48" s="53">
        <f t="shared" si="7"/>
        <v>0</v>
      </c>
      <c r="V48" s="58">
        <f t="shared" si="70"/>
        <v>2.6127464398978804</v>
      </c>
      <c r="W48" s="49">
        <f t="shared" si="8"/>
        <v>2.6127464398978804</v>
      </c>
      <c r="X48" s="143">
        <f t="shared" si="9"/>
        <v>0.83435475176801621</v>
      </c>
      <c r="Y48" s="51">
        <f t="shared" si="71"/>
        <v>3.8120470297476464E-2</v>
      </c>
      <c r="Z48" s="57">
        <f t="shared" si="72"/>
        <v>103.55657576598584</v>
      </c>
      <c r="AA48" s="53">
        <f t="shared" si="10"/>
        <v>0</v>
      </c>
      <c r="AB48" s="58">
        <f t="shared" si="73"/>
        <v>2.6158853163170588</v>
      </c>
      <c r="AC48" s="49">
        <f t="shared" si="11"/>
        <v>2.6158853163170588</v>
      </c>
      <c r="AD48" s="143">
        <f t="shared" si="12"/>
        <v>0.83259842347305824</v>
      </c>
      <c r="AE48" s="49">
        <f t="shared" si="108"/>
        <v>3.803581527365945E-2</v>
      </c>
      <c r="AF48" s="57">
        <f t="shared" si="74"/>
        <v>103.28196696592622</v>
      </c>
      <c r="AG48" s="53">
        <f t="shared" si="13"/>
        <v>0</v>
      </c>
      <c r="AH48" s="58">
        <f t="shared" si="75"/>
        <v>2.6168182943060168</v>
      </c>
      <c r="AI48" s="49">
        <f t="shared" si="14"/>
        <v>2.6168182943060168</v>
      </c>
      <c r="AJ48" s="143">
        <f t="shared" si="15"/>
        <v>0.83261703430177492</v>
      </c>
      <c r="AK48" s="51">
        <f t="shared" si="76"/>
        <v>3.8036712315603599E-2</v>
      </c>
      <c r="AL48" s="57">
        <f t="shared" si="77"/>
        <v>103.2696661851769</v>
      </c>
      <c r="AM48" s="53">
        <f t="shared" si="16"/>
        <v>0</v>
      </c>
      <c r="AN48" s="58">
        <f t="shared" si="78"/>
        <v>2.6168601015395838</v>
      </c>
      <c r="AO48" s="49">
        <f t="shared" si="17"/>
        <v>2.6168601015395838</v>
      </c>
      <c r="AP48" s="143">
        <f t="shared" si="18"/>
        <v>0.832626889292851</v>
      </c>
      <c r="AQ48" s="51">
        <f t="shared" si="79"/>
        <v>3.8037187326173443E-2</v>
      </c>
      <c r="AR48" s="57">
        <f t="shared" si="80"/>
        <v>103.27043563583993</v>
      </c>
      <c r="AS48" s="44">
        <f t="shared" si="19"/>
        <v>251.58685187020896</v>
      </c>
      <c r="AT48" s="44">
        <f t="shared" si="20"/>
        <v>100.63474074808359</v>
      </c>
      <c r="AU48" s="44">
        <f t="shared" si="21"/>
        <v>62.89671296755224</v>
      </c>
      <c r="AV48" s="47">
        <f t="shared" si="22"/>
        <v>101455.89331021153</v>
      </c>
      <c r="AW48" s="47">
        <f t="shared" si="23"/>
        <v>14114980859.190123</v>
      </c>
      <c r="AX48" s="86">
        <f t="shared" si="24"/>
        <v>9.644052488629992E+16</v>
      </c>
      <c r="AY48" s="86">
        <f t="shared" si="25"/>
        <v>2648.5180600706403</v>
      </c>
      <c r="AZ48" s="10">
        <f t="shared" si="81"/>
        <v>2648.5180600706403</v>
      </c>
      <c r="BA48" s="44">
        <f t="shared" si="26"/>
        <v>101455.89331021153</v>
      </c>
      <c r="BB48" s="9">
        <f t="shared" si="27"/>
        <v>251.58685187020896</v>
      </c>
      <c r="BC48" s="45">
        <f t="shared" si="119"/>
        <v>33544.913582694528</v>
      </c>
      <c r="BD48" s="9">
        <f t="shared" si="28"/>
        <v>62.89671296755224</v>
      </c>
      <c r="BE48" s="45">
        <f t="shared" si="109"/>
        <v>8386.2283956736319</v>
      </c>
      <c r="BF48" s="9">
        <f t="shared" si="29"/>
        <v>100.63474074808359</v>
      </c>
      <c r="BG48" s="45">
        <f t="shared" si="110"/>
        <v>13417.965433077812</v>
      </c>
      <c r="BH48" s="58"/>
      <c r="BI48" s="58"/>
      <c r="BJ48" s="58">
        <f t="shared" si="82"/>
        <v>-251.58685187020896</v>
      </c>
      <c r="BK48" s="97"/>
      <c r="BL48" s="44"/>
      <c r="BM48" s="82">
        <f t="shared" si="83"/>
        <v>4.3</v>
      </c>
      <c r="BN48" s="86">
        <f t="shared" si="84"/>
        <v>4300</v>
      </c>
      <c r="BO48" s="86">
        <f t="shared" si="85"/>
        <v>100</v>
      </c>
      <c r="BP48" s="84">
        <f t="shared" si="30"/>
        <v>1</v>
      </c>
      <c r="BQ48" s="84">
        <f t="shared" si="31"/>
        <v>1.64</v>
      </c>
      <c r="BR48" s="84">
        <f t="shared" si="32"/>
        <v>2.0299999999999998</v>
      </c>
      <c r="BS48" s="84">
        <f t="shared" si="111"/>
        <v>6.4178104437584954E-2</v>
      </c>
      <c r="BT48" s="84">
        <f t="shared" si="112"/>
        <v>189.71536529366776</v>
      </c>
      <c r="BU48" s="84">
        <f t="shared" si="86"/>
        <v>45.473274000000046</v>
      </c>
      <c r="BV48" s="83">
        <f t="shared" si="113"/>
        <v>101.38644294485256</v>
      </c>
      <c r="BW48" s="81">
        <f t="shared" si="114"/>
        <v>55.913168944852515</v>
      </c>
      <c r="BX48" s="83">
        <f t="shared" si="33"/>
        <v>1.9728816531620744E-2</v>
      </c>
      <c r="BY48" s="141">
        <f t="shared" si="34"/>
        <v>3.2336166252657371E-3</v>
      </c>
      <c r="BZ48" s="83">
        <f t="shared" si="35"/>
        <v>1.64002440091116</v>
      </c>
      <c r="CA48" s="83">
        <f t="shared" si="36"/>
        <v>0.66552866061616445</v>
      </c>
      <c r="CB48" s="83">
        <f t="shared" si="87"/>
        <v>1.2835490455480389</v>
      </c>
      <c r="CC48" s="83">
        <f t="shared" si="37"/>
        <v>1.2808258759235847</v>
      </c>
      <c r="CD48" s="143">
        <f t="shared" si="38"/>
        <v>2.0234357582507103</v>
      </c>
      <c r="CE48" s="83">
        <f t="shared" si="88"/>
        <v>5.3962024149158613E-2</v>
      </c>
      <c r="CF48" s="84">
        <f t="shared" si="89"/>
        <v>195.31667852467723</v>
      </c>
      <c r="CG48" s="83">
        <f t="shared" si="39"/>
        <v>0.66178101963037894</v>
      </c>
      <c r="CH48" s="83">
        <f t="shared" si="90"/>
        <v>1.7333267902139367</v>
      </c>
      <c r="CI48" s="83">
        <f t="shared" si="40"/>
        <v>1.7279384176692634</v>
      </c>
      <c r="CJ48" s="143">
        <f t="shared" si="41"/>
        <v>2.0234357582507103</v>
      </c>
      <c r="CK48" s="83">
        <f t="shared" si="91"/>
        <v>5.261600345947403E-2</v>
      </c>
      <c r="CL48" s="84">
        <f t="shared" si="92"/>
        <v>186.64448453525969</v>
      </c>
      <c r="CM48" s="83">
        <f t="shared" si="42"/>
        <v>0.66744639379898563</v>
      </c>
      <c r="CN48" s="83">
        <f t="shared" si="93"/>
        <v>1.7303737594214794</v>
      </c>
      <c r="CO48" s="83">
        <f t="shared" si="43"/>
        <v>1.7250516276941241</v>
      </c>
      <c r="CP48" s="143">
        <f t="shared" si="44"/>
        <v>2.0234357582507103</v>
      </c>
      <c r="CQ48" s="83">
        <f t="shared" si="94"/>
        <v>5.2882092967015522E-2</v>
      </c>
      <c r="CR48" s="84">
        <f t="shared" si="95"/>
        <v>187.65074710385269</v>
      </c>
      <c r="CS48" s="83">
        <f t="shared" si="45"/>
        <v>0.66682867185846795</v>
      </c>
      <c r="CT48" s="83">
        <f t="shared" si="96"/>
        <v>1.7307221112980642</v>
      </c>
      <c r="CU48" s="83">
        <f t="shared" si="46"/>
        <v>1.7253926190513749</v>
      </c>
      <c r="CV48" s="143">
        <f t="shared" si="47"/>
        <v>2.0234357582507103</v>
      </c>
      <c r="CW48" s="83">
        <f t="shared" si="97"/>
        <v>5.2928697105182242E-2</v>
      </c>
      <c r="CX48" s="84">
        <f t="shared" si="98"/>
        <v>187.76456753704375</v>
      </c>
      <c r="CY48" s="83">
        <f t="shared" si="48"/>
        <v>0.66675814476652984</v>
      </c>
      <c r="CZ48" s="83">
        <f t="shared" si="99"/>
        <v>1.7307614183116757</v>
      </c>
      <c r="DA48" s="83">
        <f t="shared" si="49"/>
        <v>1.7254310881768804</v>
      </c>
      <c r="DB48" s="143">
        <f t="shared" si="50"/>
        <v>2.0234357582507103</v>
      </c>
      <c r="DC48" s="83">
        <f t="shared" si="100"/>
        <v>5.2930230072086082E-2</v>
      </c>
      <c r="DD48" s="84">
        <f t="shared" si="101"/>
        <v>187.76565478660567</v>
      </c>
      <c r="DE48" s="86">
        <f t="shared" si="51"/>
        <v>182.4955973007346</v>
      </c>
      <c r="DF48" s="86">
        <f t="shared" si="52"/>
        <v>72.998238920293844</v>
      </c>
      <c r="DG48" s="86">
        <f t="shared" si="53"/>
        <v>45.62389932518365</v>
      </c>
      <c r="DH48" s="86">
        <f t="shared" si="54"/>
        <v>404.31569498372926</v>
      </c>
      <c r="DI48" s="86">
        <f t="shared" si="55"/>
        <v>431948.22478831199</v>
      </c>
      <c r="DJ48" s="86">
        <f t="shared" si="56"/>
        <v>4535452974472.4697</v>
      </c>
      <c r="DK48" s="86">
        <f t="shared" si="57"/>
        <v>2854.3157446925388</v>
      </c>
      <c r="DL48" s="86">
        <f t="shared" si="115"/>
        <v>2854.3157446925388</v>
      </c>
      <c r="DM48" s="86">
        <f t="shared" si="58"/>
        <v>0</v>
      </c>
      <c r="DN48" s="85">
        <f t="shared" si="59"/>
        <v>182.4955973007346</v>
      </c>
      <c r="DO48" s="85">
        <f t="shared" si="102"/>
        <v>18249.559730073459</v>
      </c>
      <c r="DP48" s="85">
        <f t="shared" si="60"/>
        <v>45.62389932518365</v>
      </c>
      <c r="DQ48" s="85">
        <f t="shared" si="103"/>
        <v>4562.3899325183647</v>
      </c>
      <c r="DR48" s="85">
        <f t="shared" si="61"/>
        <v>72.998238920293844</v>
      </c>
      <c r="DS48" s="85">
        <f t="shared" si="104"/>
        <v>7299.8238920293843</v>
      </c>
      <c r="DT48" s="81"/>
      <c r="DU48" s="81"/>
      <c r="DV48" s="81">
        <f t="shared" si="105"/>
        <v>-182.4955973007346</v>
      </c>
      <c r="DW48" s="100"/>
    </row>
    <row r="49" spans="1:127" x14ac:dyDescent="0.2">
      <c r="A49" s="59">
        <f t="shared" si="62"/>
        <v>5.8666666666666645</v>
      </c>
      <c r="B49" s="44">
        <f t="shared" si="106"/>
        <v>5866.6666666666642</v>
      </c>
      <c r="C49" s="52">
        <f t="shared" si="63"/>
        <v>133.33333333333334</v>
      </c>
      <c r="D49" s="50">
        <f t="shared" si="0"/>
        <v>2</v>
      </c>
      <c r="E49" s="44">
        <f t="shared" si="1"/>
        <v>3</v>
      </c>
      <c r="F49" s="47">
        <f t="shared" si="64"/>
        <v>1.0574519476318618</v>
      </c>
      <c r="G49" s="52">
        <f t="shared" si="116"/>
        <v>4.8074856949504835E-2</v>
      </c>
      <c r="H49" s="57">
        <f t="shared" si="65"/>
        <v>92.651498998684687</v>
      </c>
      <c r="I49" s="52">
        <f t="shared" si="117"/>
        <v>0</v>
      </c>
      <c r="J49" s="54">
        <f t="shared" si="118"/>
        <v>143.4328732612272</v>
      </c>
      <c r="K49" s="46">
        <f t="shared" si="107"/>
        <v>143.4328732612272</v>
      </c>
      <c r="L49" s="80">
        <f t="shared" si="2"/>
        <v>0</v>
      </c>
      <c r="M49" s="142">
        <f t="shared" si="3"/>
        <v>0</v>
      </c>
      <c r="N49" s="60">
        <f t="shared" si="4"/>
        <v>3</v>
      </c>
      <c r="O49" s="53">
        <f t="shared" si="5"/>
        <v>0</v>
      </c>
      <c r="P49" s="58">
        <f t="shared" si="66"/>
        <v>2.6539650645653539</v>
      </c>
      <c r="Q49" s="49">
        <f t="shared" si="67"/>
        <v>2.6539650645653539</v>
      </c>
      <c r="R49" s="143">
        <f t="shared" si="6"/>
        <v>0.85418214447655383</v>
      </c>
      <c r="S49" s="51">
        <f t="shared" si="68"/>
        <v>3.8962259673431074E-2</v>
      </c>
      <c r="T49" s="57">
        <f t="shared" si="69"/>
        <v>106.43704901365545</v>
      </c>
      <c r="U49" s="53">
        <f t="shared" si="7"/>
        <v>0</v>
      </c>
      <c r="V49" s="58">
        <f t="shared" si="70"/>
        <v>2.606641054353664</v>
      </c>
      <c r="W49" s="49">
        <f t="shared" si="8"/>
        <v>2.606641054353664</v>
      </c>
      <c r="X49" s="143">
        <f t="shared" si="9"/>
        <v>0.83435475176801621</v>
      </c>
      <c r="Y49" s="51">
        <f t="shared" si="71"/>
        <v>3.800922299724073E-2</v>
      </c>
      <c r="Z49" s="57">
        <f t="shared" si="72"/>
        <v>105.49909602314207</v>
      </c>
      <c r="AA49" s="53">
        <f t="shared" si="10"/>
        <v>0</v>
      </c>
      <c r="AB49" s="58">
        <f t="shared" si="73"/>
        <v>2.6098073521750145</v>
      </c>
      <c r="AC49" s="49">
        <f t="shared" si="11"/>
        <v>2.6098073521750145</v>
      </c>
      <c r="AD49" s="143">
        <f t="shared" si="12"/>
        <v>0.83259842347305824</v>
      </c>
      <c r="AE49" s="49">
        <f t="shared" si="108"/>
        <v>3.7924802150529707E-2</v>
      </c>
      <c r="AF49" s="57">
        <f t="shared" si="74"/>
        <v>105.21784738469867</v>
      </c>
      <c r="AG49" s="53">
        <f t="shared" si="13"/>
        <v>0</v>
      </c>
      <c r="AH49" s="58">
        <f t="shared" si="75"/>
        <v>2.6107582778005929</v>
      </c>
      <c r="AI49" s="49">
        <f t="shared" si="14"/>
        <v>2.6107582778005929</v>
      </c>
      <c r="AJ49" s="143">
        <f t="shared" si="15"/>
        <v>0.83261703430177492</v>
      </c>
      <c r="AK49" s="51">
        <f t="shared" si="76"/>
        <v>3.7925696711030028E-2</v>
      </c>
      <c r="AL49" s="57">
        <f t="shared" si="77"/>
        <v>105.20490204499751</v>
      </c>
      <c r="AM49" s="53">
        <f t="shared" si="16"/>
        <v>0</v>
      </c>
      <c r="AN49" s="58">
        <f t="shared" si="78"/>
        <v>2.6108020637802221</v>
      </c>
      <c r="AO49" s="49">
        <f t="shared" si="17"/>
        <v>2.6108020637802221</v>
      </c>
      <c r="AP49" s="143">
        <f t="shared" si="18"/>
        <v>0.832626889292851</v>
      </c>
      <c r="AQ49" s="51">
        <f t="shared" si="79"/>
        <v>3.7926170407601059E-2</v>
      </c>
      <c r="AR49" s="57">
        <f t="shared" si="80"/>
        <v>105.20566474722378</v>
      </c>
      <c r="AS49" s="44">
        <f t="shared" si="19"/>
        <v>258.17917187020896</v>
      </c>
      <c r="AT49" s="44">
        <f t="shared" si="20"/>
        <v>103.27166874808358</v>
      </c>
      <c r="AU49" s="44">
        <f t="shared" si="21"/>
        <v>64.54479296755224</v>
      </c>
      <c r="AV49" s="47">
        <f t="shared" si="22"/>
        <v>92521.15092245063</v>
      </c>
      <c r="AW49" s="47">
        <f t="shared" si="23"/>
        <v>11869164081.612717</v>
      </c>
      <c r="AX49" s="86">
        <f t="shared" si="24"/>
        <v>7.3030632445723648E+16</v>
      </c>
      <c r="AY49" s="86">
        <f t="shared" si="25"/>
        <v>2629.7797592528118</v>
      </c>
      <c r="AZ49" s="10">
        <f t="shared" si="81"/>
        <v>2629.7797592528118</v>
      </c>
      <c r="BA49" s="44">
        <f t="shared" si="26"/>
        <v>92521.15092245063</v>
      </c>
      <c r="BB49" s="9">
        <f t="shared" si="27"/>
        <v>258.17917187020896</v>
      </c>
      <c r="BC49" s="45">
        <f t="shared" si="119"/>
        <v>34423.88958269453</v>
      </c>
      <c r="BD49" s="9">
        <f t="shared" si="28"/>
        <v>64.54479296755224</v>
      </c>
      <c r="BE49" s="45">
        <f t="shared" si="109"/>
        <v>8605.9723956736325</v>
      </c>
      <c r="BF49" s="9">
        <f t="shared" si="29"/>
        <v>103.27166874808358</v>
      </c>
      <c r="BG49" s="45">
        <f t="shared" si="110"/>
        <v>13769.555833077813</v>
      </c>
      <c r="BH49" s="58"/>
      <c r="BI49" s="58"/>
      <c r="BJ49" s="58">
        <f t="shared" si="82"/>
        <v>-258.17917187020896</v>
      </c>
      <c r="BK49" s="97"/>
      <c r="BL49" s="44"/>
      <c r="BM49" s="82">
        <f t="shared" si="83"/>
        <v>4.4000000000000004</v>
      </c>
      <c r="BN49" s="86">
        <f t="shared" si="84"/>
        <v>4400</v>
      </c>
      <c r="BO49" s="86">
        <f t="shared" si="85"/>
        <v>100</v>
      </c>
      <c r="BP49" s="84">
        <f t="shared" si="30"/>
        <v>1</v>
      </c>
      <c r="BQ49" s="84">
        <f t="shared" si="31"/>
        <v>1.64</v>
      </c>
      <c r="BR49" s="84">
        <f t="shared" si="32"/>
        <v>2.0299999999999998</v>
      </c>
      <c r="BS49" s="84">
        <f t="shared" si="111"/>
        <v>6.3975104437584959E-2</v>
      </c>
      <c r="BT49" s="84">
        <f t="shared" si="112"/>
        <v>193.62247532034976</v>
      </c>
      <c r="BU49" s="84">
        <f t="shared" si="86"/>
        <v>46.530792000000048</v>
      </c>
      <c r="BV49" s="83">
        <f t="shared" si="113"/>
        <v>104.00625115486395</v>
      </c>
      <c r="BW49" s="81">
        <f t="shared" si="114"/>
        <v>57.475459154863898</v>
      </c>
      <c r="BX49" s="83">
        <f t="shared" si="33"/>
        <v>1.8157438928172509E-2</v>
      </c>
      <c r="BY49" s="141">
        <f t="shared" si="34"/>
        <v>2.7826904603200629E-3</v>
      </c>
      <c r="BZ49" s="83">
        <f t="shared" si="35"/>
        <v>1.640020998194943</v>
      </c>
      <c r="CA49" s="83">
        <f t="shared" si="36"/>
        <v>0.6629485751108759</v>
      </c>
      <c r="CB49" s="83">
        <f t="shared" si="87"/>
        <v>1.2778961110226885</v>
      </c>
      <c r="CC49" s="83">
        <f t="shared" si="37"/>
        <v>1.2755645411461274</v>
      </c>
      <c r="CD49" s="143">
        <f t="shared" si="38"/>
        <v>2.0243511383655499</v>
      </c>
      <c r="CE49" s="83">
        <f t="shared" si="88"/>
        <v>5.3759634804327799E-2</v>
      </c>
      <c r="CF49" s="84">
        <f t="shared" si="89"/>
        <v>199.52184437693703</v>
      </c>
      <c r="CG49" s="83">
        <f t="shared" si="39"/>
        <v>0.65875552892221367</v>
      </c>
      <c r="CH49" s="83">
        <f t="shared" si="90"/>
        <v>1.7347179083510931</v>
      </c>
      <c r="CI49" s="83">
        <f t="shared" si="40"/>
        <v>1.7300502909155624</v>
      </c>
      <c r="CJ49" s="143">
        <f t="shared" si="41"/>
        <v>2.0243511383655499</v>
      </c>
      <c r="CK49" s="83">
        <f t="shared" si="91"/>
        <v>5.2413614114643216E-2</v>
      </c>
      <c r="CL49" s="84">
        <f t="shared" si="92"/>
        <v>189.68364560341837</v>
      </c>
      <c r="CM49" s="83">
        <f t="shared" si="42"/>
        <v>0.66554896473614567</v>
      </c>
      <c r="CN49" s="83">
        <f t="shared" si="93"/>
        <v>1.7314193998738185</v>
      </c>
      <c r="CO49" s="83">
        <f t="shared" si="43"/>
        <v>1.7268191024292343</v>
      </c>
      <c r="CP49" s="143">
        <f t="shared" si="44"/>
        <v>2.0243511383655499</v>
      </c>
      <c r="CQ49" s="83">
        <f t="shared" si="94"/>
        <v>5.2679703622184708E-2</v>
      </c>
      <c r="CR49" s="84">
        <f t="shared" si="95"/>
        <v>190.71041907724489</v>
      </c>
      <c r="CS49" s="83">
        <f t="shared" si="45"/>
        <v>0.66488646431585252</v>
      </c>
      <c r="CT49" s="83">
        <f t="shared" si="96"/>
        <v>1.7317701934956269</v>
      </c>
      <c r="CU49" s="83">
        <f t="shared" si="46"/>
        <v>1.7271632038192635</v>
      </c>
      <c r="CV49" s="143">
        <f t="shared" si="47"/>
        <v>2.0243511383655499</v>
      </c>
      <c r="CW49" s="83">
        <f t="shared" si="97"/>
        <v>5.2726307760351428E-2</v>
      </c>
      <c r="CX49" s="84">
        <f t="shared" si="98"/>
        <v>190.82633589828285</v>
      </c>
      <c r="CY49" s="83">
        <f t="shared" si="48"/>
        <v>0.66481099099879826</v>
      </c>
      <c r="CZ49" s="83">
        <f t="shared" si="99"/>
        <v>1.7318096985128111</v>
      </c>
      <c r="DA49" s="83">
        <f t="shared" si="49"/>
        <v>1.7272019484976648</v>
      </c>
      <c r="DB49" s="143">
        <f t="shared" si="50"/>
        <v>2.0243511383655499</v>
      </c>
      <c r="DC49" s="83">
        <f t="shared" si="100"/>
        <v>5.2727840727255268E-2</v>
      </c>
      <c r="DD49" s="84">
        <f t="shared" si="101"/>
        <v>190.82744373002814</v>
      </c>
      <c r="DE49" s="86">
        <f t="shared" si="51"/>
        <v>187.21125207875508</v>
      </c>
      <c r="DF49" s="86">
        <f t="shared" si="52"/>
        <v>74.884500831502038</v>
      </c>
      <c r="DG49" s="86">
        <f t="shared" si="53"/>
        <v>46.80281301968877</v>
      </c>
      <c r="DH49" s="86">
        <f t="shared" si="54"/>
        <v>371.41095337121942</v>
      </c>
      <c r="DI49" s="86">
        <f t="shared" si="55"/>
        <v>369585.25119811279</v>
      </c>
      <c r="DJ49" s="86">
        <f t="shared" si="56"/>
        <v>3383808881447.3765</v>
      </c>
      <c r="DK49" s="86">
        <f t="shared" si="57"/>
        <v>2835.5890098923865</v>
      </c>
      <c r="DL49" s="86">
        <f t="shared" si="115"/>
        <v>2835.5890098923865</v>
      </c>
      <c r="DM49" s="86">
        <f t="shared" si="58"/>
        <v>0</v>
      </c>
      <c r="DN49" s="85">
        <f t="shared" si="59"/>
        <v>187.21125207875508</v>
      </c>
      <c r="DO49" s="85">
        <f t="shared" si="102"/>
        <v>18721.12520787551</v>
      </c>
      <c r="DP49" s="85">
        <f t="shared" si="60"/>
        <v>46.80281301968877</v>
      </c>
      <c r="DQ49" s="85">
        <f t="shared" si="103"/>
        <v>4680.2813019688774</v>
      </c>
      <c r="DR49" s="85">
        <f t="shared" si="61"/>
        <v>74.884500831502038</v>
      </c>
      <c r="DS49" s="85">
        <f t="shared" si="104"/>
        <v>7488.4500831502037</v>
      </c>
      <c r="DT49" s="81"/>
      <c r="DU49" s="81"/>
      <c r="DV49" s="81">
        <f t="shared" si="105"/>
        <v>-187.21125207875508</v>
      </c>
      <c r="DW49" s="100"/>
    </row>
    <row r="50" spans="1:127" x14ac:dyDescent="0.2">
      <c r="A50" s="59">
        <f t="shared" si="62"/>
        <v>5.9999999999999973</v>
      </c>
      <c r="B50" s="44">
        <f t="shared" si="106"/>
        <v>5999.9999999999973</v>
      </c>
      <c r="C50" s="52">
        <f t="shared" si="63"/>
        <v>133.33333333333334</v>
      </c>
      <c r="D50" s="50">
        <f t="shared" si="0"/>
        <v>2</v>
      </c>
      <c r="E50" s="44">
        <f t="shared" si="1"/>
        <v>3</v>
      </c>
      <c r="F50" s="47">
        <f t="shared" si="64"/>
        <v>1.0574519476318618</v>
      </c>
      <c r="G50" s="52">
        <f t="shared" si="116"/>
        <v>4.7933863356487257E-2</v>
      </c>
      <c r="H50" s="57">
        <f t="shared" si="65"/>
        <v>94.785026116595617</v>
      </c>
      <c r="I50" s="52">
        <f t="shared" si="117"/>
        <v>0</v>
      </c>
      <c r="J50" s="54">
        <f t="shared" si="118"/>
        <v>147.09527326122719</v>
      </c>
      <c r="K50" s="46">
        <f t="shared" si="107"/>
        <v>147.09527326122719</v>
      </c>
      <c r="L50" s="80">
        <f t="shared" si="2"/>
        <v>0</v>
      </c>
      <c r="M50" s="142">
        <f t="shared" si="3"/>
        <v>0</v>
      </c>
      <c r="N50" s="60">
        <f t="shared" si="4"/>
        <v>3</v>
      </c>
      <c r="O50" s="53">
        <f t="shared" si="5"/>
        <v>0</v>
      </c>
      <c r="P50" s="58">
        <f t="shared" si="66"/>
        <v>2.6470386999840883</v>
      </c>
      <c r="Q50" s="49">
        <f t="shared" si="67"/>
        <v>2.6470386999840883</v>
      </c>
      <c r="R50" s="143">
        <f t="shared" si="6"/>
        <v>0.85418214447655383</v>
      </c>
      <c r="S50" s="51">
        <f t="shared" si="68"/>
        <v>3.8848368720834199E-2</v>
      </c>
      <c r="T50" s="57">
        <f t="shared" si="69"/>
        <v>108.39162456385543</v>
      </c>
      <c r="U50" s="53">
        <f t="shared" si="7"/>
        <v>0</v>
      </c>
      <c r="V50" s="58">
        <f t="shared" si="70"/>
        <v>2.6005683982370322</v>
      </c>
      <c r="W50" s="49">
        <f t="shared" si="8"/>
        <v>2.6005683982370322</v>
      </c>
      <c r="X50" s="143">
        <f t="shared" si="9"/>
        <v>0.83435475176801621</v>
      </c>
      <c r="Y50" s="51">
        <f t="shared" si="71"/>
        <v>3.7897975697004996E-2</v>
      </c>
      <c r="Z50" s="57">
        <f t="shared" si="72"/>
        <v>107.44047567896295</v>
      </c>
      <c r="AA50" s="53">
        <f t="shared" si="10"/>
        <v>0</v>
      </c>
      <c r="AB50" s="58">
        <f t="shared" si="73"/>
        <v>2.6037637281813786</v>
      </c>
      <c r="AC50" s="49">
        <f t="shared" si="11"/>
        <v>2.6037637281813786</v>
      </c>
      <c r="AD50" s="143">
        <f t="shared" si="12"/>
        <v>0.83259842347305824</v>
      </c>
      <c r="AE50" s="49">
        <f t="shared" si="108"/>
        <v>3.7813789027399965E-2</v>
      </c>
      <c r="AF50" s="57">
        <f t="shared" si="74"/>
        <v>107.15256467624663</v>
      </c>
      <c r="AG50" s="53">
        <f t="shared" si="13"/>
        <v>0</v>
      </c>
      <c r="AH50" s="58">
        <f t="shared" si="75"/>
        <v>2.6047324973660322</v>
      </c>
      <c r="AI50" s="49">
        <f t="shared" si="14"/>
        <v>2.6047324973660322</v>
      </c>
      <c r="AJ50" s="143">
        <f t="shared" si="15"/>
        <v>0.83261703430177492</v>
      </c>
      <c r="AK50" s="51">
        <f t="shared" si="76"/>
        <v>3.7814681106456458E-2</v>
      </c>
      <c r="AL50" s="57">
        <f t="shared" si="77"/>
        <v>107.13896027018853</v>
      </c>
      <c r="AM50" s="53">
        <f t="shared" si="16"/>
        <v>0</v>
      </c>
      <c r="AN50" s="58">
        <f t="shared" si="78"/>
        <v>2.6047782916034135</v>
      </c>
      <c r="AO50" s="49">
        <f t="shared" si="17"/>
        <v>2.6047782916034135</v>
      </c>
      <c r="AP50" s="143">
        <f t="shared" si="18"/>
        <v>0.832626889292851</v>
      </c>
      <c r="AQ50" s="51">
        <f t="shared" si="79"/>
        <v>3.7815153489028676E-2</v>
      </c>
      <c r="AR50" s="57">
        <f t="shared" si="80"/>
        <v>107.13971469423413</v>
      </c>
      <c r="AS50" s="44">
        <f t="shared" si="19"/>
        <v>264.77149187020893</v>
      </c>
      <c r="AT50" s="44">
        <f t="shared" si="20"/>
        <v>105.90859674808357</v>
      </c>
      <c r="AU50" s="44">
        <f t="shared" si="21"/>
        <v>66.192872967552233</v>
      </c>
      <c r="AV50" s="47">
        <f t="shared" si="22"/>
        <v>84457.151966362508</v>
      </c>
      <c r="AW50" s="47">
        <f t="shared" si="23"/>
        <v>9999341598.0509319</v>
      </c>
      <c r="AX50" s="86">
        <f t="shared" si="24"/>
        <v>5.5469275671951344E+16</v>
      </c>
      <c r="AY50" s="86">
        <f t="shared" si="25"/>
        <v>2611.1669191938308</v>
      </c>
      <c r="AZ50" s="10">
        <f t="shared" si="81"/>
        <v>2611.1669191938308</v>
      </c>
      <c r="BA50" s="44">
        <f t="shared" si="26"/>
        <v>84457.151966362508</v>
      </c>
      <c r="BB50" s="9">
        <f t="shared" si="27"/>
        <v>264.77149187020893</v>
      </c>
      <c r="BC50" s="45">
        <f t="shared" si="119"/>
        <v>35302.865582694525</v>
      </c>
      <c r="BD50" s="9">
        <f t="shared" si="28"/>
        <v>66.192872967552233</v>
      </c>
      <c r="BE50" s="45">
        <f t="shared" si="109"/>
        <v>8825.7163956736313</v>
      </c>
      <c r="BF50" s="9">
        <f t="shared" si="29"/>
        <v>105.90859674808357</v>
      </c>
      <c r="BG50" s="45">
        <f t="shared" si="110"/>
        <v>14121.14623307781</v>
      </c>
      <c r="BH50" s="58"/>
      <c r="BI50" s="58"/>
      <c r="BJ50" s="58">
        <f t="shared" si="82"/>
        <v>-264.77149187020893</v>
      </c>
      <c r="BK50" s="97"/>
      <c r="BL50" s="44"/>
      <c r="BM50" s="82">
        <f t="shared" si="83"/>
        <v>4.5</v>
      </c>
      <c r="BN50" s="86">
        <f t="shared" si="84"/>
        <v>4500</v>
      </c>
      <c r="BO50" s="86">
        <f t="shared" si="85"/>
        <v>100</v>
      </c>
      <c r="BP50" s="84">
        <f t="shared" si="30"/>
        <v>1</v>
      </c>
      <c r="BQ50" s="84">
        <f t="shared" si="31"/>
        <v>1.64</v>
      </c>
      <c r="BR50" s="84">
        <f t="shared" si="32"/>
        <v>2.0299999999999998</v>
      </c>
      <c r="BS50" s="84">
        <f t="shared" si="111"/>
        <v>6.3772104437584964E-2</v>
      </c>
      <c r="BT50" s="84">
        <f t="shared" si="112"/>
        <v>197.51720729825129</v>
      </c>
      <c r="BU50" s="84">
        <f t="shared" si="86"/>
        <v>47.58831000000005</v>
      </c>
      <c r="BV50" s="83">
        <f t="shared" si="113"/>
        <v>106.6283605628027</v>
      </c>
      <c r="BW50" s="81">
        <f t="shared" si="114"/>
        <v>59.040050562802648</v>
      </c>
      <c r="BX50" s="83">
        <f t="shared" si="33"/>
        <v>1.6711219748122924E-2</v>
      </c>
      <c r="BY50" s="141">
        <f t="shared" si="34"/>
        <v>2.3941160447694364E-3</v>
      </c>
      <c r="BZ50" s="83">
        <f t="shared" si="35"/>
        <v>1.6400180659944754</v>
      </c>
      <c r="CA50" s="83">
        <f t="shared" si="36"/>
        <v>0.66022047906116132</v>
      </c>
      <c r="CB50" s="83">
        <f t="shared" si="87"/>
        <v>1.2723126692418638</v>
      </c>
      <c r="CC50" s="83">
        <f t="shared" si="37"/>
        <v>1.2703159656791476</v>
      </c>
      <c r="CD50" s="143">
        <f t="shared" si="38"/>
        <v>2.0251399444291178</v>
      </c>
      <c r="CE50" s="83">
        <f t="shared" si="88"/>
        <v>5.3557160250188064E-2</v>
      </c>
      <c r="CF50" s="84">
        <f t="shared" si="89"/>
        <v>203.7284850851521</v>
      </c>
      <c r="CG50" s="83">
        <f t="shared" si="39"/>
        <v>0.65554709589718141</v>
      </c>
      <c r="CH50" s="83">
        <f t="shared" si="90"/>
        <v>1.7360852194820351</v>
      </c>
      <c r="CI50" s="83">
        <f t="shared" si="40"/>
        <v>1.7320419532542062</v>
      </c>
      <c r="CJ50" s="143">
        <f t="shared" si="41"/>
        <v>2.0251399444291178</v>
      </c>
      <c r="CK50" s="83">
        <f t="shared" si="91"/>
        <v>5.2211139560503481E-2</v>
      </c>
      <c r="CL50" s="84">
        <f t="shared" si="92"/>
        <v>192.70739565464032</v>
      </c>
      <c r="CM50" s="83">
        <f t="shared" si="42"/>
        <v>0.6635669269600093</v>
      </c>
      <c r="CN50" s="83">
        <f t="shared" si="93"/>
        <v>1.7324464486822815</v>
      </c>
      <c r="CO50" s="83">
        <f t="shared" si="43"/>
        <v>1.7284706567565098</v>
      </c>
      <c r="CP50" s="143">
        <f t="shared" si="44"/>
        <v>2.0251399444291178</v>
      </c>
      <c r="CQ50" s="83">
        <f t="shared" si="94"/>
        <v>5.2477229068044973E-2</v>
      </c>
      <c r="CR50" s="84">
        <f t="shared" si="95"/>
        <v>193.7552363364066</v>
      </c>
      <c r="CS50" s="83">
        <f t="shared" si="45"/>
        <v>0.66285814873672011</v>
      </c>
      <c r="CT50" s="83">
        <f t="shared" si="96"/>
        <v>1.7327998005031247</v>
      </c>
      <c r="CU50" s="83">
        <f t="shared" si="46"/>
        <v>1.7288179301963107</v>
      </c>
      <c r="CV50" s="143">
        <f t="shared" si="47"/>
        <v>2.0251399444291178</v>
      </c>
      <c r="CW50" s="83">
        <f t="shared" si="97"/>
        <v>5.2523833206211692E-2</v>
      </c>
      <c r="CX50" s="84">
        <f t="shared" si="98"/>
        <v>193.87324484626552</v>
      </c>
      <c r="CY50" s="83">
        <f t="shared" si="48"/>
        <v>0.66277761850309691</v>
      </c>
      <c r="CZ50" s="83">
        <f t="shared" si="99"/>
        <v>1.7328394958455475</v>
      </c>
      <c r="DA50" s="83">
        <f t="shared" si="49"/>
        <v>1.7288569366178195</v>
      </c>
      <c r="DB50" s="143">
        <f t="shared" si="50"/>
        <v>2.0251399444291178</v>
      </c>
      <c r="DC50" s="83">
        <f t="shared" si="100"/>
        <v>5.2525366173115533E-2</v>
      </c>
      <c r="DD50" s="84">
        <f t="shared" si="101"/>
        <v>193.87437308395297</v>
      </c>
      <c r="DE50" s="86">
        <f t="shared" si="51"/>
        <v>191.93104901304486</v>
      </c>
      <c r="DF50" s="86">
        <f t="shared" si="52"/>
        <v>76.772419605217934</v>
      </c>
      <c r="DG50" s="86">
        <f t="shared" si="53"/>
        <v>47.982762253261214</v>
      </c>
      <c r="DH50" s="86">
        <f t="shared" si="54"/>
        <v>341.70218541485735</v>
      </c>
      <c r="DI50" s="86">
        <f t="shared" si="55"/>
        <v>317108.54608171398</v>
      </c>
      <c r="DJ50" s="86">
        <f t="shared" si="56"/>
        <v>2537843427174.4258</v>
      </c>
      <c r="DK50" s="86">
        <f t="shared" si="57"/>
        <v>2817.0144204183589</v>
      </c>
      <c r="DL50" s="86">
        <f t="shared" si="115"/>
        <v>2817.0144204183589</v>
      </c>
      <c r="DM50" s="86">
        <f t="shared" si="58"/>
        <v>0</v>
      </c>
      <c r="DN50" s="85">
        <f t="shared" si="59"/>
        <v>191.93104901304486</v>
      </c>
      <c r="DO50" s="85">
        <f t="shared" si="102"/>
        <v>19193.104901304487</v>
      </c>
      <c r="DP50" s="85">
        <f t="shared" si="60"/>
        <v>47.982762253261214</v>
      </c>
      <c r="DQ50" s="85">
        <f t="shared" si="103"/>
        <v>4798.2762253261217</v>
      </c>
      <c r="DR50" s="85">
        <f t="shared" si="61"/>
        <v>76.772419605217934</v>
      </c>
      <c r="DS50" s="85">
        <f t="shared" si="104"/>
        <v>7677.2419605217938</v>
      </c>
      <c r="DT50" s="81"/>
      <c r="DU50" s="81"/>
      <c r="DV50" s="81">
        <f t="shared" si="105"/>
        <v>-191.93104901304486</v>
      </c>
      <c r="DW50" s="100"/>
    </row>
    <row r="51" spans="1:127" x14ac:dyDescent="0.2">
      <c r="A51" s="59">
        <f t="shared" si="62"/>
        <v>6.1333333333333302</v>
      </c>
      <c r="B51" s="44">
        <f t="shared" si="106"/>
        <v>6133.3333333333303</v>
      </c>
      <c r="C51" s="52">
        <f t="shared" si="63"/>
        <v>133.33333333333334</v>
      </c>
      <c r="D51" s="50">
        <f t="shared" si="0"/>
        <v>2</v>
      </c>
      <c r="E51" s="44">
        <f t="shared" si="1"/>
        <v>3</v>
      </c>
      <c r="F51" s="47">
        <f t="shared" si="64"/>
        <v>1.0574519476318618</v>
      </c>
      <c r="G51" s="52">
        <f t="shared" si="116"/>
        <v>4.7792869763469678E-2</v>
      </c>
      <c r="H51" s="57">
        <f t="shared" si="65"/>
        <v>96.912286852594661</v>
      </c>
      <c r="I51" s="52">
        <f t="shared" si="117"/>
        <v>0</v>
      </c>
      <c r="J51" s="54">
        <f t="shared" si="118"/>
        <v>150.75767326122718</v>
      </c>
      <c r="K51" s="46">
        <f t="shared" si="107"/>
        <v>150.75767326122718</v>
      </c>
      <c r="L51" s="80">
        <f t="shared" si="2"/>
        <v>0</v>
      </c>
      <c r="M51" s="142">
        <f t="shared" si="3"/>
        <v>0</v>
      </c>
      <c r="N51" s="60">
        <f t="shared" si="4"/>
        <v>3</v>
      </c>
      <c r="O51" s="53">
        <f t="shared" si="5"/>
        <v>0</v>
      </c>
      <c r="P51" s="58">
        <f t="shared" si="66"/>
        <v>2.6401727078440711</v>
      </c>
      <c r="Q51" s="49">
        <f t="shared" si="67"/>
        <v>2.6401727078440711</v>
      </c>
      <c r="R51" s="143">
        <f t="shared" si="6"/>
        <v>0.85418214447655383</v>
      </c>
      <c r="S51" s="51">
        <f t="shared" si="68"/>
        <v>3.8734477768237324E-2</v>
      </c>
      <c r="T51" s="57">
        <f t="shared" si="69"/>
        <v>110.34557777427476</v>
      </c>
      <c r="U51" s="53">
        <f t="shared" si="7"/>
        <v>0</v>
      </c>
      <c r="V51" s="58">
        <f t="shared" si="70"/>
        <v>2.5945283717069136</v>
      </c>
      <c r="W51" s="49">
        <f t="shared" si="8"/>
        <v>2.5945283717069136</v>
      </c>
      <c r="X51" s="143">
        <f t="shared" si="9"/>
        <v>0.83435475176801621</v>
      </c>
      <c r="Y51" s="51">
        <f t="shared" si="71"/>
        <v>3.7786728396769262E-2</v>
      </c>
      <c r="Z51" s="57">
        <f t="shared" si="72"/>
        <v>109.38068495898246</v>
      </c>
      <c r="AA51" s="53">
        <f t="shared" si="10"/>
        <v>0</v>
      </c>
      <c r="AB51" s="58">
        <f t="shared" si="73"/>
        <v>2.5977542596371905</v>
      </c>
      <c r="AC51" s="49">
        <f t="shared" si="11"/>
        <v>2.5977542596371905</v>
      </c>
      <c r="AD51" s="143">
        <f t="shared" si="12"/>
        <v>0.83259842347305824</v>
      </c>
      <c r="AE51" s="49">
        <f t="shared" si="108"/>
        <v>3.7702775904270222E-2</v>
      </c>
      <c r="AF51" s="57">
        <f t="shared" si="74"/>
        <v>109.08608790941175</v>
      </c>
      <c r="AG51" s="53">
        <f t="shared" si="13"/>
        <v>0</v>
      </c>
      <c r="AH51" s="58">
        <f t="shared" si="75"/>
        <v>2.5987407733632253</v>
      </c>
      <c r="AI51" s="49">
        <f t="shared" si="14"/>
        <v>2.5987407733632253</v>
      </c>
      <c r="AJ51" s="143">
        <f t="shared" si="15"/>
        <v>0.83261703430177492</v>
      </c>
      <c r="AK51" s="51">
        <f t="shared" si="76"/>
        <v>3.7703665501882887E-2</v>
      </c>
      <c r="AL51" s="57">
        <f t="shared" si="77"/>
        <v>109.07180997573298</v>
      </c>
      <c r="AM51" s="53">
        <f t="shared" si="16"/>
        <v>0</v>
      </c>
      <c r="AN51" s="58">
        <f t="shared" si="78"/>
        <v>2.5987886047516735</v>
      </c>
      <c r="AO51" s="49">
        <f t="shared" si="17"/>
        <v>2.5987886047516735</v>
      </c>
      <c r="AP51" s="143">
        <f t="shared" si="18"/>
        <v>0.832626889292851</v>
      </c>
      <c r="AQ51" s="51">
        <f t="shared" si="79"/>
        <v>3.7704136570456293E-2</v>
      </c>
      <c r="AR51" s="57">
        <f t="shared" si="80"/>
        <v>109.07255456530041</v>
      </c>
      <c r="AS51" s="44">
        <f t="shared" si="19"/>
        <v>271.36381187020891</v>
      </c>
      <c r="AT51" s="44">
        <f t="shared" si="20"/>
        <v>108.54552474808357</v>
      </c>
      <c r="AU51" s="44">
        <f t="shared" si="21"/>
        <v>67.840952967552226</v>
      </c>
      <c r="AV51" s="47">
        <f t="shared" si="22"/>
        <v>77171.545463430637</v>
      </c>
      <c r="AW51" s="47">
        <f t="shared" si="23"/>
        <v>8439607859.1095276</v>
      </c>
      <c r="AX51" s="86">
        <f t="shared" si="24"/>
        <v>4.225546332408852E+16</v>
      </c>
      <c r="AY51" s="86">
        <f t="shared" si="25"/>
        <v>2592.6787579677743</v>
      </c>
      <c r="AZ51" s="10">
        <f t="shared" si="81"/>
        <v>2592.6787579677743</v>
      </c>
      <c r="BA51" s="44">
        <f t="shared" si="26"/>
        <v>77171.545463430637</v>
      </c>
      <c r="BB51" s="9">
        <f t="shared" si="27"/>
        <v>271.36381187020891</v>
      </c>
      <c r="BC51" s="45">
        <f t="shared" si="119"/>
        <v>36181.84158269452</v>
      </c>
      <c r="BD51" s="9">
        <f t="shared" si="28"/>
        <v>67.840952967552226</v>
      </c>
      <c r="BE51" s="45">
        <f t="shared" si="109"/>
        <v>9045.46039567363</v>
      </c>
      <c r="BF51" s="9">
        <f t="shared" si="29"/>
        <v>108.54552474808357</v>
      </c>
      <c r="BG51" s="45">
        <f t="shared" si="110"/>
        <v>14472.73663307781</v>
      </c>
      <c r="BH51" s="58"/>
      <c r="BI51" s="58"/>
      <c r="BJ51" s="58">
        <f t="shared" si="82"/>
        <v>-271.36381187020891</v>
      </c>
      <c r="BK51" s="97"/>
      <c r="BL51" s="44"/>
      <c r="BM51" s="82">
        <f t="shared" si="83"/>
        <v>4.6000000000000005</v>
      </c>
      <c r="BN51" s="86">
        <f t="shared" si="84"/>
        <v>4600</v>
      </c>
      <c r="BO51" s="86">
        <f t="shared" si="85"/>
        <v>100</v>
      </c>
      <c r="BP51" s="84">
        <f t="shared" si="30"/>
        <v>1</v>
      </c>
      <c r="BQ51" s="84">
        <f t="shared" si="31"/>
        <v>1.64</v>
      </c>
      <c r="BR51" s="84">
        <f t="shared" si="32"/>
        <v>2.0299999999999998</v>
      </c>
      <c r="BS51" s="84">
        <f t="shared" si="111"/>
        <v>6.356910443758497E-2</v>
      </c>
      <c r="BT51" s="84">
        <f t="shared" si="112"/>
        <v>201.39956122737235</v>
      </c>
      <c r="BU51" s="84">
        <f t="shared" si="86"/>
        <v>48.645828000000051</v>
      </c>
      <c r="BV51" s="83">
        <f t="shared" si="113"/>
        <v>109.25258788089386</v>
      </c>
      <c r="BW51" s="81">
        <f t="shared" si="114"/>
        <v>60.606759880893804</v>
      </c>
      <c r="BX51" s="83">
        <f t="shared" si="33"/>
        <v>1.5380190266632534E-2</v>
      </c>
      <c r="BY51" s="141">
        <f t="shared" si="34"/>
        <v>2.059382771425275E-3</v>
      </c>
      <c r="BZ51" s="83">
        <f t="shared" si="35"/>
        <v>1.6400155400859544</v>
      </c>
      <c r="CA51" s="83">
        <f t="shared" si="36"/>
        <v>0.65734585923820643</v>
      </c>
      <c r="CB51" s="83">
        <f t="shared" si="87"/>
        <v>1.2667975337475856</v>
      </c>
      <c r="CC51" s="83">
        <f t="shared" si="37"/>
        <v>1.2650872060763005</v>
      </c>
      <c r="CD51" s="143">
        <f t="shared" si="38"/>
        <v>2.0258194529740066</v>
      </c>
      <c r="CE51" s="83">
        <f t="shared" si="88"/>
        <v>5.335461228031791E-2</v>
      </c>
      <c r="CF51" s="84">
        <f t="shared" si="89"/>
        <v>207.93656438960983</v>
      </c>
      <c r="CG51" s="83">
        <f t="shared" si="39"/>
        <v>0.65215555922619561</v>
      </c>
      <c r="CH51" s="83">
        <f t="shared" si="90"/>
        <v>1.7374292882696338</v>
      </c>
      <c r="CI51" s="83">
        <f t="shared" si="40"/>
        <v>1.7339267858913889</v>
      </c>
      <c r="CJ51" s="143">
        <f t="shared" si="41"/>
        <v>2.0258194529740066</v>
      </c>
      <c r="CK51" s="83">
        <f t="shared" si="91"/>
        <v>5.2008591590633327E-2</v>
      </c>
      <c r="CL51" s="84">
        <f t="shared" si="92"/>
        <v>195.71597650716393</v>
      </c>
      <c r="CM51" s="83">
        <f t="shared" si="42"/>
        <v>0.66150154783919968</v>
      </c>
      <c r="CN51" s="83">
        <f t="shared" si="93"/>
        <v>1.7334554111323119</v>
      </c>
      <c r="CO51" s="83">
        <f t="shared" si="43"/>
        <v>1.7300197723175568</v>
      </c>
      <c r="CP51" s="143">
        <f t="shared" si="44"/>
        <v>2.0258194529740066</v>
      </c>
      <c r="CQ51" s="83">
        <f t="shared" si="94"/>
        <v>5.2274681098174819E-2</v>
      </c>
      <c r="CR51" s="84">
        <f t="shared" si="95"/>
        <v>196.78542790292747</v>
      </c>
      <c r="CS51" s="83">
        <f t="shared" si="45"/>
        <v>0.66074495672925238</v>
      </c>
      <c r="CT51" s="83">
        <f t="shared" si="96"/>
        <v>1.7338114288763848</v>
      </c>
      <c r="CU51" s="83">
        <f t="shared" si="46"/>
        <v>1.7303702745725666</v>
      </c>
      <c r="CV51" s="143">
        <f t="shared" si="47"/>
        <v>2.0258194529740066</v>
      </c>
      <c r="CW51" s="83">
        <f t="shared" si="97"/>
        <v>5.2321285236341539E-2</v>
      </c>
      <c r="CX51" s="84">
        <f t="shared" si="98"/>
        <v>196.90552345081687</v>
      </c>
      <c r="CY51" s="83">
        <f t="shared" si="48"/>
        <v>0.66065925997020747</v>
      </c>
      <c r="CZ51" s="83">
        <f t="shared" si="99"/>
        <v>1.7338513071829043</v>
      </c>
      <c r="DA51" s="83">
        <f t="shared" si="49"/>
        <v>1.7304095295528705</v>
      </c>
      <c r="DB51" s="143">
        <f t="shared" si="50"/>
        <v>2.0258194529740066</v>
      </c>
      <c r="DC51" s="83">
        <f t="shared" si="100"/>
        <v>5.2322818203245379E-2</v>
      </c>
      <c r="DD51" s="84">
        <f t="shared" si="101"/>
        <v>196.90667194371008</v>
      </c>
      <c r="DE51" s="86">
        <f t="shared" si="51"/>
        <v>196.65465818560892</v>
      </c>
      <c r="DF51" s="86">
        <f t="shared" si="52"/>
        <v>78.661863274243572</v>
      </c>
      <c r="DG51" s="86">
        <f t="shared" si="53"/>
        <v>49.163664546402231</v>
      </c>
      <c r="DH51" s="86">
        <f t="shared" si="54"/>
        <v>314.83341816109646</v>
      </c>
      <c r="DI51" s="86">
        <f t="shared" si="55"/>
        <v>272820.42392586888</v>
      </c>
      <c r="DJ51" s="86">
        <f t="shared" si="56"/>
        <v>1913076633776.5105</v>
      </c>
      <c r="DK51" s="86">
        <f t="shared" si="57"/>
        <v>2798.5890994350002</v>
      </c>
      <c r="DL51" s="86">
        <f t="shared" si="115"/>
        <v>2798.5890994350002</v>
      </c>
      <c r="DM51" s="86">
        <f t="shared" si="58"/>
        <v>0</v>
      </c>
      <c r="DN51" s="85">
        <f t="shared" si="59"/>
        <v>196.65465818560892</v>
      </c>
      <c r="DO51" s="85">
        <f t="shared" si="102"/>
        <v>19665.465818560893</v>
      </c>
      <c r="DP51" s="85">
        <f t="shared" si="60"/>
        <v>49.163664546402231</v>
      </c>
      <c r="DQ51" s="85">
        <f t="shared" si="103"/>
        <v>4916.3664546402233</v>
      </c>
      <c r="DR51" s="85">
        <f t="shared" si="61"/>
        <v>78.661863274243572</v>
      </c>
      <c r="DS51" s="85">
        <f t="shared" si="104"/>
        <v>7866.1863274243569</v>
      </c>
      <c r="DT51" s="81"/>
      <c r="DU51" s="81"/>
      <c r="DV51" s="81">
        <f t="shared" si="105"/>
        <v>-196.65465818560892</v>
      </c>
      <c r="DW51" s="100"/>
    </row>
    <row r="52" spans="1:127" x14ac:dyDescent="0.2">
      <c r="A52" s="59">
        <f t="shared" si="62"/>
        <v>6.2666666666666631</v>
      </c>
      <c r="B52" s="44">
        <f t="shared" si="106"/>
        <v>6266.6666666666633</v>
      </c>
      <c r="C52" s="52">
        <f t="shared" si="63"/>
        <v>133.33333333333334</v>
      </c>
      <c r="D52" s="50">
        <f t="shared" si="0"/>
        <v>2</v>
      </c>
      <c r="E52" s="44">
        <f t="shared" si="1"/>
        <v>3</v>
      </c>
      <c r="F52" s="47">
        <f t="shared" si="64"/>
        <v>1.0574519476318618</v>
      </c>
      <c r="G52" s="52">
        <f t="shared" si="116"/>
        <v>4.76518761704521E-2</v>
      </c>
      <c r="H52" s="57">
        <f t="shared" si="65"/>
        <v>99.033281206681806</v>
      </c>
      <c r="I52" s="52">
        <f t="shared" si="117"/>
        <v>0</v>
      </c>
      <c r="J52" s="54">
        <f t="shared" si="118"/>
        <v>154.42007326122717</v>
      </c>
      <c r="K52" s="46">
        <f t="shared" si="107"/>
        <v>154.42007326122717</v>
      </c>
      <c r="L52" s="80">
        <f t="shared" si="2"/>
        <v>0</v>
      </c>
      <c r="M52" s="142">
        <f t="shared" si="3"/>
        <v>0</v>
      </c>
      <c r="N52" s="60">
        <f t="shared" si="4"/>
        <v>3</v>
      </c>
      <c r="O52" s="53">
        <f t="shared" si="5"/>
        <v>0</v>
      </c>
      <c r="P52" s="58">
        <f t="shared" si="66"/>
        <v>2.6333664163957993</v>
      </c>
      <c r="Q52" s="49">
        <f t="shared" si="67"/>
        <v>2.6333664163957993</v>
      </c>
      <c r="R52" s="143">
        <f t="shared" si="6"/>
        <v>0.85418214447655383</v>
      </c>
      <c r="S52" s="51">
        <f t="shared" si="68"/>
        <v>3.8620586815640449E-2</v>
      </c>
      <c r="T52" s="57">
        <f t="shared" si="69"/>
        <v>112.29886071302728</v>
      </c>
      <c r="U52" s="53">
        <f t="shared" si="7"/>
        <v>0</v>
      </c>
      <c r="V52" s="58">
        <f t="shared" si="70"/>
        <v>2.5885208740217389</v>
      </c>
      <c r="W52" s="49">
        <f t="shared" si="8"/>
        <v>2.5885208740217389</v>
      </c>
      <c r="X52" s="143">
        <f t="shared" si="9"/>
        <v>0.83435475176801621</v>
      </c>
      <c r="Y52" s="51">
        <f t="shared" si="71"/>
        <v>3.7675481096533528E-2</v>
      </c>
      <c r="Z52" s="57">
        <f t="shared" si="72"/>
        <v>111.31969399857545</v>
      </c>
      <c r="AA52" s="53">
        <f t="shared" si="10"/>
        <v>0</v>
      </c>
      <c r="AB52" s="58">
        <f t="shared" si="73"/>
        <v>2.5917787633725733</v>
      </c>
      <c r="AC52" s="49">
        <f t="shared" si="11"/>
        <v>2.5917787633725733</v>
      </c>
      <c r="AD52" s="143">
        <f t="shared" si="12"/>
        <v>0.83259842347305824</v>
      </c>
      <c r="AE52" s="49">
        <f t="shared" si="108"/>
        <v>3.7591762781140479E-2</v>
      </c>
      <c r="AF52" s="57">
        <f t="shared" si="74"/>
        <v>111.01838612189231</v>
      </c>
      <c r="AG52" s="53">
        <f t="shared" si="13"/>
        <v>0</v>
      </c>
      <c r="AH52" s="58">
        <f t="shared" si="75"/>
        <v>2.5927829274017316</v>
      </c>
      <c r="AI52" s="49">
        <f t="shared" si="14"/>
        <v>2.5927829274017316</v>
      </c>
      <c r="AJ52" s="143">
        <f t="shared" si="15"/>
        <v>0.83261703430177492</v>
      </c>
      <c r="AK52" s="51">
        <f t="shared" si="76"/>
        <v>3.7592649897309316E-2</v>
      </c>
      <c r="AL52" s="57">
        <f t="shared" si="77"/>
        <v>111.0034202430586</v>
      </c>
      <c r="AM52" s="53">
        <f t="shared" si="16"/>
        <v>0</v>
      </c>
      <c r="AN52" s="58">
        <f t="shared" si="78"/>
        <v>2.5928328242356034</v>
      </c>
      <c r="AO52" s="49">
        <f t="shared" si="17"/>
        <v>2.5928328242356034</v>
      </c>
      <c r="AP52" s="143">
        <f t="shared" si="18"/>
        <v>0.832626889292851</v>
      </c>
      <c r="AQ52" s="51">
        <f t="shared" si="79"/>
        <v>3.7593119651883909E-2</v>
      </c>
      <c r="AR52" s="57">
        <f t="shared" si="80"/>
        <v>111.00415341574596</v>
      </c>
      <c r="AS52" s="44">
        <f t="shared" si="19"/>
        <v>277.95613187020894</v>
      </c>
      <c r="AT52" s="44">
        <f t="shared" si="20"/>
        <v>111.18245274808356</v>
      </c>
      <c r="AU52" s="44">
        <f t="shared" si="21"/>
        <v>69.489032967552234</v>
      </c>
      <c r="AV52" s="47">
        <f t="shared" si="22"/>
        <v>70582.51796682131</v>
      </c>
      <c r="AW52" s="47">
        <f t="shared" si="23"/>
        <v>7136103058.228714</v>
      </c>
      <c r="AX52" s="86">
        <f t="shared" si="24"/>
        <v>3.2283272726393576E+16</v>
      </c>
      <c r="AY52" s="86">
        <f t="shared" si="25"/>
        <v>2574.3145010729027</v>
      </c>
      <c r="AZ52" s="10">
        <f t="shared" si="81"/>
        <v>2574.3145010729027</v>
      </c>
      <c r="BA52" s="44">
        <f t="shared" si="26"/>
        <v>70582.51796682131</v>
      </c>
      <c r="BB52" s="9">
        <f t="shared" si="27"/>
        <v>277.95613187020894</v>
      </c>
      <c r="BC52" s="45">
        <f t="shared" si="119"/>
        <v>37060.81758269453</v>
      </c>
      <c r="BD52" s="9">
        <f t="shared" si="28"/>
        <v>69.489032967552234</v>
      </c>
      <c r="BE52" s="45">
        <f t="shared" si="109"/>
        <v>9265.2043956736325</v>
      </c>
      <c r="BF52" s="9">
        <f t="shared" si="29"/>
        <v>111.18245274808356</v>
      </c>
      <c r="BG52" s="45">
        <f t="shared" si="110"/>
        <v>14824.327033077809</v>
      </c>
      <c r="BH52" s="58"/>
      <c r="BI52" s="58"/>
      <c r="BJ52" s="58">
        <f t="shared" si="82"/>
        <v>-277.95613187020894</v>
      </c>
      <c r="BK52" s="97"/>
      <c r="BL52" s="44"/>
      <c r="BM52" s="82">
        <f t="shared" si="83"/>
        <v>4.7</v>
      </c>
      <c r="BN52" s="86">
        <f t="shared" si="84"/>
        <v>4700</v>
      </c>
      <c r="BO52" s="86">
        <f t="shared" si="85"/>
        <v>100</v>
      </c>
      <c r="BP52" s="84">
        <f t="shared" si="30"/>
        <v>1</v>
      </c>
      <c r="BQ52" s="84">
        <f t="shared" si="31"/>
        <v>1.64</v>
      </c>
      <c r="BR52" s="84">
        <f t="shared" si="32"/>
        <v>2.0299999999999998</v>
      </c>
      <c r="BS52" s="84">
        <f t="shared" si="111"/>
        <v>6.3366104437584975E-2</v>
      </c>
      <c r="BT52" s="84">
        <f t="shared" si="112"/>
        <v>205.26953710771289</v>
      </c>
      <c r="BU52" s="84">
        <f t="shared" si="86"/>
        <v>49.703346000000053</v>
      </c>
      <c r="BV52" s="83">
        <f t="shared" si="113"/>
        <v>111.8787644200235</v>
      </c>
      <c r="BW52" s="81">
        <f t="shared" si="114"/>
        <v>62.175418420023448</v>
      </c>
      <c r="BX52" s="83">
        <f t="shared" si="33"/>
        <v>1.4155175756359047E-2</v>
      </c>
      <c r="BY52" s="141">
        <f t="shared" si="34"/>
        <v>1.7711183213026521E-3</v>
      </c>
      <c r="BZ52" s="83">
        <f t="shared" si="35"/>
        <v>1.6400133648358515</v>
      </c>
      <c r="CA52" s="83">
        <f t="shared" si="36"/>
        <v>0.65432619768801237</v>
      </c>
      <c r="CB52" s="83">
        <f t="shared" si="87"/>
        <v>1.2613495460349589</v>
      </c>
      <c r="CC52" s="83">
        <f t="shared" si="37"/>
        <v>1.2598841538222272</v>
      </c>
      <c r="CD52" s="143">
        <f t="shared" si="38"/>
        <v>2.0264046298077556</v>
      </c>
      <c r="CE52" s="83">
        <f t="shared" si="88"/>
        <v>5.3152001076178824E-2</v>
      </c>
      <c r="CF52" s="84">
        <f t="shared" si="89"/>
        <v>212.14602291957439</v>
      </c>
      <c r="CG52" s="83">
        <f t="shared" si="39"/>
        <v>0.64858078391599661</v>
      </c>
      <c r="CH52" s="83">
        <f t="shared" si="90"/>
        <v>1.7387506583068677</v>
      </c>
      <c r="CI52" s="83">
        <f t="shared" si="40"/>
        <v>1.7357164716463895</v>
      </c>
      <c r="CJ52" s="143">
        <f t="shared" si="41"/>
        <v>2.0264046298077556</v>
      </c>
      <c r="CK52" s="83">
        <f t="shared" si="91"/>
        <v>5.1805980386494241E-2</v>
      </c>
      <c r="CL52" s="84">
        <f t="shared" si="92"/>
        <v>198.70960351842783</v>
      </c>
      <c r="CM52" s="83">
        <f t="shared" si="42"/>
        <v>0.6593540770426235</v>
      </c>
      <c r="CN52" s="83">
        <f t="shared" si="93"/>
        <v>1.7344467702496977</v>
      </c>
      <c r="CO52" s="83">
        <f t="shared" si="43"/>
        <v>1.7314782136870626</v>
      </c>
      <c r="CP52" s="143">
        <f t="shared" si="44"/>
        <v>2.0264046298077556</v>
      </c>
      <c r="CQ52" s="83">
        <f t="shared" si="94"/>
        <v>5.2072069894035733E-2</v>
      </c>
      <c r="CR52" s="84">
        <f t="shared" si="95"/>
        <v>199.80119633288211</v>
      </c>
      <c r="CS52" s="83">
        <f t="shared" si="45"/>
        <v>0.65854810438797395</v>
      </c>
      <c r="CT52" s="83">
        <f t="shared" si="96"/>
        <v>1.7348055533617215</v>
      </c>
      <c r="CU52" s="83">
        <f t="shared" si="46"/>
        <v>1.7318319966674998</v>
      </c>
      <c r="CV52" s="143">
        <f t="shared" si="47"/>
        <v>2.0264046298077556</v>
      </c>
      <c r="CW52" s="83">
        <f t="shared" si="97"/>
        <v>5.2118674032202453E-2</v>
      </c>
      <c r="CX52" s="84">
        <f t="shared" si="98"/>
        <v>199.92337431378272</v>
      </c>
      <c r="CY52" s="83">
        <f t="shared" si="48"/>
        <v>0.65845713258242977</v>
      </c>
      <c r="CZ52" s="83">
        <f t="shared" si="99"/>
        <v>1.7348456075750547</v>
      </c>
      <c r="DA52" s="83">
        <f t="shared" si="49"/>
        <v>1.7318714876528136</v>
      </c>
      <c r="DB52" s="143">
        <f t="shared" si="50"/>
        <v>2.0264046298077556</v>
      </c>
      <c r="DC52" s="83">
        <f t="shared" si="100"/>
        <v>5.2120206999106293E-2</v>
      </c>
      <c r="DD52" s="84">
        <f t="shared" si="101"/>
        <v>199.92454293544523</v>
      </c>
      <c r="DE52" s="86">
        <f t="shared" si="51"/>
        <v>201.38177595604228</v>
      </c>
      <c r="DF52" s="86">
        <f t="shared" si="52"/>
        <v>80.552710382416905</v>
      </c>
      <c r="DG52" s="86">
        <f t="shared" si="53"/>
        <v>50.345443989010569</v>
      </c>
      <c r="DH52" s="86">
        <f t="shared" si="54"/>
        <v>290.49319864000688</v>
      </c>
      <c r="DI52" s="86">
        <f t="shared" si="55"/>
        <v>235336.05648261542</v>
      </c>
      <c r="DJ52" s="86">
        <f t="shared" si="56"/>
        <v>1449260768976.877</v>
      </c>
      <c r="DK52" s="86">
        <f t="shared" si="57"/>
        <v>2780.310379077629</v>
      </c>
      <c r="DL52" s="86">
        <f t="shared" si="115"/>
        <v>2780.310379077629</v>
      </c>
      <c r="DM52" s="86">
        <f t="shared" si="58"/>
        <v>0</v>
      </c>
      <c r="DN52" s="85">
        <f t="shared" si="59"/>
        <v>201.38177595604228</v>
      </c>
      <c r="DO52" s="85">
        <f t="shared" si="102"/>
        <v>20138.177595604229</v>
      </c>
      <c r="DP52" s="85">
        <f t="shared" si="60"/>
        <v>50.345443989010569</v>
      </c>
      <c r="DQ52" s="85">
        <f t="shared" si="103"/>
        <v>5034.5443989010573</v>
      </c>
      <c r="DR52" s="85">
        <f t="shared" si="61"/>
        <v>80.552710382416905</v>
      </c>
      <c r="DS52" s="85">
        <f t="shared" si="104"/>
        <v>8055.2710382416908</v>
      </c>
      <c r="DT52" s="81"/>
      <c r="DU52" s="81"/>
      <c r="DV52" s="81">
        <f t="shared" si="105"/>
        <v>-201.38177595604228</v>
      </c>
      <c r="DW52" s="100"/>
    </row>
    <row r="53" spans="1:127" x14ac:dyDescent="0.2">
      <c r="A53" s="59">
        <f t="shared" si="62"/>
        <v>6.3999999999999968</v>
      </c>
      <c r="B53" s="44">
        <f t="shared" si="106"/>
        <v>6399.9999999999964</v>
      </c>
      <c r="C53" s="52">
        <f t="shared" si="63"/>
        <v>133.33333333333334</v>
      </c>
      <c r="D53" s="50">
        <f t="shared" si="0"/>
        <v>2</v>
      </c>
      <c r="E53" s="44">
        <f t="shared" si="1"/>
        <v>3</v>
      </c>
      <c r="F53" s="47">
        <f t="shared" si="64"/>
        <v>1.0574519476318618</v>
      </c>
      <c r="G53" s="52">
        <f t="shared" si="116"/>
        <v>4.7510882577434521E-2</v>
      </c>
      <c r="H53" s="57">
        <f t="shared" si="65"/>
        <v>101.14800917885707</v>
      </c>
      <c r="I53" s="52">
        <f t="shared" si="117"/>
        <v>0</v>
      </c>
      <c r="J53" s="54">
        <f t="shared" si="118"/>
        <v>158.08247326122716</v>
      </c>
      <c r="K53" s="46">
        <f t="shared" si="107"/>
        <v>158.08247326122716</v>
      </c>
      <c r="L53" s="80">
        <f t="shared" si="2"/>
        <v>0</v>
      </c>
      <c r="M53" s="142">
        <f t="shared" si="3"/>
        <v>0</v>
      </c>
      <c r="N53" s="60">
        <f t="shared" si="4"/>
        <v>3</v>
      </c>
      <c r="O53" s="53">
        <f t="shared" si="5"/>
        <v>0</v>
      </c>
      <c r="P53" s="58">
        <f t="shared" si="66"/>
        <v>2.626619164246661</v>
      </c>
      <c r="Q53" s="49">
        <f t="shared" si="67"/>
        <v>2.626619164246661</v>
      </c>
      <c r="R53" s="143">
        <f t="shared" si="6"/>
        <v>0.85418214447655383</v>
      </c>
      <c r="S53" s="51">
        <f t="shared" si="68"/>
        <v>3.8506695863043575E-2</v>
      </c>
      <c r="T53" s="57">
        <f t="shared" si="69"/>
        <v>114.25142561749014</v>
      </c>
      <c r="U53" s="53">
        <f t="shared" si="7"/>
        <v>0</v>
      </c>
      <c r="V53" s="58">
        <f t="shared" si="70"/>
        <v>2.5825458035768523</v>
      </c>
      <c r="W53" s="49">
        <f t="shared" si="8"/>
        <v>2.5825458035768523</v>
      </c>
      <c r="X53" s="143">
        <f t="shared" si="9"/>
        <v>0.83435475176801621</v>
      </c>
      <c r="Y53" s="51">
        <f t="shared" si="71"/>
        <v>3.7564233796297794E-2</v>
      </c>
      <c r="Z53" s="57">
        <f t="shared" si="72"/>
        <v>113.2574728448639</v>
      </c>
      <c r="AA53" s="53">
        <f t="shared" si="10"/>
        <v>0</v>
      </c>
      <c r="AB53" s="58">
        <f t="shared" si="73"/>
        <v>2.5858370577281948</v>
      </c>
      <c r="AC53" s="49">
        <f t="shared" si="11"/>
        <v>2.5858370577281948</v>
      </c>
      <c r="AD53" s="143">
        <f t="shared" si="12"/>
        <v>0.83259842347305824</v>
      </c>
      <c r="AE53" s="49">
        <f t="shared" si="108"/>
        <v>3.7480749658010737E-2</v>
      </c>
      <c r="AF53" s="57">
        <f t="shared" si="74"/>
        <v>112.94942832091762</v>
      </c>
      <c r="AG53" s="53">
        <f t="shared" si="13"/>
        <v>0</v>
      </c>
      <c r="AH53" s="58">
        <f t="shared" si="75"/>
        <v>2.5868587823315883</v>
      </c>
      <c r="AI53" s="49">
        <f t="shared" si="14"/>
        <v>2.5868587823315883</v>
      </c>
      <c r="AJ53" s="143">
        <f t="shared" si="15"/>
        <v>0.83261703430177492</v>
      </c>
      <c r="AK53" s="51">
        <f t="shared" si="76"/>
        <v>3.7481634292735745E-2</v>
      </c>
      <c r="AL53" s="57">
        <f t="shared" si="77"/>
        <v>112.93376012089476</v>
      </c>
      <c r="AM53" s="53">
        <f t="shared" si="16"/>
        <v>0</v>
      </c>
      <c r="AN53" s="58">
        <f t="shared" si="78"/>
        <v>2.586910772324718</v>
      </c>
      <c r="AO53" s="49">
        <f t="shared" si="17"/>
        <v>2.586910772324718</v>
      </c>
      <c r="AP53" s="143">
        <f t="shared" si="18"/>
        <v>0.832626889292851</v>
      </c>
      <c r="AQ53" s="51">
        <f t="shared" si="79"/>
        <v>3.7482102733311526E-2</v>
      </c>
      <c r="AR53" s="57">
        <f t="shared" si="80"/>
        <v>112.93448026863715</v>
      </c>
      <c r="AS53" s="44">
        <f t="shared" si="19"/>
        <v>284.54845187020885</v>
      </c>
      <c r="AT53" s="44">
        <f t="shared" si="20"/>
        <v>113.81938074808355</v>
      </c>
      <c r="AU53" s="44">
        <f t="shared" si="21"/>
        <v>71.137112967552213</v>
      </c>
      <c r="AV53" s="47">
        <f t="shared" si="22"/>
        <v>64617.511031136484</v>
      </c>
      <c r="AW53" s="47">
        <f t="shared" si="23"/>
        <v>6044725144.9644976</v>
      </c>
      <c r="AX53" s="86">
        <f t="shared" si="24"/>
        <v>2.4735363167527184E+16</v>
      </c>
      <c r="AY53" s="86">
        <f t="shared" si="25"/>
        <v>2556.0733812958097</v>
      </c>
      <c r="AZ53" s="10">
        <f t="shared" si="81"/>
        <v>2556.0733812958097</v>
      </c>
      <c r="BA53" s="44">
        <f t="shared" si="26"/>
        <v>64617.511031136484</v>
      </c>
      <c r="BB53" s="9">
        <f t="shared" si="27"/>
        <v>284.54845187020885</v>
      </c>
      <c r="BC53" s="45">
        <f t="shared" si="119"/>
        <v>37939.793582694518</v>
      </c>
      <c r="BD53" s="9">
        <f t="shared" si="28"/>
        <v>71.137112967552213</v>
      </c>
      <c r="BE53" s="45">
        <f t="shared" si="109"/>
        <v>9484.9483956736294</v>
      </c>
      <c r="BF53" s="9">
        <f t="shared" si="29"/>
        <v>113.81938074808355</v>
      </c>
      <c r="BG53" s="45">
        <f t="shared" si="110"/>
        <v>15175.917433077808</v>
      </c>
      <c r="BH53" s="58"/>
      <c r="BI53" s="58"/>
      <c r="BJ53" s="58">
        <f t="shared" si="82"/>
        <v>-284.54845187020885</v>
      </c>
      <c r="BK53" s="97"/>
      <c r="BL53" s="44"/>
      <c r="BM53" s="82">
        <f t="shared" si="83"/>
        <v>4.8</v>
      </c>
      <c r="BN53" s="86">
        <f t="shared" si="84"/>
        <v>4800</v>
      </c>
      <c r="BO53" s="86">
        <f t="shared" si="85"/>
        <v>100</v>
      </c>
      <c r="BP53" s="84">
        <f t="shared" si="30"/>
        <v>1</v>
      </c>
      <c r="BQ53" s="84">
        <f t="shared" si="31"/>
        <v>1.64</v>
      </c>
      <c r="BR53" s="84">
        <f t="shared" si="32"/>
        <v>2.0299999999999998</v>
      </c>
      <c r="BS53" s="84">
        <f t="shared" si="111"/>
        <v>6.316310443758498E-2</v>
      </c>
      <c r="BT53" s="84">
        <f t="shared" si="112"/>
        <v>209.12713493927296</v>
      </c>
      <c r="BU53" s="84">
        <f t="shared" si="86"/>
        <v>50.760864000000055</v>
      </c>
      <c r="BV53" s="83">
        <f t="shared" si="113"/>
        <v>114.5067349269721</v>
      </c>
      <c r="BW53" s="81">
        <f t="shared" si="114"/>
        <v>63.745870926972046</v>
      </c>
      <c r="BX53" s="83">
        <f t="shared" si="33"/>
        <v>1.302773224646755E-2</v>
      </c>
      <c r="BY53" s="141">
        <f t="shared" si="34"/>
        <v>1.5229413558979729E-3</v>
      </c>
      <c r="BZ53" s="83">
        <f t="shared" si="35"/>
        <v>1.640011492089132</v>
      </c>
      <c r="CA53" s="83">
        <f t="shared" si="36"/>
        <v>0.65116297173139592</v>
      </c>
      <c r="CB53" s="83">
        <f t="shared" si="87"/>
        <v>1.2559675746919272</v>
      </c>
      <c r="CC53" s="83">
        <f t="shared" si="37"/>
        <v>1.2547117046740048</v>
      </c>
      <c r="CD53" s="143">
        <f t="shared" si="38"/>
        <v>2.026908429047527</v>
      </c>
      <c r="CE53" s="83">
        <f t="shared" si="88"/>
        <v>5.2949335423236057E-2</v>
      </c>
      <c r="CF53" s="84">
        <f t="shared" si="89"/>
        <v>216.35678155827492</v>
      </c>
      <c r="CG53" s="83">
        <f t="shared" si="39"/>
        <v>0.64482266324038906</v>
      </c>
      <c r="CH53" s="83">
        <f t="shared" si="90"/>
        <v>1.7400498536801736</v>
      </c>
      <c r="CI53" s="83">
        <f t="shared" si="40"/>
        <v>1.7374212089455974</v>
      </c>
      <c r="CJ53" s="143">
        <f t="shared" si="41"/>
        <v>2.026908429047527</v>
      </c>
      <c r="CK53" s="83">
        <f t="shared" si="91"/>
        <v>5.1603314733551474E-2</v>
      </c>
      <c r="CL53" s="84">
        <f t="shared" si="92"/>
        <v>201.68846907623177</v>
      </c>
      <c r="CM53" s="83">
        <f t="shared" si="42"/>
        <v>0.65712574830012915</v>
      </c>
      <c r="CN53" s="83">
        <f t="shared" si="93"/>
        <v>1.7354209885038452</v>
      </c>
      <c r="CO53" s="83">
        <f t="shared" si="43"/>
        <v>1.7328562432169443</v>
      </c>
      <c r="CP53" s="143">
        <f t="shared" si="44"/>
        <v>2.026908429047527</v>
      </c>
      <c r="CQ53" s="83">
        <f t="shared" si="94"/>
        <v>5.1869404241092966E-2</v>
      </c>
      <c r="CR53" s="84">
        <f t="shared" si="95"/>
        <v>202.80272122945459</v>
      </c>
      <c r="CS53" s="83">
        <f t="shared" si="45"/>
        <v>0.65626879399689608</v>
      </c>
      <c r="CT53" s="83">
        <f t="shared" si="96"/>
        <v>1.7357826285781472</v>
      </c>
      <c r="CU53" s="83">
        <f t="shared" si="46"/>
        <v>1.7332133543148862</v>
      </c>
      <c r="CV53" s="143">
        <f t="shared" si="47"/>
        <v>2.026908429047527</v>
      </c>
      <c r="CW53" s="83">
        <f t="shared" si="97"/>
        <v>5.1916008379259686E-2</v>
      </c>
      <c r="CX53" s="84">
        <f t="shared" si="98"/>
        <v>202.92697708245814</v>
      </c>
      <c r="CY53" s="83">
        <f t="shared" si="48"/>
        <v>0.65617243971500239</v>
      </c>
      <c r="CZ53" s="83">
        <f t="shared" si="99"/>
        <v>1.7358228519322558</v>
      </c>
      <c r="DA53" s="83">
        <f t="shared" si="49"/>
        <v>1.7332530693788042</v>
      </c>
      <c r="DB53" s="143">
        <f t="shared" si="50"/>
        <v>2.026908429047527</v>
      </c>
      <c r="DC53" s="83">
        <f t="shared" si="100"/>
        <v>5.1917541346163526E-2</v>
      </c>
      <c r="DD53" s="84">
        <f t="shared" si="101"/>
        <v>202.92816572954277</v>
      </c>
      <c r="DE53" s="86">
        <f t="shared" si="51"/>
        <v>206.11212286854979</v>
      </c>
      <c r="DF53" s="86">
        <f t="shared" si="52"/>
        <v>82.444849147419916</v>
      </c>
      <c r="DG53" s="86">
        <f t="shared" si="53"/>
        <v>51.528030717137447</v>
      </c>
      <c r="DH53" s="86">
        <f t="shared" si="54"/>
        <v>268.40842003668013</v>
      </c>
      <c r="DI53" s="86">
        <f t="shared" si="55"/>
        <v>203522.01765296707</v>
      </c>
      <c r="DJ53" s="86">
        <f t="shared" si="56"/>
        <v>1103185349053.6724</v>
      </c>
      <c r="DK53" s="86">
        <f t="shared" si="57"/>
        <v>2762.1757752297294</v>
      </c>
      <c r="DL53" s="86">
        <f t="shared" si="115"/>
        <v>2762.1757752297294</v>
      </c>
      <c r="DM53" s="86">
        <f t="shared" si="58"/>
        <v>0</v>
      </c>
      <c r="DN53" s="85">
        <f t="shared" si="59"/>
        <v>206.11212286854979</v>
      </c>
      <c r="DO53" s="85">
        <f t="shared" si="102"/>
        <v>20611.212286854978</v>
      </c>
      <c r="DP53" s="85">
        <f t="shared" si="60"/>
        <v>51.528030717137447</v>
      </c>
      <c r="DQ53" s="85">
        <f t="shared" si="103"/>
        <v>5152.8030717137444</v>
      </c>
      <c r="DR53" s="85">
        <f t="shared" si="61"/>
        <v>82.444849147419916</v>
      </c>
      <c r="DS53" s="85">
        <f t="shared" si="104"/>
        <v>8244.4849147419918</v>
      </c>
      <c r="DT53" s="81"/>
      <c r="DU53" s="81"/>
      <c r="DV53" s="81">
        <f t="shared" si="105"/>
        <v>-206.11212286854979</v>
      </c>
      <c r="DW53" s="100"/>
    </row>
    <row r="54" spans="1:127" x14ac:dyDescent="0.2">
      <c r="A54" s="59">
        <f t="shared" si="62"/>
        <v>6.5333333333333297</v>
      </c>
      <c r="B54" s="44">
        <f t="shared" si="106"/>
        <v>6533.3333333333294</v>
      </c>
      <c r="C54" s="52">
        <f t="shared" si="63"/>
        <v>133.33333333333334</v>
      </c>
      <c r="D54" s="50">
        <f t="shared" si="0"/>
        <v>2</v>
      </c>
      <c r="E54" s="44">
        <f t="shared" si="1"/>
        <v>3</v>
      </c>
      <c r="F54" s="47">
        <f t="shared" si="64"/>
        <v>1.0574519476318618</v>
      </c>
      <c r="G54" s="52">
        <f t="shared" si="116"/>
        <v>4.7369888984416943E-2</v>
      </c>
      <c r="H54" s="57">
        <f t="shared" si="65"/>
        <v>103.25647076912043</v>
      </c>
      <c r="I54" s="52">
        <f t="shared" si="117"/>
        <v>0</v>
      </c>
      <c r="J54" s="54">
        <f t="shared" si="118"/>
        <v>161.74487326122716</v>
      </c>
      <c r="K54" s="46">
        <f t="shared" si="107"/>
        <v>161.74487326122716</v>
      </c>
      <c r="L54" s="80">
        <f t="shared" si="2"/>
        <v>0</v>
      </c>
      <c r="M54" s="142">
        <f t="shared" si="3"/>
        <v>0</v>
      </c>
      <c r="N54" s="60">
        <f t="shared" si="4"/>
        <v>3</v>
      </c>
      <c r="O54" s="53">
        <f t="shared" si="5"/>
        <v>0</v>
      </c>
      <c r="P54" s="58">
        <f t="shared" si="66"/>
        <v>2.6199303001644414</v>
      </c>
      <c r="Q54" s="49">
        <f t="shared" si="67"/>
        <v>2.6199303001644414</v>
      </c>
      <c r="R54" s="143">
        <f t="shared" si="6"/>
        <v>0.85418214447655383</v>
      </c>
      <c r="S54" s="51">
        <f t="shared" si="68"/>
        <v>3.83928049104467E-2</v>
      </c>
      <c r="T54" s="57">
        <f t="shared" si="69"/>
        <v>116.20322489417352</v>
      </c>
      <c r="U54" s="53">
        <f t="shared" si="7"/>
        <v>0</v>
      </c>
      <c r="V54" s="58">
        <f t="shared" si="70"/>
        <v>2.576603057941115</v>
      </c>
      <c r="W54" s="49">
        <f t="shared" si="8"/>
        <v>2.576603057941115</v>
      </c>
      <c r="X54" s="143">
        <f t="shared" si="9"/>
        <v>0.83435475176801621</v>
      </c>
      <c r="Y54" s="51">
        <f t="shared" si="71"/>
        <v>3.745298649606206E-2</v>
      </c>
      <c r="Z54" s="57">
        <f t="shared" si="72"/>
        <v>115.19399145861473</v>
      </c>
      <c r="AA54" s="53">
        <f t="shared" si="10"/>
        <v>0</v>
      </c>
      <c r="AB54" s="58">
        <f t="shared" si="73"/>
        <v>2.5799289625370472</v>
      </c>
      <c r="AC54" s="49">
        <f t="shared" si="11"/>
        <v>2.5799289625370472</v>
      </c>
      <c r="AD54" s="143">
        <f t="shared" si="12"/>
        <v>0.83259842347305824</v>
      </c>
      <c r="AE54" s="49">
        <f t="shared" si="108"/>
        <v>3.7369736534880994E-2</v>
      </c>
      <c r="AF54" s="57">
        <f t="shared" si="74"/>
        <v>114.87918348392989</v>
      </c>
      <c r="AG54" s="53">
        <f t="shared" si="13"/>
        <v>0</v>
      </c>
      <c r="AH54" s="58">
        <f t="shared" si="75"/>
        <v>2.5809681622351461</v>
      </c>
      <c r="AI54" s="49">
        <f t="shared" si="14"/>
        <v>2.5809681622351461</v>
      </c>
      <c r="AJ54" s="143">
        <f t="shared" si="15"/>
        <v>0.83261703430177492</v>
      </c>
      <c r="AK54" s="51">
        <f t="shared" si="76"/>
        <v>3.7370618688162174E-2</v>
      </c>
      <c r="AL54" s="57">
        <f t="shared" si="77"/>
        <v>114.86279862613114</v>
      </c>
      <c r="AM54" s="53">
        <f t="shared" si="16"/>
        <v>0</v>
      </c>
      <c r="AN54" s="58">
        <f t="shared" si="78"/>
        <v>2.5810222725383389</v>
      </c>
      <c r="AO54" s="49">
        <f t="shared" si="17"/>
        <v>2.5810222725383389</v>
      </c>
      <c r="AP54" s="143">
        <f t="shared" si="18"/>
        <v>0.832626889292851</v>
      </c>
      <c r="AQ54" s="51">
        <f t="shared" si="79"/>
        <v>3.7371085814739143E-2</v>
      </c>
      <c r="AR54" s="57">
        <f t="shared" si="80"/>
        <v>114.86350411563501</v>
      </c>
      <c r="AS54" s="44">
        <f t="shared" si="19"/>
        <v>291.14077187020888</v>
      </c>
      <c r="AT54" s="44">
        <f t="shared" si="20"/>
        <v>116.45630874808354</v>
      </c>
      <c r="AU54" s="44">
        <f t="shared" si="21"/>
        <v>72.78519296755222</v>
      </c>
      <c r="AV54" s="47">
        <f t="shared" si="22"/>
        <v>59212.104081130339</v>
      </c>
      <c r="AW54" s="47">
        <f t="shared" si="23"/>
        <v>5129292182.626379</v>
      </c>
      <c r="AX54" s="86">
        <f t="shared" si="24"/>
        <v>1.9005844190742932E+16</v>
      </c>
      <c r="AY54" s="86">
        <f t="shared" si="25"/>
        <v>2537.954638578723</v>
      </c>
      <c r="AZ54" s="10">
        <f t="shared" si="81"/>
        <v>2537.954638578723</v>
      </c>
      <c r="BA54" s="44">
        <f t="shared" si="26"/>
        <v>59212.104081130339</v>
      </c>
      <c r="BB54" s="9">
        <f t="shared" si="27"/>
        <v>291.14077187020888</v>
      </c>
      <c r="BC54" s="45">
        <f t="shared" si="119"/>
        <v>38818.76958269452</v>
      </c>
      <c r="BD54" s="9">
        <f t="shared" si="28"/>
        <v>72.78519296755222</v>
      </c>
      <c r="BE54" s="45">
        <f t="shared" si="109"/>
        <v>9704.69239567363</v>
      </c>
      <c r="BF54" s="9">
        <f t="shared" si="29"/>
        <v>116.45630874808354</v>
      </c>
      <c r="BG54" s="45">
        <f t="shared" si="110"/>
        <v>15527.507833077807</v>
      </c>
      <c r="BH54" s="58"/>
      <c r="BI54" s="58"/>
      <c r="BJ54" s="58">
        <f t="shared" si="82"/>
        <v>-291.14077187020888</v>
      </c>
      <c r="BK54" s="97"/>
      <c r="BL54" s="44"/>
      <c r="BM54" s="82">
        <f t="shared" si="83"/>
        <v>4.9000000000000004</v>
      </c>
      <c r="BN54" s="86">
        <f t="shared" si="84"/>
        <v>4900</v>
      </c>
      <c r="BO54" s="86">
        <f t="shared" si="85"/>
        <v>100</v>
      </c>
      <c r="BP54" s="84">
        <f t="shared" si="30"/>
        <v>1</v>
      </c>
      <c r="BQ54" s="84">
        <f t="shared" si="31"/>
        <v>1.64</v>
      </c>
      <c r="BR54" s="84">
        <f t="shared" si="32"/>
        <v>2.0299999999999998</v>
      </c>
      <c r="BS54" s="84">
        <f t="shared" si="111"/>
        <v>6.2960104437584985E-2</v>
      </c>
      <c r="BT54" s="84">
        <f t="shared" si="112"/>
        <v>212.97235472205253</v>
      </c>
      <c r="BU54" s="84">
        <f t="shared" si="86"/>
        <v>51.818382000000057</v>
      </c>
      <c r="BV54" s="83">
        <f t="shared" si="113"/>
        <v>117.13635651426095</v>
      </c>
      <c r="BW54" s="81">
        <f t="shared" si="114"/>
        <v>65.317974514260897</v>
      </c>
      <c r="BX54" s="83">
        <f t="shared" si="33"/>
        <v>1.1990088318713017E-2</v>
      </c>
      <c r="BY54" s="141">
        <f t="shared" si="34"/>
        <v>1.3093322175898546E-3</v>
      </c>
      <c r="BZ54" s="83">
        <f t="shared" si="35"/>
        <v>1.6400098801934135</v>
      </c>
      <c r="CA54" s="83">
        <f t="shared" si="36"/>
        <v>0.6478576539639902</v>
      </c>
      <c r="CB54" s="83">
        <f t="shared" si="87"/>
        <v>1.2506505145735927</v>
      </c>
      <c r="CC54" s="83">
        <f t="shared" si="37"/>
        <v>1.2495739045242418</v>
      </c>
      <c r="CD54" s="143">
        <f t="shared" si="38"/>
        <v>2.0273420555982922</v>
      </c>
      <c r="CE54" s="83">
        <f t="shared" si="88"/>
        <v>5.2746622899003767E-2</v>
      </c>
      <c r="CF54" s="84">
        <f t="shared" si="89"/>
        <v>220.5687443386424</v>
      </c>
      <c r="CG54" s="83">
        <f t="shared" si="39"/>
        <v>0.64088112025091704</v>
      </c>
      <c r="CH54" s="83">
        <f t="shared" si="90"/>
        <v>1.7413273803268665</v>
      </c>
      <c r="CI54" s="83">
        <f t="shared" si="40"/>
        <v>1.739049900449358</v>
      </c>
      <c r="CJ54" s="143">
        <f t="shared" si="41"/>
        <v>2.0273420555982922</v>
      </c>
      <c r="CK54" s="83">
        <f t="shared" si="91"/>
        <v>5.1400602209319184E-2</v>
      </c>
      <c r="CL54" s="84">
        <f t="shared" si="92"/>
        <v>204.65274561705715</v>
      </c>
      <c r="CM54" s="83">
        <f t="shared" si="42"/>
        <v>0.65481778083494147</v>
      </c>
      <c r="CN54" s="83">
        <f t="shared" si="93"/>
        <v>1.7363785093064914</v>
      </c>
      <c r="CO54" s="83">
        <f t="shared" si="43"/>
        <v>1.7341628107726954</v>
      </c>
      <c r="CP54" s="143">
        <f t="shared" si="44"/>
        <v>2.0273420555982922</v>
      </c>
      <c r="CQ54" s="83">
        <f t="shared" si="94"/>
        <v>5.1666691716860676E-2</v>
      </c>
      <c r="CR54" s="84">
        <f t="shared" si="95"/>
        <v>205.7901622836263</v>
      </c>
      <c r="CS54" s="83">
        <f t="shared" si="45"/>
        <v>0.65390821540296329</v>
      </c>
      <c r="CT54" s="83">
        <f t="shared" si="96"/>
        <v>1.7367430904969896</v>
      </c>
      <c r="CU54" s="83">
        <f t="shared" si="46"/>
        <v>1.7345232931523096</v>
      </c>
      <c r="CV54" s="143">
        <f t="shared" si="47"/>
        <v>2.0273420555982922</v>
      </c>
      <c r="CW54" s="83">
        <f t="shared" si="97"/>
        <v>5.1713295855027396E-2</v>
      </c>
      <c r="CX54" s="84">
        <f t="shared" si="98"/>
        <v>205.91649149098802</v>
      </c>
      <c r="CY54" s="83">
        <f t="shared" si="48"/>
        <v>0.65380637230788952</v>
      </c>
      <c r="CZ54" s="83">
        <f t="shared" si="99"/>
        <v>1.736783476505134</v>
      </c>
      <c r="DA54" s="83">
        <f t="shared" si="49"/>
        <v>1.7345632209861861</v>
      </c>
      <c r="DB54" s="143">
        <f t="shared" si="50"/>
        <v>2.0273420555982922</v>
      </c>
      <c r="DC54" s="83">
        <f t="shared" si="100"/>
        <v>5.1714828821931236E-2</v>
      </c>
      <c r="DD54" s="84">
        <f t="shared" si="101"/>
        <v>205.91770008203534</v>
      </c>
      <c r="DE54" s="86">
        <f t="shared" si="51"/>
        <v>210.84544172566973</v>
      </c>
      <c r="DF54" s="86">
        <f t="shared" si="52"/>
        <v>84.338176690267886</v>
      </c>
      <c r="DG54" s="86">
        <f t="shared" si="53"/>
        <v>52.711360431417432</v>
      </c>
      <c r="DH54" s="86">
        <f t="shared" si="54"/>
        <v>248.33908961323635</v>
      </c>
      <c r="DI54" s="86">
        <f t="shared" si="55"/>
        <v>176447.63052324229</v>
      </c>
      <c r="DJ54" s="86">
        <f t="shared" si="56"/>
        <v>843688583592.70996</v>
      </c>
      <c r="DK54" s="86">
        <f t="shared" si="57"/>
        <v>2744.1829657011617</v>
      </c>
      <c r="DL54" s="86">
        <f t="shared" si="115"/>
        <v>2744.1829657011617</v>
      </c>
      <c r="DM54" s="86">
        <f t="shared" si="58"/>
        <v>0</v>
      </c>
      <c r="DN54" s="85">
        <f t="shared" si="59"/>
        <v>210.84544172566973</v>
      </c>
      <c r="DO54" s="85">
        <f t="shared" si="102"/>
        <v>21084.544172566973</v>
      </c>
      <c r="DP54" s="85">
        <f t="shared" si="60"/>
        <v>52.711360431417432</v>
      </c>
      <c r="DQ54" s="85">
        <f t="shared" si="103"/>
        <v>5271.1360431417434</v>
      </c>
      <c r="DR54" s="85">
        <f t="shared" si="61"/>
        <v>84.338176690267886</v>
      </c>
      <c r="DS54" s="85">
        <f t="shared" si="104"/>
        <v>8433.8176690267883</v>
      </c>
      <c r="DT54" s="81"/>
      <c r="DU54" s="81"/>
      <c r="DV54" s="81">
        <f t="shared" si="105"/>
        <v>-210.84544172566973</v>
      </c>
      <c r="DW54" s="100"/>
    </row>
    <row r="55" spans="1:127" x14ac:dyDescent="0.2">
      <c r="A55" s="59">
        <f t="shared" si="62"/>
        <v>6.6666666666666625</v>
      </c>
      <c r="B55" s="44">
        <f t="shared" si="106"/>
        <v>6666.6666666666624</v>
      </c>
      <c r="C55" s="52">
        <f t="shared" si="63"/>
        <v>133.33333333333334</v>
      </c>
      <c r="D55" s="50">
        <f t="shared" si="0"/>
        <v>2</v>
      </c>
      <c r="E55" s="44">
        <f t="shared" si="1"/>
        <v>3</v>
      </c>
      <c r="F55" s="47">
        <f t="shared" si="64"/>
        <v>1.0574519476318618</v>
      </c>
      <c r="G55" s="52">
        <f t="shared" si="116"/>
        <v>4.7228895391399364E-2</v>
      </c>
      <c r="H55" s="57">
        <f t="shared" si="65"/>
        <v>105.3586659774719</v>
      </c>
      <c r="I55" s="52">
        <f t="shared" si="117"/>
        <v>0</v>
      </c>
      <c r="J55" s="54">
        <f t="shared" si="118"/>
        <v>165.40727326122715</v>
      </c>
      <c r="K55" s="46">
        <f t="shared" si="107"/>
        <v>165.40727326122715</v>
      </c>
      <c r="L55" s="80">
        <f t="shared" si="2"/>
        <v>0</v>
      </c>
      <c r="M55" s="142">
        <f t="shared" si="3"/>
        <v>0</v>
      </c>
      <c r="N55" s="60">
        <f t="shared" si="4"/>
        <v>3</v>
      </c>
      <c r="O55" s="53">
        <f t="shared" si="5"/>
        <v>0</v>
      </c>
      <c r="P55" s="58">
        <f t="shared" si="66"/>
        <v>2.6132991828853149</v>
      </c>
      <c r="Q55" s="49">
        <f t="shared" si="67"/>
        <v>2.6132991828853149</v>
      </c>
      <c r="R55" s="143">
        <f t="shared" si="6"/>
        <v>0.85418214447655383</v>
      </c>
      <c r="S55" s="51">
        <f t="shared" si="68"/>
        <v>3.8278913957849825E-2</v>
      </c>
      <c r="T55" s="57">
        <f t="shared" si="69"/>
        <v>118.15421111859035</v>
      </c>
      <c r="U55" s="53">
        <f t="shared" si="7"/>
        <v>0</v>
      </c>
      <c r="V55" s="58">
        <f t="shared" si="70"/>
        <v>2.5706925338927191</v>
      </c>
      <c r="W55" s="49">
        <f t="shared" si="8"/>
        <v>2.5706925338927191</v>
      </c>
      <c r="X55" s="143">
        <f t="shared" si="9"/>
        <v>0.83435475176801621</v>
      </c>
      <c r="Y55" s="51">
        <f t="shared" si="71"/>
        <v>3.7341739195826326E-2</v>
      </c>
      <c r="Z55" s="57">
        <f t="shared" si="72"/>
        <v>117.12921971612923</v>
      </c>
      <c r="AA55" s="53">
        <f t="shared" si="10"/>
        <v>0</v>
      </c>
      <c r="AB55" s="58">
        <f t="shared" si="73"/>
        <v>2.5740542991065825</v>
      </c>
      <c r="AC55" s="49">
        <f t="shared" si="11"/>
        <v>2.5740542991065825</v>
      </c>
      <c r="AD55" s="143">
        <f t="shared" si="12"/>
        <v>0.83259842347305824</v>
      </c>
      <c r="AE55" s="49">
        <f t="shared" si="108"/>
        <v>3.7258723411751252E-2</v>
      </c>
      <c r="AF55" s="57">
        <f t="shared" si="74"/>
        <v>116.80762055927335</v>
      </c>
      <c r="AG55" s="53">
        <f t="shared" si="13"/>
        <v>0</v>
      </c>
      <c r="AH55" s="58">
        <f t="shared" si="75"/>
        <v>2.575110892418949</v>
      </c>
      <c r="AI55" s="49">
        <f t="shared" si="14"/>
        <v>2.575110892418949</v>
      </c>
      <c r="AJ55" s="143">
        <f t="shared" si="15"/>
        <v>0.83261703430177492</v>
      </c>
      <c r="AK55" s="51">
        <f t="shared" si="76"/>
        <v>3.7259603083588604E-2</v>
      </c>
      <c r="AL55" s="57">
        <f t="shared" si="77"/>
        <v>116.79050474467853</v>
      </c>
      <c r="AM55" s="53">
        <f t="shared" si="16"/>
        <v>0</v>
      </c>
      <c r="AN55" s="58">
        <f t="shared" si="78"/>
        <v>2.5751671496365787</v>
      </c>
      <c r="AO55" s="49">
        <f t="shared" si="17"/>
        <v>2.5751671496365787</v>
      </c>
      <c r="AP55" s="143">
        <f t="shared" si="18"/>
        <v>0.832626889292851</v>
      </c>
      <c r="AQ55" s="51">
        <f t="shared" si="79"/>
        <v>3.7260068896166759E-2</v>
      </c>
      <c r="AR55" s="57">
        <f t="shared" si="80"/>
        <v>116.79119391784941</v>
      </c>
      <c r="AS55" s="44">
        <f t="shared" si="19"/>
        <v>297.73309187020885</v>
      </c>
      <c r="AT55" s="44">
        <f t="shared" si="20"/>
        <v>119.09323674808353</v>
      </c>
      <c r="AU55" s="44">
        <f t="shared" si="21"/>
        <v>74.433272967552213</v>
      </c>
      <c r="AV55" s="47">
        <f t="shared" si="22"/>
        <v>54309.040199070667</v>
      </c>
      <c r="AW55" s="47">
        <f t="shared" si="23"/>
        <v>4360063418.7600231</v>
      </c>
      <c r="AX55" s="86">
        <f t="shared" si="24"/>
        <v>1.4644232262075196E+16</v>
      </c>
      <c r="AY55" s="86">
        <f t="shared" si="25"/>
        <v>2519.9575198899211</v>
      </c>
      <c r="AZ55" s="10">
        <f t="shared" si="81"/>
        <v>2519.9575198899211</v>
      </c>
      <c r="BA55" s="44">
        <f t="shared" si="26"/>
        <v>54309.040199070667</v>
      </c>
      <c r="BB55" s="9">
        <f t="shared" si="27"/>
        <v>297.73309187020885</v>
      </c>
      <c r="BC55" s="45">
        <f t="shared" si="119"/>
        <v>39697.745582694515</v>
      </c>
      <c r="BD55" s="9">
        <f t="shared" si="28"/>
        <v>74.433272967552213</v>
      </c>
      <c r="BE55" s="45">
        <f t="shared" si="109"/>
        <v>9924.4363956736288</v>
      </c>
      <c r="BF55" s="9">
        <f t="shared" si="29"/>
        <v>119.09323674808353</v>
      </c>
      <c r="BG55" s="45">
        <f t="shared" si="110"/>
        <v>15879.098233077804</v>
      </c>
      <c r="BH55" s="58"/>
      <c r="BI55" s="58"/>
      <c r="BJ55" s="58">
        <f t="shared" si="82"/>
        <v>-297.73309187020885</v>
      </c>
      <c r="BK55" s="97"/>
      <c r="BL55" s="44"/>
      <c r="BM55" s="82">
        <f t="shared" si="83"/>
        <v>5</v>
      </c>
      <c r="BN55" s="86">
        <f t="shared" si="84"/>
        <v>5000</v>
      </c>
      <c r="BO55" s="86">
        <f t="shared" si="85"/>
        <v>100</v>
      </c>
      <c r="BP55" s="84">
        <f t="shared" si="30"/>
        <v>1</v>
      </c>
      <c r="BQ55" s="84">
        <f t="shared" si="31"/>
        <v>1.64</v>
      </c>
      <c r="BR55" s="84">
        <f t="shared" si="32"/>
        <v>2.0299999999999998</v>
      </c>
      <c r="BS55" s="84">
        <f t="shared" si="111"/>
        <v>6.275710443758499E-2</v>
      </c>
      <c r="BT55" s="84">
        <f t="shared" si="112"/>
        <v>216.80519645605162</v>
      </c>
      <c r="BU55" s="84">
        <f t="shared" si="86"/>
        <v>52.875900000000058</v>
      </c>
      <c r="BV55" s="83">
        <f t="shared" si="113"/>
        <v>119.76749767523511</v>
      </c>
      <c r="BW55" s="81">
        <f t="shared" si="114"/>
        <v>66.891597675235047</v>
      </c>
      <c r="BX55" s="83">
        <f t="shared" si="33"/>
        <v>1.1035091539398141E-2</v>
      </c>
      <c r="BY55" s="141">
        <f t="shared" si="34"/>
        <v>1.1255196669882137E-3</v>
      </c>
      <c r="BZ55" s="83">
        <f t="shared" si="35"/>
        <v>1.6400084931441756</v>
      </c>
      <c r="CA55" s="83">
        <f t="shared" si="36"/>
        <v>0.64441171225624339</v>
      </c>
      <c r="CB55" s="83">
        <f t="shared" si="87"/>
        <v>1.2453972860093088</v>
      </c>
      <c r="CC55" s="83">
        <f t="shared" si="37"/>
        <v>1.2444740748224019</v>
      </c>
      <c r="CD55" s="143">
        <f t="shared" si="38"/>
        <v>2.0277151950760137</v>
      </c>
      <c r="CE55" s="83">
        <f t="shared" si="88"/>
        <v>5.2543870036470049E-2</v>
      </c>
      <c r="CF55" s="84">
        <f t="shared" si="89"/>
        <v>224.78180093382377</v>
      </c>
      <c r="CG55" s="83">
        <f t="shared" si="39"/>
        <v>0.63675610894369583</v>
      </c>
      <c r="CH55" s="83">
        <f t="shared" si="90"/>
        <v>1.7425837272204732</v>
      </c>
      <c r="CI55" s="83">
        <f t="shared" si="40"/>
        <v>1.7406103189030264</v>
      </c>
      <c r="CJ55" s="143">
        <f t="shared" si="41"/>
        <v>2.0277151950760137</v>
      </c>
      <c r="CK55" s="83">
        <f t="shared" si="91"/>
        <v>5.1197849346785465E-2</v>
      </c>
      <c r="CL55" s="84">
        <f t="shared" si="92"/>
        <v>207.602588234758</v>
      </c>
      <c r="CM55" s="83">
        <f t="shared" si="42"/>
        <v>0.65243138052883276</v>
      </c>
      <c r="CN55" s="83">
        <f t="shared" si="93"/>
        <v>1.7373197583366118</v>
      </c>
      <c r="CO55" s="83">
        <f t="shared" si="43"/>
        <v>1.7354057208542946</v>
      </c>
      <c r="CP55" s="143">
        <f t="shared" si="44"/>
        <v>2.0277151950760137</v>
      </c>
      <c r="CQ55" s="83">
        <f t="shared" si="94"/>
        <v>5.1463938854326957E-2</v>
      </c>
      <c r="CR55" s="84">
        <f t="shared" si="95"/>
        <v>208.76366190510097</v>
      </c>
      <c r="CS55" s="83">
        <f t="shared" si="45"/>
        <v>0.65146754712106203</v>
      </c>
      <c r="CT55" s="83">
        <f t="shared" si="96"/>
        <v>1.7376873577491374</v>
      </c>
      <c r="CU55" s="83">
        <f t="shared" si="46"/>
        <v>1.7357696137050072</v>
      </c>
      <c r="CV55" s="143">
        <f t="shared" si="47"/>
        <v>2.0277151950760137</v>
      </c>
      <c r="CW55" s="83">
        <f t="shared" si="97"/>
        <v>5.1510542992493677E-2</v>
      </c>
      <c r="CX55" s="84">
        <f t="shared" si="98"/>
        <v>208.89205999191304</v>
      </c>
      <c r="CY55" s="83">
        <f t="shared" si="48"/>
        <v>0.6513601099692079</v>
      </c>
      <c r="CZ55" s="83">
        <f t="shared" si="99"/>
        <v>1.7377279001925574</v>
      </c>
      <c r="DA55" s="83">
        <f t="shared" si="49"/>
        <v>1.7358097436033435</v>
      </c>
      <c r="DB55" s="143">
        <f t="shared" si="50"/>
        <v>2.0277151950760137</v>
      </c>
      <c r="DC55" s="83">
        <f t="shared" si="100"/>
        <v>5.1512075959397517E-2</v>
      </c>
      <c r="DD55" s="84">
        <f t="shared" si="101"/>
        <v>208.89328846617082</v>
      </c>
      <c r="DE55" s="86">
        <f t="shared" si="51"/>
        <v>215.58149581542318</v>
      </c>
      <c r="DF55" s="86">
        <f t="shared" si="52"/>
        <v>86.232598326169267</v>
      </c>
      <c r="DG55" s="86">
        <f t="shared" si="53"/>
        <v>53.895373953855795</v>
      </c>
      <c r="DH55" s="86">
        <f t="shared" si="54"/>
        <v>230.07388127689583</v>
      </c>
      <c r="DI55" s="86">
        <f t="shared" si="55"/>
        <v>153346.29942711178</v>
      </c>
      <c r="DJ55" s="86">
        <f t="shared" si="56"/>
        <v>648177753320.59998</v>
      </c>
      <c r="DK55" s="86">
        <f t="shared" si="57"/>
        <v>2726.3297713451834</v>
      </c>
      <c r="DL55" s="86">
        <f t="shared" si="115"/>
        <v>2726.3297713451834</v>
      </c>
      <c r="DM55" s="86">
        <f t="shared" si="58"/>
        <v>0</v>
      </c>
      <c r="DN55" s="85">
        <f t="shared" si="59"/>
        <v>215.58149581542318</v>
      </c>
      <c r="DO55" s="85">
        <f t="shared" si="102"/>
        <v>21558.149581542319</v>
      </c>
      <c r="DP55" s="85">
        <f t="shared" si="60"/>
        <v>53.895373953855795</v>
      </c>
      <c r="DQ55" s="85">
        <f t="shared" si="103"/>
        <v>5389.5373953855797</v>
      </c>
      <c r="DR55" s="85">
        <f t="shared" si="61"/>
        <v>86.232598326169267</v>
      </c>
      <c r="DS55" s="85">
        <f t="shared" si="104"/>
        <v>8623.2598326169264</v>
      </c>
      <c r="DT55" s="81"/>
      <c r="DU55" s="81"/>
      <c r="DV55" s="81">
        <f t="shared" si="105"/>
        <v>-215.58149581542318</v>
      </c>
      <c r="DW55" s="100"/>
    </row>
    <row r="56" spans="1:127" x14ac:dyDescent="0.2">
      <c r="A56" s="59">
        <f t="shared" si="62"/>
        <v>6.7999999999999954</v>
      </c>
      <c r="B56" s="44">
        <f t="shared" si="106"/>
        <v>6799.9999999999955</v>
      </c>
      <c r="C56" s="52">
        <f t="shared" si="63"/>
        <v>133.33333333333334</v>
      </c>
      <c r="D56" s="50">
        <f t="shared" si="0"/>
        <v>2</v>
      </c>
      <c r="E56" s="44">
        <f t="shared" si="1"/>
        <v>3</v>
      </c>
      <c r="F56" s="47">
        <f t="shared" si="64"/>
        <v>1.0574519476318618</v>
      </c>
      <c r="G56" s="52">
        <f t="shared" si="116"/>
        <v>4.7087901798381786E-2</v>
      </c>
      <c r="H56" s="57">
        <f t="shared" si="65"/>
        <v>107.45459480391148</v>
      </c>
      <c r="I56" s="52">
        <f t="shared" si="117"/>
        <v>0</v>
      </c>
      <c r="J56" s="54">
        <f t="shared" si="118"/>
        <v>169.06967326122717</v>
      </c>
      <c r="K56" s="46">
        <f t="shared" si="107"/>
        <v>169.06967326122717</v>
      </c>
      <c r="L56" s="80">
        <f t="shared" si="2"/>
        <v>0</v>
      </c>
      <c r="M56" s="142">
        <f t="shared" si="3"/>
        <v>0</v>
      </c>
      <c r="N56" s="60">
        <f t="shared" si="4"/>
        <v>3</v>
      </c>
      <c r="O56" s="53">
        <f t="shared" si="5"/>
        <v>0</v>
      </c>
      <c r="P56" s="58">
        <f t="shared" si="66"/>
        <v>2.6067251809261727</v>
      </c>
      <c r="Q56" s="49">
        <f t="shared" si="67"/>
        <v>2.6067251809261727</v>
      </c>
      <c r="R56" s="143">
        <f t="shared" si="6"/>
        <v>0.85418214447655383</v>
      </c>
      <c r="S56" s="51">
        <f t="shared" si="68"/>
        <v>3.816502300525295E-2</v>
      </c>
      <c r="T56" s="57">
        <f t="shared" si="69"/>
        <v>120.10433703512629</v>
      </c>
      <c r="U56" s="53">
        <f t="shared" si="7"/>
        <v>0</v>
      </c>
      <c r="V56" s="58">
        <f t="shared" si="70"/>
        <v>2.5648141274542136</v>
      </c>
      <c r="W56" s="49">
        <f t="shared" si="8"/>
        <v>2.5648141274542136</v>
      </c>
      <c r="X56" s="143">
        <f t="shared" si="9"/>
        <v>0.83435475176801621</v>
      </c>
      <c r="Y56" s="51">
        <f t="shared" si="71"/>
        <v>3.7230491895590592E-2</v>
      </c>
      <c r="Z56" s="57">
        <f t="shared" si="72"/>
        <v>119.06312741112416</v>
      </c>
      <c r="AA56" s="53">
        <f t="shared" si="10"/>
        <v>0</v>
      </c>
      <c r="AB56" s="58">
        <f t="shared" si="73"/>
        <v>2.5682128902011656</v>
      </c>
      <c r="AC56" s="49">
        <f t="shared" si="11"/>
        <v>2.5682128902011656</v>
      </c>
      <c r="AD56" s="143">
        <f t="shared" si="12"/>
        <v>0.83259842347305824</v>
      </c>
      <c r="AE56" s="49">
        <f t="shared" si="108"/>
        <v>3.7147710288621509E-2</v>
      </c>
      <c r="AF56" s="57">
        <f t="shared" si="74"/>
        <v>118.73470846689048</v>
      </c>
      <c r="AG56" s="53">
        <f t="shared" si="13"/>
        <v>0</v>
      </c>
      <c r="AH56" s="58">
        <f t="shared" si="75"/>
        <v>2.5692867994056456</v>
      </c>
      <c r="AI56" s="49">
        <f t="shared" si="14"/>
        <v>2.5692867994056456</v>
      </c>
      <c r="AJ56" s="143">
        <f t="shared" si="15"/>
        <v>0.83261703430177492</v>
      </c>
      <c r="AK56" s="51">
        <f t="shared" si="76"/>
        <v>3.7148587479015033E-2</v>
      </c>
      <c r="AL56" s="57">
        <f t="shared" si="77"/>
        <v>118.71684743233156</v>
      </c>
      <c r="AM56" s="53">
        <f t="shared" si="16"/>
        <v>0</v>
      </c>
      <c r="AN56" s="58">
        <f t="shared" si="78"/>
        <v>2.5693452296113883</v>
      </c>
      <c r="AO56" s="49">
        <f t="shared" si="17"/>
        <v>2.5693452296113883</v>
      </c>
      <c r="AP56" s="143">
        <f t="shared" si="18"/>
        <v>0.832626889292851</v>
      </c>
      <c r="AQ56" s="51">
        <f t="shared" si="79"/>
        <v>3.7149051977594376E-2</v>
      </c>
      <c r="AR56" s="57">
        <f t="shared" si="80"/>
        <v>118.71751860669565</v>
      </c>
      <c r="AS56" s="44">
        <f t="shared" si="19"/>
        <v>304.32541187020888</v>
      </c>
      <c r="AT56" s="44">
        <f t="shared" si="20"/>
        <v>121.73016474808355</v>
      </c>
      <c r="AU56" s="44">
        <f t="shared" si="21"/>
        <v>76.08135296755222</v>
      </c>
      <c r="AV56" s="47">
        <f t="shared" si="22"/>
        <v>49857.375556315499</v>
      </c>
      <c r="AW56" s="47">
        <f t="shared" si="23"/>
        <v>3712546669.2005014</v>
      </c>
      <c r="AX56" s="86">
        <f t="shared" si="24"/>
        <v>1.1314604849586876E+16</v>
      </c>
      <c r="AY56" s="86">
        <f t="shared" si="25"/>
        <v>2502.0812790971781</v>
      </c>
      <c r="AZ56" s="10">
        <f t="shared" si="81"/>
        <v>2502.0812790971781</v>
      </c>
      <c r="BA56" s="44">
        <f t="shared" si="26"/>
        <v>49857.375556315499</v>
      </c>
      <c r="BB56" s="9">
        <f t="shared" si="27"/>
        <v>304.32541187020888</v>
      </c>
      <c r="BC56" s="45">
        <f t="shared" si="119"/>
        <v>40576.721582694518</v>
      </c>
      <c r="BD56" s="9">
        <f t="shared" si="28"/>
        <v>76.08135296755222</v>
      </c>
      <c r="BE56" s="45">
        <f t="shared" si="109"/>
        <v>10144.180395673629</v>
      </c>
      <c r="BF56" s="9">
        <f t="shared" si="29"/>
        <v>121.73016474808355</v>
      </c>
      <c r="BG56" s="45">
        <f t="shared" si="110"/>
        <v>16230.688633077809</v>
      </c>
      <c r="BH56" s="58"/>
      <c r="BI56" s="58"/>
      <c r="BJ56" s="58">
        <f t="shared" si="82"/>
        <v>-304.32541187020888</v>
      </c>
      <c r="BK56" s="97"/>
      <c r="BL56" s="44"/>
      <c r="BM56" s="82">
        <f t="shared" si="83"/>
        <v>5.1000000000000005</v>
      </c>
      <c r="BN56" s="86">
        <f t="shared" si="84"/>
        <v>5100</v>
      </c>
      <c r="BO56" s="86">
        <f t="shared" si="85"/>
        <v>100</v>
      </c>
      <c r="BP56" s="84">
        <f t="shared" si="30"/>
        <v>1</v>
      </c>
      <c r="BQ56" s="84">
        <f t="shared" si="31"/>
        <v>1.64</v>
      </c>
      <c r="BR56" s="84">
        <f t="shared" si="32"/>
        <v>2.0299999999999998</v>
      </c>
      <c r="BS56" s="84">
        <f t="shared" si="111"/>
        <v>6.2554104437584995E-2</v>
      </c>
      <c r="BT56" s="84">
        <f t="shared" si="112"/>
        <v>220.62566014127023</v>
      </c>
      <c r="BU56" s="84">
        <f t="shared" si="86"/>
        <v>53.93341800000006</v>
      </c>
      <c r="BV56" s="83">
        <f t="shared" si="113"/>
        <v>122.4000373775938</v>
      </c>
      <c r="BW56" s="81">
        <f t="shared" si="114"/>
        <v>68.466619377593744</v>
      </c>
      <c r="BX56" s="83">
        <f t="shared" si="33"/>
        <v>1.0156159157964178E-2</v>
      </c>
      <c r="BY56" s="141">
        <f t="shared" si="34"/>
        <v>9.6738184938443888E-4</v>
      </c>
      <c r="BZ56" s="83">
        <f t="shared" si="35"/>
        <v>1.6400072998373745</v>
      </c>
      <c r="CA56" s="83">
        <f t="shared" si="36"/>
        <v>0.64082660975341965</v>
      </c>
      <c r="CB56" s="83">
        <f t="shared" si="87"/>
        <v>1.2402068340408834</v>
      </c>
      <c r="CC56" s="83">
        <f t="shared" si="37"/>
        <v>1.2394149202539912</v>
      </c>
      <c r="CD56" s="143">
        <f t="shared" si="38"/>
        <v>2.0280362148457494</v>
      </c>
      <c r="CE56" s="83">
        <f t="shared" si="88"/>
        <v>5.2341082465973958E-2</v>
      </c>
      <c r="CF56" s="84">
        <f t="shared" si="89"/>
        <v>228.99582879810052</v>
      </c>
      <c r="CG56" s="83">
        <f t="shared" si="39"/>
        <v>0.63244761514589687</v>
      </c>
      <c r="CH56" s="83">
        <f t="shared" si="90"/>
        <v>1.7438193674119435</v>
      </c>
      <c r="CI56" s="83">
        <f t="shared" si="40"/>
        <v>1.7421092526442026</v>
      </c>
      <c r="CJ56" s="143">
        <f t="shared" si="41"/>
        <v>2.0280362148457494</v>
      </c>
      <c r="CK56" s="83">
        <f t="shared" si="91"/>
        <v>5.0995061776289374E-2</v>
      </c>
      <c r="CL56" s="84">
        <f t="shared" si="92"/>
        <v>210.53813693466654</v>
      </c>
      <c r="CM56" s="83">
        <f t="shared" si="42"/>
        <v>0.64996774087026232</v>
      </c>
      <c r="CN56" s="83">
        <f t="shared" si="93"/>
        <v>1.7382451447172356</v>
      </c>
      <c r="CO56" s="83">
        <f t="shared" si="43"/>
        <v>1.7365917794572923</v>
      </c>
      <c r="CP56" s="143">
        <f t="shared" si="44"/>
        <v>2.0280362148457494</v>
      </c>
      <c r="CQ56" s="83">
        <f t="shared" si="94"/>
        <v>5.1261151283830866E-2</v>
      </c>
      <c r="CR56" s="84">
        <f t="shared" si="95"/>
        <v>211.72334749777545</v>
      </c>
      <c r="CS56" s="83">
        <f t="shared" si="45"/>
        <v>0.64894795722117404</v>
      </c>
      <c r="CT56" s="83">
        <f t="shared" si="96"/>
        <v>1.7386158327852399</v>
      </c>
      <c r="CU56" s="83">
        <f t="shared" si="46"/>
        <v>1.7369591182175876</v>
      </c>
      <c r="CV56" s="143">
        <f t="shared" si="47"/>
        <v>2.0280362148457494</v>
      </c>
      <c r="CW56" s="83">
        <f t="shared" si="97"/>
        <v>5.1307755421997586E-2</v>
      </c>
      <c r="CX56" s="84">
        <f t="shared" si="98"/>
        <v>211.85381003217367</v>
      </c>
      <c r="CY56" s="83">
        <f t="shared" si="48"/>
        <v>0.64883482186088515</v>
      </c>
      <c r="CZ56" s="83">
        <f t="shared" si="99"/>
        <v>1.7386565257024196</v>
      </c>
      <c r="DA56" s="83">
        <f t="shared" si="49"/>
        <v>1.7369994400596647</v>
      </c>
      <c r="DB56" s="143">
        <f t="shared" si="50"/>
        <v>2.0280362148457494</v>
      </c>
      <c r="DC56" s="83">
        <f t="shared" si="100"/>
        <v>5.1309288388901426E-2</v>
      </c>
      <c r="DD56" s="84">
        <f t="shared" si="101"/>
        <v>211.85505834844611</v>
      </c>
      <c r="DE56" s="86">
        <f t="shared" si="51"/>
        <v>220.32006727966885</v>
      </c>
      <c r="DF56" s="86">
        <f t="shared" si="52"/>
        <v>88.128026911867536</v>
      </c>
      <c r="DG56" s="86">
        <f t="shared" si="53"/>
        <v>55.080016819917212</v>
      </c>
      <c r="DH56" s="86">
        <f t="shared" si="54"/>
        <v>213.42634420402297</v>
      </c>
      <c r="DI56" s="86">
        <f t="shared" si="55"/>
        <v>133584.66265388453</v>
      </c>
      <c r="DJ56" s="86">
        <f t="shared" si="56"/>
        <v>500187939126.59497</v>
      </c>
      <c r="DK56" s="86">
        <f t="shared" si="57"/>
        <v>2708.6141397135666</v>
      </c>
      <c r="DL56" s="86">
        <f t="shared" si="115"/>
        <v>2708.6141397135666</v>
      </c>
      <c r="DM56" s="86">
        <f t="shared" si="58"/>
        <v>0</v>
      </c>
      <c r="DN56" s="85">
        <f t="shared" si="59"/>
        <v>220.32006727966885</v>
      </c>
      <c r="DO56" s="85">
        <f t="shared" si="102"/>
        <v>22032.006727966884</v>
      </c>
      <c r="DP56" s="85">
        <f t="shared" si="60"/>
        <v>55.080016819917212</v>
      </c>
      <c r="DQ56" s="85">
        <f t="shared" si="103"/>
        <v>5508.0016819917209</v>
      </c>
      <c r="DR56" s="85">
        <f t="shared" si="61"/>
        <v>88.128026911867536</v>
      </c>
      <c r="DS56" s="85">
        <f t="shared" si="104"/>
        <v>8812.8026911867528</v>
      </c>
      <c r="DT56" s="81"/>
      <c r="DU56" s="81"/>
      <c r="DV56" s="81">
        <f t="shared" si="105"/>
        <v>-220.32006727966885</v>
      </c>
      <c r="DW56" s="100"/>
    </row>
    <row r="57" spans="1:127" x14ac:dyDescent="0.2">
      <c r="A57" s="59">
        <f t="shared" si="62"/>
        <v>6.9333333333333282</v>
      </c>
      <c r="B57" s="44">
        <f t="shared" si="106"/>
        <v>6933.3333333333285</v>
      </c>
      <c r="C57" s="52">
        <f t="shared" si="63"/>
        <v>133.33333333333334</v>
      </c>
      <c r="D57" s="50">
        <f t="shared" si="0"/>
        <v>2</v>
      </c>
      <c r="E57" s="44">
        <f t="shared" si="1"/>
        <v>3</v>
      </c>
      <c r="F57" s="47">
        <f t="shared" si="64"/>
        <v>1.0574519476318618</v>
      </c>
      <c r="G57" s="52">
        <f t="shared" si="116"/>
        <v>4.6946908205364207E-2</v>
      </c>
      <c r="H57" s="57">
        <f t="shared" si="65"/>
        <v>109.54425724843917</v>
      </c>
      <c r="I57" s="52">
        <f t="shared" si="117"/>
        <v>0</v>
      </c>
      <c r="J57" s="54">
        <f t="shared" si="118"/>
        <v>172.73207326122716</v>
      </c>
      <c r="K57" s="46">
        <f t="shared" si="107"/>
        <v>172.73207326122716</v>
      </c>
      <c r="L57" s="80">
        <f t="shared" si="2"/>
        <v>0</v>
      </c>
      <c r="M57" s="142">
        <f t="shared" si="3"/>
        <v>0</v>
      </c>
      <c r="N57" s="60">
        <f t="shared" si="4"/>
        <v>3</v>
      </c>
      <c r="O57" s="53">
        <f t="shared" si="5"/>
        <v>0</v>
      </c>
      <c r="P57" s="58">
        <f t="shared" si="66"/>
        <v>2.6002076724012095</v>
      </c>
      <c r="Q57" s="49">
        <f t="shared" si="67"/>
        <v>2.6002076724012095</v>
      </c>
      <c r="R57" s="143">
        <f t="shared" si="6"/>
        <v>0.85418214447655383</v>
      </c>
      <c r="S57" s="51">
        <f t="shared" si="68"/>
        <v>3.8051132052656075E-2</v>
      </c>
      <c r="T57" s="57">
        <f t="shared" si="69"/>
        <v>122.05355555690974</v>
      </c>
      <c r="U57" s="53">
        <f t="shared" si="7"/>
        <v>0</v>
      </c>
      <c r="V57" s="58">
        <f t="shared" si="70"/>
        <v>2.558967733926778</v>
      </c>
      <c r="W57" s="49">
        <f t="shared" si="8"/>
        <v>2.558967733926778</v>
      </c>
      <c r="X57" s="143">
        <f t="shared" si="9"/>
        <v>0.83435475176801621</v>
      </c>
      <c r="Y57" s="51">
        <f t="shared" si="71"/>
        <v>3.7119244595354858E-2</v>
      </c>
      <c r="Z57" s="57">
        <f t="shared" si="72"/>
        <v>120.99568425660451</v>
      </c>
      <c r="AA57" s="53">
        <f t="shared" si="10"/>
        <v>0</v>
      </c>
      <c r="AB57" s="58">
        <f t="shared" si="73"/>
        <v>2.5624045600248579</v>
      </c>
      <c r="AC57" s="49">
        <f t="shared" si="11"/>
        <v>2.5624045600248579</v>
      </c>
      <c r="AD57" s="143">
        <f t="shared" si="12"/>
        <v>0.83259842347305824</v>
      </c>
      <c r="AE57" s="49">
        <f t="shared" si="108"/>
        <v>3.7036697165491766E-2</v>
      </c>
      <c r="AF57" s="57">
        <f t="shared" si="74"/>
        <v>120.66041609902535</v>
      </c>
      <c r="AG57" s="53">
        <f t="shared" si="13"/>
        <v>0</v>
      </c>
      <c r="AH57" s="58">
        <f t="shared" si="75"/>
        <v>2.5634957109259475</v>
      </c>
      <c r="AI57" s="49">
        <f t="shared" si="14"/>
        <v>2.5634957109259475</v>
      </c>
      <c r="AJ57" s="143">
        <f t="shared" si="15"/>
        <v>0.83261703430177492</v>
      </c>
      <c r="AK57" s="51">
        <f t="shared" si="76"/>
        <v>3.7037571874441462E-2</v>
      </c>
      <c r="AL57" s="57">
        <f t="shared" si="77"/>
        <v>120.64179561563333</v>
      </c>
      <c r="AM57" s="53">
        <f t="shared" si="16"/>
        <v>0</v>
      </c>
      <c r="AN57" s="58">
        <f t="shared" si="78"/>
        <v>2.5635563396776977</v>
      </c>
      <c r="AO57" s="49">
        <f t="shared" si="17"/>
        <v>2.5635563396776977</v>
      </c>
      <c r="AP57" s="143">
        <f t="shared" si="18"/>
        <v>0.832626889292851</v>
      </c>
      <c r="AQ57" s="51">
        <f t="shared" si="79"/>
        <v>3.7038035059021993E-2</v>
      </c>
      <c r="AR57" s="57">
        <f t="shared" si="80"/>
        <v>120.64244708475353</v>
      </c>
      <c r="AS57" s="44">
        <f t="shared" si="19"/>
        <v>310.91773187020885</v>
      </c>
      <c r="AT57" s="44">
        <f t="shared" si="20"/>
        <v>124.36709274808355</v>
      </c>
      <c r="AU57" s="44">
        <f t="shared" si="21"/>
        <v>77.729432967552214</v>
      </c>
      <c r="AV57" s="47">
        <f t="shared" si="22"/>
        <v>45811.735942692954</v>
      </c>
      <c r="AW57" s="47">
        <f t="shared" si="23"/>
        <v>3166534692.5500813</v>
      </c>
      <c r="AX57" s="86">
        <f t="shared" si="24"/>
        <v>8765740525351101</v>
      </c>
      <c r="AY57" s="86">
        <f t="shared" si="25"/>
        <v>2484.3251768441387</v>
      </c>
      <c r="AZ57" s="10">
        <f t="shared" si="81"/>
        <v>2484.3251768441387</v>
      </c>
      <c r="BA57" s="44">
        <f t="shared" si="26"/>
        <v>45811.735942692954</v>
      </c>
      <c r="BB57" s="9">
        <f t="shared" si="27"/>
        <v>310.91773187020885</v>
      </c>
      <c r="BC57" s="45">
        <f t="shared" si="119"/>
        <v>41455.69758269452</v>
      </c>
      <c r="BD57" s="9">
        <f t="shared" si="28"/>
        <v>77.729432967552214</v>
      </c>
      <c r="BE57" s="45">
        <f t="shared" si="109"/>
        <v>10363.92439567363</v>
      </c>
      <c r="BF57" s="9">
        <f t="shared" si="29"/>
        <v>124.36709274808355</v>
      </c>
      <c r="BG57" s="45">
        <f t="shared" si="110"/>
        <v>16582.279033077808</v>
      </c>
      <c r="BH57" s="58"/>
      <c r="BI57" s="58"/>
      <c r="BJ57" s="58">
        <f t="shared" si="82"/>
        <v>-310.91773187020885</v>
      </c>
      <c r="BK57" s="97"/>
      <c r="BL57" s="44"/>
      <c r="BM57" s="82">
        <f t="shared" si="83"/>
        <v>5.2</v>
      </c>
      <c r="BN57" s="86">
        <f t="shared" si="84"/>
        <v>5200</v>
      </c>
      <c r="BO57" s="86">
        <f t="shared" si="85"/>
        <v>100</v>
      </c>
      <c r="BP57" s="84">
        <f t="shared" si="30"/>
        <v>1</v>
      </c>
      <c r="BQ57" s="84">
        <f t="shared" si="31"/>
        <v>1.64</v>
      </c>
      <c r="BR57" s="84">
        <f t="shared" si="32"/>
        <v>2.0299999999999998</v>
      </c>
      <c r="BS57" s="84">
        <f t="shared" si="111"/>
        <v>6.2351104437584993E-2</v>
      </c>
      <c r="BT57" s="84">
        <f t="shared" si="112"/>
        <v>224.43374577770834</v>
      </c>
      <c r="BU57" s="84">
        <f t="shared" si="86"/>
        <v>54.990936000000062</v>
      </c>
      <c r="BV57" s="83">
        <f t="shared" si="113"/>
        <v>125.03386422912021</v>
      </c>
      <c r="BW57" s="81">
        <f t="shared" si="114"/>
        <v>70.04292822912015</v>
      </c>
      <c r="BX57" s="83">
        <f t="shared" si="33"/>
        <v>9.3472327323825058E-3</v>
      </c>
      <c r="BY57" s="141">
        <f t="shared" si="34"/>
        <v>8.3135984537374024E-4</v>
      </c>
      <c r="BZ57" s="83">
        <f t="shared" si="35"/>
        <v>1.6400062734170333</v>
      </c>
      <c r="CA57" s="83">
        <f t="shared" si="36"/>
        <v>0.63710380487559914</v>
      </c>
      <c r="CB57" s="83">
        <f t="shared" si="87"/>
        <v>1.235078127690312</v>
      </c>
      <c r="CC57" s="83">
        <f t="shared" si="37"/>
        <v>1.2343986210624254</v>
      </c>
      <c r="CD57" s="143">
        <f t="shared" si="38"/>
        <v>2.0283123395138909</v>
      </c>
      <c r="CE57" s="83">
        <f t="shared" si="88"/>
        <v>5.2138265038255978E-2</v>
      </c>
      <c r="CF57" s="84">
        <f t="shared" si="89"/>
        <v>233.21069500646649</v>
      </c>
      <c r="CG57" s="83">
        <f t="shared" si="39"/>
        <v>0.62795565717431967</v>
      </c>
      <c r="CH57" s="83">
        <f t="shared" si="90"/>
        <v>1.7450347589498512</v>
      </c>
      <c r="CI57" s="83">
        <f t="shared" si="40"/>
        <v>1.7435526330183722</v>
      </c>
      <c r="CJ57" s="143">
        <f t="shared" si="41"/>
        <v>2.0283123395138909</v>
      </c>
      <c r="CK57" s="83">
        <f t="shared" si="91"/>
        <v>5.0792244348571394E-2</v>
      </c>
      <c r="CL57" s="84">
        <f t="shared" si="92"/>
        <v>213.45951858098405</v>
      </c>
      <c r="CM57" s="83">
        <f t="shared" si="42"/>
        <v>0.64742804372676621</v>
      </c>
      <c r="CN57" s="83">
        <f t="shared" si="93"/>
        <v>1.7391550620656926</v>
      </c>
      <c r="CO57" s="83">
        <f t="shared" si="43"/>
        <v>1.7377269228685193</v>
      </c>
      <c r="CP57" s="143">
        <f t="shared" si="44"/>
        <v>2.0283123395138909</v>
      </c>
      <c r="CQ57" s="83">
        <f t="shared" si="94"/>
        <v>5.1058333856112886E-2</v>
      </c>
      <c r="CR57" s="84">
        <f t="shared" si="95"/>
        <v>214.66933342712707</v>
      </c>
      <c r="CS57" s="83">
        <f t="shared" si="45"/>
        <v>0.64635060403933475</v>
      </c>
      <c r="CT57" s="83">
        <f t="shared" si="96"/>
        <v>1.7395289029101193</v>
      </c>
      <c r="CU57" s="83">
        <f t="shared" si="46"/>
        <v>1.7380977394263939</v>
      </c>
      <c r="CV57" s="143">
        <f t="shared" si="47"/>
        <v>2.0283123395138909</v>
      </c>
      <c r="CW57" s="83">
        <f t="shared" si="97"/>
        <v>5.1104937994279606E-2</v>
      </c>
      <c r="CX57" s="84">
        <f t="shared" si="98"/>
        <v>214.80185602094753</v>
      </c>
      <c r="CY57" s="83">
        <f t="shared" si="48"/>
        <v>0.6462316674082158</v>
      </c>
      <c r="CZ57" s="83">
        <f t="shared" si="99"/>
        <v>1.7395697405865946</v>
      </c>
      <c r="DA57" s="83">
        <f t="shared" si="49"/>
        <v>1.7381382436551809</v>
      </c>
      <c r="DB57" s="143">
        <f t="shared" si="50"/>
        <v>2.0283123395138909</v>
      </c>
      <c r="DC57" s="83">
        <f t="shared" si="100"/>
        <v>5.1106470961183446E-2</v>
      </c>
      <c r="DD57" s="84">
        <f t="shared" si="101"/>
        <v>214.80312415648115</v>
      </c>
      <c r="DE57" s="86">
        <f t="shared" si="51"/>
        <v>225.06095561241636</v>
      </c>
      <c r="DF57" s="86">
        <f t="shared" si="52"/>
        <v>90.024382244966546</v>
      </c>
      <c r="DG57" s="86">
        <f t="shared" si="53"/>
        <v>56.265238903104091</v>
      </c>
      <c r="DH57" s="86">
        <f t="shared" si="54"/>
        <v>198.23166184521145</v>
      </c>
      <c r="DI57" s="86">
        <f t="shared" si="55"/>
        <v>116637.89534271773</v>
      </c>
      <c r="DJ57" s="86">
        <f t="shared" si="56"/>
        <v>387659576239.31372</v>
      </c>
      <c r="DK57" s="86">
        <f t="shared" si="57"/>
        <v>2691.0341309026035</v>
      </c>
      <c r="DL57" s="86">
        <f t="shared" si="115"/>
        <v>2691.0341309026035</v>
      </c>
      <c r="DM57" s="86">
        <f t="shared" si="58"/>
        <v>0</v>
      </c>
      <c r="DN57" s="85">
        <f t="shared" si="59"/>
        <v>225.06095561241636</v>
      </c>
      <c r="DO57" s="85">
        <f t="shared" si="102"/>
        <v>22506.095561241636</v>
      </c>
      <c r="DP57" s="85">
        <f t="shared" si="60"/>
        <v>56.265238903104091</v>
      </c>
      <c r="DQ57" s="85">
        <f t="shared" si="103"/>
        <v>5626.5238903104091</v>
      </c>
      <c r="DR57" s="85">
        <f t="shared" si="61"/>
        <v>90.024382244966546</v>
      </c>
      <c r="DS57" s="85">
        <f t="shared" si="104"/>
        <v>9002.4382244966546</v>
      </c>
      <c r="DT57" s="81"/>
      <c r="DU57" s="81"/>
      <c r="DV57" s="81">
        <f t="shared" si="105"/>
        <v>-225.06095561241636</v>
      </c>
      <c r="DW57" s="100"/>
    </row>
    <row r="58" spans="1:127" x14ac:dyDescent="0.2">
      <c r="A58" s="59">
        <f t="shared" si="62"/>
        <v>7.066666666666662</v>
      </c>
      <c r="B58" s="44">
        <f t="shared" si="106"/>
        <v>7066.6666666666615</v>
      </c>
      <c r="C58" s="52">
        <f t="shared" si="63"/>
        <v>133.33333333333334</v>
      </c>
      <c r="D58" s="50">
        <f t="shared" si="0"/>
        <v>2</v>
      </c>
      <c r="E58" s="44">
        <f t="shared" si="1"/>
        <v>3</v>
      </c>
      <c r="F58" s="47">
        <f t="shared" si="64"/>
        <v>1.0574519476318618</v>
      </c>
      <c r="G58" s="52">
        <f t="shared" si="116"/>
        <v>4.6805914612346629E-2</v>
      </c>
      <c r="H58" s="57">
        <f t="shared" si="65"/>
        <v>111.62765331105496</v>
      </c>
      <c r="I58" s="52">
        <f t="shared" si="117"/>
        <v>0</v>
      </c>
      <c r="J58" s="54">
        <f t="shared" si="118"/>
        <v>176.39447326122715</v>
      </c>
      <c r="K58" s="46">
        <f t="shared" si="107"/>
        <v>176.39447326122715</v>
      </c>
      <c r="L58" s="80">
        <f t="shared" si="2"/>
        <v>0</v>
      </c>
      <c r="M58" s="142">
        <f t="shared" si="3"/>
        <v>0</v>
      </c>
      <c r="N58" s="60">
        <f t="shared" si="4"/>
        <v>3</v>
      </c>
      <c r="O58" s="53">
        <f t="shared" si="5"/>
        <v>0</v>
      </c>
      <c r="P58" s="58">
        <f t="shared" si="66"/>
        <v>2.5937460448426175</v>
      </c>
      <c r="Q58" s="49">
        <f t="shared" si="67"/>
        <v>2.5937460448426175</v>
      </c>
      <c r="R58" s="143">
        <f t="shared" si="6"/>
        <v>0.85418214447655383</v>
      </c>
      <c r="S58" s="51">
        <f t="shared" si="68"/>
        <v>3.7937241100059201E-2</v>
      </c>
      <c r="T58" s="57">
        <f t="shared" si="69"/>
        <v>124.00181976568203</v>
      </c>
      <c r="U58" s="53">
        <f t="shared" si="7"/>
        <v>0</v>
      </c>
      <c r="V58" s="58">
        <f t="shared" si="70"/>
        <v>2.5531532479237287</v>
      </c>
      <c r="W58" s="49">
        <f t="shared" si="8"/>
        <v>2.5531532479237287</v>
      </c>
      <c r="X58" s="143">
        <f t="shared" si="9"/>
        <v>0.83435475176801621</v>
      </c>
      <c r="Y58" s="51">
        <f t="shared" si="71"/>
        <v>3.7007997295119124E-2</v>
      </c>
      <c r="Z58" s="57">
        <f t="shared" si="72"/>
        <v>122.92685988672794</v>
      </c>
      <c r="AA58" s="53">
        <f t="shared" si="10"/>
        <v>0</v>
      </c>
      <c r="AB58" s="58">
        <f t="shared" si="73"/>
        <v>2.5566291342045084</v>
      </c>
      <c r="AC58" s="49">
        <f t="shared" si="11"/>
        <v>2.5566291342045084</v>
      </c>
      <c r="AD58" s="143">
        <f t="shared" si="12"/>
        <v>0.83259842347305824</v>
      </c>
      <c r="AE58" s="49">
        <f t="shared" si="108"/>
        <v>3.6925684042362024E-2</v>
      </c>
      <c r="AF58" s="57">
        <f t="shared" si="74"/>
        <v>122.58471232093385</v>
      </c>
      <c r="AG58" s="53">
        <f t="shared" si="13"/>
        <v>0</v>
      </c>
      <c r="AH58" s="58">
        <f t="shared" si="75"/>
        <v>2.557737455910615</v>
      </c>
      <c r="AI58" s="49">
        <f t="shared" si="14"/>
        <v>2.557737455910615</v>
      </c>
      <c r="AJ58" s="143">
        <f t="shared" si="15"/>
        <v>0.83261703430177492</v>
      </c>
      <c r="AK58" s="51">
        <f t="shared" si="76"/>
        <v>3.6926556269867891E-2</v>
      </c>
      <c r="AL58" s="57">
        <f t="shared" si="77"/>
        <v>122.56531819274198</v>
      </c>
      <c r="AM58" s="53">
        <f t="shared" si="16"/>
        <v>0</v>
      </c>
      <c r="AN58" s="58">
        <f t="shared" si="78"/>
        <v>2.5578003082646155</v>
      </c>
      <c r="AO58" s="49">
        <f t="shared" si="17"/>
        <v>2.5578003082646155</v>
      </c>
      <c r="AP58" s="143">
        <f t="shared" si="18"/>
        <v>0.832626889292851</v>
      </c>
      <c r="AQ58" s="51">
        <f t="shared" si="79"/>
        <v>3.6927018140449609E-2</v>
      </c>
      <c r="AR58" s="57">
        <f t="shared" si="80"/>
        <v>122.56594822662872</v>
      </c>
      <c r="AS58" s="44">
        <f t="shared" si="19"/>
        <v>317.51005187020883</v>
      </c>
      <c r="AT58" s="44">
        <f t="shared" si="20"/>
        <v>127.00402074808353</v>
      </c>
      <c r="AU58" s="44">
        <f t="shared" si="21"/>
        <v>79.377512967552207</v>
      </c>
      <c r="AV58" s="47">
        <f t="shared" si="22"/>
        <v>42131.666171558601</v>
      </c>
      <c r="AW58" s="47">
        <f t="shared" si="23"/>
        <v>2705325075.1457624</v>
      </c>
      <c r="AX58" s="86">
        <f t="shared" si="24"/>
        <v>6809225005284021</v>
      </c>
      <c r="AY58" s="86">
        <f t="shared" si="25"/>
        <v>2466.6884804295664</v>
      </c>
      <c r="AZ58" s="10">
        <f t="shared" si="81"/>
        <v>2466.6884804295664</v>
      </c>
      <c r="BA58" s="44">
        <f t="shared" si="26"/>
        <v>42131.666171558601</v>
      </c>
      <c r="BB58" s="9">
        <f t="shared" si="27"/>
        <v>317.51005187020883</v>
      </c>
      <c r="BC58" s="45">
        <f t="shared" si="119"/>
        <v>42334.673582694515</v>
      </c>
      <c r="BD58" s="9">
        <f t="shared" si="28"/>
        <v>79.377512967552207</v>
      </c>
      <c r="BE58" s="45">
        <f t="shared" si="109"/>
        <v>10583.668395673629</v>
      </c>
      <c r="BF58" s="9">
        <f t="shared" si="29"/>
        <v>127.00402074808353</v>
      </c>
      <c r="BG58" s="45">
        <f t="shared" si="110"/>
        <v>16933.869433077805</v>
      </c>
      <c r="BH58" s="58"/>
      <c r="BI58" s="58"/>
      <c r="BJ58" s="58">
        <f t="shared" si="82"/>
        <v>-317.51005187020883</v>
      </c>
      <c r="BK58" s="97"/>
      <c r="BL58" s="44"/>
      <c r="BM58" s="82">
        <f t="shared" si="83"/>
        <v>5.3</v>
      </c>
      <c r="BN58" s="86">
        <f t="shared" si="84"/>
        <v>5300</v>
      </c>
      <c r="BO58" s="86">
        <f t="shared" si="85"/>
        <v>100</v>
      </c>
      <c r="BP58" s="84">
        <f t="shared" si="30"/>
        <v>1</v>
      </c>
      <c r="BQ58" s="84">
        <f t="shared" si="31"/>
        <v>1.64</v>
      </c>
      <c r="BR58" s="84">
        <f t="shared" si="32"/>
        <v>2.0299999999999998</v>
      </c>
      <c r="BS58" s="84">
        <f t="shared" si="111"/>
        <v>6.2148104437584992E-2</v>
      </c>
      <c r="BT58" s="84">
        <f t="shared" si="112"/>
        <v>228.22945336536597</v>
      </c>
      <c r="BU58" s="84">
        <f t="shared" si="86"/>
        <v>56.048454000000064</v>
      </c>
      <c r="BV58" s="83">
        <f t="shared" si="113"/>
        <v>127.66887570985976</v>
      </c>
      <c r="BW58" s="81">
        <f t="shared" si="114"/>
        <v>71.620421709859698</v>
      </c>
      <c r="BX58" s="83">
        <f t="shared" si="33"/>
        <v>8.6027363685817378E-3</v>
      </c>
      <c r="BY58" s="141">
        <f t="shared" si="34"/>
        <v>7.143823189505661E-4</v>
      </c>
      <c r="BZ58" s="83">
        <f t="shared" si="35"/>
        <v>1.6400053907065957</v>
      </c>
      <c r="CA58" s="83">
        <f t="shared" si="36"/>
        <v>0.6332447513176771</v>
      </c>
      <c r="CB58" s="83">
        <f t="shared" si="87"/>
        <v>1.2300101592555794</v>
      </c>
      <c r="CC58" s="83">
        <f t="shared" si="37"/>
        <v>1.2294269121091197</v>
      </c>
      <c r="CD58" s="143">
        <f t="shared" si="38"/>
        <v>2.0285498038925303</v>
      </c>
      <c r="CE58" s="83">
        <f t="shared" si="88"/>
        <v>5.1935421931085655E-2</v>
      </c>
      <c r="CF58" s="84">
        <f t="shared" si="89"/>
        <v>237.42625783466318</v>
      </c>
      <c r="CG58" s="83">
        <f t="shared" si="39"/>
        <v>0.62328028630923704</v>
      </c>
      <c r="CH58" s="83">
        <f t="shared" si="90"/>
        <v>1.7462303456986992</v>
      </c>
      <c r="CI58" s="83">
        <f t="shared" si="40"/>
        <v>1.7449456457666448</v>
      </c>
      <c r="CJ58" s="143">
        <f t="shared" si="41"/>
        <v>2.0285498038925303</v>
      </c>
      <c r="CK58" s="83">
        <f t="shared" si="91"/>
        <v>5.0589401241401072E-2</v>
      </c>
      <c r="CL58" s="84">
        <f t="shared" si="92"/>
        <v>216.36684857903762</v>
      </c>
      <c r="CM58" s="83">
        <f t="shared" si="42"/>
        <v>0.64481345997545492</v>
      </c>
      <c r="CN58" s="83">
        <f t="shared" si="93"/>
        <v>1.7400498894353333</v>
      </c>
      <c r="CO58" s="83">
        <f t="shared" si="43"/>
        <v>1.7388163304173923</v>
      </c>
      <c r="CP58" s="143">
        <f t="shared" si="44"/>
        <v>2.0285498038925303</v>
      </c>
      <c r="CQ58" s="83">
        <f t="shared" si="94"/>
        <v>5.0855490748942564E-2</v>
      </c>
      <c r="CR58" s="84">
        <f t="shared" si="95"/>
        <v>217.60172272078094</v>
      </c>
      <c r="CS58" s="83">
        <f t="shared" si="45"/>
        <v>0.64367663674661779</v>
      </c>
      <c r="CT58" s="83">
        <f t="shared" si="96"/>
        <v>1.7404269412092557</v>
      </c>
      <c r="CU58" s="83">
        <f t="shared" si="46"/>
        <v>1.7391906532921673</v>
      </c>
      <c r="CV58" s="143">
        <f t="shared" si="47"/>
        <v>2.0285498038925303</v>
      </c>
      <c r="CW58" s="83">
        <f t="shared" si="97"/>
        <v>5.0902094887109284E-2</v>
      </c>
      <c r="CX58" s="84">
        <f t="shared" si="98"/>
        <v>217.73630103058986</v>
      </c>
      <c r="CY58" s="83">
        <f t="shared" si="48"/>
        <v>0.64355179686754693</v>
      </c>
      <c r="CZ58" s="83">
        <f t="shared" si="99"/>
        <v>1.7404679181679266</v>
      </c>
      <c r="DA58" s="83">
        <f t="shared" si="49"/>
        <v>1.7392313308913596</v>
      </c>
      <c r="DB58" s="143">
        <f t="shared" si="50"/>
        <v>2.0285498038925303</v>
      </c>
      <c r="DC58" s="83">
        <f t="shared" si="100"/>
        <v>5.0903627854013124E-2</v>
      </c>
      <c r="DD58" s="84">
        <f t="shared" si="101"/>
        <v>217.73758898000105</v>
      </c>
      <c r="DE58" s="86">
        <f t="shared" si="51"/>
        <v>229.80397627774758</v>
      </c>
      <c r="DF58" s="86">
        <f t="shared" si="52"/>
        <v>91.921590511099026</v>
      </c>
      <c r="DG58" s="86">
        <f t="shared" si="53"/>
        <v>57.450994069436895</v>
      </c>
      <c r="DH58" s="86">
        <f t="shared" si="54"/>
        <v>184.34387413435121</v>
      </c>
      <c r="DI58" s="86">
        <f t="shared" si="55"/>
        <v>102069.86767939891</v>
      </c>
      <c r="DJ58" s="86">
        <f t="shared" si="56"/>
        <v>301716527960.08868</v>
      </c>
      <c r="DK58" s="86">
        <f t="shared" si="57"/>
        <v>2673.5879052894588</v>
      </c>
      <c r="DL58" s="86">
        <f t="shared" si="115"/>
        <v>2673.5879052894588</v>
      </c>
      <c r="DM58" s="86">
        <f t="shared" si="58"/>
        <v>0</v>
      </c>
      <c r="DN58" s="85">
        <f t="shared" si="59"/>
        <v>229.80397627774758</v>
      </c>
      <c r="DO58" s="85">
        <f t="shared" si="102"/>
        <v>22980.397627774757</v>
      </c>
      <c r="DP58" s="85">
        <f t="shared" si="60"/>
        <v>57.450994069436895</v>
      </c>
      <c r="DQ58" s="85">
        <f t="shared" si="103"/>
        <v>5745.0994069436892</v>
      </c>
      <c r="DR58" s="85">
        <f t="shared" si="61"/>
        <v>91.921590511099026</v>
      </c>
      <c r="DS58" s="85">
        <f t="shared" si="104"/>
        <v>9192.1590511099021</v>
      </c>
      <c r="DT58" s="81"/>
      <c r="DU58" s="81"/>
      <c r="DV58" s="81">
        <f t="shared" si="105"/>
        <v>-229.80397627774758</v>
      </c>
      <c r="DW58" s="100"/>
    </row>
    <row r="59" spans="1:127" x14ac:dyDescent="0.2">
      <c r="A59" s="59">
        <f t="shared" si="62"/>
        <v>7.1999999999999948</v>
      </c>
      <c r="B59" s="44">
        <f t="shared" si="106"/>
        <v>7199.9999999999945</v>
      </c>
      <c r="C59" s="52">
        <f t="shared" si="63"/>
        <v>133.33333333333334</v>
      </c>
      <c r="D59" s="50">
        <f t="shared" si="0"/>
        <v>2</v>
      </c>
      <c r="E59" s="44">
        <f t="shared" si="1"/>
        <v>3</v>
      </c>
      <c r="F59" s="47">
        <f t="shared" si="64"/>
        <v>1.0574519476318618</v>
      </c>
      <c r="G59" s="52">
        <f t="shared" si="116"/>
        <v>4.666492101932905E-2</v>
      </c>
      <c r="H59" s="57">
        <f t="shared" si="65"/>
        <v>113.70478299175886</v>
      </c>
      <c r="I59" s="52">
        <f t="shared" si="117"/>
        <v>0</v>
      </c>
      <c r="J59" s="54">
        <f t="shared" si="118"/>
        <v>180.05687326122714</v>
      </c>
      <c r="K59" s="46">
        <f t="shared" si="107"/>
        <v>180.05687326122714</v>
      </c>
      <c r="L59" s="80">
        <f t="shared" si="2"/>
        <v>0</v>
      </c>
      <c r="M59" s="142">
        <f t="shared" si="3"/>
        <v>0</v>
      </c>
      <c r="N59" s="60">
        <f t="shared" si="4"/>
        <v>3</v>
      </c>
      <c r="O59" s="53">
        <f t="shared" si="5"/>
        <v>0</v>
      </c>
      <c r="P59" s="58">
        <f t="shared" si="66"/>
        <v>2.5873396950253107</v>
      </c>
      <c r="Q59" s="49">
        <f t="shared" si="67"/>
        <v>2.5873396950253107</v>
      </c>
      <c r="R59" s="143">
        <f t="shared" si="6"/>
        <v>0.85418214447655383</v>
      </c>
      <c r="S59" s="51">
        <f t="shared" si="68"/>
        <v>3.7823350147462326E-2</v>
      </c>
      <c r="T59" s="57">
        <f t="shared" si="69"/>
        <v>125.94908291166769</v>
      </c>
      <c r="U59" s="53">
        <f t="shared" si="7"/>
        <v>0</v>
      </c>
      <c r="V59" s="58">
        <f t="shared" si="70"/>
        <v>2.547370563403299</v>
      </c>
      <c r="W59" s="49">
        <f t="shared" si="8"/>
        <v>2.547370563403299</v>
      </c>
      <c r="X59" s="143">
        <f t="shared" si="9"/>
        <v>0.83435475176801621</v>
      </c>
      <c r="Y59" s="51">
        <f t="shared" si="71"/>
        <v>3.689674999488339E-2</v>
      </c>
      <c r="Z59" s="57">
        <f t="shared" si="72"/>
        <v>124.8566238586609</v>
      </c>
      <c r="AA59" s="53">
        <f t="shared" si="10"/>
        <v>0</v>
      </c>
      <c r="AB59" s="58">
        <f t="shared" si="73"/>
        <v>2.5508864397731608</v>
      </c>
      <c r="AC59" s="49">
        <f t="shared" si="11"/>
        <v>2.5508864397731608</v>
      </c>
      <c r="AD59" s="143">
        <f t="shared" si="12"/>
        <v>0.83259842347305824</v>
      </c>
      <c r="AE59" s="49">
        <f t="shared" si="108"/>
        <v>3.6814670919232281E-2</v>
      </c>
      <c r="AF59" s="57">
        <f t="shared" si="74"/>
        <v>124.50756597160067</v>
      </c>
      <c r="AG59" s="53">
        <f t="shared" si="13"/>
        <v>0</v>
      </c>
      <c r="AH59" s="58">
        <f t="shared" si="75"/>
        <v>2.552011864482493</v>
      </c>
      <c r="AI59" s="49">
        <f t="shared" si="14"/>
        <v>2.552011864482493</v>
      </c>
      <c r="AJ59" s="143">
        <f t="shared" si="15"/>
        <v>0.83261703430177492</v>
      </c>
      <c r="AK59" s="51">
        <f t="shared" si="76"/>
        <v>3.681554066529432E-2</v>
      </c>
      <c r="AL59" s="57">
        <f t="shared" si="77"/>
        <v>124.4873840342993</v>
      </c>
      <c r="AM59" s="53">
        <f t="shared" si="16"/>
        <v>0</v>
      </c>
      <c r="AN59" s="58">
        <f t="shared" si="78"/>
        <v>2.552076965006715</v>
      </c>
      <c r="AO59" s="49">
        <f t="shared" si="17"/>
        <v>2.552076965006715</v>
      </c>
      <c r="AP59" s="143">
        <f t="shared" si="18"/>
        <v>0.832626889292851</v>
      </c>
      <c r="AQ59" s="51">
        <f t="shared" si="79"/>
        <v>3.6816001221877226E-2</v>
      </c>
      <c r="AR59" s="57">
        <f t="shared" si="80"/>
        <v>124.48799087981664</v>
      </c>
      <c r="AS59" s="44">
        <f t="shared" si="19"/>
        <v>324.10237187020886</v>
      </c>
      <c r="AT59" s="44">
        <f t="shared" si="20"/>
        <v>129.64094874808353</v>
      </c>
      <c r="AU59" s="44">
        <f t="shared" si="21"/>
        <v>81.025592967552214</v>
      </c>
      <c r="AV59" s="47">
        <f t="shared" si="22"/>
        <v>38781.060121287308</v>
      </c>
      <c r="AW59" s="47">
        <f t="shared" si="23"/>
        <v>2315087469.6059322</v>
      </c>
      <c r="AX59" s="86">
        <f t="shared" si="24"/>
        <v>5303350679740159</v>
      </c>
      <c r="AY59" s="86">
        <f t="shared" si="25"/>
        <v>2449.1704636893778</v>
      </c>
      <c r="AZ59" s="10">
        <f t="shared" si="81"/>
        <v>2449.1704636893778</v>
      </c>
      <c r="BA59" s="44">
        <f t="shared" si="26"/>
        <v>38781.060121287308</v>
      </c>
      <c r="BB59" s="9">
        <f t="shared" si="27"/>
        <v>324.10237187020886</v>
      </c>
      <c r="BC59" s="45">
        <f t="shared" si="119"/>
        <v>43213.649582694517</v>
      </c>
      <c r="BD59" s="9">
        <f t="shared" si="28"/>
        <v>81.025592967552214</v>
      </c>
      <c r="BE59" s="45">
        <f t="shared" si="109"/>
        <v>10803.412395673629</v>
      </c>
      <c r="BF59" s="9">
        <f t="shared" si="29"/>
        <v>129.64094874808353</v>
      </c>
      <c r="BG59" s="45">
        <f t="shared" si="110"/>
        <v>17285.459833077806</v>
      </c>
      <c r="BH59" s="58"/>
      <c r="BI59" s="58"/>
      <c r="BJ59" s="58">
        <f t="shared" si="82"/>
        <v>-324.10237187020886</v>
      </c>
      <c r="BK59" s="97"/>
      <c r="BL59" s="44"/>
      <c r="BM59" s="82">
        <f t="shared" si="83"/>
        <v>5.4</v>
      </c>
      <c r="BN59" s="86">
        <f t="shared" si="84"/>
        <v>5400</v>
      </c>
      <c r="BO59" s="86">
        <f t="shared" si="85"/>
        <v>100</v>
      </c>
      <c r="BP59" s="84">
        <f t="shared" si="30"/>
        <v>1</v>
      </c>
      <c r="BQ59" s="84">
        <f t="shared" si="31"/>
        <v>1.64</v>
      </c>
      <c r="BR59" s="84">
        <f t="shared" si="32"/>
        <v>2.0299999999999998</v>
      </c>
      <c r="BS59" s="84">
        <f t="shared" si="111"/>
        <v>6.194510443758499E-2</v>
      </c>
      <c r="BT59" s="84">
        <f t="shared" si="112"/>
        <v>232.0127829042431</v>
      </c>
      <c r="BU59" s="84">
        <f t="shared" si="86"/>
        <v>57.105972000000065</v>
      </c>
      <c r="BV59" s="83">
        <f t="shared" si="113"/>
        <v>130.30497746545467</v>
      </c>
      <c r="BW59" s="81">
        <f t="shared" si="114"/>
        <v>73.199005465454604</v>
      </c>
      <c r="BX59" s="83">
        <f t="shared" si="33"/>
        <v>7.917538286056491E-3</v>
      </c>
      <c r="BY59" s="141">
        <f t="shared" si="34"/>
        <v>6.1379992704113065E-4</v>
      </c>
      <c r="BZ59" s="83">
        <f t="shared" si="35"/>
        <v>1.6400046317139461</v>
      </c>
      <c r="CA59" s="83">
        <f t="shared" si="36"/>
        <v>0.6292508980493654</v>
      </c>
      <c r="CB59" s="83">
        <f t="shared" si="87"/>
        <v>1.2250019436331472</v>
      </c>
      <c r="CC59" s="83">
        <f t="shared" si="37"/>
        <v>1.2245011505047985</v>
      </c>
      <c r="CD59" s="143">
        <f t="shared" si="38"/>
        <v>2.0287539861481063</v>
      </c>
      <c r="CE59" s="83">
        <f t="shared" si="88"/>
        <v>5.1732556741583627E-2</v>
      </c>
      <c r="CF59" s="84">
        <f t="shared" si="89"/>
        <v>241.64236811583217</v>
      </c>
      <c r="CG59" s="83">
        <f t="shared" si="39"/>
        <v>0.61842158711899553</v>
      </c>
      <c r="CH59" s="83">
        <f t="shared" si="90"/>
        <v>1.7474065580711504</v>
      </c>
      <c r="CI59" s="83">
        <f t="shared" si="40"/>
        <v>1.7462928282602186</v>
      </c>
      <c r="CJ59" s="143">
        <f t="shared" si="41"/>
        <v>2.0287539861481063</v>
      </c>
      <c r="CK59" s="83">
        <f t="shared" si="91"/>
        <v>5.0386536051899043E-2</v>
      </c>
      <c r="CL59" s="84">
        <f t="shared" si="92"/>
        <v>219.26023232847953</v>
      </c>
      <c r="CM59" s="83">
        <f t="shared" si="42"/>
        <v>0.64212515001931059</v>
      </c>
      <c r="CN59" s="83">
        <f t="shared" si="93"/>
        <v>1.7409299921638703</v>
      </c>
      <c r="CO59" s="83">
        <f t="shared" si="43"/>
        <v>1.7398645230268082</v>
      </c>
      <c r="CP59" s="143">
        <f t="shared" si="44"/>
        <v>2.0287539861481063</v>
      </c>
      <c r="CQ59" s="83">
        <f t="shared" si="94"/>
        <v>5.0652625559440535E-2</v>
      </c>
      <c r="CR59" s="84">
        <f t="shared" si="95"/>
        <v>220.52060853815561</v>
      </c>
      <c r="CS59" s="83">
        <f t="shared" si="45"/>
        <v>0.64092719580418622</v>
      </c>
      <c r="CT59" s="83">
        <f t="shared" si="96"/>
        <v>1.7413103073823772</v>
      </c>
      <c r="CU59" s="83">
        <f t="shared" si="46"/>
        <v>1.7402423775359561</v>
      </c>
      <c r="CV59" s="143">
        <f t="shared" si="47"/>
        <v>2.0287539861481063</v>
      </c>
      <c r="CW59" s="83">
        <f t="shared" si="97"/>
        <v>5.0699229697607255E-2</v>
      </c>
      <c r="CX59" s="84">
        <f t="shared" si="98"/>
        <v>220.65723826658251</v>
      </c>
      <c r="CY59" s="83">
        <f t="shared" si="48"/>
        <v>0.64079635178012539</v>
      </c>
      <c r="CZ59" s="83">
        <f t="shared" si="99"/>
        <v>1.7413514183742913</v>
      </c>
      <c r="DA59" s="83">
        <f t="shared" si="49"/>
        <v>1.7402832200058411</v>
      </c>
      <c r="DB59" s="143">
        <f t="shared" si="50"/>
        <v>2.0287539861481063</v>
      </c>
      <c r="DC59" s="83">
        <f t="shared" si="100"/>
        <v>5.0700762664511095E-2</v>
      </c>
      <c r="DD59" s="84">
        <f t="shared" si="101"/>
        <v>220.65854604082989</v>
      </c>
      <c r="DE59" s="86">
        <f t="shared" si="51"/>
        <v>234.54895943781838</v>
      </c>
      <c r="DF59" s="86">
        <f t="shared" si="52"/>
        <v>93.819583775127356</v>
      </c>
      <c r="DG59" s="86">
        <f t="shared" si="53"/>
        <v>58.637239859454596</v>
      </c>
      <c r="DH59" s="86">
        <f t="shared" si="54"/>
        <v>171.63349072084395</v>
      </c>
      <c r="DI59" s="86">
        <f t="shared" si="55"/>
        <v>89517.150446410626</v>
      </c>
      <c r="DJ59" s="86">
        <f t="shared" si="56"/>
        <v>235794634542.37741</v>
      </c>
      <c r="DK59" s="86">
        <f t="shared" si="57"/>
        <v>2656.2737128989575</v>
      </c>
      <c r="DL59" s="86">
        <f t="shared" si="115"/>
        <v>2656.2737128989575</v>
      </c>
      <c r="DM59" s="86">
        <f t="shared" si="58"/>
        <v>0</v>
      </c>
      <c r="DN59" s="85">
        <f t="shared" si="59"/>
        <v>234.54895943781838</v>
      </c>
      <c r="DO59" s="85">
        <f t="shared" si="102"/>
        <v>23454.895943781838</v>
      </c>
      <c r="DP59" s="85">
        <f t="shared" si="60"/>
        <v>58.637239859454596</v>
      </c>
      <c r="DQ59" s="85">
        <f t="shared" si="103"/>
        <v>5863.7239859454594</v>
      </c>
      <c r="DR59" s="85">
        <f t="shared" si="61"/>
        <v>93.819583775127356</v>
      </c>
      <c r="DS59" s="85">
        <f t="shared" si="104"/>
        <v>9381.9583775127358</v>
      </c>
      <c r="DT59" s="81"/>
      <c r="DU59" s="81"/>
      <c r="DV59" s="81">
        <f t="shared" si="105"/>
        <v>-234.54895943781838</v>
      </c>
      <c r="DW59" s="100"/>
    </row>
    <row r="60" spans="1:127" x14ac:dyDescent="0.2">
      <c r="A60" s="59">
        <f t="shared" si="62"/>
        <v>7.3333333333333277</v>
      </c>
      <c r="B60" s="44">
        <f t="shared" si="106"/>
        <v>7333.3333333333276</v>
      </c>
      <c r="C60" s="52">
        <f t="shared" si="63"/>
        <v>133.33333333333334</v>
      </c>
      <c r="D60" s="50">
        <f t="shared" si="0"/>
        <v>2</v>
      </c>
      <c r="E60" s="44">
        <f t="shared" si="1"/>
        <v>3</v>
      </c>
      <c r="F60" s="47">
        <f t="shared" si="64"/>
        <v>1.0574519476318618</v>
      </c>
      <c r="G60" s="52">
        <f t="shared" si="116"/>
        <v>4.6523927426311472E-2</v>
      </c>
      <c r="H60" s="57">
        <f t="shared" si="65"/>
        <v>115.77564629055087</v>
      </c>
      <c r="I60" s="52">
        <f t="shared" si="117"/>
        <v>0</v>
      </c>
      <c r="J60" s="54">
        <f t="shared" si="118"/>
        <v>183.71927326122713</v>
      </c>
      <c r="K60" s="46">
        <f t="shared" si="107"/>
        <v>183.71927326122713</v>
      </c>
      <c r="L60" s="80">
        <f t="shared" si="2"/>
        <v>0</v>
      </c>
      <c r="M60" s="142">
        <f t="shared" si="3"/>
        <v>0</v>
      </c>
      <c r="N60" s="60">
        <f t="shared" si="4"/>
        <v>3</v>
      </c>
      <c r="O60" s="53">
        <f t="shared" si="5"/>
        <v>0</v>
      </c>
      <c r="P60" s="58">
        <f t="shared" si="66"/>
        <v>2.5809880287955629</v>
      </c>
      <c r="Q60" s="49">
        <f t="shared" si="67"/>
        <v>2.5809880287955629</v>
      </c>
      <c r="R60" s="143">
        <f t="shared" si="6"/>
        <v>0.85418214447655383</v>
      </c>
      <c r="S60" s="51">
        <f t="shared" si="68"/>
        <v>3.7709459194865451E-2</v>
      </c>
      <c r="T60" s="57">
        <f t="shared" si="69"/>
        <v>127.89529841344493</v>
      </c>
      <c r="U60" s="53">
        <f t="shared" si="7"/>
        <v>0</v>
      </c>
      <c r="V60" s="58">
        <f t="shared" si="70"/>
        <v>2.5416195737006824</v>
      </c>
      <c r="W60" s="49">
        <f t="shared" si="8"/>
        <v>2.5416195737006824</v>
      </c>
      <c r="X60" s="143">
        <f t="shared" si="9"/>
        <v>0.83435475176801621</v>
      </c>
      <c r="Y60" s="51">
        <f t="shared" si="71"/>
        <v>3.6785502694647657E-2</v>
      </c>
      <c r="Z60" s="57">
        <f t="shared" si="72"/>
        <v>126.78494565442642</v>
      </c>
      <c r="AA60" s="53">
        <f t="shared" si="10"/>
        <v>0</v>
      </c>
      <c r="AB60" s="58">
        <f t="shared" si="73"/>
        <v>2.5451763051537557</v>
      </c>
      <c r="AC60" s="49">
        <f t="shared" si="11"/>
        <v>2.5451763051537557</v>
      </c>
      <c r="AD60" s="143">
        <f t="shared" si="12"/>
        <v>0.83259842347305824</v>
      </c>
      <c r="AE60" s="49">
        <f t="shared" si="108"/>
        <v>3.6703657796102539E-2</v>
      </c>
      <c r="AF60" s="57">
        <f t="shared" si="74"/>
        <v>126.42894586446313</v>
      </c>
      <c r="AG60" s="53">
        <f t="shared" si="13"/>
        <v>0</v>
      </c>
      <c r="AH60" s="58">
        <f t="shared" si="75"/>
        <v>2.5463187679485793</v>
      </c>
      <c r="AI60" s="49">
        <f t="shared" si="14"/>
        <v>2.5463187679485793</v>
      </c>
      <c r="AJ60" s="143">
        <f t="shared" si="15"/>
        <v>0.83261703430177492</v>
      </c>
      <c r="AK60" s="51">
        <f t="shared" si="76"/>
        <v>3.670452506072075E-2</v>
      </c>
      <c r="AL60" s="57">
        <f t="shared" si="77"/>
        <v>126.40796198430095</v>
      </c>
      <c r="AM60" s="53">
        <f t="shared" si="16"/>
        <v>0</v>
      </c>
      <c r="AN60" s="58">
        <f t="shared" si="78"/>
        <v>2.54638614073539</v>
      </c>
      <c r="AO60" s="49">
        <f t="shared" si="17"/>
        <v>2.54638614073539</v>
      </c>
      <c r="AP60" s="143">
        <f t="shared" si="18"/>
        <v>0.832626889292851</v>
      </c>
      <c r="AQ60" s="51">
        <f t="shared" si="79"/>
        <v>3.6704984303304843E-2</v>
      </c>
      <c r="AR60" s="57">
        <f t="shared" si="80"/>
        <v>126.40854386556848</v>
      </c>
      <c r="AS60" s="44">
        <f t="shared" si="19"/>
        <v>330.69469187020883</v>
      </c>
      <c r="AT60" s="44">
        <f t="shared" si="20"/>
        <v>132.27787674808354</v>
      </c>
      <c r="AU60" s="44">
        <f t="shared" si="21"/>
        <v>82.673672967552207</v>
      </c>
      <c r="AV60" s="47">
        <f t="shared" si="22"/>
        <v>35727.660867687053</v>
      </c>
      <c r="AW60" s="47">
        <f t="shared" si="23"/>
        <v>1984349384.3052452</v>
      </c>
      <c r="AX60" s="86">
        <f t="shared" si="24"/>
        <v>4141242173391357</v>
      </c>
      <c r="AY60" s="86">
        <f t="shared" si="25"/>
        <v>2431.7704068814014</v>
      </c>
      <c r="AZ60" s="10">
        <f t="shared" si="81"/>
        <v>2431.7704068814014</v>
      </c>
      <c r="BA60" s="44">
        <f t="shared" si="26"/>
        <v>35727.660867687053</v>
      </c>
      <c r="BB60" s="9">
        <f t="shared" si="27"/>
        <v>330.69469187020883</v>
      </c>
      <c r="BC60" s="45">
        <f t="shared" si="119"/>
        <v>44092.625582694513</v>
      </c>
      <c r="BD60" s="9">
        <f t="shared" si="28"/>
        <v>82.673672967552207</v>
      </c>
      <c r="BE60" s="45">
        <f t="shared" si="109"/>
        <v>11023.156395673628</v>
      </c>
      <c r="BF60" s="9">
        <f t="shared" si="29"/>
        <v>132.27787674808354</v>
      </c>
      <c r="BG60" s="45">
        <f t="shared" si="110"/>
        <v>17637.050233077807</v>
      </c>
      <c r="BH60" s="58"/>
      <c r="BI60" s="58"/>
      <c r="BJ60" s="58">
        <f t="shared" si="82"/>
        <v>-330.69469187020883</v>
      </c>
      <c r="BK60" s="97"/>
      <c r="BL60" s="44"/>
      <c r="BM60" s="82">
        <f t="shared" si="83"/>
        <v>5.5</v>
      </c>
      <c r="BN60" s="86">
        <f t="shared" si="84"/>
        <v>5500</v>
      </c>
      <c r="BO60" s="86">
        <f t="shared" si="85"/>
        <v>100</v>
      </c>
      <c r="BP60" s="84">
        <f t="shared" si="30"/>
        <v>1</v>
      </c>
      <c r="BQ60" s="84">
        <f t="shared" si="31"/>
        <v>1.64</v>
      </c>
      <c r="BR60" s="84">
        <f t="shared" si="32"/>
        <v>2.0299999999999998</v>
      </c>
      <c r="BS60" s="84">
        <f t="shared" si="111"/>
        <v>6.1742104437584988E-2</v>
      </c>
      <c r="BT60" s="84">
        <f t="shared" si="112"/>
        <v>235.78373439433975</v>
      </c>
      <c r="BU60" s="84">
        <f t="shared" si="86"/>
        <v>58.163490000000067</v>
      </c>
      <c r="BV60" s="83">
        <f t="shared" si="113"/>
        <v>132.94208265676349</v>
      </c>
      <c r="BW60" s="81">
        <f t="shared" si="114"/>
        <v>74.778592656763422</v>
      </c>
      <c r="BX60" s="83">
        <f t="shared" si="33"/>
        <v>7.2869154447313495E-3</v>
      </c>
      <c r="BY60" s="141">
        <f t="shared" si="34"/>
        <v>5.2732829572169917E-4</v>
      </c>
      <c r="BZ60" s="83">
        <f t="shared" si="35"/>
        <v>1.640003979201085</v>
      </c>
      <c r="CA60" s="83">
        <f t="shared" si="36"/>
        <v>0.6251236893151908</v>
      </c>
      <c r="CB60" s="83">
        <f t="shared" si="87"/>
        <v>1.2200525176658279</v>
      </c>
      <c r="CC60" s="83">
        <f t="shared" si="37"/>
        <v>1.2196223734092053</v>
      </c>
      <c r="CD60" s="143">
        <f t="shared" si="38"/>
        <v>2.0289295235596847</v>
      </c>
      <c r="CE60" s="83">
        <f t="shared" si="88"/>
        <v>5.1529672566098236E-2</v>
      </c>
      <c r="CF60" s="84">
        <f t="shared" si="89"/>
        <v>245.85887040502899</v>
      </c>
      <c r="CG60" s="83">
        <f t="shared" si="39"/>
        <v>0.61337967766444668</v>
      </c>
      <c r="CH60" s="83">
        <f t="shared" si="90"/>
        <v>1.7485638136872799</v>
      </c>
      <c r="CI60" s="83">
        <f t="shared" si="40"/>
        <v>1.7475981542723105</v>
      </c>
      <c r="CJ60" s="143">
        <f t="shared" si="41"/>
        <v>2.0289295235596847</v>
      </c>
      <c r="CK60" s="83">
        <f t="shared" si="91"/>
        <v>5.0183651876413653E-2</v>
      </c>
      <c r="CL60" s="84">
        <f t="shared" si="92"/>
        <v>222.1397664786993</v>
      </c>
      <c r="CM60" s="83">
        <f t="shared" si="42"/>
        <v>0.63936426421187131</v>
      </c>
      <c r="CN60" s="83">
        <f t="shared" si="93"/>
        <v>1.7417957226410814</v>
      </c>
      <c r="CO60" s="83">
        <f t="shared" si="43"/>
        <v>1.7408754492333149</v>
      </c>
      <c r="CP60" s="143">
        <f t="shared" si="44"/>
        <v>2.0289295235596847</v>
      </c>
      <c r="CQ60" s="83">
        <f t="shared" si="94"/>
        <v>5.0449741383955145E-2</v>
      </c>
      <c r="CR60" s="84">
        <f t="shared" si="95"/>
        <v>223.42607544038259</v>
      </c>
      <c r="CS60" s="83">
        <f t="shared" si="45"/>
        <v>0.6381034133273068</v>
      </c>
      <c r="CT60" s="83">
        <f t="shared" si="96"/>
        <v>1.7421793484968251</v>
      </c>
      <c r="CU60" s="83">
        <f t="shared" si="46"/>
        <v>1.7412568576471337</v>
      </c>
      <c r="CV60" s="143">
        <f t="shared" si="47"/>
        <v>2.0289295235596847</v>
      </c>
      <c r="CW60" s="83">
        <f t="shared" si="97"/>
        <v>5.0496345522121865E-2</v>
      </c>
      <c r="CX60" s="84">
        <f t="shared" si="98"/>
        <v>223.56475233769382</v>
      </c>
      <c r="CY60" s="83">
        <f t="shared" si="48"/>
        <v>0.63796646533501311</v>
      </c>
      <c r="CZ60" s="83">
        <f t="shared" si="99"/>
        <v>1.7422205884923958</v>
      </c>
      <c r="DA60" s="83">
        <f t="shared" si="49"/>
        <v>1.7412978569798487</v>
      </c>
      <c r="DB60" s="143">
        <f t="shared" si="50"/>
        <v>2.0289295235596847</v>
      </c>
      <c r="DC60" s="83">
        <f t="shared" si="100"/>
        <v>5.0497878489025705E-2</v>
      </c>
      <c r="DD60" s="84">
        <f t="shared" si="101"/>
        <v>223.56607996309768</v>
      </c>
      <c r="DE60" s="86">
        <f t="shared" si="51"/>
        <v>239.29574878217426</v>
      </c>
      <c r="DF60" s="86">
        <f t="shared" si="52"/>
        <v>95.718299512869706</v>
      </c>
      <c r="DG60" s="86">
        <f t="shared" si="53"/>
        <v>59.823937195543564</v>
      </c>
      <c r="DH60" s="86">
        <f t="shared" si="54"/>
        <v>159.98543525156276</v>
      </c>
      <c r="DI60" s="86">
        <f t="shared" si="55"/>
        <v>78676.080177985263</v>
      </c>
      <c r="DJ60" s="86">
        <f t="shared" si="56"/>
        <v>185017011646.10989</v>
      </c>
      <c r="DK60" s="86">
        <f t="shared" si="57"/>
        <v>2639.0898841762937</v>
      </c>
      <c r="DL60" s="86">
        <f t="shared" si="115"/>
        <v>2639.0898841762937</v>
      </c>
      <c r="DM60" s="86">
        <f t="shared" si="58"/>
        <v>0</v>
      </c>
      <c r="DN60" s="85">
        <f t="shared" si="59"/>
        <v>239.29574878217426</v>
      </c>
      <c r="DO60" s="85">
        <f t="shared" si="102"/>
        <v>23929.574878217427</v>
      </c>
      <c r="DP60" s="85">
        <f t="shared" si="60"/>
        <v>59.823937195543564</v>
      </c>
      <c r="DQ60" s="85">
        <f t="shared" si="103"/>
        <v>5982.3937195543567</v>
      </c>
      <c r="DR60" s="85">
        <f t="shared" si="61"/>
        <v>95.718299512869706</v>
      </c>
      <c r="DS60" s="85">
        <f t="shared" si="104"/>
        <v>9571.8299512869708</v>
      </c>
      <c r="DT60" s="81"/>
      <c r="DU60" s="81"/>
      <c r="DV60" s="81">
        <f t="shared" si="105"/>
        <v>-239.29574878217426</v>
      </c>
      <c r="DW60" s="100"/>
    </row>
    <row r="61" spans="1:127" x14ac:dyDescent="0.2">
      <c r="A61" s="59">
        <f t="shared" si="62"/>
        <v>7.4666666666666606</v>
      </c>
      <c r="B61" s="44">
        <f t="shared" si="106"/>
        <v>7466.6666666666606</v>
      </c>
      <c r="C61" s="52">
        <f t="shared" si="63"/>
        <v>133.33333333333334</v>
      </c>
      <c r="D61" s="50">
        <f t="shared" si="0"/>
        <v>2</v>
      </c>
      <c r="E61" s="44">
        <f t="shared" si="1"/>
        <v>3</v>
      </c>
      <c r="F61" s="47">
        <f t="shared" si="64"/>
        <v>1.0574519476318618</v>
      </c>
      <c r="G61" s="52">
        <f t="shared" si="116"/>
        <v>4.6382933833293893E-2</v>
      </c>
      <c r="H61" s="57">
        <f t="shared" si="65"/>
        <v>117.84024320743099</v>
      </c>
      <c r="I61" s="52">
        <f t="shared" si="117"/>
        <v>0</v>
      </c>
      <c r="J61" s="54">
        <f t="shared" si="118"/>
        <v>187.38167326122712</v>
      </c>
      <c r="K61" s="46">
        <f t="shared" si="107"/>
        <v>187.38167326122712</v>
      </c>
      <c r="L61" s="80">
        <f t="shared" si="2"/>
        <v>0</v>
      </c>
      <c r="M61" s="142">
        <f t="shared" si="3"/>
        <v>0</v>
      </c>
      <c r="N61" s="60">
        <f t="shared" si="4"/>
        <v>3</v>
      </c>
      <c r="O61" s="53">
        <f t="shared" si="5"/>
        <v>0</v>
      </c>
      <c r="P61" s="58">
        <f t="shared" si="66"/>
        <v>2.5746904609034607</v>
      </c>
      <c r="Q61" s="49">
        <f t="shared" si="67"/>
        <v>2.5746904609034607</v>
      </c>
      <c r="R61" s="143">
        <f t="shared" si="6"/>
        <v>0.85418214447655383</v>
      </c>
      <c r="S61" s="51">
        <f t="shared" si="68"/>
        <v>3.7595568242268576E-2</v>
      </c>
      <c r="T61" s="57">
        <f t="shared" si="69"/>
        <v>129.84041985781613</v>
      </c>
      <c r="U61" s="53">
        <f t="shared" si="7"/>
        <v>0</v>
      </c>
      <c r="V61" s="58">
        <f t="shared" si="70"/>
        <v>2.5359001715593701</v>
      </c>
      <c r="W61" s="49">
        <f t="shared" si="8"/>
        <v>2.5359001715593701</v>
      </c>
      <c r="X61" s="143">
        <f t="shared" si="9"/>
        <v>0.83435475176801621</v>
      </c>
      <c r="Y61" s="51">
        <f t="shared" si="71"/>
        <v>3.6674255394411923E-2</v>
      </c>
      <c r="Z61" s="57">
        <f t="shared" si="72"/>
        <v>128.71179468274369</v>
      </c>
      <c r="AA61" s="53">
        <f t="shared" si="10"/>
        <v>0</v>
      </c>
      <c r="AB61" s="58">
        <f t="shared" si="73"/>
        <v>2.5394985601431355</v>
      </c>
      <c r="AC61" s="49">
        <f t="shared" si="11"/>
        <v>2.5394985601431355</v>
      </c>
      <c r="AD61" s="143">
        <f t="shared" si="12"/>
        <v>0.83259842347305824</v>
      </c>
      <c r="AE61" s="49">
        <f t="shared" si="108"/>
        <v>3.6592644672972796E-2</v>
      </c>
      <c r="AF61" s="57">
        <f t="shared" si="74"/>
        <v>128.3488207881415</v>
      </c>
      <c r="AG61" s="53">
        <f t="shared" si="13"/>
        <v>0</v>
      </c>
      <c r="AH61" s="58">
        <f t="shared" si="75"/>
        <v>2.5406579987921392</v>
      </c>
      <c r="AI61" s="49">
        <f t="shared" si="14"/>
        <v>2.5406579987921392</v>
      </c>
      <c r="AJ61" s="143">
        <f t="shared" si="15"/>
        <v>0.83261703430177492</v>
      </c>
      <c r="AK61" s="51">
        <f t="shared" si="76"/>
        <v>3.6593509456147179E-2</v>
      </c>
      <c r="AL61" s="57">
        <f t="shared" si="77"/>
        <v>128.32702086096887</v>
      </c>
      <c r="AM61" s="53">
        <f t="shared" si="16"/>
        <v>0</v>
      </c>
      <c r="AN61" s="58">
        <f t="shared" si="78"/>
        <v>2.5407276674702848</v>
      </c>
      <c r="AO61" s="49">
        <f t="shared" si="17"/>
        <v>2.5407276674702848</v>
      </c>
      <c r="AP61" s="143">
        <f t="shared" si="18"/>
        <v>0.832626889292851</v>
      </c>
      <c r="AQ61" s="51">
        <f t="shared" si="79"/>
        <v>3.6593967384732459E-2</v>
      </c>
      <c r="AR61" s="57">
        <f t="shared" si="80"/>
        <v>128.32757597975962</v>
      </c>
      <c r="AS61" s="44">
        <f t="shared" si="19"/>
        <v>337.2870118702088</v>
      </c>
      <c r="AT61" s="44">
        <f t="shared" si="20"/>
        <v>134.91480474808353</v>
      </c>
      <c r="AU61" s="44">
        <f t="shared" si="21"/>
        <v>84.3217529675522</v>
      </c>
      <c r="AV61" s="47">
        <f t="shared" si="22"/>
        <v>32942.621810349367</v>
      </c>
      <c r="AW61" s="47">
        <f t="shared" si="23"/>
        <v>1703577534.1790557</v>
      </c>
      <c r="AX61" s="86">
        <f t="shared" si="24"/>
        <v>3242073592677704.5</v>
      </c>
      <c r="AY61" s="86">
        <f t="shared" si="25"/>
        <v>2414.4875965727892</v>
      </c>
      <c r="AZ61" s="10">
        <f t="shared" si="81"/>
        <v>2414.4875965727892</v>
      </c>
      <c r="BA61" s="44">
        <f t="shared" si="26"/>
        <v>32942.621810349367</v>
      </c>
      <c r="BB61" s="9">
        <f t="shared" si="27"/>
        <v>337.2870118702088</v>
      </c>
      <c r="BC61" s="45">
        <f t="shared" si="119"/>
        <v>44971.601582694508</v>
      </c>
      <c r="BD61" s="9">
        <f t="shared" si="28"/>
        <v>84.3217529675522</v>
      </c>
      <c r="BE61" s="45">
        <f t="shared" si="109"/>
        <v>11242.900395673627</v>
      </c>
      <c r="BF61" s="9">
        <f t="shared" si="29"/>
        <v>134.91480474808353</v>
      </c>
      <c r="BG61" s="45">
        <f t="shared" si="110"/>
        <v>17988.640633077805</v>
      </c>
      <c r="BH61" s="58"/>
      <c r="BI61" s="58"/>
      <c r="BJ61" s="58">
        <f t="shared" si="82"/>
        <v>-337.2870118702088</v>
      </c>
      <c r="BK61" s="97"/>
      <c r="BL61" s="44"/>
      <c r="BM61" s="82">
        <f t="shared" si="83"/>
        <v>5.6000000000000005</v>
      </c>
      <c r="BN61" s="86">
        <f t="shared" si="84"/>
        <v>5600</v>
      </c>
      <c r="BO61" s="86">
        <f t="shared" si="85"/>
        <v>100</v>
      </c>
      <c r="BP61" s="84">
        <f t="shared" si="30"/>
        <v>1</v>
      </c>
      <c r="BQ61" s="84">
        <f t="shared" si="31"/>
        <v>1.64</v>
      </c>
      <c r="BR61" s="84">
        <f t="shared" si="32"/>
        <v>2.0299999999999998</v>
      </c>
      <c r="BS61" s="84">
        <f t="shared" si="111"/>
        <v>6.1539104437584986E-2</v>
      </c>
      <c r="BT61" s="84">
        <f t="shared" si="112"/>
        <v>239.54230783565592</v>
      </c>
      <c r="BU61" s="84">
        <f t="shared" si="86"/>
        <v>59.221008000000069</v>
      </c>
      <c r="BV61" s="83">
        <f t="shared" si="113"/>
        <v>135.58011136128275</v>
      </c>
      <c r="BW61" s="81">
        <f t="shared" si="114"/>
        <v>76.359103361282678</v>
      </c>
      <c r="BX61" s="83">
        <f t="shared" si="33"/>
        <v>6.7065209892545477E-3</v>
      </c>
      <c r="BY61" s="141">
        <f t="shared" si="34"/>
        <v>4.5299849926440524E-4</v>
      </c>
      <c r="BZ61" s="83">
        <f t="shared" si="35"/>
        <v>1.6400034183104264</v>
      </c>
      <c r="CA61" s="83">
        <f t="shared" si="36"/>
        <v>0.62086456463449613</v>
      </c>
      <c r="CB61" s="83">
        <f t="shared" si="87"/>
        <v>1.2151609395148324</v>
      </c>
      <c r="CC61" s="83">
        <f t="shared" si="37"/>
        <v>1.2147913473863194</v>
      </c>
      <c r="CD61" s="143">
        <f t="shared" si="38"/>
        <v>2.029080413046493</v>
      </c>
      <c r="CE61" s="83">
        <f t="shared" si="88"/>
        <v>5.1326772069267924E-2</v>
      </c>
      <c r="CF61" s="84">
        <f t="shared" si="89"/>
        <v>250.07560397856642</v>
      </c>
      <c r="CG61" s="83">
        <f t="shared" si="39"/>
        <v>0.60815470960696394</v>
      </c>
      <c r="CH61" s="83">
        <f t="shared" si="90"/>
        <v>1.7497025179717145</v>
      </c>
      <c r="CI61" s="83">
        <f t="shared" si="40"/>
        <v>1.7488651078033326</v>
      </c>
      <c r="CJ61" s="143">
        <f t="shared" si="41"/>
        <v>2.029080413046493</v>
      </c>
      <c r="CK61" s="83">
        <f t="shared" si="91"/>
        <v>4.9980751379583341E-2</v>
      </c>
      <c r="CL61" s="84">
        <f t="shared" si="92"/>
        <v>225.00554001352484</v>
      </c>
      <c r="CM61" s="83">
        <f t="shared" si="42"/>
        <v>0.63653194320867912</v>
      </c>
      <c r="CN61" s="83">
        <f t="shared" si="93"/>
        <v>1.7426474210066094</v>
      </c>
      <c r="CO61" s="83">
        <f t="shared" si="43"/>
        <v>1.7418525601787767</v>
      </c>
      <c r="CP61" s="143">
        <f t="shared" si="44"/>
        <v>2.029080413046493</v>
      </c>
      <c r="CQ61" s="83">
        <f t="shared" si="94"/>
        <v>5.0246840887124833E-2</v>
      </c>
      <c r="CR61" s="84">
        <f t="shared" si="95"/>
        <v>226.31820048757942</v>
      </c>
      <c r="CS61" s="83">
        <f t="shared" si="45"/>
        <v>0.63520641337697703</v>
      </c>
      <c r="CT61" s="83">
        <f t="shared" si="96"/>
        <v>1.7430343996713868</v>
      </c>
      <c r="CU61" s="83">
        <f t="shared" si="46"/>
        <v>1.7422375418651055</v>
      </c>
      <c r="CV61" s="143">
        <f t="shared" si="47"/>
        <v>2.029080413046493</v>
      </c>
      <c r="CW61" s="83">
        <f t="shared" si="97"/>
        <v>5.0293445025291553E-2</v>
      </c>
      <c r="CX61" s="84">
        <f t="shared" si="98"/>
        <v>226.45892035343618</v>
      </c>
      <c r="CY61" s="83">
        <f t="shared" si="48"/>
        <v>0.63506326265971147</v>
      </c>
      <c r="CZ61" s="83">
        <f t="shared" si="99"/>
        <v>1.743075763852022</v>
      </c>
      <c r="DA61" s="83">
        <f t="shared" si="49"/>
        <v>1.7422786905197378</v>
      </c>
      <c r="DB61" s="143">
        <f t="shared" si="50"/>
        <v>2.029080413046493</v>
      </c>
      <c r="DC61" s="83">
        <f t="shared" si="100"/>
        <v>5.0294977992195393E-2</v>
      </c>
      <c r="DD61" s="84">
        <f t="shared" si="101"/>
        <v>226.46026787074587</v>
      </c>
      <c r="DE61" s="86">
        <f t="shared" si="51"/>
        <v>244.04420045030895</v>
      </c>
      <c r="DF61" s="86">
        <f t="shared" si="52"/>
        <v>97.617680180123571</v>
      </c>
      <c r="DG61" s="86">
        <f t="shared" si="53"/>
        <v>61.011050112577237</v>
      </c>
      <c r="DH61" s="86">
        <f t="shared" si="54"/>
        <v>149.29727070556393</v>
      </c>
      <c r="DI61" s="86">
        <f t="shared" si="55"/>
        <v>69292.265890608687</v>
      </c>
      <c r="DJ61" s="86">
        <f t="shared" si="56"/>
        <v>145743990426.4227</v>
      </c>
      <c r="DK61" s="86">
        <f t="shared" si="57"/>
        <v>2622.0348219717534</v>
      </c>
      <c r="DL61" s="86">
        <f t="shared" si="115"/>
        <v>2622.0348219717534</v>
      </c>
      <c r="DM61" s="86">
        <f t="shared" si="58"/>
        <v>0</v>
      </c>
      <c r="DN61" s="85">
        <f t="shared" si="59"/>
        <v>244.04420045030895</v>
      </c>
      <c r="DO61" s="85">
        <f t="shared" si="102"/>
        <v>24404.420045030896</v>
      </c>
      <c r="DP61" s="85">
        <f t="shared" si="60"/>
        <v>61.011050112577237</v>
      </c>
      <c r="DQ61" s="85">
        <f t="shared" si="103"/>
        <v>6101.1050112577241</v>
      </c>
      <c r="DR61" s="85">
        <f t="shared" si="61"/>
        <v>97.617680180123571</v>
      </c>
      <c r="DS61" s="85">
        <f t="shared" si="104"/>
        <v>9761.7680180123571</v>
      </c>
      <c r="DT61" s="81"/>
      <c r="DU61" s="81"/>
      <c r="DV61" s="81">
        <f t="shared" si="105"/>
        <v>-244.04420045030895</v>
      </c>
      <c r="DW61" s="100"/>
    </row>
    <row r="62" spans="1:127" x14ac:dyDescent="0.2">
      <c r="A62" s="59">
        <f t="shared" si="62"/>
        <v>7.5999999999999934</v>
      </c>
      <c r="B62" s="44">
        <f t="shared" si="106"/>
        <v>7599.9999999999936</v>
      </c>
      <c r="C62" s="52">
        <f t="shared" si="63"/>
        <v>133.33333333333334</v>
      </c>
      <c r="D62" s="50">
        <f t="shared" si="0"/>
        <v>2</v>
      </c>
      <c r="E62" s="44">
        <f t="shared" si="1"/>
        <v>3</v>
      </c>
      <c r="F62" s="47">
        <f t="shared" si="64"/>
        <v>1.0574519476318618</v>
      </c>
      <c r="G62" s="52">
        <f t="shared" si="116"/>
        <v>4.6241940240276315E-2</v>
      </c>
      <c r="H62" s="57">
        <f t="shared" si="65"/>
        <v>119.89857374239921</v>
      </c>
      <c r="I62" s="52">
        <f t="shared" si="117"/>
        <v>0</v>
      </c>
      <c r="J62" s="54">
        <f t="shared" si="118"/>
        <v>191.04407326122711</v>
      </c>
      <c r="K62" s="46">
        <f t="shared" si="107"/>
        <v>191.04407326122711</v>
      </c>
      <c r="L62" s="80">
        <f t="shared" si="2"/>
        <v>0</v>
      </c>
      <c r="M62" s="142">
        <f t="shared" si="3"/>
        <v>0</v>
      </c>
      <c r="N62" s="60">
        <f t="shared" si="4"/>
        <v>3</v>
      </c>
      <c r="O62" s="53">
        <f t="shared" si="5"/>
        <v>0</v>
      </c>
      <c r="P62" s="58">
        <f t="shared" si="66"/>
        <v>2.568446414839062</v>
      </c>
      <c r="Q62" s="49">
        <f t="shared" si="67"/>
        <v>2.568446414839062</v>
      </c>
      <c r="R62" s="143">
        <f t="shared" si="6"/>
        <v>0.85418214447655383</v>
      </c>
      <c r="S62" s="51">
        <f t="shared" si="68"/>
        <v>3.7481677289671701E-2</v>
      </c>
      <c r="T62" s="57">
        <f t="shared" si="69"/>
        <v>131.78440099967855</v>
      </c>
      <c r="U62" s="53">
        <f t="shared" si="7"/>
        <v>0</v>
      </c>
      <c r="V62" s="58">
        <f t="shared" si="70"/>
        <v>2.5302122491617829</v>
      </c>
      <c r="W62" s="49">
        <f t="shared" si="8"/>
        <v>2.5302122491617829</v>
      </c>
      <c r="X62" s="143">
        <f t="shared" si="9"/>
        <v>0.83435475176801621</v>
      </c>
      <c r="Y62" s="51">
        <f t="shared" si="71"/>
        <v>3.6563008094176189E-2</v>
      </c>
      <c r="Z62" s="57">
        <f t="shared" si="72"/>
        <v>130.63714028085934</v>
      </c>
      <c r="AA62" s="53">
        <f t="shared" si="10"/>
        <v>0</v>
      </c>
      <c r="AB62" s="58">
        <f t="shared" si="73"/>
        <v>2.53385303589633</v>
      </c>
      <c r="AC62" s="49">
        <f t="shared" si="11"/>
        <v>2.53385303589633</v>
      </c>
      <c r="AD62" s="143">
        <f t="shared" si="12"/>
        <v>0.83259842347305824</v>
      </c>
      <c r="AE62" s="49">
        <f t="shared" si="108"/>
        <v>3.6481631549843054E-2</v>
      </c>
      <c r="AF62" s="57">
        <f t="shared" si="74"/>
        <v>130.26715950717579</v>
      </c>
      <c r="AG62" s="53">
        <f t="shared" si="13"/>
        <v>0</v>
      </c>
      <c r="AH62" s="58">
        <f t="shared" si="75"/>
        <v>2.5350293906648584</v>
      </c>
      <c r="AI62" s="49">
        <f t="shared" si="14"/>
        <v>2.5350293906648584</v>
      </c>
      <c r="AJ62" s="143">
        <f t="shared" si="15"/>
        <v>0.83261703430177492</v>
      </c>
      <c r="AK62" s="51">
        <f t="shared" si="76"/>
        <v>3.6482493851573608E-2</v>
      </c>
      <c r="AL62" s="57">
        <f t="shared" si="77"/>
        <v>130.24452945762539</v>
      </c>
      <c r="AM62" s="53">
        <f t="shared" si="16"/>
        <v>0</v>
      </c>
      <c r="AN62" s="58">
        <f t="shared" si="78"/>
        <v>2.5351013784107974</v>
      </c>
      <c r="AO62" s="49">
        <f t="shared" si="17"/>
        <v>2.5351013784107974</v>
      </c>
      <c r="AP62" s="143">
        <f t="shared" si="18"/>
        <v>0.832626889292851</v>
      </c>
      <c r="AQ62" s="51">
        <f t="shared" si="79"/>
        <v>3.6482950466160076E-2</v>
      </c>
      <c r="AR62" s="57">
        <f t="shared" si="80"/>
        <v>130.2450559937603</v>
      </c>
      <c r="AS62" s="44">
        <f t="shared" si="19"/>
        <v>343.87933187020883</v>
      </c>
      <c r="AT62" s="44">
        <f t="shared" si="20"/>
        <v>137.55173274808351</v>
      </c>
      <c r="AU62" s="44">
        <f t="shared" si="21"/>
        <v>85.969832967552207</v>
      </c>
      <c r="AV62" s="47">
        <f t="shared" si="22"/>
        <v>30400.12093630981</v>
      </c>
      <c r="AW62" s="47">
        <f t="shared" si="23"/>
        <v>1464836367.3106177</v>
      </c>
      <c r="AX62" s="86">
        <f t="shared" si="24"/>
        <v>2544554133779938</v>
      </c>
      <c r="AY62" s="86">
        <f t="shared" si="25"/>
        <v>2397.3213255299938</v>
      </c>
      <c r="AZ62" s="10">
        <f t="shared" si="81"/>
        <v>2397.3213255299938</v>
      </c>
      <c r="BA62" s="44">
        <f t="shared" si="26"/>
        <v>30400.12093630981</v>
      </c>
      <c r="BB62" s="9">
        <f t="shared" si="27"/>
        <v>343.87933187020883</v>
      </c>
      <c r="BC62" s="45">
        <f t="shared" si="119"/>
        <v>45850.577582694517</v>
      </c>
      <c r="BD62" s="9">
        <f t="shared" si="28"/>
        <v>85.969832967552207</v>
      </c>
      <c r="BE62" s="45">
        <f t="shared" si="109"/>
        <v>11462.644395673629</v>
      </c>
      <c r="BF62" s="9">
        <f t="shared" si="29"/>
        <v>137.55173274808351</v>
      </c>
      <c r="BG62" s="45">
        <f t="shared" si="110"/>
        <v>18340.231033077802</v>
      </c>
      <c r="BH62" s="58"/>
      <c r="BI62" s="58"/>
      <c r="BJ62" s="58">
        <f t="shared" si="82"/>
        <v>-343.87933187020883</v>
      </c>
      <c r="BK62" s="97"/>
      <c r="BL62" s="44"/>
      <c r="BM62" s="82">
        <f t="shared" si="83"/>
        <v>5.7</v>
      </c>
      <c r="BN62" s="86">
        <f t="shared" si="84"/>
        <v>5700</v>
      </c>
      <c r="BO62" s="86">
        <f t="shared" si="85"/>
        <v>100</v>
      </c>
      <c r="BP62" s="84">
        <f t="shared" si="30"/>
        <v>1</v>
      </c>
      <c r="BQ62" s="84">
        <f t="shared" si="31"/>
        <v>1.64</v>
      </c>
      <c r="BR62" s="84">
        <f t="shared" si="32"/>
        <v>2.0299999999999998</v>
      </c>
      <c r="BS62" s="84">
        <f t="shared" si="111"/>
        <v>6.1336104437584985E-2</v>
      </c>
      <c r="BT62" s="84">
        <f t="shared" si="112"/>
        <v>243.28850322819159</v>
      </c>
      <c r="BU62" s="84">
        <f t="shared" si="86"/>
        <v>60.27852600000007</v>
      </c>
      <c r="BV62" s="83">
        <f t="shared" si="113"/>
        <v>138.21899002224472</v>
      </c>
      <c r="BW62" s="81">
        <f t="shared" si="114"/>
        <v>77.940464022244655</v>
      </c>
      <c r="BX62" s="83">
        <f t="shared" si="33"/>
        <v>6.1723542863162673E-3</v>
      </c>
      <c r="BY62" s="141">
        <f t="shared" si="34"/>
        <v>3.8911409823035948E-4</v>
      </c>
      <c r="BZ62" s="83">
        <f t="shared" si="35"/>
        <v>1.6400029362405963</v>
      </c>
      <c r="CA62" s="83">
        <f t="shared" si="36"/>
        <v>0.61647495880144021</v>
      </c>
      <c r="CB62" s="83">
        <f t="shared" si="87"/>
        <v>1.2103262880548409</v>
      </c>
      <c r="CC62" s="83">
        <f t="shared" si="37"/>
        <v>1.2100086105162957</v>
      </c>
      <c r="CD62" s="143">
        <f t="shared" si="38"/>
        <v>2.0292100983805921</v>
      </c>
      <c r="CE62" s="83">
        <f t="shared" si="88"/>
        <v>5.1123857543696569E-2</v>
      </c>
      <c r="CF62" s="84">
        <f t="shared" si="89"/>
        <v>254.29240369144134</v>
      </c>
      <c r="CG62" s="83">
        <f t="shared" si="39"/>
        <v>0.60274686823940948</v>
      </c>
      <c r="CH62" s="83">
        <f t="shared" si="90"/>
        <v>1.7508230646976768</v>
      </c>
      <c r="CI62" s="83">
        <f t="shared" si="40"/>
        <v>1.7500967473113616</v>
      </c>
      <c r="CJ62" s="143">
        <f t="shared" si="41"/>
        <v>2.0292100983805921</v>
      </c>
      <c r="CK62" s="83">
        <f t="shared" si="91"/>
        <v>4.9777836854011985E-2</v>
      </c>
      <c r="CL62" s="84">
        <f t="shared" si="92"/>
        <v>227.85763518863999</v>
      </c>
      <c r="CM62" s="83">
        <f t="shared" si="42"/>
        <v>0.63362931826039537</v>
      </c>
      <c r="CN62" s="83">
        <f t="shared" si="93"/>
        <v>1.7434854157869262</v>
      </c>
      <c r="CO62" s="83">
        <f t="shared" si="43"/>
        <v>1.7427988749178345</v>
      </c>
      <c r="CP62" s="143">
        <f t="shared" si="44"/>
        <v>2.0292100983805921</v>
      </c>
      <c r="CQ62" s="83">
        <f t="shared" si="94"/>
        <v>5.0043926361553477E-2</v>
      </c>
      <c r="CR62" s="84">
        <f t="shared" si="95"/>
        <v>229.1970541869606</v>
      </c>
      <c r="CS62" s="83">
        <f t="shared" si="45"/>
        <v>0.63223731219429835</v>
      </c>
      <c r="CT62" s="83">
        <f t="shared" si="96"/>
        <v>1.7438757846996507</v>
      </c>
      <c r="CU62" s="83">
        <f t="shared" si="46"/>
        <v>1.7431874464784967</v>
      </c>
      <c r="CV62" s="143">
        <f t="shared" si="47"/>
        <v>2.0292100983805921</v>
      </c>
      <c r="CW62" s="83">
        <f t="shared" si="97"/>
        <v>5.0090530499720197E-2</v>
      </c>
      <c r="CX62" s="84">
        <f t="shared" si="98"/>
        <v>229.33981287231211</v>
      </c>
      <c r="CY62" s="83">
        <f t="shared" si="48"/>
        <v>0.63208786105363035</v>
      </c>
      <c r="CZ62" s="83">
        <f t="shared" si="99"/>
        <v>1.7439172684497599</v>
      </c>
      <c r="DA62" s="83">
        <f t="shared" si="49"/>
        <v>1.7432287373563853</v>
      </c>
      <c r="DB62" s="143">
        <f t="shared" si="50"/>
        <v>2.0292100983805921</v>
      </c>
      <c r="DC62" s="83">
        <f t="shared" si="100"/>
        <v>5.0092063466624037E-2</v>
      </c>
      <c r="DD62" s="84">
        <f t="shared" si="101"/>
        <v>229.34118033582172</v>
      </c>
      <c r="DE62" s="86">
        <f t="shared" si="51"/>
        <v>248.79418204004048</v>
      </c>
      <c r="DF62" s="86">
        <f t="shared" si="52"/>
        <v>99.517672816016201</v>
      </c>
      <c r="DG62" s="86">
        <f t="shared" si="53"/>
        <v>62.198545510010121</v>
      </c>
      <c r="DH62" s="86">
        <f t="shared" si="54"/>
        <v>139.4776639684986</v>
      </c>
      <c r="DI62" s="86">
        <f t="shared" si="55"/>
        <v>61152.050711993215</v>
      </c>
      <c r="DJ62" s="86">
        <f t="shared" si="56"/>
        <v>115247298539.20393</v>
      </c>
      <c r="DK62" s="86">
        <f t="shared" si="57"/>
        <v>2605.1069945702184</v>
      </c>
      <c r="DL62" s="86">
        <f t="shared" si="115"/>
        <v>2605.1069945702184</v>
      </c>
      <c r="DM62" s="86">
        <f t="shared" si="58"/>
        <v>0</v>
      </c>
      <c r="DN62" s="85">
        <f t="shared" si="59"/>
        <v>248.79418204004048</v>
      </c>
      <c r="DO62" s="85">
        <f t="shared" si="102"/>
        <v>24879.418204004047</v>
      </c>
      <c r="DP62" s="85">
        <f t="shared" si="60"/>
        <v>62.198545510010121</v>
      </c>
      <c r="DQ62" s="85">
        <f t="shared" si="103"/>
        <v>6219.8545510010117</v>
      </c>
      <c r="DR62" s="85">
        <f t="shared" si="61"/>
        <v>99.517672816016201</v>
      </c>
      <c r="DS62" s="85">
        <f t="shared" si="104"/>
        <v>9951.7672816016202</v>
      </c>
      <c r="DT62" s="81"/>
      <c r="DU62" s="81"/>
      <c r="DV62" s="81">
        <f t="shared" si="105"/>
        <v>-248.79418204004048</v>
      </c>
      <c r="DW62" s="100"/>
    </row>
    <row r="63" spans="1:127" x14ac:dyDescent="0.2">
      <c r="A63" s="59">
        <f t="shared" si="62"/>
        <v>7.7333333333333272</v>
      </c>
      <c r="B63" s="44">
        <f t="shared" si="106"/>
        <v>7733.3333333333267</v>
      </c>
      <c r="C63" s="52">
        <f t="shared" si="63"/>
        <v>133.33333333333334</v>
      </c>
      <c r="D63" s="50">
        <f t="shared" si="0"/>
        <v>2</v>
      </c>
      <c r="E63" s="44">
        <f t="shared" si="1"/>
        <v>3</v>
      </c>
      <c r="F63" s="47">
        <f t="shared" si="64"/>
        <v>1.0574519476318618</v>
      </c>
      <c r="G63" s="52">
        <f t="shared" si="116"/>
        <v>4.6100946647258736E-2</v>
      </c>
      <c r="H63" s="57">
        <f t="shared" si="65"/>
        <v>121.95063789545554</v>
      </c>
      <c r="I63" s="52">
        <f t="shared" si="117"/>
        <v>0</v>
      </c>
      <c r="J63" s="54">
        <f t="shared" si="118"/>
        <v>194.7064732612271</v>
      </c>
      <c r="K63" s="46">
        <f t="shared" si="107"/>
        <v>194.7064732612271</v>
      </c>
      <c r="L63" s="80">
        <f t="shared" si="2"/>
        <v>0</v>
      </c>
      <c r="M63" s="142">
        <f t="shared" si="3"/>
        <v>0</v>
      </c>
      <c r="N63" s="60">
        <f t="shared" si="4"/>
        <v>3</v>
      </c>
      <c r="O63" s="53">
        <f t="shared" si="5"/>
        <v>0</v>
      </c>
      <c r="P63" s="58">
        <f t="shared" si="66"/>
        <v>2.5622553226721858</v>
      </c>
      <c r="Q63" s="49">
        <f t="shared" si="67"/>
        <v>2.5622553226721858</v>
      </c>
      <c r="R63" s="143">
        <f t="shared" si="6"/>
        <v>0.85418214447655383</v>
      </c>
      <c r="S63" s="51">
        <f t="shared" si="68"/>
        <v>3.7367786337074826E-2</v>
      </c>
      <c r="T63" s="57">
        <f t="shared" si="69"/>
        <v>133.72719576189508</v>
      </c>
      <c r="U63" s="53">
        <f t="shared" si="7"/>
        <v>0</v>
      </c>
      <c r="V63" s="58">
        <f t="shared" si="70"/>
        <v>2.524555698159217</v>
      </c>
      <c r="W63" s="49">
        <f t="shared" si="8"/>
        <v>2.524555698159217</v>
      </c>
      <c r="X63" s="143">
        <f t="shared" si="9"/>
        <v>0.83435475176801621</v>
      </c>
      <c r="Y63" s="51">
        <f t="shared" si="71"/>
        <v>3.6451760793940455E-2</v>
      </c>
      <c r="Z63" s="57">
        <f t="shared" si="72"/>
        <v>132.56095171637045</v>
      </c>
      <c r="AA63" s="53">
        <f t="shared" si="10"/>
        <v>0</v>
      </c>
      <c r="AB63" s="58">
        <f t="shared" si="73"/>
        <v>2.5282395649111322</v>
      </c>
      <c r="AC63" s="49">
        <f t="shared" si="11"/>
        <v>2.5282395649111322</v>
      </c>
      <c r="AD63" s="143">
        <f t="shared" si="12"/>
        <v>0.83259842347305824</v>
      </c>
      <c r="AE63" s="49">
        <f t="shared" si="108"/>
        <v>3.6370618426713311E-2</v>
      </c>
      <c r="AF63" s="57">
        <f t="shared" si="74"/>
        <v>132.18393076276902</v>
      </c>
      <c r="AG63" s="53">
        <f t="shared" si="13"/>
        <v>0</v>
      </c>
      <c r="AH63" s="58">
        <f t="shared" si="75"/>
        <v>2.5294327783790358</v>
      </c>
      <c r="AI63" s="49">
        <f t="shared" si="14"/>
        <v>2.5294327783790358</v>
      </c>
      <c r="AJ63" s="143">
        <f t="shared" si="15"/>
        <v>0.83261703430177492</v>
      </c>
      <c r="AK63" s="51">
        <f t="shared" si="76"/>
        <v>3.6371478247000037E-2</v>
      </c>
      <c r="AL63" s="57">
        <f t="shared" si="77"/>
        <v>132.16045654356913</v>
      </c>
      <c r="AM63" s="53">
        <f t="shared" si="16"/>
        <v>0</v>
      </c>
      <c r="AN63" s="58">
        <f t="shared" si="78"/>
        <v>2.5295071079276523</v>
      </c>
      <c r="AO63" s="49">
        <f t="shared" si="17"/>
        <v>2.5295071079276523</v>
      </c>
      <c r="AP63" s="143">
        <f t="shared" si="18"/>
        <v>0.832626889292851</v>
      </c>
      <c r="AQ63" s="51">
        <f t="shared" si="79"/>
        <v>3.6371933547587693E-2</v>
      </c>
      <c r="AR63" s="57">
        <f t="shared" si="80"/>
        <v>132.16095265530839</v>
      </c>
      <c r="AS63" s="44">
        <f t="shared" si="19"/>
        <v>350.47165187020875</v>
      </c>
      <c r="AT63" s="44">
        <f t="shared" si="20"/>
        <v>140.18866074808349</v>
      </c>
      <c r="AU63" s="44">
        <f t="shared" si="21"/>
        <v>87.617912967552186</v>
      </c>
      <c r="AV63" s="47">
        <f t="shared" si="22"/>
        <v>28077.021427761771</v>
      </c>
      <c r="AW63" s="47">
        <f t="shared" si="23"/>
        <v>1261509035.4787989</v>
      </c>
      <c r="AX63" s="86">
        <f t="shared" si="24"/>
        <v>2002082722874100.7</v>
      </c>
      <c r="AY63" s="86">
        <f t="shared" si="25"/>
        <v>2380.2708926112841</v>
      </c>
      <c r="AZ63" s="10">
        <f t="shared" si="81"/>
        <v>2380.2708926112841</v>
      </c>
      <c r="BA63" s="44">
        <f t="shared" si="26"/>
        <v>28077.021427761771</v>
      </c>
      <c r="BB63" s="9">
        <f t="shared" si="27"/>
        <v>350.47165187020875</v>
      </c>
      <c r="BC63" s="45">
        <f t="shared" si="119"/>
        <v>46729.553582694505</v>
      </c>
      <c r="BD63" s="9">
        <f t="shared" si="28"/>
        <v>87.617912967552186</v>
      </c>
      <c r="BE63" s="45">
        <f t="shared" si="109"/>
        <v>11682.388395673626</v>
      </c>
      <c r="BF63" s="9">
        <f t="shared" si="29"/>
        <v>140.18866074808349</v>
      </c>
      <c r="BG63" s="45">
        <f t="shared" si="110"/>
        <v>18691.821433077799</v>
      </c>
      <c r="BH63" s="58"/>
      <c r="BI63" s="58"/>
      <c r="BJ63" s="58">
        <f t="shared" si="82"/>
        <v>-350.47165187020875</v>
      </c>
      <c r="BK63" s="97"/>
      <c r="BL63" s="44"/>
      <c r="BM63" s="82">
        <f t="shared" si="83"/>
        <v>5.8</v>
      </c>
      <c r="BN63" s="86">
        <f t="shared" si="84"/>
        <v>5800</v>
      </c>
      <c r="BO63" s="86">
        <f t="shared" si="85"/>
        <v>100</v>
      </c>
      <c r="BP63" s="84">
        <f t="shared" si="30"/>
        <v>1</v>
      </c>
      <c r="BQ63" s="84">
        <f t="shared" si="31"/>
        <v>1.64</v>
      </c>
      <c r="BR63" s="84">
        <f t="shared" si="32"/>
        <v>2.0299999999999998</v>
      </c>
      <c r="BS63" s="84">
        <f t="shared" si="111"/>
        <v>6.1133104437584983E-2</v>
      </c>
      <c r="BT63" s="84">
        <f t="shared" si="112"/>
        <v>247.02232057194678</v>
      </c>
      <c r="BU63" s="84">
        <f t="shared" si="86"/>
        <v>61.336044000000072</v>
      </c>
      <c r="BV63" s="83">
        <f t="shared" si="113"/>
        <v>140.85865094159385</v>
      </c>
      <c r="BW63" s="81">
        <f t="shared" si="114"/>
        <v>79.522606941593779</v>
      </c>
      <c r="BX63" s="83">
        <f t="shared" si="33"/>
        <v>5.6807333484602297E-3</v>
      </c>
      <c r="BY63" s="141">
        <f t="shared" si="34"/>
        <v>3.3421390209304629E-4</v>
      </c>
      <c r="BZ63" s="83">
        <f t="shared" si="35"/>
        <v>1.6400025219654277</v>
      </c>
      <c r="CA63" s="83">
        <f t="shared" si="36"/>
        <v>0.61195630188499717</v>
      </c>
      <c r="CB63" s="83">
        <f t="shared" si="87"/>
        <v>1.2055476622910224</v>
      </c>
      <c r="CC63" s="83">
        <f t="shared" si="37"/>
        <v>1.2052745083018146</v>
      </c>
      <c r="CD63" s="143">
        <f t="shared" si="38"/>
        <v>2.029321545778751</v>
      </c>
      <c r="CE63" s="83">
        <f t="shared" si="88"/>
        <v>5.09209309614886E-2</v>
      </c>
      <c r="CF63" s="84">
        <f t="shared" si="89"/>
        <v>258.50910071287876</v>
      </c>
      <c r="CG63" s="83">
        <f t="shared" si="39"/>
        <v>0.59715637245577147</v>
      </c>
      <c r="CH63" s="83">
        <f t="shared" si="90"/>
        <v>1.7519258364854182</v>
      </c>
      <c r="CI63" s="83">
        <f t="shared" si="40"/>
        <v>1.7512957615487263</v>
      </c>
      <c r="CJ63" s="143">
        <f t="shared" si="41"/>
        <v>2.029321545778751</v>
      </c>
      <c r="CK63" s="83">
        <f t="shared" si="91"/>
        <v>4.9574910271804017E-2</v>
      </c>
      <c r="CL63" s="84">
        <f t="shared" si="92"/>
        <v>230.69612834197048</v>
      </c>
      <c r="CM63" s="83">
        <f t="shared" si="42"/>
        <v>0.63065751145963034</v>
      </c>
      <c r="CN63" s="83">
        <f t="shared" si="93"/>
        <v>1.7443100244791228</v>
      </c>
      <c r="CO63" s="83">
        <f t="shared" si="43"/>
        <v>1.7437170372386273</v>
      </c>
      <c r="CP63" s="143">
        <f t="shared" si="44"/>
        <v>2.029321545778751</v>
      </c>
      <c r="CQ63" s="83">
        <f t="shared" si="94"/>
        <v>4.9840999779345509E-2</v>
      </c>
      <c r="CR63" s="84">
        <f t="shared" si="95"/>
        <v>232.06270131213384</v>
      </c>
      <c r="CS63" s="83">
        <f t="shared" si="45"/>
        <v>0.62919721838983234</v>
      </c>
      <c r="CT63" s="83">
        <f t="shared" si="96"/>
        <v>1.7447038166205415</v>
      </c>
      <c r="CU63" s="83">
        <f t="shared" si="46"/>
        <v>1.7441092126388973</v>
      </c>
      <c r="CV63" s="143">
        <f t="shared" si="47"/>
        <v>2.029321545778751</v>
      </c>
      <c r="CW63" s="83">
        <f t="shared" si="97"/>
        <v>4.9887603917512229E-2</v>
      </c>
      <c r="CX63" s="84">
        <f t="shared" si="98"/>
        <v>232.20749472120258</v>
      </c>
      <c r="CY63" s="83">
        <f t="shared" si="48"/>
        <v>0.62904137017663131</v>
      </c>
      <c r="CZ63" s="83">
        <f t="shared" si="99"/>
        <v>1.7447454155198996</v>
      </c>
      <c r="DA63" s="83">
        <f t="shared" si="49"/>
        <v>1.7441506390594042</v>
      </c>
      <c r="DB63" s="143">
        <f t="shared" si="50"/>
        <v>2.029321545778751</v>
      </c>
      <c r="DC63" s="83">
        <f t="shared" si="100"/>
        <v>4.9889136884416069E-2</v>
      </c>
      <c r="DD63" s="84">
        <f t="shared" si="101"/>
        <v>232.20888219791448</v>
      </c>
      <c r="DE63" s="86">
        <f t="shared" si="51"/>
        <v>253.54557169486895</v>
      </c>
      <c r="DF63" s="86">
        <f t="shared" si="52"/>
        <v>101.41822867794757</v>
      </c>
      <c r="DG63" s="86">
        <f t="shared" si="53"/>
        <v>63.386392923717239</v>
      </c>
      <c r="DH63" s="86">
        <f t="shared" si="54"/>
        <v>130.4450545714007</v>
      </c>
      <c r="DI63" s="86">
        <f t="shared" si="55"/>
        <v>54075.543796126098</v>
      </c>
      <c r="DJ63" s="86">
        <f t="shared" si="56"/>
        <v>91473067953.168503</v>
      </c>
      <c r="DK63" s="86">
        <f t="shared" si="57"/>
        <v>2588.3049296212398</v>
      </c>
      <c r="DL63" s="86">
        <f t="shared" si="115"/>
        <v>2588.3049296212398</v>
      </c>
      <c r="DM63" s="86">
        <f t="shared" si="58"/>
        <v>0</v>
      </c>
      <c r="DN63" s="85">
        <f t="shared" si="59"/>
        <v>253.54557169486895</v>
      </c>
      <c r="DO63" s="85">
        <f t="shared" si="102"/>
        <v>25354.557169486896</v>
      </c>
      <c r="DP63" s="85">
        <f t="shared" si="60"/>
        <v>63.386392923717239</v>
      </c>
      <c r="DQ63" s="85">
        <f t="shared" si="103"/>
        <v>6338.639292371724</v>
      </c>
      <c r="DR63" s="85">
        <f t="shared" si="61"/>
        <v>101.41822867794757</v>
      </c>
      <c r="DS63" s="85">
        <f t="shared" si="104"/>
        <v>10141.822867794757</v>
      </c>
      <c r="DT63" s="81"/>
      <c r="DU63" s="81"/>
      <c r="DV63" s="81">
        <f t="shared" si="105"/>
        <v>-253.54557169486895</v>
      </c>
      <c r="DW63" s="100"/>
    </row>
    <row r="64" spans="1:127" x14ac:dyDescent="0.2">
      <c r="A64" s="59">
        <f t="shared" si="62"/>
        <v>7.86666666666666</v>
      </c>
      <c r="B64" s="44">
        <f t="shared" si="106"/>
        <v>7866.6666666666597</v>
      </c>
      <c r="C64" s="52">
        <f t="shared" si="63"/>
        <v>133.33333333333334</v>
      </c>
      <c r="D64" s="50">
        <f t="shared" si="0"/>
        <v>2</v>
      </c>
      <c r="E64" s="44">
        <f t="shared" si="1"/>
        <v>3</v>
      </c>
      <c r="F64" s="47">
        <f t="shared" si="64"/>
        <v>1.0574519476318618</v>
      </c>
      <c r="G64" s="52">
        <f t="shared" si="116"/>
        <v>4.5959953054241158E-2</v>
      </c>
      <c r="H64" s="57">
        <f t="shared" si="65"/>
        <v>123.99643566659998</v>
      </c>
      <c r="I64" s="52">
        <f t="shared" si="117"/>
        <v>0</v>
      </c>
      <c r="J64" s="54">
        <f t="shared" si="118"/>
        <v>198.36887326122709</v>
      </c>
      <c r="K64" s="46">
        <f t="shared" si="107"/>
        <v>198.36887326122709</v>
      </c>
      <c r="L64" s="80">
        <f t="shared" si="2"/>
        <v>0</v>
      </c>
      <c r="M64" s="142">
        <f t="shared" si="3"/>
        <v>0</v>
      </c>
      <c r="N64" s="60">
        <f t="shared" si="4"/>
        <v>3</v>
      </c>
      <c r="O64" s="53">
        <f t="shared" si="5"/>
        <v>0</v>
      </c>
      <c r="P64" s="58">
        <f t="shared" si="66"/>
        <v>2.5561166248957217</v>
      </c>
      <c r="Q64" s="49">
        <f t="shared" si="67"/>
        <v>2.5561166248957217</v>
      </c>
      <c r="R64" s="143">
        <f t="shared" si="6"/>
        <v>0.85418214447655383</v>
      </c>
      <c r="S64" s="51">
        <f t="shared" si="68"/>
        <v>3.7253895384477952E-2</v>
      </c>
      <c r="T64" s="57">
        <f t="shared" si="69"/>
        <v>135.66875823516517</v>
      </c>
      <c r="U64" s="53">
        <f t="shared" si="7"/>
        <v>0</v>
      </c>
      <c r="V64" s="58">
        <f t="shared" si="70"/>
        <v>2.5189304097011158</v>
      </c>
      <c r="W64" s="49">
        <f t="shared" si="8"/>
        <v>2.5189304097011158</v>
      </c>
      <c r="X64" s="143">
        <f t="shared" si="9"/>
        <v>0.83435475176801621</v>
      </c>
      <c r="Y64" s="51">
        <f t="shared" si="71"/>
        <v>3.6340513493704721E-2</v>
      </c>
      <c r="Z64" s="57">
        <f t="shared" si="72"/>
        <v>134.48319818903946</v>
      </c>
      <c r="AA64" s="53">
        <f t="shared" si="10"/>
        <v>0</v>
      </c>
      <c r="AB64" s="58">
        <f t="shared" si="73"/>
        <v>2.5226579810129461</v>
      </c>
      <c r="AC64" s="49">
        <f t="shared" si="11"/>
        <v>2.5226579810129461</v>
      </c>
      <c r="AD64" s="143">
        <f t="shared" si="12"/>
        <v>0.83259842347305824</v>
      </c>
      <c r="AE64" s="49">
        <f t="shared" si="108"/>
        <v>3.6259605303583568E-2</v>
      </c>
      <c r="AF64" s="57">
        <f t="shared" si="74"/>
        <v>134.09910327353674</v>
      </c>
      <c r="AG64" s="53">
        <f t="shared" si="13"/>
        <v>0</v>
      </c>
      <c r="AH64" s="58">
        <f t="shared" si="75"/>
        <v>2.5238679978998211</v>
      </c>
      <c r="AI64" s="49">
        <f t="shared" si="14"/>
        <v>2.5238679978998211</v>
      </c>
      <c r="AJ64" s="143">
        <f t="shared" si="15"/>
        <v>0.83261703430177492</v>
      </c>
      <c r="AK64" s="51">
        <f t="shared" si="76"/>
        <v>3.6260462642426466E-2</v>
      </c>
      <c r="AL64" s="57">
        <f t="shared" si="77"/>
        <v>134.07477086495285</v>
      </c>
      <c r="AM64" s="53">
        <f t="shared" si="16"/>
        <v>0</v>
      </c>
      <c r="AN64" s="58">
        <f t="shared" si="78"/>
        <v>2.5239446915545494</v>
      </c>
      <c r="AO64" s="49">
        <f t="shared" si="17"/>
        <v>2.5239446915545494</v>
      </c>
      <c r="AP64" s="143">
        <f t="shared" si="18"/>
        <v>0.832626889292851</v>
      </c>
      <c r="AQ64" s="51">
        <f t="shared" si="79"/>
        <v>3.6260916629015309E-2</v>
      </c>
      <c r="AR64" s="57">
        <f t="shared" si="80"/>
        <v>134.07523468938442</v>
      </c>
      <c r="AS64" s="44">
        <f t="shared" si="19"/>
        <v>357.06397187020877</v>
      </c>
      <c r="AT64" s="44">
        <f t="shared" si="20"/>
        <v>142.8255887480835</v>
      </c>
      <c r="AU64" s="44">
        <f t="shared" si="21"/>
        <v>89.265992967552194</v>
      </c>
      <c r="AV64" s="47">
        <f t="shared" si="22"/>
        <v>25952.572733301226</v>
      </c>
      <c r="AW64" s="47">
        <f t="shared" si="23"/>
        <v>1088068982.0628808</v>
      </c>
      <c r="AX64" s="86">
        <f t="shared" si="24"/>
        <v>1579134162802874.5</v>
      </c>
      <c r="AY64" s="86">
        <f t="shared" si="25"/>
        <v>2363.3356026616998</v>
      </c>
      <c r="AZ64" s="10">
        <f t="shared" si="81"/>
        <v>2363.3356026616998</v>
      </c>
      <c r="BA64" s="44">
        <f t="shared" si="26"/>
        <v>25952.572733301226</v>
      </c>
      <c r="BB64" s="9">
        <f t="shared" si="27"/>
        <v>357.06397187020877</v>
      </c>
      <c r="BC64" s="45">
        <f t="shared" si="119"/>
        <v>47608.529582694508</v>
      </c>
      <c r="BD64" s="9">
        <f t="shared" si="28"/>
        <v>89.265992967552194</v>
      </c>
      <c r="BE64" s="45">
        <f t="shared" si="109"/>
        <v>11902.132395673627</v>
      </c>
      <c r="BF64" s="9">
        <f t="shared" si="29"/>
        <v>142.8255887480835</v>
      </c>
      <c r="BG64" s="45">
        <f t="shared" si="110"/>
        <v>19043.4118330778</v>
      </c>
      <c r="BH64" s="58"/>
      <c r="BI64" s="58"/>
      <c r="BJ64" s="58">
        <f t="shared" si="82"/>
        <v>-357.06397187020877</v>
      </c>
      <c r="BK64" s="97"/>
      <c r="BL64" s="44"/>
      <c r="BM64" s="82">
        <f t="shared" si="83"/>
        <v>5.9</v>
      </c>
      <c r="BN64" s="86">
        <f t="shared" si="84"/>
        <v>5900</v>
      </c>
      <c r="BO64" s="86">
        <f t="shared" si="85"/>
        <v>100</v>
      </c>
      <c r="BP64" s="84">
        <f t="shared" si="30"/>
        <v>1</v>
      </c>
      <c r="BQ64" s="84">
        <f t="shared" si="31"/>
        <v>1.64</v>
      </c>
      <c r="BR64" s="84">
        <f t="shared" si="32"/>
        <v>2.0299999999999998</v>
      </c>
      <c r="BS64" s="84">
        <f t="shared" si="111"/>
        <v>6.0930104437584981E-2</v>
      </c>
      <c r="BT64" s="84">
        <f t="shared" si="112"/>
        <v>250.74375986692147</v>
      </c>
      <c r="BU64" s="84">
        <f t="shared" si="86"/>
        <v>62.393562000000074</v>
      </c>
      <c r="BV64" s="83">
        <f t="shared" si="113"/>
        <v>143.49903181334702</v>
      </c>
      <c r="BW64" s="81">
        <f t="shared" si="114"/>
        <v>81.105469813346943</v>
      </c>
      <c r="BX64" s="83">
        <f t="shared" si="33"/>
        <v>5.228269454306992E-3</v>
      </c>
      <c r="BY64" s="141">
        <f t="shared" si="34"/>
        <v>2.8703972062067929E-4</v>
      </c>
      <c r="BZ64" s="83">
        <f t="shared" si="35"/>
        <v>1.6400021659906088</v>
      </c>
      <c r="CA64" s="83">
        <f t="shared" si="36"/>
        <v>0.60731001922895722</v>
      </c>
      <c r="CB64" s="83">
        <f t="shared" si="87"/>
        <v>1.2008241807969875</v>
      </c>
      <c r="CC64" s="83">
        <f t="shared" si="37"/>
        <v>1.2005892242633458</v>
      </c>
      <c r="CD64" s="143">
        <f t="shared" si="38"/>
        <v>2.0294173093671399</v>
      </c>
      <c r="CE64" s="83">
        <f t="shared" si="88"/>
        <v>5.0717994018731304E-2</v>
      </c>
      <c r="CF64" s="84">
        <f t="shared" si="89"/>
        <v>262.72552315723976</v>
      </c>
      <c r="CG64" s="83">
        <f t="shared" si="39"/>
        <v>0.5913834746722032</v>
      </c>
      <c r="CH64" s="83">
        <f t="shared" si="90"/>
        <v>1.7530112052612934</v>
      </c>
      <c r="CI64" s="83">
        <f t="shared" si="40"/>
        <v>1.7524645180672922</v>
      </c>
      <c r="CJ64" s="143">
        <f t="shared" si="41"/>
        <v>2.0294173093671399</v>
      </c>
      <c r="CK64" s="83">
        <f t="shared" si="91"/>
        <v>4.937197332904672E-2</v>
      </c>
      <c r="CL64" s="84">
        <f t="shared" si="92"/>
        <v>233.52109059453508</v>
      </c>
      <c r="CM64" s="83">
        <f t="shared" si="42"/>
        <v>0.62761763595119124</v>
      </c>
      <c r="CN64" s="83">
        <f t="shared" si="93"/>
        <v>1.7451215540880425</v>
      </c>
      <c r="CO64" s="83">
        <f t="shared" si="43"/>
        <v>1.7446093650592791</v>
      </c>
      <c r="CP64" s="143">
        <f t="shared" si="44"/>
        <v>2.0294173093671399</v>
      </c>
      <c r="CQ64" s="83">
        <f t="shared" si="94"/>
        <v>4.9638062836588212E-2</v>
      </c>
      <c r="CR64" s="84">
        <f t="shared" si="95"/>
        <v>234.91520161119755</v>
      </c>
      <c r="CS64" s="83">
        <f t="shared" si="45"/>
        <v>0.6260872330977969</v>
      </c>
      <c r="CT64" s="83">
        <f t="shared" si="96"/>
        <v>1.7455187982425562</v>
      </c>
      <c r="CU64" s="83">
        <f t="shared" si="46"/>
        <v>1.7450051557513633</v>
      </c>
      <c r="CV64" s="143">
        <f t="shared" si="47"/>
        <v>2.0294173093671399</v>
      </c>
      <c r="CW64" s="83">
        <f t="shared" si="97"/>
        <v>4.9684666974754932E-2</v>
      </c>
      <c r="CX64" s="84">
        <f t="shared" si="98"/>
        <v>235.06202570351962</v>
      </c>
      <c r="CY64" s="83">
        <f t="shared" si="48"/>
        <v>0.62592489220250225</v>
      </c>
      <c r="CZ64" s="83">
        <f t="shared" si="99"/>
        <v>1.745560508059</v>
      </c>
      <c r="DA64" s="83">
        <f t="shared" si="49"/>
        <v>1.7450467114283301</v>
      </c>
      <c r="DB64" s="143">
        <f t="shared" si="50"/>
        <v>2.0294173093671399</v>
      </c>
      <c r="DC64" s="83">
        <f t="shared" si="100"/>
        <v>4.9686199941658772E-2</v>
      </c>
      <c r="DD64" s="84">
        <f t="shared" si="101"/>
        <v>235.06343327235476</v>
      </c>
      <c r="DE64" s="86">
        <f t="shared" si="51"/>
        <v>258.29825726402464</v>
      </c>
      <c r="DF64" s="86">
        <f t="shared" si="52"/>
        <v>103.31930290560985</v>
      </c>
      <c r="DG64" s="86">
        <f t="shared" si="53"/>
        <v>64.57456431600616</v>
      </c>
      <c r="DH64" s="86">
        <f t="shared" si="54"/>
        <v>122.12649808481743</v>
      </c>
      <c r="DI64" s="86">
        <f t="shared" si="55"/>
        <v>47910.917523100521</v>
      </c>
      <c r="DJ64" s="86">
        <f t="shared" si="56"/>
        <v>72868658304.288803</v>
      </c>
      <c r="DK64" s="86">
        <f t="shared" si="57"/>
        <v>2571.627208845412</v>
      </c>
      <c r="DL64" s="86">
        <f t="shared" si="115"/>
        <v>2571.627208845412</v>
      </c>
      <c r="DM64" s="86">
        <f t="shared" si="58"/>
        <v>0</v>
      </c>
      <c r="DN64" s="85">
        <f t="shared" si="59"/>
        <v>258.29825726402464</v>
      </c>
      <c r="DO64" s="85">
        <f t="shared" si="102"/>
        <v>25829.825726402465</v>
      </c>
      <c r="DP64" s="85">
        <f t="shared" si="60"/>
        <v>64.57456431600616</v>
      </c>
      <c r="DQ64" s="85">
        <f t="shared" si="103"/>
        <v>6457.4564316006163</v>
      </c>
      <c r="DR64" s="85">
        <f t="shared" si="61"/>
        <v>103.31930290560985</v>
      </c>
      <c r="DS64" s="85">
        <f t="shared" si="104"/>
        <v>10331.930290560984</v>
      </c>
      <c r="DT64" s="81"/>
      <c r="DU64" s="81"/>
      <c r="DV64" s="81">
        <f t="shared" si="105"/>
        <v>-258.29825726402464</v>
      </c>
      <c r="DW64" s="100"/>
    </row>
    <row r="65" spans="1:127" x14ac:dyDescent="0.2">
      <c r="A65" s="59">
        <f t="shared" si="62"/>
        <v>7.9999999999999929</v>
      </c>
      <c r="B65" s="44">
        <f t="shared" si="106"/>
        <v>7999.9999999999927</v>
      </c>
      <c r="C65" s="52">
        <f t="shared" si="63"/>
        <v>133.33333333333334</v>
      </c>
      <c r="D65" s="50">
        <f t="shared" si="0"/>
        <v>2</v>
      </c>
      <c r="E65" s="44">
        <f t="shared" si="1"/>
        <v>3</v>
      </c>
      <c r="F65" s="47">
        <f t="shared" si="64"/>
        <v>1.0574519476318618</v>
      </c>
      <c r="G65" s="52">
        <f t="shared" si="116"/>
        <v>4.581895946122358E-2</v>
      </c>
      <c r="H65" s="57">
        <f t="shared" si="65"/>
        <v>126.03596705583253</v>
      </c>
      <c r="I65" s="52">
        <f t="shared" si="117"/>
        <v>0</v>
      </c>
      <c r="J65" s="54">
        <f t="shared" si="118"/>
        <v>202.03127326122708</v>
      </c>
      <c r="K65" s="46">
        <f t="shared" si="107"/>
        <v>202.03127326122708</v>
      </c>
      <c r="L65" s="80">
        <f t="shared" si="2"/>
        <v>0</v>
      </c>
      <c r="M65" s="142">
        <f t="shared" si="3"/>
        <v>0</v>
      </c>
      <c r="N65" s="60">
        <f t="shared" si="4"/>
        <v>3</v>
      </c>
      <c r="O65" s="53">
        <f t="shared" si="5"/>
        <v>0</v>
      </c>
      <c r="P65" s="58">
        <f t="shared" si="66"/>
        <v>2.5500297702723738</v>
      </c>
      <c r="Q65" s="49">
        <f t="shared" si="67"/>
        <v>2.5500297702723738</v>
      </c>
      <c r="R65" s="143">
        <f t="shared" si="6"/>
        <v>0.85418214447655383</v>
      </c>
      <c r="S65" s="51">
        <f t="shared" si="68"/>
        <v>3.7140004431881077E-2</v>
      </c>
      <c r="T65" s="57">
        <f t="shared" si="69"/>
        <v>137.6090426778959</v>
      </c>
      <c r="U65" s="53">
        <f t="shared" si="7"/>
        <v>0</v>
      </c>
      <c r="V65" s="58">
        <f t="shared" si="70"/>
        <v>2.513336274463672</v>
      </c>
      <c r="W65" s="49">
        <f t="shared" si="8"/>
        <v>2.513336274463672</v>
      </c>
      <c r="X65" s="143">
        <f t="shared" si="9"/>
        <v>0.83435475176801621</v>
      </c>
      <c r="Y65" s="51">
        <f t="shared" si="71"/>
        <v>3.6229266193468987E-2</v>
      </c>
      <c r="Z65" s="57">
        <f t="shared" si="72"/>
        <v>136.40384883260063</v>
      </c>
      <c r="AA65" s="53">
        <f t="shared" si="10"/>
        <v>0</v>
      </c>
      <c r="AB65" s="58">
        <f t="shared" si="73"/>
        <v>2.5171081193399072</v>
      </c>
      <c r="AC65" s="49">
        <f t="shared" si="11"/>
        <v>2.5171081193399072</v>
      </c>
      <c r="AD65" s="143">
        <f t="shared" si="12"/>
        <v>0.83259842347305824</v>
      </c>
      <c r="AE65" s="49">
        <f t="shared" si="108"/>
        <v>3.6148592180453826E-2</v>
      </c>
      <c r="AF65" s="57">
        <f t="shared" si="74"/>
        <v>136.01264573626258</v>
      </c>
      <c r="AG65" s="53">
        <f t="shared" si="13"/>
        <v>0</v>
      </c>
      <c r="AH65" s="58">
        <f t="shared" si="75"/>
        <v>2.5183348863374961</v>
      </c>
      <c r="AI65" s="49">
        <f t="shared" si="14"/>
        <v>2.5183348863374961</v>
      </c>
      <c r="AJ65" s="143">
        <f t="shared" si="15"/>
        <v>0.83261703430177492</v>
      </c>
      <c r="AK65" s="51">
        <f t="shared" si="76"/>
        <v>3.6149447037852896E-2</v>
      </c>
      <c r="AL65" s="57">
        <f t="shared" si="77"/>
        <v>135.98744114566307</v>
      </c>
      <c r="AM65" s="53">
        <f t="shared" si="16"/>
        <v>0</v>
      </c>
      <c r="AN65" s="58">
        <f t="shared" si="78"/>
        <v>2.5184139659798785</v>
      </c>
      <c r="AO65" s="49">
        <f t="shared" si="17"/>
        <v>2.5184139659798785</v>
      </c>
      <c r="AP65" s="143">
        <f t="shared" si="18"/>
        <v>0.832626889292851</v>
      </c>
      <c r="AQ65" s="51">
        <f t="shared" si="79"/>
        <v>3.6149899710442926E-2</v>
      </c>
      <c r="AR65" s="57">
        <f t="shared" si="80"/>
        <v>135.9878707990888</v>
      </c>
      <c r="AS65" s="44">
        <f t="shared" si="19"/>
        <v>363.65629187020875</v>
      </c>
      <c r="AT65" s="44">
        <f t="shared" si="20"/>
        <v>145.46251674808349</v>
      </c>
      <c r="AU65" s="44">
        <f t="shared" si="21"/>
        <v>90.914072967552187</v>
      </c>
      <c r="AV65" s="47">
        <f t="shared" si="22"/>
        <v>24008.147006531988</v>
      </c>
      <c r="AW65" s="47">
        <f t="shared" si="23"/>
        <v>939892635.2089709</v>
      </c>
      <c r="AX65" s="86">
        <f t="shared" si="24"/>
        <v>1248556474747799.5</v>
      </c>
      <c r="AY65" s="86">
        <f t="shared" si="25"/>
        <v>2346.5147664103947</v>
      </c>
      <c r="AZ65" s="10">
        <f t="shared" si="81"/>
        <v>2346.5147664103947</v>
      </c>
      <c r="BA65" s="44">
        <f t="shared" si="26"/>
        <v>24008.147006531988</v>
      </c>
      <c r="BB65" s="9">
        <f t="shared" si="27"/>
        <v>363.65629187020875</v>
      </c>
      <c r="BC65" s="45">
        <f t="shared" si="119"/>
        <v>48487.505582694503</v>
      </c>
      <c r="BD65" s="9">
        <f t="shared" si="28"/>
        <v>90.914072967552187</v>
      </c>
      <c r="BE65" s="45">
        <f t="shared" si="109"/>
        <v>12121.876395673626</v>
      </c>
      <c r="BF65" s="9">
        <f t="shared" si="29"/>
        <v>145.46251674808349</v>
      </c>
      <c r="BG65" s="45">
        <f t="shared" si="110"/>
        <v>19395.002233077801</v>
      </c>
      <c r="BH65" s="58"/>
      <c r="BI65" s="58"/>
      <c r="BJ65" s="58">
        <f t="shared" si="82"/>
        <v>-363.65629187020875</v>
      </c>
      <c r="BK65" s="97"/>
      <c r="BL65" s="44"/>
      <c r="BM65" s="82">
        <f t="shared" si="83"/>
        <v>6</v>
      </c>
      <c r="BN65" s="86">
        <f t="shared" si="84"/>
        <v>6000</v>
      </c>
      <c r="BO65" s="86">
        <f t="shared" si="85"/>
        <v>100</v>
      </c>
      <c r="BP65" s="84">
        <f t="shared" si="30"/>
        <v>1</v>
      </c>
      <c r="BQ65" s="84">
        <f t="shared" si="31"/>
        <v>1.64</v>
      </c>
      <c r="BR65" s="84">
        <f t="shared" si="32"/>
        <v>2.0299999999999998</v>
      </c>
      <c r="BS65" s="84">
        <f t="shared" si="111"/>
        <v>6.0727104437584979E-2</v>
      </c>
      <c r="BT65" s="84">
        <f t="shared" si="112"/>
        <v>254.45282111311568</v>
      </c>
      <c r="BU65" s="84">
        <f t="shared" si="86"/>
        <v>63.451080000000076</v>
      </c>
      <c r="BV65" s="83">
        <f t="shared" si="113"/>
        <v>146.14007529412115</v>
      </c>
      <c r="BW65" s="81">
        <f t="shared" si="114"/>
        <v>82.688995294121071</v>
      </c>
      <c r="BX65" s="83">
        <f t="shared" si="33"/>
        <v>4.8118437902473742E-3</v>
      </c>
      <c r="BY65" s="141">
        <f t="shared" si="34"/>
        <v>2.465084569706718E-4</v>
      </c>
      <c r="BZ65" s="83">
        <f t="shared" si="35"/>
        <v>1.6400018601430904</v>
      </c>
      <c r="CA65" s="83">
        <f t="shared" si="36"/>
        <v>0.60253753145192612</v>
      </c>
      <c r="CB65" s="83">
        <f t="shared" si="87"/>
        <v>1.1961549811727117</v>
      </c>
      <c r="CC65" s="83">
        <f t="shared" si="37"/>
        <v>1.1959528059929714</v>
      </c>
      <c r="CD65" s="143">
        <f t="shared" si="38"/>
        <v>2.0294995878323494</v>
      </c>
      <c r="CE65" s="83">
        <f t="shared" si="88"/>
        <v>5.0515048173871327E-2</v>
      </c>
      <c r="CF65" s="84">
        <f t="shared" si="89"/>
        <v>266.94149662512757</v>
      </c>
      <c r="CG65" s="83">
        <f t="shared" si="39"/>
        <v>0.58542846070973731</v>
      </c>
      <c r="CH65" s="83">
        <f t="shared" si="90"/>
        <v>1.7540795326826675</v>
      </c>
      <c r="CI65" s="83">
        <f t="shared" si="40"/>
        <v>1.7536051053296895</v>
      </c>
      <c r="CJ65" s="143">
        <f t="shared" si="41"/>
        <v>2.0294995878323494</v>
      </c>
      <c r="CK65" s="83">
        <f t="shared" si="91"/>
        <v>4.9169027484186743E-2</v>
      </c>
      <c r="CL65" s="84">
        <f t="shared" si="92"/>
        <v>236.33258845686649</v>
      </c>
      <c r="CM65" s="83">
        <f t="shared" si="42"/>
        <v>0.62451079611354088</v>
      </c>
      <c r="CN65" s="83">
        <f t="shared" si="93"/>
        <v>1.7459203016222782</v>
      </c>
      <c r="CO65" s="83">
        <f t="shared" si="43"/>
        <v>1.7454778933396908</v>
      </c>
      <c r="CP65" s="143">
        <f t="shared" si="44"/>
        <v>2.0294995878323494</v>
      </c>
      <c r="CQ65" s="83">
        <f t="shared" si="94"/>
        <v>4.9435116991728235E-2</v>
      </c>
      <c r="CR65" s="84">
        <f t="shared" si="95"/>
        <v>237.75461041887849</v>
      </c>
      <c r="CS65" s="83">
        <f t="shared" si="45"/>
        <v>0.62290845010300699</v>
      </c>
      <c r="CT65" s="83">
        <f t="shared" si="96"/>
        <v>1.7463210226272341</v>
      </c>
      <c r="CU65" s="83">
        <f t="shared" si="46"/>
        <v>1.7458773083809795</v>
      </c>
      <c r="CV65" s="143">
        <f t="shared" si="47"/>
        <v>2.0294995878323494</v>
      </c>
      <c r="CW65" s="83">
        <f t="shared" si="97"/>
        <v>4.9481721129894955E-2</v>
      </c>
      <c r="CX65" s="84">
        <f t="shared" si="98"/>
        <v>237.90346121136699</v>
      </c>
      <c r="CY65" s="83">
        <f t="shared" si="48"/>
        <v>0.62273952194526005</v>
      </c>
      <c r="CZ65" s="83">
        <f t="shared" si="99"/>
        <v>1.7463628393096724</v>
      </c>
      <c r="DA65" s="83">
        <f t="shared" si="49"/>
        <v>1.7459189874000192</v>
      </c>
      <c r="DB65" s="143">
        <f t="shared" si="50"/>
        <v>2.0294995878323494</v>
      </c>
      <c r="DC65" s="83">
        <f t="shared" si="100"/>
        <v>4.9483254096798795E-2</v>
      </c>
      <c r="DD65" s="84">
        <f t="shared" si="101"/>
        <v>237.90488896242078</v>
      </c>
      <c r="DE65" s="86">
        <f t="shared" si="51"/>
        <v>263.05213552941802</v>
      </c>
      <c r="DF65" s="86">
        <f t="shared" si="52"/>
        <v>105.22085421176722</v>
      </c>
      <c r="DG65" s="86">
        <f t="shared" si="53"/>
        <v>65.763033882354506</v>
      </c>
      <c r="DH65" s="86">
        <f t="shared" si="54"/>
        <v>114.45665927301664</v>
      </c>
      <c r="DI65" s="86">
        <f t="shared" si="55"/>
        <v>42529.72730896905</v>
      </c>
      <c r="DJ65" s="86">
        <f t="shared" si="56"/>
        <v>58255543596.850906</v>
      </c>
      <c r="DK65" s="86">
        <f t="shared" si="57"/>
        <v>2555.0724634100297</v>
      </c>
      <c r="DL65" s="86">
        <f t="shared" si="115"/>
        <v>2555.0724634100297</v>
      </c>
      <c r="DM65" s="86">
        <f t="shared" si="58"/>
        <v>0</v>
      </c>
      <c r="DN65" s="85">
        <f t="shared" si="59"/>
        <v>263.05213552941802</v>
      </c>
      <c r="DO65" s="85">
        <f t="shared" si="102"/>
        <v>26305.213552941801</v>
      </c>
      <c r="DP65" s="85">
        <f t="shared" si="60"/>
        <v>65.763033882354506</v>
      </c>
      <c r="DQ65" s="85">
        <f t="shared" si="103"/>
        <v>6576.3033882354503</v>
      </c>
      <c r="DR65" s="85">
        <f t="shared" si="61"/>
        <v>105.22085421176722</v>
      </c>
      <c r="DS65" s="85">
        <f t="shared" si="104"/>
        <v>10522.085421176722</v>
      </c>
      <c r="DT65" s="81"/>
      <c r="DU65" s="81"/>
      <c r="DV65" s="81">
        <f t="shared" si="105"/>
        <v>-263.05213552941802</v>
      </c>
      <c r="DW65" s="100"/>
    </row>
    <row r="66" spans="1:127" x14ac:dyDescent="0.2">
      <c r="A66" s="59">
        <f t="shared" si="62"/>
        <v>8.1333333333333258</v>
      </c>
      <c r="B66" s="44">
        <f t="shared" si="106"/>
        <v>8133.3333333333258</v>
      </c>
      <c r="C66" s="52">
        <f t="shared" si="63"/>
        <v>133.33333333333334</v>
      </c>
      <c r="D66" s="50">
        <f t="shared" si="0"/>
        <v>2</v>
      </c>
      <c r="E66" s="44">
        <f t="shared" si="1"/>
        <v>3</v>
      </c>
      <c r="F66" s="47">
        <f t="shared" si="64"/>
        <v>1.0574519476318618</v>
      </c>
      <c r="G66" s="52">
        <f t="shared" si="116"/>
        <v>4.5677965868206001E-2</v>
      </c>
      <c r="H66" s="57">
        <f t="shared" si="65"/>
        <v>128.06923206315321</v>
      </c>
      <c r="I66" s="52">
        <f t="shared" si="117"/>
        <v>0</v>
      </c>
      <c r="J66" s="54">
        <f t="shared" si="118"/>
        <v>205.69367326122708</v>
      </c>
      <c r="K66" s="46">
        <f t="shared" si="107"/>
        <v>205.69367326122708</v>
      </c>
      <c r="L66" s="80">
        <f t="shared" si="2"/>
        <v>0</v>
      </c>
      <c r="M66" s="142">
        <f t="shared" si="3"/>
        <v>0</v>
      </c>
      <c r="N66" s="60">
        <f t="shared" si="4"/>
        <v>3</v>
      </c>
      <c r="O66" s="53">
        <f t="shared" si="5"/>
        <v>0</v>
      </c>
      <c r="P66" s="58">
        <f t="shared" si="66"/>
        <v>2.543994215684759</v>
      </c>
      <c r="Q66" s="49">
        <f t="shared" si="67"/>
        <v>2.543994215684759</v>
      </c>
      <c r="R66" s="143">
        <f t="shared" si="6"/>
        <v>0.85418214447655383</v>
      </c>
      <c r="S66" s="51">
        <f t="shared" si="68"/>
        <v>3.7026113479284202E-2</v>
      </c>
      <c r="T66" s="57">
        <f t="shared" si="69"/>
        <v>139.54800351607318</v>
      </c>
      <c r="U66" s="53">
        <f t="shared" si="7"/>
        <v>0</v>
      </c>
      <c r="V66" s="58">
        <f t="shared" si="70"/>
        <v>2.5077731826777847</v>
      </c>
      <c r="W66" s="49">
        <f t="shared" si="8"/>
        <v>2.5077731826777847</v>
      </c>
      <c r="X66" s="143">
        <f t="shared" si="9"/>
        <v>0.83435475176801621</v>
      </c>
      <c r="Y66" s="51">
        <f t="shared" si="71"/>
        <v>3.6118018893233253E-2</v>
      </c>
      <c r="Z66" s="57">
        <f t="shared" si="72"/>
        <v>138.32287271655849</v>
      </c>
      <c r="AA66" s="53">
        <f t="shared" si="10"/>
        <v>0</v>
      </c>
      <c r="AB66" s="58">
        <f t="shared" si="73"/>
        <v>2.5115898163282662</v>
      </c>
      <c r="AC66" s="49">
        <f t="shared" si="11"/>
        <v>2.5115898163282662</v>
      </c>
      <c r="AD66" s="143">
        <f t="shared" si="12"/>
        <v>0.83259842347305824</v>
      </c>
      <c r="AE66" s="49">
        <f t="shared" si="108"/>
        <v>3.6037579057324083E-2</v>
      </c>
      <c r="AF66" s="57">
        <f t="shared" si="74"/>
        <v>137.92452682666004</v>
      </c>
      <c r="AG66" s="53">
        <f t="shared" si="13"/>
        <v>0</v>
      </c>
      <c r="AH66" s="58">
        <f t="shared" si="75"/>
        <v>2.5128332819397921</v>
      </c>
      <c r="AI66" s="49">
        <f t="shared" si="14"/>
        <v>2.5128332819397921</v>
      </c>
      <c r="AJ66" s="143">
        <f t="shared" si="15"/>
        <v>0.83261703430177492</v>
      </c>
      <c r="AK66" s="51">
        <f t="shared" si="76"/>
        <v>3.6038431433279325E-2</v>
      </c>
      <c r="AL66" s="57">
        <f t="shared" si="77"/>
        <v>137.89843608820141</v>
      </c>
      <c r="AM66" s="53">
        <f t="shared" si="16"/>
        <v>0</v>
      </c>
      <c r="AN66" s="58">
        <f t="shared" si="78"/>
        <v>2.5129147690385047</v>
      </c>
      <c r="AO66" s="49">
        <f t="shared" si="17"/>
        <v>2.5129147690385047</v>
      </c>
      <c r="AP66" s="143">
        <f t="shared" si="18"/>
        <v>0.832626889292851</v>
      </c>
      <c r="AQ66" s="51">
        <f t="shared" si="79"/>
        <v>3.6038882791870543E-2</v>
      </c>
      <c r="AR66" s="57">
        <f t="shared" si="80"/>
        <v>137.89882966652095</v>
      </c>
      <c r="AS66" s="44">
        <f t="shared" si="19"/>
        <v>370.24861187020872</v>
      </c>
      <c r="AT66" s="44">
        <f t="shared" si="20"/>
        <v>148.09944474808347</v>
      </c>
      <c r="AU66" s="44">
        <f t="shared" si="21"/>
        <v>92.56215296755218</v>
      </c>
      <c r="AV66" s="47">
        <f t="shared" si="22"/>
        <v>22227.006490678068</v>
      </c>
      <c r="AW66" s="47">
        <f t="shared" si="23"/>
        <v>813105541.57517159</v>
      </c>
      <c r="AX66" s="86">
        <f t="shared" si="24"/>
        <v>989544279925758.87</v>
      </c>
      <c r="AY66" s="86">
        <f t="shared" si="25"/>
        <v>2329.8077003703256</v>
      </c>
      <c r="AZ66" s="10">
        <f t="shared" si="81"/>
        <v>2329.8077003703256</v>
      </c>
      <c r="BA66" s="44">
        <f t="shared" si="26"/>
        <v>22227.006490678068</v>
      </c>
      <c r="BB66" s="9">
        <f t="shared" si="27"/>
        <v>370.24861187020872</v>
      </c>
      <c r="BC66" s="45">
        <f t="shared" si="119"/>
        <v>49366.481582694498</v>
      </c>
      <c r="BD66" s="9">
        <f t="shared" si="28"/>
        <v>92.56215296755218</v>
      </c>
      <c r="BE66" s="45">
        <f t="shared" si="109"/>
        <v>12341.620395673624</v>
      </c>
      <c r="BF66" s="9">
        <f t="shared" si="29"/>
        <v>148.09944474808347</v>
      </c>
      <c r="BG66" s="45">
        <f t="shared" si="110"/>
        <v>19746.592633077798</v>
      </c>
      <c r="BH66" s="58"/>
      <c r="BI66" s="58"/>
      <c r="BJ66" s="58">
        <f t="shared" si="82"/>
        <v>-370.24861187020872</v>
      </c>
      <c r="BK66" s="97"/>
      <c r="BL66" s="44"/>
      <c r="BM66" s="82">
        <f t="shared" si="83"/>
        <v>6.1000000000000005</v>
      </c>
      <c r="BN66" s="86">
        <f t="shared" si="84"/>
        <v>6100</v>
      </c>
      <c r="BO66" s="86">
        <f t="shared" si="85"/>
        <v>100</v>
      </c>
      <c r="BP66" s="84">
        <f t="shared" si="30"/>
        <v>1</v>
      </c>
      <c r="BQ66" s="84">
        <f t="shared" si="31"/>
        <v>1.64</v>
      </c>
      <c r="BR66" s="84">
        <f t="shared" si="32"/>
        <v>2.0299999999999998</v>
      </c>
      <c r="BS66" s="84">
        <f t="shared" si="111"/>
        <v>6.0524104437584977E-2</v>
      </c>
      <c r="BT66" s="84">
        <f t="shared" si="112"/>
        <v>258.14950431052938</v>
      </c>
      <c r="BU66" s="84">
        <f t="shared" si="86"/>
        <v>64.508598000000077</v>
      </c>
      <c r="BV66" s="83">
        <f t="shared" si="113"/>
        <v>148.78172860786793</v>
      </c>
      <c r="BW66" s="81">
        <f t="shared" si="114"/>
        <v>84.273130607867856</v>
      </c>
      <c r="BX66" s="83">
        <f t="shared" si="33"/>
        <v>4.4285859525982074E-3</v>
      </c>
      <c r="BY66" s="141">
        <f t="shared" si="34"/>
        <v>2.1168797477393809E-4</v>
      </c>
      <c r="BZ66" s="83">
        <f t="shared" si="35"/>
        <v>1.6400015973889777</v>
      </c>
      <c r="CA66" s="83">
        <f t="shared" si="36"/>
        <v>0.59764025444732538</v>
      </c>
      <c r="CB66" s="83">
        <f t="shared" si="87"/>
        <v>1.1915392195215362</v>
      </c>
      <c r="CC66" s="83">
        <f t="shared" si="37"/>
        <v>1.1913651873279281</v>
      </c>
      <c r="CD66" s="143">
        <f t="shared" si="38"/>
        <v>2.0295702734112089</v>
      </c>
      <c r="CE66" s="83">
        <f t="shared" si="88"/>
        <v>5.0312094680809147E-2</v>
      </c>
      <c r="CF66" s="84">
        <f t="shared" si="89"/>
        <v>271.15684466744625</v>
      </c>
      <c r="CG66" s="83">
        <f t="shared" si="39"/>
        <v>0.57929164964692603</v>
      </c>
      <c r="CH66" s="83">
        <f t="shared" si="90"/>
        <v>1.7551311705330181</v>
      </c>
      <c r="CI66" s="83">
        <f t="shared" si="40"/>
        <v>1.7547193692509169</v>
      </c>
      <c r="CJ66" s="143">
        <f t="shared" si="41"/>
        <v>2.0295702734112089</v>
      </c>
      <c r="CK66" s="83">
        <f t="shared" si="91"/>
        <v>4.8966073991124563E-2</v>
      </c>
      <c r="CL66" s="84">
        <f t="shared" si="92"/>
        <v>239.13068435403656</v>
      </c>
      <c r="CM66" s="83">
        <f t="shared" si="42"/>
        <v>0.62133808771769039</v>
      </c>
      <c r="CN66" s="83">
        <f t="shared" si="93"/>
        <v>1.7467065545537597</v>
      </c>
      <c r="CO66" s="83">
        <f t="shared" si="43"/>
        <v>1.7463244113370378</v>
      </c>
      <c r="CP66" s="143">
        <f t="shared" si="44"/>
        <v>2.0295702734112089</v>
      </c>
      <c r="CQ66" s="83">
        <f t="shared" si="94"/>
        <v>4.9232163498666055E-2</v>
      </c>
      <c r="CR66" s="84">
        <f t="shared" si="95"/>
        <v>240.58097918588388</v>
      </c>
      <c r="CS66" s="83">
        <f t="shared" si="45"/>
        <v>0.61966195594686913</v>
      </c>
      <c r="CT66" s="83">
        <f t="shared" si="96"/>
        <v>1.7471107735366023</v>
      </c>
      <c r="CU66" s="83">
        <f t="shared" si="46"/>
        <v>1.7467274575037099</v>
      </c>
      <c r="CV66" s="143">
        <f t="shared" si="47"/>
        <v>2.0295702734112089</v>
      </c>
      <c r="CW66" s="83">
        <f t="shared" si="97"/>
        <v>4.9278767636832775E-2</v>
      </c>
      <c r="CX66" s="84">
        <f t="shared" si="98"/>
        <v>240.73185275488819</v>
      </c>
      <c r="CY66" s="83">
        <f t="shared" si="48"/>
        <v>0.61948634696458549</v>
      </c>
      <c r="CZ66" s="83">
        <f t="shared" si="99"/>
        <v>1.7471526932083188</v>
      </c>
      <c r="DA66" s="83">
        <f t="shared" si="49"/>
        <v>1.7467692543004356</v>
      </c>
      <c r="DB66" s="143">
        <f t="shared" si="50"/>
        <v>2.0295702734112089</v>
      </c>
      <c r="DC66" s="83">
        <f t="shared" si="100"/>
        <v>4.9280300603736615E-2</v>
      </c>
      <c r="DD66" s="84">
        <f t="shared" si="101"/>
        <v>240.73330078873042</v>
      </c>
      <c r="DE66" s="86">
        <f t="shared" si="51"/>
        <v>267.80711149416226</v>
      </c>
      <c r="DF66" s="86">
        <f t="shared" si="52"/>
        <v>107.12284459766491</v>
      </c>
      <c r="DG66" s="86">
        <f t="shared" si="53"/>
        <v>66.951777873540564</v>
      </c>
      <c r="DH66" s="86">
        <f t="shared" si="54"/>
        <v>107.376933949319</v>
      </c>
      <c r="DI66" s="86">
        <f t="shared" si="55"/>
        <v>37823.060319151977</v>
      </c>
      <c r="DJ66" s="86">
        <f t="shared" si="56"/>
        <v>46735601296.151825</v>
      </c>
      <c r="DK66" s="86">
        <f t="shared" si="57"/>
        <v>2538.639369881882</v>
      </c>
      <c r="DL66" s="86">
        <f t="shared" si="115"/>
        <v>2538.639369881882</v>
      </c>
      <c r="DM66" s="86">
        <f t="shared" si="58"/>
        <v>0</v>
      </c>
      <c r="DN66" s="85">
        <f t="shared" si="59"/>
        <v>267.80711149416226</v>
      </c>
      <c r="DO66" s="85">
        <f t="shared" si="102"/>
        <v>26780.711149416227</v>
      </c>
      <c r="DP66" s="85">
        <f t="shared" si="60"/>
        <v>66.951777873540564</v>
      </c>
      <c r="DQ66" s="85">
        <f t="shared" si="103"/>
        <v>6695.1777873540568</v>
      </c>
      <c r="DR66" s="85">
        <f t="shared" si="61"/>
        <v>107.12284459766491</v>
      </c>
      <c r="DS66" s="85">
        <f t="shared" si="104"/>
        <v>10712.284459766492</v>
      </c>
      <c r="DT66" s="81"/>
      <c r="DU66" s="81"/>
      <c r="DV66" s="81">
        <f t="shared" si="105"/>
        <v>-267.80711149416226</v>
      </c>
      <c r="DW66" s="100"/>
    </row>
    <row r="67" spans="1:127" x14ac:dyDescent="0.2">
      <c r="A67" s="59">
        <f t="shared" si="62"/>
        <v>8.2666666666666586</v>
      </c>
      <c r="B67" s="44">
        <f t="shared" si="106"/>
        <v>8266.6666666666588</v>
      </c>
      <c r="C67" s="52">
        <f t="shared" si="63"/>
        <v>133.33333333333334</v>
      </c>
      <c r="D67" s="50">
        <f t="shared" si="0"/>
        <v>2</v>
      </c>
      <c r="E67" s="44">
        <f t="shared" si="1"/>
        <v>3</v>
      </c>
      <c r="F67" s="47">
        <f t="shared" si="64"/>
        <v>1.0574519476318618</v>
      </c>
      <c r="G67" s="52">
        <f t="shared" si="116"/>
        <v>4.5536972275188423E-2</v>
      </c>
      <c r="H67" s="57">
        <f t="shared" si="65"/>
        <v>130.09623068856197</v>
      </c>
      <c r="I67" s="52">
        <f t="shared" si="117"/>
        <v>0</v>
      </c>
      <c r="J67" s="54">
        <f t="shared" si="118"/>
        <v>209.35607326122707</v>
      </c>
      <c r="K67" s="46">
        <f t="shared" si="107"/>
        <v>209.35607326122707</v>
      </c>
      <c r="L67" s="80">
        <f t="shared" si="2"/>
        <v>0</v>
      </c>
      <c r="M67" s="142">
        <f t="shared" si="3"/>
        <v>0</v>
      </c>
      <c r="N67" s="60">
        <f t="shared" si="4"/>
        <v>3</v>
      </c>
      <c r="O67" s="53">
        <f t="shared" si="5"/>
        <v>0</v>
      </c>
      <c r="P67" s="58">
        <f t="shared" si="66"/>
        <v>2.5380094259887662</v>
      </c>
      <c r="Q67" s="49">
        <f t="shared" si="67"/>
        <v>2.5380094259887662</v>
      </c>
      <c r="R67" s="143">
        <f t="shared" si="6"/>
        <v>0.85418214447655383</v>
      </c>
      <c r="S67" s="51">
        <f t="shared" si="68"/>
        <v>3.6912222526687327E-2</v>
      </c>
      <c r="T67" s="57">
        <f t="shared" si="69"/>
        <v>141.48559534313296</v>
      </c>
      <c r="U67" s="53">
        <f t="shared" si="7"/>
        <v>0</v>
      </c>
      <c r="V67" s="58">
        <f t="shared" si="70"/>
        <v>2.5022410241563726</v>
      </c>
      <c r="W67" s="49">
        <f t="shared" si="8"/>
        <v>2.5022410241563726</v>
      </c>
      <c r="X67" s="143">
        <f t="shared" si="9"/>
        <v>0.83435475176801621</v>
      </c>
      <c r="Y67" s="51">
        <f t="shared" si="71"/>
        <v>3.6006771592997519E-2</v>
      </c>
      <c r="Z67" s="57">
        <f t="shared" si="72"/>
        <v>140.24023884797811</v>
      </c>
      <c r="AA67" s="53">
        <f t="shared" si="10"/>
        <v>0</v>
      </c>
      <c r="AB67" s="58">
        <f t="shared" si="73"/>
        <v>2.5061029096980372</v>
      </c>
      <c r="AC67" s="49">
        <f t="shared" si="11"/>
        <v>2.5061029096980372</v>
      </c>
      <c r="AD67" s="143">
        <f t="shared" si="12"/>
        <v>0.83259842347305824</v>
      </c>
      <c r="AE67" s="49">
        <f t="shared" si="108"/>
        <v>3.5926565934194341E-2</v>
      </c>
      <c r="AF67" s="57">
        <f t="shared" si="74"/>
        <v>139.83471520014012</v>
      </c>
      <c r="AG67" s="53">
        <f t="shared" si="13"/>
        <v>0</v>
      </c>
      <c r="AH67" s="58">
        <f t="shared" si="75"/>
        <v>2.5073630240842588</v>
      </c>
      <c r="AI67" s="49">
        <f t="shared" si="14"/>
        <v>2.5073630240842588</v>
      </c>
      <c r="AJ67" s="143">
        <f t="shared" si="15"/>
        <v>0.83261703430177492</v>
      </c>
      <c r="AK67" s="51">
        <f t="shared" si="76"/>
        <v>3.5927415828705754E-2</v>
      </c>
      <c r="AL67" s="57">
        <f t="shared" si="77"/>
        <v>139.8077243745677</v>
      </c>
      <c r="AM67" s="53">
        <f t="shared" si="16"/>
        <v>0</v>
      </c>
      <c r="AN67" s="58">
        <f t="shared" si="78"/>
        <v>2.5074469397036281</v>
      </c>
      <c r="AO67" s="49">
        <f t="shared" si="17"/>
        <v>2.5074469397036281</v>
      </c>
      <c r="AP67" s="143">
        <f t="shared" si="18"/>
        <v>0.832626889292851</v>
      </c>
      <c r="AQ67" s="51">
        <f t="shared" si="79"/>
        <v>3.5927865873298159E-2</v>
      </c>
      <c r="AR67" s="57">
        <f t="shared" si="80"/>
        <v>139.80807995366075</v>
      </c>
      <c r="AS67" s="44">
        <f t="shared" si="19"/>
        <v>376.84093187020869</v>
      </c>
      <c r="AT67" s="44">
        <f t="shared" si="20"/>
        <v>150.73637274808348</v>
      </c>
      <c r="AU67" s="44">
        <f t="shared" si="21"/>
        <v>94.210232967552173</v>
      </c>
      <c r="AV67" s="47">
        <f t="shared" si="22"/>
        <v>20594.098009086149</v>
      </c>
      <c r="AW67" s="47">
        <f t="shared" si="23"/>
        <v>704455753.3231473</v>
      </c>
      <c r="AX67" s="86">
        <f t="shared" si="24"/>
        <v>786115107111754</v>
      </c>
      <c r="AY67" s="86">
        <f t="shared" si="25"/>
        <v>2313.2137267401968</v>
      </c>
      <c r="AZ67" s="10">
        <f t="shared" si="81"/>
        <v>2313.2137267401968</v>
      </c>
      <c r="BA67" s="44">
        <f t="shared" si="26"/>
        <v>20594.098009086149</v>
      </c>
      <c r="BB67" s="9">
        <f t="shared" si="27"/>
        <v>376.84093187020869</v>
      </c>
      <c r="BC67" s="45">
        <f t="shared" si="119"/>
        <v>50245.457582694493</v>
      </c>
      <c r="BD67" s="9">
        <f t="shared" si="28"/>
        <v>94.210232967552173</v>
      </c>
      <c r="BE67" s="45">
        <f t="shared" si="109"/>
        <v>12561.364395673623</v>
      </c>
      <c r="BF67" s="9">
        <f t="shared" si="29"/>
        <v>150.73637274808348</v>
      </c>
      <c r="BG67" s="45">
        <f t="shared" si="110"/>
        <v>20098.183033077799</v>
      </c>
      <c r="BH67" s="58"/>
      <c r="BI67" s="58"/>
      <c r="BJ67" s="58">
        <f t="shared" si="82"/>
        <v>-376.84093187020869</v>
      </c>
      <c r="BK67" s="97"/>
      <c r="BL67" s="44"/>
      <c r="BM67" s="82">
        <f t="shared" si="83"/>
        <v>6.2</v>
      </c>
      <c r="BN67" s="86">
        <f t="shared" si="84"/>
        <v>6200</v>
      </c>
      <c r="BO67" s="86">
        <f t="shared" si="85"/>
        <v>100</v>
      </c>
      <c r="BP67" s="84">
        <f t="shared" si="30"/>
        <v>1</v>
      </c>
      <c r="BQ67" s="84">
        <f t="shared" si="31"/>
        <v>1.64</v>
      </c>
      <c r="BR67" s="84">
        <f t="shared" si="32"/>
        <v>2.0299999999999998</v>
      </c>
      <c r="BS67" s="84">
        <f t="shared" si="111"/>
        <v>6.0321104437584976E-2</v>
      </c>
      <c r="BT67" s="84">
        <f t="shared" si="112"/>
        <v>261.83380945916258</v>
      </c>
      <c r="BU67" s="84">
        <f t="shared" si="86"/>
        <v>65.566116000000079</v>
      </c>
      <c r="BV67" s="83">
        <f t="shared" si="113"/>
        <v>151.42394318209065</v>
      </c>
      <c r="BW67" s="81">
        <f t="shared" si="114"/>
        <v>85.857827182090574</v>
      </c>
      <c r="BX67" s="83">
        <f t="shared" si="33"/>
        <v>4.0758541620366882E-3</v>
      </c>
      <c r="BY67" s="141">
        <f t="shared" si="34"/>
        <v>1.8177624210282163E-4</v>
      </c>
      <c r="BZ67" s="83">
        <f t="shared" si="35"/>
        <v>1.6400013716761466</v>
      </c>
      <c r="CA67" s="83">
        <f t="shared" si="36"/>
        <v>0.59261959938339215</v>
      </c>
      <c r="CB67" s="83">
        <f t="shared" si="87"/>
        <v>1.1869760699453877</v>
      </c>
      <c r="CC67" s="83">
        <f t="shared" si="37"/>
        <v>1.1868262072110263</v>
      </c>
      <c r="CD67" s="143">
        <f t="shared" si="38"/>
        <v>2.0296309942285311</v>
      </c>
      <c r="CE67" s="83">
        <f t="shared" si="88"/>
        <v>5.0109134617427158E-2</v>
      </c>
      <c r="CF67" s="84">
        <f t="shared" si="89"/>
        <v>275.37138918336876</v>
      </c>
      <c r="CG67" s="83">
        <f t="shared" si="39"/>
        <v>0.57297339364901245</v>
      </c>
      <c r="CH67" s="83">
        <f t="shared" si="90"/>
        <v>1.756166461090868</v>
      </c>
      <c r="CI67" s="83">
        <f t="shared" si="40"/>
        <v>1.7558089448937657</v>
      </c>
      <c r="CJ67" s="143">
        <f t="shared" si="41"/>
        <v>2.0296309942285311</v>
      </c>
      <c r="CK67" s="83">
        <f t="shared" si="91"/>
        <v>4.8763113927742574E-2</v>
      </c>
      <c r="CL67" s="84">
        <f t="shared" si="92"/>
        <v>241.91543708052606</v>
      </c>
      <c r="CM67" s="83">
        <f t="shared" si="42"/>
        <v>0.61810059806847861</v>
      </c>
      <c r="CN67" s="83">
        <f t="shared" si="93"/>
        <v>1.7474805912449582</v>
      </c>
      <c r="CO67" s="83">
        <f t="shared" si="43"/>
        <v>1.7471504949334835</v>
      </c>
      <c r="CP67" s="143">
        <f t="shared" si="44"/>
        <v>2.0296309942285311</v>
      </c>
      <c r="CQ67" s="83">
        <f t="shared" si="94"/>
        <v>4.9029203435284066E-2</v>
      </c>
      <c r="CR67" s="84">
        <f t="shared" si="95"/>
        <v>243.39435593684962</v>
      </c>
      <c r="CS67" s="83">
        <f t="shared" si="45"/>
        <v>0.61634883001743601</v>
      </c>
      <c r="CT67" s="83">
        <f t="shared" si="96"/>
        <v>1.7478883258486273</v>
      </c>
      <c r="CU67" s="83">
        <f t="shared" si="46"/>
        <v>1.7475571768298954</v>
      </c>
      <c r="CV67" s="143">
        <f t="shared" si="47"/>
        <v>2.0296309942285311</v>
      </c>
      <c r="CW67" s="83">
        <f t="shared" si="97"/>
        <v>4.9075807573450786E-2</v>
      </c>
      <c r="CX67" s="84">
        <f t="shared" si="98"/>
        <v>243.54724842018808</v>
      </c>
      <c r="CY67" s="83">
        <f t="shared" si="48"/>
        <v>0.6161664476553963</v>
      </c>
      <c r="CZ67" s="83">
        <f t="shared" si="99"/>
        <v>1.747930344800863</v>
      </c>
      <c r="DA67" s="83">
        <f t="shared" si="49"/>
        <v>1.7475990861691693</v>
      </c>
      <c r="DB67" s="143">
        <f t="shared" si="50"/>
        <v>2.0296309942285311</v>
      </c>
      <c r="DC67" s="83">
        <f t="shared" si="100"/>
        <v>4.9077340540354626E-2</v>
      </c>
      <c r="DD67" s="84">
        <f t="shared" si="101"/>
        <v>243.5487168472047</v>
      </c>
      <c r="DE67" s="86">
        <f t="shared" si="51"/>
        <v>272.56309772776314</v>
      </c>
      <c r="DF67" s="86">
        <f t="shared" si="52"/>
        <v>109.02523909110526</v>
      </c>
      <c r="DG67" s="86">
        <f t="shared" si="53"/>
        <v>68.140774431940784</v>
      </c>
      <c r="DH67" s="86">
        <f t="shared" si="54"/>
        <v>100.83468167322098</v>
      </c>
      <c r="DI67" s="86">
        <f t="shared" si="55"/>
        <v>33698.357984241069</v>
      </c>
      <c r="DJ67" s="86">
        <f t="shared" si="56"/>
        <v>37621731401.228798</v>
      </c>
      <c r="DK67" s="86">
        <f t="shared" si="57"/>
        <v>2522.3266466779005</v>
      </c>
      <c r="DL67" s="86">
        <f t="shared" si="115"/>
        <v>2522.3266466779005</v>
      </c>
      <c r="DM67" s="86">
        <f t="shared" si="58"/>
        <v>0</v>
      </c>
      <c r="DN67" s="85">
        <f t="shared" si="59"/>
        <v>272.56309772776314</v>
      </c>
      <c r="DO67" s="85">
        <f t="shared" si="102"/>
        <v>27256.309772776312</v>
      </c>
      <c r="DP67" s="85">
        <f t="shared" si="60"/>
        <v>68.140774431940784</v>
      </c>
      <c r="DQ67" s="85">
        <f t="shared" si="103"/>
        <v>6814.0774431940781</v>
      </c>
      <c r="DR67" s="85">
        <f t="shared" si="61"/>
        <v>109.02523909110526</v>
      </c>
      <c r="DS67" s="85">
        <f t="shared" si="104"/>
        <v>10902.523909110527</v>
      </c>
      <c r="DT67" s="81"/>
      <c r="DU67" s="81"/>
      <c r="DV67" s="81">
        <f t="shared" si="105"/>
        <v>-272.56309772776314</v>
      </c>
      <c r="DW67" s="100"/>
    </row>
    <row r="68" spans="1:127" x14ac:dyDescent="0.2">
      <c r="A68" s="59">
        <f t="shared" si="62"/>
        <v>8.3999999999999932</v>
      </c>
      <c r="B68" s="44">
        <f t="shared" si="106"/>
        <v>8399.9999999999927</v>
      </c>
      <c r="C68" s="52">
        <f t="shared" si="63"/>
        <v>133.33333333333334</v>
      </c>
      <c r="D68" s="50">
        <f t="shared" si="0"/>
        <v>2</v>
      </c>
      <c r="E68" s="44">
        <f t="shared" si="1"/>
        <v>3</v>
      </c>
      <c r="F68" s="47">
        <f t="shared" si="64"/>
        <v>1.0574519476318618</v>
      </c>
      <c r="G68" s="52">
        <f t="shared" si="116"/>
        <v>4.5395978682170844E-2</v>
      </c>
      <c r="H68" s="57">
        <f t="shared" si="65"/>
        <v>132.11696293205887</v>
      </c>
      <c r="I68" s="52">
        <f t="shared" si="117"/>
        <v>0</v>
      </c>
      <c r="J68" s="54">
        <f t="shared" si="118"/>
        <v>213.01847326122706</v>
      </c>
      <c r="K68" s="46">
        <f t="shared" si="107"/>
        <v>213.01847326122706</v>
      </c>
      <c r="L68" s="80">
        <f t="shared" si="2"/>
        <v>0</v>
      </c>
      <c r="M68" s="142">
        <f t="shared" si="3"/>
        <v>0</v>
      </c>
      <c r="N68" s="60">
        <f t="shared" si="4"/>
        <v>3</v>
      </c>
      <c r="O68" s="53">
        <f t="shared" si="5"/>
        <v>0</v>
      </c>
      <c r="P68" s="58">
        <f t="shared" si="66"/>
        <v>2.5320748738700956</v>
      </c>
      <c r="Q68" s="49">
        <f t="shared" si="67"/>
        <v>2.5320748738700956</v>
      </c>
      <c r="R68" s="143">
        <f t="shared" si="6"/>
        <v>0.85418214447655383</v>
      </c>
      <c r="S68" s="51">
        <f t="shared" si="68"/>
        <v>3.6798331574090452E-2</v>
      </c>
      <c r="T68" s="57">
        <f t="shared" si="69"/>
        <v>143.42177291983265</v>
      </c>
      <c r="U68" s="53">
        <f t="shared" si="7"/>
        <v>0</v>
      </c>
      <c r="V68" s="58">
        <f t="shared" si="70"/>
        <v>2.4967396883210604</v>
      </c>
      <c r="W68" s="49">
        <f t="shared" si="8"/>
        <v>2.4967396883210604</v>
      </c>
      <c r="X68" s="143">
        <f t="shared" si="9"/>
        <v>0.83435475176801621</v>
      </c>
      <c r="Y68" s="51">
        <f t="shared" si="71"/>
        <v>3.5895524292761785E-2</v>
      </c>
      <c r="Z68" s="57">
        <f t="shared" si="72"/>
        <v>142.15591617326697</v>
      </c>
      <c r="AA68" s="53">
        <f t="shared" si="10"/>
        <v>0</v>
      </c>
      <c r="AB68" s="58">
        <f t="shared" si="73"/>
        <v>2.5006472384388898</v>
      </c>
      <c r="AC68" s="49">
        <f t="shared" si="11"/>
        <v>2.5006472384388898</v>
      </c>
      <c r="AD68" s="143">
        <f t="shared" si="12"/>
        <v>0.83259842347305824</v>
      </c>
      <c r="AE68" s="49">
        <f t="shared" si="108"/>
        <v>3.5815552811064598E-2</v>
      </c>
      <c r="AF68" s="57">
        <f t="shared" si="74"/>
        <v>141.74317949258489</v>
      </c>
      <c r="AG68" s="53">
        <f t="shared" si="13"/>
        <v>0</v>
      </c>
      <c r="AH68" s="58">
        <f t="shared" si="75"/>
        <v>2.5019239532706719</v>
      </c>
      <c r="AI68" s="49">
        <f t="shared" si="14"/>
        <v>2.5019239532706719</v>
      </c>
      <c r="AJ68" s="143">
        <f t="shared" si="15"/>
        <v>0.83261703430177492</v>
      </c>
      <c r="AK68" s="51">
        <f t="shared" si="76"/>
        <v>3.5816400224132183E-2</v>
      </c>
      <c r="AL68" s="57">
        <f t="shared" si="77"/>
        <v>141.71527466714491</v>
      </c>
      <c r="AM68" s="53">
        <f t="shared" si="16"/>
        <v>0</v>
      </c>
      <c r="AN68" s="58">
        <f t="shared" si="78"/>
        <v>2.5020103180787041</v>
      </c>
      <c r="AO68" s="49">
        <f t="shared" si="17"/>
        <v>2.5020103180787041</v>
      </c>
      <c r="AP68" s="143">
        <f t="shared" si="18"/>
        <v>0.832626889292851</v>
      </c>
      <c r="AQ68" s="51">
        <f t="shared" si="79"/>
        <v>3.5816848954725776E-2</v>
      </c>
      <c r="AR68" s="57">
        <f t="shared" si="80"/>
        <v>141.71559030325173</v>
      </c>
      <c r="AS68" s="44">
        <f t="shared" si="19"/>
        <v>383.43325187020866</v>
      </c>
      <c r="AT68" s="44">
        <f t="shared" si="20"/>
        <v>153.37330074808347</v>
      </c>
      <c r="AU68" s="44">
        <f t="shared" si="21"/>
        <v>95.858312967552166</v>
      </c>
      <c r="AV68" s="47">
        <f t="shared" si="22"/>
        <v>19095.871222710102</v>
      </c>
      <c r="AW68" s="47">
        <f t="shared" si="23"/>
        <v>611209464.63045001</v>
      </c>
      <c r="AX68" s="86">
        <f t="shared" si="24"/>
        <v>625960837443584.37</v>
      </c>
      <c r="AY68" s="86">
        <f t="shared" si="25"/>
        <v>2296.7321733086314</v>
      </c>
      <c r="AZ68" s="10">
        <f t="shared" si="81"/>
        <v>2296.7321733086314</v>
      </c>
      <c r="BA68" s="44">
        <f t="shared" si="26"/>
        <v>19095.871222710102</v>
      </c>
      <c r="BB68" s="9">
        <f t="shared" si="27"/>
        <v>383.43325187020866</v>
      </c>
      <c r="BC68" s="45">
        <f t="shared" si="119"/>
        <v>51124.433582694495</v>
      </c>
      <c r="BD68" s="9">
        <f t="shared" si="28"/>
        <v>95.858312967552166</v>
      </c>
      <c r="BE68" s="45">
        <f t="shared" si="109"/>
        <v>12781.108395673624</v>
      </c>
      <c r="BF68" s="9">
        <f t="shared" si="29"/>
        <v>153.37330074808347</v>
      </c>
      <c r="BG68" s="45">
        <f t="shared" si="110"/>
        <v>20449.773433077797</v>
      </c>
      <c r="BH68" s="58"/>
      <c r="BI68" s="58"/>
      <c r="BJ68" s="58">
        <f t="shared" si="82"/>
        <v>-383.43325187020866</v>
      </c>
      <c r="BK68" s="97"/>
      <c r="BL68" s="44"/>
      <c r="BM68" s="82">
        <f t="shared" si="83"/>
        <v>6.3</v>
      </c>
      <c r="BN68" s="86">
        <f t="shared" si="84"/>
        <v>6300</v>
      </c>
      <c r="BO68" s="86">
        <f t="shared" si="85"/>
        <v>100</v>
      </c>
      <c r="BP68" s="84">
        <f t="shared" si="30"/>
        <v>1</v>
      </c>
      <c r="BQ68" s="84">
        <f t="shared" si="31"/>
        <v>1.64</v>
      </c>
      <c r="BR68" s="84">
        <f t="shared" si="32"/>
        <v>2.0299999999999998</v>
      </c>
      <c r="BS68" s="84">
        <f t="shared" si="111"/>
        <v>6.0118104437584974E-2</v>
      </c>
      <c r="BT68" s="84">
        <f t="shared" si="112"/>
        <v>265.5057365590153</v>
      </c>
      <c r="BU68" s="84">
        <f t="shared" si="86"/>
        <v>66.623634000000081</v>
      </c>
      <c r="BV68" s="83">
        <f t="shared" si="113"/>
        <v>154.06667431303632</v>
      </c>
      <c r="BW68" s="81">
        <f t="shared" si="114"/>
        <v>87.443040313036235</v>
      </c>
      <c r="BX68" s="83">
        <f t="shared" si="33"/>
        <v>3.7512170539323853E-3</v>
      </c>
      <c r="BY68" s="141">
        <f t="shared" si="34"/>
        <v>1.5608331784476058E-4</v>
      </c>
      <c r="BZ68" s="83">
        <f t="shared" si="35"/>
        <v>1.6400011777983132</v>
      </c>
      <c r="CA68" s="83">
        <f t="shared" si="36"/>
        <v>0.58747697270317956</v>
      </c>
      <c r="CB68" s="83">
        <f t="shared" si="87"/>
        <v>1.182464724057414</v>
      </c>
      <c r="CC68" s="83">
        <f t="shared" si="37"/>
        <v>1.1823356257238871</v>
      </c>
      <c r="CD68" s="143">
        <f t="shared" si="38"/>
        <v>2.0296831508647748</v>
      </c>
      <c r="CE68" s="83">
        <f t="shared" si="88"/>
        <v>4.9906168910172494E-2</v>
      </c>
      <c r="CF68" s="84">
        <f t="shared" si="89"/>
        <v>279.58495076162473</v>
      </c>
      <c r="CG68" s="83">
        <f t="shared" si="39"/>
        <v>0.56647407777889458</v>
      </c>
      <c r="CH68" s="83">
        <f t="shared" si="90"/>
        <v>1.7571857374756208</v>
      </c>
      <c r="CI68" s="83">
        <f t="shared" si="40"/>
        <v>1.7568752839515942</v>
      </c>
      <c r="CJ68" s="143">
        <f t="shared" si="41"/>
        <v>2.0296831508647748</v>
      </c>
      <c r="CK68" s="83">
        <f t="shared" si="91"/>
        <v>4.856014822048791E-2</v>
      </c>
      <c r="CL68" s="84">
        <f t="shared" si="92"/>
        <v>244.68690219462908</v>
      </c>
      <c r="CM68" s="83">
        <f t="shared" si="42"/>
        <v>0.61479940613215978</v>
      </c>
      <c r="CN68" s="83">
        <f t="shared" si="93"/>
        <v>1.7482426813471759</v>
      </c>
      <c r="CO68" s="83">
        <f t="shared" si="43"/>
        <v>1.7479575346753684</v>
      </c>
      <c r="CP68" s="143">
        <f t="shared" si="44"/>
        <v>2.0296831508647748</v>
      </c>
      <c r="CQ68" s="83">
        <f t="shared" si="94"/>
        <v>4.8826237728029402E-2</v>
      </c>
      <c r="CR68" s="84">
        <f t="shared" si="95"/>
        <v>246.19478566671302</v>
      </c>
      <c r="CS68" s="83">
        <f t="shared" si="45"/>
        <v>0.61297014462747335</v>
      </c>
      <c r="CT68" s="83">
        <f t="shared" si="96"/>
        <v>1.7486539459441615</v>
      </c>
      <c r="CU68" s="83">
        <f t="shared" si="46"/>
        <v>1.7483678548395682</v>
      </c>
      <c r="CV68" s="143">
        <f t="shared" si="47"/>
        <v>2.0296831508647748</v>
      </c>
      <c r="CW68" s="83">
        <f t="shared" si="97"/>
        <v>4.8872841866196122E-2</v>
      </c>
      <c r="CX68" s="84">
        <f t="shared" si="98"/>
        <v>246.34969326565974</v>
      </c>
      <c r="CY68" s="83">
        <f t="shared" si="48"/>
        <v>0.61278089732549934</v>
      </c>
      <c r="CZ68" s="83">
        <f t="shared" si="99"/>
        <v>1.7486960606299558</v>
      </c>
      <c r="DA68" s="83">
        <f t="shared" si="49"/>
        <v>1.7484098717957934</v>
      </c>
      <c r="DB68" s="143">
        <f t="shared" si="50"/>
        <v>2.0296831508647748</v>
      </c>
      <c r="DC68" s="83">
        <f t="shared" si="100"/>
        <v>4.8874374833099962E-2</v>
      </c>
      <c r="DD68" s="84">
        <f t="shared" si="101"/>
        <v>246.35118220543518</v>
      </c>
      <c r="DE68" s="86">
        <f t="shared" si="51"/>
        <v>277.32001376346534</v>
      </c>
      <c r="DF68" s="86">
        <f t="shared" si="52"/>
        <v>110.92800550538614</v>
      </c>
      <c r="DG68" s="86">
        <f t="shared" si="53"/>
        <v>69.330003440866335</v>
      </c>
      <c r="DH68" s="86">
        <f t="shared" si="54"/>
        <v>94.782554106278752</v>
      </c>
      <c r="DI68" s="86">
        <f t="shared" si="55"/>
        <v>30076.787753394732</v>
      </c>
      <c r="DJ68" s="86">
        <f t="shared" si="56"/>
        <v>30386274677.840149</v>
      </c>
      <c r="DK68" s="86">
        <f t="shared" si="57"/>
        <v>2506.1330509454319</v>
      </c>
      <c r="DL68" s="86">
        <f t="shared" si="115"/>
        <v>2506.1330509454319</v>
      </c>
      <c r="DM68" s="86">
        <f t="shared" si="58"/>
        <v>0</v>
      </c>
      <c r="DN68" s="85">
        <f t="shared" si="59"/>
        <v>277.32001376346534</v>
      </c>
      <c r="DO68" s="85">
        <f t="shared" si="102"/>
        <v>27732.001376346532</v>
      </c>
      <c r="DP68" s="85">
        <f t="shared" si="60"/>
        <v>69.330003440866335</v>
      </c>
      <c r="DQ68" s="85">
        <f t="shared" si="103"/>
        <v>6933.000344086633</v>
      </c>
      <c r="DR68" s="85">
        <f t="shared" si="61"/>
        <v>110.92800550538614</v>
      </c>
      <c r="DS68" s="85">
        <f t="shared" si="104"/>
        <v>11092.800550538614</v>
      </c>
      <c r="DT68" s="81"/>
      <c r="DU68" s="81"/>
      <c r="DV68" s="81">
        <f t="shared" si="105"/>
        <v>-277.32001376346534</v>
      </c>
      <c r="DW68" s="100"/>
    </row>
    <row r="69" spans="1:127" x14ac:dyDescent="0.2">
      <c r="A69" s="59">
        <f t="shared" si="62"/>
        <v>8.5333333333333261</v>
      </c>
      <c r="B69" s="44">
        <f t="shared" si="106"/>
        <v>8533.3333333333267</v>
      </c>
      <c r="C69" s="52">
        <f t="shared" ref="C69:C132" si="120">Dlith/1200</f>
        <v>133.33333333333334</v>
      </c>
      <c r="D69" s="50">
        <f t="shared" ref="D69:D132" si="121">IF(B69&lt;Dzsed,1,IF(B69&lt;Dzsed+Dzuc,2,IF(B69&lt;Dzsed+Dzuc+Dzlc,3,4)))</f>
        <v>2</v>
      </c>
      <c r="E69" s="44">
        <f t="shared" ref="E69:E132" si="122">IF(B69&lt;Dzsed,ksed,IF(B69&lt;(Dzsed+Dzuc),kuc,IF(B69&lt;(Dzsed+Dzuc+Dzlc),klc,kma)))</f>
        <v>3</v>
      </c>
      <c r="F69" s="47">
        <f t="shared" ref="F69:F132" si="123">IF(B69&lt;Dzsed,Ased,IF(B69&lt;(Dzsed+Dzuc),Auc,IF(B69&lt;(Dzsed+Dzuc+Dzlc),Alc,Ama)))</f>
        <v>1.0574519476318618</v>
      </c>
      <c r="G69" s="52">
        <f t="shared" si="116"/>
        <v>4.5254985089153266E-2</v>
      </c>
      <c r="H69" s="57">
        <f t="shared" si="65"/>
        <v>134.13142879364386</v>
      </c>
      <c r="I69" s="52">
        <f t="shared" si="117"/>
        <v>0</v>
      </c>
      <c r="J69" s="54">
        <f t="shared" si="118"/>
        <v>216.68087326122705</v>
      </c>
      <c r="K69" s="46">
        <f t="shared" si="107"/>
        <v>216.68087326122705</v>
      </c>
      <c r="L69" s="80">
        <f t="shared" ref="L69:L132" si="124">IF(B69&lt;Dzsed,φ_0*0.01*EXP((-k_athy_z)*(B69+Dzburial)*0.001),0)</f>
        <v>0</v>
      </c>
      <c r="M69" s="142">
        <f t="shared" ref="M69:M132" si="125">IF(B69&lt;Dzsed,φ_0*0.01*EXP((-k_athy_P)*(K69+(rhosed*9.81*0.000001)+(1078*9.81*Dzburial*0.000001))),0)</f>
        <v>0</v>
      </c>
      <c r="N69" s="60">
        <f t="shared" ref="N69:N132" si="126">IF(L69=0,E69,(IF(B69&lt;Dzsed,λRMv20*f^(M69/φ_0),0)))</f>
        <v>3</v>
      </c>
      <c r="O69" s="53">
        <f t="shared" ref="O69:O132" si="127">IF(B69&lt;Dzsed,IF(H69&gt;450,0.1,IF(H69&lt;137,(0.565+((1.88*10^(-3))*H69)-(7.23*10^(-6))*(H69^2)),(0.602+((1.31*10^(-3))*H69)-(5.14*10^(-6))*(H69^2)))),0)</f>
        <v>0</v>
      </c>
      <c r="P69" s="58">
        <f t="shared" si="66"/>
        <v>2.5261900397039012</v>
      </c>
      <c r="Q69" s="49">
        <f t="shared" ref="Q69:Q132" si="128">IF(B69&lt;Dzsed,IF(O69&lt;0,(1)*(P69^(1-$M69)),(O69^$M69)*(P69^(1-$M69))),P69)</f>
        <v>2.5261900397039012</v>
      </c>
      <c r="R69" s="143">
        <f t="shared" ref="R69:R132" si="129">IF($B69&lt;Dzsed,Ased*(1-M69),IF($B69&lt;(Dzsed+Dzuc),Auc1_,IF($B69&lt;(Dzsed+Dzuc+Dzlc),Alc,Ama)))</f>
        <v>0.85418214447655383</v>
      </c>
      <c r="S69" s="51">
        <f t="shared" si="68"/>
        <v>3.6684440621493578E-2</v>
      </c>
      <c r="T69" s="57">
        <f t="shared" si="69"/>
        <v>145.35649117412268</v>
      </c>
      <c r="U69" s="53">
        <f t="shared" ref="U69:U132" si="130">IF($B69&lt;Dzsed,IF(T69&gt;450,0.1,IF(T69&lt;137,(0.565+((1.88*10^(-3))*T69)-(7.23*10^(-6))*(T69^2)),(0.602+((1.31*10^(-3))*T69)-(5.14*10^(-6))*(T69^2)))),0)</f>
        <v>0</v>
      </c>
      <c r="V69" s="58">
        <f t="shared" si="70"/>
        <v>2.491269064228248</v>
      </c>
      <c r="W69" s="49">
        <f t="shared" ref="W69:W132" si="131">IF($B69&lt;Dzsed,IF(U69&lt;0,(1)*(V69^(1-$M69)),(U69^$M69)*(V69^(1-$M69))),V69)</f>
        <v>2.491269064228248</v>
      </c>
      <c r="X69" s="143">
        <f t="shared" ref="X69:X132" si="132">IF($B69&lt;Dzsed,Ased*(1-M69),IF($B69&lt;(Dzsed+Dzuc),Auc2_,IF($B69&lt;(Dzsed+Dzuc+Dzlc),Alc,Ama)))</f>
        <v>0.83435475176801621</v>
      </c>
      <c r="Y69" s="51">
        <f t="shared" si="71"/>
        <v>3.5784276992526051E-2</v>
      </c>
      <c r="Z69" s="57">
        <f t="shared" si="72"/>
        <v>144.06987357994905</v>
      </c>
      <c r="AA69" s="53">
        <f t="shared" ref="AA69:AA132" si="133">IF($B69&lt;Dzsed,IF(Z69&gt;450,0.1,IF(Z69&lt;137,(0.565+((1.88*10^(-3))*Z69)-(7.23*10^(-6))*(Z69^2)),(0.602+((1.31*10^(-3))*Z69)-(5.14*10^(-6))*(Z69^2)))),0)</f>
        <v>0</v>
      </c>
      <c r="AB69" s="58">
        <f t="shared" si="73"/>
        <v>2.4952226427963011</v>
      </c>
      <c r="AC69" s="49">
        <f t="shared" ref="AC69:AC132" si="134">IF($B69&lt;Dzsed,IF(AA69&lt;0,(1)*(AB69^(1-$M69)),(AA69^$M69)*(AB69^(1-$M69))),AB69)</f>
        <v>2.4952226427963011</v>
      </c>
      <c r="AD69" s="143">
        <f t="shared" ref="AD69:AD132" si="135">IF($B69&lt;Dzsed,Ased*(1-M69),IF($B69&lt;(Dzsed+Dzuc),Auc3_,IF($B69&lt;(Dzsed+Dzuc+Dzlc),Alc,Ama)))</f>
        <v>0.83259842347305824</v>
      </c>
      <c r="AE69" s="49">
        <f t="shared" si="108"/>
        <v>3.5704539687934855E-2</v>
      </c>
      <c r="AF69" s="57">
        <f t="shared" si="74"/>
        <v>143.64988832112664</v>
      </c>
      <c r="AG69" s="53">
        <f t="shared" ref="AG69:AG132" si="136">IF($B69&lt;Dzsed,IF(AF69&gt;450,0.1,IF(AF69&lt;137,(0.565+((1.88*10^(-3))*AF69)-(7.23*10^(-6))*(AF69^2)),(0.602+((1.31*10^(-3))*AF69)-(5.14*10^(-6))*(AF69^2)))),0)</f>
        <v>0</v>
      </c>
      <c r="AH69" s="58">
        <f t="shared" si="75"/>
        <v>2.4965159111134838</v>
      </c>
      <c r="AI69" s="49">
        <f t="shared" ref="AI69:AI132" si="137">IF($B69&lt;Dzsed,IF(AG69&lt;0,(1)*(AH69^(1-$M69)),(AG69^$M69)*(AH69^(1-$M69))),AH69)</f>
        <v>2.4965159111134838</v>
      </c>
      <c r="AJ69" s="143">
        <f t="shared" ref="AJ69:AJ132" si="138">IF($B69&lt;Dzsed,Ased*(1-M69),IF($B69&lt;(Dzsed+Dzuc),Auc4_,IF($B69&lt;(Dzsed+Dzuc+Dzlc),Alc,Ama)))</f>
        <v>0.83261703430177492</v>
      </c>
      <c r="AK69" s="51">
        <f t="shared" si="76"/>
        <v>3.5705384619558612E-2</v>
      </c>
      <c r="AL69" s="57">
        <f t="shared" si="77"/>
        <v>143.62105560958571</v>
      </c>
      <c r="AM69" s="53">
        <f t="shared" ref="AM69:AM132" si="139">IF($B69&lt;Dzsed,IF(AL69&gt;450,0.1,IF(AL69&lt;137,(0.565+((1.88*10^(-3))*AL69)-(7.23*10^(-6))*(AL69^2)),(0.602+((1.31*10^(-3))*AL69)-(5.14*10^(-6))*(AL69^2)))),0)</f>
        <v>0</v>
      </c>
      <c r="AN69" s="58">
        <f t="shared" si="78"/>
        <v>2.4966047453894378</v>
      </c>
      <c r="AO69" s="49">
        <f t="shared" ref="AO69:AO132" si="140">IF($B69&lt;Dzsed,IF(AM69&lt;0,(1)*(AN69^(1-$M69)),(AM69^$M69)*(AN69^(1-$M69))),AN69)</f>
        <v>2.4966047453894378</v>
      </c>
      <c r="AP69" s="143">
        <f t="shared" ref="AP69:AP132" si="141">IF($B69&lt;Dzsed,Ased*(1-M69),IF($B69&lt;(Dzsed+Dzuc),Auc5_,IF($B69&lt;(Dzsed+Dzuc+Dzlc),Alc,Ama)))</f>
        <v>0.832626889292851</v>
      </c>
      <c r="AQ69" s="51">
        <f t="shared" si="79"/>
        <v>3.5705832036153393E-2</v>
      </c>
      <c r="AR69" s="57">
        <f t="shared" si="80"/>
        <v>143.62132933968655</v>
      </c>
      <c r="AS69" s="44">
        <f t="shared" ref="AS69:AS132" si="142">IF(AND(B69&lt;=Dlith,B69&gt;(Dzlc+Dzuc+Dzsed)),J69*(1-lambdama)*fcompma,IF(AND(B69&lt;=(Dzlc+Dzuc+Dzsed),B69&gt;(Dzuc+Dzsed)),J69*(1-lambdalc)*fcomplc,IF(AND(B69&lt;=(Dzuc+Dzsed),B69&gt;Dzsed),J69*(1-lambdauc)*fcompuc,J69*(1-lambdased)*fcompsed)))</f>
        <v>390.02557187020864</v>
      </c>
      <c r="AT69" s="44">
        <f t="shared" ref="AT69:AT132" si="143">IF(AND(B69&lt;=Dlith,B69&gt;(Dzlc+Dzuc+Dzsed)),J69*(1-lambdama)*fssma,IF(AND(B69&lt;=(Dzlc+Dzuc+Dzsed),B69&gt;(Dzuc+Dzsed)),J69*(1-lambdalc)*fsslc,IF(AND(B69&lt;=(Dzuc+Dzsed),B69&gt;Dzsed),J69*(1-lambdauc)*fssuc,J69*(1-lambdased)*fsssed)))</f>
        <v>156.01022874808345</v>
      </c>
      <c r="AU69" s="44">
        <f t="shared" ref="AU69:AU132" si="144">IF(AND(B69&lt;=Dlith,B69&gt;(Dzlc+Dzuc+Dzsed)),J69*(1-lambdama)*fextma,IF(AND(B69&lt;=(Dzlc+Dzuc+Dzsed),B69&gt;(Dzuc+Dzsed)),J69*(1-lambdalc)*fextlc,IF(AND(B69&lt;=(Dzuc+Dzsed),B69&gt;Dzsed),J69*(1-lambdauc)*fextuc,J69*(1-lambdased)*fextsed)))</f>
        <v>97.506392967552159</v>
      </c>
      <c r="AV69" s="47">
        <f t="shared" ref="AV69:AV132" si="145">((εuc/Apuc)^(1/nuc))*EXP(Epuc/(nuc*Rgas*(AR69+273)))*0.000001</f>
        <v>17720.11774834503</v>
      </c>
      <c r="AW69" s="47">
        <f t="shared" ref="AW69:AW132" si="146">((εlc/Aplc)^(1/nlc))*EXP(Eplc/(nlc*Rgas*(AR69+273)))*0.000001</f>
        <v>531064843.99952883</v>
      </c>
      <c r="AX69" s="86">
        <f t="shared" ref="AX69:AX132" si="147">((εma/0.00000000000007)^(1/3))*EXP(510/(3*Rgas*(AR69+273)))*0.000001</f>
        <v>499579702839333.31</v>
      </c>
      <c r="AY69" s="86">
        <f t="shared" ref="AY69:AY132" si="148">IF(nma=0,IF(AR69&lt;846.3,σD*(1-SQRT(-((Rgas*(AR69+273))/ED)*LN(εma/AD)))^2*0.000001,0),σD*(1-SQRT(-((Rgas*(AR69+273))/ED)*LN(εma/AD)))*0.000001)</f>
        <v>2280.3623733605014</v>
      </c>
      <c r="AZ69" s="10">
        <f t="shared" si="81"/>
        <v>2280.3623733605014</v>
      </c>
      <c r="BA69" s="44">
        <f t="shared" ref="BA69:BA132" si="149">IF(AND(B69&lt;=Dlith,B69&gt;(Dzlc+Dzuc+Dzsed)),AZ69,IF(AND(B69&lt;=(Dzlc+Dzuc+Dzsed),B69&gt;(Dzuc+Dzsed)),AW69,IF(AND(B69&lt;=(Dzuc+Dzsed),B69&gt;Dzsed),AV69,0)))</f>
        <v>17720.11774834503</v>
      </c>
      <c r="BB69" s="9">
        <f t="shared" ref="BB69:BB132" si="150">IF(BA69&gt;=0,(IF(B69&gt;Dzsed,IF(BA69&lt;AS69,BA69,AS69),AS69)),0)</f>
        <v>390.02557187020864</v>
      </c>
      <c r="BC69" s="45">
        <f t="shared" si="119"/>
        <v>52003.40958269449</v>
      </c>
      <c r="BD69" s="9">
        <f t="shared" ref="BD69:BD132" si="151">IF(BA69&gt;=0,(IF(B69&gt;Dzsed,IF(BA69&lt;AU69,BA69,AU69),AU69)),0)</f>
        <v>97.506392967552159</v>
      </c>
      <c r="BE69" s="45">
        <f t="shared" si="109"/>
        <v>13000.852395673623</v>
      </c>
      <c r="BF69" s="9">
        <f t="shared" ref="BF69:BF132" si="152">IF(BA69&gt;=0,(IF(B69&gt;Dzsed,IF(BA69&lt;AT69,BA69,AT69),AT69)),0)</f>
        <v>156.01022874808345</v>
      </c>
      <c r="BG69" s="45">
        <f t="shared" si="110"/>
        <v>20801.363833077794</v>
      </c>
      <c r="BH69" s="58"/>
      <c r="BI69" s="58"/>
      <c r="BJ69" s="58">
        <f t="shared" si="82"/>
        <v>-390.02557187020864</v>
      </c>
      <c r="BK69" s="97"/>
      <c r="BL69" s="44"/>
      <c r="BM69" s="82">
        <f t="shared" si="83"/>
        <v>6.4</v>
      </c>
      <c r="BN69" s="86">
        <f t="shared" si="84"/>
        <v>6400</v>
      </c>
      <c r="BO69" s="86">
        <f t="shared" si="85"/>
        <v>100</v>
      </c>
      <c r="BP69" s="84">
        <f t="shared" ref="BP69:BP132" si="153">IF(BN69&lt;Dzsedb,1,IF(BN69&lt;Dzsedb+Dzucb,2,IF(BN69&lt;Dzsedb+Dzucb+Dzlcb,3,4)))</f>
        <v>1</v>
      </c>
      <c r="BQ69" s="84">
        <f t="shared" ref="BQ69:BQ132" si="154">IF(BN69&lt;Dzsedb,ksedb,IF(BN69&lt;(Dzsedb+Dzucb),kucb,IF(BN69&lt;(Dzsedb+Dzucb+Dzlcb),klcb,kmab)))</f>
        <v>1.64</v>
      </c>
      <c r="BR69" s="84">
        <f t="shared" ref="BR69:BR132" si="155">IF($BN69&lt;Dzsedb,Asedb,IF($B69&lt;(Dzsedb+Dzucb),Aucb,IF($BN69&lt;(Dzsedb+Dzucb+Dzlcb),Alcb,Amab)))</f>
        <v>2.0299999999999998</v>
      </c>
      <c r="BS69" s="84">
        <f t="shared" si="111"/>
        <v>5.9915104437584972E-2</v>
      </c>
      <c r="BT69" s="84">
        <f t="shared" si="112"/>
        <v>269.16528561008755</v>
      </c>
      <c r="BU69" s="84">
        <f t="shared" si="86"/>
        <v>67.681152000000083</v>
      </c>
      <c r="BV69" s="83">
        <f t="shared" si="113"/>
        <v>156.70988085755457</v>
      </c>
      <c r="BW69" s="81">
        <f t="shared" si="114"/>
        <v>89.028728857554484</v>
      </c>
      <c r="BX69" s="83">
        <f t="shared" ref="BX69:BX132" si="156">IF(BN69&lt;Dzsedb,φ_0b*0.01*EXP((-k_athy_zb)*(BN69+Dzburialb)*0.001),0)</f>
        <v>3.4524369190583664E-3</v>
      </c>
      <c r="BY69" s="141">
        <f t="shared" ref="BY69:BY132" si="157">IF(BN69&lt;Dzsedb,φ_0b*0.01*EXP((-k_athy_Pb)*(BW69+(rhosedb*9.81*0.000001)+(1078*9.81*Dzburialb*0.000001))),0)</f>
        <v>1.3401580136576137E-4</v>
      </c>
      <c r="BZ69" s="83">
        <f t="shared" ref="BZ69:BZ132" si="158">IF(BX69=0,BQ69,(IF(BN69&lt;Dzsedb,λRMv20b*fb^(BY69/φ_0b),0)))</f>
        <v>1.6400010112776877</v>
      </c>
      <c r="CA69" s="83">
        <f t="shared" ref="CA69:CA132" si="159">IF(BN69&lt;Dzsedb,IF(BT69&gt;450,0.1,IF(BT69&lt;137,(0.565+((1.88*10^(-3))*BT69)-(7.23*10^(-6))*(BT69^2)),(0.602+((1.31*10^(-3))*BT69)-(5.14*10^(-6))*(BT69^2)))),0)</f>
        <v>0.58221377612455649</v>
      </c>
      <c r="CB69" s="83">
        <f t="shared" si="87"/>
        <v>1.1780043905112798</v>
      </c>
      <c r="CC69" s="83">
        <f t="shared" ref="CC69:CC132" si="160">IF(BN69&lt;Dzsedb,IF(CA69&lt;0,(1)*(CB69^(1-$BY69)),(CA69^$BY69)*(CB69^(1-$BY69))),CB69)</f>
        <v>1.1778931377089077</v>
      </c>
      <c r="CD69" s="143">
        <f t="shared" ref="CD69:CD132" si="161">IF($BN69&lt;Dzsedb,Asedb*(1-BY69),IF($BN69&lt;(Dzsedb+Dzucb),Aucb1,IF($BN69&lt;(Dzsedb+Dzucb+Dzlcb),Alcb,Amab)))</f>
        <v>2.0297279479232273</v>
      </c>
      <c r="CE69" s="83">
        <f t="shared" si="88"/>
        <v>4.9703198355233097E-2</v>
      </c>
      <c r="CF69" s="84">
        <f t="shared" si="89"/>
        <v>283.79734897318468</v>
      </c>
      <c r="CG69" s="83">
        <f t="shared" ref="CG69:CG132" si="162">IF($BN69&lt;Dzsedb,IF(CF69&gt;450,0.1,IF(CF69&lt;137,(0.565+((1.88*10^(-3))*CF69)-(7.23*10^(-6))*(CF69^2)),(0.602+((1.31*10^(-3))*CF69)-(5.14*10^(-6))*(CF69^2)))),0)</f>
        <v>0.55979411979404503</v>
      </c>
      <c r="CH69" s="83">
        <f t="shared" si="90"/>
        <v>1.7581893239728763</v>
      </c>
      <c r="CI69" s="83">
        <f t="shared" ref="CI69:CI132" si="163">IF($BN69&lt;Dzsedb,IF(CG69&lt;0,(1)*(CH69^(1-$BY69)),(CG69^$BY69)*(CH69^(1-$BY69))),CH69)</f>
        <v>1.7579196785721911</v>
      </c>
      <c r="CJ69" s="143">
        <f t="shared" ref="CJ69:CJ132" si="164">IF($BN69&lt;Dzsedb,Asedb*(1-BY69),IF($BN69&lt;(Dzsedb+Dzucb),Aucb2,IF($BN69&lt;(Dzsedb+Dzucb+Dzlcb),Alcb,Amab)))</f>
        <v>2.0297279479232273</v>
      </c>
      <c r="CK69" s="83">
        <f t="shared" si="91"/>
        <v>4.8357177665548513E-2</v>
      </c>
      <c r="CL69" s="84">
        <f t="shared" si="92"/>
        <v>247.44513236074258</v>
      </c>
      <c r="CM69" s="83">
        <f t="shared" ref="CM69:CM132" si="165">IF($BN69&lt;Dzsedb,IF(CL69&gt;450,0.1,IF(CL69&lt;137,(0.565+((1.88*10^(-3))*CL69)-(7.23*10^(-6))*(CL69^2)),(0.602+((1.31*10^(-3))*CL69)-(5.14*10^(-6))*(CL69^2)))),0)</f>
        <v>0.61143558265338227</v>
      </c>
      <c r="CN69" s="83">
        <f t="shared" si="93"/>
        <v>1.7489930861728904</v>
      </c>
      <c r="CO69" s="83">
        <f t="shared" ref="CO69:CO132" si="166">IF($BN69&lt;Dzsedb,IF(CM69&lt;0,(1)*(CN69^(1-$BY69)),(CM69^$BY69)*(CN69^(1-$BY69))),CN69)</f>
        <v>1.7487467600837017</v>
      </c>
      <c r="CP69" s="143">
        <f t="shared" ref="CP69:CP132" si="167">IF($BN69&lt;Dzsedb,Asedb*(1-BY69),IF($BN69&lt;(Dzsedb+Dzucb),Aucb3,IF($BN69&lt;(Dzsedb+Dzucb+Dzlcb),Alcb,Amab)))</f>
        <v>2.0297279479232273</v>
      </c>
      <c r="CQ69" s="83">
        <f t="shared" si="94"/>
        <v>4.8623267173090005E-2</v>
      </c>
      <c r="CR69" s="84">
        <f t="shared" si="95"/>
        <v>248.98231068399184</v>
      </c>
      <c r="CS69" s="83">
        <f t="shared" ref="CS69:CS132" si="168">IF($BN69&lt;Dzsedb,IF(CR69&gt;450,0.1,IF(CR69&lt;137,(0.565+((1.88*10^(-3))*CR69)-(7.23*10^(-6))*(CR69^2)),(0.602+((1.31*10^(-3))*CR69)-(5.14*10^(-6))*(CR69^2)))),0)</f>
        <v>0.60952696508363458</v>
      </c>
      <c r="CT69" s="83">
        <f t="shared" si="96"/>
        <v>1.749407892068354</v>
      </c>
      <c r="CU69" s="83">
        <f t="shared" ref="CU69:CU132" si="169">IF($BN69&lt;Dzsedb,IF(CS69&lt;0,(1)*(CT69^(1-$BY69)),(CS69^$BY69)*(CT69^(1-$BY69))),CT69)</f>
        <v>1.7491607190893168</v>
      </c>
      <c r="CV69" s="143">
        <f t="shared" ref="CV69:CV132" si="170">IF($BN69&lt;Dzsedb,Asedb*(1-BY69),IF($BN69&lt;(Dzsedb+Dzucb),Aucb4,IF($BN69&lt;(Dzsedb+Dzucb+Dzlcb),Alcb,Amab)))</f>
        <v>2.0297279479232273</v>
      </c>
      <c r="CW69" s="83">
        <f t="shared" si="97"/>
        <v>4.8669871311256725E-2</v>
      </c>
      <c r="CX69" s="84">
        <f t="shared" si="98"/>
        <v>249.13922966520238</v>
      </c>
      <c r="CY69" s="83">
        <f t="shared" ref="CY69:CY132" si="171">IF($BN69&lt;Dzsedb,IF(CX69&gt;450,0.1,IF(CX69&lt;137,(0.565+((1.88*10^(-3))*CX69)-(7.23*10^(-6))*(CX69^2)),(0.602+((1.31*10^(-3))*CX69)-(5.14*10^(-6))*(CX69^2)))),0)</f>
        <v>0.60933076226441907</v>
      </c>
      <c r="CZ69" s="83">
        <f t="shared" si="99"/>
        <v>1.7494500990966366</v>
      </c>
      <c r="DA69" s="83">
        <f t="shared" ref="DA69:DA132" si="172">IF($BN69&lt;Dzsedb,IF(CY69&lt;0,(1)*(CZ69^(1-$BY69)),(CY69^$BY69)*(CZ69^(1-$BY69))),CZ69)</f>
        <v>1.7492028390278045</v>
      </c>
      <c r="DB69" s="143">
        <f t="shared" ref="DB69:DB132" si="173">IF($BN69&lt;Dzsedb,Asedb*(1-BY69),IF($BN69&lt;(Dzsedb+Dzucb),Aucb5,IF($BN69&lt;(Dzsedb+Dzucb+Dzlcb),Alcb,Amab)))</f>
        <v>2.0297279479232273</v>
      </c>
      <c r="DC69" s="83">
        <f t="shared" si="100"/>
        <v>4.8671404278160565E-2</v>
      </c>
      <c r="DD69" s="84">
        <f t="shared" si="101"/>
        <v>249.14073924593976</v>
      </c>
      <c r="DE69" s="86">
        <f t="shared" ref="DE69:DE132" si="174">IF(AND(BN69&lt;=Dlithb,BN69&gt;(Dzlcb+Dzucb+Dzsedb)),BV69*(1-lambdamab)*fcompmab,IF(AND(BN69&lt;=(Dzlcb+Dzucb+Dzsedb),BN69&gt;(Dzucb+Dzsedb)),BV69*(1-lambdalcb)*fcomplcb,IF(AND(BN69&lt;=(Dzucb+Dzsedb),BN69&gt;Dzsedb),BV69*(1-lambdaucb)*fcompucb,BV69*(1-lambdasedb)*fcompsedb)))</f>
        <v>282.07778554359822</v>
      </c>
      <c r="DF69" s="86">
        <f t="shared" ref="DF69:DF132" si="175">IF(AND(BN69&lt;=Dlithb,BN69&gt;(Dzlcb+Dzucb+Dzsedb)),BV69*(1-lambdamab)*fssmab,IF(AND(BN69&lt;=(Dzlcb+Dzucb+Dzsedb),BN69&gt;(Dzucb+Dzsedb)),BV69*(1-lambdalcb)*fsslcb,IF(AND(BN69&lt;=(Dzucb+Dzsedb),BN69&gt;Dzsedb),BV69*(1-lambdaucb)*fssucb,BV69*(1-lambdasedb)*fsssedb)))</f>
        <v>112.83111421743928</v>
      </c>
      <c r="DG69" s="86">
        <f t="shared" ref="DG69:DG132" si="176">IF(AND(BN69&lt;=Dlithb,BN69&gt;(Dzlcb+Dzucb+Dzsedb)),BV69*(1-lambdamab)*fextmab,IF(AND(BN69&lt;=(Dzlcb+Dzucb+Dzsedb),BN69&gt;(Dzucb+Dzsedb)),BV69*(1-lambdalcb)*fextlcb,IF(AND(BN69&lt;=(Dzucb+Dzsedb),BN69&gt;Dzsedb),BV69*(1-lambdaucb)*fextucb,BV69*(1-lambdasedb)*fextsedb)))</f>
        <v>70.519446385899556</v>
      </c>
      <c r="DH69" s="86">
        <f t="shared" ref="DH69:DH132" si="177">((εucb/Apucb)^(1/nucb))*EXP(Epucb/(nucb*Rgas*(DD69+273)))*0.000001</f>
        <v>89.177906088572215</v>
      </c>
      <c r="DI69" s="86">
        <f t="shared" ref="DI69:DI132" si="178">((εlcb/Aplcb)^(1/nlcb))*EXP(Eplcb/(nlcb*Rgas*(DD69+273)))*0.000001</f>
        <v>26891.063751980102</v>
      </c>
      <c r="DJ69" s="86">
        <f t="shared" ref="DJ69:DJ132" si="179">((εmab/0.00000000000007)^(1/3))*EXP(510/(3*Rgas*(DD69+273)))*0.000001</f>
        <v>24622507782.776119</v>
      </c>
      <c r="DK69" s="86">
        <f t="shared" ref="DK69:DK132" si="180">IF(nmab=0,IF(DD69&lt;846.3,σDb*(1-SQRT(-((Rgas*(DD69+273))/EDb)*LN(εmab/ADb)))^2*0.000001,0),σDb*(1-SQRT(-((Rgas*(DD69+273))/EDb)*LN(εmab/ADb)))*0.000001)</f>
        <v>2490.0573758134556</v>
      </c>
      <c r="DL69" s="86">
        <f t="shared" si="115"/>
        <v>2490.0573758134556</v>
      </c>
      <c r="DM69" s="86">
        <f t="shared" ref="DM69:DM132" si="181">IF(AND(BN69&lt;=Dlithb,BN69&gt;(Dzlcb+Dzucb+Dzsedb)),DL69,IF(AND(BN69&lt;=(Dzlcb+Dzucb+Dzsedb),BN69&gt;(Dzucb+Dzsedb)),DI69,IF(AND(BN69&lt;=(Dzucb+Dzsedb),BN69&gt;Dzsedb),DH69,0)))</f>
        <v>0</v>
      </c>
      <c r="DN69" s="85">
        <f t="shared" ref="DN69:DN132" si="182">IF(DM69&gt;=0,(IF(BN69&gt;Dzsedb,IF(DM69&lt;DE69,DM69,DE69),DE69)),0)</f>
        <v>282.07778554359822</v>
      </c>
      <c r="DO69" s="85">
        <f t="shared" si="102"/>
        <v>28207.778554359822</v>
      </c>
      <c r="DP69" s="85">
        <f t="shared" ref="DP69:DP132" si="183">IF(DM69&gt;=0,(IF(BN69&gt;Dzsedb,IF(DM69&lt;DG69,DM69,DG69),DG69)),0)</f>
        <v>70.519446385899556</v>
      </c>
      <c r="DQ69" s="85">
        <f t="shared" si="103"/>
        <v>7051.9446385899555</v>
      </c>
      <c r="DR69" s="85">
        <f t="shared" ref="DR69:DR132" si="184">IF(DM69&gt;=0,(IF(BN69&gt;Dzsedb,IF(DM69&lt;DF69,DM69,DF69),DF69)),0)</f>
        <v>112.83111421743928</v>
      </c>
      <c r="DS69" s="85">
        <f t="shared" si="104"/>
        <v>11283.111421743928</v>
      </c>
      <c r="DT69" s="81"/>
      <c r="DU69" s="81"/>
      <c r="DV69" s="81">
        <f t="shared" si="105"/>
        <v>-282.07778554359822</v>
      </c>
      <c r="DW69" s="100"/>
    </row>
    <row r="70" spans="1:127" x14ac:dyDescent="0.2">
      <c r="A70" s="59">
        <f t="shared" ref="A70:A133" si="185">B70*0.001</f>
        <v>8.6666666666666607</v>
      </c>
      <c r="B70" s="44">
        <f t="shared" ref="B70:B133" si="186">B69+Dlith/1200</f>
        <v>8666.6666666666606</v>
      </c>
      <c r="C70" s="52">
        <f t="shared" si="120"/>
        <v>133.33333333333334</v>
      </c>
      <c r="D70" s="50">
        <f t="shared" si="121"/>
        <v>2</v>
      </c>
      <c r="E70" s="44">
        <f t="shared" si="122"/>
        <v>3</v>
      </c>
      <c r="F70" s="47">
        <f t="shared" si="123"/>
        <v>1.0574519476318618</v>
      </c>
      <c r="G70" s="52">
        <f t="shared" ref="G70:G133" si="187">G69-0.5*(F70+F69)*(dz)*0.000001</f>
        <v>4.5113991496135687E-2</v>
      </c>
      <c r="H70" s="57">
        <f t="shared" ref="H70:H133" si="188">H69+(G69*(dz)/E69)-(0.5*F69*0.000001*((dz)^2)/E69)</f>
        <v>136.13962827331696</v>
      </c>
      <c r="I70" s="52">
        <f t="shared" ref="I70:I133" si="189">IF(B70&lt;Dzsed,I69+1078*9.81*(dz)*0.000001,0)</f>
        <v>0</v>
      </c>
      <c r="J70" s="54">
        <f t="shared" ref="J70:J133" si="190">IF(AND(B70&lt;=Dlith,B70&gt;(Dzlc+Dzuc+Dzsed)),rhoma*9.81*(dz)+J69*1000000,IF(AND(B70&lt;=(Dzlc+Dzuc+Dzsed),B70&gt;(Dzuc+Dzsed)),rholc*9.81*(dz)+J69*1000000,IF(AND(B70&lt;=(Dzuc+Dzsed),B70&gt;Dzsed),rhouc*9.81*(dz)+J69*1000000,((rhosed*(1-L70))+(1078*L70))*9.81*(dz)+J69*1000000)))*0.000001</f>
        <v>220.34327326122704</v>
      </c>
      <c r="K70" s="46">
        <f t="shared" si="107"/>
        <v>220.34327326122704</v>
      </c>
      <c r="L70" s="80">
        <f t="shared" si="124"/>
        <v>0</v>
      </c>
      <c r="M70" s="142">
        <f t="shared" si="125"/>
        <v>0</v>
      </c>
      <c r="N70" s="60">
        <f t="shared" si="126"/>
        <v>3</v>
      </c>
      <c r="O70" s="53">
        <f t="shared" si="127"/>
        <v>0</v>
      </c>
      <c r="P70" s="58">
        <f t="shared" ref="P70:P133" si="191">IF(B70&lt;Dzsed,358*(1.0227*$N70-1.882)*((1/(H70+273))-0.00068)+1.84,IF(B70&lt;Dzsed+Dzuc,E70*(1+c_*J70)/(1+buc*H70),IF(B70&lt;Dzsed+Dzuc+Dzlc,E70*(1+c_*J70)/(1+blc*H70),(E70*(298/(H70+273))^0.5*(1+0.032*K70*0.001)+(0.368*10^-9*(H70+273)^3)))))</f>
        <v>2.520354411417455</v>
      </c>
      <c r="Q70" s="49">
        <f t="shared" si="128"/>
        <v>2.520354411417455</v>
      </c>
      <c r="R70" s="143">
        <f t="shared" si="129"/>
        <v>0.85418214447655383</v>
      </c>
      <c r="S70" s="51">
        <f t="shared" ref="S70:S133" si="192">S69-0.5*(R70+R69)*(dz)*0.000001</f>
        <v>3.6570549668896703E-2</v>
      </c>
      <c r="T70" s="57">
        <f t="shared" ref="T70:T133" si="193">T69+(S69*(dz)/Q69)-(0.5*R69*0.000001*((dz)^2)/Q69)</f>
        <v>147.28970520101822</v>
      </c>
      <c r="U70" s="53">
        <f t="shared" si="130"/>
        <v>0</v>
      </c>
      <c r="V70" s="58">
        <f t="shared" ref="V70:V133" si="194">IF($B70&lt;Dzsed,358*(1.0227*$N70-1.882)*((1/(T70+273))-0.00068)+1.84,IF($B70&lt;Dzsed+Dzuc,$E70*(1+c_*$J70)/(1+buc*T70),IF($B70&lt;Dzsed+Dzuc+Dzlc,$E70*(1+c_*$J70)/(1+blc*T70),($E70*(298/(T70+273))^0.5*(1+0.032*$K70*0.001)+(0.368*10^-9*(T70+273)^3)))))</f>
        <v>2.4858290405945769</v>
      </c>
      <c r="W70" s="49">
        <f t="shared" si="131"/>
        <v>2.4858290405945769</v>
      </c>
      <c r="X70" s="143">
        <f t="shared" si="132"/>
        <v>0.83435475176801621</v>
      </c>
      <c r="Y70" s="51">
        <f t="shared" ref="Y70:Y133" si="195">Y69-0.5*(X70+X69)*(dz)*0.000001</f>
        <v>3.5673029692290317E-2</v>
      </c>
      <c r="Z70" s="57">
        <f t="shared" ref="Z70:Z133" si="196">Z69+(Y69*(dz)/W69)-(0.5*X69*0.000001*((dz)^2)/W69)</f>
        <v>145.98207989843041</v>
      </c>
      <c r="AA70" s="53">
        <f t="shared" si="133"/>
        <v>0</v>
      </c>
      <c r="AB70" s="58">
        <f t="shared" ref="AB70:AB133" si="197">IF($B70&lt;Dzsed,358*(1.0227*$N70-1.882)*((1/(Z70+273))-0.00068)+1.84,IF($B70&lt;Dzsed+Dzuc,$E70*(1+c_*$J70)/(1+buc*Z70),IF($B70&lt;Dzsed+Dzuc+Dzlc,$E70*(1+c_*$J70)/(1+blc*Z70),($E70*(298/(Z70+273))^0.5*(1+0.032*$K70*0.001)+(0.368*10^-9*(Z70+273)^3)))))</f>
        <v>2.4898289642579412</v>
      </c>
      <c r="AC70" s="49">
        <f t="shared" si="134"/>
        <v>2.4898289642579412</v>
      </c>
      <c r="AD70" s="143">
        <f t="shared" si="135"/>
        <v>0.83259842347305824</v>
      </c>
      <c r="AE70" s="49">
        <f t="shared" si="108"/>
        <v>3.5593526564805113E-2</v>
      </c>
      <c r="AF70" s="57">
        <f t="shared" ref="AF70:AF133" si="198">AF69+(AE69*(dz)/AC69)-(0.5*AD69*0.000001*((dz)^2)/AC69)</f>
        <v>145.55481028493287</v>
      </c>
      <c r="AG70" s="53">
        <f t="shared" si="136"/>
        <v>0</v>
      </c>
      <c r="AH70" s="58">
        <f t="shared" ref="AH70:AH133" si="199">IF($B70&lt;Dzsed,358*(1.0227*$N70-1.882)*((1/(AF70+273))-0.00068)+1.84,IF($B70&lt;Dzsed+Dzuc,$E70*(1+c_*$J70)/(1+buc*AF70),IF($B70&lt;Dzsed+Dzuc+Dzlc,$E70*(1+c_*$J70)/(1+blc*AF70),($E70*(298/(AF70+273))^0.5*(1+0.032*$K70*0.001)+(0.368*10^-9*(AF70+273)^3)))))</f>
        <v>2.4911387403343217</v>
      </c>
      <c r="AI70" s="49">
        <f t="shared" si="137"/>
        <v>2.4911387403343217</v>
      </c>
      <c r="AJ70" s="143">
        <f t="shared" si="138"/>
        <v>0.83261703430177492</v>
      </c>
      <c r="AK70" s="51">
        <f t="shared" ref="AK70:AK133" si="200">AK69-0.5*(AJ70+AJ69)*(dz)*0.000001</f>
        <v>3.5594369014985042E-2</v>
      </c>
      <c r="AL70" s="57">
        <f t="shared" ref="AL70:AL133" si="201">AL69+(AK69*(dz)/AI69)-(0.5*AJ69*0.000001*((dz)^2)/AI69)</f>
        <v>145.52503582770078</v>
      </c>
      <c r="AM70" s="53">
        <f t="shared" si="139"/>
        <v>0</v>
      </c>
      <c r="AN70" s="58">
        <f t="shared" ref="AN70:AN133" si="202">IF($B70&lt;Dzsed,358*(1.0227*$N70-1.882)*((1/(AL70+273))-0.00068)+1.84,IF($B70&lt;Dzsed+Dzuc,$E70*(1+c_*$J70)/(1+buc*AL70),IF($B70&lt;Dzsed+Dzuc+Dzlc,$E70*(1+c_*$J70)/(1+blc*AL70),($E70*(298/(AL70+273))^0.5*(1+0.032*$K70*0.001)+(0.368*10^-9*(AL70+273)^3)))))</f>
        <v>2.4912300639758409</v>
      </c>
      <c r="AO70" s="49">
        <f t="shared" si="140"/>
        <v>2.4912300639758409</v>
      </c>
      <c r="AP70" s="143">
        <f t="shared" si="141"/>
        <v>0.832626889292851</v>
      </c>
      <c r="AQ70" s="51">
        <f t="shared" ref="AQ70:AQ133" si="203">AQ69-0.5*(AP70+AP69)*(dz)*0.000001</f>
        <v>3.5594815117581009E-2</v>
      </c>
      <c r="AR70" s="57">
        <f t="shared" ref="AR70:AR133" si="204">AR69+(AQ69*(dz)/AO69)-(0.5*AP69*0.000001*((dz)^2)/AO69)</f>
        <v>145.52526566989414</v>
      </c>
      <c r="AS70" s="44">
        <f t="shared" si="142"/>
        <v>396.61789187020861</v>
      </c>
      <c r="AT70" s="44">
        <f t="shared" si="143"/>
        <v>158.64715674808346</v>
      </c>
      <c r="AU70" s="44">
        <f t="shared" si="144"/>
        <v>99.154472967552152</v>
      </c>
      <c r="AV70" s="47">
        <f t="shared" si="145"/>
        <v>16455.82860530851</v>
      </c>
      <c r="AW70" s="47">
        <f t="shared" si="146"/>
        <v>462080772.5184899</v>
      </c>
      <c r="AX70" s="86">
        <f t="shared" si="147"/>
        <v>399618645655307.12</v>
      </c>
      <c r="AY70" s="86">
        <f t="shared" si="148"/>
        <v>2264.1036655853659</v>
      </c>
      <c r="AZ70" s="10">
        <f t="shared" ref="AZ70:AZ133" si="205">MIN(AX70:AY70)</f>
        <v>2264.1036655853659</v>
      </c>
      <c r="BA70" s="44">
        <f t="shared" si="149"/>
        <v>16455.82860530851</v>
      </c>
      <c r="BB70" s="9">
        <f t="shared" si="150"/>
        <v>396.61789187020861</v>
      </c>
      <c r="BC70" s="45">
        <f t="shared" si="119"/>
        <v>52882.385582694485</v>
      </c>
      <c r="BD70" s="9">
        <f t="shared" si="151"/>
        <v>99.154472967552152</v>
      </c>
      <c r="BE70" s="45">
        <f t="shared" si="109"/>
        <v>13220.596395673621</v>
      </c>
      <c r="BF70" s="9">
        <f t="shared" si="152"/>
        <v>158.64715674808346</v>
      </c>
      <c r="BG70" s="45">
        <f t="shared" si="110"/>
        <v>21152.954233077795</v>
      </c>
      <c r="BH70" s="58"/>
      <c r="BI70" s="58"/>
      <c r="BJ70" s="58">
        <f t="shared" ref="BJ70:BJ133" si="206">BB70*-1</f>
        <v>-396.61789187020861</v>
      </c>
      <c r="BK70" s="97"/>
      <c r="BL70" s="44"/>
      <c r="BM70" s="82">
        <f t="shared" ref="BM70:BM133" si="207">BN70*0.001</f>
        <v>6.5</v>
      </c>
      <c r="BN70" s="86">
        <f t="shared" ref="BN70:BN133" si="208">BN69+Dlithb/1200</f>
        <v>6500</v>
      </c>
      <c r="BO70" s="86">
        <f t="shared" ref="BO70:BO133" si="209">Dlithb/1200</f>
        <v>100</v>
      </c>
      <c r="BP70" s="84">
        <f t="shared" si="153"/>
        <v>1</v>
      </c>
      <c r="BQ70" s="84">
        <f t="shared" si="154"/>
        <v>1.64</v>
      </c>
      <c r="BR70" s="84">
        <f t="shared" si="155"/>
        <v>2.0299999999999998</v>
      </c>
      <c r="BS70" s="84">
        <f t="shared" ref="BS70:BS133" si="210">BS69-0.5*(BR70+BR69)*(dzb)*0.000001</f>
        <v>5.971210443758497E-2</v>
      </c>
      <c r="BT70" s="84">
        <f t="shared" ref="BT70:BT133" si="211">BT69+(BS69*(dzb)/BQ69)-(0.5*BR69*0.000001*((dzb)^2)/BQ69)</f>
        <v>272.81245661237932</v>
      </c>
      <c r="BU70" s="84">
        <f t="shared" ref="BU70:BU133" si="212">IF(BN70&lt;Dzsedb,BU69+1078*9.81*(dzb)*0.000001,0)</f>
        <v>68.738670000000084</v>
      </c>
      <c r="BV70" s="83">
        <f t="shared" ref="BV70:BV133" si="213">IF(AND(BN70&lt;=Dlithb,BN70&gt;(Dzlcb+Dzucb+Dzsedb)),rhomab*9.81*(dzb)+BV69*1000000,IF(AND(BN70&lt;=(Dzlcb+Dzucb+Dzsedb),BN70&gt;(Dzucb+Dzsedb)),rholcb*9.81*(dzb)+BV69*1000000,IF(AND(BN70&lt;=(Dzucb+Dzsedb),BN70&gt;Dzsedb),rhoucb*9.81*(dzb)+BV69*1000000,((rhosedb*(1-BX70))+(1078*BX70))*9.81*(dzb)+BV69*1000000)))*0.000001</f>
        <v>159.35352494949973</v>
      </c>
      <c r="BW70" s="81">
        <f t="shared" si="114"/>
        <v>90.614854949499644</v>
      </c>
      <c r="BX70" s="83">
        <f t="shared" si="156"/>
        <v>3.17745427916048E-3</v>
      </c>
      <c r="BY70" s="141">
        <f t="shared" si="157"/>
        <v>1.150634151448155E-4</v>
      </c>
      <c r="BZ70" s="83">
        <f t="shared" si="158"/>
        <v>1.6400008682637282</v>
      </c>
      <c r="CA70" s="83">
        <f t="shared" si="159"/>
        <v>0.57683140664020682</v>
      </c>
      <c r="CB70" s="83">
        <f t="shared" ref="CB70:CB133" si="214">IF(BN70&lt;Dzsed,358*(1.0227*$BZ70-1.882)*((1/(BT70+273))-0.00068)+1.84,IF(BN70&lt;Dzsedb+Dzucb,BQ70*(1+c_b*BV70)/(1+bucb*BT70),IF(BN70&lt;Dzsedb+Dzucb+Dzlcb,BQ70*(1+c_b*BV70)/(1+blcb*BT70),(BQ70*(298/(BT70+273))^0.5*(1+0.032*BW70*0.001)+(0.368*10^-9*(BT70+273)^3)))))</f>
        <v>1.1735942945463975</v>
      </c>
      <c r="CC70" s="83">
        <f t="shared" si="160"/>
        <v>1.1734983843355999</v>
      </c>
      <c r="CD70" s="143">
        <f t="shared" si="161"/>
        <v>2.0297664212672557</v>
      </c>
      <c r="CE70" s="83">
        <f t="shared" ref="CE70:CE133" si="215">CE69-0.5*(CD70+CD69)*(dzb)*0.000001</f>
        <v>4.9500223636773574E-2</v>
      </c>
      <c r="CF70" s="84">
        <f t="shared" ref="CF70:CF133" si="216">CF69+(CE69*(dzb)/CC69)-(0.5*CD69*0.000001*((dzb)^2)/CC69)</f>
        <v>288.00840262227172</v>
      </c>
      <c r="CG70" s="83">
        <f t="shared" si="162"/>
        <v>0.55293396993266863</v>
      </c>
      <c r="CH70" s="83">
        <f t="shared" ref="CH70:CH133" si="217">IF($BN70&lt;Dzsedb,358*(1.0227*$BZ70-1.882)*((1/(CF70+273))-0.00068)+1.84,IF($BN70&lt;Dzsedb+Dzucb,$BQ70*(1+c_b*$BV70)/(1+bucb*CF70),IF($BN70&lt;Dzsedb+Dzucb+Dzlcb,$BQ70*(1+c_b*$BV70)/(1+blcb*CF70),($BQ70*(298/(CF70+273))^0.5*(1+0.032*$BW70*0.001)+(0.368*10^-9*(CF70+273)^3)))))</f>
        <v>1.7591775363414137</v>
      </c>
      <c r="CI70" s="83">
        <f t="shared" si="163"/>
        <v>1.75894328200599</v>
      </c>
      <c r="CJ70" s="143">
        <f t="shared" si="164"/>
        <v>2.0297664212672557</v>
      </c>
      <c r="CK70" s="83">
        <f t="shared" ref="CK70:CK133" si="218">CK69-0.5*(CJ70+CJ69)*(dzb)*0.000001</f>
        <v>4.8154202947088991E-2</v>
      </c>
      <c r="CL70" s="84">
        <f t="shared" ref="CL70:CL133" si="219">CL69+(CK69*(dzb)/CI69)-(0.5*CJ69*0.000001*((dzb)^2)/CI69)</f>
        <v>250.19017764673347</v>
      </c>
      <c r="CM70" s="83">
        <f t="shared" si="165"/>
        <v>0.60801019026397407</v>
      </c>
      <c r="CN70" s="83">
        <f t="shared" ref="CN70:CN133" si="220">IF($BN70&lt;Dzsedb,358*(1.0227*$BZ70-1.882)*((1/(CL70+273))-0.00068)+1.84,IF($BN70&lt;Dzsedb+Dzucb,$BQ70*(1+c_b*$BV70)/(1+bucb*CL70),IF($BN70&lt;Dzsedb+Dzucb+Dzlcb,$BQ70*(1+c_b*$BV70)/(1+blcb*CL70),($BQ70*(298/(CL70+273))^0.5*(1+0.032*$BW70*0.001)+(0.368*10^-9*(CL70+273)^3)))))</f>
        <v>1.7497320590447352</v>
      </c>
      <c r="CO70" s="83">
        <f t="shared" si="166"/>
        <v>1.749519260725382</v>
      </c>
      <c r="CP70" s="143">
        <f t="shared" si="167"/>
        <v>2.0297664212672557</v>
      </c>
      <c r="CQ70" s="83">
        <f t="shared" ref="CQ70:CQ133" si="221">CQ69-0.5*(CP70+CP69)*(dzb)*0.000001</f>
        <v>4.8420292454630483E-2</v>
      </c>
      <c r="CR70" s="84">
        <f t="shared" ref="CR70:CR133" si="222">CR69+(CQ69*(dzb)/CO69)-(0.5*CP69*0.000001*((dzb)^2)/CO69)</f>
        <v>251.75697090828706</v>
      </c>
      <c r="CS70" s="83">
        <f t="shared" si="168"/>
        <v>0.60602034974914742</v>
      </c>
      <c r="CT70" s="83">
        <f t="shared" ref="CT70:CT133" si="223">IF($BN70&lt;Dzsedb,358*(1.0227*$BZ70-1.882)*((1/(CR70+273))-0.00068)+1.84,IF($BN70&lt;Dzsedb+Dzucb,$BQ70*(1+c_b*$BV70)/(1+bucb*CR70),IF($BN70&lt;Dzsedb+Dzucb+Dzlcb,$BQ70*(1+c_b*$BV70)/(1+blcb*CR70),($BQ70*(298/(CR70+273))^0.5*(1+0.032*$BW70*0.001)+(0.368*10^-9*(CR70+273)^3)))))</f>
        <v>1.7501504146691189</v>
      </c>
      <c r="CU70" s="83">
        <f t="shared" si="169"/>
        <v>1.7499368572800797</v>
      </c>
      <c r="CV70" s="143">
        <f t="shared" si="170"/>
        <v>2.0297664212672557</v>
      </c>
      <c r="CW70" s="83">
        <f t="shared" ref="CW70:CW133" si="224">CW69-0.5*(CV70+CV69)*(dzb)*0.000001</f>
        <v>4.8466896592797203E-2</v>
      </c>
      <c r="CX70" s="84">
        <f t="shared" ref="CX70:CX133" si="225">CX69+(CW69*(dzb)/CU69)-(0.5*CV69*0.000001*((dzb)^2)/CU69)</f>
        <v>251.91589760565026</v>
      </c>
      <c r="CY70" s="83">
        <f t="shared" si="171"/>
        <v>0.60581710180579518</v>
      </c>
      <c r="CZ70" s="83">
        <f t="shared" ref="CZ70:CZ133" si="226">IF($BN70&lt;Dzsedb,358*(1.0227*$BZ70-1.882)*((1/(CX70+273))-0.00068)+1.84,IF($BN70&lt;Dzsedb+Dzucb,$BQ70*(1+c_b*$BV70)/(1+bucb*CX70),IF($BN70&lt;Dzsedb+Dzucb+Dzlcb,$BQ70*(1+c_b*$BV70)/(1+blcb*CX70),($BQ70*(298/(CX70+273))^0.5*(1+0.032*$BW70*0.001)+(0.368*10^-9*(CX70+273)^3)))))</f>
        <v>1.7501927107990349</v>
      </c>
      <c r="DA70" s="83">
        <f t="shared" si="172"/>
        <v>1.7499790758394786</v>
      </c>
      <c r="DB70" s="143">
        <f t="shared" si="173"/>
        <v>2.0297664212672557</v>
      </c>
      <c r="DC70" s="83">
        <f t="shared" ref="DC70:DC133" si="227">DC69-0.5*(DB70+DB69)*(dzb)*0.000001</f>
        <v>4.8468429559701043E-2</v>
      </c>
      <c r="DD70" s="84">
        <f t="shared" ref="DD70:DD133" si="228">DD69+(DC69*(dzb)/DA69)-(0.5*DB69*0.000001*((dzb)^2)/DA69)</f>
        <v>251.91742796362783</v>
      </c>
      <c r="DE70" s="86">
        <f t="shared" si="174"/>
        <v>286.83634490909947</v>
      </c>
      <c r="DF70" s="86">
        <f t="shared" si="175"/>
        <v>114.7345379636398</v>
      </c>
      <c r="DG70" s="86">
        <f t="shared" si="176"/>
        <v>71.709086227274867</v>
      </c>
      <c r="DH70" s="86">
        <f t="shared" si="177"/>
        <v>83.982278385557009</v>
      </c>
      <c r="DI70" s="86">
        <f t="shared" si="178"/>
        <v>24083.635298204717</v>
      </c>
      <c r="DJ70" s="86">
        <f t="shared" si="179"/>
        <v>20015785836.505699</v>
      </c>
      <c r="DK70" s="86">
        <f t="shared" si="180"/>
        <v>2474.098447964288</v>
      </c>
      <c r="DL70" s="86">
        <f t="shared" si="115"/>
        <v>2474.098447964288</v>
      </c>
      <c r="DM70" s="86">
        <f t="shared" si="181"/>
        <v>0</v>
      </c>
      <c r="DN70" s="85">
        <f t="shared" si="182"/>
        <v>286.83634490909947</v>
      </c>
      <c r="DO70" s="85">
        <f t="shared" ref="DO70:DO133" si="229">DN70*$BN$6</f>
        <v>28683.634490909946</v>
      </c>
      <c r="DP70" s="85">
        <f t="shared" si="183"/>
        <v>71.709086227274867</v>
      </c>
      <c r="DQ70" s="85">
        <f t="shared" ref="DQ70:DQ133" si="230">DP70*$BN$6</f>
        <v>7170.9086227274865</v>
      </c>
      <c r="DR70" s="85">
        <f t="shared" si="184"/>
        <v>114.7345379636398</v>
      </c>
      <c r="DS70" s="85">
        <f t="shared" ref="DS70:DS133" si="231">DR70*$BN$6</f>
        <v>11473.45379636398</v>
      </c>
      <c r="DT70" s="81"/>
      <c r="DU70" s="81"/>
      <c r="DV70" s="81">
        <f t="shared" ref="DV70:DV133" si="232">DN70*-1</f>
        <v>-286.83634490909947</v>
      </c>
      <c r="DW70" s="100"/>
    </row>
    <row r="71" spans="1:127" x14ac:dyDescent="0.2">
      <c r="A71" s="59">
        <f t="shared" si="185"/>
        <v>8.7999999999999954</v>
      </c>
      <c r="B71" s="44">
        <f t="shared" si="186"/>
        <v>8799.9999999999945</v>
      </c>
      <c r="C71" s="52">
        <f t="shared" si="120"/>
        <v>133.33333333333334</v>
      </c>
      <c r="D71" s="50">
        <f t="shared" si="121"/>
        <v>2</v>
      </c>
      <c r="E71" s="44">
        <f t="shared" si="122"/>
        <v>3</v>
      </c>
      <c r="F71" s="47">
        <f t="shared" si="123"/>
        <v>1.0574519476318618</v>
      </c>
      <c r="G71" s="52">
        <f t="shared" si="187"/>
        <v>4.4972997903118109E-2</v>
      </c>
      <c r="H71" s="57">
        <f t="shared" si="188"/>
        <v>138.14156137107815</v>
      </c>
      <c r="I71" s="52">
        <f t="shared" si="189"/>
        <v>0</v>
      </c>
      <c r="J71" s="54">
        <f t="shared" si="190"/>
        <v>224.00567326122703</v>
      </c>
      <c r="K71" s="46">
        <f t="shared" ref="K71:K134" si="233">J71-I71</f>
        <v>224.00567326122703</v>
      </c>
      <c r="L71" s="80">
        <f t="shared" si="124"/>
        <v>0</v>
      </c>
      <c r="M71" s="142">
        <f t="shared" si="125"/>
        <v>0</v>
      </c>
      <c r="N71" s="60">
        <f t="shared" si="126"/>
        <v>3</v>
      </c>
      <c r="O71" s="53">
        <f t="shared" si="127"/>
        <v>0</v>
      </c>
      <c r="P71" s="58">
        <f t="shared" si="191"/>
        <v>2.5145674843557613</v>
      </c>
      <c r="Q71" s="49">
        <f t="shared" si="128"/>
        <v>2.5145674843557613</v>
      </c>
      <c r="R71" s="143">
        <f t="shared" si="129"/>
        <v>0.85418214447655383</v>
      </c>
      <c r="S71" s="51">
        <f t="shared" si="192"/>
        <v>3.6456658716299828E-2</v>
      </c>
      <c r="T71" s="57">
        <f t="shared" si="193"/>
        <v>149.22137026247086</v>
      </c>
      <c r="U71" s="53">
        <f t="shared" si="130"/>
        <v>0</v>
      </c>
      <c r="V71" s="58">
        <f t="shared" si="194"/>
        <v>2.4804195058217999</v>
      </c>
      <c r="W71" s="49">
        <f t="shared" si="131"/>
        <v>2.4804195058217999</v>
      </c>
      <c r="X71" s="143">
        <f t="shared" si="132"/>
        <v>0.83435475176801621</v>
      </c>
      <c r="Y71" s="51">
        <f t="shared" si="195"/>
        <v>3.5561782392054583E-2</v>
      </c>
      <c r="Z71" s="57">
        <f t="shared" si="196"/>
        <v>147.89250390375693</v>
      </c>
      <c r="AA71" s="53">
        <f t="shared" si="133"/>
        <v>0</v>
      </c>
      <c r="AB71" s="58">
        <f t="shared" si="197"/>
        <v>2.4844660455403034</v>
      </c>
      <c r="AC71" s="49">
        <f t="shared" si="134"/>
        <v>2.4844660455403034</v>
      </c>
      <c r="AD71" s="143">
        <f t="shared" si="135"/>
        <v>0.83259842347305824</v>
      </c>
      <c r="AE71" s="49">
        <f t="shared" ref="AE71:AE134" si="234">AE70-0.5*(AD71+AD70)*($B71-$B70)*0.000001</f>
        <v>3.548251344167537E-2</v>
      </c>
      <c r="AF71" s="57">
        <f t="shared" si="198"/>
        <v>147.45791396599674</v>
      </c>
      <c r="AG71" s="53">
        <f t="shared" si="136"/>
        <v>0</v>
      </c>
      <c r="AH71" s="58">
        <f t="shared" si="199"/>
        <v>2.4857922847545275</v>
      </c>
      <c r="AI71" s="49">
        <f t="shared" si="137"/>
        <v>2.4857922847545275</v>
      </c>
      <c r="AJ71" s="143">
        <f t="shared" si="138"/>
        <v>0.83261703430177492</v>
      </c>
      <c r="AK71" s="51">
        <f t="shared" si="200"/>
        <v>3.5483353410411471E-2</v>
      </c>
      <c r="AL71" s="57">
        <f t="shared" si="201"/>
        <v>147.42718393034872</v>
      </c>
      <c r="AM71" s="53">
        <f t="shared" si="139"/>
        <v>0</v>
      </c>
      <c r="AN71" s="58">
        <f t="shared" si="202"/>
        <v>2.4858861172843616</v>
      </c>
      <c r="AO71" s="49">
        <f t="shared" si="140"/>
        <v>2.4858861172843616</v>
      </c>
      <c r="AP71" s="143">
        <f t="shared" si="141"/>
        <v>0.832626889292851</v>
      </c>
      <c r="AQ71" s="51">
        <f t="shared" si="203"/>
        <v>3.5483798199008626E-2</v>
      </c>
      <c r="AR71" s="57">
        <f t="shared" si="204"/>
        <v>147.42736788422897</v>
      </c>
      <c r="AS71" s="44">
        <f t="shared" si="142"/>
        <v>403.21021187020864</v>
      </c>
      <c r="AT71" s="44">
        <f t="shared" si="143"/>
        <v>161.28408474808344</v>
      </c>
      <c r="AU71" s="44">
        <f t="shared" si="144"/>
        <v>100.80255296755216</v>
      </c>
      <c r="AV71" s="47">
        <f t="shared" si="145"/>
        <v>15293.0677817776</v>
      </c>
      <c r="AW71" s="47">
        <f t="shared" si="146"/>
        <v>402617813.54415518</v>
      </c>
      <c r="AX71" s="86">
        <f t="shared" si="147"/>
        <v>320373812226926.62</v>
      </c>
      <c r="AY71" s="86">
        <f t="shared" si="148"/>
        <v>2247.9553939879665</v>
      </c>
      <c r="AZ71" s="10">
        <f t="shared" si="205"/>
        <v>2247.9553939879665</v>
      </c>
      <c r="BA71" s="44">
        <f t="shared" si="149"/>
        <v>15293.0677817776</v>
      </c>
      <c r="BB71" s="9">
        <f t="shared" si="150"/>
        <v>403.21021187020864</v>
      </c>
      <c r="BC71" s="45">
        <f t="shared" si="119"/>
        <v>53761.361582694488</v>
      </c>
      <c r="BD71" s="9">
        <f t="shared" si="151"/>
        <v>100.80255296755216</v>
      </c>
      <c r="BE71" s="45">
        <f t="shared" ref="BE71:BE134" si="235">BD71*$B$6</f>
        <v>13440.340395673622</v>
      </c>
      <c r="BF71" s="9">
        <f t="shared" si="152"/>
        <v>161.28408474808344</v>
      </c>
      <c r="BG71" s="45">
        <f t="shared" ref="BG71:BG134" si="236">BF71*$B$6</f>
        <v>21504.544633077796</v>
      </c>
      <c r="BH71" s="58"/>
      <c r="BI71" s="58"/>
      <c r="BJ71" s="58">
        <f t="shared" si="206"/>
        <v>-403.21021187020864</v>
      </c>
      <c r="BK71" s="97"/>
      <c r="BL71" s="44"/>
      <c r="BM71" s="82">
        <f t="shared" si="207"/>
        <v>6.6000000000000005</v>
      </c>
      <c r="BN71" s="86">
        <f t="shared" si="208"/>
        <v>6600</v>
      </c>
      <c r="BO71" s="86">
        <f t="shared" si="209"/>
        <v>100</v>
      </c>
      <c r="BP71" s="84">
        <f t="shared" si="153"/>
        <v>1</v>
      </c>
      <c r="BQ71" s="84">
        <f t="shared" si="154"/>
        <v>1.64</v>
      </c>
      <c r="BR71" s="84">
        <f t="shared" si="155"/>
        <v>2.0299999999999998</v>
      </c>
      <c r="BS71" s="84">
        <f t="shared" si="210"/>
        <v>5.9509104437584968E-2</v>
      </c>
      <c r="BT71" s="84">
        <f t="shared" si="211"/>
        <v>276.44724956589056</v>
      </c>
      <c r="BU71" s="84">
        <f t="shared" si="212"/>
        <v>69.796188000000086</v>
      </c>
      <c r="BV71" s="83">
        <f t="shared" si="213"/>
        <v>161.99757173872121</v>
      </c>
      <c r="BW71" s="81">
        <f t="shared" ref="BW71:BW134" si="237">BV71-BU71</f>
        <v>92.20138373872112</v>
      </c>
      <c r="BX71" s="83">
        <f t="shared" si="156"/>
        <v>2.9243736910648443E-3</v>
      </c>
      <c r="BY71" s="141">
        <f t="shared" si="157"/>
        <v>9.8787432960966708E-5</v>
      </c>
      <c r="BZ71" s="83">
        <f t="shared" si="158"/>
        <v>1.6400007454458181</v>
      </c>
      <c r="CA71" s="83">
        <f t="shared" si="159"/>
        <v>0.57133125651763139</v>
      </c>
      <c r="CB71" s="83">
        <f t="shared" si="214"/>
        <v>1.1692336775484209</v>
      </c>
      <c r="CC71" s="83">
        <f t="shared" si="160"/>
        <v>1.1691509629151779</v>
      </c>
      <c r="CD71" s="143">
        <f t="shared" si="161"/>
        <v>2.029799461511089</v>
      </c>
      <c r="CE71" s="83">
        <f t="shared" si="215"/>
        <v>4.929724534263466E-2</v>
      </c>
      <c r="CF71" s="84">
        <f t="shared" si="216"/>
        <v>292.21792996164498</v>
      </c>
      <c r="CG71" s="83">
        <f t="shared" si="162"/>
        <v>0.54589411069166127</v>
      </c>
      <c r="CH71" s="83">
        <f t="shared" si="217"/>
        <v>1.7601506821036979</v>
      </c>
      <c r="CI71" s="83">
        <f t="shared" si="163"/>
        <v>1.7599471264997888</v>
      </c>
      <c r="CJ71" s="143">
        <f t="shared" si="164"/>
        <v>2.029799461511089</v>
      </c>
      <c r="CK71" s="83">
        <f t="shared" si="218"/>
        <v>4.7951224652950077E-2</v>
      </c>
      <c r="CL71" s="84">
        <f t="shared" si="219"/>
        <v>252.92208578257873</v>
      </c>
      <c r="CM71" s="83">
        <f t="shared" si="165"/>
        <v>0.60452428358540222</v>
      </c>
      <c r="CN71" s="83">
        <f t="shared" si="220"/>
        <v>1.7504598456233382</v>
      </c>
      <c r="CO71" s="83">
        <f t="shared" si="166"/>
        <v>1.7502760044723848</v>
      </c>
      <c r="CP71" s="143">
        <f t="shared" si="167"/>
        <v>2.029799461511089</v>
      </c>
      <c r="CQ71" s="83">
        <f t="shared" si="221"/>
        <v>4.8217314160491569E-2</v>
      </c>
      <c r="CR71" s="84">
        <f t="shared" si="222"/>
        <v>254.51880412831881</v>
      </c>
      <c r="CS71" s="83">
        <f t="shared" si="168"/>
        <v>0.60245135010186279</v>
      </c>
      <c r="CT71" s="83">
        <f t="shared" si="223"/>
        <v>1.7508817567148813</v>
      </c>
      <c r="CU71" s="83">
        <f t="shared" si="169"/>
        <v>1.750697235513053</v>
      </c>
      <c r="CV71" s="143">
        <f t="shared" si="170"/>
        <v>2.029799461511089</v>
      </c>
      <c r="CW71" s="83">
        <f t="shared" si="224"/>
        <v>4.8263918298658288E-2</v>
      </c>
      <c r="CX71" s="84">
        <f t="shared" si="225"/>
        <v>254.67973494472477</v>
      </c>
      <c r="CY71" s="83">
        <f t="shared" si="171"/>
        <v>0.60224096838520103</v>
      </c>
      <c r="CZ71" s="83">
        <f t="shared" si="226"/>
        <v>1.7509241388503389</v>
      </c>
      <c r="DA71" s="83">
        <f t="shared" si="172"/>
        <v>1.7507395485888289</v>
      </c>
      <c r="DB71" s="143">
        <f t="shared" si="173"/>
        <v>2.029799461511089</v>
      </c>
      <c r="DC71" s="83">
        <f t="shared" si="227"/>
        <v>4.8265451265562129E-2</v>
      </c>
      <c r="DD71" s="84">
        <f t="shared" si="228"/>
        <v>254.68128622378649</v>
      </c>
      <c r="DE71" s="86">
        <f t="shared" si="174"/>
        <v>291.59562912969818</v>
      </c>
      <c r="DF71" s="86">
        <f t="shared" si="175"/>
        <v>116.63825165187926</v>
      </c>
      <c r="DG71" s="86">
        <f t="shared" si="176"/>
        <v>72.898907282424545</v>
      </c>
      <c r="DH71" s="86">
        <f t="shared" si="177"/>
        <v>79.160942647027852</v>
      </c>
      <c r="DI71" s="86">
        <f t="shared" si="178"/>
        <v>21605.177632900992</v>
      </c>
      <c r="DJ71" s="86">
        <f t="shared" si="179"/>
        <v>16321831290.89275</v>
      </c>
      <c r="DK71" s="86">
        <f t="shared" si="180"/>
        <v>2458.2551254823779</v>
      </c>
      <c r="DL71" s="86">
        <f t="shared" ref="DL71:DL134" si="238">MIN(DJ71:DK71)</f>
        <v>2458.2551254823779</v>
      </c>
      <c r="DM71" s="86">
        <f t="shared" si="181"/>
        <v>0</v>
      </c>
      <c r="DN71" s="85">
        <f t="shared" si="182"/>
        <v>291.59562912969818</v>
      </c>
      <c r="DO71" s="85">
        <f t="shared" si="229"/>
        <v>29159.562912969817</v>
      </c>
      <c r="DP71" s="85">
        <f t="shared" si="183"/>
        <v>72.898907282424545</v>
      </c>
      <c r="DQ71" s="85">
        <f t="shared" si="230"/>
        <v>7289.8907282424543</v>
      </c>
      <c r="DR71" s="85">
        <f t="shared" si="184"/>
        <v>116.63825165187926</v>
      </c>
      <c r="DS71" s="85">
        <f t="shared" si="231"/>
        <v>11663.825165187925</v>
      </c>
      <c r="DT71" s="81"/>
      <c r="DU71" s="81"/>
      <c r="DV71" s="81">
        <f t="shared" si="232"/>
        <v>-291.59562912969818</v>
      </c>
      <c r="DW71" s="100"/>
    </row>
    <row r="72" spans="1:127" x14ac:dyDescent="0.2">
      <c r="A72" s="59">
        <f t="shared" si="185"/>
        <v>8.9333333333333282</v>
      </c>
      <c r="B72" s="44">
        <f t="shared" si="186"/>
        <v>8933.3333333333285</v>
      </c>
      <c r="C72" s="52">
        <f t="shared" si="120"/>
        <v>133.33333333333334</v>
      </c>
      <c r="D72" s="50">
        <f t="shared" si="121"/>
        <v>2</v>
      </c>
      <c r="E72" s="44">
        <f t="shared" si="122"/>
        <v>3</v>
      </c>
      <c r="F72" s="47">
        <f t="shared" si="123"/>
        <v>1.0574519476318618</v>
      </c>
      <c r="G72" s="52">
        <f t="shared" si="187"/>
        <v>4.483200431010053E-2</v>
      </c>
      <c r="H72" s="57">
        <f t="shared" si="188"/>
        <v>140.13722808692748</v>
      </c>
      <c r="I72" s="52">
        <f t="shared" si="189"/>
        <v>0</v>
      </c>
      <c r="J72" s="54">
        <f t="shared" si="190"/>
        <v>227.66807326122702</v>
      </c>
      <c r="K72" s="46">
        <f t="shared" si="233"/>
        <v>227.66807326122702</v>
      </c>
      <c r="L72" s="80">
        <f t="shared" si="124"/>
        <v>0</v>
      </c>
      <c r="M72" s="142">
        <f t="shared" si="125"/>
        <v>0</v>
      </c>
      <c r="N72" s="60">
        <f t="shared" si="126"/>
        <v>3</v>
      </c>
      <c r="O72" s="53">
        <f t="shared" si="127"/>
        <v>0</v>
      </c>
      <c r="P72" s="58">
        <f t="shared" si="191"/>
        <v>2.5088287611500442</v>
      </c>
      <c r="Q72" s="49">
        <f t="shared" si="128"/>
        <v>2.5088287611500442</v>
      </c>
      <c r="R72" s="143">
        <f t="shared" si="129"/>
        <v>0.85418214447655383</v>
      </c>
      <c r="S72" s="51">
        <f t="shared" si="192"/>
        <v>3.6342767763702953E-2</v>
      </c>
      <c r="T72" s="57">
        <f t="shared" si="193"/>
        <v>151.15144178724057</v>
      </c>
      <c r="U72" s="53">
        <f t="shared" si="130"/>
        <v>0</v>
      </c>
      <c r="V72" s="58">
        <f t="shared" si="194"/>
        <v>2.4750403480210679</v>
      </c>
      <c r="W72" s="49">
        <f t="shared" si="131"/>
        <v>2.4750403480210679</v>
      </c>
      <c r="X72" s="143">
        <f t="shared" si="132"/>
        <v>0.83435475176801621</v>
      </c>
      <c r="Y72" s="51">
        <f t="shared" si="195"/>
        <v>3.5450535091818849E-2</v>
      </c>
      <c r="Z72" s="57">
        <f t="shared" si="196"/>
        <v>149.80111431736373</v>
      </c>
      <c r="AA72" s="53">
        <f t="shared" si="133"/>
        <v>0</v>
      </c>
      <c r="AB72" s="58">
        <f t="shared" si="197"/>
        <v>2.4791337305755623</v>
      </c>
      <c r="AC72" s="49">
        <f t="shared" si="134"/>
        <v>2.4791337305755623</v>
      </c>
      <c r="AD72" s="143">
        <f t="shared" si="135"/>
        <v>0.83259842347305824</v>
      </c>
      <c r="AE72" s="49">
        <f t="shared" si="234"/>
        <v>3.5371500318545628E-2</v>
      </c>
      <c r="AF72" s="57">
        <f t="shared" si="198"/>
        <v>149.35916792993282</v>
      </c>
      <c r="AG72" s="53">
        <f t="shared" si="136"/>
        <v>0</v>
      </c>
      <c r="AH72" s="58">
        <f t="shared" si="199"/>
        <v>2.4804763892877433</v>
      </c>
      <c r="AI72" s="49">
        <f t="shared" si="137"/>
        <v>2.4804763892877433</v>
      </c>
      <c r="AJ72" s="143">
        <f t="shared" si="138"/>
        <v>0.83261703430177492</v>
      </c>
      <c r="AK72" s="51">
        <f t="shared" si="200"/>
        <v>3.53723378058379E-2</v>
      </c>
      <c r="AL72" s="57">
        <f t="shared" si="201"/>
        <v>149.3274685103278</v>
      </c>
      <c r="AM72" s="53">
        <f t="shared" si="139"/>
        <v>0</v>
      </c>
      <c r="AN72" s="58">
        <f t="shared" si="202"/>
        <v>2.4805727498600736</v>
      </c>
      <c r="AO72" s="49">
        <f t="shared" si="140"/>
        <v>2.4805727498600736</v>
      </c>
      <c r="AP72" s="143">
        <f t="shared" si="141"/>
        <v>0.832626889292851</v>
      </c>
      <c r="AQ72" s="51">
        <f t="shared" si="203"/>
        <v>3.5372781280436243E-2</v>
      </c>
      <c r="AR72" s="57">
        <f t="shared" si="204"/>
        <v>149.32760455736215</v>
      </c>
      <c r="AS72" s="44">
        <f t="shared" si="142"/>
        <v>409.80253187020867</v>
      </c>
      <c r="AT72" s="44">
        <f t="shared" si="143"/>
        <v>163.92101274808346</v>
      </c>
      <c r="AU72" s="44">
        <f t="shared" si="144"/>
        <v>102.45063296755217</v>
      </c>
      <c r="AV72" s="47">
        <f t="shared" si="145"/>
        <v>14222.859992183665</v>
      </c>
      <c r="AW72" s="47">
        <f t="shared" si="146"/>
        <v>351289235.79494154</v>
      </c>
      <c r="AX72" s="86">
        <f t="shared" si="147"/>
        <v>257410219693189.91</v>
      </c>
      <c r="AY72" s="86">
        <f t="shared" si="148"/>
        <v>2231.9169078007208</v>
      </c>
      <c r="AZ72" s="10">
        <f t="shared" si="205"/>
        <v>2231.9169078007208</v>
      </c>
      <c r="BA72" s="44">
        <f t="shared" si="149"/>
        <v>14222.859992183665</v>
      </c>
      <c r="BB72" s="9">
        <f t="shared" si="150"/>
        <v>409.80253187020867</v>
      </c>
      <c r="BC72" s="45">
        <f t="shared" ref="BC72:BC135" si="239">BB72*$B$6</f>
        <v>54640.33758269449</v>
      </c>
      <c r="BD72" s="9">
        <f t="shared" si="151"/>
        <v>102.45063296755217</v>
      </c>
      <c r="BE72" s="45">
        <f t="shared" si="235"/>
        <v>13660.084395673623</v>
      </c>
      <c r="BF72" s="9">
        <f t="shared" si="152"/>
        <v>163.92101274808346</v>
      </c>
      <c r="BG72" s="45">
        <f t="shared" si="236"/>
        <v>21856.135033077797</v>
      </c>
      <c r="BH72" s="58"/>
      <c r="BI72" s="58"/>
      <c r="BJ72" s="58">
        <f t="shared" si="206"/>
        <v>-409.80253187020867</v>
      </c>
      <c r="BK72" s="97"/>
      <c r="BL72" s="44"/>
      <c r="BM72" s="82">
        <f t="shared" si="207"/>
        <v>6.7</v>
      </c>
      <c r="BN72" s="86">
        <f t="shared" si="208"/>
        <v>6700</v>
      </c>
      <c r="BO72" s="86">
        <f t="shared" si="209"/>
        <v>100</v>
      </c>
      <c r="BP72" s="84">
        <f t="shared" si="153"/>
        <v>1</v>
      </c>
      <c r="BQ72" s="84">
        <f t="shared" si="154"/>
        <v>1.64</v>
      </c>
      <c r="BR72" s="84">
        <f t="shared" si="155"/>
        <v>2.0299999999999998</v>
      </c>
      <c r="BS72" s="84">
        <f t="shared" si="210"/>
        <v>5.9306104437584967E-2</v>
      </c>
      <c r="BT72" s="84">
        <f t="shared" si="211"/>
        <v>280.06966447062132</v>
      </c>
      <c r="BU72" s="84">
        <f t="shared" si="212"/>
        <v>70.853706000000088</v>
      </c>
      <c r="BV72" s="83">
        <f t="shared" si="213"/>
        <v>164.64198915084293</v>
      </c>
      <c r="BW72" s="81">
        <f t="shared" si="237"/>
        <v>93.788283150842844</v>
      </c>
      <c r="BX72" s="83">
        <f t="shared" si="156"/>
        <v>2.6914506814718791E-3</v>
      </c>
      <c r="BY72" s="141">
        <f t="shared" si="157"/>
        <v>8.4810703845470753E-5</v>
      </c>
      <c r="BZ72" s="83">
        <f t="shared" si="158"/>
        <v>1.640000639977987</v>
      </c>
      <c r="CA72" s="83">
        <f t="shared" si="159"/>
        <v>0.56571471329914591</v>
      </c>
      <c r="CB72" s="83">
        <f t="shared" si="214"/>
        <v>1.1649217966243488</v>
      </c>
      <c r="CC72" s="83">
        <f t="shared" si="160"/>
        <v>1.1648504352228579</v>
      </c>
      <c r="CD72" s="143">
        <f t="shared" si="161"/>
        <v>2.0298278342711935</v>
      </c>
      <c r="CE72" s="83">
        <f t="shared" si="215"/>
        <v>4.9094263977845547E-2</v>
      </c>
      <c r="CF72" s="84">
        <f t="shared" si="216"/>
        <v>296.42574887725311</v>
      </c>
      <c r="CG72" s="83">
        <f t="shared" si="162"/>
        <v>0.53867505659835846</v>
      </c>
      <c r="CH72" s="83">
        <f t="shared" si="217"/>
        <v>1.7611090608214839</v>
      </c>
      <c r="CI72" s="83">
        <f t="shared" si="163"/>
        <v>1.7609321388025345</v>
      </c>
      <c r="CJ72" s="143">
        <f t="shared" si="164"/>
        <v>2.0298278342711935</v>
      </c>
      <c r="CK72" s="83">
        <f t="shared" si="218"/>
        <v>4.7748243288160963E-2</v>
      </c>
      <c r="CL72" s="84">
        <f t="shared" si="219"/>
        <v>255.64090238561153</v>
      </c>
      <c r="CM72" s="83">
        <f t="shared" si="165"/>
        <v>0.60097890932634812</v>
      </c>
      <c r="CN72" s="83">
        <f t="shared" si="220"/>
        <v>1.7511766842159624</v>
      </c>
      <c r="CO72" s="83">
        <f t="shared" si="166"/>
        <v>1.7510178533213534</v>
      </c>
      <c r="CP72" s="143">
        <f t="shared" si="167"/>
        <v>2.0298278342711935</v>
      </c>
      <c r="CQ72" s="83">
        <f t="shared" si="221"/>
        <v>4.8014332795702455E-2</v>
      </c>
      <c r="CR72" s="84">
        <f t="shared" si="222"/>
        <v>257.26784622593476</v>
      </c>
      <c r="CS72" s="83">
        <f t="shared" si="168"/>
        <v>0.59882101078907624</v>
      </c>
      <c r="CT72" s="83">
        <f t="shared" si="223"/>
        <v>1.7516021539935489</v>
      </c>
      <c r="CU72" s="83">
        <f t="shared" si="169"/>
        <v>1.7514427141061202</v>
      </c>
      <c r="CV72" s="143">
        <f t="shared" si="170"/>
        <v>2.0298278342711935</v>
      </c>
      <c r="CW72" s="83">
        <f t="shared" si="224"/>
        <v>4.8060936933869175E-2</v>
      </c>
      <c r="CX72" s="84">
        <f t="shared" si="225"/>
        <v>257.43077763495143</v>
      </c>
      <c r="CY72" s="83">
        <f t="shared" si="171"/>
        <v>0.59860340759478436</v>
      </c>
      <c r="CZ72" s="83">
        <f t="shared" si="226"/>
        <v>1.7516446191779791</v>
      </c>
      <c r="DA72" s="83">
        <f t="shared" si="172"/>
        <v>1.7514851178350561</v>
      </c>
      <c r="DB72" s="143">
        <f t="shared" si="173"/>
        <v>2.0298278342711935</v>
      </c>
      <c r="DC72" s="83">
        <f t="shared" si="227"/>
        <v>4.8062469900773015E-2</v>
      </c>
      <c r="DD72" s="84">
        <f t="shared" si="228"/>
        <v>257.43234998602964</v>
      </c>
      <c r="DE72" s="86">
        <f t="shared" si="174"/>
        <v>296.35558047151727</v>
      </c>
      <c r="DF72" s="86">
        <f t="shared" si="175"/>
        <v>118.5422321886069</v>
      </c>
      <c r="DG72" s="86">
        <f t="shared" si="176"/>
        <v>74.088895117879318</v>
      </c>
      <c r="DH72" s="86">
        <f t="shared" si="177"/>
        <v>74.6825004655269</v>
      </c>
      <c r="DI72" s="86">
        <f t="shared" si="178"/>
        <v>19413.331547284557</v>
      </c>
      <c r="DJ72" s="86">
        <f t="shared" si="179"/>
        <v>13350337381.182007</v>
      </c>
      <c r="DK72" s="86">
        <f t="shared" si="180"/>
        <v>2442.5262959428719</v>
      </c>
      <c r="DL72" s="86">
        <f t="shared" si="238"/>
        <v>2442.5262959428719</v>
      </c>
      <c r="DM72" s="86">
        <f t="shared" si="181"/>
        <v>0</v>
      </c>
      <c r="DN72" s="85">
        <f t="shared" si="182"/>
        <v>296.35558047151727</v>
      </c>
      <c r="DO72" s="85">
        <f t="shared" si="229"/>
        <v>29635.558047151728</v>
      </c>
      <c r="DP72" s="85">
        <f t="shared" si="183"/>
        <v>74.088895117879318</v>
      </c>
      <c r="DQ72" s="85">
        <f t="shared" si="230"/>
        <v>7408.889511787932</v>
      </c>
      <c r="DR72" s="85">
        <f t="shared" si="184"/>
        <v>118.5422321886069</v>
      </c>
      <c r="DS72" s="85">
        <f t="shared" si="231"/>
        <v>11854.22321886069</v>
      </c>
      <c r="DT72" s="81"/>
      <c r="DU72" s="81"/>
      <c r="DV72" s="81">
        <f t="shared" si="232"/>
        <v>-296.35558047151727</v>
      </c>
      <c r="DW72" s="100"/>
    </row>
    <row r="73" spans="1:127" x14ac:dyDescent="0.2">
      <c r="A73" s="59">
        <f t="shared" si="185"/>
        <v>9.0666666666666629</v>
      </c>
      <c r="B73" s="44">
        <f t="shared" si="186"/>
        <v>9066.6666666666624</v>
      </c>
      <c r="C73" s="52">
        <f t="shared" si="120"/>
        <v>133.33333333333334</v>
      </c>
      <c r="D73" s="50">
        <f t="shared" si="121"/>
        <v>2</v>
      </c>
      <c r="E73" s="44">
        <f t="shared" si="122"/>
        <v>3</v>
      </c>
      <c r="F73" s="47">
        <f t="shared" si="123"/>
        <v>1.0574519476318618</v>
      </c>
      <c r="G73" s="52">
        <f t="shared" si="187"/>
        <v>4.4691010717082952E-2</v>
      </c>
      <c r="H73" s="57">
        <f t="shared" si="188"/>
        <v>142.1266284208649</v>
      </c>
      <c r="I73" s="52">
        <f t="shared" si="189"/>
        <v>0</v>
      </c>
      <c r="J73" s="54">
        <f t="shared" si="190"/>
        <v>231.33047326122701</v>
      </c>
      <c r="K73" s="46">
        <f t="shared" si="233"/>
        <v>231.33047326122701</v>
      </c>
      <c r="L73" s="80">
        <f t="shared" si="124"/>
        <v>0</v>
      </c>
      <c r="M73" s="142">
        <f t="shared" si="125"/>
        <v>0</v>
      </c>
      <c r="N73" s="60">
        <f t="shared" si="126"/>
        <v>3</v>
      </c>
      <c r="O73" s="53">
        <f t="shared" si="127"/>
        <v>0</v>
      </c>
      <c r="P73" s="58">
        <f t="shared" si="191"/>
        <v>2.5031377515890338</v>
      </c>
      <c r="Q73" s="49">
        <f t="shared" si="128"/>
        <v>2.5031377515890338</v>
      </c>
      <c r="R73" s="143">
        <f t="shared" si="129"/>
        <v>0.85418214447655383</v>
      </c>
      <c r="S73" s="51">
        <f t="shared" si="192"/>
        <v>3.6228876811106078E-2</v>
      </c>
      <c r="T73" s="57">
        <f t="shared" si="193"/>
        <v>153.07987537076772</v>
      </c>
      <c r="U73" s="53">
        <f t="shared" si="130"/>
        <v>0</v>
      </c>
      <c r="V73" s="58">
        <f t="shared" si="194"/>
        <v>2.4696914550366453</v>
      </c>
      <c r="W73" s="49">
        <f t="shared" si="131"/>
        <v>2.4696914550366453</v>
      </c>
      <c r="X73" s="143">
        <f t="shared" si="132"/>
        <v>0.83435475176801621</v>
      </c>
      <c r="Y73" s="51">
        <f t="shared" si="195"/>
        <v>3.5339287791583116E-2</v>
      </c>
      <c r="Z73" s="57">
        <f t="shared" si="196"/>
        <v>151.70787980881661</v>
      </c>
      <c r="AA73" s="53">
        <f t="shared" si="133"/>
        <v>0</v>
      </c>
      <c r="AB73" s="58">
        <f t="shared" si="197"/>
        <v>2.4738318644986594</v>
      </c>
      <c r="AC73" s="49">
        <f t="shared" si="134"/>
        <v>2.4738318644986594</v>
      </c>
      <c r="AD73" s="143">
        <f t="shared" si="135"/>
        <v>0.83259842347305824</v>
      </c>
      <c r="AE73" s="49">
        <f t="shared" si="234"/>
        <v>3.5260487195415885E-2</v>
      </c>
      <c r="AF73" s="57">
        <f t="shared" si="198"/>
        <v>151.25854072677836</v>
      </c>
      <c r="AG73" s="53">
        <f t="shared" si="136"/>
        <v>0</v>
      </c>
      <c r="AH73" s="58">
        <f t="shared" si="199"/>
        <v>2.4751908999325392</v>
      </c>
      <c r="AI73" s="49">
        <f t="shared" si="137"/>
        <v>2.4751908999325392</v>
      </c>
      <c r="AJ73" s="143">
        <f t="shared" si="138"/>
        <v>0.83261703430177492</v>
      </c>
      <c r="AK73" s="51">
        <f t="shared" si="200"/>
        <v>3.5261322201264329E-2</v>
      </c>
      <c r="AL73" s="57">
        <f t="shared" si="201"/>
        <v>151.225858145269</v>
      </c>
      <c r="AM73" s="53">
        <f t="shared" si="139"/>
        <v>0</v>
      </c>
      <c r="AN73" s="58">
        <f t="shared" si="202"/>
        <v>2.4752898073389327</v>
      </c>
      <c r="AO73" s="49">
        <f t="shared" si="140"/>
        <v>2.4752898073389327</v>
      </c>
      <c r="AP73" s="143">
        <f t="shared" si="141"/>
        <v>0.832626889292851</v>
      </c>
      <c r="AQ73" s="51">
        <f t="shared" si="203"/>
        <v>3.5261764361863859E-2</v>
      </c>
      <c r="AR73" s="57">
        <f t="shared" si="204"/>
        <v>151.22594424917418</v>
      </c>
      <c r="AS73" s="44">
        <f t="shared" si="142"/>
        <v>416.39485187020864</v>
      </c>
      <c r="AT73" s="44">
        <f t="shared" si="143"/>
        <v>166.55794074808344</v>
      </c>
      <c r="AU73" s="44">
        <f t="shared" si="144"/>
        <v>104.09871296755216</v>
      </c>
      <c r="AV73" s="47">
        <f t="shared" si="145"/>
        <v>13237.090939999001</v>
      </c>
      <c r="AW73" s="47">
        <f t="shared" si="146"/>
        <v>306920313.19136316</v>
      </c>
      <c r="AX73" s="86">
        <f t="shared" si="147"/>
        <v>207271458220029.19</v>
      </c>
      <c r="AY73" s="86">
        <f t="shared" si="148"/>
        <v>2215.9875613981953</v>
      </c>
      <c r="AZ73" s="10">
        <f t="shared" si="205"/>
        <v>2215.9875613981953</v>
      </c>
      <c r="BA73" s="44">
        <f t="shared" si="149"/>
        <v>13237.090939999001</v>
      </c>
      <c r="BB73" s="9">
        <f t="shared" si="150"/>
        <v>416.39485187020864</v>
      </c>
      <c r="BC73" s="45">
        <f t="shared" si="239"/>
        <v>55519.313582694493</v>
      </c>
      <c r="BD73" s="9">
        <f t="shared" si="151"/>
        <v>104.09871296755216</v>
      </c>
      <c r="BE73" s="45">
        <f t="shared" si="235"/>
        <v>13879.828395673623</v>
      </c>
      <c r="BF73" s="9">
        <f t="shared" si="152"/>
        <v>166.55794074808344</v>
      </c>
      <c r="BG73" s="45">
        <f t="shared" si="236"/>
        <v>22207.725433077794</v>
      </c>
      <c r="BH73" s="58"/>
      <c r="BI73" s="58"/>
      <c r="BJ73" s="58">
        <f t="shared" si="206"/>
        <v>-416.39485187020864</v>
      </c>
      <c r="BK73" s="97"/>
      <c r="BL73" s="44"/>
      <c r="BM73" s="82">
        <f t="shared" si="207"/>
        <v>6.8</v>
      </c>
      <c r="BN73" s="86">
        <f t="shared" si="208"/>
        <v>6800</v>
      </c>
      <c r="BO73" s="86">
        <f t="shared" si="209"/>
        <v>100</v>
      </c>
      <c r="BP73" s="84">
        <f t="shared" si="153"/>
        <v>1</v>
      </c>
      <c r="BQ73" s="84">
        <f t="shared" si="154"/>
        <v>1.64</v>
      </c>
      <c r="BR73" s="84">
        <f t="shared" si="155"/>
        <v>2.0299999999999998</v>
      </c>
      <c r="BS73" s="84">
        <f t="shared" si="210"/>
        <v>5.9103104437584965E-2</v>
      </c>
      <c r="BT73" s="84">
        <f t="shared" si="211"/>
        <v>283.6797013265716</v>
      </c>
      <c r="BU73" s="84">
        <f t="shared" si="212"/>
        <v>71.91122400000009</v>
      </c>
      <c r="BV73" s="83">
        <f t="shared" si="213"/>
        <v>167.2867476661761</v>
      </c>
      <c r="BW73" s="81">
        <f t="shared" si="237"/>
        <v>95.375523666176008</v>
      </c>
      <c r="BX73" s="83">
        <f t="shared" si="156"/>
        <v>2.4770797223790304E-3</v>
      </c>
      <c r="BY73" s="141">
        <f t="shared" si="157"/>
        <v>7.2809054952678028E-5</v>
      </c>
      <c r="BZ73" s="83">
        <f t="shared" si="158"/>
        <v>1.6400005494140364</v>
      </c>
      <c r="CA73" s="83">
        <f t="shared" si="159"/>
        <v>0.55998315980188207</v>
      </c>
      <c r="CB73" s="83">
        <f t="shared" si="214"/>
        <v>1.1606579241916397</v>
      </c>
      <c r="CC73" s="83">
        <f t="shared" si="160"/>
        <v>1.1605963345492876</v>
      </c>
      <c r="CD73" s="143">
        <f t="shared" si="161"/>
        <v>2.029852197618446</v>
      </c>
      <c r="CE73" s="83">
        <f t="shared" si="215"/>
        <v>4.8891279976251062E-2</v>
      </c>
      <c r="CF73" s="84">
        <f t="shared" si="216"/>
        <v>300.63167704662862</v>
      </c>
      <c r="CG73" s="83">
        <f t="shared" si="162"/>
        <v>0.5312773539775999</v>
      </c>
      <c r="CH73" s="83">
        <f t="shared" si="217"/>
        <v>1.7620529643578862</v>
      </c>
      <c r="CI73" s="83">
        <f t="shared" si="163"/>
        <v>1.7618991536019186</v>
      </c>
      <c r="CJ73" s="143">
        <f t="shared" si="164"/>
        <v>2.029852197618446</v>
      </c>
      <c r="CK73" s="83">
        <f t="shared" si="218"/>
        <v>4.7545259286566478E-2</v>
      </c>
      <c r="CL73" s="84">
        <f t="shared" si="219"/>
        <v>258.34667115696504</v>
      </c>
      <c r="CM73" s="83">
        <f t="shared" si="165"/>
        <v>0.59737510637649516</v>
      </c>
      <c r="CN73" s="83">
        <f t="shared" si="220"/>
        <v>1.751882806067641</v>
      </c>
      <c r="CO73" s="83">
        <f t="shared" si="166"/>
        <v>1.7517455770978883</v>
      </c>
      <c r="CP73" s="143">
        <f t="shared" si="167"/>
        <v>2.029852197618446</v>
      </c>
      <c r="CQ73" s="83">
        <f t="shared" si="221"/>
        <v>4.781134879410797E-2</v>
      </c>
      <c r="CR73" s="84">
        <f t="shared" si="222"/>
        <v>260.00413137077823</v>
      </c>
      <c r="CS73" s="83">
        <f t="shared" si="168"/>
        <v>0.59513036968017285</v>
      </c>
      <c r="CT73" s="83">
        <f t="shared" si="223"/>
        <v>1.7523118353943958</v>
      </c>
      <c r="CU73" s="83">
        <f t="shared" si="169"/>
        <v>1.7521740612950754</v>
      </c>
      <c r="CV73" s="143">
        <f t="shared" si="170"/>
        <v>2.029852197618446</v>
      </c>
      <c r="CW73" s="83">
        <f t="shared" si="224"/>
        <v>4.785795293227469E-2</v>
      </c>
      <c r="CX73" s="84">
        <f t="shared" si="225"/>
        <v>260.1690599182308</v>
      </c>
      <c r="CY73" s="83">
        <f t="shared" si="171"/>
        <v>0.59490545823577956</v>
      </c>
      <c r="CZ73" s="83">
        <f t="shared" si="226"/>
        <v>1.7523543808057149</v>
      </c>
      <c r="DA73" s="83">
        <f t="shared" si="172"/>
        <v>1.7522165520407582</v>
      </c>
      <c r="DB73" s="143">
        <f t="shared" si="173"/>
        <v>2.029852197618446</v>
      </c>
      <c r="DC73" s="83">
        <f t="shared" si="227"/>
        <v>4.785948589917853E-2</v>
      </c>
      <c r="DD73" s="84">
        <f t="shared" si="228"/>
        <v>260.1706534988989</v>
      </c>
      <c r="DE73" s="86">
        <f t="shared" si="174"/>
        <v>301.11614579911696</v>
      </c>
      <c r="DF73" s="86">
        <f t="shared" si="175"/>
        <v>120.44645831964678</v>
      </c>
      <c r="DG73" s="86">
        <f t="shared" si="176"/>
        <v>75.279036449779241</v>
      </c>
      <c r="DH73" s="86">
        <f t="shared" si="177"/>
        <v>70.518529561605931</v>
      </c>
      <c r="DI73" s="86">
        <f t="shared" si="178"/>
        <v>17471.648494928675</v>
      </c>
      <c r="DJ73" s="86">
        <f t="shared" si="179"/>
        <v>10952539274.788496</v>
      </c>
      <c r="DK73" s="86">
        <f t="shared" si="180"/>
        <v>2426.9108747078803</v>
      </c>
      <c r="DL73" s="86">
        <f t="shared" si="238"/>
        <v>2426.9108747078803</v>
      </c>
      <c r="DM73" s="86">
        <f t="shared" si="181"/>
        <v>0</v>
      </c>
      <c r="DN73" s="85">
        <f t="shared" si="182"/>
        <v>301.11614579911696</v>
      </c>
      <c r="DO73" s="85">
        <f t="shared" si="229"/>
        <v>30111.614579911697</v>
      </c>
      <c r="DP73" s="85">
        <f t="shared" si="183"/>
        <v>75.279036449779241</v>
      </c>
      <c r="DQ73" s="85">
        <f t="shared" si="230"/>
        <v>7527.9036449779242</v>
      </c>
      <c r="DR73" s="85">
        <f t="shared" si="184"/>
        <v>120.44645831964678</v>
      </c>
      <c r="DS73" s="85">
        <f t="shared" si="231"/>
        <v>12044.645831964677</v>
      </c>
      <c r="DT73" s="81"/>
      <c r="DU73" s="81"/>
      <c r="DV73" s="81">
        <f t="shared" si="232"/>
        <v>-301.11614579911696</v>
      </c>
      <c r="DW73" s="100"/>
    </row>
    <row r="74" spans="1:127" x14ac:dyDescent="0.2">
      <c r="A74" s="59">
        <f t="shared" si="185"/>
        <v>9.1999999999999957</v>
      </c>
      <c r="B74" s="44">
        <f t="shared" si="186"/>
        <v>9199.9999999999964</v>
      </c>
      <c r="C74" s="52">
        <f t="shared" si="120"/>
        <v>133.33333333333334</v>
      </c>
      <c r="D74" s="50">
        <f t="shared" si="121"/>
        <v>2</v>
      </c>
      <c r="E74" s="44">
        <f t="shared" si="122"/>
        <v>3</v>
      </c>
      <c r="F74" s="47">
        <f t="shared" si="123"/>
        <v>1.0574519476318618</v>
      </c>
      <c r="G74" s="52">
        <f t="shared" si="187"/>
        <v>4.4550017124065373E-2</v>
      </c>
      <c r="H74" s="57">
        <f t="shared" si="188"/>
        <v>144.10976237289043</v>
      </c>
      <c r="I74" s="52">
        <f t="shared" si="189"/>
        <v>0</v>
      </c>
      <c r="J74" s="54">
        <f t="shared" si="190"/>
        <v>234.992873261227</v>
      </c>
      <c r="K74" s="46">
        <f t="shared" si="233"/>
        <v>234.992873261227</v>
      </c>
      <c r="L74" s="80">
        <f t="shared" si="124"/>
        <v>0</v>
      </c>
      <c r="M74" s="142">
        <f t="shared" si="125"/>
        <v>0</v>
      </c>
      <c r="N74" s="60">
        <f t="shared" si="126"/>
        <v>3</v>
      </c>
      <c r="O74" s="53">
        <f t="shared" si="127"/>
        <v>0</v>
      </c>
      <c r="P74" s="58">
        <f t="shared" si="191"/>
        <v>2.4974939724929972</v>
      </c>
      <c r="Q74" s="49">
        <f t="shared" si="128"/>
        <v>2.4974939724929972</v>
      </c>
      <c r="R74" s="143">
        <f t="shared" si="129"/>
        <v>0.85418214447655383</v>
      </c>
      <c r="S74" s="51">
        <f t="shared" si="192"/>
        <v>3.6114985858509203E-2</v>
      </c>
      <c r="T74" s="57">
        <f t="shared" si="193"/>
        <v>155.00662677504531</v>
      </c>
      <c r="U74" s="53">
        <f t="shared" si="130"/>
        <v>0</v>
      </c>
      <c r="V74" s="58">
        <f t="shared" si="194"/>
        <v>2.4643727144690675</v>
      </c>
      <c r="W74" s="49">
        <f t="shared" si="131"/>
        <v>2.4643727144690675</v>
      </c>
      <c r="X74" s="143">
        <f t="shared" si="132"/>
        <v>0.83435475176801621</v>
      </c>
      <c r="Y74" s="51">
        <f t="shared" si="195"/>
        <v>3.5228040491347382E-2</v>
      </c>
      <c r="Z74" s="57">
        <f t="shared" si="196"/>
        <v>153.61276899754546</v>
      </c>
      <c r="AA74" s="53">
        <f t="shared" si="133"/>
        <v>0</v>
      </c>
      <c r="AB74" s="58">
        <f t="shared" si="197"/>
        <v>2.4685602936346225</v>
      </c>
      <c r="AC74" s="49">
        <f t="shared" si="134"/>
        <v>2.4685602936346225</v>
      </c>
      <c r="AD74" s="143">
        <f t="shared" si="135"/>
        <v>0.83259842347305824</v>
      </c>
      <c r="AE74" s="49">
        <f t="shared" si="234"/>
        <v>3.5149474072286142E-2</v>
      </c>
      <c r="AF74" s="57">
        <f t="shared" si="198"/>
        <v>153.15600089179975</v>
      </c>
      <c r="AG74" s="53">
        <f t="shared" si="136"/>
        <v>0</v>
      </c>
      <c r="AH74" s="58">
        <f t="shared" si="199"/>
        <v>2.4699356637650931</v>
      </c>
      <c r="AI74" s="49">
        <f t="shared" si="137"/>
        <v>2.4699356637650931</v>
      </c>
      <c r="AJ74" s="143">
        <f t="shared" si="138"/>
        <v>0.83261703430177492</v>
      </c>
      <c r="AK74" s="51">
        <f t="shared" si="200"/>
        <v>3.5150306596690759E-2</v>
      </c>
      <c r="AL74" s="57">
        <f t="shared" si="201"/>
        <v>153.12232139853091</v>
      </c>
      <c r="AM74" s="53">
        <f t="shared" si="139"/>
        <v>0</v>
      </c>
      <c r="AN74" s="58">
        <f t="shared" si="202"/>
        <v>2.4700371364401024</v>
      </c>
      <c r="AO74" s="49">
        <f t="shared" si="140"/>
        <v>2.4700371364401024</v>
      </c>
      <c r="AP74" s="143">
        <f t="shared" si="141"/>
        <v>0.832626889292851</v>
      </c>
      <c r="AQ74" s="51">
        <f t="shared" si="203"/>
        <v>3.5150747443291476E-2</v>
      </c>
      <c r="AR74" s="57">
        <f t="shared" si="204"/>
        <v>153.12235550564984</v>
      </c>
      <c r="AS74" s="44">
        <f t="shared" si="142"/>
        <v>422.98717187020856</v>
      </c>
      <c r="AT74" s="44">
        <f t="shared" si="143"/>
        <v>169.19486874808342</v>
      </c>
      <c r="AU74" s="44">
        <f t="shared" si="144"/>
        <v>105.74679296755214</v>
      </c>
      <c r="AV74" s="47">
        <f t="shared" si="145"/>
        <v>12328.418611095633</v>
      </c>
      <c r="AW74" s="47">
        <f t="shared" si="146"/>
        <v>268514449.76215094</v>
      </c>
      <c r="AX74" s="86">
        <f t="shared" si="147"/>
        <v>167257582174820.94</v>
      </c>
      <c r="AY74" s="86">
        <f t="shared" si="148"/>
        <v>2200.1667142134575</v>
      </c>
      <c r="AZ74" s="10">
        <f t="shared" si="205"/>
        <v>2200.1667142134575</v>
      </c>
      <c r="BA74" s="44">
        <f t="shared" si="149"/>
        <v>12328.418611095633</v>
      </c>
      <c r="BB74" s="9">
        <f t="shared" si="150"/>
        <v>422.98717187020856</v>
      </c>
      <c r="BC74" s="45">
        <f t="shared" si="239"/>
        <v>56398.28958269448</v>
      </c>
      <c r="BD74" s="9">
        <f t="shared" si="151"/>
        <v>105.74679296755214</v>
      </c>
      <c r="BE74" s="45">
        <f t="shared" si="235"/>
        <v>14099.57239567362</v>
      </c>
      <c r="BF74" s="9">
        <f t="shared" si="152"/>
        <v>169.19486874808342</v>
      </c>
      <c r="BG74" s="45">
        <f t="shared" si="236"/>
        <v>22559.315833077791</v>
      </c>
      <c r="BH74" s="58"/>
      <c r="BI74" s="58"/>
      <c r="BJ74" s="58">
        <f t="shared" si="206"/>
        <v>-422.98717187020856</v>
      </c>
      <c r="BK74" s="97"/>
      <c r="BL74" s="44"/>
      <c r="BM74" s="82">
        <f t="shared" si="207"/>
        <v>6.9</v>
      </c>
      <c r="BN74" s="86">
        <f t="shared" si="208"/>
        <v>6900</v>
      </c>
      <c r="BO74" s="86">
        <f t="shared" si="209"/>
        <v>100</v>
      </c>
      <c r="BP74" s="84">
        <f t="shared" si="153"/>
        <v>1</v>
      </c>
      <c r="BQ74" s="84">
        <f t="shared" si="154"/>
        <v>1.64</v>
      </c>
      <c r="BR74" s="84">
        <f t="shared" si="155"/>
        <v>2.0299999999999998</v>
      </c>
      <c r="BS74" s="84">
        <f t="shared" si="210"/>
        <v>5.8900104437584963E-2</v>
      </c>
      <c r="BT74" s="84">
        <f t="shared" si="211"/>
        <v>287.27736013374141</v>
      </c>
      <c r="BU74" s="84">
        <f t="shared" si="212"/>
        <v>72.968742000000091</v>
      </c>
      <c r="BV74" s="83">
        <f t="shared" si="213"/>
        <v>169.93182011624123</v>
      </c>
      <c r="BW74" s="81">
        <f t="shared" si="237"/>
        <v>96.963078116241135</v>
      </c>
      <c r="BX74" s="83">
        <f t="shared" si="156"/>
        <v>2.2797831642472478E-3</v>
      </c>
      <c r="BY74" s="141">
        <f t="shared" si="157"/>
        <v>6.2503885286941473E-5</v>
      </c>
      <c r="BZ74" s="83">
        <f t="shared" si="158"/>
        <v>1.6400004716516525</v>
      </c>
      <c r="CA74" s="83">
        <f t="shared" si="159"/>
        <v>0.55413797411778698</v>
      </c>
      <c r="CB74" s="83">
        <f t="shared" si="214"/>
        <v>1.156441347580748</v>
      </c>
      <c r="CC74" s="83">
        <f t="shared" si="160"/>
        <v>1.1563881716699493</v>
      </c>
      <c r="CD74" s="143">
        <f t="shared" si="161"/>
        <v>2.0298731171128672</v>
      </c>
      <c r="CE74" s="83">
        <f t="shared" si="215"/>
        <v>4.8688293710514495E-2</v>
      </c>
      <c r="CF74" s="84">
        <f t="shared" si="216"/>
        <v>304.83553207476956</v>
      </c>
      <c r="CG74" s="83">
        <f t="shared" si="162"/>
        <v>0.52370158071526585</v>
      </c>
      <c r="CH74" s="83">
        <f t="shared" si="217"/>
        <v>1.7629826771270638</v>
      </c>
      <c r="CI74" s="83">
        <f t="shared" si="163"/>
        <v>1.7628489251686328</v>
      </c>
      <c r="CJ74" s="143">
        <f t="shared" si="164"/>
        <v>2.0298731171128672</v>
      </c>
      <c r="CK74" s="83">
        <f t="shared" si="218"/>
        <v>4.7342273020829911E-2</v>
      </c>
      <c r="CL74" s="84">
        <f t="shared" si="219"/>
        <v>261.03943405316681</v>
      </c>
      <c r="CM74" s="83">
        <f t="shared" si="165"/>
        <v>0.59371390589734885</v>
      </c>
      <c r="CN74" s="83">
        <f t="shared" si="220"/>
        <v>1.7525784356362917</v>
      </c>
      <c r="CO74" s="83">
        <f t="shared" si="166"/>
        <v>1.7524598653276102</v>
      </c>
      <c r="CP74" s="143">
        <f t="shared" si="167"/>
        <v>2.0298731171128672</v>
      </c>
      <c r="CQ74" s="83">
        <f t="shared" si="221"/>
        <v>4.7608362528371403E-2</v>
      </c>
      <c r="CR74" s="84">
        <f t="shared" si="222"/>
        <v>262.72769218965396</v>
      </c>
      <c r="CS74" s="83">
        <f t="shared" si="168"/>
        <v>0.59138045791787675</v>
      </c>
      <c r="CT74" s="83">
        <f t="shared" si="223"/>
        <v>1.7530110231743434</v>
      </c>
      <c r="CU74" s="83">
        <f t="shared" si="169"/>
        <v>1.7528919651016952</v>
      </c>
      <c r="CV74" s="143">
        <f t="shared" si="170"/>
        <v>2.0298731171128672</v>
      </c>
      <c r="CW74" s="83">
        <f t="shared" si="224"/>
        <v>4.7654966666538123E-2</v>
      </c>
      <c r="CX74" s="84">
        <f t="shared" si="225"/>
        <v>262.89461449510287</v>
      </c>
      <c r="CY74" s="83">
        <f t="shared" si="171"/>
        <v>0.59114815236966711</v>
      </c>
      <c r="CZ74" s="83">
        <f t="shared" si="226"/>
        <v>1.7530536461201065</v>
      </c>
      <c r="DA74" s="83">
        <f t="shared" si="172"/>
        <v>1.7529345394409446</v>
      </c>
      <c r="DB74" s="143">
        <f t="shared" si="173"/>
        <v>2.0298731171128672</v>
      </c>
      <c r="DC74" s="83">
        <f t="shared" si="227"/>
        <v>4.7656499633441964E-2</v>
      </c>
      <c r="DD74" s="84">
        <f t="shared" si="228"/>
        <v>262.89622946915642</v>
      </c>
      <c r="DE74" s="86">
        <f t="shared" si="174"/>
        <v>305.8772762092342</v>
      </c>
      <c r="DF74" s="86">
        <f t="shared" si="175"/>
        <v>122.35091048369367</v>
      </c>
      <c r="DG74" s="86">
        <f t="shared" si="176"/>
        <v>76.469319052308549</v>
      </c>
      <c r="DH74" s="86">
        <f t="shared" si="177"/>
        <v>66.643271091528888</v>
      </c>
      <c r="DI74" s="86">
        <f t="shared" si="178"/>
        <v>15748.70574687286</v>
      </c>
      <c r="DJ74" s="86">
        <f t="shared" si="179"/>
        <v>9011758603.7690239</v>
      </c>
      <c r="DK74" s="86">
        <f t="shared" si="180"/>
        <v>2411.4078034028189</v>
      </c>
      <c r="DL74" s="86">
        <f t="shared" si="238"/>
        <v>2411.4078034028189</v>
      </c>
      <c r="DM74" s="86">
        <f t="shared" si="181"/>
        <v>0</v>
      </c>
      <c r="DN74" s="85">
        <f t="shared" si="182"/>
        <v>305.8772762092342</v>
      </c>
      <c r="DO74" s="85">
        <f t="shared" si="229"/>
        <v>30587.727620923419</v>
      </c>
      <c r="DP74" s="85">
        <f t="shared" si="183"/>
        <v>76.469319052308549</v>
      </c>
      <c r="DQ74" s="85">
        <f t="shared" si="230"/>
        <v>7646.9319052308547</v>
      </c>
      <c r="DR74" s="85">
        <f t="shared" si="184"/>
        <v>122.35091048369367</v>
      </c>
      <c r="DS74" s="85">
        <f t="shared" si="231"/>
        <v>12235.091048369366</v>
      </c>
      <c r="DT74" s="81"/>
      <c r="DU74" s="81"/>
      <c r="DV74" s="81">
        <f t="shared" si="232"/>
        <v>-305.8772762092342</v>
      </c>
      <c r="DW74" s="100"/>
    </row>
    <row r="75" spans="1:127" x14ac:dyDescent="0.2">
      <c r="A75" s="59">
        <f t="shared" si="185"/>
        <v>9.3333333333333304</v>
      </c>
      <c r="B75" s="44">
        <f t="shared" si="186"/>
        <v>9333.3333333333303</v>
      </c>
      <c r="C75" s="52">
        <f t="shared" si="120"/>
        <v>133.33333333333334</v>
      </c>
      <c r="D75" s="50">
        <f t="shared" si="121"/>
        <v>2</v>
      </c>
      <c r="E75" s="44">
        <f t="shared" si="122"/>
        <v>3</v>
      </c>
      <c r="F75" s="47">
        <f t="shared" si="123"/>
        <v>1.0574519476318618</v>
      </c>
      <c r="G75" s="52">
        <f t="shared" si="187"/>
        <v>4.4409023531047795E-2</v>
      </c>
      <c r="H75" s="57">
        <f t="shared" si="188"/>
        <v>146.08662994300406</v>
      </c>
      <c r="I75" s="52">
        <f t="shared" si="189"/>
        <v>0</v>
      </c>
      <c r="J75" s="54">
        <f t="shared" si="190"/>
        <v>238.65527326122699</v>
      </c>
      <c r="K75" s="46">
        <f t="shared" si="233"/>
        <v>238.65527326122699</v>
      </c>
      <c r="L75" s="80">
        <f t="shared" si="124"/>
        <v>0</v>
      </c>
      <c r="M75" s="142">
        <f t="shared" si="125"/>
        <v>0</v>
      </c>
      <c r="N75" s="60">
        <f t="shared" si="126"/>
        <v>3</v>
      </c>
      <c r="O75" s="53">
        <f t="shared" si="127"/>
        <v>0</v>
      </c>
      <c r="P75" s="58">
        <f t="shared" si="191"/>
        <v>2.49189694759042</v>
      </c>
      <c r="Q75" s="49">
        <f t="shared" si="128"/>
        <v>2.49189694759042</v>
      </c>
      <c r="R75" s="143">
        <f t="shared" si="129"/>
        <v>0.85418214447655383</v>
      </c>
      <c r="S75" s="51">
        <f t="shared" si="192"/>
        <v>3.6001094905912329E-2</v>
      </c>
      <c r="T75" s="57">
        <f t="shared" si="193"/>
        <v>156.93165192849102</v>
      </c>
      <c r="U75" s="53">
        <f t="shared" si="130"/>
        <v>0</v>
      </c>
      <c r="V75" s="58">
        <f t="shared" si="194"/>
        <v>2.4590840136977392</v>
      </c>
      <c r="W75" s="49">
        <f t="shared" si="131"/>
        <v>2.4590840136977392</v>
      </c>
      <c r="X75" s="143">
        <f t="shared" si="132"/>
        <v>0.83435475176801621</v>
      </c>
      <c r="Y75" s="51">
        <f t="shared" si="195"/>
        <v>3.5116793191111648E-2</v>
      </c>
      <c r="Z75" s="57">
        <f t="shared" si="196"/>
        <v>155.51575045456948</v>
      </c>
      <c r="AA75" s="53">
        <f t="shared" si="133"/>
        <v>0</v>
      </c>
      <c r="AB75" s="58">
        <f t="shared" si="197"/>
        <v>2.4633188654860843</v>
      </c>
      <c r="AC75" s="49">
        <f t="shared" si="134"/>
        <v>2.4633188654860843</v>
      </c>
      <c r="AD75" s="143">
        <f t="shared" si="135"/>
        <v>0.83259842347305824</v>
      </c>
      <c r="AE75" s="49">
        <f t="shared" si="234"/>
        <v>3.50384609491564E-2</v>
      </c>
      <c r="AF75" s="57">
        <f t="shared" si="198"/>
        <v>155.05151694630402</v>
      </c>
      <c r="AG75" s="53">
        <f t="shared" si="136"/>
        <v>0</v>
      </c>
      <c r="AH75" s="58">
        <f t="shared" si="199"/>
        <v>2.464710528931906</v>
      </c>
      <c r="AI75" s="49">
        <f t="shared" si="137"/>
        <v>2.464710528931906</v>
      </c>
      <c r="AJ75" s="143">
        <f t="shared" si="138"/>
        <v>0.83261703430177492</v>
      </c>
      <c r="AK75" s="51">
        <f t="shared" si="200"/>
        <v>3.5039290992117188E-2</v>
      </c>
      <c r="AL75" s="57">
        <f t="shared" si="201"/>
        <v>155.01682682009624</v>
      </c>
      <c r="AM75" s="53">
        <f t="shared" si="139"/>
        <v>0</v>
      </c>
      <c r="AN75" s="58">
        <f t="shared" si="202"/>
        <v>2.4648145849583347</v>
      </c>
      <c r="AO75" s="49">
        <f t="shared" si="140"/>
        <v>2.4648145849583347</v>
      </c>
      <c r="AP75" s="143">
        <f t="shared" si="141"/>
        <v>0.832626889292851</v>
      </c>
      <c r="AQ75" s="51">
        <f t="shared" si="203"/>
        <v>3.5039730524719093E-2</v>
      </c>
      <c r="AR75" s="57">
        <f t="shared" si="204"/>
        <v>155.01680685977459</v>
      </c>
      <c r="AS75" s="44">
        <f t="shared" si="142"/>
        <v>429.57949187020859</v>
      </c>
      <c r="AT75" s="44">
        <f t="shared" si="143"/>
        <v>171.83179674808341</v>
      </c>
      <c r="AU75" s="44">
        <f t="shared" si="144"/>
        <v>107.39487296755215</v>
      </c>
      <c r="AV75" s="47">
        <f t="shared" si="145"/>
        <v>11490.194306051078</v>
      </c>
      <c r="AW75" s="47">
        <f t="shared" si="146"/>
        <v>235224941.52125585</v>
      </c>
      <c r="AX75" s="86">
        <f t="shared" si="147"/>
        <v>135254769995922.36</v>
      </c>
      <c r="AY75" s="86">
        <f t="shared" si="148"/>
        <v>2184.453730656322</v>
      </c>
      <c r="AZ75" s="10">
        <f t="shared" si="205"/>
        <v>2184.453730656322</v>
      </c>
      <c r="BA75" s="44">
        <f t="shared" si="149"/>
        <v>11490.194306051078</v>
      </c>
      <c r="BB75" s="9">
        <f t="shared" si="150"/>
        <v>429.57949187020859</v>
      </c>
      <c r="BC75" s="45">
        <f t="shared" si="239"/>
        <v>57277.265582694483</v>
      </c>
      <c r="BD75" s="9">
        <f t="shared" si="151"/>
        <v>107.39487296755215</v>
      </c>
      <c r="BE75" s="45">
        <f t="shared" si="235"/>
        <v>14319.316395673621</v>
      </c>
      <c r="BF75" s="9">
        <f t="shared" si="152"/>
        <v>171.83179674808341</v>
      </c>
      <c r="BG75" s="45">
        <f t="shared" si="236"/>
        <v>22910.906233077789</v>
      </c>
      <c r="BH75" s="58"/>
      <c r="BI75" s="58"/>
      <c r="BJ75" s="58">
        <f t="shared" si="206"/>
        <v>-429.57949187020859</v>
      </c>
      <c r="BK75" s="97"/>
      <c r="BL75" s="44"/>
      <c r="BM75" s="82">
        <f t="shared" si="207"/>
        <v>7</v>
      </c>
      <c r="BN75" s="86">
        <f t="shared" si="208"/>
        <v>7000</v>
      </c>
      <c r="BO75" s="86">
        <f t="shared" si="209"/>
        <v>100</v>
      </c>
      <c r="BP75" s="84">
        <f t="shared" si="153"/>
        <v>1</v>
      </c>
      <c r="BQ75" s="84">
        <f t="shared" si="154"/>
        <v>1.64</v>
      </c>
      <c r="BR75" s="84">
        <f t="shared" si="155"/>
        <v>2.0299999999999998</v>
      </c>
      <c r="BS75" s="84">
        <f t="shared" si="210"/>
        <v>5.8697104437584961E-2</v>
      </c>
      <c r="BT75" s="84">
        <f t="shared" si="211"/>
        <v>290.86264089213074</v>
      </c>
      <c r="BU75" s="84">
        <f t="shared" si="212"/>
        <v>74.026260000000093</v>
      </c>
      <c r="BV75" s="83">
        <f t="shared" si="213"/>
        <v>172.57718149649705</v>
      </c>
      <c r="BW75" s="81">
        <f t="shared" si="237"/>
        <v>98.550921496496954</v>
      </c>
      <c r="BX75" s="83">
        <f t="shared" si="156"/>
        <v>2.0982010506280803E-3</v>
      </c>
      <c r="BY75" s="141">
        <f t="shared" si="157"/>
        <v>5.3655787332711336E-5</v>
      </c>
      <c r="BZ75" s="83">
        <f t="shared" si="158"/>
        <v>1.6400004048842745</v>
      </c>
      <c r="CA75" s="83">
        <f t="shared" si="159"/>
        <v>0.54818052961362418</v>
      </c>
      <c r="CB75" s="83">
        <f t="shared" si="214"/>
        <v>1.1522713686505446</v>
      </c>
      <c r="CC75" s="83">
        <f t="shared" si="160"/>
        <v>1.1522254398935559</v>
      </c>
      <c r="CD75" s="143">
        <f t="shared" si="161"/>
        <v>2.0298910787517142</v>
      </c>
      <c r="CE75" s="83">
        <f t="shared" si="215"/>
        <v>4.8485305500721269E-2</v>
      </c>
      <c r="CF75" s="84">
        <f t="shared" si="216"/>
        <v>309.03713161071897</v>
      </c>
      <c r="CG75" s="83">
        <f t="shared" si="162"/>
        <v>0.51594834601915252</v>
      </c>
      <c r="CH75" s="83">
        <f t="shared" si="217"/>
        <v>1.7638984763325398</v>
      </c>
      <c r="CI75" s="83">
        <f t="shared" si="163"/>
        <v>1.7637821374486136</v>
      </c>
      <c r="CJ75" s="143">
        <f t="shared" si="164"/>
        <v>2.0298910787517142</v>
      </c>
      <c r="CK75" s="83">
        <f t="shared" si="218"/>
        <v>4.7139284811036686E-2</v>
      </c>
      <c r="CL75" s="84">
        <f t="shared" si="219"/>
        <v>263.71923143628374</v>
      </c>
      <c r="CM75" s="83">
        <f t="shared" si="165"/>
        <v>0.58999633141070273</v>
      </c>
      <c r="CN75" s="83">
        <f t="shared" si="220"/>
        <v>1.7532637908531195</v>
      </c>
      <c r="CO75" s="83">
        <f t="shared" si="166"/>
        <v>1.7531613375191217</v>
      </c>
      <c r="CP75" s="143">
        <f t="shared" si="167"/>
        <v>2.0298910787517142</v>
      </c>
      <c r="CQ75" s="83">
        <f t="shared" si="221"/>
        <v>4.7405374318578178E-2</v>
      </c>
      <c r="CR75" s="84">
        <f t="shared" si="222"/>
        <v>265.43855991407025</v>
      </c>
      <c r="CS75" s="83">
        <f t="shared" si="168"/>
        <v>0.58757229996865912</v>
      </c>
      <c r="CT75" s="83">
        <f t="shared" si="223"/>
        <v>1.7536999332099337</v>
      </c>
      <c r="CU75" s="83">
        <f t="shared" si="169"/>
        <v>1.7535970436137749</v>
      </c>
      <c r="CV75" s="143">
        <f t="shared" si="170"/>
        <v>2.0298910787517142</v>
      </c>
      <c r="CW75" s="83">
        <f t="shared" si="224"/>
        <v>4.7451978456744898E-2</v>
      </c>
      <c r="CX75" s="84">
        <f t="shared" si="225"/>
        <v>265.60747267218528</v>
      </c>
      <c r="CY75" s="83">
        <f t="shared" si="171"/>
        <v>0.58733251536853182</v>
      </c>
      <c r="CZ75" s="83">
        <f t="shared" si="226"/>
        <v>1.7537426311226727</v>
      </c>
      <c r="DA75" s="83">
        <f t="shared" si="172"/>
        <v>1.753639698323971</v>
      </c>
      <c r="DB75" s="143">
        <f t="shared" si="173"/>
        <v>2.0298910787517142</v>
      </c>
      <c r="DC75" s="83">
        <f t="shared" si="227"/>
        <v>4.7453511423648738E-2</v>
      </c>
      <c r="DD75" s="84">
        <f t="shared" si="228"/>
        <v>265.60910920924943</v>
      </c>
      <c r="DE75" s="86">
        <f t="shared" si="174"/>
        <v>310.63892669369466</v>
      </c>
      <c r="DF75" s="86">
        <f t="shared" si="175"/>
        <v>124.25557067747786</v>
      </c>
      <c r="DG75" s="86">
        <f t="shared" si="176"/>
        <v>77.659731673423664</v>
      </c>
      <c r="DH75" s="86">
        <f t="shared" si="177"/>
        <v>63.033352896967159</v>
      </c>
      <c r="DI75" s="86">
        <f t="shared" si="178"/>
        <v>14217.362585618179</v>
      </c>
      <c r="DJ75" s="86">
        <f t="shared" si="179"/>
        <v>7436184506.0263147</v>
      </c>
      <c r="DK75" s="86">
        <f t="shared" si="180"/>
        <v>2396.0160485491451</v>
      </c>
      <c r="DL75" s="86">
        <f t="shared" si="238"/>
        <v>2396.0160485491451</v>
      </c>
      <c r="DM75" s="86">
        <f t="shared" si="181"/>
        <v>0</v>
      </c>
      <c r="DN75" s="85">
        <f t="shared" si="182"/>
        <v>310.63892669369466</v>
      </c>
      <c r="DO75" s="85">
        <f t="shared" si="229"/>
        <v>31063.892669369467</v>
      </c>
      <c r="DP75" s="85">
        <f t="shared" si="183"/>
        <v>77.659731673423664</v>
      </c>
      <c r="DQ75" s="85">
        <f t="shared" si="230"/>
        <v>7765.9731673423667</v>
      </c>
      <c r="DR75" s="85">
        <f t="shared" si="184"/>
        <v>124.25557067747786</v>
      </c>
      <c r="DS75" s="85">
        <f t="shared" si="231"/>
        <v>12425.557067747786</v>
      </c>
      <c r="DT75" s="81"/>
      <c r="DU75" s="81"/>
      <c r="DV75" s="81">
        <f t="shared" si="232"/>
        <v>-310.63892669369466</v>
      </c>
      <c r="DW75" s="100"/>
    </row>
    <row r="76" spans="1:127" x14ac:dyDescent="0.2">
      <c r="A76" s="59">
        <f t="shared" si="185"/>
        <v>9.466666666666665</v>
      </c>
      <c r="B76" s="44">
        <f t="shared" si="186"/>
        <v>9466.6666666666642</v>
      </c>
      <c r="C76" s="52">
        <f t="shared" si="120"/>
        <v>133.33333333333334</v>
      </c>
      <c r="D76" s="50">
        <f t="shared" si="121"/>
        <v>2</v>
      </c>
      <c r="E76" s="44">
        <f t="shared" si="122"/>
        <v>3</v>
      </c>
      <c r="F76" s="47">
        <f t="shared" si="123"/>
        <v>1.0574519476318618</v>
      </c>
      <c r="G76" s="52">
        <f t="shared" si="187"/>
        <v>4.4268029938030216E-2</v>
      </c>
      <c r="H76" s="57">
        <f t="shared" si="188"/>
        <v>148.05723113120581</v>
      </c>
      <c r="I76" s="52">
        <f t="shared" si="189"/>
        <v>0</v>
      </c>
      <c r="J76" s="54">
        <f t="shared" si="190"/>
        <v>242.31767326122696</v>
      </c>
      <c r="K76" s="46">
        <f t="shared" si="233"/>
        <v>242.31767326122696</v>
      </c>
      <c r="L76" s="80">
        <f t="shared" si="124"/>
        <v>0</v>
      </c>
      <c r="M76" s="142">
        <f t="shared" si="125"/>
        <v>0</v>
      </c>
      <c r="N76" s="60">
        <f t="shared" si="126"/>
        <v>3</v>
      </c>
      <c r="O76" s="53">
        <f t="shared" si="127"/>
        <v>0</v>
      </c>
      <c r="P76" s="58">
        <f t="shared" si="191"/>
        <v>2.4863462073973053</v>
      </c>
      <c r="Q76" s="49">
        <f t="shared" si="128"/>
        <v>2.4863462073973053</v>
      </c>
      <c r="R76" s="143">
        <f t="shared" si="129"/>
        <v>0.85418214447655383</v>
      </c>
      <c r="S76" s="51">
        <f t="shared" si="192"/>
        <v>3.5887203953315454E-2</v>
      </c>
      <c r="T76" s="57">
        <f t="shared" si="193"/>
        <v>158.8549069258199</v>
      </c>
      <c r="U76" s="53">
        <f t="shared" si="130"/>
        <v>0</v>
      </c>
      <c r="V76" s="58">
        <f t="shared" si="194"/>
        <v>2.4538252399030056</v>
      </c>
      <c r="W76" s="49">
        <f t="shared" si="131"/>
        <v>2.4538252399030056</v>
      </c>
      <c r="X76" s="143">
        <f t="shared" si="132"/>
        <v>0.83435475176801621</v>
      </c>
      <c r="Y76" s="51">
        <f t="shared" si="195"/>
        <v>3.5005545890875914E-2</v>
      </c>
      <c r="Z76" s="57">
        <f t="shared" si="196"/>
        <v>157.41679270421443</v>
      </c>
      <c r="AA76" s="53">
        <f t="shared" si="133"/>
        <v>0</v>
      </c>
      <c r="AB76" s="58">
        <f t="shared" si="197"/>
        <v>2.4581074287210329</v>
      </c>
      <c r="AC76" s="49">
        <f t="shared" si="134"/>
        <v>2.4581074287210329</v>
      </c>
      <c r="AD76" s="143">
        <f t="shared" si="135"/>
        <v>0.83259842347305824</v>
      </c>
      <c r="AE76" s="49">
        <f t="shared" si="234"/>
        <v>3.4927447826026657E-2</v>
      </c>
      <c r="AF76" s="57">
        <f t="shared" si="198"/>
        <v>156.94505739845542</v>
      </c>
      <c r="AG76" s="53">
        <f t="shared" si="136"/>
        <v>0</v>
      </c>
      <c r="AH76" s="58">
        <f t="shared" si="199"/>
        <v>2.4595153446425706</v>
      </c>
      <c r="AI76" s="49">
        <f t="shared" si="137"/>
        <v>2.4595153446425706</v>
      </c>
      <c r="AJ76" s="143">
        <f t="shared" si="138"/>
        <v>0.83261703430177492</v>
      </c>
      <c r="AK76" s="51">
        <f t="shared" si="200"/>
        <v>3.4928275387543617E-2</v>
      </c>
      <c r="AL76" s="57">
        <f t="shared" si="201"/>
        <v>156.90934294746967</v>
      </c>
      <c r="AM76" s="53">
        <f t="shared" si="139"/>
        <v>0</v>
      </c>
      <c r="AN76" s="58">
        <f t="shared" si="202"/>
        <v>2.4596220017564243</v>
      </c>
      <c r="AO76" s="49">
        <f t="shared" si="140"/>
        <v>2.4596220017564243</v>
      </c>
      <c r="AP76" s="143">
        <f t="shared" si="141"/>
        <v>0.832626889292851</v>
      </c>
      <c r="AQ76" s="51">
        <f t="shared" si="203"/>
        <v>3.4928713606146709E-2</v>
      </c>
      <c r="AR76" s="57">
        <f t="shared" si="204"/>
        <v>156.90926683243276</v>
      </c>
      <c r="AS76" s="44">
        <f t="shared" si="142"/>
        <v>436.17181187020844</v>
      </c>
      <c r="AT76" s="44">
        <f t="shared" si="143"/>
        <v>174.46872474808339</v>
      </c>
      <c r="AU76" s="44">
        <f t="shared" si="144"/>
        <v>109.04295296755211</v>
      </c>
      <c r="AV76" s="47">
        <f t="shared" si="145"/>
        <v>10716.392279098065</v>
      </c>
      <c r="AW76" s="47">
        <f t="shared" si="146"/>
        <v>206331401.37030292</v>
      </c>
      <c r="AX76" s="86">
        <f t="shared" si="147"/>
        <v>109604380714004.02</v>
      </c>
      <c r="AY76" s="86">
        <f t="shared" si="148"/>
        <v>2168.8479800333889</v>
      </c>
      <c r="AZ76" s="10">
        <f t="shared" si="205"/>
        <v>2168.8479800333889</v>
      </c>
      <c r="BA76" s="44">
        <f t="shared" si="149"/>
        <v>10716.392279098065</v>
      </c>
      <c r="BB76" s="9">
        <f t="shared" si="150"/>
        <v>436.17181187020844</v>
      </c>
      <c r="BC76" s="45">
        <f t="shared" si="239"/>
        <v>58156.241582694463</v>
      </c>
      <c r="BD76" s="9">
        <f t="shared" si="151"/>
        <v>109.04295296755211</v>
      </c>
      <c r="BE76" s="45">
        <f t="shared" si="235"/>
        <v>14539.060395673616</v>
      </c>
      <c r="BF76" s="9">
        <f t="shared" si="152"/>
        <v>174.46872474808339</v>
      </c>
      <c r="BG76" s="45">
        <f t="shared" si="236"/>
        <v>23262.496633077786</v>
      </c>
      <c r="BH76" s="58"/>
      <c r="BI76" s="58"/>
      <c r="BJ76" s="58">
        <f t="shared" si="206"/>
        <v>-436.17181187020844</v>
      </c>
      <c r="BK76" s="97"/>
      <c r="BL76" s="44"/>
      <c r="BM76" s="82">
        <f t="shared" si="207"/>
        <v>7.1000000000000005</v>
      </c>
      <c r="BN76" s="86">
        <f t="shared" si="208"/>
        <v>7100</v>
      </c>
      <c r="BO76" s="86">
        <f t="shared" si="209"/>
        <v>100</v>
      </c>
      <c r="BP76" s="84">
        <f t="shared" si="153"/>
        <v>1</v>
      </c>
      <c r="BQ76" s="84">
        <f t="shared" si="154"/>
        <v>1.64</v>
      </c>
      <c r="BR76" s="84">
        <f t="shared" si="155"/>
        <v>2.0299999999999998</v>
      </c>
      <c r="BS76" s="84">
        <f t="shared" si="210"/>
        <v>5.8494104437584959E-2</v>
      </c>
      <c r="BT76" s="84">
        <f t="shared" si="211"/>
        <v>294.43554360173954</v>
      </c>
      <c r="BU76" s="84">
        <f t="shared" si="212"/>
        <v>75.083778000000095</v>
      </c>
      <c r="BV76" s="83">
        <f t="shared" si="213"/>
        <v>175.22280879398539</v>
      </c>
      <c r="BW76" s="81">
        <f t="shared" si="237"/>
        <v>100.1390307939853</v>
      </c>
      <c r="BX76" s="83">
        <f t="shared" si="156"/>
        <v>1.9310817440440259E-3</v>
      </c>
      <c r="BY76" s="141">
        <f t="shared" si="157"/>
        <v>4.6059055507800763E-5</v>
      </c>
      <c r="BZ76" s="83">
        <f t="shared" si="158"/>
        <v>1.6400003475596554</v>
      </c>
      <c r="CA76" s="83">
        <f t="shared" si="159"/>
        <v>0.5421121949309724</v>
      </c>
      <c r="CB76" s="83">
        <f t="shared" si="214"/>
        <v>1.1481473034160907</v>
      </c>
      <c r="CC76" s="83">
        <f t="shared" si="160"/>
        <v>1.1481076193266482</v>
      </c>
      <c r="CD76" s="143">
        <f t="shared" si="161"/>
        <v>2.0299065001173191</v>
      </c>
      <c r="CE76" s="83">
        <f t="shared" si="215"/>
        <v>4.8282315621777816E-2</v>
      </c>
      <c r="CF76" s="84">
        <f t="shared" si="216"/>
        <v>313.23629344759473</v>
      </c>
      <c r="CG76" s="83">
        <f t="shared" si="162"/>
        <v>0.50801829017782063</v>
      </c>
      <c r="CH76" s="83">
        <f t="shared" si="217"/>
        <v>1.7648006321950256</v>
      </c>
      <c r="CI76" s="83">
        <f t="shared" si="163"/>
        <v>1.7646994128116937</v>
      </c>
      <c r="CJ76" s="143">
        <f t="shared" si="164"/>
        <v>2.0299065001173191</v>
      </c>
      <c r="CK76" s="83">
        <f t="shared" si="218"/>
        <v>4.6936294932093232E-2</v>
      </c>
      <c r="CL76" s="84">
        <f t="shared" si="219"/>
        <v>266.38610220554671</v>
      </c>
      <c r="CM76" s="83">
        <f t="shared" si="165"/>
        <v>0.58622339888518948</v>
      </c>
      <c r="CN76" s="83">
        <f t="shared" si="220"/>
        <v>1.7539390833694612</v>
      </c>
      <c r="CO76" s="83">
        <f t="shared" si="166"/>
        <v>1.7538505520717076</v>
      </c>
      <c r="CP76" s="143">
        <f t="shared" si="167"/>
        <v>2.0299065001173191</v>
      </c>
      <c r="CQ76" s="83">
        <f t="shared" si="221"/>
        <v>4.7202384439634724E-2</v>
      </c>
      <c r="CR76" s="84">
        <f t="shared" si="222"/>
        <v>268.13676450895258</v>
      </c>
      <c r="CS76" s="83">
        <f t="shared" si="168"/>
        <v>0.58370691367269434</v>
      </c>
      <c r="CT76" s="83">
        <f t="shared" si="223"/>
        <v>1.7543787752361468</v>
      </c>
      <c r="CU76" s="83">
        <f t="shared" si="169"/>
        <v>1.7542898538899638</v>
      </c>
      <c r="CV76" s="143">
        <f t="shared" si="170"/>
        <v>2.0299065001173191</v>
      </c>
      <c r="CW76" s="83">
        <f t="shared" si="224"/>
        <v>4.7248988577801444E-2</v>
      </c>
      <c r="CX76" s="84">
        <f t="shared" si="225"/>
        <v>268.30766449078169</v>
      </c>
      <c r="CY76" s="83">
        <f t="shared" si="171"/>
        <v>0.58345956596500503</v>
      </c>
      <c r="CZ76" s="83">
        <f t="shared" si="226"/>
        <v>1.7544215456688839</v>
      </c>
      <c r="DA76" s="83">
        <f t="shared" si="172"/>
        <v>1.7543325859372252</v>
      </c>
      <c r="DB76" s="143">
        <f t="shared" si="173"/>
        <v>2.0299065001173191</v>
      </c>
      <c r="DC76" s="83">
        <f t="shared" si="227"/>
        <v>4.7250521544705285E-2</v>
      </c>
      <c r="DD76" s="84">
        <f t="shared" si="228"/>
        <v>268.30932276594342</v>
      </c>
      <c r="DE76" s="86">
        <f t="shared" si="174"/>
        <v>315.40105582917369</v>
      </c>
      <c r="DF76" s="86">
        <f t="shared" si="175"/>
        <v>126.16042233166948</v>
      </c>
      <c r="DG76" s="86">
        <f t="shared" si="176"/>
        <v>78.850263957293421</v>
      </c>
      <c r="DH76" s="86">
        <f t="shared" si="177"/>
        <v>59.667544218985213</v>
      </c>
      <c r="DI76" s="86">
        <f t="shared" si="178"/>
        <v>12854.133744166127</v>
      </c>
      <c r="DJ76" s="86">
        <f t="shared" si="179"/>
        <v>6153343017.0044327</v>
      </c>
      <c r="DK76" s="86">
        <f t="shared" si="180"/>
        <v>2380.7346003330067</v>
      </c>
      <c r="DL76" s="86">
        <f t="shared" si="238"/>
        <v>2380.7346003330067</v>
      </c>
      <c r="DM76" s="86">
        <f t="shared" si="181"/>
        <v>0</v>
      </c>
      <c r="DN76" s="85">
        <f t="shared" si="182"/>
        <v>315.40105582917369</v>
      </c>
      <c r="DO76" s="85">
        <f t="shared" si="229"/>
        <v>31540.105582917367</v>
      </c>
      <c r="DP76" s="85">
        <f t="shared" si="183"/>
        <v>78.850263957293421</v>
      </c>
      <c r="DQ76" s="85">
        <f t="shared" si="230"/>
        <v>7885.0263957293419</v>
      </c>
      <c r="DR76" s="85">
        <f t="shared" si="184"/>
        <v>126.16042233166948</v>
      </c>
      <c r="DS76" s="85">
        <f t="shared" si="231"/>
        <v>12616.042233166949</v>
      </c>
      <c r="DT76" s="81"/>
      <c r="DU76" s="81"/>
      <c r="DV76" s="81">
        <f t="shared" si="232"/>
        <v>-315.40105582917369</v>
      </c>
      <c r="DW76" s="100"/>
    </row>
    <row r="77" spans="1:127" x14ac:dyDescent="0.2">
      <c r="A77" s="59">
        <f t="shared" si="185"/>
        <v>9.5999999999999979</v>
      </c>
      <c r="B77" s="44">
        <f t="shared" si="186"/>
        <v>9599.9999999999982</v>
      </c>
      <c r="C77" s="52">
        <f t="shared" si="120"/>
        <v>133.33333333333334</v>
      </c>
      <c r="D77" s="50">
        <f t="shared" si="121"/>
        <v>2</v>
      </c>
      <c r="E77" s="44">
        <f t="shared" si="122"/>
        <v>3</v>
      </c>
      <c r="F77" s="47">
        <f t="shared" si="123"/>
        <v>1.0574519476318618</v>
      </c>
      <c r="G77" s="52">
        <f t="shared" si="187"/>
        <v>4.4127036345012638E-2</v>
      </c>
      <c r="H77" s="57">
        <f t="shared" si="188"/>
        <v>150.02156593749567</v>
      </c>
      <c r="I77" s="52">
        <f t="shared" si="189"/>
        <v>0</v>
      </c>
      <c r="J77" s="54">
        <f t="shared" si="190"/>
        <v>245.98007326122695</v>
      </c>
      <c r="K77" s="46">
        <f t="shared" si="233"/>
        <v>245.98007326122695</v>
      </c>
      <c r="L77" s="80">
        <f t="shared" si="124"/>
        <v>0</v>
      </c>
      <c r="M77" s="142">
        <f t="shared" si="125"/>
        <v>0</v>
      </c>
      <c r="N77" s="60">
        <f t="shared" si="126"/>
        <v>3</v>
      </c>
      <c r="O77" s="53">
        <f t="shared" si="127"/>
        <v>0</v>
      </c>
      <c r="P77" s="58">
        <f t="shared" si="191"/>
        <v>2.4808412890989948</v>
      </c>
      <c r="Q77" s="49">
        <f t="shared" si="128"/>
        <v>2.4808412890989948</v>
      </c>
      <c r="R77" s="143">
        <f t="shared" si="129"/>
        <v>0.85418214447655383</v>
      </c>
      <c r="S77" s="51">
        <f t="shared" si="192"/>
        <v>3.5773313000718579E-2</v>
      </c>
      <c r="T77" s="57">
        <f t="shared" si="193"/>
        <v>160.77634802791667</v>
      </c>
      <c r="U77" s="53">
        <f t="shared" si="130"/>
        <v>0</v>
      </c>
      <c r="V77" s="58">
        <f t="shared" si="194"/>
        <v>2.4485962800876773</v>
      </c>
      <c r="W77" s="49">
        <f t="shared" si="131"/>
        <v>2.4485962800876773</v>
      </c>
      <c r="X77" s="143">
        <f t="shared" si="132"/>
        <v>0.83435475176801621</v>
      </c>
      <c r="Y77" s="51">
        <f t="shared" si="195"/>
        <v>3.489429859064018E-2</v>
      </c>
      <c r="Z77" s="57">
        <f t="shared" si="196"/>
        <v>159.31586422582174</v>
      </c>
      <c r="AA77" s="53">
        <f t="shared" si="133"/>
        <v>0</v>
      </c>
      <c r="AB77" s="58">
        <f t="shared" si="197"/>
        <v>2.4529258331607595</v>
      </c>
      <c r="AC77" s="49">
        <f t="shared" si="134"/>
        <v>2.4529258331607595</v>
      </c>
      <c r="AD77" s="143">
        <f t="shared" si="135"/>
        <v>0.83259842347305824</v>
      </c>
      <c r="AE77" s="49">
        <f t="shared" si="234"/>
        <v>3.4816434702896915E-2</v>
      </c>
      <c r="AF77" s="57">
        <f t="shared" si="198"/>
        <v>158.83659074409692</v>
      </c>
      <c r="AG77" s="53">
        <f t="shared" si="136"/>
        <v>0</v>
      </c>
      <c r="AH77" s="58">
        <f t="shared" si="199"/>
        <v>2.454349961162579</v>
      </c>
      <c r="AI77" s="49">
        <f t="shared" si="137"/>
        <v>2.454349961162579</v>
      </c>
      <c r="AJ77" s="143">
        <f t="shared" si="138"/>
        <v>0.83261703430177492</v>
      </c>
      <c r="AK77" s="51">
        <f t="shared" si="200"/>
        <v>3.4817259782970046E-2</v>
      </c>
      <c r="AL77" s="57">
        <f t="shared" si="201"/>
        <v>158.79983830657736</v>
      </c>
      <c r="AM77" s="53">
        <f t="shared" si="139"/>
        <v>0</v>
      </c>
      <c r="AN77" s="58">
        <f t="shared" si="202"/>
        <v>2.4544592367577187</v>
      </c>
      <c r="AO77" s="49">
        <f t="shared" si="140"/>
        <v>2.4544592367577187</v>
      </c>
      <c r="AP77" s="143">
        <f t="shared" si="141"/>
        <v>0.832626889292851</v>
      </c>
      <c r="AQ77" s="51">
        <f t="shared" si="203"/>
        <v>3.4817696687574326E-2</v>
      </c>
      <c r="AR77" s="57">
        <f t="shared" si="204"/>
        <v>158.79970393330748</v>
      </c>
      <c r="AS77" s="44">
        <f t="shared" si="142"/>
        <v>442.76413187020847</v>
      </c>
      <c r="AT77" s="44">
        <f t="shared" si="143"/>
        <v>177.10565274808337</v>
      </c>
      <c r="AU77" s="44">
        <f t="shared" si="144"/>
        <v>110.69103296755212</v>
      </c>
      <c r="AV77" s="47">
        <f t="shared" si="145"/>
        <v>10001.546990124854</v>
      </c>
      <c r="AW77" s="47">
        <f t="shared" si="146"/>
        <v>181220047.35211167</v>
      </c>
      <c r="AX77" s="86">
        <f t="shared" si="147"/>
        <v>89002062719511.609</v>
      </c>
      <c r="AY77" s="86">
        <f t="shared" si="148"/>
        <v>2153.3488364698856</v>
      </c>
      <c r="AZ77" s="10">
        <f t="shared" si="205"/>
        <v>2153.3488364698856</v>
      </c>
      <c r="BA77" s="44">
        <f t="shared" si="149"/>
        <v>10001.546990124854</v>
      </c>
      <c r="BB77" s="9">
        <f t="shared" si="150"/>
        <v>442.76413187020847</v>
      </c>
      <c r="BC77" s="45">
        <f t="shared" si="239"/>
        <v>59035.217582694466</v>
      </c>
      <c r="BD77" s="9">
        <f t="shared" si="151"/>
        <v>110.69103296755212</v>
      </c>
      <c r="BE77" s="45">
        <f t="shared" si="235"/>
        <v>14758.804395673616</v>
      </c>
      <c r="BF77" s="9">
        <f t="shared" si="152"/>
        <v>177.10565274808337</v>
      </c>
      <c r="BG77" s="45">
        <f t="shared" si="236"/>
        <v>23614.087033077783</v>
      </c>
      <c r="BH77" s="58"/>
      <c r="BI77" s="58"/>
      <c r="BJ77" s="58">
        <f t="shared" si="206"/>
        <v>-442.76413187020847</v>
      </c>
      <c r="BK77" s="97"/>
      <c r="BL77" s="44"/>
      <c r="BM77" s="82">
        <f t="shared" si="207"/>
        <v>7.2</v>
      </c>
      <c r="BN77" s="86">
        <f t="shared" si="208"/>
        <v>7200</v>
      </c>
      <c r="BO77" s="86">
        <f t="shared" si="209"/>
        <v>100</v>
      </c>
      <c r="BP77" s="84">
        <f t="shared" si="153"/>
        <v>1</v>
      </c>
      <c r="BQ77" s="84">
        <f t="shared" si="154"/>
        <v>1.64</v>
      </c>
      <c r="BR77" s="84">
        <f t="shared" si="155"/>
        <v>2.0299999999999998</v>
      </c>
      <c r="BS77" s="84">
        <f t="shared" si="210"/>
        <v>5.8291104437584958E-2</v>
      </c>
      <c r="BT77" s="84">
        <f t="shared" si="211"/>
        <v>297.99606826256786</v>
      </c>
      <c r="BU77" s="84">
        <f t="shared" si="212"/>
        <v>76.141296000000096</v>
      </c>
      <c r="BV77" s="83">
        <f t="shared" si="213"/>
        <v>177.86868082870373</v>
      </c>
      <c r="BW77" s="81">
        <f t="shared" si="237"/>
        <v>101.72738482870363</v>
      </c>
      <c r="BX77" s="83">
        <f t="shared" si="156"/>
        <v>1.7772732985067582E-3</v>
      </c>
      <c r="BY77" s="141">
        <f t="shared" si="157"/>
        <v>3.9536959387709374E-5</v>
      </c>
      <c r="BZ77" s="83">
        <f t="shared" si="158"/>
        <v>1.6400002983441937</v>
      </c>
      <c r="CA77" s="83">
        <f t="shared" si="159"/>
        <v>0.53593433398622614</v>
      </c>
      <c r="CB77" s="83">
        <f t="shared" si="214"/>
        <v>1.1440684816882809</v>
      </c>
      <c r="CC77" s="83">
        <f t="shared" si="160"/>
        <v>1.1440341804713285</v>
      </c>
      <c r="CD77" s="143">
        <f t="shared" si="161"/>
        <v>2.0299197399724429</v>
      </c>
      <c r="CE77" s="83">
        <f t="shared" si="215"/>
        <v>4.8079324309773325E-2</v>
      </c>
      <c r="CF77" s="84">
        <f t="shared" si="216"/>
        <v>317.43283560842713</v>
      </c>
      <c r="CG77" s="83">
        <f t="shared" si="162"/>
        <v>0.49991208431786927</v>
      </c>
      <c r="CH77" s="83">
        <f t="shared" si="217"/>
        <v>1.7656894081705183</v>
      </c>
      <c r="CI77" s="83">
        <f t="shared" si="163"/>
        <v>1.7656013196373361</v>
      </c>
      <c r="CJ77" s="143">
        <f t="shared" si="164"/>
        <v>2.0299197399724429</v>
      </c>
      <c r="CK77" s="83">
        <f t="shared" si="218"/>
        <v>4.6733303620088741E-2</v>
      </c>
      <c r="CL77" s="84">
        <f t="shared" si="219"/>
        <v>269.04008391297333</v>
      </c>
      <c r="CM77" s="83">
        <f t="shared" si="165"/>
        <v>0.5823961168212306</v>
      </c>
      <c r="CN77" s="83">
        <f t="shared" si="220"/>
        <v>1.7546045187911004</v>
      </c>
      <c r="CO77" s="83">
        <f t="shared" si="166"/>
        <v>1.7545280139924557</v>
      </c>
      <c r="CP77" s="143">
        <f t="shared" si="167"/>
        <v>2.0299197399724429</v>
      </c>
      <c r="CQ77" s="83">
        <f t="shared" si="221"/>
        <v>4.6999393127630233E-2</v>
      </c>
      <c r="CR77" s="84">
        <f t="shared" si="222"/>
        <v>270.82233478510818</v>
      </c>
      <c r="CS77" s="83">
        <f t="shared" si="168"/>
        <v>0.57978531029362168</v>
      </c>
      <c r="CT77" s="83">
        <f t="shared" si="223"/>
        <v>1.7550477530730764</v>
      </c>
      <c r="CU77" s="83">
        <f t="shared" si="169"/>
        <v>1.7549708996740689</v>
      </c>
      <c r="CV77" s="143">
        <f t="shared" si="170"/>
        <v>2.0299197399724429</v>
      </c>
      <c r="CW77" s="83">
        <f t="shared" si="224"/>
        <v>4.7045997265796953E-2</v>
      </c>
      <c r="CX77" s="84">
        <f t="shared" si="225"/>
        <v>270.99521883924075</v>
      </c>
      <c r="CY77" s="83">
        <f t="shared" si="171"/>
        <v>0.57953031630204355</v>
      </c>
      <c r="CZ77" s="83">
        <f t="shared" si="226"/>
        <v>1.7550905936950052</v>
      </c>
      <c r="DA77" s="83">
        <f t="shared" si="172"/>
        <v>1.755013706202234</v>
      </c>
      <c r="DB77" s="143">
        <f t="shared" si="173"/>
        <v>2.0299197399724429</v>
      </c>
      <c r="DC77" s="83">
        <f t="shared" si="227"/>
        <v>4.7047530232700793E-2</v>
      </c>
      <c r="DD77" s="84">
        <f t="shared" si="228"/>
        <v>270.99689903270422</v>
      </c>
      <c r="DE77" s="86">
        <f t="shared" si="174"/>
        <v>320.16362549166672</v>
      </c>
      <c r="DF77" s="86">
        <f t="shared" si="175"/>
        <v>128.06545019666669</v>
      </c>
      <c r="DG77" s="86">
        <f t="shared" si="176"/>
        <v>80.04090637291668</v>
      </c>
      <c r="DH77" s="86">
        <f t="shared" si="177"/>
        <v>56.526537999184221</v>
      </c>
      <c r="DI77" s="86">
        <f t="shared" si="178"/>
        <v>11638.660524625804</v>
      </c>
      <c r="DJ77" s="86">
        <f t="shared" si="179"/>
        <v>5105845528.7326231</v>
      </c>
      <c r="DK77" s="86">
        <f t="shared" si="180"/>
        <v>2365.5624714922974</v>
      </c>
      <c r="DL77" s="86">
        <f t="shared" si="238"/>
        <v>2365.5624714922974</v>
      </c>
      <c r="DM77" s="86">
        <f t="shared" si="181"/>
        <v>0</v>
      </c>
      <c r="DN77" s="85">
        <f t="shared" si="182"/>
        <v>320.16362549166672</v>
      </c>
      <c r="DO77" s="85">
        <f t="shared" si="229"/>
        <v>32016.362549166672</v>
      </c>
      <c r="DP77" s="85">
        <f t="shared" si="183"/>
        <v>80.04090637291668</v>
      </c>
      <c r="DQ77" s="85">
        <f t="shared" si="230"/>
        <v>8004.0906372916679</v>
      </c>
      <c r="DR77" s="85">
        <f t="shared" si="184"/>
        <v>128.06545019666669</v>
      </c>
      <c r="DS77" s="85">
        <f t="shared" si="231"/>
        <v>12806.545019666668</v>
      </c>
      <c r="DT77" s="81"/>
      <c r="DU77" s="81"/>
      <c r="DV77" s="81">
        <f t="shared" si="232"/>
        <v>-320.16362549166672</v>
      </c>
      <c r="DW77" s="100"/>
    </row>
    <row r="78" spans="1:127" x14ac:dyDescent="0.2">
      <c r="A78" s="59">
        <f t="shared" si="185"/>
        <v>9.7333333333333325</v>
      </c>
      <c r="B78" s="44">
        <f t="shared" si="186"/>
        <v>9733.3333333333321</v>
      </c>
      <c r="C78" s="52">
        <f t="shared" si="120"/>
        <v>133.33333333333334</v>
      </c>
      <c r="D78" s="50">
        <f t="shared" si="121"/>
        <v>2</v>
      </c>
      <c r="E78" s="44">
        <f t="shared" si="122"/>
        <v>3</v>
      </c>
      <c r="F78" s="47">
        <f t="shared" si="123"/>
        <v>1.0574519476318618</v>
      </c>
      <c r="G78" s="52">
        <f t="shared" si="187"/>
        <v>4.3986042751995059E-2</v>
      </c>
      <c r="H78" s="57">
        <f t="shared" si="188"/>
        <v>151.97963436187362</v>
      </c>
      <c r="I78" s="52">
        <f t="shared" si="189"/>
        <v>0</v>
      </c>
      <c r="J78" s="54">
        <f t="shared" si="190"/>
        <v>249.64247326122694</v>
      </c>
      <c r="K78" s="46">
        <f t="shared" si="233"/>
        <v>249.64247326122694</v>
      </c>
      <c r="L78" s="80">
        <f t="shared" si="124"/>
        <v>0</v>
      </c>
      <c r="M78" s="142">
        <f t="shared" si="125"/>
        <v>0</v>
      </c>
      <c r="N78" s="60">
        <f t="shared" si="126"/>
        <v>3</v>
      </c>
      <c r="O78" s="53">
        <f t="shared" si="127"/>
        <v>0</v>
      </c>
      <c r="P78" s="58">
        <f t="shared" si="191"/>
        <v>2.4753817364344779</v>
      </c>
      <c r="Q78" s="49">
        <f t="shared" si="128"/>
        <v>2.4753817364344779</v>
      </c>
      <c r="R78" s="143">
        <f t="shared" si="129"/>
        <v>0.85418214447655383</v>
      </c>
      <c r="S78" s="51">
        <f t="shared" si="192"/>
        <v>3.5659422048121704E-2</v>
      </c>
      <c r="T78" s="57">
        <f t="shared" si="193"/>
        <v>162.69593166170847</v>
      </c>
      <c r="U78" s="53">
        <f t="shared" si="130"/>
        <v>0</v>
      </c>
      <c r="V78" s="58">
        <f t="shared" si="194"/>
        <v>2.44339702109805</v>
      </c>
      <c r="W78" s="49">
        <f t="shared" si="131"/>
        <v>2.44339702109805</v>
      </c>
      <c r="X78" s="143">
        <f t="shared" si="132"/>
        <v>0.83435475176801621</v>
      </c>
      <c r="Y78" s="51">
        <f t="shared" si="195"/>
        <v>3.4783051290404446E-2</v>
      </c>
      <c r="Z78" s="57">
        <f t="shared" si="196"/>
        <v>161.2129334554499</v>
      </c>
      <c r="AA78" s="53">
        <f t="shared" si="133"/>
        <v>0</v>
      </c>
      <c r="AB78" s="58">
        <f t="shared" si="197"/>
        <v>2.4477739297680201</v>
      </c>
      <c r="AC78" s="49">
        <f t="shared" si="134"/>
        <v>2.4477739297680201</v>
      </c>
      <c r="AD78" s="143">
        <f t="shared" si="135"/>
        <v>0.83259842347305824</v>
      </c>
      <c r="AE78" s="49">
        <f t="shared" si="234"/>
        <v>3.4705421579767172E-2</v>
      </c>
      <c r="AF78" s="57">
        <f t="shared" si="198"/>
        <v>160.72608546757661</v>
      </c>
      <c r="AG78" s="53">
        <f t="shared" si="136"/>
        <v>0</v>
      </c>
      <c r="AH78" s="58">
        <f t="shared" si="199"/>
        <v>2.4492142298061848</v>
      </c>
      <c r="AI78" s="49">
        <f t="shared" si="137"/>
        <v>2.4492142298061848</v>
      </c>
      <c r="AJ78" s="143">
        <f t="shared" si="138"/>
        <v>0.83261703430177492</v>
      </c>
      <c r="AK78" s="51">
        <f t="shared" si="200"/>
        <v>3.4706244178396475E-2</v>
      </c>
      <c r="AL78" s="57">
        <f t="shared" si="201"/>
        <v>160.68828141266792</v>
      </c>
      <c r="AM78" s="53">
        <f t="shared" si="139"/>
        <v>0</v>
      </c>
      <c r="AN78" s="58">
        <f t="shared" si="202"/>
        <v>2.4493261409386942</v>
      </c>
      <c r="AO78" s="49">
        <f t="shared" si="140"/>
        <v>2.4493261409386942</v>
      </c>
      <c r="AP78" s="143">
        <f t="shared" si="141"/>
        <v>0.832626889292851</v>
      </c>
      <c r="AQ78" s="51">
        <f t="shared" si="203"/>
        <v>3.4706679769001943E-2</v>
      </c>
      <c r="AR78" s="57">
        <f t="shared" si="204"/>
        <v>160.68808666178217</v>
      </c>
      <c r="AS78" s="44">
        <f t="shared" si="142"/>
        <v>449.3564518702085</v>
      </c>
      <c r="AT78" s="44">
        <f t="shared" si="143"/>
        <v>179.74258074808338</v>
      </c>
      <c r="AU78" s="44">
        <f t="shared" si="144"/>
        <v>112.33911296755213</v>
      </c>
      <c r="AV78" s="47">
        <f t="shared" si="145"/>
        <v>9340.6970970145085</v>
      </c>
      <c r="AW78" s="47">
        <f t="shared" si="146"/>
        <v>159367196.63066536</v>
      </c>
      <c r="AX78" s="86">
        <f t="shared" si="147"/>
        <v>72419840251332.922</v>
      </c>
      <c r="AY78" s="86">
        <f t="shared" si="148"/>
        <v>2137.9556788332147</v>
      </c>
      <c r="AZ78" s="10">
        <f t="shared" si="205"/>
        <v>2137.9556788332147</v>
      </c>
      <c r="BA78" s="44">
        <f t="shared" si="149"/>
        <v>9340.6970970145085</v>
      </c>
      <c r="BB78" s="9">
        <f t="shared" si="150"/>
        <v>449.3564518702085</v>
      </c>
      <c r="BC78" s="45">
        <f t="shared" si="239"/>
        <v>59914.193582694468</v>
      </c>
      <c r="BD78" s="9">
        <f t="shared" si="151"/>
        <v>112.33911296755213</v>
      </c>
      <c r="BE78" s="45">
        <f t="shared" si="235"/>
        <v>14978.548395673617</v>
      </c>
      <c r="BF78" s="9">
        <f t="shared" si="152"/>
        <v>179.74258074808338</v>
      </c>
      <c r="BG78" s="45">
        <f t="shared" si="236"/>
        <v>23965.677433077788</v>
      </c>
      <c r="BH78" s="58"/>
      <c r="BI78" s="58"/>
      <c r="BJ78" s="58">
        <f t="shared" si="206"/>
        <v>-449.3564518702085</v>
      </c>
      <c r="BK78" s="97"/>
      <c r="BL78" s="44"/>
      <c r="BM78" s="82">
        <f t="shared" si="207"/>
        <v>7.3</v>
      </c>
      <c r="BN78" s="86">
        <f t="shared" si="208"/>
        <v>7300</v>
      </c>
      <c r="BO78" s="86">
        <f t="shared" si="209"/>
        <v>100</v>
      </c>
      <c r="BP78" s="84">
        <f t="shared" si="153"/>
        <v>1</v>
      </c>
      <c r="BQ78" s="84">
        <f t="shared" si="154"/>
        <v>1.64</v>
      </c>
      <c r="BR78" s="84">
        <f t="shared" si="155"/>
        <v>2.0299999999999998</v>
      </c>
      <c r="BS78" s="84">
        <f t="shared" si="210"/>
        <v>5.8088104437584956E-2</v>
      </c>
      <c r="BT78" s="84">
        <f t="shared" si="211"/>
        <v>301.5442148746157</v>
      </c>
      <c r="BU78" s="84">
        <f t="shared" si="212"/>
        <v>77.198814000000098</v>
      </c>
      <c r="BV78" s="83">
        <f t="shared" si="213"/>
        <v>180.51477810761244</v>
      </c>
      <c r="BW78" s="81">
        <f t="shared" si="237"/>
        <v>103.31596410761234</v>
      </c>
      <c r="BX78" s="83">
        <f t="shared" si="156"/>
        <v>1.6357155192043898E-3</v>
      </c>
      <c r="BY78" s="141">
        <f t="shared" si="157"/>
        <v>3.3937676182122397E-5</v>
      </c>
      <c r="BZ78" s="83">
        <f t="shared" si="158"/>
        <v>1.6400002560922402</v>
      </c>
      <c r="CA78" s="83">
        <f t="shared" si="159"/>
        <v>0.52964830597059598</v>
      </c>
      <c r="CB78" s="83">
        <f t="shared" si="214"/>
        <v>1.1400342467248743</v>
      </c>
      <c r="CC78" s="83">
        <f t="shared" si="160"/>
        <v>1.1400045872557043</v>
      </c>
      <c r="CD78" s="143">
        <f t="shared" si="161"/>
        <v>2.02993110651735</v>
      </c>
      <c r="CE78" s="83">
        <f t="shared" si="215"/>
        <v>4.7876331767448835E-2</v>
      </c>
      <c r="CF78" s="84">
        <f t="shared" si="216"/>
        <v>321.62657641982565</v>
      </c>
      <c r="CG78" s="83">
        <f t="shared" si="162"/>
        <v>0.49163043015994667</v>
      </c>
      <c r="CH78" s="83">
        <f t="shared" si="217"/>
        <v>1.7665650611593418</v>
      </c>
      <c r="CI78" s="83">
        <f t="shared" si="163"/>
        <v>1.7664883788939671</v>
      </c>
      <c r="CJ78" s="143">
        <f t="shared" si="164"/>
        <v>2.02993110651735</v>
      </c>
      <c r="CK78" s="83">
        <f t="shared" si="218"/>
        <v>4.6530311077764251E-2</v>
      </c>
      <c r="CL78" s="84">
        <f t="shared" si="219"/>
        <v>271.68121286515765</v>
      </c>
      <c r="CM78" s="83">
        <f t="shared" si="165"/>
        <v>0.57851548633459748</v>
      </c>
      <c r="CN78" s="83">
        <f t="shared" si="220"/>
        <v>1.7552602969009639</v>
      </c>
      <c r="CO78" s="83">
        <f t="shared" si="166"/>
        <v>1.7551941815829375</v>
      </c>
      <c r="CP78" s="143">
        <f t="shared" si="167"/>
        <v>2.02993110651735</v>
      </c>
      <c r="CQ78" s="83">
        <f t="shared" si="221"/>
        <v>4.6796400585305743E-2</v>
      </c>
      <c r="CR78" s="84">
        <f t="shared" si="222"/>
        <v>273.49529849766327</v>
      </c>
      <c r="CS78" s="83">
        <f t="shared" si="168"/>
        <v>0.57580849456826377</v>
      </c>
      <c r="CT78" s="83">
        <f t="shared" si="223"/>
        <v>1.7557070648413666</v>
      </c>
      <c r="CU78" s="83">
        <f t="shared" si="169"/>
        <v>1.7556406380789742</v>
      </c>
      <c r="CV78" s="143">
        <f t="shared" si="170"/>
        <v>2.02993110651735</v>
      </c>
      <c r="CW78" s="83">
        <f t="shared" si="224"/>
        <v>4.6843004723472463E-2</v>
      </c>
      <c r="CX78" s="84">
        <f t="shared" si="225"/>
        <v>273.67016355128794</v>
      </c>
      <c r="CY78" s="83">
        <f t="shared" si="171"/>
        <v>0.57554577198269752</v>
      </c>
      <c r="CZ78" s="83">
        <f t="shared" si="226"/>
        <v>1.755749973433695</v>
      </c>
      <c r="DA78" s="83">
        <f t="shared" si="172"/>
        <v>1.7556835163993336</v>
      </c>
      <c r="DB78" s="143">
        <f t="shared" si="173"/>
        <v>2.02993110651735</v>
      </c>
      <c r="DC78" s="83">
        <f t="shared" si="227"/>
        <v>4.6844537690376303E-2</v>
      </c>
      <c r="DD78" s="84">
        <f t="shared" si="228"/>
        <v>273.67186584805125</v>
      </c>
      <c r="DE78" s="86">
        <f t="shared" si="174"/>
        <v>324.9266005937024</v>
      </c>
      <c r="DF78" s="86">
        <f t="shared" si="175"/>
        <v>129.97064023748095</v>
      </c>
      <c r="DG78" s="86">
        <f t="shared" si="176"/>
        <v>81.231650148425601</v>
      </c>
      <c r="DH78" s="86">
        <f t="shared" si="177"/>
        <v>53.592757405138698</v>
      </c>
      <c r="DI78" s="86">
        <f t="shared" si="178"/>
        <v>10553.263470820957</v>
      </c>
      <c r="DJ78" s="86">
        <f t="shared" si="179"/>
        <v>4248109616.7422695</v>
      </c>
      <c r="DK78" s="86">
        <f t="shared" si="180"/>
        <v>2350.4986963069423</v>
      </c>
      <c r="DL78" s="86">
        <f t="shared" si="238"/>
        <v>2350.4986963069423</v>
      </c>
      <c r="DM78" s="86">
        <f t="shared" si="181"/>
        <v>0</v>
      </c>
      <c r="DN78" s="85">
        <f t="shared" si="182"/>
        <v>324.9266005937024</v>
      </c>
      <c r="DO78" s="85">
        <f t="shared" si="229"/>
        <v>32492.660059370239</v>
      </c>
      <c r="DP78" s="85">
        <f t="shared" si="183"/>
        <v>81.231650148425601</v>
      </c>
      <c r="DQ78" s="85">
        <f t="shared" si="230"/>
        <v>8123.1650148425597</v>
      </c>
      <c r="DR78" s="85">
        <f t="shared" si="184"/>
        <v>129.97064023748095</v>
      </c>
      <c r="DS78" s="85">
        <f t="shared" si="231"/>
        <v>12997.064023748095</v>
      </c>
      <c r="DT78" s="81"/>
      <c r="DU78" s="81"/>
      <c r="DV78" s="81">
        <f t="shared" si="232"/>
        <v>-324.9266005937024</v>
      </c>
      <c r="DW78" s="100"/>
    </row>
    <row r="79" spans="1:127" x14ac:dyDescent="0.2">
      <c r="A79" s="59">
        <f t="shared" si="185"/>
        <v>9.8666666666666671</v>
      </c>
      <c r="B79" s="44">
        <f t="shared" si="186"/>
        <v>9866.6666666666661</v>
      </c>
      <c r="C79" s="52">
        <f t="shared" si="120"/>
        <v>133.33333333333334</v>
      </c>
      <c r="D79" s="50">
        <f t="shared" si="121"/>
        <v>2</v>
      </c>
      <c r="E79" s="44">
        <f t="shared" si="122"/>
        <v>3</v>
      </c>
      <c r="F79" s="47">
        <f t="shared" si="123"/>
        <v>1.0574519476318618</v>
      </c>
      <c r="G79" s="52">
        <f t="shared" si="187"/>
        <v>4.3845049158977481E-2</v>
      </c>
      <c r="H79" s="57">
        <f t="shared" si="188"/>
        <v>153.93143640433968</v>
      </c>
      <c r="I79" s="52">
        <f t="shared" si="189"/>
        <v>0</v>
      </c>
      <c r="J79" s="54">
        <f t="shared" si="190"/>
        <v>253.30487326122693</v>
      </c>
      <c r="K79" s="46">
        <f t="shared" si="233"/>
        <v>253.30487326122693</v>
      </c>
      <c r="L79" s="80">
        <f t="shared" si="124"/>
        <v>0</v>
      </c>
      <c r="M79" s="142">
        <f t="shared" si="125"/>
        <v>0</v>
      </c>
      <c r="N79" s="60">
        <f t="shared" si="126"/>
        <v>3</v>
      </c>
      <c r="O79" s="53">
        <f t="shared" si="127"/>
        <v>0</v>
      </c>
      <c r="P79" s="58">
        <f t="shared" si="191"/>
        <v>2.4699670995831031</v>
      </c>
      <c r="Q79" s="49">
        <f t="shared" si="128"/>
        <v>2.4699670995831031</v>
      </c>
      <c r="R79" s="143">
        <f t="shared" si="129"/>
        <v>0.85418214447655383</v>
      </c>
      <c r="S79" s="51">
        <f t="shared" si="192"/>
        <v>3.5545531095524829E-2</v>
      </c>
      <c r="T79" s="57">
        <f t="shared" si="193"/>
        <v>164.61361442003755</v>
      </c>
      <c r="U79" s="53">
        <f t="shared" si="130"/>
        <v>0</v>
      </c>
      <c r="V79" s="58">
        <f t="shared" si="194"/>
        <v>2.4382273496444036</v>
      </c>
      <c r="W79" s="49">
        <f t="shared" si="131"/>
        <v>2.4382273496444036</v>
      </c>
      <c r="X79" s="143">
        <f t="shared" si="132"/>
        <v>0.83435475176801621</v>
      </c>
      <c r="Y79" s="51">
        <f t="shared" si="195"/>
        <v>3.4671803990168712E-2</v>
      </c>
      <c r="Z79" s="57">
        <f t="shared" si="196"/>
        <v>163.10796878756742</v>
      </c>
      <c r="AA79" s="53">
        <f t="shared" si="133"/>
        <v>0</v>
      </c>
      <c r="AB79" s="58">
        <f t="shared" si="197"/>
        <v>2.4426515706353862</v>
      </c>
      <c r="AC79" s="49">
        <f t="shared" si="134"/>
        <v>2.4426515706353862</v>
      </c>
      <c r="AD79" s="143">
        <f t="shared" si="135"/>
        <v>0.83259842347305824</v>
      </c>
      <c r="AE79" s="49">
        <f t="shared" si="234"/>
        <v>3.4594408456637429E-2</v>
      </c>
      <c r="AF79" s="57">
        <f t="shared" si="198"/>
        <v>162.61351004257872</v>
      </c>
      <c r="AG79" s="53">
        <f t="shared" si="136"/>
        <v>0</v>
      </c>
      <c r="AH79" s="58">
        <f t="shared" si="199"/>
        <v>2.444108002929299</v>
      </c>
      <c r="AI79" s="49">
        <f t="shared" si="137"/>
        <v>2.444108002929299</v>
      </c>
      <c r="AJ79" s="143">
        <f t="shared" si="138"/>
        <v>0.83261703430177492</v>
      </c>
      <c r="AK79" s="51">
        <f t="shared" si="200"/>
        <v>3.4595228573822905E-2</v>
      </c>
      <c r="AL79" s="57">
        <f t="shared" si="201"/>
        <v>162.57464077121489</v>
      </c>
      <c r="AM79" s="53">
        <f t="shared" si="139"/>
        <v>0</v>
      </c>
      <c r="AN79" s="58">
        <f t="shared" si="202"/>
        <v>2.4442225663215904</v>
      </c>
      <c r="AO79" s="49">
        <f t="shared" si="140"/>
        <v>2.4442225663215904</v>
      </c>
      <c r="AP79" s="143">
        <f t="shared" si="141"/>
        <v>0.832626889292851</v>
      </c>
      <c r="AQ79" s="51">
        <f t="shared" si="203"/>
        <v>3.4595662850429559E-2</v>
      </c>
      <c r="AR79" s="57">
        <f t="shared" si="204"/>
        <v>162.57438350784369</v>
      </c>
      <c r="AS79" s="44">
        <f t="shared" si="142"/>
        <v>455.94877187020847</v>
      </c>
      <c r="AT79" s="44">
        <f t="shared" si="143"/>
        <v>182.3795087480834</v>
      </c>
      <c r="AU79" s="44">
        <f t="shared" si="144"/>
        <v>113.98719296755212</v>
      </c>
      <c r="AV79" s="47">
        <f t="shared" si="145"/>
        <v>8729.3354210584857</v>
      </c>
      <c r="AW79" s="47">
        <f t="shared" si="146"/>
        <v>140325423.54503605</v>
      </c>
      <c r="AX79" s="86">
        <f t="shared" si="147"/>
        <v>59045808957167.914</v>
      </c>
      <c r="AY79" s="86">
        <f t="shared" si="148"/>
        <v>2122.6678906582165</v>
      </c>
      <c r="AZ79" s="10">
        <f t="shared" si="205"/>
        <v>2122.6678906582165</v>
      </c>
      <c r="BA79" s="44">
        <f t="shared" si="149"/>
        <v>8729.3354210584857</v>
      </c>
      <c r="BB79" s="9">
        <f t="shared" si="150"/>
        <v>455.94877187020847</v>
      </c>
      <c r="BC79" s="45">
        <f t="shared" si="239"/>
        <v>60793.169582694471</v>
      </c>
      <c r="BD79" s="9">
        <f t="shared" si="151"/>
        <v>113.98719296755212</v>
      </c>
      <c r="BE79" s="45">
        <f t="shared" si="235"/>
        <v>15198.292395673618</v>
      </c>
      <c r="BF79" s="9">
        <f t="shared" si="152"/>
        <v>182.3795087480834</v>
      </c>
      <c r="BG79" s="45">
        <f t="shared" si="236"/>
        <v>24317.267833077789</v>
      </c>
      <c r="BH79" s="58"/>
      <c r="BI79" s="58"/>
      <c r="BJ79" s="58">
        <f t="shared" si="206"/>
        <v>-455.94877187020847</v>
      </c>
      <c r="BK79" s="97"/>
      <c r="BL79" s="44"/>
      <c r="BM79" s="82">
        <f t="shared" si="207"/>
        <v>7.4</v>
      </c>
      <c r="BN79" s="86">
        <f t="shared" si="208"/>
        <v>7400</v>
      </c>
      <c r="BO79" s="86">
        <f t="shared" si="209"/>
        <v>100</v>
      </c>
      <c r="BP79" s="84">
        <f t="shared" si="153"/>
        <v>1</v>
      </c>
      <c r="BQ79" s="84">
        <f t="shared" si="154"/>
        <v>1.64</v>
      </c>
      <c r="BR79" s="84">
        <f t="shared" si="155"/>
        <v>2.0299999999999998</v>
      </c>
      <c r="BS79" s="84">
        <f t="shared" si="210"/>
        <v>5.7885104437584954E-2</v>
      </c>
      <c r="BT79" s="84">
        <f t="shared" si="211"/>
        <v>305.07998343788307</v>
      </c>
      <c r="BU79" s="84">
        <f t="shared" si="212"/>
        <v>78.2563320000001</v>
      </c>
      <c r="BV79" s="83">
        <f t="shared" si="213"/>
        <v>183.16108269027018</v>
      </c>
      <c r="BW79" s="81">
        <f t="shared" si="237"/>
        <v>104.90475069027008</v>
      </c>
      <c r="BX79" s="83">
        <f t="shared" si="156"/>
        <v>1.5054326546255219E-3</v>
      </c>
      <c r="BY79" s="141">
        <f t="shared" si="157"/>
        <v>2.9130791294820349E-5</v>
      </c>
      <c r="BZ79" s="83">
        <f t="shared" si="158"/>
        <v>1.6400002198196919</v>
      </c>
      <c r="CA79" s="83">
        <f t="shared" si="159"/>
        <v>0.5232554653501077</v>
      </c>
      <c r="CB79" s="83">
        <f t="shared" si="214"/>
        <v>1.1360439548924806</v>
      </c>
      <c r="CC79" s="83">
        <f t="shared" si="160"/>
        <v>1.1360182995818815</v>
      </c>
      <c r="CD79" s="143">
        <f t="shared" si="161"/>
        <v>2.0299408644936712</v>
      </c>
      <c r="CE79" s="83">
        <f t="shared" si="215"/>
        <v>4.7673338168898287E-2</v>
      </c>
      <c r="CF79" s="84">
        <f t="shared" si="216"/>
        <v>325.81733457520551</v>
      </c>
      <c r="CG79" s="83">
        <f t="shared" si="162"/>
        <v>0.48317405977370553</v>
      </c>
      <c r="CH79" s="83">
        <f t="shared" si="217"/>
        <v>1.7674278417067304</v>
      </c>
      <c r="CI79" s="83">
        <f t="shared" si="163"/>
        <v>1.7673610698474491</v>
      </c>
      <c r="CJ79" s="143">
        <f t="shared" si="164"/>
        <v>2.0299408644936712</v>
      </c>
      <c r="CK79" s="83">
        <f t="shared" si="218"/>
        <v>4.6327317479213703E-2</v>
      </c>
      <c r="CL79" s="84">
        <f t="shared" si="219"/>
        <v>274.30952421309354</v>
      </c>
      <c r="CM79" s="83">
        <f t="shared" si="165"/>
        <v>0.5745825012387219</v>
      </c>
      <c r="CN79" s="83">
        <f t="shared" si="220"/>
        <v>1.7559066118710207</v>
      </c>
      <c r="CO79" s="83">
        <f t="shared" si="166"/>
        <v>1.7558494722342255</v>
      </c>
      <c r="CP79" s="143">
        <f t="shared" si="167"/>
        <v>2.0299408644936712</v>
      </c>
      <c r="CQ79" s="83">
        <f t="shared" si="221"/>
        <v>4.6593406986755195E-2</v>
      </c>
      <c r="CR79" s="84">
        <f t="shared" si="222"/>
        <v>276.15568243238368</v>
      </c>
      <c r="CS79" s="83">
        <f t="shared" si="168"/>
        <v>0.57177746475638769</v>
      </c>
      <c r="CT79" s="83">
        <f t="shared" si="223"/>
        <v>1.7563569031672155</v>
      </c>
      <c r="CU79" s="83">
        <f t="shared" si="169"/>
        <v>1.7562994853789411</v>
      </c>
      <c r="CV79" s="143">
        <f t="shared" si="170"/>
        <v>2.0299408644936712</v>
      </c>
      <c r="CW79" s="83">
        <f t="shared" si="224"/>
        <v>4.6640011124921915E-2</v>
      </c>
      <c r="CX79" s="84">
        <f t="shared" si="225"/>
        <v>276.3325254922425</v>
      </c>
      <c r="CY79" s="83">
        <f t="shared" si="171"/>
        <v>0.57150693211994463</v>
      </c>
      <c r="CZ79" s="83">
        <f t="shared" si="226"/>
        <v>1.7563998776191609</v>
      </c>
      <c r="DA79" s="83">
        <f t="shared" si="172"/>
        <v>1.7563424329606754</v>
      </c>
      <c r="DB79" s="143">
        <f t="shared" si="173"/>
        <v>2.0299408644936712</v>
      </c>
      <c r="DC79" s="83">
        <f t="shared" si="227"/>
        <v>4.6641544091825755E-2</v>
      </c>
      <c r="DD79" s="84">
        <f t="shared" si="228"/>
        <v>276.33425008179478</v>
      </c>
      <c r="DE79" s="86">
        <f t="shared" si="174"/>
        <v>329.68994884248627</v>
      </c>
      <c r="DF79" s="86">
        <f t="shared" si="175"/>
        <v>131.87597953699452</v>
      </c>
      <c r="DG79" s="86">
        <f t="shared" si="176"/>
        <v>82.422487210621568</v>
      </c>
      <c r="DH79" s="86">
        <f t="shared" si="177"/>
        <v>50.850183658462363</v>
      </c>
      <c r="DI79" s="86">
        <f t="shared" si="178"/>
        <v>9582.5632745606035</v>
      </c>
      <c r="DJ79" s="86">
        <f t="shared" si="179"/>
        <v>3543821591.8838</v>
      </c>
      <c r="DK79" s="86">
        <f t="shared" si="180"/>
        <v>2335.5423296794165</v>
      </c>
      <c r="DL79" s="86">
        <f t="shared" si="238"/>
        <v>2335.5423296794165</v>
      </c>
      <c r="DM79" s="86">
        <f t="shared" si="181"/>
        <v>0</v>
      </c>
      <c r="DN79" s="85">
        <f t="shared" si="182"/>
        <v>329.68994884248627</v>
      </c>
      <c r="DO79" s="85">
        <f t="shared" si="229"/>
        <v>32968.994884248626</v>
      </c>
      <c r="DP79" s="85">
        <f t="shared" si="183"/>
        <v>82.422487210621568</v>
      </c>
      <c r="DQ79" s="85">
        <f t="shared" si="230"/>
        <v>8242.2487210621566</v>
      </c>
      <c r="DR79" s="85">
        <f t="shared" si="184"/>
        <v>131.87597953699452</v>
      </c>
      <c r="DS79" s="85">
        <f t="shared" si="231"/>
        <v>13187.597953699453</v>
      </c>
      <c r="DT79" s="81"/>
      <c r="DU79" s="81"/>
      <c r="DV79" s="81">
        <f t="shared" si="232"/>
        <v>-329.68994884248627</v>
      </c>
      <c r="DW79" s="100"/>
    </row>
    <row r="80" spans="1:127" x14ac:dyDescent="0.2">
      <c r="A80" s="59">
        <f t="shared" si="185"/>
        <v>10</v>
      </c>
      <c r="B80" s="44">
        <f t="shared" si="186"/>
        <v>10000</v>
      </c>
      <c r="C80" s="52">
        <f t="shared" si="120"/>
        <v>133.33333333333334</v>
      </c>
      <c r="D80" s="50">
        <f t="shared" si="121"/>
        <v>2</v>
      </c>
      <c r="E80" s="44">
        <f t="shared" si="122"/>
        <v>3</v>
      </c>
      <c r="F80" s="47">
        <f t="shared" si="123"/>
        <v>1.0574519476318618</v>
      </c>
      <c r="G80" s="52">
        <f t="shared" si="187"/>
        <v>4.3704055565959903E-2</v>
      </c>
      <c r="H80" s="57">
        <f t="shared" si="188"/>
        <v>155.87697206489386</v>
      </c>
      <c r="I80" s="52">
        <f t="shared" si="189"/>
        <v>0</v>
      </c>
      <c r="J80" s="54">
        <f t="shared" si="190"/>
        <v>256.96727326122692</v>
      </c>
      <c r="K80" s="46">
        <f t="shared" si="233"/>
        <v>256.96727326122692</v>
      </c>
      <c r="L80" s="80">
        <f t="shared" si="124"/>
        <v>0</v>
      </c>
      <c r="M80" s="142">
        <f t="shared" si="125"/>
        <v>0</v>
      </c>
      <c r="N80" s="60">
        <f t="shared" si="126"/>
        <v>3</v>
      </c>
      <c r="O80" s="53">
        <f t="shared" si="127"/>
        <v>0</v>
      </c>
      <c r="P80" s="58">
        <f t="shared" si="191"/>
        <v>2.4645969350536614</v>
      </c>
      <c r="Q80" s="49">
        <f t="shared" si="128"/>
        <v>2.4645969350536614</v>
      </c>
      <c r="R80" s="143">
        <f t="shared" si="129"/>
        <v>0.85418214447655383</v>
      </c>
      <c r="S80" s="51">
        <f t="shared" si="192"/>
        <v>3.5431640142927955E-2</v>
      </c>
      <c r="T80" s="57">
        <f t="shared" si="193"/>
        <v>166.52935306153427</v>
      </c>
      <c r="U80" s="53">
        <f t="shared" si="130"/>
        <v>0</v>
      </c>
      <c r="V80" s="58">
        <f t="shared" si="194"/>
        <v>2.4330871523210122</v>
      </c>
      <c r="W80" s="49">
        <f t="shared" si="131"/>
        <v>2.4330871523210122</v>
      </c>
      <c r="X80" s="143">
        <f t="shared" si="132"/>
        <v>0.83435475176801621</v>
      </c>
      <c r="Y80" s="51">
        <f t="shared" si="195"/>
        <v>3.4560556689932978E-2</v>
      </c>
      <c r="Z80" s="57">
        <f t="shared" si="196"/>
        <v>165.00093857673821</v>
      </c>
      <c r="AA80" s="53">
        <f t="shared" si="133"/>
        <v>0</v>
      </c>
      <c r="AB80" s="58">
        <f t="shared" si="197"/>
        <v>2.4375586089738062</v>
      </c>
      <c r="AC80" s="49">
        <f t="shared" si="134"/>
        <v>2.4375586089738062</v>
      </c>
      <c r="AD80" s="143">
        <f t="shared" si="135"/>
        <v>0.83259842347305824</v>
      </c>
      <c r="AE80" s="49">
        <f t="shared" si="234"/>
        <v>3.4483395333507687E-2</v>
      </c>
      <c r="AF80" s="57">
        <f t="shared" si="198"/>
        <v>164.49883293295932</v>
      </c>
      <c r="AG80" s="53">
        <f t="shared" si="136"/>
        <v>0</v>
      </c>
      <c r="AH80" s="58">
        <f t="shared" si="199"/>
        <v>2.4390311339224438</v>
      </c>
      <c r="AI80" s="49">
        <f t="shared" si="137"/>
        <v>2.4390311339224438</v>
      </c>
      <c r="AJ80" s="143">
        <f t="shared" si="138"/>
        <v>0.83261703430177492</v>
      </c>
      <c r="AK80" s="51">
        <f t="shared" si="200"/>
        <v>3.4484212969249334E-2</v>
      </c>
      <c r="AL80" s="57">
        <f t="shared" si="201"/>
        <v>164.45888487882061</v>
      </c>
      <c r="AM80" s="53">
        <f t="shared" si="139"/>
        <v>0</v>
      </c>
      <c r="AN80" s="58">
        <f t="shared" si="202"/>
        <v>2.439148365967112</v>
      </c>
      <c r="AO80" s="49">
        <f t="shared" si="140"/>
        <v>2.439148365967112</v>
      </c>
      <c r="AP80" s="143">
        <f t="shared" si="141"/>
        <v>0.832626889292851</v>
      </c>
      <c r="AQ80" s="51">
        <f t="shared" si="203"/>
        <v>3.4484645931857176E-2</v>
      </c>
      <c r="AR80" s="57">
        <f t="shared" si="204"/>
        <v>164.45856295298722</v>
      </c>
      <c r="AS80" s="44">
        <f t="shared" si="142"/>
        <v>462.54109187020845</v>
      </c>
      <c r="AT80" s="44">
        <f t="shared" si="143"/>
        <v>185.01643674808338</v>
      </c>
      <c r="AU80" s="44">
        <f t="shared" si="144"/>
        <v>115.63527296755211</v>
      </c>
      <c r="AV80" s="47">
        <f t="shared" si="145"/>
        <v>8163.3642102565655</v>
      </c>
      <c r="AW80" s="47">
        <f t="shared" si="146"/>
        <v>123711934.91718185</v>
      </c>
      <c r="AX80" s="86">
        <f t="shared" si="147"/>
        <v>48237356936549.906</v>
      </c>
      <c r="AY80" s="86">
        <f t="shared" si="148"/>
        <v>2107.4848600740711</v>
      </c>
      <c r="AZ80" s="10">
        <f t="shared" si="205"/>
        <v>2107.4848600740711</v>
      </c>
      <c r="BA80" s="44">
        <f t="shared" si="149"/>
        <v>8163.3642102565655</v>
      </c>
      <c r="BB80" s="9">
        <f t="shared" si="150"/>
        <v>462.54109187020845</v>
      </c>
      <c r="BC80" s="45">
        <f t="shared" si="239"/>
        <v>61672.145582694466</v>
      </c>
      <c r="BD80" s="9">
        <f t="shared" si="151"/>
        <v>115.63527296755211</v>
      </c>
      <c r="BE80" s="45">
        <f t="shared" si="235"/>
        <v>15418.036395673616</v>
      </c>
      <c r="BF80" s="9">
        <f t="shared" si="152"/>
        <v>185.01643674808338</v>
      </c>
      <c r="BG80" s="45">
        <f t="shared" si="236"/>
        <v>24668.858233077786</v>
      </c>
      <c r="BH80" s="58"/>
      <c r="BI80" s="58"/>
      <c r="BJ80" s="58">
        <f t="shared" si="206"/>
        <v>-462.54109187020845</v>
      </c>
      <c r="BK80" s="97"/>
      <c r="BL80" s="44"/>
      <c r="BM80" s="82">
        <f t="shared" si="207"/>
        <v>7.5</v>
      </c>
      <c r="BN80" s="86">
        <f t="shared" si="208"/>
        <v>7500</v>
      </c>
      <c r="BO80" s="86">
        <f t="shared" si="209"/>
        <v>100</v>
      </c>
      <c r="BP80" s="84">
        <f t="shared" si="153"/>
        <v>1</v>
      </c>
      <c r="BQ80" s="84">
        <f t="shared" si="154"/>
        <v>1.64</v>
      </c>
      <c r="BR80" s="84">
        <f t="shared" si="155"/>
        <v>2.0299999999999998</v>
      </c>
      <c r="BS80" s="84">
        <f t="shared" si="210"/>
        <v>5.7682104437584952E-2</v>
      </c>
      <c r="BT80" s="84">
        <f t="shared" si="211"/>
        <v>308.60337395236996</v>
      </c>
      <c r="BU80" s="84">
        <f t="shared" si="212"/>
        <v>79.313850000000102</v>
      </c>
      <c r="BV80" s="83">
        <f t="shared" si="213"/>
        <v>185.80757806517119</v>
      </c>
      <c r="BW80" s="81">
        <f t="shared" si="237"/>
        <v>106.49372806517108</v>
      </c>
      <c r="BX80" s="83">
        <f t="shared" si="156"/>
        <v>1.3855266707472366E-3</v>
      </c>
      <c r="BY80" s="141">
        <f t="shared" si="157"/>
        <v>2.5004288241299366E-5</v>
      </c>
      <c r="BZ80" s="83">
        <f t="shared" si="158"/>
        <v>1.6400001886812763</v>
      </c>
      <c r="CA80" s="83">
        <f t="shared" si="159"/>
        <v>0.51675716186560328</v>
      </c>
      <c r="CB80" s="83">
        <f t="shared" si="214"/>
        <v>1.1320969753390628</v>
      </c>
      <c r="CC80" s="83">
        <f t="shared" si="160"/>
        <v>1.1320747754637128</v>
      </c>
      <c r="CD80" s="143">
        <f t="shared" si="161"/>
        <v>2.0299492412948701</v>
      </c>
      <c r="CE80" s="83">
        <f t="shared" si="215"/>
        <v>4.747034366360886E-2</v>
      </c>
      <c r="CF80" s="84">
        <f t="shared" si="216"/>
        <v>330.00492918905837</v>
      </c>
      <c r="CG80" s="83">
        <f t="shared" si="162"/>
        <v>0.47454373533181893</v>
      </c>
      <c r="CH80" s="83">
        <f t="shared" si="217"/>
        <v>1.7682779941954796</v>
      </c>
      <c r="CI80" s="83">
        <f t="shared" si="163"/>
        <v>1.7682198350160154</v>
      </c>
      <c r="CJ80" s="143">
        <f t="shared" si="164"/>
        <v>2.0299492412948701</v>
      </c>
      <c r="CK80" s="83">
        <f t="shared" si="218"/>
        <v>4.6124322973924277E-2</v>
      </c>
      <c r="CL80" s="84">
        <f t="shared" si="219"/>
        <v>276.92505203163824</v>
      </c>
      <c r="CM80" s="83">
        <f t="shared" si="165"/>
        <v>0.57059814812583698</v>
      </c>
      <c r="CN80" s="83">
        <f t="shared" si="220"/>
        <v>1.7565436524641163</v>
      </c>
      <c r="CO80" s="83">
        <f t="shared" si="166"/>
        <v>1.7564942674504684</v>
      </c>
      <c r="CP80" s="143">
        <f t="shared" si="167"/>
        <v>2.0299492412948701</v>
      </c>
      <c r="CQ80" s="83">
        <f t="shared" si="221"/>
        <v>4.6390412481465769E-2</v>
      </c>
      <c r="CR80" s="84">
        <f t="shared" si="222"/>
        <v>278.8035124815263</v>
      </c>
      <c r="CS80" s="83">
        <f t="shared" si="168"/>
        <v>0.56769321269053141</v>
      </c>
      <c r="CT80" s="83">
        <f t="shared" si="223"/>
        <v>1.7569974553776657</v>
      </c>
      <c r="CU80" s="83">
        <f t="shared" si="169"/>
        <v>1.7569478220305144</v>
      </c>
      <c r="CV80" s="143">
        <f t="shared" si="170"/>
        <v>2.0299492412948701</v>
      </c>
      <c r="CW80" s="83">
        <f t="shared" si="224"/>
        <v>4.6437016619632489E-2</v>
      </c>
      <c r="CX80" s="84">
        <f t="shared" si="225"/>
        <v>278.9823306347667</v>
      </c>
      <c r="CY80" s="83">
        <f t="shared" si="171"/>
        <v>0.56741478938661616</v>
      </c>
      <c r="CZ80" s="83">
        <f t="shared" si="226"/>
        <v>1.757040493682601</v>
      </c>
      <c r="DA80" s="83">
        <f t="shared" si="172"/>
        <v>1.7569908364917945</v>
      </c>
      <c r="DB80" s="143">
        <f t="shared" si="173"/>
        <v>2.0299492412948701</v>
      </c>
      <c r="DC80" s="83">
        <f t="shared" si="227"/>
        <v>4.6438549586536329E-2</v>
      </c>
      <c r="DD80" s="84">
        <f t="shared" si="228"/>
        <v>278.98407771080383</v>
      </c>
      <c r="DE80" s="86">
        <f t="shared" si="174"/>
        <v>334.45364051730814</v>
      </c>
      <c r="DF80" s="86">
        <f t="shared" si="175"/>
        <v>133.78145620692325</v>
      </c>
      <c r="DG80" s="86">
        <f t="shared" si="176"/>
        <v>83.613410129327036</v>
      </c>
      <c r="DH80" s="86">
        <f t="shared" si="177"/>
        <v>48.2842026230594</v>
      </c>
      <c r="DI80" s="86">
        <f t="shared" si="178"/>
        <v>8713.1588882791584</v>
      </c>
      <c r="DJ80" s="86">
        <f t="shared" si="179"/>
        <v>2963966727.31392</v>
      </c>
      <c r="DK80" s="86">
        <f t="shared" si="180"/>
        <v>2320.6924462942657</v>
      </c>
      <c r="DL80" s="86">
        <f t="shared" si="238"/>
        <v>2320.6924462942657</v>
      </c>
      <c r="DM80" s="86">
        <f t="shared" si="181"/>
        <v>0</v>
      </c>
      <c r="DN80" s="85">
        <f t="shared" si="182"/>
        <v>334.45364051730814</v>
      </c>
      <c r="DO80" s="85">
        <f t="shared" si="229"/>
        <v>33445.364051730816</v>
      </c>
      <c r="DP80" s="85">
        <f t="shared" si="183"/>
        <v>83.613410129327036</v>
      </c>
      <c r="DQ80" s="85">
        <f t="shared" si="230"/>
        <v>8361.341012932704</v>
      </c>
      <c r="DR80" s="85">
        <f t="shared" si="184"/>
        <v>133.78145620692325</v>
      </c>
      <c r="DS80" s="85">
        <f t="shared" si="231"/>
        <v>13378.145620692325</v>
      </c>
      <c r="DT80" s="81"/>
      <c r="DU80" s="81"/>
      <c r="DV80" s="81">
        <f t="shared" si="232"/>
        <v>-334.45364051730814</v>
      </c>
      <c r="DW80" s="100"/>
    </row>
    <row r="81" spans="1:127" x14ac:dyDescent="0.2">
      <c r="A81" s="59">
        <f t="shared" si="185"/>
        <v>10.133333333333335</v>
      </c>
      <c r="B81" s="44">
        <f t="shared" si="186"/>
        <v>10133.333333333334</v>
      </c>
      <c r="C81" s="52">
        <f t="shared" si="120"/>
        <v>133.33333333333334</v>
      </c>
      <c r="D81" s="50">
        <f t="shared" si="121"/>
        <v>2</v>
      </c>
      <c r="E81" s="44">
        <f t="shared" si="122"/>
        <v>3</v>
      </c>
      <c r="F81" s="47">
        <f t="shared" si="123"/>
        <v>1.0574519476318618</v>
      </c>
      <c r="G81" s="52">
        <f t="shared" si="187"/>
        <v>4.3563061972942324E-2</v>
      </c>
      <c r="H81" s="57">
        <f t="shared" si="188"/>
        <v>157.81624134353615</v>
      </c>
      <c r="I81" s="52">
        <f t="shared" si="189"/>
        <v>0</v>
      </c>
      <c r="J81" s="54">
        <f t="shared" si="190"/>
        <v>260.62967326122691</v>
      </c>
      <c r="K81" s="46">
        <f t="shared" si="233"/>
        <v>260.62967326122691</v>
      </c>
      <c r="L81" s="80">
        <f t="shared" si="124"/>
        <v>0</v>
      </c>
      <c r="M81" s="142">
        <f t="shared" si="125"/>
        <v>0</v>
      </c>
      <c r="N81" s="60">
        <f t="shared" si="126"/>
        <v>3</v>
      </c>
      <c r="O81" s="53">
        <f t="shared" si="127"/>
        <v>0</v>
      </c>
      <c r="P81" s="58">
        <f t="shared" si="191"/>
        <v>2.459270805575752</v>
      </c>
      <c r="Q81" s="49">
        <f t="shared" si="128"/>
        <v>2.459270805575752</v>
      </c>
      <c r="R81" s="143">
        <f t="shared" si="129"/>
        <v>0.85418214447655383</v>
      </c>
      <c r="S81" s="51">
        <f t="shared" si="192"/>
        <v>3.531774919033108E-2</v>
      </c>
      <c r="T81" s="57">
        <f t="shared" si="193"/>
        <v>168.44310451048992</v>
      </c>
      <c r="U81" s="53">
        <f t="shared" si="130"/>
        <v>0</v>
      </c>
      <c r="V81" s="58">
        <f t="shared" si="194"/>
        <v>2.4279763156256471</v>
      </c>
      <c r="W81" s="49">
        <f t="shared" si="131"/>
        <v>2.4279763156256471</v>
      </c>
      <c r="X81" s="143">
        <f t="shared" si="132"/>
        <v>0.83435475176801621</v>
      </c>
      <c r="Y81" s="51">
        <f t="shared" si="195"/>
        <v>3.4449309389697244E-2</v>
      </c>
      <c r="Z81" s="57">
        <f t="shared" si="196"/>
        <v>166.8918111392986</v>
      </c>
      <c r="AA81" s="53">
        <f t="shared" si="133"/>
        <v>0</v>
      </c>
      <c r="AB81" s="58">
        <f t="shared" si="197"/>
        <v>2.4324948991013429</v>
      </c>
      <c r="AC81" s="49">
        <f t="shared" si="134"/>
        <v>2.4324948991013429</v>
      </c>
      <c r="AD81" s="143">
        <f t="shared" si="135"/>
        <v>0.83259842347305824</v>
      </c>
      <c r="AE81" s="49">
        <f t="shared" si="234"/>
        <v>3.4372382210377944E-2</v>
      </c>
      <c r="AF81" s="57">
        <f t="shared" si="198"/>
        <v>166.38202259358656</v>
      </c>
      <c r="AG81" s="53">
        <f t="shared" si="136"/>
        <v>0</v>
      </c>
      <c r="AH81" s="58">
        <f t="shared" si="199"/>
        <v>2.433983477203741</v>
      </c>
      <c r="AI81" s="49">
        <f t="shared" si="137"/>
        <v>2.433983477203741</v>
      </c>
      <c r="AJ81" s="143">
        <f t="shared" si="138"/>
        <v>0.83261703430177492</v>
      </c>
      <c r="AK81" s="51">
        <f t="shared" si="200"/>
        <v>3.4373197364675763E-2</v>
      </c>
      <c r="AL81" s="57">
        <f t="shared" si="201"/>
        <v>166.34098222412152</v>
      </c>
      <c r="AM81" s="53">
        <f t="shared" si="139"/>
        <v>0</v>
      </c>
      <c r="AN81" s="58">
        <f t="shared" si="202"/>
        <v>2.4341033939671819</v>
      </c>
      <c r="AO81" s="49">
        <f t="shared" si="140"/>
        <v>2.4341033939671819</v>
      </c>
      <c r="AP81" s="143">
        <f t="shared" si="141"/>
        <v>0.832626889292851</v>
      </c>
      <c r="AQ81" s="51">
        <f t="shared" si="203"/>
        <v>3.4373629013284793E-2</v>
      </c>
      <c r="AR81" s="57">
        <f t="shared" si="204"/>
        <v>166.3405934711223</v>
      </c>
      <c r="AS81" s="44">
        <f t="shared" si="142"/>
        <v>469.13341187020842</v>
      </c>
      <c r="AT81" s="44">
        <f t="shared" si="143"/>
        <v>187.65336474808336</v>
      </c>
      <c r="AU81" s="44">
        <f t="shared" si="144"/>
        <v>117.2833529675521</v>
      </c>
      <c r="AV81" s="47">
        <f t="shared" si="145"/>
        <v>7639.0551057920738</v>
      </c>
      <c r="AW81" s="47">
        <f t="shared" si="146"/>
        <v>109198793.4612518</v>
      </c>
      <c r="AX81" s="86">
        <f t="shared" si="147"/>
        <v>39484798005820.711</v>
      </c>
      <c r="AY81" s="86">
        <f t="shared" si="148"/>
        <v>2092.4059797328164</v>
      </c>
      <c r="AZ81" s="10">
        <f t="shared" si="205"/>
        <v>2092.4059797328164</v>
      </c>
      <c r="BA81" s="44">
        <f t="shared" si="149"/>
        <v>7639.0551057920738</v>
      </c>
      <c r="BB81" s="9">
        <f t="shared" si="150"/>
        <v>469.13341187020842</v>
      </c>
      <c r="BC81" s="45">
        <f t="shared" si="239"/>
        <v>62551.121582694461</v>
      </c>
      <c r="BD81" s="9">
        <f t="shared" si="151"/>
        <v>117.2833529675521</v>
      </c>
      <c r="BE81" s="45">
        <f t="shared" si="235"/>
        <v>15637.780395673615</v>
      </c>
      <c r="BF81" s="9">
        <f t="shared" si="152"/>
        <v>187.65336474808336</v>
      </c>
      <c r="BG81" s="45">
        <f t="shared" si="236"/>
        <v>25020.448633077784</v>
      </c>
      <c r="BH81" s="58"/>
      <c r="BI81" s="58"/>
      <c r="BJ81" s="58">
        <f t="shared" si="206"/>
        <v>-469.13341187020842</v>
      </c>
      <c r="BK81" s="97"/>
      <c r="BL81" s="44"/>
      <c r="BM81" s="82">
        <f t="shared" si="207"/>
        <v>7.6000000000000005</v>
      </c>
      <c r="BN81" s="86">
        <f t="shared" si="208"/>
        <v>7600</v>
      </c>
      <c r="BO81" s="86">
        <f t="shared" si="209"/>
        <v>100</v>
      </c>
      <c r="BP81" s="84">
        <f t="shared" si="153"/>
        <v>1</v>
      </c>
      <c r="BQ81" s="84">
        <f t="shared" si="154"/>
        <v>1.64</v>
      </c>
      <c r="BR81" s="84">
        <f t="shared" si="155"/>
        <v>2.0299999999999998</v>
      </c>
      <c r="BS81" s="84">
        <f t="shared" si="210"/>
        <v>5.7479104437584951E-2</v>
      </c>
      <c r="BT81" s="84">
        <f t="shared" si="211"/>
        <v>312.11438641807632</v>
      </c>
      <c r="BU81" s="84">
        <f t="shared" si="212"/>
        <v>80.371368000000103</v>
      </c>
      <c r="BV81" s="83">
        <f t="shared" si="213"/>
        <v>188.45424903593212</v>
      </c>
      <c r="BW81" s="81">
        <f t="shared" si="237"/>
        <v>108.08288103593202</v>
      </c>
      <c r="BX81" s="83">
        <f t="shared" si="156"/>
        <v>1.2751710609262999E-3</v>
      </c>
      <c r="BY81" s="141">
        <f t="shared" si="157"/>
        <v>2.1461959978267651E-5</v>
      </c>
      <c r="BZ81" s="83">
        <f t="shared" si="158"/>
        <v>1.6400001619510194</v>
      </c>
      <c r="CA81" s="83">
        <f t="shared" si="159"/>
        <v>0.51015474053274024</v>
      </c>
      <c r="CB81" s="83">
        <f t="shared" si="214"/>
        <v>1.1281926896765635</v>
      </c>
      <c r="CC81" s="83">
        <f t="shared" si="160"/>
        <v>1.1281734728158161</v>
      </c>
      <c r="CD81" s="143">
        <f t="shared" si="161"/>
        <v>2.029956432221244</v>
      </c>
      <c r="CE81" s="83">
        <f t="shared" si="215"/>
        <v>4.7267348379933058E-2</v>
      </c>
      <c r="CF81" s="84">
        <f t="shared" si="216"/>
        <v>334.18917984353845</v>
      </c>
      <c r="CG81" s="83">
        <f t="shared" si="162"/>
        <v>0.4657402488631216</v>
      </c>
      <c r="CH81" s="83">
        <f t="shared" si="217"/>
        <v>1.7691157570311409</v>
      </c>
      <c r="CI81" s="83">
        <f t="shared" si="163"/>
        <v>1.7690650844731914</v>
      </c>
      <c r="CJ81" s="143">
        <f t="shared" si="164"/>
        <v>2.029956432221244</v>
      </c>
      <c r="CK81" s="83">
        <f t="shared" si="218"/>
        <v>4.5921327690248474E-2</v>
      </c>
      <c r="CL81" s="84">
        <f t="shared" si="219"/>
        <v>279.52782939000008</v>
      </c>
      <c r="CM81" s="83">
        <f t="shared" si="165"/>
        <v>0.56656340644698733</v>
      </c>
      <c r="CN81" s="83">
        <f t="shared" si="220"/>
        <v>1.7571716022264054</v>
      </c>
      <c r="CO81" s="83">
        <f t="shared" si="166"/>
        <v>1.7571289172051072</v>
      </c>
      <c r="CP81" s="143">
        <f t="shared" si="167"/>
        <v>2.029956432221244</v>
      </c>
      <c r="CQ81" s="83">
        <f t="shared" si="221"/>
        <v>4.6187417197789966E-2</v>
      </c>
      <c r="CR81" s="84">
        <f t="shared" si="222"/>
        <v>281.43881371063816</v>
      </c>
      <c r="CS81" s="83">
        <f t="shared" si="168"/>
        <v>0.56355672382588051</v>
      </c>
      <c r="CT81" s="83">
        <f t="shared" si="223"/>
        <v>1.7576289036868382</v>
      </c>
      <c r="CU81" s="83">
        <f t="shared" si="169"/>
        <v>1.7575859970261263</v>
      </c>
      <c r="CV81" s="143">
        <f t="shared" si="170"/>
        <v>2.029956432221244</v>
      </c>
      <c r="CW81" s="83">
        <f t="shared" si="224"/>
        <v>4.6234021335956686E-2</v>
      </c>
      <c r="CX81" s="84">
        <f t="shared" si="225"/>
        <v>281.61960412556493</v>
      </c>
      <c r="CY81" s="83">
        <f t="shared" si="171"/>
        <v>0.56327033006539295</v>
      </c>
      <c r="CZ81" s="83">
        <f t="shared" si="226"/>
        <v>1.7576720039385765</v>
      </c>
      <c r="DA81" s="83">
        <f t="shared" si="172"/>
        <v>1.7576290761258195</v>
      </c>
      <c r="DB81" s="143">
        <f t="shared" si="173"/>
        <v>2.029956432221244</v>
      </c>
      <c r="DC81" s="83">
        <f t="shared" si="227"/>
        <v>4.6235554302860526E-2</v>
      </c>
      <c r="DD81" s="84">
        <f t="shared" si="228"/>
        <v>281.62137388572262</v>
      </c>
      <c r="DE81" s="86">
        <f t="shared" si="174"/>
        <v>339.21764826467779</v>
      </c>
      <c r="DF81" s="86">
        <f t="shared" si="175"/>
        <v>135.68705930587112</v>
      </c>
      <c r="DG81" s="86">
        <f t="shared" si="176"/>
        <v>84.804412066169448</v>
      </c>
      <c r="DH81" s="86">
        <f t="shared" si="177"/>
        <v>45.881467937642959</v>
      </c>
      <c r="DI81" s="86">
        <f t="shared" si="178"/>
        <v>7933.3536954350047</v>
      </c>
      <c r="DJ81" s="86">
        <f t="shared" si="179"/>
        <v>2485295370.9709687</v>
      </c>
      <c r="DK81" s="86">
        <f t="shared" si="180"/>
        <v>2305.9481398469511</v>
      </c>
      <c r="DL81" s="86">
        <f t="shared" si="238"/>
        <v>2305.9481398469511</v>
      </c>
      <c r="DM81" s="86">
        <f t="shared" si="181"/>
        <v>0</v>
      </c>
      <c r="DN81" s="85">
        <f t="shared" si="182"/>
        <v>339.21764826467779</v>
      </c>
      <c r="DO81" s="85">
        <f t="shared" si="229"/>
        <v>33921.764826467777</v>
      </c>
      <c r="DP81" s="85">
        <f t="shared" si="183"/>
        <v>84.804412066169448</v>
      </c>
      <c r="DQ81" s="85">
        <f t="shared" si="230"/>
        <v>8480.4412066169443</v>
      </c>
      <c r="DR81" s="85">
        <f t="shared" si="184"/>
        <v>135.68705930587112</v>
      </c>
      <c r="DS81" s="85">
        <f t="shared" si="231"/>
        <v>13568.705930587112</v>
      </c>
      <c r="DT81" s="81"/>
      <c r="DU81" s="81"/>
      <c r="DV81" s="81">
        <f t="shared" si="232"/>
        <v>-339.21764826467779</v>
      </c>
      <c r="DW81" s="100"/>
    </row>
    <row r="82" spans="1:127" x14ac:dyDescent="0.2">
      <c r="A82" s="59">
        <f t="shared" si="185"/>
        <v>10.266666666666667</v>
      </c>
      <c r="B82" s="44">
        <f t="shared" si="186"/>
        <v>10266.666666666668</v>
      </c>
      <c r="C82" s="52">
        <f t="shared" si="120"/>
        <v>133.33333333333334</v>
      </c>
      <c r="D82" s="50">
        <f t="shared" si="121"/>
        <v>2</v>
      </c>
      <c r="E82" s="44">
        <f t="shared" si="122"/>
        <v>3</v>
      </c>
      <c r="F82" s="47">
        <f t="shared" si="123"/>
        <v>1.0574519476318618</v>
      </c>
      <c r="G82" s="52">
        <f t="shared" si="187"/>
        <v>4.3422068379924746E-2</v>
      </c>
      <c r="H82" s="57">
        <f t="shared" si="188"/>
        <v>159.74924424026653</v>
      </c>
      <c r="I82" s="52">
        <f t="shared" si="189"/>
        <v>0</v>
      </c>
      <c r="J82" s="54">
        <f t="shared" si="190"/>
        <v>264.2920732612269</v>
      </c>
      <c r="K82" s="46">
        <f t="shared" si="233"/>
        <v>264.2920732612269</v>
      </c>
      <c r="L82" s="80">
        <f t="shared" si="124"/>
        <v>0</v>
      </c>
      <c r="M82" s="142">
        <f t="shared" si="125"/>
        <v>0</v>
      </c>
      <c r="N82" s="60">
        <f t="shared" si="126"/>
        <v>3</v>
      </c>
      <c r="O82" s="53">
        <f t="shared" si="127"/>
        <v>0</v>
      </c>
      <c r="P82" s="58">
        <f t="shared" si="191"/>
        <v>2.4539882799934079</v>
      </c>
      <c r="Q82" s="49">
        <f t="shared" si="128"/>
        <v>2.4539882799934079</v>
      </c>
      <c r="R82" s="143">
        <f t="shared" si="129"/>
        <v>0.85418214447655383</v>
      </c>
      <c r="S82" s="51">
        <f t="shared" si="192"/>
        <v>3.5203858237734205E-2</v>
      </c>
      <c r="T82" s="57">
        <f t="shared" si="193"/>
        <v>170.35482585673003</v>
      </c>
      <c r="U82" s="53">
        <f t="shared" si="130"/>
        <v>0</v>
      </c>
      <c r="V82" s="58">
        <f t="shared" si="194"/>
        <v>2.4228947259786193</v>
      </c>
      <c r="W82" s="49">
        <f t="shared" si="131"/>
        <v>2.4228947259786193</v>
      </c>
      <c r="X82" s="143">
        <f t="shared" si="132"/>
        <v>0.83435475176801621</v>
      </c>
      <c r="Y82" s="51">
        <f t="shared" si="195"/>
        <v>3.433806208946151E-2</v>
      </c>
      <c r="Z82" s="57">
        <f t="shared" si="196"/>
        <v>168.7805547550268</v>
      </c>
      <c r="AA82" s="53">
        <f t="shared" si="133"/>
        <v>0</v>
      </c>
      <c r="AB82" s="58">
        <f t="shared" si="197"/>
        <v>2.4274602964321148</v>
      </c>
      <c r="AC82" s="49">
        <f t="shared" si="134"/>
        <v>2.4274602964321148</v>
      </c>
      <c r="AD82" s="143">
        <f t="shared" si="135"/>
        <v>0.83259842347305824</v>
      </c>
      <c r="AE82" s="49">
        <f t="shared" si="234"/>
        <v>3.4261369087248202E-2</v>
      </c>
      <c r="AF82" s="57">
        <f t="shared" si="198"/>
        <v>168.2630474711853</v>
      </c>
      <c r="AG82" s="53">
        <f t="shared" si="136"/>
        <v>0</v>
      </c>
      <c r="AH82" s="58">
        <f t="shared" si="199"/>
        <v>2.4289648882119592</v>
      </c>
      <c r="AI82" s="49">
        <f t="shared" si="137"/>
        <v>2.4289648882119592</v>
      </c>
      <c r="AJ82" s="143">
        <f t="shared" si="138"/>
        <v>0.83261703430177492</v>
      </c>
      <c r="AK82" s="51">
        <f t="shared" si="200"/>
        <v>3.4262181760102192E-2</v>
      </c>
      <c r="AL82" s="57">
        <f t="shared" si="201"/>
        <v>168.22090128869488</v>
      </c>
      <c r="AM82" s="53">
        <f t="shared" si="139"/>
        <v>0</v>
      </c>
      <c r="AN82" s="58">
        <f t="shared" si="202"/>
        <v>2.4290875054377632</v>
      </c>
      <c r="AO82" s="49">
        <f t="shared" si="140"/>
        <v>2.4290875054377632</v>
      </c>
      <c r="AP82" s="143">
        <f t="shared" si="141"/>
        <v>0.832626889292851</v>
      </c>
      <c r="AQ82" s="51">
        <f t="shared" si="203"/>
        <v>3.4262612094712409E-2</v>
      </c>
      <c r="AR82" s="57">
        <f t="shared" si="204"/>
        <v>168.22044352948078</v>
      </c>
      <c r="AS82" s="44">
        <f t="shared" si="142"/>
        <v>475.72573187020839</v>
      </c>
      <c r="AT82" s="44">
        <f t="shared" si="143"/>
        <v>190.29029274808335</v>
      </c>
      <c r="AU82" s="44">
        <f t="shared" si="144"/>
        <v>118.9314329675521</v>
      </c>
      <c r="AV82" s="47">
        <f t="shared" si="145"/>
        <v>7153.0132873777557</v>
      </c>
      <c r="AW82" s="47">
        <f t="shared" si="146"/>
        <v>96504683.850419909</v>
      </c>
      <c r="AX82" s="86">
        <f t="shared" si="147"/>
        <v>32383038302934.359</v>
      </c>
      <c r="AY82" s="86">
        <f t="shared" si="148"/>
        <v>2077.4306467394499</v>
      </c>
      <c r="AZ82" s="10">
        <f t="shared" si="205"/>
        <v>2077.4306467394499</v>
      </c>
      <c r="BA82" s="44">
        <f t="shared" si="149"/>
        <v>7153.0132873777557</v>
      </c>
      <c r="BB82" s="9">
        <f t="shared" si="150"/>
        <v>475.72573187020839</v>
      </c>
      <c r="BC82" s="45">
        <f t="shared" si="239"/>
        <v>63430.097582694456</v>
      </c>
      <c r="BD82" s="9">
        <f t="shared" si="151"/>
        <v>118.9314329675521</v>
      </c>
      <c r="BE82" s="45">
        <f t="shared" si="235"/>
        <v>15857.524395673614</v>
      </c>
      <c r="BF82" s="9">
        <f t="shared" si="152"/>
        <v>190.29029274808335</v>
      </c>
      <c r="BG82" s="45">
        <f t="shared" si="236"/>
        <v>25372.039033077781</v>
      </c>
      <c r="BH82" s="58"/>
      <c r="BI82" s="58"/>
      <c r="BJ82" s="58">
        <f t="shared" si="206"/>
        <v>-475.72573187020839</v>
      </c>
      <c r="BK82" s="97"/>
      <c r="BL82" s="44"/>
      <c r="BM82" s="82">
        <f t="shared" si="207"/>
        <v>7.7</v>
      </c>
      <c r="BN82" s="86">
        <f t="shared" si="208"/>
        <v>7700</v>
      </c>
      <c r="BO82" s="86">
        <f t="shared" si="209"/>
        <v>100</v>
      </c>
      <c r="BP82" s="84">
        <f t="shared" si="153"/>
        <v>1</v>
      </c>
      <c r="BQ82" s="84">
        <f t="shared" si="154"/>
        <v>1.64</v>
      </c>
      <c r="BR82" s="84">
        <f t="shared" si="155"/>
        <v>2.0299999999999998</v>
      </c>
      <c r="BS82" s="84">
        <f t="shared" si="210"/>
        <v>5.7276104437584949E-2</v>
      </c>
      <c r="BT82" s="84">
        <f t="shared" si="211"/>
        <v>315.6130208350022</v>
      </c>
      <c r="BU82" s="84">
        <f t="shared" si="212"/>
        <v>81.428886000000105</v>
      </c>
      <c r="BV82" s="83">
        <f t="shared" si="213"/>
        <v>191.10108161654421</v>
      </c>
      <c r="BW82" s="81">
        <f t="shared" si="237"/>
        <v>109.6721956165441</v>
      </c>
      <c r="BX82" s="83">
        <f t="shared" si="156"/>
        <v>1.1736051488254234E-3</v>
      </c>
      <c r="BY82" s="141">
        <f t="shared" si="157"/>
        <v>1.8421183030621978E-5</v>
      </c>
      <c r="BZ82" s="83">
        <f t="shared" si="158"/>
        <v>1.6400001390054475</v>
      </c>
      <c r="CA82" s="83">
        <f t="shared" si="159"/>
        <v>0.50344954164199196</v>
      </c>
      <c r="CB82" s="83">
        <f t="shared" si="214"/>
        <v>1.124330491673259</v>
      </c>
      <c r="CC82" s="83">
        <f t="shared" si="160"/>
        <v>1.1243138509462005</v>
      </c>
      <c r="CD82" s="143">
        <f t="shared" si="161"/>
        <v>2.0299626049984476</v>
      </c>
      <c r="CE82" s="83">
        <f t="shared" si="215"/>
        <v>4.7064352428072075E-2</v>
      </c>
      <c r="CF82" s="84">
        <f t="shared" si="216"/>
        <v>338.36990662845398</v>
      </c>
      <c r="CG82" s="83">
        <f t="shared" si="162"/>
        <v>0.45676442200488665</v>
      </c>
      <c r="CH82" s="83">
        <f t="shared" si="217"/>
        <v>1.7699413628201841</v>
      </c>
      <c r="CI82" s="83">
        <f t="shared" si="163"/>
        <v>1.7698971995865218</v>
      </c>
      <c r="CJ82" s="143">
        <f t="shared" si="164"/>
        <v>2.0299626049984476</v>
      </c>
      <c r="CK82" s="83">
        <f t="shared" si="218"/>
        <v>4.5718331738387491E-2</v>
      </c>
      <c r="CL82" s="84">
        <f t="shared" si="219"/>
        <v>282.11788841444132</v>
      </c>
      <c r="CM82" s="83">
        <f t="shared" si="165"/>
        <v>0.56247924859092324</v>
      </c>
      <c r="CN82" s="83">
        <f t="shared" si="220"/>
        <v>1.7577906396709837</v>
      </c>
      <c r="CO82" s="83">
        <f t="shared" si="166"/>
        <v>1.7577537437198181</v>
      </c>
      <c r="CP82" s="143">
        <f t="shared" si="167"/>
        <v>2.0299626049984476</v>
      </c>
      <c r="CQ82" s="83">
        <f t="shared" si="221"/>
        <v>4.5984421245928983E-2</v>
      </c>
      <c r="CR82" s="84">
        <f t="shared" si="222"/>
        <v>284.06161041752313</v>
      </c>
      <c r="CS82" s="83">
        <f t="shared" si="168"/>
        <v>0.55936897729015245</v>
      </c>
      <c r="CT82" s="83">
        <f t="shared" si="223"/>
        <v>1.7582514253736836</v>
      </c>
      <c r="CU82" s="83">
        <f t="shared" si="169"/>
        <v>1.7582143316704677</v>
      </c>
      <c r="CV82" s="143">
        <f t="shared" si="170"/>
        <v>2.0299626049984476</v>
      </c>
      <c r="CW82" s="83">
        <f t="shared" si="224"/>
        <v>4.6031025384095703E-2</v>
      </c>
      <c r="CX82" s="84">
        <f t="shared" si="225"/>
        <v>284.24437034425364</v>
      </c>
      <c r="CY82" s="83">
        <f t="shared" si="171"/>
        <v>0.55907453409883012</v>
      </c>
      <c r="CZ82" s="83">
        <f t="shared" si="226"/>
        <v>1.7582945857629027</v>
      </c>
      <c r="DA82" s="83">
        <f t="shared" si="172"/>
        <v>1.7582574733004221</v>
      </c>
      <c r="DB82" s="143">
        <f t="shared" si="173"/>
        <v>2.0299626049984476</v>
      </c>
      <c r="DC82" s="83">
        <f t="shared" si="227"/>
        <v>4.6032558350999543E-2</v>
      </c>
      <c r="DD82" s="84">
        <f t="shared" si="228"/>
        <v>284.24616298985705</v>
      </c>
      <c r="DE82" s="86">
        <f t="shared" si="174"/>
        <v>343.98194690977959</v>
      </c>
      <c r="DF82" s="86">
        <f t="shared" si="175"/>
        <v>137.59277876391184</v>
      </c>
      <c r="DG82" s="86">
        <f t="shared" si="176"/>
        <v>85.995486727444899</v>
      </c>
      <c r="DH82" s="86">
        <f t="shared" si="177"/>
        <v>43.629778758240199</v>
      </c>
      <c r="DI82" s="86">
        <f t="shared" si="178"/>
        <v>7232.9221327169062</v>
      </c>
      <c r="DJ82" s="86">
        <f t="shared" si="179"/>
        <v>2089124820.4077199</v>
      </c>
      <c r="DK82" s="86">
        <f t="shared" si="180"/>
        <v>2291.3085223336502</v>
      </c>
      <c r="DL82" s="86">
        <f t="shared" si="238"/>
        <v>2291.3085223336502</v>
      </c>
      <c r="DM82" s="86">
        <f t="shared" si="181"/>
        <v>0</v>
      </c>
      <c r="DN82" s="85">
        <f t="shared" si="182"/>
        <v>343.98194690977959</v>
      </c>
      <c r="DO82" s="85">
        <f t="shared" si="229"/>
        <v>34398.194690977958</v>
      </c>
      <c r="DP82" s="85">
        <f t="shared" si="183"/>
        <v>85.995486727444899</v>
      </c>
      <c r="DQ82" s="85">
        <f t="shared" si="230"/>
        <v>8599.5486727444895</v>
      </c>
      <c r="DR82" s="85">
        <f t="shared" si="184"/>
        <v>137.59277876391184</v>
      </c>
      <c r="DS82" s="85">
        <f t="shared" si="231"/>
        <v>13759.277876391185</v>
      </c>
      <c r="DT82" s="81"/>
      <c r="DU82" s="81"/>
      <c r="DV82" s="81">
        <f t="shared" si="232"/>
        <v>-343.98194690977959</v>
      </c>
      <c r="DW82" s="100"/>
    </row>
    <row r="83" spans="1:127" x14ac:dyDescent="0.2">
      <c r="A83" s="59">
        <f t="shared" si="185"/>
        <v>10.400000000000002</v>
      </c>
      <c r="B83" s="44">
        <f t="shared" si="186"/>
        <v>10400.000000000002</v>
      </c>
      <c r="C83" s="52">
        <f t="shared" si="120"/>
        <v>133.33333333333334</v>
      </c>
      <c r="D83" s="50">
        <f t="shared" si="121"/>
        <v>2</v>
      </c>
      <c r="E83" s="44">
        <f t="shared" si="122"/>
        <v>3</v>
      </c>
      <c r="F83" s="47">
        <f t="shared" si="123"/>
        <v>1.0574519476318618</v>
      </c>
      <c r="G83" s="52">
        <f t="shared" si="187"/>
        <v>4.3281074786907167E-2</v>
      </c>
      <c r="H83" s="57">
        <f t="shared" si="188"/>
        <v>161.67598075508502</v>
      </c>
      <c r="I83" s="52">
        <f t="shared" si="189"/>
        <v>0</v>
      </c>
      <c r="J83" s="54">
        <f t="shared" si="190"/>
        <v>267.95447326122689</v>
      </c>
      <c r="K83" s="46">
        <f t="shared" si="233"/>
        <v>267.95447326122689</v>
      </c>
      <c r="L83" s="80">
        <f t="shared" si="124"/>
        <v>0</v>
      </c>
      <c r="M83" s="142">
        <f t="shared" si="125"/>
        <v>0</v>
      </c>
      <c r="N83" s="60">
        <f t="shared" si="126"/>
        <v>3</v>
      </c>
      <c r="O83" s="53">
        <f t="shared" si="127"/>
        <v>0</v>
      </c>
      <c r="P83" s="58">
        <f t="shared" si="191"/>
        <v>2.4487489331608998</v>
      </c>
      <c r="Q83" s="49">
        <f t="shared" si="128"/>
        <v>2.4487489331608998</v>
      </c>
      <c r="R83" s="143">
        <f t="shared" si="129"/>
        <v>0.85418214447655383</v>
      </c>
      <c r="S83" s="51">
        <f t="shared" si="192"/>
        <v>3.508996728513733E-2</v>
      </c>
      <c r="T83" s="57">
        <f t="shared" si="193"/>
        <v>172.26447435548761</v>
      </c>
      <c r="U83" s="53">
        <f t="shared" si="130"/>
        <v>0</v>
      </c>
      <c r="V83" s="58">
        <f t="shared" si="194"/>
        <v>2.4178422697413313</v>
      </c>
      <c r="W83" s="49">
        <f t="shared" si="131"/>
        <v>2.4178422697413313</v>
      </c>
      <c r="X83" s="143">
        <f t="shared" si="132"/>
        <v>0.83435475176801621</v>
      </c>
      <c r="Y83" s="51">
        <f t="shared" si="195"/>
        <v>3.4226814789225776E-2</v>
      </c>
      <c r="Z83" s="57">
        <f t="shared" si="196"/>
        <v>170.66713766880414</v>
      </c>
      <c r="AA83" s="53">
        <f t="shared" si="133"/>
        <v>0</v>
      </c>
      <c r="AB83" s="58">
        <f t="shared" si="197"/>
        <v>2.4224546574654084</v>
      </c>
      <c r="AC83" s="49">
        <f t="shared" si="134"/>
        <v>2.4224546574654084</v>
      </c>
      <c r="AD83" s="143">
        <f t="shared" si="135"/>
        <v>0.83259842347305824</v>
      </c>
      <c r="AE83" s="49">
        <f t="shared" si="234"/>
        <v>3.4150355964118459E-2</v>
      </c>
      <c r="AF83" s="57">
        <f t="shared" si="198"/>
        <v>170.14187600518628</v>
      </c>
      <c r="AG83" s="53">
        <f t="shared" si="136"/>
        <v>0</v>
      </c>
      <c r="AH83" s="58">
        <f t="shared" si="199"/>
        <v>2.4239752233995899</v>
      </c>
      <c r="AI83" s="49">
        <f t="shared" si="137"/>
        <v>2.4239752233995899</v>
      </c>
      <c r="AJ83" s="143">
        <f t="shared" si="138"/>
        <v>0.83261703430177492</v>
      </c>
      <c r="AK83" s="51">
        <f t="shared" si="200"/>
        <v>3.4151166155528621E-2</v>
      </c>
      <c r="AL83" s="57">
        <f t="shared" si="201"/>
        <v>170.09861054796681</v>
      </c>
      <c r="AM83" s="53">
        <f t="shared" si="139"/>
        <v>0</v>
      </c>
      <c r="AN83" s="58">
        <f t="shared" si="202"/>
        <v>2.4241005565117359</v>
      </c>
      <c r="AO83" s="49">
        <f t="shared" si="140"/>
        <v>2.4241005565117359</v>
      </c>
      <c r="AP83" s="143">
        <f t="shared" si="141"/>
        <v>0.832626889292851</v>
      </c>
      <c r="AQ83" s="51">
        <f t="shared" si="203"/>
        <v>3.4151595176140026E-2</v>
      </c>
      <c r="AR83" s="57">
        <f t="shared" si="204"/>
        <v>170.09808158952598</v>
      </c>
      <c r="AS83" s="44">
        <f t="shared" si="142"/>
        <v>482.31805187020836</v>
      </c>
      <c r="AT83" s="44">
        <f t="shared" si="143"/>
        <v>192.92722074808336</v>
      </c>
      <c r="AU83" s="44">
        <f t="shared" si="144"/>
        <v>120.57951296755209</v>
      </c>
      <c r="AV83" s="47">
        <f t="shared" si="145"/>
        <v>6702.1453348208097</v>
      </c>
      <c r="AW83" s="47">
        <f t="shared" si="146"/>
        <v>85387968.335368171</v>
      </c>
      <c r="AX83" s="86">
        <f t="shared" si="147"/>
        <v>26609454426607.641</v>
      </c>
      <c r="AY83" s="86">
        <f t="shared" si="148"/>
        <v>2062.5582625835559</v>
      </c>
      <c r="AZ83" s="10">
        <f t="shared" si="205"/>
        <v>2062.5582625835559</v>
      </c>
      <c r="BA83" s="44">
        <f t="shared" si="149"/>
        <v>6702.1453348208097</v>
      </c>
      <c r="BB83" s="9">
        <f t="shared" si="150"/>
        <v>482.31805187020836</v>
      </c>
      <c r="BC83" s="45">
        <f t="shared" si="239"/>
        <v>64309.073582694451</v>
      </c>
      <c r="BD83" s="9">
        <f t="shared" si="151"/>
        <v>120.57951296755209</v>
      </c>
      <c r="BE83" s="45">
        <f t="shared" si="235"/>
        <v>16077.268395673613</v>
      </c>
      <c r="BF83" s="9">
        <f t="shared" si="152"/>
        <v>192.92722074808336</v>
      </c>
      <c r="BG83" s="45">
        <f t="shared" si="236"/>
        <v>25723.629433077782</v>
      </c>
      <c r="BH83" s="58"/>
      <c r="BI83" s="58"/>
      <c r="BJ83" s="58">
        <f t="shared" si="206"/>
        <v>-482.31805187020836</v>
      </c>
      <c r="BK83" s="97"/>
      <c r="BL83" s="44"/>
      <c r="BM83" s="82">
        <f t="shared" si="207"/>
        <v>7.8</v>
      </c>
      <c r="BN83" s="86">
        <f t="shared" si="208"/>
        <v>7800</v>
      </c>
      <c r="BO83" s="86">
        <f t="shared" si="209"/>
        <v>100</v>
      </c>
      <c r="BP83" s="84">
        <f t="shared" si="153"/>
        <v>1</v>
      </c>
      <c r="BQ83" s="84">
        <f t="shared" si="154"/>
        <v>1.64</v>
      </c>
      <c r="BR83" s="84">
        <f t="shared" si="155"/>
        <v>2.0299999999999998</v>
      </c>
      <c r="BS83" s="84">
        <f t="shared" si="210"/>
        <v>5.7073104437584947E-2</v>
      </c>
      <c r="BT83" s="84">
        <f t="shared" si="211"/>
        <v>319.09927720314761</v>
      </c>
      <c r="BU83" s="84">
        <f t="shared" si="212"/>
        <v>82.486404000000107</v>
      </c>
      <c r="BV83" s="83">
        <f t="shared" si="213"/>
        <v>193.7480629349682</v>
      </c>
      <c r="BW83" s="81">
        <f t="shared" si="237"/>
        <v>111.2616589349681</v>
      </c>
      <c r="BX83" s="83">
        <f t="shared" si="156"/>
        <v>1.0801288451049236E-3</v>
      </c>
      <c r="BY83" s="141">
        <f t="shared" si="157"/>
        <v>1.581100387320613E-5</v>
      </c>
      <c r="BZ83" s="83">
        <f t="shared" si="158"/>
        <v>1.6400001193091478</v>
      </c>
      <c r="CA83" s="83">
        <f t="shared" si="159"/>
        <v>0.49664290075864737</v>
      </c>
      <c r="CB83" s="83">
        <f t="shared" si="214"/>
        <v>1.1205097869554852</v>
      </c>
      <c r="CC83" s="83">
        <f t="shared" si="160"/>
        <v>1.1204953717970869</v>
      </c>
      <c r="CD83" s="143">
        <f t="shared" si="161"/>
        <v>2.0299679036621372</v>
      </c>
      <c r="CE83" s="83">
        <f t="shared" si="215"/>
        <v>4.6861355902639047E-2</v>
      </c>
      <c r="CF83" s="84">
        <f t="shared" si="216"/>
        <v>342.54693017559782</v>
      </c>
      <c r="CG83" s="83">
        <f t="shared" si="162"/>
        <v>0.44761710575422231</v>
      </c>
      <c r="CH83" s="83">
        <f t="shared" si="217"/>
        <v>1.7707550385415125</v>
      </c>
      <c r="CI83" s="83">
        <f t="shared" si="163"/>
        <v>1.7707165362680717</v>
      </c>
      <c r="CJ83" s="143">
        <f t="shared" si="164"/>
        <v>2.0299679036621372</v>
      </c>
      <c r="CK83" s="83">
        <f t="shared" si="218"/>
        <v>4.5515335212954464E-2</v>
      </c>
      <c r="CL83" s="84">
        <f t="shared" si="219"/>
        <v>284.69526034422319</v>
      </c>
      <c r="CM83" s="83">
        <f t="shared" si="165"/>
        <v>0.55834663996186218</v>
      </c>
      <c r="CN83" s="83">
        <f t="shared" si="220"/>
        <v>1.7584009384532637</v>
      </c>
      <c r="CO83" s="83">
        <f t="shared" si="166"/>
        <v>1.7583690447441369</v>
      </c>
      <c r="CP83" s="143">
        <f t="shared" si="167"/>
        <v>2.0299679036621372</v>
      </c>
      <c r="CQ83" s="83">
        <f t="shared" si="221"/>
        <v>4.5781424720495956E-2</v>
      </c>
      <c r="CR83" s="84">
        <f t="shared" si="222"/>
        <v>286.671926184428</v>
      </c>
      <c r="CS83" s="83">
        <f t="shared" si="168"/>
        <v>0.55513094593342949</v>
      </c>
      <c r="CT83" s="83">
        <f t="shared" si="223"/>
        <v>1.7588651929517949</v>
      </c>
      <c r="CU83" s="83">
        <f t="shared" si="169"/>
        <v>1.7588331228575991</v>
      </c>
      <c r="CV83" s="143">
        <f t="shared" si="170"/>
        <v>2.0299679036621372</v>
      </c>
      <c r="CW83" s="83">
        <f t="shared" si="224"/>
        <v>4.5828028858662676E-2</v>
      </c>
      <c r="CX83" s="84">
        <f t="shared" si="225"/>
        <v>286.85665295545317</v>
      </c>
      <c r="CY83" s="83">
        <f t="shared" si="171"/>
        <v>0.55482837513934447</v>
      </c>
      <c r="CZ83" s="83">
        <f t="shared" si="226"/>
        <v>1.7589084117625895</v>
      </c>
      <c r="DA83" s="83">
        <f t="shared" si="172"/>
        <v>1.7588763250354507</v>
      </c>
      <c r="DB83" s="143">
        <f t="shared" si="173"/>
        <v>2.0299679036621372</v>
      </c>
      <c r="DC83" s="83">
        <f t="shared" si="227"/>
        <v>4.5829561825566516E-2</v>
      </c>
      <c r="DD83" s="84">
        <f t="shared" si="228"/>
        <v>286.85846869128153</v>
      </c>
      <c r="DE83" s="86">
        <f t="shared" si="174"/>
        <v>348.74651328294277</v>
      </c>
      <c r="DF83" s="86">
        <f t="shared" si="175"/>
        <v>139.49860531317711</v>
      </c>
      <c r="DG83" s="86">
        <f t="shared" si="176"/>
        <v>87.186628320735693</v>
      </c>
      <c r="DH83" s="86">
        <f t="shared" si="177"/>
        <v>41.517970419737374</v>
      </c>
      <c r="DI83" s="86">
        <f t="shared" si="178"/>
        <v>6602.9104276271701</v>
      </c>
      <c r="DJ83" s="86">
        <f t="shared" si="179"/>
        <v>1760400646.1278527</v>
      </c>
      <c r="DK83" s="86">
        <f t="shared" si="180"/>
        <v>2276.7727233948435</v>
      </c>
      <c r="DL83" s="86">
        <f t="shared" si="238"/>
        <v>2276.7727233948435</v>
      </c>
      <c r="DM83" s="86">
        <f t="shared" si="181"/>
        <v>0</v>
      </c>
      <c r="DN83" s="85">
        <f t="shared" si="182"/>
        <v>348.74651328294277</v>
      </c>
      <c r="DO83" s="85">
        <f t="shared" si="229"/>
        <v>34874.651328294276</v>
      </c>
      <c r="DP83" s="85">
        <f t="shared" si="183"/>
        <v>87.186628320735693</v>
      </c>
      <c r="DQ83" s="85">
        <f t="shared" si="230"/>
        <v>8718.662832073569</v>
      </c>
      <c r="DR83" s="85">
        <f t="shared" si="184"/>
        <v>139.49860531317711</v>
      </c>
      <c r="DS83" s="85">
        <f t="shared" si="231"/>
        <v>13949.86053131771</v>
      </c>
      <c r="DT83" s="81"/>
      <c r="DU83" s="81"/>
      <c r="DV83" s="81">
        <f t="shared" si="232"/>
        <v>-348.74651328294277</v>
      </c>
      <c r="DW83" s="100"/>
    </row>
    <row r="84" spans="1:127" x14ac:dyDescent="0.2">
      <c r="A84" s="59">
        <f t="shared" si="185"/>
        <v>10.533333333333337</v>
      </c>
      <c r="B84" s="44">
        <f t="shared" si="186"/>
        <v>10533.333333333336</v>
      </c>
      <c r="C84" s="52">
        <f t="shared" si="120"/>
        <v>133.33333333333334</v>
      </c>
      <c r="D84" s="50">
        <f t="shared" si="121"/>
        <v>2</v>
      </c>
      <c r="E84" s="44">
        <f t="shared" si="122"/>
        <v>3</v>
      </c>
      <c r="F84" s="47">
        <f t="shared" si="123"/>
        <v>1.0574519476318618</v>
      </c>
      <c r="G84" s="52">
        <f t="shared" si="187"/>
        <v>4.3140081193889589E-2</v>
      </c>
      <c r="H84" s="57">
        <f t="shared" si="188"/>
        <v>163.59645088799164</v>
      </c>
      <c r="I84" s="52">
        <f t="shared" si="189"/>
        <v>0</v>
      </c>
      <c r="J84" s="54">
        <f t="shared" si="190"/>
        <v>271.61687326122689</v>
      </c>
      <c r="K84" s="46">
        <f t="shared" si="233"/>
        <v>271.61687326122689</v>
      </c>
      <c r="L84" s="80">
        <f t="shared" si="124"/>
        <v>0</v>
      </c>
      <c r="M84" s="142">
        <f t="shared" si="125"/>
        <v>0</v>
      </c>
      <c r="N84" s="60">
        <f t="shared" si="126"/>
        <v>3</v>
      </c>
      <c r="O84" s="53">
        <f t="shared" si="127"/>
        <v>0</v>
      </c>
      <c r="P84" s="58">
        <f t="shared" si="191"/>
        <v>2.4435523458406903</v>
      </c>
      <c r="Q84" s="49">
        <f t="shared" si="128"/>
        <v>2.4435523458406903</v>
      </c>
      <c r="R84" s="143">
        <f t="shared" si="129"/>
        <v>0.85418214447655383</v>
      </c>
      <c r="S84" s="51">
        <f t="shared" si="192"/>
        <v>3.4976076332540455E-2</v>
      </c>
      <c r="T84" s="57">
        <f t="shared" si="193"/>
        <v>174.17200742727636</v>
      </c>
      <c r="U84" s="53">
        <f t="shared" si="130"/>
        <v>0</v>
      </c>
      <c r="V84" s="58">
        <f t="shared" si="194"/>
        <v>2.412818833234379</v>
      </c>
      <c r="W84" s="49">
        <f t="shared" si="131"/>
        <v>2.412818833234379</v>
      </c>
      <c r="X84" s="143">
        <f t="shared" si="132"/>
        <v>0.83435475176801621</v>
      </c>
      <c r="Y84" s="51">
        <f t="shared" si="195"/>
        <v>3.4115567488990042E-2</v>
      </c>
      <c r="Z84" s="57">
        <f t="shared" si="196"/>
        <v>172.55152809226843</v>
      </c>
      <c r="AA84" s="53">
        <f t="shared" si="133"/>
        <v>0</v>
      </c>
      <c r="AB84" s="58">
        <f t="shared" si="197"/>
        <v>2.417477839774981</v>
      </c>
      <c r="AC84" s="49">
        <f t="shared" si="134"/>
        <v>2.417477839774981</v>
      </c>
      <c r="AD84" s="143">
        <f t="shared" si="135"/>
        <v>0.83259842347305824</v>
      </c>
      <c r="AE84" s="49">
        <f t="shared" si="234"/>
        <v>3.4039342840988716E-2</v>
      </c>
      <c r="AF84" s="57">
        <f t="shared" si="198"/>
        <v>172.01847662857912</v>
      </c>
      <c r="AG84" s="53">
        <f t="shared" si="136"/>
        <v>0</v>
      </c>
      <c r="AH84" s="58">
        <f t="shared" si="199"/>
        <v>2.4190143402259912</v>
      </c>
      <c r="AI84" s="49">
        <f t="shared" si="137"/>
        <v>2.4190143402259912</v>
      </c>
      <c r="AJ84" s="143">
        <f t="shared" si="138"/>
        <v>0.83261703430177492</v>
      </c>
      <c r="AK84" s="51">
        <f t="shared" si="200"/>
        <v>3.4040150550955051E-2</v>
      </c>
      <c r="AL84" s="57">
        <f t="shared" si="201"/>
        <v>171.97407847212176</v>
      </c>
      <c r="AM84" s="53">
        <f t="shared" si="139"/>
        <v>0</v>
      </c>
      <c r="AN84" s="58">
        <f t="shared" si="202"/>
        <v>2.4191424043318346</v>
      </c>
      <c r="AO84" s="49">
        <f t="shared" si="140"/>
        <v>2.4191424043318346</v>
      </c>
      <c r="AP84" s="143">
        <f t="shared" si="141"/>
        <v>0.832626889292851</v>
      </c>
      <c r="AQ84" s="51">
        <f t="shared" si="203"/>
        <v>3.4040578257567643E-2</v>
      </c>
      <c r="AR84" s="57">
        <f t="shared" si="204"/>
        <v>171.97347610786329</v>
      </c>
      <c r="AS84" s="44">
        <f t="shared" si="142"/>
        <v>488.91037187020839</v>
      </c>
      <c r="AT84" s="44">
        <f t="shared" si="143"/>
        <v>195.56414874808334</v>
      </c>
      <c r="AU84" s="44">
        <f t="shared" si="144"/>
        <v>122.2275929675521</v>
      </c>
      <c r="AV84" s="47">
        <f t="shared" si="145"/>
        <v>6283.6303971959796</v>
      </c>
      <c r="AW84" s="47">
        <f t="shared" si="146"/>
        <v>75640821.870557994</v>
      </c>
      <c r="AX84" s="86">
        <f t="shared" si="147"/>
        <v>21906584841023.5</v>
      </c>
      <c r="AY84" s="86">
        <f t="shared" si="148"/>
        <v>2047.7882330724494</v>
      </c>
      <c r="AZ84" s="10">
        <f t="shared" si="205"/>
        <v>2047.7882330724494</v>
      </c>
      <c r="BA84" s="44">
        <f t="shared" si="149"/>
        <v>6283.6303971959796</v>
      </c>
      <c r="BB84" s="9">
        <f t="shared" si="150"/>
        <v>488.91037187020839</v>
      </c>
      <c r="BC84" s="45">
        <f t="shared" si="239"/>
        <v>65188.049582694461</v>
      </c>
      <c r="BD84" s="9">
        <f t="shared" si="151"/>
        <v>122.2275929675521</v>
      </c>
      <c r="BE84" s="45">
        <f t="shared" si="235"/>
        <v>16297.012395673615</v>
      </c>
      <c r="BF84" s="9">
        <f t="shared" si="152"/>
        <v>195.56414874808334</v>
      </c>
      <c r="BG84" s="45">
        <f t="shared" si="236"/>
        <v>26075.219833077779</v>
      </c>
      <c r="BH84" s="58"/>
      <c r="BI84" s="58"/>
      <c r="BJ84" s="58">
        <f t="shared" si="206"/>
        <v>-488.91037187020839</v>
      </c>
      <c r="BK84" s="97"/>
      <c r="BL84" s="44"/>
      <c r="BM84" s="82">
        <f t="shared" si="207"/>
        <v>7.9</v>
      </c>
      <c r="BN84" s="86">
        <f t="shared" si="208"/>
        <v>7900</v>
      </c>
      <c r="BO84" s="86">
        <f t="shared" si="209"/>
        <v>100</v>
      </c>
      <c r="BP84" s="84">
        <f t="shared" si="153"/>
        <v>1</v>
      </c>
      <c r="BQ84" s="84">
        <f t="shared" si="154"/>
        <v>1.64</v>
      </c>
      <c r="BR84" s="84">
        <f t="shared" si="155"/>
        <v>2.0299999999999998</v>
      </c>
      <c r="BS84" s="84">
        <f t="shared" si="210"/>
        <v>5.6870104437584945E-2</v>
      </c>
      <c r="BT84" s="84">
        <f t="shared" si="211"/>
        <v>322.57315552251254</v>
      </c>
      <c r="BU84" s="84">
        <f t="shared" si="212"/>
        <v>83.543922000000109</v>
      </c>
      <c r="BV84" s="83">
        <f t="shared" si="213"/>
        <v>196.39518114440801</v>
      </c>
      <c r="BW84" s="81">
        <f t="shared" si="237"/>
        <v>112.8512591444079</v>
      </c>
      <c r="BX84" s="83">
        <f t="shared" si="156"/>
        <v>9.940978217378646E-4</v>
      </c>
      <c r="BY84" s="141">
        <f t="shared" si="157"/>
        <v>1.3570494002001019E-5</v>
      </c>
      <c r="BZ84" s="83">
        <f t="shared" si="158"/>
        <v>1.6400001024023574</v>
      </c>
      <c r="CA84" s="83">
        <f t="shared" si="159"/>
        <v>0.48973614872281113</v>
      </c>
      <c r="CB84" s="83">
        <f t="shared" si="214"/>
        <v>1.1167299927183743</v>
      </c>
      <c r="CC84" s="83">
        <f t="shared" si="160"/>
        <v>1.1167175009718542</v>
      </c>
      <c r="CD84" s="143">
        <f t="shared" si="161"/>
        <v>2.029972451897176</v>
      </c>
      <c r="CE84" s="83">
        <f t="shared" si="215"/>
        <v>4.6658358884861084E-2</v>
      </c>
      <c r="CF84" s="84">
        <f t="shared" si="216"/>
        <v>346.72007168821835</v>
      </c>
      <c r="CG84" s="83">
        <f t="shared" si="162"/>
        <v>0.43829918021854231</v>
      </c>
      <c r="CH84" s="83">
        <f t="shared" si="217"/>
        <v>1.7715570057116805</v>
      </c>
      <c r="CI84" s="83">
        <f t="shared" si="163"/>
        <v>1.771523427802383</v>
      </c>
      <c r="CJ84" s="143">
        <f t="shared" si="164"/>
        <v>2.029972451897176</v>
      </c>
      <c r="CK84" s="83">
        <f t="shared" si="218"/>
        <v>4.5312338195176501E-2</v>
      </c>
      <c r="CL84" s="84">
        <f t="shared" si="219"/>
        <v>287.25997558167643</v>
      </c>
      <c r="CM84" s="83">
        <f t="shared" si="165"/>
        <v>0.55416653905610358</v>
      </c>
      <c r="CN84" s="83">
        <f t="shared" si="220"/>
        <v>1.7590026675385906</v>
      </c>
      <c r="CO84" s="83">
        <f t="shared" si="166"/>
        <v>1.7589750964031818</v>
      </c>
      <c r="CP84" s="143">
        <f t="shared" si="167"/>
        <v>2.029972451897176</v>
      </c>
      <c r="CQ84" s="83">
        <f t="shared" si="221"/>
        <v>4.5578427702717993E-2</v>
      </c>
      <c r="CR84" s="84">
        <f t="shared" si="222"/>
        <v>289.269783924352</v>
      </c>
      <c r="CS84" s="83">
        <f t="shared" si="168"/>
        <v>0.55084359637786506</v>
      </c>
      <c r="CT84" s="83">
        <f t="shared" si="223"/>
        <v>1.7594703743317566</v>
      </c>
      <c r="CU84" s="83">
        <f t="shared" si="169"/>
        <v>1.759442645916212</v>
      </c>
      <c r="CV84" s="143">
        <f t="shared" si="170"/>
        <v>2.029972451897176</v>
      </c>
      <c r="CW84" s="83">
        <f t="shared" si="224"/>
        <v>4.5625031840884712E-2</v>
      </c>
      <c r="CX84" s="84">
        <f t="shared" si="225"/>
        <v>289.45647495500634</v>
      </c>
      <c r="CY84" s="83">
        <f t="shared" si="171"/>
        <v>0.55053282059909436</v>
      </c>
      <c r="CZ84" s="83">
        <f t="shared" si="226"/>
        <v>1.7595136499383195</v>
      </c>
      <c r="DA84" s="83">
        <f t="shared" si="172"/>
        <v>1.7594859067786865</v>
      </c>
      <c r="DB84" s="143">
        <f t="shared" si="173"/>
        <v>2.029972451897176</v>
      </c>
      <c r="DC84" s="83">
        <f t="shared" si="227"/>
        <v>4.5626564807788553E-2</v>
      </c>
      <c r="DD84" s="84">
        <f t="shared" si="228"/>
        <v>289.458313989072</v>
      </c>
      <c r="DE84" s="86">
        <f t="shared" si="174"/>
        <v>353.51132605993439</v>
      </c>
      <c r="DF84" s="86">
        <f t="shared" si="175"/>
        <v>141.40453042397374</v>
      </c>
      <c r="DG84" s="86">
        <f t="shared" si="176"/>
        <v>88.377831514983598</v>
      </c>
      <c r="DH84" s="86">
        <f t="shared" si="177"/>
        <v>39.535816536096327</v>
      </c>
      <c r="DI84" s="86">
        <f t="shared" si="178"/>
        <v>6035.4661619979024</v>
      </c>
      <c r="DJ84" s="86">
        <f t="shared" si="179"/>
        <v>1486959110.8261244</v>
      </c>
      <c r="DK84" s="86">
        <f t="shared" si="180"/>
        <v>2262.3398897064094</v>
      </c>
      <c r="DL84" s="86">
        <f t="shared" si="238"/>
        <v>2262.3398897064094</v>
      </c>
      <c r="DM84" s="86">
        <f t="shared" si="181"/>
        <v>0</v>
      </c>
      <c r="DN84" s="85">
        <f t="shared" si="182"/>
        <v>353.51132605993439</v>
      </c>
      <c r="DO84" s="85">
        <f t="shared" si="229"/>
        <v>35351.132605993436</v>
      </c>
      <c r="DP84" s="85">
        <f t="shared" si="183"/>
        <v>88.377831514983598</v>
      </c>
      <c r="DQ84" s="85">
        <f t="shared" si="230"/>
        <v>8837.7831514983591</v>
      </c>
      <c r="DR84" s="85">
        <f t="shared" si="184"/>
        <v>141.40453042397374</v>
      </c>
      <c r="DS84" s="85">
        <f t="shared" si="231"/>
        <v>14140.453042397374</v>
      </c>
      <c r="DT84" s="81"/>
      <c r="DU84" s="81"/>
      <c r="DV84" s="81">
        <f t="shared" si="232"/>
        <v>-353.51132605993439</v>
      </c>
      <c r="DW84" s="100"/>
    </row>
    <row r="85" spans="1:127" x14ac:dyDescent="0.2">
      <c r="A85" s="59">
        <f t="shared" si="185"/>
        <v>10.66666666666667</v>
      </c>
      <c r="B85" s="44">
        <f t="shared" si="186"/>
        <v>10666.66666666667</v>
      </c>
      <c r="C85" s="52">
        <f t="shared" si="120"/>
        <v>133.33333333333334</v>
      </c>
      <c r="D85" s="50">
        <f t="shared" si="121"/>
        <v>2</v>
      </c>
      <c r="E85" s="44">
        <f t="shared" si="122"/>
        <v>3</v>
      </c>
      <c r="F85" s="47">
        <f t="shared" si="123"/>
        <v>1.0574519476318618</v>
      </c>
      <c r="G85" s="52">
        <f t="shared" si="187"/>
        <v>4.299908760087201E-2</v>
      </c>
      <c r="H85" s="57">
        <f t="shared" si="188"/>
        <v>165.51065463898635</v>
      </c>
      <c r="I85" s="52">
        <f t="shared" si="189"/>
        <v>0</v>
      </c>
      <c r="J85" s="54">
        <f t="shared" si="190"/>
        <v>275.27927326122688</v>
      </c>
      <c r="K85" s="46">
        <f t="shared" si="233"/>
        <v>275.27927326122688</v>
      </c>
      <c r="L85" s="80">
        <f t="shared" si="124"/>
        <v>0</v>
      </c>
      <c r="M85" s="142">
        <f t="shared" si="125"/>
        <v>0</v>
      </c>
      <c r="N85" s="60">
        <f t="shared" si="126"/>
        <v>3</v>
      </c>
      <c r="O85" s="53">
        <f t="shared" si="127"/>
        <v>0</v>
      </c>
      <c r="P85" s="58">
        <f t="shared" si="191"/>
        <v>2.4383981046034613</v>
      </c>
      <c r="Q85" s="49">
        <f t="shared" si="128"/>
        <v>2.4383981046034613</v>
      </c>
      <c r="R85" s="143">
        <f t="shared" si="129"/>
        <v>0.85418214447655383</v>
      </c>
      <c r="S85" s="51">
        <f t="shared" si="192"/>
        <v>3.486218537994358E-2</v>
      </c>
      <c r="T85" s="57">
        <f t="shared" si="193"/>
        <v>176.07738265776433</v>
      </c>
      <c r="U85" s="53">
        <f t="shared" si="130"/>
        <v>0</v>
      </c>
      <c r="V85" s="58">
        <f t="shared" si="194"/>
        <v>2.4078243027551975</v>
      </c>
      <c r="W85" s="49">
        <f t="shared" si="131"/>
        <v>2.4078243027551975</v>
      </c>
      <c r="X85" s="143">
        <f t="shared" si="132"/>
        <v>0.83435475176801621</v>
      </c>
      <c r="Y85" s="51">
        <f t="shared" si="195"/>
        <v>3.4004320188754308E-2</v>
      </c>
      <c r="Z85" s="57">
        <f t="shared" si="196"/>
        <v>174.43369420545949</v>
      </c>
      <c r="AA85" s="53">
        <f t="shared" si="133"/>
        <v>0</v>
      </c>
      <c r="AB85" s="58">
        <f t="shared" si="197"/>
        <v>2.4125297019985337</v>
      </c>
      <c r="AC85" s="49">
        <f t="shared" si="134"/>
        <v>2.4125297019985337</v>
      </c>
      <c r="AD85" s="143">
        <f t="shared" si="135"/>
        <v>0.83259842347305824</v>
      </c>
      <c r="AE85" s="49">
        <f t="shared" si="234"/>
        <v>3.3928329717858974E-2</v>
      </c>
      <c r="AF85" s="57">
        <f t="shared" si="198"/>
        <v>173.89281776876993</v>
      </c>
      <c r="AG85" s="53">
        <f t="shared" si="136"/>
        <v>0</v>
      </c>
      <c r="AH85" s="58">
        <f t="shared" si="199"/>
        <v>2.414082097150557</v>
      </c>
      <c r="AI85" s="49">
        <f t="shared" si="137"/>
        <v>2.414082097150557</v>
      </c>
      <c r="AJ85" s="143">
        <f t="shared" si="138"/>
        <v>0.83261703430177492</v>
      </c>
      <c r="AK85" s="51">
        <f t="shared" si="200"/>
        <v>3.392913494638148E-2</v>
      </c>
      <c r="AL85" s="57">
        <f t="shared" si="201"/>
        <v>173.84727352701304</v>
      </c>
      <c r="AM85" s="53">
        <f t="shared" si="139"/>
        <v>0</v>
      </c>
      <c r="AN85" s="58">
        <f t="shared" si="202"/>
        <v>2.4142129070436424</v>
      </c>
      <c r="AO85" s="49">
        <f t="shared" si="140"/>
        <v>2.4142129070436424</v>
      </c>
      <c r="AP85" s="143">
        <f t="shared" si="141"/>
        <v>0.832626889292851</v>
      </c>
      <c r="AQ85" s="51">
        <f t="shared" si="203"/>
        <v>3.3929561338995259E-2</v>
      </c>
      <c r="AR85" s="57">
        <f t="shared" si="204"/>
        <v>173.84659553715227</v>
      </c>
      <c r="AS85" s="44">
        <f t="shared" si="142"/>
        <v>495.50269187020842</v>
      </c>
      <c r="AT85" s="44">
        <f t="shared" si="143"/>
        <v>198.20107674808335</v>
      </c>
      <c r="AU85" s="44">
        <f t="shared" si="144"/>
        <v>123.87567296755211</v>
      </c>
      <c r="AV85" s="47">
        <f t="shared" si="145"/>
        <v>5894.894308424372</v>
      </c>
      <c r="AW85" s="47">
        <f t="shared" si="146"/>
        <v>67084272.18742644</v>
      </c>
      <c r="AX85" s="86">
        <f t="shared" si="147"/>
        <v>18068559005051.164</v>
      </c>
      <c r="AY85" s="86">
        <f t="shared" si="148"/>
        <v>2033.1199682657787</v>
      </c>
      <c r="AZ85" s="10">
        <f t="shared" si="205"/>
        <v>2033.1199682657787</v>
      </c>
      <c r="BA85" s="44">
        <f t="shared" si="149"/>
        <v>5894.894308424372</v>
      </c>
      <c r="BB85" s="9">
        <f t="shared" si="150"/>
        <v>495.50269187020842</v>
      </c>
      <c r="BC85" s="45">
        <f t="shared" si="239"/>
        <v>66067.025582694463</v>
      </c>
      <c r="BD85" s="9">
        <f t="shared" si="151"/>
        <v>123.87567296755211</v>
      </c>
      <c r="BE85" s="45">
        <f t="shared" si="235"/>
        <v>16516.756395673616</v>
      </c>
      <c r="BF85" s="9">
        <f t="shared" si="152"/>
        <v>198.20107674808335</v>
      </c>
      <c r="BG85" s="45">
        <f t="shared" si="236"/>
        <v>26426.810233077784</v>
      </c>
      <c r="BH85" s="58"/>
      <c r="BI85" s="58"/>
      <c r="BJ85" s="58">
        <f t="shared" si="206"/>
        <v>-495.50269187020842</v>
      </c>
      <c r="BK85" s="97"/>
      <c r="BL85" s="44"/>
      <c r="BM85" s="82">
        <f t="shared" si="207"/>
        <v>8</v>
      </c>
      <c r="BN85" s="86">
        <f t="shared" si="208"/>
        <v>8000</v>
      </c>
      <c r="BO85" s="86">
        <f t="shared" si="209"/>
        <v>100</v>
      </c>
      <c r="BP85" s="84">
        <f t="shared" si="153"/>
        <v>2</v>
      </c>
      <c r="BQ85" s="84">
        <f t="shared" si="154"/>
        <v>3</v>
      </c>
      <c r="BR85" s="84">
        <f t="shared" si="155"/>
        <v>1.4581420887516947</v>
      </c>
      <c r="BS85" s="84">
        <f t="shared" si="210"/>
        <v>5.669569733314736E-2</v>
      </c>
      <c r="BT85" s="84">
        <f t="shared" si="211"/>
        <v>326.03465579309699</v>
      </c>
      <c r="BU85" s="84">
        <f t="shared" si="212"/>
        <v>0</v>
      </c>
      <c r="BV85" s="83">
        <f t="shared" si="213"/>
        <v>199.043881144408</v>
      </c>
      <c r="BW85" s="81">
        <f t="shared" si="237"/>
        <v>199.043881144408</v>
      </c>
      <c r="BX85" s="83">
        <f t="shared" si="156"/>
        <v>0</v>
      </c>
      <c r="BY85" s="141">
        <f t="shared" si="157"/>
        <v>0</v>
      </c>
      <c r="BZ85" s="83">
        <f t="shared" si="158"/>
        <v>3</v>
      </c>
      <c r="CA85" s="83">
        <f t="shared" si="159"/>
        <v>0</v>
      </c>
      <c r="CB85" s="83">
        <f t="shared" si="214"/>
        <v>2.035958455654447</v>
      </c>
      <c r="CC85" s="83">
        <f t="shared" si="160"/>
        <v>2.035958455654447</v>
      </c>
      <c r="CD85" s="143">
        <f t="shared" si="161"/>
        <v>1.2238668524348462</v>
      </c>
      <c r="CE85" s="83">
        <f t="shared" si="215"/>
        <v>4.6495666919644484E-2</v>
      </c>
      <c r="CF85" s="84">
        <f t="shared" si="216"/>
        <v>350.88915296631677</v>
      </c>
      <c r="CG85" s="83">
        <f t="shared" si="162"/>
        <v>0</v>
      </c>
      <c r="CH85" s="83">
        <f t="shared" si="217"/>
        <v>1.986228777238271</v>
      </c>
      <c r="CI85" s="83">
        <f t="shared" si="163"/>
        <v>1.986228777238271</v>
      </c>
      <c r="CJ85" s="143">
        <f t="shared" si="164"/>
        <v>1.1969464386411544</v>
      </c>
      <c r="CK85" s="83">
        <f t="shared" si="218"/>
        <v>4.5150992250649585E-2</v>
      </c>
      <c r="CL85" s="84">
        <f t="shared" si="219"/>
        <v>289.81206373716117</v>
      </c>
      <c r="CM85" s="83">
        <f t="shared" si="165"/>
        <v>0</v>
      </c>
      <c r="CN85" s="83">
        <f t="shared" si="220"/>
        <v>2.1130617829295528</v>
      </c>
      <c r="CO85" s="83">
        <f t="shared" si="166"/>
        <v>2.1130617829295528</v>
      </c>
      <c r="CP85" s="143">
        <f t="shared" si="167"/>
        <v>1.2022682287919844</v>
      </c>
      <c r="CQ85" s="83">
        <f t="shared" si="221"/>
        <v>4.5416815668683531E-2</v>
      </c>
      <c r="CR85" s="84">
        <f t="shared" si="222"/>
        <v>291.85520592225953</v>
      </c>
      <c r="CS85" s="83">
        <f t="shared" si="168"/>
        <v>0</v>
      </c>
      <c r="CT85" s="83">
        <f t="shared" si="223"/>
        <v>2.1085576753114745</v>
      </c>
      <c r="CU85" s="83">
        <f t="shared" si="169"/>
        <v>2.1085576753114745</v>
      </c>
      <c r="CV85" s="143">
        <f t="shared" si="170"/>
        <v>1.2032003115553187</v>
      </c>
      <c r="CW85" s="83">
        <f t="shared" si="224"/>
        <v>4.5463373202712085E-2</v>
      </c>
      <c r="CX85" s="84">
        <f t="shared" si="225"/>
        <v>292.04385871110389</v>
      </c>
      <c r="CY85" s="83">
        <f t="shared" si="171"/>
        <v>0</v>
      </c>
      <c r="CZ85" s="83">
        <f t="shared" si="226"/>
        <v>2.1081427583210406</v>
      </c>
      <c r="DA85" s="83">
        <f t="shared" si="172"/>
        <v>2.1081427583210406</v>
      </c>
      <c r="DB85" s="143">
        <f t="shared" si="173"/>
        <v>1.2032309708933955</v>
      </c>
      <c r="DC85" s="83">
        <f t="shared" si="227"/>
        <v>4.5464904636649026E-2</v>
      </c>
      <c r="DD85" s="84">
        <f t="shared" si="228"/>
        <v>292.04572125444429</v>
      </c>
      <c r="DE85" s="86">
        <f t="shared" si="174"/>
        <v>358.27898605993437</v>
      </c>
      <c r="DF85" s="86">
        <f t="shared" si="175"/>
        <v>143.31159442397376</v>
      </c>
      <c r="DG85" s="86">
        <f t="shared" si="176"/>
        <v>89.569746514983592</v>
      </c>
      <c r="DH85" s="86">
        <f t="shared" si="177"/>
        <v>37.673941241397578</v>
      </c>
      <c r="DI85" s="86">
        <f t="shared" si="178"/>
        <v>5523.6922372746158</v>
      </c>
      <c r="DJ85" s="86">
        <f t="shared" si="179"/>
        <v>1258945925.8091559</v>
      </c>
      <c r="DK85" s="86">
        <f t="shared" si="180"/>
        <v>2248.0091844128729</v>
      </c>
      <c r="DL85" s="86">
        <f t="shared" si="238"/>
        <v>2248.0091844128729</v>
      </c>
      <c r="DM85" s="86">
        <f t="shared" si="181"/>
        <v>0</v>
      </c>
      <c r="DN85" s="85">
        <f t="shared" si="182"/>
        <v>358.27898605993437</v>
      </c>
      <c r="DO85" s="85">
        <f t="shared" si="229"/>
        <v>35827.89860599344</v>
      </c>
      <c r="DP85" s="85">
        <f t="shared" si="183"/>
        <v>89.569746514983592</v>
      </c>
      <c r="DQ85" s="85">
        <f t="shared" si="230"/>
        <v>8956.9746514983599</v>
      </c>
      <c r="DR85" s="85">
        <f t="shared" si="184"/>
        <v>143.31159442397376</v>
      </c>
      <c r="DS85" s="85">
        <f t="shared" si="231"/>
        <v>14331.159442397377</v>
      </c>
      <c r="DT85" s="81"/>
      <c r="DU85" s="81"/>
      <c r="DV85" s="81">
        <f t="shared" si="232"/>
        <v>-358.27898605993437</v>
      </c>
      <c r="DW85" s="100"/>
    </row>
    <row r="86" spans="1:127" x14ac:dyDescent="0.2">
      <c r="A86" s="59">
        <f t="shared" si="185"/>
        <v>10.800000000000004</v>
      </c>
      <c r="B86" s="44">
        <f t="shared" si="186"/>
        <v>10800.000000000004</v>
      </c>
      <c r="C86" s="52">
        <f t="shared" si="120"/>
        <v>133.33333333333334</v>
      </c>
      <c r="D86" s="50">
        <f t="shared" si="121"/>
        <v>2</v>
      </c>
      <c r="E86" s="44">
        <f t="shared" si="122"/>
        <v>3</v>
      </c>
      <c r="F86" s="47">
        <f t="shared" si="123"/>
        <v>1.0574519476318618</v>
      </c>
      <c r="G86" s="52">
        <f t="shared" si="187"/>
        <v>4.2858094007854432E-2</v>
      </c>
      <c r="H86" s="57">
        <f t="shared" si="188"/>
        <v>167.41859200806917</v>
      </c>
      <c r="I86" s="52">
        <f t="shared" si="189"/>
        <v>0</v>
      </c>
      <c r="J86" s="54">
        <f t="shared" si="190"/>
        <v>278.94167326122687</v>
      </c>
      <c r="K86" s="46">
        <f t="shared" si="233"/>
        <v>278.94167326122687</v>
      </c>
      <c r="L86" s="80">
        <f t="shared" si="124"/>
        <v>0</v>
      </c>
      <c r="M86" s="142">
        <f t="shared" si="125"/>
        <v>0</v>
      </c>
      <c r="N86" s="60">
        <f t="shared" si="126"/>
        <v>3</v>
      </c>
      <c r="O86" s="53">
        <f t="shared" si="127"/>
        <v>0</v>
      </c>
      <c r="P86" s="58">
        <f t="shared" si="191"/>
        <v>2.433285801730193</v>
      </c>
      <c r="Q86" s="49">
        <f t="shared" si="128"/>
        <v>2.433285801730193</v>
      </c>
      <c r="R86" s="143">
        <f t="shared" si="129"/>
        <v>0.85418214447655383</v>
      </c>
      <c r="S86" s="51">
        <f t="shared" si="192"/>
        <v>3.4748294427346706E-2</v>
      </c>
      <c r="T86" s="57">
        <f t="shared" si="193"/>
        <v>177.98055779764741</v>
      </c>
      <c r="U86" s="53">
        <f t="shared" si="130"/>
        <v>0</v>
      </c>
      <c r="V86" s="58">
        <f t="shared" si="194"/>
        <v>2.4028585645952574</v>
      </c>
      <c r="W86" s="49">
        <f t="shared" si="131"/>
        <v>2.4028585645952574</v>
      </c>
      <c r="X86" s="143">
        <f t="shared" si="132"/>
        <v>0.83435475176801621</v>
      </c>
      <c r="Y86" s="51">
        <f t="shared" si="195"/>
        <v>3.3893072888518574E-2</v>
      </c>
      <c r="Z86" s="57">
        <f t="shared" si="196"/>
        <v>176.31360415845677</v>
      </c>
      <c r="AA86" s="53">
        <f t="shared" si="133"/>
        <v>0</v>
      </c>
      <c r="AB86" s="58">
        <f t="shared" si="197"/>
        <v>2.4076101038273583</v>
      </c>
      <c r="AC86" s="49">
        <f t="shared" si="134"/>
        <v>2.4076101038273583</v>
      </c>
      <c r="AD86" s="143">
        <f t="shared" si="135"/>
        <v>0.83259842347305824</v>
      </c>
      <c r="AE86" s="49">
        <f t="shared" si="234"/>
        <v>3.3817316594729231E-2</v>
      </c>
      <c r="AF86" s="57">
        <f t="shared" si="198"/>
        <v>175.76486784844269</v>
      </c>
      <c r="AG86" s="53">
        <f t="shared" si="136"/>
        <v>0</v>
      </c>
      <c r="AH86" s="58">
        <f t="shared" si="199"/>
        <v>2.4091783536259457</v>
      </c>
      <c r="AI86" s="49">
        <f t="shared" si="137"/>
        <v>2.4091783536259457</v>
      </c>
      <c r="AJ86" s="143">
        <f t="shared" si="138"/>
        <v>0.83261703430177492</v>
      </c>
      <c r="AK86" s="51">
        <f t="shared" si="200"/>
        <v>3.3818119341807909E-2</v>
      </c>
      <c r="AL86" s="57">
        <f t="shared" si="201"/>
        <v>175.71816417507495</v>
      </c>
      <c r="AM86" s="53">
        <f t="shared" si="139"/>
        <v>0</v>
      </c>
      <c r="AN86" s="58">
        <f t="shared" si="202"/>
        <v>2.4093119237886462</v>
      </c>
      <c r="AO86" s="49">
        <f t="shared" si="140"/>
        <v>2.4093119237886462</v>
      </c>
      <c r="AP86" s="143">
        <f t="shared" si="141"/>
        <v>0.832626889292851</v>
      </c>
      <c r="AQ86" s="51">
        <f t="shared" si="203"/>
        <v>3.3818544420422876E-2</v>
      </c>
      <c r="AR86" s="57">
        <f t="shared" si="204"/>
        <v>175.71740832702008</v>
      </c>
      <c r="AS86" s="44">
        <f t="shared" si="142"/>
        <v>502.09501187020828</v>
      </c>
      <c r="AT86" s="44">
        <f t="shared" si="143"/>
        <v>200.83800474808331</v>
      </c>
      <c r="AU86" s="44">
        <f t="shared" si="144"/>
        <v>125.52375296755207</v>
      </c>
      <c r="AV86" s="47">
        <f t="shared" si="145"/>
        <v>5533.5863296864227</v>
      </c>
      <c r="AW86" s="47">
        <f t="shared" si="146"/>
        <v>59563999.534624264</v>
      </c>
      <c r="AX86" s="86">
        <f t="shared" si="147"/>
        <v>14930435140536.352</v>
      </c>
      <c r="AY86" s="86">
        <f t="shared" si="148"/>
        <v>2018.5528824115677</v>
      </c>
      <c r="AZ86" s="10">
        <f t="shared" si="205"/>
        <v>2018.5528824115677</v>
      </c>
      <c r="BA86" s="44">
        <f t="shared" si="149"/>
        <v>5533.5863296864227</v>
      </c>
      <c r="BB86" s="9">
        <f t="shared" si="150"/>
        <v>502.09501187020828</v>
      </c>
      <c r="BC86" s="45">
        <f t="shared" si="239"/>
        <v>66946.001582694444</v>
      </c>
      <c r="BD86" s="9">
        <f t="shared" si="151"/>
        <v>125.52375296755207</v>
      </c>
      <c r="BE86" s="45">
        <f t="shared" si="235"/>
        <v>16736.500395673611</v>
      </c>
      <c r="BF86" s="9">
        <f t="shared" si="152"/>
        <v>200.83800474808331</v>
      </c>
      <c r="BG86" s="45">
        <f t="shared" si="236"/>
        <v>26778.400633077777</v>
      </c>
      <c r="BH86" s="58"/>
      <c r="BI86" s="58"/>
      <c r="BJ86" s="58">
        <f t="shared" si="206"/>
        <v>-502.09501187020828</v>
      </c>
      <c r="BK86" s="97"/>
      <c r="BL86" s="44"/>
      <c r="BM86" s="82">
        <f t="shared" si="207"/>
        <v>8.1</v>
      </c>
      <c r="BN86" s="86">
        <f t="shared" si="208"/>
        <v>8100</v>
      </c>
      <c r="BO86" s="86">
        <f t="shared" si="209"/>
        <v>100</v>
      </c>
      <c r="BP86" s="84">
        <f t="shared" si="153"/>
        <v>2</v>
      </c>
      <c r="BQ86" s="84">
        <f t="shared" si="154"/>
        <v>3</v>
      </c>
      <c r="BR86" s="84">
        <f t="shared" si="155"/>
        <v>1.4581420887516947</v>
      </c>
      <c r="BS86" s="84">
        <f t="shared" si="210"/>
        <v>5.6549883124272192E-2</v>
      </c>
      <c r="BT86" s="84">
        <f t="shared" si="211"/>
        <v>327.92208213405399</v>
      </c>
      <c r="BU86" s="84">
        <f t="shared" si="212"/>
        <v>0</v>
      </c>
      <c r="BV86" s="83">
        <f t="shared" si="213"/>
        <v>201.79068114440801</v>
      </c>
      <c r="BW86" s="81">
        <f t="shared" si="237"/>
        <v>201.79068114440801</v>
      </c>
      <c r="BX86" s="83">
        <f t="shared" si="156"/>
        <v>0</v>
      </c>
      <c r="BY86" s="141">
        <f t="shared" si="157"/>
        <v>0</v>
      </c>
      <c r="BZ86" s="83">
        <f t="shared" si="158"/>
        <v>3</v>
      </c>
      <c r="CA86" s="83">
        <f t="shared" si="159"/>
        <v>0</v>
      </c>
      <c r="CB86" s="83">
        <f t="shared" si="214"/>
        <v>2.0323875718870816</v>
      </c>
      <c r="CC86" s="83">
        <f t="shared" si="160"/>
        <v>2.0323875718870816</v>
      </c>
      <c r="CD86" s="143">
        <f t="shared" si="161"/>
        <v>1.2238668524348462</v>
      </c>
      <c r="CE86" s="83">
        <f t="shared" si="215"/>
        <v>4.6373280234401001E-2</v>
      </c>
      <c r="CF86" s="84">
        <f t="shared" si="216"/>
        <v>353.16987109433461</v>
      </c>
      <c r="CG86" s="83">
        <f t="shared" si="162"/>
        <v>0</v>
      </c>
      <c r="CH86" s="83">
        <f t="shared" si="217"/>
        <v>1.9820723590068314</v>
      </c>
      <c r="CI86" s="83">
        <f t="shared" si="163"/>
        <v>1.9820723590068314</v>
      </c>
      <c r="CJ86" s="143">
        <f t="shared" si="164"/>
        <v>1.1969464386411544</v>
      </c>
      <c r="CK86" s="83">
        <f t="shared" si="218"/>
        <v>4.5031297606785467E-2</v>
      </c>
      <c r="CL86" s="84">
        <f t="shared" si="219"/>
        <v>292.08225262201933</v>
      </c>
      <c r="CM86" s="83">
        <f t="shared" si="165"/>
        <v>0</v>
      </c>
      <c r="CN86" s="83">
        <f t="shared" si="220"/>
        <v>2.1083620242315524</v>
      </c>
      <c r="CO86" s="83">
        <f t="shared" si="166"/>
        <v>2.1083620242315524</v>
      </c>
      <c r="CP86" s="143">
        <f t="shared" si="167"/>
        <v>1.2022682287919844</v>
      </c>
      <c r="CQ86" s="83">
        <f t="shared" si="221"/>
        <v>4.5296588845804335E-2</v>
      </c>
      <c r="CR86" s="84">
        <f t="shared" si="222"/>
        <v>294.00169792848766</v>
      </c>
      <c r="CS86" s="83">
        <f t="shared" si="168"/>
        <v>0</v>
      </c>
      <c r="CT86" s="83">
        <f t="shared" si="223"/>
        <v>2.1041494512553904</v>
      </c>
      <c r="CU86" s="83">
        <f t="shared" si="169"/>
        <v>2.1041494512553904</v>
      </c>
      <c r="CV86" s="143">
        <f t="shared" si="170"/>
        <v>1.2032003115553187</v>
      </c>
      <c r="CW86" s="83">
        <f t="shared" si="224"/>
        <v>4.5343053171556555E-2</v>
      </c>
      <c r="CX86" s="84">
        <f t="shared" si="225"/>
        <v>294.19714167408603</v>
      </c>
      <c r="CY86" s="83">
        <f t="shared" si="171"/>
        <v>0</v>
      </c>
      <c r="CZ86" s="83">
        <f t="shared" si="226"/>
        <v>2.1037214583947139</v>
      </c>
      <c r="DA86" s="83">
        <f t="shared" si="172"/>
        <v>2.1037214583947139</v>
      </c>
      <c r="DB86" s="143">
        <f t="shared" si="173"/>
        <v>1.2032309708933955</v>
      </c>
      <c r="DC86" s="83">
        <f t="shared" si="227"/>
        <v>4.5344581539559684E-2</v>
      </c>
      <c r="DD86" s="84">
        <f t="shared" si="228"/>
        <v>294.19950058978048</v>
      </c>
      <c r="DE86" s="86">
        <f t="shared" si="174"/>
        <v>363.2232260599344</v>
      </c>
      <c r="DF86" s="86">
        <f t="shared" si="175"/>
        <v>145.28929042397377</v>
      </c>
      <c r="DG86" s="86">
        <f t="shared" si="176"/>
        <v>90.805806514983601</v>
      </c>
      <c r="DH86" s="86">
        <f t="shared" si="177"/>
        <v>36.203299771839113</v>
      </c>
      <c r="DI86" s="86">
        <f t="shared" si="178"/>
        <v>5134.1084165132379</v>
      </c>
      <c r="DJ86" s="86">
        <f t="shared" si="179"/>
        <v>1097320941.7326012</v>
      </c>
      <c r="DK86" s="86">
        <f t="shared" si="180"/>
        <v>2236.1051906103089</v>
      </c>
      <c r="DL86" s="86">
        <f t="shared" si="238"/>
        <v>2236.1051906103089</v>
      </c>
      <c r="DM86" s="86">
        <f t="shared" si="181"/>
        <v>36.203299771839113</v>
      </c>
      <c r="DN86" s="85">
        <f t="shared" si="182"/>
        <v>36.203299771839113</v>
      </c>
      <c r="DO86" s="85">
        <f t="shared" si="229"/>
        <v>3620.3299771839111</v>
      </c>
      <c r="DP86" s="85">
        <f t="shared" si="183"/>
        <v>36.203299771839113</v>
      </c>
      <c r="DQ86" s="85">
        <f t="shared" si="230"/>
        <v>3620.3299771839111</v>
      </c>
      <c r="DR86" s="85">
        <f t="shared" si="184"/>
        <v>36.203299771839113</v>
      </c>
      <c r="DS86" s="85">
        <f t="shared" si="231"/>
        <v>3620.3299771839111</v>
      </c>
      <c r="DT86" s="81"/>
      <c r="DU86" s="81"/>
      <c r="DV86" s="81">
        <f t="shared" si="232"/>
        <v>-36.203299771839113</v>
      </c>
      <c r="DW86" s="100"/>
    </row>
    <row r="87" spans="1:127" x14ac:dyDescent="0.2">
      <c r="A87" s="59">
        <f t="shared" si="185"/>
        <v>10.933333333333337</v>
      </c>
      <c r="B87" s="44">
        <f t="shared" si="186"/>
        <v>10933.333333333338</v>
      </c>
      <c r="C87" s="52">
        <f t="shared" si="120"/>
        <v>133.33333333333334</v>
      </c>
      <c r="D87" s="50">
        <f t="shared" si="121"/>
        <v>2</v>
      </c>
      <c r="E87" s="44">
        <f t="shared" si="122"/>
        <v>3</v>
      </c>
      <c r="F87" s="47">
        <f t="shared" si="123"/>
        <v>1.0574519476318618</v>
      </c>
      <c r="G87" s="52">
        <f t="shared" si="187"/>
        <v>4.2717100414836853E-2</v>
      </c>
      <c r="H87" s="57">
        <f t="shared" si="188"/>
        <v>169.32026299524009</v>
      </c>
      <c r="I87" s="52">
        <f t="shared" si="189"/>
        <v>0</v>
      </c>
      <c r="J87" s="54">
        <f t="shared" si="190"/>
        <v>282.60407326122686</v>
      </c>
      <c r="K87" s="46">
        <f t="shared" si="233"/>
        <v>282.60407326122686</v>
      </c>
      <c r="L87" s="80">
        <f t="shared" si="124"/>
        <v>0</v>
      </c>
      <c r="M87" s="142">
        <f t="shared" si="125"/>
        <v>0</v>
      </c>
      <c r="N87" s="60">
        <f t="shared" si="126"/>
        <v>3</v>
      </c>
      <c r="O87" s="53">
        <f t="shared" si="127"/>
        <v>0</v>
      </c>
      <c r="P87" s="58">
        <f t="shared" si="191"/>
        <v>2.4282150351162226</v>
      </c>
      <c r="Q87" s="49">
        <f t="shared" si="128"/>
        <v>2.4282150351162226</v>
      </c>
      <c r="R87" s="143">
        <f t="shared" si="129"/>
        <v>0.85418214447655383</v>
      </c>
      <c r="S87" s="51">
        <f t="shared" si="192"/>
        <v>3.4634403474749831E-2</v>
      </c>
      <c r="T87" s="57">
        <f t="shared" si="193"/>
        <v>179.88149076252319</v>
      </c>
      <c r="U87" s="53">
        <f t="shared" si="130"/>
        <v>0</v>
      </c>
      <c r="V87" s="58">
        <f t="shared" si="194"/>
        <v>2.3979215050568308</v>
      </c>
      <c r="W87" s="49">
        <f t="shared" si="131"/>
        <v>2.3979215050568308</v>
      </c>
      <c r="X87" s="143">
        <f t="shared" si="132"/>
        <v>0.83435475176801621</v>
      </c>
      <c r="Y87" s="51">
        <f t="shared" si="195"/>
        <v>3.3781825588282841E-2</v>
      </c>
      <c r="Z87" s="57">
        <f t="shared" si="196"/>
        <v>178.19122607300895</v>
      </c>
      <c r="AA87" s="53">
        <f t="shared" si="133"/>
        <v>0</v>
      </c>
      <c r="AB87" s="58">
        <f t="shared" si="197"/>
        <v>2.4027189059961547</v>
      </c>
      <c r="AC87" s="49">
        <f t="shared" si="134"/>
        <v>2.4027189059961547</v>
      </c>
      <c r="AD87" s="143">
        <f t="shared" si="135"/>
        <v>0.83259842347305824</v>
      </c>
      <c r="AE87" s="49">
        <f t="shared" si="234"/>
        <v>3.3706303471599489E-2</v>
      </c>
      <c r="AF87" s="57">
        <f t="shared" si="198"/>
        <v>177.63459528642466</v>
      </c>
      <c r="AG87" s="53">
        <f t="shared" si="136"/>
        <v>0</v>
      </c>
      <c r="AH87" s="58">
        <f t="shared" si="199"/>
        <v>2.4043029700913472</v>
      </c>
      <c r="AI87" s="49">
        <f t="shared" si="137"/>
        <v>2.4043029700913472</v>
      </c>
      <c r="AJ87" s="143">
        <f t="shared" si="138"/>
        <v>0.83261703430177492</v>
      </c>
      <c r="AK87" s="51">
        <f t="shared" si="200"/>
        <v>3.3707103737234338E-2</v>
      </c>
      <c r="AL87" s="57">
        <f t="shared" si="201"/>
        <v>177.58671887623586</v>
      </c>
      <c r="AM87" s="53">
        <f t="shared" si="139"/>
        <v>0</v>
      </c>
      <c r="AN87" s="58">
        <f t="shared" si="202"/>
        <v>2.4044393146973451</v>
      </c>
      <c r="AO87" s="49">
        <f t="shared" si="140"/>
        <v>2.4044393146973451</v>
      </c>
      <c r="AP87" s="143">
        <f t="shared" si="141"/>
        <v>0.832626889292851</v>
      </c>
      <c r="AQ87" s="51">
        <f t="shared" si="203"/>
        <v>3.3707527501850493E-2</v>
      </c>
      <c r="AR87" s="57">
        <f t="shared" si="204"/>
        <v>177.58588292497606</v>
      </c>
      <c r="AS87" s="44">
        <f t="shared" si="142"/>
        <v>508.68733187020831</v>
      </c>
      <c r="AT87" s="44">
        <f t="shared" si="143"/>
        <v>203.47493274808332</v>
      </c>
      <c r="AU87" s="44">
        <f t="shared" si="144"/>
        <v>127.17183296755208</v>
      </c>
      <c r="AV87" s="47">
        <f t="shared" si="145"/>
        <v>5197.5582356862342</v>
      </c>
      <c r="AW87" s="47">
        <f t="shared" si="146"/>
        <v>52946775.003717169</v>
      </c>
      <c r="AX87" s="86">
        <f t="shared" si="147"/>
        <v>12359806173688.523</v>
      </c>
      <c r="AY87" s="86">
        <f t="shared" si="148"/>
        <v>2004.0863938836635</v>
      </c>
      <c r="AZ87" s="10">
        <f t="shared" si="205"/>
        <v>2004.0863938836635</v>
      </c>
      <c r="BA87" s="44">
        <f t="shared" si="149"/>
        <v>5197.5582356862342</v>
      </c>
      <c r="BB87" s="9">
        <f t="shared" si="150"/>
        <v>508.68733187020831</v>
      </c>
      <c r="BC87" s="45">
        <f t="shared" si="239"/>
        <v>67824.977582694453</v>
      </c>
      <c r="BD87" s="9">
        <f t="shared" si="151"/>
        <v>127.17183296755208</v>
      </c>
      <c r="BE87" s="45">
        <f t="shared" si="235"/>
        <v>16956.244395673613</v>
      </c>
      <c r="BF87" s="9">
        <f t="shared" si="152"/>
        <v>203.47493274808332</v>
      </c>
      <c r="BG87" s="45">
        <f t="shared" si="236"/>
        <v>27129.991033077778</v>
      </c>
      <c r="BH87" s="58"/>
      <c r="BI87" s="58"/>
      <c r="BJ87" s="58">
        <f t="shared" si="206"/>
        <v>-508.68733187020831</v>
      </c>
      <c r="BK87" s="97"/>
      <c r="BL87" s="44"/>
      <c r="BM87" s="82">
        <f t="shared" si="207"/>
        <v>8.1999999999999993</v>
      </c>
      <c r="BN87" s="86">
        <f t="shared" si="208"/>
        <v>8200</v>
      </c>
      <c r="BO87" s="86">
        <f t="shared" si="209"/>
        <v>100</v>
      </c>
      <c r="BP87" s="84">
        <f t="shared" si="153"/>
        <v>2</v>
      </c>
      <c r="BQ87" s="84">
        <f t="shared" si="154"/>
        <v>3</v>
      </c>
      <c r="BR87" s="84">
        <f t="shared" si="155"/>
        <v>1.4581420887516947</v>
      </c>
      <c r="BS87" s="84">
        <f t="shared" si="210"/>
        <v>5.6404068915397024E-2</v>
      </c>
      <c r="BT87" s="84">
        <f t="shared" si="211"/>
        <v>329.80464800138185</v>
      </c>
      <c r="BU87" s="84">
        <f t="shared" si="212"/>
        <v>0</v>
      </c>
      <c r="BV87" s="83">
        <f t="shared" si="213"/>
        <v>204.53748114440802</v>
      </c>
      <c r="BW87" s="81">
        <f t="shared" si="237"/>
        <v>204.53748114440802</v>
      </c>
      <c r="BX87" s="83">
        <f t="shared" si="156"/>
        <v>0</v>
      </c>
      <c r="BY87" s="141">
        <f t="shared" si="157"/>
        <v>0</v>
      </c>
      <c r="BZ87" s="83">
        <f t="shared" si="158"/>
        <v>3</v>
      </c>
      <c r="CA87" s="83">
        <f t="shared" si="159"/>
        <v>0</v>
      </c>
      <c r="CB87" s="83">
        <f t="shared" si="214"/>
        <v>2.0288401113430781</v>
      </c>
      <c r="CC87" s="83">
        <f t="shared" si="160"/>
        <v>2.0288401113430781</v>
      </c>
      <c r="CD87" s="143">
        <f t="shared" si="161"/>
        <v>1.2238668524348462</v>
      </c>
      <c r="CE87" s="83">
        <f t="shared" si="215"/>
        <v>4.6250893549157519E-2</v>
      </c>
      <c r="CF87" s="84">
        <f t="shared" si="216"/>
        <v>355.44857460209016</v>
      </c>
      <c r="CG87" s="83">
        <f t="shared" si="162"/>
        <v>0</v>
      </c>
      <c r="CH87" s="83">
        <f t="shared" si="217"/>
        <v>1.9779383883286823</v>
      </c>
      <c r="CI87" s="83">
        <f t="shared" si="163"/>
        <v>1.9779383883286823</v>
      </c>
      <c r="CJ87" s="143">
        <f t="shared" si="164"/>
        <v>1.1969464386411544</v>
      </c>
      <c r="CK87" s="83">
        <f t="shared" si="218"/>
        <v>4.4911602962921349E-2</v>
      </c>
      <c r="CL87" s="84">
        <f t="shared" si="219"/>
        <v>294.35116324379845</v>
      </c>
      <c r="CM87" s="83">
        <f t="shared" si="165"/>
        <v>0</v>
      </c>
      <c r="CN87" s="83">
        <f t="shared" si="220"/>
        <v>2.1036872678935215</v>
      </c>
      <c r="CO87" s="83">
        <f t="shared" si="166"/>
        <v>2.1036872678935215</v>
      </c>
      <c r="CP87" s="143">
        <f t="shared" si="167"/>
        <v>1.2022682287919844</v>
      </c>
      <c r="CQ87" s="83">
        <f t="shared" si="221"/>
        <v>4.5176362022925139E-2</v>
      </c>
      <c r="CR87" s="84">
        <f t="shared" si="222"/>
        <v>296.14727230871546</v>
      </c>
      <c r="CS87" s="83">
        <f t="shared" si="168"/>
        <v>0</v>
      </c>
      <c r="CT87" s="83">
        <f t="shared" si="223"/>
        <v>2.0997628837330313</v>
      </c>
      <c r="CU87" s="83">
        <f t="shared" si="169"/>
        <v>2.0997628837330313</v>
      </c>
      <c r="CV87" s="143">
        <f t="shared" si="170"/>
        <v>1.2032003115553187</v>
      </c>
      <c r="CW87" s="83">
        <f t="shared" si="224"/>
        <v>4.5222733140401025E-2</v>
      </c>
      <c r="CX87" s="84">
        <f t="shared" si="225"/>
        <v>296.34921757007157</v>
      </c>
      <c r="CY87" s="83">
        <f t="shared" si="171"/>
        <v>0</v>
      </c>
      <c r="CZ87" s="83">
        <f t="shared" si="226"/>
        <v>2.099322561645637</v>
      </c>
      <c r="DA87" s="83">
        <f t="shared" si="172"/>
        <v>2.099322561645637</v>
      </c>
      <c r="DB87" s="143">
        <f t="shared" si="173"/>
        <v>1.2032309708933955</v>
      </c>
      <c r="DC87" s="83">
        <f t="shared" si="227"/>
        <v>4.5224258442470341E-2</v>
      </c>
      <c r="DD87" s="84">
        <f t="shared" si="228"/>
        <v>296.35208689393744</v>
      </c>
      <c r="DE87" s="86">
        <f t="shared" si="174"/>
        <v>368.16746605993444</v>
      </c>
      <c r="DF87" s="86">
        <f t="shared" si="175"/>
        <v>147.26698642397378</v>
      </c>
      <c r="DG87" s="86">
        <f t="shared" si="176"/>
        <v>92.04186651498361</v>
      </c>
      <c r="DH87" s="86">
        <f t="shared" si="177"/>
        <v>34.801307443085875</v>
      </c>
      <c r="DI87" s="86">
        <f t="shared" si="178"/>
        <v>4774.8343997562242</v>
      </c>
      <c r="DJ87" s="86">
        <f t="shared" si="179"/>
        <v>957512407.30263484</v>
      </c>
      <c r="DK87" s="86">
        <f t="shared" si="180"/>
        <v>2224.2303516350535</v>
      </c>
      <c r="DL87" s="86">
        <f t="shared" si="238"/>
        <v>2224.2303516350535</v>
      </c>
      <c r="DM87" s="86">
        <f t="shared" si="181"/>
        <v>34.801307443085875</v>
      </c>
      <c r="DN87" s="85">
        <f t="shared" si="182"/>
        <v>34.801307443085875</v>
      </c>
      <c r="DO87" s="85">
        <f t="shared" si="229"/>
        <v>3480.1307443085875</v>
      </c>
      <c r="DP87" s="85">
        <f t="shared" si="183"/>
        <v>34.801307443085875</v>
      </c>
      <c r="DQ87" s="85">
        <f t="shared" si="230"/>
        <v>3480.1307443085875</v>
      </c>
      <c r="DR87" s="85">
        <f t="shared" si="184"/>
        <v>34.801307443085875</v>
      </c>
      <c r="DS87" s="85">
        <f t="shared" si="231"/>
        <v>3480.1307443085875</v>
      </c>
      <c r="DT87" s="81"/>
      <c r="DU87" s="81"/>
      <c r="DV87" s="81">
        <f t="shared" si="232"/>
        <v>-34.801307443085875</v>
      </c>
      <c r="DW87" s="100"/>
    </row>
    <row r="88" spans="1:127" x14ac:dyDescent="0.2">
      <c r="A88" s="59">
        <f t="shared" si="185"/>
        <v>11.066666666666672</v>
      </c>
      <c r="B88" s="44">
        <f t="shared" si="186"/>
        <v>11066.666666666672</v>
      </c>
      <c r="C88" s="52">
        <f t="shared" si="120"/>
        <v>133.33333333333334</v>
      </c>
      <c r="D88" s="50">
        <f t="shared" si="121"/>
        <v>2</v>
      </c>
      <c r="E88" s="44">
        <f t="shared" si="122"/>
        <v>3</v>
      </c>
      <c r="F88" s="47">
        <f t="shared" si="123"/>
        <v>1.0574519476318618</v>
      </c>
      <c r="G88" s="52">
        <f t="shared" si="187"/>
        <v>4.2576106821819275E-2</v>
      </c>
      <c r="H88" s="57">
        <f t="shared" si="188"/>
        <v>171.21566760049913</v>
      </c>
      <c r="I88" s="52">
        <f t="shared" si="189"/>
        <v>0</v>
      </c>
      <c r="J88" s="54">
        <f t="shared" si="190"/>
        <v>286.26647326122679</v>
      </c>
      <c r="K88" s="46">
        <f t="shared" si="233"/>
        <v>286.26647326122679</v>
      </c>
      <c r="L88" s="80">
        <f t="shared" si="124"/>
        <v>0</v>
      </c>
      <c r="M88" s="142">
        <f t="shared" si="125"/>
        <v>0</v>
      </c>
      <c r="N88" s="60">
        <f t="shared" si="126"/>
        <v>3</v>
      </c>
      <c r="O88" s="53">
        <f t="shared" si="127"/>
        <v>0</v>
      </c>
      <c r="P88" s="58">
        <f t="shared" si="191"/>
        <v>2.4231854081772508</v>
      </c>
      <c r="Q88" s="49">
        <f t="shared" si="128"/>
        <v>2.4231854081772508</v>
      </c>
      <c r="R88" s="143">
        <f t="shared" si="129"/>
        <v>0.85418214447655383</v>
      </c>
      <c r="S88" s="51">
        <f t="shared" si="192"/>
        <v>3.4520512522152956E-2</v>
      </c>
      <c r="T88" s="57">
        <f t="shared" si="193"/>
        <v>181.78013963276467</v>
      </c>
      <c r="U88" s="53">
        <f t="shared" si="130"/>
        <v>0</v>
      </c>
      <c r="V88" s="58">
        <f t="shared" si="194"/>
        <v>2.3930130104693288</v>
      </c>
      <c r="W88" s="49">
        <f t="shared" si="131"/>
        <v>2.3930130104693288</v>
      </c>
      <c r="X88" s="143">
        <f t="shared" si="132"/>
        <v>0.83435475176801621</v>
      </c>
      <c r="Y88" s="51">
        <f t="shared" si="195"/>
        <v>3.3670578288047107E-2</v>
      </c>
      <c r="Z88" s="57">
        <f t="shared" si="196"/>
        <v>180.06652804415586</v>
      </c>
      <c r="AA88" s="53">
        <f t="shared" si="133"/>
        <v>0</v>
      </c>
      <c r="AB88" s="58">
        <f t="shared" si="197"/>
        <v>2.397855970273016</v>
      </c>
      <c r="AC88" s="49">
        <f t="shared" si="134"/>
        <v>2.397855970273016</v>
      </c>
      <c r="AD88" s="143">
        <f t="shared" si="135"/>
        <v>0.83259842347305824</v>
      </c>
      <c r="AE88" s="49">
        <f t="shared" si="234"/>
        <v>3.3595290348469746E-2</v>
      </c>
      <c r="AF88" s="57">
        <f t="shared" si="198"/>
        <v>179.50196849855567</v>
      </c>
      <c r="AG88" s="53">
        <f t="shared" si="136"/>
        <v>0</v>
      </c>
      <c r="AH88" s="58">
        <f t="shared" si="199"/>
        <v>2.3994558079658037</v>
      </c>
      <c r="AI88" s="49">
        <f t="shared" si="137"/>
        <v>2.3994558079658037</v>
      </c>
      <c r="AJ88" s="143">
        <f t="shared" si="138"/>
        <v>0.83261703430177492</v>
      </c>
      <c r="AK88" s="51">
        <f t="shared" si="200"/>
        <v>3.3596088132660767E-2</v>
      </c>
      <c r="AL88" s="57">
        <f t="shared" si="201"/>
        <v>179.45290608883266</v>
      </c>
      <c r="AM88" s="53">
        <f t="shared" si="139"/>
        <v>0</v>
      </c>
      <c r="AN88" s="58">
        <f t="shared" si="202"/>
        <v>2.3995949408824191</v>
      </c>
      <c r="AO88" s="49">
        <f t="shared" si="140"/>
        <v>2.3995949408824191</v>
      </c>
      <c r="AP88" s="143">
        <f t="shared" si="141"/>
        <v>0.832626889292851</v>
      </c>
      <c r="AQ88" s="51">
        <f t="shared" si="203"/>
        <v>3.3596510583278109E-2</v>
      </c>
      <c r="AR88" s="57">
        <f t="shared" si="204"/>
        <v>179.45198777732776</v>
      </c>
      <c r="AS88" s="44">
        <f t="shared" si="142"/>
        <v>515.27965187020823</v>
      </c>
      <c r="AT88" s="44">
        <f t="shared" si="143"/>
        <v>206.11186074808327</v>
      </c>
      <c r="AU88" s="44">
        <f t="shared" si="144"/>
        <v>128.81991296755206</v>
      </c>
      <c r="AV88" s="47">
        <f t="shared" si="145"/>
        <v>4884.8454939709791</v>
      </c>
      <c r="AW88" s="47">
        <f t="shared" si="146"/>
        <v>47117436.385416612</v>
      </c>
      <c r="AX88" s="86">
        <f t="shared" si="147"/>
        <v>10250178050155.885</v>
      </c>
      <c r="AY88" s="86">
        <f t="shared" si="148"/>
        <v>1989.7199251205429</v>
      </c>
      <c r="AZ88" s="10">
        <f t="shared" si="205"/>
        <v>1989.7199251205429</v>
      </c>
      <c r="BA88" s="44">
        <f t="shared" si="149"/>
        <v>4884.8454939709791</v>
      </c>
      <c r="BB88" s="9">
        <f t="shared" si="150"/>
        <v>515.27965187020823</v>
      </c>
      <c r="BC88" s="45">
        <f t="shared" si="239"/>
        <v>68703.953582694434</v>
      </c>
      <c r="BD88" s="9">
        <f t="shared" si="151"/>
        <v>128.81991296755206</v>
      </c>
      <c r="BE88" s="45">
        <f t="shared" si="235"/>
        <v>17175.988395673608</v>
      </c>
      <c r="BF88" s="9">
        <f t="shared" si="152"/>
        <v>206.11186074808327</v>
      </c>
      <c r="BG88" s="45">
        <f t="shared" si="236"/>
        <v>27481.581433077772</v>
      </c>
      <c r="BH88" s="58"/>
      <c r="BI88" s="58"/>
      <c r="BJ88" s="58">
        <f t="shared" si="206"/>
        <v>-515.27965187020823</v>
      </c>
      <c r="BK88" s="97"/>
      <c r="BL88" s="44"/>
      <c r="BM88" s="82">
        <f t="shared" si="207"/>
        <v>8.3000000000000007</v>
      </c>
      <c r="BN88" s="86">
        <f t="shared" si="208"/>
        <v>8300</v>
      </c>
      <c r="BO88" s="86">
        <f t="shared" si="209"/>
        <v>100</v>
      </c>
      <c r="BP88" s="84">
        <f t="shared" si="153"/>
        <v>2</v>
      </c>
      <c r="BQ88" s="84">
        <f t="shared" si="154"/>
        <v>3</v>
      </c>
      <c r="BR88" s="84">
        <f t="shared" si="155"/>
        <v>1.4581420887516947</v>
      </c>
      <c r="BS88" s="84">
        <f t="shared" si="210"/>
        <v>5.6258254706521856E-2</v>
      </c>
      <c r="BT88" s="84">
        <f t="shared" si="211"/>
        <v>331.6823533950805</v>
      </c>
      <c r="BU88" s="84">
        <f t="shared" si="212"/>
        <v>0</v>
      </c>
      <c r="BV88" s="83">
        <f t="shared" si="213"/>
        <v>207.284281144408</v>
      </c>
      <c r="BW88" s="81">
        <f t="shared" si="237"/>
        <v>207.284281144408</v>
      </c>
      <c r="BX88" s="83">
        <f t="shared" si="156"/>
        <v>0</v>
      </c>
      <c r="BY88" s="141">
        <f t="shared" si="157"/>
        <v>0</v>
      </c>
      <c r="BZ88" s="83">
        <f t="shared" si="158"/>
        <v>3</v>
      </c>
      <c r="CA88" s="83">
        <f t="shared" si="159"/>
        <v>0</v>
      </c>
      <c r="CB88" s="83">
        <f t="shared" si="214"/>
        <v>2.0253158897038328</v>
      </c>
      <c r="CC88" s="83">
        <f t="shared" si="160"/>
        <v>2.0253158897038328</v>
      </c>
      <c r="CD88" s="143">
        <f t="shared" si="161"/>
        <v>1.2238668524348462</v>
      </c>
      <c r="CE88" s="83">
        <f t="shared" si="215"/>
        <v>4.6128506863914037E-2</v>
      </c>
      <c r="CF88" s="84">
        <f t="shared" si="216"/>
        <v>357.7252301132018</v>
      </c>
      <c r="CG88" s="83">
        <f t="shared" si="162"/>
        <v>0</v>
      </c>
      <c r="CH88" s="83">
        <f t="shared" si="217"/>
        <v>1.9738267553240989</v>
      </c>
      <c r="CI88" s="83">
        <f t="shared" si="163"/>
        <v>1.9738267553240989</v>
      </c>
      <c r="CJ88" s="143">
        <f t="shared" si="164"/>
        <v>1.1969464386411544</v>
      </c>
      <c r="CK88" s="83">
        <f t="shared" si="218"/>
        <v>4.479190831905723E-2</v>
      </c>
      <c r="CL88" s="84">
        <f t="shared" si="219"/>
        <v>296.61876449496219</v>
      </c>
      <c r="CM88" s="83">
        <f t="shared" si="165"/>
        <v>0</v>
      </c>
      <c r="CN88" s="83">
        <f t="shared" si="220"/>
        <v>2.0990373864193135</v>
      </c>
      <c r="CO88" s="83">
        <f t="shared" si="166"/>
        <v>2.0990373864193135</v>
      </c>
      <c r="CP88" s="143">
        <f t="shared" si="167"/>
        <v>1.2022682287919844</v>
      </c>
      <c r="CQ88" s="83">
        <f t="shared" si="221"/>
        <v>4.5056135200045942E-2</v>
      </c>
      <c r="CR88" s="84">
        <f t="shared" si="222"/>
        <v>298.29189947360118</v>
      </c>
      <c r="CS88" s="83">
        <f t="shared" si="168"/>
        <v>0</v>
      </c>
      <c r="CT88" s="83">
        <f t="shared" si="223"/>
        <v>2.0953978800239907</v>
      </c>
      <c r="CU88" s="83">
        <f t="shared" si="169"/>
        <v>2.0953978800239907</v>
      </c>
      <c r="CV88" s="143">
        <f t="shared" si="170"/>
        <v>1.2032003115553187</v>
      </c>
      <c r="CW88" s="83">
        <f t="shared" si="224"/>
        <v>4.5102413109245496E-2</v>
      </c>
      <c r="CX88" s="84">
        <f t="shared" si="225"/>
        <v>298.50005914721822</v>
      </c>
      <c r="CY88" s="83">
        <f t="shared" si="171"/>
        <v>0</v>
      </c>
      <c r="CZ88" s="83">
        <f t="shared" si="226"/>
        <v>2.0949459608610757</v>
      </c>
      <c r="DA88" s="83">
        <f t="shared" si="172"/>
        <v>2.0949459608610757</v>
      </c>
      <c r="DB88" s="143">
        <f t="shared" si="173"/>
        <v>1.2032309708933955</v>
      </c>
      <c r="DC88" s="83">
        <f t="shared" si="227"/>
        <v>4.5103935345380999E-2</v>
      </c>
      <c r="DD88" s="84">
        <f t="shared" si="228"/>
        <v>298.5034521828677</v>
      </c>
      <c r="DE88" s="86">
        <f t="shared" si="174"/>
        <v>373.11170605993436</v>
      </c>
      <c r="DF88" s="86">
        <f t="shared" si="175"/>
        <v>149.24468242397373</v>
      </c>
      <c r="DG88" s="86">
        <f t="shared" si="176"/>
        <v>93.277926514983591</v>
      </c>
      <c r="DH88" s="86">
        <f t="shared" si="177"/>
        <v>33.464303870218814</v>
      </c>
      <c r="DI88" s="86">
        <f t="shared" si="178"/>
        <v>4443.3099026483296</v>
      </c>
      <c r="DJ88" s="86">
        <f t="shared" si="179"/>
        <v>836438903.64556956</v>
      </c>
      <c r="DK88" s="86">
        <f t="shared" si="180"/>
        <v>2212.3846562396461</v>
      </c>
      <c r="DL88" s="86">
        <f t="shared" si="238"/>
        <v>2212.3846562396461</v>
      </c>
      <c r="DM88" s="86">
        <f t="shared" si="181"/>
        <v>33.464303870218814</v>
      </c>
      <c r="DN88" s="85">
        <f t="shared" si="182"/>
        <v>33.464303870218814</v>
      </c>
      <c r="DO88" s="85">
        <f t="shared" si="229"/>
        <v>3346.4303870218814</v>
      </c>
      <c r="DP88" s="85">
        <f t="shared" si="183"/>
        <v>33.464303870218814</v>
      </c>
      <c r="DQ88" s="85">
        <f t="shared" si="230"/>
        <v>3346.4303870218814</v>
      </c>
      <c r="DR88" s="85">
        <f t="shared" si="184"/>
        <v>33.464303870218814</v>
      </c>
      <c r="DS88" s="85">
        <f t="shared" si="231"/>
        <v>3346.4303870218814</v>
      </c>
      <c r="DT88" s="81"/>
      <c r="DU88" s="81"/>
      <c r="DV88" s="81">
        <f t="shared" si="232"/>
        <v>-33.464303870218814</v>
      </c>
      <c r="DW88" s="100"/>
    </row>
    <row r="89" spans="1:127" x14ac:dyDescent="0.2">
      <c r="A89" s="59">
        <f t="shared" si="185"/>
        <v>11.200000000000006</v>
      </c>
      <c r="B89" s="44">
        <f t="shared" si="186"/>
        <v>11200.000000000005</v>
      </c>
      <c r="C89" s="52">
        <f t="shared" si="120"/>
        <v>133.33333333333334</v>
      </c>
      <c r="D89" s="50">
        <f t="shared" si="121"/>
        <v>2</v>
      </c>
      <c r="E89" s="44">
        <f t="shared" si="122"/>
        <v>3</v>
      </c>
      <c r="F89" s="47">
        <f t="shared" si="123"/>
        <v>1.0574519476318618</v>
      </c>
      <c r="G89" s="52">
        <f t="shared" si="187"/>
        <v>4.2435113228801696E-2</v>
      </c>
      <c r="H89" s="57">
        <f t="shared" si="188"/>
        <v>173.10480582384628</v>
      </c>
      <c r="I89" s="52">
        <f t="shared" si="189"/>
        <v>0</v>
      </c>
      <c r="J89" s="54">
        <f>IF(AND(B89&lt;=Dlith,B89&gt;(Dzlc+Dzuc+Dzsed)),rhoma*9.81*(dz)+J88*1000000,IF(AND(B89&lt;=(Dzlc+Dzuc+Dzsed),B89&gt;(Dzuc+Dzsed)),rholc*9.81*(dz)+J88*1000000,IF(AND(B89&lt;=(Dzuc+Dzsed),B89&gt;Dzsed),rhouc*9.81*(dz)+J88*1000000,((rhosed*(1-L89))+(1078*L89))*9.81*(dz)+J88*1000000)))*0.000001</f>
        <v>289.92887326122678</v>
      </c>
      <c r="K89" s="46">
        <f t="shared" si="233"/>
        <v>289.92887326122678</v>
      </c>
      <c r="L89" s="80">
        <f t="shared" si="124"/>
        <v>0</v>
      </c>
      <c r="M89" s="142">
        <f t="shared" si="125"/>
        <v>0</v>
      </c>
      <c r="N89" s="60">
        <f t="shared" si="126"/>
        <v>3</v>
      </c>
      <c r="O89" s="53">
        <f t="shared" si="127"/>
        <v>0</v>
      </c>
      <c r="P89" s="58">
        <f t="shared" si="191"/>
        <v>2.4181965297572448</v>
      </c>
      <c r="Q89" s="49">
        <f t="shared" si="128"/>
        <v>2.4181965297572448</v>
      </c>
      <c r="R89" s="143">
        <f t="shared" si="129"/>
        <v>0.85418214447655383</v>
      </c>
      <c r="S89" s="51">
        <f t="shared" si="192"/>
        <v>3.4406621569556081E-2</v>
      </c>
      <c r="T89" s="57">
        <f t="shared" si="193"/>
        <v>183.67646265339442</v>
      </c>
      <c r="U89" s="53">
        <f t="shared" si="130"/>
        <v>0</v>
      </c>
      <c r="V89" s="58">
        <f t="shared" si="194"/>
        <v>2.3881329672052205</v>
      </c>
      <c r="W89" s="49">
        <f t="shared" si="131"/>
        <v>2.3881329672052205</v>
      </c>
      <c r="X89" s="143">
        <f t="shared" si="132"/>
        <v>0.83435475176801621</v>
      </c>
      <c r="Y89" s="51">
        <f t="shared" si="195"/>
        <v>3.3559330987811373E-2</v>
      </c>
      <c r="Z89" s="57">
        <f t="shared" si="196"/>
        <v>181.9394781418425</v>
      </c>
      <c r="AA89" s="53">
        <f t="shared" si="133"/>
        <v>0</v>
      </c>
      <c r="AB89" s="58">
        <f t="shared" si="197"/>
        <v>2.3930211594495723</v>
      </c>
      <c r="AC89" s="49">
        <f t="shared" si="134"/>
        <v>2.3930211594495723</v>
      </c>
      <c r="AD89" s="143">
        <f t="shared" si="135"/>
        <v>0.83259842347305824</v>
      </c>
      <c r="AE89" s="49">
        <f t="shared" si="234"/>
        <v>3.3484277225340003E-2</v>
      </c>
      <c r="AF89" s="57">
        <f t="shared" si="198"/>
        <v>181.36695589856123</v>
      </c>
      <c r="AG89" s="53">
        <f t="shared" si="136"/>
        <v>0</v>
      </c>
      <c r="AH89" s="58">
        <f t="shared" si="199"/>
        <v>2.3946367296415692</v>
      </c>
      <c r="AI89" s="49">
        <f t="shared" si="137"/>
        <v>2.3946367296415692</v>
      </c>
      <c r="AJ89" s="143">
        <f t="shared" si="138"/>
        <v>0.83261703430177492</v>
      </c>
      <c r="AK89" s="51">
        <f t="shared" si="200"/>
        <v>3.3485072528087197E-2</v>
      </c>
      <c r="AL89" s="57">
        <f t="shared" si="201"/>
        <v>181.31669427052645</v>
      </c>
      <c r="AM89" s="53">
        <f t="shared" si="139"/>
        <v>0</v>
      </c>
      <c r="AN89" s="58">
        <f t="shared" si="202"/>
        <v>2.3947786644319526</v>
      </c>
      <c r="AO89" s="49">
        <f t="shared" si="140"/>
        <v>2.3947786644319526</v>
      </c>
      <c r="AP89" s="143">
        <f t="shared" si="141"/>
        <v>0.832626889292851</v>
      </c>
      <c r="AQ89" s="51">
        <f t="shared" si="203"/>
        <v>3.3485493664705726E-2</v>
      </c>
      <c r="AR89" s="57">
        <f t="shared" si="204"/>
        <v>181.31569133009808</v>
      </c>
      <c r="AS89" s="44">
        <f t="shared" si="142"/>
        <v>521.8719718702082</v>
      </c>
      <c r="AT89" s="44">
        <f t="shared" si="143"/>
        <v>208.74878874808329</v>
      </c>
      <c r="AU89" s="44">
        <f t="shared" si="144"/>
        <v>130.46799296755205</v>
      </c>
      <c r="AV89" s="47">
        <f t="shared" si="145"/>
        <v>4593.6503148471202</v>
      </c>
      <c r="AW89" s="47">
        <f t="shared" si="146"/>
        <v>41976317.099195696</v>
      </c>
      <c r="AX89" s="86">
        <f t="shared" si="147"/>
        <v>8515735816079.2734</v>
      </c>
      <c r="AY89" s="86">
        <f t="shared" si="148"/>
        <v>1975.4529025654665</v>
      </c>
      <c r="AZ89" s="10">
        <f t="shared" si="205"/>
        <v>1975.4529025654665</v>
      </c>
      <c r="BA89" s="44">
        <f t="shared" si="149"/>
        <v>4593.6503148471202</v>
      </c>
      <c r="BB89" s="9">
        <f t="shared" si="150"/>
        <v>521.8719718702082</v>
      </c>
      <c r="BC89" s="45">
        <f t="shared" si="239"/>
        <v>69582.929582694429</v>
      </c>
      <c r="BD89" s="9">
        <f t="shared" si="151"/>
        <v>130.46799296755205</v>
      </c>
      <c r="BE89" s="45">
        <f t="shared" si="235"/>
        <v>17395.732395673607</v>
      </c>
      <c r="BF89" s="9">
        <f t="shared" si="152"/>
        <v>208.74878874808329</v>
      </c>
      <c r="BG89" s="45">
        <f t="shared" si="236"/>
        <v>27833.171833077773</v>
      </c>
      <c r="BH89" s="58"/>
      <c r="BI89" s="58"/>
      <c r="BJ89" s="58">
        <f t="shared" si="206"/>
        <v>-521.8719718702082</v>
      </c>
      <c r="BK89" s="97"/>
      <c r="BL89" s="44"/>
      <c r="BM89" s="82">
        <f t="shared" si="207"/>
        <v>8.4</v>
      </c>
      <c r="BN89" s="86">
        <f t="shared" si="208"/>
        <v>8400</v>
      </c>
      <c r="BO89" s="86">
        <f t="shared" si="209"/>
        <v>100</v>
      </c>
      <c r="BP89" s="84">
        <f t="shared" si="153"/>
        <v>2</v>
      </c>
      <c r="BQ89" s="84">
        <f t="shared" si="154"/>
        <v>3</v>
      </c>
      <c r="BR89" s="84">
        <f t="shared" si="155"/>
        <v>1.4581420887516947</v>
      </c>
      <c r="BS89" s="84">
        <f t="shared" si="210"/>
        <v>5.6112440497646687E-2</v>
      </c>
      <c r="BT89" s="84">
        <f t="shared" si="211"/>
        <v>333.55519831514999</v>
      </c>
      <c r="BU89" s="84">
        <f t="shared" si="212"/>
        <v>0</v>
      </c>
      <c r="BV89" s="83">
        <f t="shared" si="213"/>
        <v>210.03108114440798</v>
      </c>
      <c r="BW89" s="81">
        <f t="shared" si="237"/>
        <v>210.03108114440798</v>
      </c>
      <c r="BX89" s="83">
        <f t="shared" si="156"/>
        <v>0</v>
      </c>
      <c r="BY89" s="141">
        <f t="shared" si="157"/>
        <v>0</v>
      </c>
      <c r="BZ89" s="83">
        <f t="shared" si="158"/>
        <v>3</v>
      </c>
      <c r="CA89" s="83">
        <f t="shared" si="159"/>
        <v>0</v>
      </c>
      <c r="CB89" s="83">
        <f t="shared" si="214"/>
        <v>2.0218147247141718</v>
      </c>
      <c r="CC89" s="83">
        <f t="shared" si="160"/>
        <v>2.0218147247141718</v>
      </c>
      <c r="CD89" s="143">
        <f t="shared" si="161"/>
        <v>1.2238668524348462</v>
      </c>
      <c r="CE89" s="83">
        <f t="shared" si="215"/>
        <v>4.6006120178670555E-2</v>
      </c>
      <c r="CF89" s="84">
        <f t="shared" si="216"/>
        <v>359.9998043539652</v>
      </c>
      <c r="CG89" s="83">
        <f t="shared" si="162"/>
        <v>0</v>
      </c>
      <c r="CH89" s="83">
        <f t="shared" si="217"/>
        <v>1.9697373506226712</v>
      </c>
      <c r="CI89" s="83">
        <f t="shared" si="163"/>
        <v>1.9697373506226712</v>
      </c>
      <c r="CJ89" s="143">
        <f t="shared" si="164"/>
        <v>1.1969464386411544</v>
      </c>
      <c r="CK89" s="83">
        <f t="shared" si="218"/>
        <v>4.4672213675193112E-2</v>
      </c>
      <c r="CL89" s="84">
        <f t="shared" si="219"/>
        <v>298.88502524335195</v>
      </c>
      <c r="CM89" s="83">
        <f t="shared" si="165"/>
        <v>0</v>
      </c>
      <c r="CN89" s="83">
        <f t="shared" si="220"/>
        <v>2.0944122531657943</v>
      </c>
      <c r="CO89" s="83">
        <f t="shared" si="166"/>
        <v>2.0944122531657943</v>
      </c>
      <c r="CP89" s="143">
        <f t="shared" si="167"/>
        <v>1.2022682287919844</v>
      </c>
      <c r="CQ89" s="83">
        <f t="shared" si="221"/>
        <v>4.4935908377166746E-2</v>
      </c>
      <c r="CR89" s="84">
        <f t="shared" si="222"/>
        <v>300.43554980016171</v>
      </c>
      <c r="CS89" s="83">
        <f t="shared" si="168"/>
        <v>0</v>
      </c>
      <c r="CT89" s="83">
        <f t="shared" si="223"/>
        <v>2.0910543478944352</v>
      </c>
      <c r="CU89" s="83">
        <f t="shared" si="169"/>
        <v>2.0910543478944352</v>
      </c>
      <c r="CV89" s="143">
        <f t="shared" si="170"/>
        <v>1.2032003115553187</v>
      </c>
      <c r="CW89" s="83">
        <f t="shared" si="224"/>
        <v>4.4982093078089966E-2</v>
      </c>
      <c r="CX89" s="84">
        <f t="shared" si="225"/>
        <v>300.64963911592332</v>
      </c>
      <c r="CY89" s="83">
        <f t="shared" si="171"/>
        <v>0</v>
      </c>
      <c r="CZ89" s="83">
        <f t="shared" si="226"/>
        <v>2.0905915495399725</v>
      </c>
      <c r="DA89" s="83">
        <f t="shared" si="172"/>
        <v>2.0905915495399725</v>
      </c>
      <c r="DB89" s="143">
        <f t="shared" si="173"/>
        <v>1.2032309708933955</v>
      </c>
      <c r="DC89" s="83">
        <f t="shared" si="227"/>
        <v>4.4983612248291657E-2</v>
      </c>
      <c r="DD89" s="84">
        <f t="shared" si="228"/>
        <v>300.65356844545249</v>
      </c>
      <c r="DE89" s="86">
        <f t="shared" si="174"/>
        <v>378.05594605993434</v>
      </c>
      <c r="DF89" s="86">
        <f t="shared" si="175"/>
        <v>151.22237842397374</v>
      </c>
      <c r="DG89" s="86">
        <f t="shared" si="176"/>
        <v>94.513986514983586</v>
      </c>
      <c r="DH89" s="86">
        <f t="shared" si="177"/>
        <v>32.188846199279602</v>
      </c>
      <c r="DI89" s="86">
        <f t="shared" si="178"/>
        <v>4137.2069030518196</v>
      </c>
      <c r="DJ89" s="86">
        <f t="shared" si="179"/>
        <v>731472663.27619421</v>
      </c>
      <c r="DK89" s="86">
        <f t="shared" si="180"/>
        <v>2200.5680938144601</v>
      </c>
      <c r="DL89" s="86">
        <f t="shared" si="238"/>
        <v>2200.5680938144601</v>
      </c>
      <c r="DM89" s="86">
        <f t="shared" si="181"/>
        <v>32.188846199279602</v>
      </c>
      <c r="DN89" s="85">
        <f t="shared" si="182"/>
        <v>32.188846199279602</v>
      </c>
      <c r="DO89" s="85">
        <f t="shared" si="229"/>
        <v>3218.8846199279601</v>
      </c>
      <c r="DP89" s="85">
        <f t="shared" si="183"/>
        <v>32.188846199279602</v>
      </c>
      <c r="DQ89" s="85">
        <f t="shared" si="230"/>
        <v>3218.8846199279601</v>
      </c>
      <c r="DR89" s="85">
        <f t="shared" si="184"/>
        <v>32.188846199279602</v>
      </c>
      <c r="DS89" s="85">
        <f t="shared" si="231"/>
        <v>3218.8846199279601</v>
      </c>
      <c r="DT89" s="81"/>
      <c r="DU89" s="81"/>
      <c r="DV89" s="81">
        <f t="shared" si="232"/>
        <v>-32.188846199279602</v>
      </c>
      <c r="DW89" s="100"/>
    </row>
    <row r="90" spans="1:127" x14ac:dyDescent="0.2">
      <c r="A90" s="59">
        <f t="shared" si="185"/>
        <v>11.333333333333339</v>
      </c>
      <c r="B90" s="44">
        <f t="shared" si="186"/>
        <v>11333.333333333339</v>
      </c>
      <c r="C90" s="52">
        <f t="shared" si="120"/>
        <v>133.33333333333334</v>
      </c>
      <c r="D90" s="50">
        <f t="shared" si="121"/>
        <v>2</v>
      </c>
      <c r="E90" s="44">
        <f t="shared" si="122"/>
        <v>3</v>
      </c>
      <c r="F90" s="47">
        <f t="shared" si="123"/>
        <v>1.0574519476318618</v>
      </c>
      <c r="G90" s="52">
        <f t="shared" si="187"/>
        <v>4.2294119635784118E-2</v>
      </c>
      <c r="H90" s="57">
        <f t="shared" si="188"/>
        <v>174.98767766528152</v>
      </c>
      <c r="I90" s="52">
        <f t="shared" si="189"/>
        <v>0</v>
      </c>
      <c r="J90" s="54">
        <f t="shared" si="190"/>
        <v>293.59127326122677</v>
      </c>
      <c r="K90" s="46">
        <f t="shared" si="233"/>
        <v>293.59127326122677</v>
      </c>
      <c r="L90" s="80">
        <f t="shared" si="124"/>
        <v>0</v>
      </c>
      <c r="M90" s="142">
        <f t="shared" si="125"/>
        <v>0</v>
      </c>
      <c r="N90" s="60">
        <f t="shared" si="126"/>
        <v>3</v>
      </c>
      <c r="O90" s="53">
        <f t="shared" si="127"/>
        <v>0</v>
      </c>
      <c r="P90" s="58">
        <f t="shared" si="191"/>
        <v>2.4132480140381913</v>
      </c>
      <c r="Q90" s="49">
        <f t="shared" si="128"/>
        <v>2.4132480140381913</v>
      </c>
      <c r="R90" s="143">
        <f t="shared" si="129"/>
        <v>0.85418214447655383</v>
      </c>
      <c r="S90" s="51">
        <f t="shared" si="192"/>
        <v>3.4292730616959206E-2</v>
      </c>
      <c r="T90" s="57">
        <f t="shared" si="193"/>
        <v>185.57041823395846</v>
      </c>
      <c r="U90" s="53">
        <f t="shared" si="130"/>
        <v>0</v>
      </c>
      <c r="V90" s="58">
        <f t="shared" si="194"/>
        <v>2.3832812616955388</v>
      </c>
      <c r="W90" s="49">
        <f t="shared" si="131"/>
        <v>2.3832812616955388</v>
      </c>
      <c r="X90" s="143">
        <f t="shared" si="132"/>
        <v>0.83435475176801621</v>
      </c>
      <c r="Y90" s="51">
        <f t="shared" si="195"/>
        <v>3.3448083687575639E-2</v>
      </c>
      <c r="Z90" s="57">
        <f t="shared" si="196"/>
        <v>183.81004441252506</v>
      </c>
      <c r="AA90" s="53">
        <f t="shared" si="133"/>
        <v>0</v>
      </c>
      <c r="AB90" s="58">
        <f t="shared" si="197"/>
        <v>2.3882143373312941</v>
      </c>
      <c r="AC90" s="49">
        <f t="shared" si="134"/>
        <v>2.3882143373312941</v>
      </c>
      <c r="AD90" s="143">
        <f t="shared" si="135"/>
        <v>0.83259842347305824</v>
      </c>
      <c r="AE90" s="49">
        <f t="shared" si="234"/>
        <v>3.3373264102210261E-2</v>
      </c>
      <c r="AF90" s="57">
        <f t="shared" si="198"/>
        <v>183.22952589892924</v>
      </c>
      <c r="AG90" s="53">
        <f t="shared" si="136"/>
        <v>0</v>
      </c>
      <c r="AH90" s="58">
        <f t="shared" si="199"/>
        <v>2.3898455984775175</v>
      </c>
      <c r="AI90" s="49">
        <f t="shared" si="137"/>
        <v>2.3898455984775175</v>
      </c>
      <c r="AJ90" s="143">
        <f t="shared" si="138"/>
        <v>0.83261703430177492</v>
      </c>
      <c r="AK90" s="51">
        <f t="shared" si="200"/>
        <v>3.3374056923513626E-2</v>
      </c>
      <c r="AL90" s="57">
        <f t="shared" si="201"/>
        <v>183.1780518792192</v>
      </c>
      <c r="AM90" s="53">
        <f t="shared" si="139"/>
        <v>0</v>
      </c>
      <c r="AN90" s="58">
        <f t="shared" si="202"/>
        <v>2.3899903484027161</v>
      </c>
      <c r="AO90" s="49">
        <f t="shared" si="140"/>
        <v>2.3899903484027161</v>
      </c>
      <c r="AP90" s="143">
        <f t="shared" si="141"/>
        <v>0.832626889292851</v>
      </c>
      <c r="AQ90" s="51">
        <f t="shared" si="203"/>
        <v>3.3374476746133343E-2</v>
      </c>
      <c r="AR90" s="57">
        <f t="shared" si="204"/>
        <v>183.1769620299437</v>
      </c>
      <c r="AS90" s="44">
        <f t="shared" si="142"/>
        <v>528.46429187020817</v>
      </c>
      <c r="AT90" s="44">
        <f t="shared" si="143"/>
        <v>211.38571674808324</v>
      </c>
      <c r="AU90" s="44">
        <f t="shared" si="144"/>
        <v>132.11607296755204</v>
      </c>
      <c r="AV90" s="47">
        <f t="shared" si="145"/>
        <v>4322.3263744083042</v>
      </c>
      <c r="AW90" s="47">
        <f t="shared" si="146"/>
        <v>37437057.514495596</v>
      </c>
      <c r="AX90" s="86">
        <f t="shared" si="147"/>
        <v>7087198499637.7432</v>
      </c>
      <c r="AY90" s="86">
        <f t="shared" si="148"/>
        <v>1961.2847566079404</v>
      </c>
      <c r="AZ90" s="10">
        <f t="shared" si="205"/>
        <v>1961.2847566079404</v>
      </c>
      <c r="BA90" s="44">
        <f t="shared" si="149"/>
        <v>4322.3263744083042</v>
      </c>
      <c r="BB90" s="9">
        <f t="shared" si="150"/>
        <v>528.46429187020817</v>
      </c>
      <c r="BC90" s="45">
        <f t="shared" si="239"/>
        <v>70461.905582694424</v>
      </c>
      <c r="BD90" s="9">
        <f t="shared" si="151"/>
        <v>132.11607296755204</v>
      </c>
      <c r="BE90" s="45">
        <f t="shared" si="235"/>
        <v>17615.476395673606</v>
      </c>
      <c r="BF90" s="9">
        <f t="shared" si="152"/>
        <v>211.38571674808324</v>
      </c>
      <c r="BG90" s="45">
        <f t="shared" si="236"/>
        <v>28184.762233077767</v>
      </c>
      <c r="BH90" s="58"/>
      <c r="BI90" s="58"/>
      <c r="BJ90" s="58">
        <f t="shared" si="206"/>
        <v>-528.46429187020817</v>
      </c>
      <c r="BK90" s="97"/>
      <c r="BL90" s="44"/>
      <c r="BM90" s="82">
        <f t="shared" si="207"/>
        <v>8.5</v>
      </c>
      <c r="BN90" s="86">
        <f t="shared" si="208"/>
        <v>8500</v>
      </c>
      <c r="BO90" s="86">
        <f t="shared" si="209"/>
        <v>100</v>
      </c>
      <c r="BP90" s="84">
        <f t="shared" si="153"/>
        <v>2</v>
      </c>
      <c r="BQ90" s="84">
        <f t="shared" si="154"/>
        <v>3</v>
      </c>
      <c r="BR90" s="84">
        <f t="shared" si="155"/>
        <v>1.4581420887516947</v>
      </c>
      <c r="BS90" s="84">
        <f t="shared" si="210"/>
        <v>5.5966626288771519E-2</v>
      </c>
      <c r="BT90" s="84">
        <f t="shared" si="211"/>
        <v>335.42318276159028</v>
      </c>
      <c r="BU90" s="84">
        <f t="shared" si="212"/>
        <v>0</v>
      </c>
      <c r="BV90" s="83">
        <f t="shared" si="213"/>
        <v>212.77788114440798</v>
      </c>
      <c r="BW90" s="81">
        <f t="shared" si="237"/>
        <v>212.77788114440798</v>
      </c>
      <c r="BX90" s="83">
        <f t="shared" si="156"/>
        <v>0</v>
      </c>
      <c r="BY90" s="141">
        <f t="shared" si="157"/>
        <v>0</v>
      </c>
      <c r="BZ90" s="83">
        <f t="shared" si="158"/>
        <v>3</v>
      </c>
      <c r="CA90" s="83">
        <f t="shared" si="159"/>
        <v>0</v>
      </c>
      <c r="CB90" s="83">
        <f t="shared" si="214"/>
        <v>2.01833643615418</v>
      </c>
      <c r="CC90" s="83">
        <f t="shared" si="160"/>
        <v>2.01833643615418</v>
      </c>
      <c r="CD90" s="143">
        <f t="shared" si="161"/>
        <v>1.2238668524348462</v>
      </c>
      <c r="CE90" s="83">
        <f t="shared" si="215"/>
        <v>4.5883733493427073E-2</v>
      </c>
      <c r="CF90" s="84">
        <f t="shared" si="216"/>
        <v>362.27226415329443</v>
      </c>
      <c r="CG90" s="83">
        <f t="shared" si="162"/>
        <v>0</v>
      </c>
      <c r="CH90" s="83">
        <f t="shared" si="217"/>
        <v>1.9656700653648456</v>
      </c>
      <c r="CI90" s="83">
        <f t="shared" si="163"/>
        <v>1.9656700653648456</v>
      </c>
      <c r="CJ90" s="143">
        <f t="shared" si="164"/>
        <v>1.1969464386411544</v>
      </c>
      <c r="CK90" s="83">
        <f t="shared" si="218"/>
        <v>4.4552519031328994E-2</v>
      </c>
      <c r="CL90" s="84">
        <f t="shared" si="219"/>
        <v>301.14991433321757</v>
      </c>
      <c r="CM90" s="83">
        <f t="shared" si="165"/>
        <v>0</v>
      </c>
      <c r="CN90" s="83">
        <f t="shared" si="220"/>
        <v>2.0898117423362779</v>
      </c>
      <c r="CO90" s="83">
        <f t="shared" si="166"/>
        <v>2.0898117423362779</v>
      </c>
      <c r="CP90" s="143">
        <f t="shared" si="167"/>
        <v>1.2022682287919844</v>
      </c>
      <c r="CQ90" s="83">
        <f t="shared" si="221"/>
        <v>4.4815681554287549E-2</v>
      </c>
      <c r="CR90" s="84">
        <f t="shared" si="222"/>
        <v>302.57819363247768</v>
      </c>
      <c r="CS90" s="83">
        <f t="shared" si="168"/>
        <v>0</v>
      </c>
      <c r="CT90" s="83">
        <f t="shared" si="223"/>
        <v>2.0867321955951081</v>
      </c>
      <c r="CU90" s="83">
        <f t="shared" si="169"/>
        <v>2.0867321955951081</v>
      </c>
      <c r="CV90" s="143">
        <f t="shared" si="170"/>
        <v>1.2032003115553187</v>
      </c>
      <c r="CW90" s="83">
        <f t="shared" si="224"/>
        <v>4.4861773046934436E-2</v>
      </c>
      <c r="CX90" s="84">
        <f t="shared" si="225"/>
        <v>302.79793014947512</v>
      </c>
      <c r="CY90" s="83">
        <f t="shared" si="171"/>
        <v>0</v>
      </c>
      <c r="CZ90" s="83">
        <f t="shared" si="226"/>
        <v>2.0862592218876905</v>
      </c>
      <c r="DA90" s="83">
        <f t="shared" si="172"/>
        <v>2.0862592218876905</v>
      </c>
      <c r="DB90" s="143">
        <f t="shared" si="173"/>
        <v>1.2032309708933955</v>
      </c>
      <c r="DC90" s="83">
        <f t="shared" si="227"/>
        <v>4.4863289151202315E-2</v>
      </c>
      <c r="DD90" s="84">
        <f t="shared" si="228"/>
        <v>302.80240764408182</v>
      </c>
      <c r="DE90" s="86">
        <f t="shared" si="174"/>
        <v>383.00018605993438</v>
      </c>
      <c r="DF90" s="86">
        <f t="shared" si="175"/>
        <v>153.20007442397375</v>
      </c>
      <c r="DG90" s="86">
        <f t="shared" si="176"/>
        <v>95.750046514983595</v>
      </c>
      <c r="DH90" s="86">
        <f t="shared" si="177"/>
        <v>30.971694931519163</v>
      </c>
      <c r="DI90" s="86">
        <f t="shared" si="178"/>
        <v>3854.4071956021571</v>
      </c>
      <c r="DJ90" s="86">
        <f t="shared" si="179"/>
        <v>640370179.86864042</v>
      </c>
      <c r="DK90" s="86">
        <f t="shared" si="180"/>
        <v>2188.7806543780434</v>
      </c>
      <c r="DL90" s="86">
        <f t="shared" si="238"/>
        <v>2188.7806543780434</v>
      </c>
      <c r="DM90" s="86">
        <f t="shared" si="181"/>
        <v>30.971694931519163</v>
      </c>
      <c r="DN90" s="85">
        <f t="shared" si="182"/>
        <v>30.971694931519163</v>
      </c>
      <c r="DO90" s="85">
        <f t="shared" si="229"/>
        <v>3097.1694931519164</v>
      </c>
      <c r="DP90" s="85">
        <f t="shared" si="183"/>
        <v>30.971694931519163</v>
      </c>
      <c r="DQ90" s="85">
        <f t="shared" si="230"/>
        <v>3097.1694931519164</v>
      </c>
      <c r="DR90" s="85">
        <f t="shared" si="184"/>
        <v>30.971694931519163</v>
      </c>
      <c r="DS90" s="85">
        <f t="shared" si="231"/>
        <v>3097.1694931519164</v>
      </c>
      <c r="DT90" s="81"/>
      <c r="DU90" s="81"/>
      <c r="DV90" s="81">
        <f t="shared" si="232"/>
        <v>-30.971694931519163</v>
      </c>
      <c r="DW90" s="100"/>
    </row>
    <row r="91" spans="1:127" x14ac:dyDescent="0.2">
      <c r="A91" s="59">
        <f t="shared" si="185"/>
        <v>11.466666666666674</v>
      </c>
      <c r="B91" s="44">
        <f t="shared" si="186"/>
        <v>11466.666666666673</v>
      </c>
      <c r="C91" s="52">
        <f t="shared" si="120"/>
        <v>133.33333333333334</v>
      </c>
      <c r="D91" s="50">
        <f t="shared" si="121"/>
        <v>2</v>
      </c>
      <c r="E91" s="44">
        <f t="shared" si="122"/>
        <v>3</v>
      </c>
      <c r="F91" s="47">
        <f t="shared" si="123"/>
        <v>1.0574519476318618</v>
      </c>
      <c r="G91" s="52">
        <f t="shared" si="187"/>
        <v>4.2153126042766539E-2</v>
      </c>
      <c r="H91" s="57">
        <f t="shared" si="188"/>
        <v>176.86428312480487</v>
      </c>
      <c r="I91" s="52">
        <f t="shared" si="189"/>
        <v>0</v>
      </c>
      <c r="J91" s="54">
        <f t="shared" si="190"/>
        <v>297.25367326122677</v>
      </c>
      <c r="K91" s="46">
        <f t="shared" si="233"/>
        <v>297.25367326122677</v>
      </c>
      <c r="L91" s="80">
        <f t="shared" si="124"/>
        <v>0</v>
      </c>
      <c r="M91" s="142">
        <f t="shared" si="125"/>
        <v>0</v>
      </c>
      <c r="N91" s="60">
        <f t="shared" si="126"/>
        <v>3</v>
      </c>
      <c r="O91" s="53">
        <f t="shared" si="127"/>
        <v>0</v>
      </c>
      <c r="P91" s="58">
        <f t="shared" si="191"/>
        <v>2.4083394804516627</v>
      </c>
      <c r="Q91" s="49">
        <f t="shared" si="128"/>
        <v>2.4083394804516627</v>
      </c>
      <c r="R91" s="143">
        <f t="shared" si="129"/>
        <v>0.85418214447655383</v>
      </c>
      <c r="S91" s="51">
        <f t="shared" si="192"/>
        <v>3.4178839664362332E-2</v>
      </c>
      <c r="T91" s="57">
        <f t="shared" si="193"/>
        <v>187.46196494840066</v>
      </c>
      <c r="U91" s="53">
        <f t="shared" si="130"/>
        <v>0</v>
      </c>
      <c r="V91" s="58">
        <f t="shared" si="194"/>
        <v>2.3784577804449909</v>
      </c>
      <c r="W91" s="49">
        <f t="shared" si="131"/>
        <v>2.3784577804449909</v>
      </c>
      <c r="X91" s="143">
        <f t="shared" si="132"/>
        <v>0.83435475176801621</v>
      </c>
      <c r="Y91" s="51">
        <f t="shared" si="195"/>
        <v>3.3336836387339905E-2</v>
      </c>
      <c r="Z91" s="57">
        <f t="shared" si="196"/>
        <v>185.67819488076935</v>
      </c>
      <c r="AA91" s="53">
        <f t="shared" si="133"/>
        <v>0</v>
      </c>
      <c r="AB91" s="58">
        <f t="shared" si="197"/>
        <v>2.3834353687279539</v>
      </c>
      <c r="AC91" s="49">
        <f t="shared" si="134"/>
        <v>2.3834353687279539</v>
      </c>
      <c r="AD91" s="143">
        <f t="shared" si="135"/>
        <v>0.83259842347305824</v>
      </c>
      <c r="AE91" s="49">
        <f t="shared" si="234"/>
        <v>3.3262250979080518E-2</v>
      </c>
      <c r="AF91" s="57">
        <f t="shared" si="198"/>
        <v>185.08964691179031</v>
      </c>
      <c r="AG91" s="53">
        <f t="shared" si="136"/>
        <v>0</v>
      </c>
      <c r="AH91" s="58">
        <f t="shared" si="199"/>
        <v>2.3850822787925994</v>
      </c>
      <c r="AI91" s="49">
        <f t="shared" si="137"/>
        <v>2.3850822787925994</v>
      </c>
      <c r="AJ91" s="143">
        <f t="shared" si="138"/>
        <v>0.83261703430177492</v>
      </c>
      <c r="AK91" s="51">
        <f t="shared" si="200"/>
        <v>3.3263041318940055E-2</v>
      </c>
      <c r="AL91" s="57">
        <f t="shared" si="201"/>
        <v>185.03694737397154</v>
      </c>
      <c r="AM91" s="53">
        <f t="shared" si="139"/>
        <v>0</v>
      </c>
      <c r="AN91" s="58">
        <f t="shared" si="202"/>
        <v>2.3852298568134982</v>
      </c>
      <c r="AO91" s="49">
        <f t="shared" si="140"/>
        <v>2.3852298568134982</v>
      </c>
      <c r="AP91" s="143">
        <f t="shared" si="141"/>
        <v>0.832626889292851</v>
      </c>
      <c r="AQ91" s="51">
        <f t="shared" si="203"/>
        <v>3.3263459827560959E-2</v>
      </c>
      <c r="AR91" s="57">
        <f t="shared" si="204"/>
        <v>185.03576832507454</v>
      </c>
      <c r="AS91" s="44">
        <f t="shared" si="142"/>
        <v>535.05661187020814</v>
      </c>
      <c r="AT91" s="44">
        <f t="shared" si="143"/>
        <v>214.02264474808325</v>
      </c>
      <c r="AU91" s="44">
        <f t="shared" si="144"/>
        <v>133.76415296755204</v>
      </c>
      <c r="AV91" s="47">
        <f t="shared" si="145"/>
        <v>4069.3650352137506</v>
      </c>
      <c r="AW91" s="47">
        <f t="shared" si="146"/>
        <v>33424739.430463523</v>
      </c>
      <c r="AX91" s="86">
        <f t="shared" si="147"/>
        <v>5908529927947.5742</v>
      </c>
      <c r="AY91" s="86">
        <f t="shared" si="148"/>
        <v>1947.2149215264556</v>
      </c>
      <c r="AZ91" s="10">
        <f t="shared" si="205"/>
        <v>1947.2149215264556</v>
      </c>
      <c r="BA91" s="44">
        <f t="shared" si="149"/>
        <v>4069.3650352137506</v>
      </c>
      <c r="BB91" s="9">
        <f t="shared" si="150"/>
        <v>535.05661187020814</v>
      </c>
      <c r="BC91" s="45">
        <f t="shared" si="239"/>
        <v>71340.881582694419</v>
      </c>
      <c r="BD91" s="9">
        <f t="shared" si="151"/>
        <v>133.76415296755204</v>
      </c>
      <c r="BE91" s="45">
        <f t="shared" si="235"/>
        <v>17835.220395673605</v>
      </c>
      <c r="BF91" s="9">
        <f t="shared" si="152"/>
        <v>214.02264474808325</v>
      </c>
      <c r="BG91" s="45">
        <f t="shared" si="236"/>
        <v>28536.352633077768</v>
      </c>
      <c r="BH91" s="58"/>
      <c r="BI91" s="58"/>
      <c r="BJ91" s="58">
        <f t="shared" si="206"/>
        <v>-535.05661187020814</v>
      </c>
      <c r="BK91" s="97"/>
      <c r="BL91" s="44"/>
      <c r="BM91" s="82">
        <f t="shared" si="207"/>
        <v>8.6</v>
      </c>
      <c r="BN91" s="86">
        <f t="shared" si="208"/>
        <v>8600</v>
      </c>
      <c r="BO91" s="86">
        <f t="shared" si="209"/>
        <v>100</v>
      </c>
      <c r="BP91" s="84">
        <f t="shared" si="153"/>
        <v>2</v>
      </c>
      <c r="BQ91" s="84">
        <f t="shared" si="154"/>
        <v>3</v>
      </c>
      <c r="BR91" s="84">
        <f t="shared" si="155"/>
        <v>1.4581420887516947</v>
      </c>
      <c r="BS91" s="84">
        <f t="shared" si="210"/>
        <v>5.5820812079896351E-2</v>
      </c>
      <c r="BT91" s="84">
        <f t="shared" si="211"/>
        <v>337.28630673440142</v>
      </c>
      <c r="BU91" s="84">
        <f t="shared" si="212"/>
        <v>0</v>
      </c>
      <c r="BV91" s="83">
        <f t="shared" si="213"/>
        <v>215.52468114440796</v>
      </c>
      <c r="BW91" s="81">
        <f t="shared" si="237"/>
        <v>215.52468114440796</v>
      </c>
      <c r="BX91" s="83">
        <f t="shared" si="156"/>
        <v>0</v>
      </c>
      <c r="BY91" s="141">
        <f t="shared" si="157"/>
        <v>0</v>
      </c>
      <c r="BZ91" s="83">
        <f t="shared" si="158"/>
        <v>3</v>
      </c>
      <c r="CA91" s="83">
        <f t="shared" si="159"/>
        <v>0</v>
      </c>
      <c r="CB91" s="83">
        <f t="shared" si="214"/>
        <v>2.0148808458114926</v>
      </c>
      <c r="CC91" s="83">
        <f t="shared" si="160"/>
        <v>2.0148808458114926</v>
      </c>
      <c r="CD91" s="143">
        <f t="shared" si="161"/>
        <v>1.2238668524348462</v>
      </c>
      <c r="CE91" s="83">
        <f t="shared" si="215"/>
        <v>4.5761346808183591E-2</v>
      </c>
      <c r="CF91" s="84">
        <f t="shared" si="216"/>
        <v>364.54257644266266</v>
      </c>
      <c r="CG91" s="83">
        <f t="shared" si="162"/>
        <v>0</v>
      </c>
      <c r="CH91" s="83">
        <f t="shared" si="217"/>
        <v>1.9616247912033542</v>
      </c>
      <c r="CI91" s="83">
        <f t="shared" si="163"/>
        <v>1.9616247912033542</v>
      </c>
      <c r="CJ91" s="143">
        <f t="shared" si="164"/>
        <v>1.1969464386411544</v>
      </c>
      <c r="CK91" s="83">
        <f t="shared" si="218"/>
        <v>4.4432824387464875E-2</v>
      </c>
      <c r="CL91" s="84">
        <f t="shared" si="219"/>
        <v>303.41340058624439</v>
      </c>
      <c r="CM91" s="83">
        <f t="shared" si="165"/>
        <v>0</v>
      </c>
      <c r="CN91" s="83">
        <f t="shared" si="220"/>
        <v>2.0852357289740371</v>
      </c>
      <c r="CO91" s="83">
        <f t="shared" si="166"/>
        <v>2.0852357289740371</v>
      </c>
      <c r="CP91" s="143">
        <f t="shared" si="167"/>
        <v>1.2022682287919844</v>
      </c>
      <c r="CQ91" s="83">
        <f t="shared" si="221"/>
        <v>4.4695454731408353E-2</v>
      </c>
      <c r="CR91" s="84">
        <f t="shared" si="222"/>
        <v>304.7198012824</v>
      </c>
      <c r="CS91" s="83">
        <f t="shared" si="168"/>
        <v>0</v>
      </c>
      <c r="CT91" s="83">
        <f t="shared" si="223"/>
        <v>2.0824313318593322</v>
      </c>
      <c r="CU91" s="83">
        <f t="shared" si="169"/>
        <v>2.0824313318593322</v>
      </c>
      <c r="CV91" s="143">
        <f t="shared" si="170"/>
        <v>1.2032003115553187</v>
      </c>
      <c r="CW91" s="83">
        <f t="shared" si="224"/>
        <v>4.4741453015778906E-2</v>
      </c>
      <c r="CX91" s="84">
        <f t="shared" si="225"/>
        <v>304.94490488470603</v>
      </c>
      <c r="CY91" s="83">
        <f t="shared" si="171"/>
        <v>0</v>
      </c>
      <c r="CZ91" s="83">
        <f t="shared" si="226"/>
        <v>2.0819488728107967</v>
      </c>
      <c r="DA91" s="83">
        <f t="shared" si="172"/>
        <v>2.0819488728107967</v>
      </c>
      <c r="DB91" s="143">
        <f t="shared" si="173"/>
        <v>1.2032309708933955</v>
      </c>
      <c r="DC91" s="83">
        <f t="shared" si="227"/>
        <v>4.4742966054112973E-2</v>
      </c>
      <c r="DD91" s="84">
        <f t="shared" si="228"/>
        <v>304.94994171523717</v>
      </c>
      <c r="DE91" s="86">
        <f t="shared" si="174"/>
        <v>387.9444260599343</v>
      </c>
      <c r="DF91" s="86">
        <f t="shared" si="175"/>
        <v>155.17777042397373</v>
      </c>
      <c r="DG91" s="86">
        <f t="shared" si="176"/>
        <v>96.986106514983575</v>
      </c>
      <c r="DH91" s="86">
        <f t="shared" si="177"/>
        <v>29.809800748803614</v>
      </c>
      <c r="DI91" s="86">
        <f t="shared" si="178"/>
        <v>3592.9822423334381</v>
      </c>
      <c r="DJ91" s="86">
        <f t="shared" si="179"/>
        <v>561213815.51046419</v>
      </c>
      <c r="DK91" s="86">
        <f t="shared" si="180"/>
        <v>2177.0223285676034</v>
      </c>
      <c r="DL91" s="86">
        <f t="shared" si="238"/>
        <v>2177.0223285676034</v>
      </c>
      <c r="DM91" s="86">
        <f t="shared" si="181"/>
        <v>29.809800748803614</v>
      </c>
      <c r="DN91" s="85">
        <f t="shared" si="182"/>
        <v>29.809800748803614</v>
      </c>
      <c r="DO91" s="85">
        <f t="shared" si="229"/>
        <v>2980.9800748803614</v>
      </c>
      <c r="DP91" s="85">
        <f t="shared" si="183"/>
        <v>29.809800748803614</v>
      </c>
      <c r="DQ91" s="85">
        <f t="shared" si="230"/>
        <v>2980.9800748803614</v>
      </c>
      <c r="DR91" s="85">
        <f t="shared" si="184"/>
        <v>29.809800748803614</v>
      </c>
      <c r="DS91" s="85">
        <f t="shared" si="231"/>
        <v>2980.9800748803614</v>
      </c>
      <c r="DT91" s="81"/>
      <c r="DU91" s="81"/>
      <c r="DV91" s="81">
        <f t="shared" si="232"/>
        <v>-29.809800748803614</v>
      </c>
      <c r="DW91" s="100"/>
    </row>
    <row r="92" spans="1:127" x14ac:dyDescent="0.2">
      <c r="A92" s="59">
        <f t="shared" si="185"/>
        <v>11.600000000000007</v>
      </c>
      <c r="B92" s="44">
        <f t="shared" si="186"/>
        <v>11600.000000000007</v>
      </c>
      <c r="C92" s="52">
        <f t="shared" si="120"/>
        <v>133.33333333333334</v>
      </c>
      <c r="D92" s="50">
        <f t="shared" si="121"/>
        <v>2</v>
      </c>
      <c r="E92" s="44">
        <f t="shared" si="122"/>
        <v>3</v>
      </c>
      <c r="F92" s="47">
        <f t="shared" si="123"/>
        <v>1.0574519476318618</v>
      </c>
      <c r="G92" s="52">
        <f t="shared" si="187"/>
        <v>4.2012132449748961E-2</v>
      </c>
      <c r="H92" s="57">
        <f t="shared" si="188"/>
        <v>178.73462220241635</v>
      </c>
      <c r="I92" s="52">
        <f t="shared" si="189"/>
        <v>0</v>
      </c>
      <c r="J92" s="54">
        <f t="shared" si="190"/>
        <v>300.91607326122676</v>
      </c>
      <c r="K92" s="46">
        <f t="shared" si="233"/>
        <v>300.91607326122676</v>
      </c>
      <c r="L92" s="80">
        <f t="shared" si="124"/>
        <v>0</v>
      </c>
      <c r="M92" s="142">
        <f t="shared" si="125"/>
        <v>0</v>
      </c>
      <c r="N92" s="60">
        <f t="shared" si="126"/>
        <v>3</v>
      </c>
      <c r="O92" s="53">
        <f t="shared" si="127"/>
        <v>0</v>
      </c>
      <c r="P92" s="58">
        <f t="shared" si="191"/>
        <v>2.4034705535921477</v>
      </c>
      <c r="Q92" s="49">
        <f t="shared" si="128"/>
        <v>2.4034705535921477</v>
      </c>
      <c r="R92" s="143">
        <f t="shared" si="129"/>
        <v>0.85418214447655383</v>
      </c>
      <c r="S92" s="51">
        <f t="shared" si="192"/>
        <v>3.4064948711765457E-2</v>
      </c>
      <c r="T92" s="57">
        <f t="shared" si="193"/>
        <v>189.35106153493697</v>
      </c>
      <c r="U92" s="53">
        <f t="shared" si="130"/>
        <v>0</v>
      </c>
      <c r="V92" s="58">
        <f t="shared" si="194"/>
        <v>2.3736624100466659</v>
      </c>
      <c r="W92" s="49">
        <f t="shared" si="131"/>
        <v>2.3736624100466659</v>
      </c>
      <c r="X92" s="143">
        <f t="shared" si="132"/>
        <v>0.83435475176801621</v>
      </c>
      <c r="Y92" s="51">
        <f t="shared" si="195"/>
        <v>3.3225589087104171E-2</v>
      </c>
      <c r="Z92" s="57">
        <f t="shared" si="196"/>
        <v>187.54389755084131</v>
      </c>
      <c r="AA92" s="53">
        <f t="shared" si="133"/>
        <v>0</v>
      </c>
      <c r="AB92" s="58">
        <f t="shared" si="197"/>
        <v>2.3786841194442396</v>
      </c>
      <c r="AC92" s="49">
        <f t="shared" si="134"/>
        <v>2.3786841194442396</v>
      </c>
      <c r="AD92" s="143">
        <f t="shared" si="135"/>
        <v>0.83259842347305824</v>
      </c>
      <c r="AE92" s="49">
        <f t="shared" si="234"/>
        <v>3.3151237855950776E-2</v>
      </c>
      <c r="AF92" s="57">
        <f t="shared" si="198"/>
        <v>186.9472873498016</v>
      </c>
      <c r="AG92" s="53">
        <f t="shared" si="136"/>
        <v>0</v>
      </c>
      <c r="AH92" s="58">
        <f t="shared" si="199"/>
        <v>2.3803466358593406</v>
      </c>
      <c r="AI92" s="49">
        <f t="shared" si="137"/>
        <v>2.3803466358593406</v>
      </c>
      <c r="AJ92" s="143">
        <f t="shared" si="138"/>
        <v>0.83261703430177492</v>
      </c>
      <c r="AK92" s="51">
        <f t="shared" si="200"/>
        <v>3.3152025714366484E-2</v>
      </c>
      <c r="AL92" s="57">
        <f t="shared" si="201"/>
        <v>186.89334921592192</v>
      </c>
      <c r="AM92" s="53">
        <f t="shared" si="139"/>
        <v>0</v>
      </c>
      <c r="AN92" s="58">
        <f t="shared" si="202"/>
        <v>2.380497054638496</v>
      </c>
      <c r="AO92" s="49">
        <f t="shared" si="140"/>
        <v>2.380497054638496</v>
      </c>
      <c r="AP92" s="143">
        <f t="shared" si="141"/>
        <v>0.832626889292851</v>
      </c>
      <c r="AQ92" s="51">
        <f t="shared" si="203"/>
        <v>3.3152442908988576E-2</v>
      </c>
      <c r="AR92" s="57">
        <f t="shared" si="204"/>
        <v>186.89207866617451</v>
      </c>
      <c r="AS92" s="44">
        <f t="shared" si="142"/>
        <v>541.64893187020812</v>
      </c>
      <c r="AT92" s="44">
        <f t="shared" si="143"/>
        <v>216.65957274808326</v>
      </c>
      <c r="AU92" s="44">
        <f t="shared" si="144"/>
        <v>135.41223296755203</v>
      </c>
      <c r="AV92" s="47">
        <f t="shared" si="145"/>
        <v>3833.3829085983025</v>
      </c>
      <c r="AW92" s="47">
        <f t="shared" si="146"/>
        <v>29874294.009327177</v>
      </c>
      <c r="AX92" s="86">
        <f t="shared" si="147"/>
        <v>4934323736341.2256</v>
      </c>
      <c r="AY92" s="86">
        <f t="shared" si="148"/>
        <v>1933.2428354324713</v>
      </c>
      <c r="AZ92" s="10">
        <f t="shared" si="205"/>
        <v>1933.2428354324713</v>
      </c>
      <c r="BA92" s="44">
        <f t="shared" si="149"/>
        <v>3833.3829085983025</v>
      </c>
      <c r="BB92" s="9">
        <f t="shared" si="150"/>
        <v>541.64893187020812</v>
      </c>
      <c r="BC92" s="45">
        <f t="shared" si="239"/>
        <v>72219.857582694414</v>
      </c>
      <c r="BD92" s="9">
        <f t="shared" si="151"/>
        <v>135.41223296755203</v>
      </c>
      <c r="BE92" s="45">
        <f t="shared" si="235"/>
        <v>18054.964395673604</v>
      </c>
      <c r="BF92" s="9">
        <f t="shared" si="152"/>
        <v>216.65957274808326</v>
      </c>
      <c r="BG92" s="45">
        <f t="shared" si="236"/>
        <v>28887.943033077772</v>
      </c>
      <c r="BH92" s="58"/>
      <c r="BI92" s="58"/>
      <c r="BJ92" s="58">
        <f t="shared" si="206"/>
        <v>-541.64893187020812</v>
      </c>
      <c r="BK92" s="97"/>
      <c r="BL92" s="44"/>
      <c r="BM92" s="82">
        <f t="shared" si="207"/>
        <v>8.7000000000000011</v>
      </c>
      <c r="BN92" s="86">
        <f t="shared" si="208"/>
        <v>8700</v>
      </c>
      <c r="BO92" s="86">
        <f t="shared" si="209"/>
        <v>100</v>
      </c>
      <c r="BP92" s="84">
        <f t="shared" si="153"/>
        <v>2</v>
      </c>
      <c r="BQ92" s="84">
        <f t="shared" si="154"/>
        <v>3</v>
      </c>
      <c r="BR92" s="84">
        <f t="shared" si="155"/>
        <v>1.4581420887516947</v>
      </c>
      <c r="BS92" s="84">
        <f t="shared" si="210"/>
        <v>5.5674997871021183E-2</v>
      </c>
      <c r="BT92" s="84">
        <f t="shared" si="211"/>
        <v>339.14457023358341</v>
      </c>
      <c r="BU92" s="84">
        <f t="shared" si="212"/>
        <v>0</v>
      </c>
      <c r="BV92" s="83">
        <f t="shared" si="213"/>
        <v>218.27148114440794</v>
      </c>
      <c r="BW92" s="81">
        <f t="shared" si="237"/>
        <v>218.27148114440794</v>
      </c>
      <c r="BX92" s="83">
        <f t="shared" si="156"/>
        <v>0</v>
      </c>
      <c r="BY92" s="141">
        <f t="shared" si="157"/>
        <v>0</v>
      </c>
      <c r="BZ92" s="83">
        <f t="shared" si="158"/>
        <v>3</v>
      </c>
      <c r="CA92" s="83">
        <f t="shared" si="159"/>
        <v>0</v>
      </c>
      <c r="CB92" s="83">
        <f t="shared" si="214"/>
        <v>2.0114477774540407</v>
      </c>
      <c r="CC92" s="83">
        <f t="shared" si="160"/>
        <v>2.0114477774540407</v>
      </c>
      <c r="CD92" s="143">
        <f t="shared" si="161"/>
        <v>1.2238668524348462</v>
      </c>
      <c r="CE92" s="83">
        <f t="shared" si="215"/>
        <v>4.5638960122940109E-2</v>
      </c>
      <c r="CF92" s="84">
        <f t="shared" si="216"/>
        <v>366.81070825604326</v>
      </c>
      <c r="CG92" s="83">
        <f t="shared" si="162"/>
        <v>0</v>
      </c>
      <c r="CH92" s="83">
        <f t="shared" si="217"/>
        <v>1.9576014203045429</v>
      </c>
      <c r="CI92" s="83">
        <f t="shared" si="163"/>
        <v>1.9576014203045429</v>
      </c>
      <c r="CJ92" s="143">
        <f t="shared" si="164"/>
        <v>1.1969464386411544</v>
      </c>
      <c r="CK92" s="83">
        <f t="shared" si="218"/>
        <v>4.4313129743600757E-2</v>
      </c>
      <c r="CL92" s="84">
        <f t="shared" si="219"/>
        <v>305.67545280257633</v>
      </c>
      <c r="CM92" s="83">
        <f t="shared" si="165"/>
        <v>0</v>
      </c>
      <c r="CN92" s="83">
        <f t="shared" si="220"/>
        <v>2.0806840889558966</v>
      </c>
      <c r="CO92" s="83">
        <f t="shared" si="166"/>
        <v>2.0806840889558966</v>
      </c>
      <c r="CP92" s="143">
        <f t="shared" si="167"/>
        <v>1.2022682287919844</v>
      </c>
      <c r="CQ92" s="83">
        <f t="shared" si="221"/>
        <v>4.4575227908529157E-2</v>
      </c>
      <c r="CR92" s="84">
        <f t="shared" si="222"/>
        <v>306.8603430302594</v>
      </c>
      <c r="CS92" s="83">
        <f t="shared" si="168"/>
        <v>0</v>
      </c>
      <c r="CT92" s="83">
        <f t="shared" si="223"/>
        <v>2.0781516659010224</v>
      </c>
      <c r="CU92" s="83">
        <f t="shared" si="169"/>
        <v>2.0781516659010224</v>
      </c>
      <c r="CV92" s="143">
        <f t="shared" si="170"/>
        <v>1.2032003115553187</v>
      </c>
      <c r="CW92" s="83">
        <f t="shared" si="224"/>
        <v>4.4621132984623377E-2</v>
      </c>
      <c r="CX92" s="84">
        <f t="shared" si="225"/>
        <v>307.09053592264797</v>
      </c>
      <c r="CY92" s="83">
        <f t="shared" si="171"/>
        <v>0</v>
      </c>
      <c r="CZ92" s="83">
        <f t="shared" si="226"/>
        <v>2.0776603979119139</v>
      </c>
      <c r="DA92" s="83">
        <f t="shared" si="172"/>
        <v>2.0776603979119139</v>
      </c>
      <c r="DB92" s="143">
        <f t="shared" si="173"/>
        <v>1.2032309708933955</v>
      </c>
      <c r="DC92" s="83">
        <f t="shared" si="227"/>
        <v>4.4622642957023631E-2</v>
      </c>
      <c r="DD92" s="84">
        <f t="shared" si="228"/>
        <v>307.09614257007576</v>
      </c>
      <c r="DE92" s="86">
        <f t="shared" si="174"/>
        <v>392.88866605993428</v>
      </c>
      <c r="DF92" s="86">
        <f t="shared" si="175"/>
        <v>157.15546642397371</v>
      </c>
      <c r="DG92" s="86">
        <f t="shared" si="176"/>
        <v>98.22216651498357</v>
      </c>
      <c r="DH92" s="86">
        <f t="shared" si="177"/>
        <v>28.70029226423118</v>
      </c>
      <c r="DI92" s="86">
        <f t="shared" si="178"/>
        <v>3351.1750720140567</v>
      </c>
      <c r="DJ92" s="86">
        <f t="shared" si="179"/>
        <v>492362603.71867108</v>
      </c>
      <c r="DK92" s="86">
        <f t="shared" si="180"/>
        <v>2165.2931076296318</v>
      </c>
      <c r="DL92" s="86">
        <f t="shared" si="238"/>
        <v>2165.2931076296318</v>
      </c>
      <c r="DM92" s="86">
        <f t="shared" si="181"/>
        <v>28.70029226423118</v>
      </c>
      <c r="DN92" s="85">
        <f t="shared" si="182"/>
        <v>28.70029226423118</v>
      </c>
      <c r="DO92" s="85">
        <f t="shared" si="229"/>
        <v>2870.029226423118</v>
      </c>
      <c r="DP92" s="85">
        <f t="shared" si="183"/>
        <v>28.70029226423118</v>
      </c>
      <c r="DQ92" s="85">
        <f t="shared" si="230"/>
        <v>2870.029226423118</v>
      </c>
      <c r="DR92" s="85">
        <f t="shared" si="184"/>
        <v>28.70029226423118</v>
      </c>
      <c r="DS92" s="85">
        <f t="shared" si="231"/>
        <v>2870.029226423118</v>
      </c>
      <c r="DT92" s="81"/>
      <c r="DU92" s="81"/>
      <c r="DV92" s="81">
        <f t="shared" si="232"/>
        <v>-28.70029226423118</v>
      </c>
      <c r="DW92" s="100"/>
    </row>
    <row r="93" spans="1:127" x14ac:dyDescent="0.2">
      <c r="A93" s="59">
        <f t="shared" si="185"/>
        <v>11.733333333333341</v>
      </c>
      <c r="B93" s="44">
        <f t="shared" si="186"/>
        <v>11733.333333333341</v>
      </c>
      <c r="C93" s="52">
        <f t="shared" si="120"/>
        <v>133.33333333333334</v>
      </c>
      <c r="D93" s="50">
        <f t="shared" si="121"/>
        <v>2</v>
      </c>
      <c r="E93" s="44">
        <f t="shared" si="122"/>
        <v>3</v>
      </c>
      <c r="F93" s="47">
        <f t="shared" si="123"/>
        <v>1.0574519476318618</v>
      </c>
      <c r="G93" s="52">
        <f t="shared" si="187"/>
        <v>4.1871138856731382E-2</v>
      </c>
      <c r="H93" s="57">
        <f t="shared" si="188"/>
        <v>180.59869489811592</v>
      </c>
      <c r="I93" s="52">
        <f t="shared" si="189"/>
        <v>0</v>
      </c>
      <c r="J93" s="54">
        <f t="shared" si="190"/>
        <v>304.57847326122675</v>
      </c>
      <c r="K93" s="46">
        <f t="shared" si="233"/>
        <v>304.57847326122675</v>
      </c>
      <c r="L93" s="80">
        <f t="shared" si="124"/>
        <v>0</v>
      </c>
      <c r="M93" s="142">
        <f t="shared" si="125"/>
        <v>0</v>
      </c>
      <c r="N93" s="60">
        <f t="shared" si="126"/>
        <v>3</v>
      </c>
      <c r="O93" s="53">
        <f t="shared" si="127"/>
        <v>0</v>
      </c>
      <c r="P93" s="58">
        <f t="shared" si="191"/>
        <v>2.398640863132111</v>
      </c>
      <c r="Q93" s="49">
        <f t="shared" si="128"/>
        <v>2.398640863132111</v>
      </c>
      <c r="R93" s="143">
        <f t="shared" si="129"/>
        <v>0.85418214447655383</v>
      </c>
      <c r="S93" s="51">
        <f t="shared" si="192"/>
        <v>3.3951057759168582E-2</v>
      </c>
      <c r="T93" s="57">
        <f t="shared" si="193"/>
        <v>191.23766689592989</v>
      </c>
      <c r="U93" s="53">
        <f t="shared" si="130"/>
        <v>0</v>
      </c>
      <c r="V93" s="58">
        <f t="shared" si="194"/>
        <v>2.3688950371963653</v>
      </c>
      <c r="W93" s="49">
        <f t="shared" si="131"/>
        <v>2.3688950371963653</v>
      </c>
      <c r="X93" s="143">
        <f t="shared" si="132"/>
        <v>0.83435475176801621</v>
      </c>
      <c r="Y93" s="51">
        <f t="shared" si="195"/>
        <v>3.3114341786868437E-2</v>
      </c>
      <c r="Z93" s="57">
        <f t="shared" si="196"/>
        <v>189.40712040828964</v>
      </c>
      <c r="AA93" s="53">
        <f t="shared" si="133"/>
        <v>0</v>
      </c>
      <c r="AB93" s="58">
        <f t="shared" si="197"/>
        <v>2.3739604562705141</v>
      </c>
      <c r="AC93" s="49">
        <f t="shared" si="134"/>
        <v>2.3739604562705141</v>
      </c>
      <c r="AD93" s="143">
        <f t="shared" si="135"/>
        <v>0.83259842347305824</v>
      </c>
      <c r="AE93" s="49">
        <f t="shared" si="234"/>
        <v>3.3040224732821033E-2</v>
      </c>
      <c r="AF93" s="57">
        <f t="shared" si="198"/>
        <v>188.80241562703407</v>
      </c>
      <c r="AG93" s="53">
        <f t="shared" si="136"/>
        <v>0</v>
      </c>
      <c r="AH93" s="58">
        <f t="shared" si="199"/>
        <v>2.375638535897389</v>
      </c>
      <c r="AI93" s="49">
        <f t="shared" si="137"/>
        <v>2.375638535897389</v>
      </c>
      <c r="AJ93" s="143">
        <f t="shared" si="138"/>
        <v>0.83261703430177492</v>
      </c>
      <c r="AK93" s="51">
        <f t="shared" si="200"/>
        <v>3.3041010109792913E-2</v>
      </c>
      <c r="AL93" s="57">
        <f t="shared" si="201"/>
        <v>188.74722586920643</v>
      </c>
      <c r="AM93" s="53">
        <f t="shared" si="139"/>
        <v>0</v>
      </c>
      <c r="AN93" s="58">
        <f t="shared" si="202"/>
        <v>2.3757918078007636</v>
      </c>
      <c r="AO93" s="49">
        <f t="shared" si="140"/>
        <v>2.3757918078007636</v>
      </c>
      <c r="AP93" s="143">
        <f t="shared" si="141"/>
        <v>0.832626889292851</v>
      </c>
      <c r="AQ93" s="51">
        <f t="shared" si="203"/>
        <v>3.3041425990416193E-2</v>
      </c>
      <c r="AR93" s="57">
        <f t="shared" si="204"/>
        <v>188.7458615073231</v>
      </c>
      <c r="AS93" s="44">
        <f t="shared" si="142"/>
        <v>548.24125187020809</v>
      </c>
      <c r="AT93" s="44">
        <f t="shared" si="143"/>
        <v>219.29650074808325</v>
      </c>
      <c r="AU93" s="44">
        <f t="shared" si="144"/>
        <v>137.06031296755202</v>
      </c>
      <c r="AV93" s="47">
        <f t="shared" si="145"/>
        <v>3613.110619771358</v>
      </c>
      <c r="AW93" s="47">
        <f t="shared" si="146"/>
        <v>26729141.399069201</v>
      </c>
      <c r="AX93" s="86">
        <f t="shared" si="147"/>
        <v>4127720445144.3154</v>
      </c>
      <c r="AY93" s="86">
        <f t="shared" si="148"/>
        <v>1919.3679402156292</v>
      </c>
      <c r="AZ93" s="10">
        <f t="shared" si="205"/>
        <v>1919.3679402156292</v>
      </c>
      <c r="BA93" s="44">
        <f t="shared" si="149"/>
        <v>3613.110619771358</v>
      </c>
      <c r="BB93" s="9">
        <f t="shared" si="150"/>
        <v>548.24125187020809</v>
      </c>
      <c r="BC93" s="45">
        <f t="shared" si="239"/>
        <v>73098.833582694424</v>
      </c>
      <c r="BD93" s="9">
        <f t="shared" si="151"/>
        <v>137.06031296755202</v>
      </c>
      <c r="BE93" s="45">
        <f t="shared" si="235"/>
        <v>18274.708395673606</v>
      </c>
      <c r="BF93" s="9">
        <f t="shared" si="152"/>
        <v>219.29650074808325</v>
      </c>
      <c r="BG93" s="45">
        <f t="shared" si="236"/>
        <v>29239.53343307777</v>
      </c>
      <c r="BH93" s="58"/>
      <c r="BI93" s="58"/>
      <c r="BJ93" s="58">
        <f t="shared" si="206"/>
        <v>-548.24125187020809</v>
      </c>
      <c r="BK93" s="97"/>
      <c r="BL93" s="44"/>
      <c r="BM93" s="82">
        <f t="shared" si="207"/>
        <v>8.8000000000000007</v>
      </c>
      <c r="BN93" s="86">
        <f t="shared" si="208"/>
        <v>8800</v>
      </c>
      <c r="BO93" s="86">
        <f t="shared" si="209"/>
        <v>100</v>
      </c>
      <c r="BP93" s="84">
        <f t="shared" si="153"/>
        <v>2</v>
      </c>
      <c r="BQ93" s="84">
        <f t="shared" si="154"/>
        <v>3</v>
      </c>
      <c r="BR93" s="84">
        <f t="shared" si="155"/>
        <v>1.4581420887516947</v>
      </c>
      <c r="BS93" s="84">
        <f t="shared" si="210"/>
        <v>5.5529183662146014E-2</v>
      </c>
      <c r="BT93" s="84">
        <f t="shared" si="211"/>
        <v>340.99797325913619</v>
      </c>
      <c r="BU93" s="84">
        <f t="shared" si="212"/>
        <v>0</v>
      </c>
      <c r="BV93" s="83">
        <f t="shared" si="213"/>
        <v>221.01828114440795</v>
      </c>
      <c r="BW93" s="81">
        <f t="shared" si="237"/>
        <v>221.01828114440795</v>
      </c>
      <c r="BX93" s="83">
        <f t="shared" si="156"/>
        <v>0</v>
      </c>
      <c r="BY93" s="141">
        <f t="shared" si="157"/>
        <v>0</v>
      </c>
      <c r="BZ93" s="83">
        <f t="shared" si="158"/>
        <v>3</v>
      </c>
      <c r="CA93" s="83">
        <f t="shared" si="159"/>
        <v>0</v>
      </c>
      <c r="CB93" s="83">
        <f t="shared" si="214"/>
        <v>2.0080370568032415</v>
      </c>
      <c r="CC93" s="83">
        <f t="shared" si="160"/>
        <v>2.0080370568032415</v>
      </c>
      <c r="CD93" s="143">
        <f t="shared" si="161"/>
        <v>1.2238668524348462</v>
      </c>
      <c r="CE93" s="83">
        <f t="shared" si="215"/>
        <v>4.5516573437696627E-2</v>
      </c>
      <c r="CF93" s="84">
        <f t="shared" si="216"/>
        <v>369.0766267298506</v>
      </c>
      <c r="CG93" s="83">
        <f t="shared" si="162"/>
        <v>0</v>
      </c>
      <c r="CH93" s="83">
        <f t="shared" si="217"/>
        <v>1.9535998453495864</v>
      </c>
      <c r="CI93" s="83">
        <f t="shared" si="163"/>
        <v>1.9535998453495864</v>
      </c>
      <c r="CJ93" s="143">
        <f t="shared" si="164"/>
        <v>1.1969464386411544</v>
      </c>
      <c r="CK93" s="83">
        <f t="shared" si="218"/>
        <v>4.4193435099736639E-2</v>
      </c>
      <c r="CL93" s="84">
        <f t="shared" si="219"/>
        <v>307.9360397618351</v>
      </c>
      <c r="CM93" s="83">
        <f t="shared" si="165"/>
        <v>0</v>
      </c>
      <c r="CN93" s="83">
        <f t="shared" si="220"/>
        <v>2.0761566989858844</v>
      </c>
      <c r="CO93" s="83">
        <f t="shared" si="166"/>
        <v>2.0761566989858844</v>
      </c>
      <c r="CP93" s="143">
        <f t="shared" si="167"/>
        <v>1.2022682287919844</v>
      </c>
      <c r="CQ93" s="83">
        <f t="shared" si="221"/>
        <v>4.445500108564996E-2</v>
      </c>
      <c r="CR93" s="84">
        <f t="shared" si="222"/>
        <v>308.99978912557839</v>
      </c>
      <c r="CS93" s="83">
        <f t="shared" si="168"/>
        <v>0</v>
      </c>
      <c r="CT93" s="83">
        <f t="shared" si="223"/>
        <v>2.0738931074126925</v>
      </c>
      <c r="CU93" s="83">
        <f t="shared" si="169"/>
        <v>2.0738931074126925</v>
      </c>
      <c r="CV93" s="143">
        <f t="shared" si="170"/>
        <v>1.2032003115553187</v>
      </c>
      <c r="CW93" s="83">
        <f t="shared" si="224"/>
        <v>4.4500812953467847E-2</v>
      </c>
      <c r="CX93" s="84">
        <f t="shared" si="225"/>
        <v>309.23479582918975</v>
      </c>
      <c r="CY93" s="83">
        <f t="shared" si="171"/>
        <v>0</v>
      </c>
      <c r="CZ93" s="83">
        <f t="shared" si="226"/>
        <v>2.0733936934846007</v>
      </c>
      <c r="DA93" s="83">
        <f t="shared" si="172"/>
        <v>2.0733936934846007</v>
      </c>
      <c r="DB93" s="143">
        <f t="shared" si="173"/>
        <v>1.2032309708933955</v>
      </c>
      <c r="DC93" s="83">
        <f t="shared" si="227"/>
        <v>4.4502319859934289E-2</v>
      </c>
      <c r="DD93" s="84">
        <f t="shared" si="228"/>
        <v>309.24098209501761</v>
      </c>
      <c r="DE93" s="86">
        <f t="shared" si="174"/>
        <v>397.83290605993426</v>
      </c>
      <c r="DF93" s="86">
        <f t="shared" si="175"/>
        <v>159.13316242397369</v>
      </c>
      <c r="DG93" s="86">
        <f t="shared" si="176"/>
        <v>99.458226514983565</v>
      </c>
      <c r="DH93" s="86">
        <f t="shared" si="177"/>
        <v>27.640464628158352</v>
      </c>
      <c r="DI93" s="86">
        <f t="shared" si="178"/>
        <v>3127.3840087790049</v>
      </c>
      <c r="DJ93" s="86">
        <f t="shared" si="179"/>
        <v>432410751.00036275</v>
      </c>
      <c r="DK93" s="86">
        <f t="shared" si="180"/>
        <v>2153.5929834106555</v>
      </c>
      <c r="DL93" s="86">
        <f t="shared" si="238"/>
        <v>2153.5929834106555</v>
      </c>
      <c r="DM93" s="86">
        <f t="shared" si="181"/>
        <v>27.640464628158352</v>
      </c>
      <c r="DN93" s="85">
        <f t="shared" si="182"/>
        <v>27.640464628158352</v>
      </c>
      <c r="DO93" s="85">
        <f t="shared" si="229"/>
        <v>2764.0464628158352</v>
      </c>
      <c r="DP93" s="85">
        <f t="shared" si="183"/>
        <v>27.640464628158352</v>
      </c>
      <c r="DQ93" s="85">
        <f t="shared" si="230"/>
        <v>2764.0464628158352</v>
      </c>
      <c r="DR93" s="85">
        <f t="shared" si="184"/>
        <v>27.640464628158352</v>
      </c>
      <c r="DS93" s="85">
        <f t="shared" si="231"/>
        <v>2764.0464628158352</v>
      </c>
      <c r="DT93" s="81"/>
      <c r="DU93" s="81"/>
      <c r="DV93" s="81">
        <f t="shared" si="232"/>
        <v>-27.640464628158352</v>
      </c>
      <c r="DW93" s="100"/>
    </row>
    <row r="94" spans="1:127" x14ac:dyDescent="0.2">
      <c r="A94" s="59">
        <f t="shared" si="185"/>
        <v>11.866666666666676</v>
      </c>
      <c r="B94" s="44">
        <f t="shared" si="186"/>
        <v>11866.666666666675</v>
      </c>
      <c r="C94" s="52">
        <f t="shared" si="120"/>
        <v>133.33333333333334</v>
      </c>
      <c r="D94" s="50">
        <f t="shared" si="121"/>
        <v>2</v>
      </c>
      <c r="E94" s="44">
        <f t="shared" si="122"/>
        <v>3</v>
      </c>
      <c r="F94" s="47">
        <f t="shared" si="123"/>
        <v>1.0574519476318618</v>
      </c>
      <c r="G94" s="52">
        <f t="shared" si="187"/>
        <v>4.1730145263713804E-2</v>
      </c>
      <c r="H94" s="57">
        <f t="shared" si="188"/>
        <v>182.4565012119036</v>
      </c>
      <c r="I94" s="52">
        <f t="shared" si="189"/>
        <v>0</v>
      </c>
      <c r="J94" s="54">
        <f t="shared" si="190"/>
        <v>308.24087326122674</v>
      </c>
      <c r="K94" s="46">
        <f t="shared" si="233"/>
        <v>308.24087326122674</v>
      </c>
      <c r="L94" s="80">
        <f t="shared" si="124"/>
        <v>0</v>
      </c>
      <c r="M94" s="142">
        <f t="shared" si="125"/>
        <v>0</v>
      </c>
      <c r="N94" s="60">
        <f t="shared" si="126"/>
        <v>3</v>
      </c>
      <c r="O94" s="53">
        <f t="shared" si="127"/>
        <v>0</v>
      </c>
      <c r="P94" s="58">
        <f t="shared" si="191"/>
        <v>2.3938500437387367</v>
      </c>
      <c r="Q94" s="49">
        <f t="shared" si="128"/>
        <v>2.3938500437387367</v>
      </c>
      <c r="R94" s="143">
        <f t="shared" si="129"/>
        <v>0.85418214447655383</v>
      </c>
      <c r="S94" s="51">
        <f t="shared" si="192"/>
        <v>3.3837166806571707E-2</v>
      </c>
      <c r="T94" s="57">
        <f t="shared" si="193"/>
        <v>193.12174009776314</v>
      </c>
      <c r="U94" s="53">
        <f t="shared" si="130"/>
        <v>0</v>
      </c>
      <c r="V94" s="58">
        <f t="shared" si="194"/>
        <v>2.3641555487065489</v>
      </c>
      <c r="W94" s="49">
        <f t="shared" si="131"/>
        <v>2.3641555487065489</v>
      </c>
      <c r="X94" s="143">
        <f t="shared" si="132"/>
        <v>0.83435475176801621</v>
      </c>
      <c r="Y94" s="51">
        <f t="shared" si="195"/>
        <v>3.3003094486632703E-2</v>
      </c>
      <c r="Z94" s="57">
        <f t="shared" si="196"/>
        <v>191.26783142152087</v>
      </c>
      <c r="AA94" s="53">
        <f t="shared" si="133"/>
        <v>0</v>
      </c>
      <c r="AB94" s="58">
        <f t="shared" si="197"/>
        <v>2.3692642469737248</v>
      </c>
      <c r="AC94" s="49">
        <f t="shared" si="134"/>
        <v>2.3692642469737248</v>
      </c>
      <c r="AD94" s="143">
        <f t="shared" si="135"/>
        <v>0.83259842347305824</v>
      </c>
      <c r="AE94" s="49">
        <f t="shared" si="234"/>
        <v>3.292921160969129E-2</v>
      </c>
      <c r="AF94" s="57">
        <f t="shared" si="198"/>
        <v>190.65500015986294</v>
      </c>
      <c r="AG94" s="53">
        <f t="shared" si="136"/>
        <v>0</v>
      </c>
      <c r="AH94" s="58">
        <f t="shared" si="199"/>
        <v>2.3709578460671064</v>
      </c>
      <c r="AI94" s="49">
        <f t="shared" si="137"/>
        <v>2.3709578460671064</v>
      </c>
      <c r="AJ94" s="143">
        <f t="shared" si="138"/>
        <v>0.83261703430177492</v>
      </c>
      <c r="AK94" s="51">
        <f t="shared" si="200"/>
        <v>3.2929994505219343E-2</v>
      </c>
      <c r="AL94" s="57">
        <f t="shared" si="201"/>
        <v>190.59854580187996</v>
      </c>
      <c r="AM94" s="53">
        <f t="shared" si="139"/>
        <v>0</v>
      </c>
      <c r="AN94" s="58">
        <f t="shared" si="202"/>
        <v>2.3711139831657051</v>
      </c>
      <c r="AO94" s="49">
        <f t="shared" si="140"/>
        <v>2.3711139831657051</v>
      </c>
      <c r="AP94" s="143">
        <f t="shared" si="141"/>
        <v>0.832626889292851</v>
      </c>
      <c r="AQ94" s="51">
        <f t="shared" si="203"/>
        <v>3.2930409071843809E-2</v>
      </c>
      <c r="AR94" s="57">
        <f t="shared" si="204"/>
        <v>190.59708530691825</v>
      </c>
      <c r="AS94" s="44">
        <f t="shared" si="142"/>
        <v>554.83357187020817</v>
      </c>
      <c r="AT94" s="44">
        <f t="shared" si="143"/>
        <v>221.93342874808326</v>
      </c>
      <c r="AU94" s="44">
        <f t="shared" si="144"/>
        <v>138.70839296755204</v>
      </c>
      <c r="AV94" s="47">
        <f t="shared" si="145"/>
        <v>3407.3826520484808</v>
      </c>
      <c r="AW94" s="47">
        <f t="shared" si="146"/>
        <v>23940026.907377701</v>
      </c>
      <c r="AX94" s="86">
        <f t="shared" si="147"/>
        <v>3458745243316.5454</v>
      </c>
      <c r="AY94" s="86">
        <f t="shared" si="148"/>
        <v>1905.5896814901578</v>
      </c>
      <c r="AZ94" s="10">
        <f t="shared" si="205"/>
        <v>1905.5896814901578</v>
      </c>
      <c r="BA94" s="44">
        <f t="shared" si="149"/>
        <v>3407.3826520484808</v>
      </c>
      <c r="BB94" s="9">
        <f t="shared" si="150"/>
        <v>554.83357187020817</v>
      </c>
      <c r="BC94" s="45">
        <f t="shared" si="239"/>
        <v>73977.809582694434</v>
      </c>
      <c r="BD94" s="9">
        <f t="shared" si="151"/>
        <v>138.70839296755204</v>
      </c>
      <c r="BE94" s="45">
        <f t="shared" si="235"/>
        <v>18494.452395673608</v>
      </c>
      <c r="BF94" s="9">
        <f t="shared" si="152"/>
        <v>221.93342874808326</v>
      </c>
      <c r="BG94" s="45">
        <f t="shared" si="236"/>
        <v>29591.123833077771</v>
      </c>
      <c r="BH94" s="58"/>
      <c r="BI94" s="58"/>
      <c r="BJ94" s="58">
        <f t="shared" si="206"/>
        <v>-554.83357187020817</v>
      </c>
      <c r="BK94" s="97"/>
      <c r="BL94" s="44"/>
      <c r="BM94" s="82">
        <f t="shared" si="207"/>
        <v>8.9</v>
      </c>
      <c r="BN94" s="86">
        <f t="shared" si="208"/>
        <v>8900</v>
      </c>
      <c r="BO94" s="86">
        <f t="shared" si="209"/>
        <v>100</v>
      </c>
      <c r="BP94" s="84">
        <f t="shared" si="153"/>
        <v>2</v>
      </c>
      <c r="BQ94" s="84">
        <f t="shared" si="154"/>
        <v>3</v>
      </c>
      <c r="BR94" s="84">
        <f t="shared" si="155"/>
        <v>1.4581420887516947</v>
      </c>
      <c r="BS94" s="84">
        <f t="shared" si="210"/>
        <v>5.5383369453270846E-2</v>
      </c>
      <c r="BT94" s="84">
        <f t="shared" si="211"/>
        <v>342.84651581105982</v>
      </c>
      <c r="BU94" s="84">
        <f t="shared" si="212"/>
        <v>0</v>
      </c>
      <c r="BV94" s="83">
        <f t="shared" si="213"/>
        <v>223.76508114440796</v>
      </c>
      <c r="BW94" s="81">
        <f t="shared" si="237"/>
        <v>223.76508114440796</v>
      </c>
      <c r="BX94" s="83">
        <f t="shared" si="156"/>
        <v>0</v>
      </c>
      <c r="BY94" s="141">
        <f t="shared" si="157"/>
        <v>0</v>
      </c>
      <c r="BZ94" s="83">
        <f t="shared" si="158"/>
        <v>3</v>
      </c>
      <c r="CA94" s="83">
        <f t="shared" si="159"/>
        <v>0</v>
      </c>
      <c r="CB94" s="83">
        <f t="shared" si="214"/>
        <v>2.0046485115076322</v>
      </c>
      <c r="CC94" s="83">
        <f t="shared" si="160"/>
        <v>2.0046485115076322</v>
      </c>
      <c r="CD94" s="143">
        <f t="shared" si="161"/>
        <v>1.2238668524348462</v>
      </c>
      <c r="CE94" s="83">
        <f t="shared" si="215"/>
        <v>4.5394186752453144E-2</v>
      </c>
      <c r="CF94" s="84">
        <f t="shared" si="216"/>
        <v>371.34029910288137</v>
      </c>
      <c r="CG94" s="83">
        <f t="shared" si="162"/>
        <v>0</v>
      </c>
      <c r="CH94" s="83">
        <f t="shared" si="217"/>
        <v>1.9496199595356096</v>
      </c>
      <c r="CI94" s="83">
        <f t="shared" si="163"/>
        <v>1.9496199595356096</v>
      </c>
      <c r="CJ94" s="143">
        <f t="shared" si="164"/>
        <v>1.1969464386411544</v>
      </c>
      <c r="CK94" s="83">
        <f t="shared" si="218"/>
        <v>4.407374045587252E-2</v>
      </c>
      <c r="CL94" s="84">
        <f t="shared" si="219"/>
        <v>310.19513022413531</v>
      </c>
      <c r="CM94" s="83">
        <f t="shared" si="165"/>
        <v>0</v>
      </c>
      <c r="CN94" s="83">
        <f t="shared" si="220"/>
        <v>2.0716534365889707</v>
      </c>
      <c r="CO94" s="83">
        <f t="shared" si="166"/>
        <v>2.0716534365889707</v>
      </c>
      <c r="CP94" s="143">
        <f t="shared" si="167"/>
        <v>1.2022682287919844</v>
      </c>
      <c r="CQ94" s="83">
        <f t="shared" si="221"/>
        <v>4.4334774262770764E-2</v>
      </c>
      <c r="CR94" s="84">
        <f t="shared" si="222"/>
        <v>311.13810978778542</v>
      </c>
      <c r="CS94" s="83">
        <f t="shared" si="168"/>
        <v>0</v>
      </c>
      <c r="CT94" s="83">
        <f t="shared" si="223"/>
        <v>2.0696555665634713</v>
      </c>
      <c r="CU94" s="83">
        <f t="shared" si="169"/>
        <v>2.0696555665634713</v>
      </c>
      <c r="CV94" s="143">
        <f t="shared" si="170"/>
        <v>1.2032003115553187</v>
      </c>
      <c r="CW94" s="83">
        <f t="shared" si="224"/>
        <v>4.4380492922312317E-2</v>
      </c>
      <c r="CX94" s="84">
        <f t="shared" si="225"/>
        <v>311.37765713573668</v>
      </c>
      <c r="CY94" s="83">
        <f t="shared" si="171"/>
        <v>0</v>
      </c>
      <c r="CZ94" s="83">
        <f t="shared" si="226"/>
        <v>2.0691486565082955</v>
      </c>
      <c r="DA94" s="83">
        <f t="shared" si="172"/>
        <v>2.0691486565082955</v>
      </c>
      <c r="DB94" s="143">
        <f t="shared" si="173"/>
        <v>1.2032309708933955</v>
      </c>
      <c r="DC94" s="83">
        <f t="shared" si="227"/>
        <v>4.4381996762844947E-2</v>
      </c>
      <c r="DD94" s="84">
        <f t="shared" si="228"/>
        <v>311.384432152334</v>
      </c>
      <c r="DE94" s="86">
        <f t="shared" si="174"/>
        <v>402.77714605993435</v>
      </c>
      <c r="DF94" s="86">
        <f t="shared" si="175"/>
        <v>161.11085842397372</v>
      </c>
      <c r="DG94" s="86">
        <f t="shared" si="176"/>
        <v>100.69428651498359</v>
      </c>
      <c r="DH94" s="86">
        <f t="shared" si="177"/>
        <v>26.627768925452632</v>
      </c>
      <c r="DI94" s="86">
        <f t="shared" si="178"/>
        <v>2920.1480352925837</v>
      </c>
      <c r="DJ94" s="86">
        <f t="shared" si="179"/>
        <v>380152591.25124663</v>
      </c>
      <c r="DK94" s="86">
        <f t="shared" si="180"/>
        <v>2141.9219483481334</v>
      </c>
      <c r="DL94" s="86">
        <f t="shared" si="238"/>
        <v>2141.9219483481334</v>
      </c>
      <c r="DM94" s="86">
        <f t="shared" si="181"/>
        <v>26.627768925452632</v>
      </c>
      <c r="DN94" s="85">
        <f t="shared" si="182"/>
        <v>26.627768925452632</v>
      </c>
      <c r="DO94" s="85">
        <f t="shared" si="229"/>
        <v>2662.7768925452633</v>
      </c>
      <c r="DP94" s="85">
        <f t="shared" si="183"/>
        <v>26.627768925452632</v>
      </c>
      <c r="DQ94" s="85">
        <f t="shared" si="230"/>
        <v>2662.7768925452633</v>
      </c>
      <c r="DR94" s="85">
        <f t="shared" si="184"/>
        <v>26.627768925452632</v>
      </c>
      <c r="DS94" s="85">
        <f t="shared" si="231"/>
        <v>2662.7768925452633</v>
      </c>
      <c r="DT94" s="81"/>
      <c r="DU94" s="81"/>
      <c r="DV94" s="81">
        <f t="shared" si="232"/>
        <v>-26.627768925452632</v>
      </c>
      <c r="DW94" s="100"/>
    </row>
    <row r="95" spans="1:127" x14ac:dyDescent="0.2">
      <c r="A95" s="59">
        <f t="shared" si="185"/>
        <v>12.000000000000009</v>
      </c>
      <c r="B95" s="44">
        <f t="shared" si="186"/>
        <v>12000.000000000009</v>
      </c>
      <c r="C95" s="52">
        <f t="shared" si="120"/>
        <v>133.33333333333334</v>
      </c>
      <c r="D95" s="50">
        <f t="shared" si="121"/>
        <v>2</v>
      </c>
      <c r="E95" s="44">
        <f t="shared" si="122"/>
        <v>3</v>
      </c>
      <c r="F95" s="47">
        <f t="shared" si="123"/>
        <v>1.0574519476318618</v>
      </c>
      <c r="G95" s="52">
        <f t="shared" si="187"/>
        <v>4.1589151670696226E-2</v>
      </c>
      <c r="H95" s="57">
        <f t="shared" si="188"/>
        <v>184.30804114377938</v>
      </c>
      <c r="I95" s="52">
        <f t="shared" si="189"/>
        <v>0</v>
      </c>
      <c r="J95" s="54">
        <f t="shared" si="190"/>
        <v>311.90327326122667</v>
      </c>
      <c r="K95" s="46">
        <f t="shared" si="233"/>
        <v>311.90327326122667</v>
      </c>
      <c r="L95" s="80">
        <f t="shared" si="124"/>
        <v>0</v>
      </c>
      <c r="M95" s="142">
        <f t="shared" si="125"/>
        <v>0</v>
      </c>
      <c r="N95" s="60">
        <f t="shared" si="126"/>
        <v>3</v>
      </c>
      <c r="O95" s="53">
        <f t="shared" si="127"/>
        <v>0</v>
      </c>
      <c r="P95" s="58">
        <f t="shared" si="191"/>
        <v>2.3890977349923226</v>
      </c>
      <c r="Q95" s="49">
        <f t="shared" si="128"/>
        <v>2.3890977349923226</v>
      </c>
      <c r="R95" s="143">
        <f t="shared" si="129"/>
        <v>0.85418214447655383</v>
      </c>
      <c r="S95" s="51">
        <f t="shared" si="192"/>
        <v>3.3723275853974832E-2</v>
      </c>
      <c r="T95" s="57">
        <f t="shared" si="193"/>
        <v>195.00324037071618</v>
      </c>
      <c r="U95" s="53">
        <f t="shared" si="130"/>
        <v>0</v>
      </c>
      <c r="V95" s="58">
        <f t="shared" si="194"/>
        <v>2.3594438315199135</v>
      </c>
      <c r="W95" s="49">
        <f t="shared" si="131"/>
        <v>2.3594438315199135</v>
      </c>
      <c r="X95" s="143">
        <f t="shared" si="132"/>
        <v>0.83435475176801621</v>
      </c>
      <c r="Y95" s="51">
        <f t="shared" si="195"/>
        <v>3.2891847186396969E-2</v>
      </c>
      <c r="Z95" s="57">
        <f t="shared" si="196"/>
        <v>193.12599854336645</v>
      </c>
      <c r="AA95" s="53">
        <f t="shared" si="133"/>
        <v>0</v>
      </c>
      <c r="AB95" s="58">
        <f t="shared" si="197"/>
        <v>2.3645953602884564</v>
      </c>
      <c r="AC95" s="49">
        <f t="shared" si="134"/>
        <v>2.3645953602884564</v>
      </c>
      <c r="AD95" s="143">
        <f t="shared" si="135"/>
        <v>0.83259842347305824</v>
      </c>
      <c r="AE95" s="49">
        <f t="shared" si="234"/>
        <v>3.2818198486561548E-2</v>
      </c>
      <c r="AF95" s="57">
        <f t="shared" si="198"/>
        <v>192.50500936786165</v>
      </c>
      <c r="AG95" s="53">
        <f t="shared" si="136"/>
        <v>0</v>
      </c>
      <c r="AH95" s="58">
        <f t="shared" si="199"/>
        <v>2.3663044344632072</v>
      </c>
      <c r="AI95" s="49">
        <f t="shared" si="137"/>
        <v>2.3663044344632072</v>
      </c>
      <c r="AJ95" s="143">
        <f t="shared" si="138"/>
        <v>0.83261703430177492</v>
      </c>
      <c r="AK95" s="51">
        <f t="shared" si="200"/>
        <v>3.2818978900645772E-2</v>
      </c>
      <c r="AL95" s="57">
        <f t="shared" si="201"/>
        <v>192.44727748683812</v>
      </c>
      <c r="AM95" s="53">
        <f t="shared" si="139"/>
        <v>0</v>
      </c>
      <c r="AN95" s="58">
        <f t="shared" si="202"/>
        <v>2.3664634485346299</v>
      </c>
      <c r="AO95" s="49">
        <f t="shared" si="140"/>
        <v>2.3664634485346299</v>
      </c>
      <c r="AP95" s="143">
        <f t="shared" si="141"/>
        <v>0.832626889292851</v>
      </c>
      <c r="AQ95" s="51">
        <f t="shared" si="203"/>
        <v>3.2819392153271426E-2</v>
      </c>
      <c r="AR95" s="57">
        <f t="shared" si="204"/>
        <v>192.44571852860003</v>
      </c>
      <c r="AS95" s="44">
        <f t="shared" si="142"/>
        <v>561.42589187020803</v>
      </c>
      <c r="AT95" s="44">
        <f t="shared" si="143"/>
        <v>224.57035674808319</v>
      </c>
      <c r="AU95" s="44">
        <f t="shared" si="144"/>
        <v>140.35647296755201</v>
      </c>
      <c r="AV95" s="47">
        <f t="shared" si="145"/>
        <v>3215.1281599992717</v>
      </c>
      <c r="AW95" s="47">
        <f t="shared" si="146"/>
        <v>21464024.125835504</v>
      </c>
      <c r="AX95" s="86">
        <f t="shared" si="147"/>
        <v>2902979054637.8232</v>
      </c>
      <c r="AY95" s="86">
        <f t="shared" si="148"/>
        <v>1891.9075085424427</v>
      </c>
      <c r="AZ95" s="10">
        <f t="shared" si="205"/>
        <v>1891.9075085424427</v>
      </c>
      <c r="BA95" s="44">
        <f t="shared" si="149"/>
        <v>3215.1281599992717</v>
      </c>
      <c r="BB95" s="9">
        <f t="shared" si="150"/>
        <v>561.42589187020803</v>
      </c>
      <c r="BC95" s="45">
        <f t="shared" si="239"/>
        <v>74856.785582694414</v>
      </c>
      <c r="BD95" s="9">
        <f t="shared" si="151"/>
        <v>140.35647296755201</v>
      </c>
      <c r="BE95" s="45">
        <f t="shared" si="235"/>
        <v>18714.196395673604</v>
      </c>
      <c r="BF95" s="9">
        <f t="shared" si="152"/>
        <v>224.57035674808319</v>
      </c>
      <c r="BG95" s="45">
        <f t="shared" si="236"/>
        <v>29942.714233077761</v>
      </c>
      <c r="BH95" s="58"/>
      <c r="BI95" s="58"/>
      <c r="BJ95" s="58">
        <f t="shared" si="206"/>
        <v>-561.42589187020803</v>
      </c>
      <c r="BK95" s="97"/>
      <c r="BL95" s="44"/>
      <c r="BM95" s="82">
        <f t="shared" si="207"/>
        <v>9</v>
      </c>
      <c r="BN95" s="86">
        <f t="shared" si="208"/>
        <v>9000</v>
      </c>
      <c r="BO95" s="86">
        <f t="shared" si="209"/>
        <v>100</v>
      </c>
      <c r="BP95" s="84">
        <f t="shared" si="153"/>
        <v>2</v>
      </c>
      <c r="BQ95" s="84">
        <f t="shared" si="154"/>
        <v>3</v>
      </c>
      <c r="BR95" s="84">
        <f t="shared" si="155"/>
        <v>1.4581420887516947</v>
      </c>
      <c r="BS95" s="84">
        <f t="shared" si="210"/>
        <v>5.5237555244395678E-2</v>
      </c>
      <c r="BT95" s="84">
        <f t="shared" si="211"/>
        <v>344.69019788935429</v>
      </c>
      <c r="BU95" s="84">
        <f t="shared" si="212"/>
        <v>0</v>
      </c>
      <c r="BV95" s="83">
        <f t="shared" si="213"/>
        <v>226.51188114440794</v>
      </c>
      <c r="BW95" s="81">
        <f t="shared" si="237"/>
        <v>226.51188114440794</v>
      </c>
      <c r="BX95" s="83">
        <f t="shared" si="156"/>
        <v>0</v>
      </c>
      <c r="BY95" s="141">
        <f t="shared" si="157"/>
        <v>0</v>
      </c>
      <c r="BZ95" s="83">
        <f t="shared" si="158"/>
        <v>3</v>
      </c>
      <c r="CA95" s="83">
        <f t="shared" si="159"/>
        <v>0</v>
      </c>
      <c r="CB95" s="83">
        <f t="shared" si="214"/>
        <v>2.0012819711169256</v>
      </c>
      <c r="CC95" s="83">
        <f t="shared" si="160"/>
        <v>2.0012819711169256</v>
      </c>
      <c r="CD95" s="143">
        <f t="shared" si="161"/>
        <v>1.2238668524348462</v>
      </c>
      <c r="CE95" s="83">
        <f t="shared" si="215"/>
        <v>4.5271800067209662E-2</v>
      </c>
      <c r="CF95" s="84">
        <f t="shared" si="216"/>
        <v>373.60169271625546</v>
      </c>
      <c r="CG95" s="83">
        <f t="shared" si="162"/>
        <v>0</v>
      </c>
      <c r="CH95" s="83">
        <f t="shared" si="217"/>
        <v>1.9456616565767049</v>
      </c>
      <c r="CI95" s="83">
        <f t="shared" si="163"/>
        <v>1.9456616565767049</v>
      </c>
      <c r="CJ95" s="143">
        <f t="shared" si="164"/>
        <v>1.1969464386411544</v>
      </c>
      <c r="CK95" s="83">
        <f t="shared" si="218"/>
        <v>4.3954045812008402E-2</v>
      </c>
      <c r="CL95" s="84">
        <f t="shared" si="219"/>
        <v>312.45269293109618</v>
      </c>
      <c r="CM95" s="83">
        <f t="shared" si="165"/>
        <v>0</v>
      </c>
      <c r="CN95" s="83">
        <f t="shared" si="220"/>
        <v>2.0671741801048662</v>
      </c>
      <c r="CO95" s="83">
        <f t="shared" si="166"/>
        <v>2.0671741801048662</v>
      </c>
      <c r="CP95" s="143">
        <f t="shared" si="167"/>
        <v>1.2022682287919844</v>
      </c>
      <c r="CQ95" s="83">
        <f t="shared" si="221"/>
        <v>4.4214547439891567E-2</v>
      </c>
      <c r="CR95" s="84">
        <f t="shared" si="222"/>
        <v>313.27527520693155</v>
      </c>
      <c r="CS95" s="83">
        <f t="shared" si="168"/>
        <v>0</v>
      </c>
      <c r="CT95" s="83">
        <f t="shared" si="223"/>
        <v>2.0654389539971159</v>
      </c>
      <c r="CU95" s="83">
        <f t="shared" si="169"/>
        <v>2.0654389539971159</v>
      </c>
      <c r="CV95" s="143">
        <f t="shared" si="170"/>
        <v>1.2032003115553187</v>
      </c>
      <c r="CW95" s="83">
        <f t="shared" si="224"/>
        <v>4.4260172891156788E-2</v>
      </c>
      <c r="CX95" s="84">
        <f t="shared" si="225"/>
        <v>313.51909233987192</v>
      </c>
      <c r="CY95" s="83">
        <f t="shared" si="171"/>
        <v>0</v>
      </c>
      <c r="CZ95" s="83">
        <f t="shared" si="226"/>
        <v>2.0649251846432972</v>
      </c>
      <c r="DA95" s="83">
        <f t="shared" si="172"/>
        <v>2.0649251846432972</v>
      </c>
      <c r="DB95" s="143">
        <f t="shared" si="173"/>
        <v>1.2032309708933955</v>
      </c>
      <c r="DC95" s="83">
        <f t="shared" si="227"/>
        <v>4.4261673665755605E-2</v>
      </c>
      <c r="DD95" s="84">
        <f t="shared" si="228"/>
        <v>313.52646458073832</v>
      </c>
      <c r="DE95" s="86">
        <f t="shared" si="174"/>
        <v>407.72138605993428</v>
      </c>
      <c r="DF95" s="86">
        <f t="shared" si="175"/>
        <v>163.0885544239737</v>
      </c>
      <c r="DG95" s="86">
        <f t="shared" si="176"/>
        <v>101.93034651498357</v>
      </c>
      <c r="DH95" s="86">
        <f t="shared" si="177"/>
        <v>25.659802304922835</v>
      </c>
      <c r="DI95" s="86">
        <f t="shared" si="178"/>
        <v>2728.1336174282465</v>
      </c>
      <c r="DJ95" s="86">
        <f t="shared" si="179"/>
        <v>334552955.28220534</v>
      </c>
      <c r="DK95" s="86">
        <f t="shared" si="180"/>
        <v>2130.2799954614693</v>
      </c>
      <c r="DL95" s="86">
        <f t="shared" si="238"/>
        <v>2130.2799954614693</v>
      </c>
      <c r="DM95" s="86">
        <f t="shared" si="181"/>
        <v>25.659802304922835</v>
      </c>
      <c r="DN95" s="85">
        <f t="shared" si="182"/>
        <v>25.659802304922835</v>
      </c>
      <c r="DO95" s="85">
        <f t="shared" si="229"/>
        <v>2565.9802304922832</v>
      </c>
      <c r="DP95" s="85">
        <f t="shared" si="183"/>
        <v>25.659802304922835</v>
      </c>
      <c r="DQ95" s="85">
        <f t="shared" si="230"/>
        <v>2565.9802304922832</v>
      </c>
      <c r="DR95" s="85">
        <f t="shared" si="184"/>
        <v>25.659802304922835</v>
      </c>
      <c r="DS95" s="85">
        <f t="shared" si="231"/>
        <v>2565.9802304922832</v>
      </c>
      <c r="DT95" s="81"/>
      <c r="DU95" s="81"/>
      <c r="DV95" s="81">
        <f t="shared" si="232"/>
        <v>-25.659802304922835</v>
      </c>
      <c r="DW95" s="100"/>
    </row>
    <row r="96" spans="1:127" x14ac:dyDescent="0.2">
      <c r="A96" s="59">
        <f t="shared" si="185"/>
        <v>12.133333333333344</v>
      </c>
      <c r="B96" s="44">
        <f t="shared" si="186"/>
        <v>12133.333333333343</v>
      </c>
      <c r="C96" s="52">
        <f t="shared" si="120"/>
        <v>133.33333333333334</v>
      </c>
      <c r="D96" s="50">
        <f t="shared" si="121"/>
        <v>2</v>
      </c>
      <c r="E96" s="44">
        <f t="shared" si="122"/>
        <v>3</v>
      </c>
      <c r="F96" s="47">
        <f t="shared" si="123"/>
        <v>1.0574519476318618</v>
      </c>
      <c r="G96" s="52">
        <f t="shared" si="187"/>
        <v>4.1448158077678647E-2</v>
      </c>
      <c r="H96" s="57">
        <f t="shared" si="188"/>
        <v>186.15331469374328</v>
      </c>
      <c r="I96" s="52">
        <f t="shared" si="189"/>
        <v>0</v>
      </c>
      <c r="J96" s="54">
        <f t="shared" si="190"/>
        <v>315.56567326122666</v>
      </c>
      <c r="K96" s="46">
        <f t="shared" si="233"/>
        <v>315.56567326122666</v>
      </c>
      <c r="L96" s="80">
        <f t="shared" si="124"/>
        <v>0</v>
      </c>
      <c r="M96" s="142">
        <f t="shared" si="125"/>
        <v>0</v>
      </c>
      <c r="N96" s="60">
        <f t="shared" si="126"/>
        <v>3</v>
      </c>
      <c r="O96" s="53">
        <f t="shared" si="127"/>
        <v>0</v>
      </c>
      <c r="P96" s="58">
        <f t="shared" si="191"/>
        <v>2.384383581306281</v>
      </c>
      <c r="Q96" s="49">
        <f t="shared" si="128"/>
        <v>2.384383581306281</v>
      </c>
      <c r="R96" s="143">
        <f t="shared" si="129"/>
        <v>0.85418214447655383</v>
      </c>
      <c r="S96" s="51">
        <f t="shared" si="192"/>
        <v>3.3609384901377957E-2</v>
      </c>
      <c r="T96" s="57">
        <f t="shared" si="193"/>
        <v>196.8821271088392</v>
      </c>
      <c r="U96" s="53">
        <f t="shared" si="130"/>
        <v>0</v>
      </c>
      <c r="V96" s="58">
        <f t="shared" si="194"/>
        <v>2.3547597727226055</v>
      </c>
      <c r="W96" s="49">
        <f t="shared" si="131"/>
        <v>2.3547597727226055</v>
      </c>
      <c r="X96" s="143">
        <f t="shared" si="132"/>
        <v>0.83435475176801621</v>
      </c>
      <c r="Y96" s="51">
        <f t="shared" si="195"/>
        <v>3.2780599886161235E-2</v>
      </c>
      <c r="Z96" s="57">
        <f t="shared" si="196"/>
        <v>194.98158971264223</v>
      </c>
      <c r="AA96" s="53">
        <f t="shared" si="133"/>
        <v>0</v>
      </c>
      <c r="AB96" s="58">
        <f t="shared" si="197"/>
        <v>2.3599536659081206</v>
      </c>
      <c r="AC96" s="49">
        <f t="shared" si="134"/>
        <v>2.3599536659081206</v>
      </c>
      <c r="AD96" s="143">
        <f t="shared" si="135"/>
        <v>0.83259842347305824</v>
      </c>
      <c r="AE96" s="49">
        <f t="shared" si="234"/>
        <v>3.2707185363431805E-2</v>
      </c>
      <c r="AF96" s="57">
        <f t="shared" si="198"/>
        <v>194.3524116746986</v>
      </c>
      <c r="AG96" s="53">
        <f t="shared" si="136"/>
        <v>0</v>
      </c>
      <c r="AH96" s="58">
        <f t="shared" si="199"/>
        <v>2.3616781701084388</v>
      </c>
      <c r="AI96" s="49">
        <f t="shared" si="137"/>
        <v>2.3616781701084388</v>
      </c>
      <c r="AJ96" s="143">
        <f t="shared" si="138"/>
        <v>0.83261703430177492</v>
      </c>
      <c r="AK96" s="51">
        <f t="shared" si="200"/>
        <v>3.2707963296072201E-2</v>
      </c>
      <c r="AL96" s="57">
        <f t="shared" si="201"/>
        <v>194.29338940274022</v>
      </c>
      <c r="AM96" s="53">
        <f t="shared" si="139"/>
        <v>0</v>
      </c>
      <c r="AN96" s="58">
        <f t="shared" si="202"/>
        <v>2.3618400726383553</v>
      </c>
      <c r="AO96" s="49">
        <f t="shared" si="140"/>
        <v>2.3618400726383553</v>
      </c>
      <c r="AP96" s="143">
        <f t="shared" si="141"/>
        <v>0.832626889292851</v>
      </c>
      <c r="AQ96" s="51">
        <f t="shared" si="203"/>
        <v>3.2708375234699043E-2</v>
      </c>
      <c r="AR96" s="57">
        <f t="shared" si="204"/>
        <v>194.29172964217534</v>
      </c>
      <c r="AS96" s="44">
        <f t="shared" si="142"/>
        <v>568.01821187020801</v>
      </c>
      <c r="AT96" s="44">
        <f t="shared" si="143"/>
        <v>227.2072847480832</v>
      </c>
      <c r="AU96" s="44">
        <f t="shared" si="144"/>
        <v>142.004552967552</v>
      </c>
      <c r="AV96" s="47">
        <f t="shared" si="145"/>
        <v>3035.3626531970331</v>
      </c>
      <c r="AW96" s="47">
        <f t="shared" si="146"/>
        <v>19263680.036054205</v>
      </c>
      <c r="AX96" s="86">
        <f t="shared" si="147"/>
        <v>2440494122317.1958</v>
      </c>
      <c r="AY96" s="86">
        <f t="shared" si="148"/>
        <v>1878.3208742797467</v>
      </c>
      <c r="AZ96" s="10">
        <f t="shared" si="205"/>
        <v>1878.3208742797467</v>
      </c>
      <c r="BA96" s="44">
        <f t="shared" si="149"/>
        <v>3035.3626531970331</v>
      </c>
      <c r="BB96" s="9">
        <f t="shared" si="150"/>
        <v>568.01821187020801</v>
      </c>
      <c r="BC96" s="45">
        <f t="shared" si="239"/>
        <v>75735.761582694409</v>
      </c>
      <c r="BD96" s="9">
        <f t="shared" si="151"/>
        <v>142.004552967552</v>
      </c>
      <c r="BE96" s="45">
        <f t="shared" si="235"/>
        <v>18933.940395673602</v>
      </c>
      <c r="BF96" s="9">
        <f t="shared" si="152"/>
        <v>227.2072847480832</v>
      </c>
      <c r="BG96" s="45">
        <f t="shared" si="236"/>
        <v>30294.304633077762</v>
      </c>
      <c r="BH96" s="58"/>
      <c r="BI96" s="58"/>
      <c r="BJ96" s="58">
        <f t="shared" si="206"/>
        <v>-568.01821187020801</v>
      </c>
      <c r="BK96" s="97"/>
      <c r="BL96" s="44"/>
      <c r="BM96" s="82">
        <f t="shared" si="207"/>
        <v>9.1</v>
      </c>
      <c r="BN96" s="86">
        <f t="shared" si="208"/>
        <v>9100</v>
      </c>
      <c r="BO96" s="86">
        <f t="shared" si="209"/>
        <v>100</v>
      </c>
      <c r="BP96" s="84">
        <f t="shared" si="153"/>
        <v>2</v>
      </c>
      <c r="BQ96" s="84">
        <f t="shared" si="154"/>
        <v>3</v>
      </c>
      <c r="BR96" s="84">
        <f t="shared" si="155"/>
        <v>1.4581420887516947</v>
      </c>
      <c r="BS96" s="84">
        <f t="shared" si="210"/>
        <v>5.509174103552051E-2</v>
      </c>
      <c r="BT96" s="84">
        <f t="shared" si="211"/>
        <v>346.52901949401956</v>
      </c>
      <c r="BU96" s="84">
        <f t="shared" si="212"/>
        <v>0</v>
      </c>
      <c r="BV96" s="83">
        <f t="shared" si="213"/>
        <v>229.25868114440792</v>
      </c>
      <c r="BW96" s="81">
        <f t="shared" si="237"/>
        <v>229.25868114440792</v>
      </c>
      <c r="BX96" s="83">
        <f t="shared" si="156"/>
        <v>0</v>
      </c>
      <c r="BY96" s="141">
        <f t="shared" si="157"/>
        <v>0</v>
      </c>
      <c r="BZ96" s="83">
        <f t="shared" si="158"/>
        <v>3</v>
      </c>
      <c r="CA96" s="83">
        <f t="shared" si="159"/>
        <v>0</v>
      </c>
      <c r="CB96" s="83">
        <f t="shared" si="214"/>
        <v>1.9979372670564906</v>
      </c>
      <c r="CC96" s="83">
        <f t="shared" si="160"/>
        <v>1.9979372670564906</v>
      </c>
      <c r="CD96" s="143">
        <f t="shared" si="161"/>
        <v>1.2238668524348462</v>
      </c>
      <c r="CE96" s="83">
        <f t="shared" si="215"/>
        <v>4.514941338196618E-2</v>
      </c>
      <c r="CF96" s="84">
        <f t="shared" si="216"/>
        <v>375.860775013357</v>
      </c>
      <c r="CG96" s="83">
        <f t="shared" si="162"/>
        <v>0</v>
      </c>
      <c r="CH96" s="83">
        <f t="shared" si="217"/>
        <v>1.9417248307048529</v>
      </c>
      <c r="CI96" s="83">
        <f t="shared" si="163"/>
        <v>1.9417248307048529</v>
      </c>
      <c r="CJ96" s="143">
        <f t="shared" si="164"/>
        <v>1.1969464386411544</v>
      </c>
      <c r="CK96" s="83">
        <f t="shared" si="218"/>
        <v>4.3834351168144284E-2</v>
      </c>
      <c r="CL96" s="84">
        <f t="shared" si="219"/>
        <v>314.7086966068486</v>
      </c>
      <c r="CM96" s="83">
        <f t="shared" si="165"/>
        <v>0</v>
      </c>
      <c r="CN96" s="83">
        <f t="shared" si="220"/>
        <v>2.0627188086818951</v>
      </c>
      <c r="CO96" s="83">
        <f t="shared" si="166"/>
        <v>2.0627188086818951</v>
      </c>
      <c r="CP96" s="143">
        <f t="shared" si="167"/>
        <v>1.2022682287919844</v>
      </c>
      <c r="CQ96" s="83">
        <f t="shared" si="221"/>
        <v>4.4094320617012371E-2</v>
      </c>
      <c r="CR96" s="84">
        <f t="shared" si="222"/>
        <v>315.41125554440907</v>
      </c>
      <c r="CS96" s="83">
        <f t="shared" si="168"/>
        <v>0</v>
      </c>
      <c r="CT96" s="83">
        <f t="shared" si="223"/>
        <v>2.0612431808300324</v>
      </c>
      <c r="CU96" s="83">
        <f t="shared" si="169"/>
        <v>2.0612431808300324</v>
      </c>
      <c r="CV96" s="143">
        <f t="shared" si="170"/>
        <v>1.2032003115553187</v>
      </c>
      <c r="CW96" s="83">
        <f t="shared" si="224"/>
        <v>4.4139852860001258E-2</v>
      </c>
      <c r="CX96" s="84">
        <f t="shared" si="225"/>
        <v>315.65907390601996</v>
      </c>
      <c r="CY96" s="83">
        <f t="shared" si="171"/>
        <v>0</v>
      </c>
      <c r="CZ96" s="83">
        <f t="shared" si="226"/>
        <v>2.0607231762257991</v>
      </c>
      <c r="DA96" s="83">
        <f t="shared" si="172"/>
        <v>2.0607231762257991</v>
      </c>
      <c r="DB96" s="143">
        <f t="shared" si="173"/>
        <v>1.2032309708933955</v>
      </c>
      <c r="DC96" s="83">
        <f t="shared" si="227"/>
        <v>4.4141350568666263E-2</v>
      </c>
      <c r="DD96" s="84">
        <f t="shared" si="228"/>
        <v>315.66705119597913</v>
      </c>
      <c r="DE96" s="86">
        <f t="shared" si="174"/>
        <v>412.6656260599342</v>
      </c>
      <c r="DF96" s="86">
        <f t="shared" si="175"/>
        <v>165.06625042397368</v>
      </c>
      <c r="DG96" s="86">
        <f t="shared" si="176"/>
        <v>103.16640651498355</v>
      </c>
      <c r="DH96" s="86">
        <f t="shared" si="177"/>
        <v>24.734298786584588</v>
      </c>
      <c r="DI96" s="86">
        <f t="shared" si="178"/>
        <v>2550.1228366665509</v>
      </c>
      <c r="DJ96" s="86">
        <f t="shared" si="179"/>
        <v>294722089.99040431</v>
      </c>
      <c r="DK96" s="86">
        <f t="shared" si="180"/>
        <v>2118.6671183431604</v>
      </c>
      <c r="DL96" s="86">
        <f t="shared" si="238"/>
        <v>2118.6671183431604</v>
      </c>
      <c r="DM96" s="86">
        <f t="shared" si="181"/>
        <v>24.734298786584588</v>
      </c>
      <c r="DN96" s="85">
        <f t="shared" si="182"/>
        <v>24.734298786584588</v>
      </c>
      <c r="DO96" s="85">
        <f t="shared" si="229"/>
        <v>2473.4298786584586</v>
      </c>
      <c r="DP96" s="85">
        <f t="shared" si="183"/>
        <v>24.734298786584588</v>
      </c>
      <c r="DQ96" s="85">
        <f t="shared" si="230"/>
        <v>2473.4298786584586</v>
      </c>
      <c r="DR96" s="85">
        <f t="shared" si="184"/>
        <v>24.734298786584588</v>
      </c>
      <c r="DS96" s="85">
        <f t="shared" si="231"/>
        <v>2473.4298786584586</v>
      </c>
      <c r="DT96" s="81"/>
      <c r="DU96" s="81"/>
      <c r="DV96" s="81">
        <f t="shared" si="232"/>
        <v>-24.734298786584588</v>
      </c>
      <c r="DW96" s="100"/>
    </row>
    <row r="97" spans="1:127" x14ac:dyDescent="0.2">
      <c r="A97" s="59">
        <f t="shared" si="185"/>
        <v>12.266666666666676</v>
      </c>
      <c r="B97" s="44">
        <f t="shared" si="186"/>
        <v>12266.666666666677</v>
      </c>
      <c r="C97" s="52">
        <f t="shared" si="120"/>
        <v>133.33333333333334</v>
      </c>
      <c r="D97" s="50">
        <f t="shared" si="121"/>
        <v>2</v>
      </c>
      <c r="E97" s="44">
        <f t="shared" si="122"/>
        <v>3</v>
      </c>
      <c r="F97" s="47">
        <f t="shared" si="123"/>
        <v>1.0574519476318618</v>
      </c>
      <c r="G97" s="52">
        <f t="shared" si="187"/>
        <v>4.1307164484661069E-2</v>
      </c>
      <c r="H97" s="57">
        <f t="shared" si="188"/>
        <v>187.99232186179529</v>
      </c>
      <c r="I97" s="52">
        <f t="shared" si="189"/>
        <v>0</v>
      </c>
      <c r="J97" s="54">
        <f t="shared" si="190"/>
        <v>319.22807326122665</v>
      </c>
      <c r="K97" s="46">
        <f t="shared" si="233"/>
        <v>319.22807326122665</v>
      </c>
      <c r="L97" s="80">
        <f t="shared" si="124"/>
        <v>0</v>
      </c>
      <c r="M97" s="142">
        <f t="shared" si="125"/>
        <v>0</v>
      </c>
      <c r="N97" s="60">
        <f t="shared" si="126"/>
        <v>3</v>
      </c>
      <c r="O97" s="53">
        <f t="shared" si="127"/>
        <v>0</v>
      </c>
      <c r="P97" s="58">
        <f t="shared" si="191"/>
        <v>2.379707231848716</v>
      </c>
      <c r="Q97" s="49">
        <f t="shared" si="128"/>
        <v>2.379707231848716</v>
      </c>
      <c r="R97" s="143">
        <f t="shared" si="129"/>
        <v>0.85418214447655383</v>
      </c>
      <c r="S97" s="51">
        <f t="shared" si="192"/>
        <v>3.3495493948781083E-2</v>
      </c>
      <c r="T97" s="57">
        <f t="shared" si="193"/>
        <v>198.75835986982798</v>
      </c>
      <c r="U97" s="53">
        <f t="shared" si="130"/>
        <v>0</v>
      </c>
      <c r="V97" s="58">
        <f t="shared" si="194"/>
        <v>2.3501032595570819</v>
      </c>
      <c r="W97" s="49">
        <f t="shared" si="131"/>
        <v>2.3501032595570819</v>
      </c>
      <c r="X97" s="143">
        <f t="shared" si="132"/>
        <v>0.83435475176801621</v>
      </c>
      <c r="Y97" s="51">
        <f t="shared" si="195"/>
        <v>3.2669352585925501E-2</v>
      </c>
      <c r="Z97" s="57">
        <f t="shared" si="196"/>
        <v>196.83457285570012</v>
      </c>
      <c r="AA97" s="53">
        <f t="shared" si="133"/>
        <v>0</v>
      </c>
      <c r="AB97" s="58">
        <f t="shared" si="197"/>
        <v>2.3553390344762888</v>
      </c>
      <c r="AC97" s="49">
        <f t="shared" si="134"/>
        <v>2.3553390344762888</v>
      </c>
      <c r="AD97" s="143">
        <f t="shared" si="135"/>
        <v>0.83259842347305824</v>
      </c>
      <c r="AE97" s="49">
        <f t="shared" si="234"/>
        <v>3.2596172240302063E-2</v>
      </c>
      <c r="AF97" s="57">
        <f t="shared" si="198"/>
        <v>196.19717550903727</v>
      </c>
      <c r="AG97" s="53">
        <f t="shared" si="136"/>
        <v>0</v>
      </c>
      <c r="AH97" s="58">
        <f t="shared" si="199"/>
        <v>2.3570789229473146</v>
      </c>
      <c r="AI97" s="49">
        <f t="shared" si="137"/>
        <v>2.3570789229473146</v>
      </c>
      <c r="AJ97" s="143">
        <f t="shared" si="138"/>
        <v>0.83261703430177492</v>
      </c>
      <c r="AK97" s="51">
        <f t="shared" si="200"/>
        <v>3.259694769149863E-2</v>
      </c>
      <c r="AL97" s="57">
        <f t="shared" si="201"/>
        <v>196.1368500349333</v>
      </c>
      <c r="AM97" s="53">
        <f t="shared" si="139"/>
        <v>0</v>
      </c>
      <c r="AN97" s="58">
        <f t="shared" si="202"/>
        <v>2.3572437251308647</v>
      </c>
      <c r="AO97" s="49">
        <f t="shared" si="140"/>
        <v>2.3572437251308647</v>
      </c>
      <c r="AP97" s="143">
        <f t="shared" si="141"/>
        <v>0.832626889292851</v>
      </c>
      <c r="AQ97" s="51">
        <f t="shared" si="203"/>
        <v>3.2597358316126659E-2</v>
      </c>
      <c r="AR97" s="57">
        <f t="shared" si="204"/>
        <v>196.13508712454356</v>
      </c>
      <c r="AS97" s="44">
        <f t="shared" si="142"/>
        <v>574.61053187020798</v>
      </c>
      <c r="AT97" s="44">
        <f t="shared" si="143"/>
        <v>229.84421274808318</v>
      </c>
      <c r="AU97" s="44">
        <f t="shared" si="144"/>
        <v>143.65263296755199</v>
      </c>
      <c r="AV97" s="47">
        <f t="shared" si="145"/>
        <v>2867.180462805667</v>
      </c>
      <c r="AW97" s="47">
        <f t="shared" si="146"/>
        <v>17306281.010699134</v>
      </c>
      <c r="AX97" s="86">
        <f t="shared" si="147"/>
        <v>2054999923059.0371</v>
      </c>
      <c r="AY97" s="86">
        <f t="shared" si="148"/>
        <v>1864.8292351800362</v>
      </c>
      <c r="AZ97" s="10">
        <f t="shared" si="205"/>
        <v>1864.8292351800362</v>
      </c>
      <c r="BA97" s="44">
        <f t="shared" si="149"/>
        <v>2867.180462805667</v>
      </c>
      <c r="BB97" s="9">
        <f t="shared" si="150"/>
        <v>574.61053187020798</v>
      </c>
      <c r="BC97" s="45">
        <f t="shared" si="239"/>
        <v>76614.737582694404</v>
      </c>
      <c r="BD97" s="9">
        <f t="shared" si="151"/>
        <v>143.65263296755199</v>
      </c>
      <c r="BE97" s="45">
        <f t="shared" si="235"/>
        <v>19153.684395673601</v>
      </c>
      <c r="BF97" s="9">
        <f t="shared" si="152"/>
        <v>229.84421274808318</v>
      </c>
      <c r="BG97" s="45">
        <f t="shared" si="236"/>
        <v>30645.895033077759</v>
      </c>
      <c r="BH97" s="58"/>
      <c r="BI97" s="58"/>
      <c r="BJ97" s="58">
        <f t="shared" si="206"/>
        <v>-574.61053187020798</v>
      </c>
      <c r="BK97" s="97"/>
      <c r="BL97" s="44"/>
      <c r="BM97" s="82">
        <f t="shared" si="207"/>
        <v>9.2000000000000011</v>
      </c>
      <c r="BN97" s="86">
        <f t="shared" si="208"/>
        <v>9200</v>
      </c>
      <c r="BO97" s="86">
        <f t="shared" si="209"/>
        <v>100</v>
      </c>
      <c r="BP97" s="84">
        <f t="shared" si="153"/>
        <v>2</v>
      </c>
      <c r="BQ97" s="84">
        <f t="shared" si="154"/>
        <v>3</v>
      </c>
      <c r="BR97" s="84">
        <f t="shared" si="155"/>
        <v>1.4581420887516947</v>
      </c>
      <c r="BS97" s="84">
        <f t="shared" si="210"/>
        <v>5.4945926826645342E-2</v>
      </c>
      <c r="BT97" s="84">
        <f t="shared" si="211"/>
        <v>348.36298062505568</v>
      </c>
      <c r="BU97" s="84">
        <f t="shared" si="212"/>
        <v>0</v>
      </c>
      <c r="BV97" s="83">
        <f t="shared" si="213"/>
        <v>232.00548114440792</v>
      </c>
      <c r="BW97" s="81">
        <f t="shared" si="237"/>
        <v>232.00548114440792</v>
      </c>
      <c r="BX97" s="83">
        <f t="shared" si="156"/>
        <v>0</v>
      </c>
      <c r="BY97" s="141">
        <f t="shared" si="157"/>
        <v>0</v>
      </c>
      <c r="BZ97" s="83">
        <f t="shared" si="158"/>
        <v>3</v>
      </c>
      <c r="CA97" s="83">
        <f t="shared" si="159"/>
        <v>0</v>
      </c>
      <c r="CB97" s="83">
        <f t="shared" si="214"/>
        <v>1.994614232602246</v>
      </c>
      <c r="CC97" s="83">
        <f t="shared" si="160"/>
        <v>1.994614232602246</v>
      </c>
      <c r="CD97" s="143">
        <f t="shared" si="161"/>
        <v>1.2238668524348462</v>
      </c>
      <c r="CE97" s="83">
        <f t="shared" si="215"/>
        <v>4.5027026696722698E-2</v>
      </c>
      <c r="CF97" s="84">
        <f t="shared" si="216"/>
        <v>378.11751353977593</v>
      </c>
      <c r="CG97" s="83">
        <f t="shared" si="162"/>
        <v>0</v>
      </c>
      <c r="CH97" s="83">
        <f t="shared" si="217"/>
        <v>1.93780937667075</v>
      </c>
      <c r="CI97" s="83">
        <f t="shared" si="163"/>
        <v>1.93780937667075</v>
      </c>
      <c r="CJ97" s="143">
        <f t="shared" si="164"/>
        <v>1.1969464386411544</v>
      </c>
      <c r="CK97" s="83">
        <f t="shared" si="218"/>
        <v>4.3714656524280165E-2</v>
      </c>
      <c r="CL97" s="84">
        <f t="shared" si="219"/>
        <v>316.96310995903929</v>
      </c>
      <c r="CM97" s="83">
        <f t="shared" si="165"/>
        <v>0</v>
      </c>
      <c r="CN97" s="83">
        <f t="shared" si="220"/>
        <v>2.0582872022709333</v>
      </c>
      <c r="CO97" s="83">
        <f t="shared" si="166"/>
        <v>2.0582872022709333</v>
      </c>
      <c r="CP97" s="143">
        <f t="shared" si="167"/>
        <v>1.2022682287919844</v>
      </c>
      <c r="CQ97" s="83">
        <f t="shared" si="221"/>
        <v>4.3974093794133175E-2</v>
      </c>
      <c r="CR97" s="84">
        <f t="shared" si="222"/>
        <v>317.54602093367276</v>
      </c>
      <c r="CS97" s="83">
        <f t="shared" si="168"/>
        <v>0</v>
      </c>
      <c r="CT97" s="83">
        <f t="shared" si="223"/>
        <v>2.0570681586492983</v>
      </c>
      <c r="CU97" s="83">
        <f t="shared" si="169"/>
        <v>2.0570681586492983</v>
      </c>
      <c r="CV97" s="143">
        <f t="shared" si="170"/>
        <v>1.2032003115553187</v>
      </c>
      <c r="CW97" s="83">
        <f t="shared" si="224"/>
        <v>4.4019532828845728E-2</v>
      </c>
      <c r="CX97" s="84">
        <f t="shared" si="225"/>
        <v>317.79757426611201</v>
      </c>
      <c r="CY97" s="83">
        <f t="shared" si="171"/>
        <v>0</v>
      </c>
      <c r="CZ97" s="83">
        <f t="shared" si="226"/>
        <v>2.0565425302629663</v>
      </c>
      <c r="DA97" s="83">
        <f t="shared" si="172"/>
        <v>2.0565425302629663</v>
      </c>
      <c r="DB97" s="143">
        <f t="shared" si="173"/>
        <v>1.2032309708933955</v>
      </c>
      <c r="DC97" s="83">
        <f t="shared" si="227"/>
        <v>4.4021027471576921E-2</v>
      </c>
      <c r="DD97" s="84">
        <f t="shared" si="228"/>
        <v>317.80616379143487</v>
      </c>
      <c r="DE97" s="86">
        <f t="shared" si="174"/>
        <v>417.60986605993423</v>
      </c>
      <c r="DF97" s="86">
        <f t="shared" si="175"/>
        <v>167.04394642397369</v>
      </c>
      <c r="DG97" s="86">
        <f t="shared" si="176"/>
        <v>104.40246651498356</v>
      </c>
      <c r="DH97" s="86">
        <f t="shared" si="177"/>
        <v>23.849120696719105</v>
      </c>
      <c r="DI97" s="86">
        <f t="shared" si="178"/>
        <v>2385.0026933952713</v>
      </c>
      <c r="DJ97" s="86">
        <f t="shared" si="179"/>
        <v>259894404.47130746</v>
      </c>
      <c r="DK97" s="86">
        <f t="shared" si="180"/>
        <v>2107.0833111500719</v>
      </c>
      <c r="DL97" s="86">
        <f t="shared" si="238"/>
        <v>2107.0833111500719</v>
      </c>
      <c r="DM97" s="86">
        <f t="shared" si="181"/>
        <v>23.849120696719105</v>
      </c>
      <c r="DN97" s="85">
        <f t="shared" si="182"/>
        <v>23.849120696719105</v>
      </c>
      <c r="DO97" s="85">
        <f t="shared" si="229"/>
        <v>2384.9120696719106</v>
      </c>
      <c r="DP97" s="85">
        <f t="shared" si="183"/>
        <v>23.849120696719105</v>
      </c>
      <c r="DQ97" s="85">
        <f t="shared" si="230"/>
        <v>2384.9120696719106</v>
      </c>
      <c r="DR97" s="85">
        <f t="shared" si="184"/>
        <v>23.849120696719105</v>
      </c>
      <c r="DS97" s="85">
        <f t="shared" si="231"/>
        <v>2384.9120696719106</v>
      </c>
      <c r="DT97" s="81"/>
      <c r="DU97" s="81"/>
      <c r="DV97" s="81">
        <f t="shared" si="232"/>
        <v>-23.849120696719105</v>
      </c>
      <c r="DW97" s="100"/>
    </row>
    <row r="98" spans="1:127" x14ac:dyDescent="0.2">
      <c r="A98" s="59">
        <f t="shared" si="185"/>
        <v>12.400000000000011</v>
      </c>
      <c r="B98" s="44">
        <f t="shared" si="186"/>
        <v>12400.000000000011</v>
      </c>
      <c r="C98" s="52">
        <f t="shared" si="120"/>
        <v>133.33333333333334</v>
      </c>
      <c r="D98" s="50">
        <f t="shared" si="121"/>
        <v>2</v>
      </c>
      <c r="E98" s="44">
        <f t="shared" si="122"/>
        <v>3</v>
      </c>
      <c r="F98" s="47">
        <f t="shared" si="123"/>
        <v>1.0574519476318618</v>
      </c>
      <c r="G98" s="52">
        <f t="shared" si="187"/>
        <v>4.116617089164349E-2</v>
      </c>
      <c r="H98" s="57">
        <f t="shared" si="188"/>
        <v>189.8250626479354</v>
      </c>
      <c r="I98" s="52">
        <f t="shared" si="189"/>
        <v>0</v>
      </c>
      <c r="J98" s="54">
        <f t="shared" si="190"/>
        <v>322.89047326122665</v>
      </c>
      <c r="K98" s="46">
        <f t="shared" si="233"/>
        <v>322.89047326122665</v>
      </c>
      <c r="L98" s="80">
        <f t="shared" si="124"/>
        <v>0</v>
      </c>
      <c r="M98" s="142">
        <f t="shared" si="125"/>
        <v>0</v>
      </c>
      <c r="N98" s="60">
        <f t="shared" si="126"/>
        <v>3</v>
      </c>
      <c r="O98" s="53">
        <f t="shared" si="127"/>
        <v>0</v>
      </c>
      <c r="P98" s="58">
        <f t="shared" si="191"/>
        <v>2.3750683404655368</v>
      </c>
      <c r="Q98" s="49">
        <f t="shared" si="128"/>
        <v>2.3750683404655368</v>
      </c>
      <c r="R98" s="143">
        <f t="shared" si="129"/>
        <v>0.85418214447655383</v>
      </c>
      <c r="S98" s="51">
        <f t="shared" si="192"/>
        <v>3.3381602996184208E-2</v>
      </c>
      <c r="T98" s="57">
        <f t="shared" si="193"/>
        <v>200.63189837489892</v>
      </c>
      <c r="U98" s="53">
        <f t="shared" si="130"/>
        <v>0</v>
      </c>
      <c r="V98" s="58">
        <f t="shared" si="194"/>
        <v>2.3454741794346203</v>
      </c>
      <c r="W98" s="49">
        <f t="shared" si="131"/>
        <v>2.3454741794346203</v>
      </c>
      <c r="X98" s="143">
        <f t="shared" si="132"/>
        <v>0.83435475176801621</v>
      </c>
      <c r="Y98" s="51">
        <f t="shared" si="195"/>
        <v>3.2558105285689767E-2</v>
      </c>
      <c r="Z98" s="57">
        <f t="shared" si="196"/>
        <v>198.68491588797207</v>
      </c>
      <c r="AA98" s="53">
        <f t="shared" si="133"/>
        <v>0</v>
      </c>
      <c r="AB98" s="58">
        <f t="shared" si="197"/>
        <v>2.3507513375781546</v>
      </c>
      <c r="AC98" s="49">
        <f t="shared" si="134"/>
        <v>2.3507513375781546</v>
      </c>
      <c r="AD98" s="143">
        <f t="shared" si="135"/>
        <v>0.83259842347305824</v>
      </c>
      <c r="AE98" s="49">
        <f t="shared" si="234"/>
        <v>3.248515911717232E-2</v>
      </c>
      <c r="AF98" s="57">
        <f t="shared" si="198"/>
        <v>198.03926930543901</v>
      </c>
      <c r="AG98" s="53">
        <f t="shared" si="136"/>
        <v>0</v>
      </c>
      <c r="AH98" s="58">
        <f t="shared" si="199"/>
        <v>2.3525065638398845</v>
      </c>
      <c r="AI98" s="49">
        <f t="shared" si="137"/>
        <v>2.3525065638398845</v>
      </c>
      <c r="AJ98" s="143">
        <f t="shared" si="138"/>
        <v>0.83261703430177492</v>
      </c>
      <c r="AK98" s="51">
        <f t="shared" si="200"/>
        <v>3.248593208692506E-2</v>
      </c>
      <c r="AL98" s="57">
        <f t="shared" si="201"/>
        <v>197.9776278763768</v>
      </c>
      <c r="AM98" s="53">
        <f t="shared" si="139"/>
        <v>0</v>
      </c>
      <c r="AN98" s="58">
        <f t="shared" si="202"/>
        <v>2.3526742765830191</v>
      </c>
      <c r="AO98" s="49">
        <f t="shared" si="140"/>
        <v>2.3526742765830191</v>
      </c>
      <c r="AP98" s="143">
        <f t="shared" si="141"/>
        <v>0.832626889292851</v>
      </c>
      <c r="AQ98" s="51">
        <f t="shared" si="203"/>
        <v>3.2486341397554276E-2</v>
      </c>
      <c r="AR98" s="57">
        <f t="shared" si="204"/>
        <v>197.97575946062307</v>
      </c>
      <c r="AS98" s="44">
        <f t="shared" si="142"/>
        <v>581.20285187020795</v>
      </c>
      <c r="AT98" s="44">
        <f t="shared" si="143"/>
        <v>232.48114074808319</v>
      </c>
      <c r="AU98" s="44">
        <f t="shared" si="144"/>
        <v>145.30071296755199</v>
      </c>
      <c r="AV98" s="47">
        <f t="shared" si="145"/>
        <v>2709.7479125971208</v>
      </c>
      <c r="AW98" s="47">
        <f t="shared" si="146"/>
        <v>15563221.878128059</v>
      </c>
      <c r="AX98" s="86">
        <f t="shared" si="147"/>
        <v>1733156627755.5107</v>
      </c>
      <c r="AY98" s="86">
        <f t="shared" si="148"/>
        <v>1851.4320512429031</v>
      </c>
      <c r="AZ98" s="10">
        <f t="shared" si="205"/>
        <v>1851.4320512429031</v>
      </c>
      <c r="BA98" s="44">
        <f t="shared" si="149"/>
        <v>2709.7479125971208</v>
      </c>
      <c r="BB98" s="9">
        <f t="shared" si="150"/>
        <v>581.20285187020795</v>
      </c>
      <c r="BC98" s="45">
        <f t="shared" si="239"/>
        <v>77493.7135826944</v>
      </c>
      <c r="BD98" s="9">
        <f t="shared" si="151"/>
        <v>145.30071296755199</v>
      </c>
      <c r="BE98" s="45">
        <f t="shared" si="235"/>
        <v>19373.4283956736</v>
      </c>
      <c r="BF98" s="9">
        <f t="shared" si="152"/>
        <v>232.48114074808319</v>
      </c>
      <c r="BG98" s="45">
        <f t="shared" si="236"/>
        <v>30997.48543307776</v>
      </c>
      <c r="BH98" s="58"/>
      <c r="BI98" s="58"/>
      <c r="BJ98" s="58">
        <f t="shared" si="206"/>
        <v>-581.20285187020795</v>
      </c>
      <c r="BK98" s="97"/>
      <c r="BL98" s="44"/>
      <c r="BM98" s="82">
        <f t="shared" si="207"/>
        <v>9.3000000000000007</v>
      </c>
      <c r="BN98" s="86">
        <f t="shared" si="208"/>
        <v>9300</v>
      </c>
      <c r="BO98" s="86">
        <f t="shared" si="209"/>
        <v>100</v>
      </c>
      <c r="BP98" s="84">
        <f t="shared" si="153"/>
        <v>2</v>
      </c>
      <c r="BQ98" s="84">
        <f t="shared" si="154"/>
        <v>3</v>
      </c>
      <c r="BR98" s="84">
        <f t="shared" si="155"/>
        <v>1.4581420887516947</v>
      </c>
      <c r="BS98" s="84">
        <f t="shared" si="210"/>
        <v>5.4800112617770173E-2</v>
      </c>
      <c r="BT98" s="84">
        <f t="shared" si="211"/>
        <v>350.1920812824626</v>
      </c>
      <c r="BU98" s="84">
        <f t="shared" si="212"/>
        <v>0</v>
      </c>
      <c r="BV98" s="83">
        <f t="shared" si="213"/>
        <v>234.75228114440793</v>
      </c>
      <c r="BW98" s="81">
        <f t="shared" si="237"/>
        <v>234.75228114440793</v>
      </c>
      <c r="BX98" s="83">
        <f t="shared" si="156"/>
        <v>0</v>
      </c>
      <c r="BY98" s="141">
        <f t="shared" si="157"/>
        <v>0</v>
      </c>
      <c r="BZ98" s="83">
        <f t="shared" si="158"/>
        <v>3</v>
      </c>
      <c r="CA98" s="83">
        <f t="shared" si="159"/>
        <v>0</v>
      </c>
      <c r="CB98" s="83">
        <f t="shared" si="214"/>
        <v>1.9913127028559587</v>
      </c>
      <c r="CC98" s="83">
        <f t="shared" si="160"/>
        <v>1.9913127028559587</v>
      </c>
      <c r="CD98" s="143">
        <f t="shared" si="161"/>
        <v>1.2238668524348462</v>
      </c>
      <c r="CE98" s="83">
        <f t="shared" si="215"/>
        <v>4.4904640011479216E-2</v>
      </c>
      <c r="CF98" s="84">
        <f t="shared" si="216"/>
        <v>380.37187594324865</v>
      </c>
      <c r="CG98" s="83">
        <f t="shared" si="162"/>
        <v>0</v>
      </c>
      <c r="CH98" s="83">
        <f t="shared" si="217"/>
        <v>1.9339151897445455</v>
      </c>
      <c r="CI98" s="83">
        <f t="shared" si="163"/>
        <v>1.9339151897445455</v>
      </c>
      <c r="CJ98" s="143">
        <f t="shared" si="164"/>
        <v>1.1969464386411544</v>
      </c>
      <c r="CK98" s="83">
        <f t="shared" si="218"/>
        <v>4.3594961880416047E-2</v>
      </c>
      <c r="CL98" s="84">
        <f t="shared" si="219"/>
        <v>319.21590167983015</v>
      </c>
      <c r="CM98" s="83">
        <f t="shared" si="165"/>
        <v>0</v>
      </c>
      <c r="CN98" s="83">
        <f t="shared" si="220"/>
        <v>2.053879241619418</v>
      </c>
      <c r="CO98" s="83">
        <f t="shared" si="166"/>
        <v>2.053879241619418</v>
      </c>
      <c r="CP98" s="143">
        <f t="shared" si="167"/>
        <v>1.2022682287919844</v>
      </c>
      <c r="CQ98" s="83">
        <f t="shared" si="221"/>
        <v>4.3853866971253978E-2</v>
      </c>
      <c r="CR98" s="84">
        <f t="shared" si="222"/>
        <v>319.67954148096288</v>
      </c>
      <c r="CS98" s="83">
        <f t="shared" si="168"/>
        <v>0</v>
      </c>
      <c r="CT98" s="83">
        <f t="shared" si="223"/>
        <v>2.052913799510685</v>
      </c>
      <c r="CU98" s="83">
        <f t="shared" si="169"/>
        <v>2.052913799510685</v>
      </c>
      <c r="CV98" s="143">
        <f t="shared" si="170"/>
        <v>1.2032003115553187</v>
      </c>
      <c r="CW98" s="83">
        <f t="shared" si="224"/>
        <v>4.3899212797690199E-2</v>
      </c>
      <c r="CX98" s="84">
        <f t="shared" si="225"/>
        <v>319.93456582025345</v>
      </c>
      <c r="CY98" s="83">
        <f t="shared" si="171"/>
        <v>0</v>
      </c>
      <c r="CZ98" s="83">
        <f t="shared" si="226"/>
        <v>2.0523831464280597</v>
      </c>
      <c r="DA98" s="83">
        <f t="shared" si="172"/>
        <v>2.0523831464280597</v>
      </c>
      <c r="DB98" s="143">
        <f t="shared" si="173"/>
        <v>1.2032309708933955</v>
      </c>
      <c r="DC98" s="83">
        <f t="shared" si="227"/>
        <v>4.3900704374487579E-2</v>
      </c>
      <c r="DD98" s="84">
        <f t="shared" si="228"/>
        <v>319.94377413871086</v>
      </c>
      <c r="DE98" s="86">
        <f t="shared" si="174"/>
        <v>422.55410605993427</v>
      </c>
      <c r="DF98" s="86">
        <f t="shared" si="175"/>
        <v>169.0216424239737</v>
      </c>
      <c r="DG98" s="86">
        <f t="shared" si="176"/>
        <v>105.63852651498357</v>
      </c>
      <c r="DH98" s="86">
        <f t="shared" si="177"/>
        <v>23.002250684628482</v>
      </c>
      <c r="DI98" s="86">
        <f t="shared" si="178"/>
        <v>2231.7554593181585</v>
      </c>
      <c r="DJ98" s="86">
        <f t="shared" si="179"/>
        <v>229410438.88042471</v>
      </c>
      <c r="DK98" s="86">
        <f t="shared" si="180"/>
        <v>2095.5285685948274</v>
      </c>
      <c r="DL98" s="86">
        <f t="shared" si="238"/>
        <v>2095.5285685948274</v>
      </c>
      <c r="DM98" s="86">
        <f t="shared" si="181"/>
        <v>23.002250684628482</v>
      </c>
      <c r="DN98" s="85">
        <f t="shared" si="182"/>
        <v>23.002250684628482</v>
      </c>
      <c r="DO98" s="85">
        <f t="shared" si="229"/>
        <v>2300.2250684628484</v>
      </c>
      <c r="DP98" s="85">
        <f t="shared" si="183"/>
        <v>23.002250684628482</v>
      </c>
      <c r="DQ98" s="85">
        <f t="shared" si="230"/>
        <v>2300.2250684628484</v>
      </c>
      <c r="DR98" s="85">
        <f t="shared" si="184"/>
        <v>23.002250684628482</v>
      </c>
      <c r="DS98" s="85">
        <f t="shared" si="231"/>
        <v>2300.2250684628484</v>
      </c>
      <c r="DT98" s="81"/>
      <c r="DU98" s="81"/>
      <c r="DV98" s="81">
        <f t="shared" si="232"/>
        <v>-23.002250684628482</v>
      </c>
      <c r="DW98" s="100"/>
    </row>
    <row r="99" spans="1:127" x14ac:dyDescent="0.2">
      <c r="A99" s="59">
        <f t="shared" si="185"/>
        <v>12.533333333333346</v>
      </c>
      <c r="B99" s="44">
        <f t="shared" si="186"/>
        <v>12533.333333333345</v>
      </c>
      <c r="C99" s="52">
        <f t="shared" si="120"/>
        <v>133.33333333333334</v>
      </c>
      <c r="D99" s="50">
        <f t="shared" si="121"/>
        <v>2</v>
      </c>
      <c r="E99" s="44">
        <f t="shared" si="122"/>
        <v>3</v>
      </c>
      <c r="F99" s="47">
        <f t="shared" si="123"/>
        <v>1.0574519476318618</v>
      </c>
      <c r="G99" s="52">
        <f t="shared" si="187"/>
        <v>4.1025177298625912E-2</v>
      </c>
      <c r="H99" s="57">
        <f t="shared" si="188"/>
        <v>191.6515370521636</v>
      </c>
      <c r="I99" s="52">
        <f t="shared" si="189"/>
        <v>0</v>
      </c>
      <c r="J99" s="54">
        <f t="shared" si="190"/>
        <v>326.55287326122664</v>
      </c>
      <c r="K99" s="46">
        <f t="shared" si="233"/>
        <v>326.55287326122664</v>
      </c>
      <c r="L99" s="80">
        <f t="shared" si="124"/>
        <v>0</v>
      </c>
      <c r="M99" s="142">
        <f t="shared" si="125"/>
        <v>0</v>
      </c>
      <c r="N99" s="60">
        <f t="shared" si="126"/>
        <v>3</v>
      </c>
      <c r="O99" s="53">
        <f t="shared" si="127"/>
        <v>0</v>
      </c>
      <c r="P99" s="58">
        <f t="shared" si="191"/>
        <v>2.3704665656050721</v>
      </c>
      <c r="Q99" s="49">
        <f t="shared" si="128"/>
        <v>2.3704665656050721</v>
      </c>
      <c r="R99" s="143">
        <f t="shared" si="129"/>
        <v>0.85418214447655383</v>
      </c>
      <c r="S99" s="51">
        <f t="shared" si="192"/>
        <v>3.3267712043587333E-2</v>
      </c>
      <c r="T99" s="57">
        <f t="shared" si="193"/>
        <v>202.50270250866427</v>
      </c>
      <c r="U99" s="53">
        <f t="shared" si="130"/>
        <v>0</v>
      </c>
      <c r="V99" s="58">
        <f t="shared" si="194"/>
        <v>2.3408724199474897</v>
      </c>
      <c r="W99" s="49">
        <f t="shared" si="131"/>
        <v>2.3408724199474897</v>
      </c>
      <c r="X99" s="143">
        <f t="shared" si="132"/>
        <v>0.83435475176801621</v>
      </c>
      <c r="Y99" s="51">
        <f t="shared" si="195"/>
        <v>3.2446857985454033E-2</v>
      </c>
      <c r="Z99" s="57">
        <f t="shared" si="196"/>
        <v>200.53258671550634</v>
      </c>
      <c r="AA99" s="53">
        <f t="shared" si="133"/>
        <v>0</v>
      </c>
      <c r="AB99" s="58">
        <f t="shared" si="197"/>
        <v>2.3461904477321309</v>
      </c>
      <c r="AC99" s="49">
        <f t="shared" si="134"/>
        <v>2.3461904477321309</v>
      </c>
      <c r="AD99" s="143">
        <f t="shared" si="135"/>
        <v>0.83259842347305824</v>
      </c>
      <c r="AE99" s="49">
        <f t="shared" si="234"/>
        <v>3.2374145994042577E-2</v>
      </c>
      <c r="AF99" s="57">
        <f t="shared" si="198"/>
        <v>199.87866150526892</v>
      </c>
      <c r="AG99" s="53">
        <f t="shared" si="136"/>
        <v>0</v>
      </c>
      <c r="AH99" s="58">
        <f t="shared" si="199"/>
        <v>2.3479609645555577</v>
      </c>
      <c r="AI99" s="49">
        <f t="shared" si="137"/>
        <v>2.3479609645555577</v>
      </c>
      <c r="AJ99" s="143">
        <f t="shared" si="138"/>
        <v>0.83261703430177492</v>
      </c>
      <c r="AK99" s="51">
        <f t="shared" si="200"/>
        <v>3.2374916482351489E-2</v>
      </c>
      <c r="AL99" s="57">
        <f t="shared" si="201"/>
        <v>199.81569142856819</v>
      </c>
      <c r="AM99" s="53">
        <f t="shared" si="139"/>
        <v>0</v>
      </c>
      <c r="AN99" s="58">
        <f t="shared" si="202"/>
        <v>2.3481315984763147</v>
      </c>
      <c r="AO99" s="49">
        <f t="shared" si="140"/>
        <v>2.3481315984763147</v>
      </c>
      <c r="AP99" s="143">
        <f t="shared" si="141"/>
        <v>0.832626889292851</v>
      </c>
      <c r="AQ99" s="51">
        <f t="shared" si="203"/>
        <v>3.2375324478981893E-2</v>
      </c>
      <c r="AR99" s="57">
        <f t="shared" si="204"/>
        <v>199.81371514427855</v>
      </c>
      <c r="AS99" s="44">
        <f t="shared" si="142"/>
        <v>587.79517187020792</v>
      </c>
      <c r="AT99" s="44">
        <f t="shared" si="143"/>
        <v>235.11806874808315</v>
      </c>
      <c r="AU99" s="44">
        <f t="shared" si="144"/>
        <v>146.94879296755198</v>
      </c>
      <c r="AV99" s="47">
        <f t="shared" si="145"/>
        <v>2562.2971243005063</v>
      </c>
      <c r="AW99" s="47">
        <f t="shared" si="146"/>
        <v>14009462.953952031</v>
      </c>
      <c r="AX99" s="86">
        <f t="shared" si="147"/>
        <v>1464022268956.5847</v>
      </c>
      <c r="AY99" s="86">
        <f t="shared" si="148"/>
        <v>1838.1287859415634</v>
      </c>
      <c r="AZ99" s="10">
        <f t="shared" si="205"/>
        <v>1838.1287859415634</v>
      </c>
      <c r="BA99" s="44">
        <f t="shared" si="149"/>
        <v>2562.2971243005063</v>
      </c>
      <c r="BB99" s="9">
        <f t="shared" si="150"/>
        <v>587.79517187020792</v>
      </c>
      <c r="BC99" s="45">
        <f t="shared" si="239"/>
        <v>78372.689582694395</v>
      </c>
      <c r="BD99" s="9">
        <f t="shared" si="151"/>
        <v>146.94879296755198</v>
      </c>
      <c r="BE99" s="45">
        <f t="shared" si="235"/>
        <v>19593.172395673599</v>
      </c>
      <c r="BF99" s="9">
        <f t="shared" si="152"/>
        <v>235.11806874808315</v>
      </c>
      <c r="BG99" s="45">
        <f t="shared" si="236"/>
        <v>31349.075833077753</v>
      </c>
      <c r="BH99" s="58"/>
      <c r="BI99" s="58"/>
      <c r="BJ99" s="58">
        <f t="shared" si="206"/>
        <v>-587.79517187020792</v>
      </c>
      <c r="BK99" s="97"/>
      <c r="BL99" s="44"/>
      <c r="BM99" s="82">
        <f t="shared" si="207"/>
        <v>9.4</v>
      </c>
      <c r="BN99" s="86">
        <f t="shared" si="208"/>
        <v>9400</v>
      </c>
      <c r="BO99" s="86">
        <f t="shared" si="209"/>
        <v>100</v>
      </c>
      <c r="BP99" s="84">
        <f t="shared" si="153"/>
        <v>2</v>
      </c>
      <c r="BQ99" s="84">
        <f t="shared" si="154"/>
        <v>3</v>
      </c>
      <c r="BR99" s="84">
        <f t="shared" si="155"/>
        <v>1.4581420887516947</v>
      </c>
      <c r="BS99" s="84">
        <f t="shared" si="210"/>
        <v>5.4654298408895005E-2</v>
      </c>
      <c r="BT99" s="84">
        <f t="shared" si="211"/>
        <v>352.01632146624036</v>
      </c>
      <c r="BU99" s="84">
        <f t="shared" si="212"/>
        <v>0</v>
      </c>
      <c r="BV99" s="83">
        <f t="shared" si="213"/>
        <v>237.49908114440791</v>
      </c>
      <c r="BW99" s="81">
        <f t="shared" si="237"/>
        <v>237.49908114440791</v>
      </c>
      <c r="BX99" s="83">
        <f t="shared" si="156"/>
        <v>0</v>
      </c>
      <c r="BY99" s="141">
        <f t="shared" si="157"/>
        <v>0</v>
      </c>
      <c r="BZ99" s="83">
        <f t="shared" si="158"/>
        <v>3</v>
      </c>
      <c r="CA99" s="83">
        <f t="shared" si="159"/>
        <v>0</v>
      </c>
      <c r="CB99" s="83">
        <f t="shared" si="214"/>
        <v>1.9880325147209426</v>
      </c>
      <c r="CC99" s="83">
        <f t="shared" si="160"/>
        <v>1.9880325147209426</v>
      </c>
      <c r="CD99" s="143">
        <f t="shared" si="161"/>
        <v>1.2238668524348462</v>
      </c>
      <c r="CE99" s="83">
        <f t="shared" si="215"/>
        <v>4.4782253326235734E-2</v>
      </c>
      <c r="CF99" s="84">
        <f t="shared" si="216"/>
        <v>382.62382997359975</v>
      </c>
      <c r="CG99" s="83">
        <f t="shared" si="162"/>
        <v>0</v>
      </c>
      <c r="CH99" s="83">
        <f t="shared" si="217"/>
        <v>1.9300421657164861</v>
      </c>
      <c r="CI99" s="83">
        <f t="shared" si="163"/>
        <v>1.9300421657164861</v>
      </c>
      <c r="CJ99" s="143">
        <f t="shared" si="164"/>
        <v>1.1969464386411544</v>
      </c>
      <c r="CK99" s="83">
        <f t="shared" si="218"/>
        <v>4.3475267236551929E-2</v>
      </c>
      <c r="CL99" s="84">
        <f t="shared" si="219"/>
        <v>321.46704044689437</v>
      </c>
      <c r="CM99" s="83">
        <f t="shared" si="165"/>
        <v>0</v>
      </c>
      <c r="CN99" s="83">
        <f t="shared" si="220"/>
        <v>2.049494808265421</v>
      </c>
      <c r="CO99" s="83">
        <f t="shared" si="166"/>
        <v>2.049494808265421</v>
      </c>
      <c r="CP99" s="143">
        <f t="shared" si="167"/>
        <v>1.2022682287919844</v>
      </c>
      <c r="CQ99" s="83">
        <f t="shared" si="221"/>
        <v>4.3733640148374782E-2</v>
      </c>
      <c r="CR99" s="84">
        <f t="shared" si="222"/>
        <v>321.81178726603082</v>
      </c>
      <c r="CS99" s="83">
        <f t="shared" si="168"/>
        <v>0</v>
      </c>
      <c r="CT99" s="83">
        <f t="shared" si="223"/>
        <v>2.0487800159366905</v>
      </c>
      <c r="CU99" s="83">
        <f t="shared" si="169"/>
        <v>2.0487800159366905</v>
      </c>
      <c r="CV99" s="143">
        <f t="shared" si="170"/>
        <v>1.2032003115553187</v>
      </c>
      <c r="CW99" s="83">
        <f t="shared" si="224"/>
        <v>4.3778892766534669E-2</v>
      </c>
      <c r="CX99" s="84">
        <f t="shared" si="225"/>
        <v>322.07002093739288</v>
      </c>
      <c r="CY99" s="83">
        <f t="shared" si="171"/>
        <v>0</v>
      </c>
      <c r="CZ99" s="83">
        <f t="shared" si="226"/>
        <v>2.0482449250556081</v>
      </c>
      <c r="DA99" s="83">
        <f t="shared" si="172"/>
        <v>2.0482449250556081</v>
      </c>
      <c r="DB99" s="143">
        <f t="shared" si="173"/>
        <v>1.2032309708933955</v>
      </c>
      <c r="DC99" s="83">
        <f t="shared" si="227"/>
        <v>4.3780381277398236E-2</v>
      </c>
      <c r="DD99" s="84">
        <f t="shared" si="228"/>
        <v>322.07985398823809</v>
      </c>
      <c r="DE99" s="86">
        <f t="shared" si="174"/>
        <v>427.49834605993419</v>
      </c>
      <c r="DF99" s="86">
        <f t="shared" si="175"/>
        <v>170.99933842397368</v>
      </c>
      <c r="DG99" s="86">
        <f t="shared" si="176"/>
        <v>106.87458651498355</v>
      </c>
      <c r="DH99" s="86">
        <f t="shared" si="177"/>
        <v>22.19178427860265</v>
      </c>
      <c r="DI99" s="86">
        <f t="shared" si="178"/>
        <v>2089.4499704765653</v>
      </c>
      <c r="DJ99" s="86">
        <f t="shared" si="179"/>
        <v>202701550.34076929</v>
      </c>
      <c r="DK99" s="86">
        <f t="shared" si="180"/>
        <v>2084.0028859373265</v>
      </c>
      <c r="DL99" s="86">
        <f t="shared" si="238"/>
        <v>2084.0028859373265</v>
      </c>
      <c r="DM99" s="86">
        <f t="shared" si="181"/>
        <v>22.19178427860265</v>
      </c>
      <c r="DN99" s="85">
        <f t="shared" si="182"/>
        <v>22.19178427860265</v>
      </c>
      <c r="DO99" s="85">
        <f t="shared" si="229"/>
        <v>2219.1784278602649</v>
      </c>
      <c r="DP99" s="85">
        <f t="shared" si="183"/>
        <v>22.19178427860265</v>
      </c>
      <c r="DQ99" s="85">
        <f t="shared" si="230"/>
        <v>2219.1784278602649</v>
      </c>
      <c r="DR99" s="85">
        <f t="shared" si="184"/>
        <v>22.19178427860265</v>
      </c>
      <c r="DS99" s="85">
        <f t="shared" si="231"/>
        <v>2219.1784278602649</v>
      </c>
      <c r="DT99" s="81"/>
      <c r="DU99" s="81"/>
      <c r="DV99" s="81">
        <f t="shared" si="232"/>
        <v>-22.19178427860265</v>
      </c>
      <c r="DW99" s="100"/>
    </row>
    <row r="100" spans="1:127" x14ac:dyDescent="0.2">
      <c r="A100" s="59">
        <f t="shared" si="185"/>
        <v>12.666666666666679</v>
      </c>
      <c r="B100" s="44">
        <f t="shared" si="186"/>
        <v>12666.666666666679</v>
      </c>
      <c r="C100" s="52">
        <f t="shared" si="120"/>
        <v>133.33333333333334</v>
      </c>
      <c r="D100" s="50">
        <f t="shared" si="121"/>
        <v>2</v>
      </c>
      <c r="E100" s="44">
        <f t="shared" si="122"/>
        <v>3</v>
      </c>
      <c r="F100" s="47">
        <f t="shared" si="123"/>
        <v>1.0574519476318618</v>
      </c>
      <c r="G100" s="52">
        <f t="shared" si="187"/>
        <v>4.0884183705608333E-2</v>
      </c>
      <c r="H100" s="57">
        <f t="shared" si="188"/>
        <v>193.47174507447994</v>
      </c>
      <c r="I100" s="52">
        <f t="shared" si="189"/>
        <v>0</v>
      </c>
      <c r="J100" s="54">
        <f t="shared" si="190"/>
        <v>330.21527326122663</v>
      </c>
      <c r="K100" s="46">
        <f t="shared" si="233"/>
        <v>330.21527326122663</v>
      </c>
      <c r="L100" s="80">
        <f t="shared" si="124"/>
        <v>0</v>
      </c>
      <c r="M100" s="142">
        <f t="shared" si="125"/>
        <v>0</v>
      </c>
      <c r="N100" s="60">
        <f t="shared" si="126"/>
        <v>3</v>
      </c>
      <c r="O100" s="53">
        <f t="shared" si="127"/>
        <v>0</v>
      </c>
      <c r="P100" s="58">
        <f t="shared" si="191"/>
        <v>2.3659015702441519</v>
      </c>
      <c r="Q100" s="49">
        <f t="shared" si="128"/>
        <v>2.3659015702441519</v>
      </c>
      <c r="R100" s="143">
        <f t="shared" si="129"/>
        <v>0.85418214447655383</v>
      </c>
      <c r="S100" s="51">
        <f t="shared" si="192"/>
        <v>3.3153821090990458E-2</v>
      </c>
      <c r="T100" s="57">
        <f t="shared" si="193"/>
        <v>204.37073231900737</v>
      </c>
      <c r="U100" s="53">
        <f t="shared" si="130"/>
        <v>0</v>
      </c>
      <c r="V100" s="58">
        <f t="shared" si="194"/>
        <v>2.3362978688807821</v>
      </c>
      <c r="W100" s="49">
        <f t="shared" si="131"/>
        <v>2.3362978688807821</v>
      </c>
      <c r="X100" s="143">
        <f t="shared" si="132"/>
        <v>0.83435475176801621</v>
      </c>
      <c r="Y100" s="51">
        <f t="shared" si="195"/>
        <v>3.23356106852183E-2</v>
      </c>
      <c r="Z100" s="57">
        <f t="shared" si="196"/>
        <v>202.37755323649614</v>
      </c>
      <c r="AA100" s="53">
        <f t="shared" si="133"/>
        <v>0</v>
      </c>
      <c r="AB100" s="58">
        <f t="shared" si="197"/>
        <v>2.341656238381574</v>
      </c>
      <c r="AC100" s="49">
        <f t="shared" si="134"/>
        <v>2.341656238381574</v>
      </c>
      <c r="AD100" s="143">
        <f t="shared" si="135"/>
        <v>0.83259842347305824</v>
      </c>
      <c r="AE100" s="49">
        <f t="shared" si="234"/>
        <v>3.2263132870912835E-2</v>
      </c>
      <c r="AF100" s="57">
        <f t="shared" si="198"/>
        <v>201.71532055760446</v>
      </c>
      <c r="AG100" s="53">
        <f t="shared" si="136"/>
        <v>0</v>
      </c>
      <c r="AH100" s="58">
        <f t="shared" si="199"/>
        <v>2.3434419977669609</v>
      </c>
      <c r="AI100" s="49">
        <f t="shared" si="137"/>
        <v>2.3434419977669609</v>
      </c>
      <c r="AJ100" s="143">
        <f t="shared" si="138"/>
        <v>0.83261703430177492</v>
      </c>
      <c r="AK100" s="51">
        <f t="shared" si="200"/>
        <v>3.2263900877777918E-2</v>
      </c>
      <c r="AL100" s="57">
        <f t="shared" si="201"/>
        <v>201.65100920246951</v>
      </c>
      <c r="AM100" s="53">
        <f t="shared" si="139"/>
        <v>0</v>
      </c>
      <c r="AN100" s="58">
        <f t="shared" si="202"/>
        <v>2.343615563196694</v>
      </c>
      <c r="AO100" s="49">
        <f t="shared" si="140"/>
        <v>2.343615563196694</v>
      </c>
      <c r="AP100" s="143">
        <f t="shared" si="141"/>
        <v>0.832626889292851</v>
      </c>
      <c r="AQ100" s="51">
        <f t="shared" si="203"/>
        <v>3.2264307560409509E-2</v>
      </c>
      <c r="AR100" s="57">
        <f t="shared" si="204"/>
        <v>201.64892267924907</v>
      </c>
      <c r="AS100" s="44">
        <f t="shared" si="142"/>
        <v>594.3874918702079</v>
      </c>
      <c r="AT100" s="44">
        <f t="shared" si="143"/>
        <v>237.75499674808316</v>
      </c>
      <c r="AU100" s="44">
        <f t="shared" si="144"/>
        <v>148.59687296755197</v>
      </c>
      <c r="AV100" s="47">
        <f t="shared" si="145"/>
        <v>2424.1203945647485</v>
      </c>
      <c r="AW100" s="47">
        <f t="shared" si="146"/>
        <v>12623062.242515855</v>
      </c>
      <c r="AX100" s="86">
        <f t="shared" si="147"/>
        <v>1238606800089.0762</v>
      </c>
      <c r="AY100" s="86">
        <f t="shared" si="148"/>
        <v>1824.9189061758898</v>
      </c>
      <c r="AZ100" s="10">
        <f t="shared" si="205"/>
        <v>1824.9189061758898</v>
      </c>
      <c r="BA100" s="44">
        <f t="shared" si="149"/>
        <v>2424.1203945647485</v>
      </c>
      <c r="BB100" s="9">
        <f t="shared" si="150"/>
        <v>594.3874918702079</v>
      </c>
      <c r="BC100" s="45">
        <f t="shared" si="239"/>
        <v>79251.66558269439</v>
      </c>
      <c r="BD100" s="9">
        <f t="shared" si="151"/>
        <v>148.59687296755197</v>
      </c>
      <c r="BE100" s="45">
        <f t="shared" si="235"/>
        <v>19812.916395673597</v>
      </c>
      <c r="BF100" s="9">
        <f t="shared" si="152"/>
        <v>237.75499674808316</v>
      </c>
      <c r="BG100" s="45">
        <f t="shared" si="236"/>
        <v>31700.666233077758</v>
      </c>
      <c r="BH100" s="58"/>
      <c r="BI100" s="58"/>
      <c r="BJ100" s="58">
        <f t="shared" si="206"/>
        <v>-594.3874918702079</v>
      </c>
      <c r="BK100" s="97"/>
      <c r="BL100" s="44"/>
      <c r="BM100" s="82">
        <f t="shared" si="207"/>
        <v>9.5</v>
      </c>
      <c r="BN100" s="86">
        <f t="shared" si="208"/>
        <v>9500</v>
      </c>
      <c r="BO100" s="86">
        <f t="shared" si="209"/>
        <v>100</v>
      </c>
      <c r="BP100" s="84">
        <f t="shared" si="153"/>
        <v>2</v>
      </c>
      <c r="BQ100" s="84">
        <f t="shared" si="154"/>
        <v>3</v>
      </c>
      <c r="BR100" s="84">
        <f t="shared" si="155"/>
        <v>1.4581420887516947</v>
      </c>
      <c r="BS100" s="84">
        <f t="shared" si="210"/>
        <v>5.4508484200019837E-2</v>
      </c>
      <c r="BT100" s="84">
        <f t="shared" si="211"/>
        <v>353.83570117638897</v>
      </c>
      <c r="BU100" s="84">
        <f t="shared" si="212"/>
        <v>0</v>
      </c>
      <c r="BV100" s="83">
        <f t="shared" si="213"/>
        <v>240.24588114440789</v>
      </c>
      <c r="BW100" s="81">
        <f t="shared" si="237"/>
        <v>240.24588114440789</v>
      </c>
      <c r="BX100" s="83">
        <f t="shared" si="156"/>
        <v>0</v>
      </c>
      <c r="BY100" s="141">
        <f t="shared" si="157"/>
        <v>0</v>
      </c>
      <c r="BZ100" s="83">
        <f t="shared" si="158"/>
        <v>3</v>
      </c>
      <c r="CA100" s="83">
        <f t="shared" si="159"/>
        <v>0</v>
      </c>
      <c r="CB100" s="83">
        <f t="shared" si="214"/>
        <v>1.9847735068781398</v>
      </c>
      <c r="CC100" s="83">
        <f t="shared" si="160"/>
        <v>1.9847735068781398</v>
      </c>
      <c r="CD100" s="143">
        <f t="shared" si="161"/>
        <v>1.2238668524348462</v>
      </c>
      <c r="CE100" s="83">
        <f t="shared" si="215"/>
        <v>4.4659866640992252E-2</v>
      </c>
      <c r="CF100" s="84">
        <f t="shared" si="216"/>
        <v>384.87334348268297</v>
      </c>
      <c r="CG100" s="83">
        <f t="shared" si="162"/>
        <v>0</v>
      </c>
      <c r="CH100" s="83">
        <f t="shared" si="217"/>
        <v>1.9261902008974734</v>
      </c>
      <c r="CI100" s="83">
        <f t="shared" si="163"/>
        <v>1.9261902008974734</v>
      </c>
      <c r="CJ100" s="143">
        <f t="shared" si="164"/>
        <v>1.1969464386411544</v>
      </c>
      <c r="CK100" s="83">
        <f t="shared" si="218"/>
        <v>4.335557259268781E-2</v>
      </c>
      <c r="CL100" s="84">
        <f t="shared" si="219"/>
        <v>323.71649492440849</v>
      </c>
      <c r="CM100" s="83">
        <f t="shared" si="165"/>
        <v>0</v>
      </c>
      <c r="CN100" s="83">
        <f t="shared" si="220"/>
        <v>2.0451337845317821</v>
      </c>
      <c r="CO100" s="83">
        <f t="shared" si="166"/>
        <v>2.0451337845317821</v>
      </c>
      <c r="CP100" s="143">
        <f t="shared" si="167"/>
        <v>1.2022682287919844</v>
      </c>
      <c r="CQ100" s="83">
        <f t="shared" si="221"/>
        <v>4.3613413325495586E-2</v>
      </c>
      <c r="CR100" s="84">
        <f t="shared" si="222"/>
        <v>323.94272834286613</v>
      </c>
      <c r="CS100" s="83">
        <f t="shared" si="168"/>
        <v>0</v>
      </c>
      <c r="CT100" s="83">
        <f t="shared" si="223"/>
        <v>2.0446667209145697</v>
      </c>
      <c r="CU100" s="83">
        <f t="shared" si="169"/>
        <v>2.0446667209145697</v>
      </c>
      <c r="CV100" s="143">
        <f t="shared" si="170"/>
        <v>1.2032003115553187</v>
      </c>
      <c r="CW100" s="83">
        <f t="shared" si="224"/>
        <v>4.3658572735379139E-2</v>
      </c>
      <c r="CX100" s="84">
        <f t="shared" si="225"/>
        <v>324.20391195599348</v>
      </c>
      <c r="CY100" s="83">
        <f t="shared" si="171"/>
        <v>0</v>
      </c>
      <c r="CZ100" s="83">
        <f t="shared" si="226"/>
        <v>2.0441277671366183</v>
      </c>
      <c r="DA100" s="83">
        <f t="shared" si="172"/>
        <v>2.0441277671366183</v>
      </c>
      <c r="DB100" s="143">
        <f t="shared" si="173"/>
        <v>1.2032309708933955</v>
      </c>
      <c r="DC100" s="83">
        <f t="shared" si="227"/>
        <v>4.3660058180308894E-2</v>
      </c>
      <c r="DD100" s="84">
        <f t="shared" si="228"/>
        <v>324.21437506987417</v>
      </c>
      <c r="DE100" s="86">
        <f t="shared" si="174"/>
        <v>432.44258605993423</v>
      </c>
      <c r="DF100" s="86">
        <f t="shared" si="175"/>
        <v>172.97703442397366</v>
      </c>
      <c r="DG100" s="86">
        <f t="shared" si="176"/>
        <v>108.11064651498356</v>
      </c>
      <c r="DH100" s="86">
        <f t="shared" si="177"/>
        <v>21.415922941926372</v>
      </c>
      <c r="DI100" s="86">
        <f t="shared" si="178"/>
        <v>1957.2337641674605</v>
      </c>
      <c r="DJ100" s="86">
        <f t="shared" si="179"/>
        <v>179276892.13470909</v>
      </c>
      <c r="DK100" s="86">
        <f t="shared" si="180"/>
        <v>2072.5062589763761</v>
      </c>
      <c r="DL100" s="86">
        <f t="shared" si="238"/>
        <v>2072.5062589763761</v>
      </c>
      <c r="DM100" s="86">
        <f t="shared" si="181"/>
        <v>21.415922941926372</v>
      </c>
      <c r="DN100" s="85">
        <f t="shared" si="182"/>
        <v>21.415922941926372</v>
      </c>
      <c r="DO100" s="85">
        <f t="shared" si="229"/>
        <v>2141.5922941926374</v>
      </c>
      <c r="DP100" s="85">
        <f t="shared" si="183"/>
        <v>21.415922941926372</v>
      </c>
      <c r="DQ100" s="85">
        <f t="shared" si="230"/>
        <v>2141.5922941926374</v>
      </c>
      <c r="DR100" s="85">
        <f t="shared" si="184"/>
        <v>21.415922941926372</v>
      </c>
      <c r="DS100" s="85">
        <f t="shared" si="231"/>
        <v>2141.5922941926374</v>
      </c>
      <c r="DT100" s="81"/>
      <c r="DU100" s="81"/>
      <c r="DV100" s="81">
        <f t="shared" si="232"/>
        <v>-21.415922941926372</v>
      </c>
      <c r="DW100" s="100"/>
    </row>
    <row r="101" spans="1:127" x14ac:dyDescent="0.2">
      <c r="A101" s="59">
        <f t="shared" si="185"/>
        <v>12.800000000000013</v>
      </c>
      <c r="B101" s="44">
        <f t="shared" si="186"/>
        <v>12800.000000000013</v>
      </c>
      <c r="C101" s="52">
        <f t="shared" si="120"/>
        <v>133.33333333333334</v>
      </c>
      <c r="D101" s="50">
        <f t="shared" si="121"/>
        <v>2</v>
      </c>
      <c r="E101" s="44">
        <f t="shared" si="122"/>
        <v>3</v>
      </c>
      <c r="F101" s="47">
        <f t="shared" si="123"/>
        <v>1.0574519476318618</v>
      </c>
      <c r="G101" s="52">
        <f t="shared" si="187"/>
        <v>4.0743190112590755E-2</v>
      </c>
      <c r="H101" s="57">
        <f t="shared" si="188"/>
        <v>195.28568671488438</v>
      </c>
      <c r="I101" s="52">
        <f t="shared" si="189"/>
        <v>0</v>
      </c>
      <c r="J101" s="54">
        <f t="shared" si="190"/>
        <v>333.87767326122662</v>
      </c>
      <c r="K101" s="46">
        <f t="shared" si="233"/>
        <v>333.87767326122662</v>
      </c>
      <c r="L101" s="80">
        <f t="shared" si="124"/>
        <v>0</v>
      </c>
      <c r="M101" s="142">
        <f t="shared" si="125"/>
        <v>0</v>
      </c>
      <c r="N101" s="60">
        <f t="shared" si="126"/>
        <v>3</v>
      </c>
      <c r="O101" s="53">
        <f t="shared" si="127"/>
        <v>0</v>
      </c>
      <c r="P101" s="58">
        <f t="shared" si="191"/>
        <v>2.3613730218156337</v>
      </c>
      <c r="Q101" s="49">
        <f t="shared" si="128"/>
        <v>2.3613730218156337</v>
      </c>
      <c r="R101" s="143">
        <f t="shared" si="129"/>
        <v>0.85418214447655383</v>
      </c>
      <c r="S101" s="51">
        <f t="shared" si="192"/>
        <v>3.3039930138393583E-2</v>
      </c>
      <c r="T101" s="57">
        <f t="shared" si="193"/>
        <v>206.23594801695808</v>
      </c>
      <c r="U101" s="53">
        <f t="shared" si="130"/>
        <v>0</v>
      </c>
      <c r="V101" s="58">
        <f t="shared" si="194"/>
        <v>2.3317504142239263</v>
      </c>
      <c r="W101" s="49">
        <f t="shared" si="131"/>
        <v>2.3317504142239263</v>
      </c>
      <c r="X101" s="143">
        <f t="shared" si="132"/>
        <v>0.83435475176801621</v>
      </c>
      <c r="Y101" s="51">
        <f t="shared" si="195"/>
        <v>3.2224363384982566E-2</v>
      </c>
      <c r="Z101" s="57">
        <f t="shared" si="196"/>
        <v>204.21978334280041</v>
      </c>
      <c r="AA101" s="53">
        <f t="shared" si="133"/>
        <v>0</v>
      </c>
      <c r="AB101" s="58">
        <f t="shared" si="197"/>
        <v>2.3371485838866413</v>
      </c>
      <c r="AC101" s="49">
        <f t="shared" si="134"/>
        <v>2.3371485838866413</v>
      </c>
      <c r="AD101" s="143">
        <f t="shared" si="135"/>
        <v>0.83259842347305824</v>
      </c>
      <c r="AE101" s="49">
        <f t="shared" si="234"/>
        <v>3.2152119747783092E-2</v>
      </c>
      <c r="AF101" s="57">
        <f t="shared" si="198"/>
        <v>203.54921492014665</v>
      </c>
      <c r="AG101" s="53">
        <f t="shared" si="136"/>
        <v>0</v>
      </c>
      <c r="AH101" s="58">
        <f t="shared" si="199"/>
        <v>2.3389495370438587</v>
      </c>
      <c r="AI101" s="49">
        <f t="shared" si="137"/>
        <v>2.3389495370438587</v>
      </c>
      <c r="AJ101" s="143">
        <f t="shared" si="138"/>
        <v>0.83261703430177492</v>
      </c>
      <c r="AK101" s="51">
        <f t="shared" si="200"/>
        <v>3.2152885273204347E-2</v>
      </c>
      <c r="AL101" s="57">
        <f t="shared" si="201"/>
        <v>203.48354971943456</v>
      </c>
      <c r="AM101" s="53">
        <f t="shared" si="139"/>
        <v>0</v>
      </c>
      <c r="AN101" s="58">
        <f t="shared" si="202"/>
        <v>2.339126044028415</v>
      </c>
      <c r="AO101" s="49">
        <f t="shared" si="140"/>
        <v>2.339126044028415</v>
      </c>
      <c r="AP101" s="143">
        <f t="shared" si="141"/>
        <v>0.832626889292851</v>
      </c>
      <c r="AQ101" s="51">
        <f t="shared" si="203"/>
        <v>3.2153290641837126E-2</v>
      </c>
      <c r="AR101" s="57">
        <f t="shared" si="204"/>
        <v>203.48135058007711</v>
      </c>
      <c r="AS101" s="44">
        <f t="shared" si="142"/>
        <v>600.97981187020787</v>
      </c>
      <c r="AT101" s="44">
        <f t="shared" si="143"/>
        <v>240.39192474808314</v>
      </c>
      <c r="AU101" s="44">
        <f t="shared" si="144"/>
        <v>150.24495296755197</v>
      </c>
      <c r="AV101" s="47">
        <f t="shared" si="145"/>
        <v>2294.5650873790619</v>
      </c>
      <c r="AW101" s="47">
        <f t="shared" si="146"/>
        <v>11384771.947653523</v>
      </c>
      <c r="AX101" s="86">
        <f t="shared" si="147"/>
        <v>1049511759650.6283</v>
      </c>
      <c r="AY101" s="86">
        <f t="shared" si="148"/>
        <v>1811.8018822264689</v>
      </c>
      <c r="AZ101" s="10">
        <f t="shared" si="205"/>
        <v>1811.8018822264689</v>
      </c>
      <c r="BA101" s="44">
        <f t="shared" si="149"/>
        <v>2294.5650873790619</v>
      </c>
      <c r="BB101" s="9">
        <f t="shared" si="150"/>
        <v>600.97981187020787</v>
      </c>
      <c r="BC101" s="45">
        <f t="shared" si="239"/>
        <v>80130.641582694385</v>
      </c>
      <c r="BD101" s="9">
        <f t="shared" si="151"/>
        <v>150.24495296755197</v>
      </c>
      <c r="BE101" s="45">
        <f t="shared" si="235"/>
        <v>20032.660395673596</v>
      </c>
      <c r="BF101" s="9">
        <f t="shared" si="152"/>
        <v>240.39192474808314</v>
      </c>
      <c r="BG101" s="45">
        <f t="shared" si="236"/>
        <v>32052.256633077755</v>
      </c>
      <c r="BH101" s="58"/>
      <c r="BI101" s="58"/>
      <c r="BJ101" s="58">
        <f t="shared" si="206"/>
        <v>-600.97981187020787</v>
      </c>
      <c r="BK101" s="97"/>
      <c r="BL101" s="44"/>
      <c r="BM101" s="82">
        <f t="shared" si="207"/>
        <v>9.6</v>
      </c>
      <c r="BN101" s="86">
        <f t="shared" si="208"/>
        <v>9600</v>
      </c>
      <c r="BO101" s="86">
        <f t="shared" si="209"/>
        <v>100</v>
      </c>
      <c r="BP101" s="84">
        <f t="shared" si="153"/>
        <v>2</v>
      </c>
      <c r="BQ101" s="84">
        <f t="shared" si="154"/>
        <v>3</v>
      </c>
      <c r="BR101" s="84">
        <f t="shared" si="155"/>
        <v>1.4581420887516947</v>
      </c>
      <c r="BS101" s="84">
        <f t="shared" si="210"/>
        <v>5.4362669991144669E-2</v>
      </c>
      <c r="BT101" s="84">
        <f t="shared" si="211"/>
        <v>355.65022041290837</v>
      </c>
      <c r="BU101" s="84">
        <f t="shared" si="212"/>
        <v>0</v>
      </c>
      <c r="BV101" s="83">
        <f t="shared" si="213"/>
        <v>242.9926811444079</v>
      </c>
      <c r="BW101" s="81">
        <f t="shared" si="237"/>
        <v>242.9926811444079</v>
      </c>
      <c r="BX101" s="83">
        <f t="shared" si="156"/>
        <v>0</v>
      </c>
      <c r="BY101" s="141">
        <f t="shared" si="157"/>
        <v>0</v>
      </c>
      <c r="BZ101" s="83">
        <f t="shared" si="158"/>
        <v>3</v>
      </c>
      <c r="CA101" s="83">
        <f t="shared" si="159"/>
        <v>0</v>
      </c>
      <c r="CB101" s="83">
        <f t="shared" si="214"/>
        <v>1.9815355197625983</v>
      </c>
      <c r="CC101" s="83">
        <f t="shared" si="160"/>
        <v>1.9815355197625983</v>
      </c>
      <c r="CD101" s="143">
        <f t="shared" si="161"/>
        <v>1.2238668524348462</v>
      </c>
      <c r="CE101" s="83">
        <f t="shared" si="215"/>
        <v>4.453747995574877E-2</v>
      </c>
      <c r="CF101" s="84">
        <f t="shared" si="216"/>
        <v>387.12038442432271</v>
      </c>
      <c r="CG101" s="83">
        <f t="shared" si="162"/>
        <v>0</v>
      </c>
      <c r="CH101" s="83">
        <f t="shared" si="217"/>
        <v>1.9223591921195409</v>
      </c>
      <c r="CI101" s="83">
        <f t="shared" si="163"/>
        <v>1.9223591921195409</v>
      </c>
      <c r="CJ101" s="143">
        <f t="shared" si="164"/>
        <v>1.1969464386411544</v>
      </c>
      <c r="CK101" s="83">
        <f t="shared" si="218"/>
        <v>4.3235877948823692E-2</v>
      </c>
      <c r="CL101" s="84">
        <f t="shared" si="219"/>
        <v>325.96423376404039</v>
      </c>
      <c r="CM101" s="83">
        <f t="shared" si="165"/>
        <v>0</v>
      </c>
      <c r="CN101" s="83">
        <f t="shared" si="220"/>
        <v>2.0407960535203187</v>
      </c>
      <c r="CO101" s="83">
        <f t="shared" si="166"/>
        <v>2.0407960535203187</v>
      </c>
      <c r="CP101" s="143">
        <f t="shared" si="167"/>
        <v>1.2022682287919844</v>
      </c>
      <c r="CQ101" s="83">
        <f t="shared" si="221"/>
        <v>4.3493186502616389E-2</v>
      </c>
      <c r="CR101" s="84">
        <f t="shared" si="222"/>
        <v>326.07233474042647</v>
      </c>
      <c r="CS101" s="83">
        <f t="shared" si="168"/>
        <v>0</v>
      </c>
      <c r="CT101" s="83">
        <f t="shared" si="223"/>
        <v>2.040573827894371</v>
      </c>
      <c r="CU101" s="83">
        <f t="shared" si="169"/>
        <v>2.040573827894371</v>
      </c>
      <c r="CV101" s="143">
        <f t="shared" si="170"/>
        <v>1.2032003115553187</v>
      </c>
      <c r="CW101" s="83">
        <f t="shared" si="224"/>
        <v>4.3538252704223609E-2</v>
      </c>
      <c r="CX101" s="84">
        <f t="shared" si="225"/>
        <v>326.33621118470592</v>
      </c>
      <c r="CY101" s="83">
        <f t="shared" si="171"/>
        <v>0</v>
      </c>
      <c r="CZ101" s="83">
        <f t="shared" si="226"/>
        <v>2.0400315743138377</v>
      </c>
      <c r="DA101" s="83">
        <f t="shared" si="172"/>
        <v>2.0400315743138377</v>
      </c>
      <c r="DB101" s="143">
        <f t="shared" si="173"/>
        <v>1.2032309708933955</v>
      </c>
      <c r="DC101" s="83">
        <f t="shared" si="227"/>
        <v>4.3539735083219552E-2</v>
      </c>
      <c r="DD101" s="84">
        <f t="shared" si="228"/>
        <v>326.34730909350606</v>
      </c>
      <c r="DE101" s="86">
        <f t="shared" si="174"/>
        <v>437.38682605993415</v>
      </c>
      <c r="DF101" s="86">
        <f t="shared" si="175"/>
        <v>174.95473042397367</v>
      </c>
      <c r="DG101" s="86">
        <f t="shared" si="176"/>
        <v>109.34670651498354</v>
      </c>
      <c r="DH101" s="86">
        <f t="shared" si="177"/>
        <v>20.672967592793093</v>
      </c>
      <c r="DI101" s="86">
        <f t="shared" si="178"/>
        <v>1834.3259734829799</v>
      </c>
      <c r="DJ101" s="86">
        <f t="shared" si="179"/>
        <v>158712330.67663679</v>
      </c>
      <c r="DK101" s="86">
        <f t="shared" si="180"/>
        <v>2061.0386840414421</v>
      </c>
      <c r="DL101" s="86">
        <f t="shared" si="238"/>
        <v>2061.0386840414421</v>
      </c>
      <c r="DM101" s="86">
        <f t="shared" si="181"/>
        <v>20.672967592793093</v>
      </c>
      <c r="DN101" s="85">
        <f t="shared" si="182"/>
        <v>20.672967592793093</v>
      </c>
      <c r="DO101" s="85">
        <f t="shared" si="229"/>
        <v>2067.2967592793093</v>
      </c>
      <c r="DP101" s="85">
        <f t="shared" si="183"/>
        <v>20.672967592793093</v>
      </c>
      <c r="DQ101" s="85">
        <f t="shared" si="230"/>
        <v>2067.2967592793093</v>
      </c>
      <c r="DR101" s="85">
        <f t="shared" si="184"/>
        <v>20.672967592793093</v>
      </c>
      <c r="DS101" s="85">
        <f t="shared" si="231"/>
        <v>2067.2967592793093</v>
      </c>
      <c r="DT101" s="81"/>
      <c r="DU101" s="81"/>
      <c r="DV101" s="81">
        <f t="shared" si="232"/>
        <v>-20.672967592793093</v>
      </c>
      <c r="DW101" s="100"/>
    </row>
    <row r="102" spans="1:127" x14ac:dyDescent="0.2">
      <c r="A102" s="59">
        <f t="shared" si="185"/>
        <v>12.933333333333348</v>
      </c>
      <c r="B102" s="44">
        <f t="shared" si="186"/>
        <v>12933.333333333347</v>
      </c>
      <c r="C102" s="52">
        <f t="shared" si="120"/>
        <v>133.33333333333334</v>
      </c>
      <c r="D102" s="50">
        <f t="shared" si="121"/>
        <v>2</v>
      </c>
      <c r="E102" s="44">
        <f t="shared" si="122"/>
        <v>3</v>
      </c>
      <c r="F102" s="47">
        <f t="shared" si="123"/>
        <v>1.0574519476318618</v>
      </c>
      <c r="G102" s="52">
        <f t="shared" si="187"/>
        <v>4.0602196519573176E-2</v>
      </c>
      <c r="H102" s="57">
        <f t="shared" si="188"/>
        <v>197.09336197337691</v>
      </c>
      <c r="I102" s="52">
        <f t="shared" si="189"/>
        <v>0</v>
      </c>
      <c r="J102" s="54">
        <f t="shared" si="190"/>
        <v>337.54007326122655</v>
      </c>
      <c r="K102" s="46">
        <f t="shared" si="233"/>
        <v>337.54007326122655</v>
      </c>
      <c r="L102" s="80">
        <f t="shared" si="124"/>
        <v>0</v>
      </c>
      <c r="M102" s="142">
        <f t="shared" si="125"/>
        <v>0</v>
      </c>
      <c r="N102" s="60">
        <f t="shared" si="126"/>
        <v>3</v>
      </c>
      <c r="O102" s="53">
        <f t="shared" si="127"/>
        <v>0</v>
      </c>
      <c r="P102" s="58">
        <f t="shared" si="191"/>
        <v>2.3568805921373146</v>
      </c>
      <c r="Q102" s="49">
        <f t="shared" si="128"/>
        <v>2.3568805921373146</v>
      </c>
      <c r="R102" s="143">
        <f t="shared" si="129"/>
        <v>0.85418214447655383</v>
      </c>
      <c r="S102" s="51">
        <f t="shared" si="192"/>
        <v>3.2926039185796709E-2</v>
      </c>
      <c r="T102" s="57">
        <f t="shared" si="193"/>
        <v>208.09830997656834</v>
      </c>
      <c r="U102" s="53">
        <f t="shared" si="130"/>
        <v>0</v>
      </c>
      <c r="V102" s="58">
        <f t="shared" si="194"/>
        <v>2.3272299441818691</v>
      </c>
      <c r="W102" s="49">
        <f t="shared" si="131"/>
        <v>2.3272299441818691</v>
      </c>
      <c r="X102" s="143">
        <f t="shared" si="132"/>
        <v>0.83435475176801621</v>
      </c>
      <c r="Y102" s="51">
        <f t="shared" si="195"/>
        <v>3.2113116084746832E-2</v>
      </c>
      <c r="Z102" s="57">
        <f t="shared" si="196"/>
        <v>206.05924492145721</v>
      </c>
      <c r="AA102" s="53">
        <f t="shared" si="133"/>
        <v>0</v>
      </c>
      <c r="AB102" s="58">
        <f t="shared" si="197"/>
        <v>2.3326673595162597</v>
      </c>
      <c r="AC102" s="49">
        <f t="shared" si="134"/>
        <v>2.3326673595162597</v>
      </c>
      <c r="AD102" s="143">
        <f t="shared" si="135"/>
        <v>0.83259842347305824</v>
      </c>
      <c r="AE102" s="49">
        <f t="shared" si="234"/>
        <v>3.204110662465335E-2</v>
      </c>
      <c r="AF102" s="57">
        <f t="shared" si="198"/>
        <v>205.38031306013411</v>
      </c>
      <c r="AG102" s="53">
        <f t="shared" si="136"/>
        <v>0</v>
      </c>
      <c r="AH102" s="58">
        <f t="shared" si="199"/>
        <v>2.334483456847094</v>
      </c>
      <c r="AI102" s="49">
        <f t="shared" si="137"/>
        <v>2.334483456847094</v>
      </c>
      <c r="AJ102" s="143">
        <f t="shared" si="138"/>
        <v>0.83261703430177492</v>
      </c>
      <c r="AK102" s="51">
        <f t="shared" si="200"/>
        <v>3.2041869668630776E-2</v>
      </c>
      <c r="AL102" s="57">
        <f t="shared" si="201"/>
        <v>205.31328151213694</v>
      </c>
      <c r="AM102" s="53">
        <f t="shared" si="139"/>
        <v>0</v>
      </c>
      <c r="AN102" s="58">
        <f t="shared" si="202"/>
        <v>2.3346629151479568</v>
      </c>
      <c r="AO102" s="49">
        <f t="shared" si="140"/>
        <v>2.3346629151479568</v>
      </c>
      <c r="AP102" s="143">
        <f t="shared" si="141"/>
        <v>0.832626889292851</v>
      </c>
      <c r="AQ102" s="51">
        <f t="shared" si="203"/>
        <v>3.2042273723264743E-2</v>
      </c>
      <c r="AR102" s="57">
        <f t="shared" si="204"/>
        <v>205.3109673730381</v>
      </c>
      <c r="AS102" s="44">
        <f t="shared" si="142"/>
        <v>607.57213187020784</v>
      </c>
      <c r="AT102" s="44">
        <f t="shared" si="143"/>
        <v>243.02885274808312</v>
      </c>
      <c r="AU102" s="44">
        <f t="shared" si="144"/>
        <v>151.89303296755196</v>
      </c>
      <c r="AV102" s="47">
        <f t="shared" si="145"/>
        <v>2173.0289916349529</v>
      </c>
      <c r="AW102" s="47">
        <f t="shared" si="146"/>
        <v>10277690.064498944</v>
      </c>
      <c r="AX102" s="86">
        <f t="shared" si="147"/>
        <v>890638612044.31274</v>
      </c>
      <c r="AY102" s="86">
        <f t="shared" si="148"/>
        <v>1798.7771877096629</v>
      </c>
      <c r="AZ102" s="10">
        <f t="shared" si="205"/>
        <v>1798.7771877096629</v>
      </c>
      <c r="BA102" s="44">
        <f t="shared" si="149"/>
        <v>2173.0289916349529</v>
      </c>
      <c r="BB102" s="9">
        <f t="shared" si="150"/>
        <v>607.57213187020784</v>
      </c>
      <c r="BC102" s="45">
        <f t="shared" si="239"/>
        <v>81009.61758269438</v>
      </c>
      <c r="BD102" s="9">
        <f t="shared" si="151"/>
        <v>151.89303296755196</v>
      </c>
      <c r="BE102" s="45">
        <f t="shared" si="235"/>
        <v>20252.404395673595</v>
      </c>
      <c r="BF102" s="9">
        <f t="shared" si="152"/>
        <v>243.02885274808312</v>
      </c>
      <c r="BG102" s="45">
        <f t="shared" si="236"/>
        <v>32403.847033077753</v>
      </c>
      <c r="BH102" s="58"/>
      <c r="BI102" s="58"/>
      <c r="BJ102" s="58">
        <f t="shared" si="206"/>
        <v>-607.57213187020784</v>
      </c>
      <c r="BK102" s="97"/>
      <c r="BL102" s="44"/>
      <c r="BM102" s="82">
        <f t="shared" si="207"/>
        <v>9.7000000000000011</v>
      </c>
      <c r="BN102" s="86">
        <f t="shared" si="208"/>
        <v>9700</v>
      </c>
      <c r="BO102" s="86">
        <f t="shared" si="209"/>
        <v>100</v>
      </c>
      <c r="BP102" s="84">
        <f t="shared" si="153"/>
        <v>2</v>
      </c>
      <c r="BQ102" s="84">
        <f t="shared" si="154"/>
        <v>3</v>
      </c>
      <c r="BR102" s="84">
        <f t="shared" si="155"/>
        <v>1.4581420887516947</v>
      </c>
      <c r="BS102" s="84">
        <f t="shared" si="210"/>
        <v>5.42168557822695E-2</v>
      </c>
      <c r="BT102" s="84">
        <f t="shared" si="211"/>
        <v>357.45987917579862</v>
      </c>
      <c r="BU102" s="84">
        <f t="shared" si="212"/>
        <v>0</v>
      </c>
      <c r="BV102" s="83">
        <f t="shared" si="213"/>
        <v>245.73948114440788</v>
      </c>
      <c r="BW102" s="81">
        <f t="shared" si="237"/>
        <v>245.73948114440788</v>
      </c>
      <c r="BX102" s="83">
        <f t="shared" si="156"/>
        <v>0</v>
      </c>
      <c r="BY102" s="141">
        <f t="shared" si="157"/>
        <v>0</v>
      </c>
      <c r="BZ102" s="83">
        <f t="shared" si="158"/>
        <v>3</v>
      </c>
      <c r="CA102" s="83">
        <f t="shared" si="159"/>
        <v>0</v>
      </c>
      <c r="CB102" s="83">
        <f t="shared" si="214"/>
        <v>1.9783183955403114</v>
      </c>
      <c r="CC102" s="83">
        <f t="shared" si="160"/>
        <v>1.9783183955403114</v>
      </c>
      <c r="CD102" s="143">
        <f t="shared" si="161"/>
        <v>1.2238668524348462</v>
      </c>
      <c r="CE102" s="83">
        <f t="shared" si="215"/>
        <v>4.4415093270505288E-2</v>
      </c>
      <c r="CF102" s="84">
        <f t="shared" si="216"/>
        <v>389.36492085425539</v>
      </c>
      <c r="CG102" s="83">
        <f t="shared" si="162"/>
        <v>0</v>
      </c>
      <c r="CH102" s="83">
        <f t="shared" si="217"/>
        <v>1.9185490367362399</v>
      </c>
      <c r="CI102" s="83">
        <f t="shared" si="163"/>
        <v>1.9185490367362399</v>
      </c>
      <c r="CJ102" s="143">
        <f t="shared" si="164"/>
        <v>1.1969464386411544</v>
      </c>
      <c r="CK102" s="83">
        <f t="shared" si="218"/>
        <v>4.3116183304959574E-2</v>
      </c>
      <c r="CL102" s="84">
        <f t="shared" si="219"/>
        <v>328.21022560593372</v>
      </c>
      <c r="CM102" s="83">
        <f t="shared" si="165"/>
        <v>0</v>
      </c>
      <c r="CN102" s="83">
        <f t="shared" si="220"/>
        <v>2.0364814991060842</v>
      </c>
      <c r="CO102" s="83">
        <f t="shared" si="166"/>
        <v>2.0364814991060842</v>
      </c>
      <c r="CP102" s="143">
        <f t="shared" si="167"/>
        <v>1.2022682287919844</v>
      </c>
      <c r="CQ102" s="83">
        <f t="shared" si="221"/>
        <v>4.3372959679737193E-2</v>
      </c>
      <c r="CR102" s="84">
        <f t="shared" si="222"/>
        <v>328.20057646336863</v>
      </c>
      <c r="CS102" s="83">
        <f t="shared" si="168"/>
        <v>0</v>
      </c>
      <c r="CT102" s="83">
        <f t="shared" si="223"/>
        <v>2.0365012507869755</v>
      </c>
      <c r="CU102" s="83">
        <f t="shared" si="169"/>
        <v>2.0365012507869755</v>
      </c>
      <c r="CV102" s="143">
        <f t="shared" si="170"/>
        <v>1.2032003115553187</v>
      </c>
      <c r="CW102" s="83">
        <f t="shared" si="224"/>
        <v>4.341793267306808E-2</v>
      </c>
      <c r="CX102" s="84">
        <f t="shared" si="225"/>
        <v>328.46689090304329</v>
      </c>
      <c r="CY102" s="83">
        <f t="shared" si="171"/>
        <v>0</v>
      </c>
      <c r="CZ102" s="83">
        <f t="shared" si="226"/>
        <v>2.0359562488770568</v>
      </c>
      <c r="DA102" s="83">
        <f t="shared" si="172"/>
        <v>2.0359562488770568</v>
      </c>
      <c r="DB102" s="143">
        <f t="shared" si="173"/>
        <v>1.2032309708933955</v>
      </c>
      <c r="DC102" s="83">
        <f t="shared" si="227"/>
        <v>4.341941198613021E-2</v>
      </c>
      <c r="DD102" s="84">
        <f t="shared" si="228"/>
        <v>328.47862774965478</v>
      </c>
      <c r="DE102" s="86">
        <f t="shared" si="174"/>
        <v>442.33106605993419</v>
      </c>
      <c r="DF102" s="86">
        <f t="shared" si="175"/>
        <v>176.93242642397365</v>
      </c>
      <c r="DG102" s="86">
        <f t="shared" si="176"/>
        <v>110.58276651498355</v>
      </c>
      <c r="DH102" s="86">
        <f t="shared" si="177"/>
        <v>19.961312554780026</v>
      </c>
      <c r="DI102" s="86">
        <f t="shared" si="178"/>
        <v>1720.0109024589867</v>
      </c>
      <c r="DJ102" s="86">
        <f t="shared" si="179"/>
        <v>140641001.68711859</v>
      </c>
      <c r="DK102" s="86">
        <f t="shared" si="180"/>
        <v>2049.6001579845097</v>
      </c>
      <c r="DL102" s="86">
        <f t="shared" si="238"/>
        <v>2049.6001579845097</v>
      </c>
      <c r="DM102" s="86">
        <f t="shared" si="181"/>
        <v>19.961312554780026</v>
      </c>
      <c r="DN102" s="85">
        <f t="shared" si="182"/>
        <v>19.961312554780026</v>
      </c>
      <c r="DO102" s="85">
        <f t="shared" si="229"/>
        <v>1996.1312554780027</v>
      </c>
      <c r="DP102" s="85">
        <f t="shared" si="183"/>
        <v>19.961312554780026</v>
      </c>
      <c r="DQ102" s="85">
        <f t="shared" si="230"/>
        <v>1996.1312554780027</v>
      </c>
      <c r="DR102" s="85">
        <f t="shared" si="184"/>
        <v>19.961312554780026</v>
      </c>
      <c r="DS102" s="85">
        <f t="shared" si="231"/>
        <v>1996.1312554780027</v>
      </c>
      <c r="DT102" s="81"/>
      <c r="DU102" s="81"/>
      <c r="DV102" s="81">
        <f t="shared" si="232"/>
        <v>-19.961312554780026</v>
      </c>
      <c r="DW102" s="100"/>
    </row>
    <row r="103" spans="1:127" x14ac:dyDescent="0.2">
      <c r="A103" s="59">
        <f t="shared" si="185"/>
        <v>13.066666666666681</v>
      </c>
      <c r="B103" s="44">
        <f t="shared" si="186"/>
        <v>13066.666666666681</v>
      </c>
      <c r="C103" s="52">
        <f t="shared" si="120"/>
        <v>133.33333333333334</v>
      </c>
      <c r="D103" s="50">
        <f t="shared" si="121"/>
        <v>2</v>
      </c>
      <c r="E103" s="44">
        <f t="shared" si="122"/>
        <v>3</v>
      </c>
      <c r="F103" s="47">
        <f t="shared" si="123"/>
        <v>1.0574519476318618</v>
      </c>
      <c r="G103" s="52">
        <f t="shared" si="187"/>
        <v>4.0461202926555598E-2</v>
      </c>
      <c r="H103" s="57">
        <f t="shared" si="188"/>
        <v>198.89477084995755</v>
      </c>
      <c r="I103" s="52">
        <f t="shared" si="189"/>
        <v>0</v>
      </c>
      <c r="J103" s="54">
        <f t="shared" si="190"/>
        <v>341.20247326122654</v>
      </c>
      <c r="K103" s="46">
        <f t="shared" si="233"/>
        <v>341.20247326122654</v>
      </c>
      <c r="L103" s="80">
        <f t="shared" si="124"/>
        <v>0</v>
      </c>
      <c r="M103" s="142">
        <f t="shared" si="125"/>
        <v>0</v>
      </c>
      <c r="N103" s="60">
        <f t="shared" si="126"/>
        <v>3</v>
      </c>
      <c r="O103" s="53">
        <f t="shared" si="127"/>
        <v>0</v>
      </c>
      <c r="P103" s="58">
        <f t="shared" si="191"/>
        <v>2.3524239573422339</v>
      </c>
      <c r="Q103" s="49">
        <f t="shared" si="128"/>
        <v>2.3524239573422339</v>
      </c>
      <c r="R103" s="143">
        <f t="shared" si="129"/>
        <v>0.85418214447655383</v>
      </c>
      <c r="S103" s="51">
        <f t="shared" si="192"/>
        <v>3.2812148233199834E-2</v>
      </c>
      <c r="T103" s="57">
        <f t="shared" si="193"/>
        <v>209.95777873478781</v>
      </c>
      <c r="U103" s="53">
        <f t="shared" si="130"/>
        <v>0</v>
      </c>
      <c r="V103" s="58">
        <f t="shared" si="194"/>
        <v>2.3227363471859577</v>
      </c>
      <c r="W103" s="49">
        <f t="shared" si="131"/>
        <v>2.3227363471859577</v>
      </c>
      <c r="X103" s="143">
        <f t="shared" si="132"/>
        <v>0.83435475176801621</v>
      </c>
      <c r="Y103" s="51">
        <f t="shared" si="195"/>
        <v>3.2001868784511098E-2</v>
      </c>
      <c r="Z103" s="57">
        <f t="shared" si="196"/>
        <v>207.89590585618913</v>
      </c>
      <c r="AA103" s="53">
        <f t="shared" si="133"/>
        <v>0</v>
      </c>
      <c r="AB103" s="58">
        <f t="shared" si="197"/>
        <v>2.3282124414402343</v>
      </c>
      <c r="AC103" s="49">
        <f t="shared" si="134"/>
        <v>2.3282124414402343</v>
      </c>
      <c r="AD103" s="143">
        <f t="shared" si="135"/>
        <v>0.83259842347305824</v>
      </c>
      <c r="AE103" s="49">
        <f t="shared" si="234"/>
        <v>3.1930093501523607E-2</v>
      </c>
      <c r="AF103" s="57">
        <f t="shared" si="198"/>
        <v>207.20858345525932</v>
      </c>
      <c r="AG103" s="53">
        <f t="shared" si="136"/>
        <v>0</v>
      </c>
      <c r="AH103" s="58">
        <f t="shared" si="199"/>
        <v>2.3300436325226026</v>
      </c>
      <c r="AI103" s="49">
        <f t="shared" si="137"/>
        <v>2.3300436325226026</v>
      </c>
      <c r="AJ103" s="143">
        <f t="shared" si="138"/>
        <v>0.83261703430177492</v>
      </c>
      <c r="AK103" s="51">
        <f t="shared" si="200"/>
        <v>3.1930854064057206E-2</v>
      </c>
      <c r="AL103" s="57">
        <f t="shared" si="201"/>
        <v>207.14017312549876</v>
      </c>
      <c r="AM103" s="53">
        <f t="shared" si="139"/>
        <v>0</v>
      </c>
      <c r="AN103" s="58">
        <f t="shared" si="202"/>
        <v>2.3302260516179891</v>
      </c>
      <c r="AO103" s="49">
        <f t="shared" si="140"/>
        <v>2.3302260516179891</v>
      </c>
      <c r="AP103" s="143">
        <f t="shared" si="141"/>
        <v>0.832626889292851</v>
      </c>
      <c r="AQ103" s="51">
        <f t="shared" si="203"/>
        <v>3.1931256804692359E-2</v>
      </c>
      <c r="AR103" s="57">
        <f t="shared" si="204"/>
        <v>207.13774159707071</v>
      </c>
      <c r="AS103" s="44">
        <f t="shared" si="142"/>
        <v>614.1644518702077</v>
      </c>
      <c r="AT103" s="44">
        <f t="shared" si="143"/>
        <v>245.66578074808308</v>
      </c>
      <c r="AU103" s="44">
        <f t="shared" si="144"/>
        <v>153.54111296755192</v>
      </c>
      <c r="AV103" s="47">
        <f t="shared" si="145"/>
        <v>2058.9560987129025</v>
      </c>
      <c r="AW103" s="47">
        <f t="shared" si="146"/>
        <v>9286959.2019898575</v>
      </c>
      <c r="AX103" s="86">
        <f t="shared" si="147"/>
        <v>756952279075.86023</v>
      </c>
      <c r="AY103" s="86">
        <f t="shared" si="148"/>
        <v>1785.844299533642</v>
      </c>
      <c r="AZ103" s="10">
        <f t="shared" si="205"/>
        <v>1785.844299533642</v>
      </c>
      <c r="BA103" s="44">
        <f t="shared" si="149"/>
        <v>2058.9560987129025</v>
      </c>
      <c r="BB103" s="9">
        <f t="shared" si="150"/>
        <v>614.1644518702077</v>
      </c>
      <c r="BC103" s="45">
        <f t="shared" si="239"/>
        <v>81888.593582694361</v>
      </c>
      <c r="BD103" s="9">
        <f t="shared" si="151"/>
        <v>153.54111296755192</v>
      </c>
      <c r="BE103" s="45">
        <f t="shared" si="235"/>
        <v>20472.14839567359</v>
      </c>
      <c r="BF103" s="9">
        <f t="shared" si="152"/>
        <v>245.66578074808308</v>
      </c>
      <c r="BG103" s="45">
        <f t="shared" si="236"/>
        <v>32755.437433077746</v>
      </c>
      <c r="BH103" s="58"/>
      <c r="BI103" s="58"/>
      <c r="BJ103" s="58">
        <f t="shared" si="206"/>
        <v>-614.1644518702077</v>
      </c>
      <c r="BK103" s="97"/>
      <c r="BL103" s="44"/>
      <c r="BM103" s="82">
        <f t="shared" si="207"/>
        <v>9.8000000000000007</v>
      </c>
      <c r="BN103" s="86">
        <f t="shared" si="208"/>
        <v>9800</v>
      </c>
      <c r="BO103" s="86">
        <f t="shared" si="209"/>
        <v>100</v>
      </c>
      <c r="BP103" s="84">
        <f t="shared" si="153"/>
        <v>2</v>
      </c>
      <c r="BQ103" s="84">
        <f t="shared" si="154"/>
        <v>3</v>
      </c>
      <c r="BR103" s="84">
        <f t="shared" si="155"/>
        <v>1.4581420887516947</v>
      </c>
      <c r="BS103" s="84">
        <f t="shared" si="210"/>
        <v>5.4071041573394332E-2</v>
      </c>
      <c r="BT103" s="84">
        <f t="shared" si="211"/>
        <v>359.26467746505972</v>
      </c>
      <c r="BU103" s="84">
        <f t="shared" si="212"/>
        <v>0</v>
      </c>
      <c r="BV103" s="83">
        <f t="shared" si="213"/>
        <v>248.48628114440785</v>
      </c>
      <c r="BW103" s="81">
        <f t="shared" si="237"/>
        <v>248.48628114440785</v>
      </c>
      <c r="BX103" s="83">
        <f t="shared" si="156"/>
        <v>0</v>
      </c>
      <c r="BY103" s="141">
        <f t="shared" si="157"/>
        <v>0</v>
      </c>
      <c r="BZ103" s="83">
        <f t="shared" si="158"/>
        <v>3</v>
      </c>
      <c r="CA103" s="83">
        <f t="shared" si="159"/>
        <v>0</v>
      </c>
      <c r="CB103" s="83">
        <f t="shared" si="214"/>
        <v>1.9751219780854379</v>
      </c>
      <c r="CC103" s="83">
        <f t="shared" si="160"/>
        <v>1.9751219780854379</v>
      </c>
      <c r="CD103" s="143">
        <f t="shared" si="161"/>
        <v>1.2238668524348462</v>
      </c>
      <c r="CE103" s="83">
        <f t="shared" si="215"/>
        <v>4.4292706585261805E-2</v>
      </c>
      <c r="CF103" s="84">
        <f t="shared" si="216"/>
        <v>391.60692093007077</v>
      </c>
      <c r="CG103" s="83">
        <f t="shared" si="162"/>
        <v>0</v>
      </c>
      <c r="CH103" s="83">
        <f t="shared" si="217"/>
        <v>1.9147596326229568</v>
      </c>
      <c r="CI103" s="83">
        <f t="shared" si="163"/>
        <v>1.9147596326229568</v>
      </c>
      <c r="CJ103" s="143">
        <f t="shared" si="164"/>
        <v>1.1969464386411544</v>
      </c>
      <c r="CK103" s="83">
        <f t="shared" si="218"/>
        <v>4.2996488661095456E-2</v>
      </c>
      <c r="CL103" s="84">
        <f t="shared" si="219"/>
        <v>330.45443907968848</v>
      </c>
      <c r="CM103" s="83">
        <f t="shared" si="165"/>
        <v>0</v>
      </c>
      <c r="CN103" s="83">
        <f t="shared" si="220"/>
        <v>2.0321900059316986</v>
      </c>
      <c r="CO103" s="83">
        <f t="shared" si="166"/>
        <v>2.0321900059316986</v>
      </c>
      <c r="CP103" s="143">
        <f t="shared" si="167"/>
        <v>1.2022682287919844</v>
      </c>
      <c r="CQ103" s="83">
        <f t="shared" si="221"/>
        <v>4.3252732856857996E-2</v>
      </c>
      <c r="CR103" s="84">
        <f t="shared" si="222"/>
        <v>330.32742349278232</v>
      </c>
      <c r="CS103" s="83">
        <f t="shared" si="168"/>
        <v>0</v>
      </c>
      <c r="CT103" s="83">
        <f t="shared" si="223"/>
        <v>2.0324489039621443</v>
      </c>
      <c r="CU103" s="83">
        <f t="shared" si="169"/>
        <v>2.0324489039621443</v>
      </c>
      <c r="CV103" s="143">
        <f t="shared" si="170"/>
        <v>1.2032003115553187</v>
      </c>
      <c r="CW103" s="83">
        <f t="shared" si="224"/>
        <v>4.329761264191255E-2</v>
      </c>
      <c r="CX103" s="84">
        <f t="shared" si="225"/>
        <v>330.5959233620577</v>
      </c>
      <c r="CY103" s="83">
        <f t="shared" si="171"/>
        <v>0</v>
      </c>
      <c r="CZ103" s="83">
        <f t="shared" si="226"/>
        <v>2.0319016937584538</v>
      </c>
      <c r="DA103" s="83">
        <f t="shared" si="172"/>
        <v>2.0319016937584538</v>
      </c>
      <c r="DB103" s="143">
        <f t="shared" si="173"/>
        <v>1.2032309708933955</v>
      </c>
      <c r="DC103" s="83">
        <f t="shared" si="227"/>
        <v>4.3299088889040868E-2</v>
      </c>
      <c r="DD103" s="84">
        <f t="shared" si="228"/>
        <v>330.60830271008189</v>
      </c>
      <c r="DE103" s="86">
        <f t="shared" si="174"/>
        <v>447.27530605993411</v>
      </c>
      <c r="DF103" s="86">
        <f t="shared" si="175"/>
        <v>178.91012242397366</v>
      </c>
      <c r="DG103" s="86">
        <f t="shared" si="176"/>
        <v>111.81882651498353</v>
      </c>
      <c r="DH103" s="86">
        <f t="shared" si="177"/>
        <v>19.279439907100219</v>
      </c>
      <c r="DI103" s="86">
        <f t="shared" si="178"/>
        <v>1613.6322130425094</v>
      </c>
      <c r="DJ103" s="86">
        <f t="shared" si="179"/>
        <v>124745254.51666872</v>
      </c>
      <c r="DK103" s="86">
        <f t="shared" si="180"/>
        <v>2038.1906781720629</v>
      </c>
      <c r="DL103" s="86">
        <f t="shared" si="238"/>
        <v>2038.1906781720629</v>
      </c>
      <c r="DM103" s="86">
        <f t="shared" si="181"/>
        <v>19.279439907100219</v>
      </c>
      <c r="DN103" s="85">
        <f t="shared" si="182"/>
        <v>19.279439907100219</v>
      </c>
      <c r="DO103" s="85">
        <f t="shared" si="229"/>
        <v>1927.9439907100218</v>
      </c>
      <c r="DP103" s="85">
        <f t="shared" si="183"/>
        <v>19.279439907100219</v>
      </c>
      <c r="DQ103" s="85">
        <f t="shared" si="230"/>
        <v>1927.9439907100218</v>
      </c>
      <c r="DR103" s="85">
        <f t="shared" si="184"/>
        <v>19.279439907100219</v>
      </c>
      <c r="DS103" s="85">
        <f t="shared" si="231"/>
        <v>1927.9439907100218</v>
      </c>
      <c r="DT103" s="81"/>
      <c r="DU103" s="81"/>
      <c r="DV103" s="81">
        <f t="shared" si="232"/>
        <v>-19.279439907100219</v>
      </c>
      <c r="DW103" s="100"/>
    </row>
    <row r="104" spans="1:127" x14ac:dyDescent="0.2">
      <c r="A104" s="59">
        <f t="shared" si="185"/>
        <v>13.200000000000015</v>
      </c>
      <c r="B104" s="44">
        <f t="shared" si="186"/>
        <v>13200.000000000015</v>
      </c>
      <c r="C104" s="52">
        <f t="shared" si="120"/>
        <v>133.33333333333334</v>
      </c>
      <c r="D104" s="50">
        <f t="shared" si="121"/>
        <v>2</v>
      </c>
      <c r="E104" s="44">
        <f t="shared" si="122"/>
        <v>3</v>
      </c>
      <c r="F104" s="47">
        <f t="shared" si="123"/>
        <v>1.0574519476318618</v>
      </c>
      <c r="G104" s="52">
        <f t="shared" si="187"/>
        <v>4.0320209333538019E-2</v>
      </c>
      <c r="H104" s="57">
        <f t="shared" si="188"/>
        <v>200.68991334462632</v>
      </c>
      <c r="I104" s="52">
        <f t="shared" si="189"/>
        <v>0</v>
      </c>
      <c r="J104" s="54">
        <f t="shared" si="190"/>
        <v>344.86487326122653</v>
      </c>
      <c r="K104" s="46">
        <f t="shared" si="233"/>
        <v>344.86487326122653</v>
      </c>
      <c r="L104" s="80">
        <f t="shared" si="124"/>
        <v>0</v>
      </c>
      <c r="M104" s="142">
        <f t="shared" si="125"/>
        <v>0</v>
      </c>
      <c r="N104" s="60">
        <f t="shared" si="126"/>
        <v>3</v>
      </c>
      <c r="O104" s="53">
        <f t="shared" si="127"/>
        <v>0</v>
      </c>
      <c r="P104" s="58">
        <f t="shared" si="191"/>
        <v>2.3480027978103006</v>
      </c>
      <c r="Q104" s="49">
        <f t="shared" si="128"/>
        <v>2.3480027978103006</v>
      </c>
      <c r="R104" s="143">
        <f t="shared" si="129"/>
        <v>0.85418214447655383</v>
      </c>
      <c r="S104" s="51">
        <f t="shared" si="192"/>
        <v>3.2698257280602959E-2</v>
      </c>
      <c r="T104" s="57">
        <f t="shared" si="193"/>
        <v>211.81431499133959</v>
      </c>
      <c r="U104" s="53">
        <f t="shared" si="130"/>
        <v>0</v>
      </c>
      <c r="V104" s="58">
        <f t="shared" si="194"/>
        <v>2.3182695119044974</v>
      </c>
      <c r="W104" s="49">
        <f t="shared" si="131"/>
        <v>2.3182695119044974</v>
      </c>
      <c r="X104" s="143">
        <f t="shared" si="132"/>
        <v>0.83435475176801621</v>
      </c>
      <c r="Y104" s="51">
        <f t="shared" si="195"/>
        <v>3.1890621484275364E-2</v>
      </c>
      <c r="Z104" s="57">
        <f t="shared" si="196"/>
        <v>209.72973402890142</v>
      </c>
      <c r="AA104" s="53">
        <f t="shared" si="133"/>
        <v>0</v>
      </c>
      <c r="AB104" s="58">
        <f t="shared" si="197"/>
        <v>2.3237837067214566</v>
      </c>
      <c r="AC104" s="49">
        <f t="shared" si="134"/>
        <v>2.3237837067214566</v>
      </c>
      <c r="AD104" s="143">
        <f t="shared" si="135"/>
        <v>0.83259842347305824</v>
      </c>
      <c r="AE104" s="49">
        <f t="shared" si="234"/>
        <v>3.1819080378393864E-2</v>
      </c>
      <c r="AF104" s="57">
        <f t="shared" si="198"/>
        <v>209.03399459458765</v>
      </c>
      <c r="AG104" s="53">
        <f t="shared" si="136"/>
        <v>0</v>
      </c>
      <c r="AH104" s="58">
        <f t="shared" si="199"/>
        <v>2.3256299402954417</v>
      </c>
      <c r="AI104" s="49">
        <f t="shared" si="137"/>
        <v>2.3256299402954417</v>
      </c>
      <c r="AJ104" s="143">
        <f t="shared" si="138"/>
        <v>0.83261703430177492</v>
      </c>
      <c r="AK104" s="51">
        <f t="shared" si="200"/>
        <v>3.1819838459483635E-2</v>
      </c>
      <c r="AL104" s="57">
        <f t="shared" si="201"/>
        <v>208.96419311762</v>
      </c>
      <c r="AM104" s="53">
        <f t="shared" si="139"/>
        <v>0</v>
      </c>
      <c r="AN104" s="58">
        <f t="shared" si="202"/>
        <v>2.3258153293813777</v>
      </c>
      <c r="AO104" s="49">
        <f t="shared" si="140"/>
        <v>2.3258153293813777</v>
      </c>
      <c r="AP104" s="143">
        <f t="shared" si="141"/>
        <v>0.832626889292851</v>
      </c>
      <c r="AQ104" s="51">
        <f t="shared" si="203"/>
        <v>3.1820239886119976E-2</v>
      </c>
      <c r="AR104" s="57">
        <f t="shared" si="204"/>
        <v>208.96164180470782</v>
      </c>
      <c r="AS104" s="44">
        <f t="shared" si="142"/>
        <v>620.75677187020779</v>
      </c>
      <c r="AT104" s="44">
        <f t="shared" si="143"/>
        <v>248.30270874808309</v>
      </c>
      <c r="AU104" s="44">
        <f t="shared" si="144"/>
        <v>155.18919296755195</v>
      </c>
      <c r="AV104" s="47">
        <f t="shared" si="145"/>
        <v>1951.8327596105555</v>
      </c>
      <c r="AW104" s="47">
        <f t="shared" si="146"/>
        <v>8399505.9500873704</v>
      </c>
      <c r="AX104" s="86">
        <f t="shared" si="147"/>
        <v>644289099795.81506</v>
      </c>
      <c r="AY104" s="86">
        <f t="shared" si="148"/>
        <v>1773.0026978553808</v>
      </c>
      <c r="AZ104" s="10">
        <f t="shared" si="205"/>
        <v>1773.0026978553808</v>
      </c>
      <c r="BA104" s="44">
        <f t="shared" si="149"/>
        <v>1951.8327596105555</v>
      </c>
      <c r="BB104" s="9">
        <f t="shared" si="150"/>
        <v>620.75677187020779</v>
      </c>
      <c r="BC104" s="45">
        <f t="shared" si="239"/>
        <v>82767.56958269437</v>
      </c>
      <c r="BD104" s="9">
        <f t="shared" si="151"/>
        <v>155.18919296755195</v>
      </c>
      <c r="BE104" s="45">
        <f t="shared" si="235"/>
        <v>20691.892395673593</v>
      </c>
      <c r="BF104" s="9">
        <f t="shared" si="152"/>
        <v>248.30270874808309</v>
      </c>
      <c r="BG104" s="45">
        <f t="shared" si="236"/>
        <v>33107.027833077751</v>
      </c>
      <c r="BH104" s="58"/>
      <c r="BI104" s="58"/>
      <c r="BJ104" s="58">
        <f t="shared" si="206"/>
        <v>-620.75677187020779</v>
      </c>
      <c r="BK104" s="97"/>
      <c r="BL104" s="44"/>
      <c r="BM104" s="82">
        <f t="shared" si="207"/>
        <v>9.9</v>
      </c>
      <c r="BN104" s="86">
        <f t="shared" si="208"/>
        <v>9900</v>
      </c>
      <c r="BO104" s="86">
        <f t="shared" si="209"/>
        <v>100</v>
      </c>
      <c r="BP104" s="84">
        <f t="shared" si="153"/>
        <v>2</v>
      </c>
      <c r="BQ104" s="84">
        <f t="shared" si="154"/>
        <v>3</v>
      </c>
      <c r="BR104" s="84">
        <f t="shared" si="155"/>
        <v>1.4581420887516947</v>
      </c>
      <c r="BS104" s="84">
        <f t="shared" si="210"/>
        <v>5.3925227364519164E-2</v>
      </c>
      <c r="BT104" s="84">
        <f t="shared" si="211"/>
        <v>361.06461528069161</v>
      </c>
      <c r="BU104" s="84">
        <f t="shared" si="212"/>
        <v>0</v>
      </c>
      <c r="BV104" s="83">
        <f t="shared" si="213"/>
        <v>251.23308114440786</v>
      </c>
      <c r="BW104" s="81">
        <f t="shared" si="237"/>
        <v>251.23308114440786</v>
      </c>
      <c r="BX104" s="83">
        <f t="shared" si="156"/>
        <v>0</v>
      </c>
      <c r="BY104" s="141">
        <f t="shared" si="157"/>
        <v>0</v>
      </c>
      <c r="BZ104" s="83">
        <f t="shared" si="158"/>
        <v>3</v>
      </c>
      <c r="CA104" s="83">
        <f t="shared" si="159"/>
        <v>0</v>
      </c>
      <c r="CB104" s="83">
        <f t="shared" si="214"/>
        <v>1.971946112957875</v>
      </c>
      <c r="CC104" s="83">
        <f t="shared" si="160"/>
        <v>1.971946112957875</v>
      </c>
      <c r="CD104" s="143">
        <f t="shared" si="161"/>
        <v>1.2238668524348462</v>
      </c>
      <c r="CE104" s="83">
        <f t="shared" si="215"/>
        <v>4.4170319900018323E-2</v>
      </c>
      <c r="CF104" s="84">
        <f t="shared" si="216"/>
        <v>393.84635291115353</v>
      </c>
      <c r="CG104" s="83">
        <f t="shared" si="162"/>
        <v>0</v>
      </c>
      <c r="CH104" s="83">
        <f t="shared" si="217"/>
        <v>1.9109908781771381</v>
      </c>
      <c r="CI104" s="83">
        <f t="shared" si="163"/>
        <v>1.9109908781771381</v>
      </c>
      <c r="CJ104" s="143">
        <f t="shared" si="164"/>
        <v>1.1969464386411544</v>
      </c>
      <c r="CK104" s="83">
        <f t="shared" si="218"/>
        <v>4.2876794017231337E-2</v>
      </c>
      <c r="CL104" s="84">
        <f t="shared" si="219"/>
        <v>332.69684280533767</v>
      </c>
      <c r="CM104" s="83">
        <f t="shared" si="165"/>
        <v>0</v>
      </c>
      <c r="CN104" s="83">
        <f t="shared" si="220"/>
        <v>2.0279214594017354</v>
      </c>
      <c r="CO104" s="83">
        <f t="shared" si="166"/>
        <v>2.0279214594017354</v>
      </c>
      <c r="CP104" s="143">
        <f t="shared" si="167"/>
        <v>1.2022682287919844</v>
      </c>
      <c r="CQ104" s="83">
        <f t="shared" si="221"/>
        <v>4.31325060339788E-2</v>
      </c>
      <c r="CR104" s="84">
        <f t="shared" si="222"/>
        <v>332.45284578692537</v>
      </c>
      <c r="CS104" s="83">
        <f t="shared" si="168"/>
        <v>0</v>
      </c>
      <c r="CT104" s="83">
        <f t="shared" si="223"/>
        <v>2.0284167022465613</v>
      </c>
      <c r="CU104" s="83">
        <f t="shared" si="169"/>
        <v>2.0284167022465613</v>
      </c>
      <c r="CV104" s="143">
        <f t="shared" si="170"/>
        <v>1.2032003115553187</v>
      </c>
      <c r="CW104" s="83">
        <f t="shared" si="224"/>
        <v>4.317729261075702E-2</v>
      </c>
      <c r="CX104" s="84">
        <f t="shared" si="225"/>
        <v>332.72328078501903</v>
      </c>
      <c r="CY104" s="83">
        <f t="shared" si="171"/>
        <v>0</v>
      </c>
      <c r="CZ104" s="83">
        <f t="shared" si="226"/>
        <v>2.0278678125279845</v>
      </c>
      <c r="DA104" s="83">
        <f t="shared" si="172"/>
        <v>2.0278678125279845</v>
      </c>
      <c r="DB104" s="143">
        <f t="shared" si="173"/>
        <v>1.2032309708933955</v>
      </c>
      <c r="DC104" s="83">
        <f t="shared" si="227"/>
        <v>4.3178765791951526E-2</v>
      </c>
      <c r="DD104" s="84">
        <f t="shared" si="228"/>
        <v>332.7363056283981</v>
      </c>
      <c r="DE104" s="86">
        <f t="shared" si="174"/>
        <v>452.21954605993415</v>
      </c>
      <c r="DF104" s="86">
        <f t="shared" si="175"/>
        <v>180.88781842397364</v>
      </c>
      <c r="DG104" s="86">
        <f t="shared" si="176"/>
        <v>113.05488651498354</v>
      </c>
      <c r="DH104" s="86">
        <f t="shared" si="177"/>
        <v>18.625914206197024</v>
      </c>
      <c r="DI104" s="86">
        <f t="shared" si="178"/>
        <v>1514.5876623908639</v>
      </c>
      <c r="DJ104" s="86">
        <f t="shared" si="179"/>
        <v>110749773.29418041</v>
      </c>
      <c r="DK104" s="86">
        <f t="shared" si="180"/>
        <v>2026.8102424771648</v>
      </c>
      <c r="DL104" s="86">
        <f t="shared" si="238"/>
        <v>2026.8102424771648</v>
      </c>
      <c r="DM104" s="86">
        <f t="shared" si="181"/>
        <v>18.625914206197024</v>
      </c>
      <c r="DN104" s="85">
        <f t="shared" si="182"/>
        <v>18.625914206197024</v>
      </c>
      <c r="DO104" s="85">
        <f t="shared" si="229"/>
        <v>1862.5914206197024</v>
      </c>
      <c r="DP104" s="85">
        <f t="shared" si="183"/>
        <v>18.625914206197024</v>
      </c>
      <c r="DQ104" s="85">
        <f t="shared" si="230"/>
        <v>1862.5914206197024</v>
      </c>
      <c r="DR104" s="85">
        <f t="shared" si="184"/>
        <v>18.625914206197024</v>
      </c>
      <c r="DS104" s="85">
        <f t="shared" si="231"/>
        <v>1862.5914206197024</v>
      </c>
      <c r="DT104" s="81"/>
      <c r="DU104" s="81"/>
      <c r="DV104" s="81">
        <f t="shared" si="232"/>
        <v>-18.625914206197024</v>
      </c>
      <c r="DW104" s="100"/>
    </row>
    <row r="105" spans="1:127" x14ac:dyDescent="0.2">
      <c r="A105" s="59">
        <f t="shared" si="185"/>
        <v>13.333333333333348</v>
      </c>
      <c r="B105" s="44">
        <f t="shared" si="186"/>
        <v>13333.333333333348</v>
      </c>
      <c r="C105" s="52">
        <f t="shared" si="120"/>
        <v>133.33333333333334</v>
      </c>
      <c r="D105" s="50">
        <f t="shared" si="121"/>
        <v>2</v>
      </c>
      <c r="E105" s="44">
        <f t="shared" si="122"/>
        <v>3</v>
      </c>
      <c r="F105" s="47">
        <f t="shared" si="123"/>
        <v>1.0574519476318618</v>
      </c>
      <c r="G105" s="52">
        <f t="shared" si="187"/>
        <v>4.0179215740520441E-2</v>
      </c>
      <c r="H105" s="57">
        <f t="shared" si="188"/>
        <v>202.47878945738319</v>
      </c>
      <c r="I105" s="52">
        <f t="shared" si="189"/>
        <v>0</v>
      </c>
      <c r="J105" s="54">
        <f t="shared" si="190"/>
        <v>348.52727326122653</v>
      </c>
      <c r="K105" s="46">
        <f t="shared" si="233"/>
        <v>348.52727326122653</v>
      </c>
      <c r="L105" s="80">
        <f t="shared" si="124"/>
        <v>0</v>
      </c>
      <c r="M105" s="142">
        <f t="shared" si="125"/>
        <v>0</v>
      </c>
      <c r="N105" s="60">
        <f t="shared" si="126"/>
        <v>3</v>
      </c>
      <c r="O105" s="53">
        <f t="shared" si="127"/>
        <v>0</v>
      </c>
      <c r="P105" s="58">
        <f t="shared" si="191"/>
        <v>2.3436167981012432</v>
      </c>
      <c r="Q105" s="49">
        <f t="shared" si="128"/>
        <v>2.3436167981012432</v>
      </c>
      <c r="R105" s="143">
        <f t="shared" si="129"/>
        <v>0.85418214447655383</v>
      </c>
      <c r="S105" s="51">
        <f t="shared" si="192"/>
        <v>3.2584366328006084E-2</v>
      </c>
      <c r="T105" s="57">
        <f t="shared" si="193"/>
        <v>213.66787960859614</v>
      </c>
      <c r="U105" s="53">
        <f t="shared" si="130"/>
        <v>0</v>
      </c>
      <c r="V105" s="58">
        <f t="shared" si="194"/>
        <v>2.3138293272530275</v>
      </c>
      <c r="W105" s="49">
        <f t="shared" si="131"/>
        <v>2.3138293272530275</v>
      </c>
      <c r="X105" s="143">
        <f t="shared" si="132"/>
        <v>0.83435475176801621</v>
      </c>
      <c r="Y105" s="51">
        <f t="shared" si="195"/>
        <v>3.177937418403963E-2</v>
      </c>
      <c r="Z105" s="57">
        <f t="shared" si="196"/>
        <v>211.56069732117223</v>
      </c>
      <c r="AA105" s="53">
        <f t="shared" si="133"/>
        <v>0</v>
      </c>
      <c r="AB105" s="58">
        <f t="shared" si="197"/>
        <v>2.3193810333082454</v>
      </c>
      <c r="AC105" s="49">
        <f t="shared" si="134"/>
        <v>2.3193810333082454</v>
      </c>
      <c r="AD105" s="143">
        <f t="shared" si="135"/>
        <v>0.83259842347305824</v>
      </c>
      <c r="AE105" s="49">
        <f t="shared" si="234"/>
        <v>3.1708067255264122E-2</v>
      </c>
      <c r="AF105" s="57">
        <f t="shared" si="198"/>
        <v>210.85651497947853</v>
      </c>
      <c r="AG105" s="53">
        <f t="shared" si="136"/>
        <v>0</v>
      </c>
      <c r="AH105" s="58">
        <f t="shared" si="199"/>
        <v>2.3212422572638913</v>
      </c>
      <c r="AI105" s="49">
        <f t="shared" si="137"/>
        <v>2.3212422572638913</v>
      </c>
      <c r="AJ105" s="143">
        <f t="shared" si="138"/>
        <v>0.83261703430177492</v>
      </c>
      <c r="AK105" s="51">
        <f t="shared" si="200"/>
        <v>3.1708822854910064E-2</v>
      </c>
      <c r="AL105" s="57">
        <f t="shared" si="201"/>
        <v>210.78531006070864</v>
      </c>
      <c r="AM105" s="53">
        <f t="shared" si="139"/>
        <v>0</v>
      </c>
      <c r="AN105" s="58">
        <f t="shared" si="202"/>
        <v>2.321430625255255</v>
      </c>
      <c r="AO105" s="49">
        <f t="shared" si="140"/>
        <v>2.321430625255255</v>
      </c>
      <c r="AP105" s="143">
        <f t="shared" si="141"/>
        <v>0.832626889292851</v>
      </c>
      <c r="AQ105" s="51">
        <f t="shared" si="203"/>
        <v>3.1709222967547593E-2</v>
      </c>
      <c r="AR105" s="57">
        <f t="shared" si="204"/>
        <v>210.78263656300808</v>
      </c>
      <c r="AS105" s="44">
        <f t="shared" si="142"/>
        <v>627.34909187020776</v>
      </c>
      <c r="AT105" s="44">
        <f t="shared" si="143"/>
        <v>250.93963674808307</v>
      </c>
      <c r="AU105" s="44">
        <f t="shared" si="144"/>
        <v>156.83727296755194</v>
      </c>
      <c r="AV105" s="47">
        <f t="shared" si="145"/>
        <v>1851.1841852614214</v>
      </c>
      <c r="AW105" s="47">
        <f t="shared" si="146"/>
        <v>7603815.0908850357</v>
      </c>
      <c r="AX105" s="86">
        <f t="shared" si="147"/>
        <v>549200615176.18951</v>
      </c>
      <c r="AY105" s="86">
        <f t="shared" si="148"/>
        <v>1760.2518660385892</v>
      </c>
      <c r="AZ105" s="10">
        <f t="shared" si="205"/>
        <v>1760.2518660385892</v>
      </c>
      <c r="BA105" s="44">
        <f t="shared" si="149"/>
        <v>1851.1841852614214</v>
      </c>
      <c r="BB105" s="9">
        <f t="shared" si="150"/>
        <v>627.34909187020776</v>
      </c>
      <c r="BC105" s="45">
        <f t="shared" si="239"/>
        <v>83646.54558269438</v>
      </c>
      <c r="BD105" s="9">
        <f t="shared" si="151"/>
        <v>156.83727296755194</v>
      </c>
      <c r="BE105" s="45">
        <f t="shared" si="235"/>
        <v>20911.636395673595</v>
      </c>
      <c r="BF105" s="9">
        <f t="shared" si="152"/>
        <v>250.93963674808307</v>
      </c>
      <c r="BG105" s="45">
        <f t="shared" si="236"/>
        <v>33458.618233077745</v>
      </c>
      <c r="BH105" s="58"/>
      <c r="BI105" s="58"/>
      <c r="BJ105" s="58">
        <f t="shared" si="206"/>
        <v>-627.34909187020776</v>
      </c>
      <c r="BK105" s="97"/>
      <c r="BL105" s="44"/>
      <c r="BM105" s="82">
        <f t="shared" si="207"/>
        <v>10</v>
      </c>
      <c r="BN105" s="86">
        <f t="shared" si="208"/>
        <v>10000</v>
      </c>
      <c r="BO105" s="86">
        <f t="shared" si="209"/>
        <v>100</v>
      </c>
      <c r="BP105" s="84">
        <f t="shared" si="153"/>
        <v>2</v>
      </c>
      <c r="BQ105" s="84">
        <f t="shared" si="154"/>
        <v>3</v>
      </c>
      <c r="BR105" s="84">
        <f t="shared" si="155"/>
        <v>1.4581420887516947</v>
      </c>
      <c r="BS105" s="84">
        <f t="shared" si="210"/>
        <v>5.3779413155643996E-2</v>
      </c>
      <c r="BT105" s="84">
        <f t="shared" si="211"/>
        <v>362.85969262269435</v>
      </c>
      <c r="BU105" s="84">
        <f t="shared" si="212"/>
        <v>0</v>
      </c>
      <c r="BV105" s="83">
        <f t="shared" si="213"/>
        <v>253.97988114440787</v>
      </c>
      <c r="BW105" s="81">
        <f t="shared" si="237"/>
        <v>253.97988114440787</v>
      </c>
      <c r="BX105" s="83">
        <f t="shared" si="156"/>
        <v>0</v>
      </c>
      <c r="BY105" s="141">
        <f t="shared" si="157"/>
        <v>0</v>
      </c>
      <c r="BZ105" s="83">
        <f t="shared" si="158"/>
        <v>3</v>
      </c>
      <c r="CA105" s="83">
        <f t="shared" si="159"/>
        <v>0</v>
      </c>
      <c r="CB105" s="83">
        <f t="shared" si="214"/>
        <v>1.9687906473811965</v>
      </c>
      <c r="CC105" s="83">
        <f t="shared" si="160"/>
        <v>1.9687906473811965</v>
      </c>
      <c r="CD105" s="143">
        <f t="shared" si="161"/>
        <v>1.2238668524348462</v>
      </c>
      <c r="CE105" s="83">
        <f t="shared" si="215"/>
        <v>4.4047933214774841E-2</v>
      </c>
      <c r="CF105" s="84">
        <f t="shared" si="216"/>
        <v>396.08318515862476</v>
      </c>
      <c r="CG105" s="83">
        <f t="shared" si="162"/>
        <v>0</v>
      </c>
      <c r="CH105" s="83">
        <f t="shared" si="217"/>
        <v>1.9072426723184517</v>
      </c>
      <c r="CI105" s="83">
        <f t="shared" si="163"/>
        <v>1.9072426723184517</v>
      </c>
      <c r="CJ105" s="143">
        <f t="shared" si="164"/>
        <v>1.1969464386411544</v>
      </c>
      <c r="CK105" s="83">
        <f t="shared" si="218"/>
        <v>4.2757099373367219E-2</v>
      </c>
      <c r="CL105" s="84">
        <f t="shared" si="219"/>
        <v>334.93740539431985</v>
      </c>
      <c r="CM105" s="83">
        <f t="shared" si="165"/>
        <v>0</v>
      </c>
      <c r="CN105" s="83">
        <f t="shared" si="220"/>
        <v>2.0236757456771701</v>
      </c>
      <c r="CO105" s="83">
        <f t="shared" si="166"/>
        <v>2.0236757456771701</v>
      </c>
      <c r="CP105" s="143">
        <f t="shared" si="167"/>
        <v>1.2022682287919844</v>
      </c>
      <c r="CQ105" s="83">
        <f t="shared" si="221"/>
        <v>4.3012279211099604E-2</v>
      </c>
      <c r="CR105" s="84">
        <f t="shared" si="222"/>
        <v>334.57681328196071</v>
      </c>
      <c r="CS105" s="83">
        <f t="shared" si="168"/>
        <v>0</v>
      </c>
      <c r="CT105" s="83">
        <f t="shared" si="223"/>
        <v>2.0244045609218908</v>
      </c>
      <c r="CU105" s="83">
        <f t="shared" si="169"/>
        <v>2.0244045609218908</v>
      </c>
      <c r="CV105" s="143">
        <f t="shared" si="170"/>
        <v>1.2032003115553187</v>
      </c>
      <c r="CW105" s="83">
        <f t="shared" si="224"/>
        <v>4.3056972579601491E-2</v>
      </c>
      <c r="CX105" s="84">
        <f t="shared" si="225"/>
        <v>334.84893536809489</v>
      </c>
      <c r="CY105" s="83">
        <f t="shared" si="171"/>
        <v>0</v>
      </c>
      <c r="CZ105" s="83">
        <f t="shared" si="226"/>
        <v>2.0238545093888161</v>
      </c>
      <c r="DA105" s="83">
        <f t="shared" si="172"/>
        <v>2.0238545093888161</v>
      </c>
      <c r="DB105" s="143">
        <f t="shared" si="173"/>
        <v>1.2032309708933955</v>
      </c>
      <c r="DC105" s="83">
        <f t="shared" si="227"/>
        <v>4.3058442694862184E-2</v>
      </c>
      <c r="DD105" s="84">
        <f t="shared" si="228"/>
        <v>334.8626081406735</v>
      </c>
      <c r="DE105" s="86">
        <f t="shared" si="174"/>
        <v>457.16378605993418</v>
      </c>
      <c r="DF105" s="86">
        <f t="shared" si="175"/>
        <v>182.86551442397368</v>
      </c>
      <c r="DG105" s="86">
        <f t="shared" si="176"/>
        <v>114.29094651498355</v>
      </c>
      <c r="DH105" s="86">
        <f t="shared" si="177"/>
        <v>17.9993775524078</v>
      </c>
      <c r="DI105" s="86">
        <f t="shared" si="178"/>
        <v>1422.3243355079273</v>
      </c>
      <c r="DJ105" s="86">
        <f t="shared" si="179"/>
        <v>98415696.819478408</v>
      </c>
      <c r="DK105" s="86">
        <f t="shared" si="180"/>
        <v>2015.4588492716491</v>
      </c>
      <c r="DL105" s="86">
        <f t="shared" si="238"/>
        <v>2015.4588492716491</v>
      </c>
      <c r="DM105" s="86">
        <f t="shared" si="181"/>
        <v>17.9993775524078</v>
      </c>
      <c r="DN105" s="85">
        <f t="shared" si="182"/>
        <v>17.9993775524078</v>
      </c>
      <c r="DO105" s="85">
        <f t="shared" si="229"/>
        <v>1799.93775524078</v>
      </c>
      <c r="DP105" s="85">
        <f t="shared" si="183"/>
        <v>17.9993775524078</v>
      </c>
      <c r="DQ105" s="85">
        <f t="shared" si="230"/>
        <v>1799.93775524078</v>
      </c>
      <c r="DR105" s="85">
        <f t="shared" si="184"/>
        <v>17.9993775524078</v>
      </c>
      <c r="DS105" s="85">
        <f t="shared" si="231"/>
        <v>1799.93775524078</v>
      </c>
      <c r="DT105" s="81"/>
      <c r="DU105" s="81"/>
      <c r="DV105" s="81">
        <f t="shared" si="232"/>
        <v>-17.9993775524078</v>
      </c>
      <c r="DW105" s="100"/>
    </row>
    <row r="106" spans="1:127" x14ac:dyDescent="0.2">
      <c r="A106" s="59">
        <f t="shared" si="185"/>
        <v>13.466666666666683</v>
      </c>
      <c r="B106" s="44">
        <f t="shared" si="186"/>
        <v>13466.666666666682</v>
      </c>
      <c r="C106" s="52">
        <f t="shared" si="120"/>
        <v>133.33333333333334</v>
      </c>
      <c r="D106" s="50">
        <f t="shared" si="121"/>
        <v>2</v>
      </c>
      <c r="E106" s="44">
        <f t="shared" si="122"/>
        <v>3</v>
      </c>
      <c r="F106" s="47">
        <f t="shared" si="123"/>
        <v>1.0574519476318618</v>
      </c>
      <c r="G106" s="52">
        <f t="shared" si="187"/>
        <v>4.0038222147502862E-2</v>
      </c>
      <c r="H106" s="57">
        <f t="shared" si="188"/>
        <v>204.26139918822815</v>
      </c>
      <c r="I106" s="52">
        <f t="shared" si="189"/>
        <v>0</v>
      </c>
      <c r="J106" s="54">
        <f t="shared" si="190"/>
        <v>352.18967326122652</v>
      </c>
      <c r="K106" s="46">
        <f t="shared" si="233"/>
        <v>352.18967326122652</v>
      </c>
      <c r="L106" s="80">
        <f t="shared" si="124"/>
        <v>0</v>
      </c>
      <c r="M106" s="142">
        <f t="shared" si="125"/>
        <v>0</v>
      </c>
      <c r="N106" s="60">
        <f t="shared" si="126"/>
        <v>3</v>
      </c>
      <c r="O106" s="53">
        <f t="shared" si="127"/>
        <v>0</v>
      </c>
      <c r="P106" s="58">
        <f t="shared" si="191"/>
        <v>2.339265646888832</v>
      </c>
      <c r="Q106" s="49">
        <f t="shared" si="128"/>
        <v>2.339265646888832</v>
      </c>
      <c r="R106" s="143">
        <f t="shared" si="129"/>
        <v>0.85418214447655383</v>
      </c>
      <c r="S106" s="51">
        <f t="shared" si="192"/>
        <v>3.2470475375409209E-2</v>
      </c>
      <c r="T106" s="57">
        <f t="shared" si="193"/>
        <v>215.51843361145535</v>
      </c>
      <c r="U106" s="53">
        <f t="shared" si="130"/>
        <v>0</v>
      </c>
      <c r="V106" s="58">
        <f t="shared" si="194"/>
        <v>2.3094156824042829</v>
      </c>
      <c r="W106" s="49">
        <f t="shared" si="131"/>
        <v>2.3094156824042829</v>
      </c>
      <c r="X106" s="143">
        <f t="shared" si="132"/>
        <v>0.83435475176801621</v>
      </c>
      <c r="Y106" s="51">
        <f t="shared" si="195"/>
        <v>3.1668126883803896E-2</v>
      </c>
      <c r="Z106" s="57">
        <f t="shared" si="196"/>
        <v>213.38876361573534</v>
      </c>
      <c r="AA106" s="53">
        <f t="shared" si="133"/>
        <v>0</v>
      </c>
      <c r="AB106" s="58">
        <f t="shared" si="197"/>
        <v>2.3150043000267928</v>
      </c>
      <c r="AC106" s="49">
        <f t="shared" si="134"/>
        <v>2.3150043000267928</v>
      </c>
      <c r="AD106" s="143">
        <f t="shared" si="135"/>
        <v>0.83259842347305824</v>
      </c>
      <c r="AE106" s="49">
        <f t="shared" si="234"/>
        <v>3.1597054132134379E-2</v>
      </c>
      <c r="AF106" s="57">
        <f t="shared" si="198"/>
        <v>212.67611312450902</v>
      </c>
      <c r="AG106" s="53">
        <f t="shared" si="136"/>
        <v>0</v>
      </c>
      <c r="AH106" s="58">
        <f t="shared" si="199"/>
        <v>2.3168804613935774</v>
      </c>
      <c r="AI106" s="49">
        <f t="shared" si="137"/>
        <v>2.3168804613935774</v>
      </c>
      <c r="AJ106" s="143">
        <f t="shared" si="138"/>
        <v>0.83261703430177492</v>
      </c>
      <c r="AK106" s="51">
        <f t="shared" si="200"/>
        <v>3.1597807250336493E-2</v>
      </c>
      <c r="AL106" s="57">
        <f t="shared" si="201"/>
        <v>212.60349254201122</v>
      </c>
      <c r="AM106" s="53">
        <f t="shared" si="139"/>
        <v>0</v>
      </c>
      <c r="AN106" s="58">
        <f t="shared" si="202"/>
        <v>2.317071816925119</v>
      </c>
      <c r="AO106" s="49">
        <f t="shared" si="140"/>
        <v>2.317071816925119</v>
      </c>
      <c r="AP106" s="143">
        <f t="shared" si="141"/>
        <v>0.832626889292851</v>
      </c>
      <c r="AQ106" s="51">
        <f t="shared" si="203"/>
        <v>3.159820604897521E-2</v>
      </c>
      <c r="AR106" s="57">
        <f t="shared" si="204"/>
        <v>212.60069445448786</v>
      </c>
      <c r="AS106" s="44">
        <f t="shared" si="142"/>
        <v>633.94141187020773</v>
      </c>
      <c r="AT106" s="44">
        <f t="shared" si="143"/>
        <v>253.57656474808309</v>
      </c>
      <c r="AU106" s="44">
        <f t="shared" si="144"/>
        <v>158.48535296755193</v>
      </c>
      <c r="AV106" s="47">
        <f t="shared" si="145"/>
        <v>1756.5712573805781</v>
      </c>
      <c r="AW106" s="47">
        <f t="shared" si="146"/>
        <v>6889733.7872545235</v>
      </c>
      <c r="AX106" s="86">
        <f t="shared" si="147"/>
        <v>468826288186.59247</v>
      </c>
      <c r="AY106" s="86">
        <f t="shared" si="148"/>
        <v>1747.5912906125541</v>
      </c>
      <c r="AZ106" s="10">
        <f t="shared" si="205"/>
        <v>1747.5912906125541</v>
      </c>
      <c r="BA106" s="44">
        <f t="shared" si="149"/>
        <v>1756.5712573805781</v>
      </c>
      <c r="BB106" s="9">
        <f t="shared" si="150"/>
        <v>633.94141187020773</v>
      </c>
      <c r="BC106" s="45">
        <f t="shared" si="239"/>
        <v>84525.521582694375</v>
      </c>
      <c r="BD106" s="9">
        <f t="shared" si="151"/>
        <v>158.48535296755193</v>
      </c>
      <c r="BE106" s="45">
        <f t="shared" si="235"/>
        <v>21131.380395673594</v>
      </c>
      <c r="BF106" s="9">
        <f t="shared" si="152"/>
        <v>253.57656474808309</v>
      </c>
      <c r="BG106" s="45">
        <f t="shared" si="236"/>
        <v>33810.208633077746</v>
      </c>
      <c r="BH106" s="58"/>
      <c r="BI106" s="58"/>
      <c r="BJ106" s="58">
        <f t="shared" si="206"/>
        <v>-633.94141187020773</v>
      </c>
      <c r="BK106" s="97"/>
      <c r="BL106" s="44"/>
      <c r="BM106" s="82">
        <f t="shared" si="207"/>
        <v>10.1</v>
      </c>
      <c r="BN106" s="86">
        <f t="shared" si="208"/>
        <v>10100</v>
      </c>
      <c r="BO106" s="86">
        <f t="shared" si="209"/>
        <v>100</v>
      </c>
      <c r="BP106" s="84">
        <f t="shared" si="153"/>
        <v>2</v>
      </c>
      <c r="BQ106" s="84">
        <f t="shared" si="154"/>
        <v>3</v>
      </c>
      <c r="BR106" s="84">
        <f t="shared" si="155"/>
        <v>1.4581420887516947</v>
      </c>
      <c r="BS106" s="84">
        <f t="shared" si="210"/>
        <v>5.3633598946768828E-2</v>
      </c>
      <c r="BT106" s="84">
        <f t="shared" si="211"/>
        <v>364.64990949106789</v>
      </c>
      <c r="BU106" s="84">
        <f t="shared" si="212"/>
        <v>0</v>
      </c>
      <c r="BV106" s="83">
        <f t="shared" si="213"/>
        <v>256.72668114440785</v>
      </c>
      <c r="BW106" s="81">
        <f t="shared" si="237"/>
        <v>256.72668114440785</v>
      </c>
      <c r="BX106" s="83">
        <f t="shared" si="156"/>
        <v>0</v>
      </c>
      <c r="BY106" s="141">
        <f t="shared" si="157"/>
        <v>0</v>
      </c>
      <c r="BZ106" s="83">
        <f t="shared" si="158"/>
        <v>3</v>
      </c>
      <c r="CA106" s="83">
        <f t="shared" si="159"/>
        <v>0</v>
      </c>
      <c r="CB106" s="83">
        <f t="shared" si="214"/>
        <v>1.9656554302209288</v>
      </c>
      <c r="CC106" s="83">
        <f t="shared" si="160"/>
        <v>1.9656554302209288</v>
      </c>
      <c r="CD106" s="143">
        <f t="shared" si="161"/>
        <v>1.2238668524348462</v>
      </c>
      <c r="CE106" s="83">
        <f t="shared" si="215"/>
        <v>4.3925546529531359E-2</v>
      </c>
      <c r="CF106" s="84">
        <f t="shared" si="216"/>
        <v>398.3173861352833</v>
      </c>
      <c r="CG106" s="83">
        <f t="shared" si="162"/>
        <v>0</v>
      </c>
      <c r="CH106" s="83">
        <f t="shared" si="217"/>
        <v>1.9035149144888635</v>
      </c>
      <c r="CI106" s="83">
        <f t="shared" si="163"/>
        <v>1.9035149144888635</v>
      </c>
      <c r="CJ106" s="143">
        <f t="shared" si="164"/>
        <v>1.1969464386411544</v>
      </c>
      <c r="CK106" s="83">
        <f t="shared" si="218"/>
        <v>4.2637404729503101E-2</v>
      </c>
      <c r="CL106" s="84">
        <f t="shared" si="219"/>
        <v>337.17609545044849</v>
      </c>
      <c r="CM106" s="83">
        <f t="shared" si="165"/>
        <v>0</v>
      </c>
      <c r="CN106" s="83">
        <f t="shared" si="220"/>
        <v>2.0194527516698861</v>
      </c>
      <c r="CO106" s="83">
        <f t="shared" si="166"/>
        <v>2.0194527516698861</v>
      </c>
      <c r="CP106" s="143">
        <f t="shared" si="167"/>
        <v>1.2022682287919844</v>
      </c>
      <c r="CQ106" s="83">
        <f t="shared" si="221"/>
        <v>4.2892052388220407E-2</v>
      </c>
      <c r="CR106" s="84">
        <f t="shared" si="222"/>
        <v>336.69929589269572</v>
      </c>
      <c r="CS106" s="83">
        <f t="shared" si="168"/>
        <v>0</v>
      </c>
      <c r="CT106" s="83">
        <f t="shared" si="223"/>
        <v>2.0204123957228326</v>
      </c>
      <c r="CU106" s="83">
        <f t="shared" si="169"/>
        <v>2.0204123957228326</v>
      </c>
      <c r="CV106" s="143">
        <f t="shared" si="170"/>
        <v>1.2032003115553187</v>
      </c>
      <c r="CW106" s="83">
        <f t="shared" si="224"/>
        <v>4.2936652548445961E-2</v>
      </c>
      <c r="CX106" s="84">
        <f t="shared" si="225"/>
        <v>336.9728592810327</v>
      </c>
      <c r="CY106" s="83">
        <f t="shared" si="171"/>
        <v>0</v>
      </c>
      <c r="CZ106" s="83">
        <f t="shared" si="226"/>
        <v>2.019861689172799</v>
      </c>
      <c r="DA106" s="83">
        <f t="shared" si="172"/>
        <v>2.019861689172799</v>
      </c>
      <c r="DB106" s="143">
        <f t="shared" si="173"/>
        <v>1.2032309708933955</v>
      </c>
      <c r="DC106" s="83">
        <f t="shared" si="227"/>
        <v>4.2938119597772842E-2</v>
      </c>
      <c r="DD106" s="84">
        <f t="shared" si="228"/>
        <v>336.98718186604975</v>
      </c>
      <c r="DE106" s="86">
        <f t="shared" si="174"/>
        <v>462.1080260599341</v>
      </c>
      <c r="DF106" s="86">
        <f t="shared" si="175"/>
        <v>184.84321042397363</v>
      </c>
      <c r="DG106" s="86">
        <f t="shared" si="176"/>
        <v>115.52700651498353</v>
      </c>
      <c r="DH106" s="86">
        <f t="shared" si="177"/>
        <v>17.398544977410289</v>
      </c>
      <c r="DI106" s="86">
        <f t="shared" si="178"/>
        <v>1336.3343239972953</v>
      </c>
      <c r="DJ106" s="86">
        <f t="shared" si="179"/>
        <v>87535586.970033422</v>
      </c>
      <c r="DK106" s="86">
        <f t="shared" si="180"/>
        <v>2004.1364974184269</v>
      </c>
      <c r="DL106" s="86">
        <f t="shared" si="238"/>
        <v>2004.1364974184269</v>
      </c>
      <c r="DM106" s="86">
        <f t="shared" si="181"/>
        <v>17.398544977410289</v>
      </c>
      <c r="DN106" s="85">
        <f t="shared" si="182"/>
        <v>17.398544977410289</v>
      </c>
      <c r="DO106" s="85">
        <f t="shared" si="229"/>
        <v>1739.8544977410288</v>
      </c>
      <c r="DP106" s="85">
        <f t="shared" si="183"/>
        <v>17.398544977410289</v>
      </c>
      <c r="DQ106" s="85">
        <f t="shared" si="230"/>
        <v>1739.8544977410288</v>
      </c>
      <c r="DR106" s="85">
        <f t="shared" si="184"/>
        <v>17.398544977410289</v>
      </c>
      <c r="DS106" s="85">
        <f t="shared" si="231"/>
        <v>1739.8544977410288</v>
      </c>
      <c r="DT106" s="81"/>
      <c r="DU106" s="81"/>
      <c r="DV106" s="81">
        <f t="shared" si="232"/>
        <v>-17.398544977410289</v>
      </c>
      <c r="DW106" s="100"/>
    </row>
    <row r="107" spans="1:127" x14ac:dyDescent="0.2">
      <c r="A107" s="59">
        <f t="shared" si="185"/>
        <v>13.600000000000017</v>
      </c>
      <c r="B107" s="44">
        <f t="shared" si="186"/>
        <v>13600.000000000016</v>
      </c>
      <c r="C107" s="52">
        <f t="shared" si="120"/>
        <v>133.33333333333334</v>
      </c>
      <c r="D107" s="50">
        <f t="shared" si="121"/>
        <v>2</v>
      </c>
      <c r="E107" s="44">
        <f t="shared" si="122"/>
        <v>3</v>
      </c>
      <c r="F107" s="47">
        <f t="shared" si="123"/>
        <v>1.0574519476318618</v>
      </c>
      <c r="G107" s="52">
        <f t="shared" si="187"/>
        <v>3.9897228554485284E-2</v>
      </c>
      <c r="H107" s="57">
        <f t="shared" si="188"/>
        <v>206.03774253716122</v>
      </c>
      <c r="I107" s="52">
        <f t="shared" si="189"/>
        <v>0</v>
      </c>
      <c r="J107" s="54">
        <f t="shared" si="190"/>
        <v>355.85207326122651</v>
      </c>
      <c r="K107" s="46">
        <f t="shared" si="233"/>
        <v>355.85207326122651</v>
      </c>
      <c r="L107" s="80">
        <f t="shared" si="124"/>
        <v>0</v>
      </c>
      <c r="M107" s="142">
        <f t="shared" si="125"/>
        <v>0</v>
      </c>
      <c r="N107" s="60">
        <f t="shared" si="126"/>
        <v>3</v>
      </c>
      <c r="O107" s="53">
        <f t="shared" si="127"/>
        <v>0</v>
      </c>
      <c r="P107" s="58">
        <f t="shared" si="191"/>
        <v>2.3349490368963663</v>
      </c>
      <c r="Q107" s="49">
        <f t="shared" si="128"/>
        <v>2.3349490368963663</v>
      </c>
      <c r="R107" s="143">
        <f t="shared" si="129"/>
        <v>0.85418214447655383</v>
      </c>
      <c r="S107" s="51">
        <f t="shared" si="192"/>
        <v>3.2356584422812334E-2</v>
      </c>
      <c r="T107" s="57">
        <f t="shared" si="193"/>
        <v>217.36593818721656</v>
      </c>
      <c r="U107" s="53">
        <f t="shared" si="130"/>
        <v>0</v>
      </c>
      <c r="V107" s="58">
        <f t="shared" si="194"/>
        <v>2.3050284667978889</v>
      </c>
      <c r="W107" s="49">
        <f t="shared" si="131"/>
        <v>2.3050284667978889</v>
      </c>
      <c r="X107" s="143">
        <f t="shared" si="132"/>
        <v>0.83435475176801621</v>
      </c>
      <c r="Y107" s="51">
        <f t="shared" si="195"/>
        <v>3.1556879583568162E-2</v>
      </c>
      <c r="Z107" s="57">
        <f t="shared" si="196"/>
        <v>215.21390079795538</v>
      </c>
      <c r="AA107" s="53">
        <f t="shared" si="133"/>
        <v>0</v>
      </c>
      <c r="AB107" s="58">
        <f t="shared" si="197"/>
        <v>2.3106533865737284</v>
      </c>
      <c r="AC107" s="49">
        <f t="shared" si="134"/>
        <v>2.3106533865737284</v>
      </c>
      <c r="AD107" s="143">
        <f t="shared" si="135"/>
        <v>0.83259842347305824</v>
      </c>
      <c r="AE107" s="49">
        <f t="shared" si="234"/>
        <v>3.1486041009004637E-2</v>
      </c>
      <c r="AF107" s="57">
        <f t="shared" si="198"/>
        <v>214.49275755839938</v>
      </c>
      <c r="AG107" s="53">
        <f t="shared" si="136"/>
        <v>0</v>
      </c>
      <c r="AH107" s="58">
        <f t="shared" si="199"/>
        <v>2.3125444315116526</v>
      </c>
      <c r="AI107" s="49">
        <f t="shared" si="137"/>
        <v>2.3125444315116526</v>
      </c>
      <c r="AJ107" s="143">
        <f t="shared" si="138"/>
        <v>0.83261703430177492</v>
      </c>
      <c r="AK107" s="51">
        <f t="shared" si="200"/>
        <v>3.1486791645762922E-2</v>
      </c>
      <c r="AL107" s="57">
        <f t="shared" si="201"/>
        <v>214.41870916474409</v>
      </c>
      <c r="AM107" s="53">
        <f t="shared" si="139"/>
        <v>0</v>
      </c>
      <c r="AN107" s="58">
        <f t="shared" si="202"/>
        <v>2.3127387829390025</v>
      </c>
      <c r="AO107" s="49">
        <f t="shared" si="140"/>
        <v>2.3127387829390025</v>
      </c>
      <c r="AP107" s="143">
        <f t="shared" si="141"/>
        <v>0.832626889292851</v>
      </c>
      <c r="AQ107" s="51">
        <f t="shared" si="203"/>
        <v>3.1487189130402826E-2</v>
      </c>
      <c r="AR107" s="57">
        <f t="shared" si="204"/>
        <v>214.41578407805409</v>
      </c>
      <c r="AS107" s="44">
        <f t="shared" si="142"/>
        <v>640.5337318702077</v>
      </c>
      <c r="AT107" s="44">
        <f t="shared" si="143"/>
        <v>256.21349274808307</v>
      </c>
      <c r="AU107" s="44">
        <f t="shared" si="144"/>
        <v>160.13343296755193</v>
      </c>
      <c r="AV107" s="47">
        <f t="shared" si="145"/>
        <v>1667.5876204673657</v>
      </c>
      <c r="AW107" s="47">
        <f t="shared" si="146"/>
        <v>6248301.5903462246</v>
      </c>
      <c r="AX107" s="86">
        <f t="shared" si="147"/>
        <v>400789633137.96692</v>
      </c>
      <c r="AY107" s="86">
        <f t="shared" si="148"/>
        <v>1735.0204612318882</v>
      </c>
      <c r="AZ107" s="10">
        <f t="shared" si="205"/>
        <v>1735.0204612318882</v>
      </c>
      <c r="BA107" s="44">
        <f t="shared" si="149"/>
        <v>1667.5876204673657</v>
      </c>
      <c r="BB107" s="9">
        <f t="shared" si="150"/>
        <v>640.5337318702077</v>
      </c>
      <c r="BC107" s="45">
        <f t="shared" si="239"/>
        <v>85404.49758269437</v>
      </c>
      <c r="BD107" s="9">
        <f t="shared" si="151"/>
        <v>160.13343296755193</v>
      </c>
      <c r="BE107" s="45">
        <f t="shared" si="235"/>
        <v>21351.124395673593</v>
      </c>
      <c r="BF107" s="9">
        <f t="shared" si="152"/>
        <v>256.21349274808307</v>
      </c>
      <c r="BG107" s="45">
        <f t="shared" si="236"/>
        <v>34161.799033077747</v>
      </c>
      <c r="BH107" s="58"/>
      <c r="BI107" s="58"/>
      <c r="BJ107" s="58">
        <f t="shared" si="206"/>
        <v>-640.5337318702077</v>
      </c>
      <c r="BK107" s="97"/>
      <c r="BL107" s="44"/>
      <c r="BM107" s="82">
        <f t="shared" si="207"/>
        <v>10.200000000000001</v>
      </c>
      <c r="BN107" s="86">
        <f t="shared" si="208"/>
        <v>10200</v>
      </c>
      <c r="BO107" s="86">
        <f t="shared" si="209"/>
        <v>100</v>
      </c>
      <c r="BP107" s="84">
        <f t="shared" si="153"/>
        <v>2</v>
      </c>
      <c r="BQ107" s="84">
        <f t="shared" si="154"/>
        <v>3</v>
      </c>
      <c r="BR107" s="84">
        <f t="shared" si="155"/>
        <v>1.4581420887516947</v>
      </c>
      <c r="BS107" s="84">
        <f t="shared" si="210"/>
        <v>5.3487784737893659E-2</v>
      </c>
      <c r="BT107" s="84">
        <f t="shared" si="211"/>
        <v>366.43526588581227</v>
      </c>
      <c r="BU107" s="84">
        <f t="shared" si="212"/>
        <v>0</v>
      </c>
      <c r="BV107" s="83">
        <f t="shared" si="213"/>
        <v>259.4734811444078</v>
      </c>
      <c r="BW107" s="81">
        <f t="shared" si="237"/>
        <v>259.4734811444078</v>
      </c>
      <c r="BX107" s="83">
        <f t="shared" si="156"/>
        <v>0</v>
      </c>
      <c r="BY107" s="141">
        <f t="shared" si="157"/>
        <v>0</v>
      </c>
      <c r="BZ107" s="83">
        <f t="shared" si="158"/>
        <v>3</v>
      </c>
      <c r="CA107" s="83">
        <f t="shared" si="159"/>
        <v>0</v>
      </c>
      <c r="CB107" s="83">
        <f t="shared" si="214"/>
        <v>1.9625403119631808</v>
      </c>
      <c r="CC107" s="83">
        <f t="shared" si="160"/>
        <v>1.9625403119631808</v>
      </c>
      <c r="CD107" s="143">
        <f t="shared" si="161"/>
        <v>1.2238668524348462</v>
      </c>
      <c r="CE107" s="83">
        <f t="shared" si="215"/>
        <v>4.3803159844287877E-2</v>
      </c>
      <c r="CF107" s="84">
        <f t="shared" si="216"/>
        <v>400.54892440554767</v>
      </c>
      <c r="CG107" s="83">
        <f t="shared" si="162"/>
        <v>0</v>
      </c>
      <c r="CH107" s="83">
        <f t="shared" si="217"/>
        <v>1.8998075046526504</v>
      </c>
      <c r="CI107" s="83">
        <f t="shared" si="163"/>
        <v>1.8998075046526504</v>
      </c>
      <c r="CJ107" s="143">
        <f t="shared" si="164"/>
        <v>1.1969464386411544</v>
      </c>
      <c r="CK107" s="83">
        <f t="shared" si="218"/>
        <v>4.2517710085638982E-2</v>
      </c>
      <c r="CL107" s="84">
        <f t="shared" si="219"/>
        <v>339.41288157087689</v>
      </c>
      <c r="CM107" s="83">
        <f t="shared" si="165"/>
        <v>0</v>
      </c>
      <c r="CN107" s="83">
        <f t="shared" si="220"/>
        <v>2.0152523650372394</v>
      </c>
      <c r="CO107" s="83">
        <f t="shared" si="166"/>
        <v>2.0152523650372394</v>
      </c>
      <c r="CP107" s="143">
        <f t="shared" si="167"/>
        <v>1.2022682287919844</v>
      </c>
      <c r="CQ107" s="83">
        <f t="shared" si="221"/>
        <v>4.2771825565341211E-2</v>
      </c>
      <c r="CR107" s="84">
        <f t="shared" si="222"/>
        <v>338.8202635133228</v>
      </c>
      <c r="CS107" s="83">
        <f t="shared" si="168"/>
        <v>0</v>
      </c>
      <c r="CT107" s="83">
        <f t="shared" si="223"/>
        <v>2.0164401228351809</v>
      </c>
      <c r="CU107" s="83">
        <f t="shared" si="169"/>
        <v>2.0164401228351809</v>
      </c>
      <c r="CV107" s="143">
        <f t="shared" si="170"/>
        <v>1.2032003115553187</v>
      </c>
      <c r="CW107" s="83">
        <f t="shared" si="224"/>
        <v>4.2816332517290431E-2</v>
      </c>
      <c r="CX107" s="84">
        <f t="shared" si="225"/>
        <v>339.09502466784369</v>
      </c>
      <c r="CY107" s="83">
        <f t="shared" si="171"/>
        <v>0</v>
      </c>
      <c r="CZ107" s="83">
        <f t="shared" si="226"/>
        <v>2.0158892573359815</v>
      </c>
      <c r="DA107" s="83">
        <f t="shared" si="172"/>
        <v>2.0158892573359815</v>
      </c>
      <c r="DB107" s="143">
        <f t="shared" si="173"/>
        <v>1.2032309708933955</v>
      </c>
      <c r="DC107" s="83">
        <f t="shared" si="227"/>
        <v>4.28177965006835E-2</v>
      </c>
      <c r="DD107" s="84">
        <f t="shared" si="228"/>
        <v>339.10999840735406</v>
      </c>
      <c r="DE107" s="86">
        <f t="shared" si="174"/>
        <v>467.05226605993403</v>
      </c>
      <c r="DF107" s="86">
        <f t="shared" si="175"/>
        <v>186.82090642397361</v>
      </c>
      <c r="DG107" s="86">
        <f t="shared" si="176"/>
        <v>116.76306651498351</v>
      </c>
      <c r="DH107" s="86">
        <f t="shared" si="177"/>
        <v>16.822200129989934</v>
      </c>
      <c r="DI107" s="86">
        <f t="shared" si="178"/>
        <v>1256.1508068519993</v>
      </c>
      <c r="DJ107" s="86">
        <f t="shared" si="179"/>
        <v>77929118.749851376</v>
      </c>
      <c r="DK107" s="86">
        <f t="shared" si="180"/>
        <v>1992.8431862638822</v>
      </c>
      <c r="DL107" s="86">
        <f t="shared" si="238"/>
        <v>1992.8431862638822</v>
      </c>
      <c r="DM107" s="86">
        <f t="shared" si="181"/>
        <v>16.822200129989934</v>
      </c>
      <c r="DN107" s="85">
        <f t="shared" si="182"/>
        <v>16.822200129989934</v>
      </c>
      <c r="DO107" s="85">
        <f t="shared" si="229"/>
        <v>1682.2200129989933</v>
      </c>
      <c r="DP107" s="85">
        <f t="shared" si="183"/>
        <v>16.822200129989934</v>
      </c>
      <c r="DQ107" s="85">
        <f t="shared" si="230"/>
        <v>1682.2200129989933</v>
      </c>
      <c r="DR107" s="85">
        <f t="shared" si="184"/>
        <v>16.822200129989934</v>
      </c>
      <c r="DS107" s="85">
        <f t="shared" si="231"/>
        <v>1682.2200129989933</v>
      </c>
      <c r="DT107" s="81"/>
      <c r="DU107" s="81"/>
      <c r="DV107" s="81">
        <f t="shared" si="232"/>
        <v>-16.822200129989934</v>
      </c>
      <c r="DW107" s="100"/>
    </row>
    <row r="108" spans="1:127" x14ac:dyDescent="0.2">
      <c r="A108" s="59">
        <f t="shared" si="185"/>
        <v>13.73333333333335</v>
      </c>
      <c r="B108" s="44">
        <f t="shared" si="186"/>
        <v>13733.33333333335</v>
      </c>
      <c r="C108" s="52">
        <f t="shared" si="120"/>
        <v>133.33333333333334</v>
      </c>
      <c r="D108" s="50">
        <f t="shared" si="121"/>
        <v>2</v>
      </c>
      <c r="E108" s="44">
        <f t="shared" si="122"/>
        <v>3</v>
      </c>
      <c r="F108" s="47">
        <f t="shared" si="123"/>
        <v>1.0574519476318618</v>
      </c>
      <c r="G108" s="52">
        <f t="shared" si="187"/>
        <v>3.9756234961467705E-2</v>
      </c>
      <c r="H108" s="57">
        <f t="shared" si="188"/>
        <v>207.80781950418242</v>
      </c>
      <c r="I108" s="52">
        <f t="shared" si="189"/>
        <v>0</v>
      </c>
      <c r="J108" s="54">
        <f t="shared" si="190"/>
        <v>359.5144732612265</v>
      </c>
      <c r="K108" s="46">
        <f t="shared" si="233"/>
        <v>359.5144732612265</v>
      </c>
      <c r="L108" s="80">
        <f t="shared" si="124"/>
        <v>0</v>
      </c>
      <c r="M108" s="142">
        <f t="shared" si="125"/>
        <v>0</v>
      </c>
      <c r="N108" s="60">
        <f t="shared" si="126"/>
        <v>3</v>
      </c>
      <c r="O108" s="53">
        <f t="shared" si="127"/>
        <v>0</v>
      </c>
      <c r="P108" s="58">
        <f t="shared" si="191"/>
        <v>2.3306666648333727</v>
      </c>
      <c r="Q108" s="49">
        <f t="shared" si="128"/>
        <v>2.3306666648333727</v>
      </c>
      <c r="R108" s="143">
        <f t="shared" si="129"/>
        <v>0.85418214447655383</v>
      </c>
      <c r="S108" s="51">
        <f t="shared" si="192"/>
        <v>3.224269347021546E-2</v>
      </c>
      <c r="T108" s="57">
        <f t="shared" si="193"/>
        <v>219.21035468545682</v>
      </c>
      <c r="U108" s="53">
        <f t="shared" si="130"/>
        <v>0</v>
      </c>
      <c r="V108" s="58">
        <f t="shared" si="194"/>
        <v>2.3006675701497521</v>
      </c>
      <c r="W108" s="49">
        <f t="shared" si="131"/>
        <v>2.3006675701497521</v>
      </c>
      <c r="X108" s="143">
        <f t="shared" si="132"/>
        <v>0.83435475176801621</v>
      </c>
      <c r="Y108" s="51">
        <f t="shared" si="195"/>
        <v>3.1445632283332428E-2</v>
      </c>
      <c r="Z108" s="57">
        <f t="shared" si="196"/>
        <v>217.03607675729535</v>
      </c>
      <c r="AA108" s="53">
        <f t="shared" si="133"/>
        <v>0</v>
      </c>
      <c r="AB108" s="58">
        <f t="shared" si="197"/>
        <v>2.3063281735087866</v>
      </c>
      <c r="AC108" s="49">
        <f t="shared" si="134"/>
        <v>2.3063281735087866</v>
      </c>
      <c r="AD108" s="143">
        <f t="shared" si="135"/>
        <v>0.83259842347305824</v>
      </c>
      <c r="AE108" s="49">
        <f t="shared" si="234"/>
        <v>3.1375027885874894E-2</v>
      </c>
      <c r="AF108" s="57">
        <f t="shared" si="198"/>
        <v>216.30641682494101</v>
      </c>
      <c r="AG108" s="53">
        <f t="shared" si="136"/>
        <v>0</v>
      </c>
      <c r="AH108" s="58">
        <f t="shared" si="199"/>
        <v>2.3082340473010143</v>
      </c>
      <c r="AI108" s="49">
        <f t="shared" si="137"/>
        <v>2.3082340473010143</v>
      </c>
      <c r="AJ108" s="143">
        <f t="shared" si="138"/>
        <v>0.83261703430177492</v>
      </c>
      <c r="AK108" s="51">
        <f t="shared" si="200"/>
        <v>3.1375776041189352E-2</v>
      </c>
      <c r="AL108" s="57">
        <f t="shared" si="201"/>
        <v>216.23092854902521</v>
      </c>
      <c r="AM108" s="53">
        <f t="shared" si="139"/>
        <v>0</v>
      </c>
      <c r="AN108" s="58">
        <f t="shared" si="202"/>
        <v>2.308431402701669</v>
      </c>
      <c r="AO108" s="49">
        <f t="shared" si="140"/>
        <v>2.308431402701669</v>
      </c>
      <c r="AP108" s="143">
        <f t="shared" si="141"/>
        <v>0.832626889292851</v>
      </c>
      <c r="AQ108" s="51">
        <f t="shared" si="203"/>
        <v>3.1376172211830443E-2</v>
      </c>
      <c r="AR108" s="57">
        <f t="shared" si="204"/>
        <v>216.22787404993718</v>
      </c>
      <c r="AS108" s="44">
        <f t="shared" si="142"/>
        <v>647.12605187020768</v>
      </c>
      <c r="AT108" s="44">
        <f t="shared" si="143"/>
        <v>258.85042074808302</v>
      </c>
      <c r="AU108" s="44">
        <f t="shared" si="144"/>
        <v>161.78151296755192</v>
      </c>
      <c r="AV108" s="47">
        <f t="shared" si="145"/>
        <v>1583.8570285382816</v>
      </c>
      <c r="AW108" s="47">
        <f t="shared" si="146"/>
        <v>5671602.7080772771</v>
      </c>
      <c r="AX108" s="86">
        <f t="shared" si="147"/>
        <v>343113314320.86169</v>
      </c>
      <c r="AY108" s="86">
        <f t="shared" si="148"/>
        <v>1722.5388706371471</v>
      </c>
      <c r="AZ108" s="10">
        <f t="shared" si="205"/>
        <v>1722.5388706371471</v>
      </c>
      <c r="BA108" s="44">
        <f t="shared" si="149"/>
        <v>1583.8570285382816</v>
      </c>
      <c r="BB108" s="9">
        <f t="shared" si="150"/>
        <v>647.12605187020768</v>
      </c>
      <c r="BC108" s="45">
        <f t="shared" si="239"/>
        <v>86283.473582694365</v>
      </c>
      <c r="BD108" s="9">
        <f t="shared" si="151"/>
        <v>161.78151296755192</v>
      </c>
      <c r="BE108" s="45">
        <f t="shared" si="235"/>
        <v>21570.868395673591</v>
      </c>
      <c r="BF108" s="9">
        <f t="shared" si="152"/>
        <v>258.85042074808302</v>
      </c>
      <c r="BG108" s="45">
        <f t="shared" si="236"/>
        <v>34513.38943307774</v>
      </c>
      <c r="BH108" s="58"/>
      <c r="BI108" s="58"/>
      <c r="BJ108" s="58">
        <f t="shared" si="206"/>
        <v>-647.12605187020768</v>
      </c>
      <c r="BK108" s="97"/>
      <c r="BL108" s="44"/>
      <c r="BM108" s="82">
        <f t="shared" si="207"/>
        <v>10.3</v>
      </c>
      <c r="BN108" s="86">
        <f t="shared" si="208"/>
        <v>10300</v>
      </c>
      <c r="BO108" s="86">
        <f t="shared" si="209"/>
        <v>100</v>
      </c>
      <c r="BP108" s="84">
        <f t="shared" si="153"/>
        <v>2</v>
      </c>
      <c r="BQ108" s="84">
        <f t="shared" si="154"/>
        <v>3</v>
      </c>
      <c r="BR108" s="84">
        <f t="shared" si="155"/>
        <v>1.4581420887516947</v>
      </c>
      <c r="BS108" s="84">
        <f t="shared" si="210"/>
        <v>5.3341970529018491E-2</v>
      </c>
      <c r="BT108" s="84">
        <f t="shared" si="211"/>
        <v>368.2157618069275</v>
      </c>
      <c r="BU108" s="84">
        <f t="shared" si="212"/>
        <v>0</v>
      </c>
      <c r="BV108" s="83">
        <f t="shared" si="213"/>
        <v>262.22028114440781</v>
      </c>
      <c r="BW108" s="81">
        <f t="shared" si="237"/>
        <v>262.22028114440781</v>
      </c>
      <c r="BX108" s="83">
        <f t="shared" si="156"/>
        <v>0</v>
      </c>
      <c r="BY108" s="141">
        <f t="shared" si="157"/>
        <v>0</v>
      </c>
      <c r="BZ108" s="83">
        <f t="shared" si="158"/>
        <v>3</v>
      </c>
      <c r="CA108" s="83">
        <f t="shared" si="159"/>
        <v>0</v>
      </c>
      <c r="CB108" s="83">
        <f t="shared" si="214"/>
        <v>1.9594451446936014</v>
      </c>
      <c r="CC108" s="83">
        <f t="shared" si="160"/>
        <v>1.9594451446936014</v>
      </c>
      <c r="CD108" s="143">
        <f t="shared" si="161"/>
        <v>1.2238668524348462</v>
      </c>
      <c r="CE108" s="83">
        <f t="shared" si="215"/>
        <v>4.3680773159044395E-2</v>
      </c>
      <c r="CF108" s="84">
        <f t="shared" si="216"/>
        <v>402.77776863539736</v>
      </c>
      <c r="CG108" s="83">
        <f t="shared" si="162"/>
        <v>0</v>
      </c>
      <c r="CH108" s="83">
        <f t="shared" si="217"/>
        <v>1.8961203432963374</v>
      </c>
      <c r="CI108" s="83">
        <f t="shared" si="163"/>
        <v>1.8961203432963374</v>
      </c>
      <c r="CJ108" s="143">
        <f t="shared" si="164"/>
        <v>1.1969464386411544</v>
      </c>
      <c r="CK108" s="83">
        <f t="shared" si="218"/>
        <v>4.2398015441774864E-2</v>
      </c>
      <c r="CL108" s="84">
        <f t="shared" si="219"/>
        <v>341.64773234705962</v>
      </c>
      <c r="CM108" s="83">
        <f t="shared" si="165"/>
        <v>0</v>
      </c>
      <c r="CN108" s="83">
        <f t="shared" si="220"/>
        <v>2.0110744741766826</v>
      </c>
      <c r="CO108" s="83">
        <f t="shared" si="166"/>
        <v>2.0110744741766826</v>
      </c>
      <c r="CP108" s="143">
        <f t="shared" si="167"/>
        <v>1.2022682287919844</v>
      </c>
      <c r="CQ108" s="83">
        <f t="shared" si="221"/>
        <v>4.2651598742462014E-2</v>
      </c>
      <c r="CR108" s="84">
        <f t="shared" si="222"/>
        <v>340.93968601816186</v>
      </c>
      <c r="CS108" s="83">
        <f t="shared" si="168"/>
        <v>0</v>
      </c>
      <c r="CT108" s="83">
        <f t="shared" si="223"/>
        <v>2.0124876588938951</v>
      </c>
      <c r="CU108" s="83">
        <f t="shared" si="169"/>
        <v>2.0124876588938951</v>
      </c>
      <c r="CV108" s="143">
        <f t="shared" si="170"/>
        <v>1.2032003115553187</v>
      </c>
      <c r="CW108" s="83">
        <f t="shared" si="224"/>
        <v>4.2696012486134902E-2</v>
      </c>
      <c r="CX108" s="84">
        <f t="shared" si="225"/>
        <v>341.21540364748807</v>
      </c>
      <c r="CY108" s="83">
        <f t="shared" si="171"/>
        <v>0</v>
      </c>
      <c r="CZ108" s="83">
        <f t="shared" si="226"/>
        <v>2.0119371199541707</v>
      </c>
      <c r="DA108" s="83">
        <f t="shared" si="172"/>
        <v>2.0119371199541707</v>
      </c>
      <c r="DB108" s="143">
        <f t="shared" si="173"/>
        <v>1.2032309708933955</v>
      </c>
      <c r="DC108" s="83">
        <f t="shared" si="227"/>
        <v>4.2697473403594158E-2</v>
      </c>
      <c r="DD108" s="84">
        <f t="shared" si="228"/>
        <v>341.23102935171471</v>
      </c>
      <c r="DE108" s="86">
        <f t="shared" si="174"/>
        <v>471.99650605993406</v>
      </c>
      <c r="DF108" s="86">
        <f t="shared" si="175"/>
        <v>188.79860242397362</v>
      </c>
      <c r="DG108" s="86">
        <f t="shared" si="176"/>
        <v>117.99912651498352</v>
      </c>
      <c r="DH108" s="86">
        <f t="shared" si="177"/>
        <v>16.269191239350764</v>
      </c>
      <c r="DI108" s="86">
        <f t="shared" si="178"/>
        <v>1181.3444937786585</v>
      </c>
      <c r="DJ108" s="86">
        <f t="shared" si="179"/>
        <v>69439384.719992667</v>
      </c>
      <c r="DK108" s="86">
        <f t="shared" si="180"/>
        <v>1981.5789156303804</v>
      </c>
      <c r="DL108" s="86">
        <f t="shared" si="238"/>
        <v>1981.5789156303804</v>
      </c>
      <c r="DM108" s="86">
        <f t="shared" si="181"/>
        <v>16.269191239350764</v>
      </c>
      <c r="DN108" s="85">
        <f t="shared" si="182"/>
        <v>16.269191239350764</v>
      </c>
      <c r="DO108" s="85">
        <f t="shared" si="229"/>
        <v>1626.9191239350764</v>
      </c>
      <c r="DP108" s="85">
        <f t="shared" si="183"/>
        <v>16.269191239350764</v>
      </c>
      <c r="DQ108" s="85">
        <f t="shared" si="230"/>
        <v>1626.9191239350764</v>
      </c>
      <c r="DR108" s="85">
        <f t="shared" si="184"/>
        <v>16.269191239350764</v>
      </c>
      <c r="DS108" s="85">
        <f t="shared" si="231"/>
        <v>1626.9191239350764</v>
      </c>
      <c r="DT108" s="81"/>
      <c r="DU108" s="81"/>
      <c r="DV108" s="81">
        <f t="shared" si="232"/>
        <v>-16.269191239350764</v>
      </c>
      <c r="DW108" s="100"/>
    </row>
    <row r="109" spans="1:127" x14ac:dyDescent="0.2">
      <c r="A109" s="59">
        <f t="shared" si="185"/>
        <v>13.866666666666685</v>
      </c>
      <c r="B109" s="44">
        <f t="shared" si="186"/>
        <v>13866.666666666684</v>
      </c>
      <c r="C109" s="52">
        <f t="shared" si="120"/>
        <v>133.33333333333334</v>
      </c>
      <c r="D109" s="50">
        <f t="shared" si="121"/>
        <v>2</v>
      </c>
      <c r="E109" s="44">
        <f t="shared" si="122"/>
        <v>3</v>
      </c>
      <c r="F109" s="47">
        <f t="shared" si="123"/>
        <v>1.0574519476318618</v>
      </c>
      <c r="G109" s="52">
        <f t="shared" si="187"/>
        <v>3.9615241368450127E-2</v>
      </c>
      <c r="H109" s="57">
        <f t="shared" si="188"/>
        <v>209.57163008929172</v>
      </c>
      <c r="I109" s="52">
        <f t="shared" si="189"/>
        <v>0</v>
      </c>
      <c r="J109" s="54">
        <f t="shared" si="190"/>
        <v>363.17687326122643</v>
      </c>
      <c r="K109" s="46">
        <f t="shared" si="233"/>
        <v>363.17687326122643</v>
      </c>
      <c r="L109" s="80">
        <f t="shared" si="124"/>
        <v>0</v>
      </c>
      <c r="M109" s="142">
        <f t="shared" si="125"/>
        <v>0</v>
      </c>
      <c r="N109" s="60">
        <f t="shared" si="126"/>
        <v>3</v>
      </c>
      <c r="O109" s="53">
        <f t="shared" si="127"/>
        <v>0</v>
      </c>
      <c r="P109" s="58">
        <f t="shared" si="191"/>
        <v>2.3264182313335176</v>
      </c>
      <c r="Q109" s="49">
        <f t="shared" si="128"/>
        <v>2.3264182313335176</v>
      </c>
      <c r="R109" s="143">
        <f t="shared" si="129"/>
        <v>0.85418214447655383</v>
      </c>
      <c r="S109" s="51">
        <f t="shared" si="192"/>
        <v>3.2128802517618585E-2</v>
      </c>
      <c r="T109" s="57">
        <f t="shared" si="193"/>
        <v>221.0516446179073</v>
      </c>
      <c r="U109" s="53">
        <f t="shared" si="130"/>
        <v>0</v>
      </c>
      <c r="V109" s="58">
        <f t="shared" si="194"/>
        <v>2.2963328824611953</v>
      </c>
      <c r="W109" s="49">
        <f t="shared" si="131"/>
        <v>2.2963328824611953</v>
      </c>
      <c r="X109" s="143">
        <f t="shared" si="132"/>
        <v>0.83435475176801621</v>
      </c>
      <c r="Y109" s="51">
        <f t="shared" si="195"/>
        <v>3.1334384983096694E-2</v>
      </c>
      <c r="Z109" s="57">
        <f t="shared" si="196"/>
        <v>218.8552593887766</v>
      </c>
      <c r="AA109" s="53">
        <f t="shared" si="133"/>
        <v>0</v>
      </c>
      <c r="AB109" s="58">
        <f t="shared" si="197"/>
        <v>2.3020285422475903</v>
      </c>
      <c r="AC109" s="49">
        <f t="shared" si="134"/>
        <v>2.3020285422475903</v>
      </c>
      <c r="AD109" s="143">
        <f t="shared" si="135"/>
        <v>0.83259842347305824</v>
      </c>
      <c r="AE109" s="49">
        <f t="shared" si="234"/>
        <v>3.1264014762745151E-2</v>
      </c>
      <c r="AF109" s="57">
        <f t="shared" si="198"/>
        <v>218.11705948392631</v>
      </c>
      <c r="AG109" s="53">
        <f t="shared" si="136"/>
        <v>0</v>
      </c>
      <c r="AH109" s="58">
        <f t="shared" si="199"/>
        <v>2.3039491892945732</v>
      </c>
      <c r="AI109" s="49">
        <f t="shared" si="137"/>
        <v>2.3039491892945732</v>
      </c>
      <c r="AJ109" s="143">
        <f t="shared" si="138"/>
        <v>0.83261703430177492</v>
      </c>
      <c r="AK109" s="51">
        <f t="shared" si="200"/>
        <v>3.1264760436615781E-2</v>
      </c>
      <c r="AL109" s="57">
        <f t="shared" si="201"/>
        <v>218.04011933280643</v>
      </c>
      <c r="AM109" s="53">
        <f t="shared" si="139"/>
        <v>0</v>
      </c>
      <c r="AN109" s="58">
        <f t="shared" si="202"/>
        <v>2.3041495564688756</v>
      </c>
      <c r="AO109" s="49">
        <f t="shared" si="140"/>
        <v>2.3041495564688756</v>
      </c>
      <c r="AP109" s="143">
        <f t="shared" si="141"/>
        <v>0.832626889292851</v>
      </c>
      <c r="AQ109" s="51">
        <f t="shared" si="203"/>
        <v>3.126515529325806E-2</v>
      </c>
      <c r="AR109" s="57">
        <f t="shared" si="204"/>
        <v>218.03693300462464</v>
      </c>
      <c r="AS109" s="44">
        <f t="shared" si="142"/>
        <v>653.71837187020753</v>
      </c>
      <c r="AT109" s="44">
        <f t="shared" si="143"/>
        <v>261.48734874808304</v>
      </c>
      <c r="AU109" s="44">
        <f t="shared" si="144"/>
        <v>163.42959296755188</v>
      </c>
      <c r="AV109" s="47">
        <f t="shared" si="145"/>
        <v>1505.0309227955893</v>
      </c>
      <c r="AW109" s="47">
        <f t="shared" si="146"/>
        <v>5152637.4874162925</v>
      </c>
      <c r="AX109" s="86">
        <f t="shared" si="147"/>
        <v>294149640775.28174</v>
      </c>
      <c r="AY109" s="86">
        <f t="shared" si="148"/>
        <v>1710.1460146163072</v>
      </c>
      <c r="AZ109" s="10">
        <f t="shared" si="205"/>
        <v>1710.1460146163072</v>
      </c>
      <c r="BA109" s="44">
        <f t="shared" si="149"/>
        <v>1505.0309227955893</v>
      </c>
      <c r="BB109" s="9">
        <f t="shared" si="150"/>
        <v>653.71837187020753</v>
      </c>
      <c r="BC109" s="45">
        <f t="shared" si="239"/>
        <v>87162.449582694346</v>
      </c>
      <c r="BD109" s="9">
        <f t="shared" si="151"/>
        <v>163.42959296755188</v>
      </c>
      <c r="BE109" s="45">
        <f t="shared" si="235"/>
        <v>21790.612395673586</v>
      </c>
      <c r="BF109" s="9">
        <f t="shared" si="152"/>
        <v>261.48734874808304</v>
      </c>
      <c r="BG109" s="45">
        <f t="shared" si="236"/>
        <v>34864.979833077741</v>
      </c>
      <c r="BH109" s="58"/>
      <c r="BI109" s="58"/>
      <c r="BJ109" s="58">
        <f t="shared" si="206"/>
        <v>-653.71837187020753</v>
      </c>
      <c r="BK109" s="97"/>
      <c r="BL109" s="44"/>
      <c r="BM109" s="82">
        <f t="shared" si="207"/>
        <v>10.4</v>
      </c>
      <c r="BN109" s="86">
        <f t="shared" si="208"/>
        <v>10400</v>
      </c>
      <c r="BO109" s="86">
        <f t="shared" si="209"/>
        <v>100</v>
      </c>
      <c r="BP109" s="84">
        <f t="shared" si="153"/>
        <v>2</v>
      </c>
      <c r="BQ109" s="84">
        <f t="shared" si="154"/>
        <v>3</v>
      </c>
      <c r="BR109" s="84">
        <f t="shared" si="155"/>
        <v>1.4581420887516947</v>
      </c>
      <c r="BS109" s="84">
        <f t="shared" si="210"/>
        <v>5.3196156320143323E-2</v>
      </c>
      <c r="BT109" s="84">
        <f t="shared" si="211"/>
        <v>369.99139725441353</v>
      </c>
      <c r="BU109" s="84">
        <f t="shared" si="212"/>
        <v>0</v>
      </c>
      <c r="BV109" s="83">
        <f t="shared" si="213"/>
        <v>264.96708114440781</v>
      </c>
      <c r="BW109" s="81">
        <f t="shared" si="237"/>
        <v>264.96708114440781</v>
      </c>
      <c r="BX109" s="83">
        <f t="shared" si="156"/>
        <v>0</v>
      </c>
      <c r="BY109" s="141">
        <f t="shared" si="157"/>
        <v>0</v>
      </c>
      <c r="BZ109" s="83">
        <f t="shared" si="158"/>
        <v>3</v>
      </c>
      <c r="CA109" s="83">
        <f t="shared" si="159"/>
        <v>0</v>
      </c>
      <c r="CB109" s="83">
        <f t="shared" si="214"/>
        <v>1.9563697820766708</v>
      </c>
      <c r="CC109" s="83">
        <f t="shared" si="160"/>
        <v>1.9563697820766708</v>
      </c>
      <c r="CD109" s="143">
        <f t="shared" si="161"/>
        <v>1.2238668524348462</v>
      </c>
      <c r="CE109" s="83">
        <f t="shared" si="215"/>
        <v>4.3558386473800913E-2</v>
      </c>
      <c r="CF109" s="84">
        <f t="shared" si="216"/>
        <v>405.00388759231481</v>
      </c>
      <c r="CG109" s="83">
        <f t="shared" si="162"/>
        <v>0</v>
      </c>
      <c r="CH109" s="83">
        <f t="shared" si="217"/>
        <v>1.8924533314285656</v>
      </c>
      <c r="CI109" s="83">
        <f t="shared" si="163"/>
        <v>1.8924533314285656</v>
      </c>
      <c r="CJ109" s="143">
        <f t="shared" si="164"/>
        <v>1.1969464386411544</v>
      </c>
      <c r="CK109" s="83">
        <f t="shared" si="218"/>
        <v>4.2278320797910746E-2</v>
      </c>
      <c r="CL109" s="84">
        <f t="shared" si="219"/>
        <v>343.88061636571001</v>
      </c>
      <c r="CM109" s="83">
        <f t="shared" si="165"/>
        <v>0</v>
      </c>
      <c r="CN109" s="83">
        <f t="shared" si="220"/>
        <v>2.0069189682204409</v>
      </c>
      <c r="CO109" s="83">
        <f t="shared" si="166"/>
        <v>2.0069189682204409</v>
      </c>
      <c r="CP109" s="143">
        <f t="shared" si="167"/>
        <v>1.2022682287919844</v>
      </c>
      <c r="CQ109" s="83">
        <f t="shared" si="221"/>
        <v>4.2531371919582818E-2</v>
      </c>
      <c r="CR109" s="84">
        <f t="shared" si="222"/>
        <v>343.05753326240472</v>
      </c>
      <c r="CS109" s="83">
        <f t="shared" si="168"/>
        <v>0</v>
      </c>
      <c r="CT109" s="83">
        <f t="shared" si="223"/>
        <v>2.0085549209811662</v>
      </c>
      <c r="CU109" s="83">
        <f t="shared" si="169"/>
        <v>2.0085549209811662</v>
      </c>
      <c r="CV109" s="143">
        <f t="shared" si="170"/>
        <v>1.2032003115553187</v>
      </c>
      <c r="CW109" s="83">
        <f t="shared" si="224"/>
        <v>4.2575692454979372E-2</v>
      </c>
      <c r="CX109" s="84">
        <f t="shared" si="225"/>
        <v>343.33396831456241</v>
      </c>
      <c r="CY109" s="83">
        <f t="shared" si="171"/>
        <v>0</v>
      </c>
      <c r="CZ109" s="83">
        <f t="shared" si="226"/>
        <v>2.008005183718522</v>
      </c>
      <c r="DA109" s="83">
        <f t="shared" si="172"/>
        <v>2.008005183718522</v>
      </c>
      <c r="DB109" s="143">
        <f t="shared" si="173"/>
        <v>1.2032309708933955</v>
      </c>
      <c r="DC109" s="83">
        <f t="shared" si="227"/>
        <v>4.2577150306504816E-2</v>
      </c>
      <c r="DD109" s="84">
        <f t="shared" si="228"/>
        <v>343.35024627117895</v>
      </c>
      <c r="DE109" s="86">
        <f t="shared" si="174"/>
        <v>476.94074605993399</v>
      </c>
      <c r="DF109" s="86">
        <f t="shared" si="175"/>
        <v>190.7762984239736</v>
      </c>
      <c r="DG109" s="86">
        <f t="shared" si="176"/>
        <v>119.2351865149835</v>
      </c>
      <c r="DH109" s="86">
        <f t="shared" si="177"/>
        <v>15.738427336734775</v>
      </c>
      <c r="DI109" s="86">
        <f t="shared" si="178"/>
        <v>1111.5203956337755</v>
      </c>
      <c r="DJ109" s="86">
        <f t="shared" si="179"/>
        <v>61929723.033922799</v>
      </c>
      <c r="DK109" s="86">
        <f t="shared" si="180"/>
        <v>1970.3436858088667</v>
      </c>
      <c r="DL109" s="86">
        <f t="shared" si="238"/>
        <v>1970.3436858088667</v>
      </c>
      <c r="DM109" s="86">
        <f t="shared" si="181"/>
        <v>15.738427336734775</v>
      </c>
      <c r="DN109" s="85">
        <f t="shared" si="182"/>
        <v>15.738427336734775</v>
      </c>
      <c r="DO109" s="85">
        <f t="shared" si="229"/>
        <v>1573.8427336734776</v>
      </c>
      <c r="DP109" s="85">
        <f t="shared" si="183"/>
        <v>15.738427336734775</v>
      </c>
      <c r="DQ109" s="85">
        <f t="shared" si="230"/>
        <v>1573.8427336734776</v>
      </c>
      <c r="DR109" s="85">
        <f t="shared" si="184"/>
        <v>15.738427336734775</v>
      </c>
      <c r="DS109" s="85">
        <f t="shared" si="231"/>
        <v>1573.8427336734776</v>
      </c>
      <c r="DT109" s="81"/>
      <c r="DU109" s="81"/>
      <c r="DV109" s="81">
        <f t="shared" si="232"/>
        <v>-15.738427336734775</v>
      </c>
      <c r="DW109" s="100"/>
    </row>
    <row r="110" spans="1:127" x14ac:dyDescent="0.2">
      <c r="A110" s="59">
        <f t="shared" si="185"/>
        <v>14.000000000000018</v>
      </c>
      <c r="B110" s="44">
        <f t="shared" si="186"/>
        <v>14000.000000000018</v>
      </c>
      <c r="C110" s="52">
        <f t="shared" si="120"/>
        <v>133.33333333333334</v>
      </c>
      <c r="D110" s="50">
        <f t="shared" si="121"/>
        <v>2</v>
      </c>
      <c r="E110" s="44">
        <f t="shared" si="122"/>
        <v>3</v>
      </c>
      <c r="F110" s="47">
        <f t="shared" si="123"/>
        <v>1.0574519476318618</v>
      </c>
      <c r="G110" s="52">
        <f t="shared" si="187"/>
        <v>3.9474247775432549E-2</v>
      </c>
      <c r="H110" s="57">
        <f t="shared" si="188"/>
        <v>211.32917429248911</v>
      </c>
      <c r="I110" s="52">
        <f t="shared" si="189"/>
        <v>0</v>
      </c>
      <c r="J110" s="54">
        <f t="shared" si="190"/>
        <v>366.83927326122642</v>
      </c>
      <c r="K110" s="46">
        <f t="shared" si="233"/>
        <v>366.83927326122642</v>
      </c>
      <c r="L110" s="80">
        <f t="shared" si="124"/>
        <v>0</v>
      </c>
      <c r="M110" s="142">
        <f t="shared" si="125"/>
        <v>0</v>
      </c>
      <c r="N110" s="60">
        <f t="shared" si="126"/>
        <v>3</v>
      </c>
      <c r="O110" s="53">
        <f t="shared" si="127"/>
        <v>0</v>
      </c>
      <c r="P110" s="58">
        <f t="shared" si="191"/>
        <v>2.322203440893678</v>
      </c>
      <c r="Q110" s="49">
        <f t="shared" si="128"/>
        <v>2.322203440893678</v>
      </c>
      <c r="R110" s="143">
        <f t="shared" si="129"/>
        <v>0.85418214447655383</v>
      </c>
      <c r="S110" s="51">
        <f t="shared" si="192"/>
        <v>3.201491156502171E-2</v>
      </c>
      <c r="T110" s="57">
        <f t="shared" si="193"/>
        <v>222.88976965832973</v>
      </c>
      <c r="U110" s="53">
        <f t="shared" si="130"/>
        <v>0</v>
      </c>
      <c r="V110" s="58">
        <f t="shared" si="194"/>
        <v>2.2920242940278053</v>
      </c>
      <c r="W110" s="49">
        <f t="shared" si="131"/>
        <v>2.2920242940278053</v>
      </c>
      <c r="X110" s="143">
        <f t="shared" si="132"/>
        <v>0.83435475176801621</v>
      </c>
      <c r="Y110" s="51">
        <f t="shared" si="195"/>
        <v>3.122313768286096E-2</v>
      </c>
      <c r="Z110" s="57">
        <f t="shared" si="196"/>
        <v>220.67141659443135</v>
      </c>
      <c r="AA110" s="53">
        <f t="shared" si="133"/>
        <v>0</v>
      </c>
      <c r="AB110" s="58">
        <f t="shared" si="197"/>
        <v>2.2977543750545313</v>
      </c>
      <c r="AC110" s="49">
        <f t="shared" si="134"/>
        <v>2.2977543750545313</v>
      </c>
      <c r="AD110" s="143">
        <f t="shared" si="135"/>
        <v>0.83259842347305824</v>
      </c>
      <c r="AE110" s="49">
        <f t="shared" si="234"/>
        <v>3.1153001639615409E-2</v>
      </c>
      <c r="AF110" s="57">
        <f t="shared" si="198"/>
        <v>219.92465411208033</v>
      </c>
      <c r="AG110" s="53">
        <f t="shared" si="136"/>
        <v>0</v>
      </c>
      <c r="AH110" s="58">
        <f t="shared" si="199"/>
        <v>2.2996897388695547</v>
      </c>
      <c r="AI110" s="49">
        <f t="shared" si="137"/>
        <v>2.2996897388695547</v>
      </c>
      <c r="AJ110" s="143">
        <f t="shared" si="138"/>
        <v>0.83261703430177492</v>
      </c>
      <c r="AK110" s="51">
        <f t="shared" si="200"/>
        <v>3.115374483204221E-2</v>
      </c>
      <c r="AL110" s="57">
        <f t="shared" si="201"/>
        <v>219.84625017280612</v>
      </c>
      <c r="AM110" s="53">
        <f t="shared" si="139"/>
        <v>0</v>
      </c>
      <c r="AN110" s="58">
        <f t="shared" si="202"/>
        <v>2.2998931253416641</v>
      </c>
      <c r="AO110" s="49">
        <f t="shared" si="140"/>
        <v>2.2998931253416641</v>
      </c>
      <c r="AP110" s="143">
        <f t="shared" si="141"/>
        <v>0.832626889292851</v>
      </c>
      <c r="AQ110" s="51">
        <f t="shared" si="203"/>
        <v>3.115413837468568E-2</v>
      </c>
      <c r="AR110" s="57">
        <f t="shared" si="204"/>
        <v>219.84292959579503</v>
      </c>
      <c r="AS110" s="44">
        <f t="shared" si="142"/>
        <v>660.31069187020762</v>
      </c>
      <c r="AT110" s="44">
        <f t="shared" si="143"/>
        <v>264.12427674808299</v>
      </c>
      <c r="AU110" s="44">
        <f t="shared" si="144"/>
        <v>165.07767296755191</v>
      </c>
      <c r="AV110" s="47">
        <f t="shared" si="145"/>
        <v>1430.7862187930414</v>
      </c>
      <c r="AW110" s="47">
        <f t="shared" si="146"/>
        <v>4685210.4978154916</v>
      </c>
      <c r="AX110" s="86">
        <f t="shared" si="147"/>
        <v>252523576938.34372</v>
      </c>
      <c r="AY110" s="86">
        <f t="shared" si="148"/>
        <v>1697.8413919670891</v>
      </c>
      <c r="AZ110" s="10">
        <f t="shared" si="205"/>
        <v>1697.8413919670891</v>
      </c>
      <c r="BA110" s="44">
        <f t="shared" si="149"/>
        <v>1430.7862187930414</v>
      </c>
      <c r="BB110" s="9">
        <f t="shared" si="150"/>
        <v>660.31069187020762</v>
      </c>
      <c r="BC110" s="45">
        <f t="shared" si="239"/>
        <v>88041.425582694355</v>
      </c>
      <c r="BD110" s="9">
        <f t="shared" si="151"/>
        <v>165.07767296755191</v>
      </c>
      <c r="BE110" s="45">
        <f t="shared" si="235"/>
        <v>22010.356395673589</v>
      </c>
      <c r="BF110" s="9">
        <f t="shared" si="152"/>
        <v>264.12427674808299</v>
      </c>
      <c r="BG110" s="45">
        <f t="shared" si="236"/>
        <v>35216.570233077735</v>
      </c>
      <c r="BH110" s="58"/>
      <c r="BI110" s="58"/>
      <c r="BJ110" s="58">
        <f t="shared" si="206"/>
        <v>-660.31069187020762</v>
      </c>
      <c r="BK110" s="97"/>
      <c r="BL110" s="44"/>
      <c r="BM110" s="82">
        <f t="shared" si="207"/>
        <v>10.5</v>
      </c>
      <c r="BN110" s="86">
        <f t="shared" si="208"/>
        <v>10500</v>
      </c>
      <c r="BO110" s="86">
        <f t="shared" si="209"/>
        <v>100</v>
      </c>
      <c r="BP110" s="84">
        <f t="shared" si="153"/>
        <v>2</v>
      </c>
      <c r="BQ110" s="84">
        <f t="shared" si="154"/>
        <v>3</v>
      </c>
      <c r="BR110" s="84">
        <f t="shared" si="155"/>
        <v>1.4581420887516947</v>
      </c>
      <c r="BS110" s="84">
        <f t="shared" si="210"/>
        <v>5.3050342111268155E-2</v>
      </c>
      <c r="BT110" s="84">
        <f t="shared" si="211"/>
        <v>371.7621722282704</v>
      </c>
      <c r="BU110" s="84">
        <f t="shared" si="212"/>
        <v>0</v>
      </c>
      <c r="BV110" s="83">
        <f t="shared" si="213"/>
        <v>267.71388114440782</v>
      </c>
      <c r="BW110" s="81">
        <f t="shared" si="237"/>
        <v>267.71388114440782</v>
      </c>
      <c r="BX110" s="83">
        <f t="shared" si="156"/>
        <v>0</v>
      </c>
      <c r="BY110" s="141">
        <f t="shared" si="157"/>
        <v>0</v>
      </c>
      <c r="BZ110" s="83">
        <f t="shared" si="158"/>
        <v>3</v>
      </c>
      <c r="CA110" s="83">
        <f t="shared" si="159"/>
        <v>0</v>
      </c>
      <c r="CB110" s="83">
        <f t="shared" si="214"/>
        <v>1.9533140793353183</v>
      </c>
      <c r="CC110" s="83">
        <f t="shared" si="160"/>
        <v>1.9533140793353183</v>
      </c>
      <c r="CD110" s="143">
        <f t="shared" si="161"/>
        <v>1.2238668524348462</v>
      </c>
      <c r="CE110" s="83">
        <f t="shared" si="215"/>
        <v>4.3435999788557431E-2</v>
      </c>
      <c r="CF110" s="84">
        <f t="shared" si="216"/>
        <v>407.22725014522683</v>
      </c>
      <c r="CG110" s="83">
        <f t="shared" si="162"/>
        <v>0</v>
      </c>
      <c r="CH110" s="83">
        <f t="shared" si="217"/>
        <v>1.8888063705799016</v>
      </c>
      <c r="CI110" s="83">
        <f t="shared" si="163"/>
        <v>1.8888063705799016</v>
      </c>
      <c r="CJ110" s="143">
        <f t="shared" si="164"/>
        <v>1.1969464386411544</v>
      </c>
      <c r="CK110" s="83">
        <f t="shared" si="218"/>
        <v>4.2158626154046627E-2</v>
      </c>
      <c r="CL110" s="84">
        <f t="shared" si="219"/>
        <v>346.11150220975401</v>
      </c>
      <c r="CM110" s="83">
        <f t="shared" si="165"/>
        <v>0</v>
      </c>
      <c r="CN110" s="83">
        <f t="shared" si="220"/>
        <v>2.0027857370302482</v>
      </c>
      <c r="CO110" s="83">
        <f t="shared" si="166"/>
        <v>2.0027857370302482</v>
      </c>
      <c r="CP110" s="143">
        <f t="shared" si="167"/>
        <v>1.2022682287919844</v>
      </c>
      <c r="CQ110" s="83">
        <f t="shared" si="221"/>
        <v>4.2411145096703622E-2</v>
      </c>
      <c r="CR110" s="84">
        <f t="shared" si="222"/>
        <v>345.17377508286057</v>
      </c>
      <c r="CS110" s="83">
        <f t="shared" si="168"/>
        <v>0</v>
      </c>
      <c r="CT110" s="83">
        <f t="shared" si="223"/>
        <v>2.0046418266244941</v>
      </c>
      <c r="CU110" s="83">
        <f t="shared" si="169"/>
        <v>2.0046418266244941</v>
      </c>
      <c r="CV110" s="143">
        <f t="shared" si="170"/>
        <v>1.2032003115553187</v>
      </c>
      <c r="CW110" s="83">
        <f t="shared" si="224"/>
        <v>4.2455372423823842E-2</v>
      </c>
      <c r="CX110" s="84">
        <f t="shared" si="225"/>
        <v>345.4506907399882</v>
      </c>
      <c r="CY110" s="83">
        <f t="shared" si="171"/>
        <v>0</v>
      </c>
      <c r="CZ110" s="83">
        <f t="shared" si="226"/>
        <v>2.0040933559311869</v>
      </c>
      <c r="DA110" s="83">
        <f t="shared" si="172"/>
        <v>2.0040933559311869</v>
      </c>
      <c r="DB110" s="143">
        <f t="shared" si="173"/>
        <v>1.2032309708933955</v>
      </c>
      <c r="DC110" s="83">
        <f t="shared" si="227"/>
        <v>4.2456827209415474E-2</v>
      </c>
      <c r="DD110" s="84">
        <f t="shared" si="228"/>
        <v>345.46762072333172</v>
      </c>
      <c r="DE110" s="86">
        <f t="shared" si="174"/>
        <v>481.88498605993408</v>
      </c>
      <c r="DF110" s="86">
        <f t="shared" si="175"/>
        <v>192.75399442397364</v>
      </c>
      <c r="DG110" s="86">
        <f t="shared" si="176"/>
        <v>120.47124651498352</v>
      </c>
      <c r="DH110" s="86">
        <f t="shared" si="177"/>
        <v>15.228874717544903</v>
      </c>
      <c r="DI110" s="86">
        <f t="shared" si="178"/>
        <v>1046.3148901890891</v>
      </c>
      <c r="DJ110" s="86">
        <f t="shared" si="179"/>
        <v>55280992.170777149</v>
      </c>
      <c r="DK110" s="86">
        <f t="shared" si="180"/>
        <v>1959.1374975515812</v>
      </c>
      <c r="DL110" s="86">
        <f t="shared" si="238"/>
        <v>1959.1374975515812</v>
      </c>
      <c r="DM110" s="86">
        <f t="shared" si="181"/>
        <v>15.228874717544903</v>
      </c>
      <c r="DN110" s="85">
        <f t="shared" si="182"/>
        <v>15.228874717544903</v>
      </c>
      <c r="DO110" s="85">
        <f t="shared" si="229"/>
        <v>1522.8874717544902</v>
      </c>
      <c r="DP110" s="85">
        <f t="shared" si="183"/>
        <v>15.228874717544903</v>
      </c>
      <c r="DQ110" s="85">
        <f t="shared" si="230"/>
        <v>1522.8874717544902</v>
      </c>
      <c r="DR110" s="85">
        <f t="shared" si="184"/>
        <v>15.228874717544903</v>
      </c>
      <c r="DS110" s="85">
        <f t="shared" si="231"/>
        <v>1522.8874717544902</v>
      </c>
      <c r="DT110" s="81"/>
      <c r="DU110" s="81"/>
      <c r="DV110" s="81">
        <f t="shared" si="232"/>
        <v>-15.228874717544903</v>
      </c>
      <c r="DW110" s="100"/>
    </row>
    <row r="111" spans="1:127" x14ac:dyDescent="0.2">
      <c r="A111" s="59">
        <f t="shared" si="185"/>
        <v>14.133333333333352</v>
      </c>
      <c r="B111" s="44">
        <f t="shared" si="186"/>
        <v>14133.333333333352</v>
      </c>
      <c r="C111" s="52">
        <f t="shared" si="120"/>
        <v>133.33333333333334</v>
      </c>
      <c r="D111" s="50">
        <f t="shared" si="121"/>
        <v>2</v>
      </c>
      <c r="E111" s="44">
        <f t="shared" si="122"/>
        <v>3</v>
      </c>
      <c r="F111" s="47">
        <f t="shared" si="123"/>
        <v>1.0574519476318618</v>
      </c>
      <c r="G111" s="52">
        <f t="shared" si="187"/>
        <v>3.933325418241497E-2</v>
      </c>
      <c r="H111" s="57">
        <f t="shared" si="188"/>
        <v>213.08045211377461</v>
      </c>
      <c r="I111" s="52">
        <f t="shared" si="189"/>
        <v>0</v>
      </c>
      <c r="J111" s="54">
        <f t="shared" si="190"/>
        <v>370.50167326122641</v>
      </c>
      <c r="K111" s="46">
        <f t="shared" si="233"/>
        <v>370.50167326122641</v>
      </c>
      <c r="L111" s="80">
        <f t="shared" si="124"/>
        <v>0</v>
      </c>
      <c r="M111" s="142">
        <f t="shared" si="125"/>
        <v>0</v>
      </c>
      <c r="N111" s="60">
        <f t="shared" si="126"/>
        <v>3</v>
      </c>
      <c r="O111" s="53">
        <f t="shared" si="127"/>
        <v>0</v>
      </c>
      <c r="P111" s="58">
        <f t="shared" si="191"/>
        <v>2.3180220018141733</v>
      </c>
      <c r="Q111" s="49">
        <f t="shared" si="128"/>
        <v>2.3180220018141733</v>
      </c>
      <c r="R111" s="143">
        <f t="shared" si="129"/>
        <v>0.85418214447655383</v>
      </c>
      <c r="S111" s="51">
        <f t="shared" si="192"/>
        <v>3.1901020612424835E-2</v>
      </c>
      <c r="T111" s="57">
        <f t="shared" si="193"/>
        <v>224.72469164239297</v>
      </c>
      <c r="U111" s="53">
        <f t="shared" si="130"/>
        <v>0</v>
      </c>
      <c r="V111" s="58">
        <f t="shared" si="194"/>
        <v>2.287741695448029</v>
      </c>
      <c r="W111" s="49">
        <f t="shared" si="131"/>
        <v>2.287741695448029</v>
      </c>
      <c r="X111" s="143">
        <f t="shared" si="132"/>
        <v>0.83435475176801621</v>
      </c>
      <c r="Y111" s="51">
        <f t="shared" si="195"/>
        <v>3.1111890382625226E-2</v>
      </c>
      <c r="Z111" s="57">
        <f t="shared" si="196"/>
        <v>222.48451628474757</v>
      </c>
      <c r="AA111" s="53">
        <f t="shared" si="133"/>
        <v>0</v>
      </c>
      <c r="AB111" s="58">
        <f t="shared" si="197"/>
        <v>2.2935055550357646</v>
      </c>
      <c r="AC111" s="49">
        <f t="shared" si="134"/>
        <v>2.2935055550357646</v>
      </c>
      <c r="AD111" s="143">
        <f t="shared" si="135"/>
        <v>0.83259842347305824</v>
      </c>
      <c r="AE111" s="49">
        <f t="shared" si="234"/>
        <v>3.1041988516485666E-2</v>
      </c>
      <c r="AF111" s="57">
        <f t="shared" si="198"/>
        <v>221.72916930399461</v>
      </c>
      <c r="AG111" s="53">
        <f t="shared" si="136"/>
        <v>0</v>
      </c>
      <c r="AH111" s="58">
        <f t="shared" si="199"/>
        <v>2.295455578241854</v>
      </c>
      <c r="AI111" s="49">
        <f t="shared" si="137"/>
        <v>2.295455578241854</v>
      </c>
      <c r="AJ111" s="143">
        <f t="shared" si="138"/>
        <v>0.83261703430177492</v>
      </c>
      <c r="AK111" s="51">
        <f t="shared" si="200"/>
        <v>3.1042729227468639E-2</v>
      </c>
      <c r="AL111" s="57">
        <f t="shared" si="201"/>
        <v>221.64928974544239</v>
      </c>
      <c r="AM111" s="53">
        <f t="shared" si="139"/>
        <v>0</v>
      </c>
      <c r="AN111" s="58">
        <f t="shared" si="202"/>
        <v>2.2956619912607161</v>
      </c>
      <c r="AO111" s="49">
        <f t="shared" si="140"/>
        <v>2.2956619912607161</v>
      </c>
      <c r="AP111" s="143">
        <f t="shared" si="141"/>
        <v>0.832626889292851</v>
      </c>
      <c r="AQ111" s="51">
        <f t="shared" si="203"/>
        <v>3.10431214561133E-2</v>
      </c>
      <c r="AR111" s="57">
        <f t="shared" si="204"/>
        <v>221.6458324972522</v>
      </c>
      <c r="AS111" s="44">
        <f t="shared" si="142"/>
        <v>666.90301187020759</v>
      </c>
      <c r="AT111" s="44">
        <f t="shared" si="143"/>
        <v>266.761204748083</v>
      </c>
      <c r="AU111" s="44">
        <f t="shared" si="144"/>
        <v>166.7257529675519</v>
      </c>
      <c r="AV111" s="47">
        <f t="shared" si="145"/>
        <v>1360.8232837698954</v>
      </c>
      <c r="AW111" s="47">
        <f t="shared" si="146"/>
        <v>4263832.9733151542</v>
      </c>
      <c r="AX111" s="86">
        <f t="shared" si="147"/>
        <v>217085943724.16977</v>
      </c>
      <c r="AY111" s="86">
        <f t="shared" si="148"/>
        <v>1685.6245044601014</v>
      </c>
      <c r="AZ111" s="10">
        <f t="shared" si="205"/>
        <v>1685.6245044601014</v>
      </c>
      <c r="BA111" s="44">
        <f t="shared" si="149"/>
        <v>1360.8232837698954</v>
      </c>
      <c r="BB111" s="9">
        <f t="shared" si="150"/>
        <v>666.90301187020759</v>
      </c>
      <c r="BC111" s="45">
        <f t="shared" si="239"/>
        <v>88920.401582694351</v>
      </c>
      <c r="BD111" s="9">
        <f t="shared" si="151"/>
        <v>166.7257529675519</v>
      </c>
      <c r="BE111" s="45">
        <f t="shared" si="235"/>
        <v>22230.100395673588</v>
      </c>
      <c r="BF111" s="9">
        <f t="shared" si="152"/>
        <v>266.761204748083</v>
      </c>
      <c r="BG111" s="45">
        <f t="shared" si="236"/>
        <v>35568.160633077736</v>
      </c>
      <c r="BH111" s="58"/>
      <c r="BI111" s="58"/>
      <c r="BJ111" s="58">
        <f t="shared" si="206"/>
        <v>-666.90301187020759</v>
      </c>
      <c r="BK111" s="97"/>
      <c r="BL111" s="44"/>
      <c r="BM111" s="82">
        <f t="shared" si="207"/>
        <v>10.6</v>
      </c>
      <c r="BN111" s="86">
        <f t="shared" si="208"/>
        <v>10600</v>
      </c>
      <c r="BO111" s="86">
        <f t="shared" si="209"/>
        <v>100</v>
      </c>
      <c r="BP111" s="84">
        <f t="shared" si="153"/>
        <v>2</v>
      </c>
      <c r="BQ111" s="84">
        <f t="shared" si="154"/>
        <v>3</v>
      </c>
      <c r="BR111" s="84">
        <f t="shared" si="155"/>
        <v>1.4581420887516947</v>
      </c>
      <c r="BS111" s="84">
        <f t="shared" si="210"/>
        <v>5.2904527902392987E-2</v>
      </c>
      <c r="BT111" s="84">
        <f t="shared" si="211"/>
        <v>373.52808672849812</v>
      </c>
      <c r="BU111" s="84">
        <f t="shared" si="212"/>
        <v>0</v>
      </c>
      <c r="BV111" s="83">
        <f t="shared" si="213"/>
        <v>270.46068114440777</v>
      </c>
      <c r="BW111" s="81">
        <f t="shared" si="237"/>
        <v>270.46068114440777</v>
      </c>
      <c r="BX111" s="83">
        <f t="shared" si="156"/>
        <v>0</v>
      </c>
      <c r="BY111" s="141">
        <f t="shared" si="157"/>
        <v>0</v>
      </c>
      <c r="BZ111" s="83">
        <f t="shared" si="158"/>
        <v>3</v>
      </c>
      <c r="CA111" s="83">
        <f t="shared" si="159"/>
        <v>0</v>
      </c>
      <c r="CB111" s="83">
        <f t="shared" si="214"/>
        <v>1.9502778932308515</v>
      </c>
      <c r="CC111" s="83">
        <f t="shared" si="160"/>
        <v>1.9502778932308515</v>
      </c>
      <c r="CD111" s="143">
        <f t="shared" si="161"/>
        <v>1.2238668524348462</v>
      </c>
      <c r="CE111" s="83">
        <f t="shared" si="215"/>
        <v>4.3313613103313948E-2</v>
      </c>
      <c r="CF111" s="84">
        <f t="shared" si="216"/>
        <v>409.44782526444652</v>
      </c>
      <c r="CG111" s="83">
        <f t="shared" si="162"/>
        <v>0</v>
      </c>
      <c r="CH111" s="83">
        <f t="shared" si="217"/>
        <v>1.8851793628025699</v>
      </c>
      <c r="CI111" s="83">
        <f t="shared" si="163"/>
        <v>1.8851793628025699</v>
      </c>
      <c r="CJ111" s="143">
        <f t="shared" si="164"/>
        <v>1.1969464386411544</v>
      </c>
      <c r="CK111" s="83">
        <f t="shared" si="218"/>
        <v>4.2038931510182509E-2</v>
      </c>
      <c r="CL111" s="84">
        <f t="shared" si="219"/>
        <v>348.34035845927997</v>
      </c>
      <c r="CM111" s="83">
        <f t="shared" si="165"/>
        <v>0</v>
      </c>
      <c r="CN111" s="83">
        <f t="shared" si="220"/>
        <v>1.9986746711921337</v>
      </c>
      <c r="CO111" s="83">
        <f t="shared" si="166"/>
        <v>1.9986746711921337</v>
      </c>
      <c r="CP111" s="143">
        <f t="shared" si="167"/>
        <v>1.2022682287919844</v>
      </c>
      <c r="CQ111" s="83">
        <f t="shared" si="221"/>
        <v>4.2290918273824425E-2</v>
      </c>
      <c r="CR111" s="84">
        <f t="shared" si="222"/>
        <v>347.28838129870383</v>
      </c>
      <c r="CS111" s="83">
        <f t="shared" si="168"/>
        <v>0</v>
      </c>
      <c r="CT111" s="83">
        <f t="shared" si="223"/>
        <v>2.0007482937947683</v>
      </c>
      <c r="CU111" s="83">
        <f t="shared" si="169"/>
        <v>2.0007482937947683</v>
      </c>
      <c r="CV111" s="143">
        <f t="shared" si="170"/>
        <v>1.2032003115553187</v>
      </c>
      <c r="CW111" s="83">
        <f t="shared" si="224"/>
        <v>4.2335052392668313E-2</v>
      </c>
      <c r="CX111" s="84">
        <f t="shared" si="225"/>
        <v>347.56554297170248</v>
      </c>
      <c r="CY111" s="83">
        <f t="shared" si="171"/>
        <v>0</v>
      </c>
      <c r="CZ111" s="83">
        <f t="shared" si="226"/>
        <v>2.0002015445009795</v>
      </c>
      <c r="DA111" s="83">
        <f t="shared" si="172"/>
        <v>2.0002015445009795</v>
      </c>
      <c r="DB111" s="143">
        <f t="shared" si="173"/>
        <v>1.2032309708933955</v>
      </c>
      <c r="DC111" s="83">
        <f t="shared" si="227"/>
        <v>4.2336504112326132E-2</v>
      </c>
      <c r="DD111" s="84">
        <f t="shared" si="228"/>
        <v>347.58312425191718</v>
      </c>
      <c r="DE111" s="86">
        <f t="shared" si="174"/>
        <v>486.82922605993394</v>
      </c>
      <c r="DF111" s="86">
        <f t="shared" si="175"/>
        <v>194.73169042397359</v>
      </c>
      <c r="DG111" s="86">
        <f t="shared" si="176"/>
        <v>121.70730651498349</v>
      </c>
      <c r="DH111" s="86">
        <f t="shared" si="177"/>
        <v>14.739553627474159</v>
      </c>
      <c r="DI111" s="86">
        <f t="shared" si="178"/>
        <v>985.39305468985503</v>
      </c>
      <c r="DJ111" s="86">
        <f t="shared" si="179"/>
        <v>49389227.142440081</v>
      </c>
      <c r="DK111" s="86">
        <f t="shared" si="180"/>
        <v>1947.9603520648486</v>
      </c>
      <c r="DL111" s="86">
        <f t="shared" si="238"/>
        <v>1947.9603520648486</v>
      </c>
      <c r="DM111" s="86">
        <f t="shared" si="181"/>
        <v>14.739553627474159</v>
      </c>
      <c r="DN111" s="85">
        <f t="shared" si="182"/>
        <v>14.739553627474159</v>
      </c>
      <c r="DO111" s="85">
        <f t="shared" si="229"/>
        <v>1473.9553627474158</v>
      </c>
      <c r="DP111" s="85">
        <f t="shared" si="183"/>
        <v>14.739553627474159</v>
      </c>
      <c r="DQ111" s="85">
        <f t="shared" si="230"/>
        <v>1473.9553627474158</v>
      </c>
      <c r="DR111" s="85">
        <f t="shared" si="184"/>
        <v>14.739553627474159</v>
      </c>
      <c r="DS111" s="85">
        <f t="shared" si="231"/>
        <v>1473.9553627474158</v>
      </c>
      <c r="DT111" s="81"/>
      <c r="DU111" s="81"/>
      <c r="DV111" s="81">
        <f t="shared" si="232"/>
        <v>-14.739553627474159</v>
      </c>
      <c r="DW111" s="100"/>
    </row>
    <row r="112" spans="1:127" x14ac:dyDescent="0.2">
      <c r="A112" s="59">
        <f t="shared" si="185"/>
        <v>14.266666666666687</v>
      </c>
      <c r="B112" s="44">
        <f t="shared" si="186"/>
        <v>14266.666666666686</v>
      </c>
      <c r="C112" s="52">
        <f t="shared" si="120"/>
        <v>133.33333333333334</v>
      </c>
      <c r="D112" s="50">
        <f t="shared" si="121"/>
        <v>2</v>
      </c>
      <c r="E112" s="44">
        <f t="shared" si="122"/>
        <v>3</v>
      </c>
      <c r="F112" s="47">
        <f t="shared" si="123"/>
        <v>1.0574519476318618</v>
      </c>
      <c r="G112" s="52">
        <f t="shared" si="187"/>
        <v>3.9192260589397392E-2</v>
      </c>
      <c r="H112" s="57">
        <f t="shared" si="188"/>
        <v>214.82546355314824</v>
      </c>
      <c r="I112" s="52">
        <f t="shared" si="189"/>
        <v>0</v>
      </c>
      <c r="J112" s="54">
        <f t="shared" si="190"/>
        <v>374.16407326122641</v>
      </c>
      <c r="K112" s="46">
        <f t="shared" si="233"/>
        <v>374.16407326122641</v>
      </c>
      <c r="L112" s="80">
        <f t="shared" si="124"/>
        <v>0</v>
      </c>
      <c r="M112" s="142">
        <f t="shared" si="125"/>
        <v>0</v>
      </c>
      <c r="N112" s="60">
        <f t="shared" si="126"/>
        <v>3</v>
      </c>
      <c r="O112" s="53">
        <f t="shared" si="127"/>
        <v>0</v>
      </c>
      <c r="P112" s="58">
        <f t="shared" si="191"/>
        <v>2.3138736261401061</v>
      </c>
      <c r="Q112" s="49">
        <f t="shared" si="128"/>
        <v>2.3138736261401061</v>
      </c>
      <c r="R112" s="143">
        <f t="shared" si="129"/>
        <v>0.85418214447655383</v>
      </c>
      <c r="S112" s="51">
        <f t="shared" si="192"/>
        <v>3.178712965982796E-2</v>
      </c>
      <c r="T112" s="57">
        <f t="shared" si="193"/>
        <v>226.5563725675498</v>
      </c>
      <c r="U112" s="53">
        <f t="shared" si="130"/>
        <v>0</v>
      </c>
      <c r="V112" s="58">
        <f t="shared" si="194"/>
        <v>2.2834849776315052</v>
      </c>
      <c r="W112" s="49">
        <f t="shared" si="131"/>
        <v>2.2834849776315052</v>
      </c>
      <c r="X112" s="143">
        <f t="shared" si="132"/>
        <v>0.83435475176801621</v>
      </c>
      <c r="Y112" s="51">
        <f t="shared" si="195"/>
        <v>3.1000643082389492E-2</v>
      </c>
      <c r="Z112" s="57">
        <f t="shared" si="196"/>
        <v>224.29452638010645</v>
      </c>
      <c r="AA112" s="53">
        <f t="shared" si="133"/>
        <v>0</v>
      </c>
      <c r="AB112" s="58">
        <f t="shared" si="197"/>
        <v>2.2892819661322927</v>
      </c>
      <c r="AC112" s="49">
        <f t="shared" si="134"/>
        <v>2.2892819661322927</v>
      </c>
      <c r="AD112" s="143">
        <f t="shared" si="135"/>
        <v>0.83259842347305824</v>
      </c>
      <c r="AE112" s="49">
        <f t="shared" si="234"/>
        <v>3.0930975393355924E-2</v>
      </c>
      <c r="AF112" s="57">
        <f t="shared" si="198"/>
        <v>223.53057367306243</v>
      </c>
      <c r="AG112" s="53">
        <f t="shared" si="136"/>
        <v>0</v>
      </c>
      <c r="AH112" s="58">
        <f t="shared" si="199"/>
        <v>2.2912465904604318</v>
      </c>
      <c r="AI112" s="49">
        <f t="shared" si="137"/>
        <v>2.2912465904604318</v>
      </c>
      <c r="AJ112" s="143">
        <f t="shared" si="138"/>
        <v>0.83261703430177492</v>
      </c>
      <c r="AK112" s="51">
        <f t="shared" si="200"/>
        <v>3.0931713622895068E-2</v>
      </c>
      <c r="AL112" s="57">
        <f t="shared" si="201"/>
        <v>223.44920674776662</v>
      </c>
      <c r="AM112" s="53">
        <f t="shared" si="139"/>
        <v>0</v>
      </c>
      <c r="AN112" s="58">
        <f t="shared" si="202"/>
        <v>2.2914560370007404</v>
      </c>
      <c r="AO112" s="49">
        <f t="shared" si="140"/>
        <v>2.2914560370007404</v>
      </c>
      <c r="AP112" s="143">
        <f t="shared" si="141"/>
        <v>0.832626889292851</v>
      </c>
      <c r="AQ112" s="51">
        <f t="shared" si="203"/>
        <v>3.093210453754092E-2</v>
      </c>
      <c r="AR112" s="57">
        <f t="shared" si="204"/>
        <v>223.44561040386</v>
      </c>
      <c r="AS112" s="44">
        <f t="shared" si="142"/>
        <v>673.49533187020745</v>
      </c>
      <c r="AT112" s="44">
        <f t="shared" si="143"/>
        <v>269.39813274808296</v>
      </c>
      <c r="AU112" s="44">
        <f t="shared" si="144"/>
        <v>168.37383296755186</v>
      </c>
      <c r="AV112" s="47">
        <f t="shared" si="145"/>
        <v>1294.864086715223</v>
      </c>
      <c r="AW112" s="47">
        <f t="shared" si="146"/>
        <v>3883637.6865239483</v>
      </c>
      <c r="AX112" s="86">
        <f t="shared" si="147"/>
        <v>186874929543.97131</v>
      </c>
      <c r="AY112" s="86">
        <f t="shared" si="148"/>
        <v>1673.4948568027862</v>
      </c>
      <c r="AZ112" s="10">
        <f t="shared" si="205"/>
        <v>1673.4948568027862</v>
      </c>
      <c r="BA112" s="44">
        <f t="shared" si="149"/>
        <v>1294.864086715223</v>
      </c>
      <c r="BB112" s="9">
        <f t="shared" si="150"/>
        <v>673.49533187020745</v>
      </c>
      <c r="BC112" s="45">
        <f t="shared" si="239"/>
        <v>89799.377582694331</v>
      </c>
      <c r="BD112" s="9">
        <f t="shared" si="151"/>
        <v>168.37383296755186</v>
      </c>
      <c r="BE112" s="45">
        <f t="shared" si="235"/>
        <v>22449.844395673583</v>
      </c>
      <c r="BF112" s="9">
        <f t="shared" si="152"/>
        <v>269.39813274808296</v>
      </c>
      <c r="BG112" s="45">
        <f t="shared" si="236"/>
        <v>35919.75103307773</v>
      </c>
      <c r="BH112" s="58"/>
      <c r="BI112" s="58"/>
      <c r="BJ112" s="58">
        <f t="shared" si="206"/>
        <v>-673.49533187020745</v>
      </c>
      <c r="BK112" s="97"/>
      <c r="BL112" s="44"/>
      <c r="BM112" s="82">
        <f t="shared" si="207"/>
        <v>10.700000000000001</v>
      </c>
      <c r="BN112" s="86">
        <f t="shared" si="208"/>
        <v>10700</v>
      </c>
      <c r="BO112" s="86">
        <f t="shared" si="209"/>
        <v>100</v>
      </c>
      <c r="BP112" s="84">
        <f t="shared" si="153"/>
        <v>2</v>
      </c>
      <c r="BQ112" s="84">
        <f t="shared" si="154"/>
        <v>3</v>
      </c>
      <c r="BR112" s="84">
        <f t="shared" si="155"/>
        <v>1.4581420887516947</v>
      </c>
      <c r="BS112" s="84">
        <f t="shared" si="210"/>
        <v>5.2758713693517818E-2</v>
      </c>
      <c r="BT112" s="84">
        <f t="shared" si="211"/>
        <v>375.28914075509664</v>
      </c>
      <c r="BU112" s="84">
        <f t="shared" si="212"/>
        <v>0</v>
      </c>
      <c r="BV112" s="83">
        <f t="shared" si="213"/>
        <v>273.20748114440772</v>
      </c>
      <c r="BW112" s="81">
        <f t="shared" si="237"/>
        <v>273.20748114440772</v>
      </c>
      <c r="BX112" s="83">
        <f t="shared" si="156"/>
        <v>0</v>
      </c>
      <c r="BY112" s="141">
        <f t="shared" si="157"/>
        <v>0</v>
      </c>
      <c r="BZ112" s="83">
        <f t="shared" si="158"/>
        <v>3</v>
      </c>
      <c r="CA112" s="83">
        <f t="shared" si="159"/>
        <v>0</v>
      </c>
      <c r="CB112" s="83">
        <f t="shared" si="214"/>
        <v>1.9472610820432081</v>
      </c>
      <c r="CC112" s="83">
        <f t="shared" si="160"/>
        <v>1.9472610820432081</v>
      </c>
      <c r="CD112" s="143">
        <f t="shared" si="161"/>
        <v>1.2238668524348462</v>
      </c>
      <c r="CE112" s="83">
        <f t="shared" si="215"/>
        <v>4.3191226418070466E-2</v>
      </c>
      <c r="CF112" s="84">
        <f t="shared" si="216"/>
        <v>411.66558202161508</v>
      </c>
      <c r="CG112" s="83">
        <f t="shared" si="162"/>
        <v>0</v>
      </c>
      <c r="CH112" s="83">
        <f t="shared" si="217"/>
        <v>1.8815722106701342</v>
      </c>
      <c r="CI112" s="83">
        <f t="shared" si="163"/>
        <v>1.8815722106701342</v>
      </c>
      <c r="CJ112" s="143">
        <f t="shared" si="164"/>
        <v>1.1969464386411544</v>
      </c>
      <c r="CK112" s="83">
        <f t="shared" si="218"/>
        <v>4.1919236866318391E-2</v>
      </c>
      <c r="CL112" s="84">
        <f t="shared" si="219"/>
        <v>350.56715369248491</v>
      </c>
      <c r="CM112" s="83">
        <f t="shared" si="165"/>
        <v>0</v>
      </c>
      <c r="CN112" s="83">
        <f t="shared" si="220"/>
        <v>1.9945856620112656</v>
      </c>
      <c r="CO112" s="83">
        <f t="shared" si="166"/>
        <v>1.9945856620112656</v>
      </c>
      <c r="CP112" s="143">
        <f t="shared" si="167"/>
        <v>1.2022682287919844</v>
      </c>
      <c r="CQ112" s="83">
        <f t="shared" si="221"/>
        <v>4.2170691450945229E-2</v>
      </c>
      <c r="CR112" s="84">
        <f t="shared" si="222"/>
        <v>349.40132171222268</v>
      </c>
      <c r="CS112" s="83">
        <f t="shared" si="168"/>
        <v>0</v>
      </c>
      <c r="CT112" s="83">
        <f t="shared" si="223"/>
        <v>1.9968742409043525</v>
      </c>
      <c r="CU112" s="83">
        <f t="shared" si="169"/>
        <v>1.9968742409043525</v>
      </c>
      <c r="CV112" s="143">
        <f t="shared" si="170"/>
        <v>1.2032003115553187</v>
      </c>
      <c r="CW112" s="83">
        <f t="shared" si="224"/>
        <v>4.2214732361512783E-2</v>
      </c>
      <c r="CX112" s="84">
        <f t="shared" si="225"/>
        <v>349.67849703534978</v>
      </c>
      <c r="CY112" s="83">
        <f t="shared" si="171"/>
        <v>0</v>
      </c>
      <c r="CZ112" s="83">
        <f t="shared" si="226"/>
        <v>1.9963296579391023</v>
      </c>
      <c r="DA112" s="83">
        <f t="shared" si="172"/>
        <v>1.9963296579391023</v>
      </c>
      <c r="DB112" s="143">
        <f t="shared" si="173"/>
        <v>1.2032309708933955</v>
      </c>
      <c r="DC112" s="83">
        <f t="shared" si="227"/>
        <v>4.2216181015236789E-2</v>
      </c>
      <c r="DD112" s="84">
        <f t="shared" si="228"/>
        <v>349.69672838746089</v>
      </c>
      <c r="DE112" s="86">
        <f t="shared" si="174"/>
        <v>491.77346605993387</v>
      </c>
      <c r="DF112" s="86">
        <f t="shared" si="175"/>
        <v>196.70938642397354</v>
      </c>
      <c r="DG112" s="86">
        <f t="shared" si="176"/>
        <v>122.94336651498347</v>
      </c>
      <c r="DH112" s="86">
        <f t="shared" si="177"/>
        <v>14.269535157357803</v>
      </c>
      <c r="DI112" s="86">
        <f t="shared" si="178"/>
        <v>928.44623957016643</v>
      </c>
      <c r="DJ112" s="86">
        <f t="shared" si="179"/>
        <v>44163621.801469184</v>
      </c>
      <c r="DK112" s="86">
        <f t="shared" si="180"/>
        <v>1936.8122510019775</v>
      </c>
      <c r="DL112" s="86">
        <f t="shared" si="238"/>
        <v>1936.8122510019775</v>
      </c>
      <c r="DM112" s="86">
        <f t="shared" si="181"/>
        <v>14.269535157357803</v>
      </c>
      <c r="DN112" s="85">
        <f t="shared" si="182"/>
        <v>14.269535157357803</v>
      </c>
      <c r="DO112" s="85">
        <f t="shared" si="229"/>
        <v>1426.9535157357802</v>
      </c>
      <c r="DP112" s="85">
        <f t="shared" si="183"/>
        <v>14.269535157357803</v>
      </c>
      <c r="DQ112" s="85">
        <f t="shared" si="230"/>
        <v>1426.9535157357802</v>
      </c>
      <c r="DR112" s="85">
        <f t="shared" si="184"/>
        <v>14.269535157357803</v>
      </c>
      <c r="DS112" s="85">
        <f t="shared" si="231"/>
        <v>1426.9535157357802</v>
      </c>
      <c r="DT112" s="81"/>
      <c r="DU112" s="81"/>
      <c r="DV112" s="81">
        <f t="shared" si="232"/>
        <v>-14.269535157357803</v>
      </c>
      <c r="DW112" s="100"/>
    </row>
    <row r="113" spans="1:127" x14ac:dyDescent="0.2">
      <c r="A113" s="59">
        <f t="shared" si="185"/>
        <v>14.40000000000002</v>
      </c>
      <c r="B113" s="44">
        <f t="shared" si="186"/>
        <v>14400.00000000002</v>
      </c>
      <c r="C113" s="52">
        <f t="shared" si="120"/>
        <v>133.33333333333334</v>
      </c>
      <c r="D113" s="50">
        <f t="shared" si="121"/>
        <v>2</v>
      </c>
      <c r="E113" s="44">
        <f t="shared" si="122"/>
        <v>3</v>
      </c>
      <c r="F113" s="47">
        <f t="shared" si="123"/>
        <v>1.0574519476318618</v>
      </c>
      <c r="G113" s="52">
        <f t="shared" si="187"/>
        <v>3.9051266996379813E-2</v>
      </c>
      <c r="H113" s="57">
        <f t="shared" si="188"/>
        <v>216.56420861060997</v>
      </c>
      <c r="I113" s="52">
        <f t="shared" si="189"/>
        <v>0</v>
      </c>
      <c r="J113" s="54">
        <f t="shared" si="190"/>
        <v>377.8264732612264</v>
      </c>
      <c r="K113" s="46">
        <f t="shared" si="233"/>
        <v>377.8264732612264</v>
      </c>
      <c r="L113" s="80">
        <f t="shared" si="124"/>
        <v>0</v>
      </c>
      <c r="M113" s="142">
        <f t="shared" si="125"/>
        <v>0</v>
      </c>
      <c r="N113" s="60">
        <f t="shared" si="126"/>
        <v>3</v>
      </c>
      <c r="O113" s="53">
        <f t="shared" si="127"/>
        <v>0</v>
      </c>
      <c r="P113" s="58">
        <f t="shared" si="191"/>
        <v>2.3097580296038087</v>
      </c>
      <c r="Q113" s="49">
        <f t="shared" si="128"/>
        <v>2.3097580296038087</v>
      </c>
      <c r="R113" s="143">
        <f t="shared" si="129"/>
        <v>0.85418214447655383</v>
      </c>
      <c r="S113" s="51">
        <f t="shared" si="192"/>
        <v>3.1673238707231086E-2</v>
      </c>
      <c r="T113" s="57">
        <f t="shared" si="193"/>
        <v>228.38477459291369</v>
      </c>
      <c r="U113" s="53">
        <f t="shared" si="130"/>
        <v>0</v>
      </c>
      <c r="V113" s="58">
        <f t="shared" si="194"/>
        <v>2.2792540318071399</v>
      </c>
      <c r="W113" s="49">
        <f t="shared" si="131"/>
        <v>2.2792540318071399</v>
      </c>
      <c r="X113" s="143">
        <f t="shared" si="132"/>
        <v>0.83435475176801621</v>
      </c>
      <c r="Y113" s="51">
        <f t="shared" si="195"/>
        <v>3.0889395782153758E-2</v>
      </c>
      <c r="Z113" s="57">
        <f t="shared" si="196"/>
        <v>226.10141481221217</v>
      </c>
      <c r="AA113" s="53">
        <f t="shared" si="133"/>
        <v>0</v>
      </c>
      <c r="AB113" s="58">
        <f t="shared" si="197"/>
        <v>2.2850834931131589</v>
      </c>
      <c r="AC113" s="49">
        <f t="shared" si="134"/>
        <v>2.2850834931131589</v>
      </c>
      <c r="AD113" s="143">
        <f t="shared" si="135"/>
        <v>0.83259842347305824</v>
      </c>
      <c r="AE113" s="49">
        <f t="shared" si="234"/>
        <v>3.0819962270226181E-2</v>
      </c>
      <c r="AF113" s="57">
        <f t="shared" si="198"/>
        <v>225.32883585241612</v>
      </c>
      <c r="AG113" s="53">
        <f t="shared" si="136"/>
        <v>0</v>
      </c>
      <c r="AH113" s="58">
        <f t="shared" si="199"/>
        <v>2.2870626594017454</v>
      </c>
      <c r="AI113" s="49">
        <f t="shared" si="137"/>
        <v>2.2870626594017454</v>
      </c>
      <c r="AJ113" s="143">
        <f t="shared" si="138"/>
        <v>0.83261703430177492</v>
      </c>
      <c r="AK113" s="51">
        <f t="shared" si="200"/>
        <v>3.0820698018321498E-2</v>
      </c>
      <c r="AL113" s="57">
        <f t="shared" si="201"/>
        <v>225.24596989839745</v>
      </c>
      <c r="AM113" s="53">
        <f t="shared" si="139"/>
        <v>0</v>
      </c>
      <c r="AN113" s="58">
        <f t="shared" si="202"/>
        <v>2.2872751461649128</v>
      </c>
      <c r="AO113" s="49">
        <f t="shared" si="140"/>
        <v>2.2872751461649128</v>
      </c>
      <c r="AP113" s="143">
        <f t="shared" si="141"/>
        <v>0.832626889292851</v>
      </c>
      <c r="AQ113" s="51">
        <f t="shared" si="203"/>
        <v>3.082108761896854E-2</v>
      </c>
      <c r="AR113" s="57">
        <f t="shared" si="204"/>
        <v>225.24223203247706</v>
      </c>
      <c r="AS113" s="44">
        <f t="shared" si="142"/>
        <v>680.08765187020754</v>
      </c>
      <c r="AT113" s="44">
        <f t="shared" si="143"/>
        <v>272.03506074808297</v>
      </c>
      <c r="AU113" s="44">
        <f t="shared" si="144"/>
        <v>170.02191296755188</v>
      </c>
      <c r="AV113" s="47">
        <f t="shared" si="145"/>
        <v>1232.6505054202726</v>
      </c>
      <c r="AW113" s="47">
        <f t="shared" si="146"/>
        <v>3540304.5971828466</v>
      </c>
      <c r="AX113" s="86">
        <f t="shared" si="147"/>
        <v>161084388199.33112</v>
      </c>
      <c r="AY113" s="86">
        <f t="shared" si="148"/>
        <v>1661.4519566041643</v>
      </c>
      <c r="AZ113" s="10">
        <f t="shared" si="205"/>
        <v>1661.4519566041643</v>
      </c>
      <c r="BA113" s="44">
        <f t="shared" si="149"/>
        <v>1232.6505054202726</v>
      </c>
      <c r="BB113" s="9">
        <f t="shared" si="150"/>
        <v>680.08765187020754</v>
      </c>
      <c r="BC113" s="45">
        <f t="shared" si="239"/>
        <v>90678.353582694341</v>
      </c>
      <c r="BD113" s="9">
        <f t="shared" si="151"/>
        <v>170.02191296755188</v>
      </c>
      <c r="BE113" s="45">
        <f t="shared" si="235"/>
        <v>22669.588395673585</v>
      </c>
      <c r="BF113" s="9">
        <f t="shared" si="152"/>
        <v>272.03506074808297</v>
      </c>
      <c r="BG113" s="45">
        <f t="shared" si="236"/>
        <v>36271.34143307773</v>
      </c>
      <c r="BH113" s="58"/>
      <c r="BI113" s="58"/>
      <c r="BJ113" s="58">
        <f t="shared" si="206"/>
        <v>-680.08765187020754</v>
      </c>
      <c r="BK113" s="97"/>
      <c r="BL113" s="44"/>
      <c r="BM113" s="82">
        <f t="shared" si="207"/>
        <v>10.8</v>
      </c>
      <c r="BN113" s="86">
        <f t="shared" si="208"/>
        <v>10800</v>
      </c>
      <c r="BO113" s="86">
        <f t="shared" si="209"/>
        <v>100</v>
      </c>
      <c r="BP113" s="84">
        <f t="shared" si="153"/>
        <v>2</v>
      </c>
      <c r="BQ113" s="84">
        <f t="shared" si="154"/>
        <v>3</v>
      </c>
      <c r="BR113" s="84">
        <f t="shared" si="155"/>
        <v>1.4581420887516947</v>
      </c>
      <c r="BS113" s="84">
        <f t="shared" si="210"/>
        <v>5.261289948464265E-2</v>
      </c>
      <c r="BT113" s="84">
        <f t="shared" si="211"/>
        <v>377.045334308066</v>
      </c>
      <c r="BU113" s="84">
        <f t="shared" si="212"/>
        <v>0</v>
      </c>
      <c r="BV113" s="83">
        <f t="shared" si="213"/>
        <v>275.95428114440773</v>
      </c>
      <c r="BW113" s="81">
        <f t="shared" si="237"/>
        <v>275.95428114440773</v>
      </c>
      <c r="BX113" s="83">
        <f t="shared" si="156"/>
        <v>0</v>
      </c>
      <c r="BY113" s="141">
        <f t="shared" si="157"/>
        <v>0</v>
      </c>
      <c r="BZ113" s="83">
        <f t="shared" si="158"/>
        <v>3</v>
      </c>
      <c r="CA113" s="83">
        <f t="shared" si="159"/>
        <v>0</v>
      </c>
      <c r="CB113" s="83">
        <f t="shared" si="214"/>
        <v>1.9442635055515025</v>
      </c>
      <c r="CC113" s="83">
        <f t="shared" si="160"/>
        <v>1.9442635055515025</v>
      </c>
      <c r="CD113" s="143">
        <f t="shared" si="161"/>
        <v>1.2238668524348462</v>
      </c>
      <c r="CE113" s="83">
        <f t="shared" si="215"/>
        <v>4.3068839732826984E-2</v>
      </c>
      <c r="CF113" s="84">
        <f t="shared" si="216"/>
        <v>413.88048958964362</v>
      </c>
      <c r="CG113" s="83">
        <f t="shared" si="162"/>
        <v>0</v>
      </c>
      <c r="CH113" s="83">
        <f t="shared" si="217"/>
        <v>1.8779848172771096</v>
      </c>
      <c r="CI113" s="83">
        <f t="shared" si="163"/>
        <v>1.8779848172771096</v>
      </c>
      <c r="CJ113" s="143">
        <f t="shared" si="164"/>
        <v>1.1969464386411544</v>
      </c>
      <c r="CK113" s="83">
        <f t="shared" si="218"/>
        <v>4.1799542222454272E-2</v>
      </c>
      <c r="CL113" s="84">
        <f t="shared" si="219"/>
        <v>352.79185648661672</v>
      </c>
      <c r="CM113" s="83">
        <f t="shared" si="165"/>
        <v>0</v>
      </c>
      <c r="CN113" s="83">
        <f t="shared" si="220"/>
        <v>1.990518601506845</v>
      </c>
      <c r="CO113" s="83">
        <f t="shared" si="166"/>
        <v>1.990518601506845</v>
      </c>
      <c r="CP113" s="143">
        <f t="shared" si="167"/>
        <v>1.2022682287919844</v>
      </c>
      <c r="CQ113" s="83">
        <f t="shared" si="221"/>
        <v>4.2050464628066032E-2</v>
      </c>
      <c r="CR113" s="84">
        <f t="shared" si="222"/>
        <v>351.51256610957</v>
      </c>
      <c r="CS113" s="83">
        <f t="shared" si="168"/>
        <v>0</v>
      </c>
      <c r="CT113" s="83">
        <f t="shared" si="223"/>
        <v>1.9930195868051768</v>
      </c>
      <c r="CU113" s="83">
        <f t="shared" si="169"/>
        <v>1.9930195868051768</v>
      </c>
      <c r="CV113" s="143">
        <f t="shared" si="170"/>
        <v>1.2032003115553187</v>
      </c>
      <c r="CW113" s="83">
        <f t="shared" si="224"/>
        <v>4.2094412330357253E-2</v>
      </c>
      <c r="CX113" s="84">
        <f t="shared" si="225"/>
        <v>351.78952493497576</v>
      </c>
      <c r="CY113" s="83">
        <f t="shared" si="171"/>
        <v>0</v>
      </c>
      <c r="CZ113" s="83">
        <f t="shared" si="226"/>
        <v>1.9924776053548956</v>
      </c>
      <c r="DA113" s="83">
        <f t="shared" si="172"/>
        <v>1.9924776053548956</v>
      </c>
      <c r="DB113" s="143">
        <f t="shared" si="173"/>
        <v>1.2032309708933955</v>
      </c>
      <c r="DC113" s="83">
        <f t="shared" si="227"/>
        <v>4.2095857918147447E-2</v>
      </c>
      <c r="DD113" s="84">
        <f t="shared" si="228"/>
        <v>351.80840464789435</v>
      </c>
      <c r="DE113" s="86">
        <f t="shared" si="174"/>
        <v>496.7177060599339</v>
      </c>
      <c r="DF113" s="86">
        <f t="shared" si="175"/>
        <v>198.68708242397358</v>
      </c>
      <c r="DG113" s="86">
        <f t="shared" si="176"/>
        <v>124.17942651498348</v>
      </c>
      <c r="DH113" s="86">
        <f t="shared" si="177"/>
        <v>13.817938332577294</v>
      </c>
      <c r="DI113" s="86">
        <f t="shared" si="178"/>
        <v>875.18986028010443</v>
      </c>
      <c r="DJ113" s="86">
        <f t="shared" si="179"/>
        <v>39524790.192125574</v>
      </c>
      <c r="DK113" s="86">
        <f t="shared" si="180"/>
        <v>1925.6931964562523</v>
      </c>
      <c r="DL113" s="86">
        <f t="shared" si="238"/>
        <v>1925.6931964562523</v>
      </c>
      <c r="DM113" s="86">
        <f t="shared" si="181"/>
        <v>13.817938332577294</v>
      </c>
      <c r="DN113" s="85">
        <f t="shared" si="182"/>
        <v>13.817938332577294</v>
      </c>
      <c r="DO113" s="85">
        <f t="shared" si="229"/>
        <v>1381.7938332577294</v>
      </c>
      <c r="DP113" s="85">
        <f t="shared" si="183"/>
        <v>13.817938332577294</v>
      </c>
      <c r="DQ113" s="85">
        <f t="shared" si="230"/>
        <v>1381.7938332577294</v>
      </c>
      <c r="DR113" s="85">
        <f t="shared" si="184"/>
        <v>13.817938332577294</v>
      </c>
      <c r="DS113" s="85">
        <f t="shared" si="231"/>
        <v>1381.7938332577294</v>
      </c>
      <c r="DT113" s="81"/>
      <c r="DU113" s="81"/>
      <c r="DV113" s="81">
        <f t="shared" si="232"/>
        <v>-13.817938332577294</v>
      </c>
      <c r="DW113" s="100"/>
    </row>
    <row r="114" spans="1:127" x14ac:dyDescent="0.2">
      <c r="A114" s="59">
        <f t="shared" si="185"/>
        <v>14.533333333333355</v>
      </c>
      <c r="B114" s="44">
        <f t="shared" si="186"/>
        <v>14533.333333333354</v>
      </c>
      <c r="C114" s="52">
        <f t="shared" si="120"/>
        <v>133.33333333333334</v>
      </c>
      <c r="D114" s="50">
        <f t="shared" si="121"/>
        <v>2</v>
      </c>
      <c r="E114" s="44">
        <f t="shared" si="122"/>
        <v>3</v>
      </c>
      <c r="F114" s="47">
        <f t="shared" si="123"/>
        <v>1.0574519476318618</v>
      </c>
      <c r="G114" s="52">
        <f t="shared" si="187"/>
        <v>3.8910273403362235E-2</v>
      </c>
      <c r="H114" s="57">
        <f t="shared" si="188"/>
        <v>218.29668728615979</v>
      </c>
      <c r="I114" s="52">
        <f t="shared" si="189"/>
        <v>0</v>
      </c>
      <c r="J114" s="54">
        <f t="shared" si="190"/>
        <v>381.48887326122639</v>
      </c>
      <c r="K114" s="46">
        <f t="shared" si="233"/>
        <v>381.48887326122639</v>
      </c>
      <c r="L114" s="80">
        <f t="shared" si="124"/>
        <v>0</v>
      </c>
      <c r="M114" s="142">
        <f t="shared" si="125"/>
        <v>0</v>
      </c>
      <c r="N114" s="60">
        <f t="shared" si="126"/>
        <v>3</v>
      </c>
      <c r="O114" s="53">
        <f t="shared" si="127"/>
        <v>0</v>
      </c>
      <c r="P114" s="58">
        <f t="shared" si="191"/>
        <v>2.3056749315683605</v>
      </c>
      <c r="Q114" s="49">
        <f t="shared" si="128"/>
        <v>2.3056749315683605</v>
      </c>
      <c r="R114" s="143">
        <f t="shared" si="129"/>
        <v>0.85418214447655383</v>
      </c>
      <c r="S114" s="51">
        <f t="shared" si="192"/>
        <v>3.1559347754634211E-2</v>
      </c>
      <c r="T114" s="57">
        <f t="shared" si="193"/>
        <v>230.20986003913572</v>
      </c>
      <c r="U114" s="53">
        <f t="shared" si="130"/>
        <v>0</v>
      </c>
      <c r="V114" s="58">
        <f t="shared" si="194"/>
        <v>2.2750487495309417</v>
      </c>
      <c r="W114" s="49">
        <f t="shared" si="131"/>
        <v>2.2750487495309417</v>
      </c>
      <c r="X114" s="143">
        <f t="shared" si="132"/>
        <v>0.83435475176801621</v>
      </c>
      <c r="Y114" s="51">
        <f t="shared" si="195"/>
        <v>3.0778148481918025E-2</v>
      </c>
      <c r="Z114" s="57">
        <f t="shared" si="196"/>
        <v>227.9051495255145</v>
      </c>
      <c r="AA114" s="53">
        <f t="shared" si="133"/>
        <v>0</v>
      </c>
      <c r="AB114" s="58">
        <f t="shared" si="197"/>
        <v>2.2809100215687348</v>
      </c>
      <c r="AC114" s="49">
        <f t="shared" si="134"/>
        <v>2.2809100215687348</v>
      </c>
      <c r="AD114" s="143">
        <f t="shared" si="135"/>
        <v>0.83259842347305824</v>
      </c>
      <c r="AE114" s="49">
        <f t="shared" si="234"/>
        <v>3.0708949147096438E-2</v>
      </c>
      <c r="AF114" s="57">
        <f t="shared" si="198"/>
        <v>227.12392449586571</v>
      </c>
      <c r="AG114" s="53">
        <f t="shared" si="136"/>
        <v>0</v>
      </c>
      <c r="AH114" s="58">
        <f t="shared" si="199"/>
        <v>2.2829036697642349</v>
      </c>
      <c r="AI114" s="49">
        <f t="shared" si="137"/>
        <v>2.2829036697642349</v>
      </c>
      <c r="AJ114" s="143">
        <f t="shared" si="138"/>
        <v>0.83261703430177492</v>
      </c>
      <c r="AK114" s="51">
        <f t="shared" si="200"/>
        <v>3.0709682413747927E-2</v>
      </c>
      <c r="AL114" s="57">
        <f t="shared" si="201"/>
        <v>227.03954793845472</v>
      </c>
      <c r="AM114" s="53">
        <f t="shared" si="139"/>
        <v>0</v>
      </c>
      <c r="AN114" s="58">
        <f t="shared" si="202"/>
        <v>2.2831192031793632</v>
      </c>
      <c r="AO114" s="49">
        <f t="shared" si="140"/>
        <v>2.2831192031793632</v>
      </c>
      <c r="AP114" s="143">
        <f t="shared" si="141"/>
        <v>0.832626889292851</v>
      </c>
      <c r="AQ114" s="51">
        <f t="shared" si="203"/>
        <v>3.071007070039616E-2</v>
      </c>
      <c r="AR114" s="57">
        <f t="shared" si="204"/>
        <v>227.035666122892</v>
      </c>
      <c r="AS114" s="44">
        <f t="shared" si="142"/>
        <v>686.67997187020751</v>
      </c>
      <c r="AT114" s="44">
        <f t="shared" si="143"/>
        <v>274.67198874808298</v>
      </c>
      <c r="AU114" s="44">
        <f t="shared" si="144"/>
        <v>171.66999296755188</v>
      </c>
      <c r="AV114" s="47">
        <f t="shared" si="145"/>
        <v>1173.9427762982714</v>
      </c>
      <c r="AW114" s="47">
        <f t="shared" si="146"/>
        <v>3229995.8483466166</v>
      </c>
      <c r="AX114" s="86">
        <f t="shared" si="147"/>
        <v>139037688153.14954</v>
      </c>
      <c r="AY114" s="86">
        <f t="shared" si="148"/>
        <v>1649.4953143403347</v>
      </c>
      <c r="AZ114" s="10">
        <f t="shared" si="205"/>
        <v>1649.4953143403347</v>
      </c>
      <c r="BA114" s="44">
        <f t="shared" si="149"/>
        <v>1173.9427762982714</v>
      </c>
      <c r="BB114" s="9">
        <f t="shared" si="150"/>
        <v>686.67997187020751</v>
      </c>
      <c r="BC114" s="45">
        <f t="shared" si="239"/>
        <v>91557.329582694336</v>
      </c>
      <c r="BD114" s="9">
        <f t="shared" si="151"/>
        <v>171.66999296755188</v>
      </c>
      <c r="BE114" s="45">
        <f t="shared" si="235"/>
        <v>22889.332395673584</v>
      </c>
      <c r="BF114" s="9">
        <f t="shared" si="152"/>
        <v>274.67198874808298</v>
      </c>
      <c r="BG114" s="45">
        <f t="shared" si="236"/>
        <v>36622.931833077731</v>
      </c>
      <c r="BH114" s="58"/>
      <c r="BI114" s="58"/>
      <c r="BJ114" s="58">
        <f t="shared" si="206"/>
        <v>-686.67997187020751</v>
      </c>
      <c r="BK114" s="97"/>
      <c r="BL114" s="44"/>
      <c r="BM114" s="82">
        <f t="shared" si="207"/>
        <v>10.9</v>
      </c>
      <c r="BN114" s="86">
        <f t="shared" si="208"/>
        <v>10900</v>
      </c>
      <c r="BO114" s="86">
        <f t="shared" si="209"/>
        <v>100</v>
      </c>
      <c r="BP114" s="84">
        <f t="shared" si="153"/>
        <v>2</v>
      </c>
      <c r="BQ114" s="84">
        <f t="shared" si="154"/>
        <v>3</v>
      </c>
      <c r="BR114" s="84">
        <f t="shared" si="155"/>
        <v>1.4581420887516947</v>
      </c>
      <c r="BS114" s="84">
        <f t="shared" si="210"/>
        <v>5.2467085275767482E-2</v>
      </c>
      <c r="BT114" s="84">
        <f t="shared" si="211"/>
        <v>378.79666738740616</v>
      </c>
      <c r="BU114" s="84">
        <f t="shared" si="212"/>
        <v>0</v>
      </c>
      <c r="BV114" s="83">
        <f t="shared" si="213"/>
        <v>278.70108114440774</v>
      </c>
      <c r="BW114" s="81">
        <f t="shared" si="237"/>
        <v>278.70108114440774</v>
      </c>
      <c r="BX114" s="83">
        <f t="shared" si="156"/>
        <v>0</v>
      </c>
      <c r="BY114" s="141">
        <f t="shared" si="157"/>
        <v>0</v>
      </c>
      <c r="BZ114" s="83">
        <f t="shared" si="158"/>
        <v>3</v>
      </c>
      <c r="CA114" s="83">
        <f t="shared" si="159"/>
        <v>0</v>
      </c>
      <c r="CB114" s="83">
        <f t="shared" si="214"/>
        <v>1.9412850250148863</v>
      </c>
      <c r="CC114" s="83">
        <f t="shared" si="160"/>
        <v>1.9412850250148863</v>
      </c>
      <c r="CD114" s="143">
        <f t="shared" si="161"/>
        <v>1.2238668524348462</v>
      </c>
      <c r="CE114" s="83">
        <f t="shared" si="215"/>
        <v>4.2946453047583502E-2</v>
      </c>
      <c r="CF114" s="84">
        <f t="shared" si="216"/>
        <v>416.09251724265488</v>
      </c>
      <c r="CG114" s="83">
        <f t="shared" si="162"/>
        <v>0</v>
      </c>
      <c r="CH114" s="83">
        <f t="shared" si="217"/>
        <v>1.8744170862385192</v>
      </c>
      <c r="CI114" s="83">
        <f t="shared" si="163"/>
        <v>1.8744170862385192</v>
      </c>
      <c r="CJ114" s="143">
        <f t="shared" si="164"/>
        <v>1.1969464386411544</v>
      </c>
      <c r="CK114" s="83">
        <f t="shared" si="218"/>
        <v>4.1679847578590154E-2</v>
      </c>
      <c r="CL114" s="84">
        <f t="shared" si="219"/>
        <v>355.01443541891291</v>
      </c>
      <c r="CM114" s="83">
        <f t="shared" si="165"/>
        <v>0</v>
      </c>
      <c r="CN114" s="83">
        <f t="shared" si="220"/>
        <v>1.9864733824070533</v>
      </c>
      <c r="CO114" s="83">
        <f t="shared" si="166"/>
        <v>1.9864733824070533</v>
      </c>
      <c r="CP114" s="143">
        <f t="shared" si="167"/>
        <v>1.2022682287919844</v>
      </c>
      <c r="CQ114" s="83">
        <f t="shared" si="221"/>
        <v>4.1930237805186836E-2</v>
      </c>
      <c r="CR114" s="84">
        <f t="shared" si="222"/>
        <v>353.62208426151489</v>
      </c>
      <c r="CS114" s="83">
        <f t="shared" si="168"/>
        <v>0</v>
      </c>
      <c r="CT114" s="83">
        <f t="shared" si="223"/>
        <v>1.9891842507868318</v>
      </c>
      <c r="CU114" s="83">
        <f t="shared" si="169"/>
        <v>1.9891842507868318</v>
      </c>
      <c r="CV114" s="143">
        <f t="shared" si="170"/>
        <v>1.2032003115553187</v>
      </c>
      <c r="CW114" s="83">
        <f t="shared" si="224"/>
        <v>4.1974092299201723E-2</v>
      </c>
      <c r="CX114" s="84">
        <f t="shared" si="225"/>
        <v>353.89859865372233</v>
      </c>
      <c r="CY114" s="83">
        <f t="shared" si="171"/>
        <v>0</v>
      </c>
      <c r="CZ114" s="83">
        <f t="shared" si="226"/>
        <v>1.9886452964516357</v>
      </c>
      <c r="DA114" s="83">
        <f t="shared" si="172"/>
        <v>1.9886452964516357</v>
      </c>
      <c r="DB114" s="143">
        <f t="shared" si="173"/>
        <v>1.2032309708933955</v>
      </c>
      <c r="DC114" s="83">
        <f t="shared" si="227"/>
        <v>4.1975534821058105E-2</v>
      </c>
      <c r="DD114" s="84">
        <f t="shared" si="228"/>
        <v>353.91812453918095</v>
      </c>
      <c r="DE114" s="86">
        <f t="shared" si="174"/>
        <v>501.66194605993394</v>
      </c>
      <c r="DF114" s="86">
        <f t="shared" si="175"/>
        <v>200.66477842397356</v>
      </c>
      <c r="DG114" s="86">
        <f t="shared" si="176"/>
        <v>125.41548651498348</v>
      </c>
      <c r="DH114" s="86">
        <f t="shared" si="177"/>
        <v>13.383927383876248</v>
      </c>
      <c r="DI114" s="86">
        <f t="shared" si="178"/>
        <v>825.361386496553</v>
      </c>
      <c r="DJ114" s="86">
        <f t="shared" si="179"/>
        <v>35403266.912906185</v>
      </c>
      <c r="DK114" s="86">
        <f t="shared" si="180"/>
        <v>1914.6031909540095</v>
      </c>
      <c r="DL114" s="86">
        <f t="shared" si="238"/>
        <v>1914.6031909540095</v>
      </c>
      <c r="DM114" s="86">
        <f t="shared" si="181"/>
        <v>13.383927383876248</v>
      </c>
      <c r="DN114" s="85">
        <f t="shared" si="182"/>
        <v>13.383927383876248</v>
      </c>
      <c r="DO114" s="85">
        <f t="shared" si="229"/>
        <v>1338.3927383876248</v>
      </c>
      <c r="DP114" s="85">
        <f t="shared" si="183"/>
        <v>13.383927383876248</v>
      </c>
      <c r="DQ114" s="85">
        <f t="shared" si="230"/>
        <v>1338.3927383876248</v>
      </c>
      <c r="DR114" s="85">
        <f t="shared" si="184"/>
        <v>13.383927383876248</v>
      </c>
      <c r="DS114" s="85">
        <f t="shared" si="231"/>
        <v>1338.3927383876248</v>
      </c>
      <c r="DT114" s="81"/>
      <c r="DU114" s="81"/>
      <c r="DV114" s="81">
        <f t="shared" si="232"/>
        <v>-13.383927383876248</v>
      </c>
      <c r="DW114" s="100"/>
    </row>
    <row r="115" spans="1:127" x14ac:dyDescent="0.2">
      <c r="A115" s="59">
        <f t="shared" si="185"/>
        <v>14.666666666666687</v>
      </c>
      <c r="B115" s="44">
        <f t="shared" si="186"/>
        <v>14666.666666666688</v>
      </c>
      <c r="C115" s="52">
        <f t="shared" si="120"/>
        <v>133.33333333333334</v>
      </c>
      <c r="D115" s="50">
        <f t="shared" si="121"/>
        <v>2</v>
      </c>
      <c r="E115" s="44">
        <f t="shared" si="122"/>
        <v>3</v>
      </c>
      <c r="F115" s="47">
        <f t="shared" si="123"/>
        <v>1.0574519476318618</v>
      </c>
      <c r="G115" s="52">
        <f t="shared" si="187"/>
        <v>3.8769279810344656E-2</v>
      </c>
      <c r="H115" s="57">
        <f t="shared" si="188"/>
        <v>220.02289957979772</v>
      </c>
      <c r="I115" s="52">
        <f t="shared" si="189"/>
        <v>0</v>
      </c>
      <c r="J115" s="54">
        <f t="shared" si="190"/>
        <v>385.15127326122638</v>
      </c>
      <c r="K115" s="46">
        <f t="shared" si="233"/>
        <v>385.15127326122638</v>
      </c>
      <c r="L115" s="80">
        <f t="shared" si="124"/>
        <v>0</v>
      </c>
      <c r="M115" s="142">
        <f t="shared" si="125"/>
        <v>0</v>
      </c>
      <c r="N115" s="60">
        <f t="shared" si="126"/>
        <v>3</v>
      </c>
      <c r="O115" s="53">
        <f t="shared" si="127"/>
        <v>0</v>
      </c>
      <c r="P115" s="58">
        <f t="shared" si="191"/>
        <v>2.3016240549721565</v>
      </c>
      <c r="Q115" s="49">
        <f t="shared" si="128"/>
        <v>2.3016240549721565</v>
      </c>
      <c r="R115" s="143">
        <f t="shared" si="129"/>
        <v>0.85418214447655383</v>
      </c>
      <c r="S115" s="51">
        <f t="shared" si="192"/>
        <v>3.1445456802037336E-2</v>
      </c>
      <c r="T115" s="57">
        <f t="shared" si="193"/>
        <v>232.0315913882817</v>
      </c>
      <c r="U115" s="53">
        <f t="shared" si="130"/>
        <v>0</v>
      </c>
      <c r="V115" s="58">
        <f t="shared" si="194"/>
        <v>2.2708690226936095</v>
      </c>
      <c r="W115" s="49">
        <f t="shared" si="131"/>
        <v>2.2708690226936095</v>
      </c>
      <c r="X115" s="143">
        <f t="shared" si="132"/>
        <v>0.83435475176801621</v>
      </c>
      <c r="Y115" s="51">
        <f t="shared" si="195"/>
        <v>3.0666901181682291E-2</v>
      </c>
      <c r="Z115" s="57">
        <f t="shared" si="196"/>
        <v>229.70569847862356</v>
      </c>
      <c r="AA115" s="53">
        <f t="shared" si="133"/>
        <v>0</v>
      </c>
      <c r="AB115" s="58">
        <f t="shared" si="197"/>
        <v>2.2767614379041001</v>
      </c>
      <c r="AC115" s="49">
        <f t="shared" si="134"/>
        <v>2.2767614379041001</v>
      </c>
      <c r="AD115" s="143">
        <f t="shared" si="135"/>
        <v>0.83259842347305824</v>
      </c>
      <c r="AE115" s="49">
        <f t="shared" si="234"/>
        <v>3.0597936023966696E-2</v>
      </c>
      <c r="AF115" s="57">
        <f t="shared" si="198"/>
        <v>228.91580827883925</v>
      </c>
      <c r="AG115" s="53">
        <f t="shared" si="136"/>
        <v>0</v>
      </c>
      <c r="AH115" s="58">
        <f t="shared" si="199"/>
        <v>2.2787695070628415</v>
      </c>
      <c r="AI115" s="49">
        <f t="shared" si="137"/>
        <v>2.2787695070628415</v>
      </c>
      <c r="AJ115" s="143">
        <f t="shared" si="138"/>
        <v>0.83261703430177492</v>
      </c>
      <c r="AK115" s="51">
        <f t="shared" si="200"/>
        <v>3.0598666809174356E-2</v>
      </c>
      <c r="AL115" s="57">
        <f t="shared" si="201"/>
        <v>228.82990963249424</v>
      </c>
      <c r="AM115" s="53">
        <f t="shared" si="139"/>
        <v>0</v>
      </c>
      <c r="AN115" s="58">
        <f t="shared" si="202"/>
        <v>2.278988093287702</v>
      </c>
      <c r="AO115" s="49">
        <f t="shared" si="140"/>
        <v>2.278988093287702</v>
      </c>
      <c r="AP115" s="143">
        <f t="shared" si="141"/>
        <v>0.832626889292851</v>
      </c>
      <c r="AQ115" s="51">
        <f t="shared" si="203"/>
        <v>3.059905378182378E-2</v>
      </c>
      <c r="AR115" s="57">
        <f t="shared" si="204"/>
        <v>228.82588143875878</v>
      </c>
      <c r="AS115" s="44">
        <f t="shared" si="142"/>
        <v>693.27229187020748</v>
      </c>
      <c r="AT115" s="44">
        <f t="shared" si="143"/>
        <v>277.30891674808299</v>
      </c>
      <c r="AU115" s="44">
        <f t="shared" si="144"/>
        <v>173.31807296755187</v>
      </c>
      <c r="AV115" s="47">
        <f t="shared" si="145"/>
        <v>1118.5180741175693</v>
      </c>
      <c r="AW115" s="47">
        <f t="shared" si="146"/>
        <v>2949298.8802700946</v>
      </c>
      <c r="AX115" s="86">
        <f t="shared" si="147"/>
        <v>120166109416.30962</v>
      </c>
      <c r="AY115" s="86">
        <f t="shared" si="148"/>
        <v>1637.6244433207519</v>
      </c>
      <c r="AZ115" s="10">
        <f t="shared" si="205"/>
        <v>1637.6244433207519</v>
      </c>
      <c r="BA115" s="44">
        <f t="shared" si="149"/>
        <v>1118.5180741175693</v>
      </c>
      <c r="BB115" s="9">
        <f t="shared" si="150"/>
        <v>693.27229187020748</v>
      </c>
      <c r="BC115" s="45">
        <f t="shared" si="239"/>
        <v>92436.305582694331</v>
      </c>
      <c r="BD115" s="9">
        <f t="shared" si="151"/>
        <v>173.31807296755187</v>
      </c>
      <c r="BE115" s="45">
        <f t="shared" si="235"/>
        <v>23109.076395673583</v>
      </c>
      <c r="BF115" s="9">
        <f t="shared" si="152"/>
        <v>277.30891674808299</v>
      </c>
      <c r="BG115" s="45">
        <f t="shared" si="236"/>
        <v>36974.522233077732</v>
      </c>
      <c r="BH115" s="58"/>
      <c r="BI115" s="58"/>
      <c r="BJ115" s="58">
        <f t="shared" si="206"/>
        <v>-693.27229187020748</v>
      </c>
      <c r="BK115" s="97"/>
      <c r="BL115" s="44"/>
      <c r="BM115" s="82">
        <f t="shared" si="207"/>
        <v>11</v>
      </c>
      <c r="BN115" s="86">
        <f t="shared" si="208"/>
        <v>11000</v>
      </c>
      <c r="BO115" s="86">
        <f t="shared" si="209"/>
        <v>100</v>
      </c>
      <c r="BP115" s="84">
        <f t="shared" si="153"/>
        <v>2</v>
      </c>
      <c r="BQ115" s="84">
        <f t="shared" si="154"/>
        <v>3</v>
      </c>
      <c r="BR115" s="84">
        <f t="shared" si="155"/>
        <v>1.4581420887516947</v>
      </c>
      <c r="BS115" s="84">
        <f t="shared" si="210"/>
        <v>5.2321271066892314E-2</v>
      </c>
      <c r="BT115" s="84">
        <f t="shared" si="211"/>
        <v>380.54313999311717</v>
      </c>
      <c r="BU115" s="84">
        <f t="shared" si="212"/>
        <v>0</v>
      </c>
      <c r="BV115" s="83">
        <f t="shared" si="213"/>
        <v>281.44788114440775</v>
      </c>
      <c r="BW115" s="81">
        <f t="shared" si="237"/>
        <v>281.44788114440775</v>
      </c>
      <c r="BX115" s="83">
        <f t="shared" si="156"/>
        <v>0</v>
      </c>
      <c r="BY115" s="141">
        <f t="shared" si="157"/>
        <v>0</v>
      </c>
      <c r="BZ115" s="83">
        <f t="shared" si="158"/>
        <v>3</v>
      </c>
      <c r="CA115" s="83">
        <f t="shared" si="159"/>
        <v>0</v>
      </c>
      <c r="CB115" s="83">
        <f t="shared" si="214"/>
        <v>1.9383255031536928</v>
      </c>
      <c r="CC115" s="83">
        <f t="shared" si="160"/>
        <v>1.9383255031536928</v>
      </c>
      <c r="CD115" s="143">
        <f t="shared" si="161"/>
        <v>1.2238668524348462</v>
      </c>
      <c r="CE115" s="83">
        <f t="shared" si="215"/>
        <v>4.282406636234002E-2</v>
      </c>
      <c r="CF115" s="84">
        <f t="shared" si="216"/>
        <v>418.30163435592539</v>
      </c>
      <c r="CG115" s="83">
        <f t="shared" si="162"/>
        <v>0</v>
      </c>
      <c r="CH115" s="83">
        <f t="shared" si="217"/>
        <v>1.8708689216893908</v>
      </c>
      <c r="CI115" s="83">
        <f t="shared" si="163"/>
        <v>1.8708689216893908</v>
      </c>
      <c r="CJ115" s="143">
        <f t="shared" si="164"/>
        <v>1.1969464386411544</v>
      </c>
      <c r="CK115" s="83">
        <f t="shared" si="218"/>
        <v>4.1560152934726036E-2</v>
      </c>
      <c r="CL115" s="84">
        <f t="shared" si="219"/>
        <v>357.2348590675353</v>
      </c>
      <c r="CM115" s="83">
        <f t="shared" si="165"/>
        <v>0</v>
      </c>
      <c r="CN115" s="83">
        <f t="shared" si="220"/>
        <v>1.9824498981440508</v>
      </c>
      <c r="CO115" s="83">
        <f t="shared" si="166"/>
        <v>1.9824498981440508</v>
      </c>
      <c r="CP115" s="143">
        <f t="shared" si="167"/>
        <v>1.2022682287919844</v>
      </c>
      <c r="CQ115" s="83">
        <f t="shared" si="221"/>
        <v>4.181001098230764E-2</v>
      </c>
      <c r="CR115" s="84">
        <f t="shared" si="222"/>
        <v>355.72984592419635</v>
      </c>
      <c r="CS115" s="83">
        <f t="shared" si="168"/>
        <v>0</v>
      </c>
      <c r="CT115" s="83">
        <f t="shared" si="223"/>
        <v>1.98536815257467</v>
      </c>
      <c r="CU115" s="83">
        <f t="shared" si="169"/>
        <v>1.98536815257467</v>
      </c>
      <c r="CV115" s="143">
        <f t="shared" si="170"/>
        <v>1.2032003115553187</v>
      </c>
      <c r="CW115" s="83">
        <f t="shared" si="224"/>
        <v>4.1853772268046194E-2</v>
      </c>
      <c r="CX115" s="84">
        <f t="shared" si="225"/>
        <v>356.00569015452447</v>
      </c>
      <c r="CY115" s="83">
        <f t="shared" si="171"/>
        <v>0</v>
      </c>
      <c r="CZ115" s="83">
        <f t="shared" si="226"/>
        <v>1.9848326415223647</v>
      </c>
      <c r="DA115" s="83">
        <f t="shared" si="172"/>
        <v>1.9848326415223647</v>
      </c>
      <c r="DB115" s="143">
        <f t="shared" si="173"/>
        <v>1.2032309708933955</v>
      </c>
      <c r="DC115" s="83">
        <f t="shared" si="227"/>
        <v>4.1855211723968763E-2</v>
      </c>
      <c r="DD115" s="84">
        <f t="shared" si="228"/>
        <v>356.02585955594355</v>
      </c>
      <c r="DE115" s="86">
        <f t="shared" si="174"/>
        <v>506.60618605993386</v>
      </c>
      <c r="DF115" s="86">
        <f t="shared" si="175"/>
        <v>202.64247442397354</v>
      </c>
      <c r="DG115" s="86">
        <f t="shared" si="176"/>
        <v>126.65154651498347</v>
      </c>
      <c r="DH115" s="86">
        <f t="shared" si="177"/>
        <v>12.96670918739696</v>
      </c>
      <c r="DI115" s="86">
        <f t="shared" si="178"/>
        <v>778.71851006204361</v>
      </c>
      <c r="DJ115" s="86">
        <f t="shared" si="179"/>
        <v>31738212.401920874</v>
      </c>
      <c r="DK115" s="86">
        <f t="shared" si="180"/>
        <v>1903.5422374478067</v>
      </c>
      <c r="DL115" s="86">
        <f t="shared" si="238"/>
        <v>1903.5422374478067</v>
      </c>
      <c r="DM115" s="86">
        <f t="shared" si="181"/>
        <v>12.96670918739696</v>
      </c>
      <c r="DN115" s="85">
        <f t="shared" si="182"/>
        <v>12.96670918739696</v>
      </c>
      <c r="DO115" s="85">
        <f t="shared" si="229"/>
        <v>1296.6709187396959</v>
      </c>
      <c r="DP115" s="85">
        <f t="shared" si="183"/>
        <v>12.96670918739696</v>
      </c>
      <c r="DQ115" s="85">
        <f t="shared" si="230"/>
        <v>1296.6709187396959</v>
      </c>
      <c r="DR115" s="85">
        <f t="shared" si="184"/>
        <v>12.96670918739696</v>
      </c>
      <c r="DS115" s="85">
        <f t="shared" si="231"/>
        <v>1296.6709187396959</v>
      </c>
      <c r="DT115" s="81"/>
      <c r="DU115" s="81"/>
      <c r="DV115" s="81">
        <f t="shared" si="232"/>
        <v>-12.96670918739696</v>
      </c>
      <c r="DW115" s="100"/>
    </row>
    <row r="116" spans="1:127" x14ac:dyDescent="0.2">
      <c r="A116" s="59">
        <f t="shared" si="185"/>
        <v>14.800000000000022</v>
      </c>
      <c r="B116" s="44">
        <f t="shared" si="186"/>
        <v>14800.000000000022</v>
      </c>
      <c r="C116" s="52">
        <f t="shared" si="120"/>
        <v>133.33333333333334</v>
      </c>
      <c r="D116" s="50">
        <f t="shared" si="121"/>
        <v>2</v>
      </c>
      <c r="E116" s="44">
        <f t="shared" si="122"/>
        <v>3</v>
      </c>
      <c r="F116" s="47">
        <f t="shared" si="123"/>
        <v>1.0574519476318618</v>
      </c>
      <c r="G116" s="52">
        <f t="shared" si="187"/>
        <v>3.8628286217327078E-2</v>
      </c>
      <c r="H116" s="57">
        <f t="shared" si="188"/>
        <v>221.74284549152378</v>
      </c>
      <c r="I116" s="52">
        <f t="shared" si="189"/>
        <v>0</v>
      </c>
      <c r="J116" s="54">
        <f t="shared" si="190"/>
        <v>388.81367326122631</v>
      </c>
      <c r="K116" s="46">
        <f t="shared" si="233"/>
        <v>388.81367326122631</v>
      </c>
      <c r="L116" s="80">
        <f t="shared" si="124"/>
        <v>0</v>
      </c>
      <c r="M116" s="142">
        <f t="shared" si="125"/>
        <v>0</v>
      </c>
      <c r="N116" s="60">
        <f t="shared" si="126"/>
        <v>3</v>
      </c>
      <c r="O116" s="53">
        <f t="shared" si="127"/>
        <v>0</v>
      </c>
      <c r="P116" s="58">
        <f t="shared" si="191"/>
        <v>2.2976051262745045</v>
      </c>
      <c r="Q116" s="49">
        <f t="shared" si="128"/>
        <v>2.2976051262745045</v>
      </c>
      <c r="R116" s="143">
        <f t="shared" si="129"/>
        <v>0.85418214447655383</v>
      </c>
      <c r="S116" s="51">
        <f t="shared" si="192"/>
        <v>3.1331565849440461E-2</v>
      </c>
      <c r="T116" s="57">
        <f t="shared" si="193"/>
        <v>233.84993128370937</v>
      </c>
      <c r="U116" s="53">
        <f t="shared" si="130"/>
        <v>0</v>
      </c>
      <c r="V116" s="58">
        <f t="shared" si="194"/>
        <v>2.2667147435278849</v>
      </c>
      <c r="W116" s="49">
        <f t="shared" si="131"/>
        <v>2.2667147435278849</v>
      </c>
      <c r="X116" s="143">
        <f t="shared" si="132"/>
        <v>0.83435475176801621</v>
      </c>
      <c r="Y116" s="51">
        <f t="shared" si="195"/>
        <v>3.0555653881446557E-2</v>
      </c>
      <c r="Z116" s="57">
        <f t="shared" si="196"/>
        <v>231.50302964571745</v>
      </c>
      <c r="AA116" s="53">
        <f t="shared" si="133"/>
        <v>0</v>
      </c>
      <c r="AB116" s="58">
        <f t="shared" si="197"/>
        <v>2.2726376293325243</v>
      </c>
      <c r="AC116" s="49">
        <f t="shared" si="134"/>
        <v>2.2726376293325243</v>
      </c>
      <c r="AD116" s="143">
        <f t="shared" si="135"/>
        <v>0.83259842347305824</v>
      </c>
      <c r="AE116" s="49">
        <f t="shared" si="234"/>
        <v>3.0486922900836953E-2</v>
      </c>
      <c r="AF116" s="57">
        <f t="shared" si="198"/>
        <v>230.70445589932473</v>
      </c>
      <c r="AG116" s="53">
        <f t="shared" si="136"/>
        <v>0</v>
      </c>
      <c r="AH116" s="58">
        <f t="shared" si="199"/>
        <v>2.2746600576235747</v>
      </c>
      <c r="AI116" s="49">
        <f t="shared" si="137"/>
        <v>2.2746600576235747</v>
      </c>
      <c r="AJ116" s="143">
        <f t="shared" si="138"/>
        <v>0.83261703430177492</v>
      </c>
      <c r="AK116" s="51">
        <f t="shared" si="200"/>
        <v>3.0487651204600785E-2</v>
      </c>
      <c r="AL116" s="57">
        <f t="shared" si="201"/>
        <v>230.61702376944237</v>
      </c>
      <c r="AM116" s="53">
        <f t="shared" si="139"/>
        <v>0</v>
      </c>
      <c r="AN116" s="58">
        <f t="shared" si="202"/>
        <v>2.2748817025455947</v>
      </c>
      <c r="AO116" s="49">
        <f t="shared" si="140"/>
        <v>2.2748817025455947</v>
      </c>
      <c r="AP116" s="143">
        <f t="shared" si="141"/>
        <v>0.832626889292851</v>
      </c>
      <c r="AQ116" s="51">
        <f t="shared" si="203"/>
        <v>3.0488036863251401E-2</v>
      </c>
      <c r="AR116" s="57">
        <f t="shared" si="204"/>
        <v>230.61284676853225</v>
      </c>
      <c r="AS116" s="44">
        <f t="shared" si="142"/>
        <v>699.86461187020734</v>
      </c>
      <c r="AT116" s="44">
        <f t="shared" si="143"/>
        <v>279.94584474808289</v>
      </c>
      <c r="AU116" s="44">
        <f t="shared" si="144"/>
        <v>174.96615296755184</v>
      </c>
      <c r="AV116" s="47">
        <f t="shared" si="145"/>
        <v>1066.1692100220052</v>
      </c>
      <c r="AW116" s="47">
        <f t="shared" si="146"/>
        <v>2695176.6008519866</v>
      </c>
      <c r="AX116" s="86">
        <f t="shared" si="147"/>
        <v>103990971316.8038</v>
      </c>
      <c r="AY116" s="86">
        <f t="shared" si="148"/>
        <v>1625.8388596552229</v>
      </c>
      <c r="AZ116" s="10">
        <f t="shared" si="205"/>
        <v>1625.8388596552229</v>
      </c>
      <c r="BA116" s="44">
        <f t="shared" si="149"/>
        <v>1066.1692100220052</v>
      </c>
      <c r="BB116" s="9">
        <f t="shared" si="150"/>
        <v>699.86461187020734</v>
      </c>
      <c r="BC116" s="45">
        <f t="shared" si="239"/>
        <v>93315.281582694312</v>
      </c>
      <c r="BD116" s="9">
        <f t="shared" si="151"/>
        <v>174.96615296755184</v>
      </c>
      <c r="BE116" s="45">
        <f t="shared" si="235"/>
        <v>23328.820395673578</v>
      </c>
      <c r="BF116" s="9">
        <f t="shared" si="152"/>
        <v>279.94584474808289</v>
      </c>
      <c r="BG116" s="45">
        <f t="shared" si="236"/>
        <v>37326.112633077719</v>
      </c>
      <c r="BH116" s="58"/>
      <c r="BI116" s="58"/>
      <c r="BJ116" s="58">
        <f t="shared" si="206"/>
        <v>-699.86461187020734</v>
      </c>
      <c r="BK116" s="97"/>
      <c r="BL116" s="44"/>
      <c r="BM116" s="82">
        <f t="shared" si="207"/>
        <v>11.1</v>
      </c>
      <c r="BN116" s="86">
        <f t="shared" si="208"/>
        <v>11100</v>
      </c>
      <c r="BO116" s="86">
        <f t="shared" si="209"/>
        <v>100</v>
      </c>
      <c r="BP116" s="84">
        <f t="shared" si="153"/>
        <v>2</v>
      </c>
      <c r="BQ116" s="84">
        <f t="shared" si="154"/>
        <v>3</v>
      </c>
      <c r="BR116" s="84">
        <f t="shared" si="155"/>
        <v>1.4581420887516947</v>
      </c>
      <c r="BS116" s="84">
        <f t="shared" si="210"/>
        <v>5.2175456858017145E-2</v>
      </c>
      <c r="BT116" s="84">
        <f t="shared" si="211"/>
        <v>382.28475212519902</v>
      </c>
      <c r="BU116" s="84">
        <f t="shared" si="212"/>
        <v>0</v>
      </c>
      <c r="BV116" s="83">
        <f t="shared" si="213"/>
        <v>284.19468114440775</v>
      </c>
      <c r="BW116" s="81">
        <f t="shared" si="237"/>
        <v>284.19468114440775</v>
      </c>
      <c r="BX116" s="83">
        <f t="shared" si="156"/>
        <v>0</v>
      </c>
      <c r="BY116" s="141">
        <f t="shared" si="157"/>
        <v>0</v>
      </c>
      <c r="BZ116" s="83">
        <f t="shared" si="158"/>
        <v>3</v>
      </c>
      <c r="CA116" s="83">
        <f t="shared" si="159"/>
        <v>0</v>
      </c>
      <c r="CB116" s="83">
        <f t="shared" si="214"/>
        <v>1.935384804130883</v>
      </c>
      <c r="CC116" s="83">
        <f t="shared" si="160"/>
        <v>1.935384804130883</v>
      </c>
      <c r="CD116" s="143">
        <f t="shared" si="161"/>
        <v>1.2238668524348462</v>
      </c>
      <c r="CE116" s="83">
        <f t="shared" si="215"/>
        <v>4.2701679677096538E-2</v>
      </c>
      <c r="CF116" s="84">
        <f t="shared" si="216"/>
        <v>420.50781040582734</v>
      </c>
      <c r="CG116" s="83">
        <f t="shared" si="162"/>
        <v>0</v>
      </c>
      <c r="CH116" s="83">
        <f t="shared" si="217"/>
        <v>1.8673402282842</v>
      </c>
      <c r="CI116" s="83">
        <f t="shared" si="163"/>
        <v>1.8673402282842</v>
      </c>
      <c r="CJ116" s="143">
        <f t="shared" si="164"/>
        <v>1.1969464386411544</v>
      </c>
      <c r="CK116" s="83">
        <f t="shared" si="218"/>
        <v>4.1440458290861917E-2</v>
      </c>
      <c r="CL116" s="84">
        <f t="shared" si="219"/>
        <v>359.45309601250091</v>
      </c>
      <c r="CM116" s="83">
        <f t="shared" si="165"/>
        <v>0</v>
      </c>
      <c r="CN116" s="83">
        <f t="shared" si="220"/>
        <v>1.9784480428490265</v>
      </c>
      <c r="CO116" s="83">
        <f t="shared" si="166"/>
        <v>1.9784480428490265</v>
      </c>
      <c r="CP116" s="143">
        <f t="shared" si="167"/>
        <v>1.2022682287919844</v>
      </c>
      <c r="CQ116" s="83">
        <f t="shared" si="221"/>
        <v>4.1689784159428443E-2</v>
      </c>
      <c r="CR116" s="84">
        <f t="shared" si="222"/>
        <v>357.8358208398779</v>
      </c>
      <c r="CS116" s="83">
        <f t="shared" si="168"/>
        <v>0</v>
      </c>
      <c r="CT116" s="83">
        <f t="shared" si="223"/>
        <v>1.9815712123279139</v>
      </c>
      <c r="CU116" s="83">
        <f t="shared" si="169"/>
        <v>1.9815712123279139</v>
      </c>
      <c r="CV116" s="143">
        <f t="shared" si="170"/>
        <v>1.2032003115553187</v>
      </c>
      <c r="CW116" s="83">
        <f t="shared" si="224"/>
        <v>4.1733452236890664E-2</v>
      </c>
      <c r="CX116" s="84">
        <f t="shared" si="225"/>
        <v>358.11077138080833</v>
      </c>
      <c r="CY116" s="83">
        <f t="shared" si="171"/>
        <v>0</v>
      </c>
      <c r="CZ116" s="83">
        <f t="shared" si="226"/>
        <v>1.9810395514457617</v>
      </c>
      <c r="DA116" s="83">
        <f t="shared" si="172"/>
        <v>1.9810395514457617</v>
      </c>
      <c r="DB116" s="143">
        <f t="shared" si="173"/>
        <v>1.2032309708933955</v>
      </c>
      <c r="DC116" s="83">
        <f t="shared" si="227"/>
        <v>4.1734888626879421E-2</v>
      </c>
      <c r="DD116" s="84">
        <f t="shared" si="228"/>
        <v>358.13158118209373</v>
      </c>
      <c r="DE116" s="86">
        <f t="shared" si="174"/>
        <v>511.55042605993395</v>
      </c>
      <c r="DF116" s="86">
        <f t="shared" si="175"/>
        <v>204.62017042397358</v>
      </c>
      <c r="DG116" s="86">
        <f t="shared" si="176"/>
        <v>127.88760651498349</v>
      </c>
      <c r="DH116" s="86">
        <f t="shared" si="177"/>
        <v>12.565530862622328</v>
      </c>
      <c r="DI116" s="86">
        <f t="shared" si="178"/>
        <v>735.03747485143037</v>
      </c>
      <c r="DJ116" s="86">
        <f t="shared" si="179"/>
        <v>28476294.088312812</v>
      </c>
      <c r="DK116" s="86">
        <f t="shared" si="180"/>
        <v>1892.5103393096895</v>
      </c>
      <c r="DL116" s="86">
        <f t="shared" si="238"/>
        <v>1892.5103393096895</v>
      </c>
      <c r="DM116" s="86">
        <f t="shared" si="181"/>
        <v>12.565530862622328</v>
      </c>
      <c r="DN116" s="85">
        <f t="shared" si="182"/>
        <v>12.565530862622328</v>
      </c>
      <c r="DO116" s="85">
        <f t="shared" si="229"/>
        <v>1256.5530862622329</v>
      </c>
      <c r="DP116" s="85">
        <f t="shared" si="183"/>
        <v>12.565530862622328</v>
      </c>
      <c r="DQ116" s="85">
        <f t="shared" si="230"/>
        <v>1256.5530862622329</v>
      </c>
      <c r="DR116" s="85">
        <f t="shared" si="184"/>
        <v>12.565530862622328</v>
      </c>
      <c r="DS116" s="85">
        <f t="shared" si="231"/>
        <v>1256.5530862622329</v>
      </c>
      <c r="DT116" s="81"/>
      <c r="DU116" s="81"/>
      <c r="DV116" s="81">
        <f t="shared" si="232"/>
        <v>-12.565530862622328</v>
      </c>
      <c r="DW116" s="100"/>
    </row>
    <row r="117" spans="1:127" x14ac:dyDescent="0.2">
      <c r="A117" s="59">
        <f t="shared" si="185"/>
        <v>14.933333333333357</v>
      </c>
      <c r="B117" s="44">
        <f t="shared" si="186"/>
        <v>14933.333333333356</v>
      </c>
      <c r="C117" s="52">
        <f t="shared" si="120"/>
        <v>133.33333333333334</v>
      </c>
      <c r="D117" s="50">
        <f t="shared" si="121"/>
        <v>2</v>
      </c>
      <c r="E117" s="44">
        <f t="shared" si="122"/>
        <v>3</v>
      </c>
      <c r="F117" s="47">
        <f t="shared" si="123"/>
        <v>1.0574519476318618</v>
      </c>
      <c r="G117" s="52">
        <f t="shared" si="187"/>
        <v>3.8487292624309499E-2</v>
      </c>
      <c r="H117" s="57">
        <f t="shared" si="188"/>
        <v>223.45652502133794</v>
      </c>
      <c r="I117" s="52">
        <f t="shared" si="189"/>
        <v>0</v>
      </c>
      <c r="J117" s="54">
        <f t="shared" si="190"/>
        <v>392.4760732612263</v>
      </c>
      <c r="K117" s="46">
        <f t="shared" si="233"/>
        <v>392.4760732612263</v>
      </c>
      <c r="L117" s="80">
        <f t="shared" si="124"/>
        <v>0</v>
      </c>
      <c r="M117" s="142">
        <f t="shared" si="125"/>
        <v>0</v>
      </c>
      <c r="N117" s="60">
        <f t="shared" si="126"/>
        <v>3</v>
      </c>
      <c r="O117" s="53">
        <f t="shared" si="127"/>
        <v>0</v>
      </c>
      <c r="P117" s="58">
        <f t="shared" si="191"/>
        <v>2.2936178754022265</v>
      </c>
      <c r="Q117" s="49">
        <f t="shared" si="128"/>
        <v>2.2936178754022265</v>
      </c>
      <c r="R117" s="143">
        <f t="shared" si="129"/>
        <v>0.85418214447655383</v>
      </c>
      <c r="S117" s="51">
        <f t="shared" si="192"/>
        <v>3.1217674896843586E-2</v>
      </c>
      <c r="T117" s="57">
        <f t="shared" si="193"/>
        <v>235.66484252994559</v>
      </c>
      <c r="U117" s="53">
        <f t="shared" si="130"/>
        <v>0</v>
      </c>
      <c r="V117" s="58">
        <f t="shared" si="194"/>
        <v>2.2625858046156715</v>
      </c>
      <c r="W117" s="49">
        <f t="shared" si="131"/>
        <v>2.2625858046156715</v>
      </c>
      <c r="X117" s="143">
        <f t="shared" si="132"/>
        <v>0.83435475176801621</v>
      </c>
      <c r="Y117" s="51">
        <f t="shared" si="195"/>
        <v>3.0444406581210823E-2</v>
      </c>
      <c r="Z117" s="57">
        <f t="shared" si="196"/>
        <v>233.29711101794217</v>
      </c>
      <c r="AA117" s="53">
        <f t="shared" si="133"/>
        <v>0</v>
      </c>
      <c r="AB117" s="58">
        <f t="shared" si="197"/>
        <v>2.2685384838690332</v>
      </c>
      <c r="AC117" s="49">
        <f t="shared" si="134"/>
        <v>2.2685384838690332</v>
      </c>
      <c r="AD117" s="143">
        <f t="shared" si="135"/>
        <v>0.83259842347305824</v>
      </c>
      <c r="AE117" s="49">
        <f t="shared" si="234"/>
        <v>3.0375909777707211E-2</v>
      </c>
      <c r="AF117" s="57">
        <f t="shared" si="198"/>
        <v>232.48983607881306</v>
      </c>
      <c r="AG117" s="53">
        <f t="shared" si="136"/>
        <v>0</v>
      </c>
      <c r="AH117" s="58">
        <f t="shared" si="199"/>
        <v>2.2705752085781197</v>
      </c>
      <c r="AI117" s="49">
        <f t="shared" si="137"/>
        <v>2.2705752085781197</v>
      </c>
      <c r="AJ117" s="143">
        <f t="shared" si="138"/>
        <v>0.83261703430177492</v>
      </c>
      <c r="AK117" s="51">
        <f t="shared" si="200"/>
        <v>3.0376635600027214E-2</v>
      </c>
      <c r="AL117" s="57">
        <f t="shared" si="201"/>
        <v>232.40085916353095</v>
      </c>
      <c r="AM117" s="53">
        <f t="shared" si="139"/>
        <v>0</v>
      </c>
      <c r="AN117" s="58">
        <f t="shared" si="202"/>
        <v>2.2707999178153799</v>
      </c>
      <c r="AO117" s="49">
        <f t="shared" si="140"/>
        <v>2.2707999178153799</v>
      </c>
      <c r="AP117" s="143">
        <f t="shared" si="141"/>
        <v>0.832626889292851</v>
      </c>
      <c r="AQ117" s="51">
        <f t="shared" si="203"/>
        <v>3.0377019944679021E-2</v>
      </c>
      <c r="AR117" s="57">
        <f t="shared" si="204"/>
        <v>232.39653092640361</v>
      </c>
      <c r="AS117" s="44">
        <f t="shared" si="142"/>
        <v>706.45693187020731</v>
      </c>
      <c r="AT117" s="44">
        <f t="shared" si="143"/>
        <v>282.5827727480829</v>
      </c>
      <c r="AU117" s="44">
        <f t="shared" si="144"/>
        <v>176.61423296755183</v>
      </c>
      <c r="AV117" s="47">
        <f t="shared" si="145"/>
        <v>1016.7034373163182</v>
      </c>
      <c r="AW117" s="47">
        <f t="shared" si="146"/>
        <v>2464923.6961740502</v>
      </c>
      <c r="AX117" s="86">
        <f t="shared" si="147"/>
        <v>90108825598.325729</v>
      </c>
      <c r="AY117" s="86">
        <f t="shared" si="148"/>
        <v>1614.1380822216447</v>
      </c>
      <c r="AZ117" s="10">
        <f t="shared" si="205"/>
        <v>1614.1380822216447</v>
      </c>
      <c r="BA117" s="44">
        <f t="shared" si="149"/>
        <v>1016.7034373163182</v>
      </c>
      <c r="BB117" s="9">
        <f t="shared" si="150"/>
        <v>706.45693187020731</v>
      </c>
      <c r="BC117" s="45">
        <f t="shared" si="239"/>
        <v>94194.257582694321</v>
      </c>
      <c r="BD117" s="9">
        <f t="shared" si="151"/>
        <v>176.61423296755183</v>
      </c>
      <c r="BE117" s="45">
        <f t="shared" si="235"/>
        <v>23548.56439567358</v>
      </c>
      <c r="BF117" s="9">
        <f t="shared" si="152"/>
        <v>282.5827727480829</v>
      </c>
      <c r="BG117" s="45">
        <f t="shared" si="236"/>
        <v>37677.70303307772</v>
      </c>
      <c r="BH117" s="58"/>
      <c r="BI117" s="58"/>
      <c r="BJ117" s="58">
        <f t="shared" si="206"/>
        <v>-706.45693187020731</v>
      </c>
      <c r="BK117" s="97"/>
      <c r="BL117" s="44"/>
      <c r="BM117" s="82">
        <f t="shared" si="207"/>
        <v>11.200000000000001</v>
      </c>
      <c r="BN117" s="86">
        <f t="shared" si="208"/>
        <v>11200</v>
      </c>
      <c r="BO117" s="86">
        <f t="shared" si="209"/>
        <v>100</v>
      </c>
      <c r="BP117" s="84">
        <f t="shared" si="153"/>
        <v>2</v>
      </c>
      <c r="BQ117" s="84">
        <f t="shared" si="154"/>
        <v>3</v>
      </c>
      <c r="BR117" s="84">
        <f t="shared" si="155"/>
        <v>1.4581420887516947</v>
      </c>
      <c r="BS117" s="84">
        <f t="shared" si="210"/>
        <v>5.2029642649141977E-2</v>
      </c>
      <c r="BT117" s="84">
        <f t="shared" si="211"/>
        <v>384.02150378365167</v>
      </c>
      <c r="BU117" s="84">
        <f t="shared" si="212"/>
        <v>0</v>
      </c>
      <c r="BV117" s="83">
        <f t="shared" si="213"/>
        <v>286.94148114440776</v>
      </c>
      <c r="BW117" s="81">
        <f t="shared" si="237"/>
        <v>286.94148114440776</v>
      </c>
      <c r="BX117" s="83">
        <f t="shared" si="156"/>
        <v>0</v>
      </c>
      <c r="BY117" s="141">
        <f t="shared" si="157"/>
        <v>0</v>
      </c>
      <c r="BZ117" s="83">
        <f t="shared" si="158"/>
        <v>3</v>
      </c>
      <c r="CA117" s="83">
        <f t="shared" si="159"/>
        <v>0</v>
      </c>
      <c r="CB117" s="83">
        <f t="shared" si="214"/>
        <v>1.9324627935337693</v>
      </c>
      <c r="CC117" s="83">
        <f t="shared" si="160"/>
        <v>1.9324627935337693</v>
      </c>
      <c r="CD117" s="143">
        <f t="shared" si="161"/>
        <v>1.2238668524348462</v>
      </c>
      <c r="CE117" s="83">
        <f t="shared" si="215"/>
        <v>4.2579292991853056E-2</v>
      </c>
      <c r="CF117" s="84">
        <f t="shared" si="216"/>
        <v>422.71101496977053</v>
      </c>
      <c r="CG117" s="83">
        <f t="shared" si="162"/>
        <v>0</v>
      </c>
      <c r="CH117" s="83">
        <f t="shared" si="217"/>
        <v>1.8638309111962574</v>
      </c>
      <c r="CI117" s="83">
        <f t="shared" si="163"/>
        <v>1.8638309111962574</v>
      </c>
      <c r="CJ117" s="143">
        <f t="shared" si="164"/>
        <v>1.1969464386411544</v>
      </c>
      <c r="CK117" s="83">
        <f t="shared" si="218"/>
        <v>4.1320763646997799E-2</v>
      </c>
      <c r="CL117" s="84">
        <f t="shared" si="219"/>
        <v>361.66911483660948</v>
      </c>
      <c r="CM117" s="83">
        <f t="shared" si="165"/>
        <v>0</v>
      </c>
      <c r="CN117" s="83">
        <f t="shared" si="220"/>
        <v>1.9744677113472964</v>
      </c>
      <c r="CO117" s="83">
        <f t="shared" si="166"/>
        <v>1.9744677113472964</v>
      </c>
      <c r="CP117" s="143">
        <f t="shared" si="167"/>
        <v>1.2022682287919844</v>
      </c>
      <c r="CQ117" s="83">
        <f t="shared" si="221"/>
        <v>4.1569557336549247E-2</v>
      </c>
      <c r="CR117" s="84">
        <f t="shared" si="222"/>
        <v>359.93997873770377</v>
      </c>
      <c r="CS117" s="83">
        <f t="shared" si="168"/>
        <v>0</v>
      </c>
      <c r="CT117" s="83">
        <f t="shared" si="223"/>
        <v>1.9777933506377667</v>
      </c>
      <c r="CU117" s="83">
        <f t="shared" si="169"/>
        <v>1.9777933506377667</v>
      </c>
      <c r="CV117" s="143">
        <f t="shared" si="170"/>
        <v>1.2032003115553187</v>
      </c>
      <c r="CW117" s="83">
        <f t="shared" si="224"/>
        <v>4.1613132205735134E-2</v>
      </c>
      <c r="CX117" s="84">
        <f t="shared" si="225"/>
        <v>360.21381425719102</v>
      </c>
      <c r="CY117" s="83">
        <f t="shared" si="171"/>
        <v>0</v>
      </c>
      <c r="CZ117" s="83">
        <f t="shared" si="226"/>
        <v>1.9772659376820512</v>
      </c>
      <c r="DA117" s="83">
        <f t="shared" si="172"/>
        <v>1.9772659376820512</v>
      </c>
      <c r="DB117" s="143">
        <f t="shared" si="173"/>
        <v>1.2032309708933955</v>
      </c>
      <c r="DC117" s="83">
        <f t="shared" si="227"/>
        <v>4.1614565529790079E-2</v>
      </c>
      <c r="DD117" s="84">
        <f t="shared" si="228"/>
        <v>360.23526089146247</v>
      </c>
      <c r="DE117" s="86">
        <f t="shared" si="174"/>
        <v>516.49466605993393</v>
      </c>
      <c r="DF117" s="86">
        <f t="shared" si="175"/>
        <v>206.59786642397356</v>
      </c>
      <c r="DG117" s="86">
        <f t="shared" si="176"/>
        <v>129.12366651498348</v>
      </c>
      <c r="DH117" s="86">
        <f t="shared" si="177"/>
        <v>12.179677517719117</v>
      </c>
      <c r="DI117" s="86">
        <f t="shared" si="178"/>
        <v>694.11155342839174</v>
      </c>
      <c r="DJ117" s="86">
        <f t="shared" si="179"/>
        <v>25570718.617699467</v>
      </c>
      <c r="DK117" s="86">
        <f t="shared" si="180"/>
        <v>1881.5075003245292</v>
      </c>
      <c r="DL117" s="86">
        <f t="shared" si="238"/>
        <v>1881.5075003245292</v>
      </c>
      <c r="DM117" s="86">
        <f t="shared" si="181"/>
        <v>12.179677517719117</v>
      </c>
      <c r="DN117" s="85">
        <f t="shared" si="182"/>
        <v>12.179677517719117</v>
      </c>
      <c r="DO117" s="85">
        <f t="shared" si="229"/>
        <v>1217.9677517719117</v>
      </c>
      <c r="DP117" s="85">
        <f t="shared" si="183"/>
        <v>12.179677517719117</v>
      </c>
      <c r="DQ117" s="85">
        <f t="shared" si="230"/>
        <v>1217.9677517719117</v>
      </c>
      <c r="DR117" s="85">
        <f t="shared" si="184"/>
        <v>12.179677517719117</v>
      </c>
      <c r="DS117" s="85">
        <f t="shared" si="231"/>
        <v>1217.9677517719117</v>
      </c>
      <c r="DT117" s="81"/>
      <c r="DU117" s="81"/>
      <c r="DV117" s="81">
        <f t="shared" si="232"/>
        <v>-12.179677517719117</v>
      </c>
      <c r="DW117" s="100"/>
    </row>
    <row r="118" spans="1:127" x14ac:dyDescent="0.2">
      <c r="A118" s="59">
        <f t="shared" si="185"/>
        <v>15.06666666666669</v>
      </c>
      <c r="B118" s="44">
        <f t="shared" si="186"/>
        <v>15066.66666666669</v>
      </c>
      <c r="C118" s="52">
        <f t="shared" si="120"/>
        <v>133.33333333333334</v>
      </c>
      <c r="D118" s="50">
        <f t="shared" si="121"/>
        <v>2</v>
      </c>
      <c r="E118" s="44">
        <f t="shared" si="122"/>
        <v>3</v>
      </c>
      <c r="F118" s="47">
        <f t="shared" si="123"/>
        <v>1.0574519476318618</v>
      </c>
      <c r="G118" s="52">
        <f t="shared" si="187"/>
        <v>3.8346299031291921E-2</v>
      </c>
      <c r="H118" s="57">
        <f t="shared" si="188"/>
        <v>225.1639381692402</v>
      </c>
      <c r="I118" s="52">
        <f t="shared" si="189"/>
        <v>0</v>
      </c>
      <c r="J118" s="54">
        <f t="shared" si="190"/>
        <v>396.1384732612263</v>
      </c>
      <c r="K118" s="46">
        <f t="shared" si="233"/>
        <v>396.1384732612263</v>
      </c>
      <c r="L118" s="80">
        <f t="shared" si="124"/>
        <v>0</v>
      </c>
      <c r="M118" s="142">
        <f t="shared" si="125"/>
        <v>0</v>
      </c>
      <c r="N118" s="60">
        <f t="shared" si="126"/>
        <v>3</v>
      </c>
      <c r="O118" s="53">
        <f t="shared" si="127"/>
        <v>0</v>
      </c>
      <c r="P118" s="58">
        <f t="shared" si="191"/>
        <v>2.2896620356972477</v>
      </c>
      <c r="Q118" s="49">
        <f t="shared" si="128"/>
        <v>2.2896620356972477</v>
      </c>
      <c r="R118" s="143">
        <f t="shared" si="129"/>
        <v>0.85418214447655383</v>
      </c>
      <c r="S118" s="51">
        <f t="shared" si="192"/>
        <v>3.1103783944246712E-2</v>
      </c>
      <c r="T118" s="57">
        <f t="shared" si="193"/>
        <v>237.47628809256389</v>
      </c>
      <c r="U118" s="53">
        <f t="shared" si="130"/>
        <v>0</v>
      </c>
      <c r="V118" s="58">
        <f t="shared" si="194"/>
        <v>2.258482098894929</v>
      </c>
      <c r="W118" s="49">
        <f t="shared" si="131"/>
        <v>2.258482098894929</v>
      </c>
      <c r="X118" s="143">
        <f t="shared" si="132"/>
        <v>0.83435475176801621</v>
      </c>
      <c r="Y118" s="51">
        <f t="shared" si="195"/>
        <v>3.0333159280975089E-2</v>
      </c>
      <c r="Z118" s="57">
        <f t="shared" si="196"/>
        <v>235.08791060480422</v>
      </c>
      <c r="AA118" s="53">
        <f t="shared" si="133"/>
        <v>0</v>
      </c>
      <c r="AB118" s="58">
        <f t="shared" si="197"/>
        <v>2.2644638903240675</v>
      </c>
      <c r="AC118" s="49">
        <f t="shared" si="134"/>
        <v>2.2644638903240675</v>
      </c>
      <c r="AD118" s="143">
        <f t="shared" si="135"/>
        <v>0.83259842347305824</v>
      </c>
      <c r="AE118" s="49">
        <f t="shared" si="234"/>
        <v>3.0264896654577468E-2</v>
      </c>
      <c r="AF118" s="57">
        <f t="shared" si="198"/>
        <v>234.27191756324265</v>
      </c>
      <c r="AG118" s="53">
        <f t="shared" si="136"/>
        <v>0</v>
      </c>
      <c r="AH118" s="58">
        <f t="shared" si="199"/>
        <v>2.2665148478584829</v>
      </c>
      <c r="AI118" s="49">
        <f t="shared" si="137"/>
        <v>2.2665148478584829</v>
      </c>
      <c r="AJ118" s="143">
        <f t="shared" si="138"/>
        <v>0.83261703430177492</v>
      </c>
      <c r="AK118" s="51">
        <f t="shared" si="200"/>
        <v>3.0265619995453644E-2</v>
      </c>
      <c r="AL118" s="57">
        <f t="shared" si="201"/>
        <v>234.18138465523242</v>
      </c>
      <c r="AM118" s="53">
        <f t="shared" si="139"/>
        <v>0</v>
      </c>
      <c r="AN118" s="58">
        <f t="shared" si="202"/>
        <v>2.2667426267607342</v>
      </c>
      <c r="AO118" s="49">
        <f t="shared" si="140"/>
        <v>2.2667426267607342</v>
      </c>
      <c r="AP118" s="143">
        <f t="shared" si="141"/>
        <v>0.832626889292851</v>
      </c>
      <c r="AQ118" s="51">
        <f t="shared" si="203"/>
        <v>3.0266003026106641E-2</v>
      </c>
      <c r="AR118" s="57">
        <f t="shared" si="204"/>
        <v>234.17690275323625</v>
      </c>
      <c r="AS118" s="44">
        <f t="shared" si="142"/>
        <v>713.04925187020729</v>
      </c>
      <c r="AT118" s="44">
        <f t="shared" si="143"/>
        <v>285.21970074808291</v>
      </c>
      <c r="AU118" s="44">
        <f t="shared" si="144"/>
        <v>178.26231296755182</v>
      </c>
      <c r="AV118" s="47">
        <f t="shared" si="145"/>
        <v>969.94135548796271</v>
      </c>
      <c r="AW118" s="47">
        <f t="shared" si="146"/>
        <v>2256128.288845473</v>
      </c>
      <c r="AX118" s="86">
        <f t="shared" si="147"/>
        <v>78179171684.579758</v>
      </c>
      <c r="AY118" s="86">
        <f t="shared" si="148"/>
        <v>1602.5216326344466</v>
      </c>
      <c r="AZ118" s="10">
        <f t="shared" si="205"/>
        <v>1602.5216326344466</v>
      </c>
      <c r="BA118" s="44">
        <f t="shared" si="149"/>
        <v>969.94135548796271</v>
      </c>
      <c r="BB118" s="9">
        <f t="shared" si="150"/>
        <v>713.04925187020729</v>
      </c>
      <c r="BC118" s="45">
        <f t="shared" si="239"/>
        <v>95073.233582694316</v>
      </c>
      <c r="BD118" s="9">
        <f t="shared" si="151"/>
        <v>178.26231296755182</v>
      </c>
      <c r="BE118" s="45">
        <f t="shared" si="235"/>
        <v>23768.308395673579</v>
      </c>
      <c r="BF118" s="9">
        <f t="shared" si="152"/>
        <v>285.21970074808291</v>
      </c>
      <c r="BG118" s="45">
        <f t="shared" si="236"/>
        <v>38029.293433077728</v>
      </c>
      <c r="BH118" s="58"/>
      <c r="BI118" s="58"/>
      <c r="BJ118" s="58">
        <f t="shared" si="206"/>
        <v>-713.04925187020729</v>
      </c>
      <c r="BK118" s="97"/>
      <c r="BL118" s="44"/>
      <c r="BM118" s="82">
        <f t="shared" si="207"/>
        <v>11.3</v>
      </c>
      <c r="BN118" s="86">
        <f t="shared" si="208"/>
        <v>11300</v>
      </c>
      <c r="BO118" s="86">
        <f t="shared" si="209"/>
        <v>100</v>
      </c>
      <c r="BP118" s="84">
        <f t="shared" si="153"/>
        <v>2</v>
      </c>
      <c r="BQ118" s="84">
        <f t="shared" si="154"/>
        <v>3</v>
      </c>
      <c r="BR118" s="84">
        <f t="shared" si="155"/>
        <v>1.4581420887516947</v>
      </c>
      <c r="BS118" s="84">
        <f t="shared" si="210"/>
        <v>5.1883828440266809E-2</v>
      </c>
      <c r="BT118" s="84">
        <f t="shared" si="211"/>
        <v>385.75339496847516</v>
      </c>
      <c r="BU118" s="84">
        <f t="shared" si="212"/>
        <v>0</v>
      </c>
      <c r="BV118" s="83">
        <f t="shared" si="213"/>
        <v>289.68828114440771</v>
      </c>
      <c r="BW118" s="81">
        <f t="shared" si="237"/>
        <v>289.68828114440771</v>
      </c>
      <c r="BX118" s="83">
        <f t="shared" si="156"/>
        <v>0</v>
      </c>
      <c r="BY118" s="141">
        <f t="shared" si="157"/>
        <v>0</v>
      </c>
      <c r="BZ118" s="83">
        <f t="shared" si="158"/>
        <v>3</v>
      </c>
      <c r="CA118" s="83">
        <f t="shared" si="159"/>
        <v>0</v>
      </c>
      <c r="CB118" s="83">
        <f t="shared" si="214"/>
        <v>1.9295593383560208</v>
      </c>
      <c r="CC118" s="83">
        <f t="shared" si="160"/>
        <v>1.9295593383560208</v>
      </c>
      <c r="CD118" s="143">
        <f t="shared" si="161"/>
        <v>1.2238668524348462</v>
      </c>
      <c r="CE118" s="83">
        <f t="shared" si="215"/>
        <v>4.2456906306609574E-2</v>
      </c>
      <c r="CF118" s="84">
        <f t="shared" si="216"/>
        <v>424.91121772614451</v>
      </c>
      <c r="CG118" s="83">
        <f t="shared" si="162"/>
        <v>0</v>
      </c>
      <c r="CH118" s="83">
        <f t="shared" si="217"/>
        <v>1.8603408761170397</v>
      </c>
      <c r="CI118" s="83">
        <f t="shared" si="163"/>
        <v>1.8603408761170397</v>
      </c>
      <c r="CJ118" s="143">
        <f t="shared" si="164"/>
        <v>1.1969464386411544</v>
      </c>
      <c r="CK118" s="83">
        <f t="shared" si="218"/>
        <v>4.1201069003133681E-2</v>
      </c>
      <c r="CL118" s="84">
        <f t="shared" si="219"/>
        <v>363.88288412636678</v>
      </c>
      <c r="CM118" s="83">
        <f t="shared" si="165"/>
        <v>0</v>
      </c>
      <c r="CN118" s="83">
        <f t="shared" si="220"/>
        <v>1.9705087991534496</v>
      </c>
      <c r="CO118" s="83">
        <f t="shared" si="166"/>
        <v>1.9705087991534496</v>
      </c>
      <c r="CP118" s="143">
        <f t="shared" si="167"/>
        <v>1.2022682287919844</v>
      </c>
      <c r="CQ118" s="83">
        <f t="shared" si="221"/>
        <v>4.144933051367005E-2</v>
      </c>
      <c r="CR118" s="84">
        <f t="shared" si="222"/>
        <v>362.04228933445626</v>
      </c>
      <c r="CS118" s="83">
        <f t="shared" si="168"/>
        <v>0</v>
      </c>
      <c r="CT118" s="83">
        <f t="shared" si="223"/>
        <v>1.9740344885255283</v>
      </c>
      <c r="CU118" s="83">
        <f t="shared" si="169"/>
        <v>1.9740344885255283</v>
      </c>
      <c r="CV118" s="143">
        <f t="shared" si="170"/>
        <v>1.2032003115553187</v>
      </c>
      <c r="CW118" s="83">
        <f t="shared" si="224"/>
        <v>4.1492812174579605E-2</v>
      </c>
      <c r="CX118" s="84">
        <f t="shared" si="225"/>
        <v>362.31479069018178</v>
      </c>
      <c r="CY118" s="83">
        <f t="shared" si="171"/>
        <v>0</v>
      </c>
      <c r="CZ118" s="83">
        <f t="shared" si="226"/>
        <v>1.9735117122689436</v>
      </c>
      <c r="DA118" s="83">
        <f t="shared" si="172"/>
        <v>1.9735117122689436</v>
      </c>
      <c r="DB118" s="143">
        <f t="shared" si="173"/>
        <v>1.2032309708933955</v>
      </c>
      <c r="DC118" s="83">
        <f t="shared" si="227"/>
        <v>4.1494242432700737E-2</v>
      </c>
      <c r="DD118" s="84">
        <f t="shared" si="228"/>
        <v>362.33687014843269</v>
      </c>
      <c r="DE118" s="86">
        <f t="shared" si="174"/>
        <v>521.43890605993386</v>
      </c>
      <c r="DF118" s="86">
        <f t="shared" si="175"/>
        <v>208.57556242397354</v>
      </c>
      <c r="DG118" s="86">
        <f t="shared" si="176"/>
        <v>130.35972651498346</v>
      </c>
      <c r="DH118" s="86">
        <f t="shared" si="177"/>
        <v>11.808470132524764</v>
      </c>
      <c r="DI118" s="86">
        <f t="shared" si="178"/>
        <v>655.74965684329061</v>
      </c>
      <c r="DJ118" s="86">
        <f t="shared" si="179"/>
        <v>22980393.977799784</v>
      </c>
      <c r="DK118" s="86">
        <f t="shared" si="180"/>
        <v>1870.5337246834642</v>
      </c>
      <c r="DL118" s="86">
        <f t="shared" si="238"/>
        <v>1870.5337246834642</v>
      </c>
      <c r="DM118" s="86">
        <f t="shared" si="181"/>
        <v>11.808470132524764</v>
      </c>
      <c r="DN118" s="85">
        <f t="shared" si="182"/>
        <v>11.808470132524764</v>
      </c>
      <c r="DO118" s="85">
        <f t="shared" si="229"/>
        <v>1180.8470132524765</v>
      </c>
      <c r="DP118" s="85">
        <f t="shared" si="183"/>
        <v>11.808470132524764</v>
      </c>
      <c r="DQ118" s="85">
        <f t="shared" si="230"/>
        <v>1180.8470132524765</v>
      </c>
      <c r="DR118" s="85">
        <f t="shared" si="184"/>
        <v>11.808470132524764</v>
      </c>
      <c r="DS118" s="85">
        <f t="shared" si="231"/>
        <v>1180.8470132524765</v>
      </c>
      <c r="DT118" s="81"/>
      <c r="DU118" s="81"/>
      <c r="DV118" s="81">
        <f t="shared" si="232"/>
        <v>-11.808470132524764</v>
      </c>
      <c r="DW118" s="100"/>
    </row>
    <row r="119" spans="1:127" x14ac:dyDescent="0.2">
      <c r="A119" s="59">
        <f t="shared" si="185"/>
        <v>15.200000000000024</v>
      </c>
      <c r="B119" s="44">
        <f t="shared" si="186"/>
        <v>15200.000000000024</v>
      </c>
      <c r="C119" s="52">
        <f t="shared" si="120"/>
        <v>133.33333333333334</v>
      </c>
      <c r="D119" s="50">
        <f t="shared" si="121"/>
        <v>2</v>
      </c>
      <c r="E119" s="44">
        <f t="shared" si="122"/>
        <v>3</v>
      </c>
      <c r="F119" s="47">
        <f t="shared" si="123"/>
        <v>1.0574519476318618</v>
      </c>
      <c r="G119" s="52">
        <f t="shared" si="187"/>
        <v>3.8205305438274342E-2</v>
      </c>
      <c r="H119" s="57">
        <f t="shared" si="188"/>
        <v>226.86508493523056</v>
      </c>
      <c r="I119" s="52">
        <f t="shared" si="189"/>
        <v>0</v>
      </c>
      <c r="J119" s="54">
        <f t="shared" si="190"/>
        <v>399.80087326122629</v>
      </c>
      <c r="K119" s="46">
        <f t="shared" si="233"/>
        <v>399.80087326122629</v>
      </c>
      <c r="L119" s="80">
        <f t="shared" si="124"/>
        <v>0</v>
      </c>
      <c r="M119" s="142">
        <f t="shared" si="125"/>
        <v>0</v>
      </c>
      <c r="N119" s="60">
        <f t="shared" si="126"/>
        <v>3</v>
      </c>
      <c r="O119" s="53">
        <f t="shared" si="127"/>
        <v>0</v>
      </c>
      <c r="P119" s="58">
        <f t="shared" si="191"/>
        <v>2.285737343865144</v>
      </c>
      <c r="Q119" s="49">
        <f t="shared" si="128"/>
        <v>2.285737343865144</v>
      </c>
      <c r="R119" s="143">
        <f t="shared" si="129"/>
        <v>0.85418214447655383</v>
      </c>
      <c r="S119" s="51">
        <f t="shared" si="192"/>
        <v>3.0989892991649837E-2</v>
      </c>
      <c r="T119" s="57">
        <f t="shared" si="193"/>
        <v>239.28423109806187</v>
      </c>
      <c r="U119" s="53">
        <f t="shared" si="130"/>
        <v>0</v>
      </c>
      <c r="V119" s="58">
        <f t="shared" si="194"/>
        <v>2.2544035196663459</v>
      </c>
      <c r="W119" s="49">
        <f t="shared" si="131"/>
        <v>2.2544035196663459</v>
      </c>
      <c r="X119" s="143">
        <f t="shared" si="132"/>
        <v>0.83435475176801621</v>
      </c>
      <c r="Y119" s="51">
        <f t="shared" si="195"/>
        <v>3.0221911980739355E-2</v>
      </c>
      <c r="Z119" s="57">
        <f t="shared" si="196"/>
        <v>236.87539643555587</v>
      </c>
      <c r="AA119" s="53">
        <f t="shared" si="133"/>
        <v>0</v>
      </c>
      <c r="AB119" s="58">
        <f t="shared" si="197"/>
        <v>2.2604137382972338</v>
      </c>
      <c r="AC119" s="49">
        <f t="shared" si="134"/>
        <v>2.2604137382972338</v>
      </c>
      <c r="AD119" s="143">
        <f t="shared" si="135"/>
        <v>0.83259842347305824</v>
      </c>
      <c r="AE119" s="49">
        <f t="shared" si="234"/>
        <v>3.0153883531447725E-2</v>
      </c>
      <c r="AF119" s="57">
        <f t="shared" si="198"/>
        <v>236.05066912394514</v>
      </c>
      <c r="AG119" s="53">
        <f t="shared" si="136"/>
        <v>0</v>
      </c>
      <c r="AH119" s="58">
        <f t="shared" si="199"/>
        <v>2.2624788641916878</v>
      </c>
      <c r="AI119" s="49">
        <f t="shared" si="137"/>
        <v>2.2624788641916878</v>
      </c>
      <c r="AJ119" s="143">
        <f t="shared" si="138"/>
        <v>0.83261703430177492</v>
      </c>
      <c r="AK119" s="51">
        <f t="shared" si="200"/>
        <v>3.0154604390880073E-2</v>
      </c>
      <c r="AL119" s="57">
        <f t="shared" si="201"/>
        <v>235.95856911219497</v>
      </c>
      <c r="AM119" s="53">
        <f t="shared" si="139"/>
        <v>0</v>
      </c>
      <c r="AN119" s="58">
        <f t="shared" si="202"/>
        <v>2.2627097178413722</v>
      </c>
      <c r="AO119" s="49">
        <f t="shared" si="140"/>
        <v>2.2627097178413722</v>
      </c>
      <c r="AP119" s="143">
        <f t="shared" si="141"/>
        <v>0.832626889292851</v>
      </c>
      <c r="AQ119" s="51">
        <f t="shared" si="203"/>
        <v>3.0154986107534261E-2</v>
      </c>
      <c r="AR119" s="57">
        <f t="shared" si="204"/>
        <v>235.95393111750141</v>
      </c>
      <c r="AS119" s="44">
        <f t="shared" si="142"/>
        <v>719.64157187020737</v>
      </c>
      <c r="AT119" s="44">
        <f t="shared" si="143"/>
        <v>287.85662874808293</v>
      </c>
      <c r="AU119" s="44">
        <f t="shared" si="144"/>
        <v>179.91039296755184</v>
      </c>
      <c r="AV119" s="47">
        <f t="shared" si="145"/>
        <v>925.71590383096168</v>
      </c>
      <c r="AW119" s="47">
        <f t="shared" si="146"/>
        <v>2066638.2585344727</v>
      </c>
      <c r="AX119" s="86">
        <f t="shared" si="147"/>
        <v>67914250175.971947</v>
      </c>
      <c r="AY119" s="86">
        <f t="shared" si="148"/>
        <v>1590.9890352137231</v>
      </c>
      <c r="AZ119" s="10">
        <f t="shared" si="205"/>
        <v>1590.9890352137231</v>
      </c>
      <c r="BA119" s="44">
        <f t="shared" si="149"/>
        <v>925.71590383096168</v>
      </c>
      <c r="BB119" s="9">
        <f t="shared" si="150"/>
        <v>719.64157187020737</v>
      </c>
      <c r="BC119" s="45">
        <f t="shared" si="239"/>
        <v>95952.209582694326</v>
      </c>
      <c r="BD119" s="9">
        <f t="shared" si="151"/>
        <v>179.91039296755184</v>
      </c>
      <c r="BE119" s="45">
        <f t="shared" si="235"/>
        <v>23988.052395673581</v>
      </c>
      <c r="BF119" s="9">
        <f t="shared" si="152"/>
        <v>287.85662874808293</v>
      </c>
      <c r="BG119" s="45">
        <f t="shared" si="236"/>
        <v>38380.883833077729</v>
      </c>
      <c r="BH119" s="58"/>
      <c r="BI119" s="58"/>
      <c r="BJ119" s="58">
        <f t="shared" si="206"/>
        <v>-719.64157187020737</v>
      </c>
      <c r="BK119" s="97"/>
      <c r="BL119" s="44"/>
      <c r="BM119" s="82">
        <f t="shared" si="207"/>
        <v>11.4</v>
      </c>
      <c r="BN119" s="86">
        <f t="shared" si="208"/>
        <v>11400</v>
      </c>
      <c r="BO119" s="86">
        <f t="shared" si="209"/>
        <v>100</v>
      </c>
      <c r="BP119" s="84">
        <f t="shared" si="153"/>
        <v>2</v>
      </c>
      <c r="BQ119" s="84">
        <f t="shared" si="154"/>
        <v>3</v>
      </c>
      <c r="BR119" s="84">
        <f t="shared" si="155"/>
        <v>1.4581420887516947</v>
      </c>
      <c r="BS119" s="84">
        <f t="shared" si="210"/>
        <v>5.1738014231391641E-2</v>
      </c>
      <c r="BT119" s="84">
        <f t="shared" si="211"/>
        <v>387.48042567966951</v>
      </c>
      <c r="BU119" s="84">
        <f t="shared" si="212"/>
        <v>0</v>
      </c>
      <c r="BV119" s="83">
        <f t="shared" si="213"/>
        <v>292.43508114440766</v>
      </c>
      <c r="BW119" s="81">
        <f t="shared" si="237"/>
        <v>292.43508114440766</v>
      </c>
      <c r="BX119" s="83">
        <f t="shared" si="156"/>
        <v>0</v>
      </c>
      <c r="BY119" s="141">
        <f t="shared" si="157"/>
        <v>0</v>
      </c>
      <c r="BZ119" s="83">
        <f t="shared" si="158"/>
        <v>3</v>
      </c>
      <c r="CA119" s="83">
        <f t="shared" si="159"/>
        <v>0</v>
      </c>
      <c r="CB119" s="83">
        <f t="shared" si="214"/>
        <v>1.9266743069799508</v>
      </c>
      <c r="CC119" s="83">
        <f t="shared" si="160"/>
        <v>1.9266743069799508</v>
      </c>
      <c r="CD119" s="143">
        <f t="shared" si="161"/>
        <v>1.2238668524348462</v>
      </c>
      <c r="CE119" s="83">
        <f t="shared" si="215"/>
        <v>4.2334519621366092E-2</v>
      </c>
      <c r="CF119" s="84">
        <f t="shared" si="216"/>
        <v>427.10838845426059</v>
      </c>
      <c r="CG119" s="83">
        <f t="shared" si="162"/>
        <v>0</v>
      </c>
      <c r="CH119" s="83">
        <f t="shared" si="217"/>
        <v>1.8568700292554772</v>
      </c>
      <c r="CI119" s="83">
        <f t="shared" si="163"/>
        <v>1.8568700292554772</v>
      </c>
      <c r="CJ119" s="143">
        <f t="shared" si="164"/>
        <v>1.1969464386411544</v>
      </c>
      <c r="CK119" s="83">
        <f t="shared" si="218"/>
        <v>4.1081374359269562E-2</v>
      </c>
      <c r="CL119" s="84">
        <f t="shared" si="219"/>
        <v>366.0943724729043</v>
      </c>
      <c r="CM119" s="83">
        <f t="shared" si="165"/>
        <v>0</v>
      </c>
      <c r="CN119" s="83">
        <f t="shared" si="220"/>
        <v>1.9665712024665478</v>
      </c>
      <c r="CO119" s="83">
        <f t="shared" si="166"/>
        <v>1.9665712024665478</v>
      </c>
      <c r="CP119" s="143">
        <f t="shared" si="167"/>
        <v>1.2022682287919844</v>
      </c>
      <c r="CQ119" s="83">
        <f t="shared" si="221"/>
        <v>4.1329103690790854E-2</v>
      </c>
      <c r="CR119" s="84">
        <f t="shared" si="222"/>
        <v>364.14272233531432</v>
      </c>
      <c r="CS119" s="83">
        <f t="shared" si="168"/>
        <v>0</v>
      </c>
      <c r="CT119" s="83">
        <f t="shared" si="223"/>
        <v>1.9702945474407239</v>
      </c>
      <c r="CU119" s="83">
        <f t="shared" si="169"/>
        <v>1.9702945474407239</v>
      </c>
      <c r="CV119" s="143">
        <f t="shared" si="170"/>
        <v>1.2032003115553187</v>
      </c>
      <c r="CW119" s="83">
        <f t="shared" si="224"/>
        <v>4.1372492143424075E-2</v>
      </c>
      <c r="CX119" s="84">
        <f t="shared" si="225"/>
        <v>364.41367256888441</v>
      </c>
      <c r="CY119" s="83">
        <f t="shared" si="171"/>
        <v>0</v>
      </c>
      <c r="CZ119" s="83">
        <f t="shared" si="226"/>
        <v>1.9697767878176218</v>
      </c>
      <c r="DA119" s="83">
        <f t="shared" si="172"/>
        <v>1.9697767878176218</v>
      </c>
      <c r="DB119" s="143">
        <f t="shared" si="173"/>
        <v>1.2032309708933955</v>
      </c>
      <c r="DC119" s="83">
        <f t="shared" si="227"/>
        <v>4.1373919335611395E-2</v>
      </c>
      <c r="DD119" s="84">
        <f t="shared" si="228"/>
        <v>364.43638040857292</v>
      </c>
      <c r="DE119" s="86">
        <f t="shared" si="174"/>
        <v>526.38314605993378</v>
      </c>
      <c r="DF119" s="86">
        <f t="shared" si="175"/>
        <v>210.55325842397352</v>
      </c>
      <c r="DG119" s="86">
        <f t="shared" si="176"/>
        <v>131.59578651498344</v>
      </c>
      <c r="DH119" s="86">
        <f t="shared" si="177"/>
        <v>11.451263570111703</v>
      </c>
      <c r="DI119" s="86">
        <f t="shared" si="178"/>
        <v>619.7750652599691</v>
      </c>
      <c r="DJ119" s="86">
        <f t="shared" si="179"/>
        <v>20669203.423126526</v>
      </c>
      <c r="DK119" s="86">
        <f t="shared" si="180"/>
        <v>1859.5890169774043</v>
      </c>
      <c r="DL119" s="86">
        <f t="shared" si="238"/>
        <v>1859.5890169774043</v>
      </c>
      <c r="DM119" s="86">
        <f t="shared" si="181"/>
        <v>11.451263570111703</v>
      </c>
      <c r="DN119" s="85">
        <f t="shared" si="182"/>
        <v>11.451263570111703</v>
      </c>
      <c r="DO119" s="85">
        <f t="shared" si="229"/>
        <v>1145.1263570111703</v>
      </c>
      <c r="DP119" s="85">
        <f t="shared" si="183"/>
        <v>11.451263570111703</v>
      </c>
      <c r="DQ119" s="85">
        <f t="shared" si="230"/>
        <v>1145.1263570111703</v>
      </c>
      <c r="DR119" s="85">
        <f t="shared" si="184"/>
        <v>11.451263570111703</v>
      </c>
      <c r="DS119" s="85">
        <f t="shared" si="231"/>
        <v>1145.1263570111703</v>
      </c>
      <c r="DT119" s="81"/>
      <c r="DU119" s="81"/>
      <c r="DV119" s="81">
        <f t="shared" si="232"/>
        <v>-11.451263570111703</v>
      </c>
      <c r="DW119" s="100"/>
    </row>
    <row r="120" spans="1:127" x14ac:dyDescent="0.2">
      <c r="A120" s="59">
        <f t="shared" si="185"/>
        <v>15.333333333333357</v>
      </c>
      <c r="B120" s="44">
        <f t="shared" si="186"/>
        <v>15333.333333333358</v>
      </c>
      <c r="C120" s="52">
        <f t="shared" si="120"/>
        <v>133.33333333333334</v>
      </c>
      <c r="D120" s="50">
        <f t="shared" si="121"/>
        <v>2</v>
      </c>
      <c r="E120" s="44">
        <f t="shared" si="122"/>
        <v>3</v>
      </c>
      <c r="F120" s="47">
        <f t="shared" si="123"/>
        <v>1.0574519476318618</v>
      </c>
      <c r="G120" s="52">
        <f t="shared" si="187"/>
        <v>3.8064311845256764E-2</v>
      </c>
      <c r="H120" s="57">
        <f t="shared" si="188"/>
        <v>228.55996531930904</v>
      </c>
      <c r="I120" s="52">
        <f t="shared" si="189"/>
        <v>0</v>
      </c>
      <c r="J120" s="54">
        <f t="shared" si="190"/>
        <v>403.46327326122628</v>
      </c>
      <c r="K120" s="46">
        <f t="shared" si="233"/>
        <v>403.46327326122628</v>
      </c>
      <c r="L120" s="80">
        <f t="shared" si="124"/>
        <v>0</v>
      </c>
      <c r="M120" s="142">
        <f t="shared" si="125"/>
        <v>0</v>
      </c>
      <c r="N120" s="60">
        <f t="shared" si="126"/>
        <v>3</v>
      </c>
      <c r="O120" s="53">
        <f t="shared" si="127"/>
        <v>0</v>
      </c>
      <c r="P120" s="58">
        <f t="shared" si="191"/>
        <v>2.2818435399246382</v>
      </c>
      <c r="Q120" s="49">
        <f t="shared" si="128"/>
        <v>2.2818435399246382</v>
      </c>
      <c r="R120" s="143">
        <f t="shared" si="129"/>
        <v>0.85418214447655383</v>
      </c>
      <c r="S120" s="51">
        <f t="shared" si="192"/>
        <v>3.0876002039052962E-2</v>
      </c>
      <c r="T120" s="57">
        <f t="shared" si="193"/>
        <v>241.08863483373895</v>
      </c>
      <c r="U120" s="53">
        <f t="shared" si="130"/>
        <v>0</v>
      </c>
      <c r="V120" s="58">
        <f t="shared" si="194"/>
        <v>2.2503499605997921</v>
      </c>
      <c r="W120" s="49">
        <f t="shared" si="131"/>
        <v>2.2503499605997921</v>
      </c>
      <c r="X120" s="143">
        <f t="shared" si="132"/>
        <v>0.83435475176801621</v>
      </c>
      <c r="Y120" s="51">
        <f t="shared" si="195"/>
        <v>3.0110664680503621E-2</v>
      </c>
      <c r="Z120" s="57">
        <f t="shared" si="196"/>
        <v>238.65953656057283</v>
      </c>
      <c r="AA120" s="53">
        <f t="shared" si="133"/>
        <v>0</v>
      </c>
      <c r="AB120" s="58">
        <f t="shared" si="197"/>
        <v>2.2563879181711362</v>
      </c>
      <c r="AC120" s="49">
        <f t="shared" si="134"/>
        <v>2.2563879181711362</v>
      </c>
      <c r="AD120" s="143">
        <f t="shared" si="135"/>
        <v>0.83259842347305824</v>
      </c>
      <c r="AE120" s="49">
        <f t="shared" si="234"/>
        <v>3.0042870408317983E-2</v>
      </c>
      <c r="AF120" s="57">
        <f t="shared" si="198"/>
        <v>237.82605955859219</v>
      </c>
      <c r="AG120" s="53">
        <f t="shared" si="136"/>
        <v>0</v>
      </c>
      <c r="AH120" s="58">
        <f t="shared" si="199"/>
        <v>2.2584671470945032</v>
      </c>
      <c r="AI120" s="49">
        <f t="shared" si="137"/>
        <v>2.2584671470945032</v>
      </c>
      <c r="AJ120" s="143">
        <f t="shared" si="138"/>
        <v>0.83261703430177492</v>
      </c>
      <c r="AK120" s="51">
        <f t="shared" si="200"/>
        <v>3.0043588786306502E-2</v>
      </c>
      <c r="AL120" s="57">
        <f t="shared" si="201"/>
        <v>237.73238143017784</v>
      </c>
      <c r="AM120" s="53">
        <f t="shared" si="139"/>
        <v>0</v>
      </c>
      <c r="AN120" s="58">
        <f t="shared" si="202"/>
        <v>2.2587010803078016</v>
      </c>
      <c r="AO120" s="49">
        <f t="shared" si="140"/>
        <v>2.2587010803078016</v>
      </c>
      <c r="AP120" s="143">
        <f t="shared" si="141"/>
        <v>0.832626889292851</v>
      </c>
      <c r="AQ120" s="51">
        <f t="shared" si="203"/>
        <v>3.0043969188961881E-2</v>
      </c>
      <c r="AR120" s="57">
        <f t="shared" si="204"/>
        <v>237.72758491621391</v>
      </c>
      <c r="AS120" s="44">
        <f t="shared" si="142"/>
        <v>726.23389187020723</v>
      </c>
      <c r="AT120" s="44">
        <f t="shared" si="143"/>
        <v>290.49355674808288</v>
      </c>
      <c r="AU120" s="44">
        <f t="shared" si="144"/>
        <v>181.55847296755181</v>
      </c>
      <c r="AV120" s="47">
        <f t="shared" si="145"/>
        <v>883.87143684319642</v>
      </c>
      <c r="AW120" s="47">
        <f t="shared" si="146"/>
        <v>1894531.6308018956</v>
      </c>
      <c r="AX120" s="86">
        <f t="shared" si="147"/>
        <v>59070551219.104118</v>
      </c>
      <c r="AY120" s="86">
        <f t="shared" si="148"/>
        <v>1579.539816955056</v>
      </c>
      <c r="AZ120" s="10">
        <f t="shared" si="205"/>
        <v>1579.539816955056</v>
      </c>
      <c r="BA120" s="44">
        <f t="shared" si="149"/>
        <v>883.87143684319642</v>
      </c>
      <c r="BB120" s="9">
        <f t="shared" si="150"/>
        <v>726.23389187020723</v>
      </c>
      <c r="BC120" s="45">
        <f t="shared" si="239"/>
        <v>96831.185582694307</v>
      </c>
      <c r="BD120" s="9">
        <f t="shared" si="151"/>
        <v>181.55847296755181</v>
      </c>
      <c r="BE120" s="45">
        <f t="shared" si="235"/>
        <v>24207.796395673577</v>
      </c>
      <c r="BF120" s="9">
        <f t="shared" si="152"/>
        <v>290.49355674808288</v>
      </c>
      <c r="BG120" s="45">
        <f t="shared" si="236"/>
        <v>38732.474233077723</v>
      </c>
      <c r="BH120" s="58"/>
      <c r="BI120" s="58"/>
      <c r="BJ120" s="58">
        <f t="shared" si="206"/>
        <v>-726.23389187020723</v>
      </c>
      <c r="BK120" s="97"/>
      <c r="BL120" s="44"/>
      <c r="BM120" s="82">
        <f t="shared" si="207"/>
        <v>11.5</v>
      </c>
      <c r="BN120" s="86">
        <f t="shared" si="208"/>
        <v>11500</v>
      </c>
      <c r="BO120" s="86">
        <f t="shared" si="209"/>
        <v>100</v>
      </c>
      <c r="BP120" s="84">
        <f t="shared" si="153"/>
        <v>2</v>
      </c>
      <c r="BQ120" s="84">
        <f t="shared" si="154"/>
        <v>3</v>
      </c>
      <c r="BR120" s="84">
        <f t="shared" si="155"/>
        <v>1.4581420887516947</v>
      </c>
      <c r="BS120" s="84">
        <f t="shared" si="210"/>
        <v>5.1592200022516473E-2</v>
      </c>
      <c r="BT120" s="84">
        <f t="shared" si="211"/>
        <v>389.20259591723465</v>
      </c>
      <c r="BU120" s="84">
        <f t="shared" si="212"/>
        <v>0</v>
      </c>
      <c r="BV120" s="83">
        <f t="shared" si="213"/>
        <v>295.18188114440767</v>
      </c>
      <c r="BW120" s="81">
        <f t="shared" si="237"/>
        <v>295.18188114440767</v>
      </c>
      <c r="BX120" s="83">
        <f t="shared" si="156"/>
        <v>0</v>
      </c>
      <c r="BY120" s="141">
        <f t="shared" si="157"/>
        <v>0</v>
      </c>
      <c r="BZ120" s="83">
        <f t="shared" si="158"/>
        <v>3</v>
      </c>
      <c r="CA120" s="83">
        <f t="shared" si="159"/>
        <v>0</v>
      </c>
      <c r="CB120" s="83">
        <f t="shared" si="214"/>
        <v>1.9238075691590626</v>
      </c>
      <c r="CC120" s="83">
        <f t="shared" si="160"/>
        <v>1.9238075691590626</v>
      </c>
      <c r="CD120" s="143">
        <f t="shared" si="161"/>
        <v>1.2238668524348462</v>
      </c>
      <c r="CE120" s="83">
        <f t="shared" si="215"/>
        <v>4.2212132936122609E-2</v>
      </c>
      <c r="CF120" s="84">
        <f t="shared" si="216"/>
        <v>429.30249703429388</v>
      </c>
      <c r="CG120" s="83">
        <f t="shared" si="162"/>
        <v>0</v>
      </c>
      <c r="CH120" s="83">
        <f t="shared" si="217"/>
        <v>1.8534182773371828</v>
      </c>
      <c r="CI120" s="83">
        <f t="shared" si="163"/>
        <v>1.8534182773371828</v>
      </c>
      <c r="CJ120" s="143">
        <f t="shared" si="164"/>
        <v>1.1969464386411544</v>
      </c>
      <c r="CK120" s="83">
        <f t="shared" si="218"/>
        <v>4.0961679715405444E-2</v>
      </c>
      <c r="CL120" s="84">
        <f t="shared" si="219"/>
        <v>368.30354847289527</v>
      </c>
      <c r="CM120" s="83">
        <f t="shared" si="165"/>
        <v>0</v>
      </c>
      <c r="CN120" s="83">
        <f t="shared" si="220"/>
        <v>1.9626548181653665</v>
      </c>
      <c r="CO120" s="83">
        <f t="shared" si="166"/>
        <v>1.9626548181653665</v>
      </c>
      <c r="CP120" s="143">
        <f t="shared" si="167"/>
        <v>1.2022682287919844</v>
      </c>
      <c r="CQ120" s="83">
        <f t="shared" si="221"/>
        <v>4.1208876867911658E-2</v>
      </c>
      <c r="CR120" s="84">
        <f t="shared" si="222"/>
        <v>366.24124743461351</v>
      </c>
      <c r="CS120" s="83">
        <f t="shared" si="168"/>
        <v>0</v>
      </c>
      <c r="CT120" s="83">
        <f t="shared" si="223"/>
        <v>1.9665734492592266</v>
      </c>
      <c r="CU120" s="83">
        <f t="shared" si="169"/>
        <v>1.9665734492592266</v>
      </c>
      <c r="CV120" s="143">
        <f t="shared" si="170"/>
        <v>1.2032003115553187</v>
      </c>
      <c r="CW120" s="83">
        <f t="shared" si="224"/>
        <v>4.1252172112268545E-2</v>
      </c>
      <c r="CX120" s="84">
        <f t="shared" si="225"/>
        <v>366.51043176570136</v>
      </c>
      <c r="CY120" s="83">
        <f t="shared" si="171"/>
        <v>0</v>
      </c>
      <c r="CZ120" s="83">
        <f t="shared" si="226"/>
        <v>1.9660610775087519</v>
      </c>
      <c r="DA120" s="83">
        <f t="shared" si="172"/>
        <v>1.9660610775087519</v>
      </c>
      <c r="DB120" s="143">
        <f t="shared" si="173"/>
        <v>1.2032309708933955</v>
      </c>
      <c r="DC120" s="83">
        <f t="shared" si="227"/>
        <v>4.1253596238522053E-2</v>
      </c>
      <c r="DD120" s="84">
        <f t="shared" si="228"/>
        <v>366.53376311927281</v>
      </c>
      <c r="DE120" s="86">
        <f t="shared" si="174"/>
        <v>531.32738605993381</v>
      </c>
      <c r="DF120" s="86">
        <f t="shared" si="175"/>
        <v>212.5309544239735</v>
      </c>
      <c r="DG120" s="86">
        <f t="shared" si="176"/>
        <v>132.83184651498345</v>
      </c>
      <c r="DH120" s="86">
        <f t="shared" si="177"/>
        <v>11.107444708503561</v>
      </c>
      <c r="DI120" s="86">
        <f t="shared" si="178"/>
        <v>586.02426829799663</v>
      </c>
      <c r="DJ120" s="86">
        <f t="shared" si="179"/>
        <v>18605375.709634051</v>
      </c>
      <c r="DK120" s="86">
        <f t="shared" si="180"/>
        <v>1848.6733821906394</v>
      </c>
      <c r="DL120" s="86">
        <f t="shared" si="238"/>
        <v>1848.6733821906394</v>
      </c>
      <c r="DM120" s="86">
        <f t="shared" si="181"/>
        <v>11.107444708503561</v>
      </c>
      <c r="DN120" s="85">
        <f t="shared" si="182"/>
        <v>11.107444708503561</v>
      </c>
      <c r="DO120" s="85">
        <f t="shared" si="229"/>
        <v>1110.744470850356</v>
      </c>
      <c r="DP120" s="85">
        <f t="shared" si="183"/>
        <v>11.107444708503561</v>
      </c>
      <c r="DQ120" s="85">
        <f t="shared" si="230"/>
        <v>1110.744470850356</v>
      </c>
      <c r="DR120" s="85">
        <f t="shared" si="184"/>
        <v>11.107444708503561</v>
      </c>
      <c r="DS120" s="85">
        <f t="shared" si="231"/>
        <v>1110.744470850356</v>
      </c>
      <c r="DT120" s="81"/>
      <c r="DU120" s="81"/>
      <c r="DV120" s="81">
        <f t="shared" si="232"/>
        <v>-11.107444708503561</v>
      </c>
      <c r="DW120" s="100"/>
    </row>
    <row r="121" spans="1:127" x14ac:dyDescent="0.2">
      <c r="A121" s="59">
        <f t="shared" si="185"/>
        <v>15.466666666666692</v>
      </c>
      <c r="B121" s="44">
        <f t="shared" si="186"/>
        <v>15466.666666666692</v>
      </c>
      <c r="C121" s="52">
        <f t="shared" si="120"/>
        <v>133.33333333333334</v>
      </c>
      <c r="D121" s="50">
        <f t="shared" si="121"/>
        <v>2</v>
      </c>
      <c r="E121" s="44">
        <f t="shared" si="122"/>
        <v>3</v>
      </c>
      <c r="F121" s="47">
        <f t="shared" si="123"/>
        <v>1.0574519476318618</v>
      </c>
      <c r="G121" s="52">
        <f t="shared" si="187"/>
        <v>3.7923318252239185E-2</v>
      </c>
      <c r="H121" s="57">
        <f t="shared" si="188"/>
        <v>230.24857932147563</v>
      </c>
      <c r="I121" s="52">
        <f t="shared" si="189"/>
        <v>0</v>
      </c>
      <c r="J121" s="54">
        <f t="shared" si="190"/>
        <v>407.12567326122627</v>
      </c>
      <c r="K121" s="46">
        <f t="shared" si="233"/>
        <v>407.12567326122627</v>
      </c>
      <c r="L121" s="80">
        <f t="shared" si="124"/>
        <v>0</v>
      </c>
      <c r="M121" s="142">
        <f t="shared" si="125"/>
        <v>0</v>
      </c>
      <c r="N121" s="60">
        <f t="shared" si="126"/>
        <v>3</v>
      </c>
      <c r="O121" s="53">
        <f t="shared" si="127"/>
        <v>0</v>
      </c>
      <c r="P121" s="58">
        <f t="shared" si="191"/>
        <v>2.2779803671580154</v>
      </c>
      <c r="Q121" s="49">
        <f t="shared" si="128"/>
        <v>2.2779803671580154</v>
      </c>
      <c r="R121" s="143">
        <f t="shared" si="129"/>
        <v>0.85418214447655383</v>
      </c>
      <c r="S121" s="51">
        <f t="shared" si="192"/>
        <v>3.0762111086456087E-2</v>
      </c>
      <c r="T121" s="57">
        <f t="shared" si="193"/>
        <v>242.88946274757407</v>
      </c>
      <c r="U121" s="53">
        <f t="shared" si="130"/>
        <v>0</v>
      </c>
      <c r="V121" s="58">
        <f t="shared" si="194"/>
        <v>2.2463213157405617</v>
      </c>
      <c r="W121" s="49">
        <f t="shared" si="131"/>
        <v>2.2463213157405617</v>
      </c>
      <c r="X121" s="143">
        <f t="shared" si="132"/>
        <v>0.83435475176801621</v>
      </c>
      <c r="Y121" s="51">
        <f t="shared" si="195"/>
        <v>2.9999417380267887E-2</v>
      </c>
      <c r="Z121" s="57">
        <f t="shared" si="196"/>
        <v>240.44029905272464</v>
      </c>
      <c r="AA121" s="53">
        <f t="shared" si="133"/>
        <v>0</v>
      </c>
      <c r="AB121" s="58">
        <f t="shared" si="197"/>
        <v>2.2523863211052988</v>
      </c>
      <c r="AC121" s="49">
        <f t="shared" si="134"/>
        <v>2.2523863211052988</v>
      </c>
      <c r="AD121" s="143">
        <f t="shared" si="135"/>
        <v>0.83259842347305824</v>
      </c>
      <c r="AE121" s="49">
        <f t="shared" si="234"/>
        <v>2.993185728518824E-2</v>
      </c>
      <c r="AF121" s="57">
        <f t="shared" si="198"/>
        <v>239.59805769214356</v>
      </c>
      <c r="AG121" s="53">
        <f t="shared" si="136"/>
        <v>0</v>
      </c>
      <c r="AH121" s="58">
        <f t="shared" si="199"/>
        <v>2.2544795868682184</v>
      </c>
      <c r="AI121" s="49">
        <f t="shared" si="137"/>
        <v>2.2544795868682184</v>
      </c>
      <c r="AJ121" s="143">
        <f t="shared" si="138"/>
        <v>0.83261703430177492</v>
      </c>
      <c r="AK121" s="51">
        <f t="shared" si="200"/>
        <v>2.9932573181732931E-2</v>
      </c>
      <c r="AL121" s="57">
        <f t="shared" si="201"/>
        <v>239.50279053398668</v>
      </c>
      <c r="AM121" s="53">
        <f t="shared" si="139"/>
        <v>0</v>
      </c>
      <c r="AN121" s="58">
        <f t="shared" si="202"/>
        <v>2.2547166041961111</v>
      </c>
      <c r="AO121" s="49">
        <f t="shared" si="140"/>
        <v>2.2547166041961111</v>
      </c>
      <c r="AP121" s="143">
        <f t="shared" si="141"/>
        <v>0.832626889292851</v>
      </c>
      <c r="AQ121" s="51">
        <f t="shared" si="203"/>
        <v>2.9932952270389501E-2</v>
      </c>
      <c r="AR121" s="57">
        <f t="shared" si="204"/>
        <v>239.49783307586793</v>
      </c>
      <c r="AS121" s="44">
        <f t="shared" si="142"/>
        <v>732.8262118702072</v>
      </c>
      <c r="AT121" s="44">
        <f t="shared" si="143"/>
        <v>293.13048474808289</v>
      </c>
      <c r="AU121" s="44">
        <f t="shared" si="144"/>
        <v>183.2065529675518</v>
      </c>
      <c r="AV121" s="47">
        <f t="shared" si="145"/>
        <v>844.26287429483807</v>
      </c>
      <c r="AW121" s="47">
        <f t="shared" si="146"/>
        <v>1738090.519315006</v>
      </c>
      <c r="AX121" s="86">
        <f t="shared" si="147"/>
        <v>51441739910.65612</v>
      </c>
      <c r="AY121" s="86">
        <f t="shared" si="148"/>
        <v>1568.1735074999956</v>
      </c>
      <c r="AZ121" s="10">
        <f t="shared" si="205"/>
        <v>1568.1735074999956</v>
      </c>
      <c r="BA121" s="44">
        <f t="shared" si="149"/>
        <v>844.26287429483807</v>
      </c>
      <c r="BB121" s="9">
        <f t="shared" si="150"/>
        <v>732.8262118702072</v>
      </c>
      <c r="BC121" s="45">
        <f t="shared" si="239"/>
        <v>97710.161582694302</v>
      </c>
      <c r="BD121" s="9">
        <f t="shared" si="151"/>
        <v>183.2065529675518</v>
      </c>
      <c r="BE121" s="45">
        <f t="shared" si="235"/>
        <v>24427.540395673575</v>
      </c>
      <c r="BF121" s="9">
        <f t="shared" si="152"/>
        <v>293.13048474808289</v>
      </c>
      <c r="BG121" s="45">
        <f t="shared" si="236"/>
        <v>39084.064633077724</v>
      </c>
      <c r="BH121" s="58"/>
      <c r="BI121" s="58"/>
      <c r="BJ121" s="58">
        <f t="shared" si="206"/>
        <v>-732.8262118702072</v>
      </c>
      <c r="BK121" s="97"/>
      <c r="BL121" s="44"/>
      <c r="BM121" s="82">
        <f t="shared" si="207"/>
        <v>11.6</v>
      </c>
      <c r="BN121" s="86">
        <f t="shared" si="208"/>
        <v>11600</v>
      </c>
      <c r="BO121" s="86">
        <f t="shared" si="209"/>
        <v>100</v>
      </c>
      <c r="BP121" s="84">
        <f t="shared" si="153"/>
        <v>2</v>
      </c>
      <c r="BQ121" s="84">
        <f t="shared" si="154"/>
        <v>3</v>
      </c>
      <c r="BR121" s="84">
        <f t="shared" si="155"/>
        <v>1.4581420887516947</v>
      </c>
      <c r="BS121" s="84">
        <f t="shared" si="210"/>
        <v>5.1446385813641304E-2</v>
      </c>
      <c r="BT121" s="84">
        <f t="shared" si="211"/>
        <v>390.91990568117063</v>
      </c>
      <c r="BU121" s="84">
        <f t="shared" si="212"/>
        <v>0</v>
      </c>
      <c r="BV121" s="83">
        <f t="shared" si="213"/>
        <v>297.92868114440768</v>
      </c>
      <c r="BW121" s="81">
        <f t="shared" si="237"/>
        <v>297.92868114440768</v>
      </c>
      <c r="BX121" s="83">
        <f t="shared" si="156"/>
        <v>0</v>
      </c>
      <c r="BY121" s="141">
        <f t="shared" si="157"/>
        <v>0</v>
      </c>
      <c r="BZ121" s="83">
        <f t="shared" si="158"/>
        <v>3</v>
      </c>
      <c r="CA121" s="83">
        <f t="shared" si="159"/>
        <v>0</v>
      </c>
      <c r="CB121" s="83">
        <f t="shared" si="214"/>
        <v>1.9209589960008742</v>
      </c>
      <c r="CC121" s="83">
        <f t="shared" si="160"/>
        <v>1.9209589960008742</v>
      </c>
      <c r="CD121" s="143">
        <f t="shared" si="161"/>
        <v>1.2238668524348462</v>
      </c>
      <c r="CE121" s="83">
        <f t="shared" si="215"/>
        <v>4.2089746250879127E-2</v>
      </c>
      <c r="CF121" s="84">
        <f t="shared" si="216"/>
        <v>431.49351344722578</v>
      </c>
      <c r="CG121" s="83">
        <f t="shared" si="162"/>
        <v>0</v>
      </c>
      <c r="CH121" s="83">
        <f t="shared" si="217"/>
        <v>1.8499855276036399</v>
      </c>
      <c r="CI121" s="83">
        <f t="shared" si="163"/>
        <v>1.8499855276036399</v>
      </c>
      <c r="CJ121" s="143">
        <f t="shared" si="164"/>
        <v>1.1969464386411544</v>
      </c>
      <c r="CK121" s="83">
        <f t="shared" si="218"/>
        <v>4.0841985071541326E-2</v>
      </c>
      <c r="CL121" s="84">
        <f t="shared" si="219"/>
        <v>370.51038072946699</v>
      </c>
      <c r="CM121" s="83">
        <f t="shared" si="165"/>
        <v>0</v>
      </c>
      <c r="CN121" s="83">
        <f t="shared" si="220"/>
        <v>1.9587595438036884</v>
      </c>
      <c r="CO121" s="83">
        <f t="shared" si="166"/>
        <v>1.9587595438036884</v>
      </c>
      <c r="CP121" s="143">
        <f t="shared" si="167"/>
        <v>1.2022682287919844</v>
      </c>
      <c r="CQ121" s="83">
        <f t="shared" si="221"/>
        <v>4.1088650045032461E-2</v>
      </c>
      <c r="CR121" s="84">
        <f t="shared" si="222"/>
        <v>368.3378343166072</v>
      </c>
      <c r="CS121" s="83">
        <f t="shared" si="168"/>
        <v>0</v>
      </c>
      <c r="CT121" s="83">
        <f t="shared" si="223"/>
        <v>1.9628711162813952</v>
      </c>
      <c r="CU121" s="83">
        <f t="shared" si="169"/>
        <v>1.9628711162813952</v>
      </c>
      <c r="CV121" s="143">
        <f t="shared" si="170"/>
        <v>1.2032003115553187</v>
      </c>
      <c r="CW121" s="83">
        <f t="shared" si="224"/>
        <v>4.1131852081113016E-2</v>
      </c>
      <c r="CX121" s="84">
        <f t="shared" si="225"/>
        <v>368.60504013703923</v>
      </c>
      <c r="CY121" s="83">
        <f t="shared" si="171"/>
        <v>0</v>
      </c>
      <c r="CZ121" s="83">
        <f t="shared" si="226"/>
        <v>1.9623644950885419</v>
      </c>
      <c r="DA121" s="83">
        <f t="shared" si="172"/>
        <v>1.9623644950885419</v>
      </c>
      <c r="DB121" s="143">
        <f t="shared" si="173"/>
        <v>1.2032309708933955</v>
      </c>
      <c r="DC121" s="83">
        <f t="shared" si="227"/>
        <v>4.1133273141432711E-2</v>
      </c>
      <c r="DD121" s="84">
        <f t="shared" si="228"/>
        <v>368.62898972037999</v>
      </c>
      <c r="DE121" s="86">
        <f t="shared" si="174"/>
        <v>536.27162605993374</v>
      </c>
      <c r="DF121" s="86">
        <f t="shared" si="175"/>
        <v>214.50865042397351</v>
      </c>
      <c r="DG121" s="86">
        <f t="shared" si="176"/>
        <v>134.06790651498343</v>
      </c>
      <c r="DH121" s="86">
        <f t="shared" si="177"/>
        <v>10.776430684707178</v>
      </c>
      <c r="DI121" s="86">
        <f t="shared" si="178"/>
        <v>554.34590505324616</v>
      </c>
      <c r="DJ121" s="86">
        <f t="shared" si="179"/>
        <v>16760938.372745479</v>
      </c>
      <c r="DK121" s="86">
        <f t="shared" si="180"/>
        <v>1837.7868256945135</v>
      </c>
      <c r="DL121" s="86">
        <f t="shared" si="238"/>
        <v>1837.7868256945135</v>
      </c>
      <c r="DM121" s="86">
        <f t="shared" si="181"/>
        <v>10.776430684707178</v>
      </c>
      <c r="DN121" s="85">
        <f t="shared" si="182"/>
        <v>10.776430684707178</v>
      </c>
      <c r="DO121" s="85">
        <f t="shared" si="229"/>
        <v>1077.6430684707177</v>
      </c>
      <c r="DP121" s="85">
        <f t="shared" si="183"/>
        <v>10.776430684707178</v>
      </c>
      <c r="DQ121" s="85">
        <f t="shared" si="230"/>
        <v>1077.6430684707177</v>
      </c>
      <c r="DR121" s="85">
        <f t="shared" si="184"/>
        <v>10.776430684707178</v>
      </c>
      <c r="DS121" s="85">
        <f t="shared" si="231"/>
        <v>1077.6430684707177</v>
      </c>
      <c r="DT121" s="81"/>
      <c r="DU121" s="81"/>
      <c r="DV121" s="81">
        <f t="shared" si="232"/>
        <v>-10.776430684707178</v>
      </c>
      <c r="DW121" s="100"/>
    </row>
    <row r="122" spans="1:127" x14ac:dyDescent="0.2">
      <c r="A122" s="59">
        <f t="shared" si="185"/>
        <v>15.600000000000026</v>
      </c>
      <c r="B122" s="44">
        <f t="shared" si="186"/>
        <v>15600.000000000025</v>
      </c>
      <c r="C122" s="52">
        <f t="shared" si="120"/>
        <v>133.33333333333334</v>
      </c>
      <c r="D122" s="50">
        <f t="shared" si="121"/>
        <v>2</v>
      </c>
      <c r="E122" s="44">
        <f t="shared" si="122"/>
        <v>3</v>
      </c>
      <c r="F122" s="47">
        <f t="shared" si="123"/>
        <v>1.0574519476318618</v>
      </c>
      <c r="G122" s="52">
        <f t="shared" si="187"/>
        <v>3.7782324659221607E-2</v>
      </c>
      <c r="H122" s="57">
        <f t="shared" si="188"/>
        <v>231.93092694173032</v>
      </c>
      <c r="I122" s="52">
        <f t="shared" si="189"/>
        <v>0</v>
      </c>
      <c r="J122" s="54">
        <f t="shared" si="190"/>
        <v>410.78807326122626</v>
      </c>
      <c r="K122" s="46">
        <f t="shared" si="233"/>
        <v>410.78807326122626</v>
      </c>
      <c r="L122" s="80">
        <f t="shared" si="124"/>
        <v>0</v>
      </c>
      <c r="M122" s="142">
        <f t="shared" si="125"/>
        <v>0</v>
      </c>
      <c r="N122" s="60">
        <f t="shared" si="126"/>
        <v>3</v>
      </c>
      <c r="O122" s="53">
        <f t="shared" si="127"/>
        <v>0</v>
      </c>
      <c r="P122" s="58">
        <f t="shared" si="191"/>
        <v>2.2741475720624433</v>
      </c>
      <c r="Q122" s="49">
        <f t="shared" si="128"/>
        <v>2.2741475720624433</v>
      </c>
      <c r="R122" s="143">
        <f t="shared" si="129"/>
        <v>0.85418214447655383</v>
      </c>
      <c r="S122" s="51">
        <f t="shared" si="192"/>
        <v>3.0648220133859212E-2</v>
      </c>
      <c r="T122" s="57">
        <f t="shared" si="193"/>
        <v>244.68667844810358</v>
      </c>
      <c r="U122" s="53">
        <f t="shared" si="130"/>
        <v>0</v>
      </c>
      <c r="V122" s="58">
        <f t="shared" si="194"/>
        <v>2.2423174795154108</v>
      </c>
      <c r="W122" s="49">
        <f t="shared" si="131"/>
        <v>2.2423174795154108</v>
      </c>
      <c r="X122" s="143">
        <f t="shared" si="132"/>
        <v>0.83435475176801621</v>
      </c>
      <c r="Y122" s="51">
        <f t="shared" si="195"/>
        <v>2.9888170080032153E-2</v>
      </c>
      <c r="Z122" s="57">
        <f t="shared" si="196"/>
        <v>242.21765200873773</v>
      </c>
      <c r="AA122" s="53">
        <f t="shared" si="133"/>
        <v>0</v>
      </c>
      <c r="AB122" s="58">
        <f t="shared" si="197"/>
        <v>2.2484088390301666</v>
      </c>
      <c r="AC122" s="49">
        <f t="shared" si="134"/>
        <v>2.2484088390301666</v>
      </c>
      <c r="AD122" s="143">
        <f t="shared" si="135"/>
        <v>0.83259842347305824</v>
      </c>
      <c r="AE122" s="49">
        <f t="shared" si="234"/>
        <v>2.9820844162058498E-2</v>
      </c>
      <c r="AF122" s="57">
        <f t="shared" si="198"/>
        <v>241.3666323777959</v>
      </c>
      <c r="AG122" s="53">
        <f t="shared" si="136"/>
        <v>0</v>
      </c>
      <c r="AH122" s="58">
        <f t="shared" si="199"/>
        <v>2.2505160745934565</v>
      </c>
      <c r="AI122" s="49">
        <f t="shared" si="137"/>
        <v>2.2505160745934565</v>
      </c>
      <c r="AJ122" s="143">
        <f t="shared" si="138"/>
        <v>0.83261703430177492</v>
      </c>
      <c r="AK122" s="51">
        <f t="shared" si="200"/>
        <v>2.9821557577159361E-2</v>
      </c>
      <c r="AL122" s="57">
        <f t="shared" si="201"/>
        <v>241.26976537840886</v>
      </c>
      <c r="AM122" s="53">
        <f t="shared" si="139"/>
        <v>0</v>
      </c>
      <c r="AN122" s="58">
        <f t="shared" si="202"/>
        <v>2.2507561803228047</v>
      </c>
      <c r="AO122" s="49">
        <f t="shared" si="140"/>
        <v>2.2507561803228047</v>
      </c>
      <c r="AP122" s="143">
        <f t="shared" si="141"/>
        <v>0.832626889292851</v>
      </c>
      <c r="AQ122" s="51">
        <f t="shared" si="203"/>
        <v>2.9821935351817121E-2</v>
      </c>
      <c r="AR122" s="57">
        <f t="shared" si="204"/>
        <v>241.26464455337248</v>
      </c>
      <c r="AS122" s="44">
        <f t="shared" si="142"/>
        <v>739.41853187020729</v>
      </c>
      <c r="AT122" s="44">
        <f t="shared" si="143"/>
        <v>295.7674127480829</v>
      </c>
      <c r="AU122" s="44">
        <f t="shared" si="144"/>
        <v>184.85463296755182</v>
      </c>
      <c r="AV122" s="47">
        <f t="shared" si="145"/>
        <v>806.75491952073457</v>
      </c>
      <c r="AW122" s="47">
        <f t="shared" si="146"/>
        <v>1595778.1745578051</v>
      </c>
      <c r="AX122" s="86">
        <f t="shared" si="147"/>
        <v>44852754255.710594</v>
      </c>
      <c r="AY122" s="86">
        <f t="shared" si="148"/>
        <v>1556.8896391072046</v>
      </c>
      <c r="AZ122" s="10">
        <f t="shared" si="205"/>
        <v>1556.8896391072046</v>
      </c>
      <c r="BA122" s="44">
        <f t="shared" si="149"/>
        <v>806.75491952073457</v>
      </c>
      <c r="BB122" s="9">
        <f t="shared" si="150"/>
        <v>739.41853187020729</v>
      </c>
      <c r="BC122" s="45">
        <f t="shared" si="239"/>
        <v>98589.137582694311</v>
      </c>
      <c r="BD122" s="9">
        <f t="shared" si="151"/>
        <v>184.85463296755182</v>
      </c>
      <c r="BE122" s="45">
        <f t="shared" si="235"/>
        <v>24647.284395673578</v>
      </c>
      <c r="BF122" s="9">
        <f t="shared" si="152"/>
        <v>295.7674127480829</v>
      </c>
      <c r="BG122" s="45">
        <f t="shared" si="236"/>
        <v>39435.655033077725</v>
      </c>
      <c r="BH122" s="58"/>
      <c r="BI122" s="58"/>
      <c r="BJ122" s="58">
        <f t="shared" si="206"/>
        <v>-739.41853187020729</v>
      </c>
      <c r="BK122" s="97"/>
      <c r="BL122" s="44"/>
      <c r="BM122" s="82">
        <f t="shared" si="207"/>
        <v>11.700000000000001</v>
      </c>
      <c r="BN122" s="86">
        <f t="shared" si="208"/>
        <v>11700</v>
      </c>
      <c r="BO122" s="86">
        <f t="shared" si="209"/>
        <v>100</v>
      </c>
      <c r="BP122" s="84">
        <f t="shared" si="153"/>
        <v>2</v>
      </c>
      <c r="BQ122" s="84">
        <f t="shared" si="154"/>
        <v>3</v>
      </c>
      <c r="BR122" s="84">
        <f t="shared" si="155"/>
        <v>1.4581420887516947</v>
      </c>
      <c r="BS122" s="84">
        <f t="shared" si="210"/>
        <v>5.1300571604766136E-2</v>
      </c>
      <c r="BT122" s="84">
        <f t="shared" si="211"/>
        <v>392.63235497147741</v>
      </c>
      <c r="BU122" s="84">
        <f t="shared" si="212"/>
        <v>0</v>
      </c>
      <c r="BV122" s="83">
        <f t="shared" si="213"/>
        <v>300.67548114440768</v>
      </c>
      <c r="BW122" s="81">
        <f t="shared" si="237"/>
        <v>300.67548114440768</v>
      </c>
      <c r="BX122" s="83">
        <f t="shared" si="156"/>
        <v>0</v>
      </c>
      <c r="BY122" s="141">
        <f t="shared" si="157"/>
        <v>0</v>
      </c>
      <c r="BZ122" s="83">
        <f t="shared" si="158"/>
        <v>3</v>
      </c>
      <c r="CA122" s="83">
        <f t="shared" si="159"/>
        <v>0</v>
      </c>
      <c r="CB122" s="83">
        <f t="shared" si="214"/>
        <v>1.9181284599499926</v>
      </c>
      <c r="CC122" s="83">
        <f t="shared" si="160"/>
        <v>1.9181284599499926</v>
      </c>
      <c r="CD122" s="143">
        <f t="shared" si="161"/>
        <v>1.2238668524348462</v>
      </c>
      <c r="CE122" s="83">
        <f t="shared" si="215"/>
        <v>4.1967359565635645E-2</v>
      </c>
      <c r="CF122" s="84">
        <f t="shared" si="216"/>
        <v>433.68140777478584</v>
      </c>
      <c r="CG122" s="83">
        <f t="shared" si="162"/>
        <v>0</v>
      </c>
      <c r="CH122" s="83">
        <f t="shared" si="217"/>
        <v>1.8465716878113367</v>
      </c>
      <c r="CI122" s="83">
        <f t="shared" si="163"/>
        <v>1.8465716878113367</v>
      </c>
      <c r="CJ122" s="143">
        <f t="shared" si="164"/>
        <v>1.1969464386411544</v>
      </c>
      <c r="CK122" s="83">
        <f t="shared" si="218"/>
        <v>4.0722290427677207E-2</v>
      </c>
      <c r="CL122" s="84">
        <f t="shared" si="219"/>
        <v>372.71483785310926</v>
      </c>
      <c r="CM122" s="83">
        <f t="shared" si="165"/>
        <v>0</v>
      </c>
      <c r="CN122" s="83">
        <f t="shared" si="220"/>
        <v>1.9548852776056376</v>
      </c>
      <c r="CO122" s="83">
        <f t="shared" si="166"/>
        <v>1.9548852776056376</v>
      </c>
      <c r="CP122" s="143">
        <f t="shared" si="167"/>
        <v>1.2022682287919844</v>
      </c>
      <c r="CQ122" s="83">
        <f t="shared" si="221"/>
        <v>4.0968423222153265E-2</v>
      </c>
      <c r="CR122" s="84">
        <f t="shared" si="222"/>
        <v>370.43245265622841</v>
      </c>
      <c r="CS122" s="83">
        <f t="shared" si="168"/>
        <v>0</v>
      </c>
      <c r="CT122" s="83">
        <f t="shared" si="223"/>
        <v>1.9591874712302162</v>
      </c>
      <c r="CU122" s="83">
        <f t="shared" si="169"/>
        <v>1.9591874712302162</v>
      </c>
      <c r="CV122" s="143">
        <f t="shared" si="170"/>
        <v>1.2032003115553187</v>
      </c>
      <c r="CW122" s="83">
        <f t="shared" si="224"/>
        <v>4.1011532049957486E-2</v>
      </c>
      <c r="CX122" s="84">
        <f t="shared" si="225"/>
        <v>370.69746952401516</v>
      </c>
      <c r="CY122" s="83">
        <f t="shared" si="171"/>
        <v>0</v>
      </c>
      <c r="CZ122" s="83">
        <f t="shared" si="226"/>
        <v>1.9586869548648258</v>
      </c>
      <c r="DA122" s="83">
        <f t="shared" si="172"/>
        <v>1.9586869548648258</v>
      </c>
      <c r="DB122" s="143">
        <f t="shared" si="173"/>
        <v>1.2032309708933955</v>
      </c>
      <c r="DC122" s="83">
        <f t="shared" si="227"/>
        <v>4.1012950044343369E-2</v>
      </c>
      <c r="DD122" s="84">
        <f t="shared" si="228"/>
        <v>370.72203164483835</v>
      </c>
      <c r="DE122" s="86">
        <f t="shared" si="174"/>
        <v>541.21586605993389</v>
      </c>
      <c r="DF122" s="86">
        <f t="shared" si="175"/>
        <v>216.48634642397352</v>
      </c>
      <c r="DG122" s="86">
        <f t="shared" si="176"/>
        <v>135.30396651498347</v>
      </c>
      <c r="DH122" s="86">
        <f t="shared" si="177"/>
        <v>10.457667243772343</v>
      </c>
      <c r="DI122" s="86">
        <f t="shared" si="178"/>
        <v>524.59979472678322</v>
      </c>
      <c r="DJ122" s="86">
        <f t="shared" si="179"/>
        <v>15111242.675145244</v>
      </c>
      <c r="DK122" s="86">
        <f t="shared" si="180"/>
        <v>1826.9293532411878</v>
      </c>
      <c r="DL122" s="86">
        <f t="shared" si="238"/>
        <v>1826.9293532411878</v>
      </c>
      <c r="DM122" s="86">
        <f t="shared" si="181"/>
        <v>10.457667243772343</v>
      </c>
      <c r="DN122" s="85">
        <f t="shared" si="182"/>
        <v>10.457667243772343</v>
      </c>
      <c r="DO122" s="85">
        <f t="shared" si="229"/>
        <v>1045.7667243772344</v>
      </c>
      <c r="DP122" s="85">
        <f t="shared" si="183"/>
        <v>10.457667243772343</v>
      </c>
      <c r="DQ122" s="85">
        <f t="shared" si="230"/>
        <v>1045.7667243772344</v>
      </c>
      <c r="DR122" s="85">
        <f t="shared" si="184"/>
        <v>10.457667243772343</v>
      </c>
      <c r="DS122" s="85">
        <f t="shared" si="231"/>
        <v>1045.7667243772344</v>
      </c>
      <c r="DT122" s="81"/>
      <c r="DU122" s="81"/>
      <c r="DV122" s="81">
        <f t="shared" si="232"/>
        <v>-10.457667243772343</v>
      </c>
      <c r="DW122" s="100"/>
    </row>
    <row r="123" spans="1:127" x14ac:dyDescent="0.2">
      <c r="A123" s="59">
        <f t="shared" si="185"/>
        <v>15.733333333333359</v>
      </c>
      <c r="B123" s="44">
        <f t="shared" si="186"/>
        <v>15733.333333333359</v>
      </c>
      <c r="C123" s="52">
        <f t="shared" si="120"/>
        <v>133.33333333333334</v>
      </c>
      <c r="D123" s="50">
        <f t="shared" si="121"/>
        <v>2</v>
      </c>
      <c r="E123" s="44">
        <f t="shared" si="122"/>
        <v>3</v>
      </c>
      <c r="F123" s="47">
        <f t="shared" si="123"/>
        <v>1.0574519476318618</v>
      </c>
      <c r="G123" s="52">
        <f t="shared" si="187"/>
        <v>3.7641331066204028E-2</v>
      </c>
      <c r="H123" s="57">
        <f t="shared" si="188"/>
        <v>233.60700818007311</v>
      </c>
      <c r="I123" s="52">
        <f t="shared" si="189"/>
        <v>0</v>
      </c>
      <c r="J123" s="54">
        <f t="shared" si="190"/>
        <v>414.45047326122619</v>
      </c>
      <c r="K123" s="46">
        <f t="shared" si="233"/>
        <v>414.45047326122619</v>
      </c>
      <c r="L123" s="80">
        <f t="shared" si="124"/>
        <v>0</v>
      </c>
      <c r="M123" s="142">
        <f t="shared" si="125"/>
        <v>0</v>
      </c>
      <c r="N123" s="60">
        <f t="shared" si="126"/>
        <v>3</v>
      </c>
      <c r="O123" s="53">
        <f t="shared" si="127"/>
        <v>0</v>
      </c>
      <c r="P123" s="58">
        <f t="shared" si="191"/>
        <v>2.2703449043021768</v>
      </c>
      <c r="Q123" s="49">
        <f t="shared" si="128"/>
        <v>2.2703449043021768</v>
      </c>
      <c r="R123" s="143">
        <f t="shared" si="129"/>
        <v>0.85418214447655383</v>
      </c>
      <c r="S123" s="51">
        <f t="shared" si="192"/>
        <v>3.0534329181262337E-2</v>
      </c>
      <c r="T123" s="57">
        <f t="shared" si="193"/>
        <v>246.48024570429925</v>
      </c>
      <c r="U123" s="53">
        <f t="shared" si="130"/>
        <v>0</v>
      </c>
      <c r="V123" s="58">
        <f t="shared" si="194"/>
        <v>2.2383383467383866</v>
      </c>
      <c r="W123" s="49">
        <f t="shared" si="131"/>
        <v>2.2383383467383866</v>
      </c>
      <c r="X123" s="143">
        <f t="shared" si="132"/>
        <v>0.83435475176801621</v>
      </c>
      <c r="Y123" s="51">
        <f t="shared" si="195"/>
        <v>2.9776922779796419E-2</v>
      </c>
      <c r="Z123" s="57">
        <f t="shared" si="196"/>
        <v>243.99156355055095</v>
      </c>
      <c r="AA123" s="53">
        <f t="shared" si="133"/>
        <v>0</v>
      </c>
      <c r="AB123" s="58">
        <f t="shared" si="197"/>
        <v>2.2444553646411944</v>
      </c>
      <c r="AC123" s="49">
        <f t="shared" si="134"/>
        <v>2.2444553646411944</v>
      </c>
      <c r="AD123" s="143">
        <f t="shared" si="135"/>
        <v>0.83259842347305824</v>
      </c>
      <c r="AE123" s="49">
        <f t="shared" si="234"/>
        <v>2.9709831038928755E-2</v>
      </c>
      <c r="AF123" s="57">
        <f t="shared" si="198"/>
        <v>243.13175249793281</v>
      </c>
      <c r="AG123" s="53">
        <f t="shared" si="136"/>
        <v>0</v>
      </c>
      <c r="AH123" s="58">
        <f t="shared" si="199"/>
        <v>2.2465765021250328</v>
      </c>
      <c r="AI123" s="49">
        <f t="shared" si="137"/>
        <v>2.2465765021250328</v>
      </c>
      <c r="AJ123" s="143">
        <f t="shared" si="138"/>
        <v>0.83261703430177492</v>
      </c>
      <c r="AK123" s="51">
        <f t="shared" si="200"/>
        <v>2.971054197258579E-2</v>
      </c>
      <c r="AL123" s="57">
        <f t="shared" si="201"/>
        <v>243.03327494914882</v>
      </c>
      <c r="AM123" s="53">
        <f t="shared" si="139"/>
        <v>0</v>
      </c>
      <c r="AN123" s="58">
        <f t="shared" si="202"/>
        <v>2.2468197002796813</v>
      </c>
      <c r="AO123" s="49">
        <f t="shared" si="140"/>
        <v>2.2468197002796813</v>
      </c>
      <c r="AP123" s="143">
        <f t="shared" si="141"/>
        <v>0.832626889292851</v>
      </c>
      <c r="AQ123" s="51">
        <f t="shared" si="203"/>
        <v>2.9710918433244742E-2</v>
      </c>
      <c r="AR123" s="57">
        <f t="shared" si="204"/>
        <v>243.02798833698697</v>
      </c>
      <c r="AS123" s="44">
        <f t="shared" si="142"/>
        <v>746.01085187020715</v>
      </c>
      <c r="AT123" s="44">
        <f t="shared" si="143"/>
        <v>298.40434074808286</v>
      </c>
      <c r="AU123" s="44">
        <f t="shared" si="144"/>
        <v>186.50271296755179</v>
      </c>
      <c r="AV123" s="47">
        <f t="shared" si="145"/>
        <v>771.22134008087289</v>
      </c>
      <c r="AW123" s="47">
        <f t="shared" si="146"/>
        <v>1466218.750837018</v>
      </c>
      <c r="AX123" s="86">
        <f t="shared" si="147"/>
        <v>39154874716.786568</v>
      </c>
      <c r="AY123" s="86">
        <f t="shared" si="148"/>
        <v>1545.6877466242304</v>
      </c>
      <c r="AZ123" s="10">
        <f t="shared" si="205"/>
        <v>1545.6877466242304</v>
      </c>
      <c r="BA123" s="44">
        <f t="shared" si="149"/>
        <v>771.22134008087289</v>
      </c>
      <c r="BB123" s="9">
        <f t="shared" si="150"/>
        <v>746.01085187020715</v>
      </c>
      <c r="BC123" s="45">
        <f t="shared" si="239"/>
        <v>99468.113582694292</v>
      </c>
      <c r="BD123" s="9">
        <f t="shared" si="151"/>
        <v>186.50271296755179</v>
      </c>
      <c r="BE123" s="45">
        <f t="shared" si="235"/>
        <v>24867.028395673573</v>
      </c>
      <c r="BF123" s="9">
        <f t="shared" si="152"/>
        <v>298.40434074808286</v>
      </c>
      <c r="BG123" s="45">
        <f t="shared" si="236"/>
        <v>39787.245433077718</v>
      </c>
      <c r="BH123" s="58"/>
      <c r="BI123" s="58"/>
      <c r="BJ123" s="58">
        <f t="shared" si="206"/>
        <v>-746.01085187020715</v>
      </c>
      <c r="BK123" s="97"/>
      <c r="BL123" s="44"/>
      <c r="BM123" s="82">
        <f t="shared" si="207"/>
        <v>11.8</v>
      </c>
      <c r="BN123" s="86">
        <f t="shared" si="208"/>
        <v>11800</v>
      </c>
      <c r="BO123" s="86">
        <f t="shared" si="209"/>
        <v>100</v>
      </c>
      <c r="BP123" s="84">
        <f t="shared" si="153"/>
        <v>2</v>
      </c>
      <c r="BQ123" s="84">
        <f t="shared" si="154"/>
        <v>3</v>
      </c>
      <c r="BR123" s="84">
        <f t="shared" si="155"/>
        <v>1.4581420887516947</v>
      </c>
      <c r="BS123" s="84">
        <f t="shared" si="210"/>
        <v>5.1154757395890968E-2</v>
      </c>
      <c r="BT123" s="84">
        <f t="shared" si="211"/>
        <v>394.33994378815504</v>
      </c>
      <c r="BU123" s="84">
        <f t="shared" si="212"/>
        <v>0</v>
      </c>
      <c r="BV123" s="83">
        <f t="shared" si="213"/>
        <v>303.42228114440769</v>
      </c>
      <c r="BW123" s="81">
        <f t="shared" si="237"/>
        <v>303.42228114440769</v>
      </c>
      <c r="BX123" s="83">
        <f t="shared" si="156"/>
        <v>0</v>
      </c>
      <c r="BY123" s="141">
        <f t="shared" si="157"/>
        <v>0</v>
      </c>
      <c r="BZ123" s="83">
        <f t="shared" si="158"/>
        <v>3</v>
      </c>
      <c r="CA123" s="83">
        <f t="shared" si="159"/>
        <v>0</v>
      </c>
      <c r="CB123" s="83">
        <f t="shared" si="214"/>
        <v>1.9153158347714536</v>
      </c>
      <c r="CC123" s="83">
        <f t="shared" si="160"/>
        <v>1.9153158347714536</v>
      </c>
      <c r="CD123" s="143">
        <f t="shared" si="161"/>
        <v>1.2238668524348462</v>
      </c>
      <c r="CE123" s="83">
        <f t="shared" si="215"/>
        <v>4.1844972880392163E-2</v>
      </c>
      <c r="CF123" s="84">
        <f t="shared" si="216"/>
        <v>435.86615019939416</v>
      </c>
      <c r="CG123" s="83">
        <f t="shared" si="162"/>
        <v>0</v>
      </c>
      <c r="CH123" s="83">
        <f t="shared" si="217"/>
        <v>1.8431766662308617</v>
      </c>
      <c r="CI123" s="83">
        <f t="shared" si="163"/>
        <v>1.8431766662308617</v>
      </c>
      <c r="CJ123" s="143">
        <f t="shared" si="164"/>
        <v>1.1969464386411544</v>
      </c>
      <c r="CK123" s="83">
        <f t="shared" si="218"/>
        <v>4.0602595783813089E-2</v>
      </c>
      <c r="CL123" s="84">
        <f t="shared" si="219"/>
        <v>374.91688846257904</v>
      </c>
      <c r="CM123" s="83">
        <f t="shared" si="165"/>
        <v>0</v>
      </c>
      <c r="CN123" s="83">
        <f t="shared" si="220"/>
        <v>1.9510319184610636</v>
      </c>
      <c r="CO123" s="83">
        <f t="shared" si="166"/>
        <v>1.9510319184610636</v>
      </c>
      <c r="CP123" s="143">
        <f t="shared" si="167"/>
        <v>1.2022682287919844</v>
      </c>
      <c r="CQ123" s="83">
        <f t="shared" si="221"/>
        <v>4.0848196399274068E-2</v>
      </c>
      <c r="CR123" s="84">
        <f t="shared" si="222"/>
        <v>372.52507211985329</v>
      </c>
      <c r="CS123" s="83">
        <f t="shared" si="168"/>
        <v>0</v>
      </c>
      <c r="CT123" s="83">
        <f t="shared" si="223"/>
        <v>1.955522437249448</v>
      </c>
      <c r="CU123" s="83">
        <f t="shared" si="169"/>
        <v>1.955522437249448</v>
      </c>
      <c r="CV123" s="143">
        <f t="shared" si="170"/>
        <v>1.2032003115553187</v>
      </c>
      <c r="CW123" s="83">
        <f t="shared" si="224"/>
        <v>4.0891212018801956E-2</v>
      </c>
      <c r="CX123" s="84">
        <f t="shared" si="225"/>
        <v>372.7876917531654</v>
      </c>
      <c r="CY123" s="83">
        <f t="shared" si="171"/>
        <v>0</v>
      </c>
      <c r="CZ123" s="83">
        <f t="shared" si="226"/>
        <v>1.9550283717031891</v>
      </c>
      <c r="DA123" s="83">
        <f t="shared" si="172"/>
        <v>1.9550283717031891</v>
      </c>
      <c r="DB123" s="143">
        <f t="shared" si="173"/>
        <v>1.2032309708933955</v>
      </c>
      <c r="DC123" s="83">
        <f t="shared" si="227"/>
        <v>4.0892626947254027E-2</v>
      </c>
      <c r="DD123" s="84">
        <f t="shared" si="228"/>
        <v>372.81286031932785</v>
      </c>
      <c r="DE123" s="86">
        <f t="shared" si="174"/>
        <v>546.16010605993381</v>
      </c>
      <c r="DF123" s="86">
        <f t="shared" si="175"/>
        <v>218.46404242397352</v>
      </c>
      <c r="DG123" s="86">
        <f t="shared" si="176"/>
        <v>136.54002651498345</v>
      </c>
      <c r="DH123" s="86">
        <f t="shared" si="177"/>
        <v>10.15062718609798</v>
      </c>
      <c r="DI123" s="86">
        <f t="shared" si="178"/>
        <v>496.65604966154348</v>
      </c>
      <c r="DJ123" s="86">
        <f t="shared" si="179"/>
        <v>13634550.464526292</v>
      </c>
      <c r="DK123" s="86">
        <f t="shared" si="180"/>
        <v>1816.1009709574755</v>
      </c>
      <c r="DL123" s="86">
        <f t="shared" si="238"/>
        <v>1816.1009709574755</v>
      </c>
      <c r="DM123" s="86">
        <f t="shared" si="181"/>
        <v>10.15062718609798</v>
      </c>
      <c r="DN123" s="85">
        <f t="shared" si="182"/>
        <v>10.15062718609798</v>
      </c>
      <c r="DO123" s="85">
        <f t="shared" si="229"/>
        <v>1015.062718609798</v>
      </c>
      <c r="DP123" s="85">
        <f t="shared" si="183"/>
        <v>10.15062718609798</v>
      </c>
      <c r="DQ123" s="85">
        <f t="shared" si="230"/>
        <v>1015.062718609798</v>
      </c>
      <c r="DR123" s="85">
        <f t="shared" si="184"/>
        <v>10.15062718609798</v>
      </c>
      <c r="DS123" s="85">
        <f t="shared" si="231"/>
        <v>1015.062718609798</v>
      </c>
      <c r="DT123" s="81"/>
      <c r="DU123" s="81"/>
      <c r="DV123" s="81">
        <f t="shared" si="232"/>
        <v>-10.15062718609798</v>
      </c>
      <c r="DW123" s="100"/>
    </row>
    <row r="124" spans="1:127" x14ac:dyDescent="0.2">
      <c r="A124" s="59">
        <f t="shared" si="185"/>
        <v>15.866666666666694</v>
      </c>
      <c r="B124" s="44">
        <f t="shared" si="186"/>
        <v>15866.666666666693</v>
      </c>
      <c r="C124" s="52">
        <f t="shared" si="120"/>
        <v>133.33333333333334</v>
      </c>
      <c r="D124" s="50">
        <f t="shared" si="121"/>
        <v>2</v>
      </c>
      <c r="E124" s="44">
        <f t="shared" si="122"/>
        <v>3</v>
      </c>
      <c r="F124" s="47">
        <f t="shared" si="123"/>
        <v>1.0574519476318618</v>
      </c>
      <c r="G124" s="52">
        <f t="shared" si="187"/>
        <v>3.750033747318645E-2</v>
      </c>
      <c r="H124" s="57">
        <f t="shared" si="188"/>
        <v>235.27682303650403</v>
      </c>
      <c r="I124" s="52">
        <f t="shared" si="189"/>
        <v>0</v>
      </c>
      <c r="J124" s="54">
        <f t="shared" si="190"/>
        <v>418.11287326122618</v>
      </c>
      <c r="K124" s="46">
        <f t="shared" si="233"/>
        <v>418.11287326122618</v>
      </c>
      <c r="L124" s="80">
        <f t="shared" si="124"/>
        <v>0</v>
      </c>
      <c r="M124" s="142">
        <f t="shared" si="125"/>
        <v>0</v>
      </c>
      <c r="N124" s="60">
        <f t="shared" si="126"/>
        <v>3</v>
      </c>
      <c r="O124" s="53">
        <f t="shared" si="127"/>
        <v>0</v>
      </c>
      <c r="P124" s="58">
        <f t="shared" si="191"/>
        <v>2.2665721166616271</v>
      </c>
      <c r="Q124" s="49">
        <f t="shared" si="128"/>
        <v>2.2665721166616271</v>
      </c>
      <c r="R124" s="143">
        <f t="shared" si="129"/>
        <v>0.85418214447655383</v>
      </c>
      <c r="S124" s="51">
        <f t="shared" si="192"/>
        <v>3.0420438228665463E-2</v>
      </c>
      <c r="T124" s="57">
        <f t="shared" si="193"/>
        <v>248.2701284454464</v>
      </c>
      <c r="U124" s="53">
        <f t="shared" si="130"/>
        <v>0</v>
      </c>
      <c r="V124" s="58">
        <f t="shared" si="194"/>
        <v>2.2343838126164619</v>
      </c>
      <c r="W124" s="49">
        <f t="shared" si="131"/>
        <v>2.2343838126164619</v>
      </c>
      <c r="X124" s="143">
        <f t="shared" si="132"/>
        <v>0.83435475176801621</v>
      </c>
      <c r="Y124" s="51">
        <f t="shared" si="195"/>
        <v>2.9665675479560685E-2</v>
      </c>
      <c r="Z124" s="57">
        <f t="shared" si="196"/>
        <v>245.76200182666395</v>
      </c>
      <c r="AA124" s="53">
        <f t="shared" si="133"/>
        <v>0</v>
      </c>
      <c r="AB124" s="58">
        <f t="shared" si="197"/>
        <v>2.2405257913930101</v>
      </c>
      <c r="AC124" s="49">
        <f t="shared" si="134"/>
        <v>2.2405257913930101</v>
      </c>
      <c r="AD124" s="143">
        <f t="shared" si="135"/>
        <v>0.83259842347305824</v>
      </c>
      <c r="AE124" s="49">
        <f t="shared" si="234"/>
        <v>2.9598817915799013E-2</v>
      </c>
      <c r="AF124" s="57">
        <f t="shared" si="198"/>
        <v>244.89338696507548</v>
      </c>
      <c r="AG124" s="53">
        <f t="shared" si="136"/>
        <v>0</v>
      </c>
      <c r="AH124" s="58">
        <f t="shared" si="199"/>
        <v>2.2426607620868468</v>
      </c>
      <c r="AI124" s="49">
        <f t="shared" si="137"/>
        <v>2.2426607620868468</v>
      </c>
      <c r="AJ124" s="143">
        <f t="shared" si="138"/>
        <v>0.83261703430177492</v>
      </c>
      <c r="AK124" s="51">
        <f t="shared" si="200"/>
        <v>2.9599526368012219E-2</v>
      </c>
      <c r="AL124" s="57">
        <f t="shared" si="201"/>
        <v>244.7932882637632</v>
      </c>
      <c r="AM124" s="53">
        <f t="shared" si="139"/>
        <v>0</v>
      </c>
      <c r="AN124" s="58">
        <f t="shared" si="202"/>
        <v>2.2429070564287481</v>
      </c>
      <c r="AO124" s="49">
        <f t="shared" si="140"/>
        <v>2.2429070564287481</v>
      </c>
      <c r="AP124" s="143">
        <f t="shared" si="141"/>
        <v>0.832626889292851</v>
      </c>
      <c r="AQ124" s="51">
        <f t="shared" si="203"/>
        <v>2.9599901514672362E-2</v>
      </c>
      <c r="AR124" s="57">
        <f t="shared" si="204"/>
        <v>244.7878334472565</v>
      </c>
      <c r="AS124" s="44">
        <f t="shared" si="142"/>
        <v>752.60317187020701</v>
      </c>
      <c r="AT124" s="44">
        <f t="shared" si="143"/>
        <v>301.04126874808281</v>
      </c>
      <c r="AU124" s="44">
        <f t="shared" si="144"/>
        <v>188.15079296755175</v>
      </c>
      <c r="AV124" s="47">
        <f t="shared" si="145"/>
        <v>737.54430546700871</v>
      </c>
      <c r="AW124" s="47">
        <f t="shared" si="146"/>
        <v>1348179.45404362</v>
      </c>
      <c r="AX124" s="86">
        <f t="shared" si="147"/>
        <v>34221599929.919407</v>
      </c>
      <c r="AY124" s="86">
        <f t="shared" si="148"/>
        <v>1534.5673674599145</v>
      </c>
      <c r="AZ124" s="10">
        <f t="shared" si="205"/>
        <v>1534.5673674599145</v>
      </c>
      <c r="BA124" s="44">
        <f t="shared" si="149"/>
        <v>737.54430546700871</v>
      </c>
      <c r="BB124" s="9">
        <f t="shared" si="150"/>
        <v>737.54430546700871</v>
      </c>
      <c r="BC124" s="45">
        <f t="shared" si="239"/>
        <v>98339.240728934499</v>
      </c>
      <c r="BD124" s="9">
        <f t="shared" si="151"/>
        <v>188.15079296755175</v>
      </c>
      <c r="BE124" s="45">
        <f t="shared" si="235"/>
        <v>25086.772395673568</v>
      </c>
      <c r="BF124" s="9">
        <f t="shared" si="152"/>
        <v>301.04126874808281</v>
      </c>
      <c r="BG124" s="45">
        <f t="shared" si="236"/>
        <v>40138.835833077712</v>
      </c>
      <c r="BH124" s="58"/>
      <c r="BI124" s="58"/>
      <c r="BJ124" s="58">
        <f t="shared" si="206"/>
        <v>-737.54430546700871</v>
      </c>
      <c r="BK124" s="97"/>
      <c r="BL124" s="44"/>
      <c r="BM124" s="82">
        <f t="shared" si="207"/>
        <v>11.9</v>
      </c>
      <c r="BN124" s="86">
        <f t="shared" si="208"/>
        <v>11900</v>
      </c>
      <c r="BO124" s="86">
        <f t="shared" si="209"/>
        <v>100</v>
      </c>
      <c r="BP124" s="84">
        <f t="shared" si="153"/>
        <v>2</v>
      </c>
      <c r="BQ124" s="84">
        <f t="shared" si="154"/>
        <v>3</v>
      </c>
      <c r="BR124" s="84">
        <f t="shared" si="155"/>
        <v>1.4581420887516947</v>
      </c>
      <c r="BS124" s="84">
        <f t="shared" si="210"/>
        <v>5.10089431870158E-2</v>
      </c>
      <c r="BT124" s="84">
        <f t="shared" si="211"/>
        <v>396.04267213120352</v>
      </c>
      <c r="BU124" s="84">
        <f t="shared" si="212"/>
        <v>0</v>
      </c>
      <c r="BV124" s="83">
        <f t="shared" si="213"/>
        <v>306.1690811444077</v>
      </c>
      <c r="BW124" s="81">
        <f t="shared" si="237"/>
        <v>306.1690811444077</v>
      </c>
      <c r="BX124" s="83">
        <f t="shared" si="156"/>
        <v>0</v>
      </c>
      <c r="BY124" s="141">
        <f t="shared" si="157"/>
        <v>0</v>
      </c>
      <c r="BZ124" s="83">
        <f t="shared" si="158"/>
        <v>3</v>
      </c>
      <c r="CA124" s="83">
        <f t="shared" si="159"/>
        <v>0</v>
      </c>
      <c r="CB124" s="83">
        <f t="shared" si="214"/>
        <v>1.9125209955343061</v>
      </c>
      <c r="CC124" s="83">
        <f t="shared" si="160"/>
        <v>1.9125209955343061</v>
      </c>
      <c r="CD124" s="143">
        <f t="shared" si="161"/>
        <v>1.2238668524348462</v>
      </c>
      <c r="CE124" s="83">
        <f t="shared" si="215"/>
        <v>4.1722586195148681E-2</v>
      </c>
      <c r="CF124" s="84">
        <f t="shared" si="216"/>
        <v>438.04771100410375</v>
      </c>
      <c r="CG124" s="83">
        <f t="shared" si="162"/>
        <v>0</v>
      </c>
      <c r="CH124" s="83">
        <f t="shared" si="217"/>
        <v>1.8398003716459495</v>
      </c>
      <c r="CI124" s="83">
        <f t="shared" si="163"/>
        <v>1.8398003716459495</v>
      </c>
      <c r="CJ124" s="143">
        <f t="shared" si="164"/>
        <v>1.1969464386411544</v>
      </c>
      <c r="CK124" s="83">
        <f t="shared" si="218"/>
        <v>4.0482901139948971E-2</v>
      </c>
      <c r="CL124" s="84">
        <f t="shared" si="219"/>
        <v>377.11650118580144</v>
      </c>
      <c r="CM124" s="83">
        <f t="shared" si="165"/>
        <v>0</v>
      </c>
      <c r="CN124" s="83">
        <f t="shared" si="220"/>
        <v>1.9471993659209696</v>
      </c>
      <c r="CO124" s="83">
        <f t="shared" si="166"/>
        <v>1.9471993659209696</v>
      </c>
      <c r="CP124" s="143">
        <f t="shared" si="167"/>
        <v>1.2022682287919844</v>
      </c>
      <c r="CQ124" s="83">
        <f t="shared" si="221"/>
        <v>4.0727969576394872E-2</v>
      </c>
      <c r="CR124" s="84">
        <f t="shared" si="222"/>
        <v>374.61566236606552</v>
      </c>
      <c r="CS124" s="83">
        <f t="shared" si="168"/>
        <v>0</v>
      </c>
      <c r="CT124" s="83">
        <f t="shared" si="223"/>
        <v>1.9518759379017734</v>
      </c>
      <c r="CU124" s="83">
        <f t="shared" si="169"/>
        <v>1.9518759379017734</v>
      </c>
      <c r="CV124" s="143">
        <f t="shared" si="170"/>
        <v>1.2032003115553187</v>
      </c>
      <c r="CW124" s="83">
        <f t="shared" si="224"/>
        <v>4.0770891987646427E-2</v>
      </c>
      <c r="CX124" s="84">
        <f t="shared" si="225"/>
        <v>374.87567863715407</v>
      </c>
      <c r="CY124" s="83">
        <f t="shared" si="171"/>
        <v>0</v>
      </c>
      <c r="CZ124" s="83">
        <f t="shared" si="226"/>
        <v>1.9513886610231239</v>
      </c>
      <c r="DA124" s="83">
        <f t="shared" si="172"/>
        <v>1.9513886610231239</v>
      </c>
      <c r="DB124" s="143">
        <f t="shared" si="173"/>
        <v>1.2032309708933955</v>
      </c>
      <c r="DC124" s="83">
        <f t="shared" si="227"/>
        <v>4.0772303850164685E-2</v>
      </c>
      <c r="DD124" s="84">
        <f t="shared" si="228"/>
        <v>374.90144716490579</v>
      </c>
      <c r="DE124" s="86">
        <f t="shared" si="174"/>
        <v>551.10434605993385</v>
      </c>
      <c r="DF124" s="86">
        <f t="shared" si="175"/>
        <v>220.44173842397353</v>
      </c>
      <c r="DG124" s="86">
        <f t="shared" si="176"/>
        <v>137.77608651498346</v>
      </c>
      <c r="DH124" s="86">
        <f t="shared" si="177"/>
        <v>9.8548089066717122</v>
      </c>
      <c r="DI124" s="86">
        <f t="shared" si="178"/>
        <v>470.39426336802097</v>
      </c>
      <c r="DJ124" s="86">
        <f t="shared" si="179"/>
        <v>12311674.558573406</v>
      </c>
      <c r="DK124" s="86">
        <f t="shared" si="180"/>
        <v>1805.3016853387624</v>
      </c>
      <c r="DL124" s="86">
        <f t="shared" si="238"/>
        <v>1805.3016853387624</v>
      </c>
      <c r="DM124" s="86">
        <f t="shared" si="181"/>
        <v>9.8548089066717122</v>
      </c>
      <c r="DN124" s="85">
        <f t="shared" si="182"/>
        <v>9.8548089066717122</v>
      </c>
      <c r="DO124" s="85">
        <f t="shared" si="229"/>
        <v>985.48089066717125</v>
      </c>
      <c r="DP124" s="85">
        <f t="shared" si="183"/>
        <v>9.8548089066717122</v>
      </c>
      <c r="DQ124" s="85">
        <f t="shared" si="230"/>
        <v>985.48089066717125</v>
      </c>
      <c r="DR124" s="85">
        <f t="shared" si="184"/>
        <v>9.8548089066717122</v>
      </c>
      <c r="DS124" s="85">
        <f t="shared" si="231"/>
        <v>985.48089066717125</v>
      </c>
      <c r="DT124" s="81"/>
      <c r="DU124" s="81"/>
      <c r="DV124" s="81">
        <f t="shared" si="232"/>
        <v>-9.8548089066717122</v>
      </c>
      <c r="DW124" s="100"/>
    </row>
    <row r="125" spans="1:127" x14ac:dyDescent="0.2">
      <c r="A125" s="59">
        <f t="shared" si="185"/>
        <v>16.000000000000028</v>
      </c>
      <c r="B125" s="44">
        <f t="shared" si="186"/>
        <v>16000.000000000027</v>
      </c>
      <c r="C125" s="52">
        <f t="shared" si="120"/>
        <v>133.33333333333334</v>
      </c>
      <c r="D125" s="50">
        <f t="shared" si="121"/>
        <v>2</v>
      </c>
      <c r="E125" s="44">
        <f t="shared" si="122"/>
        <v>3</v>
      </c>
      <c r="F125" s="47">
        <f t="shared" si="123"/>
        <v>1.0574519476318618</v>
      </c>
      <c r="G125" s="52">
        <f t="shared" si="187"/>
        <v>3.7359343880168872E-2</v>
      </c>
      <c r="H125" s="57">
        <f t="shared" si="188"/>
        <v>236.94037151102305</v>
      </c>
      <c r="I125" s="52">
        <f t="shared" si="189"/>
        <v>0</v>
      </c>
      <c r="J125" s="54">
        <f t="shared" si="190"/>
        <v>421.77527326122618</v>
      </c>
      <c r="K125" s="46">
        <f t="shared" si="233"/>
        <v>421.77527326122618</v>
      </c>
      <c r="L125" s="80">
        <f t="shared" si="124"/>
        <v>0</v>
      </c>
      <c r="M125" s="142">
        <f t="shared" si="125"/>
        <v>0</v>
      </c>
      <c r="N125" s="60">
        <f t="shared" si="126"/>
        <v>3</v>
      </c>
      <c r="O125" s="53">
        <f t="shared" si="127"/>
        <v>0</v>
      </c>
      <c r="P125" s="58">
        <f t="shared" si="191"/>
        <v>2.2628289649992834</v>
      </c>
      <c r="Q125" s="49">
        <f t="shared" si="128"/>
        <v>2.2628289649992834</v>
      </c>
      <c r="R125" s="143">
        <f t="shared" si="129"/>
        <v>0.85418214447655383</v>
      </c>
      <c r="S125" s="51">
        <f t="shared" si="192"/>
        <v>3.0306547276068588E-2</v>
      </c>
      <c r="T125" s="57">
        <f t="shared" si="193"/>
        <v>250.05629076102207</v>
      </c>
      <c r="U125" s="53">
        <f t="shared" si="130"/>
        <v>0</v>
      </c>
      <c r="V125" s="58">
        <f t="shared" si="194"/>
        <v>2.2304537727549785</v>
      </c>
      <c r="W125" s="49">
        <f t="shared" si="131"/>
        <v>2.2304537727549785</v>
      </c>
      <c r="X125" s="143">
        <f t="shared" si="132"/>
        <v>0.83435475176801621</v>
      </c>
      <c r="Y125" s="51">
        <f t="shared" si="195"/>
        <v>2.9554428179324951E-2</v>
      </c>
      <c r="Z125" s="57">
        <f t="shared" si="196"/>
        <v>247.5289350134781</v>
      </c>
      <c r="AA125" s="53">
        <f t="shared" si="133"/>
        <v>0</v>
      </c>
      <c r="AB125" s="58">
        <f t="shared" si="197"/>
        <v>2.2366200134936594</v>
      </c>
      <c r="AC125" s="49">
        <f t="shared" si="134"/>
        <v>2.2366200134936594</v>
      </c>
      <c r="AD125" s="143">
        <f t="shared" si="135"/>
        <v>0.83259842347305824</v>
      </c>
      <c r="AE125" s="49">
        <f t="shared" si="234"/>
        <v>2.948780479266927E-2</v>
      </c>
      <c r="AF125" s="57">
        <f t="shared" si="198"/>
        <v>246.65150472283423</v>
      </c>
      <c r="AG125" s="53">
        <f t="shared" si="136"/>
        <v>0</v>
      </c>
      <c r="AH125" s="58">
        <f t="shared" si="199"/>
        <v>2.2387687478668234</v>
      </c>
      <c r="AI125" s="49">
        <f t="shared" si="137"/>
        <v>2.2387687478668234</v>
      </c>
      <c r="AJ125" s="143">
        <f t="shared" si="138"/>
        <v>0.83261703430177492</v>
      </c>
      <c r="AK125" s="51">
        <f t="shared" si="200"/>
        <v>2.9488510763438648E-2</v>
      </c>
      <c r="AL125" s="57">
        <f t="shared" si="201"/>
        <v>246.54977437259606</v>
      </c>
      <c r="AM125" s="53">
        <f t="shared" si="139"/>
        <v>0</v>
      </c>
      <c r="AN125" s="58">
        <f t="shared" si="202"/>
        <v>2.2390181418971844</v>
      </c>
      <c r="AO125" s="49">
        <f t="shared" si="140"/>
        <v>2.2390181418971844</v>
      </c>
      <c r="AP125" s="143">
        <f t="shared" si="141"/>
        <v>0.832626889292851</v>
      </c>
      <c r="AQ125" s="51">
        <f t="shared" si="203"/>
        <v>2.9488884596099982E-2</v>
      </c>
      <c r="AR125" s="57">
        <f t="shared" si="204"/>
        <v>246.544148937947</v>
      </c>
      <c r="AS125" s="44">
        <f t="shared" si="142"/>
        <v>759.19549187020709</v>
      </c>
      <c r="AT125" s="44">
        <f t="shared" si="143"/>
        <v>303.67819674808283</v>
      </c>
      <c r="AU125" s="44">
        <f t="shared" si="144"/>
        <v>189.79887296755177</v>
      </c>
      <c r="AV125" s="47">
        <f t="shared" si="145"/>
        <v>705.61377701612503</v>
      </c>
      <c r="AW125" s="47">
        <f t="shared" si="146"/>
        <v>1240554.776409273</v>
      </c>
      <c r="AX125" s="86">
        <f t="shared" si="147"/>
        <v>29945192231.067223</v>
      </c>
      <c r="AY125" s="86">
        <f t="shared" si="148"/>
        <v>1523.5280415574132</v>
      </c>
      <c r="AZ125" s="10">
        <f t="shared" si="205"/>
        <v>1523.5280415574132</v>
      </c>
      <c r="BA125" s="44">
        <f t="shared" si="149"/>
        <v>705.61377701612503</v>
      </c>
      <c r="BB125" s="9">
        <f t="shared" si="150"/>
        <v>705.61377701612503</v>
      </c>
      <c r="BC125" s="45">
        <f t="shared" si="239"/>
        <v>94081.836935483341</v>
      </c>
      <c r="BD125" s="9">
        <f t="shared" si="151"/>
        <v>189.79887296755177</v>
      </c>
      <c r="BE125" s="45">
        <f t="shared" si="235"/>
        <v>25306.516395673571</v>
      </c>
      <c r="BF125" s="9">
        <f t="shared" si="152"/>
        <v>303.67819674808283</v>
      </c>
      <c r="BG125" s="45">
        <f t="shared" si="236"/>
        <v>40490.426233077713</v>
      </c>
      <c r="BH125" s="58"/>
      <c r="BI125" s="58"/>
      <c r="BJ125" s="58">
        <f t="shared" si="206"/>
        <v>-705.61377701612503</v>
      </c>
      <c r="BK125" s="97"/>
      <c r="BL125" s="44"/>
      <c r="BM125" s="82">
        <f t="shared" si="207"/>
        <v>12</v>
      </c>
      <c r="BN125" s="86">
        <f t="shared" si="208"/>
        <v>12000</v>
      </c>
      <c r="BO125" s="86">
        <f t="shared" si="209"/>
        <v>100</v>
      </c>
      <c r="BP125" s="84">
        <f t="shared" si="153"/>
        <v>2</v>
      </c>
      <c r="BQ125" s="84">
        <f t="shared" si="154"/>
        <v>3</v>
      </c>
      <c r="BR125" s="84">
        <f t="shared" si="155"/>
        <v>1.4581420887516947</v>
      </c>
      <c r="BS125" s="84">
        <f t="shared" si="210"/>
        <v>5.0863128978140631E-2</v>
      </c>
      <c r="BT125" s="84">
        <f t="shared" si="211"/>
        <v>397.74054000062279</v>
      </c>
      <c r="BU125" s="84">
        <f t="shared" si="212"/>
        <v>0</v>
      </c>
      <c r="BV125" s="83">
        <f t="shared" si="213"/>
        <v>308.91588114440765</v>
      </c>
      <c r="BW125" s="81">
        <f t="shared" si="237"/>
        <v>308.91588114440765</v>
      </c>
      <c r="BX125" s="83">
        <f t="shared" si="156"/>
        <v>0</v>
      </c>
      <c r="BY125" s="141">
        <f t="shared" si="157"/>
        <v>0</v>
      </c>
      <c r="BZ125" s="83">
        <f t="shared" si="158"/>
        <v>3</v>
      </c>
      <c r="CA125" s="83">
        <f t="shared" si="159"/>
        <v>0</v>
      </c>
      <c r="CB125" s="83">
        <f t="shared" si="214"/>
        <v>1.9097438185954512</v>
      </c>
      <c r="CC125" s="83">
        <f t="shared" si="160"/>
        <v>1.9097438185954512</v>
      </c>
      <c r="CD125" s="143">
        <f t="shared" si="161"/>
        <v>1.2238668524348462</v>
      </c>
      <c r="CE125" s="83">
        <f t="shared" si="215"/>
        <v>4.1600199509905199E-2</v>
      </c>
      <c r="CF125" s="84">
        <f t="shared" si="216"/>
        <v>440.22606057254274</v>
      </c>
      <c r="CG125" s="83">
        <f t="shared" si="162"/>
        <v>0</v>
      </c>
      <c r="CH125" s="83">
        <f t="shared" si="217"/>
        <v>1.8364427133524859</v>
      </c>
      <c r="CI125" s="83">
        <f t="shared" si="163"/>
        <v>1.8364427133524859</v>
      </c>
      <c r="CJ125" s="143">
        <f t="shared" si="164"/>
        <v>1.1969464386411544</v>
      </c>
      <c r="CK125" s="83">
        <f t="shared" si="218"/>
        <v>4.0363206496084852E-2</v>
      </c>
      <c r="CL125" s="84">
        <f t="shared" si="219"/>
        <v>379.3136446607673</v>
      </c>
      <c r="CM125" s="83">
        <f t="shared" si="165"/>
        <v>0</v>
      </c>
      <c r="CN125" s="83">
        <f t="shared" si="220"/>
        <v>1.9433875201929838</v>
      </c>
      <c r="CO125" s="83">
        <f t="shared" si="166"/>
        <v>1.9433875201929838</v>
      </c>
      <c r="CP125" s="143">
        <f t="shared" si="167"/>
        <v>1.2022682287919844</v>
      </c>
      <c r="CQ125" s="83">
        <f t="shared" si="221"/>
        <v>4.0607742753515676E-2</v>
      </c>
      <c r="CR125" s="84">
        <f t="shared" si="222"/>
        <v>376.70419304642144</v>
      </c>
      <c r="CS125" s="83">
        <f t="shared" si="168"/>
        <v>0</v>
      </c>
      <c r="CT125" s="83">
        <f t="shared" si="223"/>
        <v>1.9482478971669599</v>
      </c>
      <c r="CU125" s="83">
        <f t="shared" si="169"/>
        <v>1.9482478971669599</v>
      </c>
      <c r="CV125" s="143">
        <f t="shared" si="170"/>
        <v>1.2032003115553187</v>
      </c>
      <c r="CW125" s="83">
        <f t="shared" si="224"/>
        <v>4.0650571956490897E-2</v>
      </c>
      <c r="CX125" s="84">
        <f t="shared" si="225"/>
        <v>376.96140197548425</v>
      </c>
      <c r="CY125" s="83">
        <f t="shared" si="171"/>
        <v>0</v>
      </c>
      <c r="CZ125" s="83">
        <f t="shared" si="226"/>
        <v>1.9477677387942254</v>
      </c>
      <c r="DA125" s="83">
        <f t="shared" si="172"/>
        <v>1.9477677387942254</v>
      </c>
      <c r="DB125" s="143">
        <f t="shared" si="173"/>
        <v>1.2032309708933955</v>
      </c>
      <c r="DC125" s="83">
        <f t="shared" si="227"/>
        <v>4.0651980753075342E-2</v>
      </c>
      <c r="DD125" s="84">
        <f t="shared" si="228"/>
        <v>376.98776359764935</v>
      </c>
      <c r="DE125" s="86">
        <f t="shared" si="174"/>
        <v>556.04858605993377</v>
      </c>
      <c r="DF125" s="86">
        <f t="shared" si="175"/>
        <v>222.41943442397351</v>
      </c>
      <c r="DG125" s="86">
        <f t="shared" si="176"/>
        <v>139.01214651498344</v>
      </c>
      <c r="DH125" s="86">
        <f t="shared" si="177"/>
        <v>9.569735020364659</v>
      </c>
      <c r="DI125" s="86">
        <f t="shared" si="178"/>
        <v>445.70276682406217</v>
      </c>
      <c r="DJ125" s="86">
        <f t="shared" si="179"/>
        <v>11125665.450685319</v>
      </c>
      <c r="DK125" s="86">
        <f t="shared" si="180"/>
        <v>1794.5315032429924</v>
      </c>
      <c r="DL125" s="86">
        <f t="shared" si="238"/>
        <v>1794.5315032429924</v>
      </c>
      <c r="DM125" s="86">
        <f t="shared" si="181"/>
        <v>9.569735020364659</v>
      </c>
      <c r="DN125" s="85">
        <f t="shared" si="182"/>
        <v>9.569735020364659</v>
      </c>
      <c r="DO125" s="85">
        <f t="shared" si="229"/>
        <v>956.9735020364659</v>
      </c>
      <c r="DP125" s="85">
        <f t="shared" si="183"/>
        <v>9.569735020364659</v>
      </c>
      <c r="DQ125" s="85">
        <f t="shared" si="230"/>
        <v>956.9735020364659</v>
      </c>
      <c r="DR125" s="85">
        <f t="shared" si="184"/>
        <v>9.569735020364659</v>
      </c>
      <c r="DS125" s="85">
        <f t="shared" si="231"/>
        <v>956.9735020364659</v>
      </c>
      <c r="DT125" s="81"/>
      <c r="DU125" s="81"/>
      <c r="DV125" s="81">
        <f t="shared" si="232"/>
        <v>-9.569735020364659</v>
      </c>
      <c r="DW125" s="100"/>
    </row>
    <row r="126" spans="1:127" x14ac:dyDescent="0.2">
      <c r="A126" s="59">
        <f t="shared" si="185"/>
        <v>16.133333333333361</v>
      </c>
      <c r="B126" s="44">
        <f t="shared" si="186"/>
        <v>16133.333333333361</v>
      </c>
      <c r="C126" s="52">
        <f t="shared" si="120"/>
        <v>133.33333333333334</v>
      </c>
      <c r="D126" s="50">
        <f t="shared" si="121"/>
        <v>2</v>
      </c>
      <c r="E126" s="44">
        <f t="shared" si="122"/>
        <v>3</v>
      </c>
      <c r="F126" s="47">
        <f t="shared" si="123"/>
        <v>1.0574519476318618</v>
      </c>
      <c r="G126" s="52">
        <f t="shared" si="187"/>
        <v>3.7218350287151293E-2</v>
      </c>
      <c r="H126" s="57">
        <f t="shared" si="188"/>
        <v>238.59765360363016</v>
      </c>
      <c r="I126" s="52">
        <f t="shared" si="189"/>
        <v>0</v>
      </c>
      <c r="J126" s="54">
        <f t="shared" si="190"/>
        <v>425.43767326122617</v>
      </c>
      <c r="K126" s="46">
        <f t="shared" si="233"/>
        <v>425.43767326122617</v>
      </c>
      <c r="L126" s="80">
        <f t="shared" si="124"/>
        <v>0</v>
      </c>
      <c r="M126" s="142">
        <f t="shared" si="125"/>
        <v>0</v>
      </c>
      <c r="N126" s="60">
        <f t="shared" si="126"/>
        <v>3</v>
      </c>
      <c r="O126" s="53">
        <f t="shared" si="127"/>
        <v>0</v>
      </c>
      <c r="P126" s="58">
        <f t="shared" si="191"/>
        <v>2.2591152082024601</v>
      </c>
      <c r="Q126" s="49">
        <f t="shared" si="128"/>
        <v>2.2591152082024601</v>
      </c>
      <c r="R126" s="143">
        <f t="shared" si="129"/>
        <v>0.85418214447655383</v>
      </c>
      <c r="S126" s="51">
        <f t="shared" si="192"/>
        <v>3.0192656323471713E-2</v>
      </c>
      <c r="T126" s="57">
        <f t="shared" si="193"/>
        <v>251.83869690057344</v>
      </c>
      <c r="U126" s="53">
        <f t="shared" si="130"/>
        <v>0</v>
      </c>
      <c r="V126" s="58">
        <f t="shared" si="194"/>
        <v>2.2265481231628939</v>
      </c>
      <c r="W126" s="49">
        <f t="shared" si="131"/>
        <v>2.2265481231628939</v>
      </c>
      <c r="X126" s="143">
        <f t="shared" si="132"/>
        <v>0.83435475176801621</v>
      </c>
      <c r="Y126" s="51">
        <f t="shared" si="195"/>
        <v>2.9443180879089217E-2</v>
      </c>
      <c r="Z126" s="57">
        <f t="shared" si="196"/>
        <v>249.29233131663014</v>
      </c>
      <c r="AA126" s="53">
        <f t="shared" si="133"/>
        <v>0</v>
      </c>
      <c r="AB126" s="58">
        <f t="shared" si="197"/>
        <v>2.2327379258989315</v>
      </c>
      <c r="AC126" s="49">
        <f t="shared" si="134"/>
        <v>2.2327379258989315</v>
      </c>
      <c r="AD126" s="143">
        <f t="shared" si="135"/>
        <v>0.83259842347305824</v>
      </c>
      <c r="AE126" s="49">
        <f t="shared" si="234"/>
        <v>2.9376791669539527E-2</v>
      </c>
      <c r="AF126" s="57">
        <f t="shared" si="198"/>
        <v>248.40607474686081</v>
      </c>
      <c r="AG126" s="53">
        <f t="shared" si="136"/>
        <v>0</v>
      </c>
      <c r="AH126" s="58">
        <f t="shared" si="199"/>
        <v>2.2349003536118852</v>
      </c>
      <c r="AI126" s="49">
        <f t="shared" si="137"/>
        <v>2.2349003536118852</v>
      </c>
      <c r="AJ126" s="143">
        <f t="shared" si="138"/>
        <v>0.83261703430177492</v>
      </c>
      <c r="AK126" s="51">
        <f t="shared" si="200"/>
        <v>2.9377495158865077E-2</v>
      </c>
      <c r="AL126" s="57">
        <f t="shared" si="201"/>
        <v>248.30270235971378</v>
      </c>
      <c r="AM126" s="53">
        <f t="shared" si="139"/>
        <v>0</v>
      </c>
      <c r="AN126" s="58">
        <f t="shared" si="202"/>
        <v>2.2351528505723404</v>
      </c>
      <c r="AO126" s="49">
        <f t="shared" si="140"/>
        <v>2.2351528505723404</v>
      </c>
      <c r="AP126" s="143">
        <f t="shared" si="141"/>
        <v>0.832626889292851</v>
      </c>
      <c r="AQ126" s="51">
        <f t="shared" si="203"/>
        <v>2.9377867677527602E-2</v>
      </c>
      <c r="AR126" s="57">
        <f t="shared" si="204"/>
        <v>248.29690389698001</v>
      </c>
      <c r="AS126" s="44">
        <f t="shared" si="142"/>
        <v>765.78781187020707</v>
      </c>
      <c r="AT126" s="44">
        <f t="shared" si="143"/>
        <v>306.31512474808284</v>
      </c>
      <c r="AU126" s="44">
        <f t="shared" si="144"/>
        <v>191.44695296755177</v>
      </c>
      <c r="AV126" s="47">
        <f t="shared" si="145"/>
        <v>675.32694562760605</v>
      </c>
      <c r="AW126" s="47">
        <f t="shared" si="146"/>
        <v>1142352.5623629496</v>
      </c>
      <c r="AX126" s="86">
        <f t="shared" si="147"/>
        <v>26233780442.122471</v>
      </c>
      <c r="AY126" s="86">
        <f t="shared" si="148"/>
        <v>1512.5693113678149</v>
      </c>
      <c r="AZ126" s="10">
        <f t="shared" si="205"/>
        <v>1512.5693113678149</v>
      </c>
      <c r="BA126" s="44">
        <f t="shared" si="149"/>
        <v>675.32694562760605</v>
      </c>
      <c r="BB126" s="9">
        <f t="shared" si="150"/>
        <v>675.32694562760605</v>
      </c>
      <c r="BC126" s="45">
        <f t="shared" si="239"/>
        <v>90043.592750347481</v>
      </c>
      <c r="BD126" s="9">
        <f t="shared" si="151"/>
        <v>191.44695296755177</v>
      </c>
      <c r="BE126" s="45">
        <f t="shared" si="235"/>
        <v>25526.260395673569</v>
      </c>
      <c r="BF126" s="9">
        <f t="shared" si="152"/>
        <v>306.31512474808284</v>
      </c>
      <c r="BG126" s="45">
        <f t="shared" si="236"/>
        <v>40842.016633077714</v>
      </c>
      <c r="BH126" s="58"/>
      <c r="BI126" s="58"/>
      <c r="BJ126" s="58">
        <f t="shared" si="206"/>
        <v>-675.32694562760605</v>
      </c>
      <c r="BK126" s="97"/>
      <c r="BL126" s="44"/>
      <c r="BM126" s="82">
        <f t="shared" si="207"/>
        <v>12.1</v>
      </c>
      <c r="BN126" s="86">
        <f t="shared" si="208"/>
        <v>12100</v>
      </c>
      <c r="BO126" s="86">
        <f t="shared" si="209"/>
        <v>100</v>
      </c>
      <c r="BP126" s="84">
        <f t="shared" si="153"/>
        <v>2</v>
      </c>
      <c r="BQ126" s="84">
        <f t="shared" si="154"/>
        <v>3</v>
      </c>
      <c r="BR126" s="84">
        <f t="shared" si="155"/>
        <v>1.4581420887516947</v>
      </c>
      <c r="BS126" s="84">
        <f t="shared" si="210"/>
        <v>5.0717314769265463E-2</v>
      </c>
      <c r="BT126" s="84">
        <f t="shared" si="211"/>
        <v>399.43354739641291</v>
      </c>
      <c r="BU126" s="84">
        <f t="shared" si="212"/>
        <v>0</v>
      </c>
      <c r="BV126" s="83">
        <f t="shared" si="213"/>
        <v>311.6626811444076</v>
      </c>
      <c r="BW126" s="81">
        <f t="shared" si="237"/>
        <v>311.6626811444076</v>
      </c>
      <c r="BX126" s="83">
        <f t="shared" si="156"/>
        <v>0</v>
      </c>
      <c r="BY126" s="141">
        <f t="shared" si="157"/>
        <v>0</v>
      </c>
      <c r="BZ126" s="83">
        <f t="shared" si="158"/>
        <v>3</v>
      </c>
      <c r="CA126" s="83">
        <f t="shared" si="159"/>
        <v>0</v>
      </c>
      <c r="CB126" s="83">
        <f t="shared" si="214"/>
        <v>1.906984181583717</v>
      </c>
      <c r="CC126" s="83">
        <f t="shared" si="160"/>
        <v>1.906984181583717</v>
      </c>
      <c r="CD126" s="143">
        <f t="shared" si="161"/>
        <v>1.2238668524348462</v>
      </c>
      <c r="CE126" s="83">
        <f t="shared" si="215"/>
        <v>4.1477812824661717E-2</v>
      </c>
      <c r="CF126" s="84">
        <f t="shared" si="216"/>
        <v>442.40116938885689</v>
      </c>
      <c r="CG126" s="83">
        <f t="shared" si="162"/>
        <v>0</v>
      </c>
      <c r="CH126" s="83">
        <f t="shared" si="217"/>
        <v>1.8331036011574739</v>
      </c>
      <c r="CI126" s="83">
        <f t="shared" si="163"/>
        <v>1.8331036011574739</v>
      </c>
      <c r="CJ126" s="143">
        <f t="shared" si="164"/>
        <v>1.1969464386411544</v>
      </c>
      <c r="CK126" s="83">
        <f t="shared" si="218"/>
        <v>4.0243511852220734E-2</v>
      </c>
      <c r="CL126" s="84">
        <f t="shared" si="219"/>
        <v>381.50828753642651</v>
      </c>
      <c r="CM126" s="83">
        <f t="shared" si="165"/>
        <v>0</v>
      </c>
      <c r="CN126" s="83">
        <f t="shared" si="220"/>
        <v>1.9395962821368735</v>
      </c>
      <c r="CO126" s="83">
        <f t="shared" si="166"/>
        <v>1.9395962821368735</v>
      </c>
      <c r="CP126" s="143">
        <f t="shared" si="167"/>
        <v>1.2022682287919844</v>
      </c>
      <c r="CQ126" s="83">
        <f t="shared" si="221"/>
        <v>4.0487515930636479E-2</v>
      </c>
      <c r="CR126" s="84">
        <f t="shared" si="222"/>
        <v>378.79063380621648</v>
      </c>
      <c r="CS126" s="83">
        <f t="shared" si="168"/>
        <v>0</v>
      </c>
      <c r="CT126" s="83">
        <f t="shared" si="223"/>
        <v>1.9446382394400235</v>
      </c>
      <c r="CU126" s="83">
        <f t="shared" si="169"/>
        <v>1.9446382394400235</v>
      </c>
      <c r="CV126" s="143">
        <f t="shared" si="170"/>
        <v>1.2032003115553187</v>
      </c>
      <c r="CW126" s="83">
        <f t="shared" si="224"/>
        <v>4.0530251925335367E-2</v>
      </c>
      <c r="CX126" s="84">
        <f t="shared" si="225"/>
        <v>379.04483355520966</v>
      </c>
      <c r="CY126" s="83">
        <f t="shared" si="171"/>
        <v>0</v>
      </c>
      <c r="CZ126" s="83">
        <f t="shared" si="226"/>
        <v>1.9441655215324141</v>
      </c>
      <c r="DA126" s="83">
        <f t="shared" si="172"/>
        <v>1.9441655215324141</v>
      </c>
      <c r="DB126" s="143">
        <f t="shared" si="173"/>
        <v>1.2032309708933955</v>
      </c>
      <c r="DC126" s="83">
        <f t="shared" si="227"/>
        <v>4.0531657655986E-2</v>
      </c>
      <c r="DD126" s="84">
        <f t="shared" si="228"/>
        <v>379.07178102929959</v>
      </c>
      <c r="DE126" s="86">
        <f t="shared" si="174"/>
        <v>560.99282605993369</v>
      </c>
      <c r="DF126" s="86">
        <f t="shared" si="175"/>
        <v>224.39713042397346</v>
      </c>
      <c r="DG126" s="86">
        <f t="shared" si="176"/>
        <v>140.24820651498342</v>
      </c>
      <c r="DH126" s="86">
        <f t="shared" si="177"/>
        <v>9.2949510678063927</v>
      </c>
      <c r="DI126" s="86">
        <f t="shared" si="178"/>
        <v>422.47794696747758</v>
      </c>
      <c r="DJ126" s="86">
        <f t="shared" si="179"/>
        <v>10061538.135511383</v>
      </c>
      <c r="DK126" s="86">
        <f t="shared" si="180"/>
        <v>1783.7904318847352</v>
      </c>
      <c r="DL126" s="86">
        <f t="shared" si="238"/>
        <v>1783.7904318847352</v>
      </c>
      <c r="DM126" s="86">
        <f t="shared" si="181"/>
        <v>9.2949510678063927</v>
      </c>
      <c r="DN126" s="85">
        <f t="shared" si="182"/>
        <v>9.2949510678063927</v>
      </c>
      <c r="DO126" s="85">
        <f t="shared" si="229"/>
        <v>929.49510678063928</v>
      </c>
      <c r="DP126" s="85">
        <f t="shared" si="183"/>
        <v>9.2949510678063927</v>
      </c>
      <c r="DQ126" s="85">
        <f t="shared" si="230"/>
        <v>929.49510678063928</v>
      </c>
      <c r="DR126" s="85">
        <f t="shared" si="184"/>
        <v>9.2949510678063927</v>
      </c>
      <c r="DS126" s="85">
        <f t="shared" si="231"/>
        <v>929.49510678063928</v>
      </c>
      <c r="DT126" s="81"/>
      <c r="DU126" s="81"/>
      <c r="DV126" s="81">
        <f t="shared" si="232"/>
        <v>-9.2949510678063927</v>
      </c>
      <c r="DW126" s="100"/>
    </row>
    <row r="127" spans="1:127" x14ac:dyDescent="0.2">
      <c r="A127" s="59">
        <f t="shared" si="185"/>
        <v>16.266666666666694</v>
      </c>
      <c r="B127" s="44">
        <f t="shared" si="186"/>
        <v>16266.666666666695</v>
      </c>
      <c r="C127" s="52">
        <f t="shared" si="120"/>
        <v>133.33333333333334</v>
      </c>
      <c r="D127" s="50">
        <f t="shared" si="121"/>
        <v>2</v>
      </c>
      <c r="E127" s="44">
        <f t="shared" si="122"/>
        <v>3</v>
      </c>
      <c r="F127" s="47">
        <f t="shared" si="123"/>
        <v>1.0574519476318618</v>
      </c>
      <c r="G127" s="52">
        <f t="shared" si="187"/>
        <v>3.7077356694133715E-2</v>
      </c>
      <c r="H127" s="57">
        <f t="shared" si="188"/>
        <v>240.24866931432538</v>
      </c>
      <c r="I127" s="52">
        <f t="shared" si="189"/>
        <v>0</v>
      </c>
      <c r="J127" s="54">
        <f t="shared" si="190"/>
        <v>429.10007326122616</v>
      </c>
      <c r="K127" s="46">
        <f t="shared" si="233"/>
        <v>429.10007326122616</v>
      </c>
      <c r="L127" s="80">
        <f t="shared" si="124"/>
        <v>0</v>
      </c>
      <c r="M127" s="142">
        <f t="shared" si="125"/>
        <v>0</v>
      </c>
      <c r="N127" s="60">
        <f t="shared" si="126"/>
        <v>3</v>
      </c>
      <c r="O127" s="53">
        <f t="shared" si="127"/>
        <v>0</v>
      </c>
      <c r="P127" s="58">
        <f t="shared" si="191"/>
        <v>2.2554306081428539</v>
      </c>
      <c r="Q127" s="49">
        <f t="shared" si="128"/>
        <v>2.2554306081428539</v>
      </c>
      <c r="R127" s="143">
        <f t="shared" si="129"/>
        <v>0.85418214447655383</v>
      </c>
      <c r="S127" s="51">
        <f t="shared" si="192"/>
        <v>3.0078765370874838E-2</v>
      </c>
      <c r="T127" s="57">
        <f t="shared" si="193"/>
        <v>253.61731127359616</v>
      </c>
      <c r="U127" s="53">
        <f t="shared" si="130"/>
        <v>0</v>
      </c>
      <c r="V127" s="58">
        <f t="shared" si="194"/>
        <v>2.2226667602578489</v>
      </c>
      <c r="W127" s="49">
        <f t="shared" si="131"/>
        <v>2.2226667602578489</v>
      </c>
      <c r="X127" s="143">
        <f t="shared" si="132"/>
        <v>0.83435475176801621</v>
      </c>
      <c r="Y127" s="51">
        <f t="shared" si="195"/>
        <v>2.9331933578853484E-2</v>
      </c>
      <c r="Z127" s="57">
        <f t="shared" si="196"/>
        <v>251.05215897231841</v>
      </c>
      <c r="AA127" s="53">
        <f t="shared" si="133"/>
        <v>0</v>
      </c>
      <c r="AB127" s="58">
        <f t="shared" si="197"/>
        <v>2.228879424306752</v>
      </c>
      <c r="AC127" s="49">
        <f t="shared" si="134"/>
        <v>2.228879424306752</v>
      </c>
      <c r="AD127" s="143">
        <f t="shared" si="135"/>
        <v>0.83259842347305824</v>
      </c>
      <c r="AE127" s="49">
        <f t="shared" si="234"/>
        <v>2.9265778546409785E-2</v>
      </c>
      <c r="AF127" s="57">
        <f t="shared" si="198"/>
        <v>250.15706604580123</v>
      </c>
      <c r="AG127" s="53">
        <f t="shared" si="136"/>
        <v>0</v>
      </c>
      <c r="AH127" s="58">
        <f t="shared" si="199"/>
        <v>2.2310554742229716</v>
      </c>
      <c r="AI127" s="49">
        <f t="shared" si="137"/>
        <v>2.2310554742229716</v>
      </c>
      <c r="AJ127" s="143">
        <f t="shared" si="138"/>
        <v>0.83261703430177492</v>
      </c>
      <c r="AK127" s="51">
        <f t="shared" si="200"/>
        <v>2.9266479554291507E-2</v>
      </c>
      <c r="AL127" s="57">
        <f t="shared" si="201"/>
        <v>250.05204134383985</v>
      </c>
      <c r="AM127" s="53">
        <f t="shared" si="139"/>
        <v>0</v>
      </c>
      <c r="AN127" s="58">
        <f t="shared" si="202"/>
        <v>2.2313110770967777</v>
      </c>
      <c r="AO127" s="49">
        <f t="shared" si="140"/>
        <v>2.2313110770967777</v>
      </c>
      <c r="AP127" s="143">
        <f t="shared" si="141"/>
        <v>0.832626889292851</v>
      </c>
      <c r="AQ127" s="51">
        <f t="shared" si="203"/>
        <v>2.9266850758955222E-2</v>
      </c>
      <c r="AR127" s="57">
        <f t="shared" si="204"/>
        <v>250.04606744736734</v>
      </c>
      <c r="AS127" s="44">
        <f t="shared" si="142"/>
        <v>772.38013187020692</v>
      </c>
      <c r="AT127" s="44">
        <f t="shared" si="143"/>
        <v>308.95205274808279</v>
      </c>
      <c r="AU127" s="44">
        <f t="shared" si="144"/>
        <v>193.09503296755173</v>
      </c>
      <c r="AV127" s="47">
        <f t="shared" si="145"/>
        <v>646.58771327576346</v>
      </c>
      <c r="AW127" s="47">
        <f t="shared" si="146"/>
        <v>1052681.6823773729</v>
      </c>
      <c r="AX127" s="86">
        <f t="shared" si="147"/>
        <v>23008926890.072021</v>
      </c>
      <c r="AY127" s="86">
        <f t="shared" si="148"/>
        <v>1501.690721824353</v>
      </c>
      <c r="AZ127" s="10">
        <f t="shared" si="205"/>
        <v>1501.690721824353</v>
      </c>
      <c r="BA127" s="44">
        <f t="shared" si="149"/>
        <v>646.58771327576346</v>
      </c>
      <c r="BB127" s="9">
        <f t="shared" si="150"/>
        <v>646.58771327576346</v>
      </c>
      <c r="BC127" s="45">
        <f t="shared" si="239"/>
        <v>86211.695103435137</v>
      </c>
      <c r="BD127" s="9">
        <f t="shared" si="151"/>
        <v>193.09503296755173</v>
      </c>
      <c r="BE127" s="45">
        <f t="shared" si="235"/>
        <v>25746.004395673564</v>
      </c>
      <c r="BF127" s="9">
        <f t="shared" si="152"/>
        <v>308.95205274808279</v>
      </c>
      <c r="BG127" s="45">
        <f t="shared" si="236"/>
        <v>41193.607033077707</v>
      </c>
      <c r="BH127" s="58"/>
      <c r="BI127" s="58"/>
      <c r="BJ127" s="58">
        <f t="shared" si="206"/>
        <v>-646.58771327576346</v>
      </c>
      <c r="BK127" s="97"/>
      <c r="BL127" s="44"/>
      <c r="BM127" s="82">
        <f t="shared" si="207"/>
        <v>12.200000000000001</v>
      </c>
      <c r="BN127" s="86">
        <f t="shared" si="208"/>
        <v>12200</v>
      </c>
      <c r="BO127" s="86">
        <f t="shared" si="209"/>
        <v>100</v>
      </c>
      <c r="BP127" s="84">
        <f t="shared" si="153"/>
        <v>2</v>
      </c>
      <c r="BQ127" s="84">
        <f t="shared" si="154"/>
        <v>3</v>
      </c>
      <c r="BR127" s="84">
        <f t="shared" si="155"/>
        <v>1.4581420887516947</v>
      </c>
      <c r="BS127" s="84">
        <f t="shared" si="210"/>
        <v>5.0571500560390295E-2</v>
      </c>
      <c r="BT127" s="84">
        <f t="shared" si="211"/>
        <v>401.12169431857387</v>
      </c>
      <c r="BU127" s="84">
        <f t="shared" si="212"/>
        <v>0</v>
      </c>
      <c r="BV127" s="83">
        <f t="shared" si="213"/>
        <v>314.40948114440755</v>
      </c>
      <c r="BW127" s="81">
        <f t="shared" si="237"/>
        <v>314.40948114440755</v>
      </c>
      <c r="BX127" s="83">
        <f t="shared" si="156"/>
        <v>0</v>
      </c>
      <c r="BY127" s="141">
        <f t="shared" si="157"/>
        <v>0</v>
      </c>
      <c r="BZ127" s="83">
        <f t="shared" si="158"/>
        <v>3</v>
      </c>
      <c r="CA127" s="83">
        <f t="shared" si="159"/>
        <v>0</v>
      </c>
      <c r="CB127" s="83">
        <f t="shared" si="214"/>
        <v>1.9042419633841772</v>
      </c>
      <c r="CC127" s="83">
        <f t="shared" si="160"/>
        <v>1.9042419633841772</v>
      </c>
      <c r="CD127" s="143">
        <f t="shared" si="161"/>
        <v>1.2238668524348462</v>
      </c>
      <c r="CE127" s="83">
        <f t="shared" si="215"/>
        <v>4.1355426139418235E-2</v>
      </c>
      <c r="CF127" s="84">
        <f t="shared" si="216"/>
        <v>444.57300803765179</v>
      </c>
      <c r="CG127" s="83">
        <f t="shared" si="162"/>
        <v>0</v>
      </c>
      <c r="CH127" s="83">
        <f t="shared" si="217"/>
        <v>1.8297829453779537</v>
      </c>
      <c r="CI127" s="83">
        <f t="shared" si="163"/>
        <v>1.8297829453779537</v>
      </c>
      <c r="CJ127" s="143">
        <f t="shared" si="164"/>
        <v>1.1969464386411544</v>
      </c>
      <c r="CK127" s="83">
        <f t="shared" si="218"/>
        <v>4.0123817208356616E-2</v>
      </c>
      <c r="CL127" s="84">
        <f t="shared" si="219"/>
        <v>383.70039847357788</v>
      </c>
      <c r="CM127" s="83">
        <f t="shared" si="165"/>
        <v>0</v>
      </c>
      <c r="CN127" s="83">
        <f t="shared" si="220"/>
        <v>1.9358255532601054</v>
      </c>
      <c r="CO127" s="83">
        <f t="shared" si="166"/>
        <v>1.9358255532601054</v>
      </c>
      <c r="CP127" s="143">
        <f t="shared" si="167"/>
        <v>1.2022682287919844</v>
      </c>
      <c r="CQ127" s="83">
        <f t="shared" si="221"/>
        <v>4.0367289107757283E-2</v>
      </c>
      <c r="CR127" s="84">
        <f t="shared" si="222"/>
        <v>380.87495428525233</v>
      </c>
      <c r="CS127" s="83">
        <f t="shared" si="168"/>
        <v>0</v>
      </c>
      <c r="CT127" s="83">
        <f t="shared" si="223"/>
        <v>1.9410468895293989</v>
      </c>
      <c r="CU127" s="83">
        <f t="shared" si="169"/>
        <v>1.9410468895293989</v>
      </c>
      <c r="CV127" s="143">
        <f t="shared" si="170"/>
        <v>1.2032003115553187</v>
      </c>
      <c r="CW127" s="83">
        <f t="shared" si="224"/>
        <v>4.0409931894179837E-2</v>
      </c>
      <c r="CX127" s="84">
        <f t="shared" si="225"/>
        <v>381.12594515164784</v>
      </c>
      <c r="CY127" s="83">
        <f t="shared" si="171"/>
        <v>0</v>
      </c>
      <c r="CZ127" s="83">
        <f t="shared" si="226"/>
        <v>1.9405819262961959</v>
      </c>
      <c r="DA127" s="83">
        <f t="shared" si="172"/>
        <v>1.9405819262961959</v>
      </c>
      <c r="DB127" s="143">
        <f t="shared" si="173"/>
        <v>1.2032309708933955</v>
      </c>
      <c r="DC127" s="83">
        <f t="shared" si="227"/>
        <v>4.0411334558896658E-2</v>
      </c>
      <c r="DD127" s="84">
        <f t="shared" si="228"/>
        <v>381.15347086790661</v>
      </c>
      <c r="DE127" s="86">
        <f t="shared" si="174"/>
        <v>565.93706605993361</v>
      </c>
      <c r="DF127" s="86">
        <f t="shared" si="175"/>
        <v>226.37482642397342</v>
      </c>
      <c r="DG127" s="86">
        <f t="shared" si="176"/>
        <v>141.4842665149834</v>
      </c>
      <c r="DH127" s="86">
        <f t="shared" si="177"/>
        <v>9.0300242967372366</v>
      </c>
      <c r="DI127" s="86">
        <f t="shared" si="178"/>
        <v>400.62362187107783</v>
      </c>
      <c r="DJ127" s="86">
        <f t="shared" si="179"/>
        <v>9106033.7138573956</v>
      </c>
      <c r="DK127" s="86">
        <f t="shared" si="180"/>
        <v>1773.0784788293295</v>
      </c>
      <c r="DL127" s="86">
        <f t="shared" si="238"/>
        <v>1773.0784788293295</v>
      </c>
      <c r="DM127" s="86">
        <f t="shared" si="181"/>
        <v>9.0300242967372366</v>
      </c>
      <c r="DN127" s="85">
        <f t="shared" si="182"/>
        <v>9.0300242967372366</v>
      </c>
      <c r="DO127" s="85">
        <f t="shared" si="229"/>
        <v>903.00242967372367</v>
      </c>
      <c r="DP127" s="85">
        <f t="shared" si="183"/>
        <v>9.0300242967372366</v>
      </c>
      <c r="DQ127" s="85">
        <f t="shared" si="230"/>
        <v>903.00242967372367</v>
      </c>
      <c r="DR127" s="85">
        <f t="shared" si="184"/>
        <v>9.0300242967372366</v>
      </c>
      <c r="DS127" s="85">
        <f t="shared" si="231"/>
        <v>903.00242967372367</v>
      </c>
      <c r="DT127" s="81"/>
      <c r="DU127" s="81"/>
      <c r="DV127" s="81">
        <f t="shared" si="232"/>
        <v>-9.0300242967372366</v>
      </c>
      <c r="DW127" s="100"/>
    </row>
    <row r="128" spans="1:127" x14ac:dyDescent="0.2">
      <c r="A128" s="59">
        <f t="shared" si="185"/>
        <v>16.400000000000031</v>
      </c>
      <c r="B128" s="44">
        <f t="shared" si="186"/>
        <v>16400.000000000029</v>
      </c>
      <c r="C128" s="52">
        <f t="shared" si="120"/>
        <v>133.33333333333334</v>
      </c>
      <c r="D128" s="50">
        <f t="shared" si="121"/>
        <v>2</v>
      </c>
      <c r="E128" s="44">
        <f t="shared" si="122"/>
        <v>3</v>
      </c>
      <c r="F128" s="47">
        <f t="shared" si="123"/>
        <v>1.0574519476318618</v>
      </c>
      <c r="G128" s="52">
        <f t="shared" si="187"/>
        <v>3.6936363101116136E-2</v>
      </c>
      <c r="H128" s="57">
        <f t="shared" si="188"/>
        <v>241.89341864310873</v>
      </c>
      <c r="I128" s="52">
        <f t="shared" si="189"/>
        <v>0</v>
      </c>
      <c r="J128" s="54">
        <f t="shared" si="190"/>
        <v>432.76247326122615</v>
      </c>
      <c r="K128" s="46">
        <f t="shared" si="233"/>
        <v>432.76247326122615</v>
      </c>
      <c r="L128" s="80">
        <f t="shared" si="124"/>
        <v>0</v>
      </c>
      <c r="M128" s="142">
        <f t="shared" si="125"/>
        <v>0</v>
      </c>
      <c r="N128" s="60">
        <f t="shared" si="126"/>
        <v>3</v>
      </c>
      <c r="O128" s="53">
        <f t="shared" si="127"/>
        <v>0</v>
      </c>
      <c r="P128" s="58">
        <f t="shared" si="191"/>
        <v>2.2517749296329099</v>
      </c>
      <c r="Q128" s="49">
        <f t="shared" si="128"/>
        <v>2.2517749296329099</v>
      </c>
      <c r="R128" s="143">
        <f t="shared" si="129"/>
        <v>0.85418214447655383</v>
      </c>
      <c r="S128" s="51">
        <f t="shared" si="192"/>
        <v>2.9964874418277963E-2</v>
      </c>
      <c r="T128" s="57">
        <f t="shared" si="193"/>
        <v>255.39209844941306</v>
      </c>
      <c r="U128" s="53">
        <f t="shared" si="130"/>
        <v>0</v>
      </c>
      <c r="V128" s="58">
        <f t="shared" si="194"/>
        <v>2.2188095808710537</v>
      </c>
      <c r="W128" s="49">
        <f t="shared" si="131"/>
        <v>2.2188095808710537</v>
      </c>
      <c r="X128" s="143">
        <f t="shared" si="132"/>
        <v>0.83435475176801621</v>
      </c>
      <c r="Y128" s="51">
        <f t="shared" si="195"/>
        <v>2.922068627861775E-2</v>
      </c>
      <c r="Z128" s="57">
        <f t="shared" si="196"/>
        <v>252.80838624862196</v>
      </c>
      <c r="AA128" s="53">
        <f t="shared" si="133"/>
        <v>0</v>
      </c>
      <c r="AB128" s="58">
        <f t="shared" si="197"/>
        <v>2.2250444051516602</v>
      </c>
      <c r="AC128" s="49">
        <f t="shared" si="134"/>
        <v>2.2250444051516602</v>
      </c>
      <c r="AD128" s="143">
        <f t="shared" si="135"/>
        <v>0.83259842347305824</v>
      </c>
      <c r="AE128" s="49">
        <f t="shared" si="234"/>
        <v>2.9154765423280042E-2</v>
      </c>
      <c r="AF128" s="57">
        <f t="shared" si="198"/>
        <v>251.90444766224917</v>
      </c>
      <c r="AG128" s="53">
        <f t="shared" si="136"/>
        <v>0</v>
      </c>
      <c r="AH128" s="58">
        <f t="shared" si="199"/>
        <v>2.2272340053500939</v>
      </c>
      <c r="AI128" s="49">
        <f t="shared" si="137"/>
        <v>2.2272340053500939</v>
      </c>
      <c r="AJ128" s="143">
        <f t="shared" si="138"/>
        <v>0.83261703430177492</v>
      </c>
      <c r="AK128" s="51">
        <f t="shared" si="200"/>
        <v>2.9155463949717936E-2</v>
      </c>
      <c r="AL128" s="57">
        <f t="shared" si="201"/>
        <v>251.79776047928945</v>
      </c>
      <c r="AM128" s="53">
        <f t="shared" si="139"/>
        <v>0</v>
      </c>
      <c r="AN128" s="58">
        <f t="shared" si="202"/>
        <v>2.2274927168633543</v>
      </c>
      <c r="AO128" s="49">
        <f t="shared" si="140"/>
        <v>2.2274927168633543</v>
      </c>
      <c r="AP128" s="143">
        <f t="shared" si="141"/>
        <v>0.832626889292851</v>
      </c>
      <c r="AQ128" s="51">
        <f t="shared" si="203"/>
        <v>2.9155833840382842E-2</v>
      </c>
      <c r="AR128" s="57">
        <f t="shared" si="204"/>
        <v>251.79160874814534</v>
      </c>
      <c r="AS128" s="44">
        <f t="shared" si="142"/>
        <v>778.97245187020712</v>
      </c>
      <c r="AT128" s="44">
        <f t="shared" si="143"/>
        <v>311.5889807480828</v>
      </c>
      <c r="AU128" s="44">
        <f t="shared" si="144"/>
        <v>194.74311296755178</v>
      </c>
      <c r="AV128" s="47">
        <f t="shared" si="145"/>
        <v>619.30621466669402</v>
      </c>
      <c r="AW128" s="47">
        <f t="shared" si="146"/>
        <v>970741.12010407401</v>
      </c>
      <c r="AX128" s="86">
        <f t="shared" si="147"/>
        <v>20203581667.381927</v>
      </c>
      <c r="AY128" s="86">
        <f t="shared" si="148"/>
        <v>1490.8918203171968</v>
      </c>
      <c r="AZ128" s="10">
        <f t="shared" si="205"/>
        <v>1490.8918203171968</v>
      </c>
      <c r="BA128" s="44">
        <f t="shared" si="149"/>
        <v>619.30621466669402</v>
      </c>
      <c r="BB128" s="9">
        <f t="shared" si="150"/>
        <v>619.30621466669402</v>
      </c>
      <c r="BC128" s="45">
        <f t="shared" si="239"/>
        <v>82574.161955559204</v>
      </c>
      <c r="BD128" s="9">
        <f t="shared" si="151"/>
        <v>194.74311296755178</v>
      </c>
      <c r="BE128" s="45">
        <f t="shared" si="235"/>
        <v>25965.748395673574</v>
      </c>
      <c r="BF128" s="9">
        <f t="shared" si="152"/>
        <v>311.5889807480828</v>
      </c>
      <c r="BG128" s="45">
        <f t="shared" si="236"/>
        <v>41545.197433077708</v>
      </c>
      <c r="BH128" s="58"/>
      <c r="BI128" s="58"/>
      <c r="BJ128" s="58">
        <f t="shared" si="206"/>
        <v>-619.30621466669402</v>
      </c>
      <c r="BK128" s="97"/>
      <c r="BL128" s="44"/>
      <c r="BM128" s="82">
        <f t="shared" si="207"/>
        <v>12.3</v>
      </c>
      <c r="BN128" s="86">
        <f t="shared" si="208"/>
        <v>12300</v>
      </c>
      <c r="BO128" s="86">
        <f t="shared" si="209"/>
        <v>100</v>
      </c>
      <c r="BP128" s="84">
        <f t="shared" si="153"/>
        <v>2</v>
      </c>
      <c r="BQ128" s="84">
        <f t="shared" si="154"/>
        <v>3</v>
      </c>
      <c r="BR128" s="84">
        <f t="shared" si="155"/>
        <v>1.4581420887516947</v>
      </c>
      <c r="BS128" s="84">
        <f t="shared" si="210"/>
        <v>5.0425686351515127E-2</v>
      </c>
      <c r="BT128" s="84">
        <f t="shared" si="211"/>
        <v>402.80498076710563</v>
      </c>
      <c r="BU128" s="84">
        <f t="shared" si="212"/>
        <v>0</v>
      </c>
      <c r="BV128" s="83">
        <f t="shared" si="213"/>
        <v>317.15628114440756</v>
      </c>
      <c r="BW128" s="81">
        <f t="shared" si="237"/>
        <v>317.15628114440756</v>
      </c>
      <c r="BX128" s="83">
        <f t="shared" si="156"/>
        <v>0</v>
      </c>
      <c r="BY128" s="141">
        <f t="shared" si="157"/>
        <v>0</v>
      </c>
      <c r="BZ128" s="83">
        <f t="shared" si="158"/>
        <v>3</v>
      </c>
      <c r="CA128" s="83">
        <f t="shared" si="159"/>
        <v>0</v>
      </c>
      <c r="CB128" s="83">
        <f t="shared" si="214"/>
        <v>1.9015170441227061</v>
      </c>
      <c r="CC128" s="83">
        <f t="shared" si="160"/>
        <v>1.9015170441227061</v>
      </c>
      <c r="CD128" s="143">
        <f t="shared" si="161"/>
        <v>1.2238668524348462</v>
      </c>
      <c r="CE128" s="83">
        <f t="shared" si="215"/>
        <v>4.1233039454174752E-2</v>
      </c>
      <c r="CF128" s="84">
        <f t="shared" si="216"/>
        <v>446.74154720393551</v>
      </c>
      <c r="CG128" s="83">
        <f t="shared" si="162"/>
        <v>0</v>
      </c>
      <c r="CH128" s="83">
        <f t="shared" si="217"/>
        <v>1.8264806568398912</v>
      </c>
      <c r="CI128" s="83">
        <f t="shared" si="163"/>
        <v>1.8264806568398912</v>
      </c>
      <c r="CJ128" s="143">
        <f t="shared" si="164"/>
        <v>1.1969464386411544</v>
      </c>
      <c r="CK128" s="83">
        <f t="shared" si="218"/>
        <v>4.0004122564492497E-2</v>
      </c>
      <c r="CL128" s="84">
        <f t="shared" si="219"/>
        <v>385.8899461457554</v>
      </c>
      <c r="CM128" s="83">
        <f t="shared" si="165"/>
        <v>0</v>
      </c>
      <c r="CN128" s="83">
        <f t="shared" si="220"/>
        <v>1.9320752357134465</v>
      </c>
      <c r="CO128" s="83">
        <f t="shared" si="166"/>
        <v>1.9320752357134465</v>
      </c>
      <c r="CP128" s="143">
        <f t="shared" si="167"/>
        <v>1.2022682287919844</v>
      </c>
      <c r="CQ128" s="83">
        <f t="shared" si="221"/>
        <v>4.0247062284878087E-2</v>
      </c>
      <c r="CR128" s="84">
        <f t="shared" si="222"/>
        <v>382.95712411860518</v>
      </c>
      <c r="CS128" s="83">
        <f t="shared" si="168"/>
        <v>0</v>
      </c>
      <c r="CT128" s="83">
        <f t="shared" si="223"/>
        <v>1.9374737726551186</v>
      </c>
      <c r="CU128" s="83">
        <f t="shared" si="169"/>
        <v>1.9374737726551186</v>
      </c>
      <c r="CV128" s="143">
        <f t="shared" si="170"/>
        <v>1.2032003115553187</v>
      </c>
      <c r="CW128" s="83">
        <f t="shared" si="224"/>
        <v>4.0289611863024308E-2</v>
      </c>
      <c r="CX128" s="84">
        <f t="shared" si="225"/>
        <v>383.20470852909438</v>
      </c>
      <c r="CY128" s="83">
        <f t="shared" si="171"/>
        <v>0</v>
      </c>
      <c r="CZ128" s="83">
        <f t="shared" si="226"/>
        <v>1.9370168706829585</v>
      </c>
      <c r="DA128" s="83">
        <f t="shared" si="172"/>
        <v>1.9370168706829585</v>
      </c>
      <c r="DB128" s="143">
        <f t="shared" si="173"/>
        <v>1.2032309708933955</v>
      </c>
      <c r="DC128" s="83">
        <f t="shared" si="227"/>
        <v>4.0291011461807316E-2</v>
      </c>
      <c r="DD128" s="84">
        <f t="shared" si="228"/>
        <v>383.23280451847637</v>
      </c>
      <c r="DE128" s="86">
        <f t="shared" si="174"/>
        <v>570.88130605993365</v>
      </c>
      <c r="DF128" s="86">
        <f t="shared" si="175"/>
        <v>228.35252242397345</v>
      </c>
      <c r="DG128" s="86">
        <f t="shared" si="176"/>
        <v>142.72032651498341</v>
      </c>
      <c r="DH128" s="86">
        <f t="shared" si="177"/>
        <v>8.7745425140823912</v>
      </c>
      <c r="DI128" s="86">
        <f t="shared" si="178"/>
        <v>380.05046760442883</v>
      </c>
      <c r="DJ128" s="86">
        <f t="shared" si="179"/>
        <v>8247411.1734933015</v>
      </c>
      <c r="DK128" s="86">
        <f t="shared" si="180"/>
        <v>1762.3956519870899</v>
      </c>
      <c r="DL128" s="86">
        <f t="shared" si="238"/>
        <v>1762.3956519870899</v>
      </c>
      <c r="DM128" s="86">
        <f t="shared" si="181"/>
        <v>8.7745425140823912</v>
      </c>
      <c r="DN128" s="85">
        <f t="shared" si="182"/>
        <v>8.7745425140823912</v>
      </c>
      <c r="DO128" s="85">
        <f t="shared" si="229"/>
        <v>877.45425140823909</v>
      </c>
      <c r="DP128" s="85">
        <f t="shared" si="183"/>
        <v>8.7745425140823912</v>
      </c>
      <c r="DQ128" s="85">
        <f t="shared" si="230"/>
        <v>877.45425140823909</v>
      </c>
      <c r="DR128" s="85">
        <f t="shared" si="184"/>
        <v>8.7745425140823912</v>
      </c>
      <c r="DS128" s="85">
        <f t="shared" si="231"/>
        <v>877.45425140823909</v>
      </c>
      <c r="DT128" s="81"/>
      <c r="DU128" s="81"/>
      <c r="DV128" s="81">
        <f t="shared" si="232"/>
        <v>-8.7745425140823912</v>
      </c>
      <c r="DW128" s="100"/>
    </row>
    <row r="129" spans="1:127" x14ac:dyDescent="0.2">
      <c r="A129" s="59">
        <f t="shared" si="185"/>
        <v>16.53333333333336</v>
      </c>
      <c r="B129" s="44">
        <f t="shared" si="186"/>
        <v>16533.333333333361</v>
      </c>
      <c r="C129" s="52">
        <f t="shared" si="120"/>
        <v>133.33333333333334</v>
      </c>
      <c r="D129" s="50">
        <f t="shared" si="121"/>
        <v>2</v>
      </c>
      <c r="E129" s="44">
        <f t="shared" si="122"/>
        <v>3</v>
      </c>
      <c r="F129" s="47">
        <f t="shared" si="123"/>
        <v>1.0574519476318618</v>
      </c>
      <c r="G129" s="52">
        <f t="shared" si="187"/>
        <v>3.6795369508098558E-2</v>
      </c>
      <c r="H129" s="57">
        <f t="shared" si="188"/>
        <v>243.53190158998018</v>
      </c>
      <c r="I129" s="52">
        <f t="shared" si="189"/>
        <v>0</v>
      </c>
      <c r="J129" s="54">
        <f t="shared" si="190"/>
        <v>436.42487326122614</v>
      </c>
      <c r="K129" s="46">
        <f t="shared" si="233"/>
        <v>436.42487326122614</v>
      </c>
      <c r="L129" s="80">
        <f t="shared" si="124"/>
        <v>0</v>
      </c>
      <c r="M129" s="142">
        <f t="shared" si="125"/>
        <v>0</v>
      </c>
      <c r="N129" s="60">
        <f t="shared" si="126"/>
        <v>3</v>
      </c>
      <c r="O129" s="53">
        <f t="shared" si="127"/>
        <v>0</v>
      </c>
      <c r="P129" s="58">
        <f t="shared" si="191"/>
        <v>2.2481479403829492</v>
      </c>
      <c r="Q129" s="49">
        <f t="shared" si="128"/>
        <v>2.2481479403829492</v>
      </c>
      <c r="R129" s="143">
        <f t="shared" si="129"/>
        <v>0.85418214447655383</v>
      </c>
      <c r="S129" s="51">
        <f t="shared" si="192"/>
        <v>2.9850983465681089E-2</v>
      </c>
      <c r="T129" s="57">
        <f t="shared" si="193"/>
        <v>257.16302315705275</v>
      </c>
      <c r="U129" s="53">
        <f t="shared" si="130"/>
        <v>0</v>
      </c>
      <c r="V129" s="58">
        <f t="shared" si="194"/>
        <v>2.2149764822519904</v>
      </c>
      <c r="W129" s="49">
        <f t="shared" si="131"/>
        <v>2.2149764822519904</v>
      </c>
      <c r="X129" s="143">
        <f t="shared" si="132"/>
        <v>0.83435475176801621</v>
      </c>
      <c r="Y129" s="51">
        <f t="shared" si="195"/>
        <v>2.9109438978382016E-2</v>
      </c>
      <c r="Z129" s="57">
        <f t="shared" si="196"/>
        <v>254.56098144681229</v>
      </c>
      <c r="AA129" s="53">
        <f t="shared" si="133"/>
        <v>0</v>
      </c>
      <c r="AB129" s="58">
        <f t="shared" si="197"/>
        <v>2.221232765599352</v>
      </c>
      <c r="AC129" s="49">
        <f t="shared" si="134"/>
        <v>2.221232765599352</v>
      </c>
      <c r="AD129" s="143">
        <f t="shared" si="135"/>
        <v>0.83259842347305824</v>
      </c>
      <c r="AE129" s="49">
        <f t="shared" si="234"/>
        <v>2.9043752300150303E-2</v>
      </c>
      <c r="AF129" s="57">
        <f t="shared" si="198"/>
        <v>253.64818867369993</v>
      </c>
      <c r="AG129" s="53">
        <f t="shared" si="136"/>
        <v>0</v>
      </c>
      <c r="AH129" s="58">
        <f t="shared" si="199"/>
        <v>2.2234358433874313</v>
      </c>
      <c r="AI129" s="49">
        <f t="shared" si="137"/>
        <v>2.2234358433874313</v>
      </c>
      <c r="AJ129" s="143">
        <f t="shared" si="138"/>
        <v>0.83261703430177492</v>
      </c>
      <c r="AK129" s="51">
        <f t="shared" si="200"/>
        <v>2.9044448345144365E-2</v>
      </c>
      <c r="AL129" s="57">
        <f t="shared" si="201"/>
        <v>253.53982895690365</v>
      </c>
      <c r="AM129" s="53">
        <f t="shared" si="139"/>
        <v>0</v>
      </c>
      <c r="AN129" s="58">
        <f t="shared" si="202"/>
        <v>2.2236976660103425</v>
      </c>
      <c r="AO129" s="49">
        <f t="shared" si="140"/>
        <v>2.2236976660103425</v>
      </c>
      <c r="AP129" s="143">
        <f t="shared" si="141"/>
        <v>0.832626889292851</v>
      </c>
      <c r="AQ129" s="51">
        <f t="shared" si="203"/>
        <v>2.9044816921810462E-2</v>
      </c>
      <c r="AR129" s="57">
        <f t="shared" si="204"/>
        <v>253.53349699530867</v>
      </c>
      <c r="AS129" s="44">
        <f t="shared" si="142"/>
        <v>785.56477187020698</v>
      </c>
      <c r="AT129" s="44">
        <f t="shared" si="143"/>
        <v>314.22590874808276</v>
      </c>
      <c r="AU129" s="44">
        <f t="shared" si="144"/>
        <v>196.39119296755175</v>
      </c>
      <c r="AV129" s="47">
        <f t="shared" si="145"/>
        <v>593.39837571196415</v>
      </c>
      <c r="AW129" s="47">
        <f t="shared" si="146"/>
        <v>895810.30273686186</v>
      </c>
      <c r="AX129" s="86">
        <f t="shared" si="147"/>
        <v>17760360328.096218</v>
      </c>
      <c r="AY129" s="86">
        <f t="shared" si="148"/>
        <v>1480.1721566687991</v>
      </c>
      <c r="AZ129" s="10">
        <f t="shared" si="205"/>
        <v>1480.1721566687991</v>
      </c>
      <c r="BA129" s="44">
        <f t="shared" si="149"/>
        <v>593.39837571196415</v>
      </c>
      <c r="BB129" s="9">
        <f t="shared" si="150"/>
        <v>593.39837571196415</v>
      </c>
      <c r="BC129" s="45">
        <f t="shared" si="239"/>
        <v>79119.783428261886</v>
      </c>
      <c r="BD129" s="9">
        <f t="shared" si="151"/>
        <v>196.39119296755175</v>
      </c>
      <c r="BE129" s="45">
        <f t="shared" si="235"/>
        <v>26185.492395673569</v>
      </c>
      <c r="BF129" s="9">
        <f t="shared" si="152"/>
        <v>314.22590874808276</v>
      </c>
      <c r="BG129" s="45">
        <f t="shared" si="236"/>
        <v>41896.787833077702</v>
      </c>
      <c r="BH129" s="58"/>
      <c r="BI129" s="58"/>
      <c r="BJ129" s="58">
        <f t="shared" si="206"/>
        <v>-593.39837571196415</v>
      </c>
      <c r="BK129" s="97"/>
      <c r="BL129" s="44"/>
      <c r="BM129" s="82">
        <f t="shared" si="207"/>
        <v>12.4</v>
      </c>
      <c r="BN129" s="86">
        <f t="shared" si="208"/>
        <v>12400</v>
      </c>
      <c r="BO129" s="86">
        <f t="shared" si="209"/>
        <v>100</v>
      </c>
      <c r="BP129" s="84">
        <f t="shared" si="153"/>
        <v>2</v>
      </c>
      <c r="BQ129" s="84">
        <f t="shared" si="154"/>
        <v>3</v>
      </c>
      <c r="BR129" s="84">
        <f t="shared" si="155"/>
        <v>1.4581420887516947</v>
      </c>
      <c r="BS129" s="84">
        <f t="shared" si="210"/>
        <v>5.0279872142639959E-2</v>
      </c>
      <c r="BT129" s="84">
        <f t="shared" si="211"/>
        <v>404.48340674200824</v>
      </c>
      <c r="BU129" s="84">
        <f t="shared" si="212"/>
        <v>0</v>
      </c>
      <c r="BV129" s="83">
        <f t="shared" si="213"/>
        <v>319.90308114440757</v>
      </c>
      <c r="BW129" s="81">
        <f t="shared" si="237"/>
        <v>319.90308114440757</v>
      </c>
      <c r="BX129" s="83">
        <f t="shared" si="156"/>
        <v>0</v>
      </c>
      <c r="BY129" s="141">
        <f t="shared" si="157"/>
        <v>0</v>
      </c>
      <c r="BZ129" s="83">
        <f t="shared" si="158"/>
        <v>3</v>
      </c>
      <c r="CA129" s="83">
        <f t="shared" si="159"/>
        <v>0</v>
      </c>
      <c r="CB129" s="83">
        <f t="shared" si="214"/>
        <v>1.898809305150756</v>
      </c>
      <c r="CC129" s="83">
        <f t="shared" si="160"/>
        <v>1.898809305150756</v>
      </c>
      <c r="CD129" s="143">
        <f t="shared" si="161"/>
        <v>1.2238668524348462</v>
      </c>
      <c r="CE129" s="83">
        <f t="shared" si="215"/>
        <v>4.111065276893127E-2</v>
      </c>
      <c r="CF129" s="84">
        <f t="shared" si="216"/>
        <v>448.90675767306112</v>
      </c>
      <c r="CG129" s="83">
        <f t="shared" si="162"/>
        <v>0</v>
      </c>
      <c r="CH129" s="83">
        <f t="shared" si="217"/>
        <v>1.8231966468770204</v>
      </c>
      <c r="CI129" s="83">
        <f t="shared" si="163"/>
        <v>1.8231966468770204</v>
      </c>
      <c r="CJ129" s="143">
        <f t="shared" si="164"/>
        <v>1.1969464386411544</v>
      </c>
      <c r="CK129" s="83">
        <f t="shared" si="218"/>
        <v>3.9884427920628379E-2</v>
      </c>
      <c r="CL129" s="84">
        <f t="shared" si="219"/>
        <v>388.07689924011066</v>
      </c>
      <c r="CM129" s="83">
        <f t="shared" si="165"/>
        <v>0</v>
      </c>
      <c r="CN129" s="83">
        <f t="shared" si="220"/>
        <v>1.9283452322866055</v>
      </c>
      <c r="CO129" s="83">
        <f t="shared" si="166"/>
        <v>1.9283452322866055</v>
      </c>
      <c r="CP129" s="143">
        <f t="shared" si="167"/>
        <v>1.2022682287919844</v>
      </c>
      <c r="CQ129" s="83">
        <f t="shared" si="221"/>
        <v>4.012683546199889E-2</v>
      </c>
      <c r="CR129" s="84">
        <f t="shared" si="222"/>
        <v>385.03711293739457</v>
      </c>
      <c r="CS129" s="83">
        <f t="shared" si="168"/>
        <v>0</v>
      </c>
      <c r="CT129" s="83">
        <f t="shared" si="223"/>
        <v>1.9339188144469928</v>
      </c>
      <c r="CU129" s="83">
        <f t="shared" si="169"/>
        <v>1.9339188144469928</v>
      </c>
      <c r="CV129" s="143">
        <f t="shared" si="170"/>
        <v>1.2032003115553187</v>
      </c>
      <c r="CW129" s="83">
        <f t="shared" si="224"/>
        <v>4.0169291831868778E-2</v>
      </c>
      <c r="CX129" s="84">
        <f t="shared" si="225"/>
        <v>385.28109544153841</v>
      </c>
      <c r="CY129" s="83">
        <f t="shared" si="171"/>
        <v>0</v>
      </c>
      <c r="CZ129" s="83">
        <f t="shared" si="226"/>
        <v>1.9334702728252924</v>
      </c>
      <c r="DA129" s="83">
        <f t="shared" si="172"/>
        <v>1.9334702728252924</v>
      </c>
      <c r="DB129" s="143">
        <f t="shared" si="173"/>
        <v>1.2032309708933955</v>
      </c>
      <c r="DC129" s="83">
        <f t="shared" si="227"/>
        <v>4.0170688364717974E-2</v>
      </c>
      <c r="DD129" s="84">
        <f t="shared" si="228"/>
        <v>385.30975338361856</v>
      </c>
      <c r="DE129" s="86">
        <f t="shared" si="174"/>
        <v>575.82554605993357</v>
      </c>
      <c r="DF129" s="86">
        <f t="shared" si="175"/>
        <v>230.33021842397343</v>
      </c>
      <c r="DG129" s="86">
        <f t="shared" si="176"/>
        <v>143.95638651498339</v>
      </c>
      <c r="DH129" s="86">
        <f t="shared" si="177"/>
        <v>8.5281130043127717</v>
      </c>
      <c r="DI129" s="86">
        <f t="shared" si="178"/>
        <v>360.67549225081984</v>
      </c>
      <c r="DJ129" s="86">
        <f t="shared" si="179"/>
        <v>7475265.3741915002</v>
      </c>
      <c r="DK129" s="86">
        <f t="shared" si="180"/>
        <v>1751.7419596075893</v>
      </c>
      <c r="DL129" s="86">
        <f t="shared" si="238"/>
        <v>1751.7419596075893</v>
      </c>
      <c r="DM129" s="86">
        <f t="shared" si="181"/>
        <v>8.5281130043127717</v>
      </c>
      <c r="DN129" s="85">
        <f t="shared" si="182"/>
        <v>8.5281130043127717</v>
      </c>
      <c r="DO129" s="85">
        <f t="shared" si="229"/>
        <v>852.81130043127723</v>
      </c>
      <c r="DP129" s="85">
        <f t="shared" si="183"/>
        <v>8.5281130043127717</v>
      </c>
      <c r="DQ129" s="85">
        <f t="shared" si="230"/>
        <v>852.81130043127723</v>
      </c>
      <c r="DR129" s="85">
        <f t="shared" si="184"/>
        <v>8.5281130043127717</v>
      </c>
      <c r="DS129" s="85">
        <f t="shared" si="231"/>
        <v>852.81130043127723</v>
      </c>
      <c r="DT129" s="81"/>
      <c r="DU129" s="81"/>
      <c r="DV129" s="81">
        <f t="shared" si="232"/>
        <v>-8.5281130043127717</v>
      </c>
      <c r="DW129" s="100"/>
    </row>
    <row r="130" spans="1:127" x14ac:dyDescent="0.2">
      <c r="A130" s="59">
        <f t="shared" si="185"/>
        <v>16.666666666666693</v>
      </c>
      <c r="B130" s="44">
        <f t="shared" si="186"/>
        <v>16666.666666666693</v>
      </c>
      <c r="C130" s="52">
        <f t="shared" si="120"/>
        <v>133.33333333333334</v>
      </c>
      <c r="D130" s="50">
        <f t="shared" si="121"/>
        <v>2</v>
      </c>
      <c r="E130" s="44">
        <f t="shared" si="122"/>
        <v>3</v>
      </c>
      <c r="F130" s="47">
        <f t="shared" si="123"/>
        <v>1.0574519476318618</v>
      </c>
      <c r="G130" s="52">
        <f t="shared" si="187"/>
        <v>3.6654375915080979E-2</v>
      </c>
      <c r="H130" s="57">
        <f t="shared" si="188"/>
        <v>245.16411815493973</v>
      </c>
      <c r="I130" s="52">
        <f t="shared" si="189"/>
        <v>0</v>
      </c>
      <c r="J130" s="54">
        <f t="shared" si="190"/>
        <v>440.08727326122607</v>
      </c>
      <c r="K130" s="46">
        <f t="shared" si="233"/>
        <v>440.08727326122607</v>
      </c>
      <c r="L130" s="80">
        <f t="shared" si="124"/>
        <v>0</v>
      </c>
      <c r="M130" s="142">
        <f t="shared" si="125"/>
        <v>0</v>
      </c>
      <c r="N130" s="60">
        <f t="shared" si="126"/>
        <v>3</v>
      </c>
      <c r="O130" s="53">
        <f t="shared" si="127"/>
        <v>0</v>
      </c>
      <c r="P130" s="58">
        <f t="shared" si="191"/>
        <v>2.2445494109590776</v>
      </c>
      <c r="Q130" s="49">
        <f t="shared" si="128"/>
        <v>2.2445494109590776</v>
      </c>
      <c r="R130" s="143">
        <f t="shared" si="129"/>
        <v>0.85418214447655383</v>
      </c>
      <c r="S130" s="51">
        <f t="shared" si="192"/>
        <v>2.9737092513084214E-2</v>
      </c>
      <c r="T130" s="57">
        <f t="shared" si="193"/>
        <v>258.93005028512857</v>
      </c>
      <c r="U130" s="53">
        <f t="shared" si="130"/>
        <v>0</v>
      </c>
      <c r="V130" s="58">
        <f t="shared" si="194"/>
        <v>2.2111673620729566</v>
      </c>
      <c r="W130" s="49">
        <f t="shared" si="131"/>
        <v>2.2111673620729566</v>
      </c>
      <c r="X130" s="143">
        <f t="shared" si="132"/>
        <v>0.83435475176801621</v>
      </c>
      <c r="Y130" s="51">
        <f t="shared" si="195"/>
        <v>2.8998191678146282E-2</v>
      </c>
      <c r="Z130" s="57">
        <f t="shared" si="196"/>
        <v>256.30991290265786</v>
      </c>
      <c r="AA130" s="53">
        <f t="shared" si="133"/>
        <v>0</v>
      </c>
      <c r="AB130" s="58">
        <f t="shared" si="197"/>
        <v>2.2174444035413003</v>
      </c>
      <c r="AC130" s="49">
        <f t="shared" si="134"/>
        <v>2.2174444035413003</v>
      </c>
      <c r="AD130" s="143">
        <f t="shared" si="135"/>
        <v>0.83259842347305824</v>
      </c>
      <c r="AE130" s="49">
        <f t="shared" si="234"/>
        <v>2.8932739177020564E-2</v>
      </c>
      <c r="AF130" s="57">
        <f t="shared" si="198"/>
        <v>255.38825819350484</v>
      </c>
      <c r="AG130" s="53">
        <f t="shared" si="136"/>
        <v>0</v>
      </c>
      <c r="AH130" s="58">
        <f t="shared" si="199"/>
        <v>2.2196608854684681</v>
      </c>
      <c r="AI130" s="49">
        <f t="shared" si="137"/>
        <v>2.2196608854684681</v>
      </c>
      <c r="AJ130" s="143">
        <f t="shared" si="138"/>
        <v>0.83261703430177492</v>
      </c>
      <c r="AK130" s="51">
        <f t="shared" si="200"/>
        <v>2.8933432740570794E-2</v>
      </c>
      <c r="AL130" s="57">
        <f t="shared" si="201"/>
        <v>255.27821600498339</v>
      </c>
      <c r="AM130" s="53">
        <f t="shared" si="139"/>
        <v>0</v>
      </c>
      <c r="AN130" s="58">
        <f t="shared" si="202"/>
        <v>2.2199258214165964</v>
      </c>
      <c r="AO130" s="49">
        <f t="shared" si="140"/>
        <v>2.2199258214165964</v>
      </c>
      <c r="AP130" s="143">
        <f t="shared" si="141"/>
        <v>0.832626889292851</v>
      </c>
      <c r="AQ130" s="51">
        <f t="shared" si="203"/>
        <v>2.8933800003238083E-2</v>
      </c>
      <c r="AR130" s="57">
        <f t="shared" si="204"/>
        <v>255.27170142274392</v>
      </c>
      <c r="AS130" s="44">
        <f t="shared" si="142"/>
        <v>792.15709187020684</v>
      </c>
      <c r="AT130" s="44">
        <f t="shared" si="143"/>
        <v>316.86283674808277</v>
      </c>
      <c r="AU130" s="44">
        <f t="shared" si="144"/>
        <v>198.03927296755171</v>
      </c>
      <c r="AV130" s="47">
        <f t="shared" si="145"/>
        <v>568.78550578503757</v>
      </c>
      <c r="AW130" s="47">
        <f t="shared" si="146"/>
        <v>827240.52593593241</v>
      </c>
      <c r="AX130" s="86">
        <f t="shared" si="147"/>
        <v>15630092072.854151</v>
      </c>
      <c r="AY130" s="86">
        <f t="shared" si="148"/>
        <v>1469.5312831098149</v>
      </c>
      <c r="AZ130" s="10">
        <f t="shared" si="205"/>
        <v>1469.5312831098149</v>
      </c>
      <c r="BA130" s="44">
        <f t="shared" si="149"/>
        <v>568.78550578503757</v>
      </c>
      <c r="BB130" s="9">
        <f t="shared" si="150"/>
        <v>568.78550578503757</v>
      </c>
      <c r="BC130" s="45">
        <f t="shared" si="239"/>
        <v>75838.067438005019</v>
      </c>
      <c r="BD130" s="9">
        <f t="shared" si="151"/>
        <v>198.03927296755171</v>
      </c>
      <c r="BE130" s="45">
        <f t="shared" si="235"/>
        <v>26405.236395673564</v>
      </c>
      <c r="BF130" s="9">
        <f t="shared" si="152"/>
        <v>316.86283674808277</v>
      </c>
      <c r="BG130" s="45">
        <f t="shared" si="236"/>
        <v>42248.378233077703</v>
      </c>
      <c r="BH130" s="58"/>
      <c r="BI130" s="58"/>
      <c r="BJ130" s="58">
        <f t="shared" si="206"/>
        <v>-568.78550578503757</v>
      </c>
      <c r="BK130" s="97"/>
      <c r="BL130" s="44"/>
      <c r="BM130" s="82">
        <f t="shared" si="207"/>
        <v>12.5</v>
      </c>
      <c r="BN130" s="86">
        <f t="shared" si="208"/>
        <v>12500</v>
      </c>
      <c r="BO130" s="86">
        <f t="shared" si="209"/>
        <v>100</v>
      </c>
      <c r="BP130" s="84">
        <f t="shared" si="153"/>
        <v>2</v>
      </c>
      <c r="BQ130" s="84">
        <f t="shared" si="154"/>
        <v>3</v>
      </c>
      <c r="BR130" s="84">
        <f t="shared" si="155"/>
        <v>1.4581420887516947</v>
      </c>
      <c r="BS130" s="84">
        <f t="shared" si="210"/>
        <v>5.013405793376479E-2</v>
      </c>
      <c r="BT130" s="84">
        <f t="shared" si="211"/>
        <v>406.15697224328164</v>
      </c>
      <c r="BU130" s="84">
        <f t="shared" si="212"/>
        <v>0</v>
      </c>
      <c r="BV130" s="83">
        <f t="shared" si="213"/>
        <v>322.64988114440757</v>
      </c>
      <c r="BW130" s="81">
        <f t="shared" si="237"/>
        <v>322.64988114440757</v>
      </c>
      <c r="BX130" s="83">
        <f t="shared" si="156"/>
        <v>0</v>
      </c>
      <c r="BY130" s="141">
        <f t="shared" si="157"/>
        <v>0</v>
      </c>
      <c r="BZ130" s="83">
        <f t="shared" si="158"/>
        <v>3</v>
      </c>
      <c r="CA130" s="83">
        <f t="shared" si="159"/>
        <v>0</v>
      </c>
      <c r="CB130" s="83">
        <f t="shared" si="214"/>
        <v>1.8961186290303733</v>
      </c>
      <c r="CC130" s="83">
        <f t="shared" si="160"/>
        <v>1.8961186290303733</v>
      </c>
      <c r="CD130" s="143">
        <f t="shared" si="161"/>
        <v>1.2238668524348462</v>
      </c>
      <c r="CE130" s="83">
        <f t="shared" si="215"/>
        <v>4.0988266083687788E-2</v>
      </c>
      <c r="CF130" s="84">
        <f t="shared" si="216"/>
        <v>451.06861033066912</v>
      </c>
      <c r="CG130" s="83">
        <f t="shared" si="162"/>
        <v>0</v>
      </c>
      <c r="CH130" s="83">
        <f t="shared" si="217"/>
        <v>1.8199308273296593</v>
      </c>
      <c r="CI130" s="83">
        <f t="shared" si="163"/>
        <v>1.8199308273296593</v>
      </c>
      <c r="CJ130" s="143">
        <f t="shared" si="164"/>
        <v>1.1969464386411544</v>
      </c>
      <c r="CK130" s="83">
        <f t="shared" si="218"/>
        <v>3.9764733276764261E-2</v>
      </c>
      <c r="CL130" s="84">
        <f t="shared" si="219"/>
        <v>390.26122645829156</v>
      </c>
      <c r="CM130" s="83">
        <f t="shared" si="165"/>
        <v>0</v>
      </c>
      <c r="CN130" s="83">
        <f t="shared" si="220"/>
        <v>1.9246354464039188</v>
      </c>
      <c r="CO130" s="83">
        <f t="shared" si="166"/>
        <v>1.9246354464039188</v>
      </c>
      <c r="CP130" s="143">
        <f t="shared" si="167"/>
        <v>1.2022682287919844</v>
      </c>
      <c r="CQ130" s="83">
        <f t="shared" si="221"/>
        <v>4.0006608639119694E-2</v>
      </c>
      <c r="CR130" s="84">
        <f t="shared" si="222"/>
        <v>387.11489036955328</v>
      </c>
      <c r="CS130" s="83">
        <f t="shared" si="168"/>
        <v>0</v>
      </c>
      <c r="CT130" s="83">
        <f t="shared" si="223"/>
        <v>1.9303819409428029</v>
      </c>
      <c r="CU130" s="83">
        <f t="shared" si="169"/>
        <v>1.9303819409428029</v>
      </c>
      <c r="CV130" s="143">
        <f t="shared" si="170"/>
        <v>1.2032003115553187</v>
      </c>
      <c r="CW130" s="83">
        <f t="shared" si="224"/>
        <v>4.0048971800713248E-2</v>
      </c>
      <c r="CX130" s="84">
        <f t="shared" si="225"/>
        <v>387.35507763337927</v>
      </c>
      <c r="CY130" s="83">
        <f t="shared" si="171"/>
        <v>0</v>
      </c>
      <c r="CZ130" s="83">
        <f t="shared" si="226"/>
        <v>1.9299420513873538</v>
      </c>
      <c r="DA130" s="83">
        <f t="shared" si="172"/>
        <v>1.9299420513873538</v>
      </c>
      <c r="DB130" s="143">
        <f t="shared" si="173"/>
        <v>1.2032309708933955</v>
      </c>
      <c r="DC130" s="83">
        <f t="shared" si="227"/>
        <v>4.0050365267628632E-2</v>
      </c>
      <c r="DD130" s="84">
        <f t="shared" si="228"/>
        <v>387.38428886419575</v>
      </c>
      <c r="DE130" s="86">
        <f t="shared" si="174"/>
        <v>580.76978605993361</v>
      </c>
      <c r="DF130" s="86">
        <f t="shared" si="175"/>
        <v>232.30791442397341</v>
      </c>
      <c r="DG130" s="86">
        <f t="shared" si="176"/>
        <v>145.1924465149834</v>
      </c>
      <c r="DH130" s="86">
        <f t="shared" si="177"/>
        <v>8.2903615099561812</v>
      </c>
      <c r="DI130" s="86">
        <f t="shared" si="178"/>
        <v>342.42155296687014</v>
      </c>
      <c r="DJ130" s="86">
        <f t="shared" si="179"/>
        <v>6780367.8074083561</v>
      </c>
      <c r="DK130" s="86">
        <f t="shared" si="180"/>
        <v>1741.1174102740142</v>
      </c>
      <c r="DL130" s="86">
        <f t="shared" si="238"/>
        <v>1741.1174102740142</v>
      </c>
      <c r="DM130" s="86">
        <f t="shared" si="181"/>
        <v>8.2903615099561812</v>
      </c>
      <c r="DN130" s="85">
        <f t="shared" si="182"/>
        <v>8.2903615099561812</v>
      </c>
      <c r="DO130" s="85">
        <f t="shared" si="229"/>
        <v>829.03615099561807</v>
      </c>
      <c r="DP130" s="85">
        <f t="shared" si="183"/>
        <v>8.2903615099561812</v>
      </c>
      <c r="DQ130" s="85">
        <f t="shared" si="230"/>
        <v>829.03615099561807</v>
      </c>
      <c r="DR130" s="85">
        <f t="shared" si="184"/>
        <v>8.2903615099561812</v>
      </c>
      <c r="DS130" s="85">
        <f t="shared" si="231"/>
        <v>829.03615099561807</v>
      </c>
      <c r="DT130" s="81"/>
      <c r="DU130" s="81"/>
      <c r="DV130" s="81">
        <f t="shared" si="232"/>
        <v>-8.2903615099561812</v>
      </c>
      <c r="DW130" s="100"/>
    </row>
    <row r="131" spans="1:127" x14ac:dyDescent="0.2">
      <c r="A131" s="59">
        <f t="shared" si="185"/>
        <v>16.800000000000026</v>
      </c>
      <c r="B131" s="44">
        <f t="shared" si="186"/>
        <v>16800.000000000025</v>
      </c>
      <c r="C131" s="52">
        <f t="shared" si="120"/>
        <v>133.33333333333334</v>
      </c>
      <c r="D131" s="50">
        <f t="shared" si="121"/>
        <v>2</v>
      </c>
      <c r="E131" s="44">
        <f t="shared" si="122"/>
        <v>3</v>
      </c>
      <c r="F131" s="47">
        <f t="shared" si="123"/>
        <v>1.0574519476318618</v>
      </c>
      <c r="G131" s="52">
        <f t="shared" si="187"/>
        <v>3.6513382322063401E-2</v>
      </c>
      <c r="H131" s="57">
        <f t="shared" si="188"/>
        <v>246.79006833798738</v>
      </c>
      <c r="I131" s="52">
        <f t="shared" si="189"/>
        <v>0</v>
      </c>
      <c r="J131" s="54">
        <f t="shared" si="190"/>
        <v>443.74967326122606</v>
      </c>
      <c r="K131" s="46">
        <f t="shared" si="233"/>
        <v>443.74967326122606</v>
      </c>
      <c r="L131" s="80">
        <f t="shared" si="124"/>
        <v>0</v>
      </c>
      <c r="M131" s="142">
        <f t="shared" si="125"/>
        <v>0</v>
      </c>
      <c r="N131" s="60">
        <f t="shared" si="126"/>
        <v>3</v>
      </c>
      <c r="O131" s="53">
        <f t="shared" si="127"/>
        <v>0</v>
      </c>
      <c r="P131" s="58">
        <f t="shared" si="191"/>
        <v>2.2409791147418274</v>
      </c>
      <c r="Q131" s="49">
        <f t="shared" si="128"/>
        <v>2.2409791147418274</v>
      </c>
      <c r="R131" s="143">
        <f t="shared" si="129"/>
        <v>0.85418214447655383</v>
      </c>
      <c r="S131" s="51">
        <f t="shared" si="192"/>
        <v>2.9623201560487339E-2</v>
      </c>
      <c r="T131" s="57">
        <f t="shared" si="193"/>
        <v>260.69314488171716</v>
      </c>
      <c r="U131" s="53">
        <f t="shared" si="130"/>
        <v>0</v>
      </c>
      <c r="V131" s="58">
        <f t="shared" si="194"/>
        <v>2.2073821184334212</v>
      </c>
      <c r="W131" s="49">
        <f t="shared" si="131"/>
        <v>2.2073821184334212</v>
      </c>
      <c r="X131" s="143">
        <f t="shared" si="132"/>
        <v>0.83435475176801621</v>
      </c>
      <c r="Y131" s="51">
        <f t="shared" si="195"/>
        <v>2.8886944377910548E-2</v>
      </c>
      <c r="Z131" s="57">
        <f t="shared" si="196"/>
        <v>258.05514898772105</v>
      </c>
      <c r="AA131" s="53">
        <f t="shared" si="133"/>
        <v>0</v>
      </c>
      <c r="AB131" s="58">
        <f t="shared" si="197"/>
        <v>2.213679217589438</v>
      </c>
      <c r="AC131" s="49">
        <f t="shared" si="134"/>
        <v>2.213679217589438</v>
      </c>
      <c r="AD131" s="143">
        <f t="shared" si="135"/>
        <v>0.83259842347305824</v>
      </c>
      <c r="AE131" s="49">
        <f t="shared" si="234"/>
        <v>2.8821726053890825E-2</v>
      </c>
      <c r="AF131" s="57">
        <f t="shared" si="198"/>
        <v>257.12462537182586</v>
      </c>
      <c r="AG131" s="53">
        <f t="shared" si="136"/>
        <v>0</v>
      </c>
      <c r="AH131" s="58">
        <f t="shared" si="199"/>
        <v>2.2159090294611632</v>
      </c>
      <c r="AI131" s="49">
        <f t="shared" si="137"/>
        <v>2.2159090294611632</v>
      </c>
      <c r="AJ131" s="143">
        <f t="shared" si="138"/>
        <v>0.83261703430177492</v>
      </c>
      <c r="AK131" s="51">
        <f t="shared" si="200"/>
        <v>2.8822417135997223E-2</v>
      </c>
      <c r="AL131" s="57">
        <f t="shared" si="201"/>
        <v>257.01289089022316</v>
      </c>
      <c r="AM131" s="53">
        <f t="shared" si="139"/>
        <v>0</v>
      </c>
      <c r="AN131" s="58">
        <f t="shared" si="202"/>
        <v>2.2161770806967458</v>
      </c>
      <c r="AO131" s="49">
        <f t="shared" si="140"/>
        <v>2.2161770806967458</v>
      </c>
      <c r="AP131" s="143">
        <f t="shared" si="141"/>
        <v>0.832626889292851</v>
      </c>
      <c r="AQ131" s="51">
        <f t="shared" si="203"/>
        <v>2.8822783084665703E-2</v>
      </c>
      <c r="AR131" s="57">
        <f t="shared" si="204"/>
        <v>257.00619130316244</v>
      </c>
      <c r="AS131" s="44">
        <f t="shared" si="142"/>
        <v>798.74941187020681</v>
      </c>
      <c r="AT131" s="44">
        <f t="shared" si="143"/>
        <v>319.49976474808273</v>
      </c>
      <c r="AU131" s="44">
        <f t="shared" si="144"/>
        <v>199.6873529675517</v>
      </c>
      <c r="AV131" s="47">
        <f t="shared" si="145"/>
        <v>545.39392099220811</v>
      </c>
      <c r="AW131" s="47">
        <f t="shared" si="146"/>
        <v>764447.34323309059</v>
      </c>
      <c r="AX131" s="86">
        <f t="shared" si="147"/>
        <v>13770594429.815315</v>
      </c>
      <c r="AY131" s="86">
        <f t="shared" si="148"/>
        <v>1458.9687542555464</v>
      </c>
      <c r="AZ131" s="10">
        <f t="shared" si="205"/>
        <v>1458.9687542555464</v>
      </c>
      <c r="BA131" s="44">
        <f t="shared" si="149"/>
        <v>545.39392099220811</v>
      </c>
      <c r="BB131" s="9">
        <f t="shared" si="150"/>
        <v>545.39392099220811</v>
      </c>
      <c r="BC131" s="45">
        <f t="shared" si="239"/>
        <v>72719.189465627758</v>
      </c>
      <c r="BD131" s="9">
        <f t="shared" si="151"/>
        <v>199.6873529675517</v>
      </c>
      <c r="BE131" s="45">
        <f t="shared" si="235"/>
        <v>26624.980395673563</v>
      </c>
      <c r="BF131" s="9">
        <f t="shared" si="152"/>
        <v>319.49976474808273</v>
      </c>
      <c r="BG131" s="45">
        <f t="shared" si="236"/>
        <v>42599.968633077697</v>
      </c>
      <c r="BH131" s="58"/>
      <c r="BI131" s="58"/>
      <c r="BJ131" s="58">
        <f t="shared" si="206"/>
        <v>-545.39392099220811</v>
      </c>
      <c r="BK131" s="97"/>
      <c r="BL131" s="44"/>
      <c r="BM131" s="82">
        <f t="shared" si="207"/>
        <v>12.6</v>
      </c>
      <c r="BN131" s="86">
        <f t="shared" si="208"/>
        <v>12600</v>
      </c>
      <c r="BO131" s="86">
        <f t="shared" si="209"/>
        <v>100</v>
      </c>
      <c r="BP131" s="84">
        <f t="shared" si="153"/>
        <v>2</v>
      </c>
      <c r="BQ131" s="84">
        <f t="shared" si="154"/>
        <v>3</v>
      </c>
      <c r="BR131" s="84">
        <f t="shared" si="155"/>
        <v>1.4581420887516947</v>
      </c>
      <c r="BS131" s="84">
        <f t="shared" si="210"/>
        <v>4.9988243724889622E-2</v>
      </c>
      <c r="BT131" s="84">
        <f t="shared" si="211"/>
        <v>407.82567727092589</v>
      </c>
      <c r="BU131" s="84">
        <f t="shared" si="212"/>
        <v>0</v>
      </c>
      <c r="BV131" s="83">
        <f t="shared" si="213"/>
        <v>325.39668114440758</v>
      </c>
      <c r="BW131" s="81">
        <f t="shared" si="237"/>
        <v>325.39668114440758</v>
      </c>
      <c r="BX131" s="83">
        <f t="shared" si="156"/>
        <v>0</v>
      </c>
      <c r="BY131" s="141">
        <f t="shared" si="157"/>
        <v>0</v>
      </c>
      <c r="BZ131" s="83">
        <f t="shared" si="158"/>
        <v>3</v>
      </c>
      <c r="CA131" s="83">
        <f t="shared" si="159"/>
        <v>0</v>
      </c>
      <c r="CB131" s="83">
        <f t="shared" si="214"/>
        <v>1.8934448995194257</v>
      </c>
      <c r="CC131" s="83">
        <f t="shared" si="160"/>
        <v>1.8934448995194257</v>
      </c>
      <c r="CD131" s="143">
        <f t="shared" si="161"/>
        <v>1.2238668524348462</v>
      </c>
      <c r="CE131" s="83">
        <f t="shared" si="215"/>
        <v>4.0865879398444306E-2</v>
      </c>
      <c r="CF131" s="84">
        <f t="shared" si="216"/>
        <v>453.22707616263006</v>
      </c>
      <c r="CG131" s="83">
        <f t="shared" si="162"/>
        <v>0</v>
      </c>
      <c r="CH131" s="83">
        <f t="shared" si="217"/>
        <v>1.8166831105434804</v>
      </c>
      <c r="CI131" s="83">
        <f t="shared" si="163"/>
        <v>1.8166831105434804</v>
      </c>
      <c r="CJ131" s="143">
        <f t="shared" si="164"/>
        <v>1.1969464386411544</v>
      </c>
      <c r="CK131" s="83">
        <f t="shared" si="218"/>
        <v>3.9645038632900143E-2</v>
      </c>
      <c r="CL131" s="84">
        <f t="shared" si="219"/>
        <v>392.44289651731737</v>
      </c>
      <c r="CM131" s="83">
        <f t="shared" si="165"/>
        <v>0</v>
      </c>
      <c r="CN131" s="83">
        <f t="shared" si="220"/>
        <v>1.9209457821200731</v>
      </c>
      <c r="CO131" s="83">
        <f t="shared" si="166"/>
        <v>1.9209457821200731</v>
      </c>
      <c r="CP131" s="143">
        <f t="shared" si="167"/>
        <v>1.2022682287919844</v>
      </c>
      <c r="CQ131" s="83">
        <f t="shared" si="221"/>
        <v>3.9886381816240497E-2</v>
      </c>
      <c r="CR131" s="84">
        <f t="shared" si="222"/>
        <v>389.1904260405978</v>
      </c>
      <c r="CS131" s="83">
        <f t="shared" si="168"/>
        <v>0</v>
      </c>
      <c r="CT131" s="83">
        <f t="shared" si="223"/>
        <v>1.926863078586496</v>
      </c>
      <c r="CU131" s="83">
        <f t="shared" si="169"/>
        <v>1.926863078586496</v>
      </c>
      <c r="CV131" s="143">
        <f t="shared" si="170"/>
        <v>1.2032003115553187</v>
      </c>
      <c r="CW131" s="83">
        <f t="shared" si="224"/>
        <v>3.9928651769557719E-2</v>
      </c>
      <c r="CX131" s="84">
        <f t="shared" si="225"/>
        <v>389.42662684014425</v>
      </c>
      <c r="CY131" s="83">
        <f t="shared" si="171"/>
        <v>0</v>
      </c>
      <c r="CZ131" s="83">
        <f t="shared" si="226"/>
        <v>1.9264321255612504</v>
      </c>
      <c r="DA131" s="83">
        <f t="shared" si="172"/>
        <v>1.9264321255612504</v>
      </c>
      <c r="DB131" s="143">
        <f t="shared" si="173"/>
        <v>1.2032309708933955</v>
      </c>
      <c r="DC131" s="83">
        <f t="shared" si="227"/>
        <v>3.993004217053929E-2</v>
      </c>
      <c r="DD131" s="84">
        <f t="shared" si="228"/>
        <v>389.45638235997387</v>
      </c>
      <c r="DE131" s="86">
        <f t="shared" si="174"/>
        <v>585.71402605993364</v>
      </c>
      <c r="DF131" s="86">
        <f t="shared" si="175"/>
        <v>234.28561042397345</v>
      </c>
      <c r="DG131" s="86">
        <f t="shared" si="176"/>
        <v>146.42850651498341</v>
      </c>
      <c r="DH131" s="86">
        <f t="shared" si="177"/>
        <v>8.0609312703985445</v>
      </c>
      <c r="DI131" s="86">
        <f t="shared" si="178"/>
        <v>325.21691235040095</v>
      </c>
      <c r="DJ131" s="86">
        <f t="shared" si="179"/>
        <v>6154527.1665645456</v>
      </c>
      <c r="DK131" s="86">
        <f t="shared" si="180"/>
        <v>1730.5220128975832</v>
      </c>
      <c r="DL131" s="86">
        <f t="shared" si="238"/>
        <v>1730.5220128975832</v>
      </c>
      <c r="DM131" s="86">
        <f t="shared" si="181"/>
        <v>8.0609312703985445</v>
      </c>
      <c r="DN131" s="85">
        <f t="shared" si="182"/>
        <v>8.0609312703985445</v>
      </c>
      <c r="DO131" s="85">
        <f t="shared" si="229"/>
        <v>806.09312703985449</v>
      </c>
      <c r="DP131" s="85">
        <f t="shared" si="183"/>
        <v>8.0609312703985445</v>
      </c>
      <c r="DQ131" s="85">
        <f t="shared" si="230"/>
        <v>806.09312703985449</v>
      </c>
      <c r="DR131" s="85">
        <f t="shared" si="184"/>
        <v>8.0609312703985445</v>
      </c>
      <c r="DS131" s="85">
        <f t="shared" si="231"/>
        <v>806.09312703985449</v>
      </c>
      <c r="DT131" s="81"/>
      <c r="DU131" s="81"/>
      <c r="DV131" s="81">
        <f t="shared" si="232"/>
        <v>-8.0609312703985445</v>
      </c>
      <c r="DW131" s="100"/>
    </row>
    <row r="132" spans="1:127" x14ac:dyDescent="0.2">
      <c r="A132" s="59">
        <f t="shared" si="185"/>
        <v>16.933333333333358</v>
      </c>
      <c r="B132" s="44">
        <f t="shared" si="186"/>
        <v>16933.333333333358</v>
      </c>
      <c r="C132" s="52">
        <f t="shared" si="120"/>
        <v>133.33333333333334</v>
      </c>
      <c r="D132" s="50">
        <f t="shared" si="121"/>
        <v>2</v>
      </c>
      <c r="E132" s="44">
        <f t="shared" si="122"/>
        <v>3</v>
      </c>
      <c r="F132" s="47">
        <f t="shared" si="123"/>
        <v>1.0574519476318618</v>
      </c>
      <c r="G132" s="52">
        <f t="shared" si="187"/>
        <v>3.6372388729045822E-2</v>
      </c>
      <c r="H132" s="57">
        <f t="shared" si="188"/>
        <v>248.40975213912316</v>
      </c>
      <c r="I132" s="52">
        <f t="shared" si="189"/>
        <v>0</v>
      </c>
      <c r="J132" s="54">
        <f t="shared" si="190"/>
        <v>447.41207326122606</v>
      </c>
      <c r="K132" s="46">
        <f t="shared" si="233"/>
        <v>447.41207326122606</v>
      </c>
      <c r="L132" s="80">
        <f t="shared" si="124"/>
        <v>0</v>
      </c>
      <c r="M132" s="142">
        <f t="shared" si="125"/>
        <v>0</v>
      </c>
      <c r="N132" s="60">
        <f t="shared" si="126"/>
        <v>3</v>
      </c>
      <c r="O132" s="53">
        <f t="shared" si="127"/>
        <v>0</v>
      </c>
      <c r="P132" s="58">
        <f t="shared" si="191"/>
        <v>2.2374368278855443</v>
      </c>
      <c r="Q132" s="49">
        <f t="shared" si="128"/>
        <v>2.2374368278855443</v>
      </c>
      <c r="R132" s="143">
        <f t="shared" si="129"/>
        <v>0.85418214447655383</v>
      </c>
      <c r="S132" s="51">
        <f t="shared" si="192"/>
        <v>2.9509310607890464E-2</v>
      </c>
      <c r="T132" s="57">
        <f t="shared" si="193"/>
        <v>262.45227215423796</v>
      </c>
      <c r="U132" s="53">
        <f t="shared" si="130"/>
        <v>0</v>
      </c>
      <c r="V132" s="58">
        <f t="shared" si="194"/>
        <v>2.2036206498642348</v>
      </c>
      <c r="W132" s="49">
        <f t="shared" si="131"/>
        <v>2.2036206498642348</v>
      </c>
      <c r="X132" s="143">
        <f t="shared" si="132"/>
        <v>0.83435475176801621</v>
      </c>
      <c r="Y132" s="51">
        <f t="shared" si="195"/>
        <v>2.8775697077674814E-2</v>
      </c>
      <c r="Z132" s="57">
        <f t="shared" si="196"/>
        <v>259.79665811064865</v>
      </c>
      <c r="AA132" s="53">
        <f t="shared" si="133"/>
        <v>0</v>
      </c>
      <c r="AB132" s="58">
        <f t="shared" si="197"/>
        <v>2.2099371070709242</v>
      </c>
      <c r="AC132" s="49">
        <f t="shared" si="134"/>
        <v>2.2099371070709242</v>
      </c>
      <c r="AD132" s="143">
        <f t="shared" si="135"/>
        <v>0.83259842347305824</v>
      </c>
      <c r="AE132" s="49">
        <f t="shared" si="234"/>
        <v>2.8710712930761086E-2</v>
      </c>
      <c r="AF132" s="57">
        <f t="shared" si="198"/>
        <v>258.85725939659062</v>
      </c>
      <c r="AG132" s="53">
        <f t="shared" si="136"/>
        <v>0</v>
      </c>
      <c r="AH132" s="58">
        <f t="shared" si="199"/>
        <v>2.2121801739631675</v>
      </c>
      <c r="AI132" s="49">
        <f t="shared" si="137"/>
        <v>2.2121801739631675</v>
      </c>
      <c r="AJ132" s="143">
        <f t="shared" si="138"/>
        <v>0.83261703430177492</v>
      </c>
      <c r="AK132" s="51">
        <f t="shared" si="200"/>
        <v>2.8711401531423653E-2</v>
      </c>
      <c r="AL132" s="57">
        <f t="shared" si="201"/>
        <v>258.74382291864407</v>
      </c>
      <c r="AM132" s="53">
        <f t="shared" si="139"/>
        <v>0</v>
      </c>
      <c r="AN132" s="58">
        <f t="shared" si="202"/>
        <v>2.2124513421964451</v>
      </c>
      <c r="AO132" s="49">
        <f t="shared" si="140"/>
        <v>2.2124513421964451</v>
      </c>
      <c r="AP132" s="143">
        <f t="shared" si="141"/>
        <v>0.832626889292851</v>
      </c>
      <c r="AQ132" s="51">
        <f t="shared" si="203"/>
        <v>2.8711766166093323E-2</v>
      </c>
      <c r="AR132" s="57">
        <f t="shared" si="204"/>
        <v>258.73693594903318</v>
      </c>
      <c r="AS132" s="44">
        <f t="shared" si="142"/>
        <v>805.3417318702069</v>
      </c>
      <c r="AT132" s="44">
        <f t="shared" si="143"/>
        <v>322.13669274808274</v>
      </c>
      <c r="AU132" s="44">
        <f t="shared" si="144"/>
        <v>201.33543296755172</v>
      </c>
      <c r="AV132" s="47">
        <f t="shared" si="145"/>
        <v>523.15459593114201</v>
      </c>
      <c r="AW132" s="47">
        <f t="shared" si="146"/>
        <v>706903.80600463087</v>
      </c>
      <c r="AX132" s="86">
        <f t="shared" si="147"/>
        <v>12145637831.202759</v>
      </c>
      <c r="AY132" s="86">
        <f t="shared" si="148"/>
        <v>1448.4841270829302</v>
      </c>
      <c r="AZ132" s="10">
        <f t="shared" si="205"/>
        <v>1448.4841270829302</v>
      </c>
      <c r="BA132" s="44">
        <f t="shared" si="149"/>
        <v>523.15459593114201</v>
      </c>
      <c r="BB132" s="9">
        <f t="shared" si="150"/>
        <v>523.15459593114201</v>
      </c>
      <c r="BC132" s="45">
        <f t="shared" si="239"/>
        <v>69753.94612415228</v>
      </c>
      <c r="BD132" s="9">
        <f t="shared" si="151"/>
        <v>201.33543296755172</v>
      </c>
      <c r="BE132" s="45">
        <f t="shared" si="235"/>
        <v>26844.724395673566</v>
      </c>
      <c r="BF132" s="9">
        <f t="shared" si="152"/>
        <v>322.13669274808274</v>
      </c>
      <c r="BG132" s="45">
        <f t="shared" si="236"/>
        <v>42951.559033077705</v>
      </c>
      <c r="BH132" s="58"/>
      <c r="BI132" s="58"/>
      <c r="BJ132" s="58">
        <f t="shared" si="206"/>
        <v>-523.15459593114201</v>
      </c>
      <c r="BK132" s="97"/>
      <c r="BL132" s="44"/>
      <c r="BM132" s="82">
        <f t="shared" si="207"/>
        <v>12.700000000000001</v>
      </c>
      <c r="BN132" s="86">
        <f t="shared" si="208"/>
        <v>12700</v>
      </c>
      <c r="BO132" s="86">
        <f t="shared" si="209"/>
        <v>100</v>
      </c>
      <c r="BP132" s="84">
        <f t="shared" si="153"/>
        <v>2</v>
      </c>
      <c r="BQ132" s="84">
        <f t="shared" si="154"/>
        <v>3</v>
      </c>
      <c r="BR132" s="84">
        <f t="shared" si="155"/>
        <v>1.4581420887516947</v>
      </c>
      <c r="BS132" s="84">
        <f t="shared" si="210"/>
        <v>4.9842429516014454E-2</v>
      </c>
      <c r="BT132" s="84">
        <f t="shared" si="211"/>
        <v>409.48952182494099</v>
      </c>
      <c r="BU132" s="84">
        <f t="shared" si="212"/>
        <v>0</v>
      </c>
      <c r="BV132" s="83">
        <f t="shared" si="213"/>
        <v>328.14348114440753</v>
      </c>
      <c r="BW132" s="81">
        <f t="shared" si="237"/>
        <v>328.14348114440753</v>
      </c>
      <c r="BX132" s="83">
        <f t="shared" si="156"/>
        <v>0</v>
      </c>
      <c r="BY132" s="141">
        <f t="shared" si="157"/>
        <v>0</v>
      </c>
      <c r="BZ132" s="83">
        <f t="shared" si="158"/>
        <v>3</v>
      </c>
      <c r="CA132" s="83">
        <f t="shared" si="159"/>
        <v>0</v>
      </c>
      <c r="CB132" s="83">
        <f t="shared" si="214"/>
        <v>1.890788001557058</v>
      </c>
      <c r="CC132" s="83">
        <f t="shared" si="160"/>
        <v>1.890788001557058</v>
      </c>
      <c r="CD132" s="143">
        <f t="shared" si="161"/>
        <v>1.2238668524348462</v>
      </c>
      <c r="CE132" s="83">
        <f t="shared" si="215"/>
        <v>4.0743492713200824E-2</v>
      </c>
      <c r="CF132" s="84">
        <f t="shared" si="216"/>
        <v>455.38212625498704</v>
      </c>
      <c r="CG132" s="83">
        <f t="shared" si="162"/>
        <v>0</v>
      </c>
      <c r="CH132" s="83">
        <f t="shared" si="217"/>
        <v>1.8134534093682542</v>
      </c>
      <c r="CI132" s="83">
        <f t="shared" si="163"/>
        <v>1.8134534093682542</v>
      </c>
      <c r="CJ132" s="143">
        <f t="shared" si="164"/>
        <v>1.1969464386411544</v>
      </c>
      <c r="CK132" s="83">
        <f t="shared" si="218"/>
        <v>3.9525343989036024E-2</v>
      </c>
      <c r="CL132" s="84">
        <f t="shared" si="219"/>
        <v>394.62187815045019</v>
      </c>
      <c r="CM132" s="83">
        <f t="shared" si="165"/>
        <v>0</v>
      </c>
      <c r="CN132" s="83">
        <f t="shared" si="220"/>
        <v>1.9172761441158725</v>
      </c>
      <c r="CO132" s="83">
        <f t="shared" si="166"/>
        <v>1.9172761441158725</v>
      </c>
      <c r="CP132" s="143">
        <f t="shared" si="167"/>
        <v>1.2022682287919844</v>
      </c>
      <c r="CQ132" s="83">
        <f t="shared" si="221"/>
        <v>3.9766154993361301E-2</v>
      </c>
      <c r="CR132" s="84">
        <f t="shared" si="222"/>
        <v>391.26368957439968</v>
      </c>
      <c r="CS132" s="83">
        <f t="shared" si="168"/>
        <v>0</v>
      </c>
      <c r="CT132" s="83">
        <f t="shared" si="223"/>
        <v>1.9233621542263877</v>
      </c>
      <c r="CU132" s="83">
        <f t="shared" si="169"/>
        <v>1.9233621542263877</v>
      </c>
      <c r="CV132" s="143">
        <f t="shared" si="170"/>
        <v>1.2032003115553187</v>
      </c>
      <c r="CW132" s="83">
        <f t="shared" si="224"/>
        <v>3.9808331738402189E-2</v>
      </c>
      <c r="CX132" s="84">
        <f t="shared" si="225"/>
        <v>391.4957147892074</v>
      </c>
      <c r="CY132" s="83">
        <f t="shared" si="171"/>
        <v>0</v>
      </c>
      <c r="CZ132" s="83">
        <f t="shared" si="226"/>
        <v>1.922940415063469</v>
      </c>
      <c r="DA132" s="83">
        <f t="shared" si="172"/>
        <v>1.922940415063469</v>
      </c>
      <c r="DB132" s="143">
        <f t="shared" si="173"/>
        <v>1.2032309708933955</v>
      </c>
      <c r="DC132" s="83">
        <f t="shared" si="227"/>
        <v>3.9809719073449948E-2</v>
      </c>
      <c r="DD132" s="84">
        <f t="shared" si="228"/>
        <v>391.52600527027386</v>
      </c>
      <c r="DE132" s="86">
        <f t="shared" si="174"/>
        <v>590.65826605993357</v>
      </c>
      <c r="DF132" s="86">
        <f t="shared" si="175"/>
        <v>236.2633064239734</v>
      </c>
      <c r="DG132" s="86">
        <f t="shared" si="176"/>
        <v>147.66456651498339</v>
      </c>
      <c r="DH132" s="86">
        <f t="shared" si="177"/>
        <v>7.8394821153724186</v>
      </c>
      <c r="DI132" s="86">
        <f t="shared" si="178"/>
        <v>308.9948307240042</v>
      </c>
      <c r="DJ132" s="86">
        <f t="shared" si="179"/>
        <v>5590467.1640303647</v>
      </c>
      <c r="DK132" s="86">
        <f t="shared" si="180"/>
        <v>1719.9557767120373</v>
      </c>
      <c r="DL132" s="86">
        <f t="shared" si="238"/>
        <v>1719.9557767120373</v>
      </c>
      <c r="DM132" s="86">
        <f t="shared" si="181"/>
        <v>7.8394821153724186</v>
      </c>
      <c r="DN132" s="85">
        <f t="shared" si="182"/>
        <v>7.8394821153724186</v>
      </c>
      <c r="DO132" s="85">
        <f t="shared" si="229"/>
        <v>783.94821153724183</v>
      </c>
      <c r="DP132" s="85">
        <f t="shared" si="183"/>
        <v>7.8394821153724186</v>
      </c>
      <c r="DQ132" s="85">
        <f t="shared" si="230"/>
        <v>783.94821153724183</v>
      </c>
      <c r="DR132" s="85">
        <f t="shared" si="184"/>
        <v>7.8394821153724186</v>
      </c>
      <c r="DS132" s="85">
        <f t="shared" si="231"/>
        <v>783.94821153724183</v>
      </c>
      <c r="DT132" s="81"/>
      <c r="DU132" s="81"/>
      <c r="DV132" s="81">
        <f t="shared" si="232"/>
        <v>-7.8394821153724186</v>
      </c>
      <c r="DW132" s="100"/>
    </row>
    <row r="133" spans="1:127" x14ac:dyDescent="0.2">
      <c r="A133" s="59">
        <f t="shared" si="185"/>
        <v>17.066666666666691</v>
      </c>
      <c r="B133" s="44">
        <f t="shared" si="186"/>
        <v>17066.66666666669</v>
      </c>
      <c r="C133" s="52">
        <f t="shared" ref="C133:C196" si="240">Dlith/1200</f>
        <v>133.33333333333334</v>
      </c>
      <c r="D133" s="50">
        <f t="shared" ref="D133:D196" si="241">IF(B133&lt;Dzsed,1,IF(B133&lt;Dzsed+Dzuc,2,IF(B133&lt;Dzsed+Dzuc+Dzlc,3,4)))</f>
        <v>2</v>
      </c>
      <c r="E133" s="44">
        <f t="shared" ref="E133:E196" si="242">IF(B133&lt;Dzsed,ksed,IF(B133&lt;(Dzsed+Dzuc),kuc,IF(B133&lt;(Dzsed+Dzuc+Dzlc),klc,kma)))</f>
        <v>3</v>
      </c>
      <c r="F133" s="47">
        <f t="shared" ref="F133:F196" si="243">IF(B133&lt;Dzsed,Ased,IF(B133&lt;(Dzsed+Dzuc),Auc,IF(B133&lt;(Dzsed+Dzuc+Dzlc),Alc,Ama)))</f>
        <v>1.0574519476318618</v>
      </c>
      <c r="G133" s="52">
        <f t="shared" si="187"/>
        <v>3.6231395136028244E-2</v>
      </c>
      <c r="H133" s="57">
        <f t="shared" si="188"/>
        <v>250.02316955834704</v>
      </c>
      <c r="I133" s="52">
        <f t="shared" si="189"/>
        <v>0</v>
      </c>
      <c r="J133" s="54">
        <f t="shared" si="190"/>
        <v>451.07447326122605</v>
      </c>
      <c r="K133" s="46">
        <f t="shared" si="233"/>
        <v>451.07447326122605</v>
      </c>
      <c r="L133" s="80">
        <f t="shared" ref="L133:L196" si="244">IF(B133&lt;Dzsed,φ_0*0.01*EXP((-k_athy_z)*(B133+Dzburial)*0.001),0)</f>
        <v>0</v>
      </c>
      <c r="M133" s="142">
        <f t="shared" ref="M133:M196" si="245">IF(B133&lt;Dzsed,φ_0*0.01*EXP((-k_athy_P)*(K133+(rhosed*9.81*0.000001)+(1078*9.81*Dzburial*0.000001))),0)</f>
        <v>0</v>
      </c>
      <c r="N133" s="60">
        <f t="shared" ref="N133:N196" si="246">IF(L133=0,E133,(IF(B133&lt;Dzsed,λRMv20*f^(M133/φ_0),0)))</f>
        <v>3</v>
      </c>
      <c r="O133" s="53">
        <f t="shared" ref="O133:O196" si="247">IF(B133&lt;Dzsed,IF(H133&gt;450,0.1,IF(H133&lt;137,(0.565+((1.88*10^(-3))*H133)-(7.23*10^(-6))*(H133^2)),(0.602+((1.31*10^(-3))*H133)-(5.14*10^(-6))*(H133^2)))),0)</f>
        <v>0</v>
      </c>
      <c r="P133" s="58">
        <f t="shared" si="191"/>
        <v>2.2339223292784789</v>
      </c>
      <c r="Q133" s="49">
        <f t="shared" ref="Q133:Q196" si="248">IF(B133&lt;Dzsed,IF(O133&lt;0,(1)*(P133^(1-$M133)),(O133^$M133)*(P133^(1-$M133))),P133)</f>
        <v>2.2339223292784789</v>
      </c>
      <c r="R133" s="143">
        <f t="shared" ref="R133:R196" si="249">IF($B133&lt;Dzsed,Ased*(1-M133),IF($B133&lt;(Dzsed+Dzuc),Auc1_,IF($B133&lt;(Dzsed+Dzuc+Dzlc),Alc,Ama)))</f>
        <v>0.85418214447655383</v>
      </c>
      <c r="S133" s="51">
        <f t="shared" si="192"/>
        <v>2.9395419655293589E-2</v>
      </c>
      <c r="T133" s="57">
        <f t="shared" si="193"/>
        <v>264.20739746933197</v>
      </c>
      <c r="U133" s="53">
        <f t="shared" ref="U133:U196" si="250">IF($B133&lt;Dzsed,IF(T133&gt;450,0.1,IF(T133&lt;137,(0.565+((1.88*10^(-3))*T133)-(7.23*10^(-6))*(T133^2)),(0.602+((1.31*10^(-3))*T133)-(5.14*10^(-6))*(T133^2)))),0)</f>
        <v>0</v>
      </c>
      <c r="V133" s="58">
        <f t="shared" si="194"/>
        <v>2.1998828553316625</v>
      </c>
      <c r="W133" s="49">
        <f t="shared" ref="W133:W196" si="251">IF($B133&lt;Dzsed,IF(U133&lt;0,(1)*(V133^(1-$M133)),(U133^$M133)*(V133^(1-$M133))),V133)</f>
        <v>2.1998828553316625</v>
      </c>
      <c r="X133" s="143">
        <f t="shared" ref="X133:X196" si="252">IF($B133&lt;Dzsed,Ased*(1-M133),IF($B133&lt;(Dzsed+Dzuc),Auc2_,IF($B133&lt;(Dzsed+Dzuc+Dzlc),Alc,Ama)))</f>
        <v>0.83435475176801621</v>
      </c>
      <c r="Y133" s="51">
        <f t="shared" si="195"/>
        <v>2.866444977743908E-2</v>
      </c>
      <c r="Z133" s="57">
        <f t="shared" si="196"/>
        <v>261.53440871845413</v>
      </c>
      <c r="AA133" s="53">
        <f t="shared" ref="AA133:AA196" si="253">IF($B133&lt;Dzsed,IF(Z133&gt;450,0.1,IF(Z133&lt;137,(0.565+((1.88*10^(-3))*Z133)-(7.23*10^(-6))*(Z133^2)),(0.602+((1.31*10^(-3))*Z133)-(5.14*10^(-6))*(Z133^2)))),0)</f>
        <v>0</v>
      </c>
      <c r="AB133" s="58">
        <f t="shared" si="197"/>
        <v>2.2062179720229578</v>
      </c>
      <c r="AC133" s="49">
        <f t="shared" ref="AC133:AC196" si="254">IF($B133&lt;Dzsed,IF(AA133&lt;0,(1)*(AB133^(1-$M133)),(AA133^$M133)*(AB133^(1-$M133))),AB133)</f>
        <v>2.2062179720229578</v>
      </c>
      <c r="AD133" s="143">
        <f t="shared" ref="AD133:AD196" si="255">IF($B133&lt;Dzsed,Ased*(1-M133),IF($B133&lt;(Dzsed+Dzuc),Auc3_,IF($B133&lt;(Dzsed+Dzuc+Dzlc),Alc,Ama)))</f>
        <v>0.83259842347305824</v>
      </c>
      <c r="AE133" s="49">
        <f t="shared" si="234"/>
        <v>2.8599699807631346E-2</v>
      </c>
      <c r="AF133" s="57">
        <f t="shared" si="198"/>
        <v>260.58612949444762</v>
      </c>
      <c r="AG133" s="53">
        <f t="shared" ref="AG133:AG196" si="256">IF($B133&lt;Dzsed,IF(AF133&gt;450,0.1,IF(AF133&lt;137,(0.565+((1.88*10^(-3))*AF133)-(7.23*10^(-6))*(AF133^2)),(0.602+((1.31*10^(-3))*AF133)-(5.14*10^(-6))*(AF133^2)))),0)</f>
        <v>0</v>
      </c>
      <c r="AH133" s="58">
        <f t="shared" si="199"/>
        <v>2.2084742182970709</v>
      </c>
      <c r="AI133" s="49">
        <f t="shared" ref="AI133:AI196" si="257">IF($B133&lt;Dzsed,IF(AG133&lt;0,(1)*(AH133^(1-$M133)),(AG133^$M133)*(AH133^(1-$M133))),AH133)</f>
        <v>2.2084742182970709</v>
      </c>
      <c r="AJ133" s="143">
        <f t="shared" ref="AJ133:AJ196" si="258">IF($B133&lt;Dzsed,Ased*(1-M133),IF($B133&lt;(Dzsed+Dzuc),Auc4_,IF($B133&lt;(Dzsed+Dzuc+Dzlc),Alc,Ama)))</f>
        <v>0.83261703430177492</v>
      </c>
      <c r="AK133" s="51">
        <f t="shared" si="200"/>
        <v>2.8600385926850082E-2</v>
      </c>
      <c r="AL133" s="57">
        <f t="shared" si="201"/>
        <v>260.4709814365267</v>
      </c>
      <c r="AM133" s="53">
        <f t="shared" ref="AM133:AM196" si="259">IF($B133&lt;Dzsed,IF(AL133&gt;450,0.1,IF(AL133&lt;137,(0.565+((1.88*10^(-3))*AL133)-(7.23*10^(-6))*(AL133^2)),(0.602+((1.31*10^(-3))*AL133)-(5.14*10^(-6))*(AL133^2)))),0)</f>
        <v>0</v>
      </c>
      <c r="AN133" s="58">
        <f t="shared" si="202"/>
        <v>2.208748504987645</v>
      </c>
      <c r="AO133" s="49">
        <f t="shared" ref="AO133:AO196" si="260">IF($B133&lt;Dzsed,IF(AM133&lt;0,(1)*(AN133^(1-$M133)),(AM133^$M133)*(AN133^(1-$M133))),AN133)</f>
        <v>2.208748504987645</v>
      </c>
      <c r="AP133" s="143">
        <f t="shared" ref="AP133:AP196" si="261">IF($B133&lt;Dzsed,Ased*(1-M133),IF($B133&lt;(Dzsed+Dzuc),Auc5_,IF($B133&lt;(Dzsed+Dzuc+Dzlc),Alc,Ama)))</f>
        <v>0.832626889292851</v>
      </c>
      <c r="AQ133" s="51">
        <f t="shared" si="203"/>
        <v>2.8600749247520943E-2</v>
      </c>
      <c r="AR133" s="57">
        <f t="shared" si="204"/>
        <v>260.4639047135143</v>
      </c>
      <c r="AS133" s="44">
        <f t="shared" ref="AS133:AS196" si="262">IF(AND(B133&lt;=Dlith,B133&gt;(Dzlc+Dzuc+Dzsed)),J133*(1-lambdama)*fcompma,IF(AND(B133&lt;=(Dzlc+Dzuc+Dzsed),B133&gt;(Dzuc+Dzsed)),J133*(1-lambdalc)*fcomplc,IF(AND(B133&lt;=(Dzuc+Dzsed),B133&gt;Dzsed),J133*(1-lambdauc)*fcompuc,J133*(1-lambdased)*fcompsed)))</f>
        <v>811.93405187020676</v>
      </c>
      <c r="AT133" s="44">
        <f t="shared" ref="AT133:AT196" si="263">IF(AND(B133&lt;=Dlith,B133&gt;(Dzlc+Dzuc+Dzsed)),J133*(1-lambdama)*fssma,IF(AND(B133&lt;=(Dzlc+Dzuc+Dzsed),B133&gt;(Dzuc+Dzsed)),J133*(1-lambdalc)*fsslc,IF(AND(B133&lt;=(Dzuc+Dzsed),B133&gt;Dzsed),J133*(1-lambdauc)*fssuc,J133*(1-lambdased)*fsssed)))</f>
        <v>324.77362074808269</v>
      </c>
      <c r="AU133" s="44">
        <f t="shared" ref="AU133:AU196" si="264">IF(AND(B133&lt;=Dlith,B133&gt;(Dzlc+Dzuc+Dzsed)),J133*(1-lambdama)*fextma,IF(AND(B133&lt;=(Dzlc+Dzuc+Dzsed),B133&gt;(Dzuc+Dzsed)),J133*(1-lambdalc)*fextlc,IF(AND(B133&lt;=(Dzuc+Dzsed),B133&gt;Dzsed),J133*(1-lambdauc)*fextuc,J133*(1-lambdased)*fextsed)))</f>
        <v>202.98351296755169</v>
      </c>
      <c r="AV133" s="47">
        <f t="shared" ref="AV133:AV196" si="265">((εuc/Apuc)^(1/nuc))*EXP(Epuc/(nuc*Rgas*(AR133+273)))*0.000001</f>
        <v>502.00284162918933</v>
      </c>
      <c r="AW133" s="47">
        <f t="shared" ref="AW133:AW196" si="266">((εlc/Aplc)^(1/nlc))*EXP(Eplc/(nlc*Rgas*(AR133+273)))*0.000001</f>
        <v>654134.45417067758</v>
      </c>
      <c r="AX133" s="86">
        <f t="shared" ref="AX133:AX196" si="267">((εma/0.00000000000007)^(1/3))*EXP(510/(3*Rgas*(AR133+273)))*0.000001</f>
        <v>10724069596.941036</v>
      </c>
      <c r="AY133" s="86">
        <f t="shared" ref="AY133:AY196" si="268">IF(nma=0,IF(AR133&lt;846.3,σD*(1-SQRT(-((Rgas*(AR133+273))/ED)*LN(εma/AD)))^2*0.000001,0),σD*(1-SQRT(-((Rgas*(AR133+273))/ED)*LN(εma/AD)))*0.000001)</f>
        <v>1438.0769609080446</v>
      </c>
      <c r="AZ133" s="10">
        <f t="shared" si="205"/>
        <v>1438.0769609080446</v>
      </c>
      <c r="BA133" s="44">
        <f t="shared" ref="BA133:BA196" si="269">IF(AND(B133&lt;=Dlith,B133&gt;(Dzlc+Dzuc+Dzsed)),AZ133,IF(AND(B133&lt;=(Dzlc+Dzuc+Dzsed),B133&gt;(Dzuc+Dzsed)),AW133,IF(AND(B133&lt;=(Dzuc+Dzsed),B133&gt;Dzsed),AV133,0)))</f>
        <v>502.00284162918933</v>
      </c>
      <c r="BB133" s="9">
        <f t="shared" ref="BB133:BB196" si="270">IF(BA133&gt;=0,(IF(B133&gt;Dzsed,IF(BA133&lt;AS133,BA133,AS133),AS133)),0)</f>
        <v>502.00284162918933</v>
      </c>
      <c r="BC133" s="45">
        <f t="shared" si="239"/>
        <v>66933.712217225242</v>
      </c>
      <c r="BD133" s="9">
        <f t="shared" ref="BD133:BD196" si="271">IF(BA133&gt;=0,(IF(B133&gt;Dzsed,IF(BA133&lt;AU133,BA133,AU133),AU133)),0)</f>
        <v>202.98351296755169</v>
      </c>
      <c r="BE133" s="45">
        <f t="shared" si="235"/>
        <v>27064.468395673561</v>
      </c>
      <c r="BF133" s="9">
        <f t="shared" ref="BF133:BF196" si="272">IF(BA133&gt;=0,(IF(B133&gt;Dzsed,IF(BA133&lt;AT133,BA133,AT133),AT133)),0)</f>
        <v>324.77362074808269</v>
      </c>
      <c r="BG133" s="45">
        <f t="shared" si="236"/>
        <v>43303.149433077699</v>
      </c>
      <c r="BH133" s="58"/>
      <c r="BI133" s="58"/>
      <c r="BJ133" s="58">
        <f t="shared" si="206"/>
        <v>-502.00284162918933</v>
      </c>
      <c r="BK133" s="97"/>
      <c r="BL133" s="44"/>
      <c r="BM133" s="82">
        <f t="shared" si="207"/>
        <v>12.8</v>
      </c>
      <c r="BN133" s="86">
        <f t="shared" si="208"/>
        <v>12800</v>
      </c>
      <c r="BO133" s="86">
        <f t="shared" si="209"/>
        <v>100</v>
      </c>
      <c r="BP133" s="84">
        <f t="shared" ref="BP133:BP196" si="273">IF(BN133&lt;Dzsedb,1,IF(BN133&lt;Dzsedb+Dzucb,2,IF(BN133&lt;Dzsedb+Dzucb+Dzlcb,3,4)))</f>
        <v>2</v>
      </c>
      <c r="BQ133" s="84">
        <f t="shared" ref="BQ133:BQ196" si="274">IF(BN133&lt;Dzsedb,ksedb,IF(BN133&lt;(Dzsedb+Dzucb),kucb,IF(BN133&lt;(Dzsedb+Dzucb+Dzlcb),klcb,kmab)))</f>
        <v>3</v>
      </c>
      <c r="BR133" s="84">
        <f t="shared" ref="BR133:BR196" si="275">IF($BN133&lt;Dzsedb,Asedb,IF($B133&lt;(Dzsedb+Dzucb),Aucb,IF($BN133&lt;(Dzsedb+Dzucb+Dzlcb),Alcb,Amab)))</f>
        <v>1.4581420887516947</v>
      </c>
      <c r="BS133" s="84">
        <f t="shared" si="210"/>
        <v>4.9696615307139286E-2</v>
      </c>
      <c r="BT133" s="84">
        <f t="shared" si="211"/>
        <v>411.14850590532689</v>
      </c>
      <c r="BU133" s="84">
        <f t="shared" si="212"/>
        <v>0</v>
      </c>
      <c r="BV133" s="83">
        <f t="shared" si="213"/>
        <v>330.89028114440748</v>
      </c>
      <c r="BW133" s="81">
        <f t="shared" si="237"/>
        <v>330.89028114440748</v>
      </c>
      <c r="BX133" s="83">
        <f t="shared" ref="BX133:BX196" si="276">IF(BN133&lt;Dzsedb,φ_0b*0.01*EXP((-k_athy_zb)*(BN133+Dzburialb)*0.001),0)</f>
        <v>0</v>
      </c>
      <c r="BY133" s="141">
        <f t="shared" ref="BY133:BY196" si="277">IF(BN133&lt;Dzsedb,φ_0b*0.01*EXP((-k_athy_Pb)*(BW133+(rhosedb*9.81*0.000001)+(1078*9.81*Dzburialb*0.000001))),0)</f>
        <v>0</v>
      </c>
      <c r="BZ133" s="83">
        <f t="shared" ref="BZ133:BZ196" si="278">IF(BX133=0,BQ133,(IF(BN133&lt;Dzsedb,λRMv20b*fb^(BY133/φ_0b),0)))</f>
        <v>3</v>
      </c>
      <c r="CA133" s="83">
        <f t="shared" ref="CA133:CA196" si="279">IF(BN133&lt;Dzsedb,IF(BT133&gt;450,0.1,IF(BT133&lt;137,(0.565+((1.88*10^(-3))*BT133)-(7.23*10^(-6))*(BT133^2)),(0.602+((1.31*10^(-3))*BT133)-(5.14*10^(-6))*(BT133^2)))),0)</f>
        <v>0</v>
      </c>
      <c r="CB133" s="83">
        <f t="shared" si="214"/>
        <v>1.8881478212493548</v>
      </c>
      <c r="CC133" s="83">
        <f t="shared" ref="CC133:CC196" si="280">IF(BN133&lt;Dzsedb,IF(CA133&lt;0,(1)*(CB133^(1-$BY133)),(CA133^$BY133)*(CB133^(1-$BY133))),CB133)</f>
        <v>1.8881478212493548</v>
      </c>
      <c r="CD133" s="143">
        <f t="shared" ref="CD133:CD196" si="281">IF($BN133&lt;Dzsedb,Asedb*(1-BY133),IF($BN133&lt;(Dzsedb+Dzucb),Aucb1,IF($BN133&lt;(Dzsedb+Dzucb+Dzlcb),Alcb,Amab)))</f>
        <v>1.2238668524348462</v>
      </c>
      <c r="CE133" s="83">
        <f t="shared" si="215"/>
        <v>4.0621106027957342E-2</v>
      </c>
      <c r="CF133" s="84">
        <f t="shared" si="216"/>
        <v>457.53373179389871</v>
      </c>
      <c r="CG133" s="83">
        <f t="shared" ref="CG133:CG196" si="282">IF($BN133&lt;Dzsedb,IF(CF133&gt;450,0.1,IF(CF133&lt;137,(0.565+((1.88*10^(-3))*CF133)-(7.23*10^(-6))*(CF133^2)),(0.602+((1.31*10^(-3))*CF133)-(5.14*10^(-6))*(CF133^2)))),0)</f>
        <v>0</v>
      </c>
      <c r="CH133" s="83">
        <f t="shared" si="217"/>
        <v>1.8102416371565566</v>
      </c>
      <c r="CI133" s="83">
        <f t="shared" ref="CI133:CI196" si="283">IF($BN133&lt;Dzsedb,IF(CG133&lt;0,(1)*(CH133^(1-$BY133)),(CG133^$BY133)*(CH133^(1-$BY133))),CH133)</f>
        <v>1.8102416371565566</v>
      </c>
      <c r="CJ133" s="143">
        <f t="shared" ref="CJ133:CJ196" si="284">IF($BN133&lt;Dzsedb,Asedb*(1-BY133),IF($BN133&lt;(Dzsedb+Dzucb),Aucb2,IF($BN133&lt;(Dzsedb+Dzucb+Dzlcb),Alcb,Amab)))</f>
        <v>1.1969464386411544</v>
      </c>
      <c r="CK133" s="83">
        <f t="shared" si="218"/>
        <v>3.9405649345171906E-2</v>
      </c>
      <c r="CL133" s="84">
        <f t="shared" si="219"/>
        <v>396.79814010806246</v>
      </c>
      <c r="CM133" s="83">
        <f t="shared" ref="CM133:CM196" si="285">IF($BN133&lt;Dzsedb,IF(CL133&gt;450,0.1,IF(CL133&lt;137,(0.565+((1.88*10^(-3))*CL133)-(7.23*10^(-6))*(CL133^2)),(0.602+((1.31*10^(-3))*CL133)-(5.14*10^(-6))*(CL133^2)))),0)</f>
        <v>0</v>
      </c>
      <c r="CN133" s="83">
        <f t="shared" si="220"/>
        <v>1.9136264376940415</v>
      </c>
      <c r="CO133" s="83">
        <f t="shared" ref="CO133:CO196" si="286">IF($BN133&lt;Dzsedb,IF(CM133&lt;0,(1)*(CN133^(1-$BY133)),(CM133^$BY133)*(CN133^(1-$BY133))),CN133)</f>
        <v>1.9136264376940415</v>
      </c>
      <c r="CP133" s="143">
        <f t="shared" ref="CP133:CP196" si="287">IF($BN133&lt;Dzsedb,Asedb*(1-BY133),IF($BN133&lt;(Dzsedb+Dzucb),Aucb3,IF($BN133&lt;(Dzsedb+Dzucb+Dzlcb),Alcb,Amab)))</f>
        <v>1.2022682287919844</v>
      </c>
      <c r="CQ133" s="83">
        <f t="shared" si="221"/>
        <v>3.9645928170482105E-2</v>
      </c>
      <c r="CR133" s="84">
        <f t="shared" si="222"/>
        <v>393.33465059395752</v>
      </c>
      <c r="CS133" s="83">
        <f t="shared" ref="CS133:CS196" si="288">IF($BN133&lt;Dzsedb,IF(CR133&gt;450,0.1,IF(CR133&lt;137,(0.565+((1.88*10^(-3))*CR133)-(7.23*10^(-6))*(CR133^2)),(0.602+((1.31*10^(-3))*CR133)-(5.14*10^(-6))*(CR133^2)))),0)</f>
        <v>0</v>
      </c>
      <c r="CT133" s="83">
        <f t="shared" si="223"/>
        <v>1.9198790951133697</v>
      </c>
      <c r="CU133" s="83">
        <f t="shared" ref="CU133:CU196" si="289">IF($BN133&lt;Dzsedb,IF(CS133&lt;0,(1)*(CT133^(1-$BY133)),(CS133^$BY133)*(CT133^(1-$BY133))),CT133)</f>
        <v>1.9198790951133697</v>
      </c>
      <c r="CV133" s="143">
        <f t="shared" ref="CV133:CV196" si="290">IF($BN133&lt;Dzsedb,Asedb*(1-BY133),IF($BN133&lt;(Dzsedb+Dzucb),Aucb4,IF($BN133&lt;(Dzsedb+Dzucb+Dzlcb),Alcb,Amab)))</f>
        <v>1.2032003115553187</v>
      </c>
      <c r="CW133" s="83">
        <f t="shared" si="224"/>
        <v>3.9688011707246659E-2</v>
      </c>
      <c r="CX133" s="84">
        <f t="shared" si="225"/>
        <v>393.56231320050932</v>
      </c>
      <c r="CY133" s="83">
        <f t="shared" ref="CY133:CY196" si="291">IF($BN133&lt;Dzsedb,IF(CX133&gt;450,0.1,IF(CX133&lt;137,(0.565+((1.88*10^(-3))*CX133)-(7.23*10^(-6))*(CX133^2)),(0.602+((1.31*10^(-3))*CX133)-(5.14*10^(-6))*(CX133^2)))),0)</f>
        <v>0</v>
      </c>
      <c r="CZ133" s="83">
        <f t="shared" si="226"/>
        <v>1.9194668401313255</v>
      </c>
      <c r="DA133" s="83">
        <f t="shared" ref="DA133:DA196" si="292">IF($BN133&lt;Dzsedb,IF(CY133&lt;0,(1)*(CZ133^(1-$BY133)),(CY133^$BY133)*(CZ133^(1-$BY133))),CZ133)</f>
        <v>1.9194668401313255</v>
      </c>
      <c r="DB133" s="143">
        <f t="shared" ref="DB133:DB196" si="293">IF($BN133&lt;Dzsedb,Asedb*(1-BY133),IF($BN133&lt;(Dzsedb+Dzucb),Aucb5,IF($BN133&lt;(Dzsedb+Dzucb+Dzlcb),Alcb,Amab)))</f>
        <v>1.2032309708933955</v>
      </c>
      <c r="DC133" s="83">
        <f t="shared" si="227"/>
        <v>3.9689395976360606E-2</v>
      </c>
      <c r="DD133" s="84">
        <f t="shared" si="228"/>
        <v>393.59312899462458</v>
      </c>
      <c r="DE133" s="86">
        <f t="shared" ref="DE133:DE196" si="294">IF(AND(BN133&lt;=Dlithb,BN133&gt;(Dzlcb+Dzucb+Dzsedb)),BV133*(1-lambdamab)*fcompmab,IF(AND(BN133&lt;=(Dzlcb+Dzucb+Dzsedb),BN133&gt;(Dzucb+Dzsedb)),BV133*(1-lambdalcb)*fcomplcb,IF(AND(BN133&lt;=(Dzucb+Dzsedb),BN133&gt;Dzsedb),BV133*(1-lambdaucb)*fcompucb,BV133*(1-lambdasedb)*fcompsedb)))</f>
        <v>595.60250605993338</v>
      </c>
      <c r="DF133" s="86">
        <f t="shared" ref="DF133:DF196" si="295">IF(AND(BN133&lt;=Dlithb,BN133&gt;(Dzlcb+Dzucb+Dzsedb)),BV133*(1-lambdamab)*fssmab,IF(AND(BN133&lt;=(Dzlcb+Dzucb+Dzsedb),BN133&gt;(Dzucb+Dzsedb)),BV133*(1-lambdalcb)*fsslcb,IF(AND(BN133&lt;=(Dzucb+Dzsedb),BN133&gt;Dzsedb),BV133*(1-lambdaucb)*fssucb,BV133*(1-lambdasedb)*fsssedb)))</f>
        <v>238.24100242397336</v>
      </c>
      <c r="DG133" s="86">
        <f t="shared" ref="DG133:DG196" si="296">IF(AND(BN133&lt;=Dlithb,BN133&gt;(Dzlcb+Dzucb+Dzsedb)),BV133*(1-lambdamab)*fextmab,IF(AND(BN133&lt;=(Dzlcb+Dzucb+Dzsedb),BN133&gt;(Dzucb+Dzsedb)),BV133*(1-lambdalcb)*fextlcb,IF(AND(BN133&lt;=(Dzucb+Dzsedb),BN133&gt;Dzsedb),BV133*(1-lambdaucb)*fextucb,BV133*(1-lambdasedb)*fextsedb)))</f>
        <v>148.90062651498334</v>
      </c>
      <c r="DH133" s="86">
        <f t="shared" ref="DH133:DH196" si="297">((εucb/Apucb)^(1/nucb))*EXP(Epucb/(nucb*Rgas*(DD133+273)))*0.000001</f>
        <v>7.6256896097687683</v>
      </c>
      <c r="DI133" s="86">
        <f t="shared" ref="DI133:DI196" si="298">((εlcb/Aplcb)^(1/nlcb))*EXP(Eplcb/(nlcb*Rgas*(DD133+273)))*0.000001</f>
        <v>293.69319125053863</v>
      </c>
      <c r="DJ133" s="86">
        <f t="shared" ref="DJ133:DJ196" si="299">((εmab/0.00000000000007)^(1/3))*EXP(510/(3*Rgas*(DD133+273)))*0.000001</f>
        <v>5081719.3751697345</v>
      </c>
      <c r="DK133" s="86">
        <f t="shared" ref="DK133:DK196" si="300">IF(nmab=0,IF(DD133&lt;846.3,σDb*(1-SQRT(-((Rgas*(DD133+273))/EDb)*LN(εmab/ADb)))^2*0.000001,0),σDb*(1-SQRT(-((Rgas*(DD133+273))/EDb)*LN(εmab/ADb)))*0.000001)</f>
        <v>1709.4187112681943</v>
      </c>
      <c r="DL133" s="86">
        <f t="shared" si="238"/>
        <v>1709.4187112681943</v>
      </c>
      <c r="DM133" s="86">
        <f t="shared" ref="DM133:DM196" si="301">IF(AND(BN133&lt;=Dlithb,BN133&gt;(Dzlcb+Dzucb+Dzsedb)),DL133,IF(AND(BN133&lt;=(Dzlcb+Dzucb+Dzsedb),BN133&gt;(Dzucb+Dzsedb)),DI133,IF(AND(BN133&lt;=(Dzucb+Dzsedb),BN133&gt;Dzsedb),DH133,0)))</f>
        <v>7.6256896097687683</v>
      </c>
      <c r="DN133" s="85">
        <f t="shared" ref="DN133:DN196" si="302">IF(DM133&gt;=0,(IF(BN133&gt;Dzsedb,IF(DM133&lt;DE133,DM133,DE133),DE133)),0)</f>
        <v>7.6256896097687683</v>
      </c>
      <c r="DO133" s="85">
        <f t="shared" si="229"/>
        <v>762.56896097687684</v>
      </c>
      <c r="DP133" s="85">
        <f t="shared" ref="DP133:DP196" si="303">IF(DM133&gt;=0,(IF(BN133&gt;Dzsedb,IF(DM133&lt;DG133,DM133,DG133),DG133)),0)</f>
        <v>7.6256896097687683</v>
      </c>
      <c r="DQ133" s="85">
        <f t="shared" si="230"/>
        <v>762.56896097687684</v>
      </c>
      <c r="DR133" s="85">
        <f t="shared" ref="DR133:DR196" si="304">IF(DM133&gt;=0,(IF(BN133&gt;Dzsedb,IF(DM133&lt;DF133,DM133,DF133),DF133)),0)</f>
        <v>7.6256896097687683</v>
      </c>
      <c r="DS133" s="85">
        <f t="shared" si="231"/>
        <v>762.56896097687684</v>
      </c>
      <c r="DT133" s="81"/>
      <c r="DU133" s="81"/>
      <c r="DV133" s="81">
        <f t="shared" si="232"/>
        <v>-7.6256896097687683</v>
      </c>
      <c r="DW133" s="100"/>
    </row>
    <row r="134" spans="1:127" x14ac:dyDescent="0.2">
      <c r="A134" s="59">
        <f t="shared" ref="A134:A197" si="305">B134*0.001</f>
        <v>17.200000000000021</v>
      </c>
      <c r="B134" s="44">
        <f t="shared" ref="B134:B197" si="306">B133+Dlith/1200</f>
        <v>17200.000000000022</v>
      </c>
      <c r="C134" s="52">
        <f t="shared" si="240"/>
        <v>133.33333333333334</v>
      </c>
      <c r="D134" s="50">
        <f t="shared" si="241"/>
        <v>2</v>
      </c>
      <c r="E134" s="44">
        <f t="shared" si="242"/>
        <v>3</v>
      </c>
      <c r="F134" s="47">
        <f t="shared" si="243"/>
        <v>1.0574519476318618</v>
      </c>
      <c r="G134" s="52">
        <f t="shared" ref="G134:G197" si="307">G133-0.5*(F134+F133)*(dz)*0.000001</f>
        <v>3.6090401543010665E-2</v>
      </c>
      <c r="H134" s="57">
        <f t="shared" ref="H134:H197" si="308">H133+(G133*(dz)/E133)-(0.5*F133*0.000001*((dz)^2)/E133)</f>
        <v>251.63032059565901</v>
      </c>
      <c r="I134" s="52">
        <f t="shared" ref="I134:I197" si="309">IF(B134&lt;Dzsed,I133+1078*9.81*(dz)*0.000001,0)</f>
        <v>0</v>
      </c>
      <c r="J134" s="54">
        <f t="shared" ref="J134:J197" si="310">IF(AND(B134&lt;=Dlith,B134&gt;(Dzlc+Dzuc+Dzsed)),rhoma*9.81*(dz)+J133*1000000,IF(AND(B134&lt;=(Dzlc+Dzuc+Dzsed),B134&gt;(Dzuc+Dzsed)),rholc*9.81*(dz)+J133*1000000,IF(AND(B134&lt;=(Dzuc+Dzsed),B134&gt;Dzsed),rhouc*9.81*(dz)+J133*1000000,((rhosed*(1-L134))+(1078*L134))*9.81*(dz)+J133*1000000)))*0.000001</f>
        <v>454.73687326122604</v>
      </c>
      <c r="K134" s="46">
        <f t="shared" si="233"/>
        <v>454.73687326122604</v>
      </c>
      <c r="L134" s="80">
        <f t="shared" si="244"/>
        <v>0</v>
      </c>
      <c r="M134" s="142">
        <f t="shared" si="245"/>
        <v>0</v>
      </c>
      <c r="N134" s="60">
        <f t="shared" si="246"/>
        <v>3</v>
      </c>
      <c r="O134" s="53">
        <f t="shared" si="247"/>
        <v>0</v>
      </c>
      <c r="P134" s="58">
        <f t="shared" ref="P134:P197" si="311">IF(B134&lt;Dzsed,358*(1.0227*$N134-1.882)*((1/(H134+273))-0.00068)+1.84,IF(B134&lt;Dzsed+Dzuc,E134*(1+c_*J134)/(1+buc*H134),IF(B134&lt;Dzsed+Dzuc+Dzlc,E134*(1+c_*J134)/(1+blc*H134),(E134*(298/(H134+273))^0.5*(1+0.032*K134*0.001)+(0.368*10^-9*(H134+273)^3)))))</f>
        <v>2.2304354005035956</v>
      </c>
      <c r="Q134" s="49">
        <f t="shared" si="248"/>
        <v>2.2304354005035956</v>
      </c>
      <c r="R134" s="143">
        <f t="shared" si="249"/>
        <v>0.85418214447655383</v>
      </c>
      <c r="S134" s="51">
        <f t="shared" ref="S134:S197" si="312">S133-0.5*(R134+R133)*(dz)*0.000001</f>
        <v>2.9281528702696714E-2</v>
      </c>
      <c r="T134" s="57">
        <f t="shared" ref="T134:T197" si="313">T133+(S133*(dz)/Q133)-(0.5*R133*0.000001*((dz)^2)/Q133)</f>
        <v>265.95848635274126</v>
      </c>
      <c r="U134" s="53">
        <f t="shared" si="250"/>
        <v>0</v>
      </c>
      <c r="V134" s="58">
        <f t="shared" ref="V134:V197" si="314">IF($B134&lt;Dzsed,358*(1.0227*$N134-1.882)*((1/(T134+273))-0.00068)+1.84,IF($B134&lt;Dzsed+Dzuc,$E134*(1+c_*$J134)/(1+buc*T134),IF($B134&lt;Dzsed+Dzuc+Dzlc,$E134*(1+c_*$J134)/(1+blc*T134),($E134*(298/(T134+273))^0.5*(1+0.032*$K134*0.001)+(0.368*10^-9*(T134+273)^3)))))</f>
        <v>2.1961686342412716</v>
      </c>
      <c r="W134" s="49">
        <f t="shared" si="251"/>
        <v>2.1961686342412716</v>
      </c>
      <c r="X134" s="143">
        <f t="shared" si="252"/>
        <v>0.83435475176801621</v>
      </c>
      <c r="Y134" s="51">
        <f t="shared" ref="Y134:Y197" si="315">Y133-0.5*(X134+X133)*(dz)*0.000001</f>
        <v>2.8553202477203346E-2</v>
      </c>
      <c r="Z134" s="57">
        <f t="shared" ref="Z134:Z197" si="316">Z133+(Y133*(dz)/W133)-(0.5*X133*0.000001*((dz)^2)/W133)</f>
        <v>263.26836929779341</v>
      </c>
      <c r="AA134" s="53">
        <f t="shared" si="253"/>
        <v>0</v>
      </c>
      <c r="AB134" s="58">
        <f t="shared" ref="AB134:AB197" si="317">IF($B134&lt;Dzsed,358*(1.0227*$N134-1.882)*((1/(Z134+273))-0.00068)+1.84,IF($B134&lt;Dzsed+Dzuc,$E134*(1+c_*$J134)/(1+buc*Z134),IF($B134&lt;Dzsed+Dzuc+Dzlc,$E134*(1+c_*$J134)/(1+blc*Z134),($E134*(298/(Z134+273))^0.5*(1+0.032*$K134*0.001)+(0.368*10^-9*(Z134+273)^3)))))</f>
        <v>2.2025217131876809</v>
      </c>
      <c r="AC134" s="49">
        <f t="shared" si="254"/>
        <v>2.2025217131876809</v>
      </c>
      <c r="AD134" s="143">
        <f t="shared" si="255"/>
        <v>0.83259842347305824</v>
      </c>
      <c r="AE134" s="49">
        <f t="shared" si="234"/>
        <v>2.8488686684501607E-2</v>
      </c>
      <c r="AF134" s="57">
        <f t="shared" ref="AF134:AF197" si="318">AF133+(AE133*(dz)/AC133)-(0.5*AD133*0.000001*((dz)^2)/AC133)</f>
        <v>262.31120493172142</v>
      </c>
      <c r="AG134" s="53">
        <f t="shared" si="256"/>
        <v>0</v>
      </c>
      <c r="AH134" s="58">
        <f t="shared" ref="AH134:AH197" si="319">IF($B134&lt;Dzsed,358*(1.0227*$N134-1.882)*((1/(AF134+273))-0.00068)+1.84,IF($B134&lt;Dzsed+Dzuc,$E134*(1+c_*$J134)/(1+buc*AF134),IF($B134&lt;Dzsed+Dzuc+Dzlc,$E134*(1+c_*$J134)/(1+blc*AF134),($E134*(298/(AF134+273))^0.5*(1+0.032*$K134*0.001)+(0.368*10^-9*(AF134+273)^3)))))</f>
        <v>2.2047910625056959</v>
      </c>
      <c r="AI134" s="49">
        <f t="shared" si="257"/>
        <v>2.2047910625056959</v>
      </c>
      <c r="AJ134" s="143">
        <f t="shared" si="258"/>
        <v>0.83261703430177492</v>
      </c>
      <c r="AK134" s="51">
        <f t="shared" ref="AK134:AK197" si="320">AK133-0.5*(AJ134+AJ133)*(dz)*0.000001</f>
        <v>2.8489370322276511E-2</v>
      </c>
      <c r="AL134" s="57">
        <f t="shared" ref="AL134:AL197" si="321">AL133+(AK133*(dz)/AI133)-(0.5*AJ133*0.000001*((dz)^2)/AI133)</f>
        <v>262.19433583134344</v>
      </c>
      <c r="AM134" s="53">
        <f t="shared" si="259"/>
        <v>0</v>
      </c>
      <c r="AN134" s="58">
        <f t="shared" ref="AN134:AN197" si="322">IF($B134&lt;Dzsed,358*(1.0227*$N134-1.882)*((1/(AL134+273))-0.00068)+1.84,IF($B134&lt;Dzsed+Dzuc,$E134*(1+c_*$J134)/(1+buc*AL134),IF($B134&lt;Dzsed+Dzuc+Dzlc,$E134*(1+c_*$J134)/(1+blc*AL134),($E134*(298/(AL134+273))^0.5*(1+0.032*$K134*0.001)+(0.368*10^-9*(AL134+273)^3)))))</f>
        <v>2.2050684688639168</v>
      </c>
      <c r="AO134" s="49">
        <f t="shared" si="260"/>
        <v>2.2050684688639168</v>
      </c>
      <c r="AP134" s="143">
        <f t="shared" si="261"/>
        <v>0.832626889292851</v>
      </c>
      <c r="AQ134" s="51">
        <f t="shared" ref="AQ134:AQ197" si="323">AQ133-0.5*(AP134+AP133)*(dz)*0.000001</f>
        <v>2.8489732328948563E-2</v>
      </c>
      <c r="AR134" s="57">
        <f t="shared" ref="AR134:AR197" si="324">AR133+(AQ133*(dz)/AO133)-(0.5*AP133*0.000001*((dz)^2)/AO133)</f>
        <v>262.18706699138494</v>
      </c>
      <c r="AS134" s="44">
        <f t="shared" si="262"/>
        <v>818.52637187020696</v>
      </c>
      <c r="AT134" s="44">
        <f t="shared" si="263"/>
        <v>327.41054874808276</v>
      </c>
      <c r="AU134" s="44">
        <f t="shared" si="264"/>
        <v>204.63159296755174</v>
      </c>
      <c r="AV134" s="47">
        <f t="shared" si="265"/>
        <v>481.87800755249691</v>
      </c>
      <c r="AW134" s="47">
        <f t="shared" si="266"/>
        <v>605709.97003974032</v>
      </c>
      <c r="AX134" s="86">
        <f t="shared" si="267"/>
        <v>9479071896.1300392</v>
      </c>
      <c r="AY134" s="86">
        <f t="shared" si="268"/>
        <v>1427.7468173641284</v>
      </c>
      <c r="AZ134" s="10">
        <f t="shared" ref="AZ134:AZ197" si="325">MIN(AX134:AY134)</f>
        <v>1427.7468173641284</v>
      </c>
      <c r="BA134" s="44">
        <f t="shared" si="269"/>
        <v>481.87800755249691</v>
      </c>
      <c r="BB134" s="9">
        <f t="shared" si="270"/>
        <v>481.87800755249691</v>
      </c>
      <c r="BC134" s="45">
        <f t="shared" si="239"/>
        <v>64250.401006999593</v>
      </c>
      <c r="BD134" s="9">
        <f t="shared" si="271"/>
        <v>204.63159296755174</v>
      </c>
      <c r="BE134" s="45">
        <f t="shared" si="235"/>
        <v>27284.212395673567</v>
      </c>
      <c r="BF134" s="9">
        <f t="shared" si="272"/>
        <v>327.41054874808276</v>
      </c>
      <c r="BG134" s="45">
        <f t="shared" si="236"/>
        <v>43654.739833077707</v>
      </c>
      <c r="BH134" s="58"/>
      <c r="BI134" s="58"/>
      <c r="BJ134" s="58">
        <f t="shared" ref="BJ134:BJ197" si="326">BB134*-1</f>
        <v>-481.87800755249691</v>
      </c>
      <c r="BK134" s="97"/>
      <c r="BL134" s="44"/>
      <c r="BM134" s="82">
        <f t="shared" ref="BM134:BM197" si="327">BN134*0.001</f>
        <v>12.9</v>
      </c>
      <c r="BN134" s="86">
        <f t="shared" ref="BN134:BN197" si="328">BN133+Dlithb/1200</f>
        <v>12900</v>
      </c>
      <c r="BO134" s="86">
        <f t="shared" ref="BO134:BO197" si="329">Dlithb/1200</f>
        <v>100</v>
      </c>
      <c r="BP134" s="84">
        <f t="shared" si="273"/>
        <v>2</v>
      </c>
      <c r="BQ134" s="84">
        <f t="shared" si="274"/>
        <v>3</v>
      </c>
      <c r="BR134" s="84">
        <f t="shared" si="275"/>
        <v>1.4581420887516947</v>
      </c>
      <c r="BS134" s="84">
        <f t="shared" ref="BS134:BS197" si="330">BS133-0.5*(BR134+BR133)*(dzb)*0.000001</f>
        <v>4.9550801098264118E-2</v>
      </c>
      <c r="BT134" s="84">
        <f t="shared" ref="BT134:BT197" si="331">BT133+(BS133*(dzb)/BQ133)-(0.5*BR133*0.000001*((dzb)^2)/BQ133)</f>
        <v>412.80262951208363</v>
      </c>
      <c r="BU134" s="84">
        <f t="shared" ref="BU134:BU197" si="332">IF(BN134&lt;Dzsedb,BU133+1078*9.81*(dzb)*0.000001,0)</f>
        <v>0</v>
      </c>
      <c r="BV134" s="83">
        <f t="shared" ref="BV134:BV197" si="333">IF(AND(BN134&lt;=Dlithb,BN134&gt;(Dzlcb+Dzucb+Dzsedb)),rhomab*9.81*(dzb)+BV133*1000000,IF(AND(BN134&lt;=(Dzlcb+Dzucb+Dzsedb),BN134&gt;(Dzucb+Dzsedb)),rholcb*9.81*(dzb)+BV133*1000000,IF(AND(BN134&lt;=(Dzucb+Dzsedb),BN134&gt;Dzsedb),rhoucb*9.81*(dzb)+BV133*1000000,((rhosedb*(1-BX134))+(1078*BX134))*9.81*(dzb)+BV133*1000000)))*0.000001</f>
        <v>333.63708114440749</v>
      </c>
      <c r="BW134" s="81">
        <f t="shared" si="237"/>
        <v>333.63708114440749</v>
      </c>
      <c r="BX134" s="83">
        <f t="shared" si="276"/>
        <v>0</v>
      </c>
      <c r="BY134" s="141">
        <f t="shared" si="277"/>
        <v>0</v>
      </c>
      <c r="BZ134" s="83">
        <f t="shared" si="278"/>
        <v>3</v>
      </c>
      <c r="CA134" s="83">
        <f t="shared" si="279"/>
        <v>0</v>
      </c>
      <c r="CB134" s="83">
        <f t="shared" ref="CB134:CB197" si="334">IF(BN134&lt;Dzsed,358*(1.0227*$BZ134-1.882)*((1/(BT134+273))-0.00068)+1.84,IF(BN134&lt;Dzsedb+Dzucb,BQ134*(1+c_b*BV134)/(1+bucb*BT134),IF(BN134&lt;Dzsedb+Dzucb+Dzlcb,BQ134*(1+c_b*BV134)/(1+blcb*BT134),(BQ134*(298/(BT134+273))^0.5*(1+0.032*BW134*0.001)+(0.368*10^-9*(BT134+273)^3)))))</f>
        <v>1.8855242458552233</v>
      </c>
      <c r="CC134" s="83">
        <f t="shared" si="280"/>
        <v>1.8855242458552233</v>
      </c>
      <c r="CD134" s="143">
        <f t="shared" si="281"/>
        <v>1.2238668524348462</v>
      </c>
      <c r="CE134" s="83">
        <f t="shared" ref="CE134:CE197" si="335">CE133-0.5*(CD134+CD133)*(dzb)*0.000001</f>
        <v>4.049871934271386E-2</v>
      </c>
      <c r="CF134" s="84">
        <f t="shared" ref="CF134:CF197" si="336">CF133+(CE133*(dzb)/CC133)-(0.5*CD133*0.000001*((dzb)^2)/CC133)</f>
        <v>459.68186406558164</v>
      </c>
      <c r="CG134" s="83">
        <f t="shared" si="282"/>
        <v>0</v>
      </c>
      <c r="CH134" s="83">
        <f t="shared" ref="CH134:CH197" si="337">IF($BN134&lt;Dzsedb,358*(1.0227*$BZ134-1.882)*((1/(CF134+273))-0.00068)+1.84,IF($BN134&lt;Dzsedb+Dzucb,$BQ134*(1+c_b*$BV134)/(1+bucb*CF134),IF($BN134&lt;Dzsedb+Dzucb+Dzlcb,$BQ134*(1+c_b*$BV134)/(1+blcb*CF134),($BQ134*(298/(CF134+273))^0.5*(1+0.032*$BW134*0.001)+(0.368*10^-9*(CF134+273)^3)))))</f>
        <v>1.8070477077624449</v>
      </c>
      <c r="CI134" s="83">
        <f t="shared" si="283"/>
        <v>1.8070477077624449</v>
      </c>
      <c r="CJ134" s="143">
        <f t="shared" si="284"/>
        <v>1.1969464386411544</v>
      </c>
      <c r="CK134" s="83">
        <f t="shared" ref="CK134:CK197" si="338">CK133-0.5*(CJ134+CJ133)*(dzb)*0.000001</f>
        <v>3.9285954701307788E-2</v>
      </c>
      <c r="CL134" s="84">
        <f t="shared" ref="CL134:CL197" si="339">CL133+(CK133*(dzb)/CI133)-(0.5*CJ133*0.000001*((dzb)^2)/CI133)</f>
        <v>398.97165115850112</v>
      </c>
      <c r="CM134" s="83">
        <f t="shared" si="285"/>
        <v>0</v>
      </c>
      <c r="CN134" s="83">
        <f t="shared" ref="CN134:CN197" si="340">IF($BN134&lt;Dzsedb,358*(1.0227*$BZ134-1.882)*((1/(CL134+273))-0.00068)+1.84,IF($BN134&lt;Dzsedb+Dzucb,$BQ134*(1+c_b*$BV134)/(1+bucb*CL134),IF($BN134&lt;Dzsedb+Dzucb+Dzlcb,$BQ134*(1+c_b*$BV134)/(1+blcb*CL134),($BQ134*(298/(CL134+273))^0.5*(1+0.032*$BW134*0.001)+(0.368*10^-9*(CL134+273)^3)))))</f>
        <v>1.9099965687750688</v>
      </c>
      <c r="CO134" s="83">
        <f t="shared" si="286"/>
        <v>1.9099965687750688</v>
      </c>
      <c r="CP134" s="143">
        <f t="shared" si="287"/>
        <v>1.2022682287919844</v>
      </c>
      <c r="CQ134" s="83">
        <f t="shared" ref="CQ134:CQ197" si="341">CQ133-0.5*(CP134+CP133)*(dzb)*0.000001</f>
        <v>3.9525701347602908E-2</v>
      </c>
      <c r="CR134" s="84">
        <f t="shared" ref="CR134:CR197" si="342">CR133+(CQ133*(dzb)/CO133)-(0.5*CP133*0.000001*((dzb)^2)/CO133)</f>
        <v>395.40327872216966</v>
      </c>
      <c r="CS134" s="83">
        <f t="shared" si="288"/>
        <v>0</v>
      </c>
      <c r="CT134" s="83">
        <f t="shared" ref="CT134:CT197" si="343">IF($BN134&lt;Dzsedb,358*(1.0227*$BZ134-1.882)*((1/(CR134+273))-0.00068)+1.84,IF($BN134&lt;Dzsedb+Dzucb,$BQ134*(1+c_b*$BV134)/(1+bucb*CR134),IF($BN134&lt;Dzsedb+Dzucb+Dzlcb,$BQ134*(1+c_b*$BV134)/(1+blcb*CR134),($BQ134*(298/(CR134+273))^0.5*(1+0.032*$BW134*0.001)+(0.368*10^-9*(CR134+273)^3)))))</f>
        <v>1.916413828899127</v>
      </c>
      <c r="CU134" s="83">
        <f t="shared" si="289"/>
        <v>1.916413828899127</v>
      </c>
      <c r="CV134" s="143">
        <f t="shared" si="290"/>
        <v>1.2032003115553187</v>
      </c>
      <c r="CW134" s="83">
        <f t="shared" ref="CW134:CW197" si="344">CW133-0.5*(CV134+CV133)*(dzb)*0.000001</f>
        <v>3.956769167609113E-2</v>
      </c>
      <c r="CX134" s="84">
        <f t="shared" ref="CX134:CX197" si="345">CX133+(CW133*(dzb)/CU133)-(0.5*CV133*0.000001*((dzb)^2)/CU133)</f>
        <v>395.62639378727818</v>
      </c>
      <c r="CY134" s="83">
        <f t="shared" si="291"/>
        <v>0</v>
      </c>
      <c r="CZ134" s="83">
        <f t="shared" ref="CZ134:CZ197" si="346">IF($BN134&lt;Dzsedb,358*(1.0227*$BZ134-1.882)*((1/(CX134+273))-0.00068)+1.84,IF($BN134&lt;Dzsedb+Dzucb,$BQ134*(1+c_b*$BV134)/(1+bucb*CX134),IF($BN134&lt;Dzsedb+Dzucb+Dzlcb,$BQ134*(1+c_b*$BV134)/(1+blcb*CX134),($BQ134*(298/(CX134+273))^0.5*(1+0.032*$BW134*0.001)+(0.368*10^-9*(CX134+273)^3)))))</f>
        <v>1.916011321519453</v>
      </c>
      <c r="DA134" s="83">
        <f t="shared" si="292"/>
        <v>1.916011321519453</v>
      </c>
      <c r="DB134" s="143">
        <f t="shared" si="293"/>
        <v>1.2032309708933955</v>
      </c>
      <c r="DC134" s="83">
        <f t="shared" ref="DC134:DC197" si="347">DC133-0.5*(DB134+DB133)*(dzb)*0.000001</f>
        <v>3.9569072879271264E-2</v>
      </c>
      <c r="DD134" s="84">
        <f t="shared" ref="DD134:DD197" si="348">DD133+(DC133*(dzb)/DA133)-(0.5*DB133*0.000001*((dzb)^2)/DA133)</f>
        <v>395.65772493341689</v>
      </c>
      <c r="DE134" s="86">
        <f t="shared" si="294"/>
        <v>600.54674605993353</v>
      </c>
      <c r="DF134" s="86">
        <f t="shared" si="295"/>
        <v>240.21869842397339</v>
      </c>
      <c r="DG134" s="86">
        <f t="shared" si="296"/>
        <v>150.13668651498338</v>
      </c>
      <c r="DH134" s="86">
        <f t="shared" si="297"/>
        <v>7.4192442466296153</v>
      </c>
      <c r="DI134" s="86">
        <f t="shared" si="298"/>
        <v>279.25415507620647</v>
      </c>
      <c r="DJ134" s="86">
        <f t="shared" si="299"/>
        <v>4622529.18620372</v>
      </c>
      <c r="DK134" s="86">
        <f t="shared" si="300"/>
        <v>1698.9108264285653</v>
      </c>
      <c r="DL134" s="86">
        <f t="shared" si="238"/>
        <v>1698.9108264285653</v>
      </c>
      <c r="DM134" s="86">
        <f t="shared" si="301"/>
        <v>7.4192442466296153</v>
      </c>
      <c r="DN134" s="85">
        <f t="shared" si="302"/>
        <v>7.4192442466296153</v>
      </c>
      <c r="DO134" s="85">
        <f t="shared" ref="DO134:DO197" si="349">DN134*$BN$6</f>
        <v>741.92442466296154</v>
      </c>
      <c r="DP134" s="85">
        <f t="shared" si="303"/>
        <v>7.4192442466296153</v>
      </c>
      <c r="DQ134" s="85">
        <f t="shared" ref="DQ134:DQ197" si="350">DP134*$BN$6</f>
        <v>741.92442466296154</v>
      </c>
      <c r="DR134" s="85">
        <f t="shared" si="304"/>
        <v>7.4192442466296153</v>
      </c>
      <c r="DS134" s="85">
        <f t="shared" ref="DS134:DS197" si="351">DR134*$BN$6</f>
        <v>741.92442466296154</v>
      </c>
      <c r="DT134" s="81"/>
      <c r="DU134" s="81"/>
      <c r="DV134" s="81">
        <f t="shared" ref="DV134:DV197" si="352">DN134*-1</f>
        <v>-7.4192442466296153</v>
      </c>
      <c r="DW134" s="100"/>
    </row>
    <row r="135" spans="1:127" x14ac:dyDescent="0.2">
      <c r="A135" s="59">
        <f t="shared" si="305"/>
        <v>17.333333333333353</v>
      </c>
      <c r="B135" s="44">
        <f t="shared" si="306"/>
        <v>17333.333333333354</v>
      </c>
      <c r="C135" s="52">
        <f t="shared" si="240"/>
        <v>133.33333333333334</v>
      </c>
      <c r="D135" s="50">
        <f t="shared" si="241"/>
        <v>2</v>
      </c>
      <c r="E135" s="44">
        <f t="shared" si="242"/>
        <v>3</v>
      </c>
      <c r="F135" s="47">
        <f t="shared" si="243"/>
        <v>1.0574519476318618</v>
      </c>
      <c r="G135" s="52">
        <f t="shared" si="307"/>
        <v>3.5949407949993087E-2</v>
      </c>
      <c r="H135" s="57">
        <f t="shared" si="308"/>
        <v>253.23120525105912</v>
      </c>
      <c r="I135" s="52">
        <f t="shared" si="309"/>
        <v>0</v>
      </c>
      <c r="J135" s="54">
        <f t="shared" si="310"/>
        <v>458.39927326122603</v>
      </c>
      <c r="K135" s="46">
        <f t="shared" ref="K135:K198" si="353">J135-I135</f>
        <v>458.39927326122603</v>
      </c>
      <c r="L135" s="80">
        <f t="shared" si="244"/>
        <v>0</v>
      </c>
      <c r="M135" s="142">
        <f t="shared" si="245"/>
        <v>0</v>
      </c>
      <c r="N135" s="60">
        <f t="shared" si="246"/>
        <v>3</v>
      </c>
      <c r="O135" s="53">
        <f t="shared" si="247"/>
        <v>0</v>
      </c>
      <c r="P135" s="58">
        <f t="shared" si="311"/>
        <v>2.2269758258000545</v>
      </c>
      <c r="Q135" s="49">
        <f t="shared" si="248"/>
        <v>2.2269758258000545</v>
      </c>
      <c r="R135" s="143">
        <f t="shared" si="249"/>
        <v>0.85418214447655383</v>
      </c>
      <c r="S135" s="51">
        <f t="shared" si="312"/>
        <v>2.916763775009984E-2</v>
      </c>
      <c r="T135" s="57">
        <f t="shared" si="313"/>
        <v>267.70550448918823</v>
      </c>
      <c r="U135" s="53">
        <f t="shared" si="250"/>
        <v>0</v>
      </c>
      <c r="V135" s="58">
        <f t="shared" si="314"/>
        <v>2.1924778864416559</v>
      </c>
      <c r="W135" s="49">
        <f t="shared" si="251"/>
        <v>2.1924778864416559</v>
      </c>
      <c r="X135" s="143">
        <f t="shared" si="252"/>
        <v>0.83435475176801621</v>
      </c>
      <c r="Y135" s="51">
        <f t="shared" si="315"/>
        <v>2.8441955176967612E-2</v>
      </c>
      <c r="Z135" s="57">
        <f t="shared" si="316"/>
        <v>264.9985083762333</v>
      </c>
      <c r="AA135" s="53">
        <f t="shared" si="253"/>
        <v>0</v>
      </c>
      <c r="AB135" s="58">
        <f t="shared" si="317"/>
        <v>2.1988482320071259</v>
      </c>
      <c r="AC135" s="49">
        <f t="shared" si="254"/>
        <v>2.1988482320071259</v>
      </c>
      <c r="AD135" s="143">
        <f t="shared" si="255"/>
        <v>0.83259842347305824</v>
      </c>
      <c r="AE135" s="49">
        <f t="shared" ref="AE135:AE198" si="354">AE134-0.5*(AD135+AD134)*($B135-$B134)*0.000001</f>
        <v>2.8377673561371868E-2</v>
      </c>
      <c r="AF135" s="57">
        <f t="shared" si="318"/>
        <v>264.03245501536827</v>
      </c>
      <c r="AG135" s="53">
        <f t="shared" si="256"/>
        <v>0</v>
      </c>
      <c r="AH135" s="58">
        <f t="shared" si="319"/>
        <v>2.2011306073474222</v>
      </c>
      <c r="AI135" s="49">
        <f t="shared" si="257"/>
        <v>2.2011306073474222</v>
      </c>
      <c r="AJ135" s="143">
        <f t="shared" si="258"/>
        <v>0.83261703430177492</v>
      </c>
      <c r="AK135" s="51">
        <f t="shared" si="320"/>
        <v>2.837835471770294E-2</v>
      </c>
      <c r="AL135" s="57">
        <f t="shared" si="321"/>
        <v>263.91385553269026</v>
      </c>
      <c r="AM135" s="53">
        <f t="shared" si="259"/>
        <v>0</v>
      </c>
      <c r="AN135" s="58">
        <f t="shared" si="322"/>
        <v>2.2014111343358027</v>
      </c>
      <c r="AO135" s="49">
        <f t="shared" si="260"/>
        <v>2.2014111343358027</v>
      </c>
      <c r="AP135" s="143">
        <f t="shared" si="261"/>
        <v>0.832626889292851</v>
      </c>
      <c r="AQ135" s="51">
        <f t="shared" si="323"/>
        <v>2.8378715410376183E-2</v>
      </c>
      <c r="AR135" s="57">
        <f t="shared" si="324"/>
        <v>263.906392219976</v>
      </c>
      <c r="AS135" s="44">
        <f t="shared" si="262"/>
        <v>825.11869187020682</v>
      </c>
      <c r="AT135" s="44">
        <f t="shared" si="263"/>
        <v>330.04747674808272</v>
      </c>
      <c r="AU135" s="44">
        <f t="shared" si="264"/>
        <v>206.2796729675517</v>
      </c>
      <c r="AV135" s="47">
        <f t="shared" si="265"/>
        <v>462.72320575785716</v>
      </c>
      <c r="AW135" s="47">
        <f t="shared" si="266"/>
        <v>561242.41840746359</v>
      </c>
      <c r="AX135" s="86">
        <f t="shared" si="267"/>
        <v>8387532450.4420156</v>
      </c>
      <c r="AY135" s="86">
        <f t="shared" si="268"/>
        <v>1417.4932603800989</v>
      </c>
      <c r="AZ135" s="10">
        <f t="shared" si="325"/>
        <v>1417.4932603800989</v>
      </c>
      <c r="BA135" s="44">
        <f t="shared" si="269"/>
        <v>462.72320575785716</v>
      </c>
      <c r="BB135" s="9">
        <f t="shared" si="270"/>
        <v>462.72320575785716</v>
      </c>
      <c r="BC135" s="45">
        <f t="shared" si="239"/>
        <v>61696.427434380959</v>
      </c>
      <c r="BD135" s="9">
        <f t="shared" si="271"/>
        <v>206.2796729675517</v>
      </c>
      <c r="BE135" s="45">
        <f t="shared" ref="BE135:BE198" si="355">BD135*$B$6</f>
        <v>27503.956395673562</v>
      </c>
      <c r="BF135" s="9">
        <f t="shared" si="272"/>
        <v>330.04747674808272</v>
      </c>
      <c r="BG135" s="45">
        <f t="shared" ref="BG135:BG198" si="356">BF135*$B$6</f>
        <v>44006.330233077701</v>
      </c>
      <c r="BH135" s="58"/>
      <c r="BI135" s="58"/>
      <c r="BJ135" s="58">
        <f t="shared" si="326"/>
        <v>-462.72320575785716</v>
      </c>
      <c r="BK135" s="97"/>
      <c r="BL135" s="44"/>
      <c r="BM135" s="82">
        <f t="shared" si="327"/>
        <v>13</v>
      </c>
      <c r="BN135" s="86">
        <f t="shared" si="328"/>
        <v>13000</v>
      </c>
      <c r="BO135" s="86">
        <f t="shared" si="329"/>
        <v>100</v>
      </c>
      <c r="BP135" s="84">
        <f t="shared" si="273"/>
        <v>2</v>
      </c>
      <c r="BQ135" s="84">
        <f t="shared" si="274"/>
        <v>3</v>
      </c>
      <c r="BR135" s="84">
        <f t="shared" si="275"/>
        <v>1.4581420887516947</v>
      </c>
      <c r="BS135" s="84">
        <f t="shared" si="330"/>
        <v>4.9404986889388949E-2</v>
      </c>
      <c r="BT135" s="84">
        <f t="shared" si="331"/>
        <v>414.45189264521116</v>
      </c>
      <c r="BU135" s="84">
        <f t="shared" si="332"/>
        <v>0</v>
      </c>
      <c r="BV135" s="83">
        <f t="shared" si="333"/>
        <v>336.3838811444075</v>
      </c>
      <c r="BW135" s="81">
        <f t="shared" ref="BW135:BW198" si="357">BV135-BU135</f>
        <v>336.3838811444075</v>
      </c>
      <c r="BX135" s="83">
        <f t="shared" si="276"/>
        <v>0</v>
      </c>
      <c r="BY135" s="141">
        <f t="shared" si="277"/>
        <v>0</v>
      </c>
      <c r="BZ135" s="83">
        <f t="shared" si="278"/>
        <v>3</v>
      </c>
      <c r="CA135" s="83">
        <f t="shared" si="279"/>
        <v>0</v>
      </c>
      <c r="CB135" s="83">
        <f t="shared" si="334"/>
        <v>1.8829171637724769</v>
      </c>
      <c r="CC135" s="83">
        <f t="shared" si="280"/>
        <v>1.8829171637724769</v>
      </c>
      <c r="CD135" s="143">
        <f t="shared" si="281"/>
        <v>1.2238668524348462</v>
      </c>
      <c r="CE135" s="83">
        <f t="shared" si="335"/>
        <v>4.0376332657470378E-2</v>
      </c>
      <c r="CF135" s="84">
        <f t="shared" si="336"/>
        <v>461.82649445625322</v>
      </c>
      <c r="CG135" s="83">
        <f t="shared" si="282"/>
        <v>0</v>
      </c>
      <c r="CH135" s="83">
        <f t="shared" si="337"/>
        <v>1.8038715355401038</v>
      </c>
      <c r="CI135" s="83">
        <f t="shared" si="283"/>
        <v>1.8038715355401038</v>
      </c>
      <c r="CJ135" s="143">
        <f t="shared" si="284"/>
        <v>1.1969464386411544</v>
      </c>
      <c r="CK135" s="83">
        <f t="shared" si="338"/>
        <v>3.9166260057443669E-2</v>
      </c>
      <c r="CL135" s="84">
        <f t="shared" si="339"/>
        <v>401.14238008894796</v>
      </c>
      <c r="CM135" s="83">
        <f t="shared" si="285"/>
        <v>0</v>
      </c>
      <c r="CN135" s="83">
        <f t="shared" si="340"/>
        <v>1.9063864438930906</v>
      </c>
      <c r="CO135" s="83">
        <f t="shared" si="286"/>
        <v>1.9063864438930906</v>
      </c>
      <c r="CP135" s="143">
        <f t="shared" si="287"/>
        <v>1.2022682287919844</v>
      </c>
      <c r="CQ135" s="83">
        <f t="shared" si="341"/>
        <v>3.9405474524723712E-2</v>
      </c>
      <c r="CR135" s="84">
        <f t="shared" si="342"/>
        <v>397.46954358260729</v>
      </c>
      <c r="CS135" s="83">
        <f t="shared" si="288"/>
        <v>0</v>
      </c>
      <c r="CT135" s="83">
        <f t="shared" si="343"/>
        <v>1.9129662836343615</v>
      </c>
      <c r="CU135" s="83">
        <f t="shared" si="289"/>
        <v>1.9129662836343615</v>
      </c>
      <c r="CV135" s="143">
        <f t="shared" si="290"/>
        <v>1.2032003115553187</v>
      </c>
      <c r="CW135" s="83">
        <f t="shared" si="344"/>
        <v>3.94473716449356E-2</v>
      </c>
      <c r="CX135" s="84">
        <f t="shared" si="345"/>
        <v>397.68792825675172</v>
      </c>
      <c r="CY135" s="83">
        <f t="shared" si="291"/>
        <v>0</v>
      </c>
      <c r="CZ135" s="83">
        <f t="shared" si="346"/>
        <v>1.9125737804963157</v>
      </c>
      <c r="DA135" s="83">
        <f t="shared" si="292"/>
        <v>1.9125737804963157</v>
      </c>
      <c r="DB135" s="143">
        <f t="shared" si="293"/>
        <v>1.2032309708933955</v>
      </c>
      <c r="DC135" s="83">
        <f t="shared" si="347"/>
        <v>3.9448749782181922E-2</v>
      </c>
      <c r="DD135" s="84">
        <f t="shared" si="348"/>
        <v>397.71976448855867</v>
      </c>
      <c r="DE135" s="86">
        <f t="shared" si="294"/>
        <v>605.49098605993345</v>
      </c>
      <c r="DF135" s="86">
        <f t="shared" si="295"/>
        <v>242.19639442397337</v>
      </c>
      <c r="DG135" s="86">
        <f t="shared" si="296"/>
        <v>151.37274651498336</v>
      </c>
      <c r="DH135" s="86">
        <f t="shared" si="297"/>
        <v>7.2198506853860085</v>
      </c>
      <c r="DI135" s="86">
        <f t="shared" si="298"/>
        <v>265.62384394954455</v>
      </c>
      <c r="DJ135" s="86">
        <f t="shared" si="299"/>
        <v>4207773.1780900434</v>
      </c>
      <c r="DK135" s="86">
        <f t="shared" si="300"/>
        <v>1688.432132362047</v>
      </c>
      <c r="DL135" s="86">
        <f t="shared" ref="DL135:DL198" si="358">MIN(DJ135:DK135)</f>
        <v>1688.432132362047</v>
      </c>
      <c r="DM135" s="86">
        <f t="shared" si="301"/>
        <v>7.2198506853860085</v>
      </c>
      <c r="DN135" s="85">
        <f t="shared" si="302"/>
        <v>7.2198506853860085</v>
      </c>
      <c r="DO135" s="85">
        <f t="shared" si="349"/>
        <v>721.9850685386009</v>
      </c>
      <c r="DP135" s="85">
        <f t="shared" si="303"/>
        <v>7.2198506853860085</v>
      </c>
      <c r="DQ135" s="85">
        <f t="shared" si="350"/>
        <v>721.9850685386009</v>
      </c>
      <c r="DR135" s="85">
        <f t="shared" si="304"/>
        <v>7.2198506853860085</v>
      </c>
      <c r="DS135" s="85">
        <f t="shared" si="351"/>
        <v>721.9850685386009</v>
      </c>
      <c r="DT135" s="81"/>
      <c r="DU135" s="81"/>
      <c r="DV135" s="81">
        <f t="shared" si="352"/>
        <v>-7.2198506853860085</v>
      </c>
      <c r="DW135" s="100"/>
    </row>
    <row r="136" spans="1:127" x14ac:dyDescent="0.2">
      <c r="A136" s="59">
        <f t="shared" si="305"/>
        <v>17.466666666666686</v>
      </c>
      <c r="B136" s="44">
        <f t="shared" si="306"/>
        <v>17466.666666666686</v>
      </c>
      <c r="C136" s="52">
        <f t="shared" si="240"/>
        <v>133.33333333333334</v>
      </c>
      <c r="D136" s="50">
        <f t="shared" si="241"/>
        <v>2</v>
      </c>
      <c r="E136" s="44">
        <f t="shared" si="242"/>
        <v>3</v>
      </c>
      <c r="F136" s="47">
        <f t="shared" si="243"/>
        <v>1.0574519476318618</v>
      </c>
      <c r="G136" s="52">
        <f t="shared" si="307"/>
        <v>3.5808414356975508E-2</v>
      </c>
      <c r="H136" s="57">
        <f t="shared" si="308"/>
        <v>254.82582352454733</v>
      </c>
      <c r="I136" s="52">
        <f t="shared" si="309"/>
        <v>0</v>
      </c>
      <c r="J136" s="54">
        <f t="shared" si="310"/>
        <v>462.06167326122602</v>
      </c>
      <c r="K136" s="46">
        <f t="shared" si="353"/>
        <v>462.06167326122602</v>
      </c>
      <c r="L136" s="80">
        <f t="shared" si="244"/>
        <v>0</v>
      </c>
      <c r="M136" s="142">
        <f t="shared" si="245"/>
        <v>0</v>
      </c>
      <c r="N136" s="60">
        <f t="shared" si="246"/>
        <v>3</v>
      </c>
      <c r="O136" s="53">
        <f t="shared" si="247"/>
        <v>0</v>
      </c>
      <c r="P136" s="58">
        <f t="shared" si="311"/>
        <v>2.2235433920253844</v>
      </c>
      <c r="Q136" s="49">
        <f t="shared" si="248"/>
        <v>2.2235433920253844</v>
      </c>
      <c r="R136" s="143">
        <f t="shared" si="249"/>
        <v>0.85418214447655383</v>
      </c>
      <c r="S136" s="51">
        <f t="shared" si="312"/>
        <v>2.9053746797502965E-2</v>
      </c>
      <c r="T136" s="57">
        <f t="shared" si="313"/>
        <v>269.44841772225504</v>
      </c>
      <c r="U136" s="53">
        <f t="shared" si="250"/>
        <v>0</v>
      </c>
      <c r="V136" s="58">
        <f t="shared" si="314"/>
        <v>2.1888105122280184</v>
      </c>
      <c r="W136" s="49">
        <f t="shared" si="251"/>
        <v>2.1888105122280184</v>
      </c>
      <c r="X136" s="143">
        <f t="shared" si="252"/>
        <v>0.83435475176801621</v>
      </c>
      <c r="Y136" s="51">
        <f t="shared" si="315"/>
        <v>2.8330707876731878E-2</v>
      </c>
      <c r="Z136" s="57">
        <f t="shared" si="316"/>
        <v>266.7247945235124</v>
      </c>
      <c r="AA136" s="53">
        <f t="shared" si="253"/>
        <v>0</v>
      </c>
      <c r="AB136" s="58">
        <f t="shared" si="317"/>
        <v>2.1951974306182449</v>
      </c>
      <c r="AC136" s="49">
        <f t="shared" si="254"/>
        <v>2.1951974306182449</v>
      </c>
      <c r="AD136" s="143">
        <f t="shared" si="255"/>
        <v>0.83259842347305824</v>
      </c>
      <c r="AE136" s="49">
        <f t="shared" si="354"/>
        <v>2.8266660438242129E-2</v>
      </c>
      <c r="AF136" s="57">
        <f t="shared" si="318"/>
        <v>265.74984909393123</v>
      </c>
      <c r="AG136" s="53">
        <f t="shared" si="256"/>
        <v>0</v>
      </c>
      <c r="AH136" s="58">
        <f t="shared" si="319"/>
        <v>2.1974927542915537</v>
      </c>
      <c r="AI136" s="49">
        <f t="shared" si="257"/>
        <v>2.1974927542915537</v>
      </c>
      <c r="AJ136" s="143">
        <f t="shared" si="258"/>
        <v>0.83261703430177492</v>
      </c>
      <c r="AK136" s="51">
        <f t="shared" si="320"/>
        <v>2.8267339113129369E-2</v>
      </c>
      <c r="AL136" s="57">
        <f t="shared" si="321"/>
        <v>265.6295100132179</v>
      </c>
      <c r="AM136" s="53">
        <f t="shared" si="259"/>
        <v>0</v>
      </c>
      <c r="AN136" s="58">
        <f t="shared" si="322"/>
        <v>2.1977764026262143</v>
      </c>
      <c r="AO136" s="49">
        <f t="shared" si="260"/>
        <v>2.1977764026262143</v>
      </c>
      <c r="AP136" s="143">
        <f t="shared" si="261"/>
        <v>0.832626889292851</v>
      </c>
      <c r="AQ136" s="51">
        <f t="shared" si="323"/>
        <v>2.8267698491803803E-2</v>
      </c>
      <c r="AR136" s="57">
        <f t="shared" si="324"/>
        <v>265.6218498801</v>
      </c>
      <c r="AS136" s="44">
        <f t="shared" si="262"/>
        <v>831.71101187020668</v>
      </c>
      <c r="AT136" s="44">
        <f t="shared" si="263"/>
        <v>332.68440474808267</v>
      </c>
      <c r="AU136" s="44">
        <f t="shared" si="264"/>
        <v>207.92775296755167</v>
      </c>
      <c r="AV136" s="47">
        <f t="shared" si="265"/>
        <v>444.48505542354906</v>
      </c>
      <c r="AW136" s="47">
        <f t="shared" si="266"/>
        <v>520381.00534845935</v>
      </c>
      <c r="AX136" s="86">
        <f t="shared" si="267"/>
        <v>7429510223.5477819</v>
      </c>
      <c r="AY136" s="86">
        <f t="shared" si="268"/>
        <v>1407.3158561595633</v>
      </c>
      <c r="AZ136" s="10">
        <f t="shared" si="325"/>
        <v>1407.3158561595633</v>
      </c>
      <c r="BA136" s="44">
        <f t="shared" si="269"/>
        <v>444.48505542354906</v>
      </c>
      <c r="BB136" s="9">
        <f t="shared" si="270"/>
        <v>444.48505542354906</v>
      </c>
      <c r="BC136" s="45">
        <f t="shared" ref="BC136:BC199" si="359">BB136*$B$6</f>
        <v>59264.67405647321</v>
      </c>
      <c r="BD136" s="9">
        <f t="shared" si="271"/>
        <v>207.92775296755167</v>
      </c>
      <c r="BE136" s="45">
        <f t="shared" si="355"/>
        <v>27723.700395673557</v>
      </c>
      <c r="BF136" s="9">
        <f t="shared" si="272"/>
        <v>332.68440474808267</v>
      </c>
      <c r="BG136" s="45">
        <f t="shared" si="356"/>
        <v>44357.920633077694</v>
      </c>
      <c r="BH136" s="58"/>
      <c r="BI136" s="58"/>
      <c r="BJ136" s="58">
        <f t="shared" si="326"/>
        <v>-444.48505542354906</v>
      </c>
      <c r="BK136" s="97"/>
      <c r="BL136" s="44"/>
      <c r="BM136" s="82">
        <f t="shared" si="327"/>
        <v>13.1</v>
      </c>
      <c r="BN136" s="86">
        <f t="shared" si="328"/>
        <v>13100</v>
      </c>
      <c r="BO136" s="86">
        <f t="shared" si="329"/>
        <v>100</v>
      </c>
      <c r="BP136" s="84">
        <f t="shared" si="273"/>
        <v>2</v>
      </c>
      <c r="BQ136" s="84">
        <f t="shared" si="274"/>
        <v>3</v>
      </c>
      <c r="BR136" s="84">
        <f t="shared" si="275"/>
        <v>1.4581420887516947</v>
      </c>
      <c r="BS136" s="84">
        <f t="shared" si="330"/>
        <v>4.9259172680513781E-2</v>
      </c>
      <c r="BT136" s="84">
        <f t="shared" si="331"/>
        <v>416.09629530470954</v>
      </c>
      <c r="BU136" s="84">
        <f t="shared" si="332"/>
        <v>0</v>
      </c>
      <c r="BV136" s="83">
        <f t="shared" si="333"/>
        <v>339.1306811444075</v>
      </c>
      <c r="BW136" s="81">
        <f t="shared" si="357"/>
        <v>339.1306811444075</v>
      </c>
      <c r="BX136" s="83">
        <f t="shared" si="276"/>
        <v>0</v>
      </c>
      <c r="BY136" s="141">
        <f t="shared" si="277"/>
        <v>0</v>
      </c>
      <c r="BZ136" s="83">
        <f t="shared" si="278"/>
        <v>3</v>
      </c>
      <c r="CA136" s="83">
        <f t="shared" si="279"/>
        <v>0</v>
      </c>
      <c r="CB136" s="83">
        <f t="shared" si="334"/>
        <v>1.8803264645241249</v>
      </c>
      <c r="CC136" s="83">
        <f t="shared" si="280"/>
        <v>1.8803264645241249</v>
      </c>
      <c r="CD136" s="143">
        <f t="shared" si="281"/>
        <v>1.2238668524348462</v>
      </c>
      <c r="CE136" s="83">
        <f t="shared" si="335"/>
        <v>4.0253945972226896E-2</v>
      </c>
      <c r="CF136" s="84">
        <f t="shared" si="336"/>
        <v>463.96759445207437</v>
      </c>
      <c r="CG136" s="83">
        <f t="shared" si="282"/>
        <v>0</v>
      </c>
      <c r="CH136" s="83">
        <f t="shared" si="337"/>
        <v>1.8007130353424592</v>
      </c>
      <c r="CI136" s="83">
        <f t="shared" si="283"/>
        <v>1.8007130353424592</v>
      </c>
      <c r="CJ136" s="143">
        <f t="shared" si="284"/>
        <v>1.1969464386411544</v>
      </c>
      <c r="CK136" s="83">
        <f t="shared" si="338"/>
        <v>3.9046565413579551E-2</v>
      </c>
      <c r="CL136" s="84">
        <f t="shared" si="339"/>
        <v>403.31029570627612</v>
      </c>
      <c r="CM136" s="83">
        <f t="shared" si="285"/>
        <v>0</v>
      </c>
      <c r="CN136" s="83">
        <f t="shared" si="340"/>
        <v>1.9027959701918078</v>
      </c>
      <c r="CO136" s="83">
        <f t="shared" si="286"/>
        <v>1.9027959701918078</v>
      </c>
      <c r="CP136" s="143">
        <f t="shared" si="287"/>
        <v>1.2022682287919844</v>
      </c>
      <c r="CQ136" s="83">
        <f t="shared" si="341"/>
        <v>3.9285247701844515E-2</v>
      </c>
      <c r="CR136" s="84">
        <f t="shared" si="342"/>
        <v>399.53341480028837</v>
      </c>
      <c r="CS136" s="83">
        <f t="shared" si="288"/>
        <v>0</v>
      </c>
      <c r="CT136" s="83">
        <f t="shared" si="343"/>
        <v>1.9095363877670155</v>
      </c>
      <c r="CU136" s="83">
        <f t="shared" si="289"/>
        <v>1.9095363877670155</v>
      </c>
      <c r="CV136" s="143">
        <f t="shared" si="290"/>
        <v>1.2032003115553187</v>
      </c>
      <c r="CW136" s="83">
        <f t="shared" si="344"/>
        <v>3.932705161378007E-2</v>
      </c>
      <c r="CX136" s="84">
        <f t="shared" si="345"/>
        <v>399.74688831090003</v>
      </c>
      <c r="CY136" s="83">
        <f t="shared" si="291"/>
        <v>0</v>
      </c>
      <c r="CZ136" s="83">
        <f t="shared" si="346"/>
        <v>1.9091541388407574</v>
      </c>
      <c r="DA136" s="83">
        <f t="shared" si="292"/>
        <v>1.9091541388407574</v>
      </c>
      <c r="DB136" s="143">
        <f t="shared" si="293"/>
        <v>1.2032309708933955</v>
      </c>
      <c r="DC136" s="83">
        <f t="shared" si="347"/>
        <v>3.932842668509258E-2</v>
      </c>
      <c r="DD136" s="84">
        <f t="shared" si="348"/>
        <v>399.7792190641315</v>
      </c>
      <c r="DE136" s="86">
        <f t="shared" si="294"/>
        <v>610.43522605993348</v>
      </c>
      <c r="DF136" s="86">
        <f t="shared" si="295"/>
        <v>244.17409042397338</v>
      </c>
      <c r="DG136" s="86">
        <f t="shared" si="296"/>
        <v>152.60880651498337</v>
      </c>
      <c r="DH136" s="86">
        <f t="shared" si="297"/>
        <v>7.0272270325970023</v>
      </c>
      <c r="DI136" s="86">
        <f t="shared" si="298"/>
        <v>252.75204799355035</v>
      </c>
      <c r="DJ136" s="86">
        <f t="shared" si="299"/>
        <v>3832886.4989299667</v>
      </c>
      <c r="DK136" s="86">
        <f t="shared" si="300"/>
        <v>1677.9826395386615</v>
      </c>
      <c r="DL136" s="86">
        <f t="shared" si="358"/>
        <v>1677.9826395386615</v>
      </c>
      <c r="DM136" s="86">
        <f t="shared" si="301"/>
        <v>7.0272270325970023</v>
      </c>
      <c r="DN136" s="85">
        <f t="shared" si="302"/>
        <v>7.0272270325970023</v>
      </c>
      <c r="DO136" s="85">
        <f t="shared" si="349"/>
        <v>702.72270325970021</v>
      </c>
      <c r="DP136" s="85">
        <f t="shared" si="303"/>
        <v>7.0272270325970023</v>
      </c>
      <c r="DQ136" s="85">
        <f t="shared" si="350"/>
        <v>702.72270325970021</v>
      </c>
      <c r="DR136" s="85">
        <f t="shared" si="304"/>
        <v>7.0272270325970023</v>
      </c>
      <c r="DS136" s="85">
        <f t="shared" si="351"/>
        <v>702.72270325970021</v>
      </c>
      <c r="DT136" s="81"/>
      <c r="DU136" s="81"/>
      <c r="DV136" s="81">
        <f t="shared" si="352"/>
        <v>-7.0272270325970023</v>
      </c>
      <c r="DW136" s="100"/>
    </row>
    <row r="137" spans="1:127" x14ac:dyDescent="0.2">
      <c r="A137" s="59">
        <f t="shared" si="305"/>
        <v>17.600000000000019</v>
      </c>
      <c r="B137" s="44">
        <f t="shared" si="306"/>
        <v>17600.000000000018</v>
      </c>
      <c r="C137" s="52">
        <f t="shared" si="240"/>
        <v>133.33333333333334</v>
      </c>
      <c r="D137" s="50">
        <f t="shared" si="241"/>
        <v>2</v>
      </c>
      <c r="E137" s="44">
        <f t="shared" si="242"/>
        <v>3</v>
      </c>
      <c r="F137" s="47">
        <f t="shared" si="243"/>
        <v>1.0574519476318618</v>
      </c>
      <c r="G137" s="52">
        <f t="shared" si="307"/>
        <v>3.566742076395793E-2</v>
      </c>
      <c r="H137" s="57">
        <f t="shared" si="308"/>
        <v>256.41417541612361</v>
      </c>
      <c r="I137" s="52">
        <f t="shared" si="309"/>
        <v>0</v>
      </c>
      <c r="J137" s="54">
        <f t="shared" si="310"/>
        <v>465.72407326122595</v>
      </c>
      <c r="K137" s="46">
        <f t="shared" si="353"/>
        <v>465.72407326122595</v>
      </c>
      <c r="L137" s="80">
        <f t="shared" si="244"/>
        <v>0</v>
      </c>
      <c r="M137" s="142">
        <f t="shared" si="245"/>
        <v>0</v>
      </c>
      <c r="N137" s="60">
        <f t="shared" si="246"/>
        <v>3</v>
      </c>
      <c r="O137" s="53">
        <f t="shared" si="247"/>
        <v>0</v>
      </c>
      <c r="P137" s="58">
        <f t="shared" si="311"/>
        <v>2.2201378886183019</v>
      </c>
      <c r="Q137" s="49">
        <f t="shared" si="248"/>
        <v>2.2201378886183019</v>
      </c>
      <c r="R137" s="143">
        <f t="shared" si="249"/>
        <v>0.85418214447655383</v>
      </c>
      <c r="S137" s="51">
        <f t="shared" si="312"/>
        <v>2.893985584490609E-2</v>
      </c>
      <c r="T137" s="57">
        <f t="shared" si="313"/>
        <v>271.18719205426345</v>
      </c>
      <c r="U137" s="53">
        <f t="shared" si="250"/>
        <v>0</v>
      </c>
      <c r="V137" s="58">
        <f t="shared" si="314"/>
        <v>2.1851664123455978</v>
      </c>
      <c r="W137" s="49">
        <f t="shared" si="251"/>
        <v>2.1851664123455978</v>
      </c>
      <c r="X137" s="143">
        <f t="shared" si="252"/>
        <v>0.83435475176801621</v>
      </c>
      <c r="Y137" s="51">
        <f t="shared" si="315"/>
        <v>2.8219460576496144E-2</v>
      </c>
      <c r="Z137" s="57">
        <f t="shared" si="316"/>
        <v>268.44719635279534</v>
      </c>
      <c r="AA137" s="53">
        <f t="shared" si="253"/>
        <v>0</v>
      </c>
      <c r="AB137" s="58">
        <f t="shared" si="317"/>
        <v>2.1915692118479884</v>
      </c>
      <c r="AC137" s="49">
        <f t="shared" si="254"/>
        <v>2.1915692118479884</v>
      </c>
      <c r="AD137" s="143">
        <f t="shared" si="255"/>
        <v>0.83259842347305824</v>
      </c>
      <c r="AE137" s="49">
        <f t="shared" si="354"/>
        <v>2.815564731511239E-2</v>
      </c>
      <c r="AF137" s="57">
        <f t="shared" si="318"/>
        <v>267.46335655849566</v>
      </c>
      <c r="AG137" s="53">
        <f t="shared" si="256"/>
        <v>0</v>
      </c>
      <c r="AH137" s="58">
        <f t="shared" si="319"/>
        <v>2.1938774055137196</v>
      </c>
      <c r="AI137" s="49">
        <f t="shared" si="257"/>
        <v>2.1938774055137196</v>
      </c>
      <c r="AJ137" s="143">
        <f t="shared" si="258"/>
        <v>0.83261703430177492</v>
      </c>
      <c r="AK137" s="51">
        <f t="shared" si="320"/>
        <v>2.8156323508555799E-2</v>
      </c>
      <c r="AL137" s="57">
        <f t="shared" si="321"/>
        <v>267.34126878956255</v>
      </c>
      <c r="AM137" s="53">
        <f t="shared" si="259"/>
        <v>0</v>
      </c>
      <c r="AN137" s="58">
        <f t="shared" si="322"/>
        <v>2.1941641756658612</v>
      </c>
      <c r="AO137" s="49">
        <f t="shared" si="260"/>
        <v>2.1941641756658612</v>
      </c>
      <c r="AP137" s="143">
        <f t="shared" si="261"/>
        <v>0.832626889292851</v>
      </c>
      <c r="AQ137" s="51">
        <f t="shared" si="323"/>
        <v>2.8156681573231424E-2</v>
      </c>
      <c r="AR137" s="57">
        <f t="shared" si="324"/>
        <v>267.33340949698101</v>
      </c>
      <c r="AS137" s="44">
        <f t="shared" si="262"/>
        <v>838.30333187020665</v>
      </c>
      <c r="AT137" s="44">
        <f t="shared" si="263"/>
        <v>335.32133274808263</v>
      </c>
      <c r="AU137" s="44">
        <f t="shared" si="264"/>
        <v>209.57583296755166</v>
      </c>
      <c r="AV137" s="47">
        <f t="shared" si="265"/>
        <v>427.1134461450057</v>
      </c>
      <c r="AW137" s="47">
        <f t="shared" si="266"/>
        <v>482808.29628891411</v>
      </c>
      <c r="AX137" s="86">
        <f t="shared" si="267"/>
        <v>6587781232.3139381</v>
      </c>
      <c r="AY137" s="86">
        <f t="shared" si="268"/>
        <v>1397.2141731603126</v>
      </c>
      <c r="AZ137" s="10">
        <f t="shared" si="325"/>
        <v>1397.2141731603126</v>
      </c>
      <c r="BA137" s="44">
        <f t="shared" si="269"/>
        <v>427.1134461450057</v>
      </c>
      <c r="BB137" s="9">
        <f t="shared" si="270"/>
        <v>427.1134461450057</v>
      </c>
      <c r="BC137" s="45">
        <f t="shared" si="359"/>
        <v>56948.459486000764</v>
      </c>
      <c r="BD137" s="9">
        <f t="shared" si="271"/>
        <v>209.57583296755166</v>
      </c>
      <c r="BE137" s="45">
        <f t="shared" si="355"/>
        <v>27943.444395673556</v>
      </c>
      <c r="BF137" s="9">
        <f t="shared" si="272"/>
        <v>335.32133274808263</v>
      </c>
      <c r="BG137" s="45">
        <f t="shared" si="356"/>
        <v>44709.511033077688</v>
      </c>
      <c r="BH137" s="58"/>
      <c r="BI137" s="58"/>
      <c r="BJ137" s="58">
        <f t="shared" si="326"/>
        <v>-427.1134461450057</v>
      </c>
      <c r="BK137" s="97"/>
      <c r="BL137" s="44"/>
      <c r="BM137" s="82">
        <f t="shared" si="327"/>
        <v>13.200000000000001</v>
      </c>
      <c r="BN137" s="86">
        <f t="shared" si="328"/>
        <v>13200</v>
      </c>
      <c r="BO137" s="86">
        <f t="shared" si="329"/>
        <v>100</v>
      </c>
      <c r="BP137" s="84">
        <f t="shared" si="273"/>
        <v>2</v>
      </c>
      <c r="BQ137" s="84">
        <f t="shared" si="274"/>
        <v>3</v>
      </c>
      <c r="BR137" s="84">
        <f t="shared" si="275"/>
        <v>1.4581420887516947</v>
      </c>
      <c r="BS137" s="84">
        <f t="shared" si="330"/>
        <v>4.9113358471638613E-2</v>
      </c>
      <c r="BT137" s="84">
        <f t="shared" si="331"/>
        <v>417.73583749057877</v>
      </c>
      <c r="BU137" s="84">
        <f t="shared" si="332"/>
        <v>0</v>
      </c>
      <c r="BV137" s="83">
        <f t="shared" si="333"/>
        <v>341.87748114440751</v>
      </c>
      <c r="BW137" s="81">
        <f t="shared" si="357"/>
        <v>341.87748114440751</v>
      </c>
      <c r="BX137" s="83">
        <f t="shared" si="276"/>
        <v>0</v>
      </c>
      <c r="BY137" s="141">
        <f t="shared" si="277"/>
        <v>0</v>
      </c>
      <c r="BZ137" s="83">
        <f t="shared" si="278"/>
        <v>3</v>
      </c>
      <c r="CA137" s="83">
        <f t="shared" si="279"/>
        <v>0</v>
      </c>
      <c r="CB137" s="83">
        <f t="shared" si="334"/>
        <v>1.8777520387448676</v>
      </c>
      <c r="CC137" s="83">
        <f t="shared" si="280"/>
        <v>1.8777520387448676</v>
      </c>
      <c r="CD137" s="143">
        <f t="shared" si="281"/>
        <v>1.2238668524348462</v>
      </c>
      <c r="CE137" s="83">
        <f t="shared" si="335"/>
        <v>4.0131559286983413E-2</v>
      </c>
      <c r="CF137" s="84">
        <f t="shared" si="336"/>
        <v>466.10513563909251</v>
      </c>
      <c r="CG137" s="83">
        <f t="shared" si="282"/>
        <v>0</v>
      </c>
      <c r="CH137" s="83">
        <f t="shared" si="337"/>
        <v>1.7975721225197685</v>
      </c>
      <c r="CI137" s="83">
        <f t="shared" si="283"/>
        <v>1.7975721225197685</v>
      </c>
      <c r="CJ137" s="143">
        <f t="shared" si="284"/>
        <v>1.1969464386411544</v>
      </c>
      <c r="CK137" s="83">
        <f t="shared" si="338"/>
        <v>3.8926870769715433E-2</v>
      </c>
      <c r="CL137" s="84">
        <f t="shared" si="339"/>
        <v>405.47536683790332</v>
      </c>
      <c r="CM137" s="83">
        <f t="shared" si="285"/>
        <v>0</v>
      </c>
      <c r="CN137" s="83">
        <f t="shared" si="340"/>
        <v>1.8992250554204466</v>
      </c>
      <c r="CO137" s="83">
        <f t="shared" si="286"/>
        <v>1.8992250554204466</v>
      </c>
      <c r="CP137" s="143">
        <f t="shared" si="287"/>
        <v>1.2022682287919844</v>
      </c>
      <c r="CQ137" s="83">
        <f t="shared" si="341"/>
        <v>3.9165020878965319E-2</v>
      </c>
      <c r="CR137" s="84">
        <f t="shared" si="342"/>
        <v>401.5948620024522</v>
      </c>
      <c r="CS137" s="83">
        <f t="shared" si="288"/>
        <v>0</v>
      </c>
      <c r="CT137" s="83">
        <f t="shared" si="343"/>
        <v>1.9061240701405133</v>
      </c>
      <c r="CU137" s="83">
        <f t="shared" si="289"/>
        <v>1.9061240701405133</v>
      </c>
      <c r="CV137" s="143">
        <f t="shared" si="290"/>
        <v>1.2032003115553187</v>
      </c>
      <c r="CW137" s="83">
        <f t="shared" si="344"/>
        <v>3.920673158262454E-2</v>
      </c>
      <c r="CX137" s="84">
        <f t="shared" si="345"/>
        <v>401.80324564714965</v>
      </c>
      <c r="CY137" s="83">
        <f t="shared" si="291"/>
        <v>0</v>
      </c>
      <c r="CZ137" s="83">
        <f t="shared" si="346"/>
        <v>1.9057523188385781</v>
      </c>
      <c r="DA137" s="83">
        <f t="shared" si="292"/>
        <v>1.9057523188385781</v>
      </c>
      <c r="DB137" s="143">
        <f t="shared" si="293"/>
        <v>1.2032309708933955</v>
      </c>
      <c r="DC137" s="83">
        <f t="shared" si="347"/>
        <v>3.9208103588003237E-2</v>
      </c>
      <c r="DD137" s="84">
        <f t="shared" si="348"/>
        <v>401.8360600670477</v>
      </c>
      <c r="DE137" s="86">
        <f t="shared" si="294"/>
        <v>615.37946605993352</v>
      </c>
      <c r="DF137" s="86">
        <f t="shared" si="295"/>
        <v>246.15178642397339</v>
      </c>
      <c r="DG137" s="86">
        <f t="shared" si="296"/>
        <v>153.84486651498338</v>
      </c>
      <c r="DH137" s="86">
        <f t="shared" si="297"/>
        <v>6.8411041626245934</v>
      </c>
      <c r="DI137" s="86">
        <f t="shared" si="298"/>
        <v>240.59195651540776</v>
      </c>
      <c r="DJ137" s="86">
        <f t="shared" si="299"/>
        <v>3493798.9675937789</v>
      </c>
      <c r="DK137" s="86">
        <f t="shared" si="300"/>
        <v>1667.5623587243704</v>
      </c>
      <c r="DL137" s="86">
        <f t="shared" si="358"/>
        <v>1667.5623587243704</v>
      </c>
      <c r="DM137" s="86">
        <f t="shared" si="301"/>
        <v>6.8411041626245934</v>
      </c>
      <c r="DN137" s="85">
        <f t="shared" si="302"/>
        <v>6.8411041626245934</v>
      </c>
      <c r="DO137" s="85">
        <f t="shared" si="349"/>
        <v>684.11041626245935</v>
      </c>
      <c r="DP137" s="85">
        <f t="shared" si="303"/>
        <v>6.8411041626245934</v>
      </c>
      <c r="DQ137" s="85">
        <f t="shared" si="350"/>
        <v>684.11041626245935</v>
      </c>
      <c r="DR137" s="85">
        <f t="shared" si="304"/>
        <v>6.8411041626245934</v>
      </c>
      <c r="DS137" s="85">
        <f t="shared" si="351"/>
        <v>684.11041626245935</v>
      </c>
      <c r="DT137" s="81"/>
      <c r="DU137" s="81"/>
      <c r="DV137" s="81">
        <f t="shared" si="352"/>
        <v>-6.8411041626245934</v>
      </c>
      <c r="DW137" s="100"/>
    </row>
    <row r="138" spans="1:127" x14ac:dyDescent="0.2">
      <c r="A138" s="59">
        <f t="shared" si="305"/>
        <v>17.733333333333352</v>
      </c>
      <c r="B138" s="44">
        <f t="shared" si="306"/>
        <v>17733.33333333335</v>
      </c>
      <c r="C138" s="52">
        <f t="shared" si="240"/>
        <v>133.33333333333334</v>
      </c>
      <c r="D138" s="50">
        <f t="shared" si="241"/>
        <v>2</v>
      </c>
      <c r="E138" s="44">
        <f t="shared" si="242"/>
        <v>3</v>
      </c>
      <c r="F138" s="47">
        <f t="shared" si="243"/>
        <v>1.0574519476318618</v>
      </c>
      <c r="G138" s="52">
        <f t="shared" si="307"/>
        <v>3.5526427170940351E-2</v>
      </c>
      <c r="H138" s="57">
        <f t="shared" si="308"/>
        <v>257.99626092578802</v>
      </c>
      <c r="I138" s="52">
        <f t="shared" si="309"/>
        <v>0</v>
      </c>
      <c r="J138" s="54">
        <f t="shared" si="310"/>
        <v>469.38647326122594</v>
      </c>
      <c r="K138" s="46">
        <f t="shared" si="353"/>
        <v>469.38647326122594</v>
      </c>
      <c r="L138" s="80">
        <f t="shared" si="244"/>
        <v>0</v>
      </c>
      <c r="M138" s="142">
        <f t="shared" si="245"/>
        <v>0</v>
      </c>
      <c r="N138" s="60">
        <f t="shared" si="246"/>
        <v>3</v>
      </c>
      <c r="O138" s="53">
        <f t="shared" si="247"/>
        <v>0</v>
      </c>
      <c r="P138" s="58">
        <f t="shared" si="311"/>
        <v>2.2167591075621877</v>
      </c>
      <c r="Q138" s="49">
        <f t="shared" si="248"/>
        <v>2.2167591075621877</v>
      </c>
      <c r="R138" s="143">
        <f t="shared" si="249"/>
        <v>0.85418214447655383</v>
      </c>
      <c r="S138" s="51">
        <f t="shared" si="312"/>
        <v>2.8825964892309215E-2</v>
      </c>
      <c r="T138" s="57">
        <f t="shared" si="313"/>
        <v>272.92179364615424</v>
      </c>
      <c r="U138" s="53">
        <f t="shared" si="250"/>
        <v>0</v>
      </c>
      <c r="V138" s="58">
        <f t="shared" si="314"/>
        <v>2.1815454879929628</v>
      </c>
      <c r="W138" s="49">
        <f t="shared" si="251"/>
        <v>2.1815454879929628</v>
      </c>
      <c r="X138" s="143">
        <f t="shared" si="252"/>
        <v>0.83435475176801621</v>
      </c>
      <c r="Y138" s="51">
        <f t="shared" si="315"/>
        <v>2.810821327626041E-2</v>
      </c>
      <c r="Z138" s="57">
        <f t="shared" si="316"/>
        <v>270.16568252191945</v>
      </c>
      <c r="AA138" s="53">
        <f t="shared" si="253"/>
        <v>0</v>
      </c>
      <c r="AB138" s="58">
        <f t="shared" si="317"/>
        <v>2.1879634792084559</v>
      </c>
      <c r="AC138" s="49">
        <f t="shared" si="254"/>
        <v>2.1879634792084559</v>
      </c>
      <c r="AD138" s="143">
        <f t="shared" si="255"/>
        <v>0.83259842347305824</v>
      </c>
      <c r="AE138" s="49">
        <f t="shared" si="354"/>
        <v>2.8044634191982651E-2</v>
      </c>
      <c r="AF138" s="57">
        <f t="shared" si="318"/>
        <v>269.17294684364441</v>
      </c>
      <c r="AG138" s="53">
        <f t="shared" si="256"/>
        <v>0</v>
      </c>
      <c r="AH138" s="58">
        <f t="shared" si="319"/>
        <v>2.1902844638913179</v>
      </c>
      <c r="AI138" s="49">
        <f t="shared" si="257"/>
        <v>2.1902844638913179</v>
      </c>
      <c r="AJ138" s="143">
        <f t="shared" si="258"/>
        <v>0.83261703430177492</v>
      </c>
      <c r="AK138" s="51">
        <f t="shared" si="320"/>
        <v>2.8045307903982228E-2</v>
      </c>
      <c r="AL138" s="57">
        <f t="shared" si="321"/>
        <v>269.04910142327583</v>
      </c>
      <c r="AM138" s="53">
        <f t="shared" si="259"/>
        <v>0</v>
      </c>
      <c r="AN138" s="58">
        <f t="shared" si="322"/>
        <v>2.1905743560887219</v>
      </c>
      <c r="AO138" s="49">
        <f t="shared" si="260"/>
        <v>2.1905743560887219</v>
      </c>
      <c r="AP138" s="143">
        <f t="shared" si="261"/>
        <v>0.832626889292851</v>
      </c>
      <c r="AQ138" s="51">
        <f t="shared" si="323"/>
        <v>2.8045664654659044E-2</v>
      </c>
      <c r="AR138" s="57">
        <f t="shared" si="324"/>
        <v>269.04104064118297</v>
      </c>
      <c r="AS138" s="44">
        <f t="shared" si="262"/>
        <v>844.89565187020673</v>
      </c>
      <c r="AT138" s="44">
        <f t="shared" si="263"/>
        <v>337.95826074808269</v>
      </c>
      <c r="AU138" s="44">
        <f t="shared" si="264"/>
        <v>211.22391296755168</v>
      </c>
      <c r="AV138" s="47">
        <f t="shared" si="265"/>
        <v>410.56131851729322</v>
      </c>
      <c r="AW138" s="47">
        <f t="shared" si="266"/>
        <v>448236.84107176762</v>
      </c>
      <c r="AX138" s="86">
        <f t="shared" si="267"/>
        <v>5847452021.2217636</v>
      </c>
      <c r="AY138" s="86">
        <f t="shared" si="268"/>
        <v>1387.1877820742839</v>
      </c>
      <c r="AZ138" s="10">
        <f t="shared" si="325"/>
        <v>1387.1877820742839</v>
      </c>
      <c r="BA138" s="44">
        <f t="shared" si="269"/>
        <v>410.56131851729322</v>
      </c>
      <c r="BB138" s="9">
        <f t="shared" si="270"/>
        <v>410.56131851729322</v>
      </c>
      <c r="BC138" s="45">
        <f t="shared" si="359"/>
        <v>54741.509135639099</v>
      </c>
      <c r="BD138" s="9">
        <f t="shared" si="271"/>
        <v>211.22391296755168</v>
      </c>
      <c r="BE138" s="45">
        <f t="shared" si="355"/>
        <v>28163.188395673558</v>
      </c>
      <c r="BF138" s="9">
        <f t="shared" si="272"/>
        <v>337.95826074808269</v>
      </c>
      <c r="BG138" s="45">
        <f t="shared" si="356"/>
        <v>45061.101433077696</v>
      </c>
      <c r="BH138" s="58"/>
      <c r="BI138" s="58"/>
      <c r="BJ138" s="58">
        <f t="shared" si="326"/>
        <v>-410.56131851729322</v>
      </c>
      <c r="BK138" s="97"/>
      <c r="BL138" s="44"/>
      <c r="BM138" s="82">
        <f t="shared" si="327"/>
        <v>13.3</v>
      </c>
      <c r="BN138" s="86">
        <f t="shared" si="328"/>
        <v>13300</v>
      </c>
      <c r="BO138" s="86">
        <f t="shared" si="329"/>
        <v>100</v>
      </c>
      <c r="BP138" s="84">
        <f t="shared" si="273"/>
        <v>2</v>
      </c>
      <c r="BQ138" s="84">
        <f t="shared" si="274"/>
        <v>3</v>
      </c>
      <c r="BR138" s="84">
        <f t="shared" si="275"/>
        <v>1.4581420887516947</v>
      </c>
      <c r="BS138" s="84">
        <f t="shared" si="330"/>
        <v>4.8967544262763445E-2</v>
      </c>
      <c r="BT138" s="84">
        <f t="shared" si="331"/>
        <v>419.3705192028188</v>
      </c>
      <c r="BU138" s="84">
        <f t="shared" si="332"/>
        <v>0</v>
      </c>
      <c r="BV138" s="83">
        <f t="shared" si="333"/>
        <v>344.62428114440752</v>
      </c>
      <c r="BW138" s="81">
        <f t="shared" si="357"/>
        <v>344.62428114440752</v>
      </c>
      <c r="BX138" s="83">
        <f t="shared" si="276"/>
        <v>0</v>
      </c>
      <c r="BY138" s="141">
        <f t="shared" si="277"/>
        <v>0</v>
      </c>
      <c r="BZ138" s="83">
        <f t="shared" si="278"/>
        <v>3</v>
      </c>
      <c r="CA138" s="83">
        <f t="shared" si="279"/>
        <v>0</v>
      </c>
      <c r="CB138" s="83">
        <f t="shared" si="334"/>
        <v>1.8751937781677828</v>
      </c>
      <c r="CC138" s="83">
        <f t="shared" si="280"/>
        <v>1.8751937781677828</v>
      </c>
      <c r="CD138" s="143">
        <f t="shared" si="281"/>
        <v>1.2238668524348462</v>
      </c>
      <c r="CE138" s="83">
        <f t="shared" si="335"/>
        <v>4.0009172601739931E-2</v>
      </c>
      <c r="CF138" s="84">
        <f t="shared" si="336"/>
        <v>468.23908970318428</v>
      </c>
      <c r="CG138" s="83">
        <f t="shared" si="282"/>
        <v>0</v>
      </c>
      <c r="CH138" s="83">
        <f t="shared" si="337"/>
        <v>1.7944487129181752</v>
      </c>
      <c r="CI138" s="83">
        <f t="shared" si="283"/>
        <v>1.7944487129181752</v>
      </c>
      <c r="CJ138" s="143">
        <f t="shared" si="284"/>
        <v>1.1969464386411544</v>
      </c>
      <c r="CK138" s="83">
        <f t="shared" si="338"/>
        <v>3.8807176125851314E-2</v>
      </c>
      <c r="CL138" s="84">
        <f t="shared" si="339"/>
        <v>407.63756233264104</v>
      </c>
      <c r="CM138" s="83">
        <f t="shared" si="285"/>
        <v>0</v>
      </c>
      <c r="CN138" s="83">
        <f t="shared" si="340"/>
        <v>1.8956736079297509</v>
      </c>
      <c r="CO138" s="83">
        <f t="shared" si="286"/>
        <v>1.8956736079297509</v>
      </c>
      <c r="CP138" s="143">
        <f t="shared" si="287"/>
        <v>1.2022682287919844</v>
      </c>
      <c r="CQ138" s="83">
        <f t="shared" si="341"/>
        <v>3.9044794056086123E-2</v>
      </c>
      <c r="CR138" s="84">
        <f t="shared" si="342"/>
        <v>403.65385481933401</v>
      </c>
      <c r="CS138" s="83">
        <f t="shared" si="288"/>
        <v>0</v>
      </c>
      <c r="CT138" s="83">
        <f t="shared" si="343"/>
        <v>1.9027292599919976</v>
      </c>
      <c r="CU138" s="83">
        <f t="shared" si="289"/>
        <v>1.9027292599919976</v>
      </c>
      <c r="CV138" s="143">
        <f t="shared" si="290"/>
        <v>1.2032003115553187</v>
      </c>
      <c r="CW138" s="83">
        <f t="shared" si="344"/>
        <v>3.9086411551469011E-2</v>
      </c>
      <c r="CX138" s="84">
        <f t="shared" si="345"/>
        <v>403.85697195910797</v>
      </c>
      <c r="CY138" s="83">
        <f t="shared" si="291"/>
        <v>0</v>
      </c>
      <c r="CZ138" s="83">
        <f t="shared" si="346"/>
        <v>1.9023682432791393</v>
      </c>
      <c r="DA138" s="83">
        <f t="shared" si="292"/>
        <v>1.9023682432791393</v>
      </c>
      <c r="DB138" s="143">
        <f t="shared" si="293"/>
        <v>1.2032309708933955</v>
      </c>
      <c r="DC138" s="83">
        <f t="shared" si="347"/>
        <v>3.9087780490913895E-2</v>
      </c>
      <c r="DD138" s="84">
        <f t="shared" si="348"/>
        <v>403.89025890770904</v>
      </c>
      <c r="DE138" s="86">
        <f t="shared" si="294"/>
        <v>620.32370605993356</v>
      </c>
      <c r="DF138" s="86">
        <f t="shared" si="295"/>
        <v>248.1294824239734</v>
      </c>
      <c r="DG138" s="86">
        <f t="shared" si="296"/>
        <v>155.08092651498339</v>
      </c>
      <c r="DH138" s="86">
        <f t="shared" si="297"/>
        <v>6.6612250758452802</v>
      </c>
      <c r="DI138" s="86">
        <f t="shared" si="298"/>
        <v>229.0999099260921</v>
      </c>
      <c r="DJ138" s="86">
        <f t="shared" si="299"/>
        <v>3186878.8155632867</v>
      </c>
      <c r="DK138" s="86">
        <f t="shared" si="300"/>
        <v>1657.1713009759467</v>
      </c>
      <c r="DL138" s="86">
        <f t="shared" si="358"/>
        <v>1657.1713009759467</v>
      </c>
      <c r="DM138" s="86">
        <f t="shared" si="301"/>
        <v>6.6612250758452802</v>
      </c>
      <c r="DN138" s="85">
        <f t="shared" si="302"/>
        <v>6.6612250758452802</v>
      </c>
      <c r="DO138" s="85">
        <f t="shared" si="349"/>
        <v>666.12250758452797</v>
      </c>
      <c r="DP138" s="85">
        <f t="shared" si="303"/>
        <v>6.6612250758452802</v>
      </c>
      <c r="DQ138" s="85">
        <f t="shared" si="350"/>
        <v>666.12250758452797</v>
      </c>
      <c r="DR138" s="85">
        <f t="shared" si="304"/>
        <v>6.6612250758452802</v>
      </c>
      <c r="DS138" s="85">
        <f t="shared" si="351"/>
        <v>666.12250758452797</v>
      </c>
      <c r="DT138" s="81"/>
      <c r="DU138" s="81"/>
      <c r="DV138" s="81">
        <f t="shared" si="352"/>
        <v>-6.6612250758452802</v>
      </c>
      <c r="DW138" s="100"/>
    </row>
    <row r="139" spans="1:127" x14ac:dyDescent="0.2">
      <c r="A139" s="59">
        <f t="shared" si="305"/>
        <v>17.866666666666681</v>
      </c>
      <c r="B139" s="44">
        <f t="shared" si="306"/>
        <v>17866.666666666682</v>
      </c>
      <c r="C139" s="52">
        <f t="shared" si="240"/>
        <v>133.33333333333334</v>
      </c>
      <c r="D139" s="50">
        <f t="shared" si="241"/>
        <v>2</v>
      </c>
      <c r="E139" s="44">
        <f t="shared" si="242"/>
        <v>3</v>
      </c>
      <c r="F139" s="47">
        <f t="shared" si="243"/>
        <v>1.0574519476318618</v>
      </c>
      <c r="G139" s="52">
        <f t="shared" si="307"/>
        <v>3.5385433577922773E-2</v>
      </c>
      <c r="H139" s="57">
        <f t="shared" si="308"/>
        <v>259.5720800535405</v>
      </c>
      <c r="I139" s="52">
        <f t="shared" si="309"/>
        <v>0</v>
      </c>
      <c r="J139" s="54">
        <f t="shared" si="310"/>
        <v>473.04887326122594</v>
      </c>
      <c r="K139" s="46">
        <f t="shared" si="353"/>
        <v>473.04887326122594</v>
      </c>
      <c r="L139" s="80">
        <f t="shared" si="244"/>
        <v>0</v>
      </c>
      <c r="M139" s="142">
        <f t="shared" si="245"/>
        <v>0</v>
      </c>
      <c r="N139" s="60">
        <f t="shared" si="246"/>
        <v>3</v>
      </c>
      <c r="O139" s="53">
        <f t="shared" si="247"/>
        <v>0</v>
      </c>
      <c r="P139" s="58">
        <f t="shared" si="311"/>
        <v>2.2134068433491967</v>
      </c>
      <c r="Q139" s="49">
        <f t="shared" si="248"/>
        <v>2.2134068433491967</v>
      </c>
      <c r="R139" s="143">
        <f t="shared" si="249"/>
        <v>0.85418214447655383</v>
      </c>
      <c r="S139" s="51">
        <f t="shared" si="312"/>
        <v>2.871207393971234E-2</v>
      </c>
      <c r="T139" s="57">
        <f t="shared" si="313"/>
        <v>274.65218881736729</v>
      </c>
      <c r="U139" s="53">
        <f t="shared" si="250"/>
        <v>0</v>
      </c>
      <c r="V139" s="58">
        <f t="shared" si="314"/>
        <v>2.1779476408251579</v>
      </c>
      <c r="W139" s="49">
        <f t="shared" si="251"/>
        <v>2.1779476408251579</v>
      </c>
      <c r="X139" s="143">
        <f t="shared" si="252"/>
        <v>0.83435475176801621</v>
      </c>
      <c r="Y139" s="51">
        <f t="shared" si="315"/>
        <v>2.7996965976024676E-2</v>
      </c>
      <c r="Z139" s="57">
        <f t="shared" si="316"/>
        <v>271.88022173463457</v>
      </c>
      <c r="AA139" s="53">
        <f t="shared" si="253"/>
        <v>0</v>
      </c>
      <c r="AB139" s="58">
        <f t="shared" si="317"/>
        <v>2.1843801368921012</v>
      </c>
      <c r="AC139" s="49">
        <f t="shared" si="254"/>
        <v>2.1843801368921012</v>
      </c>
      <c r="AD139" s="143">
        <f t="shared" si="255"/>
        <v>0.83259842347305824</v>
      </c>
      <c r="AE139" s="49">
        <f t="shared" si="354"/>
        <v>2.7933621068852912E-2</v>
      </c>
      <c r="AF139" s="57">
        <f t="shared" si="318"/>
        <v>270.87858942841274</v>
      </c>
      <c r="AG139" s="53">
        <f t="shared" si="256"/>
        <v>0</v>
      </c>
      <c r="AH139" s="58">
        <f t="shared" si="319"/>
        <v>2.186713832998989</v>
      </c>
      <c r="AI139" s="49">
        <f t="shared" si="257"/>
        <v>2.186713832998989</v>
      </c>
      <c r="AJ139" s="143">
        <f t="shared" si="258"/>
        <v>0.83261703430177492</v>
      </c>
      <c r="AK139" s="51">
        <f t="shared" si="320"/>
        <v>2.7934292299408657E-2</v>
      </c>
      <c r="AL139" s="57">
        <f t="shared" si="321"/>
        <v>270.75297752175413</v>
      </c>
      <c r="AM139" s="53">
        <f t="shared" si="259"/>
        <v>0</v>
      </c>
      <c r="AN139" s="58">
        <f t="shared" si="322"/>
        <v>2.1870068472275501</v>
      </c>
      <c r="AO139" s="49">
        <f t="shared" si="260"/>
        <v>2.1870068472275501</v>
      </c>
      <c r="AP139" s="143">
        <f t="shared" si="261"/>
        <v>0.832626889292851</v>
      </c>
      <c r="AQ139" s="51">
        <f t="shared" si="323"/>
        <v>2.7934647736086664E-2</v>
      </c>
      <c r="AR139" s="57">
        <f t="shared" si="324"/>
        <v>270.74471292953808</v>
      </c>
      <c r="AS139" s="44">
        <f t="shared" si="262"/>
        <v>851.48797187020659</v>
      </c>
      <c r="AT139" s="44">
        <f t="shared" si="263"/>
        <v>340.59518874808265</v>
      </c>
      <c r="AU139" s="44">
        <f t="shared" si="264"/>
        <v>212.87199296755165</v>
      </c>
      <c r="AV139" s="47">
        <f t="shared" si="265"/>
        <v>394.78446065034046</v>
      </c>
      <c r="AW139" s="47">
        <f t="shared" si="266"/>
        <v>416406.15995873325</v>
      </c>
      <c r="AX139" s="86">
        <f t="shared" si="267"/>
        <v>5195630345.3367443</v>
      </c>
      <c r="AY139" s="86">
        <f t="shared" si="268"/>
        <v>1377.2362558079876</v>
      </c>
      <c r="AZ139" s="10">
        <f t="shared" si="325"/>
        <v>1377.2362558079876</v>
      </c>
      <c r="BA139" s="44">
        <f t="shared" si="269"/>
        <v>394.78446065034046</v>
      </c>
      <c r="BB139" s="9">
        <f t="shared" si="270"/>
        <v>394.78446065034046</v>
      </c>
      <c r="BC139" s="45">
        <f t="shared" si="359"/>
        <v>52637.928086712069</v>
      </c>
      <c r="BD139" s="9">
        <f t="shared" si="271"/>
        <v>212.87199296755165</v>
      </c>
      <c r="BE139" s="45">
        <f t="shared" si="355"/>
        <v>28382.932395673553</v>
      </c>
      <c r="BF139" s="9">
        <f t="shared" si="272"/>
        <v>340.59518874808265</v>
      </c>
      <c r="BG139" s="45">
        <f t="shared" si="356"/>
        <v>45412.69183307769</v>
      </c>
      <c r="BH139" s="58"/>
      <c r="BI139" s="58"/>
      <c r="BJ139" s="58">
        <f t="shared" si="326"/>
        <v>-394.78446065034046</v>
      </c>
      <c r="BK139" s="97"/>
      <c r="BL139" s="44"/>
      <c r="BM139" s="82">
        <f t="shared" si="327"/>
        <v>13.4</v>
      </c>
      <c r="BN139" s="86">
        <f t="shared" si="328"/>
        <v>13400</v>
      </c>
      <c r="BO139" s="86">
        <f t="shared" si="329"/>
        <v>100</v>
      </c>
      <c r="BP139" s="84">
        <f t="shared" si="273"/>
        <v>2</v>
      </c>
      <c r="BQ139" s="84">
        <f t="shared" si="274"/>
        <v>3</v>
      </c>
      <c r="BR139" s="84">
        <f t="shared" si="275"/>
        <v>1.4581420887516947</v>
      </c>
      <c r="BS139" s="84">
        <f t="shared" si="330"/>
        <v>4.8821730053888276E-2</v>
      </c>
      <c r="BT139" s="84">
        <f t="shared" si="331"/>
        <v>421.00034044142967</v>
      </c>
      <c r="BU139" s="84">
        <f t="shared" si="332"/>
        <v>0</v>
      </c>
      <c r="BV139" s="83">
        <f t="shared" si="333"/>
        <v>347.37108114440747</v>
      </c>
      <c r="BW139" s="81">
        <f t="shared" si="357"/>
        <v>347.37108114440747</v>
      </c>
      <c r="BX139" s="83">
        <f t="shared" si="276"/>
        <v>0</v>
      </c>
      <c r="BY139" s="141">
        <f t="shared" si="277"/>
        <v>0</v>
      </c>
      <c r="BZ139" s="83">
        <f t="shared" si="278"/>
        <v>3</v>
      </c>
      <c r="CA139" s="83">
        <f t="shared" si="279"/>
        <v>0</v>
      </c>
      <c r="CB139" s="83">
        <f t="shared" si="334"/>
        <v>1.8726515756112114</v>
      </c>
      <c r="CC139" s="83">
        <f t="shared" si="280"/>
        <v>1.8726515756112114</v>
      </c>
      <c r="CD139" s="143">
        <f t="shared" si="281"/>
        <v>1.2238668524348462</v>
      </c>
      <c r="CE139" s="83">
        <f t="shared" si="335"/>
        <v>3.9886785916496449E-2</v>
      </c>
      <c r="CF139" s="84">
        <f t="shared" si="336"/>
        <v>470.36942842999844</v>
      </c>
      <c r="CG139" s="83">
        <f t="shared" si="282"/>
        <v>0</v>
      </c>
      <c r="CH139" s="83">
        <f t="shared" si="337"/>
        <v>1.791342722878245</v>
      </c>
      <c r="CI139" s="83">
        <f t="shared" si="283"/>
        <v>1.791342722878245</v>
      </c>
      <c r="CJ139" s="143">
        <f t="shared" si="284"/>
        <v>1.1969464386411544</v>
      </c>
      <c r="CK139" s="83">
        <f t="shared" si="338"/>
        <v>3.8687481481987196E-2</v>
      </c>
      <c r="CL139" s="84">
        <f t="shared" si="339"/>
        <v>409.79685106154022</v>
      </c>
      <c r="CM139" s="83">
        <f t="shared" si="285"/>
        <v>0</v>
      </c>
      <c r="CN139" s="83">
        <f t="shared" si="340"/>
        <v>1.8921415366680159</v>
      </c>
      <c r="CO139" s="83">
        <f t="shared" si="286"/>
        <v>1.8921415366680159</v>
      </c>
      <c r="CP139" s="143">
        <f t="shared" si="287"/>
        <v>1.2022682287919844</v>
      </c>
      <c r="CQ139" s="83">
        <f t="shared" si="341"/>
        <v>3.8924567233206926E-2</v>
      </c>
      <c r="CR139" s="84">
        <f t="shared" si="342"/>
        <v>405.71036288494042</v>
      </c>
      <c r="CS139" s="83">
        <f t="shared" si="288"/>
        <v>0</v>
      </c>
      <c r="CT139" s="83">
        <f t="shared" si="343"/>
        <v>1.8993518869505841</v>
      </c>
      <c r="CU139" s="83">
        <f t="shared" si="289"/>
        <v>1.8993518869505841</v>
      </c>
      <c r="CV139" s="143">
        <f t="shared" si="290"/>
        <v>1.2032003115553187</v>
      </c>
      <c r="CW139" s="83">
        <f t="shared" si="344"/>
        <v>3.8966091520313481E-2</v>
      </c>
      <c r="CX139" s="84">
        <f t="shared" si="345"/>
        <v>405.9080389372894</v>
      </c>
      <c r="CY139" s="83">
        <f t="shared" si="291"/>
        <v>0</v>
      </c>
      <c r="CZ139" s="83">
        <f t="shared" si="346"/>
        <v>1.8990018354520057</v>
      </c>
      <c r="DA139" s="83">
        <f t="shared" si="292"/>
        <v>1.8990018354520057</v>
      </c>
      <c r="DB139" s="143">
        <f t="shared" si="293"/>
        <v>1.2032309708933955</v>
      </c>
      <c r="DC139" s="83">
        <f t="shared" si="347"/>
        <v>3.8967457393824553E-2</v>
      </c>
      <c r="DD139" s="84">
        <f t="shared" si="348"/>
        <v>405.9417870006663</v>
      </c>
      <c r="DE139" s="86">
        <f t="shared" si="294"/>
        <v>625.26794605993337</v>
      </c>
      <c r="DF139" s="86">
        <f t="shared" si="295"/>
        <v>250.10717842397335</v>
      </c>
      <c r="DG139" s="86">
        <f t="shared" si="296"/>
        <v>156.31698651498334</v>
      </c>
      <c r="DH139" s="86">
        <f t="shared" si="297"/>
        <v>6.4873442921534421</v>
      </c>
      <c r="DI139" s="86">
        <f t="shared" si="298"/>
        <v>218.23517101245255</v>
      </c>
      <c r="DJ139" s="86">
        <f t="shared" si="299"/>
        <v>2908883.1160574723</v>
      </c>
      <c r="DK139" s="86">
        <f t="shared" si="300"/>
        <v>1646.8094776359087</v>
      </c>
      <c r="DL139" s="86">
        <f t="shared" si="358"/>
        <v>1646.8094776359087</v>
      </c>
      <c r="DM139" s="86">
        <f t="shared" si="301"/>
        <v>6.4873442921534421</v>
      </c>
      <c r="DN139" s="85">
        <f t="shared" si="302"/>
        <v>6.4873442921534421</v>
      </c>
      <c r="DO139" s="85">
        <f t="shared" si="349"/>
        <v>648.73442921534422</v>
      </c>
      <c r="DP139" s="85">
        <f t="shared" si="303"/>
        <v>6.4873442921534421</v>
      </c>
      <c r="DQ139" s="85">
        <f t="shared" si="350"/>
        <v>648.73442921534422</v>
      </c>
      <c r="DR139" s="85">
        <f t="shared" si="304"/>
        <v>6.4873442921534421</v>
      </c>
      <c r="DS139" s="85">
        <f t="shared" si="351"/>
        <v>648.73442921534422</v>
      </c>
      <c r="DT139" s="81"/>
      <c r="DU139" s="81"/>
      <c r="DV139" s="81">
        <f t="shared" si="352"/>
        <v>-6.4873442921534421</v>
      </c>
      <c r="DW139" s="100"/>
    </row>
    <row r="140" spans="1:127" x14ac:dyDescent="0.2">
      <c r="A140" s="59">
        <f t="shared" si="305"/>
        <v>18.000000000000014</v>
      </c>
      <c r="B140" s="44">
        <f t="shared" si="306"/>
        <v>18000.000000000015</v>
      </c>
      <c r="C140" s="52">
        <f t="shared" si="240"/>
        <v>133.33333333333334</v>
      </c>
      <c r="D140" s="50">
        <f t="shared" si="241"/>
        <v>2</v>
      </c>
      <c r="E140" s="44">
        <f t="shared" si="242"/>
        <v>3</v>
      </c>
      <c r="F140" s="47">
        <f t="shared" si="243"/>
        <v>1.0574519476318618</v>
      </c>
      <c r="G140" s="52">
        <f t="shared" si="307"/>
        <v>3.5244439984905195E-2</v>
      </c>
      <c r="H140" s="57">
        <f t="shared" si="308"/>
        <v>261.14163279938111</v>
      </c>
      <c r="I140" s="52">
        <f t="shared" si="309"/>
        <v>0</v>
      </c>
      <c r="J140" s="54">
        <f t="shared" si="310"/>
        <v>476.71127326122593</v>
      </c>
      <c r="K140" s="46">
        <f t="shared" si="353"/>
        <v>476.71127326122593</v>
      </c>
      <c r="L140" s="80">
        <f t="shared" si="244"/>
        <v>0</v>
      </c>
      <c r="M140" s="142">
        <f t="shared" si="245"/>
        <v>0</v>
      </c>
      <c r="N140" s="60">
        <f t="shared" si="246"/>
        <v>3</v>
      </c>
      <c r="O140" s="53">
        <f t="shared" si="247"/>
        <v>0</v>
      </c>
      <c r="P140" s="58">
        <f t="shared" si="311"/>
        <v>2.2100808929449838</v>
      </c>
      <c r="Q140" s="49">
        <f t="shared" si="248"/>
        <v>2.2100808929449838</v>
      </c>
      <c r="R140" s="143">
        <f t="shared" si="249"/>
        <v>0.85418214447655383</v>
      </c>
      <c r="S140" s="51">
        <f t="shared" si="312"/>
        <v>2.8598182987115466E-2</v>
      </c>
      <c r="T140" s="57">
        <f t="shared" si="313"/>
        <v>276.37834404572135</v>
      </c>
      <c r="U140" s="53">
        <f t="shared" si="250"/>
        <v>0</v>
      </c>
      <c r="V140" s="58">
        <f t="shared" si="314"/>
        <v>2.1743727729567146</v>
      </c>
      <c r="W140" s="49">
        <f t="shared" si="251"/>
        <v>2.1743727729567146</v>
      </c>
      <c r="X140" s="143">
        <f t="shared" si="252"/>
        <v>0.83435475176801621</v>
      </c>
      <c r="Y140" s="51">
        <f t="shared" si="315"/>
        <v>2.7885718675788942E-2</v>
      </c>
      <c r="Z140" s="57">
        <f t="shared" si="316"/>
        <v>273.59078274183554</v>
      </c>
      <c r="AA140" s="53">
        <f t="shared" si="253"/>
        <v>0</v>
      </c>
      <c r="AB140" s="58">
        <f t="shared" si="317"/>
        <v>2.1808190897669992</v>
      </c>
      <c r="AC140" s="49">
        <f t="shared" si="254"/>
        <v>2.1808190897669992</v>
      </c>
      <c r="AD140" s="143">
        <f t="shared" si="255"/>
        <v>0.83259842347305824</v>
      </c>
      <c r="AE140" s="49">
        <f t="shared" si="354"/>
        <v>2.7822607945723173E-2</v>
      </c>
      <c r="AF140" s="57">
        <f t="shared" si="318"/>
        <v>272.58025383724299</v>
      </c>
      <c r="AG140" s="53">
        <f t="shared" si="256"/>
        <v>0</v>
      </c>
      <c r="AH140" s="58">
        <f t="shared" si="319"/>
        <v>2.1831654171041324</v>
      </c>
      <c r="AI140" s="49">
        <f t="shared" si="257"/>
        <v>2.1831654171041324</v>
      </c>
      <c r="AJ140" s="143">
        <f t="shared" si="258"/>
        <v>0.83261703430177492</v>
      </c>
      <c r="AK140" s="51">
        <f t="shared" si="320"/>
        <v>2.7823276694835086E-2</v>
      </c>
      <c r="AL140" s="57">
        <f t="shared" si="321"/>
        <v>272.45286673916718</v>
      </c>
      <c r="AM140" s="53">
        <f t="shared" si="259"/>
        <v>0</v>
      </c>
      <c r="AN140" s="58">
        <f t="shared" si="322"/>
        <v>2.1834615531094137</v>
      </c>
      <c r="AO140" s="49">
        <f t="shared" si="260"/>
        <v>2.1834615531094137</v>
      </c>
      <c r="AP140" s="143">
        <f t="shared" si="261"/>
        <v>0.832626889292851</v>
      </c>
      <c r="AQ140" s="51">
        <f t="shared" si="323"/>
        <v>2.7823630817514284E-2</v>
      </c>
      <c r="AR140" s="57">
        <f t="shared" si="324"/>
        <v>272.44439602607355</v>
      </c>
      <c r="AS140" s="44">
        <f t="shared" si="262"/>
        <v>858.08029187020657</v>
      </c>
      <c r="AT140" s="44">
        <f t="shared" si="263"/>
        <v>343.2321167480826</v>
      </c>
      <c r="AU140" s="44">
        <f t="shared" si="264"/>
        <v>214.52007296755164</v>
      </c>
      <c r="AV140" s="47">
        <f t="shared" si="265"/>
        <v>379.74131937584451</v>
      </c>
      <c r="AW140" s="47">
        <f t="shared" si="266"/>
        <v>387080.04997113853</v>
      </c>
      <c r="AX140" s="86">
        <f t="shared" si="267"/>
        <v>4621144278.3553333</v>
      </c>
      <c r="AY140" s="86">
        <f t="shared" si="268"/>
        <v>1367.3591694633881</v>
      </c>
      <c r="AZ140" s="10">
        <f t="shared" si="325"/>
        <v>1367.3591694633881</v>
      </c>
      <c r="BA140" s="44">
        <f t="shared" si="269"/>
        <v>379.74131937584451</v>
      </c>
      <c r="BB140" s="9">
        <f t="shared" si="270"/>
        <v>379.74131937584451</v>
      </c>
      <c r="BC140" s="45">
        <f t="shared" si="359"/>
        <v>50632.17591677927</v>
      </c>
      <c r="BD140" s="9">
        <f t="shared" si="271"/>
        <v>214.52007296755164</v>
      </c>
      <c r="BE140" s="45">
        <f t="shared" si="355"/>
        <v>28602.676395673556</v>
      </c>
      <c r="BF140" s="9">
        <f t="shared" si="272"/>
        <v>343.2321167480826</v>
      </c>
      <c r="BG140" s="45">
        <f t="shared" si="356"/>
        <v>45764.282233077683</v>
      </c>
      <c r="BH140" s="58"/>
      <c r="BI140" s="58"/>
      <c r="BJ140" s="58">
        <f t="shared" si="326"/>
        <v>-379.74131937584451</v>
      </c>
      <c r="BK140" s="97"/>
      <c r="BL140" s="44"/>
      <c r="BM140" s="82">
        <f t="shared" si="327"/>
        <v>13.5</v>
      </c>
      <c r="BN140" s="86">
        <f t="shared" si="328"/>
        <v>13500</v>
      </c>
      <c r="BO140" s="86">
        <f t="shared" si="329"/>
        <v>100</v>
      </c>
      <c r="BP140" s="84">
        <f t="shared" si="273"/>
        <v>2</v>
      </c>
      <c r="BQ140" s="84">
        <f t="shared" si="274"/>
        <v>3</v>
      </c>
      <c r="BR140" s="84">
        <f t="shared" si="275"/>
        <v>1.4581420887516947</v>
      </c>
      <c r="BS140" s="84">
        <f t="shared" si="330"/>
        <v>4.8675915845013108E-2</v>
      </c>
      <c r="BT140" s="84">
        <f t="shared" si="331"/>
        <v>422.62530120641139</v>
      </c>
      <c r="BU140" s="84">
        <f t="shared" si="332"/>
        <v>0</v>
      </c>
      <c r="BV140" s="83">
        <f t="shared" si="333"/>
        <v>350.11788114440742</v>
      </c>
      <c r="BW140" s="81">
        <f t="shared" si="357"/>
        <v>350.11788114440742</v>
      </c>
      <c r="BX140" s="83">
        <f t="shared" si="276"/>
        <v>0</v>
      </c>
      <c r="BY140" s="141">
        <f t="shared" si="277"/>
        <v>0</v>
      </c>
      <c r="BZ140" s="83">
        <f t="shared" si="278"/>
        <v>3</v>
      </c>
      <c r="CA140" s="83">
        <f t="shared" si="279"/>
        <v>0</v>
      </c>
      <c r="CB140" s="83">
        <f t="shared" si="334"/>
        <v>1.8701253249658287</v>
      </c>
      <c r="CC140" s="83">
        <f t="shared" si="280"/>
        <v>1.8701253249658287</v>
      </c>
      <c r="CD140" s="143">
        <f t="shared" si="281"/>
        <v>1.2238668524348462</v>
      </c>
      <c r="CE140" s="83">
        <f t="shared" si="335"/>
        <v>3.9764399231252967E-2</v>
      </c>
      <c r="CF140" s="84">
        <f t="shared" si="336"/>
        <v>472.49612370489899</v>
      </c>
      <c r="CG140" s="83">
        <f t="shared" si="282"/>
        <v>0</v>
      </c>
      <c r="CH140" s="83">
        <f t="shared" si="337"/>
        <v>1.7882540692334705</v>
      </c>
      <c r="CI140" s="83">
        <f t="shared" si="283"/>
        <v>1.7882540692334705</v>
      </c>
      <c r="CJ140" s="143">
        <f t="shared" si="284"/>
        <v>1.1969464386411544</v>
      </c>
      <c r="CK140" s="83">
        <f t="shared" si="338"/>
        <v>3.8567786838123078E-2</v>
      </c>
      <c r="CL140" s="84">
        <f t="shared" si="339"/>
        <v>411.9532019187335</v>
      </c>
      <c r="CM140" s="83">
        <f t="shared" si="285"/>
        <v>0</v>
      </c>
      <c r="CN140" s="83">
        <f t="shared" si="340"/>
        <v>1.8886287511771511</v>
      </c>
      <c r="CO140" s="83">
        <f t="shared" si="286"/>
        <v>1.8886287511771511</v>
      </c>
      <c r="CP140" s="143">
        <f t="shared" si="287"/>
        <v>1.2022682287919844</v>
      </c>
      <c r="CQ140" s="83">
        <f t="shared" si="341"/>
        <v>3.880434041032773E-2</v>
      </c>
      <c r="CR140" s="84">
        <f t="shared" si="342"/>
        <v>407.76435583782524</v>
      </c>
      <c r="CS140" s="83">
        <f t="shared" si="288"/>
        <v>0</v>
      </c>
      <c r="CT140" s="83">
        <f t="shared" si="343"/>
        <v>1.8959918810356116</v>
      </c>
      <c r="CU140" s="83">
        <f t="shared" si="289"/>
        <v>1.8959918810356116</v>
      </c>
      <c r="CV140" s="143">
        <f t="shared" si="290"/>
        <v>1.2032003115553187</v>
      </c>
      <c r="CW140" s="83">
        <f t="shared" si="344"/>
        <v>3.8845771489157951E-2</v>
      </c>
      <c r="CX140" s="84">
        <f t="shared" si="345"/>
        <v>407.95641826984161</v>
      </c>
      <c r="CY140" s="83">
        <f t="shared" si="291"/>
        <v>0</v>
      </c>
      <c r="CZ140" s="83">
        <f t="shared" si="346"/>
        <v>1.8956530191436054</v>
      </c>
      <c r="DA140" s="83">
        <f t="shared" si="292"/>
        <v>1.8956530191436054</v>
      </c>
      <c r="DB140" s="143">
        <f t="shared" si="293"/>
        <v>1.2032309708933955</v>
      </c>
      <c r="DC140" s="83">
        <f t="shared" si="347"/>
        <v>3.8847134296735211E-2</v>
      </c>
      <c r="DD140" s="84">
        <f t="shared" si="348"/>
        <v>407.99061576527981</v>
      </c>
      <c r="DE140" s="86">
        <f t="shared" si="294"/>
        <v>630.2121860599334</v>
      </c>
      <c r="DF140" s="86">
        <f t="shared" si="295"/>
        <v>252.08487442397333</v>
      </c>
      <c r="DG140" s="86">
        <f t="shared" si="296"/>
        <v>157.55304651498335</v>
      </c>
      <c r="DH140" s="86">
        <f t="shared" si="297"/>
        <v>6.319227277656295</v>
      </c>
      <c r="DI140" s="86">
        <f t="shared" si="298"/>
        <v>207.95971395886059</v>
      </c>
      <c r="DJ140" s="86">
        <f t="shared" si="299"/>
        <v>2656914.0724519761</v>
      </c>
      <c r="DK140" s="86">
        <f t="shared" si="300"/>
        <v>1636.4769003275021</v>
      </c>
      <c r="DL140" s="86">
        <f t="shared" si="358"/>
        <v>1636.4769003275021</v>
      </c>
      <c r="DM140" s="86">
        <f t="shared" si="301"/>
        <v>6.319227277656295</v>
      </c>
      <c r="DN140" s="85">
        <f t="shared" si="302"/>
        <v>6.319227277656295</v>
      </c>
      <c r="DO140" s="85">
        <f t="shared" si="349"/>
        <v>631.92272776562947</v>
      </c>
      <c r="DP140" s="85">
        <f t="shared" si="303"/>
        <v>6.319227277656295</v>
      </c>
      <c r="DQ140" s="85">
        <f t="shared" si="350"/>
        <v>631.92272776562947</v>
      </c>
      <c r="DR140" s="85">
        <f t="shared" si="304"/>
        <v>6.319227277656295</v>
      </c>
      <c r="DS140" s="85">
        <f t="shared" si="351"/>
        <v>631.92272776562947</v>
      </c>
      <c r="DT140" s="81"/>
      <c r="DU140" s="81"/>
      <c r="DV140" s="81">
        <f t="shared" si="352"/>
        <v>-6.319227277656295</v>
      </c>
      <c r="DW140" s="100"/>
    </row>
    <row r="141" spans="1:127" x14ac:dyDescent="0.2">
      <c r="A141" s="59">
        <f t="shared" si="305"/>
        <v>18.133333333333347</v>
      </c>
      <c r="B141" s="44">
        <f t="shared" si="306"/>
        <v>18133.333333333347</v>
      </c>
      <c r="C141" s="52">
        <f t="shared" si="240"/>
        <v>133.33333333333334</v>
      </c>
      <c r="D141" s="50">
        <f t="shared" si="241"/>
        <v>2</v>
      </c>
      <c r="E141" s="44">
        <f t="shared" si="242"/>
        <v>3</v>
      </c>
      <c r="F141" s="47">
        <f t="shared" si="243"/>
        <v>1.0574519476318618</v>
      </c>
      <c r="G141" s="52">
        <f t="shared" si="307"/>
        <v>3.5103446391887616E-2</v>
      </c>
      <c r="H141" s="57">
        <f t="shared" si="308"/>
        <v>262.70491916330985</v>
      </c>
      <c r="I141" s="52">
        <f t="shared" si="309"/>
        <v>0</v>
      </c>
      <c r="J141" s="54">
        <f t="shared" si="310"/>
        <v>480.37367326122592</v>
      </c>
      <c r="K141" s="46">
        <f t="shared" si="353"/>
        <v>480.37367326122592</v>
      </c>
      <c r="L141" s="80">
        <f t="shared" si="244"/>
        <v>0</v>
      </c>
      <c r="M141" s="142">
        <f t="shared" si="245"/>
        <v>0</v>
      </c>
      <c r="N141" s="60">
        <f t="shared" si="246"/>
        <v>3</v>
      </c>
      <c r="O141" s="53">
        <f t="shared" si="247"/>
        <v>0</v>
      </c>
      <c r="P141" s="58">
        <f t="shared" si="311"/>
        <v>2.2067810557540484</v>
      </c>
      <c r="Q141" s="49">
        <f t="shared" si="248"/>
        <v>2.2067810557540484</v>
      </c>
      <c r="R141" s="143">
        <f t="shared" si="249"/>
        <v>0.85418214447655383</v>
      </c>
      <c r="S141" s="51">
        <f t="shared" si="312"/>
        <v>2.8484292034518591E-2</v>
      </c>
      <c r="T141" s="57">
        <f t="shared" si="313"/>
        <v>278.10022596729425</v>
      </c>
      <c r="U141" s="53">
        <f t="shared" si="250"/>
        <v>0</v>
      </c>
      <c r="V141" s="58">
        <f t="shared" si="314"/>
        <v>2.1708207869645313</v>
      </c>
      <c r="W141" s="49">
        <f t="shared" si="251"/>
        <v>2.1708207869645313</v>
      </c>
      <c r="X141" s="143">
        <f t="shared" si="252"/>
        <v>0.83435475176801621</v>
      </c>
      <c r="Y141" s="51">
        <f t="shared" si="315"/>
        <v>2.7774471375553209E-2</v>
      </c>
      <c r="Z141" s="57">
        <f t="shared" si="316"/>
        <v>275.29733434278774</v>
      </c>
      <c r="AA141" s="53">
        <f t="shared" si="253"/>
        <v>0</v>
      </c>
      <c r="AB141" s="58">
        <f t="shared" si="317"/>
        <v>2.1772802433721723</v>
      </c>
      <c r="AC141" s="49">
        <f t="shared" si="254"/>
        <v>2.1772802433721723</v>
      </c>
      <c r="AD141" s="143">
        <f t="shared" si="255"/>
        <v>0.83259842347305824</v>
      </c>
      <c r="AE141" s="49">
        <f t="shared" si="354"/>
        <v>2.7711594822593433E-2</v>
      </c>
      <c r="AF141" s="57">
        <f t="shared" si="318"/>
        <v>274.27790964093924</v>
      </c>
      <c r="AG141" s="53">
        <f t="shared" si="256"/>
        <v>0</v>
      </c>
      <c r="AH141" s="58">
        <f t="shared" si="319"/>
        <v>2.179639121162456</v>
      </c>
      <c r="AI141" s="49">
        <f t="shared" si="257"/>
        <v>2.179639121162456</v>
      </c>
      <c r="AJ141" s="143">
        <f t="shared" si="258"/>
        <v>0.83261703430177492</v>
      </c>
      <c r="AK141" s="51">
        <f t="shared" si="320"/>
        <v>2.7712261090261515E-2</v>
      </c>
      <c r="AL141" s="57">
        <f t="shared" si="321"/>
        <v>274.14873877738597</v>
      </c>
      <c r="AM141" s="53">
        <f t="shared" si="259"/>
        <v>0</v>
      </c>
      <c r="AN141" s="58">
        <f t="shared" si="322"/>
        <v>2.1799383784512782</v>
      </c>
      <c r="AO141" s="49">
        <f t="shared" si="260"/>
        <v>2.1799383784512782</v>
      </c>
      <c r="AP141" s="143">
        <f t="shared" si="261"/>
        <v>0.832626889292851</v>
      </c>
      <c r="AQ141" s="51">
        <f t="shared" si="323"/>
        <v>2.7712613898941904E-2</v>
      </c>
      <c r="AR141" s="57">
        <f t="shared" si="324"/>
        <v>274.14005964293818</v>
      </c>
      <c r="AS141" s="44">
        <f t="shared" si="262"/>
        <v>864.67261187020665</v>
      </c>
      <c r="AT141" s="44">
        <f t="shared" si="263"/>
        <v>345.86904474808267</v>
      </c>
      <c r="AU141" s="44">
        <f t="shared" si="264"/>
        <v>216.16815296755166</v>
      </c>
      <c r="AV141" s="47">
        <f t="shared" si="265"/>
        <v>365.39282500771515</v>
      </c>
      <c r="AW141" s="47">
        <f t="shared" si="266"/>
        <v>360044.17575418839</v>
      </c>
      <c r="AX141" s="86">
        <f t="shared" si="267"/>
        <v>4114302357.666028</v>
      </c>
      <c r="AY141" s="86">
        <f t="shared" si="268"/>
        <v>1357.5561003192286</v>
      </c>
      <c r="AZ141" s="10">
        <f t="shared" si="325"/>
        <v>1357.5561003192286</v>
      </c>
      <c r="BA141" s="44">
        <f t="shared" si="269"/>
        <v>365.39282500771515</v>
      </c>
      <c r="BB141" s="9">
        <f t="shared" si="270"/>
        <v>365.39282500771515</v>
      </c>
      <c r="BC141" s="45">
        <f t="shared" si="359"/>
        <v>48719.043334362024</v>
      </c>
      <c r="BD141" s="9">
        <f t="shared" si="271"/>
        <v>216.16815296755166</v>
      </c>
      <c r="BE141" s="45">
        <f t="shared" si="355"/>
        <v>28822.420395673558</v>
      </c>
      <c r="BF141" s="9">
        <f t="shared" si="272"/>
        <v>345.86904474808267</v>
      </c>
      <c r="BG141" s="45">
        <f t="shared" si="356"/>
        <v>46115.872633077692</v>
      </c>
      <c r="BH141" s="58"/>
      <c r="BI141" s="58"/>
      <c r="BJ141" s="58">
        <f t="shared" si="326"/>
        <v>-365.39282500771515</v>
      </c>
      <c r="BK141" s="97"/>
      <c r="BL141" s="44"/>
      <c r="BM141" s="82">
        <f t="shared" si="327"/>
        <v>13.6</v>
      </c>
      <c r="BN141" s="86">
        <f t="shared" si="328"/>
        <v>13600</v>
      </c>
      <c r="BO141" s="86">
        <f t="shared" si="329"/>
        <v>100</v>
      </c>
      <c r="BP141" s="84">
        <f t="shared" si="273"/>
        <v>2</v>
      </c>
      <c r="BQ141" s="84">
        <f t="shared" si="274"/>
        <v>3</v>
      </c>
      <c r="BR141" s="84">
        <f t="shared" si="275"/>
        <v>1.4581420887516947</v>
      </c>
      <c r="BS141" s="84">
        <f t="shared" si="330"/>
        <v>4.853010163613794E-2</v>
      </c>
      <c r="BT141" s="84">
        <f t="shared" si="331"/>
        <v>424.24540149776391</v>
      </c>
      <c r="BU141" s="84">
        <f t="shared" si="332"/>
        <v>0</v>
      </c>
      <c r="BV141" s="83">
        <f t="shared" si="333"/>
        <v>352.86468114440737</v>
      </c>
      <c r="BW141" s="81">
        <f t="shared" si="357"/>
        <v>352.86468114440737</v>
      </c>
      <c r="BX141" s="83">
        <f t="shared" si="276"/>
        <v>0</v>
      </c>
      <c r="BY141" s="141">
        <f t="shared" si="277"/>
        <v>0</v>
      </c>
      <c r="BZ141" s="83">
        <f t="shared" si="278"/>
        <v>3</v>
      </c>
      <c r="CA141" s="83">
        <f t="shared" si="279"/>
        <v>0</v>
      </c>
      <c r="CB141" s="83">
        <f t="shared" si="334"/>
        <v>1.8676149211819097</v>
      </c>
      <c r="CC141" s="83">
        <f t="shared" si="280"/>
        <v>1.8676149211819097</v>
      </c>
      <c r="CD141" s="143">
        <f t="shared" si="281"/>
        <v>1.2238668524348462</v>
      </c>
      <c r="CE141" s="83">
        <f t="shared" si="335"/>
        <v>3.9642012546009485E-2</v>
      </c>
      <c r="CF141" s="84">
        <f t="shared" si="336"/>
        <v>474.619147512908</v>
      </c>
      <c r="CG141" s="83">
        <f t="shared" si="282"/>
        <v>0</v>
      </c>
      <c r="CH141" s="83">
        <f t="shared" si="337"/>
        <v>1.7851826693087536</v>
      </c>
      <c r="CI141" s="83">
        <f t="shared" si="283"/>
        <v>1.7851826693087536</v>
      </c>
      <c r="CJ141" s="143">
        <f t="shared" si="284"/>
        <v>1.1969464386411544</v>
      </c>
      <c r="CK141" s="83">
        <f t="shared" si="338"/>
        <v>3.8448092194258959E-2</v>
      </c>
      <c r="CL141" s="84">
        <f t="shared" si="339"/>
        <v>414.10658382227348</v>
      </c>
      <c r="CM141" s="83">
        <f t="shared" si="285"/>
        <v>0</v>
      </c>
      <c r="CN141" s="83">
        <f t="shared" si="340"/>
        <v>1.8851351615887875</v>
      </c>
      <c r="CO141" s="83">
        <f t="shared" si="286"/>
        <v>1.8851351615887875</v>
      </c>
      <c r="CP141" s="143">
        <f t="shared" si="287"/>
        <v>1.2022682287919844</v>
      </c>
      <c r="CQ141" s="83">
        <f t="shared" si="341"/>
        <v>3.8684113587448533E-2</v>
      </c>
      <c r="CR141" s="84">
        <f t="shared" si="342"/>
        <v>409.8158033218657</v>
      </c>
      <c r="CS141" s="83">
        <f t="shared" si="288"/>
        <v>0</v>
      </c>
      <c r="CT141" s="83">
        <f t="shared" si="343"/>
        <v>1.8926491726549077</v>
      </c>
      <c r="CU141" s="83">
        <f t="shared" si="289"/>
        <v>1.8926491726549077</v>
      </c>
      <c r="CV141" s="143">
        <f t="shared" si="290"/>
        <v>1.2032003115553187</v>
      </c>
      <c r="CW141" s="83">
        <f t="shared" si="344"/>
        <v>3.8725451458002422E-2</v>
      </c>
      <c r="CX141" s="84">
        <f t="shared" si="345"/>
        <v>410.00208164327307</v>
      </c>
      <c r="CY141" s="83">
        <f t="shared" si="291"/>
        <v>0</v>
      </c>
      <c r="CZ141" s="83">
        <f t="shared" si="346"/>
        <v>1.8923217186339301</v>
      </c>
      <c r="DA141" s="83">
        <f t="shared" si="292"/>
        <v>1.8923217186339301</v>
      </c>
      <c r="DB141" s="143">
        <f t="shared" si="293"/>
        <v>1.2032309708933955</v>
      </c>
      <c r="DC141" s="83">
        <f t="shared" si="347"/>
        <v>3.8726811199645869E-2</v>
      </c>
      <c r="DD141" s="84">
        <f t="shared" si="348"/>
        <v>410.03671662638112</v>
      </c>
      <c r="DE141" s="86">
        <f t="shared" si="294"/>
        <v>635.15642605993321</v>
      </c>
      <c r="DF141" s="86">
        <f t="shared" si="295"/>
        <v>254.06257042397328</v>
      </c>
      <c r="DG141" s="86">
        <f t="shared" si="296"/>
        <v>158.7891065149833</v>
      </c>
      <c r="DH141" s="86">
        <f t="shared" si="297"/>
        <v>6.1566499025940535</v>
      </c>
      <c r="DI141" s="86">
        <f t="shared" si="298"/>
        <v>198.23802965570158</v>
      </c>
      <c r="DJ141" s="86">
        <f t="shared" si="299"/>
        <v>2428380.4444777332</v>
      </c>
      <c r="DK141" s="86">
        <f t="shared" si="300"/>
        <v>1626.1735809497598</v>
      </c>
      <c r="DL141" s="86">
        <f t="shared" si="358"/>
        <v>1626.1735809497598</v>
      </c>
      <c r="DM141" s="86">
        <f t="shared" si="301"/>
        <v>6.1566499025940535</v>
      </c>
      <c r="DN141" s="85">
        <f t="shared" si="302"/>
        <v>6.1566499025940535</v>
      </c>
      <c r="DO141" s="85">
        <f t="shared" si="349"/>
        <v>615.66499025940539</v>
      </c>
      <c r="DP141" s="85">
        <f t="shared" si="303"/>
        <v>6.1566499025940535</v>
      </c>
      <c r="DQ141" s="85">
        <f t="shared" si="350"/>
        <v>615.66499025940539</v>
      </c>
      <c r="DR141" s="85">
        <f t="shared" si="304"/>
        <v>6.1566499025940535</v>
      </c>
      <c r="DS141" s="85">
        <f t="shared" si="351"/>
        <v>615.66499025940539</v>
      </c>
      <c r="DT141" s="81"/>
      <c r="DU141" s="81"/>
      <c r="DV141" s="81">
        <f t="shared" si="352"/>
        <v>-6.1566499025940535</v>
      </c>
      <c r="DW141" s="100"/>
    </row>
    <row r="142" spans="1:127" x14ac:dyDescent="0.2">
      <c r="A142" s="59">
        <f t="shared" si="305"/>
        <v>18.26666666666668</v>
      </c>
      <c r="B142" s="44">
        <f t="shared" si="306"/>
        <v>18266.666666666679</v>
      </c>
      <c r="C142" s="52">
        <f t="shared" si="240"/>
        <v>133.33333333333334</v>
      </c>
      <c r="D142" s="50">
        <f t="shared" si="241"/>
        <v>2</v>
      </c>
      <c r="E142" s="44">
        <f t="shared" si="242"/>
        <v>3</v>
      </c>
      <c r="F142" s="47">
        <f t="shared" si="243"/>
        <v>1.0574519476318618</v>
      </c>
      <c r="G142" s="52">
        <f t="shared" si="307"/>
        <v>3.4962452798870038E-2</v>
      </c>
      <c r="H142" s="57">
        <f t="shared" si="308"/>
        <v>264.26193914532666</v>
      </c>
      <c r="I142" s="52">
        <f t="shared" si="309"/>
        <v>0</v>
      </c>
      <c r="J142" s="54">
        <f t="shared" si="310"/>
        <v>484.03607326122591</v>
      </c>
      <c r="K142" s="46">
        <f t="shared" si="353"/>
        <v>484.03607326122591</v>
      </c>
      <c r="L142" s="80">
        <f t="shared" si="244"/>
        <v>0</v>
      </c>
      <c r="M142" s="142">
        <f t="shared" si="245"/>
        <v>0</v>
      </c>
      <c r="N142" s="60">
        <f t="shared" si="246"/>
        <v>3</v>
      </c>
      <c r="O142" s="53">
        <f t="shared" si="247"/>
        <v>0</v>
      </c>
      <c r="P142" s="58">
        <f t="shared" si="311"/>
        <v>2.2035071335856702</v>
      </c>
      <c r="Q142" s="49">
        <f t="shared" si="248"/>
        <v>2.2035071335856702</v>
      </c>
      <c r="R142" s="143">
        <f t="shared" si="249"/>
        <v>0.85418214447655383</v>
      </c>
      <c r="S142" s="51">
        <f t="shared" si="312"/>
        <v>2.8370401081921716E-2</v>
      </c>
      <c r="T142" s="57">
        <f t="shared" si="313"/>
        <v>279.8178013763029</v>
      </c>
      <c r="U142" s="53">
        <f t="shared" si="250"/>
        <v>0</v>
      </c>
      <c r="V142" s="58">
        <f t="shared" si="314"/>
        <v>2.1672915858906228</v>
      </c>
      <c r="W142" s="49">
        <f t="shared" si="251"/>
        <v>2.1672915858906228</v>
      </c>
      <c r="X142" s="143">
        <f t="shared" si="252"/>
        <v>0.83435475176801621</v>
      </c>
      <c r="Y142" s="51">
        <f t="shared" si="315"/>
        <v>2.7663224075317475E-2</v>
      </c>
      <c r="Z142" s="57">
        <f t="shared" si="316"/>
        <v>276.99984538634527</v>
      </c>
      <c r="AA142" s="53">
        <f t="shared" si="253"/>
        <v>0</v>
      </c>
      <c r="AB142" s="58">
        <f t="shared" si="317"/>
        <v>2.1737635039129741</v>
      </c>
      <c r="AC142" s="49">
        <f t="shared" si="254"/>
        <v>2.1737635039129741</v>
      </c>
      <c r="AD142" s="143">
        <f t="shared" si="255"/>
        <v>0.83259842347305824</v>
      </c>
      <c r="AE142" s="49">
        <f t="shared" si="354"/>
        <v>2.7600581699463694E-2</v>
      </c>
      <c r="AF142" s="57">
        <f t="shared" si="318"/>
        <v>275.97152645762088</v>
      </c>
      <c r="AG142" s="53">
        <f t="shared" si="256"/>
        <v>0</v>
      </c>
      <c r="AH142" s="58">
        <f t="shared" si="319"/>
        <v>2.1761348508135652</v>
      </c>
      <c r="AI142" s="49">
        <f t="shared" si="257"/>
        <v>2.1761348508135652</v>
      </c>
      <c r="AJ142" s="143">
        <f t="shared" si="258"/>
        <v>0.83261703430177492</v>
      </c>
      <c r="AK142" s="51">
        <f t="shared" si="320"/>
        <v>2.7601245485687945E-2</v>
      </c>
      <c r="AL142" s="57">
        <f t="shared" si="321"/>
        <v>275.84056338690971</v>
      </c>
      <c r="AM142" s="53">
        <f t="shared" si="259"/>
        <v>0</v>
      </c>
      <c r="AN142" s="58">
        <f t="shared" si="322"/>
        <v>2.1764372286556188</v>
      </c>
      <c r="AO142" s="49">
        <f t="shared" si="260"/>
        <v>2.1764372286556188</v>
      </c>
      <c r="AP142" s="143">
        <f t="shared" si="261"/>
        <v>0.832626889292851</v>
      </c>
      <c r="AQ142" s="51">
        <f t="shared" si="323"/>
        <v>2.7601596980369524E-2</v>
      </c>
      <c r="AR142" s="57">
        <f t="shared" si="324"/>
        <v>275.83167354132769</v>
      </c>
      <c r="AS142" s="44">
        <f t="shared" si="262"/>
        <v>871.26493187020651</v>
      </c>
      <c r="AT142" s="44">
        <f t="shared" si="263"/>
        <v>348.50597274808263</v>
      </c>
      <c r="AU142" s="44">
        <f t="shared" si="264"/>
        <v>217.81623296755163</v>
      </c>
      <c r="AV142" s="47">
        <f t="shared" si="265"/>
        <v>351.70222861193849</v>
      </c>
      <c r="AW142" s="47">
        <f t="shared" si="266"/>
        <v>335103.91334393091</v>
      </c>
      <c r="AX142" s="86">
        <f t="shared" si="267"/>
        <v>3666688544.8882489</v>
      </c>
      <c r="AY142" s="86">
        <f t="shared" si="268"/>
        <v>1347.8266278127928</v>
      </c>
      <c r="AZ142" s="10">
        <f t="shared" si="325"/>
        <v>1347.8266278127928</v>
      </c>
      <c r="BA142" s="44">
        <f t="shared" si="269"/>
        <v>351.70222861193849</v>
      </c>
      <c r="BB142" s="9">
        <f t="shared" si="270"/>
        <v>351.70222861193849</v>
      </c>
      <c r="BC142" s="45">
        <f t="shared" si="359"/>
        <v>46893.630481591805</v>
      </c>
      <c r="BD142" s="9">
        <f t="shared" si="271"/>
        <v>217.81623296755163</v>
      </c>
      <c r="BE142" s="45">
        <f t="shared" si="355"/>
        <v>29042.164395673553</v>
      </c>
      <c r="BF142" s="9">
        <f t="shared" si="272"/>
        <v>348.50597274808263</v>
      </c>
      <c r="BG142" s="45">
        <f t="shared" si="356"/>
        <v>46467.463033077685</v>
      </c>
      <c r="BH142" s="58"/>
      <c r="BI142" s="58"/>
      <c r="BJ142" s="58">
        <f t="shared" si="326"/>
        <v>-351.70222861193849</v>
      </c>
      <c r="BK142" s="97"/>
      <c r="BL142" s="44"/>
      <c r="BM142" s="82">
        <f t="shared" si="327"/>
        <v>13.700000000000001</v>
      </c>
      <c r="BN142" s="86">
        <f t="shared" si="328"/>
        <v>13700</v>
      </c>
      <c r="BO142" s="86">
        <f t="shared" si="329"/>
        <v>100</v>
      </c>
      <c r="BP142" s="84">
        <f t="shared" si="273"/>
        <v>2</v>
      </c>
      <c r="BQ142" s="84">
        <f t="shared" si="274"/>
        <v>3</v>
      </c>
      <c r="BR142" s="84">
        <f t="shared" si="275"/>
        <v>1.4581420887516947</v>
      </c>
      <c r="BS142" s="84">
        <f t="shared" si="330"/>
        <v>4.8384287427262772E-2</v>
      </c>
      <c r="BT142" s="84">
        <f t="shared" si="331"/>
        <v>425.86064131548727</v>
      </c>
      <c r="BU142" s="84">
        <f t="shared" si="332"/>
        <v>0</v>
      </c>
      <c r="BV142" s="83">
        <f t="shared" si="333"/>
        <v>355.61148114440738</v>
      </c>
      <c r="BW142" s="81">
        <f t="shared" si="357"/>
        <v>355.61148114440738</v>
      </c>
      <c r="BX142" s="83">
        <f t="shared" si="276"/>
        <v>0</v>
      </c>
      <c r="BY142" s="141">
        <f t="shared" si="277"/>
        <v>0</v>
      </c>
      <c r="BZ142" s="83">
        <f t="shared" si="278"/>
        <v>3</v>
      </c>
      <c r="CA142" s="83">
        <f t="shared" si="279"/>
        <v>0</v>
      </c>
      <c r="CB142" s="83">
        <f t="shared" si="334"/>
        <v>1.8651202602567734</v>
      </c>
      <c r="CC142" s="83">
        <f t="shared" si="280"/>
        <v>1.8651202602567734</v>
      </c>
      <c r="CD142" s="143">
        <f t="shared" si="281"/>
        <v>1.2238668524348462</v>
      </c>
      <c r="CE142" s="83">
        <f t="shared" si="335"/>
        <v>3.9519625860766003E-2</v>
      </c>
      <c r="CF142" s="84">
        <f t="shared" si="336"/>
        <v>476.73847193864879</v>
      </c>
      <c r="CG142" s="83">
        <f t="shared" si="282"/>
        <v>0</v>
      </c>
      <c r="CH142" s="83">
        <f t="shared" si="337"/>
        <v>1.7821284409188627</v>
      </c>
      <c r="CI142" s="83">
        <f t="shared" si="283"/>
        <v>1.7821284409188627</v>
      </c>
      <c r="CJ142" s="143">
        <f t="shared" si="284"/>
        <v>1.1969464386411544</v>
      </c>
      <c r="CK142" s="83">
        <f t="shared" si="338"/>
        <v>3.8328397550394841E-2</v>
      </c>
      <c r="CL142" s="84">
        <f t="shared" si="339"/>
        <v>416.25696571496746</v>
      </c>
      <c r="CM142" s="83">
        <f t="shared" si="285"/>
        <v>0</v>
      </c>
      <c r="CN142" s="83">
        <f t="shared" si="340"/>
        <v>1.8816606786204115</v>
      </c>
      <c r="CO142" s="83">
        <f t="shared" si="286"/>
        <v>1.8816606786204115</v>
      </c>
      <c r="CP142" s="143">
        <f t="shared" si="287"/>
        <v>1.2022682287919844</v>
      </c>
      <c r="CQ142" s="83">
        <f t="shared" si="341"/>
        <v>3.8563886764569337E-2</v>
      </c>
      <c r="CR142" s="84">
        <f t="shared" si="342"/>
        <v>411.86467498703882</v>
      </c>
      <c r="CS142" s="83">
        <f t="shared" si="288"/>
        <v>0</v>
      </c>
      <c r="CT142" s="83">
        <f t="shared" si="343"/>
        <v>1.8893236926030559</v>
      </c>
      <c r="CU142" s="83">
        <f t="shared" si="289"/>
        <v>1.8893236926030559</v>
      </c>
      <c r="CV142" s="143">
        <f t="shared" si="290"/>
        <v>1.2032003115553187</v>
      </c>
      <c r="CW142" s="83">
        <f t="shared" si="344"/>
        <v>3.8605131426846892E-2</v>
      </c>
      <c r="CX142" s="84">
        <f t="shared" si="345"/>
        <v>412.04500074318145</v>
      </c>
      <c r="CY142" s="83">
        <f t="shared" si="291"/>
        <v>0</v>
      </c>
      <c r="CZ142" s="83">
        <f t="shared" si="346"/>
        <v>1.8890078586932542</v>
      </c>
      <c r="DA142" s="83">
        <f t="shared" si="292"/>
        <v>1.8890078586932542</v>
      </c>
      <c r="DB142" s="143">
        <f t="shared" si="293"/>
        <v>1.2032309708933955</v>
      </c>
      <c r="DC142" s="83">
        <f t="shared" si="347"/>
        <v>3.8606488102556527E-2</v>
      </c>
      <c r="DD142" s="84">
        <f t="shared" si="348"/>
        <v>412.08006101493544</v>
      </c>
      <c r="DE142" s="86">
        <f t="shared" si="294"/>
        <v>640.10066605993325</v>
      </c>
      <c r="DF142" s="86">
        <f t="shared" si="295"/>
        <v>256.04026642397326</v>
      </c>
      <c r="DG142" s="86">
        <f t="shared" si="296"/>
        <v>160.02516651498331</v>
      </c>
      <c r="DH142" s="86">
        <f t="shared" si="297"/>
        <v>5.9993979286439041</v>
      </c>
      <c r="DI142" s="86">
        <f t="shared" si="298"/>
        <v>189.03694595932774</v>
      </c>
      <c r="DJ142" s="86">
        <f t="shared" si="299"/>
        <v>2220963.4829766043</v>
      </c>
      <c r="DK142" s="86">
        <f t="shared" si="300"/>
        <v>1615.8995316726025</v>
      </c>
      <c r="DL142" s="86">
        <f t="shared" si="358"/>
        <v>1615.8995316726025</v>
      </c>
      <c r="DM142" s="86">
        <f t="shared" si="301"/>
        <v>5.9993979286439041</v>
      </c>
      <c r="DN142" s="85">
        <f t="shared" si="302"/>
        <v>5.9993979286439041</v>
      </c>
      <c r="DO142" s="85">
        <f t="shared" si="349"/>
        <v>599.93979286439037</v>
      </c>
      <c r="DP142" s="85">
        <f t="shared" si="303"/>
        <v>5.9993979286439041</v>
      </c>
      <c r="DQ142" s="85">
        <f t="shared" si="350"/>
        <v>599.93979286439037</v>
      </c>
      <c r="DR142" s="85">
        <f t="shared" si="304"/>
        <v>5.9993979286439041</v>
      </c>
      <c r="DS142" s="85">
        <f t="shared" si="351"/>
        <v>599.93979286439037</v>
      </c>
      <c r="DT142" s="81"/>
      <c r="DU142" s="81"/>
      <c r="DV142" s="81">
        <f t="shared" si="352"/>
        <v>-5.9993979286439041</v>
      </c>
      <c r="DW142" s="100"/>
    </row>
    <row r="143" spans="1:127" x14ac:dyDescent="0.2">
      <c r="A143" s="59">
        <f t="shared" si="305"/>
        <v>18.400000000000013</v>
      </c>
      <c r="B143" s="44">
        <f t="shared" si="306"/>
        <v>18400.000000000011</v>
      </c>
      <c r="C143" s="52">
        <f t="shared" si="240"/>
        <v>133.33333333333334</v>
      </c>
      <c r="D143" s="50">
        <f t="shared" si="241"/>
        <v>2</v>
      </c>
      <c r="E143" s="44">
        <f t="shared" si="242"/>
        <v>3</v>
      </c>
      <c r="F143" s="47">
        <f t="shared" si="243"/>
        <v>1.0574519476318618</v>
      </c>
      <c r="G143" s="52">
        <f t="shared" si="307"/>
        <v>3.4821459205852459E-2</v>
      </c>
      <c r="H143" s="57">
        <f t="shared" si="308"/>
        <v>265.8126927454316</v>
      </c>
      <c r="I143" s="52">
        <f t="shared" si="309"/>
        <v>0</v>
      </c>
      <c r="J143" s="54">
        <f t="shared" si="310"/>
        <v>487.69847326122584</v>
      </c>
      <c r="K143" s="46">
        <f t="shared" si="353"/>
        <v>487.69847326122584</v>
      </c>
      <c r="L143" s="80">
        <f t="shared" si="244"/>
        <v>0</v>
      </c>
      <c r="M143" s="142">
        <f t="shared" si="245"/>
        <v>0</v>
      </c>
      <c r="N143" s="60">
        <f t="shared" si="246"/>
        <v>3</v>
      </c>
      <c r="O143" s="53">
        <f t="shared" si="247"/>
        <v>0</v>
      </c>
      <c r="P143" s="58">
        <f t="shared" si="311"/>
        <v>2.200258930620433</v>
      </c>
      <c r="Q143" s="49">
        <f t="shared" si="248"/>
        <v>2.200258930620433</v>
      </c>
      <c r="R143" s="143">
        <f t="shared" si="249"/>
        <v>0.85418214447655383</v>
      </c>
      <c r="S143" s="51">
        <f t="shared" si="312"/>
        <v>2.8256510129324841E-2</v>
      </c>
      <c r="T143" s="57">
        <f t="shared" si="313"/>
        <v>281.53103722498383</v>
      </c>
      <c r="U143" s="53">
        <f t="shared" si="250"/>
        <v>0</v>
      </c>
      <c r="V143" s="58">
        <f t="shared" si="314"/>
        <v>2.1637850732447403</v>
      </c>
      <c r="W143" s="49">
        <f t="shared" si="251"/>
        <v>2.1637850732447403</v>
      </c>
      <c r="X143" s="143">
        <f t="shared" si="252"/>
        <v>0.83435475176801621</v>
      </c>
      <c r="Y143" s="51">
        <f t="shared" si="315"/>
        <v>2.7551976775081741E-2</v>
      </c>
      <c r="Z143" s="57">
        <f t="shared" si="316"/>
        <v>278.69828477216237</v>
      </c>
      <c r="AA143" s="53">
        <f t="shared" si="253"/>
        <v>0</v>
      </c>
      <c r="AB143" s="58">
        <f t="shared" si="317"/>
        <v>2.1702687782565286</v>
      </c>
      <c r="AC143" s="49">
        <f t="shared" si="254"/>
        <v>2.1702687782565286</v>
      </c>
      <c r="AD143" s="143">
        <f t="shared" si="255"/>
        <v>0.83259842347305824</v>
      </c>
      <c r="AE143" s="49">
        <f t="shared" si="354"/>
        <v>2.7489568576333955E-2</v>
      </c>
      <c r="AF143" s="57">
        <f t="shared" si="318"/>
        <v>277.66107395367646</v>
      </c>
      <c r="AG143" s="53">
        <f t="shared" si="256"/>
        <v>0</v>
      </c>
      <c r="AH143" s="58">
        <f t="shared" si="319"/>
        <v>2.1726525123765819</v>
      </c>
      <c r="AI143" s="49">
        <f t="shared" si="257"/>
        <v>2.1726525123765819</v>
      </c>
      <c r="AJ143" s="143">
        <f t="shared" si="258"/>
        <v>0.83261703430177492</v>
      </c>
      <c r="AK143" s="51">
        <f t="shared" si="320"/>
        <v>2.7490229881114374E-2</v>
      </c>
      <c r="AL143" s="57">
        <f t="shared" si="321"/>
        <v>277.52831036779207</v>
      </c>
      <c r="AM143" s="53">
        <f t="shared" si="259"/>
        <v>0</v>
      </c>
      <c r="AN143" s="58">
        <f t="shared" si="322"/>
        <v>2.1729580098060746</v>
      </c>
      <c r="AO143" s="49">
        <f t="shared" si="260"/>
        <v>2.1729580098060746</v>
      </c>
      <c r="AP143" s="143">
        <f t="shared" si="261"/>
        <v>0.832626889292851</v>
      </c>
      <c r="AQ143" s="51">
        <f t="shared" si="323"/>
        <v>2.7490580061797144E-2</v>
      </c>
      <c r="AR143" s="57">
        <f t="shared" si="324"/>
        <v>277.51920753240898</v>
      </c>
      <c r="AS143" s="44">
        <f t="shared" si="262"/>
        <v>877.85725187020648</v>
      </c>
      <c r="AT143" s="44">
        <f t="shared" si="263"/>
        <v>351.14290074808258</v>
      </c>
      <c r="AU143" s="44">
        <f t="shared" si="264"/>
        <v>219.46431296755162</v>
      </c>
      <c r="AV143" s="47">
        <f t="shared" si="265"/>
        <v>338.63495082735386</v>
      </c>
      <c r="AW143" s="47">
        <f t="shared" si="266"/>
        <v>312082.41889803187</v>
      </c>
      <c r="AX143" s="86">
        <f t="shared" si="267"/>
        <v>3270986756.6744385</v>
      </c>
      <c r="AY143" s="86">
        <f t="shared" si="268"/>
        <v>1338.1703335220927</v>
      </c>
      <c r="AZ143" s="10">
        <f t="shared" si="325"/>
        <v>1338.1703335220927</v>
      </c>
      <c r="BA143" s="44">
        <f t="shared" si="269"/>
        <v>338.63495082735386</v>
      </c>
      <c r="BB143" s="9">
        <f t="shared" si="270"/>
        <v>338.63495082735386</v>
      </c>
      <c r="BC143" s="45">
        <f t="shared" si="359"/>
        <v>45151.326776980517</v>
      </c>
      <c r="BD143" s="9">
        <f t="shared" si="271"/>
        <v>219.46431296755162</v>
      </c>
      <c r="BE143" s="45">
        <f t="shared" si="355"/>
        <v>29261.908395673552</v>
      </c>
      <c r="BF143" s="9">
        <f t="shared" si="272"/>
        <v>338.63495082735386</v>
      </c>
      <c r="BG143" s="45">
        <f t="shared" si="356"/>
        <v>45151.326776980517</v>
      </c>
      <c r="BH143" s="58"/>
      <c r="BI143" s="58"/>
      <c r="BJ143" s="58">
        <f t="shared" si="326"/>
        <v>-338.63495082735386</v>
      </c>
      <c r="BK143" s="97"/>
      <c r="BL143" s="44"/>
      <c r="BM143" s="82">
        <f t="shared" si="327"/>
        <v>13.8</v>
      </c>
      <c r="BN143" s="86">
        <f t="shared" si="328"/>
        <v>13800</v>
      </c>
      <c r="BO143" s="86">
        <f t="shared" si="329"/>
        <v>100</v>
      </c>
      <c r="BP143" s="84">
        <f t="shared" si="273"/>
        <v>2</v>
      </c>
      <c r="BQ143" s="84">
        <f t="shared" si="274"/>
        <v>3</v>
      </c>
      <c r="BR143" s="84">
        <f t="shared" si="275"/>
        <v>1.4581420887516947</v>
      </c>
      <c r="BS143" s="84">
        <f t="shared" si="330"/>
        <v>4.8238473218387604E-2</v>
      </c>
      <c r="BT143" s="84">
        <f t="shared" si="331"/>
        <v>427.47102065958143</v>
      </c>
      <c r="BU143" s="84">
        <f t="shared" si="332"/>
        <v>0</v>
      </c>
      <c r="BV143" s="83">
        <f t="shared" si="333"/>
        <v>358.35828114440739</v>
      </c>
      <c r="BW143" s="81">
        <f t="shared" si="357"/>
        <v>358.35828114440739</v>
      </c>
      <c r="BX143" s="83">
        <f t="shared" si="276"/>
        <v>0</v>
      </c>
      <c r="BY143" s="141">
        <f t="shared" si="277"/>
        <v>0</v>
      </c>
      <c r="BZ143" s="83">
        <f t="shared" si="278"/>
        <v>3</v>
      </c>
      <c r="CA143" s="83">
        <f t="shared" si="279"/>
        <v>0</v>
      </c>
      <c r="CB143" s="83">
        <f t="shared" si="334"/>
        <v>1.8626412392224121</v>
      </c>
      <c r="CC143" s="83">
        <f t="shared" si="280"/>
        <v>1.8626412392224121</v>
      </c>
      <c r="CD143" s="143">
        <f t="shared" si="281"/>
        <v>1.2238668524348462</v>
      </c>
      <c r="CE143" s="83">
        <f t="shared" si="335"/>
        <v>3.9397239175522521E-2</v>
      </c>
      <c r="CF143" s="84">
        <f t="shared" si="336"/>
        <v>478.85406916628875</v>
      </c>
      <c r="CG143" s="83">
        <f t="shared" si="282"/>
        <v>0</v>
      </c>
      <c r="CH143" s="83">
        <f t="shared" si="337"/>
        <v>1.7790913023668691</v>
      </c>
      <c r="CI143" s="83">
        <f t="shared" si="283"/>
        <v>1.7790913023668691</v>
      </c>
      <c r="CJ143" s="143">
        <f t="shared" si="284"/>
        <v>1.1969464386411544</v>
      </c>
      <c r="CK143" s="83">
        <f t="shared" si="338"/>
        <v>3.8208702906530723E-2</v>
      </c>
      <c r="CL143" s="84">
        <f t="shared" si="339"/>
        <v>418.40431656520872</v>
      </c>
      <c r="CM143" s="83">
        <f t="shared" si="285"/>
        <v>0</v>
      </c>
      <c r="CN143" s="83">
        <f t="shared" si="340"/>
        <v>1.8782052135715412</v>
      </c>
      <c r="CO143" s="83">
        <f t="shared" si="286"/>
        <v>1.8782052135715412</v>
      </c>
      <c r="CP143" s="143">
        <f t="shared" si="287"/>
        <v>1.2022682287919844</v>
      </c>
      <c r="CQ143" s="83">
        <f t="shared" si="341"/>
        <v>3.8443659941690141E-2</v>
      </c>
      <c r="CR143" s="84">
        <f t="shared" si="342"/>
        <v>413.91094049019847</v>
      </c>
      <c r="CS143" s="83">
        <f t="shared" si="288"/>
        <v>0</v>
      </c>
      <c r="CT143" s="83">
        <f t="shared" si="343"/>
        <v>1.8860153720596735</v>
      </c>
      <c r="CU143" s="83">
        <f t="shared" si="289"/>
        <v>1.8860153720596735</v>
      </c>
      <c r="CV143" s="143">
        <f t="shared" si="290"/>
        <v>1.2032003115553187</v>
      </c>
      <c r="CW143" s="83">
        <f t="shared" si="344"/>
        <v>3.8484811395691362E-2</v>
      </c>
      <c r="CX143" s="84">
        <f t="shared" si="345"/>
        <v>414.08514725498236</v>
      </c>
      <c r="CY143" s="83">
        <f t="shared" si="291"/>
        <v>0</v>
      </c>
      <c r="CZ143" s="83">
        <f t="shared" si="346"/>
        <v>1.885711364578893</v>
      </c>
      <c r="DA143" s="83">
        <f t="shared" si="292"/>
        <v>1.885711364578893</v>
      </c>
      <c r="DB143" s="143">
        <f t="shared" si="293"/>
        <v>1.2032309708933955</v>
      </c>
      <c r="DC143" s="83">
        <f t="shared" si="347"/>
        <v>3.8486165005467185E-2</v>
      </c>
      <c r="DD143" s="84">
        <f t="shared" si="348"/>
        <v>414.12062036870526</v>
      </c>
      <c r="DE143" s="86">
        <f t="shared" si="294"/>
        <v>645.04490605993328</v>
      </c>
      <c r="DF143" s="86">
        <f t="shared" si="295"/>
        <v>258.0179624239733</v>
      </c>
      <c r="DG143" s="86">
        <f t="shared" si="296"/>
        <v>161.26122651498332</v>
      </c>
      <c r="DH143" s="86">
        <f t="shared" si="297"/>
        <v>5.8472665238832091</v>
      </c>
      <c r="DI143" s="86">
        <f t="shared" si="298"/>
        <v>180.3254616837327</v>
      </c>
      <c r="DJ143" s="86">
        <f t="shared" si="299"/>
        <v>2032586.8240500207</v>
      </c>
      <c r="DK143" s="86">
        <f t="shared" si="300"/>
        <v>1605.6547649320066</v>
      </c>
      <c r="DL143" s="86">
        <f t="shared" si="358"/>
        <v>1605.6547649320066</v>
      </c>
      <c r="DM143" s="86">
        <f t="shared" si="301"/>
        <v>5.8472665238832091</v>
      </c>
      <c r="DN143" s="85">
        <f t="shared" si="302"/>
        <v>5.8472665238832091</v>
      </c>
      <c r="DO143" s="85">
        <f t="shared" si="349"/>
        <v>584.72665238832087</v>
      </c>
      <c r="DP143" s="85">
        <f t="shared" si="303"/>
        <v>5.8472665238832091</v>
      </c>
      <c r="DQ143" s="85">
        <f t="shared" si="350"/>
        <v>584.72665238832087</v>
      </c>
      <c r="DR143" s="85">
        <f t="shared" si="304"/>
        <v>5.8472665238832091</v>
      </c>
      <c r="DS143" s="85">
        <f t="shared" si="351"/>
        <v>584.72665238832087</v>
      </c>
      <c r="DT143" s="81"/>
      <c r="DU143" s="81"/>
      <c r="DV143" s="81">
        <f t="shared" si="352"/>
        <v>-5.8472665238832091</v>
      </c>
      <c r="DW143" s="100"/>
    </row>
    <row r="144" spans="1:127" x14ac:dyDescent="0.2">
      <c r="A144" s="59">
        <f t="shared" si="305"/>
        <v>18.533333333333342</v>
      </c>
      <c r="B144" s="44">
        <f t="shared" si="306"/>
        <v>18533.333333333343</v>
      </c>
      <c r="C144" s="52">
        <f t="shared" si="240"/>
        <v>133.33333333333334</v>
      </c>
      <c r="D144" s="50">
        <f t="shared" si="241"/>
        <v>2</v>
      </c>
      <c r="E144" s="44">
        <f t="shared" si="242"/>
        <v>3</v>
      </c>
      <c r="F144" s="47">
        <f t="shared" si="243"/>
        <v>1.0574519476318618</v>
      </c>
      <c r="G144" s="52">
        <f t="shared" si="307"/>
        <v>3.4680465612834881E-2</v>
      </c>
      <c r="H144" s="57">
        <f t="shared" si="308"/>
        <v>267.35717996362462</v>
      </c>
      <c r="I144" s="52">
        <f t="shared" si="309"/>
        <v>0</v>
      </c>
      <c r="J144" s="54">
        <f t="shared" si="310"/>
        <v>491.36087326122578</v>
      </c>
      <c r="K144" s="46">
        <f t="shared" si="353"/>
        <v>491.36087326122578</v>
      </c>
      <c r="L144" s="80">
        <f t="shared" si="244"/>
        <v>0</v>
      </c>
      <c r="M144" s="142">
        <f t="shared" si="245"/>
        <v>0</v>
      </c>
      <c r="N144" s="60">
        <f t="shared" si="246"/>
        <v>3</v>
      </c>
      <c r="O144" s="53">
        <f t="shared" si="247"/>
        <v>0</v>
      </c>
      <c r="P144" s="58">
        <f t="shared" si="311"/>
        <v>2.1970362533773224</v>
      </c>
      <c r="Q144" s="49">
        <f t="shared" si="248"/>
        <v>2.1970362533773224</v>
      </c>
      <c r="R144" s="143">
        <f t="shared" si="249"/>
        <v>0.85418214447655383</v>
      </c>
      <c r="S144" s="51">
        <f t="shared" si="312"/>
        <v>2.8142619176727966E-2</v>
      </c>
      <c r="T144" s="57">
        <f t="shared" si="313"/>
        <v>283.23990062347332</v>
      </c>
      <c r="U144" s="53">
        <f t="shared" si="250"/>
        <v>0</v>
      </c>
      <c r="V144" s="58">
        <f t="shared" si="314"/>
        <v>2.160301153006873</v>
      </c>
      <c r="W144" s="49">
        <f t="shared" si="251"/>
        <v>2.160301153006873</v>
      </c>
      <c r="X144" s="143">
        <f t="shared" si="252"/>
        <v>0.83435475176801621</v>
      </c>
      <c r="Y144" s="51">
        <f t="shared" si="315"/>
        <v>2.7440729474846007E-2</v>
      </c>
      <c r="Z144" s="57">
        <f t="shared" si="316"/>
        <v>280.39262145189747</v>
      </c>
      <c r="AA144" s="53">
        <f t="shared" si="253"/>
        <v>0</v>
      </c>
      <c r="AB144" s="58">
        <f t="shared" si="317"/>
        <v>2.1667959739272264</v>
      </c>
      <c r="AC144" s="49">
        <f t="shared" si="254"/>
        <v>2.1667959739272264</v>
      </c>
      <c r="AD144" s="143">
        <f t="shared" si="255"/>
        <v>0.83259842347305824</v>
      </c>
      <c r="AE144" s="49">
        <f t="shared" si="354"/>
        <v>2.7378555453204216E-2</v>
      </c>
      <c r="AF144" s="57">
        <f t="shared" si="318"/>
        <v>279.34652184471651</v>
      </c>
      <c r="AG144" s="53">
        <f t="shared" si="256"/>
        <v>0</v>
      </c>
      <c r="AH144" s="58">
        <f t="shared" si="319"/>
        <v>2.16919201284581</v>
      </c>
      <c r="AI144" s="49">
        <f t="shared" si="257"/>
        <v>2.16919201284581</v>
      </c>
      <c r="AJ144" s="143">
        <f t="shared" si="258"/>
        <v>0.83261703430177492</v>
      </c>
      <c r="AK144" s="51">
        <f t="shared" si="320"/>
        <v>2.7379214276540803E-2</v>
      </c>
      <c r="AL144" s="57">
        <f t="shared" si="321"/>
        <v>279.21194957056656</v>
      </c>
      <c r="AM144" s="53">
        <f t="shared" si="259"/>
        <v>0</v>
      </c>
      <c r="AN144" s="58">
        <f t="shared" si="322"/>
        <v>2.1695006286631311</v>
      </c>
      <c r="AO144" s="49">
        <f t="shared" si="260"/>
        <v>2.1695006286631311</v>
      </c>
      <c r="AP144" s="143">
        <f t="shared" si="261"/>
        <v>0.832626889292851</v>
      </c>
      <c r="AQ144" s="51">
        <f t="shared" si="323"/>
        <v>2.7379563143224765E-2</v>
      </c>
      <c r="AR144" s="57">
        <f t="shared" si="324"/>
        <v>279.20263147824397</v>
      </c>
      <c r="AS144" s="44">
        <f t="shared" si="262"/>
        <v>884.44957187020646</v>
      </c>
      <c r="AT144" s="44">
        <f t="shared" si="263"/>
        <v>353.77982874808254</v>
      </c>
      <c r="AU144" s="44">
        <f t="shared" si="264"/>
        <v>221.11239296755161</v>
      </c>
      <c r="AV144" s="47">
        <f t="shared" si="265"/>
        <v>326.15844135717924</v>
      </c>
      <c r="AW144" s="47">
        <f t="shared" si="266"/>
        <v>290818.89768571669</v>
      </c>
      <c r="AX144" s="86">
        <f t="shared" si="267"/>
        <v>2920830538.6514177</v>
      </c>
      <c r="AY144" s="86">
        <f t="shared" si="268"/>
        <v>1328.586801148469</v>
      </c>
      <c r="AZ144" s="10">
        <f t="shared" si="325"/>
        <v>1328.586801148469</v>
      </c>
      <c r="BA144" s="44">
        <f t="shared" si="269"/>
        <v>326.15844135717924</v>
      </c>
      <c r="BB144" s="9">
        <f t="shared" si="270"/>
        <v>326.15844135717924</v>
      </c>
      <c r="BC144" s="45">
        <f t="shared" si="359"/>
        <v>43487.792180957236</v>
      </c>
      <c r="BD144" s="9">
        <f t="shared" si="271"/>
        <v>221.11239296755161</v>
      </c>
      <c r="BE144" s="45">
        <f t="shared" si="355"/>
        <v>29481.652395673551</v>
      </c>
      <c r="BF144" s="9">
        <f t="shared" si="272"/>
        <v>326.15844135717924</v>
      </c>
      <c r="BG144" s="45">
        <f t="shared" si="356"/>
        <v>43487.792180957236</v>
      </c>
      <c r="BH144" s="58"/>
      <c r="BI144" s="58"/>
      <c r="BJ144" s="58">
        <f t="shared" si="326"/>
        <v>-326.15844135717924</v>
      </c>
      <c r="BK144" s="97"/>
      <c r="BL144" s="44"/>
      <c r="BM144" s="82">
        <f t="shared" si="327"/>
        <v>13.9</v>
      </c>
      <c r="BN144" s="86">
        <f t="shared" si="328"/>
        <v>13900</v>
      </c>
      <c r="BO144" s="86">
        <f t="shared" si="329"/>
        <v>100</v>
      </c>
      <c r="BP144" s="84">
        <f t="shared" si="273"/>
        <v>2</v>
      </c>
      <c r="BQ144" s="84">
        <f t="shared" si="274"/>
        <v>3</v>
      </c>
      <c r="BR144" s="84">
        <f t="shared" si="275"/>
        <v>1.4581420887516947</v>
      </c>
      <c r="BS144" s="84">
        <f t="shared" si="330"/>
        <v>4.8092659009512435E-2</v>
      </c>
      <c r="BT144" s="84">
        <f t="shared" si="331"/>
        <v>429.07653953004643</v>
      </c>
      <c r="BU144" s="84">
        <f t="shared" si="332"/>
        <v>0</v>
      </c>
      <c r="BV144" s="83">
        <f t="shared" si="333"/>
        <v>361.10508114440739</v>
      </c>
      <c r="BW144" s="81">
        <f t="shared" si="357"/>
        <v>361.10508114440739</v>
      </c>
      <c r="BX144" s="83">
        <f t="shared" si="276"/>
        <v>0</v>
      </c>
      <c r="BY144" s="141">
        <f t="shared" si="277"/>
        <v>0</v>
      </c>
      <c r="BZ144" s="83">
        <f t="shared" si="278"/>
        <v>3</v>
      </c>
      <c r="CA144" s="83">
        <f t="shared" si="279"/>
        <v>0</v>
      </c>
      <c r="CB144" s="83">
        <f t="shared" si="334"/>
        <v>1.8601777561332979</v>
      </c>
      <c r="CC144" s="83">
        <f t="shared" si="280"/>
        <v>1.8601777561332979</v>
      </c>
      <c r="CD144" s="143">
        <f t="shared" si="281"/>
        <v>1.2238668524348462</v>
      </c>
      <c r="CE144" s="83">
        <f t="shared" si="335"/>
        <v>3.9274852490279039E-2</v>
      </c>
      <c r="CF144" s="84">
        <f t="shared" si="336"/>
        <v>480.96591147948283</v>
      </c>
      <c r="CG144" s="83">
        <f t="shared" si="282"/>
        <v>0</v>
      </c>
      <c r="CH144" s="83">
        <f t="shared" si="337"/>
        <v>1.776071172442558</v>
      </c>
      <c r="CI144" s="83">
        <f t="shared" si="283"/>
        <v>1.776071172442558</v>
      </c>
      <c r="CJ144" s="143">
        <f t="shared" si="284"/>
        <v>1.1969464386411544</v>
      </c>
      <c r="CK144" s="83">
        <f t="shared" si="338"/>
        <v>3.8089008262666604E-2</v>
      </c>
      <c r="CL144" s="84">
        <f t="shared" si="339"/>
        <v>420.54860536780393</v>
      </c>
      <c r="CM144" s="83">
        <f t="shared" si="285"/>
        <v>0</v>
      </c>
      <c r="CN144" s="83">
        <f t="shared" si="340"/>
        <v>1.8747686783199295</v>
      </c>
      <c r="CO144" s="83">
        <f t="shared" si="286"/>
        <v>1.8747686783199295</v>
      </c>
      <c r="CP144" s="143">
        <f t="shared" si="287"/>
        <v>1.2022682287919844</v>
      </c>
      <c r="CQ144" s="83">
        <f t="shared" si="341"/>
        <v>3.8323433118810944E-2</v>
      </c>
      <c r="CR144" s="84">
        <f t="shared" si="342"/>
        <v>415.9545694958523</v>
      </c>
      <c r="CS144" s="83">
        <f t="shared" si="288"/>
        <v>0</v>
      </c>
      <c r="CT144" s="83">
        <f t="shared" si="343"/>
        <v>1.8827241425876933</v>
      </c>
      <c r="CU144" s="83">
        <f t="shared" si="289"/>
        <v>1.8827241425876933</v>
      </c>
      <c r="CV144" s="143">
        <f t="shared" si="290"/>
        <v>1.2032003115553187</v>
      </c>
      <c r="CW144" s="83">
        <f t="shared" si="344"/>
        <v>3.8364491364535833E-2</v>
      </c>
      <c r="CX144" s="84">
        <f t="shared" si="345"/>
        <v>416.12249286463936</v>
      </c>
      <c r="CY144" s="83">
        <f t="shared" si="291"/>
        <v>0</v>
      </c>
      <c r="CZ144" s="83">
        <f t="shared" si="346"/>
        <v>1.8824321620319802</v>
      </c>
      <c r="DA144" s="83">
        <f t="shared" si="292"/>
        <v>1.8824321620319802</v>
      </c>
      <c r="DB144" s="143">
        <f t="shared" si="293"/>
        <v>1.2032309708933955</v>
      </c>
      <c r="DC144" s="83">
        <f t="shared" si="347"/>
        <v>3.8365841908377843E-2</v>
      </c>
      <c r="DD144" s="84">
        <f t="shared" si="348"/>
        <v>416.15836613291469</v>
      </c>
      <c r="DE144" s="86">
        <f t="shared" si="294"/>
        <v>649.98914605993332</v>
      </c>
      <c r="DF144" s="86">
        <f t="shared" si="295"/>
        <v>259.99565842397328</v>
      </c>
      <c r="DG144" s="86">
        <f t="shared" si="296"/>
        <v>162.49728651498333</v>
      </c>
      <c r="DH144" s="86">
        <f t="shared" si="297"/>
        <v>5.7000598037958712</v>
      </c>
      <c r="DI144" s="86">
        <f t="shared" si="298"/>
        <v>172.07459320936496</v>
      </c>
      <c r="DJ144" s="86">
        <f t="shared" si="299"/>
        <v>1861389.8629398022</v>
      </c>
      <c r="DK144" s="86">
        <f t="shared" si="300"/>
        <v>1595.4392934252164</v>
      </c>
      <c r="DL144" s="86">
        <f t="shared" si="358"/>
        <v>1595.4392934252164</v>
      </c>
      <c r="DM144" s="86">
        <f t="shared" si="301"/>
        <v>5.7000598037958712</v>
      </c>
      <c r="DN144" s="85">
        <f t="shared" si="302"/>
        <v>5.7000598037958712</v>
      </c>
      <c r="DO144" s="85">
        <f t="shared" si="349"/>
        <v>570.00598037958707</v>
      </c>
      <c r="DP144" s="85">
        <f t="shared" si="303"/>
        <v>5.7000598037958712</v>
      </c>
      <c r="DQ144" s="85">
        <f t="shared" si="350"/>
        <v>570.00598037958707</v>
      </c>
      <c r="DR144" s="85">
        <f t="shared" si="304"/>
        <v>5.7000598037958712</v>
      </c>
      <c r="DS144" s="85">
        <f t="shared" si="351"/>
        <v>570.00598037958707</v>
      </c>
      <c r="DT144" s="81"/>
      <c r="DU144" s="81"/>
      <c r="DV144" s="81">
        <f t="shared" si="352"/>
        <v>-5.7000598037958712</v>
      </c>
      <c r="DW144" s="100"/>
    </row>
    <row r="145" spans="1:127" x14ac:dyDescent="0.2">
      <c r="A145" s="59">
        <f t="shared" si="305"/>
        <v>18.666666666666675</v>
      </c>
      <c r="B145" s="44">
        <f t="shared" si="306"/>
        <v>18666.666666666675</v>
      </c>
      <c r="C145" s="52">
        <f t="shared" si="240"/>
        <v>133.33333333333334</v>
      </c>
      <c r="D145" s="50">
        <f t="shared" si="241"/>
        <v>2</v>
      </c>
      <c r="E145" s="44">
        <f t="shared" si="242"/>
        <v>3</v>
      </c>
      <c r="F145" s="47">
        <f t="shared" si="243"/>
        <v>1.0574519476318618</v>
      </c>
      <c r="G145" s="52">
        <f t="shared" si="307"/>
        <v>3.4539472019817302E-2</v>
      </c>
      <c r="H145" s="57">
        <f t="shared" si="308"/>
        <v>268.89540079990576</v>
      </c>
      <c r="I145" s="52">
        <f t="shared" si="309"/>
        <v>0</v>
      </c>
      <c r="J145" s="54">
        <f t="shared" si="310"/>
        <v>495.02327326122571</v>
      </c>
      <c r="K145" s="46">
        <f t="shared" si="353"/>
        <v>495.02327326122571</v>
      </c>
      <c r="L145" s="80">
        <f t="shared" si="244"/>
        <v>0</v>
      </c>
      <c r="M145" s="142">
        <f t="shared" si="245"/>
        <v>0</v>
      </c>
      <c r="N145" s="60">
        <f t="shared" si="246"/>
        <v>3</v>
      </c>
      <c r="O145" s="53">
        <f t="shared" si="247"/>
        <v>0</v>
      </c>
      <c r="P145" s="58">
        <f t="shared" si="311"/>
        <v>2.1938389106813854</v>
      </c>
      <c r="Q145" s="49">
        <f t="shared" si="248"/>
        <v>2.1938389106813854</v>
      </c>
      <c r="R145" s="143">
        <f t="shared" si="249"/>
        <v>0.85418214447655383</v>
      </c>
      <c r="S145" s="51">
        <f t="shared" si="312"/>
        <v>2.8028728224131091E-2</v>
      </c>
      <c r="T145" s="57">
        <f t="shared" si="313"/>
        <v>284.94435883968805</v>
      </c>
      <c r="U145" s="53">
        <f t="shared" si="250"/>
        <v>0</v>
      </c>
      <c r="V145" s="58">
        <f t="shared" si="314"/>
        <v>2.1568397296296182</v>
      </c>
      <c r="W145" s="49">
        <f t="shared" si="251"/>
        <v>2.1568397296296182</v>
      </c>
      <c r="X145" s="143">
        <f t="shared" si="252"/>
        <v>0.83435475176801621</v>
      </c>
      <c r="Y145" s="51">
        <f t="shared" si="315"/>
        <v>2.7329482174610273E-2</v>
      </c>
      <c r="Z145" s="57">
        <f t="shared" si="316"/>
        <v>282.08282443041037</v>
      </c>
      <c r="AA145" s="53">
        <f t="shared" si="253"/>
        <v>0</v>
      </c>
      <c r="AB145" s="58">
        <f t="shared" si="317"/>
        <v>2.1633449991022751</v>
      </c>
      <c r="AC145" s="49">
        <f t="shared" si="254"/>
        <v>2.1633449991022751</v>
      </c>
      <c r="AD145" s="143">
        <f t="shared" si="255"/>
        <v>0.83259842347305824</v>
      </c>
      <c r="AE145" s="49">
        <f t="shared" si="354"/>
        <v>2.7267542330074477E-2</v>
      </c>
      <c r="AF145" s="57">
        <f t="shared" si="318"/>
        <v>281.02783989652596</v>
      </c>
      <c r="AG145" s="53">
        <f t="shared" si="256"/>
        <v>0</v>
      </c>
      <c r="AH145" s="58">
        <f t="shared" si="319"/>
        <v>2.1657532598864235</v>
      </c>
      <c r="AI145" s="49">
        <f t="shared" si="257"/>
        <v>2.1657532598864235</v>
      </c>
      <c r="AJ145" s="143">
        <f t="shared" si="258"/>
        <v>0.83261703430177492</v>
      </c>
      <c r="AK145" s="51">
        <f t="shared" si="320"/>
        <v>2.7268198671967232E-2</v>
      </c>
      <c r="AL145" s="57">
        <f t="shared" si="321"/>
        <v>280.89145089717078</v>
      </c>
      <c r="AM145" s="53">
        <f t="shared" si="259"/>
        <v>0</v>
      </c>
      <c r="AN145" s="58">
        <f t="shared" si="322"/>
        <v>2.166064992659845</v>
      </c>
      <c r="AO145" s="49">
        <f t="shared" si="260"/>
        <v>2.166064992659845</v>
      </c>
      <c r="AP145" s="143">
        <f t="shared" si="261"/>
        <v>0.832626889292851</v>
      </c>
      <c r="AQ145" s="51">
        <f t="shared" si="323"/>
        <v>2.7268546224652385E-2</v>
      </c>
      <c r="AR145" s="57">
        <f t="shared" si="324"/>
        <v>280.88191529271182</v>
      </c>
      <c r="AS145" s="44">
        <f t="shared" si="262"/>
        <v>891.04189187020631</v>
      </c>
      <c r="AT145" s="44">
        <f t="shared" si="263"/>
        <v>356.41675674808249</v>
      </c>
      <c r="AU145" s="44">
        <f t="shared" si="264"/>
        <v>222.76047296755158</v>
      </c>
      <c r="AV145" s="47">
        <f t="shared" si="265"/>
        <v>314.24204832260472</v>
      </c>
      <c r="AW145" s="47">
        <f t="shared" si="266"/>
        <v>271167.05147565121</v>
      </c>
      <c r="AX145" s="86">
        <f t="shared" si="267"/>
        <v>2610674141.6655531</v>
      </c>
      <c r="AY145" s="86">
        <f t="shared" si="268"/>
        <v>1319.0756164996178</v>
      </c>
      <c r="AZ145" s="10">
        <f t="shared" si="325"/>
        <v>1319.0756164996178</v>
      </c>
      <c r="BA145" s="44">
        <f t="shared" si="269"/>
        <v>314.24204832260472</v>
      </c>
      <c r="BB145" s="9">
        <f t="shared" si="270"/>
        <v>314.24204832260472</v>
      </c>
      <c r="BC145" s="45">
        <f t="shared" si="359"/>
        <v>41898.939776347295</v>
      </c>
      <c r="BD145" s="9">
        <f t="shared" si="271"/>
        <v>222.76047296755158</v>
      </c>
      <c r="BE145" s="45">
        <f t="shared" si="355"/>
        <v>29701.396395673546</v>
      </c>
      <c r="BF145" s="9">
        <f t="shared" si="272"/>
        <v>314.24204832260472</v>
      </c>
      <c r="BG145" s="45">
        <f t="shared" si="356"/>
        <v>41898.939776347295</v>
      </c>
      <c r="BH145" s="58"/>
      <c r="BI145" s="58"/>
      <c r="BJ145" s="58">
        <f t="shared" si="326"/>
        <v>-314.24204832260472</v>
      </c>
      <c r="BK145" s="97"/>
      <c r="BL145" s="44"/>
      <c r="BM145" s="82">
        <f t="shared" si="327"/>
        <v>14</v>
      </c>
      <c r="BN145" s="86">
        <f t="shared" si="328"/>
        <v>14000</v>
      </c>
      <c r="BO145" s="86">
        <f t="shared" si="329"/>
        <v>100</v>
      </c>
      <c r="BP145" s="84">
        <f t="shared" si="273"/>
        <v>2</v>
      </c>
      <c r="BQ145" s="84">
        <f t="shared" si="274"/>
        <v>3</v>
      </c>
      <c r="BR145" s="84">
        <f t="shared" si="275"/>
        <v>1.4581420887516947</v>
      </c>
      <c r="BS145" s="84">
        <f t="shared" si="330"/>
        <v>4.7946844800637267E-2</v>
      </c>
      <c r="BT145" s="84">
        <f t="shared" si="331"/>
        <v>430.67719792688229</v>
      </c>
      <c r="BU145" s="84">
        <f t="shared" si="332"/>
        <v>0</v>
      </c>
      <c r="BV145" s="83">
        <f t="shared" si="333"/>
        <v>363.8518811444074</v>
      </c>
      <c r="BW145" s="81">
        <f t="shared" si="357"/>
        <v>363.8518811444074</v>
      </c>
      <c r="BX145" s="83">
        <f t="shared" si="276"/>
        <v>0</v>
      </c>
      <c r="BY145" s="141">
        <f t="shared" si="277"/>
        <v>0</v>
      </c>
      <c r="BZ145" s="83">
        <f t="shared" si="278"/>
        <v>3</v>
      </c>
      <c r="CA145" s="83">
        <f t="shared" si="279"/>
        <v>0</v>
      </c>
      <c r="CB145" s="83">
        <f t="shared" si="334"/>
        <v>1.8577297100543624</v>
      </c>
      <c r="CC145" s="83">
        <f t="shared" si="280"/>
        <v>1.8577297100543624</v>
      </c>
      <c r="CD145" s="143">
        <f t="shared" si="281"/>
        <v>1.2238668524348462</v>
      </c>
      <c r="CE145" s="83">
        <f t="shared" si="335"/>
        <v>3.9152465805035556E-2</v>
      </c>
      <c r="CF145" s="84">
        <f t="shared" si="336"/>
        <v>483.07397126131627</v>
      </c>
      <c r="CG145" s="83">
        <f t="shared" si="282"/>
        <v>0</v>
      </c>
      <c r="CH145" s="83">
        <f t="shared" si="337"/>
        <v>1.7730679704208197</v>
      </c>
      <c r="CI145" s="83">
        <f t="shared" si="283"/>
        <v>1.7730679704208197</v>
      </c>
      <c r="CJ145" s="143">
        <f t="shared" si="284"/>
        <v>1.1969464386411544</v>
      </c>
      <c r="CK145" s="83">
        <f t="shared" si="338"/>
        <v>3.7969313618802486E-2</v>
      </c>
      <c r="CL145" s="84">
        <f t="shared" si="339"/>
        <v>422.68980114479717</v>
      </c>
      <c r="CM145" s="83">
        <f t="shared" si="285"/>
        <v>0</v>
      </c>
      <c r="CN145" s="83">
        <f t="shared" si="340"/>
        <v>1.8713509853178054</v>
      </c>
      <c r="CO145" s="83">
        <f t="shared" si="286"/>
        <v>1.8713509853178054</v>
      </c>
      <c r="CP145" s="143">
        <f t="shared" si="287"/>
        <v>1.2022682287919844</v>
      </c>
      <c r="CQ145" s="83">
        <f t="shared" si="341"/>
        <v>3.8203206295931748E-2</v>
      </c>
      <c r="CR145" s="84">
        <f t="shared" si="342"/>
        <v>417.99553167693915</v>
      </c>
      <c r="CS145" s="83">
        <f t="shared" si="288"/>
        <v>0</v>
      </c>
      <c r="CT145" s="83">
        <f t="shared" si="343"/>
        <v>1.8794499361316517</v>
      </c>
      <c r="CU145" s="83">
        <f t="shared" si="289"/>
        <v>1.8794499361316517</v>
      </c>
      <c r="CV145" s="143">
        <f t="shared" si="290"/>
        <v>1.2032003115553187</v>
      </c>
      <c r="CW145" s="83">
        <f t="shared" si="344"/>
        <v>3.8244171333380303E-2</v>
      </c>
      <c r="CX145" s="84">
        <f t="shared" si="345"/>
        <v>418.15700925939444</v>
      </c>
      <c r="CY145" s="83">
        <f t="shared" si="291"/>
        <v>0</v>
      </c>
      <c r="CZ145" s="83">
        <f t="shared" si="346"/>
        <v>1.879170177274275</v>
      </c>
      <c r="DA145" s="83">
        <f t="shared" si="292"/>
        <v>1.879170177274275</v>
      </c>
      <c r="DB145" s="143">
        <f t="shared" si="293"/>
        <v>1.2032309708933955</v>
      </c>
      <c r="DC145" s="83">
        <f t="shared" si="347"/>
        <v>3.8245518811288501E-2</v>
      </c>
      <c r="DD145" s="84">
        <f t="shared" si="348"/>
        <v>418.19326976091497</v>
      </c>
      <c r="DE145" s="86">
        <f t="shared" si="294"/>
        <v>654.93338605993324</v>
      </c>
      <c r="DF145" s="86">
        <f t="shared" si="295"/>
        <v>261.97335442397332</v>
      </c>
      <c r="DG145" s="86">
        <f t="shared" si="296"/>
        <v>163.73334651498331</v>
      </c>
      <c r="DH145" s="86">
        <f t="shared" si="297"/>
        <v>5.5575903968073206</v>
      </c>
      <c r="DI145" s="86">
        <f t="shared" si="298"/>
        <v>164.25723269004914</v>
      </c>
      <c r="DJ145" s="86">
        <f t="shared" si="299"/>
        <v>1705704.1883663959</v>
      </c>
      <c r="DK145" s="86">
        <f t="shared" si="300"/>
        <v>1585.2531301060303</v>
      </c>
      <c r="DL145" s="86">
        <f t="shared" si="358"/>
        <v>1585.2531301060303</v>
      </c>
      <c r="DM145" s="86">
        <f t="shared" si="301"/>
        <v>5.5575903968073206</v>
      </c>
      <c r="DN145" s="85">
        <f t="shared" si="302"/>
        <v>5.5575903968073206</v>
      </c>
      <c r="DO145" s="85">
        <f t="shared" si="349"/>
        <v>555.75903968073203</v>
      </c>
      <c r="DP145" s="85">
        <f t="shared" si="303"/>
        <v>5.5575903968073206</v>
      </c>
      <c r="DQ145" s="85">
        <f t="shared" si="350"/>
        <v>555.75903968073203</v>
      </c>
      <c r="DR145" s="85">
        <f t="shared" si="304"/>
        <v>5.5575903968073206</v>
      </c>
      <c r="DS145" s="85">
        <f t="shared" si="351"/>
        <v>555.75903968073203</v>
      </c>
      <c r="DT145" s="81"/>
      <c r="DU145" s="81"/>
      <c r="DV145" s="81">
        <f t="shared" si="352"/>
        <v>-5.5575903968073206</v>
      </c>
      <c r="DW145" s="100"/>
    </row>
    <row r="146" spans="1:127" x14ac:dyDescent="0.2">
      <c r="A146" s="59">
        <f t="shared" si="305"/>
        <v>18.800000000000008</v>
      </c>
      <c r="B146" s="44">
        <f t="shared" si="306"/>
        <v>18800.000000000007</v>
      </c>
      <c r="C146" s="52">
        <f t="shared" si="240"/>
        <v>133.33333333333334</v>
      </c>
      <c r="D146" s="50">
        <f t="shared" si="241"/>
        <v>2</v>
      </c>
      <c r="E146" s="44">
        <f t="shared" si="242"/>
        <v>3</v>
      </c>
      <c r="F146" s="47">
        <f t="shared" si="243"/>
        <v>1.0574519476318618</v>
      </c>
      <c r="G146" s="52">
        <f t="shared" si="307"/>
        <v>3.4398478426799724E-2</v>
      </c>
      <c r="H146" s="57">
        <f t="shared" si="308"/>
        <v>270.42735525427503</v>
      </c>
      <c r="I146" s="52">
        <f t="shared" si="309"/>
        <v>0</v>
      </c>
      <c r="J146" s="54">
        <f t="shared" si="310"/>
        <v>498.6856732612257</v>
      </c>
      <c r="K146" s="46">
        <f t="shared" si="353"/>
        <v>498.6856732612257</v>
      </c>
      <c r="L146" s="80">
        <f t="shared" si="244"/>
        <v>0</v>
      </c>
      <c r="M146" s="142">
        <f t="shared" si="245"/>
        <v>0</v>
      </c>
      <c r="N146" s="60">
        <f t="shared" si="246"/>
        <v>3</v>
      </c>
      <c r="O146" s="53">
        <f t="shared" si="247"/>
        <v>0</v>
      </c>
      <c r="P146" s="58">
        <f t="shared" si="311"/>
        <v>2.1906667136319435</v>
      </c>
      <c r="Q146" s="49">
        <f t="shared" si="248"/>
        <v>2.1906667136319435</v>
      </c>
      <c r="R146" s="143">
        <f t="shared" si="249"/>
        <v>0.85418214447655383</v>
      </c>
      <c r="S146" s="51">
        <f t="shared" si="312"/>
        <v>2.7914837271534217E-2</v>
      </c>
      <c r="T146" s="57">
        <f t="shared" si="313"/>
        <v>286.64437929920575</v>
      </c>
      <c r="U146" s="53">
        <f t="shared" si="250"/>
        <v>0</v>
      </c>
      <c r="V146" s="58">
        <f t="shared" si="314"/>
        <v>2.1534007080404485</v>
      </c>
      <c r="W146" s="49">
        <f t="shared" si="251"/>
        <v>2.1534007080404485</v>
      </c>
      <c r="X146" s="143">
        <f t="shared" si="252"/>
        <v>0.83435475176801621</v>
      </c>
      <c r="Y146" s="51">
        <f t="shared" si="315"/>
        <v>2.7218234874374539E-2</v>
      </c>
      <c r="Z146" s="57">
        <f t="shared" si="316"/>
        <v>283.76886276695234</v>
      </c>
      <c r="AA146" s="53">
        <f t="shared" si="253"/>
        <v>0</v>
      </c>
      <c r="AB146" s="58">
        <f t="shared" si="317"/>
        <v>2.159915762607302</v>
      </c>
      <c r="AC146" s="49">
        <f t="shared" si="254"/>
        <v>2.159915762607302</v>
      </c>
      <c r="AD146" s="143">
        <f t="shared" si="255"/>
        <v>0.83259842347305824</v>
      </c>
      <c r="AE146" s="49">
        <f t="shared" si="354"/>
        <v>2.7156529206944738E-2</v>
      </c>
      <c r="AF146" s="57">
        <f t="shared" si="318"/>
        <v>282.70499792601589</v>
      </c>
      <c r="AG146" s="53">
        <f t="shared" si="256"/>
        <v>0</v>
      </c>
      <c r="AH146" s="58">
        <f t="shared" si="319"/>
        <v>2.1623361618302011</v>
      </c>
      <c r="AI146" s="49">
        <f t="shared" si="257"/>
        <v>2.1623361618302011</v>
      </c>
      <c r="AJ146" s="143">
        <f t="shared" si="258"/>
        <v>0.83261703430177492</v>
      </c>
      <c r="AK146" s="51">
        <f t="shared" si="320"/>
        <v>2.7157183067393662E-2</v>
      </c>
      <c r="AL146" s="57">
        <f t="shared" si="321"/>
        <v>282.56678430187009</v>
      </c>
      <c r="AM146" s="53">
        <f t="shared" si="259"/>
        <v>0</v>
      </c>
      <c r="AN146" s="58">
        <f t="shared" si="322"/>
        <v>2.1626510098976</v>
      </c>
      <c r="AO146" s="49">
        <f t="shared" si="260"/>
        <v>2.1626510098976</v>
      </c>
      <c r="AP146" s="143">
        <f t="shared" si="261"/>
        <v>0.832626889292851</v>
      </c>
      <c r="AQ146" s="51">
        <f t="shared" si="323"/>
        <v>2.7157529306080005E-2</v>
      </c>
      <c r="AR146" s="57">
        <f t="shared" si="324"/>
        <v>282.55702894243046</v>
      </c>
      <c r="AS146" s="44">
        <f t="shared" si="262"/>
        <v>897.63421187020617</v>
      </c>
      <c r="AT146" s="44">
        <f t="shared" si="263"/>
        <v>359.0536847480825</v>
      </c>
      <c r="AU146" s="44">
        <f t="shared" si="264"/>
        <v>224.40855296755154</v>
      </c>
      <c r="AV146" s="47">
        <f t="shared" si="265"/>
        <v>302.8568967350443</v>
      </c>
      <c r="AW146" s="47">
        <f t="shared" si="266"/>
        <v>252993.68496201903</v>
      </c>
      <c r="AX146" s="86">
        <f t="shared" si="267"/>
        <v>2335681835.873302</v>
      </c>
      <c r="AY146" s="86">
        <f t="shared" si="268"/>
        <v>1309.6363674730026</v>
      </c>
      <c r="AZ146" s="10">
        <f t="shared" si="325"/>
        <v>1309.6363674730026</v>
      </c>
      <c r="BA146" s="44">
        <f t="shared" si="269"/>
        <v>302.8568967350443</v>
      </c>
      <c r="BB146" s="9">
        <f t="shared" si="270"/>
        <v>302.8568967350443</v>
      </c>
      <c r="BC146" s="45">
        <f t="shared" si="359"/>
        <v>40380.919564672578</v>
      </c>
      <c r="BD146" s="9">
        <f t="shared" si="271"/>
        <v>224.40855296755154</v>
      </c>
      <c r="BE146" s="45">
        <f t="shared" si="355"/>
        <v>29921.140395673541</v>
      </c>
      <c r="BF146" s="9">
        <f t="shared" si="272"/>
        <v>302.8568967350443</v>
      </c>
      <c r="BG146" s="45">
        <f t="shared" si="356"/>
        <v>40380.919564672578</v>
      </c>
      <c r="BH146" s="58"/>
      <c r="BI146" s="58"/>
      <c r="BJ146" s="58">
        <f t="shared" si="326"/>
        <v>-302.8568967350443</v>
      </c>
      <c r="BK146" s="97"/>
      <c r="BL146" s="44"/>
      <c r="BM146" s="82">
        <f t="shared" si="327"/>
        <v>14.1</v>
      </c>
      <c r="BN146" s="86">
        <f t="shared" si="328"/>
        <v>14100</v>
      </c>
      <c r="BO146" s="86">
        <f t="shared" si="329"/>
        <v>100</v>
      </c>
      <c r="BP146" s="84">
        <f t="shared" si="273"/>
        <v>2</v>
      </c>
      <c r="BQ146" s="84">
        <f t="shared" si="274"/>
        <v>3</v>
      </c>
      <c r="BR146" s="84">
        <f t="shared" si="275"/>
        <v>1.4581420887516947</v>
      </c>
      <c r="BS146" s="84">
        <f t="shared" si="330"/>
        <v>4.7801030591762099E-2</v>
      </c>
      <c r="BT146" s="84">
        <f t="shared" si="331"/>
        <v>432.27299585008893</v>
      </c>
      <c r="BU146" s="84">
        <f t="shared" si="332"/>
        <v>0</v>
      </c>
      <c r="BV146" s="83">
        <f t="shared" si="333"/>
        <v>366.59868114440735</v>
      </c>
      <c r="BW146" s="81">
        <f t="shared" si="357"/>
        <v>366.59868114440735</v>
      </c>
      <c r="BX146" s="83">
        <f t="shared" si="276"/>
        <v>0</v>
      </c>
      <c r="BY146" s="141">
        <f t="shared" si="277"/>
        <v>0</v>
      </c>
      <c r="BZ146" s="83">
        <f t="shared" si="278"/>
        <v>3</v>
      </c>
      <c r="CA146" s="83">
        <f t="shared" si="279"/>
        <v>0</v>
      </c>
      <c r="CB146" s="83">
        <f t="shared" si="334"/>
        <v>1.8552970010491552</v>
      </c>
      <c r="CC146" s="83">
        <f t="shared" si="280"/>
        <v>1.8552970010491552</v>
      </c>
      <c r="CD146" s="143">
        <f t="shared" si="281"/>
        <v>1.2238668524348462</v>
      </c>
      <c r="CE146" s="83">
        <f t="shared" si="335"/>
        <v>3.9030079119792074E-2</v>
      </c>
      <c r="CF146" s="84">
        <f t="shared" si="336"/>
        <v>485.17822099424808</v>
      </c>
      <c r="CG146" s="83">
        <f t="shared" si="282"/>
        <v>0</v>
      </c>
      <c r="CH146" s="83">
        <f t="shared" si="337"/>
        <v>1.7700816160600228</v>
      </c>
      <c r="CI146" s="83">
        <f t="shared" si="283"/>
        <v>1.7700816160600228</v>
      </c>
      <c r="CJ146" s="143">
        <f t="shared" si="284"/>
        <v>1.1969464386411544</v>
      </c>
      <c r="CK146" s="83">
        <f t="shared" si="338"/>
        <v>3.7849618974938368E-2</v>
      </c>
      <c r="CL146" s="84">
        <f t="shared" si="339"/>
        <v>424.82787294629009</v>
      </c>
      <c r="CM146" s="83">
        <f t="shared" si="285"/>
        <v>0</v>
      </c>
      <c r="CN146" s="83">
        <f t="shared" si="340"/>
        <v>1.8679520475881499</v>
      </c>
      <c r="CO146" s="83">
        <f t="shared" si="286"/>
        <v>1.8679520475881499</v>
      </c>
      <c r="CP146" s="143">
        <f t="shared" si="287"/>
        <v>1.2022682287919844</v>
      </c>
      <c r="CQ146" s="83">
        <f t="shared" si="341"/>
        <v>3.8082979473052551E-2</v>
      </c>
      <c r="CR146" s="84">
        <f t="shared" si="342"/>
        <v>420.03379671560663</v>
      </c>
      <c r="CS146" s="83">
        <f t="shared" si="288"/>
        <v>0</v>
      </c>
      <c r="CT146" s="83">
        <f t="shared" si="343"/>
        <v>1.8761926850159896</v>
      </c>
      <c r="CU146" s="83">
        <f t="shared" si="289"/>
        <v>1.8761926850159896</v>
      </c>
      <c r="CV146" s="143">
        <f t="shared" si="290"/>
        <v>1.2032003115553187</v>
      </c>
      <c r="CW146" s="83">
        <f t="shared" si="344"/>
        <v>3.8123851302224773E-2</v>
      </c>
      <c r="CX146" s="84">
        <f t="shared" si="345"/>
        <v>420.18866812849922</v>
      </c>
      <c r="CY146" s="83">
        <f t="shared" si="291"/>
        <v>0</v>
      </c>
      <c r="CZ146" s="83">
        <f t="shared" si="346"/>
        <v>1.8759253370050035</v>
      </c>
      <c r="DA146" s="83">
        <f t="shared" si="292"/>
        <v>1.8759253370050035</v>
      </c>
      <c r="DB146" s="143">
        <f t="shared" si="293"/>
        <v>1.2032309708933955</v>
      </c>
      <c r="DC146" s="83">
        <f t="shared" si="347"/>
        <v>3.8125195714199159E-2</v>
      </c>
      <c r="DD146" s="84">
        <f t="shared" si="348"/>
        <v>420.22530271485061</v>
      </c>
      <c r="DE146" s="86">
        <f t="shared" si="294"/>
        <v>659.87762605993328</v>
      </c>
      <c r="DF146" s="86">
        <f t="shared" si="295"/>
        <v>263.9510504239733</v>
      </c>
      <c r="DG146" s="86">
        <f t="shared" si="296"/>
        <v>164.96940651498332</v>
      </c>
      <c r="DH146" s="86">
        <f t="shared" si="297"/>
        <v>5.4196790329280917</v>
      </c>
      <c r="DI146" s="86">
        <f t="shared" si="298"/>
        <v>156.84801692601116</v>
      </c>
      <c r="DJ146" s="86">
        <f t="shared" si="299"/>
        <v>1564032.7105559607</v>
      </c>
      <c r="DK146" s="86">
        <f t="shared" si="300"/>
        <v>1575.0962881801156</v>
      </c>
      <c r="DL146" s="86">
        <f t="shared" si="358"/>
        <v>1575.0962881801156</v>
      </c>
      <c r="DM146" s="86">
        <f t="shared" si="301"/>
        <v>5.4196790329280917</v>
      </c>
      <c r="DN146" s="85">
        <f t="shared" si="302"/>
        <v>5.4196790329280917</v>
      </c>
      <c r="DO146" s="85">
        <f t="shared" si="349"/>
        <v>541.96790329280918</v>
      </c>
      <c r="DP146" s="85">
        <f t="shared" si="303"/>
        <v>5.4196790329280917</v>
      </c>
      <c r="DQ146" s="85">
        <f t="shared" si="350"/>
        <v>541.96790329280918</v>
      </c>
      <c r="DR146" s="85">
        <f t="shared" si="304"/>
        <v>5.4196790329280917</v>
      </c>
      <c r="DS146" s="85">
        <f t="shared" si="351"/>
        <v>541.96790329280918</v>
      </c>
      <c r="DT146" s="81"/>
      <c r="DU146" s="81"/>
      <c r="DV146" s="81">
        <f t="shared" si="352"/>
        <v>-5.4196790329280917</v>
      </c>
      <c r="DW146" s="100"/>
    </row>
    <row r="147" spans="1:127" x14ac:dyDescent="0.2">
      <c r="A147" s="59">
        <f t="shared" si="305"/>
        <v>18.933333333333341</v>
      </c>
      <c r="B147" s="44">
        <f t="shared" si="306"/>
        <v>18933.333333333339</v>
      </c>
      <c r="C147" s="52">
        <f t="shared" si="240"/>
        <v>133.33333333333334</v>
      </c>
      <c r="D147" s="50">
        <f t="shared" si="241"/>
        <v>2</v>
      </c>
      <c r="E147" s="44">
        <f t="shared" si="242"/>
        <v>3</v>
      </c>
      <c r="F147" s="47">
        <f t="shared" si="243"/>
        <v>1.0574519476318618</v>
      </c>
      <c r="G147" s="52">
        <f t="shared" si="307"/>
        <v>3.4257484833782145E-2</v>
      </c>
      <c r="H147" s="57">
        <f t="shared" si="308"/>
        <v>271.95304332673237</v>
      </c>
      <c r="I147" s="52">
        <f t="shared" si="309"/>
        <v>0</v>
      </c>
      <c r="J147" s="54">
        <f t="shared" si="310"/>
        <v>502.34807326122569</v>
      </c>
      <c r="K147" s="46">
        <f t="shared" si="353"/>
        <v>502.34807326122569</v>
      </c>
      <c r="L147" s="80">
        <f t="shared" si="244"/>
        <v>0</v>
      </c>
      <c r="M147" s="142">
        <f t="shared" si="245"/>
        <v>0</v>
      </c>
      <c r="N147" s="60">
        <f t="shared" si="246"/>
        <v>3</v>
      </c>
      <c r="O147" s="53">
        <f t="shared" si="247"/>
        <v>0</v>
      </c>
      <c r="P147" s="58">
        <f t="shared" si="311"/>
        <v>2.1875194755713472</v>
      </c>
      <c r="Q147" s="49">
        <f t="shared" si="248"/>
        <v>2.1875194755713472</v>
      </c>
      <c r="R147" s="143">
        <f t="shared" si="249"/>
        <v>0.85418214447655383</v>
      </c>
      <c r="S147" s="51">
        <f t="shared" si="312"/>
        <v>2.7800946318937342E-2</v>
      </c>
      <c r="T147" s="57">
        <f t="shared" si="313"/>
        <v>288.33992958514585</v>
      </c>
      <c r="U147" s="53">
        <f t="shared" si="250"/>
        <v>0</v>
      </c>
      <c r="V147" s="58">
        <f t="shared" si="314"/>
        <v>2.1499839936438483</v>
      </c>
      <c r="W147" s="49">
        <f t="shared" si="251"/>
        <v>2.1499839936438483</v>
      </c>
      <c r="X147" s="143">
        <f t="shared" si="252"/>
        <v>0.83435475176801621</v>
      </c>
      <c r="Y147" s="51">
        <f t="shared" si="315"/>
        <v>2.7106987574138805E-2</v>
      </c>
      <c r="Z147" s="57">
        <f t="shared" si="316"/>
        <v>285.45070557634898</v>
      </c>
      <c r="AA147" s="53">
        <f t="shared" si="253"/>
        <v>0</v>
      </c>
      <c r="AB147" s="58">
        <f t="shared" si="317"/>
        <v>2.1565081739120129</v>
      </c>
      <c r="AC147" s="49">
        <f t="shared" si="254"/>
        <v>2.1565081739120129</v>
      </c>
      <c r="AD147" s="143">
        <f t="shared" si="255"/>
        <v>0.83259842347305824</v>
      </c>
      <c r="AE147" s="49">
        <f t="shared" si="354"/>
        <v>2.7045516083814999E-2</v>
      </c>
      <c r="AF147" s="57">
        <f t="shared" si="318"/>
        <v>284.37796580217451</v>
      </c>
      <c r="AG147" s="53">
        <f t="shared" si="256"/>
        <v>0</v>
      </c>
      <c r="AH147" s="58">
        <f t="shared" si="319"/>
        <v>2.1589406276712886</v>
      </c>
      <c r="AI147" s="49">
        <f t="shared" si="257"/>
        <v>2.1589406276712886</v>
      </c>
      <c r="AJ147" s="143">
        <f t="shared" si="258"/>
        <v>0.83261703430177492</v>
      </c>
      <c r="AK147" s="51">
        <f t="shared" si="320"/>
        <v>2.7046167462820091E-2</v>
      </c>
      <c r="AL147" s="57">
        <f t="shared" si="321"/>
        <v>284.2379197921797</v>
      </c>
      <c r="AM147" s="53">
        <f t="shared" si="259"/>
        <v>0</v>
      </c>
      <c r="AN147" s="58">
        <f t="shared" si="322"/>
        <v>2.1592585891418996</v>
      </c>
      <c r="AO147" s="49">
        <f t="shared" si="260"/>
        <v>2.1592585891418996</v>
      </c>
      <c r="AP147" s="143">
        <f t="shared" si="261"/>
        <v>0.832626889292851</v>
      </c>
      <c r="AQ147" s="51">
        <f t="shared" si="323"/>
        <v>2.7046512387507625E-2</v>
      </c>
      <c r="AR147" s="57">
        <f t="shared" si="324"/>
        <v>284.22794244767675</v>
      </c>
      <c r="AS147" s="44">
        <f t="shared" si="262"/>
        <v>904.22653187020614</v>
      </c>
      <c r="AT147" s="44">
        <f t="shared" si="263"/>
        <v>361.69061274808246</v>
      </c>
      <c r="AU147" s="44">
        <f t="shared" si="264"/>
        <v>226.05663296755154</v>
      </c>
      <c r="AV147" s="47">
        <f t="shared" si="265"/>
        <v>291.97577540348334</v>
      </c>
      <c r="AW147" s="47">
        <f t="shared" si="266"/>
        <v>236177.45407175686</v>
      </c>
      <c r="AX147" s="86">
        <f t="shared" si="267"/>
        <v>2091632782.8406727</v>
      </c>
      <c r="AY147" s="86">
        <f t="shared" si="268"/>
        <v>1300.2686440396699</v>
      </c>
      <c r="AZ147" s="10">
        <f t="shared" si="325"/>
        <v>1300.2686440396699</v>
      </c>
      <c r="BA147" s="44">
        <f t="shared" si="269"/>
        <v>291.97577540348334</v>
      </c>
      <c r="BB147" s="9">
        <f t="shared" si="270"/>
        <v>291.97577540348334</v>
      </c>
      <c r="BC147" s="45">
        <f t="shared" si="359"/>
        <v>38930.103387131116</v>
      </c>
      <c r="BD147" s="9">
        <f t="shared" si="271"/>
        <v>226.05663296755154</v>
      </c>
      <c r="BE147" s="45">
        <f t="shared" si="355"/>
        <v>30140.88439567354</v>
      </c>
      <c r="BF147" s="9">
        <f t="shared" si="272"/>
        <v>291.97577540348334</v>
      </c>
      <c r="BG147" s="45">
        <f t="shared" si="356"/>
        <v>38930.103387131116</v>
      </c>
      <c r="BH147" s="58"/>
      <c r="BI147" s="58"/>
      <c r="BJ147" s="58">
        <f t="shared" si="326"/>
        <v>-291.97577540348334</v>
      </c>
      <c r="BK147" s="97"/>
      <c r="BL147" s="44"/>
      <c r="BM147" s="82">
        <f t="shared" si="327"/>
        <v>14.200000000000001</v>
      </c>
      <c r="BN147" s="86">
        <f t="shared" si="328"/>
        <v>14200</v>
      </c>
      <c r="BO147" s="86">
        <f t="shared" si="329"/>
        <v>100</v>
      </c>
      <c r="BP147" s="84">
        <f t="shared" si="273"/>
        <v>2</v>
      </c>
      <c r="BQ147" s="84">
        <f t="shared" si="274"/>
        <v>3</v>
      </c>
      <c r="BR147" s="84">
        <f t="shared" si="275"/>
        <v>1.4581420887516947</v>
      </c>
      <c r="BS147" s="84">
        <f t="shared" si="330"/>
        <v>4.7655216382886931E-2</v>
      </c>
      <c r="BT147" s="84">
        <f t="shared" si="331"/>
        <v>433.86393329966643</v>
      </c>
      <c r="BU147" s="84">
        <f t="shared" si="332"/>
        <v>0</v>
      </c>
      <c r="BV147" s="83">
        <f t="shared" si="333"/>
        <v>369.3454811444073</v>
      </c>
      <c r="BW147" s="81">
        <f t="shared" si="357"/>
        <v>369.3454811444073</v>
      </c>
      <c r="BX147" s="83">
        <f t="shared" si="276"/>
        <v>0</v>
      </c>
      <c r="BY147" s="141">
        <f t="shared" si="277"/>
        <v>0</v>
      </c>
      <c r="BZ147" s="83">
        <f t="shared" si="278"/>
        <v>3</v>
      </c>
      <c r="CA147" s="83">
        <f t="shared" si="279"/>
        <v>0</v>
      </c>
      <c r="CB147" s="83">
        <f t="shared" si="334"/>
        <v>1.8528795301681644</v>
      </c>
      <c r="CC147" s="83">
        <f t="shared" si="280"/>
        <v>1.8528795301681644</v>
      </c>
      <c r="CD147" s="143">
        <f t="shared" si="281"/>
        <v>1.2238668524348462</v>
      </c>
      <c r="CE147" s="83">
        <f t="shared" si="335"/>
        <v>3.8907692434548592E-2</v>
      </c>
      <c r="CF147" s="84">
        <f t="shared" si="336"/>
        <v>487.27863326005422</v>
      </c>
      <c r="CG147" s="83">
        <f t="shared" si="282"/>
        <v>0</v>
      </c>
      <c r="CH147" s="83">
        <f t="shared" si="337"/>
        <v>1.7671120296003628</v>
      </c>
      <c r="CI147" s="83">
        <f t="shared" si="283"/>
        <v>1.7671120296003628</v>
      </c>
      <c r="CJ147" s="143">
        <f t="shared" si="284"/>
        <v>1.1969464386411544</v>
      </c>
      <c r="CK147" s="83">
        <f t="shared" si="338"/>
        <v>3.7729924331074249E-2</v>
      </c>
      <c r="CL147" s="84">
        <f t="shared" si="339"/>
        <v>426.96278985125866</v>
      </c>
      <c r="CM147" s="83">
        <f t="shared" si="285"/>
        <v>0</v>
      </c>
      <c r="CN147" s="83">
        <f t="shared" si="340"/>
        <v>1.8645717787209988</v>
      </c>
      <c r="CO147" s="83">
        <f t="shared" si="286"/>
        <v>1.8645717787209988</v>
      </c>
      <c r="CP147" s="143">
        <f t="shared" si="287"/>
        <v>1.2022682287919844</v>
      </c>
      <c r="CQ147" s="83">
        <f t="shared" si="341"/>
        <v>3.7962752650173355E-2</v>
      </c>
      <c r="CR147" s="84">
        <f t="shared" si="342"/>
        <v>422.06933430398891</v>
      </c>
      <c r="CS147" s="83">
        <f t="shared" si="288"/>
        <v>0</v>
      </c>
      <c r="CT147" s="83">
        <f t="shared" si="343"/>
        <v>1.8729523219433506</v>
      </c>
      <c r="CU147" s="83">
        <f t="shared" si="289"/>
        <v>1.8729523219433506</v>
      </c>
      <c r="CV147" s="143">
        <f t="shared" si="290"/>
        <v>1.2032003115553187</v>
      </c>
      <c r="CW147" s="83">
        <f t="shared" si="344"/>
        <v>3.8003531271069244E-2</v>
      </c>
      <c r="CX147" s="84">
        <f t="shared" si="345"/>
        <v>422.21744116394689</v>
      </c>
      <c r="CY147" s="83">
        <f t="shared" si="291"/>
        <v>0</v>
      </c>
      <c r="CZ147" s="83">
        <f t="shared" si="346"/>
        <v>1.8726975683977165</v>
      </c>
      <c r="DA147" s="83">
        <f t="shared" si="292"/>
        <v>1.8726975683977165</v>
      </c>
      <c r="DB147" s="143">
        <f t="shared" si="293"/>
        <v>1.2032309708933955</v>
      </c>
      <c r="DC147" s="83">
        <f t="shared" si="347"/>
        <v>3.8004872617109817E-2</v>
      </c>
      <c r="DD147" s="84">
        <f t="shared" si="348"/>
        <v>422.25443646632635</v>
      </c>
      <c r="DE147" s="86">
        <f t="shared" si="294"/>
        <v>664.8218660599332</v>
      </c>
      <c r="DF147" s="86">
        <f t="shared" si="295"/>
        <v>265.92874642397322</v>
      </c>
      <c r="DG147" s="86">
        <f t="shared" si="296"/>
        <v>166.2054665149833</v>
      </c>
      <c r="DH147" s="86">
        <f t="shared" si="297"/>
        <v>5.2861541541743193</v>
      </c>
      <c r="DI147" s="86">
        <f t="shared" si="298"/>
        <v>149.82320605012509</v>
      </c>
      <c r="DJ147" s="86">
        <f t="shared" si="299"/>
        <v>1435031.1618774962</v>
      </c>
      <c r="DK147" s="86">
        <f t="shared" si="300"/>
        <v>1564.9687811004035</v>
      </c>
      <c r="DL147" s="86">
        <f t="shared" si="358"/>
        <v>1564.9687811004035</v>
      </c>
      <c r="DM147" s="86">
        <f t="shared" si="301"/>
        <v>5.2861541541743193</v>
      </c>
      <c r="DN147" s="85">
        <f t="shared" si="302"/>
        <v>5.2861541541743193</v>
      </c>
      <c r="DO147" s="85">
        <f t="shared" si="349"/>
        <v>528.6154154174319</v>
      </c>
      <c r="DP147" s="85">
        <f t="shared" si="303"/>
        <v>5.2861541541743193</v>
      </c>
      <c r="DQ147" s="85">
        <f t="shared" si="350"/>
        <v>528.6154154174319</v>
      </c>
      <c r="DR147" s="85">
        <f t="shared" si="304"/>
        <v>5.2861541541743193</v>
      </c>
      <c r="DS147" s="85">
        <f t="shared" si="351"/>
        <v>528.6154154174319</v>
      </c>
      <c r="DT147" s="81"/>
      <c r="DU147" s="81"/>
      <c r="DV147" s="81">
        <f t="shared" si="352"/>
        <v>-5.2861541541743193</v>
      </c>
      <c r="DW147" s="100"/>
    </row>
    <row r="148" spans="1:127" x14ac:dyDescent="0.2">
      <c r="A148" s="59">
        <f t="shared" si="305"/>
        <v>19.066666666666674</v>
      </c>
      <c r="B148" s="44">
        <f t="shared" si="306"/>
        <v>19066.666666666672</v>
      </c>
      <c r="C148" s="52">
        <f t="shared" si="240"/>
        <v>133.33333333333334</v>
      </c>
      <c r="D148" s="50">
        <f t="shared" si="241"/>
        <v>2</v>
      </c>
      <c r="E148" s="44">
        <f t="shared" si="242"/>
        <v>3</v>
      </c>
      <c r="F148" s="47">
        <f t="shared" si="243"/>
        <v>1.0574519476318618</v>
      </c>
      <c r="G148" s="52">
        <f t="shared" si="307"/>
        <v>3.4116491240764567E-2</v>
      </c>
      <c r="H148" s="57">
        <f t="shared" si="308"/>
        <v>273.47246501727784</v>
      </c>
      <c r="I148" s="52">
        <f t="shared" si="309"/>
        <v>0</v>
      </c>
      <c r="J148" s="54">
        <f t="shared" si="310"/>
        <v>506.01047326122568</v>
      </c>
      <c r="K148" s="46">
        <f t="shared" si="353"/>
        <v>506.01047326122568</v>
      </c>
      <c r="L148" s="80">
        <f t="shared" si="244"/>
        <v>0</v>
      </c>
      <c r="M148" s="142">
        <f t="shared" si="245"/>
        <v>0</v>
      </c>
      <c r="N148" s="60">
        <f t="shared" si="246"/>
        <v>3</v>
      </c>
      <c r="O148" s="53">
        <f t="shared" si="247"/>
        <v>0</v>
      </c>
      <c r="P148" s="58">
        <f t="shared" si="311"/>
        <v>2.1843970120542551</v>
      </c>
      <c r="Q148" s="49">
        <f t="shared" si="248"/>
        <v>2.1843970120542551</v>
      </c>
      <c r="R148" s="143">
        <f t="shared" si="249"/>
        <v>0.85418214447655383</v>
      </c>
      <c r="S148" s="51">
        <f t="shared" si="312"/>
        <v>2.7687055366340467E-2</v>
      </c>
      <c r="T148" s="57">
        <f t="shared" si="313"/>
        <v>290.0309774380504</v>
      </c>
      <c r="U148" s="53">
        <f t="shared" si="250"/>
        <v>0</v>
      </c>
      <c r="V148" s="58">
        <f t="shared" si="314"/>
        <v>2.1465894923233506</v>
      </c>
      <c r="W148" s="49">
        <f t="shared" si="251"/>
        <v>2.1465894923233506</v>
      </c>
      <c r="X148" s="143">
        <f t="shared" si="252"/>
        <v>0.83435475176801621</v>
      </c>
      <c r="Y148" s="51">
        <f t="shared" si="315"/>
        <v>2.6995740273903071E-2</v>
      </c>
      <c r="Z148" s="57">
        <f t="shared" si="316"/>
        <v>287.12832203017655</v>
      </c>
      <c r="AA148" s="53">
        <f t="shared" si="253"/>
        <v>0</v>
      </c>
      <c r="AB148" s="58">
        <f t="shared" si="317"/>
        <v>2.1531221431258993</v>
      </c>
      <c r="AC148" s="49">
        <f t="shared" si="254"/>
        <v>2.1531221431258993</v>
      </c>
      <c r="AD148" s="143">
        <f t="shared" si="255"/>
        <v>0.83259842347305824</v>
      </c>
      <c r="AE148" s="49">
        <f t="shared" si="354"/>
        <v>2.693450296068526E-2</v>
      </c>
      <c r="AF148" s="57">
        <f t="shared" si="318"/>
        <v>286.04671344701734</v>
      </c>
      <c r="AG148" s="53">
        <f t="shared" si="256"/>
        <v>0</v>
      </c>
      <c r="AH148" s="58">
        <f t="shared" si="319"/>
        <v>2.1555665670620017</v>
      </c>
      <c r="AI148" s="49">
        <f t="shared" si="257"/>
        <v>2.1555665670620017</v>
      </c>
      <c r="AJ148" s="143">
        <f t="shared" si="258"/>
        <v>0.83261703430177492</v>
      </c>
      <c r="AK148" s="51">
        <f t="shared" si="320"/>
        <v>2.693515185824652E-2</v>
      </c>
      <c r="AL148" s="57">
        <f t="shared" si="321"/>
        <v>285.90482742978628</v>
      </c>
      <c r="AM148" s="53">
        <f t="shared" si="259"/>
        <v>0</v>
      </c>
      <c r="AN148" s="58">
        <f t="shared" si="322"/>
        <v>2.1558876398181912</v>
      </c>
      <c r="AO148" s="49">
        <f t="shared" si="260"/>
        <v>2.1558876398181912</v>
      </c>
      <c r="AP148" s="143">
        <f t="shared" si="261"/>
        <v>0.832626889292851</v>
      </c>
      <c r="AQ148" s="51">
        <f t="shared" si="323"/>
        <v>2.6935495468935245E-2</v>
      </c>
      <c r="AR148" s="57">
        <f t="shared" si="324"/>
        <v>285.89462588330593</v>
      </c>
      <c r="AS148" s="44">
        <f t="shared" si="262"/>
        <v>910.81885187020623</v>
      </c>
      <c r="AT148" s="44">
        <f t="shared" si="263"/>
        <v>364.32754074808247</v>
      </c>
      <c r="AU148" s="44">
        <f t="shared" si="264"/>
        <v>227.70471296755156</v>
      </c>
      <c r="AV148" s="47">
        <f t="shared" si="265"/>
        <v>281.57303164791358</v>
      </c>
      <c r="AW148" s="47">
        <f t="shared" si="266"/>
        <v>220607.74093669892</v>
      </c>
      <c r="AX148" s="86">
        <f t="shared" si="267"/>
        <v>1874839193.7350669</v>
      </c>
      <c r="AY148" s="86">
        <f t="shared" si="268"/>
        <v>1290.9720382284529</v>
      </c>
      <c r="AZ148" s="10">
        <f t="shared" si="325"/>
        <v>1290.9720382284529</v>
      </c>
      <c r="BA148" s="44">
        <f t="shared" si="269"/>
        <v>281.57303164791358</v>
      </c>
      <c r="BB148" s="9">
        <f t="shared" si="270"/>
        <v>281.57303164791358</v>
      </c>
      <c r="BC148" s="45">
        <f t="shared" si="359"/>
        <v>37543.070886388479</v>
      </c>
      <c r="BD148" s="9">
        <f t="shared" si="271"/>
        <v>227.70471296755156</v>
      </c>
      <c r="BE148" s="45">
        <f t="shared" si="355"/>
        <v>30360.628395673542</v>
      </c>
      <c r="BF148" s="9">
        <f t="shared" si="272"/>
        <v>281.57303164791358</v>
      </c>
      <c r="BG148" s="45">
        <f t="shared" si="356"/>
        <v>37543.070886388479</v>
      </c>
      <c r="BH148" s="58"/>
      <c r="BI148" s="58"/>
      <c r="BJ148" s="58">
        <f t="shared" si="326"/>
        <v>-281.57303164791358</v>
      </c>
      <c r="BK148" s="97"/>
      <c r="BL148" s="44"/>
      <c r="BM148" s="82">
        <f t="shared" si="327"/>
        <v>14.3</v>
      </c>
      <c r="BN148" s="86">
        <f t="shared" si="328"/>
        <v>14300</v>
      </c>
      <c r="BO148" s="86">
        <f t="shared" si="329"/>
        <v>100</v>
      </c>
      <c r="BP148" s="84">
        <f t="shared" si="273"/>
        <v>2</v>
      </c>
      <c r="BQ148" s="84">
        <f t="shared" si="274"/>
        <v>3</v>
      </c>
      <c r="BR148" s="84">
        <f t="shared" si="275"/>
        <v>1.4581420887516947</v>
      </c>
      <c r="BS148" s="84">
        <f t="shared" si="330"/>
        <v>4.7509402174011763E-2</v>
      </c>
      <c r="BT148" s="84">
        <f t="shared" si="331"/>
        <v>435.45001027561477</v>
      </c>
      <c r="BU148" s="84">
        <f t="shared" si="332"/>
        <v>0</v>
      </c>
      <c r="BV148" s="83">
        <f t="shared" si="333"/>
        <v>372.09228114440725</v>
      </c>
      <c r="BW148" s="81">
        <f t="shared" si="357"/>
        <v>372.09228114440725</v>
      </c>
      <c r="BX148" s="83">
        <f t="shared" si="276"/>
        <v>0</v>
      </c>
      <c r="BY148" s="141">
        <f t="shared" si="277"/>
        <v>0</v>
      </c>
      <c r="BZ148" s="83">
        <f t="shared" si="278"/>
        <v>3</v>
      </c>
      <c r="CA148" s="83">
        <f t="shared" si="279"/>
        <v>0</v>
      </c>
      <c r="CB148" s="83">
        <f t="shared" si="334"/>
        <v>1.8504771994373099</v>
      </c>
      <c r="CC148" s="83">
        <f t="shared" si="280"/>
        <v>1.8504771994373099</v>
      </c>
      <c r="CD148" s="143">
        <f t="shared" si="281"/>
        <v>1.2238668524348462</v>
      </c>
      <c r="CE148" s="83">
        <f t="shared" si="335"/>
        <v>3.878530574930511E-2</v>
      </c>
      <c r="CF148" s="84">
        <f t="shared" si="336"/>
        <v>489.37518073977088</v>
      </c>
      <c r="CG148" s="83">
        <f t="shared" si="282"/>
        <v>0</v>
      </c>
      <c r="CH148" s="83">
        <f t="shared" si="337"/>
        <v>1.7641591317621972</v>
      </c>
      <c r="CI148" s="83">
        <f t="shared" si="283"/>
        <v>1.7641591317621972</v>
      </c>
      <c r="CJ148" s="143">
        <f t="shared" si="284"/>
        <v>1.1969464386411544</v>
      </c>
      <c r="CK148" s="83">
        <f t="shared" si="338"/>
        <v>3.7610229687210131E-2</v>
      </c>
      <c r="CL148" s="84">
        <f t="shared" si="339"/>
        <v>429.09452096836628</v>
      </c>
      <c r="CM148" s="83">
        <f t="shared" si="285"/>
        <v>0</v>
      </c>
      <c r="CN148" s="83">
        <f t="shared" si="340"/>
        <v>1.8612100928697866</v>
      </c>
      <c r="CO148" s="83">
        <f t="shared" si="286"/>
        <v>1.8612100928697866</v>
      </c>
      <c r="CP148" s="143">
        <f t="shared" si="287"/>
        <v>1.2022682287919844</v>
      </c>
      <c r="CQ148" s="83">
        <f t="shared" si="341"/>
        <v>3.7842525827294159E-2</v>
      </c>
      <c r="CR148" s="84">
        <f t="shared" si="342"/>
        <v>424.10211414498451</v>
      </c>
      <c r="CS148" s="83">
        <f t="shared" si="288"/>
        <v>0</v>
      </c>
      <c r="CT148" s="83">
        <f t="shared" si="343"/>
        <v>1.8697287799928961</v>
      </c>
      <c r="CU148" s="83">
        <f t="shared" si="289"/>
        <v>1.8697287799928961</v>
      </c>
      <c r="CV148" s="143">
        <f t="shared" si="290"/>
        <v>1.2032003115553187</v>
      </c>
      <c r="CW148" s="83">
        <f t="shared" si="344"/>
        <v>3.7883211239913714E-2</v>
      </c>
      <c r="CX148" s="84">
        <f t="shared" si="345"/>
        <v>424.24330006120499</v>
      </c>
      <c r="CY148" s="83">
        <f t="shared" si="291"/>
        <v>0</v>
      </c>
      <c r="CZ148" s="83">
        <f t="shared" si="346"/>
        <v>1.8694867990971868</v>
      </c>
      <c r="DA148" s="83">
        <f t="shared" si="292"/>
        <v>1.8694867990971868</v>
      </c>
      <c r="DB148" s="143">
        <f t="shared" si="293"/>
        <v>1.2032309708933955</v>
      </c>
      <c r="DC148" s="83">
        <f t="shared" si="347"/>
        <v>3.7884549520020475E-2</v>
      </c>
      <c r="DD148" s="84">
        <f t="shared" si="348"/>
        <v>424.28064249707541</v>
      </c>
      <c r="DE148" s="86">
        <f t="shared" si="294"/>
        <v>669.76610605993301</v>
      </c>
      <c r="DF148" s="86">
        <f t="shared" si="295"/>
        <v>267.9064424239732</v>
      </c>
      <c r="DG148" s="86">
        <f t="shared" si="296"/>
        <v>167.44152651498325</v>
      </c>
      <c r="DH148" s="86">
        <f t="shared" si="297"/>
        <v>5.1568515455158117</v>
      </c>
      <c r="DI148" s="86">
        <f t="shared" si="298"/>
        <v>143.16057124660935</v>
      </c>
      <c r="DJ148" s="86">
        <f t="shared" si="299"/>
        <v>1317491.6887990388</v>
      </c>
      <c r="DK148" s="86">
        <f t="shared" si="300"/>
        <v>1554.8706225625065</v>
      </c>
      <c r="DL148" s="86">
        <f t="shared" si="358"/>
        <v>1554.8706225625065</v>
      </c>
      <c r="DM148" s="86">
        <f t="shared" si="301"/>
        <v>5.1568515455158117</v>
      </c>
      <c r="DN148" s="85">
        <f t="shared" si="302"/>
        <v>5.1568515455158117</v>
      </c>
      <c r="DO148" s="85">
        <f t="shared" si="349"/>
        <v>515.68515455158115</v>
      </c>
      <c r="DP148" s="85">
        <f t="shared" si="303"/>
        <v>5.1568515455158117</v>
      </c>
      <c r="DQ148" s="85">
        <f t="shared" si="350"/>
        <v>515.68515455158115</v>
      </c>
      <c r="DR148" s="85">
        <f t="shared" si="304"/>
        <v>5.1568515455158117</v>
      </c>
      <c r="DS148" s="85">
        <f t="shared" si="351"/>
        <v>515.68515455158115</v>
      </c>
      <c r="DT148" s="81"/>
      <c r="DU148" s="81"/>
      <c r="DV148" s="81">
        <f t="shared" si="352"/>
        <v>-5.1568515455158117</v>
      </c>
      <c r="DW148" s="100"/>
    </row>
    <row r="149" spans="1:127" x14ac:dyDescent="0.2">
      <c r="A149" s="59">
        <f t="shared" si="305"/>
        <v>19.200000000000003</v>
      </c>
      <c r="B149" s="44">
        <f t="shared" si="306"/>
        <v>19200.000000000004</v>
      </c>
      <c r="C149" s="52">
        <f t="shared" si="240"/>
        <v>133.33333333333334</v>
      </c>
      <c r="D149" s="50">
        <f t="shared" si="241"/>
        <v>2</v>
      </c>
      <c r="E149" s="44">
        <f t="shared" si="242"/>
        <v>3</v>
      </c>
      <c r="F149" s="47">
        <f t="shared" si="243"/>
        <v>1.0574519476318618</v>
      </c>
      <c r="G149" s="52">
        <f t="shared" si="307"/>
        <v>3.3975497647746988E-2</v>
      </c>
      <c r="H149" s="57">
        <f t="shared" si="308"/>
        <v>274.98562032591144</v>
      </c>
      <c r="I149" s="52">
        <f t="shared" si="309"/>
        <v>0</v>
      </c>
      <c r="J149" s="54">
        <f t="shared" si="310"/>
        <v>509.67287326122567</v>
      </c>
      <c r="K149" s="46">
        <f t="shared" si="353"/>
        <v>509.67287326122567</v>
      </c>
      <c r="L149" s="80">
        <f t="shared" si="244"/>
        <v>0</v>
      </c>
      <c r="M149" s="142">
        <f t="shared" si="245"/>
        <v>0</v>
      </c>
      <c r="N149" s="60">
        <f t="shared" si="246"/>
        <v>3</v>
      </c>
      <c r="O149" s="53">
        <f t="shared" si="247"/>
        <v>0</v>
      </c>
      <c r="P149" s="58">
        <f t="shared" si="311"/>
        <v>2.1812991408174423</v>
      </c>
      <c r="Q149" s="49">
        <f t="shared" si="248"/>
        <v>2.1812991408174423</v>
      </c>
      <c r="R149" s="143">
        <f t="shared" si="249"/>
        <v>0.85418214447655383</v>
      </c>
      <c r="S149" s="51">
        <f t="shared" si="312"/>
        <v>2.7573164413743592E-2</v>
      </c>
      <c r="T149" s="57">
        <f t="shared" si="313"/>
        <v>291.71749075576508</v>
      </c>
      <c r="U149" s="53">
        <f t="shared" si="250"/>
        <v>0</v>
      </c>
      <c r="V149" s="58">
        <f t="shared" si="314"/>
        <v>2.1432171104434556</v>
      </c>
      <c r="W149" s="49">
        <f t="shared" si="251"/>
        <v>2.1432171104434556</v>
      </c>
      <c r="X149" s="143">
        <f t="shared" si="252"/>
        <v>0.83435475176801621</v>
      </c>
      <c r="Y149" s="51">
        <f t="shared" si="315"/>
        <v>2.6884492973667337E-2</v>
      </c>
      <c r="Z149" s="57">
        <f t="shared" si="316"/>
        <v>288.80168135793059</v>
      </c>
      <c r="AA149" s="53">
        <f t="shared" si="253"/>
        <v>0</v>
      </c>
      <c r="AB149" s="58">
        <f t="shared" si="317"/>
        <v>2.1497575809939984</v>
      </c>
      <c r="AC149" s="49">
        <f t="shared" si="254"/>
        <v>2.1497575809939984</v>
      </c>
      <c r="AD149" s="143">
        <f t="shared" si="255"/>
        <v>0.83259842347305824</v>
      </c>
      <c r="AE149" s="49">
        <f t="shared" si="354"/>
        <v>2.682348983755552E-2</v>
      </c>
      <c r="AF149" s="57">
        <f t="shared" si="318"/>
        <v>287.71121083653668</v>
      </c>
      <c r="AG149" s="53">
        <f t="shared" si="256"/>
        <v>0</v>
      </c>
      <c r="AH149" s="58">
        <f t="shared" si="319"/>
        <v>2.152213890308659</v>
      </c>
      <c r="AI149" s="49">
        <f t="shared" si="257"/>
        <v>2.152213890308659</v>
      </c>
      <c r="AJ149" s="143">
        <f t="shared" si="258"/>
        <v>0.83261703430177492</v>
      </c>
      <c r="AK149" s="51">
        <f t="shared" si="320"/>
        <v>2.6824136253672949E-2</v>
      </c>
      <c r="AL149" s="57">
        <f t="shared" si="321"/>
        <v>287.5674773314683</v>
      </c>
      <c r="AM149" s="53">
        <f t="shared" si="259"/>
        <v>0</v>
      </c>
      <c r="AN149" s="58">
        <f t="shared" si="322"/>
        <v>2.1525380720077281</v>
      </c>
      <c r="AO149" s="49">
        <f t="shared" si="260"/>
        <v>2.1525380720077281</v>
      </c>
      <c r="AP149" s="143">
        <f t="shared" si="261"/>
        <v>0.832626889292851</v>
      </c>
      <c r="AQ149" s="51">
        <f t="shared" si="323"/>
        <v>2.6824478550362865E-2</v>
      </c>
      <c r="AR149" s="57">
        <f t="shared" si="324"/>
        <v>287.55704937966931</v>
      </c>
      <c r="AS149" s="44">
        <f t="shared" si="262"/>
        <v>917.41117187020609</v>
      </c>
      <c r="AT149" s="44">
        <f t="shared" si="263"/>
        <v>366.96446874808242</v>
      </c>
      <c r="AU149" s="44">
        <f t="shared" si="264"/>
        <v>229.35279296755152</v>
      </c>
      <c r="AV149" s="47">
        <f t="shared" si="265"/>
        <v>271.62447323994132</v>
      </c>
      <c r="AW149" s="47">
        <f t="shared" si="266"/>
        <v>206183.64202584387</v>
      </c>
      <c r="AX149" s="86">
        <f t="shared" si="267"/>
        <v>1682075845.4400449</v>
      </c>
      <c r="AY149" s="86">
        <f t="shared" si="268"/>
        <v>1281.7461441105465</v>
      </c>
      <c r="AZ149" s="10">
        <f t="shared" si="325"/>
        <v>1281.7461441105465</v>
      </c>
      <c r="BA149" s="44">
        <f t="shared" si="269"/>
        <v>271.62447323994132</v>
      </c>
      <c r="BB149" s="9">
        <f t="shared" si="270"/>
        <v>271.62447323994132</v>
      </c>
      <c r="BC149" s="45">
        <f t="shared" si="359"/>
        <v>36216.596431992177</v>
      </c>
      <c r="BD149" s="9">
        <f t="shared" si="271"/>
        <v>229.35279296755152</v>
      </c>
      <c r="BE149" s="45">
        <f t="shared" si="355"/>
        <v>30580.372395673538</v>
      </c>
      <c r="BF149" s="9">
        <f t="shared" si="272"/>
        <v>271.62447323994132</v>
      </c>
      <c r="BG149" s="45">
        <f t="shared" si="356"/>
        <v>36216.596431992177</v>
      </c>
      <c r="BH149" s="58"/>
      <c r="BI149" s="58"/>
      <c r="BJ149" s="58">
        <f t="shared" si="326"/>
        <v>-271.62447323994132</v>
      </c>
      <c r="BK149" s="97"/>
      <c r="BL149" s="44"/>
      <c r="BM149" s="82">
        <f t="shared" si="327"/>
        <v>14.4</v>
      </c>
      <c r="BN149" s="86">
        <f t="shared" si="328"/>
        <v>14400</v>
      </c>
      <c r="BO149" s="86">
        <f t="shared" si="329"/>
        <v>100</v>
      </c>
      <c r="BP149" s="84">
        <f t="shared" si="273"/>
        <v>2</v>
      </c>
      <c r="BQ149" s="84">
        <f t="shared" si="274"/>
        <v>3</v>
      </c>
      <c r="BR149" s="84">
        <f t="shared" si="275"/>
        <v>1.4581420887516947</v>
      </c>
      <c r="BS149" s="84">
        <f t="shared" si="330"/>
        <v>4.7363587965136594E-2</v>
      </c>
      <c r="BT149" s="84">
        <f t="shared" si="331"/>
        <v>437.03122677793391</v>
      </c>
      <c r="BU149" s="84">
        <f t="shared" si="332"/>
        <v>0</v>
      </c>
      <c r="BV149" s="83">
        <f t="shared" si="333"/>
        <v>374.83908114440726</v>
      </c>
      <c r="BW149" s="81">
        <f t="shared" si="357"/>
        <v>374.83908114440726</v>
      </c>
      <c r="BX149" s="83">
        <f t="shared" si="276"/>
        <v>0</v>
      </c>
      <c r="BY149" s="141">
        <f t="shared" si="277"/>
        <v>0</v>
      </c>
      <c r="BZ149" s="83">
        <f t="shared" si="278"/>
        <v>3</v>
      </c>
      <c r="CA149" s="83">
        <f t="shared" si="279"/>
        <v>0</v>
      </c>
      <c r="CB149" s="83">
        <f t="shared" si="334"/>
        <v>1.8480899118465974</v>
      </c>
      <c r="CC149" s="83">
        <f t="shared" si="280"/>
        <v>1.8480899118465974</v>
      </c>
      <c r="CD149" s="143">
        <f t="shared" si="281"/>
        <v>1.2238668524348462</v>
      </c>
      <c r="CE149" s="83">
        <f t="shared" si="335"/>
        <v>3.8662919064061628E-2</v>
      </c>
      <c r="CF149" s="84">
        <f t="shared" si="336"/>
        <v>491.46783621363778</v>
      </c>
      <c r="CG149" s="83">
        <f t="shared" si="282"/>
        <v>0</v>
      </c>
      <c r="CH149" s="83">
        <f t="shared" si="337"/>
        <v>1.7612228437443571</v>
      </c>
      <c r="CI149" s="83">
        <f t="shared" si="283"/>
        <v>1.7612228437443571</v>
      </c>
      <c r="CJ149" s="143">
        <f t="shared" si="284"/>
        <v>1.1969464386411544</v>
      </c>
      <c r="CK149" s="83">
        <f t="shared" si="338"/>
        <v>3.7490535043346013E-2</v>
      </c>
      <c r="CL149" s="84">
        <f t="shared" si="339"/>
        <v>431.2230354367731</v>
      </c>
      <c r="CM149" s="83">
        <f t="shared" si="285"/>
        <v>0</v>
      </c>
      <c r="CN149" s="83">
        <f t="shared" si="340"/>
        <v>1.8578669047477139</v>
      </c>
      <c r="CO149" s="83">
        <f t="shared" si="286"/>
        <v>1.8578669047477139</v>
      </c>
      <c r="CP149" s="143">
        <f t="shared" si="287"/>
        <v>1.2022682287919844</v>
      </c>
      <c r="CQ149" s="83">
        <f t="shared" si="341"/>
        <v>3.7722299004414962E-2</v>
      </c>
      <c r="CR149" s="84">
        <f t="shared" si="342"/>
        <v>426.1321059530344</v>
      </c>
      <c r="CS149" s="83">
        <f t="shared" si="288"/>
        <v>0</v>
      </c>
      <c r="CT149" s="83">
        <f t="shared" si="343"/>
        <v>1.8665219926186203</v>
      </c>
      <c r="CU149" s="83">
        <f t="shared" si="289"/>
        <v>1.8665219926186203</v>
      </c>
      <c r="CV149" s="143">
        <f t="shared" si="290"/>
        <v>1.2032003115553187</v>
      </c>
      <c r="CW149" s="83">
        <f t="shared" si="344"/>
        <v>3.7762891208758184E-2</v>
      </c>
      <c r="CX149" s="84">
        <f t="shared" si="345"/>
        <v>426.26621651994827</v>
      </c>
      <c r="CY149" s="83">
        <f t="shared" si="291"/>
        <v>0</v>
      </c>
      <c r="CZ149" s="83">
        <f t="shared" si="346"/>
        <v>1.8662929572163205</v>
      </c>
      <c r="DA149" s="83">
        <f t="shared" si="292"/>
        <v>1.8662929572163205</v>
      </c>
      <c r="DB149" s="143">
        <f t="shared" si="293"/>
        <v>1.2032309708933955</v>
      </c>
      <c r="DC149" s="83">
        <f t="shared" si="347"/>
        <v>3.7764226422931133E-2</v>
      </c>
      <c r="DD149" s="84">
        <f t="shared" si="348"/>
        <v>426.30389229962771</v>
      </c>
      <c r="DE149" s="86">
        <f t="shared" si="294"/>
        <v>674.71034605993304</v>
      </c>
      <c r="DF149" s="86">
        <f t="shared" si="295"/>
        <v>269.88413842397318</v>
      </c>
      <c r="DG149" s="86">
        <f t="shared" si="296"/>
        <v>168.67758651498326</v>
      </c>
      <c r="DH149" s="86">
        <f t="shared" si="297"/>
        <v>5.0316139851797272</v>
      </c>
      <c r="DI149" s="86">
        <f t="shared" si="298"/>
        <v>136.83929078707592</v>
      </c>
      <c r="DJ149" s="86">
        <f t="shared" si="299"/>
        <v>1210328.2885483499</v>
      </c>
      <c r="DK149" s="86">
        <f t="shared" si="300"/>
        <v>1544.801826500222</v>
      </c>
      <c r="DL149" s="86">
        <f t="shared" si="358"/>
        <v>1544.801826500222</v>
      </c>
      <c r="DM149" s="86">
        <f t="shared" si="301"/>
        <v>5.0316139851797272</v>
      </c>
      <c r="DN149" s="85">
        <f t="shared" si="302"/>
        <v>5.0316139851797272</v>
      </c>
      <c r="DO149" s="85">
        <f t="shared" si="349"/>
        <v>503.16139851797271</v>
      </c>
      <c r="DP149" s="85">
        <f t="shared" si="303"/>
        <v>5.0316139851797272</v>
      </c>
      <c r="DQ149" s="85">
        <f t="shared" si="350"/>
        <v>503.16139851797271</v>
      </c>
      <c r="DR149" s="85">
        <f t="shared" si="304"/>
        <v>5.0316139851797272</v>
      </c>
      <c r="DS149" s="85">
        <f t="shared" si="351"/>
        <v>503.16139851797271</v>
      </c>
      <c r="DT149" s="81"/>
      <c r="DU149" s="81"/>
      <c r="DV149" s="81">
        <f t="shared" si="352"/>
        <v>-5.0316139851797272</v>
      </c>
      <c r="DW149" s="100"/>
    </row>
    <row r="150" spans="1:127" x14ac:dyDescent="0.2">
      <c r="A150" s="59">
        <f t="shared" si="305"/>
        <v>19.333333333333336</v>
      </c>
      <c r="B150" s="44">
        <f t="shared" si="306"/>
        <v>19333.333333333336</v>
      </c>
      <c r="C150" s="52">
        <f t="shared" si="240"/>
        <v>133.33333333333334</v>
      </c>
      <c r="D150" s="50">
        <f t="shared" si="241"/>
        <v>2</v>
      </c>
      <c r="E150" s="44">
        <f t="shared" si="242"/>
        <v>3</v>
      </c>
      <c r="F150" s="47">
        <f t="shared" si="243"/>
        <v>1.0574519476318618</v>
      </c>
      <c r="G150" s="52">
        <f t="shared" si="307"/>
        <v>3.383450405472941E-2</v>
      </c>
      <c r="H150" s="57">
        <f t="shared" si="308"/>
        <v>276.49250925263311</v>
      </c>
      <c r="I150" s="52">
        <f t="shared" si="309"/>
        <v>0</v>
      </c>
      <c r="J150" s="54">
        <f t="shared" si="310"/>
        <v>513.33527326122567</v>
      </c>
      <c r="K150" s="46">
        <f t="shared" si="353"/>
        <v>513.33527326122567</v>
      </c>
      <c r="L150" s="80">
        <f t="shared" si="244"/>
        <v>0</v>
      </c>
      <c r="M150" s="142">
        <f t="shared" si="245"/>
        <v>0</v>
      </c>
      <c r="N150" s="60">
        <f t="shared" si="246"/>
        <v>3</v>
      </c>
      <c r="O150" s="53">
        <f t="shared" si="247"/>
        <v>0</v>
      </c>
      <c r="P150" s="58">
        <f t="shared" si="311"/>
        <v>2.1782256817501113</v>
      </c>
      <c r="Q150" s="49">
        <f t="shared" si="248"/>
        <v>2.1782256817501113</v>
      </c>
      <c r="R150" s="143">
        <f t="shared" si="249"/>
        <v>0.85418214447655383</v>
      </c>
      <c r="S150" s="51">
        <f t="shared" si="312"/>
        <v>2.7459273461146717E-2</v>
      </c>
      <c r="T150" s="57">
        <f t="shared" si="313"/>
        <v>293.3994375933201</v>
      </c>
      <c r="U150" s="53">
        <f t="shared" si="250"/>
        <v>0</v>
      </c>
      <c r="V150" s="58">
        <f t="shared" si="314"/>
        <v>2.1398667548514485</v>
      </c>
      <c r="W150" s="49">
        <f t="shared" si="251"/>
        <v>2.1398667548514485</v>
      </c>
      <c r="X150" s="143">
        <f t="shared" si="252"/>
        <v>0.83435475176801621</v>
      </c>
      <c r="Y150" s="51">
        <f t="shared" si="315"/>
        <v>2.6773245673431603E-2</v>
      </c>
      <c r="Z150" s="57">
        <f t="shared" si="316"/>
        <v>290.47075284818811</v>
      </c>
      <c r="AA150" s="53">
        <f t="shared" si="253"/>
        <v>0</v>
      </c>
      <c r="AB150" s="58">
        <f t="shared" si="317"/>
        <v>2.1464143988927034</v>
      </c>
      <c r="AC150" s="49">
        <f t="shared" si="254"/>
        <v>2.1464143988927034</v>
      </c>
      <c r="AD150" s="143">
        <f t="shared" si="255"/>
        <v>0.83259842347305824</v>
      </c>
      <c r="AE150" s="49">
        <f t="shared" si="354"/>
        <v>2.6712476714425781E-2</v>
      </c>
      <c r="AF150" s="57">
        <f t="shared" si="318"/>
        <v>289.37142800164997</v>
      </c>
      <c r="AG150" s="53">
        <f t="shared" si="256"/>
        <v>0</v>
      </c>
      <c r="AH150" s="58">
        <f t="shared" si="319"/>
        <v>2.1488825083674503</v>
      </c>
      <c r="AI150" s="49">
        <f t="shared" si="257"/>
        <v>2.1488825083674503</v>
      </c>
      <c r="AJ150" s="143">
        <f t="shared" si="258"/>
        <v>0.83261703430177492</v>
      </c>
      <c r="AK150" s="51">
        <f t="shared" si="320"/>
        <v>2.6713120649099378E-2</v>
      </c>
      <c r="AL150" s="57">
        <f t="shared" si="321"/>
        <v>289.22583967001492</v>
      </c>
      <c r="AM150" s="53">
        <f t="shared" si="259"/>
        <v>0</v>
      </c>
      <c r="AN150" s="58">
        <f t="shared" si="322"/>
        <v>2.1492097964434618</v>
      </c>
      <c r="AO150" s="49">
        <f t="shared" si="260"/>
        <v>2.1492097964434618</v>
      </c>
      <c r="AP150" s="143">
        <f t="shared" si="261"/>
        <v>0.832626889292851</v>
      </c>
      <c r="AQ150" s="51">
        <f t="shared" si="323"/>
        <v>2.6713461631790485E-2</v>
      </c>
      <c r="AR150" s="57">
        <f t="shared" si="324"/>
        <v>289.21518312353123</v>
      </c>
      <c r="AS150" s="44">
        <f t="shared" si="262"/>
        <v>924.00349187020629</v>
      </c>
      <c r="AT150" s="44">
        <f t="shared" si="263"/>
        <v>369.60139674808249</v>
      </c>
      <c r="AU150" s="44">
        <f t="shared" si="264"/>
        <v>231.00087296755157</v>
      </c>
      <c r="AV150" s="47">
        <f t="shared" si="265"/>
        <v>262.10727703740076</v>
      </c>
      <c r="AW150" s="47">
        <f t="shared" si="266"/>
        <v>192813.05744325698</v>
      </c>
      <c r="AX150" s="86">
        <f t="shared" si="267"/>
        <v>1510519316.4052906</v>
      </c>
      <c r="AY150" s="86">
        <f t="shared" si="268"/>
        <v>1272.5905577844617</v>
      </c>
      <c r="AZ150" s="10">
        <f t="shared" si="325"/>
        <v>1272.5905577844617</v>
      </c>
      <c r="BA150" s="44">
        <f t="shared" si="269"/>
        <v>262.10727703740076</v>
      </c>
      <c r="BB150" s="9">
        <f t="shared" si="270"/>
        <v>262.10727703740076</v>
      </c>
      <c r="BC150" s="45">
        <f t="shared" si="359"/>
        <v>34947.636938320102</v>
      </c>
      <c r="BD150" s="9">
        <f t="shared" si="271"/>
        <v>231.00087296755157</v>
      </c>
      <c r="BE150" s="45">
        <f t="shared" si="355"/>
        <v>30800.116395673544</v>
      </c>
      <c r="BF150" s="9">
        <f t="shared" si="272"/>
        <v>262.10727703740076</v>
      </c>
      <c r="BG150" s="45">
        <f t="shared" si="356"/>
        <v>34947.636938320102</v>
      </c>
      <c r="BH150" s="58"/>
      <c r="BI150" s="58"/>
      <c r="BJ150" s="58">
        <f t="shared" si="326"/>
        <v>-262.10727703740076</v>
      </c>
      <c r="BK150" s="97"/>
      <c r="BL150" s="44"/>
      <c r="BM150" s="82">
        <f t="shared" si="327"/>
        <v>14.5</v>
      </c>
      <c r="BN150" s="86">
        <f t="shared" si="328"/>
        <v>14500</v>
      </c>
      <c r="BO150" s="86">
        <f t="shared" si="329"/>
        <v>100</v>
      </c>
      <c r="BP150" s="84">
        <f t="shared" si="273"/>
        <v>2</v>
      </c>
      <c r="BQ150" s="84">
        <f t="shared" si="274"/>
        <v>3</v>
      </c>
      <c r="BR150" s="84">
        <f t="shared" si="275"/>
        <v>1.4581420887516947</v>
      </c>
      <c r="BS150" s="84">
        <f t="shared" si="330"/>
        <v>4.7217773756261426E-2</v>
      </c>
      <c r="BT150" s="84">
        <f t="shared" si="331"/>
        <v>438.6075828066239</v>
      </c>
      <c r="BU150" s="84">
        <f t="shared" si="332"/>
        <v>0</v>
      </c>
      <c r="BV150" s="83">
        <f t="shared" si="333"/>
        <v>377.58588114440727</v>
      </c>
      <c r="BW150" s="81">
        <f t="shared" si="357"/>
        <v>377.58588114440727</v>
      </c>
      <c r="BX150" s="83">
        <f t="shared" si="276"/>
        <v>0</v>
      </c>
      <c r="BY150" s="141">
        <f t="shared" si="277"/>
        <v>0</v>
      </c>
      <c r="BZ150" s="83">
        <f t="shared" si="278"/>
        <v>3</v>
      </c>
      <c r="CA150" s="83">
        <f t="shared" si="279"/>
        <v>0</v>
      </c>
      <c r="CB150" s="83">
        <f t="shared" si="334"/>
        <v>1.845717571338936</v>
      </c>
      <c r="CC150" s="83">
        <f t="shared" si="280"/>
        <v>1.845717571338936</v>
      </c>
      <c r="CD150" s="143">
        <f t="shared" si="281"/>
        <v>1.2238668524348462</v>
      </c>
      <c r="CE150" s="83">
        <f t="shared" si="335"/>
        <v>3.8540532378818146E-2</v>
      </c>
      <c r="CF150" s="84">
        <f t="shared" si="336"/>
        <v>493.55657256104143</v>
      </c>
      <c r="CG150" s="83">
        <f t="shared" si="282"/>
        <v>0</v>
      </c>
      <c r="CH150" s="83">
        <f t="shared" si="337"/>
        <v>1.7583030872224474</v>
      </c>
      <c r="CI150" s="83">
        <f t="shared" si="283"/>
        <v>1.7583030872224474</v>
      </c>
      <c r="CJ150" s="143">
        <f t="shared" si="284"/>
        <v>1.1969464386411544</v>
      </c>
      <c r="CK150" s="83">
        <f t="shared" si="338"/>
        <v>3.7370840399481894E-2</v>
      </c>
      <c r="CL150" s="84">
        <f t="shared" si="339"/>
        <v>433.3483024269421</v>
      </c>
      <c r="CM150" s="83">
        <f t="shared" si="285"/>
        <v>0</v>
      </c>
      <c r="CN150" s="83">
        <f t="shared" si="340"/>
        <v>1.8545421296241522</v>
      </c>
      <c r="CO150" s="83">
        <f t="shared" si="286"/>
        <v>1.8545421296241522</v>
      </c>
      <c r="CP150" s="143">
        <f t="shared" si="287"/>
        <v>1.2022682287919844</v>
      </c>
      <c r="CQ150" s="83">
        <f t="shared" si="341"/>
        <v>3.7602072181535766E-2</v>
      </c>
      <c r="CR150" s="84">
        <f t="shared" si="342"/>
        <v>428.1592794549</v>
      </c>
      <c r="CS150" s="83">
        <f t="shared" si="288"/>
        <v>0</v>
      </c>
      <c r="CT150" s="83">
        <f t="shared" si="343"/>
        <v>1.8633318936476757</v>
      </c>
      <c r="CU150" s="83">
        <f t="shared" si="289"/>
        <v>1.8633318936476757</v>
      </c>
      <c r="CV150" s="143">
        <f t="shared" si="290"/>
        <v>1.2032003115553187</v>
      </c>
      <c r="CW150" s="83">
        <f t="shared" si="344"/>
        <v>3.7642571177602654E-2</v>
      </c>
      <c r="CX150" s="84">
        <f t="shared" si="345"/>
        <v>428.28616224479271</v>
      </c>
      <c r="CY150" s="83">
        <f t="shared" si="291"/>
        <v>0</v>
      </c>
      <c r="CZ150" s="83">
        <f t="shared" si="346"/>
        <v>1.8631159713331074</v>
      </c>
      <c r="DA150" s="83">
        <f t="shared" si="292"/>
        <v>1.8631159713331074</v>
      </c>
      <c r="DB150" s="143">
        <f t="shared" si="293"/>
        <v>1.2032309708933955</v>
      </c>
      <c r="DC150" s="83">
        <f t="shared" si="347"/>
        <v>3.764390332584179E-2</v>
      </c>
      <c r="DD150" s="84">
        <f t="shared" si="348"/>
        <v>428.32415737797987</v>
      </c>
      <c r="DE150" s="86">
        <f t="shared" si="294"/>
        <v>679.65458605993308</v>
      </c>
      <c r="DF150" s="86">
        <f t="shared" si="295"/>
        <v>271.86183442397322</v>
      </c>
      <c r="DG150" s="86">
        <f t="shared" si="296"/>
        <v>169.91364651498327</v>
      </c>
      <c r="DH150" s="86">
        <f t="shared" si="297"/>
        <v>4.9102909132090939</v>
      </c>
      <c r="DI150" s="86">
        <f t="shared" si="298"/>
        <v>130.83985372868904</v>
      </c>
      <c r="DJ150" s="86">
        <f t="shared" si="299"/>
        <v>1112563.8741055818</v>
      </c>
      <c r="DK150" s="86">
        <f t="shared" si="300"/>
        <v>1534.7624070810541</v>
      </c>
      <c r="DL150" s="86">
        <f t="shared" si="358"/>
        <v>1534.7624070810541</v>
      </c>
      <c r="DM150" s="86">
        <f t="shared" si="301"/>
        <v>4.9102909132090939</v>
      </c>
      <c r="DN150" s="85">
        <f t="shared" si="302"/>
        <v>4.9102909132090939</v>
      </c>
      <c r="DO150" s="85">
        <f t="shared" si="349"/>
        <v>491.0290913209094</v>
      </c>
      <c r="DP150" s="85">
        <f t="shared" si="303"/>
        <v>4.9102909132090939</v>
      </c>
      <c r="DQ150" s="85">
        <f t="shared" si="350"/>
        <v>491.0290913209094</v>
      </c>
      <c r="DR150" s="85">
        <f t="shared" si="304"/>
        <v>4.9102909132090939</v>
      </c>
      <c r="DS150" s="85">
        <f t="shared" si="351"/>
        <v>491.0290913209094</v>
      </c>
      <c r="DT150" s="81"/>
      <c r="DU150" s="81"/>
      <c r="DV150" s="81">
        <f t="shared" si="352"/>
        <v>-4.9102909132090939</v>
      </c>
      <c r="DW150" s="100"/>
    </row>
    <row r="151" spans="1:127" x14ac:dyDescent="0.2">
      <c r="A151" s="59">
        <f t="shared" si="305"/>
        <v>19.466666666666669</v>
      </c>
      <c r="B151" s="44">
        <f t="shared" si="306"/>
        <v>19466.666666666668</v>
      </c>
      <c r="C151" s="52">
        <f t="shared" si="240"/>
        <v>133.33333333333334</v>
      </c>
      <c r="D151" s="50">
        <f t="shared" si="241"/>
        <v>2</v>
      </c>
      <c r="E151" s="44">
        <f t="shared" si="242"/>
        <v>3</v>
      </c>
      <c r="F151" s="47">
        <f t="shared" si="243"/>
        <v>1.0574519476318618</v>
      </c>
      <c r="G151" s="52">
        <f t="shared" si="307"/>
        <v>3.3693510461711831E-2</v>
      </c>
      <c r="H151" s="57">
        <f t="shared" si="308"/>
        <v>277.99313179744291</v>
      </c>
      <c r="I151" s="52">
        <f t="shared" si="309"/>
        <v>0</v>
      </c>
      <c r="J151" s="54">
        <f t="shared" si="310"/>
        <v>516.9976732612256</v>
      </c>
      <c r="K151" s="46">
        <f t="shared" si="353"/>
        <v>516.9976732612256</v>
      </c>
      <c r="L151" s="80">
        <f t="shared" si="244"/>
        <v>0</v>
      </c>
      <c r="M151" s="142">
        <f t="shared" si="245"/>
        <v>0</v>
      </c>
      <c r="N151" s="60">
        <f t="shared" si="246"/>
        <v>3</v>
      </c>
      <c r="O151" s="53">
        <f t="shared" si="247"/>
        <v>0</v>
      </c>
      <c r="P151" s="58">
        <f t="shared" si="311"/>
        <v>2.1751764568647065</v>
      </c>
      <c r="Q151" s="49">
        <f t="shared" si="248"/>
        <v>2.1751764568647065</v>
      </c>
      <c r="R151" s="143">
        <f t="shared" si="249"/>
        <v>0.85418214447655383</v>
      </c>
      <c r="S151" s="51">
        <f t="shared" si="312"/>
        <v>2.7345382508549843E-2</v>
      </c>
      <c r="T151" s="57">
        <f t="shared" si="313"/>
        <v>295.07678616281152</v>
      </c>
      <c r="U151" s="53">
        <f t="shared" si="250"/>
        <v>0</v>
      </c>
      <c r="V151" s="58">
        <f t="shared" si="314"/>
        <v>2.1365383328791077</v>
      </c>
      <c r="W151" s="49">
        <f t="shared" si="251"/>
        <v>2.1365383328791077</v>
      </c>
      <c r="X151" s="143">
        <f t="shared" si="252"/>
        <v>0.83435475176801621</v>
      </c>
      <c r="Y151" s="51">
        <f t="shared" si="315"/>
        <v>2.6661998373195869E-2</v>
      </c>
      <c r="Z151" s="57">
        <f t="shared" si="316"/>
        <v>292.13550584976264</v>
      </c>
      <c r="AA151" s="53">
        <f t="shared" si="253"/>
        <v>0</v>
      </c>
      <c r="AB151" s="58">
        <f t="shared" si="317"/>
        <v>2.1430925088256205</v>
      </c>
      <c r="AC151" s="49">
        <f t="shared" si="254"/>
        <v>2.1430925088256205</v>
      </c>
      <c r="AD151" s="143">
        <f t="shared" si="255"/>
        <v>0.83259842347305824</v>
      </c>
      <c r="AE151" s="49">
        <f t="shared" si="354"/>
        <v>2.6601463591296042E-2</v>
      </c>
      <c r="AF151" s="57">
        <f t="shared" si="318"/>
        <v>291.02733502914742</v>
      </c>
      <c r="AG151" s="53">
        <f t="shared" si="256"/>
        <v>0</v>
      </c>
      <c r="AH151" s="58">
        <f t="shared" si="319"/>
        <v>2.1455723328403415</v>
      </c>
      <c r="AI151" s="49">
        <f t="shared" si="257"/>
        <v>2.1455723328403415</v>
      </c>
      <c r="AJ151" s="143">
        <f t="shared" si="258"/>
        <v>0.83261703430177492</v>
      </c>
      <c r="AK151" s="51">
        <f t="shared" si="320"/>
        <v>2.6602105044525808E-2</v>
      </c>
      <c r="AL151" s="57">
        <f t="shared" si="321"/>
        <v>290.8798846751443</v>
      </c>
      <c r="AM151" s="53">
        <f t="shared" si="259"/>
        <v>0</v>
      </c>
      <c r="AN151" s="58">
        <f t="shared" si="322"/>
        <v>2.1459027245059721</v>
      </c>
      <c r="AO151" s="49">
        <f t="shared" si="260"/>
        <v>2.1459027245059721</v>
      </c>
      <c r="AP151" s="143">
        <f t="shared" si="261"/>
        <v>0.832626889292851</v>
      </c>
      <c r="AQ151" s="51">
        <f t="shared" si="323"/>
        <v>2.6602444713218105E-2</v>
      </c>
      <c r="AR151" s="57">
        <f t="shared" si="324"/>
        <v>290.86899735898453</v>
      </c>
      <c r="AS151" s="44">
        <f t="shared" si="262"/>
        <v>930.59581187020603</v>
      </c>
      <c r="AT151" s="44">
        <f t="shared" si="263"/>
        <v>372.23832474808239</v>
      </c>
      <c r="AU151" s="44">
        <f t="shared" si="264"/>
        <v>232.64895296755151</v>
      </c>
      <c r="AV151" s="47">
        <f t="shared" si="265"/>
        <v>252.99990382181284</v>
      </c>
      <c r="AW151" s="47">
        <f t="shared" si="266"/>
        <v>180411.87073098632</v>
      </c>
      <c r="AX151" s="86">
        <f t="shared" si="267"/>
        <v>1357695548.9395628</v>
      </c>
      <c r="AY151" s="86">
        <f t="shared" si="268"/>
        <v>1263.5048773613421</v>
      </c>
      <c r="AZ151" s="10">
        <f t="shared" si="325"/>
        <v>1263.5048773613421</v>
      </c>
      <c r="BA151" s="44">
        <f t="shared" si="269"/>
        <v>252.99990382181284</v>
      </c>
      <c r="BB151" s="9">
        <f t="shared" si="270"/>
        <v>252.99990382181284</v>
      </c>
      <c r="BC151" s="45">
        <f t="shared" si="359"/>
        <v>33733.320509575045</v>
      </c>
      <c r="BD151" s="9">
        <f t="shared" si="271"/>
        <v>232.64895296755151</v>
      </c>
      <c r="BE151" s="45">
        <f t="shared" si="355"/>
        <v>31019.860395673535</v>
      </c>
      <c r="BF151" s="9">
        <f t="shared" si="272"/>
        <v>252.99990382181284</v>
      </c>
      <c r="BG151" s="45">
        <f t="shared" si="356"/>
        <v>33733.320509575045</v>
      </c>
      <c r="BH151" s="58"/>
      <c r="BI151" s="58"/>
      <c r="BJ151" s="58">
        <f t="shared" si="326"/>
        <v>-252.99990382181284</v>
      </c>
      <c r="BK151" s="97"/>
      <c r="BL151" s="44"/>
      <c r="BM151" s="82">
        <f t="shared" si="327"/>
        <v>14.6</v>
      </c>
      <c r="BN151" s="86">
        <f t="shared" si="328"/>
        <v>14600</v>
      </c>
      <c r="BO151" s="86">
        <f t="shared" si="329"/>
        <v>100</v>
      </c>
      <c r="BP151" s="84">
        <f t="shared" si="273"/>
        <v>2</v>
      </c>
      <c r="BQ151" s="84">
        <f t="shared" si="274"/>
        <v>3</v>
      </c>
      <c r="BR151" s="84">
        <f t="shared" si="275"/>
        <v>1.4581420887516947</v>
      </c>
      <c r="BS151" s="84">
        <f t="shared" si="330"/>
        <v>4.7071959547386258E-2</v>
      </c>
      <c r="BT151" s="84">
        <f t="shared" si="331"/>
        <v>440.17907836168467</v>
      </c>
      <c r="BU151" s="84">
        <f t="shared" si="332"/>
        <v>0</v>
      </c>
      <c r="BV151" s="83">
        <f t="shared" si="333"/>
        <v>380.33268114440727</v>
      </c>
      <c r="BW151" s="81">
        <f t="shared" si="357"/>
        <v>380.33268114440727</v>
      </c>
      <c r="BX151" s="83">
        <f t="shared" si="276"/>
        <v>0</v>
      </c>
      <c r="BY151" s="141">
        <f t="shared" si="277"/>
        <v>0</v>
      </c>
      <c r="BZ151" s="83">
        <f t="shared" si="278"/>
        <v>3</v>
      </c>
      <c r="CA151" s="83">
        <f t="shared" si="279"/>
        <v>0</v>
      </c>
      <c r="CB151" s="83">
        <f t="shared" si="334"/>
        <v>1.8433600827991126</v>
      </c>
      <c r="CC151" s="83">
        <f t="shared" si="280"/>
        <v>1.8433600827991126</v>
      </c>
      <c r="CD151" s="143">
        <f t="shared" si="281"/>
        <v>1.2238668524348462</v>
      </c>
      <c r="CE151" s="83">
        <f t="shared" si="335"/>
        <v>3.8418145693574664E-2</v>
      </c>
      <c r="CF151" s="84">
        <f t="shared" si="336"/>
        <v>495.64136276045872</v>
      </c>
      <c r="CG151" s="83">
        <f t="shared" si="282"/>
        <v>0</v>
      </c>
      <c r="CH151" s="83">
        <f t="shared" si="337"/>
        <v>1.7553997843471245</v>
      </c>
      <c r="CI151" s="83">
        <f t="shared" si="283"/>
        <v>1.7553997843471245</v>
      </c>
      <c r="CJ151" s="143">
        <f t="shared" si="284"/>
        <v>1.1969464386411544</v>
      </c>
      <c r="CK151" s="83">
        <f t="shared" si="338"/>
        <v>3.7251145755617776E-2</v>
      </c>
      <c r="CL151" s="84">
        <f t="shared" si="339"/>
        <v>435.47029114144118</v>
      </c>
      <c r="CM151" s="83">
        <f t="shared" si="285"/>
        <v>0</v>
      </c>
      <c r="CN151" s="83">
        <f t="shared" si="340"/>
        <v>1.8512356833210784</v>
      </c>
      <c r="CO151" s="83">
        <f t="shared" si="286"/>
        <v>1.8512356833210784</v>
      </c>
      <c r="CP151" s="143">
        <f t="shared" si="287"/>
        <v>1.2022682287919844</v>
      </c>
      <c r="CQ151" s="83">
        <f t="shared" si="341"/>
        <v>3.7481845358656569E-2</v>
      </c>
      <c r="CR151" s="84">
        <f t="shared" si="342"/>
        <v>430.18360439044108</v>
      </c>
      <c r="CS151" s="83">
        <f t="shared" si="288"/>
        <v>0</v>
      </c>
      <c r="CT151" s="83">
        <f t="shared" si="343"/>
        <v>1.860158417278704</v>
      </c>
      <c r="CU151" s="83">
        <f t="shared" si="289"/>
        <v>1.860158417278704</v>
      </c>
      <c r="CV151" s="143">
        <f t="shared" si="290"/>
        <v>1.2032003115553187</v>
      </c>
      <c r="CW151" s="83">
        <f t="shared" si="344"/>
        <v>3.7522251146447125E-2</v>
      </c>
      <c r="CX151" s="84">
        <f t="shared" si="345"/>
        <v>430.30310894602979</v>
      </c>
      <c r="CY151" s="83">
        <f t="shared" si="291"/>
        <v>0</v>
      </c>
      <c r="CZ151" s="83">
        <f t="shared" si="346"/>
        <v>1.859955770487586</v>
      </c>
      <c r="DA151" s="83">
        <f t="shared" si="292"/>
        <v>1.859955770487586</v>
      </c>
      <c r="DB151" s="143">
        <f t="shared" si="293"/>
        <v>1.2032309708933955</v>
      </c>
      <c r="DC151" s="83">
        <f t="shared" si="347"/>
        <v>3.7523580228752448E-2</v>
      </c>
      <c r="DD151" s="84">
        <f t="shared" si="348"/>
        <v>430.34140924826494</v>
      </c>
      <c r="DE151" s="86">
        <f t="shared" si="294"/>
        <v>684.59882605993312</v>
      </c>
      <c r="DF151" s="86">
        <f t="shared" si="295"/>
        <v>273.8395304239732</v>
      </c>
      <c r="DG151" s="86">
        <f t="shared" si="296"/>
        <v>171.14970651498328</v>
      </c>
      <c r="DH151" s="86">
        <f t="shared" si="297"/>
        <v>4.7927381172435872</v>
      </c>
      <c r="DI151" s="86">
        <f t="shared" si="298"/>
        <v>125.14397067379349</v>
      </c>
      <c r="DJ151" s="86">
        <f t="shared" si="299"/>
        <v>1023318.7775516103</v>
      </c>
      <c r="DK151" s="86">
        <f t="shared" si="300"/>
        <v>1524.752378701809</v>
      </c>
      <c r="DL151" s="86">
        <f t="shared" si="358"/>
        <v>1524.752378701809</v>
      </c>
      <c r="DM151" s="86">
        <f t="shared" si="301"/>
        <v>4.7927381172435872</v>
      </c>
      <c r="DN151" s="85">
        <f t="shared" si="302"/>
        <v>4.7927381172435872</v>
      </c>
      <c r="DO151" s="85">
        <f t="shared" si="349"/>
        <v>479.27381172435872</v>
      </c>
      <c r="DP151" s="85">
        <f t="shared" si="303"/>
        <v>4.7927381172435872</v>
      </c>
      <c r="DQ151" s="85">
        <f t="shared" si="350"/>
        <v>479.27381172435872</v>
      </c>
      <c r="DR151" s="85">
        <f t="shared" si="304"/>
        <v>4.7927381172435872</v>
      </c>
      <c r="DS151" s="85">
        <f t="shared" si="351"/>
        <v>479.27381172435872</v>
      </c>
      <c r="DT151" s="81"/>
      <c r="DU151" s="81"/>
      <c r="DV151" s="81">
        <f t="shared" si="352"/>
        <v>-4.7927381172435872</v>
      </c>
      <c r="DW151" s="100"/>
    </row>
    <row r="152" spans="1:127" x14ac:dyDescent="0.2">
      <c r="A152" s="59">
        <f t="shared" si="305"/>
        <v>19.600000000000001</v>
      </c>
      <c r="B152" s="44">
        <f t="shared" si="306"/>
        <v>19600</v>
      </c>
      <c r="C152" s="52">
        <f t="shared" si="240"/>
        <v>133.33333333333334</v>
      </c>
      <c r="D152" s="50">
        <f t="shared" si="241"/>
        <v>2</v>
      </c>
      <c r="E152" s="44">
        <f t="shared" si="242"/>
        <v>3</v>
      </c>
      <c r="F152" s="47">
        <f t="shared" si="243"/>
        <v>1.0574519476318618</v>
      </c>
      <c r="G152" s="52">
        <f t="shared" si="307"/>
        <v>3.3552516868694253E-2</v>
      </c>
      <c r="H152" s="57">
        <f t="shared" si="308"/>
        <v>279.48748796034079</v>
      </c>
      <c r="I152" s="52">
        <f t="shared" si="309"/>
        <v>0</v>
      </c>
      <c r="J152" s="54">
        <f t="shared" si="310"/>
        <v>520.66007326122553</v>
      </c>
      <c r="K152" s="46">
        <f t="shared" si="353"/>
        <v>520.66007326122553</v>
      </c>
      <c r="L152" s="80">
        <f t="shared" si="244"/>
        <v>0</v>
      </c>
      <c r="M152" s="142">
        <f t="shared" si="245"/>
        <v>0</v>
      </c>
      <c r="N152" s="60">
        <f t="shared" si="246"/>
        <v>3</v>
      </c>
      <c r="O152" s="53">
        <f t="shared" si="247"/>
        <v>0</v>
      </c>
      <c r="P152" s="58">
        <f t="shared" si="311"/>
        <v>2.1721512902682183</v>
      </c>
      <c r="Q152" s="49">
        <f t="shared" si="248"/>
        <v>2.1721512902682183</v>
      </c>
      <c r="R152" s="143">
        <f t="shared" si="249"/>
        <v>0.85418214447655383</v>
      </c>
      <c r="S152" s="51">
        <f t="shared" si="312"/>
        <v>2.7231491555952968E-2</v>
      </c>
      <c r="T152" s="57">
        <f t="shared" si="313"/>
        <v>296.74950483328263</v>
      </c>
      <c r="U152" s="53">
        <f t="shared" si="250"/>
        <v>0</v>
      </c>
      <c r="V152" s="58">
        <f t="shared" si="314"/>
        <v>2.1332317523443169</v>
      </c>
      <c r="W152" s="49">
        <f t="shared" si="251"/>
        <v>2.1332317523443169</v>
      </c>
      <c r="X152" s="143">
        <f t="shared" si="252"/>
        <v>0.83435475176801621</v>
      </c>
      <c r="Y152" s="51">
        <f t="shared" si="315"/>
        <v>2.6550751072960135E-2</v>
      </c>
      <c r="Z152" s="57">
        <f t="shared" si="316"/>
        <v>293.79590977285221</v>
      </c>
      <c r="AA152" s="53">
        <f t="shared" si="253"/>
        <v>0</v>
      </c>
      <c r="AB152" s="58">
        <f t="shared" si="317"/>
        <v>2.1397918234194795</v>
      </c>
      <c r="AC152" s="49">
        <f t="shared" si="254"/>
        <v>2.1397918234194795</v>
      </c>
      <c r="AD152" s="143">
        <f t="shared" si="255"/>
        <v>0.83259842347305824</v>
      </c>
      <c r="AE152" s="49">
        <f t="shared" si="354"/>
        <v>2.6490450468166303E-2</v>
      </c>
      <c r="AF152" s="57">
        <f t="shared" si="318"/>
        <v>292.6789020626382</v>
      </c>
      <c r="AG152" s="53">
        <f t="shared" si="256"/>
        <v>0</v>
      </c>
      <c r="AH152" s="58">
        <f t="shared" si="319"/>
        <v>2.1422832759710126</v>
      </c>
      <c r="AI152" s="49">
        <f t="shared" si="257"/>
        <v>2.1422832759710126</v>
      </c>
      <c r="AJ152" s="143">
        <f t="shared" si="258"/>
        <v>0.83261703430177492</v>
      </c>
      <c r="AK152" s="51">
        <f t="shared" si="320"/>
        <v>2.6491089439952237E-2</v>
      </c>
      <c r="AL152" s="57">
        <f t="shared" si="321"/>
        <v>292.52958263442002</v>
      </c>
      <c r="AM152" s="53">
        <f t="shared" si="259"/>
        <v>0</v>
      </c>
      <c r="AN152" s="58">
        <f t="shared" si="322"/>
        <v>2.1426167682194266</v>
      </c>
      <c r="AO152" s="49">
        <f t="shared" si="260"/>
        <v>2.1426167682194266</v>
      </c>
      <c r="AP152" s="143">
        <f t="shared" si="261"/>
        <v>0.832626889292851</v>
      </c>
      <c r="AQ152" s="51">
        <f t="shared" si="323"/>
        <v>2.6491427794645726E-2</v>
      </c>
      <c r="AR152" s="57">
        <f t="shared" si="324"/>
        <v>292.5184623883647</v>
      </c>
      <c r="AS152" s="44">
        <f t="shared" si="262"/>
        <v>937.18813187020589</v>
      </c>
      <c r="AT152" s="44">
        <f t="shared" si="263"/>
        <v>374.87525274808235</v>
      </c>
      <c r="AU152" s="44">
        <f t="shared" si="264"/>
        <v>234.29703296755147</v>
      </c>
      <c r="AV152" s="47">
        <f t="shared" si="265"/>
        <v>244.28201888595126</v>
      </c>
      <c r="AW152" s="47">
        <f t="shared" si="266"/>
        <v>168903.20969502622</v>
      </c>
      <c r="AX152" s="86">
        <f t="shared" si="267"/>
        <v>1221434551.6925869</v>
      </c>
      <c r="AY152" s="86">
        <f t="shared" si="268"/>
        <v>1254.4887029506385</v>
      </c>
      <c r="AZ152" s="10">
        <f t="shared" si="325"/>
        <v>1254.4887029506385</v>
      </c>
      <c r="BA152" s="44">
        <f t="shared" si="269"/>
        <v>244.28201888595126</v>
      </c>
      <c r="BB152" s="9">
        <f t="shared" si="270"/>
        <v>244.28201888595126</v>
      </c>
      <c r="BC152" s="45">
        <f t="shared" si="359"/>
        <v>32570.93585146017</v>
      </c>
      <c r="BD152" s="9">
        <f t="shared" si="271"/>
        <v>234.29703296755147</v>
      </c>
      <c r="BE152" s="45">
        <f t="shared" si="355"/>
        <v>31239.60439567353</v>
      </c>
      <c r="BF152" s="9">
        <f t="shared" si="272"/>
        <v>244.28201888595126</v>
      </c>
      <c r="BG152" s="45">
        <f t="shared" si="356"/>
        <v>32570.93585146017</v>
      </c>
      <c r="BH152" s="58"/>
      <c r="BI152" s="58"/>
      <c r="BJ152" s="58">
        <f t="shared" si="326"/>
        <v>-244.28201888595126</v>
      </c>
      <c r="BK152" s="97"/>
      <c r="BL152" s="44"/>
      <c r="BM152" s="82">
        <f t="shared" si="327"/>
        <v>14.700000000000001</v>
      </c>
      <c r="BN152" s="86">
        <f t="shared" si="328"/>
        <v>14700</v>
      </c>
      <c r="BO152" s="86">
        <f t="shared" si="329"/>
        <v>100</v>
      </c>
      <c r="BP152" s="84">
        <f t="shared" si="273"/>
        <v>2</v>
      </c>
      <c r="BQ152" s="84">
        <f t="shared" si="274"/>
        <v>3</v>
      </c>
      <c r="BR152" s="84">
        <f t="shared" si="275"/>
        <v>1.4581420887516947</v>
      </c>
      <c r="BS152" s="84">
        <f t="shared" si="330"/>
        <v>4.692614533851109E-2</v>
      </c>
      <c r="BT152" s="84">
        <f t="shared" si="331"/>
        <v>441.7457134431163</v>
      </c>
      <c r="BU152" s="84">
        <f t="shared" si="332"/>
        <v>0</v>
      </c>
      <c r="BV152" s="83">
        <f t="shared" si="333"/>
        <v>383.07948114440728</v>
      </c>
      <c r="BW152" s="81">
        <f t="shared" si="357"/>
        <v>383.07948114440728</v>
      </c>
      <c r="BX152" s="83">
        <f t="shared" si="276"/>
        <v>0</v>
      </c>
      <c r="BY152" s="141">
        <f t="shared" si="277"/>
        <v>0</v>
      </c>
      <c r="BZ152" s="83">
        <f t="shared" si="278"/>
        <v>3</v>
      </c>
      <c r="CA152" s="83">
        <f t="shared" si="279"/>
        <v>0</v>
      </c>
      <c r="CB152" s="83">
        <f t="shared" si="334"/>
        <v>1.8410173520429232</v>
      </c>
      <c r="CC152" s="83">
        <f t="shared" si="280"/>
        <v>1.8410173520429232</v>
      </c>
      <c r="CD152" s="143">
        <f t="shared" si="281"/>
        <v>1.2238668524348462</v>
      </c>
      <c r="CE152" s="83">
        <f t="shared" si="335"/>
        <v>3.8295759008331182E-2</v>
      </c>
      <c r="CF152" s="84">
        <f t="shared" si="336"/>
        <v>497.72217988940014</v>
      </c>
      <c r="CG152" s="83">
        <f t="shared" si="282"/>
        <v>0</v>
      </c>
      <c r="CH152" s="83">
        <f t="shared" si="337"/>
        <v>1.7525128577423634</v>
      </c>
      <c r="CI152" s="83">
        <f t="shared" si="283"/>
        <v>1.7525128577423634</v>
      </c>
      <c r="CJ152" s="143">
        <f t="shared" si="284"/>
        <v>1.1969464386411544</v>
      </c>
      <c r="CK152" s="83">
        <f t="shared" si="338"/>
        <v>3.7131451111753658E-2</v>
      </c>
      <c r="CL152" s="84">
        <f t="shared" si="339"/>
        <v>437.58897081574219</v>
      </c>
      <c r="CM152" s="83">
        <f t="shared" si="285"/>
        <v>0</v>
      </c>
      <c r="CN152" s="83">
        <f t="shared" si="340"/>
        <v>1.847947482209539</v>
      </c>
      <c r="CO152" s="83">
        <f t="shared" si="286"/>
        <v>1.847947482209539</v>
      </c>
      <c r="CP152" s="143">
        <f t="shared" si="287"/>
        <v>1.2022682287919844</v>
      </c>
      <c r="CQ152" s="83">
        <f t="shared" si="341"/>
        <v>3.7361618535777373E-2</v>
      </c>
      <c r="CR152" s="84">
        <f t="shared" si="342"/>
        <v>432.2050505133941</v>
      </c>
      <c r="CS152" s="83">
        <f t="shared" si="288"/>
        <v>0</v>
      </c>
      <c r="CT152" s="83">
        <f t="shared" si="343"/>
        <v>1.8570014980801746</v>
      </c>
      <c r="CU152" s="83">
        <f t="shared" si="289"/>
        <v>1.8570014980801746</v>
      </c>
      <c r="CV152" s="143">
        <f t="shared" si="290"/>
        <v>1.2032003115553187</v>
      </c>
      <c r="CW152" s="83">
        <f t="shared" si="344"/>
        <v>3.7401931115291595E-2</v>
      </c>
      <c r="CX152" s="84">
        <f t="shared" si="345"/>
        <v>432.3170283403615</v>
      </c>
      <c r="CY152" s="83">
        <f t="shared" si="291"/>
        <v>0</v>
      </c>
      <c r="CZ152" s="83">
        <f t="shared" si="346"/>
        <v>1.8568122841788448</v>
      </c>
      <c r="DA152" s="83">
        <f t="shared" si="292"/>
        <v>1.8568122841788448</v>
      </c>
      <c r="DB152" s="143">
        <f t="shared" si="293"/>
        <v>1.2032309708933955</v>
      </c>
      <c r="DC152" s="83">
        <f t="shared" si="347"/>
        <v>3.7403257131663106E-2</v>
      </c>
      <c r="DD152" s="84">
        <f t="shared" si="348"/>
        <v>432.35561943942378</v>
      </c>
      <c r="DE152" s="86">
        <f t="shared" si="294"/>
        <v>689.54306605993315</v>
      </c>
      <c r="DF152" s="86">
        <f t="shared" si="295"/>
        <v>275.81722642397324</v>
      </c>
      <c r="DG152" s="86">
        <f t="shared" si="296"/>
        <v>172.38576651498329</v>
      </c>
      <c r="DH152" s="86">
        <f t="shared" si="297"/>
        <v>4.6788174345518314</v>
      </c>
      <c r="DI152" s="86">
        <f t="shared" si="298"/>
        <v>119.73449104015901</v>
      </c>
      <c r="DJ152" s="86">
        <f t="shared" si="299"/>
        <v>941800.52485172555</v>
      </c>
      <c r="DK152" s="86">
        <f t="shared" si="300"/>
        <v>1514.7717559842235</v>
      </c>
      <c r="DL152" s="86">
        <f t="shared" si="358"/>
        <v>1514.7717559842235</v>
      </c>
      <c r="DM152" s="86">
        <f t="shared" si="301"/>
        <v>4.6788174345518314</v>
      </c>
      <c r="DN152" s="85">
        <f t="shared" si="302"/>
        <v>4.6788174345518314</v>
      </c>
      <c r="DO152" s="85">
        <f t="shared" si="349"/>
        <v>467.88174345518314</v>
      </c>
      <c r="DP152" s="85">
        <f t="shared" si="303"/>
        <v>4.6788174345518314</v>
      </c>
      <c r="DQ152" s="85">
        <f t="shared" si="350"/>
        <v>467.88174345518314</v>
      </c>
      <c r="DR152" s="85">
        <f t="shared" si="304"/>
        <v>4.6788174345518314</v>
      </c>
      <c r="DS152" s="85">
        <f t="shared" si="351"/>
        <v>467.88174345518314</v>
      </c>
      <c r="DT152" s="81"/>
      <c r="DU152" s="81"/>
      <c r="DV152" s="81">
        <f t="shared" si="352"/>
        <v>-4.6788174345518314</v>
      </c>
      <c r="DW152" s="100"/>
    </row>
    <row r="153" spans="1:127" x14ac:dyDescent="0.2">
      <c r="A153" s="59">
        <f t="shared" si="305"/>
        <v>19.733333333333334</v>
      </c>
      <c r="B153" s="44">
        <f t="shared" si="306"/>
        <v>19733.333333333332</v>
      </c>
      <c r="C153" s="52">
        <f t="shared" si="240"/>
        <v>133.33333333333334</v>
      </c>
      <c r="D153" s="50">
        <f t="shared" si="241"/>
        <v>2</v>
      </c>
      <c r="E153" s="44">
        <f t="shared" si="242"/>
        <v>3</v>
      </c>
      <c r="F153" s="47">
        <f t="shared" si="243"/>
        <v>1.0574519476318618</v>
      </c>
      <c r="G153" s="52">
        <f t="shared" si="307"/>
        <v>3.3411523275676674E-2</v>
      </c>
      <c r="H153" s="57">
        <f t="shared" si="308"/>
        <v>280.97557774132679</v>
      </c>
      <c r="I153" s="52">
        <f t="shared" si="309"/>
        <v>0</v>
      </c>
      <c r="J153" s="54">
        <f t="shared" si="310"/>
        <v>524.32247326122547</v>
      </c>
      <c r="K153" s="46">
        <f t="shared" si="353"/>
        <v>524.32247326122547</v>
      </c>
      <c r="L153" s="80">
        <f t="shared" si="244"/>
        <v>0</v>
      </c>
      <c r="M153" s="142">
        <f t="shared" si="245"/>
        <v>0</v>
      </c>
      <c r="N153" s="60">
        <f t="shared" si="246"/>
        <v>3</v>
      </c>
      <c r="O153" s="53">
        <f t="shared" si="247"/>
        <v>0</v>
      </c>
      <c r="P153" s="58">
        <f t="shared" si="311"/>
        <v>2.169150008133967</v>
      </c>
      <c r="Q153" s="49">
        <f t="shared" si="248"/>
        <v>2.169150008133967</v>
      </c>
      <c r="R153" s="143">
        <f t="shared" si="249"/>
        <v>0.85418214447655383</v>
      </c>
      <c r="S153" s="51">
        <f t="shared" si="312"/>
        <v>2.7117600603356093E-2</v>
      </c>
      <c r="T153" s="57">
        <f t="shared" si="313"/>
        <v>298.41756213060523</v>
      </c>
      <c r="U153" s="53">
        <f t="shared" si="250"/>
        <v>0</v>
      </c>
      <c r="V153" s="58">
        <f t="shared" si="314"/>
        <v>2.1299469215525746</v>
      </c>
      <c r="W153" s="49">
        <f t="shared" si="251"/>
        <v>2.1299469215525746</v>
      </c>
      <c r="X153" s="143">
        <f t="shared" si="252"/>
        <v>0.83435475176801621</v>
      </c>
      <c r="Y153" s="51">
        <f t="shared" si="315"/>
        <v>2.6439503772724401E-2</v>
      </c>
      <c r="Z153" s="57">
        <f t="shared" si="316"/>
        <v>295.45193409018049</v>
      </c>
      <c r="AA153" s="53">
        <f t="shared" si="253"/>
        <v>0</v>
      </c>
      <c r="AB153" s="58">
        <f t="shared" si="317"/>
        <v>2.136512255920088</v>
      </c>
      <c r="AC153" s="49">
        <f t="shared" si="254"/>
        <v>2.136512255920088</v>
      </c>
      <c r="AD153" s="143">
        <f t="shared" si="255"/>
        <v>0.83259842347305824</v>
      </c>
      <c r="AE153" s="49">
        <f t="shared" si="354"/>
        <v>2.6379437345036564E-2</v>
      </c>
      <c r="AF153" s="57">
        <f t="shared" si="318"/>
        <v>294.32609930349611</v>
      </c>
      <c r="AG153" s="53">
        <f t="shared" si="256"/>
        <v>0</v>
      </c>
      <c r="AH153" s="58">
        <f t="shared" si="319"/>
        <v>2.1390152506408278</v>
      </c>
      <c r="AI153" s="49">
        <f t="shared" si="257"/>
        <v>2.1390152506408278</v>
      </c>
      <c r="AJ153" s="143">
        <f t="shared" si="258"/>
        <v>0.83261703430177492</v>
      </c>
      <c r="AK153" s="51">
        <f t="shared" si="320"/>
        <v>2.6380073835378666E-2</v>
      </c>
      <c r="AL153" s="57">
        <f t="shared" si="321"/>
        <v>294.1749038941669</v>
      </c>
      <c r="AM153" s="53">
        <f t="shared" si="259"/>
        <v>0</v>
      </c>
      <c r="AN153" s="58">
        <f t="shared" si="322"/>
        <v>2.1393518402475755</v>
      </c>
      <c r="AO153" s="49">
        <f t="shared" si="260"/>
        <v>2.1393518402475755</v>
      </c>
      <c r="AP153" s="143">
        <f t="shared" si="261"/>
        <v>0.832626889292851</v>
      </c>
      <c r="AQ153" s="51">
        <f t="shared" si="323"/>
        <v>2.6380410876073346E-2</v>
      </c>
      <c r="AR153" s="57">
        <f t="shared" si="324"/>
        <v>294.16354857316281</v>
      </c>
      <c r="AS153" s="44">
        <f t="shared" si="262"/>
        <v>943.78045187020575</v>
      </c>
      <c r="AT153" s="44">
        <f t="shared" si="263"/>
        <v>377.5121807480823</v>
      </c>
      <c r="AU153" s="44">
        <f t="shared" si="264"/>
        <v>235.94511296755144</v>
      </c>
      <c r="AV153" s="47">
        <f t="shared" si="265"/>
        <v>235.93441795405292</v>
      </c>
      <c r="AW153" s="47">
        <f t="shared" si="266"/>
        <v>158216.77981500939</v>
      </c>
      <c r="AX153" s="86">
        <f t="shared" si="267"/>
        <v>1099831231.2961831</v>
      </c>
      <c r="AY153" s="86">
        <f t="shared" si="268"/>
        <v>1245.5416366461275</v>
      </c>
      <c r="AZ153" s="10">
        <f t="shared" si="325"/>
        <v>1245.5416366461275</v>
      </c>
      <c r="BA153" s="44">
        <f t="shared" si="269"/>
        <v>235.93441795405292</v>
      </c>
      <c r="BB153" s="9">
        <f t="shared" si="270"/>
        <v>235.93441795405292</v>
      </c>
      <c r="BC153" s="45">
        <f t="shared" si="359"/>
        <v>31457.922393873723</v>
      </c>
      <c r="BD153" s="9">
        <f t="shared" si="271"/>
        <v>235.93441795405292</v>
      </c>
      <c r="BE153" s="45">
        <f t="shared" si="355"/>
        <v>31457.922393873723</v>
      </c>
      <c r="BF153" s="9">
        <f t="shared" si="272"/>
        <v>235.93441795405292</v>
      </c>
      <c r="BG153" s="45">
        <f t="shared" si="356"/>
        <v>31457.922393873723</v>
      </c>
      <c r="BH153" s="58"/>
      <c r="BI153" s="58"/>
      <c r="BJ153" s="58">
        <f t="shared" si="326"/>
        <v>-235.93441795405292</v>
      </c>
      <c r="BK153" s="97"/>
      <c r="BL153" s="44"/>
      <c r="BM153" s="82">
        <f t="shared" si="327"/>
        <v>14.8</v>
      </c>
      <c r="BN153" s="86">
        <f t="shared" si="328"/>
        <v>14800</v>
      </c>
      <c r="BO153" s="86">
        <f t="shared" si="329"/>
        <v>100</v>
      </c>
      <c r="BP153" s="84">
        <f t="shared" si="273"/>
        <v>2</v>
      </c>
      <c r="BQ153" s="84">
        <f t="shared" si="274"/>
        <v>3</v>
      </c>
      <c r="BR153" s="84">
        <f t="shared" si="275"/>
        <v>1.4581420887516947</v>
      </c>
      <c r="BS153" s="84">
        <f t="shared" si="330"/>
        <v>4.6780331129635921E-2</v>
      </c>
      <c r="BT153" s="84">
        <f t="shared" si="331"/>
        <v>443.30748805091878</v>
      </c>
      <c r="BU153" s="84">
        <f t="shared" si="332"/>
        <v>0</v>
      </c>
      <c r="BV153" s="83">
        <f t="shared" si="333"/>
        <v>385.82628114440723</v>
      </c>
      <c r="BW153" s="81">
        <f t="shared" si="357"/>
        <v>385.82628114440723</v>
      </c>
      <c r="BX153" s="83">
        <f t="shared" si="276"/>
        <v>0</v>
      </c>
      <c r="BY153" s="141">
        <f t="shared" si="277"/>
        <v>0</v>
      </c>
      <c r="BZ153" s="83">
        <f t="shared" si="278"/>
        <v>3</v>
      </c>
      <c r="CA153" s="83">
        <f t="shared" si="279"/>
        <v>0</v>
      </c>
      <c r="CB153" s="83">
        <f t="shared" si="334"/>
        <v>1.838689285806461</v>
      </c>
      <c r="CC153" s="83">
        <f t="shared" si="280"/>
        <v>1.838689285806461</v>
      </c>
      <c r="CD153" s="143">
        <f t="shared" si="281"/>
        <v>1.2238668524348462</v>
      </c>
      <c r="CE153" s="83">
        <f t="shared" si="335"/>
        <v>3.81733723230877E-2</v>
      </c>
      <c r="CF153" s="84">
        <f t="shared" si="336"/>
        <v>499.79899712435349</v>
      </c>
      <c r="CG153" s="83">
        <f t="shared" si="282"/>
        <v>0</v>
      </c>
      <c r="CH153" s="83">
        <f t="shared" si="337"/>
        <v>1.7496422305037065</v>
      </c>
      <c r="CI153" s="83">
        <f t="shared" si="283"/>
        <v>1.7496422305037065</v>
      </c>
      <c r="CJ153" s="143">
        <f t="shared" si="284"/>
        <v>1.1969464386411544</v>
      </c>
      <c r="CK153" s="83">
        <f t="shared" si="338"/>
        <v>3.7011756467889539E-2</v>
      </c>
      <c r="CL153" s="84">
        <f t="shared" si="339"/>
        <v>439.70431071901561</v>
      </c>
      <c r="CM153" s="83">
        <f t="shared" si="285"/>
        <v>0</v>
      </c>
      <c r="CN153" s="83">
        <f t="shared" si="340"/>
        <v>1.8446774432061477</v>
      </c>
      <c r="CO153" s="83">
        <f t="shared" si="286"/>
        <v>1.8446774432061477</v>
      </c>
      <c r="CP153" s="143">
        <f t="shared" si="287"/>
        <v>1.2022682287919844</v>
      </c>
      <c r="CQ153" s="83">
        <f t="shared" si="341"/>
        <v>3.7241391712898177E-2</v>
      </c>
      <c r="CR153" s="84">
        <f t="shared" si="342"/>
        <v>434.22358759215012</v>
      </c>
      <c r="CS153" s="83">
        <f t="shared" si="288"/>
        <v>0</v>
      </c>
      <c r="CT153" s="83">
        <f t="shared" si="343"/>
        <v>1.8538610709887315</v>
      </c>
      <c r="CU153" s="83">
        <f t="shared" si="289"/>
        <v>1.8538610709887315</v>
      </c>
      <c r="CV153" s="143">
        <f t="shared" si="290"/>
        <v>1.2032003115553187</v>
      </c>
      <c r="CW153" s="83">
        <f t="shared" si="344"/>
        <v>3.7281611084136065E-2</v>
      </c>
      <c r="CX153" s="84">
        <f t="shared" si="345"/>
        <v>434.32789215163569</v>
      </c>
      <c r="CY153" s="83">
        <f t="shared" si="291"/>
        <v>0</v>
      </c>
      <c r="CZ153" s="83">
        <f t="shared" si="346"/>
        <v>1.8536854423620428</v>
      </c>
      <c r="DA153" s="83">
        <f t="shared" si="292"/>
        <v>1.8536854423620428</v>
      </c>
      <c r="DB153" s="143">
        <f t="shared" si="293"/>
        <v>1.2032309708933955</v>
      </c>
      <c r="DC153" s="83">
        <f t="shared" si="347"/>
        <v>3.7282934034573764E-2</v>
      </c>
      <c r="DD153" s="84">
        <f t="shared" si="348"/>
        <v>434.36675949387649</v>
      </c>
      <c r="DE153" s="86">
        <f t="shared" si="294"/>
        <v>694.48730605993296</v>
      </c>
      <c r="DF153" s="86">
        <f t="shared" si="295"/>
        <v>277.79492242397322</v>
      </c>
      <c r="DG153" s="86">
        <f t="shared" si="296"/>
        <v>173.62182651498324</v>
      </c>
      <c r="DH153" s="86">
        <f t="shared" si="297"/>
        <v>4.5683964694042007</v>
      </c>
      <c r="DI153" s="86">
        <f t="shared" si="298"/>
        <v>114.59532633645624</v>
      </c>
      <c r="DJ153" s="86">
        <f t="shared" si="299"/>
        <v>867294.73530668998</v>
      </c>
      <c r="DK153" s="86">
        <f t="shared" si="300"/>
        <v>1504.8205537706556</v>
      </c>
      <c r="DL153" s="86">
        <f t="shared" si="358"/>
        <v>1504.8205537706556</v>
      </c>
      <c r="DM153" s="86">
        <f t="shared" si="301"/>
        <v>4.5683964694042007</v>
      </c>
      <c r="DN153" s="85">
        <f t="shared" si="302"/>
        <v>4.5683964694042007</v>
      </c>
      <c r="DO153" s="85">
        <f t="shared" si="349"/>
        <v>456.8396469404201</v>
      </c>
      <c r="DP153" s="85">
        <f t="shared" si="303"/>
        <v>4.5683964694042007</v>
      </c>
      <c r="DQ153" s="85">
        <f t="shared" si="350"/>
        <v>456.8396469404201</v>
      </c>
      <c r="DR153" s="85">
        <f t="shared" si="304"/>
        <v>4.5683964694042007</v>
      </c>
      <c r="DS153" s="85">
        <f t="shared" si="351"/>
        <v>456.8396469404201</v>
      </c>
      <c r="DT153" s="81"/>
      <c r="DU153" s="81"/>
      <c r="DV153" s="81">
        <f t="shared" si="352"/>
        <v>-4.5683964694042007</v>
      </c>
      <c r="DW153" s="100"/>
    </row>
    <row r="154" spans="1:127" x14ac:dyDescent="0.2">
      <c r="A154" s="59">
        <f t="shared" si="305"/>
        <v>19.866666666666664</v>
      </c>
      <c r="B154" s="44">
        <f t="shared" si="306"/>
        <v>19866.666666666664</v>
      </c>
      <c r="C154" s="52">
        <f t="shared" si="240"/>
        <v>133.33333333333334</v>
      </c>
      <c r="D154" s="50">
        <f t="shared" si="241"/>
        <v>2</v>
      </c>
      <c r="E154" s="44">
        <f t="shared" si="242"/>
        <v>3</v>
      </c>
      <c r="F154" s="47">
        <f t="shared" si="243"/>
        <v>1.0574519476318618</v>
      </c>
      <c r="G154" s="52">
        <f t="shared" si="307"/>
        <v>3.3270529682659096E-2</v>
      </c>
      <c r="H154" s="57">
        <f t="shared" si="308"/>
        <v>282.45740114040092</v>
      </c>
      <c r="I154" s="52">
        <f t="shared" si="309"/>
        <v>0</v>
      </c>
      <c r="J154" s="54">
        <f t="shared" si="310"/>
        <v>527.9848732612254</v>
      </c>
      <c r="K154" s="46">
        <f t="shared" si="353"/>
        <v>527.9848732612254</v>
      </c>
      <c r="L154" s="80">
        <f t="shared" si="244"/>
        <v>0</v>
      </c>
      <c r="M154" s="142">
        <f t="shared" si="245"/>
        <v>0</v>
      </c>
      <c r="N154" s="60">
        <f t="shared" si="246"/>
        <v>3</v>
      </c>
      <c r="O154" s="53">
        <f t="shared" si="247"/>
        <v>0</v>
      </c>
      <c r="P154" s="58">
        <f t="shared" si="311"/>
        <v>2.1661724386738603</v>
      </c>
      <c r="Q154" s="49">
        <f t="shared" si="248"/>
        <v>2.1661724386738603</v>
      </c>
      <c r="R154" s="143">
        <f t="shared" si="249"/>
        <v>0.85418214447655383</v>
      </c>
      <c r="S154" s="51">
        <f t="shared" si="312"/>
        <v>2.7003709650759218E-2</v>
      </c>
      <c r="T154" s="57">
        <f t="shared" si="313"/>
        <v>300.08092673736115</v>
      </c>
      <c r="U154" s="53">
        <f t="shared" si="250"/>
        <v>0</v>
      </c>
      <c r="V154" s="58">
        <f t="shared" si="314"/>
        <v>2.1266837492984068</v>
      </c>
      <c r="W154" s="49">
        <f t="shared" si="251"/>
        <v>2.1266837492984068</v>
      </c>
      <c r="X154" s="143">
        <f t="shared" si="252"/>
        <v>0.83435475176801621</v>
      </c>
      <c r="Y154" s="51">
        <f t="shared" si="315"/>
        <v>2.6328256472488668E-2</v>
      </c>
      <c r="Z154" s="57">
        <f t="shared" si="316"/>
        <v>297.10354833813085</v>
      </c>
      <c r="AA154" s="53">
        <f t="shared" si="253"/>
        <v>0</v>
      </c>
      <c r="AB154" s="58">
        <f t="shared" si="317"/>
        <v>2.1332537201883284</v>
      </c>
      <c r="AC154" s="49">
        <f t="shared" si="254"/>
        <v>2.1332537201883284</v>
      </c>
      <c r="AD154" s="143">
        <f t="shared" si="255"/>
        <v>0.83259842347305824</v>
      </c>
      <c r="AE154" s="49">
        <f t="shared" si="354"/>
        <v>2.6268424221906825E-2</v>
      </c>
      <c r="AF154" s="57">
        <f t="shared" si="318"/>
        <v>295.96889701180351</v>
      </c>
      <c r="AG154" s="53">
        <f t="shared" si="256"/>
        <v>0</v>
      </c>
      <c r="AH154" s="58">
        <f t="shared" si="319"/>
        <v>2.135768170364837</v>
      </c>
      <c r="AI154" s="49">
        <f t="shared" si="257"/>
        <v>2.135768170364837</v>
      </c>
      <c r="AJ154" s="143">
        <f t="shared" si="258"/>
        <v>0.83261703430177492</v>
      </c>
      <c r="AK154" s="51">
        <f t="shared" si="320"/>
        <v>2.6269058230805095E-2</v>
      </c>
      <c r="AL154" s="57">
        <f t="shared" si="321"/>
        <v>295.81581886038515</v>
      </c>
      <c r="AM154" s="53">
        <f t="shared" si="259"/>
        <v>0</v>
      </c>
      <c r="AN154" s="58">
        <f t="shared" si="322"/>
        <v>2.1361078538897775</v>
      </c>
      <c r="AO154" s="49">
        <f t="shared" si="260"/>
        <v>2.1361078538897775</v>
      </c>
      <c r="AP154" s="143">
        <f t="shared" si="261"/>
        <v>0.832626889292851</v>
      </c>
      <c r="AQ154" s="51">
        <f t="shared" si="323"/>
        <v>2.6269393957500966E-2</v>
      </c>
      <c r="AR154" s="57">
        <f t="shared" si="324"/>
        <v>295.80422633493703</v>
      </c>
      <c r="AS154" s="44">
        <f t="shared" si="262"/>
        <v>950.37277187020572</v>
      </c>
      <c r="AT154" s="44">
        <f t="shared" si="263"/>
        <v>380.14910874808226</v>
      </c>
      <c r="AU154" s="44">
        <f t="shared" si="264"/>
        <v>237.59319296755143</v>
      </c>
      <c r="AV154" s="47">
        <f t="shared" si="265"/>
        <v>227.93895804956853</v>
      </c>
      <c r="AW154" s="47">
        <f t="shared" si="266"/>
        <v>148288.26272087917</v>
      </c>
      <c r="AX154" s="86">
        <f t="shared" si="267"/>
        <v>991211490.58593917</v>
      </c>
      <c r="AY154" s="86">
        <f t="shared" si="268"/>
        <v>1236.6632825122877</v>
      </c>
      <c r="AZ154" s="10">
        <f t="shared" si="325"/>
        <v>1236.6632825122877</v>
      </c>
      <c r="BA154" s="44">
        <f t="shared" si="269"/>
        <v>227.93895804956853</v>
      </c>
      <c r="BB154" s="9">
        <f t="shared" si="270"/>
        <v>227.93895804956853</v>
      </c>
      <c r="BC154" s="45">
        <f t="shared" si="359"/>
        <v>30391.861073275806</v>
      </c>
      <c r="BD154" s="9">
        <f t="shared" si="271"/>
        <v>227.93895804956853</v>
      </c>
      <c r="BE154" s="45">
        <f t="shared" si="355"/>
        <v>30391.861073275806</v>
      </c>
      <c r="BF154" s="9">
        <f t="shared" si="272"/>
        <v>227.93895804956853</v>
      </c>
      <c r="BG154" s="45">
        <f t="shared" si="356"/>
        <v>30391.861073275806</v>
      </c>
      <c r="BH154" s="58"/>
      <c r="BI154" s="58"/>
      <c r="BJ154" s="58">
        <f t="shared" si="326"/>
        <v>-227.93895804956853</v>
      </c>
      <c r="BK154" s="97"/>
      <c r="BL154" s="44"/>
      <c r="BM154" s="82">
        <f t="shared" si="327"/>
        <v>14.9</v>
      </c>
      <c r="BN154" s="86">
        <f t="shared" si="328"/>
        <v>14900</v>
      </c>
      <c r="BO154" s="86">
        <f t="shared" si="329"/>
        <v>100</v>
      </c>
      <c r="BP154" s="84">
        <f t="shared" si="273"/>
        <v>2</v>
      </c>
      <c r="BQ154" s="84">
        <f t="shared" si="274"/>
        <v>3</v>
      </c>
      <c r="BR154" s="84">
        <f t="shared" si="275"/>
        <v>1.4581420887516947</v>
      </c>
      <c r="BS154" s="84">
        <f t="shared" si="330"/>
        <v>4.6634516920760753E-2</v>
      </c>
      <c r="BT154" s="84">
        <f t="shared" si="331"/>
        <v>444.86440218509205</v>
      </c>
      <c r="BU154" s="84">
        <f t="shared" si="332"/>
        <v>0</v>
      </c>
      <c r="BV154" s="83">
        <f t="shared" si="333"/>
        <v>388.57308114440718</v>
      </c>
      <c r="BW154" s="81">
        <f t="shared" si="357"/>
        <v>388.57308114440718</v>
      </c>
      <c r="BX154" s="83">
        <f t="shared" si="276"/>
        <v>0</v>
      </c>
      <c r="BY154" s="141">
        <f t="shared" si="277"/>
        <v>0</v>
      </c>
      <c r="BZ154" s="83">
        <f t="shared" si="278"/>
        <v>3</v>
      </c>
      <c r="CA154" s="83">
        <f t="shared" si="279"/>
        <v>0</v>
      </c>
      <c r="CB154" s="83">
        <f t="shared" si="334"/>
        <v>1.836375791735547</v>
      </c>
      <c r="CC154" s="83">
        <f t="shared" si="280"/>
        <v>1.836375791735547</v>
      </c>
      <c r="CD154" s="143">
        <f t="shared" si="281"/>
        <v>1.2238668524348462</v>
      </c>
      <c r="CE154" s="83">
        <f t="shared" si="335"/>
        <v>3.8050985637844217E-2</v>
      </c>
      <c r="CF154" s="84">
        <f t="shared" si="336"/>
        <v>501.87178774072726</v>
      </c>
      <c r="CG154" s="83">
        <f t="shared" si="282"/>
        <v>0</v>
      </c>
      <c r="CH154" s="83">
        <f t="shared" si="337"/>
        <v>1.7467878261964978</v>
      </c>
      <c r="CI154" s="83">
        <f t="shared" si="283"/>
        <v>1.7467878261964978</v>
      </c>
      <c r="CJ154" s="143">
        <f t="shared" si="284"/>
        <v>1.1969464386411544</v>
      </c>
      <c r="CK154" s="83">
        <f t="shared" si="338"/>
        <v>3.6892061824025421E-2</v>
      </c>
      <c r="CL154" s="84">
        <f t="shared" si="339"/>
        <v>441.81628015492248</v>
      </c>
      <c r="CM154" s="83">
        <f t="shared" si="285"/>
        <v>0</v>
      </c>
      <c r="CN154" s="83">
        <f t="shared" si="340"/>
        <v>1.8414254837696091</v>
      </c>
      <c r="CO154" s="83">
        <f t="shared" si="286"/>
        <v>1.8414254837696091</v>
      </c>
      <c r="CP154" s="143">
        <f t="shared" si="287"/>
        <v>1.2022682287919844</v>
      </c>
      <c r="CQ154" s="83">
        <f t="shared" si="341"/>
        <v>3.712116489001898E-2</v>
      </c>
      <c r="CR154" s="84">
        <f t="shared" si="342"/>
        <v>436.23918541053274</v>
      </c>
      <c r="CS154" s="83">
        <f t="shared" si="288"/>
        <v>0</v>
      </c>
      <c r="CT154" s="83">
        <f t="shared" si="343"/>
        <v>1.8507370713075437</v>
      </c>
      <c r="CU154" s="83">
        <f t="shared" si="289"/>
        <v>1.8507370713075437</v>
      </c>
      <c r="CV154" s="143">
        <f t="shared" si="290"/>
        <v>1.2032003115553187</v>
      </c>
      <c r="CW154" s="83">
        <f t="shared" si="344"/>
        <v>3.7161291052980536E-2</v>
      </c>
      <c r="CX154" s="84">
        <f t="shared" si="345"/>
        <v>436.33567211158203</v>
      </c>
      <c r="CY154" s="83">
        <f t="shared" si="291"/>
        <v>0</v>
      </c>
      <c r="CZ154" s="83">
        <f t="shared" si="346"/>
        <v>1.8505751754454569</v>
      </c>
      <c r="DA154" s="83">
        <f t="shared" si="292"/>
        <v>1.8505751754454569</v>
      </c>
      <c r="DB154" s="143">
        <f t="shared" si="293"/>
        <v>1.2032309708933955</v>
      </c>
      <c r="DC154" s="83">
        <f t="shared" si="347"/>
        <v>3.7162610937484422E-2</v>
      </c>
      <c r="DD154" s="84">
        <f t="shared" si="348"/>
        <v>436.37480096819473</v>
      </c>
      <c r="DE154" s="86">
        <f t="shared" si="294"/>
        <v>699.43154605993288</v>
      </c>
      <c r="DF154" s="86">
        <f t="shared" si="295"/>
        <v>279.77261842397314</v>
      </c>
      <c r="DG154" s="86">
        <f t="shared" si="296"/>
        <v>174.85788651498322</v>
      </c>
      <c r="DH154" s="86">
        <f t="shared" si="297"/>
        <v>4.4613483249291406</v>
      </c>
      <c r="DI154" s="86">
        <f t="shared" si="298"/>
        <v>109.71137897907498</v>
      </c>
      <c r="DJ154" s="86">
        <f t="shared" si="299"/>
        <v>799157.01653202833</v>
      </c>
      <c r="DK154" s="86">
        <f t="shared" si="300"/>
        <v>1494.8987871198126</v>
      </c>
      <c r="DL154" s="86">
        <f t="shared" si="358"/>
        <v>1494.8987871198126</v>
      </c>
      <c r="DM154" s="86">
        <f t="shared" si="301"/>
        <v>4.4613483249291406</v>
      </c>
      <c r="DN154" s="85">
        <f t="shared" si="302"/>
        <v>4.4613483249291406</v>
      </c>
      <c r="DO154" s="85">
        <f t="shared" si="349"/>
        <v>446.13483249291403</v>
      </c>
      <c r="DP154" s="85">
        <f t="shared" si="303"/>
        <v>4.4613483249291406</v>
      </c>
      <c r="DQ154" s="85">
        <f t="shared" si="350"/>
        <v>446.13483249291403</v>
      </c>
      <c r="DR154" s="85">
        <f t="shared" si="304"/>
        <v>4.4613483249291406</v>
      </c>
      <c r="DS154" s="85">
        <f t="shared" si="351"/>
        <v>446.13483249291403</v>
      </c>
      <c r="DT154" s="81"/>
      <c r="DU154" s="81"/>
      <c r="DV154" s="81">
        <f t="shared" si="352"/>
        <v>-4.4613483249291406</v>
      </c>
      <c r="DW154" s="100"/>
    </row>
    <row r="155" spans="1:127" x14ac:dyDescent="0.2">
      <c r="A155" s="59">
        <f t="shared" si="305"/>
        <v>19.999999999999996</v>
      </c>
      <c r="B155" s="44">
        <f t="shared" si="306"/>
        <v>19999.999999999996</v>
      </c>
      <c r="C155" s="52">
        <f t="shared" si="240"/>
        <v>133.33333333333334</v>
      </c>
      <c r="D155" s="50">
        <f t="shared" si="241"/>
        <v>2</v>
      </c>
      <c r="E155" s="44">
        <f t="shared" si="242"/>
        <v>3</v>
      </c>
      <c r="F155" s="47">
        <f t="shared" si="243"/>
        <v>1.0574519476318618</v>
      </c>
      <c r="G155" s="52">
        <f t="shared" si="307"/>
        <v>3.3129536089641518E-2</v>
      </c>
      <c r="H155" s="57">
        <f t="shared" si="308"/>
        <v>283.93295815756312</v>
      </c>
      <c r="I155" s="52">
        <f t="shared" si="309"/>
        <v>0</v>
      </c>
      <c r="J155" s="54">
        <f t="shared" si="310"/>
        <v>531.64727326122534</v>
      </c>
      <c r="K155" s="46">
        <f t="shared" si="353"/>
        <v>531.64727326122534</v>
      </c>
      <c r="L155" s="80">
        <f t="shared" si="244"/>
        <v>0</v>
      </c>
      <c r="M155" s="142">
        <f t="shared" si="245"/>
        <v>0</v>
      </c>
      <c r="N155" s="60">
        <f t="shared" si="246"/>
        <v>3</v>
      </c>
      <c r="O155" s="53">
        <f t="shared" si="247"/>
        <v>0</v>
      </c>
      <c r="P155" s="58">
        <f t="shared" si="311"/>
        <v>2.1632184121111129</v>
      </c>
      <c r="Q155" s="49">
        <f t="shared" si="248"/>
        <v>2.1632184121111129</v>
      </c>
      <c r="R155" s="143">
        <f t="shared" si="249"/>
        <v>0.85418214447655383</v>
      </c>
      <c r="S155" s="51">
        <f t="shared" si="312"/>
        <v>2.6889818698162343E-2</v>
      </c>
      <c r="T155" s="57">
        <f t="shared" si="313"/>
        <v>301.73956749272395</v>
      </c>
      <c r="U155" s="53">
        <f t="shared" si="250"/>
        <v>0</v>
      </c>
      <c r="V155" s="58">
        <f t="shared" si="314"/>
        <v>2.1234421448666896</v>
      </c>
      <c r="W155" s="49">
        <f t="shared" si="251"/>
        <v>2.1234421448666896</v>
      </c>
      <c r="X155" s="143">
        <f t="shared" si="252"/>
        <v>0.83435475176801621</v>
      </c>
      <c r="Y155" s="51">
        <f t="shared" si="315"/>
        <v>2.6217009172252934E-2</v>
      </c>
      <c r="Z155" s="57">
        <f t="shared" si="316"/>
        <v>298.75072211787369</v>
      </c>
      <c r="AA155" s="53">
        <f t="shared" si="253"/>
        <v>0</v>
      </c>
      <c r="AB155" s="58">
        <f t="shared" si="317"/>
        <v>2.1300161306962146</v>
      </c>
      <c r="AC155" s="49">
        <f t="shared" si="254"/>
        <v>2.1300161306962146</v>
      </c>
      <c r="AD155" s="143">
        <f t="shared" si="255"/>
        <v>0.83259842347305824</v>
      </c>
      <c r="AE155" s="49">
        <f t="shared" si="354"/>
        <v>2.6157411098777086E-2</v>
      </c>
      <c r="AF155" s="57">
        <f t="shared" si="318"/>
        <v>297.60726550729458</v>
      </c>
      <c r="AG155" s="53">
        <f t="shared" si="256"/>
        <v>0</v>
      </c>
      <c r="AH155" s="58">
        <f t="shared" si="319"/>
        <v>2.1325419492878197</v>
      </c>
      <c r="AI155" s="49">
        <f t="shared" si="257"/>
        <v>2.1325419492878197</v>
      </c>
      <c r="AJ155" s="143">
        <f t="shared" si="258"/>
        <v>0.83261703430177492</v>
      </c>
      <c r="AK155" s="51">
        <f t="shared" si="320"/>
        <v>2.6158042626231524E-2</v>
      </c>
      <c r="AL155" s="57">
        <f t="shared" si="321"/>
        <v>297.45229799966307</v>
      </c>
      <c r="AM155" s="53">
        <f t="shared" si="259"/>
        <v>0</v>
      </c>
      <c r="AN155" s="58">
        <f t="shared" si="322"/>
        <v>2.1328847230770638</v>
      </c>
      <c r="AO155" s="49">
        <f t="shared" si="260"/>
        <v>2.1328847230770638</v>
      </c>
      <c r="AP155" s="143">
        <f t="shared" si="261"/>
        <v>0.832626889292851</v>
      </c>
      <c r="AQ155" s="51">
        <f t="shared" si="323"/>
        <v>2.6158377038928586E-2</v>
      </c>
      <c r="AR155" s="57">
        <f t="shared" si="324"/>
        <v>297.44046615622261</v>
      </c>
      <c r="AS155" s="44">
        <f t="shared" si="262"/>
        <v>956.9650918702057</v>
      </c>
      <c r="AT155" s="44">
        <f t="shared" si="263"/>
        <v>382.78603674808227</v>
      </c>
      <c r="AU155" s="44">
        <f t="shared" si="264"/>
        <v>239.24127296755142</v>
      </c>
      <c r="AV155" s="47">
        <f t="shared" si="265"/>
        <v>220.27849295502347</v>
      </c>
      <c r="AW155" s="47">
        <f t="shared" si="266"/>
        <v>139058.77303705938</v>
      </c>
      <c r="AX155" s="86">
        <f t="shared" si="267"/>
        <v>894102856.72830951</v>
      </c>
      <c r="AY155" s="86">
        <f t="shared" si="268"/>
        <v>1227.8532465709955</v>
      </c>
      <c r="AZ155" s="10">
        <f t="shared" si="325"/>
        <v>1227.8532465709955</v>
      </c>
      <c r="BA155" s="44">
        <f t="shared" si="269"/>
        <v>220.27849295502347</v>
      </c>
      <c r="BB155" s="9">
        <f t="shared" si="270"/>
        <v>220.27849295502347</v>
      </c>
      <c r="BC155" s="45">
        <f t="shared" si="359"/>
        <v>29370.465727336465</v>
      </c>
      <c r="BD155" s="9">
        <f t="shared" si="271"/>
        <v>220.27849295502347</v>
      </c>
      <c r="BE155" s="45">
        <f t="shared" si="355"/>
        <v>29370.465727336465</v>
      </c>
      <c r="BF155" s="9">
        <f t="shared" si="272"/>
        <v>220.27849295502347</v>
      </c>
      <c r="BG155" s="45">
        <f t="shared" si="356"/>
        <v>29370.465727336465</v>
      </c>
      <c r="BH155" s="58"/>
      <c r="BI155" s="58"/>
      <c r="BJ155" s="58">
        <f t="shared" si="326"/>
        <v>-220.27849295502347</v>
      </c>
      <c r="BK155" s="97"/>
      <c r="BL155" s="44"/>
      <c r="BM155" s="82">
        <f t="shared" si="327"/>
        <v>15</v>
      </c>
      <c r="BN155" s="86">
        <f t="shared" si="328"/>
        <v>15000</v>
      </c>
      <c r="BO155" s="86">
        <f t="shared" si="329"/>
        <v>100</v>
      </c>
      <c r="BP155" s="84">
        <f t="shared" si="273"/>
        <v>2</v>
      </c>
      <c r="BQ155" s="84">
        <f t="shared" si="274"/>
        <v>3</v>
      </c>
      <c r="BR155" s="84">
        <f t="shared" si="275"/>
        <v>1.4581420887516947</v>
      </c>
      <c r="BS155" s="84">
        <f t="shared" si="330"/>
        <v>4.6488702711885585E-2</v>
      </c>
      <c r="BT155" s="84">
        <f t="shared" si="331"/>
        <v>446.41645584563616</v>
      </c>
      <c r="BU155" s="84">
        <f t="shared" si="332"/>
        <v>0</v>
      </c>
      <c r="BV155" s="83">
        <f t="shared" si="333"/>
        <v>391.31988114440719</v>
      </c>
      <c r="BW155" s="81">
        <f t="shared" si="357"/>
        <v>391.31988114440719</v>
      </c>
      <c r="BX155" s="83">
        <f t="shared" si="276"/>
        <v>0</v>
      </c>
      <c r="BY155" s="141">
        <f t="shared" si="277"/>
        <v>0</v>
      </c>
      <c r="BZ155" s="83">
        <f t="shared" si="278"/>
        <v>3</v>
      </c>
      <c r="CA155" s="83">
        <f t="shared" si="279"/>
        <v>0</v>
      </c>
      <c r="CB155" s="83">
        <f t="shared" si="334"/>
        <v>1.8340767783753211</v>
      </c>
      <c r="CC155" s="83">
        <f t="shared" si="280"/>
        <v>1.8340767783753211</v>
      </c>
      <c r="CD155" s="143">
        <f t="shared" si="281"/>
        <v>1.2238668524348462</v>
      </c>
      <c r="CE155" s="83">
        <f t="shared" si="335"/>
        <v>3.7928598952600735E-2</v>
      </c>
      <c r="CF155" s="84">
        <f t="shared" si="336"/>
        <v>503.94052511279415</v>
      </c>
      <c r="CG155" s="83">
        <f t="shared" si="282"/>
        <v>0</v>
      </c>
      <c r="CH155" s="83">
        <f t="shared" si="337"/>
        <v>1.7439495688541067</v>
      </c>
      <c r="CI155" s="83">
        <f t="shared" si="283"/>
        <v>1.7439495688541067</v>
      </c>
      <c r="CJ155" s="143">
        <f t="shared" si="284"/>
        <v>1.1969464386411544</v>
      </c>
      <c r="CK155" s="83">
        <f t="shared" si="338"/>
        <v>3.6772367180161303E-2</v>
      </c>
      <c r="CL155" s="84">
        <f t="shared" si="339"/>
        <v>443.92484846240217</v>
      </c>
      <c r="CM155" s="83">
        <f t="shared" si="285"/>
        <v>0</v>
      </c>
      <c r="CN155" s="83">
        <f t="shared" si="340"/>
        <v>1.8381915218972784</v>
      </c>
      <c r="CO155" s="83">
        <f t="shared" si="286"/>
        <v>1.8381915218972784</v>
      </c>
      <c r="CP155" s="143">
        <f t="shared" si="287"/>
        <v>1.2022682287919844</v>
      </c>
      <c r="CQ155" s="83">
        <f t="shared" si="341"/>
        <v>3.7000938067139784E-2</v>
      </c>
      <c r="CR155" s="84">
        <f t="shared" si="342"/>
        <v>438.2518137685758</v>
      </c>
      <c r="CS155" s="83">
        <f t="shared" si="288"/>
        <v>0</v>
      </c>
      <c r="CT155" s="83">
        <f t="shared" si="343"/>
        <v>1.8476294347046676</v>
      </c>
      <c r="CU155" s="83">
        <f t="shared" si="289"/>
        <v>1.8476294347046676</v>
      </c>
      <c r="CV155" s="143">
        <f t="shared" si="290"/>
        <v>1.2032003115553187</v>
      </c>
      <c r="CW155" s="83">
        <f t="shared" si="344"/>
        <v>3.7040971021825006E-2</v>
      </c>
      <c r="CX155" s="84">
        <f t="shared" si="345"/>
        <v>438.34033996054831</v>
      </c>
      <c r="CY155" s="83">
        <f t="shared" si="291"/>
        <v>0</v>
      </c>
      <c r="CZ155" s="83">
        <f t="shared" si="346"/>
        <v>1.8474814142875573</v>
      </c>
      <c r="DA155" s="83">
        <f t="shared" si="292"/>
        <v>1.8474814142875573</v>
      </c>
      <c r="DB155" s="143">
        <f t="shared" si="293"/>
        <v>1.2032309708933955</v>
      </c>
      <c r="DC155" s="83">
        <f t="shared" si="347"/>
        <v>3.704228784039508E-2</v>
      </c>
      <c r="DD155" s="84">
        <f t="shared" si="348"/>
        <v>438.37971543377478</v>
      </c>
      <c r="DE155" s="86">
        <f t="shared" si="294"/>
        <v>704.37578605993292</v>
      </c>
      <c r="DF155" s="86">
        <f t="shared" si="295"/>
        <v>281.75031442397312</v>
      </c>
      <c r="DG155" s="86">
        <f t="shared" si="296"/>
        <v>176.09394651498323</v>
      </c>
      <c r="DH155" s="86">
        <f t="shared" si="297"/>
        <v>4.3575513486482294</v>
      </c>
      <c r="DI155" s="86">
        <f t="shared" si="298"/>
        <v>105.0684762243085</v>
      </c>
      <c r="DJ155" s="86">
        <f t="shared" si="299"/>
        <v>736805.7412571077</v>
      </c>
      <c r="DK155" s="86">
        <f t="shared" si="300"/>
        <v>1485.0064713025295</v>
      </c>
      <c r="DL155" s="86">
        <f t="shared" si="358"/>
        <v>1485.0064713025295</v>
      </c>
      <c r="DM155" s="86">
        <f t="shared" si="301"/>
        <v>4.3575513486482294</v>
      </c>
      <c r="DN155" s="85">
        <f t="shared" si="302"/>
        <v>4.3575513486482294</v>
      </c>
      <c r="DO155" s="85">
        <f t="shared" si="349"/>
        <v>435.75513486482294</v>
      </c>
      <c r="DP155" s="85">
        <f t="shared" si="303"/>
        <v>4.3575513486482294</v>
      </c>
      <c r="DQ155" s="85">
        <f t="shared" si="350"/>
        <v>435.75513486482294</v>
      </c>
      <c r="DR155" s="85">
        <f t="shared" si="304"/>
        <v>4.3575513486482294</v>
      </c>
      <c r="DS155" s="85">
        <f t="shared" si="351"/>
        <v>435.75513486482294</v>
      </c>
      <c r="DT155" s="81"/>
      <c r="DU155" s="81"/>
      <c r="DV155" s="81">
        <f t="shared" si="352"/>
        <v>-4.3575513486482294</v>
      </c>
      <c r="DW155" s="100"/>
    </row>
    <row r="156" spans="1:127" x14ac:dyDescent="0.2">
      <c r="A156" s="59">
        <f t="shared" si="305"/>
        <v>20.133333333333329</v>
      </c>
      <c r="B156" s="44">
        <f t="shared" si="306"/>
        <v>20133.333333333328</v>
      </c>
      <c r="C156" s="52">
        <f t="shared" si="240"/>
        <v>133.33333333333334</v>
      </c>
      <c r="D156" s="50">
        <f t="shared" si="241"/>
        <v>2</v>
      </c>
      <c r="E156" s="44">
        <f t="shared" si="242"/>
        <v>3</v>
      </c>
      <c r="F156" s="47">
        <f t="shared" si="243"/>
        <v>1.0574519476318618</v>
      </c>
      <c r="G156" s="52">
        <f t="shared" si="307"/>
        <v>3.2988542496623939E-2</v>
      </c>
      <c r="H156" s="57">
        <f t="shared" si="308"/>
        <v>285.40224879281345</v>
      </c>
      <c r="I156" s="52">
        <f t="shared" si="309"/>
        <v>0</v>
      </c>
      <c r="J156" s="54">
        <f t="shared" si="310"/>
        <v>535.30967326122527</v>
      </c>
      <c r="K156" s="46">
        <f t="shared" si="353"/>
        <v>535.30967326122527</v>
      </c>
      <c r="L156" s="80">
        <f t="shared" si="244"/>
        <v>0</v>
      </c>
      <c r="M156" s="142">
        <f t="shared" si="245"/>
        <v>0</v>
      </c>
      <c r="N156" s="60">
        <f t="shared" si="246"/>
        <v>3</v>
      </c>
      <c r="O156" s="53">
        <f t="shared" si="247"/>
        <v>0</v>
      </c>
      <c r="P156" s="58">
        <f t="shared" si="311"/>
        <v>2.1602877606534192</v>
      </c>
      <c r="Q156" s="49">
        <f t="shared" si="248"/>
        <v>2.1602877606534192</v>
      </c>
      <c r="R156" s="143">
        <f t="shared" si="249"/>
        <v>0.85418214447655383</v>
      </c>
      <c r="S156" s="51">
        <f t="shared" si="312"/>
        <v>2.6775927745565468E-2</v>
      </c>
      <c r="T156" s="57">
        <f t="shared" si="313"/>
        <v>303.39345339234069</v>
      </c>
      <c r="U156" s="53">
        <f t="shared" si="250"/>
        <v>0</v>
      </c>
      <c r="V156" s="58">
        <f t="shared" si="314"/>
        <v>2.1202220180338731</v>
      </c>
      <c r="W156" s="49">
        <f t="shared" si="251"/>
        <v>2.1202220180338731</v>
      </c>
      <c r="X156" s="143">
        <f t="shared" si="252"/>
        <v>0.83435475176801621</v>
      </c>
      <c r="Y156" s="51">
        <f t="shared" si="315"/>
        <v>2.61057618720172E-2</v>
      </c>
      <c r="Z156" s="57">
        <f t="shared" si="316"/>
        <v>300.39342509648657</v>
      </c>
      <c r="AA156" s="53">
        <f t="shared" si="253"/>
        <v>0</v>
      </c>
      <c r="AB156" s="58">
        <f t="shared" si="317"/>
        <v>2.1267994025229773</v>
      </c>
      <c r="AC156" s="49">
        <f t="shared" si="254"/>
        <v>2.1267994025229773</v>
      </c>
      <c r="AD156" s="143">
        <f t="shared" si="255"/>
        <v>0.83259842347305824</v>
      </c>
      <c r="AE156" s="49">
        <f t="shared" si="354"/>
        <v>2.6046397975647347E-2</v>
      </c>
      <c r="AF156" s="57">
        <f t="shared" si="318"/>
        <v>299.24117517029669</v>
      </c>
      <c r="AG156" s="53">
        <f t="shared" si="256"/>
        <v>0</v>
      </c>
      <c r="AH156" s="58">
        <f t="shared" si="319"/>
        <v>2.1293365021803496</v>
      </c>
      <c r="AI156" s="49">
        <f t="shared" si="257"/>
        <v>2.1293365021803496</v>
      </c>
      <c r="AJ156" s="143">
        <f t="shared" si="258"/>
        <v>0.83261703430177492</v>
      </c>
      <c r="AK156" s="51">
        <f t="shared" si="320"/>
        <v>2.6047027021657954E-2</v>
      </c>
      <c r="AL156" s="57">
        <f t="shared" si="321"/>
        <v>299.08431184008867</v>
      </c>
      <c r="AM156" s="53">
        <f t="shared" si="259"/>
        <v>0</v>
      </c>
      <c r="AN156" s="58">
        <f t="shared" si="322"/>
        <v>2.1296823623682228</v>
      </c>
      <c r="AO156" s="49">
        <f t="shared" si="260"/>
        <v>2.1296823623682228</v>
      </c>
      <c r="AP156" s="143">
        <f t="shared" si="261"/>
        <v>0.832626889292851</v>
      </c>
      <c r="AQ156" s="51">
        <f t="shared" si="323"/>
        <v>2.6047360120356206E-2</v>
      </c>
      <c r="AR156" s="57">
        <f t="shared" si="324"/>
        <v>299.07223858144056</v>
      </c>
      <c r="AS156" s="44">
        <f t="shared" si="262"/>
        <v>963.55741187020544</v>
      </c>
      <c r="AT156" s="44">
        <f t="shared" si="263"/>
        <v>385.42296474808217</v>
      </c>
      <c r="AU156" s="44">
        <f t="shared" si="264"/>
        <v>240.88935296755136</v>
      </c>
      <c r="AV156" s="47">
        <f t="shared" si="265"/>
        <v>212.93681293582702</v>
      </c>
      <c r="AW156" s="47">
        <f t="shared" si="266"/>
        <v>130474.36761888851</v>
      </c>
      <c r="AX156" s="86">
        <f t="shared" si="267"/>
        <v>807209009.46753871</v>
      </c>
      <c r="AY156" s="86">
        <f t="shared" si="268"/>
        <v>1219.1111367885633</v>
      </c>
      <c r="AZ156" s="10">
        <f t="shared" si="325"/>
        <v>1219.1111367885633</v>
      </c>
      <c r="BA156" s="44">
        <f t="shared" si="269"/>
        <v>212.93681293582702</v>
      </c>
      <c r="BB156" s="9">
        <f t="shared" si="270"/>
        <v>212.93681293582702</v>
      </c>
      <c r="BC156" s="45">
        <f t="shared" si="359"/>
        <v>28391.575058110273</v>
      </c>
      <c r="BD156" s="9">
        <f t="shared" si="271"/>
        <v>212.93681293582702</v>
      </c>
      <c r="BE156" s="45">
        <f t="shared" si="355"/>
        <v>28391.575058110273</v>
      </c>
      <c r="BF156" s="9">
        <f t="shared" si="272"/>
        <v>212.93681293582702</v>
      </c>
      <c r="BG156" s="45">
        <f t="shared" si="356"/>
        <v>28391.575058110273</v>
      </c>
      <c r="BH156" s="58"/>
      <c r="BI156" s="58"/>
      <c r="BJ156" s="58">
        <f t="shared" si="326"/>
        <v>-212.93681293582702</v>
      </c>
      <c r="BK156" s="97"/>
      <c r="BL156" s="44"/>
      <c r="BM156" s="82">
        <f t="shared" si="327"/>
        <v>15.1</v>
      </c>
      <c r="BN156" s="86">
        <f t="shared" si="328"/>
        <v>15100</v>
      </c>
      <c r="BO156" s="86">
        <f t="shared" si="329"/>
        <v>100</v>
      </c>
      <c r="BP156" s="84">
        <f t="shared" si="273"/>
        <v>2</v>
      </c>
      <c r="BQ156" s="84">
        <f t="shared" si="274"/>
        <v>3</v>
      </c>
      <c r="BR156" s="84">
        <f t="shared" si="275"/>
        <v>1.4581420887516947</v>
      </c>
      <c r="BS156" s="84">
        <f t="shared" si="330"/>
        <v>4.6342888503010417E-2</v>
      </c>
      <c r="BT156" s="84">
        <f t="shared" si="331"/>
        <v>447.96364903255113</v>
      </c>
      <c r="BU156" s="84">
        <f t="shared" si="332"/>
        <v>0</v>
      </c>
      <c r="BV156" s="83">
        <f t="shared" si="333"/>
        <v>394.0666811444072</v>
      </c>
      <c r="BW156" s="81">
        <f t="shared" si="357"/>
        <v>394.0666811444072</v>
      </c>
      <c r="BX156" s="83">
        <f t="shared" si="276"/>
        <v>0</v>
      </c>
      <c r="BY156" s="141">
        <f t="shared" si="277"/>
        <v>0</v>
      </c>
      <c r="BZ156" s="83">
        <f t="shared" si="278"/>
        <v>3</v>
      </c>
      <c r="CA156" s="83">
        <f t="shared" si="279"/>
        <v>0</v>
      </c>
      <c r="CB156" s="83">
        <f t="shared" si="334"/>
        <v>1.8317921551599692</v>
      </c>
      <c r="CC156" s="83">
        <f t="shared" si="280"/>
        <v>1.8317921551599692</v>
      </c>
      <c r="CD156" s="143">
        <f t="shared" si="281"/>
        <v>1.2238668524348462</v>
      </c>
      <c r="CE156" s="83">
        <f t="shared" si="335"/>
        <v>3.7806212267357253E-2</v>
      </c>
      <c r="CF156" s="84">
        <f t="shared" si="336"/>
        <v>506.00518271363478</v>
      </c>
      <c r="CG156" s="83">
        <f t="shared" si="282"/>
        <v>0</v>
      </c>
      <c r="CH156" s="83">
        <f t="shared" si="337"/>
        <v>1.7411273829761338</v>
      </c>
      <c r="CI156" s="83">
        <f t="shared" si="283"/>
        <v>1.7411273829761338</v>
      </c>
      <c r="CJ156" s="143">
        <f t="shared" si="284"/>
        <v>1.1969464386411544</v>
      </c>
      <c r="CK156" s="83">
        <f t="shared" si="338"/>
        <v>3.6652672536297184E-2</v>
      </c>
      <c r="CL156" s="84">
        <f t="shared" si="339"/>
        <v>446.02998501645703</v>
      </c>
      <c r="CM156" s="83">
        <f t="shared" si="285"/>
        <v>0</v>
      </c>
      <c r="CN156" s="83">
        <f t="shared" si="340"/>
        <v>1.8349754761217412</v>
      </c>
      <c r="CO156" s="83">
        <f t="shared" si="286"/>
        <v>1.8349754761217412</v>
      </c>
      <c r="CP156" s="143">
        <f t="shared" si="287"/>
        <v>1.2022682287919844</v>
      </c>
      <c r="CQ156" s="83">
        <f t="shared" si="341"/>
        <v>3.6880711244260588E-2</v>
      </c>
      <c r="CR156" s="84">
        <f t="shared" si="342"/>
        <v>440.26144248330149</v>
      </c>
      <c r="CS156" s="83">
        <f t="shared" si="288"/>
        <v>0</v>
      </c>
      <c r="CT156" s="83">
        <f t="shared" si="343"/>
        <v>1.8445380972114109</v>
      </c>
      <c r="CU156" s="83">
        <f t="shared" si="289"/>
        <v>1.8445380972114109</v>
      </c>
      <c r="CV156" s="143">
        <f t="shared" si="290"/>
        <v>1.2032003115553187</v>
      </c>
      <c r="CW156" s="83">
        <f t="shared" si="344"/>
        <v>3.6920650990669476E-2</v>
      </c>
      <c r="CX156" s="84">
        <f t="shared" si="345"/>
        <v>440.34186744823728</v>
      </c>
      <c r="CY156" s="83">
        <f t="shared" si="291"/>
        <v>0</v>
      </c>
      <c r="CZ156" s="83">
        <f t="shared" si="346"/>
        <v>1.8444040901941032</v>
      </c>
      <c r="DA156" s="83">
        <f t="shared" si="292"/>
        <v>1.8444040901941032</v>
      </c>
      <c r="DB156" s="143">
        <f t="shared" si="293"/>
        <v>1.2032309708933955</v>
      </c>
      <c r="DC156" s="83">
        <f t="shared" si="347"/>
        <v>3.6921964743305738E-2</v>
      </c>
      <c r="DD156" s="84">
        <f t="shared" si="348"/>
        <v>440.38147447751118</v>
      </c>
      <c r="DE156" s="86">
        <f t="shared" si="294"/>
        <v>709.32002605993296</v>
      </c>
      <c r="DF156" s="86">
        <f t="shared" si="295"/>
        <v>283.72801042397316</v>
      </c>
      <c r="DG156" s="86">
        <f t="shared" si="296"/>
        <v>177.33000651498324</v>
      </c>
      <c r="DH156" s="86">
        <f t="shared" si="297"/>
        <v>4.2568888909328324</v>
      </c>
      <c r="DI156" s="86">
        <f t="shared" si="298"/>
        <v>100.65330882459993</v>
      </c>
      <c r="DJ156" s="86">
        <f t="shared" si="299"/>
        <v>679715.60575345217</v>
      </c>
      <c r="DK156" s="86">
        <f t="shared" si="300"/>
        <v>1475.1436217975979</v>
      </c>
      <c r="DL156" s="86">
        <f t="shared" si="358"/>
        <v>1475.1436217975979</v>
      </c>
      <c r="DM156" s="86">
        <f t="shared" si="301"/>
        <v>4.2568888909328324</v>
      </c>
      <c r="DN156" s="85">
        <f t="shared" si="302"/>
        <v>4.2568888909328324</v>
      </c>
      <c r="DO156" s="85">
        <f t="shared" si="349"/>
        <v>425.68888909328325</v>
      </c>
      <c r="DP156" s="85">
        <f t="shared" si="303"/>
        <v>4.2568888909328324</v>
      </c>
      <c r="DQ156" s="85">
        <f t="shared" si="350"/>
        <v>425.68888909328325</v>
      </c>
      <c r="DR156" s="85">
        <f t="shared" si="304"/>
        <v>4.2568888909328324</v>
      </c>
      <c r="DS156" s="85">
        <f t="shared" si="351"/>
        <v>425.68888909328325</v>
      </c>
      <c r="DT156" s="81"/>
      <c r="DU156" s="81"/>
      <c r="DV156" s="81">
        <f t="shared" si="352"/>
        <v>-4.2568888909328324</v>
      </c>
      <c r="DW156" s="100"/>
    </row>
    <row r="157" spans="1:127" x14ac:dyDescent="0.2">
      <c r="A157" s="59">
        <f t="shared" si="305"/>
        <v>20.266666666666662</v>
      </c>
      <c r="B157" s="44">
        <f t="shared" si="306"/>
        <v>20266.666666666661</v>
      </c>
      <c r="C157" s="52">
        <f t="shared" si="240"/>
        <v>133.33333333333334</v>
      </c>
      <c r="D157" s="50">
        <f t="shared" si="241"/>
        <v>2</v>
      </c>
      <c r="E157" s="44">
        <f t="shared" si="242"/>
        <v>3</v>
      </c>
      <c r="F157" s="47">
        <f t="shared" si="243"/>
        <v>1.0574519476318618</v>
      </c>
      <c r="G157" s="52">
        <f t="shared" si="307"/>
        <v>3.2847548903606361E-2</v>
      </c>
      <c r="H157" s="57">
        <f t="shared" si="308"/>
        <v>286.86527304615191</v>
      </c>
      <c r="I157" s="52">
        <f t="shared" si="309"/>
        <v>0</v>
      </c>
      <c r="J157" s="54">
        <f t="shared" si="310"/>
        <v>538.97207326122532</v>
      </c>
      <c r="K157" s="46">
        <f t="shared" si="353"/>
        <v>538.97207326122532</v>
      </c>
      <c r="L157" s="80">
        <f t="shared" si="244"/>
        <v>0</v>
      </c>
      <c r="M157" s="142">
        <f t="shared" si="245"/>
        <v>0</v>
      </c>
      <c r="N157" s="60">
        <f t="shared" si="246"/>
        <v>3</v>
      </c>
      <c r="O157" s="53">
        <f t="shared" si="247"/>
        <v>0</v>
      </c>
      <c r="P157" s="58">
        <f t="shared" si="311"/>
        <v>2.1573803184665734</v>
      </c>
      <c r="Q157" s="49">
        <f t="shared" si="248"/>
        <v>2.1573803184665734</v>
      </c>
      <c r="R157" s="143">
        <f t="shared" si="249"/>
        <v>0.85418214447655383</v>
      </c>
      <c r="S157" s="51">
        <f t="shared" si="312"/>
        <v>2.6662036792968594E-2</v>
      </c>
      <c r="T157" s="57">
        <f t="shared" si="313"/>
        <v>305.04255358821371</v>
      </c>
      <c r="U157" s="53">
        <f t="shared" si="250"/>
        <v>0</v>
      </c>
      <c r="V157" s="58">
        <f t="shared" si="314"/>
        <v>2.1170232790691257</v>
      </c>
      <c r="W157" s="49">
        <f t="shared" si="251"/>
        <v>2.1170232790691257</v>
      </c>
      <c r="X157" s="143">
        <f t="shared" si="252"/>
        <v>0.83435475176801621</v>
      </c>
      <c r="Y157" s="51">
        <f t="shared" si="315"/>
        <v>2.5994514571781466E-2</v>
      </c>
      <c r="Z157" s="57">
        <f t="shared" si="316"/>
        <v>302.03162700806791</v>
      </c>
      <c r="AA157" s="53">
        <f t="shared" si="253"/>
        <v>0</v>
      </c>
      <c r="AB157" s="58">
        <f t="shared" si="317"/>
        <v>2.1236034513512054</v>
      </c>
      <c r="AC157" s="49">
        <f t="shared" si="254"/>
        <v>2.1236034513512054</v>
      </c>
      <c r="AD157" s="143">
        <f t="shared" si="255"/>
        <v>0.83259842347305824</v>
      </c>
      <c r="AE157" s="49">
        <f t="shared" si="354"/>
        <v>2.5935384852517607E-2</v>
      </c>
      <c r="AF157" s="57">
        <f t="shared" si="318"/>
        <v>300.87059644267117</v>
      </c>
      <c r="AG157" s="53">
        <f t="shared" si="256"/>
        <v>0</v>
      </c>
      <c r="AH157" s="58">
        <f t="shared" si="319"/>
        <v>2.1261517444349027</v>
      </c>
      <c r="AI157" s="49">
        <f t="shared" si="257"/>
        <v>2.1261517444349027</v>
      </c>
      <c r="AJ157" s="143">
        <f t="shared" si="258"/>
        <v>0.83261703430177492</v>
      </c>
      <c r="AK157" s="51">
        <f t="shared" si="320"/>
        <v>2.5936011417084383E-2</v>
      </c>
      <c r="AL157" s="57">
        <f t="shared" si="321"/>
        <v>300.71183097215987</v>
      </c>
      <c r="AM157" s="53">
        <f t="shared" si="259"/>
        <v>0</v>
      </c>
      <c r="AN157" s="58">
        <f t="shared" si="322"/>
        <v>2.126500686945934</v>
      </c>
      <c r="AO157" s="49">
        <f t="shared" si="260"/>
        <v>2.126500686945934</v>
      </c>
      <c r="AP157" s="143">
        <f t="shared" si="261"/>
        <v>0.832626889292851</v>
      </c>
      <c r="AQ157" s="51">
        <f t="shared" si="323"/>
        <v>2.5936343201783826E-2</v>
      </c>
      <c r="AR157" s="57">
        <f t="shared" si="324"/>
        <v>300.69951421780462</v>
      </c>
      <c r="AS157" s="44">
        <f t="shared" si="262"/>
        <v>970.14973187020541</v>
      </c>
      <c r="AT157" s="44">
        <f t="shared" si="263"/>
        <v>388.05989274808218</v>
      </c>
      <c r="AU157" s="44">
        <f t="shared" si="264"/>
        <v>242.53743296755135</v>
      </c>
      <c r="AV157" s="47">
        <f t="shared" si="265"/>
        <v>205.89858842491998</v>
      </c>
      <c r="AW157" s="47">
        <f t="shared" si="266"/>
        <v>122485.60184848067</v>
      </c>
      <c r="AX157" s="86">
        <f t="shared" si="267"/>
        <v>729387670.54784131</v>
      </c>
      <c r="AY157" s="86">
        <f t="shared" si="268"/>
        <v>1210.4365630631021</v>
      </c>
      <c r="AZ157" s="10">
        <f t="shared" si="325"/>
        <v>1210.4365630631021</v>
      </c>
      <c r="BA157" s="44">
        <f t="shared" si="269"/>
        <v>205.89858842491998</v>
      </c>
      <c r="BB157" s="9">
        <f t="shared" si="270"/>
        <v>205.89858842491998</v>
      </c>
      <c r="BC157" s="45">
        <f t="shared" si="359"/>
        <v>27453.145123322665</v>
      </c>
      <c r="BD157" s="9">
        <f t="shared" si="271"/>
        <v>205.89858842491998</v>
      </c>
      <c r="BE157" s="45">
        <f t="shared" si="355"/>
        <v>27453.145123322665</v>
      </c>
      <c r="BF157" s="9">
        <f t="shared" si="272"/>
        <v>205.89858842491998</v>
      </c>
      <c r="BG157" s="45">
        <f t="shared" si="356"/>
        <v>27453.145123322665</v>
      </c>
      <c r="BH157" s="58"/>
      <c r="BI157" s="58"/>
      <c r="BJ157" s="58">
        <f t="shared" si="326"/>
        <v>-205.89858842491998</v>
      </c>
      <c r="BK157" s="97"/>
      <c r="BL157" s="44"/>
      <c r="BM157" s="82">
        <f t="shared" si="327"/>
        <v>15.200000000000001</v>
      </c>
      <c r="BN157" s="86">
        <f t="shared" si="328"/>
        <v>15200</v>
      </c>
      <c r="BO157" s="86">
        <f t="shared" si="329"/>
        <v>100</v>
      </c>
      <c r="BP157" s="84">
        <f t="shared" si="273"/>
        <v>2</v>
      </c>
      <c r="BQ157" s="84">
        <f t="shared" si="274"/>
        <v>3</v>
      </c>
      <c r="BR157" s="84">
        <f t="shared" si="275"/>
        <v>1.4581420887516947</v>
      </c>
      <c r="BS157" s="84">
        <f t="shared" si="330"/>
        <v>4.6197074294135249E-2</v>
      </c>
      <c r="BT157" s="84">
        <f t="shared" si="331"/>
        <v>449.50598174583689</v>
      </c>
      <c r="BU157" s="84">
        <f t="shared" si="332"/>
        <v>0</v>
      </c>
      <c r="BV157" s="83">
        <f t="shared" si="333"/>
        <v>396.81348114440721</v>
      </c>
      <c r="BW157" s="81">
        <f t="shared" si="357"/>
        <v>396.81348114440721</v>
      </c>
      <c r="BX157" s="83">
        <f t="shared" si="276"/>
        <v>0</v>
      </c>
      <c r="BY157" s="141">
        <f t="shared" si="277"/>
        <v>0</v>
      </c>
      <c r="BZ157" s="83">
        <f t="shared" si="278"/>
        <v>3</v>
      </c>
      <c r="CA157" s="83">
        <f t="shared" si="279"/>
        <v>0</v>
      </c>
      <c r="CB157" s="83">
        <f t="shared" si="334"/>
        <v>1.8295218324026008</v>
      </c>
      <c r="CC157" s="83">
        <f t="shared" si="280"/>
        <v>1.8295218324026008</v>
      </c>
      <c r="CD157" s="143">
        <f t="shared" si="281"/>
        <v>1.2238668524348462</v>
      </c>
      <c r="CE157" s="83">
        <f t="shared" si="335"/>
        <v>3.7683825582113771E-2</v>
      </c>
      <c r="CF157" s="84">
        <f t="shared" si="336"/>
        <v>508.06573411508128</v>
      </c>
      <c r="CG157" s="83">
        <f t="shared" si="282"/>
        <v>0</v>
      </c>
      <c r="CH157" s="83">
        <f t="shared" si="337"/>
        <v>1.7383211935266094</v>
      </c>
      <c r="CI157" s="83">
        <f t="shared" si="283"/>
        <v>1.7383211935266094</v>
      </c>
      <c r="CJ157" s="143">
        <f t="shared" si="284"/>
        <v>1.1969464386411544</v>
      </c>
      <c r="CK157" s="83">
        <f t="shared" si="338"/>
        <v>3.6532977892433066E-2</v>
      </c>
      <c r="CL157" s="84">
        <f t="shared" si="339"/>
        <v>448.1316592289329</v>
      </c>
      <c r="CM157" s="83">
        <f t="shared" si="285"/>
        <v>0</v>
      </c>
      <c r="CN157" s="83">
        <f t="shared" si="340"/>
        <v>1.8317772655074347</v>
      </c>
      <c r="CO157" s="83">
        <f t="shared" si="286"/>
        <v>1.8317772655074347</v>
      </c>
      <c r="CP157" s="143">
        <f t="shared" si="287"/>
        <v>1.2022682287919844</v>
      </c>
      <c r="CQ157" s="83">
        <f t="shared" si="341"/>
        <v>3.6760484421381391E-2</v>
      </c>
      <c r="CR157" s="84">
        <f t="shared" si="342"/>
        <v>442.26804138949734</v>
      </c>
      <c r="CS157" s="83">
        <f t="shared" si="288"/>
        <v>0</v>
      </c>
      <c r="CT157" s="83">
        <f t="shared" si="343"/>
        <v>1.84146299522071</v>
      </c>
      <c r="CU157" s="83">
        <f t="shared" si="289"/>
        <v>1.84146299522071</v>
      </c>
      <c r="CV157" s="143">
        <f t="shared" si="290"/>
        <v>1.2032003115553187</v>
      </c>
      <c r="CW157" s="83">
        <f t="shared" si="344"/>
        <v>3.6800330959513947E-2</v>
      </c>
      <c r="CX157" s="84">
        <f t="shared" si="345"/>
        <v>442.34022633444397</v>
      </c>
      <c r="CY157" s="83">
        <f t="shared" si="291"/>
        <v>0</v>
      </c>
      <c r="CZ157" s="83">
        <f t="shared" si="346"/>
        <v>1.8413431349152689</v>
      </c>
      <c r="DA157" s="83">
        <f t="shared" si="292"/>
        <v>1.8413431349152689</v>
      </c>
      <c r="DB157" s="143">
        <f t="shared" si="293"/>
        <v>1.2032309708933955</v>
      </c>
      <c r="DC157" s="83">
        <f t="shared" si="347"/>
        <v>3.6801641646216396E-2</v>
      </c>
      <c r="DD157" s="84">
        <f t="shared" si="348"/>
        <v>442.38004970247079</v>
      </c>
      <c r="DE157" s="86">
        <f t="shared" si="294"/>
        <v>714.26426605993288</v>
      </c>
      <c r="DF157" s="86">
        <f t="shared" si="295"/>
        <v>285.70570642397314</v>
      </c>
      <c r="DG157" s="86">
        <f t="shared" si="296"/>
        <v>178.56606651498322</v>
      </c>
      <c r="DH157" s="86">
        <f t="shared" si="297"/>
        <v>4.1592490756704859</v>
      </c>
      <c r="DI157" s="86">
        <f t="shared" si="298"/>
        <v>96.453374049198416</v>
      </c>
      <c r="DJ157" s="86">
        <f t="shared" si="299"/>
        <v>627411.88155088387</v>
      </c>
      <c r="DK157" s="86">
        <f t="shared" si="300"/>
        <v>1465.3102542876329</v>
      </c>
      <c r="DL157" s="86">
        <f t="shared" si="358"/>
        <v>1465.3102542876329</v>
      </c>
      <c r="DM157" s="86">
        <f t="shared" si="301"/>
        <v>4.1592490756704859</v>
      </c>
      <c r="DN157" s="85">
        <f t="shared" si="302"/>
        <v>4.1592490756704859</v>
      </c>
      <c r="DO157" s="85">
        <f t="shared" si="349"/>
        <v>415.92490756704859</v>
      </c>
      <c r="DP157" s="85">
        <f t="shared" si="303"/>
        <v>4.1592490756704859</v>
      </c>
      <c r="DQ157" s="85">
        <f t="shared" si="350"/>
        <v>415.92490756704859</v>
      </c>
      <c r="DR157" s="85">
        <f t="shared" si="304"/>
        <v>4.1592490756704859</v>
      </c>
      <c r="DS157" s="85">
        <f t="shared" si="351"/>
        <v>415.92490756704859</v>
      </c>
      <c r="DT157" s="81"/>
      <c r="DU157" s="81"/>
      <c r="DV157" s="81">
        <f t="shared" si="352"/>
        <v>-4.1592490756704859</v>
      </c>
      <c r="DW157" s="100"/>
    </row>
    <row r="158" spans="1:127" x14ac:dyDescent="0.2">
      <c r="A158" s="59">
        <f t="shared" si="305"/>
        <v>20.399999999999991</v>
      </c>
      <c r="B158" s="44">
        <f t="shared" si="306"/>
        <v>20399.999999999993</v>
      </c>
      <c r="C158" s="52">
        <f t="shared" si="240"/>
        <v>133.33333333333334</v>
      </c>
      <c r="D158" s="50">
        <f t="shared" si="241"/>
        <v>2</v>
      </c>
      <c r="E158" s="44">
        <f t="shared" si="242"/>
        <v>3</v>
      </c>
      <c r="F158" s="47">
        <f t="shared" si="243"/>
        <v>1.0574519476318618</v>
      </c>
      <c r="G158" s="52">
        <f t="shared" si="307"/>
        <v>3.2706555310588782E-2</v>
      </c>
      <c r="H158" s="57">
        <f t="shared" si="308"/>
        <v>288.32203091757845</v>
      </c>
      <c r="I158" s="52">
        <f t="shared" si="309"/>
        <v>0</v>
      </c>
      <c r="J158" s="54">
        <f t="shared" si="310"/>
        <v>542.63447326122537</v>
      </c>
      <c r="K158" s="46">
        <f t="shared" si="353"/>
        <v>542.63447326122537</v>
      </c>
      <c r="L158" s="80">
        <f t="shared" si="244"/>
        <v>0</v>
      </c>
      <c r="M158" s="142">
        <f t="shared" si="245"/>
        <v>0</v>
      </c>
      <c r="N158" s="60">
        <f t="shared" si="246"/>
        <v>3</v>
      </c>
      <c r="O158" s="53">
        <f t="shared" si="247"/>
        <v>0</v>
      </c>
      <c r="P158" s="58">
        <f t="shared" si="311"/>
        <v>2.1544959216485222</v>
      </c>
      <c r="Q158" s="49">
        <f t="shared" si="248"/>
        <v>2.1544959216485222</v>
      </c>
      <c r="R158" s="143">
        <f t="shared" si="249"/>
        <v>0.85418214447655383</v>
      </c>
      <c r="S158" s="51">
        <f t="shared" si="312"/>
        <v>2.6548145840371719E-2</v>
      </c>
      <c r="T158" s="57">
        <f t="shared" si="313"/>
        <v>306.68683738858266</v>
      </c>
      <c r="U158" s="53">
        <f t="shared" si="250"/>
        <v>0</v>
      </c>
      <c r="V158" s="58">
        <f t="shared" si="314"/>
        <v>2.1138458387353802</v>
      </c>
      <c r="W158" s="49">
        <f t="shared" si="251"/>
        <v>2.1138458387353802</v>
      </c>
      <c r="X158" s="143">
        <f t="shared" si="252"/>
        <v>0.83435475176801621</v>
      </c>
      <c r="Y158" s="51">
        <f t="shared" si="315"/>
        <v>2.5883267271545732E-2</v>
      </c>
      <c r="Z158" s="57">
        <f t="shared" si="316"/>
        <v>303.66529765484313</v>
      </c>
      <c r="AA158" s="53">
        <f t="shared" si="253"/>
        <v>0</v>
      </c>
      <c r="AB158" s="58">
        <f t="shared" si="317"/>
        <v>2.1204281934630274</v>
      </c>
      <c r="AC158" s="49">
        <f t="shared" si="254"/>
        <v>2.1204281934630274</v>
      </c>
      <c r="AD158" s="143">
        <f t="shared" si="255"/>
        <v>0.83259842347305824</v>
      </c>
      <c r="AE158" s="49">
        <f t="shared" si="354"/>
        <v>2.5824371729387868E-2</v>
      </c>
      <c r="AF158" s="57">
        <f t="shared" si="318"/>
        <v>302.49549982875209</v>
      </c>
      <c r="AG158" s="53">
        <f t="shared" si="256"/>
        <v>0</v>
      </c>
      <c r="AH158" s="58">
        <f t="shared" si="319"/>
        <v>2.1229875920619894</v>
      </c>
      <c r="AI158" s="49">
        <f t="shared" si="257"/>
        <v>2.1229875920619894</v>
      </c>
      <c r="AJ158" s="143">
        <f t="shared" si="258"/>
        <v>0.83261703430177492</v>
      </c>
      <c r="AK158" s="51">
        <f t="shared" si="320"/>
        <v>2.5824995812510812E-2</v>
      </c>
      <c r="AL158" s="57">
        <f t="shared" si="321"/>
        <v>302.33482604969305</v>
      </c>
      <c r="AM158" s="53">
        <f t="shared" si="259"/>
        <v>0</v>
      </c>
      <c r="AN158" s="58">
        <f t="shared" si="322"/>
        <v>2.1233396126129129</v>
      </c>
      <c r="AO158" s="49">
        <f t="shared" si="260"/>
        <v>2.1233396126129129</v>
      </c>
      <c r="AP158" s="143">
        <f t="shared" si="261"/>
        <v>0.832626889292851</v>
      </c>
      <c r="AQ158" s="51">
        <f t="shared" si="323"/>
        <v>2.5825326283211446E-2</v>
      </c>
      <c r="AR158" s="57">
        <f t="shared" si="324"/>
        <v>302.322263736227</v>
      </c>
      <c r="AS158" s="44">
        <f t="shared" si="262"/>
        <v>976.74205187020561</v>
      </c>
      <c r="AT158" s="44">
        <f t="shared" si="263"/>
        <v>390.69682074808219</v>
      </c>
      <c r="AU158" s="44">
        <f t="shared" si="264"/>
        <v>244.1855129675514</v>
      </c>
      <c r="AV158" s="47">
        <f t="shared" si="265"/>
        <v>199.14931738813056</v>
      </c>
      <c r="AW158" s="47">
        <f t="shared" si="266"/>
        <v>115047.1282272773</v>
      </c>
      <c r="AX158" s="86">
        <f t="shared" si="267"/>
        <v>659631392.64595222</v>
      </c>
      <c r="AY158" s="86">
        <f t="shared" si="268"/>
        <v>1201.8291372121932</v>
      </c>
      <c r="AZ158" s="10">
        <f t="shared" si="325"/>
        <v>1201.8291372121932</v>
      </c>
      <c r="BA158" s="44">
        <f t="shared" si="269"/>
        <v>199.14931738813056</v>
      </c>
      <c r="BB158" s="9">
        <f t="shared" si="270"/>
        <v>199.14931738813056</v>
      </c>
      <c r="BC158" s="45">
        <f t="shared" si="359"/>
        <v>26553.242318417408</v>
      </c>
      <c r="BD158" s="9">
        <f t="shared" si="271"/>
        <v>199.14931738813056</v>
      </c>
      <c r="BE158" s="45">
        <f t="shared" si="355"/>
        <v>26553.242318417408</v>
      </c>
      <c r="BF158" s="9">
        <f t="shared" si="272"/>
        <v>199.14931738813056</v>
      </c>
      <c r="BG158" s="45">
        <f t="shared" si="356"/>
        <v>26553.242318417408</v>
      </c>
      <c r="BH158" s="58"/>
      <c r="BI158" s="58"/>
      <c r="BJ158" s="58">
        <f t="shared" si="326"/>
        <v>-199.14931738813056</v>
      </c>
      <c r="BK158" s="97"/>
      <c r="BL158" s="44"/>
      <c r="BM158" s="82">
        <f t="shared" si="327"/>
        <v>15.3</v>
      </c>
      <c r="BN158" s="86">
        <f t="shared" si="328"/>
        <v>15300</v>
      </c>
      <c r="BO158" s="86">
        <f t="shared" si="329"/>
        <v>100</v>
      </c>
      <c r="BP158" s="84">
        <f t="shared" si="273"/>
        <v>2</v>
      </c>
      <c r="BQ158" s="84">
        <f t="shared" si="274"/>
        <v>3</v>
      </c>
      <c r="BR158" s="84">
        <f t="shared" si="275"/>
        <v>1.4581420887516947</v>
      </c>
      <c r="BS158" s="84">
        <f t="shared" si="330"/>
        <v>4.605126008526008E-2</v>
      </c>
      <c r="BT158" s="84">
        <f t="shared" si="331"/>
        <v>451.0434539854935</v>
      </c>
      <c r="BU158" s="84">
        <f t="shared" si="332"/>
        <v>0</v>
      </c>
      <c r="BV158" s="83">
        <f t="shared" si="333"/>
        <v>399.56028114440721</v>
      </c>
      <c r="BW158" s="81">
        <f t="shared" si="357"/>
        <v>399.56028114440721</v>
      </c>
      <c r="BX158" s="83">
        <f t="shared" si="276"/>
        <v>0</v>
      </c>
      <c r="BY158" s="141">
        <f t="shared" si="277"/>
        <v>0</v>
      </c>
      <c r="BZ158" s="83">
        <f t="shared" si="278"/>
        <v>3</v>
      </c>
      <c r="CA158" s="83">
        <f t="shared" si="279"/>
        <v>0</v>
      </c>
      <c r="CB158" s="83">
        <f t="shared" si="334"/>
        <v>1.8272657212852623</v>
      </c>
      <c r="CC158" s="83">
        <f t="shared" si="280"/>
        <v>1.8272657212852623</v>
      </c>
      <c r="CD158" s="143">
        <f t="shared" si="281"/>
        <v>1.2238668524348462</v>
      </c>
      <c r="CE158" s="83">
        <f t="shared" si="335"/>
        <v>3.7561438896870289E-2</v>
      </c>
      <c r="CF158" s="84">
        <f t="shared" si="336"/>
        <v>510.12215298766091</v>
      </c>
      <c r="CG158" s="83">
        <f t="shared" si="282"/>
        <v>0</v>
      </c>
      <c r="CH158" s="83">
        <f t="shared" si="337"/>
        <v>1.7355309259321754</v>
      </c>
      <c r="CI158" s="83">
        <f t="shared" si="283"/>
        <v>1.7355309259321754</v>
      </c>
      <c r="CJ158" s="143">
        <f t="shared" si="284"/>
        <v>1.1969464386411544</v>
      </c>
      <c r="CK158" s="83">
        <f t="shared" si="338"/>
        <v>3.6413283248568948E-2</v>
      </c>
      <c r="CL158" s="84">
        <f t="shared" si="339"/>
        <v>450.22984054929674</v>
      </c>
      <c r="CM158" s="83">
        <f t="shared" si="285"/>
        <v>0</v>
      </c>
      <c r="CN158" s="83">
        <f t="shared" si="340"/>
        <v>1.8285968096472855</v>
      </c>
      <c r="CO158" s="83">
        <f t="shared" si="286"/>
        <v>1.8285968096472855</v>
      </c>
      <c r="CP158" s="143">
        <f t="shared" si="287"/>
        <v>1.2022682287919844</v>
      </c>
      <c r="CQ158" s="83">
        <f t="shared" si="341"/>
        <v>3.6640257598502195E-2</v>
      </c>
      <c r="CR158" s="84">
        <f t="shared" si="342"/>
        <v>444.27158034049393</v>
      </c>
      <c r="CS158" s="83">
        <f t="shared" si="288"/>
        <v>0</v>
      </c>
      <c r="CT158" s="83">
        <f t="shared" si="343"/>
        <v>1.8384040654855076</v>
      </c>
      <c r="CU158" s="83">
        <f t="shared" si="289"/>
        <v>1.8384040654855076</v>
      </c>
      <c r="CV158" s="143">
        <f t="shared" si="290"/>
        <v>1.2032003115553187</v>
      </c>
      <c r="CW158" s="83">
        <f t="shared" si="344"/>
        <v>3.6680010928358417E-2</v>
      </c>
      <c r="CX158" s="84">
        <f t="shared" si="345"/>
        <v>444.33538838979291</v>
      </c>
      <c r="CY158" s="83">
        <f t="shared" si="291"/>
        <v>0</v>
      </c>
      <c r="CZ158" s="83">
        <f t="shared" si="346"/>
        <v>1.83829848064279</v>
      </c>
      <c r="DA158" s="83">
        <f t="shared" si="292"/>
        <v>1.83829848064279</v>
      </c>
      <c r="DB158" s="143">
        <f t="shared" si="293"/>
        <v>1.2032309708933955</v>
      </c>
      <c r="DC158" s="83">
        <f t="shared" si="347"/>
        <v>3.6681318549127054E-2</v>
      </c>
      <c r="DD158" s="84">
        <f t="shared" si="348"/>
        <v>444.37541272856765</v>
      </c>
      <c r="DE158" s="86">
        <f t="shared" si="294"/>
        <v>719.20850605993292</v>
      </c>
      <c r="DF158" s="86">
        <f t="shared" si="295"/>
        <v>287.68340242397318</v>
      </c>
      <c r="DG158" s="86">
        <f t="shared" si="296"/>
        <v>179.80212651498323</v>
      </c>
      <c r="DH158" s="86">
        <f t="shared" si="297"/>
        <v>4.0645245824711944</v>
      </c>
      <c r="DI158" s="86">
        <f t="shared" si="298"/>
        <v>92.45692273858775</v>
      </c>
      <c r="DJ158" s="86">
        <f t="shared" si="299"/>
        <v>579465.28249513661</v>
      </c>
      <c r="DK158" s="86">
        <f t="shared" si="300"/>
        <v>1455.5063846549954</v>
      </c>
      <c r="DL158" s="86">
        <f t="shared" si="358"/>
        <v>1455.5063846549954</v>
      </c>
      <c r="DM158" s="86">
        <f t="shared" si="301"/>
        <v>4.0645245824711944</v>
      </c>
      <c r="DN158" s="85">
        <f t="shared" si="302"/>
        <v>4.0645245824711944</v>
      </c>
      <c r="DO158" s="85">
        <f t="shared" si="349"/>
        <v>406.45245824711947</v>
      </c>
      <c r="DP158" s="85">
        <f t="shared" si="303"/>
        <v>4.0645245824711944</v>
      </c>
      <c r="DQ158" s="85">
        <f t="shared" si="350"/>
        <v>406.45245824711947</v>
      </c>
      <c r="DR158" s="85">
        <f t="shared" si="304"/>
        <v>4.0645245824711944</v>
      </c>
      <c r="DS158" s="85">
        <f t="shared" si="351"/>
        <v>406.45245824711947</v>
      </c>
      <c r="DT158" s="81"/>
      <c r="DU158" s="81"/>
      <c r="DV158" s="81">
        <f t="shared" si="352"/>
        <v>-4.0645245824711944</v>
      </c>
      <c r="DW158" s="100"/>
    </row>
    <row r="159" spans="1:127" x14ac:dyDescent="0.2">
      <c r="A159" s="59">
        <f t="shared" si="305"/>
        <v>20.533333333333324</v>
      </c>
      <c r="B159" s="44">
        <f t="shared" si="306"/>
        <v>20533.333333333325</v>
      </c>
      <c r="C159" s="52">
        <f t="shared" si="240"/>
        <v>133.33333333333334</v>
      </c>
      <c r="D159" s="50">
        <f t="shared" si="241"/>
        <v>2</v>
      </c>
      <c r="E159" s="44">
        <f t="shared" si="242"/>
        <v>3</v>
      </c>
      <c r="F159" s="47">
        <f t="shared" si="243"/>
        <v>1.0574519476318618</v>
      </c>
      <c r="G159" s="52">
        <f t="shared" si="307"/>
        <v>3.2565561717571204E-2</v>
      </c>
      <c r="H159" s="57">
        <f t="shared" si="308"/>
        <v>289.77252240709311</v>
      </c>
      <c r="I159" s="52">
        <f t="shared" si="309"/>
        <v>0</v>
      </c>
      <c r="J159" s="54">
        <f t="shared" si="310"/>
        <v>546.2968732612253</v>
      </c>
      <c r="K159" s="46">
        <f t="shared" si="353"/>
        <v>546.2968732612253</v>
      </c>
      <c r="L159" s="80">
        <f t="shared" si="244"/>
        <v>0</v>
      </c>
      <c r="M159" s="142">
        <f t="shared" si="245"/>
        <v>0</v>
      </c>
      <c r="N159" s="60">
        <f t="shared" si="246"/>
        <v>3</v>
      </c>
      <c r="O159" s="53">
        <f t="shared" si="247"/>
        <v>0</v>
      </c>
      <c r="P159" s="58">
        <f t="shared" si="311"/>
        <v>2.1516344082038508</v>
      </c>
      <c r="Q159" s="49">
        <f t="shared" si="248"/>
        <v>2.1516344082038508</v>
      </c>
      <c r="R159" s="143">
        <f t="shared" si="249"/>
        <v>0.85418214447655383</v>
      </c>
      <c r="S159" s="51">
        <f t="shared" si="312"/>
        <v>2.6434254887774844E-2</v>
      </c>
      <c r="T159" s="57">
        <f t="shared" si="313"/>
        <v>308.32627425780657</v>
      </c>
      <c r="U159" s="53">
        <f t="shared" si="250"/>
        <v>0</v>
      </c>
      <c r="V159" s="58">
        <f t="shared" si="314"/>
        <v>2.1106896082903064</v>
      </c>
      <c r="W159" s="49">
        <f t="shared" si="251"/>
        <v>2.1106896082903064</v>
      </c>
      <c r="X159" s="143">
        <f t="shared" si="252"/>
        <v>0.83435475176801621</v>
      </c>
      <c r="Y159" s="51">
        <f t="shared" si="315"/>
        <v>2.5772019971309998E-2</v>
      </c>
      <c r="Z159" s="57">
        <f t="shared" si="316"/>
        <v>305.29440690826465</v>
      </c>
      <c r="AA159" s="53">
        <f t="shared" si="253"/>
        <v>0</v>
      </c>
      <c r="AB159" s="58">
        <f t="shared" si="317"/>
        <v>2.1172735457363356</v>
      </c>
      <c r="AC159" s="49">
        <f t="shared" si="254"/>
        <v>2.1172735457363356</v>
      </c>
      <c r="AD159" s="143">
        <f t="shared" si="255"/>
        <v>0.83259842347305824</v>
      </c>
      <c r="AE159" s="49">
        <f t="shared" si="354"/>
        <v>2.5713358606258129E-2</v>
      </c>
      <c r="AF159" s="57">
        <f t="shared" si="318"/>
        <v>304.11585589628379</v>
      </c>
      <c r="AG159" s="53">
        <f t="shared" si="256"/>
        <v>0</v>
      </c>
      <c r="AH159" s="58">
        <f t="shared" si="319"/>
        <v>2.1198439616863261</v>
      </c>
      <c r="AI159" s="49">
        <f t="shared" si="257"/>
        <v>2.1198439616863261</v>
      </c>
      <c r="AJ159" s="143">
        <f t="shared" si="258"/>
        <v>0.83261703430177492</v>
      </c>
      <c r="AK159" s="51">
        <f t="shared" si="320"/>
        <v>2.5713980207937241E-2</v>
      </c>
      <c r="AL159" s="57">
        <f t="shared" si="321"/>
        <v>303.95326779072997</v>
      </c>
      <c r="AM159" s="53">
        <f t="shared" si="259"/>
        <v>0</v>
      </c>
      <c r="AN159" s="58">
        <f t="shared" si="322"/>
        <v>2.1201990557881105</v>
      </c>
      <c r="AO159" s="49">
        <f t="shared" si="260"/>
        <v>2.1201990557881105</v>
      </c>
      <c r="AP159" s="143">
        <f t="shared" si="261"/>
        <v>0.832626889292851</v>
      </c>
      <c r="AQ159" s="51">
        <f t="shared" si="323"/>
        <v>2.5714309364639067E-2</v>
      </c>
      <c r="AR159" s="57">
        <f t="shared" si="324"/>
        <v>303.94045787222228</v>
      </c>
      <c r="AS159" s="44">
        <f t="shared" si="262"/>
        <v>983.33437187020547</v>
      </c>
      <c r="AT159" s="44">
        <f t="shared" si="263"/>
        <v>393.3337487480822</v>
      </c>
      <c r="AU159" s="44">
        <f t="shared" si="264"/>
        <v>245.83359296755137</v>
      </c>
      <c r="AV159" s="47">
        <f t="shared" si="265"/>
        <v>192.67527611132093</v>
      </c>
      <c r="AW159" s="47">
        <f t="shared" si="266"/>
        <v>108117.33300897649</v>
      </c>
      <c r="AX159" s="86">
        <f t="shared" si="267"/>
        <v>597050851.95995462</v>
      </c>
      <c r="AY159" s="86">
        <f t="shared" si="268"/>
        <v>1193.2884729608732</v>
      </c>
      <c r="AZ159" s="10">
        <f t="shared" si="325"/>
        <v>1193.2884729608732</v>
      </c>
      <c r="BA159" s="44">
        <f t="shared" si="269"/>
        <v>192.67527611132093</v>
      </c>
      <c r="BB159" s="9">
        <f t="shared" si="270"/>
        <v>192.67527611132093</v>
      </c>
      <c r="BC159" s="45">
        <f t="shared" si="359"/>
        <v>25690.036814842792</v>
      </c>
      <c r="BD159" s="9">
        <f t="shared" si="271"/>
        <v>192.67527611132093</v>
      </c>
      <c r="BE159" s="45">
        <f t="shared" si="355"/>
        <v>25690.036814842792</v>
      </c>
      <c r="BF159" s="9">
        <f t="shared" si="272"/>
        <v>192.67527611132093</v>
      </c>
      <c r="BG159" s="45">
        <f t="shared" si="356"/>
        <v>25690.036814842792</v>
      </c>
      <c r="BH159" s="58"/>
      <c r="BI159" s="58"/>
      <c r="BJ159" s="58">
        <f t="shared" si="326"/>
        <v>-192.67527611132093</v>
      </c>
      <c r="BK159" s="97"/>
      <c r="BL159" s="44"/>
      <c r="BM159" s="82">
        <f t="shared" si="327"/>
        <v>15.4</v>
      </c>
      <c r="BN159" s="86">
        <f t="shared" si="328"/>
        <v>15400</v>
      </c>
      <c r="BO159" s="86">
        <f t="shared" si="329"/>
        <v>100</v>
      </c>
      <c r="BP159" s="84">
        <f t="shared" si="273"/>
        <v>2</v>
      </c>
      <c r="BQ159" s="84">
        <f t="shared" si="274"/>
        <v>3</v>
      </c>
      <c r="BR159" s="84">
        <f t="shared" si="275"/>
        <v>1.4581420887516947</v>
      </c>
      <c r="BS159" s="84">
        <f t="shared" si="330"/>
        <v>4.5905445876384912E-2</v>
      </c>
      <c r="BT159" s="84">
        <f t="shared" si="331"/>
        <v>452.5760657515209</v>
      </c>
      <c r="BU159" s="84">
        <f t="shared" si="332"/>
        <v>0</v>
      </c>
      <c r="BV159" s="83">
        <f t="shared" si="333"/>
        <v>402.30708114440722</v>
      </c>
      <c r="BW159" s="81">
        <f t="shared" si="357"/>
        <v>402.30708114440722</v>
      </c>
      <c r="BX159" s="83">
        <f t="shared" si="276"/>
        <v>0</v>
      </c>
      <c r="BY159" s="141">
        <f t="shared" si="277"/>
        <v>0</v>
      </c>
      <c r="BZ159" s="83">
        <f t="shared" si="278"/>
        <v>3</v>
      </c>
      <c r="CA159" s="83">
        <f t="shared" si="279"/>
        <v>0</v>
      </c>
      <c r="CB159" s="83">
        <f t="shared" si="334"/>
        <v>1.8250237338490976</v>
      </c>
      <c r="CC159" s="83">
        <f t="shared" si="280"/>
        <v>1.8250237338490976</v>
      </c>
      <c r="CD159" s="143">
        <f t="shared" si="281"/>
        <v>1.2238668524348462</v>
      </c>
      <c r="CE159" s="83">
        <f t="shared" si="335"/>
        <v>3.7439052211626807E-2</v>
      </c>
      <c r="CF159" s="84">
        <f t="shared" si="336"/>
        <v>512.17441310053994</v>
      </c>
      <c r="CG159" s="83">
        <f t="shared" si="282"/>
        <v>0</v>
      </c>
      <c r="CH159" s="83">
        <f t="shared" si="337"/>
        <v>1.7327565060802608</v>
      </c>
      <c r="CI159" s="83">
        <f t="shared" si="283"/>
        <v>1.7327565060802608</v>
      </c>
      <c r="CJ159" s="143">
        <f t="shared" si="284"/>
        <v>1.1969464386411544</v>
      </c>
      <c r="CK159" s="83">
        <f t="shared" si="338"/>
        <v>3.629358860470483E-2</v>
      </c>
      <c r="CL159" s="84">
        <f t="shared" si="339"/>
        <v>452.32449846541027</v>
      </c>
      <c r="CM159" s="83">
        <f t="shared" si="285"/>
        <v>0</v>
      </c>
      <c r="CN159" s="83">
        <f t="shared" si="340"/>
        <v>1.8254340286593858</v>
      </c>
      <c r="CO159" s="83">
        <f t="shared" si="286"/>
        <v>1.8254340286593858</v>
      </c>
      <c r="CP159" s="143">
        <f t="shared" si="287"/>
        <v>1.2022682287919844</v>
      </c>
      <c r="CQ159" s="83">
        <f t="shared" si="341"/>
        <v>3.6520030775622998E-2</v>
      </c>
      <c r="CR159" s="84">
        <f t="shared" si="342"/>
        <v>446.27202920894177</v>
      </c>
      <c r="CS159" s="83">
        <f t="shared" si="288"/>
        <v>0</v>
      </c>
      <c r="CT159" s="83">
        <f t="shared" si="343"/>
        <v>1.8353612451171439</v>
      </c>
      <c r="CU159" s="83">
        <f t="shared" si="289"/>
        <v>1.8353612451171439</v>
      </c>
      <c r="CV159" s="143">
        <f t="shared" si="290"/>
        <v>1.2032003115553187</v>
      </c>
      <c r="CW159" s="83">
        <f t="shared" si="344"/>
        <v>3.6559690897202887E-2</v>
      </c>
      <c r="CX159" s="84">
        <f t="shared" si="345"/>
        <v>446.32732539647645</v>
      </c>
      <c r="CY159" s="83">
        <f t="shared" si="291"/>
        <v>0</v>
      </c>
      <c r="CZ159" s="83">
        <f t="shared" si="346"/>
        <v>1.8352700600071365</v>
      </c>
      <c r="DA159" s="83">
        <f t="shared" si="292"/>
        <v>1.8352700600071365</v>
      </c>
      <c r="DB159" s="143">
        <f t="shared" si="293"/>
        <v>1.2032309708933955</v>
      </c>
      <c r="DC159" s="83">
        <f t="shared" si="347"/>
        <v>3.6560995452037712E-2</v>
      </c>
      <c r="DD159" s="84">
        <f t="shared" si="348"/>
        <v>446.36753519323821</v>
      </c>
      <c r="DE159" s="86">
        <f t="shared" si="294"/>
        <v>724.15274605993295</v>
      </c>
      <c r="DF159" s="86">
        <f t="shared" si="295"/>
        <v>289.66109842397316</v>
      </c>
      <c r="DG159" s="86">
        <f t="shared" si="296"/>
        <v>181.03818651498324</v>
      </c>
      <c r="DH159" s="86">
        <f t="shared" si="297"/>
        <v>3.9726124397835165</v>
      </c>
      <c r="DI159" s="86">
        <f t="shared" si="298"/>
        <v>88.65291008853869</v>
      </c>
      <c r="DJ159" s="86">
        <f t="shared" si="299"/>
        <v>535487.37832521228</v>
      </c>
      <c r="DK159" s="86">
        <f t="shared" si="300"/>
        <v>1445.7320289777435</v>
      </c>
      <c r="DL159" s="86">
        <f t="shared" si="358"/>
        <v>1445.7320289777435</v>
      </c>
      <c r="DM159" s="86">
        <f t="shared" si="301"/>
        <v>3.9726124397835165</v>
      </c>
      <c r="DN159" s="85">
        <f t="shared" si="302"/>
        <v>3.9726124397835165</v>
      </c>
      <c r="DO159" s="85">
        <f t="shared" si="349"/>
        <v>397.26124397835167</v>
      </c>
      <c r="DP159" s="85">
        <f t="shared" si="303"/>
        <v>3.9726124397835165</v>
      </c>
      <c r="DQ159" s="85">
        <f t="shared" si="350"/>
        <v>397.26124397835167</v>
      </c>
      <c r="DR159" s="85">
        <f t="shared" si="304"/>
        <v>3.9726124397835165</v>
      </c>
      <c r="DS159" s="85">
        <f t="shared" si="351"/>
        <v>397.26124397835167</v>
      </c>
      <c r="DT159" s="81"/>
      <c r="DU159" s="81"/>
      <c r="DV159" s="81">
        <f t="shared" si="352"/>
        <v>-3.9726124397835165</v>
      </c>
      <c r="DW159" s="100"/>
    </row>
    <row r="160" spans="1:127" x14ac:dyDescent="0.2">
      <c r="A160" s="59">
        <f t="shared" si="305"/>
        <v>20.666666666666657</v>
      </c>
      <c r="B160" s="44">
        <f t="shared" si="306"/>
        <v>20666.666666666657</v>
      </c>
      <c r="C160" s="52">
        <f t="shared" si="240"/>
        <v>133.33333333333334</v>
      </c>
      <c r="D160" s="50">
        <f t="shared" si="241"/>
        <v>2</v>
      </c>
      <c r="E160" s="44">
        <f t="shared" si="242"/>
        <v>3</v>
      </c>
      <c r="F160" s="47">
        <f t="shared" si="243"/>
        <v>1.0574519476318618</v>
      </c>
      <c r="G160" s="52">
        <f t="shared" si="307"/>
        <v>3.2424568124553625E-2</v>
      </c>
      <c r="H160" s="57">
        <f t="shared" si="308"/>
        <v>291.21674751469584</v>
      </c>
      <c r="I160" s="52">
        <f t="shared" si="309"/>
        <v>0</v>
      </c>
      <c r="J160" s="54">
        <f t="shared" si="310"/>
        <v>549.95927326122535</v>
      </c>
      <c r="K160" s="46">
        <f t="shared" si="353"/>
        <v>549.95927326122535</v>
      </c>
      <c r="L160" s="80">
        <f t="shared" si="244"/>
        <v>0</v>
      </c>
      <c r="M160" s="142">
        <f t="shared" si="245"/>
        <v>0</v>
      </c>
      <c r="N160" s="60">
        <f t="shared" si="246"/>
        <v>3</v>
      </c>
      <c r="O160" s="53">
        <f t="shared" si="247"/>
        <v>0</v>
      </c>
      <c r="P160" s="58">
        <f t="shared" si="311"/>
        <v>2.1487956180186862</v>
      </c>
      <c r="Q160" s="49">
        <f t="shared" si="248"/>
        <v>2.1487956180186862</v>
      </c>
      <c r="R160" s="143">
        <f t="shared" si="249"/>
        <v>0.85418214447655383</v>
      </c>
      <c r="S160" s="51">
        <f t="shared" si="312"/>
        <v>2.6320363935177969E-2</v>
      </c>
      <c r="T160" s="57">
        <f t="shared" si="313"/>
        <v>309.96083381624607</v>
      </c>
      <c r="U160" s="53">
        <f t="shared" si="250"/>
        <v>0</v>
      </c>
      <c r="V160" s="58">
        <f t="shared" si="314"/>
        <v>2.1075544994871893</v>
      </c>
      <c r="W160" s="49">
        <f t="shared" si="251"/>
        <v>2.1075544994871893</v>
      </c>
      <c r="X160" s="143">
        <f t="shared" si="252"/>
        <v>0.83435475176801621</v>
      </c>
      <c r="Y160" s="51">
        <f t="shared" si="315"/>
        <v>2.5660772671074264E-2</v>
      </c>
      <c r="Z160" s="57">
        <f t="shared" si="316"/>
        <v>306.91892471010436</v>
      </c>
      <c r="AA160" s="53">
        <f t="shared" si="253"/>
        <v>0</v>
      </c>
      <c r="AB160" s="58">
        <f t="shared" si="317"/>
        <v>2.1141394256410511</v>
      </c>
      <c r="AC160" s="49">
        <f t="shared" si="254"/>
        <v>2.1141394256410511</v>
      </c>
      <c r="AD160" s="143">
        <f t="shared" si="255"/>
        <v>0.83259842347305824</v>
      </c>
      <c r="AE160" s="49">
        <f t="shared" si="354"/>
        <v>2.560234548312839E-2</v>
      </c>
      <c r="AF160" s="57">
        <f t="shared" si="318"/>
        <v>305.73163527735693</v>
      </c>
      <c r="AG160" s="53">
        <f t="shared" si="256"/>
        <v>0</v>
      </c>
      <c r="AH160" s="58">
        <f t="shared" si="319"/>
        <v>2.116720770543032</v>
      </c>
      <c r="AI160" s="49">
        <f t="shared" si="257"/>
        <v>2.116720770543032</v>
      </c>
      <c r="AJ160" s="143">
        <f t="shared" si="258"/>
        <v>0.83261703430177492</v>
      </c>
      <c r="AK160" s="51">
        <f t="shared" si="320"/>
        <v>2.560296460336367E-2</v>
      </c>
      <c r="AL160" s="57">
        <f t="shared" si="321"/>
        <v>305.56712697844358</v>
      </c>
      <c r="AM160" s="53">
        <f t="shared" si="259"/>
        <v>0</v>
      </c>
      <c r="AN160" s="58">
        <f t="shared" si="322"/>
        <v>2.1170789335029219</v>
      </c>
      <c r="AO160" s="49">
        <f t="shared" si="260"/>
        <v>2.1170789335029219</v>
      </c>
      <c r="AP160" s="143">
        <f t="shared" si="261"/>
        <v>0.832626889292851</v>
      </c>
      <c r="AQ160" s="51">
        <f t="shared" si="323"/>
        <v>2.5603292446066687E-2</v>
      </c>
      <c r="AR160" s="57">
        <f t="shared" si="324"/>
        <v>305.55406742680981</v>
      </c>
      <c r="AS160" s="44">
        <f t="shared" si="262"/>
        <v>989.92669187020556</v>
      </c>
      <c r="AT160" s="44">
        <f t="shared" si="263"/>
        <v>395.97067674808221</v>
      </c>
      <c r="AU160" s="44">
        <f t="shared" si="264"/>
        <v>247.48167296755139</v>
      </c>
      <c r="AV160" s="47">
        <f t="shared" si="265"/>
        <v>186.46347316981232</v>
      </c>
      <c r="AW160" s="47">
        <f t="shared" si="266"/>
        <v>101658.00706648083</v>
      </c>
      <c r="AX160" s="86">
        <f t="shared" si="267"/>
        <v>540860304.69763482</v>
      </c>
      <c r="AY160" s="86">
        <f t="shared" si="268"/>
        <v>1184.8141859299317</v>
      </c>
      <c r="AZ160" s="10">
        <f t="shared" si="325"/>
        <v>1184.8141859299317</v>
      </c>
      <c r="BA160" s="44">
        <f t="shared" si="269"/>
        <v>186.46347316981232</v>
      </c>
      <c r="BB160" s="9">
        <f t="shared" si="270"/>
        <v>186.46347316981232</v>
      </c>
      <c r="BC160" s="45">
        <f t="shared" si="359"/>
        <v>24861.796422641644</v>
      </c>
      <c r="BD160" s="9">
        <f t="shared" si="271"/>
        <v>186.46347316981232</v>
      </c>
      <c r="BE160" s="45">
        <f t="shared" si="355"/>
        <v>24861.796422641644</v>
      </c>
      <c r="BF160" s="9">
        <f t="shared" si="272"/>
        <v>186.46347316981232</v>
      </c>
      <c r="BG160" s="45">
        <f t="shared" si="356"/>
        <v>24861.796422641644</v>
      </c>
      <c r="BH160" s="58"/>
      <c r="BI160" s="58"/>
      <c r="BJ160" s="58">
        <f t="shared" si="326"/>
        <v>-186.46347316981232</v>
      </c>
      <c r="BK160" s="97"/>
      <c r="BL160" s="44"/>
      <c r="BM160" s="82">
        <f t="shared" si="327"/>
        <v>15.5</v>
      </c>
      <c r="BN160" s="86">
        <f t="shared" si="328"/>
        <v>15500</v>
      </c>
      <c r="BO160" s="86">
        <f t="shared" si="329"/>
        <v>100</v>
      </c>
      <c r="BP160" s="84">
        <f t="shared" si="273"/>
        <v>2</v>
      </c>
      <c r="BQ160" s="84">
        <f t="shared" si="274"/>
        <v>3</v>
      </c>
      <c r="BR160" s="84">
        <f t="shared" si="275"/>
        <v>1.4581420887516947</v>
      </c>
      <c r="BS160" s="84">
        <f t="shared" si="330"/>
        <v>4.5759631667509744E-2</v>
      </c>
      <c r="BT160" s="84">
        <f t="shared" si="331"/>
        <v>454.10381704391915</v>
      </c>
      <c r="BU160" s="84">
        <f t="shared" si="332"/>
        <v>0</v>
      </c>
      <c r="BV160" s="83">
        <f t="shared" si="333"/>
        <v>405.05388114440717</v>
      </c>
      <c r="BW160" s="81">
        <f t="shared" si="357"/>
        <v>405.05388114440717</v>
      </c>
      <c r="BX160" s="83">
        <f t="shared" si="276"/>
        <v>0</v>
      </c>
      <c r="BY160" s="141">
        <f t="shared" si="277"/>
        <v>0</v>
      </c>
      <c r="BZ160" s="83">
        <f t="shared" si="278"/>
        <v>3</v>
      </c>
      <c r="CA160" s="83">
        <f t="shared" si="279"/>
        <v>0</v>
      </c>
      <c r="CB160" s="83">
        <f t="shared" si="334"/>
        <v>1.8227957829846362</v>
      </c>
      <c r="CC160" s="83">
        <f t="shared" si="280"/>
        <v>1.8227957829846362</v>
      </c>
      <c r="CD160" s="143">
        <f t="shared" si="281"/>
        <v>1.2238668524348462</v>
      </c>
      <c r="CE160" s="83">
        <f t="shared" si="335"/>
        <v>3.7316665526383325E-2</v>
      </c>
      <c r="CF160" s="84">
        <f t="shared" si="336"/>
        <v>514.22248832146727</v>
      </c>
      <c r="CG160" s="83">
        <f t="shared" si="282"/>
        <v>0</v>
      </c>
      <c r="CH160" s="83">
        <f t="shared" si="337"/>
        <v>1.7299978603172415</v>
      </c>
      <c r="CI160" s="83">
        <f t="shared" si="283"/>
        <v>1.7299978603172415</v>
      </c>
      <c r="CJ160" s="143">
        <f t="shared" si="284"/>
        <v>1.1969464386411544</v>
      </c>
      <c r="CK160" s="83">
        <f t="shared" si="338"/>
        <v>3.6173893960840711E-2</v>
      </c>
      <c r="CL160" s="84">
        <f t="shared" si="339"/>
        <v>454.41560250430024</v>
      </c>
      <c r="CM160" s="83">
        <f t="shared" si="285"/>
        <v>0</v>
      </c>
      <c r="CN160" s="83">
        <f t="shared" si="340"/>
        <v>1.8222888431836897</v>
      </c>
      <c r="CO160" s="83">
        <f t="shared" si="286"/>
        <v>1.8222888431836897</v>
      </c>
      <c r="CP160" s="143">
        <f t="shared" si="287"/>
        <v>1.2022682287919844</v>
      </c>
      <c r="CQ160" s="83">
        <f t="shared" si="341"/>
        <v>3.6399803952743802E-2</v>
      </c>
      <c r="CR160" s="84">
        <f t="shared" si="342"/>
        <v>448.26935788758811</v>
      </c>
      <c r="CS160" s="83">
        <f t="shared" si="288"/>
        <v>0</v>
      </c>
      <c r="CT160" s="83">
        <f t="shared" si="343"/>
        <v>1.8323344715837497</v>
      </c>
      <c r="CU160" s="83">
        <f t="shared" si="289"/>
        <v>1.8323344715837497</v>
      </c>
      <c r="CV160" s="143">
        <f t="shared" si="290"/>
        <v>1.2032003115553187</v>
      </c>
      <c r="CW160" s="83">
        <f t="shared" si="344"/>
        <v>3.6439370866047358E-2</v>
      </c>
      <c r="CX160" s="84">
        <f t="shared" si="345"/>
        <v>448.31600914899269</v>
      </c>
      <c r="CY160" s="83">
        <f t="shared" si="291"/>
        <v>0</v>
      </c>
      <c r="CZ160" s="83">
        <f t="shared" si="346"/>
        <v>1.8322578060747077</v>
      </c>
      <c r="DA160" s="83">
        <f t="shared" si="292"/>
        <v>1.8322578060747077</v>
      </c>
      <c r="DB160" s="143">
        <f t="shared" si="293"/>
        <v>1.2032309708933955</v>
      </c>
      <c r="DC160" s="83">
        <f t="shared" si="347"/>
        <v>3.644067235494837E-2</v>
      </c>
      <c r="DD160" s="84">
        <f t="shared" si="348"/>
        <v>448.3563887521172</v>
      </c>
      <c r="DE160" s="86">
        <f t="shared" si="294"/>
        <v>729.09698605993287</v>
      </c>
      <c r="DF160" s="86">
        <f t="shared" si="295"/>
        <v>291.63879442397314</v>
      </c>
      <c r="DG160" s="86">
        <f t="shared" si="296"/>
        <v>182.27424651498322</v>
      </c>
      <c r="DH160" s="86">
        <f t="shared" si="297"/>
        <v>3.8834138283271331</v>
      </c>
      <c r="DI160" s="86">
        <f t="shared" si="298"/>
        <v>85.030949883944288</v>
      </c>
      <c r="DJ160" s="86">
        <f t="shared" si="299"/>
        <v>495126.4939646151</v>
      </c>
      <c r="DK160" s="86">
        <f t="shared" si="300"/>
        <v>1435.987203525649</v>
      </c>
      <c r="DL160" s="86">
        <f t="shared" si="358"/>
        <v>1435.987203525649</v>
      </c>
      <c r="DM160" s="86">
        <f t="shared" si="301"/>
        <v>3.8834138283271331</v>
      </c>
      <c r="DN160" s="85">
        <f t="shared" si="302"/>
        <v>3.8834138283271331</v>
      </c>
      <c r="DO160" s="85">
        <f t="shared" si="349"/>
        <v>388.34138283271329</v>
      </c>
      <c r="DP160" s="85">
        <f t="shared" si="303"/>
        <v>3.8834138283271331</v>
      </c>
      <c r="DQ160" s="85">
        <f t="shared" si="350"/>
        <v>388.34138283271329</v>
      </c>
      <c r="DR160" s="85">
        <f t="shared" si="304"/>
        <v>3.8834138283271331</v>
      </c>
      <c r="DS160" s="85">
        <f t="shared" si="351"/>
        <v>388.34138283271329</v>
      </c>
      <c r="DT160" s="81"/>
      <c r="DU160" s="81"/>
      <c r="DV160" s="81">
        <f t="shared" si="352"/>
        <v>-3.8834138283271331</v>
      </c>
      <c r="DW160" s="100"/>
    </row>
    <row r="161" spans="1:127" x14ac:dyDescent="0.2">
      <c r="A161" s="59">
        <f t="shared" si="305"/>
        <v>20.79999999999999</v>
      </c>
      <c r="B161" s="44">
        <f t="shared" si="306"/>
        <v>20799.999999999989</v>
      </c>
      <c r="C161" s="52">
        <f t="shared" si="240"/>
        <v>133.33333333333334</v>
      </c>
      <c r="D161" s="50">
        <f t="shared" si="241"/>
        <v>2</v>
      </c>
      <c r="E161" s="44">
        <f t="shared" si="242"/>
        <v>3</v>
      </c>
      <c r="F161" s="47">
        <f t="shared" si="243"/>
        <v>1.0574519476318618</v>
      </c>
      <c r="G161" s="52">
        <f t="shared" si="307"/>
        <v>3.2283574531536047E-2</v>
      </c>
      <c r="H161" s="57">
        <f t="shared" si="308"/>
        <v>292.6547062403867</v>
      </c>
      <c r="I161" s="52">
        <f t="shared" si="309"/>
        <v>0</v>
      </c>
      <c r="J161" s="54">
        <f t="shared" si="310"/>
        <v>553.62167326122528</v>
      </c>
      <c r="K161" s="46">
        <f t="shared" si="353"/>
        <v>553.62167326122528</v>
      </c>
      <c r="L161" s="80">
        <f t="shared" si="244"/>
        <v>0</v>
      </c>
      <c r="M161" s="142">
        <f t="shared" si="245"/>
        <v>0</v>
      </c>
      <c r="N161" s="60">
        <f t="shared" si="246"/>
        <v>3</v>
      </c>
      <c r="O161" s="53">
        <f t="shared" si="247"/>
        <v>0</v>
      </c>
      <c r="P161" s="58">
        <f t="shared" si="311"/>
        <v>2.1459793928360145</v>
      </c>
      <c r="Q161" s="49">
        <f t="shared" si="248"/>
        <v>2.1459793928360145</v>
      </c>
      <c r="R161" s="143">
        <f t="shared" si="249"/>
        <v>0.85418214447655383</v>
      </c>
      <c r="S161" s="51">
        <f t="shared" si="312"/>
        <v>2.6206472982581094E-2</v>
      </c>
      <c r="T161" s="57">
        <f t="shared" si="313"/>
        <v>311.59048584014562</v>
      </c>
      <c r="U161" s="53">
        <f t="shared" si="250"/>
        <v>0</v>
      </c>
      <c r="V161" s="58">
        <f t="shared" si="314"/>
        <v>2.1044404245757393</v>
      </c>
      <c r="W161" s="49">
        <f t="shared" si="251"/>
        <v>2.1044404245757393</v>
      </c>
      <c r="X161" s="143">
        <f t="shared" si="252"/>
        <v>0.83435475176801621</v>
      </c>
      <c r="Y161" s="51">
        <f t="shared" si="315"/>
        <v>2.554952537083853E-2</v>
      </c>
      <c r="Z161" s="57">
        <f t="shared" si="316"/>
        <v>308.53882107353957</v>
      </c>
      <c r="AA161" s="53">
        <f t="shared" si="253"/>
        <v>0</v>
      </c>
      <c r="AB161" s="58">
        <f t="shared" si="317"/>
        <v>2.1110257512354376</v>
      </c>
      <c r="AC161" s="49">
        <f t="shared" si="254"/>
        <v>2.1110257512354376</v>
      </c>
      <c r="AD161" s="143">
        <f t="shared" si="255"/>
        <v>0.83259842347305824</v>
      </c>
      <c r="AE161" s="49">
        <f t="shared" si="354"/>
        <v>2.5491332359998651E-2</v>
      </c>
      <c r="AF161" s="57">
        <f t="shared" si="318"/>
        <v>307.34280866934307</v>
      </c>
      <c r="AG161" s="53">
        <f t="shared" si="256"/>
        <v>0</v>
      </c>
      <c r="AH161" s="58">
        <f t="shared" si="319"/>
        <v>2.1136179364738661</v>
      </c>
      <c r="AI161" s="49">
        <f t="shared" si="257"/>
        <v>2.1136179364738661</v>
      </c>
      <c r="AJ161" s="143">
        <f t="shared" si="258"/>
        <v>0.83261703430177492</v>
      </c>
      <c r="AK161" s="51">
        <f t="shared" si="320"/>
        <v>2.54919489987901E-2</v>
      </c>
      <c r="AL161" s="57">
        <f t="shared" si="321"/>
        <v>307.17637446204202</v>
      </c>
      <c r="AM161" s="53">
        <f t="shared" si="259"/>
        <v>0</v>
      </c>
      <c r="AN161" s="58">
        <f t="shared" si="322"/>
        <v>2.1139791633974441</v>
      </c>
      <c r="AO161" s="49">
        <f t="shared" si="260"/>
        <v>2.1139791633974441</v>
      </c>
      <c r="AP161" s="143">
        <f t="shared" si="261"/>
        <v>0.832626889292851</v>
      </c>
      <c r="AQ161" s="51">
        <f t="shared" si="323"/>
        <v>2.5492275527494307E-2</v>
      </c>
      <c r="AR161" s="57">
        <f t="shared" si="324"/>
        <v>307.1630632674142</v>
      </c>
      <c r="AS161" s="44">
        <f t="shared" si="262"/>
        <v>996.51901187020553</v>
      </c>
      <c r="AT161" s="44">
        <f t="shared" si="263"/>
        <v>398.60760474808217</v>
      </c>
      <c r="AU161" s="44">
        <f t="shared" si="264"/>
        <v>249.12975296755138</v>
      </c>
      <c r="AV161" s="47">
        <f t="shared" si="265"/>
        <v>180.50160635852453</v>
      </c>
      <c r="AW161" s="47">
        <f t="shared" si="266"/>
        <v>95634.047586788278</v>
      </c>
      <c r="AX161" s="86">
        <f t="shared" si="267"/>
        <v>490364915.57526606</v>
      </c>
      <c r="AY161" s="86">
        <f t="shared" si="268"/>
        <v>1176.4058936245037</v>
      </c>
      <c r="AZ161" s="10">
        <f t="shared" si="325"/>
        <v>1176.4058936245037</v>
      </c>
      <c r="BA161" s="44">
        <f t="shared" si="269"/>
        <v>180.50160635852453</v>
      </c>
      <c r="BB161" s="9">
        <f t="shared" si="270"/>
        <v>180.50160635852453</v>
      </c>
      <c r="BC161" s="45">
        <f t="shared" si="359"/>
        <v>24066.880847803273</v>
      </c>
      <c r="BD161" s="9">
        <f t="shared" si="271"/>
        <v>180.50160635852453</v>
      </c>
      <c r="BE161" s="45">
        <f t="shared" si="355"/>
        <v>24066.880847803273</v>
      </c>
      <c r="BF161" s="9">
        <f t="shared" si="272"/>
        <v>180.50160635852453</v>
      </c>
      <c r="BG161" s="45">
        <f t="shared" si="356"/>
        <v>24066.880847803273</v>
      </c>
      <c r="BH161" s="58"/>
      <c r="BI161" s="58"/>
      <c r="BJ161" s="58">
        <f t="shared" si="326"/>
        <v>-180.50160635852453</v>
      </c>
      <c r="BK161" s="97"/>
      <c r="BL161" s="44"/>
      <c r="BM161" s="82">
        <f t="shared" si="327"/>
        <v>15.6</v>
      </c>
      <c r="BN161" s="86">
        <f t="shared" si="328"/>
        <v>15600</v>
      </c>
      <c r="BO161" s="86">
        <f t="shared" si="329"/>
        <v>100</v>
      </c>
      <c r="BP161" s="84">
        <f t="shared" si="273"/>
        <v>2</v>
      </c>
      <c r="BQ161" s="84">
        <f t="shared" si="274"/>
        <v>3</v>
      </c>
      <c r="BR161" s="84">
        <f t="shared" si="275"/>
        <v>1.4581420887516947</v>
      </c>
      <c r="BS161" s="84">
        <f t="shared" si="330"/>
        <v>4.5613817458634576E-2</v>
      </c>
      <c r="BT161" s="84">
        <f t="shared" si="331"/>
        <v>455.62670786268825</v>
      </c>
      <c r="BU161" s="84">
        <f t="shared" si="332"/>
        <v>0</v>
      </c>
      <c r="BV161" s="83">
        <f t="shared" si="333"/>
        <v>407.80068114440712</v>
      </c>
      <c r="BW161" s="81">
        <f t="shared" si="357"/>
        <v>407.80068114440712</v>
      </c>
      <c r="BX161" s="83">
        <f t="shared" si="276"/>
        <v>0</v>
      </c>
      <c r="BY161" s="141">
        <f t="shared" si="277"/>
        <v>0</v>
      </c>
      <c r="BZ161" s="83">
        <f t="shared" si="278"/>
        <v>3</v>
      </c>
      <c r="CA161" s="83">
        <f t="shared" si="279"/>
        <v>0</v>
      </c>
      <c r="CB161" s="83">
        <f t="shared" si="334"/>
        <v>1.820581782422225</v>
      </c>
      <c r="CC161" s="83">
        <f t="shared" si="280"/>
        <v>1.820581782422225</v>
      </c>
      <c r="CD161" s="143">
        <f t="shared" si="281"/>
        <v>1.2238668524348462</v>
      </c>
      <c r="CE161" s="83">
        <f t="shared" si="335"/>
        <v>3.7194278841139843E-2</v>
      </c>
      <c r="CF161" s="84">
        <f t="shared" si="336"/>
        <v>516.26635261671811</v>
      </c>
      <c r="CG161" s="83">
        <f t="shared" si="282"/>
        <v>0</v>
      </c>
      <c r="CH161" s="83">
        <f t="shared" si="337"/>
        <v>1.7272549154465939</v>
      </c>
      <c r="CI161" s="83">
        <f t="shared" si="283"/>
        <v>1.7272549154465939</v>
      </c>
      <c r="CJ161" s="143">
        <f t="shared" si="284"/>
        <v>1.1969464386411544</v>
      </c>
      <c r="CK161" s="83">
        <f t="shared" si="338"/>
        <v>3.6054199316976593E-2</v>
      </c>
      <c r="CL161" s="84">
        <f t="shared" si="339"/>
        <v>456.50312223292502</v>
      </c>
      <c r="CM161" s="83">
        <f t="shared" si="285"/>
        <v>0</v>
      </c>
      <c r="CN161" s="83">
        <f t="shared" si="340"/>
        <v>1.8191611743787435</v>
      </c>
      <c r="CO161" s="83">
        <f t="shared" si="286"/>
        <v>1.8191611743787435</v>
      </c>
      <c r="CP161" s="143">
        <f t="shared" si="287"/>
        <v>1.2022682287919844</v>
      </c>
      <c r="CQ161" s="83">
        <f t="shared" si="341"/>
        <v>3.6279577129864606E-2</v>
      </c>
      <c r="CR161" s="84">
        <f t="shared" si="342"/>
        <v>450.26353629005342</v>
      </c>
      <c r="CS161" s="83">
        <f t="shared" si="288"/>
        <v>0</v>
      </c>
      <c r="CT161" s="83">
        <f t="shared" si="343"/>
        <v>1.8293236827086496</v>
      </c>
      <c r="CU161" s="83">
        <f t="shared" si="289"/>
        <v>1.8293236827086496</v>
      </c>
      <c r="CV161" s="143">
        <f t="shared" si="290"/>
        <v>1.2032003115553187</v>
      </c>
      <c r="CW161" s="83">
        <f t="shared" si="344"/>
        <v>3.6319050834891828E-2</v>
      </c>
      <c r="CX161" s="84">
        <f t="shared" si="345"/>
        <v>450.30141145488426</v>
      </c>
      <c r="CY161" s="83">
        <f t="shared" si="291"/>
        <v>0</v>
      </c>
      <c r="CZ161" s="83">
        <f t="shared" si="346"/>
        <v>1.8292616523450531</v>
      </c>
      <c r="DA161" s="83">
        <f t="shared" si="292"/>
        <v>1.8292616523450531</v>
      </c>
      <c r="DB161" s="143">
        <f t="shared" si="293"/>
        <v>1.2032309708933955</v>
      </c>
      <c r="DC161" s="83">
        <f t="shared" si="347"/>
        <v>3.6320349257859028E-2</v>
      </c>
      <c r="DD161" s="84">
        <f t="shared" si="348"/>
        <v>450.34194507971404</v>
      </c>
      <c r="DE161" s="86">
        <f t="shared" si="294"/>
        <v>734.0412260599328</v>
      </c>
      <c r="DF161" s="86">
        <f t="shared" si="295"/>
        <v>293.61649042397312</v>
      </c>
      <c r="DG161" s="86">
        <f t="shared" si="296"/>
        <v>183.5103065149832</v>
      </c>
      <c r="DH161" s="86">
        <f t="shared" si="297"/>
        <v>3.7968338942835356</v>
      </c>
      <c r="DI161" s="86">
        <f t="shared" si="298"/>
        <v>81.58127192481362</v>
      </c>
      <c r="DJ161" s="86">
        <f t="shared" si="299"/>
        <v>458064.04076672735</v>
      </c>
      <c r="DK161" s="86">
        <f t="shared" si="300"/>
        <v>1426.2719247562343</v>
      </c>
      <c r="DL161" s="86">
        <f t="shared" si="358"/>
        <v>1426.2719247562343</v>
      </c>
      <c r="DM161" s="86">
        <f t="shared" si="301"/>
        <v>3.7968338942835356</v>
      </c>
      <c r="DN161" s="85">
        <f t="shared" si="302"/>
        <v>3.7968338942835356</v>
      </c>
      <c r="DO161" s="85">
        <f t="shared" si="349"/>
        <v>379.68338942835356</v>
      </c>
      <c r="DP161" s="85">
        <f t="shared" si="303"/>
        <v>3.7968338942835356</v>
      </c>
      <c r="DQ161" s="85">
        <f t="shared" si="350"/>
        <v>379.68338942835356</v>
      </c>
      <c r="DR161" s="85">
        <f t="shared" si="304"/>
        <v>3.7968338942835356</v>
      </c>
      <c r="DS161" s="85">
        <f t="shared" si="351"/>
        <v>379.68338942835356</v>
      </c>
      <c r="DT161" s="81"/>
      <c r="DU161" s="81"/>
      <c r="DV161" s="81">
        <f t="shared" si="352"/>
        <v>-3.7968338942835356</v>
      </c>
      <c r="DW161" s="100"/>
    </row>
    <row r="162" spans="1:127" x14ac:dyDescent="0.2">
      <c r="A162" s="59">
        <f t="shared" si="305"/>
        <v>20.933333333333323</v>
      </c>
      <c r="B162" s="44">
        <f t="shared" si="306"/>
        <v>20933.333333333321</v>
      </c>
      <c r="C162" s="52">
        <f t="shared" si="240"/>
        <v>133.33333333333334</v>
      </c>
      <c r="D162" s="50">
        <f t="shared" si="241"/>
        <v>2</v>
      </c>
      <c r="E162" s="44">
        <f t="shared" si="242"/>
        <v>3</v>
      </c>
      <c r="F162" s="47">
        <f t="shared" si="243"/>
        <v>1.0574519476318618</v>
      </c>
      <c r="G162" s="52">
        <f t="shared" si="307"/>
        <v>3.2142580938518468E-2</v>
      </c>
      <c r="H162" s="57">
        <f t="shared" si="308"/>
        <v>294.08639858416569</v>
      </c>
      <c r="I162" s="52">
        <f t="shared" si="309"/>
        <v>0</v>
      </c>
      <c r="J162" s="54">
        <f t="shared" si="310"/>
        <v>557.28407326122522</v>
      </c>
      <c r="K162" s="46">
        <f t="shared" si="353"/>
        <v>557.28407326122522</v>
      </c>
      <c r="L162" s="80">
        <f t="shared" si="244"/>
        <v>0</v>
      </c>
      <c r="M162" s="142">
        <f t="shared" si="245"/>
        <v>0</v>
      </c>
      <c r="N162" s="60">
        <f t="shared" si="246"/>
        <v>3</v>
      </c>
      <c r="O162" s="53">
        <f t="shared" si="247"/>
        <v>0</v>
      </c>
      <c r="P162" s="58">
        <f t="shared" si="311"/>
        <v>2.1431855762314007</v>
      </c>
      <c r="Q162" s="49">
        <f t="shared" si="248"/>
        <v>2.1431855762314007</v>
      </c>
      <c r="R162" s="143">
        <f t="shared" si="249"/>
        <v>0.85418214447655383</v>
      </c>
      <c r="S162" s="51">
        <f t="shared" si="312"/>
        <v>2.609258202998422E-2</v>
      </c>
      <c r="T162" s="57">
        <f t="shared" si="313"/>
        <v>313.21520026151597</v>
      </c>
      <c r="U162" s="53">
        <f t="shared" si="250"/>
        <v>0</v>
      </c>
      <c r="V162" s="58">
        <f t="shared" si="314"/>
        <v>2.1013472963028135</v>
      </c>
      <c r="W162" s="49">
        <f t="shared" si="251"/>
        <v>2.1013472963028135</v>
      </c>
      <c r="X162" s="143">
        <f t="shared" si="252"/>
        <v>0.83435475176801621</v>
      </c>
      <c r="Y162" s="51">
        <f t="shared" si="315"/>
        <v>2.5438278070602796E-2</v>
      </c>
      <c r="Z162" s="57">
        <f t="shared" si="316"/>
        <v>310.15406608423234</v>
      </c>
      <c r="AA162" s="53">
        <f t="shared" si="253"/>
        <v>0</v>
      </c>
      <c r="AB162" s="58">
        <f t="shared" si="317"/>
        <v>2.1079324411624438</v>
      </c>
      <c r="AC162" s="49">
        <f t="shared" si="254"/>
        <v>2.1079324411624438</v>
      </c>
      <c r="AD162" s="143">
        <f t="shared" si="255"/>
        <v>0.83259842347305824</v>
      </c>
      <c r="AE162" s="49">
        <f t="shared" si="354"/>
        <v>2.5380319236868912E-2</v>
      </c>
      <c r="AF162" s="57">
        <f t="shared" si="318"/>
        <v>308.9493468358275</v>
      </c>
      <c r="AG162" s="53">
        <f t="shared" si="256"/>
        <v>0</v>
      </c>
      <c r="AH162" s="58">
        <f t="shared" si="319"/>
        <v>2.1105353779234846</v>
      </c>
      <c r="AI162" s="49">
        <f t="shared" si="257"/>
        <v>2.1105353779234846</v>
      </c>
      <c r="AJ162" s="143">
        <f t="shared" si="258"/>
        <v>0.83261703430177492</v>
      </c>
      <c r="AK162" s="51">
        <f t="shared" si="320"/>
        <v>2.5380933394216529E-2</v>
      </c>
      <c r="AL162" s="57">
        <f t="shared" si="321"/>
        <v>308.78098115767085</v>
      </c>
      <c r="AM162" s="53">
        <f t="shared" si="259"/>
        <v>0</v>
      </c>
      <c r="AN162" s="58">
        <f t="shared" si="322"/>
        <v>2.1108996637167512</v>
      </c>
      <c r="AO162" s="49">
        <f t="shared" si="260"/>
        <v>2.1108996637167512</v>
      </c>
      <c r="AP162" s="143">
        <f t="shared" si="261"/>
        <v>0.832626889292851</v>
      </c>
      <c r="AQ162" s="51">
        <f t="shared" si="323"/>
        <v>2.5381258608921927E-2</v>
      </c>
      <c r="AR162" s="57">
        <f t="shared" si="324"/>
        <v>308.76741632876468</v>
      </c>
      <c r="AS162" s="44">
        <f t="shared" si="262"/>
        <v>1003.1113318702054</v>
      </c>
      <c r="AT162" s="44">
        <f t="shared" si="263"/>
        <v>401.24453274808212</v>
      </c>
      <c r="AU162" s="44">
        <f t="shared" si="264"/>
        <v>250.77783296755135</v>
      </c>
      <c r="AV162" s="47">
        <f t="shared" si="265"/>
        <v>174.77802237773869</v>
      </c>
      <c r="AW162" s="47">
        <f t="shared" si="266"/>
        <v>90013.187543906912</v>
      </c>
      <c r="AX162" s="86">
        <f t="shared" si="267"/>
        <v>444949707.32077241</v>
      </c>
      <c r="AY162" s="86">
        <f t="shared" si="268"/>
        <v>1168.0632154229502</v>
      </c>
      <c r="AZ162" s="10">
        <f t="shared" si="325"/>
        <v>1168.0632154229502</v>
      </c>
      <c r="BA162" s="44">
        <f t="shared" si="269"/>
        <v>174.77802237773869</v>
      </c>
      <c r="BB162" s="9">
        <f t="shared" si="270"/>
        <v>174.77802237773869</v>
      </c>
      <c r="BC162" s="45">
        <f t="shared" si="359"/>
        <v>23303.736317031828</v>
      </c>
      <c r="BD162" s="9">
        <f t="shared" si="271"/>
        <v>174.77802237773869</v>
      </c>
      <c r="BE162" s="45">
        <f t="shared" si="355"/>
        <v>23303.736317031828</v>
      </c>
      <c r="BF162" s="9">
        <f t="shared" si="272"/>
        <v>174.77802237773869</v>
      </c>
      <c r="BG162" s="45">
        <f t="shared" si="356"/>
        <v>23303.736317031828</v>
      </c>
      <c r="BH162" s="58"/>
      <c r="BI162" s="58"/>
      <c r="BJ162" s="58">
        <f t="shared" si="326"/>
        <v>-174.77802237773869</v>
      </c>
      <c r="BK162" s="97"/>
      <c r="BL162" s="44"/>
      <c r="BM162" s="82">
        <f t="shared" si="327"/>
        <v>15.700000000000001</v>
      </c>
      <c r="BN162" s="86">
        <f t="shared" si="328"/>
        <v>15700</v>
      </c>
      <c r="BO162" s="86">
        <f t="shared" si="329"/>
        <v>100</v>
      </c>
      <c r="BP162" s="84">
        <f t="shared" si="273"/>
        <v>2</v>
      </c>
      <c r="BQ162" s="84">
        <f t="shared" si="274"/>
        <v>3</v>
      </c>
      <c r="BR162" s="84">
        <f t="shared" si="275"/>
        <v>1.4581420887516947</v>
      </c>
      <c r="BS162" s="84">
        <f t="shared" si="330"/>
        <v>4.5468003249759407E-2</v>
      </c>
      <c r="BT162" s="84">
        <f t="shared" si="331"/>
        <v>457.14473820782814</v>
      </c>
      <c r="BU162" s="84">
        <f t="shared" si="332"/>
        <v>0</v>
      </c>
      <c r="BV162" s="83">
        <f t="shared" si="333"/>
        <v>410.54748114440707</v>
      </c>
      <c r="BW162" s="81">
        <f t="shared" si="357"/>
        <v>410.54748114440707</v>
      </c>
      <c r="BX162" s="83">
        <f t="shared" si="276"/>
        <v>0</v>
      </c>
      <c r="BY162" s="141">
        <f t="shared" si="277"/>
        <v>0</v>
      </c>
      <c r="BZ162" s="83">
        <f t="shared" si="278"/>
        <v>3</v>
      </c>
      <c r="CA162" s="83">
        <f t="shared" si="279"/>
        <v>0</v>
      </c>
      <c r="CB162" s="83">
        <f t="shared" si="334"/>
        <v>1.8183816467225866</v>
      </c>
      <c r="CC162" s="83">
        <f t="shared" si="280"/>
        <v>1.8183816467225866</v>
      </c>
      <c r="CD162" s="143">
        <f t="shared" si="281"/>
        <v>1.2238668524348462</v>
      </c>
      <c r="CE162" s="83">
        <f t="shared" si="335"/>
        <v>3.707189215589636E-2</v>
      </c>
      <c r="CF162" s="84">
        <f t="shared" si="336"/>
        <v>518.30598005103832</v>
      </c>
      <c r="CG162" s="83">
        <f t="shared" si="282"/>
        <v>0</v>
      </c>
      <c r="CH162" s="83">
        <f t="shared" si="337"/>
        <v>1.7245275987270385</v>
      </c>
      <c r="CI162" s="83">
        <f t="shared" si="283"/>
        <v>1.7245275987270385</v>
      </c>
      <c r="CJ162" s="143">
        <f t="shared" si="284"/>
        <v>1.1969464386411544</v>
      </c>
      <c r="CK162" s="83">
        <f t="shared" si="338"/>
        <v>3.5934504673112475E-2</v>
      </c>
      <c r="CL162" s="84">
        <f t="shared" si="339"/>
        <v>458.58702725893784</v>
      </c>
      <c r="CM162" s="83">
        <f t="shared" si="285"/>
        <v>0</v>
      </c>
      <c r="CN162" s="83">
        <f t="shared" si="340"/>
        <v>1.8160509439184416</v>
      </c>
      <c r="CO162" s="83">
        <f t="shared" si="286"/>
        <v>1.8160509439184416</v>
      </c>
      <c r="CP162" s="143">
        <f t="shared" si="287"/>
        <v>1.2022682287919844</v>
      </c>
      <c r="CQ162" s="83">
        <f t="shared" si="341"/>
        <v>3.6159350306985409E-2</v>
      </c>
      <c r="CR162" s="84">
        <f t="shared" si="342"/>
        <v>452.2545343516075</v>
      </c>
      <c r="CS162" s="83">
        <f t="shared" si="288"/>
        <v>0</v>
      </c>
      <c r="CT162" s="83">
        <f t="shared" si="343"/>
        <v>1.8263288166687732</v>
      </c>
      <c r="CU162" s="83">
        <f t="shared" si="289"/>
        <v>1.8263288166687732</v>
      </c>
      <c r="CV162" s="143">
        <f t="shared" si="290"/>
        <v>1.2032003115553187</v>
      </c>
      <c r="CW162" s="83">
        <f t="shared" si="344"/>
        <v>3.6198730803736298E-2</v>
      </c>
      <c r="CX162" s="84">
        <f t="shared" si="345"/>
        <v>452.28350413547679</v>
      </c>
      <c r="CY162" s="83">
        <f t="shared" si="291"/>
        <v>0</v>
      </c>
      <c r="CZ162" s="83">
        <f t="shared" si="346"/>
        <v>1.8262815327481183</v>
      </c>
      <c r="DA162" s="83">
        <f t="shared" si="292"/>
        <v>1.8262815327481183</v>
      </c>
      <c r="DB162" s="143">
        <f t="shared" si="293"/>
        <v>1.2032309708933955</v>
      </c>
      <c r="DC162" s="83">
        <f t="shared" si="347"/>
        <v>3.6200026160769685E-2</v>
      </c>
      <c r="DD162" s="84">
        <f t="shared" si="348"/>
        <v>452.3241758700895</v>
      </c>
      <c r="DE162" s="86">
        <f t="shared" si="294"/>
        <v>738.98546605993261</v>
      </c>
      <c r="DF162" s="86">
        <f t="shared" si="295"/>
        <v>295.59418642397304</v>
      </c>
      <c r="DG162" s="86">
        <f t="shared" si="296"/>
        <v>184.74636651498315</v>
      </c>
      <c r="DH162" s="86">
        <f t="shared" si="297"/>
        <v>3.7127815717187254</v>
      </c>
      <c r="DI162" s="86">
        <f t="shared" si="298"/>
        <v>78.294682407181298</v>
      </c>
      <c r="DJ162" s="86">
        <f t="shared" si="299"/>
        <v>424011.23215269519</v>
      </c>
      <c r="DK162" s="86">
        <f t="shared" si="300"/>
        <v>1416.5862093108665</v>
      </c>
      <c r="DL162" s="86">
        <f t="shared" si="358"/>
        <v>1416.5862093108665</v>
      </c>
      <c r="DM162" s="86">
        <f t="shared" si="301"/>
        <v>3.7127815717187254</v>
      </c>
      <c r="DN162" s="85">
        <f t="shared" si="302"/>
        <v>3.7127815717187254</v>
      </c>
      <c r="DO162" s="85">
        <f t="shared" si="349"/>
        <v>371.27815717187252</v>
      </c>
      <c r="DP162" s="85">
        <f t="shared" si="303"/>
        <v>3.7127815717187254</v>
      </c>
      <c r="DQ162" s="85">
        <f t="shared" si="350"/>
        <v>371.27815717187252</v>
      </c>
      <c r="DR162" s="85">
        <f t="shared" si="304"/>
        <v>3.7127815717187254</v>
      </c>
      <c r="DS162" s="85">
        <f t="shared" si="351"/>
        <v>371.27815717187252</v>
      </c>
      <c r="DT162" s="81"/>
      <c r="DU162" s="81"/>
      <c r="DV162" s="81">
        <f t="shared" si="352"/>
        <v>-3.7127815717187254</v>
      </c>
      <c r="DW162" s="100"/>
    </row>
    <row r="163" spans="1:127" x14ac:dyDescent="0.2">
      <c r="A163" s="59">
        <f t="shared" si="305"/>
        <v>21.066666666666652</v>
      </c>
      <c r="B163" s="44">
        <f t="shared" si="306"/>
        <v>21066.666666666653</v>
      </c>
      <c r="C163" s="52">
        <f t="shared" si="240"/>
        <v>133.33333333333334</v>
      </c>
      <c r="D163" s="50">
        <f t="shared" si="241"/>
        <v>2</v>
      </c>
      <c r="E163" s="44">
        <f t="shared" si="242"/>
        <v>3</v>
      </c>
      <c r="F163" s="47">
        <f t="shared" si="243"/>
        <v>1.0574519476318618</v>
      </c>
      <c r="G163" s="52">
        <f t="shared" si="307"/>
        <v>3.200158734550089E-2</v>
      </c>
      <c r="H163" s="57">
        <f t="shared" si="308"/>
        <v>295.51182454603276</v>
      </c>
      <c r="I163" s="52">
        <f t="shared" si="309"/>
        <v>0</v>
      </c>
      <c r="J163" s="54">
        <f t="shared" si="310"/>
        <v>560.94647326122515</v>
      </c>
      <c r="K163" s="46">
        <f t="shared" si="353"/>
        <v>560.94647326122515</v>
      </c>
      <c r="L163" s="80">
        <f t="shared" si="244"/>
        <v>0</v>
      </c>
      <c r="M163" s="142">
        <f t="shared" si="245"/>
        <v>0</v>
      </c>
      <c r="N163" s="60">
        <f t="shared" si="246"/>
        <v>3</v>
      </c>
      <c r="O163" s="53">
        <f t="shared" si="247"/>
        <v>0</v>
      </c>
      <c r="P163" s="58">
        <f t="shared" si="311"/>
        <v>2.1404140135891119</v>
      </c>
      <c r="Q163" s="49">
        <f t="shared" si="248"/>
        <v>2.1404140135891119</v>
      </c>
      <c r="R163" s="143">
        <f t="shared" si="249"/>
        <v>0.85418214447655383</v>
      </c>
      <c r="S163" s="51">
        <f t="shared" si="312"/>
        <v>2.5978691077387345E-2</v>
      </c>
      <c r="T163" s="57">
        <f t="shared" si="313"/>
        <v>314.83494716801687</v>
      </c>
      <c r="U163" s="53">
        <f t="shared" si="250"/>
        <v>0</v>
      </c>
      <c r="V163" s="58">
        <f t="shared" si="314"/>
        <v>2.0982750279130662</v>
      </c>
      <c r="W163" s="49">
        <f t="shared" si="251"/>
        <v>2.0982750279130662</v>
      </c>
      <c r="X163" s="143">
        <f t="shared" si="252"/>
        <v>0.83435475176801621</v>
      </c>
      <c r="Y163" s="51">
        <f t="shared" si="315"/>
        <v>2.5327030770367062E-2</v>
      </c>
      <c r="Z163" s="57">
        <f t="shared" si="316"/>
        <v>311.76462990140141</v>
      </c>
      <c r="AA163" s="53">
        <f t="shared" si="253"/>
        <v>0</v>
      </c>
      <c r="AB163" s="58">
        <f t="shared" si="317"/>
        <v>2.1048594146461017</v>
      </c>
      <c r="AC163" s="49">
        <f t="shared" si="254"/>
        <v>2.1048594146461017</v>
      </c>
      <c r="AD163" s="143">
        <f t="shared" si="255"/>
        <v>0.83259842347305824</v>
      </c>
      <c r="AE163" s="49">
        <f t="shared" si="354"/>
        <v>2.5269306113739173E-2</v>
      </c>
      <c r="AF163" s="57">
        <f t="shared" si="318"/>
        <v>310.55122060754024</v>
      </c>
      <c r="AG163" s="53">
        <f t="shared" si="256"/>
        <v>0</v>
      </c>
      <c r="AH163" s="58">
        <f t="shared" si="319"/>
        <v>2.1074730139357412</v>
      </c>
      <c r="AI163" s="49">
        <f t="shared" si="257"/>
        <v>2.1074730139357412</v>
      </c>
      <c r="AJ163" s="143">
        <f t="shared" si="258"/>
        <v>0.83261703430177492</v>
      </c>
      <c r="AK163" s="51">
        <f t="shared" si="320"/>
        <v>2.5269917789642958E-2</v>
      </c>
      <c r="AL163" s="57">
        <f t="shared" si="321"/>
        <v>310.38091804931372</v>
      </c>
      <c r="AM163" s="53">
        <f t="shared" si="259"/>
        <v>0</v>
      </c>
      <c r="AN163" s="58">
        <f t="shared" si="322"/>
        <v>2.1078403533072119</v>
      </c>
      <c r="AO163" s="49">
        <f t="shared" si="260"/>
        <v>2.1078403533072119</v>
      </c>
      <c r="AP163" s="143">
        <f t="shared" si="261"/>
        <v>0.832626889292851</v>
      </c>
      <c r="AQ163" s="51">
        <f t="shared" si="323"/>
        <v>2.5270241690349547E-2</v>
      </c>
      <c r="AR163" s="57">
        <f t="shared" si="324"/>
        <v>310.367097613792</v>
      </c>
      <c r="AS163" s="44">
        <f t="shared" si="262"/>
        <v>1009.7036518702052</v>
      </c>
      <c r="AT163" s="44">
        <f t="shared" si="263"/>
        <v>403.88146074808213</v>
      </c>
      <c r="AU163" s="44">
        <f t="shared" si="264"/>
        <v>252.42591296755131</v>
      </c>
      <c r="AV163" s="47">
        <f t="shared" si="265"/>
        <v>169.2816790845711</v>
      </c>
      <c r="AW163" s="47">
        <f t="shared" si="266"/>
        <v>84765.750217061097</v>
      </c>
      <c r="AX163" s="86">
        <f t="shared" si="267"/>
        <v>404069915.1280815</v>
      </c>
      <c r="AY163" s="86">
        <f t="shared" si="268"/>
        <v>1159.7857725660374</v>
      </c>
      <c r="AZ163" s="10">
        <f t="shared" si="325"/>
        <v>1159.7857725660374</v>
      </c>
      <c r="BA163" s="44">
        <f t="shared" si="269"/>
        <v>169.2816790845711</v>
      </c>
      <c r="BB163" s="9">
        <f t="shared" si="270"/>
        <v>169.2816790845711</v>
      </c>
      <c r="BC163" s="45">
        <f t="shared" si="359"/>
        <v>22570.89054460948</v>
      </c>
      <c r="BD163" s="9">
        <f t="shared" si="271"/>
        <v>169.2816790845711</v>
      </c>
      <c r="BE163" s="45">
        <f t="shared" si="355"/>
        <v>22570.89054460948</v>
      </c>
      <c r="BF163" s="9">
        <f t="shared" si="272"/>
        <v>169.2816790845711</v>
      </c>
      <c r="BG163" s="45">
        <f t="shared" si="356"/>
        <v>22570.89054460948</v>
      </c>
      <c r="BH163" s="58"/>
      <c r="BI163" s="58"/>
      <c r="BJ163" s="58">
        <f t="shared" si="326"/>
        <v>-169.2816790845711</v>
      </c>
      <c r="BK163" s="97"/>
      <c r="BL163" s="44"/>
      <c r="BM163" s="82">
        <f t="shared" si="327"/>
        <v>15.8</v>
      </c>
      <c r="BN163" s="86">
        <f t="shared" si="328"/>
        <v>15800</v>
      </c>
      <c r="BO163" s="86">
        <f t="shared" si="329"/>
        <v>100</v>
      </c>
      <c r="BP163" s="84">
        <f t="shared" si="273"/>
        <v>2</v>
      </c>
      <c r="BQ163" s="84">
        <f t="shared" si="274"/>
        <v>3</v>
      </c>
      <c r="BR163" s="84">
        <f t="shared" si="275"/>
        <v>1.4581420887516947</v>
      </c>
      <c r="BS163" s="84">
        <f t="shared" si="330"/>
        <v>4.5322189040884239E-2</v>
      </c>
      <c r="BT163" s="84">
        <f t="shared" si="331"/>
        <v>458.65790807933888</v>
      </c>
      <c r="BU163" s="84">
        <f t="shared" si="332"/>
        <v>0</v>
      </c>
      <c r="BV163" s="83">
        <f t="shared" si="333"/>
        <v>413.29428114440708</v>
      </c>
      <c r="BW163" s="81">
        <f t="shared" si="357"/>
        <v>413.29428114440708</v>
      </c>
      <c r="BX163" s="83">
        <f t="shared" si="276"/>
        <v>0</v>
      </c>
      <c r="BY163" s="141">
        <f t="shared" si="277"/>
        <v>0</v>
      </c>
      <c r="BZ163" s="83">
        <f t="shared" si="278"/>
        <v>3</v>
      </c>
      <c r="CA163" s="83">
        <f t="shared" si="279"/>
        <v>0</v>
      </c>
      <c r="CB163" s="83">
        <f t="shared" si="334"/>
        <v>1.8161952912675088</v>
      </c>
      <c r="CC163" s="83">
        <f t="shared" si="280"/>
        <v>1.8161952912675088</v>
      </c>
      <c r="CD163" s="143">
        <f t="shared" si="281"/>
        <v>1.2238668524348462</v>
      </c>
      <c r="CE163" s="83">
        <f t="shared" si="335"/>
        <v>3.6949505470652878E-2</v>
      </c>
      <c r="CF163" s="84">
        <f t="shared" si="336"/>
        <v>520.34134478758756</v>
      </c>
      <c r="CG163" s="83">
        <f t="shared" si="282"/>
        <v>0</v>
      </c>
      <c r="CH163" s="83">
        <f t="shared" si="337"/>
        <v>1.7218158378706721</v>
      </c>
      <c r="CI163" s="83">
        <f t="shared" si="283"/>
        <v>1.7218158378706721</v>
      </c>
      <c r="CJ163" s="143">
        <f t="shared" si="284"/>
        <v>1.1969464386411544</v>
      </c>
      <c r="CK163" s="83">
        <f t="shared" si="338"/>
        <v>3.5814810029248356E-2</v>
      </c>
      <c r="CL163" s="84">
        <f t="shared" si="339"/>
        <v>460.66728723144632</v>
      </c>
      <c r="CM163" s="83">
        <f t="shared" si="285"/>
        <v>0</v>
      </c>
      <c r="CN163" s="83">
        <f t="shared" si="340"/>
        <v>1.8129580739888049</v>
      </c>
      <c r="CO163" s="83">
        <f t="shared" si="286"/>
        <v>1.8129580739888049</v>
      </c>
      <c r="CP163" s="143">
        <f t="shared" si="287"/>
        <v>1.2022682287919844</v>
      </c>
      <c r="CQ163" s="83">
        <f t="shared" si="341"/>
        <v>3.6039123484106213E-2</v>
      </c>
      <c r="CR163" s="84">
        <f t="shared" si="342"/>
        <v>454.24232202994517</v>
      </c>
      <c r="CS163" s="83">
        <f t="shared" si="288"/>
        <v>0</v>
      </c>
      <c r="CT163" s="83">
        <f t="shared" si="343"/>
        <v>1.8233498119930678</v>
      </c>
      <c r="CU163" s="83">
        <f t="shared" si="289"/>
        <v>1.8233498119930678</v>
      </c>
      <c r="CV163" s="143">
        <f t="shared" si="290"/>
        <v>1.2032003115553187</v>
      </c>
      <c r="CW163" s="83">
        <f t="shared" si="344"/>
        <v>3.6078410772580768E-2</v>
      </c>
      <c r="CX163" s="84">
        <f t="shared" si="345"/>
        <v>454.26225902661821</v>
      </c>
      <c r="CY163" s="83">
        <f t="shared" si="291"/>
        <v>0</v>
      </c>
      <c r="CZ163" s="83">
        <f t="shared" si="346"/>
        <v>1.8233173816415065</v>
      </c>
      <c r="DA163" s="83">
        <f t="shared" si="292"/>
        <v>1.8233173816415065</v>
      </c>
      <c r="DB163" s="143">
        <f t="shared" si="293"/>
        <v>1.2032309708933955</v>
      </c>
      <c r="DC163" s="83">
        <f t="shared" si="347"/>
        <v>3.6079703063680343E-2</v>
      </c>
      <c r="DD163" s="84">
        <f t="shared" si="348"/>
        <v>454.30305283753296</v>
      </c>
      <c r="DE163" s="86">
        <f t="shared" si="294"/>
        <v>743.92970605993276</v>
      </c>
      <c r="DF163" s="86">
        <f t="shared" si="295"/>
        <v>297.57188242397308</v>
      </c>
      <c r="DG163" s="86">
        <f t="shared" si="296"/>
        <v>185.98242651498319</v>
      </c>
      <c r="DH163" s="86">
        <f t="shared" si="297"/>
        <v>3.6311694137426263</v>
      </c>
      <c r="DI163" s="86">
        <f t="shared" si="298"/>
        <v>75.162527040373334</v>
      </c>
      <c r="DJ163" s="86">
        <f t="shared" si="299"/>
        <v>392706.14153621637</v>
      </c>
      <c r="DK163" s="86">
        <f t="shared" si="300"/>
        <v>1406.9300740108924</v>
      </c>
      <c r="DL163" s="86">
        <f t="shared" si="358"/>
        <v>1406.9300740108924</v>
      </c>
      <c r="DM163" s="86">
        <f t="shared" si="301"/>
        <v>3.6311694137426263</v>
      </c>
      <c r="DN163" s="85">
        <f t="shared" si="302"/>
        <v>3.6311694137426263</v>
      </c>
      <c r="DO163" s="85">
        <f t="shared" si="349"/>
        <v>363.11694137426264</v>
      </c>
      <c r="DP163" s="85">
        <f t="shared" si="303"/>
        <v>3.6311694137426263</v>
      </c>
      <c r="DQ163" s="85">
        <f t="shared" si="350"/>
        <v>363.11694137426264</v>
      </c>
      <c r="DR163" s="85">
        <f t="shared" si="304"/>
        <v>3.6311694137426263</v>
      </c>
      <c r="DS163" s="85">
        <f t="shared" si="351"/>
        <v>363.11694137426264</v>
      </c>
      <c r="DT163" s="81"/>
      <c r="DU163" s="81"/>
      <c r="DV163" s="81">
        <f t="shared" si="352"/>
        <v>-3.6311694137426263</v>
      </c>
      <c r="DW163" s="100"/>
    </row>
    <row r="164" spans="1:127" x14ac:dyDescent="0.2">
      <c r="A164" s="59">
        <f t="shared" si="305"/>
        <v>21.199999999999985</v>
      </c>
      <c r="B164" s="44">
        <f t="shared" si="306"/>
        <v>21199.999999999985</v>
      </c>
      <c r="C164" s="52">
        <f t="shared" si="240"/>
        <v>133.33333333333334</v>
      </c>
      <c r="D164" s="50">
        <f t="shared" si="241"/>
        <v>2</v>
      </c>
      <c r="E164" s="44">
        <f t="shared" si="242"/>
        <v>3</v>
      </c>
      <c r="F164" s="47">
        <f t="shared" si="243"/>
        <v>1.0574519476318618</v>
      </c>
      <c r="G164" s="52">
        <f t="shared" si="307"/>
        <v>3.1860593752483311E-2</v>
      </c>
      <c r="H164" s="57">
        <f t="shared" si="308"/>
        <v>296.93098412598795</v>
      </c>
      <c r="I164" s="52">
        <f t="shared" si="309"/>
        <v>0</v>
      </c>
      <c r="J164" s="54">
        <f t="shared" si="310"/>
        <v>564.60887326122509</v>
      </c>
      <c r="K164" s="46">
        <f t="shared" si="353"/>
        <v>564.60887326122509</v>
      </c>
      <c r="L164" s="80">
        <f t="shared" si="244"/>
        <v>0</v>
      </c>
      <c r="M164" s="142">
        <f t="shared" si="245"/>
        <v>0</v>
      </c>
      <c r="N164" s="60">
        <f t="shared" si="246"/>
        <v>3</v>
      </c>
      <c r="O164" s="53">
        <f t="shared" si="247"/>
        <v>0</v>
      </c>
      <c r="P164" s="58">
        <f t="shared" si="311"/>
        <v>2.1376645520786193</v>
      </c>
      <c r="Q164" s="49">
        <f t="shared" si="248"/>
        <v>2.1376645520786193</v>
      </c>
      <c r="R164" s="143">
        <f t="shared" si="249"/>
        <v>0.85418214447655383</v>
      </c>
      <c r="S164" s="51">
        <f t="shared" si="312"/>
        <v>2.586480012479047E-2</v>
      </c>
      <c r="T164" s="57">
        <f t="shared" si="313"/>
        <v>316.4496968028393</v>
      </c>
      <c r="U164" s="53">
        <f t="shared" si="250"/>
        <v>0</v>
      </c>
      <c r="V164" s="58">
        <f t="shared" si="314"/>
        <v>2.0952235331495239</v>
      </c>
      <c r="W164" s="49">
        <f t="shared" si="251"/>
        <v>2.0952235331495239</v>
      </c>
      <c r="X164" s="143">
        <f t="shared" si="252"/>
        <v>0.83435475176801621</v>
      </c>
      <c r="Y164" s="51">
        <f t="shared" si="315"/>
        <v>2.5215783470131328E-2</v>
      </c>
      <c r="Z164" s="57">
        <f t="shared" si="316"/>
        <v>313.37048275888776</v>
      </c>
      <c r="AA164" s="53">
        <f t="shared" si="253"/>
        <v>0</v>
      </c>
      <c r="AB164" s="58">
        <f t="shared" si="317"/>
        <v>2.1018065914879482</v>
      </c>
      <c r="AC164" s="49">
        <f t="shared" si="254"/>
        <v>2.1018065914879482</v>
      </c>
      <c r="AD164" s="143">
        <f t="shared" si="255"/>
        <v>0.83259842347305824</v>
      </c>
      <c r="AE164" s="49">
        <f t="shared" si="354"/>
        <v>2.5158292990609434E-2</v>
      </c>
      <c r="AF164" s="57">
        <f t="shared" si="318"/>
        <v>312.14840088328572</v>
      </c>
      <c r="AG164" s="53">
        <f t="shared" si="256"/>
        <v>0</v>
      </c>
      <c r="AH164" s="58">
        <f t="shared" si="319"/>
        <v>2.1044307641500097</v>
      </c>
      <c r="AI164" s="49">
        <f t="shared" si="257"/>
        <v>2.1044307641500097</v>
      </c>
      <c r="AJ164" s="143">
        <f t="shared" si="258"/>
        <v>0.83261703430177492</v>
      </c>
      <c r="AK164" s="51">
        <f t="shared" si="320"/>
        <v>2.5158902185069387E-2</v>
      </c>
      <c r="AL164" s="57">
        <f t="shared" si="321"/>
        <v>311.97615618969166</v>
      </c>
      <c r="AM164" s="53">
        <f t="shared" si="259"/>
        <v>0</v>
      </c>
      <c r="AN164" s="58">
        <f t="shared" si="322"/>
        <v>2.104801151612826</v>
      </c>
      <c r="AO164" s="49">
        <f t="shared" si="260"/>
        <v>2.104801151612826</v>
      </c>
      <c r="AP164" s="143">
        <f t="shared" si="261"/>
        <v>0.832626889292851</v>
      </c>
      <c r="AQ164" s="51">
        <f t="shared" si="323"/>
        <v>2.5159224771777167E-2</v>
      </c>
      <c r="AR164" s="57">
        <f t="shared" si="324"/>
        <v>311.96207819452411</v>
      </c>
      <c r="AS164" s="44">
        <f t="shared" si="262"/>
        <v>1016.295971870205</v>
      </c>
      <c r="AT164" s="44">
        <f t="shared" si="263"/>
        <v>406.51838874808203</v>
      </c>
      <c r="AU164" s="44">
        <f t="shared" si="264"/>
        <v>254.07399296755125</v>
      </c>
      <c r="AV164" s="47">
        <f t="shared" si="265"/>
        <v>164.00211013423814</v>
      </c>
      <c r="AW164" s="47">
        <f t="shared" si="266"/>
        <v>79864.426304112669</v>
      </c>
      <c r="AX164" s="86">
        <f t="shared" si="267"/>
        <v>367242559.92032486</v>
      </c>
      <c r="AY164" s="86">
        <f t="shared" si="268"/>
        <v>1151.5731881463839</v>
      </c>
      <c r="AZ164" s="10">
        <f t="shared" si="325"/>
        <v>1151.5731881463839</v>
      </c>
      <c r="BA164" s="44">
        <f t="shared" si="269"/>
        <v>164.00211013423814</v>
      </c>
      <c r="BB164" s="9">
        <f t="shared" si="270"/>
        <v>164.00211013423814</v>
      </c>
      <c r="BC164" s="45">
        <f t="shared" si="359"/>
        <v>21866.948017898419</v>
      </c>
      <c r="BD164" s="9">
        <f t="shared" si="271"/>
        <v>164.00211013423814</v>
      </c>
      <c r="BE164" s="45">
        <f t="shared" si="355"/>
        <v>21866.948017898419</v>
      </c>
      <c r="BF164" s="9">
        <f t="shared" si="272"/>
        <v>164.00211013423814</v>
      </c>
      <c r="BG164" s="45">
        <f t="shared" si="356"/>
        <v>21866.948017898419</v>
      </c>
      <c r="BH164" s="58"/>
      <c r="BI164" s="58"/>
      <c r="BJ164" s="58">
        <f t="shared" si="326"/>
        <v>-164.00211013423814</v>
      </c>
      <c r="BK164" s="97"/>
      <c r="BL164" s="44"/>
      <c r="BM164" s="82">
        <f t="shared" si="327"/>
        <v>15.9</v>
      </c>
      <c r="BN164" s="86">
        <f t="shared" si="328"/>
        <v>15900</v>
      </c>
      <c r="BO164" s="86">
        <f t="shared" si="329"/>
        <v>100</v>
      </c>
      <c r="BP164" s="84">
        <f t="shared" si="273"/>
        <v>2</v>
      </c>
      <c r="BQ164" s="84">
        <f t="shared" si="274"/>
        <v>3</v>
      </c>
      <c r="BR164" s="84">
        <f t="shared" si="275"/>
        <v>1.4581420887516947</v>
      </c>
      <c r="BS164" s="84">
        <f t="shared" si="330"/>
        <v>4.5176374832009071E-2</v>
      </c>
      <c r="BT164" s="84">
        <f t="shared" si="331"/>
        <v>460.16621747722047</v>
      </c>
      <c r="BU164" s="84">
        <f t="shared" si="332"/>
        <v>0</v>
      </c>
      <c r="BV164" s="83">
        <f t="shared" si="333"/>
        <v>416.04108114440709</v>
      </c>
      <c r="BW164" s="81">
        <f t="shared" si="357"/>
        <v>416.04108114440709</v>
      </c>
      <c r="BX164" s="83">
        <f t="shared" si="276"/>
        <v>0</v>
      </c>
      <c r="BY164" s="141">
        <f t="shared" si="277"/>
        <v>0</v>
      </c>
      <c r="BZ164" s="83">
        <f t="shared" si="278"/>
        <v>3</v>
      </c>
      <c r="CA164" s="83">
        <f t="shared" si="279"/>
        <v>0</v>
      </c>
      <c r="CB164" s="83">
        <f t="shared" si="334"/>
        <v>1.8140226322506692</v>
      </c>
      <c r="CC164" s="83">
        <f t="shared" si="280"/>
        <v>1.8140226322506692</v>
      </c>
      <c r="CD164" s="143">
        <f t="shared" si="281"/>
        <v>1.2238668524348462</v>
      </c>
      <c r="CE164" s="83">
        <f t="shared" si="335"/>
        <v>3.6827118785409396E-2</v>
      </c>
      <c r="CF164" s="84">
        <f t="shared" si="336"/>
        <v>522.37242108788382</v>
      </c>
      <c r="CG164" s="83">
        <f t="shared" si="282"/>
        <v>0</v>
      </c>
      <c r="CH164" s="83">
        <f t="shared" si="337"/>
        <v>1.7191195610410954</v>
      </c>
      <c r="CI164" s="83">
        <f t="shared" si="283"/>
        <v>1.7191195610410954</v>
      </c>
      <c r="CJ164" s="143">
        <f t="shared" si="284"/>
        <v>1.1969464386411544</v>
      </c>
      <c r="CK164" s="83">
        <f t="shared" si="338"/>
        <v>3.5695115385384238E-2</v>
      </c>
      <c r="CL164" s="84">
        <f t="shared" si="339"/>
        <v>462.74387184176874</v>
      </c>
      <c r="CM164" s="83">
        <f t="shared" si="285"/>
        <v>0</v>
      </c>
      <c r="CN164" s="83">
        <f t="shared" si="340"/>
        <v>1.8098824872847954</v>
      </c>
      <c r="CO164" s="83">
        <f t="shared" si="286"/>
        <v>1.8098824872847954</v>
      </c>
      <c r="CP164" s="143">
        <f t="shared" si="287"/>
        <v>1.2022682287919844</v>
      </c>
      <c r="CQ164" s="83">
        <f t="shared" si="341"/>
        <v>3.5918896661227016E-2</v>
      </c>
      <c r="CR164" s="84">
        <f t="shared" si="342"/>
        <v>456.22686930596171</v>
      </c>
      <c r="CS164" s="83">
        <f t="shared" si="288"/>
        <v>0</v>
      </c>
      <c r="CT164" s="83">
        <f t="shared" si="343"/>
        <v>1.8203866075609276</v>
      </c>
      <c r="CU164" s="83">
        <f t="shared" si="289"/>
        <v>1.8203866075609276</v>
      </c>
      <c r="CV164" s="143">
        <f t="shared" si="290"/>
        <v>1.2032003115553187</v>
      </c>
      <c r="CW164" s="83">
        <f t="shared" si="344"/>
        <v>3.5958090741425239E-2</v>
      </c>
      <c r="CX164" s="84">
        <f t="shared" si="345"/>
        <v>456.23764797941777</v>
      </c>
      <c r="CY164" s="83">
        <f t="shared" si="291"/>
        <v>0</v>
      </c>
      <c r="CZ164" s="83">
        <f t="shared" si="346"/>
        <v>1.8203691338077763</v>
      </c>
      <c r="DA164" s="83">
        <f t="shared" si="292"/>
        <v>1.8203691338077763</v>
      </c>
      <c r="DB164" s="143">
        <f t="shared" si="293"/>
        <v>1.2032309708933955</v>
      </c>
      <c r="DC164" s="83">
        <f t="shared" si="347"/>
        <v>3.5959379966591001E-2</v>
      </c>
      <c r="DD164" s="84">
        <f t="shared" si="348"/>
        <v>456.27854771723997</v>
      </c>
      <c r="DE164" s="86">
        <f t="shared" si="294"/>
        <v>748.87394605993268</v>
      </c>
      <c r="DF164" s="86">
        <f t="shared" si="295"/>
        <v>299.54957842397306</v>
      </c>
      <c r="DG164" s="86">
        <f t="shared" si="296"/>
        <v>187.21848651498317</v>
      </c>
      <c r="DH164" s="86">
        <f t="shared" si="297"/>
        <v>3.5519134319383041</v>
      </c>
      <c r="DI164" s="86">
        <f t="shared" si="298"/>
        <v>72.176656699186054</v>
      </c>
      <c r="DJ164" s="86">
        <f t="shared" si="299"/>
        <v>363911.06523514708</v>
      </c>
      <c r="DK164" s="86">
        <f t="shared" si="300"/>
        <v>1397.3035358538082</v>
      </c>
      <c r="DL164" s="86">
        <f t="shared" si="358"/>
        <v>1397.3035358538082</v>
      </c>
      <c r="DM164" s="86">
        <f t="shared" si="301"/>
        <v>3.5519134319383041</v>
      </c>
      <c r="DN164" s="85">
        <f t="shared" si="302"/>
        <v>3.5519134319383041</v>
      </c>
      <c r="DO164" s="85">
        <f t="shared" si="349"/>
        <v>355.19134319383039</v>
      </c>
      <c r="DP164" s="85">
        <f t="shared" si="303"/>
        <v>3.5519134319383041</v>
      </c>
      <c r="DQ164" s="85">
        <f t="shared" si="350"/>
        <v>355.19134319383039</v>
      </c>
      <c r="DR164" s="85">
        <f t="shared" si="304"/>
        <v>3.5519134319383041</v>
      </c>
      <c r="DS164" s="85">
        <f t="shared" si="351"/>
        <v>355.19134319383039</v>
      </c>
      <c r="DT164" s="81"/>
      <c r="DU164" s="81"/>
      <c r="DV164" s="81">
        <f t="shared" si="352"/>
        <v>-3.5519134319383041</v>
      </c>
      <c r="DW164" s="100"/>
    </row>
    <row r="165" spans="1:127" x14ac:dyDescent="0.2">
      <c r="A165" s="59">
        <f t="shared" si="305"/>
        <v>21.333333333333318</v>
      </c>
      <c r="B165" s="44">
        <f t="shared" si="306"/>
        <v>21333.333333333318</v>
      </c>
      <c r="C165" s="52">
        <f t="shared" si="240"/>
        <v>133.33333333333334</v>
      </c>
      <c r="D165" s="50">
        <f t="shared" si="241"/>
        <v>2</v>
      </c>
      <c r="E165" s="44">
        <f t="shared" si="242"/>
        <v>3</v>
      </c>
      <c r="F165" s="47">
        <f t="shared" si="243"/>
        <v>1.0574519476318618</v>
      </c>
      <c r="G165" s="52">
        <f t="shared" si="307"/>
        <v>3.1719600159465733E-2</v>
      </c>
      <c r="H165" s="57">
        <f t="shared" si="308"/>
        <v>298.34387732403127</v>
      </c>
      <c r="I165" s="52">
        <f t="shared" si="309"/>
        <v>0</v>
      </c>
      <c r="J165" s="54">
        <f t="shared" si="310"/>
        <v>568.27127326122513</v>
      </c>
      <c r="K165" s="46">
        <f t="shared" si="353"/>
        <v>568.27127326122513</v>
      </c>
      <c r="L165" s="80">
        <f t="shared" si="244"/>
        <v>0</v>
      </c>
      <c r="M165" s="142">
        <f t="shared" si="245"/>
        <v>0</v>
      </c>
      <c r="N165" s="60">
        <f t="shared" si="246"/>
        <v>3</v>
      </c>
      <c r="O165" s="53">
        <f t="shared" si="247"/>
        <v>0</v>
      </c>
      <c r="P165" s="58">
        <f t="shared" si="311"/>
        <v>2.1349370406314949</v>
      </c>
      <c r="Q165" s="49">
        <f t="shared" si="248"/>
        <v>2.1349370406314949</v>
      </c>
      <c r="R165" s="143">
        <f t="shared" si="249"/>
        <v>0.85418214447655383</v>
      </c>
      <c r="S165" s="51">
        <f t="shared" si="312"/>
        <v>2.5750909172193595E-2</v>
      </c>
      <c r="T165" s="57">
        <f t="shared" si="313"/>
        <v>318.05941956458861</v>
      </c>
      <c r="U165" s="53">
        <f t="shared" si="250"/>
        <v>0</v>
      </c>
      <c r="V165" s="58">
        <f t="shared" si="314"/>
        <v>2.0921927262540896</v>
      </c>
      <c r="W165" s="49">
        <f t="shared" si="251"/>
        <v>2.0921927262540896</v>
      </c>
      <c r="X165" s="143">
        <f t="shared" si="252"/>
        <v>0.83435475176801621</v>
      </c>
      <c r="Y165" s="51">
        <f t="shared" si="315"/>
        <v>2.5104536169895594E-2</v>
      </c>
      <c r="Z165" s="57">
        <f t="shared" si="316"/>
        <v>314.97159496621344</v>
      </c>
      <c r="AA165" s="53">
        <f t="shared" si="253"/>
        <v>0</v>
      </c>
      <c r="AB165" s="58">
        <f t="shared" si="317"/>
        <v>2.0987738920635017</v>
      </c>
      <c r="AC165" s="49">
        <f t="shared" si="254"/>
        <v>2.0987738920635017</v>
      </c>
      <c r="AD165" s="143">
        <f t="shared" si="255"/>
        <v>0.83259842347305824</v>
      </c>
      <c r="AE165" s="49">
        <f t="shared" si="354"/>
        <v>2.5047279867479694E-2</v>
      </c>
      <c r="AF165" s="57">
        <f t="shared" si="318"/>
        <v>313.74085863087032</v>
      </c>
      <c r="AG165" s="53">
        <f t="shared" si="256"/>
        <v>0</v>
      </c>
      <c r="AH165" s="58">
        <f t="shared" si="319"/>
        <v>2.1014085487975454</v>
      </c>
      <c r="AI165" s="49">
        <f t="shared" si="257"/>
        <v>2.1014085487975454</v>
      </c>
      <c r="AJ165" s="143">
        <f t="shared" si="258"/>
        <v>0.83261703430177492</v>
      </c>
      <c r="AK165" s="51">
        <f t="shared" si="320"/>
        <v>2.5047886580495816E-2</v>
      </c>
      <c r="AL165" s="57">
        <f t="shared" si="321"/>
        <v>313.56666670115987</v>
      </c>
      <c r="AM165" s="53">
        <f t="shared" si="259"/>
        <v>0</v>
      </c>
      <c r="AN165" s="58">
        <f t="shared" si="322"/>
        <v>2.101781978671601</v>
      </c>
      <c r="AO165" s="49">
        <f t="shared" si="260"/>
        <v>2.101781978671601</v>
      </c>
      <c r="AP165" s="143">
        <f t="shared" si="261"/>
        <v>0.832626889292851</v>
      </c>
      <c r="AQ165" s="51">
        <f t="shared" si="323"/>
        <v>2.5048207853204787E-2</v>
      </c>
      <c r="AR165" s="57">
        <f t="shared" si="324"/>
        <v>313.55232921297971</v>
      </c>
      <c r="AS165" s="44">
        <f t="shared" si="262"/>
        <v>1022.8882918702052</v>
      </c>
      <c r="AT165" s="44">
        <f t="shared" si="263"/>
        <v>409.15531674808204</v>
      </c>
      <c r="AU165" s="44">
        <f t="shared" si="264"/>
        <v>255.7220729675513</v>
      </c>
      <c r="AV165" s="47">
        <f t="shared" si="265"/>
        <v>158.92939184810675</v>
      </c>
      <c r="AW165" s="47">
        <f t="shared" si="266"/>
        <v>75284.071432153636</v>
      </c>
      <c r="AX165" s="86">
        <f t="shared" si="267"/>
        <v>334039079.90073061</v>
      </c>
      <c r="AY165" s="86">
        <f t="shared" si="268"/>
        <v>1143.4250870982032</v>
      </c>
      <c r="AZ165" s="10">
        <f t="shared" si="325"/>
        <v>1143.4250870982032</v>
      </c>
      <c r="BA165" s="44">
        <f t="shared" si="269"/>
        <v>158.92939184810675</v>
      </c>
      <c r="BB165" s="9">
        <f t="shared" si="270"/>
        <v>158.92939184810675</v>
      </c>
      <c r="BC165" s="45">
        <f t="shared" si="359"/>
        <v>21190.585579747567</v>
      </c>
      <c r="BD165" s="9">
        <f t="shared" si="271"/>
        <v>158.92939184810675</v>
      </c>
      <c r="BE165" s="45">
        <f t="shared" si="355"/>
        <v>21190.585579747567</v>
      </c>
      <c r="BF165" s="9">
        <f t="shared" si="272"/>
        <v>158.92939184810675</v>
      </c>
      <c r="BG165" s="45">
        <f t="shared" si="356"/>
        <v>21190.585579747567</v>
      </c>
      <c r="BH165" s="58"/>
      <c r="BI165" s="58"/>
      <c r="BJ165" s="58">
        <f t="shared" si="326"/>
        <v>-158.92939184810675</v>
      </c>
      <c r="BK165" s="97"/>
      <c r="BL165" s="44"/>
      <c r="BM165" s="82">
        <f t="shared" si="327"/>
        <v>16</v>
      </c>
      <c r="BN165" s="86">
        <f t="shared" si="328"/>
        <v>16000</v>
      </c>
      <c r="BO165" s="86">
        <f t="shared" si="329"/>
        <v>100</v>
      </c>
      <c r="BP165" s="84">
        <f t="shared" si="273"/>
        <v>2</v>
      </c>
      <c r="BQ165" s="84">
        <f t="shared" si="274"/>
        <v>3</v>
      </c>
      <c r="BR165" s="84">
        <f t="shared" si="275"/>
        <v>1.4581420887516947</v>
      </c>
      <c r="BS165" s="84">
        <f t="shared" si="330"/>
        <v>4.5030560623133903E-2</v>
      </c>
      <c r="BT165" s="84">
        <f t="shared" si="331"/>
        <v>461.66966640147285</v>
      </c>
      <c r="BU165" s="84">
        <f t="shared" si="332"/>
        <v>0</v>
      </c>
      <c r="BV165" s="83">
        <f t="shared" si="333"/>
        <v>418.78788114440709</v>
      </c>
      <c r="BW165" s="81">
        <f t="shared" si="357"/>
        <v>418.78788114440709</v>
      </c>
      <c r="BX165" s="83">
        <f t="shared" si="276"/>
        <v>0</v>
      </c>
      <c r="BY165" s="141">
        <f t="shared" si="277"/>
        <v>0</v>
      </c>
      <c r="BZ165" s="83">
        <f t="shared" si="278"/>
        <v>3</v>
      </c>
      <c r="CA165" s="83">
        <f t="shared" si="279"/>
        <v>0</v>
      </c>
      <c r="CB165" s="83">
        <f t="shared" si="334"/>
        <v>1.8118635866685748</v>
      </c>
      <c r="CC165" s="83">
        <f t="shared" si="280"/>
        <v>1.8118635866685748</v>
      </c>
      <c r="CD165" s="143">
        <f t="shared" si="281"/>
        <v>1.2238668524348462</v>
      </c>
      <c r="CE165" s="83">
        <f t="shared" si="335"/>
        <v>3.6704732100165914E-2</v>
      </c>
      <c r="CF165" s="84">
        <f t="shared" si="336"/>
        <v>524.39918331174715</v>
      </c>
      <c r="CG165" s="83">
        <f t="shared" si="282"/>
        <v>0</v>
      </c>
      <c r="CH165" s="83">
        <f t="shared" si="337"/>
        <v>1.7164386968515286</v>
      </c>
      <c r="CI165" s="83">
        <f t="shared" si="283"/>
        <v>1.7164386968515286</v>
      </c>
      <c r="CJ165" s="143">
        <f t="shared" si="284"/>
        <v>1.1969464386411544</v>
      </c>
      <c r="CK165" s="83">
        <f t="shared" si="338"/>
        <v>3.557542074152012E-2</v>
      </c>
      <c r="CL165" s="84">
        <f t="shared" si="339"/>
        <v>464.81675082418644</v>
      </c>
      <c r="CM165" s="83">
        <f t="shared" si="285"/>
        <v>0</v>
      </c>
      <c r="CN165" s="83">
        <f t="shared" si="340"/>
        <v>1.8068241070071485</v>
      </c>
      <c r="CO165" s="83">
        <f t="shared" si="286"/>
        <v>1.8068241070071485</v>
      </c>
      <c r="CP165" s="143">
        <f t="shared" si="287"/>
        <v>1.2022682287919844</v>
      </c>
      <c r="CQ165" s="83">
        <f t="shared" si="341"/>
        <v>3.579866983834782E-2</v>
      </c>
      <c r="CR165" s="84">
        <f t="shared" si="342"/>
        <v>458.20814618452766</v>
      </c>
      <c r="CS165" s="83">
        <f t="shared" si="288"/>
        <v>0</v>
      </c>
      <c r="CT165" s="83">
        <f t="shared" si="343"/>
        <v>1.8174391426006196</v>
      </c>
      <c r="CU165" s="83">
        <f t="shared" si="289"/>
        <v>1.8174391426006196</v>
      </c>
      <c r="CV165" s="143">
        <f t="shared" si="290"/>
        <v>1.2032003115553187</v>
      </c>
      <c r="CW165" s="83">
        <f t="shared" si="344"/>
        <v>3.5837770710269709E-2</v>
      </c>
      <c r="CX165" s="84">
        <f t="shared" si="345"/>
        <v>458.20964286098564</v>
      </c>
      <c r="CY165" s="83">
        <f t="shared" si="291"/>
        <v>0</v>
      </c>
      <c r="CZ165" s="83">
        <f t="shared" si="346"/>
        <v>1.8174367244517482</v>
      </c>
      <c r="DA165" s="83">
        <f t="shared" si="292"/>
        <v>1.8174367244517482</v>
      </c>
      <c r="DB165" s="143">
        <f t="shared" si="293"/>
        <v>1.2032309708933955</v>
      </c>
      <c r="DC165" s="83">
        <f t="shared" si="347"/>
        <v>3.5839056869501659E-2</v>
      </c>
      <c r="DD165" s="84">
        <f t="shared" si="348"/>
        <v>458.25063226599048</v>
      </c>
      <c r="DE165" s="86">
        <f t="shared" si="294"/>
        <v>753.81818605993271</v>
      </c>
      <c r="DF165" s="86">
        <f t="shared" si="295"/>
        <v>301.5272744239731</v>
      </c>
      <c r="DG165" s="86">
        <f t="shared" si="296"/>
        <v>188.45454651498318</v>
      </c>
      <c r="DH165" s="86">
        <f t="shared" si="297"/>
        <v>3.4749329436209733</v>
      </c>
      <c r="DI165" s="86">
        <f t="shared" si="298"/>
        <v>69.329395425248265</v>
      </c>
      <c r="DJ165" s="86">
        <f t="shared" si="299"/>
        <v>337410.15730582376</v>
      </c>
      <c r="DK165" s="86">
        <f t="shared" si="300"/>
        <v>1387.7066120094703</v>
      </c>
      <c r="DL165" s="86">
        <f t="shared" si="358"/>
        <v>1387.7066120094703</v>
      </c>
      <c r="DM165" s="86">
        <f t="shared" si="301"/>
        <v>3.4749329436209733</v>
      </c>
      <c r="DN165" s="85">
        <f t="shared" si="302"/>
        <v>3.4749329436209733</v>
      </c>
      <c r="DO165" s="85">
        <f t="shared" si="349"/>
        <v>347.49329436209734</v>
      </c>
      <c r="DP165" s="85">
        <f t="shared" si="303"/>
        <v>3.4749329436209733</v>
      </c>
      <c r="DQ165" s="85">
        <f t="shared" si="350"/>
        <v>347.49329436209734</v>
      </c>
      <c r="DR165" s="85">
        <f t="shared" si="304"/>
        <v>3.4749329436209733</v>
      </c>
      <c r="DS165" s="85">
        <f t="shared" si="351"/>
        <v>347.49329436209734</v>
      </c>
      <c r="DT165" s="81"/>
      <c r="DU165" s="81"/>
      <c r="DV165" s="81">
        <f t="shared" si="352"/>
        <v>-3.4749329436209733</v>
      </c>
      <c r="DW165" s="100"/>
    </row>
    <row r="166" spans="1:127" x14ac:dyDescent="0.2">
      <c r="A166" s="59">
        <f t="shared" si="305"/>
        <v>21.466666666666651</v>
      </c>
      <c r="B166" s="44">
        <f t="shared" si="306"/>
        <v>21466.66666666665</v>
      </c>
      <c r="C166" s="52">
        <f t="shared" si="240"/>
        <v>133.33333333333334</v>
      </c>
      <c r="D166" s="50">
        <f t="shared" si="241"/>
        <v>2</v>
      </c>
      <c r="E166" s="44">
        <f t="shared" si="242"/>
        <v>3</v>
      </c>
      <c r="F166" s="47">
        <f t="shared" si="243"/>
        <v>1.0574519476318618</v>
      </c>
      <c r="G166" s="52">
        <f t="shared" si="307"/>
        <v>3.1578606566448154E-2</v>
      </c>
      <c r="H166" s="57">
        <f t="shared" si="308"/>
        <v>299.75050414016266</v>
      </c>
      <c r="I166" s="52">
        <f t="shared" si="309"/>
        <v>0</v>
      </c>
      <c r="J166" s="54">
        <f t="shared" si="310"/>
        <v>571.93367326122507</v>
      </c>
      <c r="K166" s="46">
        <f t="shared" si="353"/>
        <v>571.93367326122507</v>
      </c>
      <c r="L166" s="80">
        <f t="shared" si="244"/>
        <v>0</v>
      </c>
      <c r="M166" s="142">
        <f t="shared" si="245"/>
        <v>0</v>
      </c>
      <c r="N166" s="60">
        <f t="shared" si="246"/>
        <v>3</v>
      </c>
      <c r="O166" s="53">
        <f t="shared" si="247"/>
        <v>0</v>
      </c>
      <c r="P166" s="58">
        <f t="shared" si="311"/>
        <v>2.1322313299186759</v>
      </c>
      <c r="Q166" s="49">
        <f t="shared" si="248"/>
        <v>2.1322313299186759</v>
      </c>
      <c r="R166" s="143">
        <f t="shared" si="249"/>
        <v>0.85418214447655383</v>
      </c>
      <c r="S166" s="51">
        <f t="shared" si="312"/>
        <v>2.563701821959672E-2</v>
      </c>
      <c r="T166" s="57">
        <f t="shared" si="313"/>
        <v>319.66408600716721</v>
      </c>
      <c r="U166" s="53">
        <f t="shared" si="250"/>
        <v>0</v>
      </c>
      <c r="V166" s="58">
        <f t="shared" si="314"/>
        <v>2.0891825219679734</v>
      </c>
      <c r="W166" s="49">
        <f t="shared" si="251"/>
        <v>2.0891825219679734</v>
      </c>
      <c r="X166" s="143">
        <f t="shared" si="252"/>
        <v>0.83435475176801621</v>
      </c>
      <c r="Y166" s="51">
        <f t="shared" si="315"/>
        <v>2.499328886965986E-2</v>
      </c>
      <c r="Z166" s="57">
        <f t="shared" si="316"/>
        <v>316.56793690963315</v>
      </c>
      <c r="AA166" s="53">
        <f t="shared" si="253"/>
        <v>0</v>
      </c>
      <c r="AB166" s="58">
        <f t="shared" si="317"/>
        <v>2.0957612373187633</v>
      </c>
      <c r="AC166" s="49">
        <f t="shared" si="254"/>
        <v>2.0957612373187633</v>
      </c>
      <c r="AD166" s="143">
        <f t="shared" si="255"/>
        <v>0.83259842347305824</v>
      </c>
      <c r="AE166" s="49">
        <f t="shared" si="354"/>
        <v>2.4936266744349955E-2</v>
      </c>
      <c r="AF166" s="57">
        <f t="shared" si="318"/>
        <v>315.32856488802815</v>
      </c>
      <c r="AG166" s="53">
        <f t="shared" si="256"/>
        <v>0</v>
      </c>
      <c r="AH166" s="58">
        <f t="shared" si="319"/>
        <v>2.0984062886978672</v>
      </c>
      <c r="AI166" s="49">
        <f t="shared" si="257"/>
        <v>2.0984062886978672</v>
      </c>
      <c r="AJ166" s="143">
        <f t="shared" si="258"/>
        <v>0.83261703430177492</v>
      </c>
      <c r="AK166" s="51">
        <f t="shared" si="320"/>
        <v>2.4936870975922246E-2</v>
      </c>
      <c r="AL166" s="57">
        <f t="shared" si="321"/>
        <v>315.15242077660355</v>
      </c>
      <c r="AM166" s="53">
        <f t="shared" si="259"/>
        <v>0</v>
      </c>
      <c r="AN166" s="58">
        <f t="shared" si="322"/>
        <v>2.0987827551119524</v>
      </c>
      <c r="AO166" s="49">
        <f t="shared" si="260"/>
        <v>2.0987827551119524</v>
      </c>
      <c r="AP166" s="143">
        <f t="shared" si="261"/>
        <v>0.832626889292851</v>
      </c>
      <c r="AQ166" s="51">
        <f t="shared" si="323"/>
        <v>2.4937190934632408E-2</v>
      </c>
      <c r="AR166" s="57">
        <f t="shared" si="324"/>
        <v>315.13782188206017</v>
      </c>
      <c r="AS166" s="44">
        <f t="shared" si="262"/>
        <v>1029.4806118702049</v>
      </c>
      <c r="AT166" s="44">
        <f t="shared" si="263"/>
        <v>411.792244748082</v>
      </c>
      <c r="AU166" s="44">
        <f t="shared" si="264"/>
        <v>257.37015296755123</v>
      </c>
      <c r="AV166" s="47">
        <f t="shared" si="265"/>
        <v>154.05411215737126</v>
      </c>
      <c r="AW166" s="47">
        <f t="shared" si="266"/>
        <v>71001.522092108746</v>
      </c>
      <c r="AX166" s="86">
        <f t="shared" si="267"/>
        <v>304078881.83666956</v>
      </c>
      <c r="AY166" s="86">
        <f t="shared" si="268"/>
        <v>1135.3410961872937</v>
      </c>
      <c r="AZ166" s="10">
        <f t="shared" si="325"/>
        <v>1135.3410961872937</v>
      </c>
      <c r="BA166" s="44">
        <f t="shared" si="269"/>
        <v>154.05411215737126</v>
      </c>
      <c r="BB166" s="9">
        <f t="shared" si="270"/>
        <v>154.05411215737126</v>
      </c>
      <c r="BC166" s="45">
        <f t="shared" si="359"/>
        <v>20540.548287649504</v>
      </c>
      <c r="BD166" s="9">
        <f t="shared" si="271"/>
        <v>154.05411215737126</v>
      </c>
      <c r="BE166" s="45">
        <f t="shared" si="355"/>
        <v>20540.548287649504</v>
      </c>
      <c r="BF166" s="9">
        <f t="shared" si="272"/>
        <v>154.05411215737126</v>
      </c>
      <c r="BG166" s="45">
        <f t="shared" si="356"/>
        <v>20540.548287649504</v>
      </c>
      <c r="BH166" s="58"/>
      <c r="BI166" s="58"/>
      <c r="BJ166" s="58">
        <f t="shared" si="326"/>
        <v>-154.05411215737126</v>
      </c>
      <c r="BK166" s="97"/>
      <c r="BL166" s="44"/>
      <c r="BM166" s="82">
        <f t="shared" si="327"/>
        <v>16.100000000000001</v>
      </c>
      <c r="BN166" s="86">
        <f t="shared" si="328"/>
        <v>16100</v>
      </c>
      <c r="BO166" s="86">
        <f t="shared" si="329"/>
        <v>100</v>
      </c>
      <c r="BP166" s="84">
        <f t="shared" si="273"/>
        <v>2</v>
      </c>
      <c r="BQ166" s="84">
        <f t="shared" si="274"/>
        <v>3</v>
      </c>
      <c r="BR166" s="84">
        <f t="shared" si="275"/>
        <v>1.4581420887516947</v>
      </c>
      <c r="BS166" s="84">
        <f t="shared" si="330"/>
        <v>4.4884746414258735E-2</v>
      </c>
      <c r="BT166" s="84">
        <f t="shared" si="331"/>
        <v>463.16825485209608</v>
      </c>
      <c r="BU166" s="84">
        <f t="shared" si="332"/>
        <v>0</v>
      </c>
      <c r="BV166" s="83">
        <f t="shared" si="333"/>
        <v>421.5346811444071</v>
      </c>
      <c r="BW166" s="81">
        <f t="shared" si="357"/>
        <v>421.5346811444071</v>
      </c>
      <c r="BX166" s="83">
        <f t="shared" si="276"/>
        <v>0</v>
      </c>
      <c r="BY166" s="141">
        <f t="shared" si="277"/>
        <v>0</v>
      </c>
      <c r="BZ166" s="83">
        <f t="shared" si="278"/>
        <v>3</v>
      </c>
      <c r="CA166" s="83">
        <f t="shared" si="279"/>
        <v>0</v>
      </c>
      <c r="CB166" s="83">
        <f t="shared" si="334"/>
        <v>1.8097180723116391</v>
      </c>
      <c r="CC166" s="83">
        <f t="shared" si="280"/>
        <v>1.8097180723116391</v>
      </c>
      <c r="CD166" s="143">
        <f t="shared" si="281"/>
        <v>1.2238668524348462</v>
      </c>
      <c r="CE166" s="83">
        <f t="shared" si="335"/>
        <v>3.6582345414922432E-2</v>
      </c>
      <c r="CF166" s="84">
        <f t="shared" si="336"/>
        <v>526.4216059172436</v>
      </c>
      <c r="CG166" s="83">
        <f t="shared" si="282"/>
        <v>0</v>
      </c>
      <c r="CH166" s="83">
        <f t="shared" si="337"/>
        <v>1.7137731743629256</v>
      </c>
      <c r="CI166" s="83">
        <f t="shared" si="283"/>
        <v>1.7137731743629256</v>
      </c>
      <c r="CJ166" s="143">
        <f t="shared" si="284"/>
        <v>1.1969464386411544</v>
      </c>
      <c r="CK166" s="83">
        <f t="shared" si="338"/>
        <v>3.5455726097656001E-2</v>
      </c>
      <c r="CL166" s="84">
        <f t="shared" si="339"/>
        <v>466.88589395669294</v>
      </c>
      <c r="CM166" s="83">
        <f t="shared" si="285"/>
        <v>0</v>
      </c>
      <c r="CN166" s="83">
        <f t="shared" si="340"/>
        <v>1.8037828568592371</v>
      </c>
      <c r="CO166" s="83">
        <f t="shared" si="286"/>
        <v>1.8037828568592371</v>
      </c>
      <c r="CP166" s="143">
        <f t="shared" si="287"/>
        <v>1.2022682287919844</v>
      </c>
      <c r="CQ166" s="83">
        <f t="shared" si="341"/>
        <v>3.5678443015468624E-2</v>
      </c>
      <c r="CR166" s="84">
        <f t="shared" si="342"/>
        <v>460.18612269526318</v>
      </c>
      <c r="CS166" s="83">
        <f t="shared" si="288"/>
        <v>0</v>
      </c>
      <c r="CT166" s="83">
        <f t="shared" si="343"/>
        <v>1.814507356687727</v>
      </c>
      <c r="CU166" s="83">
        <f t="shared" si="289"/>
        <v>1.814507356687727</v>
      </c>
      <c r="CV166" s="143">
        <f t="shared" si="290"/>
        <v>1.2032003115553187</v>
      </c>
      <c r="CW166" s="83">
        <f t="shared" si="344"/>
        <v>3.5717450679114179E-2</v>
      </c>
      <c r="CX166" s="84">
        <f t="shared" si="345"/>
        <v>460.17821555517213</v>
      </c>
      <c r="CY166" s="83">
        <f t="shared" si="291"/>
        <v>0</v>
      </c>
      <c r="CZ166" s="83">
        <f t="shared" si="346"/>
        <v>1.8145200891978459</v>
      </c>
      <c r="DA166" s="83">
        <f t="shared" si="292"/>
        <v>1.8145200891978459</v>
      </c>
      <c r="DB166" s="143">
        <f t="shared" si="293"/>
        <v>1.2032309708933955</v>
      </c>
      <c r="DC166" s="83">
        <f t="shared" si="347"/>
        <v>3.5718733772412317E-2</v>
      </c>
      <c r="DD166" s="84">
        <f t="shared" si="348"/>
        <v>460.21927826282706</v>
      </c>
      <c r="DE166" s="86">
        <f t="shared" si="294"/>
        <v>758.76242605993275</v>
      </c>
      <c r="DF166" s="86">
        <f t="shared" si="295"/>
        <v>303.50497042397308</v>
      </c>
      <c r="DG166" s="86">
        <f t="shared" si="296"/>
        <v>189.69060651498319</v>
      </c>
      <c r="DH166" s="86">
        <f t="shared" si="297"/>
        <v>3.4001504265121105</v>
      </c>
      <c r="DI166" s="86">
        <f t="shared" si="298"/>
        <v>66.613510606266743</v>
      </c>
      <c r="DJ166" s="86">
        <f t="shared" si="299"/>
        <v>313007.3069718664</v>
      </c>
      <c r="DK166" s="86">
        <f t="shared" si="300"/>
        <v>1378.1393198163607</v>
      </c>
      <c r="DL166" s="86">
        <f t="shared" si="358"/>
        <v>1378.1393198163607</v>
      </c>
      <c r="DM166" s="86">
        <f t="shared" si="301"/>
        <v>3.4001504265121105</v>
      </c>
      <c r="DN166" s="85">
        <f t="shared" si="302"/>
        <v>3.4001504265121105</v>
      </c>
      <c r="DO166" s="85">
        <f t="shared" si="349"/>
        <v>340.01504265121105</v>
      </c>
      <c r="DP166" s="85">
        <f t="shared" si="303"/>
        <v>3.4001504265121105</v>
      </c>
      <c r="DQ166" s="85">
        <f t="shared" si="350"/>
        <v>340.01504265121105</v>
      </c>
      <c r="DR166" s="85">
        <f t="shared" si="304"/>
        <v>3.4001504265121105</v>
      </c>
      <c r="DS166" s="85">
        <f t="shared" si="351"/>
        <v>340.01504265121105</v>
      </c>
      <c r="DT166" s="81"/>
      <c r="DU166" s="81"/>
      <c r="DV166" s="81">
        <f t="shared" si="352"/>
        <v>-3.4001504265121105</v>
      </c>
      <c r="DW166" s="100"/>
    </row>
    <row r="167" spans="1:127" x14ac:dyDescent="0.2">
      <c r="A167" s="59">
        <f t="shared" si="305"/>
        <v>21.599999999999984</v>
      </c>
      <c r="B167" s="44">
        <f t="shared" si="306"/>
        <v>21599.999999999982</v>
      </c>
      <c r="C167" s="52">
        <f t="shared" si="240"/>
        <v>133.33333333333334</v>
      </c>
      <c r="D167" s="50">
        <f t="shared" si="241"/>
        <v>2</v>
      </c>
      <c r="E167" s="44">
        <f t="shared" si="242"/>
        <v>3</v>
      </c>
      <c r="F167" s="47">
        <f t="shared" si="243"/>
        <v>1.0574519476318618</v>
      </c>
      <c r="G167" s="52">
        <f t="shared" si="307"/>
        <v>3.1437612973430576E-2</v>
      </c>
      <c r="H167" s="57">
        <f t="shared" si="308"/>
        <v>301.15086457438218</v>
      </c>
      <c r="I167" s="52">
        <f t="shared" si="309"/>
        <v>0</v>
      </c>
      <c r="J167" s="54">
        <f t="shared" si="310"/>
        <v>575.59607326122511</v>
      </c>
      <c r="K167" s="46">
        <f t="shared" si="353"/>
        <v>575.59607326122511</v>
      </c>
      <c r="L167" s="80">
        <f t="shared" si="244"/>
        <v>0</v>
      </c>
      <c r="M167" s="142">
        <f t="shared" si="245"/>
        <v>0</v>
      </c>
      <c r="N167" s="60">
        <f t="shared" si="246"/>
        <v>3</v>
      </c>
      <c r="O167" s="53">
        <f t="shared" si="247"/>
        <v>0</v>
      </c>
      <c r="P167" s="58">
        <f t="shared" si="311"/>
        <v>2.1295472723280984</v>
      </c>
      <c r="Q167" s="49">
        <f t="shared" si="248"/>
        <v>2.1295472723280984</v>
      </c>
      <c r="R167" s="143">
        <f t="shared" si="249"/>
        <v>0.85418214447655383</v>
      </c>
      <c r="S167" s="51">
        <f t="shared" si="312"/>
        <v>2.5523127266999845E-2</v>
      </c>
      <c r="T167" s="57">
        <f t="shared" si="313"/>
        <v>321.26366683965745</v>
      </c>
      <c r="U167" s="53">
        <f t="shared" si="250"/>
        <v>0</v>
      </c>
      <c r="V167" s="58">
        <f t="shared" si="314"/>
        <v>2.0861928355320578</v>
      </c>
      <c r="W167" s="49">
        <f t="shared" si="251"/>
        <v>2.0861928355320578</v>
      </c>
      <c r="X167" s="143">
        <f t="shared" si="252"/>
        <v>0.83435475176801621</v>
      </c>
      <c r="Y167" s="51">
        <f t="shared" si="315"/>
        <v>2.4882041569424126E-2</v>
      </c>
      <c r="Z167" s="57">
        <f t="shared" si="316"/>
        <v>318.15947905317938</v>
      </c>
      <c r="AA167" s="53">
        <f t="shared" si="253"/>
        <v>0</v>
      </c>
      <c r="AB167" s="58">
        <f t="shared" si="317"/>
        <v>2.0927685487667658</v>
      </c>
      <c r="AC167" s="49">
        <f t="shared" si="254"/>
        <v>2.0927685487667658</v>
      </c>
      <c r="AD167" s="143">
        <f t="shared" si="255"/>
        <v>0.83259842347305824</v>
      </c>
      <c r="AE167" s="49">
        <f t="shared" si="354"/>
        <v>2.4825253621220216E-2</v>
      </c>
      <c r="AF167" s="57">
        <f t="shared" si="318"/>
        <v>316.91149076334506</v>
      </c>
      <c r="AG167" s="53">
        <f t="shared" si="256"/>
        <v>0</v>
      </c>
      <c r="AH167" s="58">
        <f t="shared" si="319"/>
        <v>2.0954239052551804</v>
      </c>
      <c r="AI167" s="49">
        <f t="shared" si="257"/>
        <v>2.0954239052551804</v>
      </c>
      <c r="AJ167" s="143">
        <f t="shared" si="258"/>
        <v>0.83261703430177492</v>
      </c>
      <c r="AK167" s="51">
        <f t="shared" si="320"/>
        <v>2.4825855371348675E-2</v>
      </c>
      <c r="AL167" s="57">
        <f t="shared" si="321"/>
        <v>316.7333896803313</v>
      </c>
      <c r="AM167" s="53">
        <f t="shared" si="259"/>
        <v>0</v>
      </c>
      <c r="AN167" s="58">
        <f t="shared" si="322"/>
        <v>2.0958034021491354</v>
      </c>
      <c r="AO167" s="49">
        <f t="shared" si="260"/>
        <v>2.0958034021491354</v>
      </c>
      <c r="AP167" s="143">
        <f t="shared" si="261"/>
        <v>0.832626889292851</v>
      </c>
      <c r="AQ167" s="51">
        <f t="shared" si="323"/>
        <v>2.4826174016060028E-2</v>
      </c>
      <c r="AR167" s="57">
        <f t="shared" si="324"/>
        <v>316.71852748643914</v>
      </c>
      <c r="AS167" s="44">
        <f t="shared" si="262"/>
        <v>1036.0729318702051</v>
      </c>
      <c r="AT167" s="44">
        <f t="shared" si="263"/>
        <v>414.42917274808207</v>
      </c>
      <c r="AU167" s="44">
        <f t="shared" si="264"/>
        <v>259.01823296755128</v>
      </c>
      <c r="AV167" s="47">
        <f t="shared" si="265"/>
        <v>149.3673414822228</v>
      </c>
      <c r="AW167" s="47">
        <f t="shared" si="266"/>
        <v>66995.428224971445</v>
      </c>
      <c r="AX167" s="86">
        <f t="shared" si="267"/>
        <v>277023692.37425065</v>
      </c>
      <c r="AY167" s="86">
        <f t="shared" si="268"/>
        <v>1127.3208440013238</v>
      </c>
      <c r="AZ167" s="10">
        <f t="shared" si="325"/>
        <v>1127.3208440013238</v>
      </c>
      <c r="BA167" s="44">
        <f t="shared" si="269"/>
        <v>149.3673414822228</v>
      </c>
      <c r="BB167" s="9">
        <f t="shared" si="270"/>
        <v>149.3673414822228</v>
      </c>
      <c r="BC167" s="45">
        <f t="shared" si="359"/>
        <v>19915.64553096304</v>
      </c>
      <c r="BD167" s="9">
        <f t="shared" si="271"/>
        <v>149.3673414822228</v>
      </c>
      <c r="BE167" s="45">
        <f t="shared" si="355"/>
        <v>19915.64553096304</v>
      </c>
      <c r="BF167" s="9">
        <f t="shared" si="272"/>
        <v>149.3673414822228</v>
      </c>
      <c r="BG167" s="45">
        <f t="shared" si="356"/>
        <v>19915.64553096304</v>
      </c>
      <c r="BH167" s="58"/>
      <c r="BI167" s="58"/>
      <c r="BJ167" s="58">
        <f t="shared" si="326"/>
        <v>-149.3673414822228</v>
      </c>
      <c r="BK167" s="97"/>
      <c r="BL167" s="44"/>
      <c r="BM167" s="82">
        <f t="shared" si="327"/>
        <v>16.2</v>
      </c>
      <c r="BN167" s="86">
        <f t="shared" si="328"/>
        <v>16200</v>
      </c>
      <c r="BO167" s="86">
        <f t="shared" si="329"/>
        <v>100</v>
      </c>
      <c r="BP167" s="84">
        <f t="shared" si="273"/>
        <v>2</v>
      </c>
      <c r="BQ167" s="84">
        <f t="shared" si="274"/>
        <v>3</v>
      </c>
      <c r="BR167" s="84">
        <f t="shared" si="275"/>
        <v>1.4581420887516947</v>
      </c>
      <c r="BS167" s="84">
        <f t="shared" si="330"/>
        <v>4.4738932205383566E-2</v>
      </c>
      <c r="BT167" s="84">
        <f t="shared" si="331"/>
        <v>464.66198282909011</v>
      </c>
      <c r="BU167" s="84">
        <f t="shared" si="332"/>
        <v>0</v>
      </c>
      <c r="BV167" s="83">
        <f t="shared" si="333"/>
        <v>424.28148114440705</v>
      </c>
      <c r="BW167" s="81">
        <f t="shared" si="357"/>
        <v>424.28148114440705</v>
      </c>
      <c r="BX167" s="83">
        <f t="shared" si="276"/>
        <v>0</v>
      </c>
      <c r="BY167" s="141">
        <f t="shared" si="277"/>
        <v>0</v>
      </c>
      <c r="BZ167" s="83">
        <f t="shared" si="278"/>
        <v>3</v>
      </c>
      <c r="CA167" s="83">
        <f t="shared" si="279"/>
        <v>0</v>
      </c>
      <c r="CB167" s="83">
        <f t="shared" si="334"/>
        <v>1.807586007755368</v>
      </c>
      <c r="CC167" s="83">
        <f t="shared" si="280"/>
        <v>1.807586007755368</v>
      </c>
      <c r="CD167" s="143">
        <f t="shared" si="281"/>
        <v>1.2238668524348462</v>
      </c>
      <c r="CE167" s="83">
        <f t="shared" si="335"/>
        <v>3.645995872967895E-2</v>
      </c>
      <c r="CF167" s="84">
        <f t="shared" si="336"/>
        <v>528.43966346062939</v>
      </c>
      <c r="CG167" s="83">
        <f t="shared" si="282"/>
        <v>0</v>
      </c>
      <c r="CH167" s="83">
        <f t="shared" si="337"/>
        <v>1.7111229230820724</v>
      </c>
      <c r="CI167" s="83">
        <f t="shared" si="283"/>
        <v>1.7111229230820724</v>
      </c>
      <c r="CJ167" s="143">
        <f t="shared" si="284"/>
        <v>1.1969464386411544</v>
      </c>
      <c r="CK167" s="83">
        <f t="shared" si="338"/>
        <v>3.5336031453791883E-2</v>
      </c>
      <c r="CL167" s="84">
        <f t="shared" si="339"/>
        <v>468.95127106173965</v>
      </c>
      <c r="CM167" s="83">
        <f t="shared" si="285"/>
        <v>0</v>
      </c>
      <c r="CN167" s="83">
        <f t="shared" si="340"/>
        <v>1.800758661043959</v>
      </c>
      <c r="CO167" s="83">
        <f t="shared" si="286"/>
        <v>1.800758661043959</v>
      </c>
      <c r="CP167" s="143">
        <f t="shared" si="287"/>
        <v>1.2022682287919844</v>
      </c>
      <c r="CQ167" s="83">
        <f t="shared" si="341"/>
        <v>3.5558216192589427E-2</v>
      </c>
      <c r="CR167" s="84">
        <f t="shared" si="342"/>
        <v>462.16076889331208</v>
      </c>
      <c r="CS167" s="83">
        <f t="shared" si="288"/>
        <v>0</v>
      </c>
      <c r="CT167" s="83">
        <f t="shared" si="343"/>
        <v>1.8115911897435895</v>
      </c>
      <c r="CU167" s="83">
        <f t="shared" si="289"/>
        <v>1.8115911897435895</v>
      </c>
      <c r="CV167" s="143">
        <f t="shared" si="290"/>
        <v>1.2032003115553187</v>
      </c>
      <c r="CW167" s="83">
        <f t="shared" si="344"/>
        <v>3.559713064795865E-2</v>
      </c>
      <c r="CX167" s="84">
        <f t="shared" si="345"/>
        <v>462.14333796330754</v>
      </c>
      <c r="CY167" s="83">
        <f t="shared" si="291"/>
        <v>0</v>
      </c>
      <c r="CZ167" s="83">
        <f t="shared" si="346"/>
        <v>1.8116191640874522</v>
      </c>
      <c r="DA167" s="83">
        <f t="shared" si="292"/>
        <v>1.8116191640874522</v>
      </c>
      <c r="DB167" s="143">
        <f t="shared" si="293"/>
        <v>1.2032309708933955</v>
      </c>
      <c r="DC167" s="83">
        <f t="shared" si="347"/>
        <v>3.5598410675322975E-2</v>
      </c>
      <c r="DD167" s="84">
        <f t="shared" si="348"/>
        <v>462.1844575097337</v>
      </c>
      <c r="DE167" s="86">
        <f t="shared" si="294"/>
        <v>763.70666605993267</v>
      </c>
      <c r="DF167" s="86">
        <f t="shared" si="295"/>
        <v>305.48266642397306</v>
      </c>
      <c r="DG167" s="86">
        <f t="shared" si="296"/>
        <v>190.92666651498317</v>
      </c>
      <c r="DH167" s="86">
        <f t="shared" si="297"/>
        <v>3.3274913804375226</v>
      </c>
      <c r="DI167" s="86">
        <f t="shared" si="298"/>
        <v>64.02218517507832</v>
      </c>
      <c r="DJ167" s="86">
        <f t="shared" si="299"/>
        <v>290524.23261660238</v>
      </c>
      <c r="DK167" s="86">
        <f t="shared" si="300"/>
        <v>1368.6016767778688</v>
      </c>
      <c r="DL167" s="86">
        <f t="shared" si="358"/>
        <v>1368.6016767778688</v>
      </c>
      <c r="DM167" s="86">
        <f t="shared" si="301"/>
        <v>3.3274913804375226</v>
      </c>
      <c r="DN167" s="85">
        <f t="shared" si="302"/>
        <v>3.3274913804375226</v>
      </c>
      <c r="DO167" s="85">
        <f t="shared" si="349"/>
        <v>332.74913804375228</v>
      </c>
      <c r="DP167" s="85">
        <f t="shared" si="303"/>
        <v>3.3274913804375226</v>
      </c>
      <c r="DQ167" s="85">
        <f t="shared" si="350"/>
        <v>332.74913804375228</v>
      </c>
      <c r="DR167" s="85">
        <f t="shared" si="304"/>
        <v>3.3274913804375226</v>
      </c>
      <c r="DS167" s="85">
        <f t="shared" si="351"/>
        <v>332.74913804375228</v>
      </c>
      <c r="DT167" s="81"/>
      <c r="DU167" s="81"/>
      <c r="DV167" s="81">
        <f t="shared" si="352"/>
        <v>-3.3274913804375226</v>
      </c>
      <c r="DW167" s="100"/>
    </row>
    <row r="168" spans="1:127" x14ac:dyDescent="0.2">
      <c r="A168" s="59">
        <f t="shared" si="305"/>
        <v>21.733333333333313</v>
      </c>
      <c r="B168" s="44">
        <f t="shared" si="306"/>
        <v>21733.333333333314</v>
      </c>
      <c r="C168" s="52">
        <f t="shared" si="240"/>
        <v>133.33333333333334</v>
      </c>
      <c r="D168" s="50">
        <f t="shared" si="241"/>
        <v>2</v>
      </c>
      <c r="E168" s="44">
        <f t="shared" si="242"/>
        <v>3</v>
      </c>
      <c r="F168" s="47">
        <f t="shared" si="243"/>
        <v>1.0574519476318618</v>
      </c>
      <c r="G168" s="52">
        <f t="shared" si="307"/>
        <v>3.1296619380412997E-2</v>
      </c>
      <c r="H168" s="57">
        <f t="shared" si="308"/>
        <v>302.54495862668978</v>
      </c>
      <c r="I168" s="52">
        <f t="shared" si="309"/>
        <v>0</v>
      </c>
      <c r="J168" s="54">
        <f t="shared" si="310"/>
        <v>579.25847326122505</v>
      </c>
      <c r="K168" s="46">
        <f t="shared" si="353"/>
        <v>579.25847326122505</v>
      </c>
      <c r="L168" s="80">
        <f t="shared" si="244"/>
        <v>0</v>
      </c>
      <c r="M168" s="142">
        <f t="shared" si="245"/>
        <v>0</v>
      </c>
      <c r="N168" s="60">
        <f t="shared" si="246"/>
        <v>3</v>
      </c>
      <c r="O168" s="53">
        <f t="shared" si="247"/>
        <v>0</v>
      </c>
      <c r="P168" s="58">
        <f t="shared" si="311"/>
        <v>2.1268847219426972</v>
      </c>
      <c r="Q168" s="49">
        <f t="shared" si="248"/>
        <v>2.1268847219426972</v>
      </c>
      <c r="R168" s="143">
        <f t="shared" si="249"/>
        <v>0.85418214447655383</v>
      </c>
      <c r="S168" s="51">
        <f t="shared" si="312"/>
        <v>2.5409236314402971E-2</v>
      </c>
      <c r="T168" s="57">
        <f t="shared" si="313"/>
        <v>322.85813292620497</v>
      </c>
      <c r="U168" s="53">
        <f t="shared" si="250"/>
        <v>0</v>
      </c>
      <c r="V168" s="58">
        <f t="shared" si="314"/>
        <v>2.0832235826871943</v>
      </c>
      <c r="W168" s="49">
        <f t="shared" si="251"/>
        <v>2.0832235826871943</v>
      </c>
      <c r="X168" s="143">
        <f t="shared" si="252"/>
        <v>0.83435475176801621</v>
      </c>
      <c r="Y168" s="51">
        <f t="shared" si="315"/>
        <v>2.4770794269188393E-2</v>
      </c>
      <c r="Z168" s="57">
        <f t="shared" si="316"/>
        <v>319.74619193970085</v>
      </c>
      <c r="AA168" s="53">
        <f t="shared" si="253"/>
        <v>0</v>
      </c>
      <c r="AB168" s="58">
        <f t="shared" si="317"/>
        <v>2.0897957484841561</v>
      </c>
      <c r="AC168" s="49">
        <f t="shared" si="254"/>
        <v>2.0897957484841561</v>
      </c>
      <c r="AD168" s="143">
        <f t="shared" si="255"/>
        <v>0.83259842347305824</v>
      </c>
      <c r="AE168" s="49">
        <f t="shared" si="354"/>
        <v>2.4714240498090477E-2</v>
      </c>
      <c r="AF168" s="57">
        <f t="shared" si="318"/>
        <v>318.48960743718061</v>
      </c>
      <c r="AG168" s="53">
        <f t="shared" si="256"/>
        <v>0</v>
      </c>
      <c r="AH168" s="58">
        <f t="shared" si="319"/>
        <v>2.0924613204548232</v>
      </c>
      <c r="AI168" s="49">
        <f t="shared" si="257"/>
        <v>2.0924613204548232</v>
      </c>
      <c r="AJ168" s="143">
        <f t="shared" si="258"/>
        <v>0.83261703430177492</v>
      </c>
      <c r="AK168" s="51">
        <f t="shared" si="320"/>
        <v>2.4714839766775104E-2</v>
      </c>
      <c r="AL168" s="57">
        <f t="shared" si="321"/>
        <v>318.30954474896697</v>
      </c>
      <c r="AM168" s="53">
        <f t="shared" si="259"/>
        <v>0</v>
      </c>
      <c r="AN168" s="58">
        <f t="shared" si="322"/>
        <v>2.0928438415817063</v>
      </c>
      <c r="AO168" s="49">
        <f t="shared" si="260"/>
        <v>2.0928438415817063</v>
      </c>
      <c r="AP168" s="143">
        <f t="shared" si="261"/>
        <v>0.832626889292851</v>
      </c>
      <c r="AQ168" s="51">
        <f t="shared" si="323"/>
        <v>2.4715157097487648E-2</v>
      </c>
      <c r="AR168" s="57">
        <f t="shared" si="324"/>
        <v>318.29441738345093</v>
      </c>
      <c r="AS168" s="44">
        <f t="shared" si="262"/>
        <v>1042.6652518702051</v>
      </c>
      <c r="AT168" s="44">
        <f t="shared" si="263"/>
        <v>417.06610074808202</v>
      </c>
      <c r="AU168" s="44">
        <f t="shared" si="264"/>
        <v>260.66631296755128</v>
      </c>
      <c r="AV168" s="47">
        <f t="shared" si="265"/>
        <v>144.86060541644571</v>
      </c>
      <c r="AW168" s="47">
        <f t="shared" si="266"/>
        <v>63246.100866664812</v>
      </c>
      <c r="AX168" s="86">
        <f t="shared" si="267"/>
        <v>252572605.87376219</v>
      </c>
      <c r="AY168" s="86">
        <f t="shared" si="268"/>
        <v>1119.3639609403469</v>
      </c>
      <c r="AZ168" s="10">
        <f t="shared" si="325"/>
        <v>1119.3639609403469</v>
      </c>
      <c r="BA168" s="44">
        <f t="shared" si="269"/>
        <v>144.86060541644571</v>
      </c>
      <c r="BB168" s="9">
        <f t="shared" si="270"/>
        <v>144.86060541644571</v>
      </c>
      <c r="BC168" s="45">
        <f t="shared" si="359"/>
        <v>19314.747388859429</v>
      </c>
      <c r="BD168" s="9">
        <f t="shared" si="271"/>
        <v>144.86060541644571</v>
      </c>
      <c r="BE168" s="45">
        <f t="shared" si="355"/>
        <v>19314.747388859429</v>
      </c>
      <c r="BF168" s="9">
        <f t="shared" si="272"/>
        <v>144.86060541644571</v>
      </c>
      <c r="BG168" s="45">
        <f t="shared" si="356"/>
        <v>19314.747388859429</v>
      </c>
      <c r="BH168" s="58"/>
      <c r="BI168" s="58"/>
      <c r="BJ168" s="58">
        <f t="shared" si="326"/>
        <v>-144.86060541644571</v>
      </c>
      <c r="BK168" s="97"/>
      <c r="BL168" s="44"/>
      <c r="BM168" s="82">
        <f t="shared" si="327"/>
        <v>16.3</v>
      </c>
      <c r="BN168" s="86">
        <f t="shared" si="328"/>
        <v>16300</v>
      </c>
      <c r="BO168" s="86">
        <f t="shared" si="329"/>
        <v>100</v>
      </c>
      <c r="BP168" s="84">
        <f t="shared" si="273"/>
        <v>2</v>
      </c>
      <c r="BQ168" s="84">
        <f t="shared" si="274"/>
        <v>3</v>
      </c>
      <c r="BR168" s="84">
        <f t="shared" si="275"/>
        <v>1.4581420887516947</v>
      </c>
      <c r="BS168" s="84">
        <f t="shared" si="330"/>
        <v>4.4593117996508398E-2</v>
      </c>
      <c r="BT168" s="84">
        <f t="shared" si="331"/>
        <v>466.15085033245498</v>
      </c>
      <c r="BU168" s="84">
        <f t="shared" si="332"/>
        <v>0</v>
      </c>
      <c r="BV168" s="83">
        <f t="shared" si="333"/>
        <v>427.028281144407</v>
      </c>
      <c r="BW168" s="81">
        <f t="shared" si="357"/>
        <v>427.028281144407</v>
      </c>
      <c r="BX168" s="83">
        <f t="shared" si="276"/>
        <v>0</v>
      </c>
      <c r="BY168" s="141">
        <f t="shared" si="277"/>
        <v>0</v>
      </c>
      <c r="BZ168" s="83">
        <f t="shared" si="278"/>
        <v>3</v>
      </c>
      <c r="CA168" s="83">
        <f t="shared" si="279"/>
        <v>0</v>
      </c>
      <c r="CB168" s="83">
        <f t="shared" si="334"/>
        <v>1.8054673123516796</v>
      </c>
      <c r="CC168" s="83">
        <f t="shared" si="280"/>
        <v>1.8054673123516796</v>
      </c>
      <c r="CD168" s="143">
        <f t="shared" si="281"/>
        <v>1.2238668524348462</v>
      </c>
      <c r="CE168" s="83">
        <f t="shared" si="335"/>
        <v>3.6337572044435468E-2</v>
      </c>
      <c r="CF168" s="84">
        <f t="shared" si="336"/>
        <v>530.45333059629479</v>
      </c>
      <c r="CG168" s="83">
        <f t="shared" si="282"/>
        <v>0</v>
      </c>
      <c r="CH168" s="83">
        <f t="shared" si="337"/>
        <v>1.7084878729596902</v>
      </c>
      <c r="CI168" s="83">
        <f t="shared" si="283"/>
        <v>1.7084878729596902</v>
      </c>
      <c r="CJ168" s="143">
        <f t="shared" si="284"/>
        <v>1.1969464386411544</v>
      </c>
      <c r="CK168" s="83">
        <f t="shared" si="338"/>
        <v>3.5216336809927765E-2</v>
      </c>
      <c r="CL168" s="84">
        <f t="shared" si="339"/>
        <v>471.01285200697765</v>
      </c>
      <c r="CM168" s="83">
        <f t="shared" si="285"/>
        <v>0</v>
      </c>
      <c r="CN168" s="83">
        <f t="shared" si="340"/>
        <v>1.7977514442606517</v>
      </c>
      <c r="CO168" s="83">
        <f t="shared" si="286"/>
        <v>1.7977514442606517</v>
      </c>
      <c r="CP168" s="143">
        <f t="shared" si="287"/>
        <v>1.2022682287919844</v>
      </c>
      <c r="CQ168" s="83">
        <f t="shared" si="341"/>
        <v>3.5437989369710231E-2</v>
      </c>
      <c r="CR168" s="84">
        <f t="shared" si="342"/>
        <v>464.13205486011515</v>
      </c>
      <c r="CS168" s="83">
        <f t="shared" si="288"/>
        <v>0</v>
      </c>
      <c r="CT168" s="83">
        <f t="shared" si="343"/>
        <v>1.8086905820337604</v>
      </c>
      <c r="CU168" s="83">
        <f t="shared" si="289"/>
        <v>1.8086905820337604</v>
      </c>
      <c r="CV168" s="143">
        <f t="shared" si="290"/>
        <v>1.2032003115553187</v>
      </c>
      <c r="CW168" s="83">
        <f t="shared" si="344"/>
        <v>3.547681061680312E-2</v>
      </c>
      <c r="CX168" s="84">
        <f t="shared" si="345"/>
        <v>464.10498200494203</v>
      </c>
      <c r="CY168" s="83">
        <f t="shared" si="291"/>
        <v>0</v>
      </c>
      <c r="CZ168" s="83">
        <f t="shared" si="346"/>
        <v>1.8087338855762907</v>
      </c>
      <c r="DA168" s="83">
        <f t="shared" si="292"/>
        <v>1.8087338855762907</v>
      </c>
      <c r="DB168" s="143">
        <f t="shared" si="293"/>
        <v>1.2032309708933955</v>
      </c>
      <c r="DC168" s="83">
        <f t="shared" si="347"/>
        <v>3.5478087578233633E-2</v>
      </c>
      <c r="DD168" s="84">
        <f t="shared" si="348"/>
        <v>464.14614183231481</v>
      </c>
      <c r="DE168" s="86">
        <f t="shared" si="294"/>
        <v>768.65090605993259</v>
      </c>
      <c r="DF168" s="86">
        <f t="shared" si="295"/>
        <v>307.46036242397298</v>
      </c>
      <c r="DG168" s="86">
        <f t="shared" si="296"/>
        <v>192.16272651498315</v>
      </c>
      <c r="DH168" s="86">
        <f t="shared" si="297"/>
        <v>3.2568841956804078</v>
      </c>
      <c r="DI168" s="86">
        <f t="shared" si="298"/>
        <v>61.548991682608602</v>
      </c>
      <c r="DJ168" s="86">
        <f t="shared" si="299"/>
        <v>269798.76922020473</v>
      </c>
      <c r="DK168" s="86">
        <f t="shared" si="300"/>
        <v>1359.09370055863</v>
      </c>
      <c r="DL168" s="86">
        <f t="shared" si="358"/>
        <v>1359.09370055863</v>
      </c>
      <c r="DM168" s="86">
        <f t="shared" si="301"/>
        <v>3.2568841956804078</v>
      </c>
      <c r="DN168" s="85">
        <f t="shared" si="302"/>
        <v>3.2568841956804078</v>
      </c>
      <c r="DO168" s="85">
        <f t="shared" si="349"/>
        <v>325.68841956804079</v>
      </c>
      <c r="DP168" s="85">
        <f t="shared" si="303"/>
        <v>3.2568841956804078</v>
      </c>
      <c r="DQ168" s="85">
        <f t="shared" si="350"/>
        <v>325.68841956804079</v>
      </c>
      <c r="DR168" s="85">
        <f t="shared" si="304"/>
        <v>3.2568841956804078</v>
      </c>
      <c r="DS168" s="85">
        <f t="shared" si="351"/>
        <v>325.68841956804079</v>
      </c>
      <c r="DT168" s="81"/>
      <c r="DU168" s="81"/>
      <c r="DV168" s="81">
        <f t="shared" si="352"/>
        <v>-3.2568841956804078</v>
      </c>
      <c r="DW168" s="100"/>
    </row>
    <row r="169" spans="1:127" x14ac:dyDescent="0.2">
      <c r="A169" s="59">
        <f t="shared" si="305"/>
        <v>21.866666666666646</v>
      </c>
      <c r="B169" s="44">
        <f t="shared" si="306"/>
        <v>21866.666666666646</v>
      </c>
      <c r="C169" s="52">
        <f t="shared" si="240"/>
        <v>133.33333333333334</v>
      </c>
      <c r="D169" s="50">
        <f t="shared" si="241"/>
        <v>2</v>
      </c>
      <c r="E169" s="44">
        <f t="shared" si="242"/>
        <v>3</v>
      </c>
      <c r="F169" s="47">
        <f t="shared" si="243"/>
        <v>1.0574519476318618</v>
      </c>
      <c r="G169" s="52">
        <f t="shared" si="307"/>
        <v>3.1155625787395416E-2</v>
      </c>
      <c r="H169" s="57">
        <f t="shared" si="308"/>
        <v>303.9327862970855</v>
      </c>
      <c r="I169" s="52">
        <f t="shared" si="309"/>
        <v>0</v>
      </c>
      <c r="J169" s="54">
        <f t="shared" si="310"/>
        <v>582.9208732612251</v>
      </c>
      <c r="K169" s="46">
        <f t="shared" si="353"/>
        <v>582.9208732612251</v>
      </c>
      <c r="L169" s="80">
        <f t="shared" si="244"/>
        <v>0</v>
      </c>
      <c r="M169" s="142">
        <f t="shared" si="245"/>
        <v>0</v>
      </c>
      <c r="N169" s="60">
        <f t="shared" si="246"/>
        <v>3</v>
      </c>
      <c r="O169" s="53">
        <f t="shared" si="247"/>
        <v>0</v>
      </c>
      <c r="P169" s="58">
        <f t="shared" si="311"/>
        <v>2.124243534518754</v>
      </c>
      <c r="Q169" s="49">
        <f t="shared" si="248"/>
        <v>2.124243534518754</v>
      </c>
      <c r="R169" s="143">
        <f t="shared" si="249"/>
        <v>0.85418214447655383</v>
      </c>
      <c r="S169" s="51">
        <f t="shared" si="312"/>
        <v>2.5295345361806096E-2</v>
      </c>
      <c r="T169" s="57">
        <f t="shared" si="313"/>
        <v>324.44745528590153</v>
      </c>
      <c r="U169" s="53">
        <f t="shared" si="250"/>
        <v>0</v>
      </c>
      <c r="V169" s="58">
        <f t="shared" si="314"/>
        <v>2.0802746796744369</v>
      </c>
      <c r="W169" s="49">
        <f t="shared" si="251"/>
        <v>2.0802746796744369</v>
      </c>
      <c r="X169" s="143">
        <f t="shared" si="252"/>
        <v>0.83435475176801621</v>
      </c>
      <c r="Y169" s="51">
        <f t="shared" si="315"/>
        <v>2.4659546968952659E-2</v>
      </c>
      <c r="Z169" s="57">
        <f t="shared" si="316"/>
        <v>321.32804619189397</v>
      </c>
      <c r="AA169" s="53">
        <f t="shared" si="253"/>
        <v>0</v>
      </c>
      <c r="AB169" s="58">
        <f t="shared" si="317"/>
        <v>2.0868427591078125</v>
      </c>
      <c r="AC169" s="49">
        <f t="shared" si="254"/>
        <v>2.0868427591078125</v>
      </c>
      <c r="AD169" s="143">
        <f t="shared" si="255"/>
        <v>0.83259842347305824</v>
      </c>
      <c r="AE169" s="49">
        <f t="shared" si="354"/>
        <v>2.4603227374960738E-2</v>
      </c>
      <c r="AF169" s="57">
        <f t="shared" si="318"/>
        <v>320.06288616258792</v>
      </c>
      <c r="AG169" s="53">
        <f t="shared" si="256"/>
        <v>0</v>
      </c>
      <c r="AH169" s="58">
        <f t="shared" si="319"/>
        <v>2.0895184568597442</v>
      </c>
      <c r="AI169" s="49">
        <f t="shared" si="257"/>
        <v>2.0895184568597442</v>
      </c>
      <c r="AJ169" s="143">
        <f t="shared" si="258"/>
        <v>0.83261703430177492</v>
      </c>
      <c r="AK169" s="51">
        <f t="shared" si="320"/>
        <v>2.4603824162201533E-2</v>
      </c>
      <c r="AL169" s="57">
        <f t="shared" si="321"/>
        <v>319.88085739233941</v>
      </c>
      <c r="AM169" s="53">
        <f t="shared" si="259"/>
        <v>0</v>
      </c>
      <c r="AN169" s="58">
        <f t="shared" si="322"/>
        <v>2.0899039957880152</v>
      </c>
      <c r="AO169" s="49">
        <f t="shared" si="260"/>
        <v>2.0899039957880152</v>
      </c>
      <c r="AP169" s="143">
        <f t="shared" si="261"/>
        <v>0.832626889292851</v>
      </c>
      <c r="AQ169" s="51">
        <f t="shared" si="323"/>
        <v>2.4604140178915268E-2</v>
      </c>
      <c r="AR169" s="57">
        <f t="shared" si="324"/>
        <v>319.86546300397617</v>
      </c>
      <c r="AS169" s="44">
        <f t="shared" si="262"/>
        <v>1049.2575718702051</v>
      </c>
      <c r="AT169" s="44">
        <f t="shared" si="263"/>
        <v>419.70302874808203</v>
      </c>
      <c r="AU169" s="44">
        <f t="shared" si="264"/>
        <v>262.31439296755127</v>
      </c>
      <c r="AV169" s="47">
        <f t="shared" si="265"/>
        <v>140.5258590967652</v>
      </c>
      <c r="AW169" s="47">
        <f t="shared" si="266"/>
        <v>59735.373418895972</v>
      </c>
      <c r="AX169" s="86">
        <f t="shared" si="267"/>
        <v>230457739.17884538</v>
      </c>
      <c r="AY169" s="86">
        <f t="shared" si="268"/>
        <v>1111.4700792075942</v>
      </c>
      <c r="AZ169" s="10">
        <f t="shared" si="325"/>
        <v>1111.4700792075942</v>
      </c>
      <c r="BA169" s="44">
        <f t="shared" si="269"/>
        <v>140.5258590967652</v>
      </c>
      <c r="BB169" s="9">
        <f t="shared" si="270"/>
        <v>140.5258590967652</v>
      </c>
      <c r="BC169" s="45">
        <f t="shared" si="359"/>
        <v>18736.781212902028</v>
      </c>
      <c r="BD169" s="9">
        <f t="shared" si="271"/>
        <v>140.5258590967652</v>
      </c>
      <c r="BE169" s="45">
        <f t="shared" si="355"/>
        <v>18736.781212902028</v>
      </c>
      <c r="BF169" s="9">
        <f t="shared" si="272"/>
        <v>140.5258590967652</v>
      </c>
      <c r="BG169" s="45">
        <f t="shared" si="356"/>
        <v>18736.781212902028</v>
      </c>
      <c r="BH169" s="58"/>
      <c r="BI169" s="58"/>
      <c r="BJ169" s="58">
        <f t="shared" si="326"/>
        <v>-140.5258590967652</v>
      </c>
      <c r="BK169" s="97"/>
      <c r="BL169" s="44"/>
      <c r="BM169" s="82">
        <f t="shared" si="327"/>
        <v>16.399999999999999</v>
      </c>
      <c r="BN169" s="86">
        <f t="shared" si="328"/>
        <v>16400</v>
      </c>
      <c r="BO169" s="86">
        <f t="shared" si="329"/>
        <v>100</v>
      </c>
      <c r="BP169" s="84">
        <f t="shared" si="273"/>
        <v>2</v>
      </c>
      <c r="BQ169" s="84">
        <f t="shared" si="274"/>
        <v>3</v>
      </c>
      <c r="BR169" s="84">
        <f t="shared" si="275"/>
        <v>1.4581420887516947</v>
      </c>
      <c r="BS169" s="84">
        <f t="shared" si="330"/>
        <v>4.444730378763323E-2</v>
      </c>
      <c r="BT169" s="84">
        <f t="shared" si="331"/>
        <v>467.6348573621907</v>
      </c>
      <c r="BU169" s="84">
        <f t="shared" si="332"/>
        <v>0</v>
      </c>
      <c r="BV169" s="83">
        <f t="shared" si="333"/>
        <v>429.77508114440695</v>
      </c>
      <c r="BW169" s="81">
        <f t="shared" si="357"/>
        <v>429.77508114440695</v>
      </c>
      <c r="BX169" s="83">
        <f t="shared" si="276"/>
        <v>0</v>
      </c>
      <c r="BY169" s="141">
        <f t="shared" si="277"/>
        <v>0</v>
      </c>
      <c r="BZ169" s="83">
        <f t="shared" si="278"/>
        <v>3</v>
      </c>
      <c r="CA169" s="83">
        <f t="shared" si="279"/>
        <v>0</v>
      </c>
      <c r="CB169" s="83">
        <f t="shared" si="334"/>
        <v>1.803361906220331</v>
      </c>
      <c r="CC169" s="83">
        <f t="shared" si="280"/>
        <v>1.803361906220331</v>
      </c>
      <c r="CD169" s="143">
        <f t="shared" si="281"/>
        <v>1.2238668524348462</v>
      </c>
      <c r="CE169" s="83">
        <f t="shared" si="335"/>
        <v>3.6215185359191986E-2</v>
      </c>
      <c r="CF169" s="84">
        <f t="shared" si="336"/>
        <v>532.4625820767086</v>
      </c>
      <c r="CG169" s="83">
        <f t="shared" si="282"/>
        <v>0</v>
      </c>
      <c r="CH169" s="83">
        <f t="shared" si="337"/>
        <v>1.705867954388522</v>
      </c>
      <c r="CI169" s="83">
        <f t="shared" si="283"/>
        <v>1.705867954388522</v>
      </c>
      <c r="CJ169" s="143">
        <f t="shared" si="284"/>
        <v>1.1969464386411544</v>
      </c>
      <c r="CK169" s="83">
        <f t="shared" si="338"/>
        <v>3.5096642166063646E-2</v>
      </c>
      <c r="CL169" s="84">
        <f t="shared" si="339"/>
        <v>473.07060670599657</v>
      </c>
      <c r="CM169" s="83">
        <f t="shared" si="285"/>
        <v>0</v>
      </c>
      <c r="CN169" s="83">
        <f t="shared" si="340"/>
        <v>1.79476113170203</v>
      </c>
      <c r="CO169" s="83">
        <f t="shared" si="286"/>
        <v>1.79476113170203</v>
      </c>
      <c r="CP169" s="143">
        <f t="shared" si="287"/>
        <v>1.2022682287919844</v>
      </c>
      <c r="CQ169" s="83">
        <f t="shared" si="341"/>
        <v>3.5317762546831034E-2</v>
      </c>
      <c r="CR169" s="84">
        <f t="shared" si="342"/>
        <v>466.09995070418273</v>
      </c>
      <c r="CS169" s="83">
        <f t="shared" si="288"/>
        <v>0</v>
      </c>
      <c r="CT169" s="83">
        <f t="shared" si="343"/>
        <v>1.8058054741664629</v>
      </c>
      <c r="CU169" s="83">
        <f t="shared" si="289"/>
        <v>1.8058054741664629</v>
      </c>
      <c r="CV169" s="143">
        <f t="shared" si="290"/>
        <v>1.2032003115553187</v>
      </c>
      <c r="CW169" s="83">
        <f t="shared" si="344"/>
        <v>3.535649058564759E-2</v>
      </c>
      <c r="CX169" s="84">
        <f t="shared" si="345"/>
        <v>466.06311961858523</v>
      </c>
      <c r="CY169" s="83">
        <f t="shared" si="291"/>
        <v>0</v>
      </c>
      <c r="CZ169" s="83">
        <f t="shared" si="346"/>
        <v>1.805864190531828</v>
      </c>
      <c r="DA169" s="83">
        <f t="shared" si="292"/>
        <v>1.805864190531828</v>
      </c>
      <c r="DB169" s="143">
        <f t="shared" si="293"/>
        <v>1.2032309708933955</v>
      </c>
      <c r="DC169" s="83">
        <f t="shared" si="347"/>
        <v>3.5357764481144291E-2</v>
      </c>
      <c r="DD169" s="84">
        <f t="shared" si="348"/>
        <v>466.10430308047455</v>
      </c>
      <c r="DE169" s="86">
        <f t="shared" si="294"/>
        <v>773.59514605993252</v>
      </c>
      <c r="DF169" s="86">
        <f t="shared" si="295"/>
        <v>309.43805842397302</v>
      </c>
      <c r="DG169" s="86">
        <f t="shared" si="296"/>
        <v>193.39878651498313</v>
      </c>
      <c r="DH169" s="86">
        <f t="shared" si="297"/>
        <v>3.1882600276414754</v>
      </c>
      <c r="DI169" s="86">
        <f t="shared" si="298"/>
        <v>59.187868109994419</v>
      </c>
      <c r="DJ169" s="86">
        <f t="shared" si="299"/>
        <v>250683.32869596023</v>
      </c>
      <c r="DK169" s="86">
        <f t="shared" si="300"/>
        <v>1349.6154089808958</v>
      </c>
      <c r="DL169" s="86">
        <f t="shared" si="358"/>
        <v>1349.6154089808958</v>
      </c>
      <c r="DM169" s="86">
        <f t="shared" si="301"/>
        <v>3.1882600276414754</v>
      </c>
      <c r="DN169" s="85">
        <f t="shared" si="302"/>
        <v>3.1882600276414754</v>
      </c>
      <c r="DO169" s="85">
        <f t="shared" si="349"/>
        <v>318.82600276414752</v>
      </c>
      <c r="DP169" s="85">
        <f t="shared" si="303"/>
        <v>3.1882600276414754</v>
      </c>
      <c r="DQ169" s="85">
        <f t="shared" si="350"/>
        <v>318.82600276414752</v>
      </c>
      <c r="DR169" s="85">
        <f t="shared" si="304"/>
        <v>3.1882600276414754</v>
      </c>
      <c r="DS169" s="85">
        <f t="shared" si="351"/>
        <v>318.82600276414752</v>
      </c>
      <c r="DT169" s="81"/>
      <c r="DU169" s="81"/>
      <c r="DV169" s="81">
        <f t="shared" si="352"/>
        <v>-3.1882600276414754</v>
      </c>
      <c r="DW169" s="100"/>
    </row>
    <row r="170" spans="1:127" x14ac:dyDescent="0.2">
      <c r="A170" s="59">
        <f t="shared" si="305"/>
        <v>21.999999999999979</v>
      </c>
      <c r="B170" s="44">
        <f t="shared" si="306"/>
        <v>21999.999999999978</v>
      </c>
      <c r="C170" s="52">
        <f t="shared" si="240"/>
        <v>133.33333333333334</v>
      </c>
      <c r="D170" s="50">
        <f t="shared" si="241"/>
        <v>2</v>
      </c>
      <c r="E170" s="44">
        <f t="shared" si="242"/>
        <v>3</v>
      </c>
      <c r="F170" s="47">
        <f t="shared" si="243"/>
        <v>1.0574519476318618</v>
      </c>
      <c r="G170" s="52">
        <f t="shared" si="307"/>
        <v>3.1014632194377834E-2</v>
      </c>
      <c r="H170" s="57">
        <f t="shared" si="308"/>
        <v>305.31434758556935</v>
      </c>
      <c r="I170" s="52">
        <f t="shared" si="309"/>
        <v>0</v>
      </c>
      <c r="J170" s="54">
        <f t="shared" si="310"/>
        <v>586.58327326122503</v>
      </c>
      <c r="K170" s="46">
        <f t="shared" si="353"/>
        <v>586.58327326122503</v>
      </c>
      <c r="L170" s="80">
        <f t="shared" si="244"/>
        <v>0</v>
      </c>
      <c r="M170" s="142">
        <f t="shared" si="245"/>
        <v>0</v>
      </c>
      <c r="N170" s="60">
        <f t="shared" si="246"/>
        <v>3</v>
      </c>
      <c r="O170" s="53">
        <f t="shared" si="247"/>
        <v>0</v>
      </c>
      <c r="P170" s="58">
        <f t="shared" si="311"/>
        <v>2.1216235674646007</v>
      </c>
      <c r="Q170" s="49">
        <f t="shared" si="248"/>
        <v>2.1216235674646007</v>
      </c>
      <c r="R170" s="143">
        <f t="shared" si="249"/>
        <v>0.85418214447655383</v>
      </c>
      <c r="S170" s="51">
        <f t="shared" si="312"/>
        <v>2.5181454409209221E-2</v>
      </c>
      <c r="T170" s="57">
        <f t="shared" si="313"/>
        <v>326.03160509266871</v>
      </c>
      <c r="U170" s="53">
        <f t="shared" si="250"/>
        <v>0</v>
      </c>
      <c r="V170" s="58">
        <f t="shared" si="314"/>
        <v>2.0773460432352135</v>
      </c>
      <c r="W170" s="49">
        <f t="shared" si="251"/>
        <v>2.0773460432352135</v>
      </c>
      <c r="X170" s="143">
        <f t="shared" si="252"/>
        <v>0.83435475176801621</v>
      </c>
      <c r="Y170" s="51">
        <f t="shared" si="315"/>
        <v>2.4548299668716925E-2</v>
      </c>
      <c r="Z170" s="57">
        <f t="shared" si="316"/>
        <v>322.90501251332773</v>
      </c>
      <c r="AA170" s="53">
        <f t="shared" si="253"/>
        <v>0</v>
      </c>
      <c r="AB170" s="58">
        <f t="shared" si="317"/>
        <v>2.0839095038315034</v>
      </c>
      <c r="AC170" s="49">
        <f t="shared" si="254"/>
        <v>2.0839095038315034</v>
      </c>
      <c r="AD170" s="143">
        <f t="shared" si="255"/>
        <v>0.83259842347305824</v>
      </c>
      <c r="AE170" s="49">
        <f t="shared" si="354"/>
        <v>2.4492214251830999E-2</v>
      </c>
      <c r="AF170" s="57">
        <f t="shared" si="318"/>
        <v>321.63129826623174</v>
      </c>
      <c r="AG170" s="53">
        <f t="shared" si="256"/>
        <v>0</v>
      </c>
      <c r="AH170" s="58">
        <f t="shared" si="319"/>
        <v>2.0865952376070145</v>
      </c>
      <c r="AI170" s="49">
        <f t="shared" si="257"/>
        <v>2.0865952376070145</v>
      </c>
      <c r="AJ170" s="143">
        <f t="shared" si="258"/>
        <v>0.83261703430177492</v>
      </c>
      <c r="AK170" s="51">
        <f t="shared" si="320"/>
        <v>2.4492808557627962E-2</v>
      </c>
      <c r="AL170" s="57">
        <f t="shared" si="321"/>
        <v>321.44729909437046</v>
      </c>
      <c r="AM170" s="53">
        <f t="shared" si="259"/>
        <v>0</v>
      </c>
      <c r="AN170" s="58">
        <f t="shared" si="322"/>
        <v>2.0869837877227226</v>
      </c>
      <c r="AO170" s="49">
        <f t="shared" si="260"/>
        <v>2.0869837877227226</v>
      </c>
      <c r="AP170" s="143">
        <f t="shared" si="261"/>
        <v>0.832626889292851</v>
      </c>
      <c r="AQ170" s="51">
        <f t="shared" si="323"/>
        <v>2.4493123260342888E-2</v>
      </c>
      <c r="AR170" s="57">
        <f t="shared" si="324"/>
        <v>321.43163585332582</v>
      </c>
      <c r="AS170" s="44">
        <f t="shared" si="262"/>
        <v>1055.8498918702051</v>
      </c>
      <c r="AT170" s="44">
        <f t="shared" si="263"/>
        <v>422.33995674808199</v>
      </c>
      <c r="AU170" s="44">
        <f t="shared" si="264"/>
        <v>263.96247296755126</v>
      </c>
      <c r="AV170" s="47">
        <f t="shared" si="265"/>
        <v>136.35546314487459</v>
      </c>
      <c r="AW170" s="47">
        <f t="shared" si="266"/>
        <v>56446.475256790312</v>
      </c>
      <c r="AX170" s="86">
        <f t="shared" si="267"/>
        <v>210440415.71302891</v>
      </c>
      <c r="AY170" s="86">
        <f t="shared" si="268"/>
        <v>1103.6388328005082</v>
      </c>
      <c r="AZ170" s="10">
        <f t="shared" si="325"/>
        <v>1103.6388328005082</v>
      </c>
      <c r="BA170" s="44">
        <f t="shared" si="269"/>
        <v>136.35546314487459</v>
      </c>
      <c r="BB170" s="9">
        <f t="shared" si="270"/>
        <v>136.35546314487459</v>
      </c>
      <c r="BC170" s="45">
        <f t="shared" si="359"/>
        <v>18180.728419316612</v>
      </c>
      <c r="BD170" s="9">
        <f t="shared" si="271"/>
        <v>136.35546314487459</v>
      </c>
      <c r="BE170" s="45">
        <f t="shared" si="355"/>
        <v>18180.728419316612</v>
      </c>
      <c r="BF170" s="9">
        <f t="shared" si="272"/>
        <v>136.35546314487459</v>
      </c>
      <c r="BG170" s="45">
        <f t="shared" si="356"/>
        <v>18180.728419316612</v>
      </c>
      <c r="BH170" s="58"/>
      <c r="BI170" s="58"/>
      <c r="BJ170" s="58">
        <f t="shared" si="326"/>
        <v>-136.35546314487459</v>
      </c>
      <c r="BK170" s="97"/>
      <c r="BL170" s="44"/>
      <c r="BM170" s="82">
        <f t="shared" si="327"/>
        <v>16.5</v>
      </c>
      <c r="BN170" s="86">
        <f t="shared" si="328"/>
        <v>16500</v>
      </c>
      <c r="BO170" s="86">
        <f t="shared" si="329"/>
        <v>100</v>
      </c>
      <c r="BP170" s="84">
        <f t="shared" si="273"/>
        <v>2</v>
      </c>
      <c r="BQ170" s="84">
        <f t="shared" si="274"/>
        <v>3</v>
      </c>
      <c r="BR170" s="84">
        <f t="shared" si="275"/>
        <v>1.4581420887516947</v>
      </c>
      <c r="BS170" s="84">
        <f t="shared" si="330"/>
        <v>4.4301489578758062E-2</v>
      </c>
      <c r="BT170" s="84">
        <f t="shared" si="331"/>
        <v>469.11400391829721</v>
      </c>
      <c r="BU170" s="84">
        <f t="shared" si="332"/>
        <v>0</v>
      </c>
      <c r="BV170" s="83">
        <f t="shared" si="333"/>
        <v>432.52188114440696</v>
      </c>
      <c r="BW170" s="81">
        <f t="shared" si="357"/>
        <v>432.52188114440696</v>
      </c>
      <c r="BX170" s="83">
        <f t="shared" si="276"/>
        <v>0</v>
      </c>
      <c r="BY170" s="141">
        <f t="shared" si="277"/>
        <v>0</v>
      </c>
      <c r="BZ170" s="83">
        <f t="shared" si="278"/>
        <v>3</v>
      </c>
      <c r="CA170" s="83">
        <f t="shared" si="279"/>
        <v>0</v>
      </c>
      <c r="CB170" s="83">
        <f t="shared" si="334"/>
        <v>1.801269710240472</v>
      </c>
      <c r="CC170" s="83">
        <f t="shared" si="280"/>
        <v>1.801269710240472</v>
      </c>
      <c r="CD170" s="143">
        <f t="shared" si="281"/>
        <v>1.2238668524348462</v>
      </c>
      <c r="CE170" s="83">
        <f t="shared" si="335"/>
        <v>3.6092798673948503E-2</v>
      </c>
      <c r="CF170" s="84">
        <f t="shared" si="336"/>
        <v>534.46739275236189</v>
      </c>
      <c r="CG170" s="83">
        <f t="shared" si="282"/>
        <v>0</v>
      </c>
      <c r="CH170" s="83">
        <f t="shared" si="337"/>
        <v>1.7032630982014232</v>
      </c>
      <c r="CI170" s="83">
        <f t="shared" si="283"/>
        <v>1.7032630982014232</v>
      </c>
      <c r="CJ170" s="143">
        <f t="shared" si="284"/>
        <v>1.1969464386411544</v>
      </c>
      <c r="CK170" s="83">
        <f t="shared" si="338"/>
        <v>3.4976947522199528E-2</v>
      </c>
      <c r="CL170" s="84">
        <f t="shared" si="339"/>
        <v>475.12450511905928</v>
      </c>
      <c r="CM170" s="83">
        <f t="shared" si="285"/>
        <v>0</v>
      </c>
      <c r="CN170" s="83">
        <f t="shared" si="340"/>
        <v>1.7917876490511528</v>
      </c>
      <c r="CO170" s="83">
        <f t="shared" si="286"/>
        <v>1.7917876490511528</v>
      </c>
      <c r="CP170" s="143">
        <f t="shared" si="287"/>
        <v>1.2022682287919844</v>
      </c>
      <c r="CQ170" s="83">
        <f t="shared" si="341"/>
        <v>3.5197535723951838E-2</v>
      </c>
      <c r="CR170" s="84">
        <f t="shared" si="342"/>
        <v>468.06442656186726</v>
      </c>
      <c r="CS170" s="83">
        <f t="shared" si="288"/>
        <v>0</v>
      </c>
      <c r="CT170" s="83">
        <f t="shared" si="343"/>
        <v>1.8029358070910591</v>
      </c>
      <c r="CU170" s="83">
        <f t="shared" si="289"/>
        <v>1.8029358070910591</v>
      </c>
      <c r="CV170" s="143">
        <f t="shared" si="290"/>
        <v>1.2032003115553187</v>
      </c>
      <c r="CW170" s="83">
        <f t="shared" si="344"/>
        <v>3.5236170554492061E-2</v>
      </c>
      <c r="CX170" s="84">
        <f t="shared" si="345"/>
        <v>468.01772276244611</v>
      </c>
      <c r="CY170" s="83">
        <f t="shared" si="291"/>
        <v>0</v>
      </c>
      <c r="CZ170" s="83">
        <f t="shared" si="346"/>
        <v>1.8030100162307003</v>
      </c>
      <c r="DA170" s="83">
        <f t="shared" si="292"/>
        <v>1.8030100162307003</v>
      </c>
      <c r="DB170" s="143">
        <f t="shared" si="293"/>
        <v>1.2032309708933955</v>
      </c>
      <c r="DC170" s="83">
        <f t="shared" si="347"/>
        <v>3.5237441384054949E-2</v>
      </c>
      <c r="DD170" s="84">
        <f t="shared" si="348"/>
        <v>468.05891312909648</v>
      </c>
      <c r="DE170" s="86">
        <f t="shared" si="294"/>
        <v>778.53938605993244</v>
      </c>
      <c r="DF170" s="86">
        <f t="shared" si="295"/>
        <v>311.415754423973</v>
      </c>
      <c r="DG170" s="86">
        <f t="shared" si="296"/>
        <v>194.63484651498311</v>
      </c>
      <c r="DH170" s="86">
        <f t="shared" si="297"/>
        <v>3.1215526774775597</v>
      </c>
      <c r="DI170" s="86">
        <f t="shared" si="298"/>
        <v>56.933095295413736</v>
      </c>
      <c r="DJ170" s="86">
        <f t="shared" si="299"/>
        <v>233043.5148557655</v>
      </c>
      <c r="DK170" s="86">
        <f t="shared" si="300"/>
        <v>1340.1668200209447</v>
      </c>
      <c r="DL170" s="86">
        <f t="shared" si="358"/>
        <v>1340.1668200209447</v>
      </c>
      <c r="DM170" s="86">
        <f t="shared" si="301"/>
        <v>3.1215526774775597</v>
      </c>
      <c r="DN170" s="85">
        <f t="shared" si="302"/>
        <v>3.1215526774775597</v>
      </c>
      <c r="DO170" s="85">
        <f t="shared" si="349"/>
        <v>312.15526774775594</v>
      </c>
      <c r="DP170" s="85">
        <f t="shared" si="303"/>
        <v>3.1215526774775597</v>
      </c>
      <c r="DQ170" s="85">
        <f t="shared" si="350"/>
        <v>312.15526774775594</v>
      </c>
      <c r="DR170" s="85">
        <f t="shared" si="304"/>
        <v>3.1215526774775597</v>
      </c>
      <c r="DS170" s="85">
        <f t="shared" si="351"/>
        <v>312.15526774775594</v>
      </c>
      <c r="DT170" s="81"/>
      <c r="DU170" s="81"/>
      <c r="DV170" s="81">
        <f t="shared" si="352"/>
        <v>-3.1215526774775597</v>
      </c>
      <c r="DW170" s="100"/>
    </row>
    <row r="171" spans="1:127" x14ac:dyDescent="0.2">
      <c r="A171" s="59">
        <f t="shared" si="305"/>
        <v>22.133333333333312</v>
      </c>
      <c r="B171" s="44">
        <f t="shared" si="306"/>
        <v>22133.33333333331</v>
      </c>
      <c r="C171" s="52">
        <f t="shared" si="240"/>
        <v>133.33333333333334</v>
      </c>
      <c r="D171" s="50">
        <f t="shared" si="241"/>
        <v>2</v>
      </c>
      <c r="E171" s="44">
        <f t="shared" si="242"/>
        <v>3</v>
      </c>
      <c r="F171" s="47">
        <f t="shared" si="243"/>
        <v>1.0574519476318618</v>
      </c>
      <c r="G171" s="52">
        <f t="shared" si="307"/>
        <v>3.0873638601360252E-2</v>
      </c>
      <c r="H171" s="57">
        <f t="shared" si="308"/>
        <v>306.68964249214127</v>
      </c>
      <c r="I171" s="52">
        <f t="shared" si="309"/>
        <v>0</v>
      </c>
      <c r="J171" s="54">
        <f t="shared" si="310"/>
        <v>590.24567326122497</v>
      </c>
      <c r="K171" s="46">
        <f t="shared" si="353"/>
        <v>590.24567326122497</v>
      </c>
      <c r="L171" s="80">
        <f t="shared" si="244"/>
        <v>0</v>
      </c>
      <c r="M171" s="142">
        <f t="shared" si="245"/>
        <v>0</v>
      </c>
      <c r="N171" s="60">
        <f t="shared" si="246"/>
        <v>3</v>
      </c>
      <c r="O171" s="53">
        <f t="shared" si="247"/>
        <v>0</v>
      </c>
      <c r="P171" s="58">
        <f t="shared" si="311"/>
        <v>2.119024679819661</v>
      </c>
      <c r="Q171" s="49">
        <f t="shared" si="248"/>
        <v>2.119024679819661</v>
      </c>
      <c r="R171" s="143">
        <f t="shared" si="249"/>
        <v>0.85418214447655383</v>
      </c>
      <c r="S171" s="51">
        <f t="shared" si="312"/>
        <v>2.5067563456612346E-2</v>
      </c>
      <c r="T171" s="57">
        <f t="shared" si="313"/>
        <v>327.61055367514103</v>
      </c>
      <c r="U171" s="53">
        <f t="shared" si="250"/>
        <v>0</v>
      </c>
      <c r="V171" s="58">
        <f t="shared" si="314"/>
        <v>2.0744375906114305</v>
      </c>
      <c r="W171" s="49">
        <f t="shared" si="251"/>
        <v>2.0744375906114305</v>
      </c>
      <c r="X171" s="143">
        <f t="shared" si="252"/>
        <v>0.83435475176801621</v>
      </c>
      <c r="Y171" s="51">
        <f t="shared" si="315"/>
        <v>2.4437052368481191E-2</v>
      </c>
      <c r="Z171" s="57">
        <f t="shared" si="316"/>
        <v>324.47706168946178</v>
      </c>
      <c r="AA171" s="53">
        <f t="shared" si="253"/>
        <v>0</v>
      </c>
      <c r="AB171" s="58">
        <f t="shared" si="317"/>
        <v>2.0809959064025758</v>
      </c>
      <c r="AC171" s="49">
        <f t="shared" si="254"/>
        <v>2.0809959064025758</v>
      </c>
      <c r="AD171" s="143">
        <f t="shared" si="255"/>
        <v>0.83259842347305824</v>
      </c>
      <c r="AE171" s="49">
        <f t="shared" si="354"/>
        <v>2.438120112870126E-2</v>
      </c>
      <c r="AF171" s="57">
        <f t="shared" si="318"/>
        <v>323.19481514930408</v>
      </c>
      <c r="AG171" s="53">
        <f t="shared" si="256"/>
        <v>0</v>
      </c>
      <c r="AH171" s="58">
        <f t="shared" si="319"/>
        <v>2.0836915864043593</v>
      </c>
      <c r="AI171" s="49">
        <f t="shared" si="257"/>
        <v>2.0836915864043593</v>
      </c>
      <c r="AJ171" s="143">
        <f t="shared" si="258"/>
        <v>0.83261703430177492</v>
      </c>
      <c r="AK171" s="51">
        <f t="shared" si="320"/>
        <v>2.4381792953054392E-2</v>
      </c>
      <c r="AL171" s="57">
        <f t="shared" si="321"/>
        <v>323.00884141396068</v>
      </c>
      <c r="AM171" s="53">
        <f t="shared" si="259"/>
        <v>0</v>
      </c>
      <c r="AN171" s="58">
        <f t="shared" si="322"/>
        <v>2.0840831409133505</v>
      </c>
      <c r="AO171" s="49">
        <f t="shared" si="260"/>
        <v>2.0840831409133505</v>
      </c>
      <c r="AP171" s="143">
        <f t="shared" si="261"/>
        <v>0.832626889292851</v>
      </c>
      <c r="AQ171" s="51">
        <f t="shared" si="323"/>
        <v>2.4382106341770508E-2</v>
      </c>
      <c r="AR171" s="57">
        <f t="shared" si="324"/>
        <v>322.99290751212311</v>
      </c>
      <c r="AS171" s="44">
        <f t="shared" si="262"/>
        <v>1062.442211870205</v>
      </c>
      <c r="AT171" s="44">
        <f t="shared" si="263"/>
        <v>424.976884748082</v>
      </c>
      <c r="AU171" s="44">
        <f t="shared" si="264"/>
        <v>265.61055296755126</v>
      </c>
      <c r="AV171" s="47">
        <f t="shared" si="265"/>
        <v>132.34216107805895</v>
      </c>
      <c r="AW171" s="47">
        <f t="shared" si="266"/>
        <v>53363.916512501535</v>
      </c>
      <c r="AX171" s="86">
        <f t="shared" si="267"/>
        <v>192307811.61681613</v>
      </c>
      <c r="AY171" s="86">
        <f t="shared" si="268"/>
        <v>1095.8698575020253</v>
      </c>
      <c r="AZ171" s="10">
        <f t="shared" si="325"/>
        <v>1095.8698575020253</v>
      </c>
      <c r="BA171" s="44">
        <f t="shared" si="269"/>
        <v>132.34216107805895</v>
      </c>
      <c r="BB171" s="9">
        <f t="shared" si="270"/>
        <v>132.34216107805895</v>
      </c>
      <c r="BC171" s="45">
        <f t="shared" si="359"/>
        <v>17645.621477074528</v>
      </c>
      <c r="BD171" s="9">
        <f t="shared" si="271"/>
        <v>132.34216107805895</v>
      </c>
      <c r="BE171" s="45">
        <f t="shared" si="355"/>
        <v>17645.621477074528</v>
      </c>
      <c r="BF171" s="9">
        <f t="shared" si="272"/>
        <v>132.34216107805895</v>
      </c>
      <c r="BG171" s="45">
        <f t="shared" si="356"/>
        <v>17645.621477074528</v>
      </c>
      <c r="BH171" s="58"/>
      <c r="BI171" s="58"/>
      <c r="BJ171" s="58">
        <f t="shared" si="326"/>
        <v>-132.34216107805895</v>
      </c>
      <c r="BK171" s="97"/>
      <c r="BL171" s="44"/>
      <c r="BM171" s="82">
        <f t="shared" si="327"/>
        <v>16.600000000000001</v>
      </c>
      <c r="BN171" s="86">
        <f t="shared" si="328"/>
        <v>16600</v>
      </c>
      <c r="BO171" s="86">
        <f t="shared" si="329"/>
        <v>100</v>
      </c>
      <c r="BP171" s="84">
        <f t="shared" si="273"/>
        <v>2</v>
      </c>
      <c r="BQ171" s="84">
        <f t="shared" si="274"/>
        <v>3</v>
      </c>
      <c r="BR171" s="84">
        <f t="shared" si="275"/>
        <v>1.4581420887516947</v>
      </c>
      <c r="BS171" s="84">
        <f t="shared" si="330"/>
        <v>4.4155675369882894E-2</v>
      </c>
      <c r="BT171" s="84">
        <f t="shared" si="331"/>
        <v>470.58829000077458</v>
      </c>
      <c r="BU171" s="84">
        <f t="shared" si="332"/>
        <v>0</v>
      </c>
      <c r="BV171" s="83">
        <f t="shared" si="333"/>
        <v>435.26868114440697</v>
      </c>
      <c r="BW171" s="81">
        <f t="shared" si="357"/>
        <v>435.26868114440697</v>
      </c>
      <c r="BX171" s="83">
        <f t="shared" si="276"/>
        <v>0</v>
      </c>
      <c r="BY171" s="141">
        <f t="shared" si="277"/>
        <v>0</v>
      </c>
      <c r="BZ171" s="83">
        <f t="shared" si="278"/>
        <v>3</v>
      </c>
      <c r="CA171" s="83">
        <f t="shared" si="279"/>
        <v>0</v>
      </c>
      <c r="CB171" s="83">
        <f t="shared" si="334"/>
        <v>1.7991906460423051</v>
      </c>
      <c r="CC171" s="83">
        <f t="shared" si="280"/>
        <v>1.7991906460423051</v>
      </c>
      <c r="CD171" s="143">
        <f t="shared" si="281"/>
        <v>1.2238668524348462</v>
      </c>
      <c r="CE171" s="83">
        <f t="shared" si="335"/>
        <v>3.5970411988705021E-2</v>
      </c>
      <c r="CF171" s="84">
        <f t="shared" si="336"/>
        <v>536.46773757171241</v>
      </c>
      <c r="CG171" s="83">
        <f t="shared" si="282"/>
        <v>0</v>
      </c>
      <c r="CH171" s="83">
        <f t="shared" si="337"/>
        <v>1.7006732356694392</v>
      </c>
      <c r="CI171" s="83">
        <f t="shared" si="283"/>
        <v>1.7006732356694392</v>
      </c>
      <c r="CJ171" s="143">
        <f t="shared" si="284"/>
        <v>1.1969464386411544</v>
      </c>
      <c r="CK171" s="83">
        <f t="shared" si="338"/>
        <v>3.485725287833541E-2</v>
      </c>
      <c r="CL171" s="84">
        <f t="shared" si="339"/>
        <v>477.17451725383393</v>
      </c>
      <c r="CM171" s="83">
        <f t="shared" si="285"/>
        <v>0</v>
      </c>
      <c r="CN171" s="83">
        <f t="shared" si="340"/>
        <v>1.7888309224784114</v>
      </c>
      <c r="CO171" s="83">
        <f t="shared" si="286"/>
        <v>1.7888309224784114</v>
      </c>
      <c r="CP171" s="143">
        <f t="shared" si="287"/>
        <v>1.2022682287919844</v>
      </c>
      <c r="CQ171" s="83">
        <f t="shared" si="341"/>
        <v>3.5077308901072642E-2</v>
      </c>
      <c r="CR171" s="84">
        <f t="shared" si="342"/>
        <v>470.02545259813445</v>
      </c>
      <c r="CS171" s="83">
        <f t="shared" si="288"/>
        <v>0</v>
      </c>
      <c r="CT171" s="83">
        <f t="shared" si="343"/>
        <v>1.8000815220965245</v>
      </c>
      <c r="CU171" s="83">
        <f t="shared" si="289"/>
        <v>1.8000815220965245</v>
      </c>
      <c r="CV171" s="143">
        <f t="shared" si="290"/>
        <v>1.2032003115553187</v>
      </c>
      <c r="CW171" s="83">
        <f t="shared" si="344"/>
        <v>3.5115850523336531E-2</v>
      </c>
      <c r="CX171" s="84">
        <f t="shared" si="345"/>
        <v>469.96876341517287</v>
      </c>
      <c r="CY171" s="83">
        <f t="shared" si="291"/>
        <v>0</v>
      </c>
      <c r="CZ171" s="83">
        <f t="shared" si="346"/>
        <v>1.800171300356159</v>
      </c>
      <c r="DA171" s="83">
        <f t="shared" si="292"/>
        <v>1.800171300356159</v>
      </c>
      <c r="DB171" s="143">
        <f t="shared" si="293"/>
        <v>1.2032309708933955</v>
      </c>
      <c r="DC171" s="83">
        <f t="shared" si="347"/>
        <v>3.5117118286965607E-2</v>
      </c>
      <c r="DD171" s="84">
        <f t="shared" si="348"/>
        <v>470.00994387872316</v>
      </c>
      <c r="DE171" s="86">
        <f t="shared" si="294"/>
        <v>783.48362605993248</v>
      </c>
      <c r="DF171" s="86">
        <f t="shared" si="295"/>
        <v>313.39345042397298</v>
      </c>
      <c r="DG171" s="86">
        <f t="shared" si="296"/>
        <v>195.87090651498312</v>
      </c>
      <c r="DH171" s="86">
        <f t="shared" si="297"/>
        <v>3.0566984784088658</v>
      </c>
      <c r="DI171" s="86">
        <f t="shared" si="298"/>
        <v>54.779275860598396</v>
      </c>
      <c r="DJ171" s="86">
        <f t="shared" si="299"/>
        <v>216756.87674836878</v>
      </c>
      <c r="DK171" s="86">
        <f t="shared" si="300"/>
        <v>1330.7479518055272</v>
      </c>
      <c r="DL171" s="86">
        <f t="shared" si="358"/>
        <v>1330.7479518055272</v>
      </c>
      <c r="DM171" s="86">
        <f t="shared" si="301"/>
        <v>3.0566984784088658</v>
      </c>
      <c r="DN171" s="85">
        <f t="shared" si="302"/>
        <v>3.0566984784088658</v>
      </c>
      <c r="DO171" s="85">
        <f t="shared" si="349"/>
        <v>305.66984784088658</v>
      </c>
      <c r="DP171" s="85">
        <f t="shared" si="303"/>
        <v>3.0566984784088658</v>
      </c>
      <c r="DQ171" s="85">
        <f t="shared" si="350"/>
        <v>305.66984784088658</v>
      </c>
      <c r="DR171" s="85">
        <f t="shared" si="304"/>
        <v>3.0566984784088658</v>
      </c>
      <c r="DS171" s="85">
        <f t="shared" si="351"/>
        <v>305.66984784088658</v>
      </c>
      <c r="DT171" s="81"/>
      <c r="DU171" s="81"/>
      <c r="DV171" s="81">
        <f t="shared" si="352"/>
        <v>-3.0566984784088658</v>
      </c>
      <c r="DW171" s="100"/>
    </row>
    <row r="172" spans="1:127" x14ac:dyDescent="0.2">
      <c r="A172" s="59">
        <f t="shared" si="305"/>
        <v>22.266666666666644</v>
      </c>
      <c r="B172" s="44">
        <f t="shared" si="306"/>
        <v>22266.666666666642</v>
      </c>
      <c r="C172" s="52">
        <f t="shared" si="240"/>
        <v>133.33333333333334</v>
      </c>
      <c r="D172" s="50">
        <f t="shared" si="241"/>
        <v>2</v>
      </c>
      <c r="E172" s="44">
        <f t="shared" si="242"/>
        <v>3</v>
      </c>
      <c r="F172" s="47">
        <f t="shared" si="243"/>
        <v>1.0574519476318618</v>
      </c>
      <c r="G172" s="52">
        <f t="shared" si="307"/>
        <v>3.073264500834267E-2</v>
      </c>
      <c r="H172" s="57">
        <f t="shared" si="308"/>
        <v>308.05867101680133</v>
      </c>
      <c r="I172" s="52">
        <f t="shared" si="309"/>
        <v>0</v>
      </c>
      <c r="J172" s="54">
        <f t="shared" si="310"/>
        <v>593.90807326122501</v>
      </c>
      <c r="K172" s="46">
        <f t="shared" si="353"/>
        <v>593.90807326122501</v>
      </c>
      <c r="L172" s="80">
        <f t="shared" si="244"/>
        <v>0</v>
      </c>
      <c r="M172" s="142">
        <f t="shared" si="245"/>
        <v>0</v>
      </c>
      <c r="N172" s="60">
        <f t="shared" si="246"/>
        <v>3</v>
      </c>
      <c r="O172" s="53">
        <f t="shared" si="247"/>
        <v>0</v>
      </c>
      <c r="P172" s="58">
        <f t="shared" si="311"/>
        <v>2.1164467322338276</v>
      </c>
      <c r="Q172" s="49">
        <f t="shared" si="248"/>
        <v>2.1164467322338276</v>
      </c>
      <c r="R172" s="143">
        <f t="shared" si="249"/>
        <v>0.85418214447655383</v>
      </c>
      <c r="S172" s="51">
        <f t="shared" si="312"/>
        <v>2.4953672504015471E-2</v>
      </c>
      <c r="T172" s="57">
        <f t="shared" si="313"/>
        <v>329.18427251654958</v>
      </c>
      <c r="U172" s="53">
        <f t="shared" si="250"/>
        <v>0</v>
      </c>
      <c r="V172" s="58">
        <f t="shared" si="314"/>
        <v>2.0715492395455262</v>
      </c>
      <c r="W172" s="49">
        <f t="shared" si="251"/>
        <v>2.0715492395455262</v>
      </c>
      <c r="X172" s="143">
        <f t="shared" si="252"/>
        <v>0.83435475176801621</v>
      </c>
      <c r="Y172" s="51">
        <f t="shared" si="315"/>
        <v>2.4325805068245457E-2</v>
      </c>
      <c r="Z172" s="57">
        <f t="shared" si="316"/>
        <v>326.04416458865779</v>
      </c>
      <c r="AA172" s="53">
        <f t="shared" si="253"/>
        <v>0</v>
      </c>
      <c r="AB172" s="58">
        <f t="shared" si="317"/>
        <v>2.0781018911186835</v>
      </c>
      <c r="AC172" s="49">
        <f t="shared" si="254"/>
        <v>2.0781018911186835</v>
      </c>
      <c r="AD172" s="143">
        <f t="shared" si="255"/>
        <v>0.83259842347305824</v>
      </c>
      <c r="AE172" s="49">
        <f t="shared" si="354"/>
        <v>2.4270188005571521E-2</v>
      </c>
      <c r="AF172" s="57">
        <f t="shared" si="318"/>
        <v>324.75340828843804</v>
      </c>
      <c r="AG172" s="53">
        <f t="shared" si="256"/>
        <v>0</v>
      </c>
      <c r="AH172" s="58">
        <f t="shared" si="319"/>
        <v>2.0808074275267305</v>
      </c>
      <c r="AI172" s="49">
        <f t="shared" si="257"/>
        <v>2.0808074275267305</v>
      </c>
      <c r="AJ172" s="143">
        <f t="shared" si="258"/>
        <v>0.83261703430177492</v>
      </c>
      <c r="AK172" s="51">
        <f t="shared" si="320"/>
        <v>2.4270777348480821E-2</v>
      </c>
      <c r="AL172" s="57">
        <f t="shared" si="321"/>
        <v>324.56545598587343</v>
      </c>
      <c r="AM172" s="53">
        <f t="shared" si="259"/>
        <v>0</v>
      </c>
      <c r="AN172" s="58">
        <f t="shared" si="322"/>
        <v>2.0812019794568584</v>
      </c>
      <c r="AO172" s="49">
        <f t="shared" si="260"/>
        <v>2.0812019794568584</v>
      </c>
      <c r="AP172" s="143">
        <f t="shared" si="261"/>
        <v>0.832626889292851</v>
      </c>
      <c r="AQ172" s="51">
        <f t="shared" si="323"/>
        <v>2.4271089423198128E-2</v>
      </c>
      <c r="AR172" s="57">
        <f t="shared" si="324"/>
        <v>324.54924963718332</v>
      </c>
      <c r="AS172" s="44">
        <f t="shared" si="262"/>
        <v>1069.034531870205</v>
      </c>
      <c r="AT172" s="44">
        <f t="shared" si="263"/>
        <v>427.61381274808201</v>
      </c>
      <c r="AU172" s="44">
        <f t="shared" si="264"/>
        <v>267.25863296755125</v>
      </c>
      <c r="AV172" s="47">
        <f t="shared" si="265"/>
        <v>128.47905809170129</v>
      </c>
      <c r="AW172" s="47">
        <f t="shared" si="266"/>
        <v>50473.38298896479</v>
      </c>
      <c r="AX172" s="86">
        <f t="shared" si="267"/>
        <v>175870005.53486979</v>
      </c>
      <c r="AY172" s="86">
        <f t="shared" si="268"/>
        <v>1088.1627908720991</v>
      </c>
      <c r="AZ172" s="10">
        <f t="shared" si="325"/>
        <v>1088.1627908720991</v>
      </c>
      <c r="BA172" s="44">
        <f t="shared" si="269"/>
        <v>128.47905809170129</v>
      </c>
      <c r="BB172" s="9">
        <f t="shared" si="270"/>
        <v>128.47905809170129</v>
      </c>
      <c r="BC172" s="45">
        <f t="shared" si="359"/>
        <v>17130.541078893508</v>
      </c>
      <c r="BD172" s="9">
        <f t="shared" si="271"/>
        <v>128.47905809170129</v>
      </c>
      <c r="BE172" s="45">
        <f t="shared" si="355"/>
        <v>17130.541078893508</v>
      </c>
      <c r="BF172" s="9">
        <f t="shared" si="272"/>
        <v>128.47905809170129</v>
      </c>
      <c r="BG172" s="45">
        <f t="shared" si="356"/>
        <v>17130.541078893508</v>
      </c>
      <c r="BH172" s="58"/>
      <c r="BI172" s="58"/>
      <c r="BJ172" s="58">
        <f t="shared" si="326"/>
        <v>-128.47905809170129</v>
      </c>
      <c r="BK172" s="97"/>
      <c r="BL172" s="44"/>
      <c r="BM172" s="82">
        <f t="shared" si="327"/>
        <v>16.7</v>
      </c>
      <c r="BN172" s="86">
        <f t="shared" si="328"/>
        <v>16700</v>
      </c>
      <c r="BO172" s="86">
        <f t="shared" si="329"/>
        <v>100</v>
      </c>
      <c r="BP172" s="84">
        <f t="shared" si="273"/>
        <v>2</v>
      </c>
      <c r="BQ172" s="84">
        <f t="shared" si="274"/>
        <v>3</v>
      </c>
      <c r="BR172" s="84">
        <f t="shared" si="275"/>
        <v>1.4581420887516947</v>
      </c>
      <c r="BS172" s="84">
        <f t="shared" si="330"/>
        <v>4.4009861161007725E-2</v>
      </c>
      <c r="BT172" s="84">
        <f t="shared" si="331"/>
        <v>472.05771560962279</v>
      </c>
      <c r="BU172" s="84">
        <f t="shared" si="332"/>
        <v>0</v>
      </c>
      <c r="BV172" s="83">
        <f t="shared" si="333"/>
        <v>438.01548114440698</v>
      </c>
      <c r="BW172" s="81">
        <f t="shared" si="357"/>
        <v>438.01548114440698</v>
      </c>
      <c r="BX172" s="83">
        <f t="shared" si="276"/>
        <v>0</v>
      </c>
      <c r="BY172" s="141">
        <f t="shared" si="277"/>
        <v>0</v>
      </c>
      <c r="BZ172" s="83">
        <f t="shared" si="278"/>
        <v>3</v>
      </c>
      <c r="CA172" s="83">
        <f t="shared" si="279"/>
        <v>0</v>
      </c>
      <c r="CB172" s="83">
        <f t="shared" si="334"/>
        <v>1.7971246359988631</v>
      </c>
      <c r="CC172" s="83">
        <f t="shared" si="280"/>
        <v>1.7971246359988631</v>
      </c>
      <c r="CD172" s="143">
        <f t="shared" si="281"/>
        <v>1.2238668524348462</v>
      </c>
      <c r="CE172" s="83">
        <f t="shared" si="335"/>
        <v>3.5848025303461539E-2</v>
      </c>
      <c r="CF172" s="84">
        <f t="shared" si="336"/>
        <v>538.46359158112898</v>
      </c>
      <c r="CG172" s="83">
        <f t="shared" si="282"/>
        <v>0</v>
      </c>
      <c r="CH172" s="83">
        <f t="shared" si="337"/>
        <v>1.6980982984998836</v>
      </c>
      <c r="CI172" s="83">
        <f t="shared" si="283"/>
        <v>1.6980982984998836</v>
      </c>
      <c r="CJ172" s="143">
        <f t="shared" si="284"/>
        <v>1.1969464386411544</v>
      </c>
      <c r="CK172" s="83">
        <f t="shared" si="338"/>
        <v>3.4737558234471291E-2</v>
      </c>
      <c r="CL172" s="84">
        <f t="shared" si="339"/>
        <v>479.22061316612167</v>
      </c>
      <c r="CM172" s="83">
        <f t="shared" si="285"/>
        <v>0</v>
      </c>
      <c r="CN172" s="83">
        <f t="shared" si="340"/>
        <v>1.7858908786385417</v>
      </c>
      <c r="CO172" s="83">
        <f t="shared" si="286"/>
        <v>1.7858908786385417</v>
      </c>
      <c r="CP172" s="143">
        <f t="shared" si="287"/>
        <v>1.2022682287919844</v>
      </c>
      <c r="CQ172" s="83">
        <f t="shared" si="341"/>
        <v>3.4957082078193445E-2</v>
      </c>
      <c r="CR172" s="84">
        <f t="shared" si="342"/>
        <v>471.98299900733429</v>
      </c>
      <c r="CS172" s="83">
        <f t="shared" si="288"/>
        <v>0</v>
      </c>
      <c r="CT172" s="83">
        <f t="shared" si="343"/>
        <v>1.7972425608099254</v>
      </c>
      <c r="CU172" s="83">
        <f t="shared" si="289"/>
        <v>1.7972425608099254</v>
      </c>
      <c r="CV172" s="143">
        <f t="shared" si="290"/>
        <v>1.2032003115553187</v>
      </c>
      <c r="CW172" s="83">
        <f t="shared" si="344"/>
        <v>3.4995530492181001E-2</v>
      </c>
      <c r="CX172" s="84">
        <f t="shared" si="345"/>
        <v>471.91621357659278</v>
      </c>
      <c r="CY172" s="83">
        <f t="shared" si="291"/>
        <v>0</v>
      </c>
      <c r="CZ172" s="83">
        <f t="shared" si="346"/>
        <v>1.7973479809955382</v>
      </c>
      <c r="DA172" s="83">
        <f t="shared" si="292"/>
        <v>1.7973479809955382</v>
      </c>
      <c r="DB172" s="143">
        <f t="shared" si="293"/>
        <v>1.2032309708933955</v>
      </c>
      <c r="DC172" s="83">
        <f t="shared" si="347"/>
        <v>3.4996795189876265E-2</v>
      </c>
      <c r="DD172" s="84">
        <f t="shared" si="348"/>
        <v>471.95736725623647</v>
      </c>
      <c r="DE172" s="86">
        <f t="shared" si="294"/>
        <v>788.42786605993251</v>
      </c>
      <c r="DF172" s="86">
        <f t="shared" si="295"/>
        <v>315.37114642397296</v>
      </c>
      <c r="DG172" s="86">
        <f t="shared" si="296"/>
        <v>197.10696651498313</v>
      </c>
      <c r="DH172" s="86">
        <f t="shared" si="297"/>
        <v>2.993636187402045</v>
      </c>
      <c r="DI172" s="86">
        <f t="shared" si="298"/>
        <v>52.721314530703907</v>
      </c>
      <c r="DJ172" s="86">
        <f t="shared" si="299"/>
        <v>201711.78589669045</v>
      </c>
      <c r="DK172" s="86">
        <f t="shared" si="300"/>
        <v>1321.3588226083484</v>
      </c>
      <c r="DL172" s="86">
        <f t="shared" si="358"/>
        <v>1321.3588226083484</v>
      </c>
      <c r="DM172" s="86">
        <f t="shared" si="301"/>
        <v>2.993636187402045</v>
      </c>
      <c r="DN172" s="85">
        <f t="shared" si="302"/>
        <v>2.993636187402045</v>
      </c>
      <c r="DO172" s="85">
        <f t="shared" si="349"/>
        <v>299.36361874020452</v>
      </c>
      <c r="DP172" s="85">
        <f t="shared" si="303"/>
        <v>2.993636187402045</v>
      </c>
      <c r="DQ172" s="85">
        <f t="shared" si="350"/>
        <v>299.36361874020452</v>
      </c>
      <c r="DR172" s="85">
        <f t="shared" si="304"/>
        <v>2.993636187402045</v>
      </c>
      <c r="DS172" s="85">
        <f t="shared" si="351"/>
        <v>299.36361874020452</v>
      </c>
      <c r="DT172" s="81"/>
      <c r="DU172" s="81"/>
      <c r="DV172" s="81">
        <f t="shared" si="352"/>
        <v>-2.993636187402045</v>
      </c>
      <c r="DW172" s="100"/>
    </row>
    <row r="173" spans="1:127" x14ac:dyDescent="0.2">
      <c r="A173" s="59">
        <f t="shared" si="305"/>
        <v>22.399999999999974</v>
      </c>
      <c r="B173" s="44">
        <f t="shared" si="306"/>
        <v>22399.999999999975</v>
      </c>
      <c r="C173" s="52">
        <f t="shared" si="240"/>
        <v>133.33333333333334</v>
      </c>
      <c r="D173" s="50">
        <f t="shared" si="241"/>
        <v>2</v>
      </c>
      <c r="E173" s="44">
        <f t="shared" si="242"/>
        <v>3</v>
      </c>
      <c r="F173" s="47">
        <f t="shared" si="243"/>
        <v>1.0574519476318618</v>
      </c>
      <c r="G173" s="52">
        <f t="shared" si="307"/>
        <v>3.0591651415325088E-2</v>
      </c>
      <c r="H173" s="57">
        <f t="shared" si="308"/>
        <v>309.42143315954951</v>
      </c>
      <c r="I173" s="52">
        <f t="shared" si="309"/>
        <v>0</v>
      </c>
      <c r="J173" s="54">
        <f t="shared" si="310"/>
        <v>597.57047326122495</v>
      </c>
      <c r="K173" s="46">
        <f t="shared" si="353"/>
        <v>597.57047326122495</v>
      </c>
      <c r="L173" s="80">
        <f t="shared" si="244"/>
        <v>0</v>
      </c>
      <c r="M173" s="142">
        <f t="shared" si="245"/>
        <v>0</v>
      </c>
      <c r="N173" s="60">
        <f t="shared" si="246"/>
        <v>3</v>
      </c>
      <c r="O173" s="53">
        <f t="shared" si="247"/>
        <v>0</v>
      </c>
      <c r="P173" s="58">
        <f t="shared" si="311"/>
        <v>2.1138895869471717</v>
      </c>
      <c r="Q173" s="49">
        <f t="shared" si="248"/>
        <v>2.1138895869471717</v>
      </c>
      <c r="R173" s="143">
        <f t="shared" si="249"/>
        <v>0.85418214447655383</v>
      </c>
      <c r="S173" s="51">
        <f t="shared" si="312"/>
        <v>2.4839781551418597E-2</v>
      </c>
      <c r="T173" s="57">
        <f t="shared" si="313"/>
        <v>330.75273325460552</v>
      </c>
      <c r="U173" s="53">
        <f t="shared" si="250"/>
        <v>0</v>
      </c>
      <c r="V173" s="58">
        <f t="shared" si="314"/>
        <v>2.0686809082804611</v>
      </c>
      <c r="W173" s="49">
        <f t="shared" si="251"/>
        <v>2.0686809082804611</v>
      </c>
      <c r="X173" s="143">
        <f t="shared" si="252"/>
        <v>0.83435475176801621</v>
      </c>
      <c r="Y173" s="51">
        <f t="shared" si="315"/>
        <v>2.4214557768009723E-2</v>
      </c>
      <c r="Z173" s="57">
        <f t="shared" si="316"/>
        <v>327.60629216318438</v>
      </c>
      <c r="AA173" s="53">
        <f t="shared" si="253"/>
        <v>0</v>
      </c>
      <c r="AB173" s="58">
        <f t="shared" si="317"/>
        <v>2.0752273828245467</v>
      </c>
      <c r="AC173" s="49">
        <f t="shared" si="254"/>
        <v>2.0752273828245467</v>
      </c>
      <c r="AD173" s="143">
        <f t="shared" si="255"/>
        <v>0.83259842347305824</v>
      </c>
      <c r="AE173" s="49">
        <f t="shared" si="354"/>
        <v>2.4159174882441781E-2</v>
      </c>
      <c r="AF173" s="57">
        <f t="shared" si="318"/>
        <v>326.30704923661898</v>
      </c>
      <c r="AG173" s="53">
        <f t="shared" si="256"/>
        <v>0</v>
      </c>
      <c r="AH173" s="58">
        <f t="shared" si="319"/>
        <v>2.0779426858129009</v>
      </c>
      <c r="AI173" s="49">
        <f t="shared" si="257"/>
        <v>2.0779426858129009</v>
      </c>
      <c r="AJ173" s="143">
        <f t="shared" si="258"/>
        <v>0.83261703430177492</v>
      </c>
      <c r="AK173" s="51">
        <f t="shared" si="320"/>
        <v>2.415976174390725E-2</v>
      </c>
      <c r="AL173" s="57">
        <f t="shared" si="321"/>
        <v>326.11711452161643</v>
      </c>
      <c r="AM173" s="53">
        <f t="shared" si="259"/>
        <v>0</v>
      </c>
      <c r="AN173" s="58">
        <f t="shared" si="322"/>
        <v>2.0783402280162488</v>
      </c>
      <c r="AO173" s="49">
        <f t="shared" si="260"/>
        <v>2.0783402280162488</v>
      </c>
      <c r="AP173" s="143">
        <f t="shared" si="261"/>
        <v>0.832626889292851</v>
      </c>
      <c r="AQ173" s="51">
        <f t="shared" si="323"/>
        <v>2.4160072504625749E-2</v>
      </c>
      <c r="AR173" s="57">
        <f t="shared" si="324"/>
        <v>326.1006339623915</v>
      </c>
      <c r="AS173" s="44">
        <f t="shared" si="262"/>
        <v>1075.6268518702047</v>
      </c>
      <c r="AT173" s="44">
        <f t="shared" si="263"/>
        <v>430.25074074808191</v>
      </c>
      <c r="AU173" s="44">
        <f t="shared" si="264"/>
        <v>268.90671296755119</v>
      </c>
      <c r="AV173" s="47">
        <f t="shared" si="265"/>
        <v>124.75960112376708</v>
      </c>
      <c r="AW173" s="47">
        <f t="shared" si="266"/>
        <v>47761.640261016539</v>
      </c>
      <c r="AX173" s="86">
        <f t="shared" si="267"/>
        <v>160957381.33918536</v>
      </c>
      <c r="AY173" s="86">
        <f t="shared" si="268"/>
        <v>1080.5172722394516</v>
      </c>
      <c r="AZ173" s="10">
        <f t="shared" si="325"/>
        <v>1080.5172722394516</v>
      </c>
      <c r="BA173" s="44">
        <f t="shared" si="269"/>
        <v>124.75960112376708</v>
      </c>
      <c r="BB173" s="9">
        <f t="shared" si="270"/>
        <v>124.75960112376708</v>
      </c>
      <c r="BC173" s="45">
        <f t="shared" si="359"/>
        <v>16634.613483168945</v>
      </c>
      <c r="BD173" s="9">
        <f t="shared" si="271"/>
        <v>124.75960112376708</v>
      </c>
      <c r="BE173" s="45">
        <f t="shared" si="355"/>
        <v>16634.613483168945</v>
      </c>
      <c r="BF173" s="9">
        <f t="shared" si="272"/>
        <v>124.75960112376708</v>
      </c>
      <c r="BG173" s="45">
        <f t="shared" si="356"/>
        <v>16634.613483168945</v>
      </c>
      <c r="BH173" s="58"/>
      <c r="BI173" s="58"/>
      <c r="BJ173" s="58">
        <f t="shared" si="326"/>
        <v>-124.75960112376708</v>
      </c>
      <c r="BK173" s="97"/>
      <c r="BL173" s="44"/>
      <c r="BM173" s="82">
        <f t="shared" si="327"/>
        <v>16.8</v>
      </c>
      <c r="BN173" s="86">
        <f t="shared" si="328"/>
        <v>16800</v>
      </c>
      <c r="BO173" s="86">
        <f t="shared" si="329"/>
        <v>100</v>
      </c>
      <c r="BP173" s="84">
        <f t="shared" si="273"/>
        <v>2</v>
      </c>
      <c r="BQ173" s="84">
        <f t="shared" si="274"/>
        <v>3</v>
      </c>
      <c r="BR173" s="84">
        <f t="shared" si="275"/>
        <v>1.4581420887516947</v>
      </c>
      <c r="BS173" s="84">
        <f t="shared" si="330"/>
        <v>4.3864046952132557E-2</v>
      </c>
      <c r="BT173" s="84">
        <f t="shared" si="331"/>
        <v>473.52228074484179</v>
      </c>
      <c r="BU173" s="84">
        <f t="shared" si="332"/>
        <v>0</v>
      </c>
      <c r="BV173" s="83">
        <f t="shared" si="333"/>
        <v>440.76228114440693</v>
      </c>
      <c r="BW173" s="81">
        <f t="shared" si="357"/>
        <v>440.76228114440693</v>
      </c>
      <c r="BX173" s="83">
        <f t="shared" si="276"/>
        <v>0</v>
      </c>
      <c r="BY173" s="141">
        <f t="shared" si="277"/>
        <v>0</v>
      </c>
      <c r="BZ173" s="83">
        <f t="shared" si="278"/>
        <v>3</v>
      </c>
      <c r="CA173" s="83">
        <f t="shared" si="279"/>
        <v>0</v>
      </c>
      <c r="CB173" s="83">
        <f t="shared" si="334"/>
        <v>1.7950716032179008</v>
      </c>
      <c r="CC173" s="83">
        <f t="shared" si="280"/>
        <v>1.7950716032179008</v>
      </c>
      <c r="CD173" s="143">
        <f t="shared" si="281"/>
        <v>1.2238668524348462</v>
      </c>
      <c r="CE173" s="83">
        <f t="shared" si="335"/>
        <v>3.5725638618218057E-2</v>
      </c>
      <c r="CF173" s="84">
        <f t="shared" si="336"/>
        <v>540.45492992483537</v>
      </c>
      <c r="CG173" s="83">
        <f t="shared" si="282"/>
        <v>0</v>
      </c>
      <c r="CH173" s="83">
        <f t="shared" si="337"/>
        <v>1.6955382188344124</v>
      </c>
      <c r="CI173" s="83">
        <f t="shared" si="283"/>
        <v>1.6955382188344124</v>
      </c>
      <c r="CJ173" s="143">
        <f t="shared" si="284"/>
        <v>1.1969464386411544</v>
      </c>
      <c r="CK173" s="83">
        <f t="shared" si="338"/>
        <v>3.4617863590607173E-2</v>
      </c>
      <c r="CL173" s="84">
        <f t="shared" si="339"/>
        <v>481.26276296058137</v>
      </c>
      <c r="CM173" s="83">
        <f t="shared" si="285"/>
        <v>0</v>
      </c>
      <c r="CN173" s="83">
        <f t="shared" si="340"/>
        <v>1.7829674446676675</v>
      </c>
      <c r="CO173" s="83">
        <f t="shared" si="286"/>
        <v>1.7829674446676675</v>
      </c>
      <c r="CP173" s="143">
        <f t="shared" si="287"/>
        <v>1.2022682287919844</v>
      </c>
      <c r="CQ173" s="83">
        <f t="shared" si="341"/>
        <v>3.4836855255314249E-2</v>
      </c>
      <c r="CR173" s="84">
        <f t="shared" si="342"/>
        <v>473.93703601397141</v>
      </c>
      <c r="CS173" s="83">
        <f t="shared" si="288"/>
        <v>0</v>
      </c>
      <c r="CT173" s="83">
        <f t="shared" si="343"/>
        <v>1.7944188651949138</v>
      </c>
      <c r="CU173" s="83">
        <f t="shared" si="289"/>
        <v>1.7944188651949138</v>
      </c>
      <c r="CV173" s="143">
        <f t="shared" si="290"/>
        <v>1.2032003115553187</v>
      </c>
      <c r="CW173" s="83">
        <f t="shared" si="344"/>
        <v>3.4875210461025472E-2</v>
      </c>
      <c r="CX173" s="84">
        <f t="shared" si="345"/>
        <v>473.86004526845187</v>
      </c>
      <c r="CY173" s="83">
        <f t="shared" si="291"/>
        <v>0</v>
      </c>
      <c r="CZ173" s="83">
        <f t="shared" si="346"/>
        <v>1.794539996637746</v>
      </c>
      <c r="DA173" s="83">
        <f t="shared" si="292"/>
        <v>1.794539996637746</v>
      </c>
      <c r="DB173" s="143">
        <f t="shared" si="293"/>
        <v>1.2032309708933955</v>
      </c>
      <c r="DC173" s="83">
        <f t="shared" si="347"/>
        <v>3.4876472092786923E-2</v>
      </c>
      <c r="DD173" s="84">
        <f t="shared" si="348"/>
        <v>473.90115521553747</v>
      </c>
      <c r="DE173" s="86">
        <f t="shared" si="294"/>
        <v>793.37210605993243</v>
      </c>
      <c r="DF173" s="86">
        <f t="shared" si="295"/>
        <v>317.34884242397294</v>
      </c>
      <c r="DG173" s="86">
        <f t="shared" si="296"/>
        <v>198.34302651498311</v>
      </c>
      <c r="DH173" s="86">
        <f t="shared" si="297"/>
        <v>2.9323068819527198</v>
      </c>
      <c r="DI173" s="86">
        <f t="shared" si="298"/>
        <v>50.754399749200012</v>
      </c>
      <c r="DJ173" s="86">
        <f t="shared" si="299"/>
        <v>187806.42453999742</v>
      </c>
      <c r="DK173" s="86">
        <f t="shared" si="300"/>
        <v>1311.9994508465888</v>
      </c>
      <c r="DL173" s="86">
        <f t="shared" si="358"/>
        <v>1311.9994508465888</v>
      </c>
      <c r="DM173" s="86">
        <f t="shared" si="301"/>
        <v>2.9323068819527198</v>
      </c>
      <c r="DN173" s="85">
        <f t="shared" si="302"/>
        <v>2.9323068819527198</v>
      </c>
      <c r="DO173" s="85">
        <f t="shared" si="349"/>
        <v>293.23068819527197</v>
      </c>
      <c r="DP173" s="85">
        <f t="shared" si="303"/>
        <v>2.9323068819527198</v>
      </c>
      <c r="DQ173" s="85">
        <f t="shared" si="350"/>
        <v>293.23068819527197</v>
      </c>
      <c r="DR173" s="85">
        <f t="shared" si="304"/>
        <v>2.9323068819527198</v>
      </c>
      <c r="DS173" s="85">
        <f t="shared" si="351"/>
        <v>293.23068819527197</v>
      </c>
      <c r="DT173" s="81"/>
      <c r="DU173" s="81"/>
      <c r="DV173" s="81">
        <f t="shared" si="352"/>
        <v>-2.9323068819527198</v>
      </c>
      <c r="DW173" s="100"/>
    </row>
    <row r="174" spans="1:127" x14ac:dyDescent="0.2">
      <c r="A174" s="59">
        <f t="shared" si="305"/>
        <v>22.533333333333307</v>
      </c>
      <c r="B174" s="44">
        <f t="shared" si="306"/>
        <v>22533.333333333307</v>
      </c>
      <c r="C174" s="52">
        <f t="shared" si="240"/>
        <v>133.33333333333334</v>
      </c>
      <c r="D174" s="50">
        <f t="shared" si="241"/>
        <v>2</v>
      </c>
      <c r="E174" s="44">
        <f t="shared" si="242"/>
        <v>3</v>
      </c>
      <c r="F174" s="47">
        <f t="shared" si="243"/>
        <v>1.0574519476318618</v>
      </c>
      <c r="G174" s="52">
        <f t="shared" si="307"/>
        <v>3.0450657822307506E-2</v>
      </c>
      <c r="H174" s="57">
        <f t="shared" si="308"/>
        <v>310.77792892038576</v>
      </c>
      <c r="I174" s="52">
        <f t="shared" si="309"/>
        <v>0</v>
      </c>
      <c r="J174" s="54">
        <f t="shared" si="310"/>
        <v>601.232873261225</v>
      </c>
      <c r="K174" s="46">
        <f t="shared" si="353"/>
        <v>601.232873261225</v>
      </c>
      <c r="L174" s="80">
        <f t="shared" si="244"/>
        <v>0</v>
      </c>
      <c r="M174" s="142">
        <f t="shared" si="245"/>
        <v>0</v>
      </c>
      <c r="N174" s="60">
        <f t="shared" si="246"/>
        <v>3</v>
      </c>
      <c r="O174" s="53">
        <f t="shared" si="247"/>
        <v>0</v>
      </c>
      <c r="P174" s="58">
        <f t="shared" si="311"/>
        <v>2.1113531077699754</v>
      </c>
      <c r="Q174" s="49">
        <f t="shared" si="248"/>
        <v>2.1113531077699754</v>
      </c>
      <c r="R174" s="143">
        <f t="shared" si="249"/>
        <v>0.85418214447655383</v>
      </c>
      <c r="S174" s="51">
        <f t="shared" si="312"/>
        <v>2.4725890598821722E-2</v>
      </c>
      <c r="T174" s="57">
        <f t="shared" si="313"/>
        <v>332.31590768138409</v>
      </c>
      <c r="U174" s="53">
        <f t="shared" si="250"/>
        <v>0</v>
      </c>
      <c r="V174" s="58">
        <f t="shared" si="314"/>
        <v>2.0658325155596513</v>
      </c>
      <c r="W174" s="49">
        <f t="shared" si="251"/>
        <v>2.0658325155596513</v>
      </c>
      <c r="X174" s="143">
        <f t="shared" si="252"/>
        <v>0.83435475176801621</v>
      </c>
      <c r="Y174" s="51">
        <f t="shared" si="315"/>
        <v>2.4103310467773989E-2</v>
      </c>
      <c r="Z174" s="57">
        <f t="shared" si="316"/>
        <v>329.16341545021487</v>
      </c>
      <c r="AA174" s="53">
        <f t="shared" si="253"/>
        <v>0</v>
      </c>
      <c r="AB174" s="58">
        <f t="shared" si="317"/>
        <v>2.0723723069087483</v>
      </c>
      <c r="AC174" s="49">
        <f t="shared" si="254"/>
        <v>2.0723723069087483</v>
      </c>
      <c r="AD174" s="143">
        <f t="shared" si="255"/>
        <v>0.83259842347305824</v>
      </c>
      <c r="AE174" s="49">
        <f t="shared" si="354"/>
        <v>2.4048161759312042E-2</v>
      </c>
      <c r="AF174" s="57">
        <f t="shared" si="318"/>
        <v>327.85570962409389</v>
      </c>
      <c r="AG174" s="53">
        <f t="shared" si="256"/>
        <v>0</v>
      </c>
      <c r="AH174" s="58">
        <f t="shared" si="319"/>
        <v>2.0750972866620887</v>
      </c>
      <c r="AI174" s="49">
        <f t="shared" si="257"/>
        <v>2.0750972866620887</v>
      </c>
      <c r="AJ174" s="143">
        <f t="shared" si="258"/>
        <v>0.83261703430177492</v>
      </c>
      <c r="AK174" s="51">
        <f t="shared" si="320"/>
        <v>2.4048746139333679E-2</v>
      </c>
      <c r="AL174" s="57">
        <f t="shared" si="321"/>
        <v>327.66378881032142</v>
      </c>
      <c r="AM174" s="53">
        <f t="shared" si="259"/>
        <v>0</v>
      </c>
      <c r="AN174" s="58">
        <f t="shared" si="322"/>
        <v>2.0754978118172014</v>
      </c>
      <c r="AO174" s="49">
        <f t="shared" si="260"/>
        <v>2.0754978118172014</v>
      </c>
      <c r="AP174" s="143">
        <f t="shared" si="261"/>
        <v>0.832626889292851</v>
      </c>
      <c r="AQ174" s="51">
        <f t="shared" si="323"/>
        <v>2.4049055586053369E-2</v>
      </c>
      <c r="AR174" s="57">
        <f t="shared" si="324"/>
        <v>327.64703229957786</v>
      </c>
      <c r="AS174" s="44">
        <f t="shared" si="262"/>
        <v>1082.2191718702049</v>
      </c>
      <c r="AT174" s="44">
        <f t="shared" si="263"/>
        <v>432.88766874808192</v>
      </c>
      <c r="AU174" s="44">
        <f t="shared" si="264"/>
        <v>270.55479296755124</v>
      </c>
      <c r="AV174" s="47">
        <f t="shared" si="265"/>
        <v>121.17756011768911</v>
      </c>
      <c r="AW174" s="47">
        <f t="shared" si="266"/>
        <v>45216.446113499529</v>
      </c>
      <c r="AX174" s="86">
        <f t="shared" si="267"/>
        <v>147418339.70364934</v>
      </c>
      <c r="AY174" s="86">
        <f t="shared" si="268"/>
        <v>1072.9329426935767</v>
      </c>
      <c r="AZ174" s="10">
        <f t="shared" si="325"/>
        <v>1072.9329426935767</v>
      </c>
      <c r="BA174" s="44">
        <f t="shared" si="269"/>
        <v>121.17756011768911</v>
      </c>
      <c r="BB174" s="9">
        <f t="shared" si="270"/>
        <v>121.17756011768911</v>
      </c>
      <c r="BC174" s="45">
        <f t="shared" si="359"/>
        <v>16157.008015691883</v>
      </c>
      <c r="BD174" s="9">
        <f t="shared" si="271"/>
        <v>121.17756011768911</v>
      </c>
      <c r="BE174" s="45">
        <f t="shared" si="355"/>
        <v>16157.008015691883</v>
      </c>
      <c r="BF174" s="9">
        <f t="shared" si="272"/>
        <v>121.17756011768911</v>
      </c>
      <c r="BG174" s="45">
        <f t="shared" si="356"/>
        <v>16157.008015691883</v>
      </c>
      <c r="BH174" s="58"/>
      <c r="BI174" s="58"/>
      <c r="BJ174" s="58">
        <f t="shared" si="326"/>
        <v>-121.17756011768911</v>
      </c>
      <c r="BK174" s="97"/>
      <c r="BL174" s="44"/>
      <c r="BM174" s="82">
        <f t="shared" si="327"/>
        <v>16.899999999999999</v>
      </c>
      <c r="BN174" s="86">
        <f t="shared" si="328"/>
        <v>16900</v>
      </c>
      <c r="BO174" s="86">
        <f t="shared" si="329"/>
        <v>100</v>
      </c>
      <c r="BP174" s="84">
        <f t="shared" si="273"/>
        <v>2</v>
      </c>
      <c r="BQ174" s="84">
        <f t="shared" si="274"/>
        <v>3</v>
      </c>
      <c r="BR174" s="84">
        <f t="shared" si="275"/>
        <v>1.4581420887516947</v>
      </c>
      <c r="BS174" s="84">
        <f t="shared" si="330"/>
        <v>4.3718232743257389E-2</v>
      </c>
      <c r="BT174" s="84">
        <f t="shared" si="331"/>
        <v>474.98198540643165</v>
      </c>
      <c r="BU174" s="84">
        <f t="shared" si="332"/>
        <v>0</v>
      </c>
      <c r="BV174" s="83">
        <f t="shared" si="333"/>
        <v>443.50908114440688</v>
      </c>
      <c r="BW174" s="81">
        <f t="shared" si="357"/>
        <v>443.50908114440688</v>
      </c>
      <c r="BX174" s="83">
        <f t="shared" si="276"/>
        <v>0</v>
      </c>
      <c r="BY174" s="141">
        <f t="shared" si="277"/>
        <v>0</v>
      </c>
      <c r="BZ174" s="83">
        <f t="shared" si="278"/>
        <v>3</v>
      </c>
      <c r="CA174" s="83">
        <f t="shared" si="279"/>
        <v>0</v>
      </c>
      <c r="CB174" s="83">
        <f t="shared" si="334"/>
        <v>1.793031471533888</v>
      </c>
      <c r="CC174" s="83">
        <f t="shared" si="280"/>
        <v>1.793031471533888</v>
      </c>
      <c r="CD174" s="143">
        <f t="shared" si="281"/>
        <v>1.2238668524348462</v>
      </c>
      <c r="CE174" s="83">
        <f t="shared" si="335"/>
        <v>3.5603251932974575E-2</v>
      </c>
      <c r="CF174" s="84">
        <f t="shared" si="336"/>
        <v>542.441727844855</v>
      </c>
      <c r="CG174" s="83">
        <f t="shared" si="282"/>
        <v>0</v>
      </c>
      <c r="CH174" s="83">
        <f t="shared" si="337"/>
        <v>1.6929929292470898</v>
      </c>
      <c r="CI174" s="83">
        <f t="shared" si="283"/>
        <v>1.6929929292470898</v>
      </c>
      <c r="CJ174" s="143">
        <f t="shared" si="284"/>
        <v>1.1969464386411544</v>
      </c>
      <c r="CK174" s="83">
        <f t="shared" si="338"/>
        <v>3.4498168946743055E-2</v>
      </c>
      <c r="CL174" s="84">
        <f t="shared" si="339"/>
        <v>483.30093679145097</v>
      </c>
      <c r="CM174" s="83">
        <f t="shared" si="285"/>
        <v>0</v>
      </c>
      <c r="CN174" s="83">
        <f t="shared" si="340"/>
        <v>1.780060548180356</v>
      </c>
      <c r="CO174" s="83">
        <f t="shared" si="286"/>
        <v>1.780060548180356</v>
      </c>
      <c r="CP174" s="143">
        <f t="shared" si="287"/>
        <v>1.2022682287919844</v>
      </c>
      <c r="CQ174" s="83">
        <f t="shared" si="341"/>
        <v>3.4716628432435052E-2</v>
      </c>
      <c r="CR174" s="84">
        <f t="shared" si="342"/>
        <v>475.88753387347424</v>
      </c>
      <c r="CS174" s="83">
        <f t="shared" si="288"/>
        <v>0</v>
      </c>
      <c r="CT174" s="83">
        <f t="shared" si="343"/>
        <v>1.7916103775502161</v>
      </c>
      <c r="CU174" s="83">
        <f t="shared" si="289"/>
        <v>1.7916103775502161</v>
      </c>
      <c r="CV174" s="143">
        <f t="shared" si="290"/>
        <v>1.2032003115553187</v>
      </c>
      <c r="CW174" s="83">
        <f t="shared" si="344"/>
        <v>3.4754890429869942E-2</v>
      </c>
      <c r="CX174" s="84">
        <f t="shared" si="345"/>
        <v>475.8002305351547</v>
      </c>
      <c r="CY174" s="83">
        <f t="shared" si="291"/>
        <v>0</v>
      </c>
      <c r="CZ174" s="83">
        <f t="shared" si="346"/>
        <v>1.7917472861707733</v>
      </c>
      <c r="DA174" s="83">
        <f t="shared" si="292"/>
        <v>1.7917472861707733</v>
      </c>
      <c r="DB174" s="143">
        <f t="shared" si="293"/>
        <v>1.2032309708933955</v>
      </c>
      <c r="DC174" s="83">
        <f t="shared" si="347"/>
        <v>3.4756148995697581E-2</v>
      </c>
      <c r="DD174" s="84">
        <f t="shared" si="348"/>
        <v>475.84127973822706</v>
      </c>
      <c r="DE174" s="86">
        <f t="shared" si="294"/>
        <v>798.31634605993236</v>
      </c>
      <c r="DF174" s="86">
        <f t="shared" si="295"/>
        <v>319.32653842397298</v>
      </c>
      <c r="DG174" s="86">
        <f t="shared" si="296"/>
        <v>199.57908651498309</v>
      </c>
      <c r="DH174" s="86">
        <f t="shared" si="297"/>
        <v>2.8726538617063881</v>
      </c>
      <c r="DI174" s="86">
        <f t="shared" si="298"/>
        <v>48.87398649681041</v>
      </c>
      <c r="DJ174" s="86">
        <f t="shared" si="299"/>
        <v>174947.87338683242</v>
      </c>
      <c r="DK174" s="86">
        <f t="shared" si="300"/>
        <v>1302.6698550774631</v>
      </c>
      <c r="DL174" s="86">
        <f t="shared" si="358"/>
        <v>1302.6698550774631</v>
      </c>
      <c r="DM174" s="86">
        <f t="shared" si="301"/>
        <v>2.8726538617063881</v>
      </c>
      <c r="DN174" s="85">
        <f t="shared" si="302"/>
        <v>2.8726538617063881</v>
      </c>
      <c r="DO174" s="85">
        <f t="shared" si="349"/>
        <v>287.26538617063881</v>
      </c>
      <c r="DP174" s="85">
        <f t="shared" si="303"/>
        <v>2.8726538617063881</v>
      </c>
      <c r="DQ174" s="85">
        <f t="shared" si="350"/>
        <v>287.26538617063881</v>
      </c>
      <c r="DR174" s="85">
        <f t="shared" si="304"/>
        <v>2.8726538617063881</v>
      </c>
      <c r="DS174" s="85">
        <f t="shared" si="351"/>
        <v>287.26538617063881</v>
      </c>
      <c r="DT174" s="81"/>
      <c r="DU174" s="81"/>
      <c r="DV174" s="81">
        <f t="shared" si="352"/>
        <v>-2.8726538617063881</v>
      </c>
      <c r="DW174" s="100"/>
    </row>
    <row r="175" spans="1:127" x14ac:dyDescent="0.2">
      <c r="A175" s="59">
        <f t="shared" si="305"/>
        <v>22.666666666666639</v>
      </c>
      <c r="B175" s="44">
        <f t="shared" si="306"/>
        <v>22666.666666666639</v>
      </c>
      <c r="C175" s="52">
        <f t="shared" si="240"/>
        <v>133.33333333333334</v>
      </c>
      <c r="D175" s="50">
        <f t="shared" si="241"/>
        <v>2</v>
      </c>
      <c r="E175" s="44">
        <f t="shared" si="242"/>
        <v>3</v>
      </c>
      <c r="F175" s="47">
        <f t="shared" si="243"/>
        <v>1.0574519476318618</v>
      </c>
      <c r="G175" s="52">
        <f t="shared" si="307"/>
        <v>3.0309664229289924E-2</v>
      </c>
      <c r="H175" s="57">
        <f t="shared" si="308"/>
        <v>312.12815829931014</v>
      </c>
      <c r="I175" s="52">
        <f t="shared" si="309"/>
        <v>0</v>
      </c>
      <c r="J175" s="54">
        <f t="shared" si="310"/>
        <v>604.89527326122493</v>
      </c>
      <c r="K175" s="46">
        <f t="shared" si="353"/>
        <v>604.89527326122493</v>
      </c>
      <c r="L175" s="80">
        <f t="shared" si="244"/>
        <v>0</v>
      </c>
      <c r="M175" s="142">
        <f t="shared" si="245"/>
        <v>0</v>
      </c>
      <c r="N175" s="60">
        <f t="shared" si="246"/>
        <v>3</v>
      </c>
      <c r="O175" s="53">
        <f t="shared" si="247"/>
        <v>0</v>
      </c>
      <c r="P175" s="58">
        <f t="shared" si="311"/>
        <v>2.10883716006308</v>
      </c>
      <c r="Q175" s="49">
        <f t="shared" si="248"/>
        <v>2.10883716006308</v>
      </c>
      <c r="R175" s="143">
        <f t="shared" si="249"/>
        <v>0.85418214447655383</v>
      </c>
      <c r="S175" s="51">
        <f t="shared" si="312"/>
        <v>2.4611999646224847E-2</v>
      </c>
      <c r="T175" s="57">
        <f t="shared" si="313"/>
        <v>333.87376774320819</v>
      </c>
      <c r="U175" s="53">
        <f t="shared" si="250"/>
        <v>0</v>
      </c>
      <c r="V175" s="58">
        <f t="shared" si="314"/>
        <v>2.0630039806268505</v>
      </c>
      <c r="W175" s="49">
        <f t="shared" si="251"/>
        <v>2.0630039806268505</v>
      </c>
      <c r="X175" s="143">
        <f t="shared" si="252"/>
        <v>0.83435475176801621</v>
      </c>
      <c r="Y175" s="51">
        <f t="shared" si="315"/>
        <v>2.3992063167538255E-2</v>
      </c>
      <c r="Z175" s="57">
        <f t="shared" si="316"/>
        <v>330.71550557281881</v>
      </c>
      <c r="AA175" s="53">
        <f t="shared" si="253"/>
        <v>0</v>
      </c>
      <c r="AB175" s="58">
        <f t="shared" si="317"/>
        <v>2.0695365893005615</v>
      </c>
      <c r="AC175" s="49">
        <f t="shared" si="254"/>
        <v>2.0695365893005615</v>
      </c>
      <c r="AD175" s="143">
        <f t="shared" si="255"/>
        <v>0.83259842347305824</v>
      </c>
      <c r="AE175" s="49">
        <f t="shared" si="354"/>
        <v>2.3937148636182303E-2</v>
      </c>
      <c r="AF175" s="57">
        <f t="shared" si="318"/>
        <v>329.3993611592781</v>
      </c>
      <c r="AG175" s="53">
        <f t="shared" si="256"/>
        <v>0</v>
      </c>
      <c r="AH175" s="58">
        <f t="shared" si="319"/>
        <v>2.0722711560306117</v>
      </c>
      <c r="AI175" s="49">
        <f t="shared" si="257"/>
        <v>2.0722711560306117</v>
      </c>
      <c r="AJ175" s="143">
        <f t="shared" si="258"/>
        <v>0.83261703430177492</v>
      </c>
      <c r="AK175" s="51">
        <f t="shared" si="320"/>
        <v>2.3937730534760109E-2</v>
      </c>
      <c r="AL175" s="57">
        <f t="shared" si="321"/>
        <v>329.20545071962181</v>
      </c>
      <c r="AM175" s="53">
        <f t="shared" si="259"/>
        <v>0</v>
      </c>
      <c r="AN175" s="58">
        <f t="shared" si="322"/>
        <v>2.0726746566447343</v>
      </c>
      <c r="AO175" s="49">
        <f t="shared" si="260"/>
        <v>2.0726746566447343</v>
      </c>
      <c r="AP175" s="143">
        <f t="shared" si="261"/>
        <v>0.832626889292851</v>
      </c>
      <c r="AQ175" s="51">
        <f t="shared" si="323"/>
        <v>2.3938038667480989E-2</v>
      </c>
      <c r="AR175" s="57">
        <f t="shared" si="324"/>
        <v>329.18841653939126</v>
      </c>
      <c r="AS175" s="44">
        <f t="shared" si="262"/>
        <v>1088.8114918702049</v>
      </c>
      <c r="AT175" s="44">
        <f t="shared" si="263"/>
        <v>435.52459674808193</v>
      </c>
      <c r="AU175" s="44">
        <f t="shared" si="264"/>
        <v>272.20287296755123</v>
      </c>
      <c r="AV175" s="47">
        <f t="shared" si="265"/>
        <v>117.72701040588007</v>
      </c>
      <c r="AW175" s="47">
        <f t="shared" si="266"/>
        <v>42826.470548875761</v>
      </c>
      <c r="AX175" s="86">
        <f t="shared" si="267"/>
        <v>135117280.17555773</v>
      </c>
      <c r="AY175" s="86">
        <f t="shared" si="268"/>
        <v>1065.4094450769394</v>
      </c>
      <c r="AZ175" s="10">
        <f t="shared" si="325"/>
        <v>1065.4094450769394</v>
      </c>
      <c r="BA175" s="44">
        <f t="shared" si="269"/>
        <v>117.72701040588007</v>
      </c>
      <c r="BB175" s="9">
        <f t="shared" si="270"/>
        <v>117.72701040588007</v>
      </c>
      <c r="BC175" s="45">
        <f t="shared" si="359"/>
        <v>15696.934720784009</v>
      </c>
      <c r="BD175" s="9">
        <f t="shared" si="271"/>
        <v>117.72701040588007</v>
      </c>
      <c r="BE175" s="45">
        <f t="shared" si="355"/>
        <v>15696.934720784009</v>
      </c>
      <c r="BF175" s="9">
        <f t="shared" si="272"/>
        <v>117.72701040588007</v>
      </c>
      <c r="BG175" s="45">
        <f t="shared" si="356"/>
        <v>15696.934720784009</v>
      </c>
      <c r="BH175" s="58"/>
      <c r="BI175" s="58"/>
      <c r="BJ175" s="58">
        <f t="shared" si="326"/>
        <v>-117.72701040588007</v>
      </c>
      <c r="BK175" s="97"/>
      <c r="BL175" s="44"/>
      <c r="BM175" s="82">
        <f t="shared" si="327"/>
        <v>17</v>
      </c>
      <c r="BN175" s="86">
        <f t="shared" si="328"/>
        <v>17000</v>
      </c>
      <c r="BO175" s="86">
        <f t="shared" si="329"/>
        <v>100</v>
      </c>
      <c r="BP175" s="84">
        <f t="shared" si="273"/>
        <v>2</v>
      </c>
      <c r="BQ175" s="84">
        <f t="shared" si="274"/>
        <v>3</v>
      </c>
      <c r="BR175" s="84">
        <f t="shared" si="275"/>
        <v>1.4581420887516947</v>
      </c>
      <c r="BS175" s="84">
        <f t="shared" si="330"/>
        <v>4.3572418534382221E-2</v>
      </c>
      <c r="BT175" s="84">
        <f t="shared" si="331"/>
        <v>476.43682959439229</v>
      </c>
      <c r="BU175" s="84">
        <f t="shared" si="332"/>
        <v>0</v>
      </c>
      <c r="BV175" s="83">
        <f t="shared" si="333"/>
        <v>446.25588114440683</v>
      </c>
      <c r="BW175" s="81">
        <f t="shared" si="357"/>
        <v>446.25588114440683</v>
      </c>
      <c r="BX175" s="83">
        <f t="shared" si="276"/>
        <v>0</v>
      </c>
      <c r="BY175" s="141">
        <f t="shared" si="277"/>
        <v>0</v>
      </c>
      <c r="BZ175" s="83">
        <f t="shared" si="278"/>
        <v>3</v>
      </c>
      <c r="CA175" s="83">
        <f t="shared" si="279"/>
        <v>0</v>
      </c>
      <c r="CB175" s="83">
        <f t="shared" si="334"/>
        <v>1.7910041655001199</v>
      </c>
      <c r="CC175" s="83">
        <f t="shared" si="280"/>
        <v>1.7910041655001199</v>
      </c>
      <c r="CD175" s="143">
        <f t="shared" si="281"/>
        <v>1.2238668524348462</v>
      </c>
      <c r="CE175" s="83">
        <f t="shared" si="335"/>
        <v>3.5480865247731093E-2</v>
      </c>
      <c r="CF175" s="84">
        <f t="shared" si="336"/>
        <v>544.42396068095502</v>
      </c>
      <c r="CG175" s="83">
        <f t="shared" si="282"/>
        <v>0</v>
      </c>
      <c r="CH175" s="83">
        <f t="shared" si="337"/>
        <v>1.6904623627424589</v>
      </c>
      <c r="CI175" s="83">
        <f t="shared" si="283"/>
        <v>1.6904623627424589</v>
      </c>
      <c r="CJ175" s="143">
        <f t="shared" si="284"/>
        <v>1.1969464386411544</v>
      </c>
      <c r="CK175" s="83">
        <f t="shared" si="338"/>
        <v>3.4378474302878936E-2</v>
      </c>
      <c r="CL175" s="84">
        <f t="shared" si="339"/>
        <v>485.33510486326486</v>
      </c>
      <c r="CM175" s="83">
        <f t="shared" si="285"/>
        <v>0</v>
      </c>
      <c r="CN175" s="83">
        <f t="shared" si="340"/>
        <v>1.7771701172667111</v>
      </c>
      <c r="CO175" s="83">
        <f t="shared" si="286"/>
        <v>1.7771701172667111</v>
      </c>
      <c r="CP175" s="143">
        <f t="shared" si="287"/>
        <v>1.2022682287919844</v>
      </c>
      <c r="CQ175" s="83">
        <f t="shared" si="341"/>
        <v>3.4596401609555856E-2</v>
      </c>
      <c r="CR175" s="84">
        <f t="shared" si="342"/>
        <v>477.8344628729638</v>
      </c>
      <c r="CS175" s="83">
        <f t="shared" si="288"/>
        <v>0</v>
      </c>
      <c r="CT175" s="83">
        <f t="shared" si="343"/>
        <v>1.7888170405081416</v>
      </c>
      <c r="CU175" s="83">
        <f t="shared" si="289"/>
        <v>1.7888170405081416</v>
      </c>
      <c r="CV175" s="143">
        <f t="shared" si="290"/>
        <v>1.2032003115553187</v>
      </c>
      <c r="CW175" s="83">
        <f t="shared" si="344"/>
        <v>3.4634570398714412E-2</v>
      </c>
      <c r="CX175" s="84">
        <f t="shared" si="345"/>
        <v>477.73674144450388</v>
      </c>
      <c r="CY175" s="83">
        <f t="shared" si="291"/>
        <v>0</v>
      </c>
      <c r="CZ175" s="83">
        <f t="shared" si="346"/>
        <v>1.7889697888792258</v>
      </c>
      <c r="DA175" s="83">
        <f t="shared" si="292"/>
        <v>1.7889697888792258</v>
      </c>
      <c r="DB175" s="143">
        <f t="shared" si="293"/>
        <v>1.2032309708933955</v>
      </c>
      <c r="DC175" s="83">
        <f t="shared" si="347"/>
        <v>3.4635825898608238E-2</v>
      </c>
      <c r="DD175" s="84">
        <f t="shared" si="348"/>
        <v>477.77771283428621</v>
      </c>
      <c r="DE175" s="86">
        <f t="shared" si="294"/>
        <v>803.26058605993217</v>
      </c>
      <c r="DF175" s="86">
        <f t="shared" si="295"/>
        <v>321.3042344239729</v>
      </c>
      <c r="DG175" s="86">
        <f t="shared" si="296"/>
        <v>200.81514651498304</v>
      </c>
      <c r="DH175" s="86">
        <f t="shared" si="297"/>
        <v>2.8146225546709798</v>
      </c>
      <c r="DI175" s="86">
        <f t="shared" si="298"/>
        <v>47.075780230308368</v>
      </c>
      <c r="DJ175" s="86">
        <f t="shared" si="299"/>
        <v>163051.28862662709</v>
      </c>
      <c r="DK175" s="86">
        <f t="shared" si="300"/>
        <v>1293.3700539948088</v>
      </c>
      <c r="DL175" s="86">
        <f t="shared" si="358"/>
        <v>1293.3700539948088</v>
      </c>
      <c r="DM175" s="86">
        <f t="shared" si="301"/>
        <v>2.8146225546709798</v>
      </c>
      <c r="DN175" s="85">
        <f t="shared" si="302"/>
        <v>2.8146225546709798</v>
      </c>
      <c r="DO175" s="85">
        <f t="shared" si="349"/>
        <v>281.46225546709798</v>
      </c>
      <c r="DP175" s="85">
        <f t="shared" si="303"/>
        <v>2.8146225546709798</v>
      </c>
      <c r="DQ175" s="85">
        <f t="shared" si="350"/>
        <v>281.46225546709798</v>
      </c>
      <c r="DR175" s="85">
        <f t="shared" si="304"/>
        <v>2.8146225546709798</v>
      </c>
      <c r="DS175" s="85">
        <f t="shared" si="351"/>
        <v>281.46225546709798</v>
      </c>
      <c r="DT175" s="81"/>
      <c r="DU175" s="81"/>
      <c r="DV175" s="81">
        <f t="shared" si="352"/>
        <v>-2.8146225546709798</v>
      </c>
      <c r="DW175" s="100"/>
    </row>
    <row r="176" spans="1:127" x14ac:dyDescent="0.2">
      <c r="A176" s="59">
        <f t="shared" si="305"/>
        <v>22.799999999999972</v>
      </c>
      <c r="B176" s="44">
        <f t="shared" si="306"/>
        <v>22799.999999999971</v>
      </c>
      <c r="C176" s="52">
        <f t="shared" si="240"/>
        <v>133.33333333333334</v>
      </c>
      <c r="D176" s="50">
        <f t="shared" si="241"/>
        <v>2</v>
      </c>
      <c r="E176" s="44">
        <f t="shared" si="242"/>
        <v>3</v>
      </c>
      <c r="F176" s="47">
        <f t="shared" si="243"/>
        <v>1.0574519476318618</v>
      </c>
      <c r="G176" s="52">
        <f t="shared" si="307"/>
        <v>3.0168670636272342E-2</v>
      </c>
      <c r="H176" s="57">
        <f t="shared" si="308"/>
        <v>313.4721212963226</v>
      </c>
      <c r="I176" s="52">
        <f t="shared" si="309"/>
        <v>0</v>
      </c>
      <c r="J176" s="54">
        <f t="shared" si="310"/>
        <v>608.55767326122498</v>
      </c>
      <c r="K176" s="46">
        <f t="shared" si="353"/>
        <v>608.55767326122498</v>
      </c>
      <c r="L176" s="80">
        <f t="shared" si="244"/>
        <v>0</v>
      </c>
      <c r="M176" s="142">
        <f t="shared" si="245"/>
        <v>0</v>
      </c>
      <c r="N176" s="60">
        <f t="shared" si="246"/>
        <v>3</v>
      </c>
      <c r="O176" s="53">
        <f t="shared" si="247"/>
        <v>0</v>
      </c>
      <c r="P176" s="58">
        <f t="shared" si="311"/>
        <v>2.10634161071855</v>
      </c>
      <c r="Q176" s="49">
        <f t="shared" si="248"/>
        <v>2.10634161071855</v>
      </c>
      <c r="R176" s="143">
        <f t="shared" si="249"/>
        <v>0.85418214447655383</v>
      </c>
      <c r="S176" s="51">
        <f t="shared" si="312"/>
        <v>2.4498108693627972E-2</v>
      </c>
      <c r="T176" s="57">
        <f t="shared" si="313"/>
        <v>335.42628554053249</v>
      </c>
      <c r="U176" s="53">
        <f t="shared" si="250"/>
        <v>0</v>
      </c>
      <c r="V176" s="58">
        <f t="shared" si="314"/>
        <v>2.0601952232259779</v>
      </c>
      <c r="W176" s="49">
        <f t="shared" si="251"/>
        <v>2.0601952232259779</v>
      </c>
      <c r="X176" s="143">
        <f t="shared" si="252"/>
        <v>0.83435475176801621</v>
      </c>
      <c r="Y176" s="51">
        <f t="shared" si="315"/>
        <v>2.3880815867302521E-2</v>
      </c>
      <c r="Z176" s="57">
        <f t="shared" si="316"/>
        <v>332.26253374094654</v>
      </c>
      <c r="AA176" s="53">
        <f t="shared" si="253"/>
        <v>0</v>
      </c>
      <c r="AB176" s="58">
        <f t="shared" si="317"/>
        <v>2.0667201564668121</v>
      </c>
      <c r="AC176" s="49">
        <f t="shared" si="254"/>
        <v>2.0667201564668121</v>
      </c>
      <c r="AD176" s="143">
        <f t="shared" si="255"/>
        <v>0.83259842347305824</v>
      </c>
      <c r="AE176" s="49">
        <f t="shared" si="354"/>
        <v>2.3826135513052564E-2</v>
      </c>
      <c r="AF176" s="57">
        <f t="shared" si="318"/>
        <v>330.93797562965983</v>
      </c>
      <c r="AG176" s="53">
        <f t="shared" si="256"/>
        <v>0</v>
      </c>
      <c r="AH176" s="58">
        <f t="shared" si="319"/>
        <v>2.06946422042857</v>
      </c>
      <c r="AI176" s="49">
        <f t="shared" si="257"/>
        <v>2.06946422042857</v>
      </c>
      <c r="AJ176" s="143">
        <f t="shared" si="258"/>
        <v>0.83261703430177492</v>
      </c>
      <c r="AK176" s="51">
        <f t="shared" si="320"/>
        <v>2.3826714930186538E-2</v>
      </c>
      <c r="AL176" s="57">
        <f t="shared" si="321"/>
        <v>330.74207219652794</v>
      </c>
      <c r="AM176" s="53">
        <f t="shared" si="259"/>
        <v>0</v>
      </c>
      <c r="AN176" s="58">
        <f t="shared" si="322"/>
        <v>2.0698706888398934</v>
      </c>
      <c r="AO176" s="49">
        <f t="shared" si="260"/>
        <v>2.0698706888398934</v>
      </c>
      <c r="AP176" s="143">
        <f t="shared" si="261"/>
        <v>0.832626889292851</v>
      </c>
      <c r="AQ176" s="51">
        <f t="shared" si="323"/>
        <v>2.3827021748908609E-2</v>
      </c>
      <c r="AR176" s="57">
        <f t="shared" si="324"/>
        <v>330.72475865217007</v>
      </c>
      <c r="AS176" s="44">
        <f t="shared" si="262"/>
        <v>1095.4038118702049</v>
      </c>
      <c r="AT176" s="44">
        <f t="shared" si="263"/>
        <v>438.16152474808194</v>
      </c>
      <c r="AU176" s="44">
        <f t="shared" si="264"/>
        <v>273.85095296755122</v>
      </c>
      <c r="AV176" s="47">
        <f t="shared" si="265"/>
        <v>114.40231614152987</v>
      </c>
      <c r="AW176" s="47">
        <f t="shared" si="266"/>
        <v>40581.222671299722</v>
      </c>
      <c r="AX176" s="86">
        <f t="shared" si="267"/>
        <v>123932820.34716852</v>
      </c>
      <c r="AY176" s="86">
        <f t="shared" si="268"/>
        <v>1057.9464239774288</v>
      </c>
      <c r="AZ176" s="10">
        <f t="shared" si="325"/>
        <v>1057.9464239774288</v>
      </c>
      <c r="BA176" s="44">
        <f t="shared" si="269"/>
        <v>114.40231614152987</v>
      </c>
      <c r="BB176" s="9">
        <f t="shared" si="270"/>
        <v>114.40231614152987</v>
      </c>
      <c r="BC176" s="45">
        <f t="shared" si="359"/>
        <v>15253.642152203984</v>
      </c>
      <c r="BD176" s="9">
        <f t="shared" si="271"/>
        <v>114.40231614152987</v>
      </c>
      <c r="BE176" s="45">
        <f t="shared" si="355"/>
        <v>15253.642152203984</v>
      </c>
      <c r="BF176" s="9">
        <f t="shared" si="272"/>
        <v>114.40231614152987</v>
      </c>
      <c r="BG176" s="45">
        <f t="shared" si="356"/>
        <v>15253.642152203984</v>
      </c>
      <c r="BH176" s="58"/>
      <c r="BI176" s="58"/>
      <c r="BJ176" s="58">
        <f t="shared" si="326"/>
        <v>-114.40231614152987</v>
      </c>
      <c r="BK176" s="97"/>
      <c r="BL176" s="44"/>
      <c r="BM176" s="82">
        <f t="shared" si="327"/>
        <v>17.100000000000001</v>
      </c>
      <c r="BN176" s="86">
        <f t="shared" si="328"/>
        <v>17100</v>
      </c>
      <c r="BO176" s="86">
        <f t="shared" si="329"/>
        <v>100</v>
      </c>
      <c r="BP176" s="84">
        <f t="shared" si="273"/>
        <v>2</v>
      </c>
      <c r="BQ176" s="84">
        <f t="shared" si="274"/>
        <v>3</v>
      </c>
      <c r="BR176" s="84">
        <f t="shared" si="275"/>
        <v>1.4581420887516947</v>
      </c>
      <c r="BS176" s="84">
        <f t="shared" si="330"/>
        <v>4.3426604325507052E-2</v>
      </c>
      <c r="BT176" s="84">
        <f t="shared" si="331"/>
        <v>477.88681330872379</v>
      </c>
      <c r="BU176" s="84">
        <f t="shared" si="332"/>
        <v>0</v>
      </c>
      <c r="BV176" s="83">
        <f t="shared" si="333"/>
        <v>449.00268114440684</v>
      </c>
      <c r="BW176" s="81">
        <f t="shared" si="357"/>
        <v>449.00268114440684</v>
      </c>
      <c r="BX176" s="83">
        <f t="shared" si="276"/>
        <v>0</v>
      </c>
      <c r="BY176" s="141">
        <f t="shared" si="277"/>
        <v>0</v>
      </c>
      <c r="BZ176" s="83">
        <f t="shared" si="278"/>
        <v>3</v>
      </c>
      <c r="CA176" s="83">
        <f t="shared" si="279"/>
        <v>0</v>
      </c>
      <c r="CB176" s="83">
        <f t="shared" si="334"/>
        <v>1.7889896103809262</v>
      </c>
      <c r="CC176" s="83">
        <f t="shared" si="280"/>
        <v>1.7889896103809262</v>
      </c>
      <c r="CD176" s="143">
        <f t="shared" si="281"/>
        <v>1.2238668524348462</v>
      </c>
      <c r="CE176" s="83">
        <f t="shared" si="335"/>
        <v>3.5358478562487611E-2</v>
      </c>
      <c r="CF176" s="84">
        <f t="shared" si="336"/>
        <v>546.40160387059098</v>
      </c>
      <c r="CG176" s="83">
        <f t="shared" si="282"/>
        <v>0</v>
      </c>
      <c r="CH176" s="83">
        <f t="shared" si="337"/>
        <v>1.687946452753599</v>
      </c>
      <c r="CI176" s="83">
        <f t="shared" si="283"/>
        <v>1.687946452753599</v>
      </c>
      <c r="CJ176" s="143">
        <f t="shared" si="284"/>
        <v>1.1969464386411544</v>
      </c>
      <c r="CK176" s="83">
        <f t="shared" si="338"/>
        <v>3.4258779659014818E-2</v>
      </c>
      <c r="CL176" s="84">
        <f t="shared" si="339"/>
        <v>487.36523743156835</v>
      </c>
      <c r="CM176" s="83">
        <f t="shared" si="285"/>
        <v>0</v>
      </c>
      <c r="CN176" s="83">
        <f t="shared" si="340"/>
        <v>1.7742960804894776</v>
      </c>
      <c r="CO176" s="83">
        <f t="shared" si="286"/>
        <v>1.7742960804894776</v>
      </c>
      <c r="CP176" s="143">
        <f t="shared" si="287"/>
        <v>1.2022682287919844</v>
      </c>
      <c r="CQ176" s="83">
        <f t="shared" si="341"/>
        <v>3.447617478667666E-2</v>
      </c>
      <c r="CR176" s="84">
        <f t="shared" si="342"/>
        <v>479.77779333202153</v>
      </c>
      <c r="CS176" s="83">
        <f t="shared" si="288"/>
        <v>0</v>
      </c>
      <c r="CT176" s="83">
        <f t="shared" si="343"/>
        <v>1.7860387970330898</v>
      </c>
      <c r="CU176" s="83">
        <f t="shared" si="289"/>
        <v>1.7860387970330898</v>
      </c>
      <c r="CV176" s="143">
        <f t="shared" si="290"/>
        <v>1.2032003115553187</v>
      </c>
      <c r="CW176" s="83">
        <f t="shared" si="344"/>
        <v>3.4514250367558882E-2</v>
      </c>
      <c r="CX176" s="84">
        <f t="shared" si="345"/>
        <v>479.66955008843962</v>
      </c>
      <c r="CY176" s="83">
        <f t="shared" si="291"/>
        <v>0</v>
      </c>
      <c r="CZ176" s="83">
        <f t="shared" si="346"/>
        <v>1.7862074444418761</v>
      </c>
      <c r="DA176" s="83">
        <f t="shared" si="292"/>
        <v>1.7862074444418761</v>
      </c>
      <c r="DB176" s="143">
        <f t="shared" si="293"/>
        <v>1.2032309708933955</v>
      </c>
      <c r="DC176" s="83">
        <f t="shared" si="347"/>
        <v>3.4515502801518896E-2</v>
      </c>
      <c r="DD176" s="84">
        <f t="shared" si="348"/>
        <v>479.71042654275669</v>
      </c>
      <c r="DE176" s="86">
        <f t="shared" si="294"/>
        <v>808.2048260599322</v>
      </c>
      <c r="DF176" s="86">
        <f t="shared" si="295"/>
        <v>323.28193042397288</v>
      </c>
      <c r="DG176" s="86">
        <f t="shared" si="296"/>
        <v>202.05120651498305</v>
      </c>
      <c r="DH176" s="86">
        <f t="shared" si="297"/>
        <v>2.7581604277879688</v>
      </c>
      <c r="DI176" s="86">
        <f t="shared" si="298"/>
        <v>45.355721863224922</v>
      </c>
      <c r="DJ176" s="86">
        <f t="shared" si="299"/>
        <v>152039.15905031061</v>
      </c>
      <c r="DK176" s="86">
        <f t="shared" si="300"/>
        <v>1284.1000664257074</v>
      </c>
      <c r="DL176" s="86">
        <f t="shared" si="358"/>
        <v>1284.1000664257074</v>
      </c>
      <c r="DM176" s="86">
        <f t="shared" si="301"/>
        <v>2.7581604277879688</v>
      </c>
      <c r="DN176" s="85">
        <f t="shared" si="302"/>
        <v>2.7581604277879688</v>
      </c>
      <c r="DO176" s="85">
        <f t="shared" si="349"/>
        <v>275.81604277879688</v>
      </c>
      <c r="DP176" s="85">
        <f t="shared" si="303"/>
        <v>2.7581604277879688</v>
      </c>
      <c r="DQ176" s="85">
        <f t="shared" si="350"/>
        <v>275.81604277879688</v>
      </c>
      <c r="DR176" s="85">
        <f t="shared" si="304"/>
        <v>2.7581604277879688</v>
      </c>
      <c r="DS176" s="85">
        <f t="shared" si="351"/>
        <v>275.81604277879688</v>
      </c>
      <c r="DT176" s="81"/>
      <c r="DU176" s="81"/>
      <c r="DV176" s="81">
        <f t="shared" si="352"/>
        <v>-2.7581604277879688</v>
      </c>
      <c r="DW176" s="100"/>
    </row>
    <row r="177" spans="1:127" x14ac:dyDescent="0.2">
      <c r="A177" s="59">
        <f t="shared" si="305"/>
        <v>22.933333333333305</v>
      </c>
      <c r="B177" s="44">
        <f t="shared" si="306"/>
        <v>22933.333333333303</v>
      </c>
      <c r="C177" s="52">
        <f t="shared" si="240"/>
        <v>133.33333333333334</v>
      </c>
      <c r="D177" s="50">
        <f t="shared" si="241"/>
        <v>2</v>
      </c>
      <c r="E177" s="44">
        <f t="shared" si="242"/>
        <v>3</v>
      </c>
      <c r="F177" s="47">
        <f t="shared" si="243"/>
        <v>1.0574519476318618</v>
      </c>
      <c r="G177" s="52">
        <f t="shared" si="307"/>
        <v>3.002767704325476E-2</v>
      </c>
      <c r="H177" s="57">
        <f t="shared" si="308"/>
        <v>314.80981791142318</v>
      </c>
      <c r="I177" s="52">
        <f t="shared" si="309"/>
        <v>0</v>
      </c>
      <c r="J177" s="54">
        <f t="shared" si="310"/>
        <v>612.22007326122491</v>
      </c>
      <c r="K177" s="46">
        <f t="shared" si="353"/>
        <v>612.22007326122491</v>
      </c>
      <c r="L177" s="80">
        <f t="shared" si="244"/>
        <v>0</v>
      </c>
      <c r="M177" s="142">
        <f t="shared" si="245"/>
        <v>0</v>
      </c>
      <c r="N177" s="60">
        <f t="shared" si="246"/>
        <v>3</v>
      </c>
      <c r="O177" s="53">
        <f t="shared" si="247"/>
        <v>0</v>
      </c>
      <c r="P177" s="58">
        <f t="shared" si="311"/>
        <v>2.1038663281406405</v>
      </c>
      <c r="Q177" s="49">
        <f t="shared" si="248"/>
        <v>2.1038663281406405</v>
      </c>
      <c r="R177" s="143">
        <f t="shared" si="249"/>
        <v>0.85418214447655383</v>
      </c>
      <c r="S177" s="51">
        <f t="shared" si="312"/>
        <v>2.4384217741031097E-2</v>
      </c>
      <c r="T177" s="57">
        <f t="shared" si="313"/>
        <v>336.97343332782754</v>
      </c>
      <c r="U177" s="53">
        <f t="shared" si="250"/>
        <v>0</v>
      </c>
      <c r="V177" s="58">
        <f t="shared" si="314"/>
        <v>2.057406163600894</v>
      </c>
      <c r="W177" s="49">
        <f t="shared" si="251"/>
        <v>2.057406163600894</v>
      </c>
      <c r="X177" s="143">
        <f t="shared" si="252"/>
        <v>0.83435475176801621</v>
      </c>
      <c r="Y177" s="51">
        <f t="shared" si="315"/>
        <v>2.3769568567066787E-2</v>
      </c>
      <c r="Z177" s="57">
        <f t="shared" si="316"/>
        <v>333.80447125240738</v>
      </c>
      <c r="AA177" s="53">
        <f t="shared" si="253"/>
        <v>0</v>
      </c>
      <c r="AB177" s="58">
        <f t="shared" si="317"/>
        <v>2.0639229354087725</v>
      </c>
      <c r="AC177" s="49">
        <f t="shared" si="254"/>
        <v>2.0639229354087725</v>
      </c>
      <c r="AD177" s="143">
        <f t="shared" si="255"/>
        <v>0.83259842347305824</v>
      </c>
      <c r="AE177" s="49">
        <f t="shared" si="354"/>
        <v>2.3715122389922825E-2</v>
      </c>
      <c r="AF177" s="57">
        <f t="shared" si="318"/>
        <v>332.47152490270219</v>
      </c>
      <c r="AG177" s="53">
        <f t="shared" si="256"/>
        <v>0</v>
      </c>
      <c r="AH177" s="58">
        <f t="shared" si="319"/>
        <v>2.0666764069165575</v>
      </c>
      <c r="AI177" s="49">
        <f t="shared" si="257"/>
        <v>2.0666764069165575</v>
      </c>
      <c r="AJ177" s="143">
        <f t="shared" si="258"/>
        <v>0.83261703430177492</v>
      </c>
      <c r="AK177" s="51">
        <f t="shared" si="320"/>
        <v>2.3715699325612967E-2</v>
      </c>
      <c r="AL177" s="57">
        <f t="shared" si="321"/>
        <v>332.27362526830012</v>
      </c>
      <c r="AM177" s="53">
        <f t="shared" si="259"/>
        <v>0</v>
      </c>
      <c r="AN177" s="58">
        <f t="shared" si="322"/>
        <v>2.0670858352964698</v>
      </c>
      <c r="AO177" s="49">
        <f t="shared" si="260"/>
        <v>2.0670858352964698</v>
      </c>
      <c r="AP177" s="143">
        <f t="shared" si="261"/>
        <v>0.832626889292851</v>
      </c>
      <c r="AQ177" s="51">
        <f t="shared" si="323"/>
        <v>2.3716004830336229E-2</v>
      </c>
      <c r="AR177" s="57">
        <f t="shared" si="324"/>
        <v>332.25603068881088</v>
      </c>
      <c r="AS177" s="44">
        <f t="shared" si="262"/>
        <v>1101.9961318702049</v>
      </c>
      <c r="AT177" s="44">
        <f t="shared" si="263"/>
        <v>440.7984527480819</v>
      </c>
      <c r="AU177" s="44">
        <f t="shared" si="264"/>
        <v>275.49903296755122</v>
      </c>
      <c r="AV177" s="47">
        <f t="shared" si="265"/>
        <v>111.19811471133202</v>
      </c>
      <c r="AW177" s="47">
        <f t="shared" si="266"/>
        <v>38470.983820953166</v>
      </c>
      <c r="AX177" s="86">
        <f t="shared" si="267"/>
        <v>113756223.02263631</v>
      </c>
      <c r="AY177" s="86">
        <f t="shared" si="268"/>
        <v>1050.5435257210099</v>
      </c>
      <c r="AZ177" s="10">
        <f t="shared" si="325"/>
        <v>1050.5435257210099</v>
      </c>
      <c r="BA177" s="44">
        <f t="shared" si="269"/>
        <v>111.19811471133202</v>
      </c>
      <c r="BB177" s="9">
        <f t="shared" si="270"/>
        <v>111.19811471133202</v>
      </c>
      <c r="BC177" s="45">
        <f t="shared" si="359"/>
        <v>14826.415294844272</v>
      </c>
      <c r="BD177" s="9">
        <f t="shared" si="271"/>
        <v>111.19811471133202</v>
      </c>
      <c r="BE177" s="45">
        <f t="shared" si="355"/>
        <v>14826.415294844272</v>
      </c>
      <c r="BF177" s="9">
        <f t="shared" si="272"/>
        <v>111.19811471133202</v>
      </c>
      <c r="BG177" s="45">
        <f t="shared" si="356"/>
        <v>14826.415294844272</v>
      </c>
      <c r="BH177" s="58"/>
      <c r="BI177" s="58"/>
      <c r="BJ177" s="58">
        <f t="shared" si="326"/>
        <v>-111.19811471133202</v>
      </c>
      <c r="BK177" s="97"/>
      <c r="BL177" s="44"/>
      <c r="BM177" s="82">
        <f t="shared" si="327"/>
        <v>17.2</v>
      </c>
      <c r="BN177" s="86">
        <f t="shared" si="328"/>
        <v>17200</v>
      </c>
      <c r="BO177" s="86">
        <f t="shared" si="329"/>
        <v>100</v>
      </c>
      <c r="BP177" s="84">
        <f t="shared" si="273"/>
        <v>2</v>
      </c>
      <c r="BQ177" s="84">
        <f t="shared" si="274"/>
        <v>3</v>
      </c>
      <c r="BR177" s="84">
        <f t="shared" si="275"/>
        <v>1.4581420887516947</v>
      </c>
      <c r="BS177" s="84">
        <f t="shared" si="330"/>
        <v>4.3280790116631884E-2</v>
      </c>
      <c r="BT177" s="84">
        <f t="shared" si="331"/>
        <v>479.33193654942613</v>
      </c>
      <c r="BU177" s="84">
        <f t="shared" si="332"/>
        <v>0</v>
      </c>
      <c r="BV177" s="83">
        <f t="shared" si="333"/>
        <v>451.74948114440684</v>
      </c>
      <c r="BW177" s="81">
        <f t="shared" si="357"/>
        <v>451.74948114440684</v>
      </c>
      <c r="BX177" s="83">
        <f t="shared" si="276"/>
        <v>0</v>
      </c>
      <c r="BY177" s="141">
        <f t="shared" si="277"/>
        <v>0</v>
      </c>
      <c r="BZ177" s="83">
        <f t="shared" si="278"/>
        <v>3</v>
      </c>
      <c r="CA177" s="83">
        <f t="shared" si="279"/>
        <v>0</v>
      </c>
      <c r="CB177" s="83">
        <f t="shared" si="334"/>
        <v>1.7869877321439913</v>
      </c>
      <c r="CC177" s="83">
        <f t="shared" si="280"/>
        <v>1.7869877321439913</v>
      </c>
      <c r="CD177" s="143">
        <f t="shared" si="281"/>
        <v>1.2238668524348462</v>
      </c>
      <c r="CE177" s="83">
        <f t="shared" si="335"/>
        <v>3.5236091877244129E-2</v>
      </c>
      <c r="CF177" s="84">
        <f t="shared" si="336"/>
        <v>548.37463294885094</v>
      </c>
      <c r="CG177" s="83">
        <f t="shared" si="282"/>
        <v>0</v>
      </c>
      <c r="CH177" s="83">
        <f t="shared" si="337"/>
        <v>1.6854451331401914</v>
      </c>
      <c r="CI177" s="83">
        <f t="shared" si="283"/>
        <v>1.6854451331401914</v>
      </c>
      <c r="CJ177" s="143">
        <f t="shared" si="284"/>
        <v>1.1969464386411544</v>
      </c>
      <c r="CK177" s="83">
        <f t="shared" si="338"/>
        <v>3.41390850151507E-2</v>
      </c>
      <c r="CL177" s="84">
        <f t="shared" si="339"/>
        <v>489.3913048036282</v>
      </c>
      <c r="CM177" s="83">
        <f t="shared" si="285"/>
        <v>0</v>
      </c>
      <c r="CN177" s="83">
        <f t="shared" si="340"/>
        <v>1.7714383668811784</v>
      </c>
      <c r="CO177" s="83">
        <f t="shared" si="286"/>
        <v>1.7714383668811784</v>
      </c>
      <c r="CP177" s="143">
        <f t="shared" si="287"/>
        <v>1.2022682287919844</v>
      </c>
      <c r="CQ177" s="83">
        <f t="shared" si="341"/>
        <v>3.4355947963797463E-2</v>
      </c>
      <c r="CR177" s="84">
        <f t="shared" si="342"/>
        <v>481.71749560345654</v>
      </c>
      <c r="CS177" s="83">
        <f t="shared" si="288"/>
        <v>0</v>
      </c>
      <c r="CT177" s="83">
        <f t="shared" si="343"/>
        <v>1.7832755904200663</v>
      </c>
      <c r="CU177" s="83">
        <f t="shared" si="289"/>
        <v>1.7832755904200663</v>
      </c>
      <c r="CV177" s="143">
        <f t="shared" si="290"/>
        <v>1.2032003115553187</v>
      </c>
      <c r="CW177" s="83">
        <f t="shared" si="344"/>
        <v>3.4393930336403353E-2</v>
      </c>
      <c r="CX177" s="84">
        <f t="shared" si="345"/>
        <v>481.59862858377886</v>
      </c>
      <c r="CY177" s="83">
        <f t="shared" si="291"/>
        <v>0</v>
      </c>
      <c r="CZ177" s="83">
        <f t="shared" si="346"/>
        <v>1.7834601929292373</v>
      </c>
      <c r="DA177" s="83">
        <f t="shared" si="292"/>
        <v>1.7834601929292373</v>
      </c>
      <c r="DB177" s="143">
        <f t="shared" si="293"/>
        <v>1.2032309708933955</v>
      </c>
      <c r="DC177" s="83">
        <f t="shared" si="347"/>
        <v>3.4395179704429554E-2</v>
      </c>
      <c r="DD177" s="84">
        <f t="shared" si="348"/>
        <v>481.63939293242152</v>
      </c>
      <c r="DE177" s="86">
        <f t="shared" si="294"/>
        <v>813.14906605993235</v>
      </c>
      <c r="DF177" s="86">
        <f t="shared" si="295"/>
        <v>325.25962642397292</v>
      </c>
      <c r="DG177" s="86">
        <f t="shared" si="296"/>
        <v>203.28726651498309</v>
      </c>
      <c r="DH177" s="86">
        <f t="shared" si="297"/>
        <v>2.7032169016416785</v>
      </c>
      <c r="DI177" s="86">
        <f t="shared" si="298"/>
        <v>43.7099737162781</v>
      </c>
      <c r="DJ177" s="86">
        <f t="shared" si="299"/>
        <v>141840.63510924813</v>
      </c>
      <c r="DK177" s="86">
        <f t="shared" si="300"/>
        <v>1274.8599113271582</v>
      </c>
      <c r="DL177" s="86">
        <f t="shared" si="358"/>
        <v>1274.8599113271582</v>
      </c>
      <c r="DM177" s="86">
        <f t="shared" si="301"/>
        <v>2.7032169016416785</v>
      </c>
      <c r="DN177" s="85">
        <f t="shared" si="302"/>
        <v>2.7032169016416785</v>
      </c>
      <c r="DO177" s="85">
        <f t="shared" si="349"/>
        <v>270.32169016416788</v>
      </c>
      <c r="DP177" s="85">
        <f t="shared" si="303"/>
        <v>2.7032169016416785</v>
      </c>
      <c r="DQ177" s="85">
        <f t="shared" si="350"/>
        <v>270.32169016416788</v>
      </c>
      <c r="DR177" s="85">
        <f t="shared" si="304"/>
        <v>2.7032169016416785</v>
      </c>
      <c r="DS177" s="85">
        <f t="shared" si="351"/>
        <v>270.32169016416788</v>
      </c>
      <c r="DT177" s="81"/>
      <c r="DU177" s="81"/>
      <c r="DV177" s="81">
        <f t="shared" si="352"/>
        <v>-2.7032169016416785</v>
      </c>
      <c r="DW177" s="100"/>
    </row>
    <row r="178" spans="1:127" x14ac:dyDescent="0.2">
      <c r="A178" s="59">
        <f t="shared" si="305"/>
        <v>23.066666666666634</v>
      </c>
      <c r="B178" s="44">
        <f t="shared" si="306"/>
        <v>23066.666666666635</v>
      </c>
      <c r="C178" s="52">
        <f t="shared" si="240"/>
        <v>133.33333333333334</v>
      </c>
      <c r="D178" s="50">
        <f t="shared" si="241"/>
        <v>2</v>
      </c>
      <c r="E178" s="44">
        <f t="shared" si="242"/>
        <v>3</v>
      </c>
      <c r="F178" s="47">
        <f t="shared" si="243"/>
        <v>1.0574519476318618</v>
      </c>
      <c r="G178" s="52">
        <f t="shared" si="307"/>
        <v>2.9886683450237178E-2</v>
      </c>
      <c r="H178" s="57">
        <f t="shared" si="308"/>
        <v>316.14124814461189</v>
      </c>
      <c r="I178" s="52">
        <f t="shared" si="309"/>
        <v>0</v>
      </c>
      <c r="J178" s="54">
        <f t="shared" si="310"/>
        <v>615.88247326122485</v>
      </c>
      <c r="K178" s="46">
        <f t="shared" si="353"/>
        <v>615.88247326122485</v>
      </c>
      <c r="L178" s="80">
        <f t="shared" si="244"/>
        <v>0</v>
      </c>
      <c r="M178" s="142">
        <f t="shared" si="245"/>
        <v>0</v>
      </c>
      <c r="N178" s="60">
        <f t="shared" si="246"/>
        <v>3</v>
      </c>
      <c r="O178" s="53">
        <f t="shared" si="247"/>
        <v>0</v>
      </c>
      <c r="P178" s="58">
        <f t="shared" si="311"/>
        <v>2.1014111822270696</v>
      </c>
      <c r="Q178" s="49">
        <f t="shared" si="248"/>
        <v>2.1014111822270696</v>
      </c>
      <c r="R178" s="143">
        <f t="shared" si="249"/>
        <v>0.85418214447655383</v>
      </c>
      <c r="S178" s="51">
        <f t="shared" si="312"/>
        <v>2.4270326788434222E-2</v>
      </c>
      <c r="T178" s="57">
        <f t="shared" si="313"/>
        <v>338.51518351346363</v>
      </c>
      <c r="U178" s="53">
        <f t="shared" si="250"/>
        <v>0</v>
      </c>
      <c r="V178" s="58">
        <f t="shared" si="314"/>
        <v>2.0546367224951259</v>
      </c>
      <c r="W178" s="49">
        <f t="shared" si="251"/>
        <v>2.0546367224951259</v>
      </c>
      <c r="X178" s="143">
        <f t="shared" si="252"/>
        <v>0.83435475176801621</v>
      </c>
      <c r="Y178" s="51">
        <f t="shared" si="315"/>
        <v>2.3658321266831053E-2</v>
      </c>
      <c r="Z178" s="57">
        <f t="shared" si="316"/>
        <v>335.34128949384103</v>
      </c>
      <c r="AA178" s="53">
        <f t="shared" si="253"/>
        <v>0</v>
      </c>
      <c r="AB178" s="58">
        <f t="shared" si="317"/>
        <v>2.0611448536590862</v>
      </c>
      <c r="AC178" s="49">
        <f t="shared" si="254"/>
        <v>2.0611448536590862</v>
      </c>
      <c r="AD178" s="143">
        <f t="shared" si="255"/>
        <v>0.83259842347305824</v>
      </c>
      <c r="AE178" s="49">
        <f t="shared" si="354"/>
        <v>2.3604109266793086E-2</v>
      </c>
      <c r="AF178" s="57">
        <f t="shared" si="318"/>
        <v>333.99998092674281</v>
      </c>
      <c r="AG178" s="53">
        <f t="shared" si="256"/>
        <v>0</v>
      </c>
      <c r="AH178" s="58">
        <f t="shared" si="319"/>
        <v>2.0639076431023962</v>
      </c>
      <c r="AI178" s="49">
        <f t="shared" si="257"/>
        <v>2.0639076431023962</v>
      </c>
      <c r="AJ178" s="143">
        <f t="shared" si="258"/>
        <v>0.83261703430177492</v>
      </c>
      <c r="AK178" s="51">
        <f t="shared" si="320"/>
        <v>2.3604683721039396E-2</v>
      </c>
      <c r="AL178" s="57">
        <f t="shared" si="321"/>
        <v>333.80008204331932</v>
      </c>
      <c r="AM178" s="53">
        <f t="shared" si="259"/>
        <v>0</v>
      </c>
      <c r="AN178" s="58">
        <f t="shared" si="322"/>
        <v>2.0643200234577428</v>
      </c>
      <c r="AO178" s="49">
        <f t="shared" si="260"/>
        <v>2.0643200234577428</v>
      </c>
      <c r="AP178" s="143">
        <f t="shared" si="261"/>
        <v>0.832626889292851</v>
      </c>
      <c r="AQ178" s="51">
        <f t="shared" si="323"/>
        <v>2.3604987911763849E-2</v>
      </c>
      <c r="AR178" s="57">
        <f t="shared" si="324"/>
        <v>333.78220478163507</v>
      </c>
      <c r="AS178" s="44">
        <f t="shared" si="262"/>
        <v>1108.5884518702046</v>
      </c>
      <c r="AT178" s="44">
        <f t="shared" si="263"/>
        <v>443.43538074808185</v>
      </c>
      <c r="AU178" s="44">
        <f t="shared" si="264"/>
        <v>277.14711296755115</v>
      </c>
      <c r="AV178" s="47">
        <f t="shared" si="265"/>
        <v>108.10930206642084</v>
      </c>
      <c r="AW178" s="47">
        <f t="shared" si="266"/>
        <v>36486.74639254425</v>
      </c>
      <c r="AX178" s="86">
        <f t="shared" si="267"/>
        <v>104490005.99545155</v>
      </c>
      <c r="AY178" s="86">
        <f t="shared" si="268"/>
        <v>1043.2003983645902</v>
      </c>
      <c r="AZ178" s="10">
        <f t="shared" si="325"/>
        <v>1043.2003983645902</v>
      </c>
      <c r="BA178" s="44">
        <f t="shared" si="269"/>
        <v>108.10930206642084</v>
      </c>
      <c r="BB178" s="9">
        <f t="shared" si="270"/>
        <v>108.10930206642084</v>
      </c>
      <c r="BC178" s="45">
        <f t="shared" si="359"/>
        <v>14414.573608856113</v>
      </c>
      <c r="BD178" s="9">
        <f t="shared" si="271"/>
        <v>108.10930206642084</v>
      </c>
      <c r="BE178" s="45">
        <f t="shared" si="355"/>
        <v>14414.573608856113</v>
      </c>
      <c r="BF178" s="9">
        <f t="shared" si="272"/>
        <v>108.10930206642084</v>
      </c>
      <c r="BG178" s="45">
        <f t="shared" si="356"/>
        <v>14414.573608856113</v>
      </c>
      <c r="BH178" s="58"/>
      <c r="BI178" s="58"/>
      <c r="BJ178" s="58">
        <f t="shared" si="326"/>
        <v>-108.10930206642084</v>
      </c>
      <c r="BK178" s="97"/>
      <c r="BL178" s="44"/>
      <c r="BM178" s="82">
        <f t="shared" si="327"/>
        <v>17.3</v>
      </c>
      <c r="BN178" s="86">
        <f t="shared" si="328"/>
        <v>17300</v>
      </c>
      <c r="BO178" s="86">
        <f t="shared" si="329"/>
        <v>100</v>
      </c>
      <c r="BP178" s="84">
        <f t="shared" si="273"/>
        <v>2</v>
      </c>
      <c r="BQ178" s="84">
        <f t="shared" si="274"/>
        <v>3</v>
      </c>
      <c r="BR178" s="84">
        <f t="shared" si="275"/>
        <v>1.4581420887516947</v>
      </c>
      <c r="BS178" s="84">
        <f t="shared" si="330"/>
        <v>4.3134975907756716E-2</v>
      </c>
      <c r="BT178" s="84">
        <f t="shared" si="331"/>
        <v>480.77219931649927</v>
      </c>
      <c r="BU178" s="84">
        <f t="shared" si="332"/>
        <v>0</v>
      </c>
      <c r="BV178" s="83">
        <f t="shared" si="333"/>
        <v>454.49628114440685</v>
      </c>
      <c r="BW178" s="81">
        <f t="shared" si="357"/>
        <v>454.49628114440685</v>
      </c>
      <c r="BX178" s="83">
        <f t="shared" si="276"/>
        <v>0</v>
      </c>
      <c r="BY178" s="141">
        <f t="shared" si="277"/>
        <v>0</v>
      </c>
      <c r="BZ178" s="83">
        <f t="shared" si="278"/>
        <v>3</v>
      </c>
      <c r="CA178" s="83">
        <f t="shared" si="279"/>
        <v>0</v>
      </c>
      <c r="CB178" s="83">
        <f t="shared" si="334"/>
        <v>1.78499845745277</v>
      </c>
      <c r="CC178" s="83">
        <f t="shared" si="280"/>
        <v>1.78499845745277</v>
      </c>
      <c r="CD178" s="143">
        <f t="shared" si="281"/>
        <v>1.2238668524348462</v>
      </c>
      <c r="CE178" s="83">
        <f t="shared" si="335"/>
        <v>3.5113705192000647E-2</v>
      </c>
      <c r="CF178" s="84">
        <f t="shared" si="336"/>
        <v>550.3430235484002</v>
      </c>
      <c r="CG178" s="83">
        <f t="shared" si="282"/>
        <v>0</v>
      </c>
      <c r="CH178" s="83">
        <f t="shared" si="337"/>
        <v>1.6829583381865747</v>
      </c>
      <c r="CI178" s="83">
        <f t="shared" si="283"/>
        <v>1.6829583381865747</v>
      </c>
      <c r="CJ178" s="143">
        <f t="shared" si="284"/>
        <v>1.1969464386411544</v>
      </c>
      <c r="CK178" s="83">
        <f t="shared" si="338"/>
        <v>3.4019390371286581E-2</v>
      </c>
      <c r="CL178" s="84">
        <f t="shared" si="339"/>
        <v>491.41327733914022</v>
      </c>
      <c r="CM178" s="83">
        <f t="shared" si="285"/>
        <v>0</v>
      </c>
      <c r="CN178" s="83">
        <f t="shared" si="340"/>
        <v>1.7685969059412681</v>
      </c>
      <c r="CO178" s="83">
        <f t="shared" si="286"/>
        <v>1.7685969059412681</v>
      </c>
      <c r="CP178" s="143">
        <f t="shared" si="287"/>
        <v>1.2022682287919844</v>
      </c>
      <c r="CQ178" s="83">
        <f t="shared" si="341"/>
        <v>3.4235721140918267E-2</v>
      </c>
      <c r="CR178" s="84">
        <f t="shared" si="342"/>
        <v>483.65354007407171</v>
      </c>
      <c r="CS178" s="83">
        <f t="shared" si="288"/>
        <v>0</v>
      </c>
      <c r="CT178" s="83">
        <f t="shared" si="343"/>
        <v>1.7805273642932096</v>
      </c>
      <c r="CU178" s="83">
        <f t="shared" si="289"/>
        <v>1.7805273642932096</v>
      </c>
      <c r="CV178" s="143">
        <f t="shared" si="290"/>
        <v>1.2032003115553187</v>
      </c>
      <c r="CW178" s="83">
        <f t="shared" si="344"/>
        <v>3.4273610305247823E-2</v>
      </c>
      <c r="CX178" s="84">
        <f t="shared" si="345"/>
        <v>483.52394907295451</v>
      </c>
      <c r="CY178" s="83">
        <f t="shared" si="291"/>
        <v>0</v>
      </c>
      <c r="CZ178" s="83">
        <f t="shared" si="346"/>
        <v>1.7807279748011531</v>
      </c>
      <c r="DA178" s="83">
        <f t="shared" si="292"/>
        <v>1.7807279748011531</v>
      </c>
      <c r="DB178" s="143">
        <f t="shared" si="293"/>
        <v>1.2032309708933955</v>
      </c>
      <c r="DC178" s="83">
        <f t="shared" si="347"/>
        <v>3.4274856607340212E-2</v>
      </c>
      <c r="DD178" s="84">
        <f t="shared" si="348"/>
        <v>483.56458410248581</v>
      </c>
      <c r="DE178" s="86">
        <f t="shared" si="294"/>
        <v>818.09330605993227</v>
      </c>
      <c r="DF178" s="86">
        <f t="shared" si="295"/>
        <v>327.2373224239729</v>
      </c>
      <c r="DG178" s="86">
        <f t="shared" si="296"/>
        <v>204.52332651498307</v>
      </c>
      <c r="DH178" s="86">
        <f t="shared" si="297"/>
        <v>2.6497432690983138</v>
      </c>
      <c r="DI178" s="86">
        <f t="shared" si="298"/>
        <v>42.134906370644032</v>
      </c>
      <c r="DJ178" s="86">
        <f t="shared" si="299"/>
        <v>132390.92261185063</v>
      </c>
      <c r="DK178" s="86">
        <f t="shared" si="300"/>
        <v>1265.6496077827612</v>
      </c>
      <c r="DL178" s="86">
        <f t="shared" si="358"/>
        <v>1265.6496077827612</v>
      </c>
      <c r="DM178" s="86">
        <f t="shared" si="301"/>
        <v>2.6497432690983138</v>
      </c>
      <c r="DN178" s="85">
        <f t="shared" si="302"/>
        <v>2.6497432690983138</v>
      </c>
      <c r="DO178" s="85">
        <f t="shared" si="349"/>
        <v>264.9743269098314</v>
      </c>
      <c r="DP178" s="85">
        <f t="shared" si="303"/>
        <v>2.6497432690983138</v>
      </c>
      <c r="DQ178" s="85">
        <f t="shared" si="350"/>
        <v>264.9743269098314</v>
      </c>
      <c r="DR178" s="85">
        <f t="shared" si="304"/>
        <v>2.6497432690983138</v>
      </c>
      <c r="DS178" s="85">
        <f t="shared" si="351"/>
        <v>264.9743269098314</v>
      </c>
      <c r="DT178" s="81"/>
      <c r="DU178" s="81"/>
      <c r="DV178" s="81">
        <f t="shared" si="352"/>
        <v>-2.6497432690983138</v>
      </c>
      <c r="DW178" s="100"/>
    </row>
    <row r="179" spans="1:127" x14ac:dyDescent="0.2">
      <c r="A179" s="59">
        <f t="shared" si="305"/>
        <v>23.199999999999967</v>
      </c>
      <c r="B179" s="44">
        <f t="shared" si="306"/>
        <v>23199.999999999967</v>
      </c>
      <c r="C179" s="52">
        <f t="shared" si="240"/>
        <v>133.33333333333334</v>
      </c>
      <c r="D179" s="50">
        <f t="shared" si="241"/>
        <v>2</v>
      </c>
      <c r="E179" s="44">
        <f t="shared" si="242"/>
        <v>3</v>
      </c>
      <c r="F179" s="47">
        <f t="shared" si="243"/>
        <v>1.0574519476318618</v>
      </c>
      <c r="G179" s="52">
        <f t="shared" si="307"/>
        <v>2.9745689857219596E-2</v>
      </c>
      <c r="H179" s="57">
        <f t="shared" si="308"/>
        <v>317.46641199588868</v>
      </c>
      <c r="I179" s="52">
        <f t="shared" si="309"/>
        <v>0</v>
      </c>
      <c r="J179" s="54">
        <f t="shared" si="310"/>
        <v>619.54487326122489</v>
      </c>
      <c r="K179" s="46">
        <f t="shared" si="353"/>
        <v>619.54487326122489</v>
      </c>
      <c r="L179" s="80">
        <f t="shared" si="244"/>
        <v>0</v>
      </c>
      <c r="M179" s="142">
        <f t="shared" si="245"/>
        <v>0</v>
      </c>
      <c r="N179" s="60">
        <f t="shared" si="246"/>
        <v>3</v>
      </c>
      <c r="O179" s="53">
        <f t="shared" si="247"/>
        <v>0</v>
      </c>
      <c r="P179" s="58">
        <f t="shared" si="311"/>
        <v>2.0989760443505809</v>
      </c>
      <c r="Q179" s="49">
        <f t="shared" si="248"/>
        <v>2.0989760443505809</v>
      </c>
      <c r="R179" s="143">
        <f t="shared" si="249"/>
        <v>0.85418214447655383</v>
      </c>
      <c r="S179" s="51">
        <f t="shared" si="312"/>
        <v>2.4156435835837348E-2</v>
      </c>
      <c r="T179" s="57">
        <f t="shared" si="313"/>
        <v>340.05150865959547</v>
      </c>
      <c r="U179" s="53">
        <f t="shared" si="250"/>
        <v>0</v>
      </c>
      <c r="V179" s="58">
        <f t="shared" si="314"/>
        <v>2.0518868211515469</v>
      </c>
      <c r="W179" s="49">
        <f t="shared" si="251"/>
        <v>2.0518868211515469</v>
      </c>
      <c r="X179" s="143">
        <f t="shared" si="252"/>
        <v>0.83435475176801621</v>
      </c>
      <c r="Y179" s="51">
        <f t="shared" si="315"/>
        <v>2.3547073966595319E-2</v>
      </c>
      <c r="Z179" s="57">
        <f t="shared" si="316"/>
        <v>336.87295994168227</v>
      </c>
      <c r="AA179" s="53">
        <f t="shared" si="253"/>
        <v>0</v>
      </c>
      <c r="AB179" s="58">
        <f t="shared" si="317"/>
        <v>2.05838583927873</v>
      </c>
      <c r="AC179" s="49">
        <f t="shared" si="254"/>
        <v>2.05838583927873</v>
      </c>
      <c r="AD179" s="143">
        <f t="shared" si="255"/>
        <v>0.83259842347305824</v>
      </c>
      <c r="AE179" s="49">
        <f t="shared" si="354"/>
        <v>2.3493096143663347E-2</v>
      </c>
      <c r="AF179" s="57">
        <f t="shared" si="318"/>
        <v>335.52331573189076</v>
      </c>
      <c r="AG179" s="53">
        <f t="shared" si="256"/>
        <v>0</v>
      </c>
      <c r="AH179" s="58">
        <f t="shared" si="319"/>
        <v>2.0611578571379092</v>
      </c>
      <c r="AI179" s="49">
        <f t="shared" si="257"/>
        <v>2.0611578571379092</v>
      </c>
      <c r="AJ179" s="143">
        <f t="shared" si="258"/>
        <v>0.83261703430177492</v>
      </c>
      <c r="AK179" s="51">
        <f t="shared" si="320"/>
        <v>2.3493668116465825E-2</v>
      </c>
      <c r="AL179" s="57">
        <f t="shared" si="321"/>
        <v>335.32141471195587</v>
      </c>
      <c r="AM179" s="53">
        <f t="shared" si="259"/>
        <v>0</v>
      </c>
      <c r="AN179" s="58">
        <f t="shared" si="322"/>
        <v>2.061573181313253</v>
      </c>
      <c r="AO179" s="49">
        <f t="shared" si="260"/>
        <v>2.061573181313253</v>
      </c>
      <c r="AP179" s="143">
        <f t="shared" si="261"/>
        <v>0.832626889292851</v>
      </c>
      <c r="AQ179" s="51">
        <f t="shared" si="323"/>
        <v>2.3493970993191469E-2</v>
      </c>
      <c r="AR179" s="57">
        <f t="shared" si="324"/>
        <v>335.30325314525282</v>
      </c>
      <c r="AS179" s="44">
        <f t="shared" si="262"/>
        <v>1115.1807718702048</v>
      </c>
      <c r="AT179" s="44">
        <f t="shared" si="263"/>
        <v>446.07230874808192</v>
      </c>
      <c r="AU179" s="44">
        <f t="shared" si="264"/>
        <v>278.7951929675512</v>
      </c>
      <c r="AV179" s="47">
        <f t="shared" si="265"/>
        <v>105.13101891310342</v>
      </c>
      <c r="AW179" s="47">
        <f t="shared" si="266"/>
        <v>34620.157825901413</v>
      </c>
      <c r="AX179" s="86">
        <f t="shared" si="267"/>
        <v>96046712.277678236</v>
      </c>
      <c r="AY179" s="86">
        <f t="shared" si="268"/>
        <v>1035.9166916891061</v>
      </c>
      <c r="AZ179" s="10">
        <f t="shared" si="325"/>
        <v>1035.9166916891061</v>
      </c>
      <c r="BA179" s="44">
        <f t="shared" si="269"/>
        <v>105.13101891310342</v>
      </c>
      <c r="BB179" s="9">
        <f t="shared" si="270"/>
        <v>105.13101891310342</v>
      </c>
      <c r="BC179" s="45">
        <f t="shared" si="359"/>
        <v>14017.46918841379</v>
      </c>
      <c r="BD179" s="9">
        <f t="shared" si="271"/>
        <v>105.13101891310342</v>
      </c>
      <c r="BE179" s="45">
        <f t="shared" si="355"/>
        <v>14017.46918841379</v>
      </c>
      <c r="BF179" s="9">
        <f t="shared" si="272"/>
        <v>105.13101891310342</v>
      </c>
      <c r="BG179" s="45">
        <f t="shared" si="356"/>
        <v>14017.46918841379</v>
      </c>
      <c r="BH179" s="58"/>
      <c r="BI179" s="58"/>
      <c r="BJ179" s="58">
        <f t="shared" si="326"/>
        <v>-105.13101891310342</v>
      </c>
      <c r="BK179" s="97"/>
      <c r="BL179" s="44"/>
      <c r="BM179" s="82">
        <f t="shared" si="327"/>
        <v>17.400000000000002</v>
      </c>
      <c r="BN179" s="86">
        <f t="shared" si="328"/>
        <v>17400</v>
      </c>
      <c r="BO179" s="86">
        <f t="shared" si="329"/>
        <v>100</v>
      </c>
      <c r="BP179" s="84">
        <f t="shared" si="273"/>
        <v>2</v>
      </c>
      <c r="BQ179" s="84">
        <f t="shared" si="274"/>
        <v>3</v>
      </c>
      <c r="BR179" s="84">
        <f t="shared" si="275"/>
        <v>1.4581420887516947</v>
      </c>
      <c r="BS179" s="84">
        <f t="shared" si="330"/>
        <v>4.2989161698881548E-2</v>
      </c>
      <c r="BT179" s="84">
        <f t="shared" si="331"/>
        <v>482.20760160994325</v>
      </c>
      <c r="BU179" s="84">
        <f t="shared" si="332"/>
        <v>0</v>
      </c>
      <c r="BV179" s="83">
        <f t="shared" si="333"/>
        <v>457.24308114440686</v>
      </c>
      <c r="BW179" s="81">
        <f t="shared" si="357"/>
        <v>457.24308114440686</v>
      </c>
      <c r="BX179" s="83">
        <f t="shared" si="276"/>
        <v>0</v>
      </c>
      <c r="BY179" s="141">
        <f t="shared" si="277"/>
        <v>0</v>
      </c>
      <c r="BZ179" s="83">
        <f t="shared" si="278"/>
        <v>3</v>
      </c>
      <c r="CA179" s="83">
        <f t="shared" si="279"/>
        <v>0</v>
      </c>
      <c r="CB179" s="83">
        <f t="shared" si="334"/>
        <v>1.7830217136590139</v>
      </c>
      <c r="CC179" s="83">
        <f t="shared" si="280"/>
        <v>1.7830217136590139</v>
      </c>
      <c r="CD179" s="143">
        <f t="shared" si="281"/>
        <v>1.2238668524348462</v>
      </c>
      <c r="CE179" s="83">
        <f t="shared" si="335"/>
        <v>3.4991318506757164E-2</v>
      </c>
      <c r="CF179" s="84">
        <f t="shared" si="336"/>
        <v>552.30675139942593</v>
      </c>
      <c r="CG179" s="83">
        <f t="shared" si="282"/>
        <v>0</v>
      </c>
      <c r="CH179" s="83">
        <f t="shared" si="337"/>
        <v>1.6804860025998032</v>
      </c>
      <c r="CI179" s="83">
        <f t="shared" si="283"/>
        <v>1.6804860025998032</v>
      </c>
      <c r="CJ179" s="143">
        <f t="shared" si="284"/>
        <v>1.1969464386411544</v>
      </c>
      <c r="CK179" s="83">
        <f t="shared" si="338"/>
        <v>3.3899695727422463E-2</v>
      </c>
      <c r="CL179" s="84">
        <f t="shared" si="339"/>
        <v>493.43112545093283</v>
      </c>
      <c r="CM179" s="83">
        <f t="shared" si="285"/>
        <v>0</v>
      </c>
      <c r="CN179" s="83">
        <f t="shared" si="340"/>
        <v>1.7657716276333133</v>
      </c>
      <c r="CO179" s="83">
        <f t="shared" si="286"/>
        <v>1.7657716276333133</v>
      </c>
      <c r="CP179" s="143">
        <f t="shared" si="287"/>
        <v>1.2022682287919844</v>
      </c>
      <c r="CQ179" s="83">
        <f t="shared" si="341"/>
        <v>3.411549431803907E-2</v>
      </c>
      <c r="CR179" s="84">
        <f t="shared" si="342"/>
        <v>485.58589716542883</v>
      </c>
      <c r="CS179" s="83">
        <f t="shared" si="288"/>
        <v>0</v>
      </c>
      <c r="CT179" s="83">
        <f t="shared" si="343"/>
        <v>1.7777940626043218</v>
      </c>
      <c r="CU179" s="83">
        <f t="shared" si="289"/>
        <v>1.7777940626043218</v>
      </c>
      <c r="CV179" s="143">
        <f t="shared" si="290"/>
        <v>1.2032003115553187</v>
      </c>
      <c r="CW179" s="83">
        <f t="shared" si="344"/>
        <v>3.4153290274092293E-2</v>
      </c>
      <c r="CX179" s="84">
        <f t="shared" si="345"/>
        <v>485.44548372475418</v>
      </c>
      <c r="CY179" s="83">
        <f t="shared" si="291"/>
        <v>0</v>
      </c>
      <c r="CZ179" s="83">
        <f t="shared" si="346"/>
        <v>1.7780107309044144</v>
      </c>
      <c r="DA179" s="83">
        <f t="shared" si="292"/>
        <v>1.7780107309044144</v>
      </c>
      <c r="DB179" s="143">
        <f t="shared" si="293"/>
        <v>1.2032309708933955</v>
      </c>
      <c r="DC179" s="83">
        <f t="shared" si="347"/>
        <v>3.415453351025087E-2</v>
      </c>
      <c r="DD179" s="84">
        <f t="shared" si="348"/>
        <v>485.48597218325745</v>
      </c>
      <c r="DE179" s="86">
        <f t="shared" si="294"/>
        <v>823.03754605993231</v>
      </c>
      <c r="DF179" s="86">
        <f t="shared" si="295"/>
        <v>329.21501842397294</v>
      </c>
      <c r="DG179" s="86">
        <f t="shared" si="296"/>
        <v>205.75938651498308</v>
      </c>
      <c r="DH179" s="86">
        <f t="shared" si="297"/>
        <v>2.5976926176778359</v>
      </c>
      <c r="DI179" s="86">
        <f t="shared" si="298"/>
        <v>40.627086362087283</v>
      </c>
      <c r="DJ179" s="86">
        <f t="shared" si="299"/>
        <v>123630.73453085872</v>
      </c>
      <c r="DK179" s="86">
        <f t="shared" si="300"/>
        <v>1256.4691749994495</v>
      </c>
      <c r="DL179" s="86">
        <f t="shared" si="358"/>
        <v>1256.4691749994495</v>
      </c>
      <c r="DM179" s="86">
        <f t="shared" si="301"/>
        <v>2.5976926176778359</v>
      </c>
      <c r="DN179" s="85">
        <f t="shared" si="302"/>
        <v>2.5976926176778359</v>
      </c>
      <c r="DO179" s="85">
        <f t="shared" si="349"/>
        <v>259.76926176778358</v>
      </c>
      <c r="DP179" s="85">
        <f t="shared" si="303"/>
        <v>2.5976926176778359</v>
      </c>
      <c r="DQ179" s="85">
        <f t="shared" si="350"/>
        <v>259.76926176778358</v>
      </c>
      <c r="DR179" s="85">
        <f t="shared" si="304"/>
        <v>2.5976926176778359</v>
      </c>
      <c r="DS179" s="85">
        <f t="shared" si="351"/>
        <v>259.76926176778358</v>
      </c>
      <c r="DT179" s="81"/>
      <c r="DU179" s="81"/>
      <c r="DV179" s="81">
        <f t="shared" si="352"/>
        <v>-2.5976926176778359</v>
      </c>
      <c r="DW179" s="100"/>
    </row>
    <row r="180" spans="1:127" x14ac:dyDescent="0.2">
      <c r="A180" s="59">
        <f t="shared" si="305"/>
        <v>23.3333333333333</v>
      </c>
      <c r="B180" s="44">
        <f t="shared" si="306"/>
        <v>23333.333333333299</v>
      </c>
      <c r="C180" s="52">
        <f t="shared" si="240"/>
        <v>133.33333333333334</v>
      </c>
      <c r="D180" s="50">
        <f t="shared" si="241"/>
        <v>2</v>
      </c>
      <c r="E180" s="44">
        <f t="shared" si="242"/>
        <v>3</v>
      </c>
      <c r="F180" s="47">
        <f t="shared" si="243"/>
        <v>1.0574519476318618</v>
      </c>
      <c r="G180" s="52">
        <f t="shared" si="307"/>
        <v>2.9604696264202014E-2</v>
      </c>
      <c r="H180" s="57">
        <f t="shared" si="308"/>
        <v>318.78530946525359</v>
      </c>
      <c r="I180" s="52">
        <f t="shared" si="309"/>
        <v>0</v>
      </c>
      <c r="J180" s="54">
        <f t="shared" si="310"/>
        <v>623.20727326122483</v>
      </c>
      <c r="K180" s="46">
        <f t="shared" si="353"/>
        <v>623.20727326122483</v>
      </c>
      <c r="L180" s="80">
        <f t="shared" si="244"/>
        <v>0</v>
      </c>
      <c r="M180" s="142">
        <f t="shared" si="245"/>
        <v>0</v>
      </c>
      <c r="N180" s="60">
        <f t="shared" si="246"/>
        <v>3</v>
      </c>
      <c r="O180" s="53">
        <f t="shared" si="247"/>
        <v>0</v>
      </c>
      <c r="P180" s="58">
        <f t="shared" si="311"/>
        <v>2.0965607873408043</v>
      </c>
      <c r="Q180" s="49">
        <f t="shared" si="248"/>
        <v>2.0965607873408043</v>
      </c>
      <c r="R180" s="143">
        <f t="shared" si="249"/>
        <v>0.85418214447655383</v>
      </c>
      <c r="S180" s="51">
        <f t="shared" si="312"/>
        <v>2.4042544883240473E-2</v>
      </c>
      <c r="T180" s="57">
        <f t="shared" si="313"/>
        <v>341.5823814820464</v>
      </c>
      <c r="U180" s="53">
        <f t="shared" si="250"/>
        <v>0</v>
      </c>
      <c r="V180" s="58">
        <f t="shared" si="314"/>
        <v>2.0491563813120046</v>
      </c>
      <c r="W180" s="49">
        <f t="shared" si="251"/>
        <v>2.0491563813120046</v>
      </c>
      <c r="X180" s="143">
        <f t="shared" si="252"/>
        <v>0.83435475176801621</v>
      </c>
      <c r="Y180" s="51">
        <f t="shared" si="315"/>
        <v>2.3435826666359585E-2</v>
      </c>
      <c r="Z180" s="57">
        <f t="shared" si="316"/>
        <v>338.39945416311917</v>
      </c>
      <c r="AA180" s="53">
        <f t="shared" si="253"/>
        <v>0</v>
      </c>
      <c r="AB180" s="58">
        <f t="shared" si="317"/>
        <v>2.0556458208539992</v>
      </c>
      <c r="AC180" s="49">
        <f t="shared" si="254"/>
        <v>2.0556458208539992</v>
      </c>
      <c r="AD180" s="143">
        <f t="shared" si="255"/>
        <v>0.83259842347305824</v>
      </c>
      <c r="AE180" s="49">
        <f t="shared" si="354"/>
        <v>2.3382083020533607E-2</v>
      </c>
      <c r="AF180" s="57">
        <f t="shared" si="318"/>
        <v>337.04150143092124</v>
      </c>
      <c r="AG180" s="53">
        <f t="shared" si="256"/>
        <v>0</v>
      </c>
      <c r="AH180" s="58">
        <f t="shared" si="319"/>
        <v>2.05842697771571</v>
      </c>
      <c r="AI180" s="49">
        <f t="shared" si="257"/>
        <v>2.05842697771571</v>
      </c>
      <c r="AJ180" s="143">
        <f t="shared" si="258"/>
        <v>0.83261703430177492</v>
      </c>
      <c r="AK180" s="51">
        <f t="shared" si="320"/>
        <v>2.3382652511892255E-2</v>
      </c>
      <c r="AL180" s="57">
        <f t="shared" si="321"/>
        <v>336.8375955474354</v>
      </c>
      <c r="AM180" s="53">
        <f t="shared" si="259"/>
        <v>0</v>
      </c>
      <c r="AN180" s="58">
        <f t="shared" si="322"/>
        <v>2.0588452373956003</v>
      </c>
      <c r="AO180" s="49">
        <f t="shared" si="260"/>
        <v>2.0588452373956003</v>
      </c>
      <c r="AP180" s="143">
        <f t="shared" si="261"/>
        <v>0.832626889292851</v>
      </c>
      <c r="AQ180" s="51">
        <f t="shared" si="323"/>
        <v>2.338295407461909E-2</v>
      </c>
      <c r="AR180" s="57">
        <f t="shared" si="324"/>
        <v>336.81914807742464</v>
      </c>
      <c r="AS180" s="44">
        <f t="shared" si="262"/>
        <v>1121.7730918702048</v>
      </c>
      <c r="AT180" s="44">
        <f t="shared" si="263"/>
        <v>448.70923674808188</v>
      </c>
      <c r="AU180" s="44">
        <f t="shared" si="264"/>
        <v>280.4432729675512</v>
      </c>
      <c r="AV180" s="47">
        <f t="shared" si="265"/>
        <v>102.25863770893901</v>
      </c>
      <c r="AW180" s="47">
        <f t="shared" si="266"/>
        <v>32863.469305226667</v>
      </c>
      <c r="AX180" s="86">
        <f t="shared" si="267"/>
        <v>88347821.422736526</v>
      </c>
      <c r="AY180" s="86">
        <f t="shared" si="268"/>
        <v>1028.6920571928049</v>
      </c>
      <c r="AZ180" s="10">
        <f t="shared" si="325"/>
        <v>1028.6920571928049</v>
      </c>
      <c r="BA180" s="44">
        <f t="shared" si="269"/>
        <v>102.25863770893901</v>
      </c>
      <c r="BB180" s="9">
        <f t="shared" si="270"/>
        <v>102.25863770893901</v>
      </c>
      <c r="BC180" s="45">
        <f t="shared" si="359"/>
        <v>13634.485027858535</v>
      </c>
      <c r="BD180" s="9">
        <f t="shared" si="271"/>
        <v>102.25863770893901</v>
      </c>
      <c r="BE180" s="45">
        <f t="shared" si="355"/>
        <v>13634.485027858535</v>
      </c>
      <c r="BF180" s="9">
        <f t="shared" si="272"/>
        <v>102.25863770893901</v>
      </c>
      <c r="BG180" s="45">
        <f t="shared" si="356"/>
        <v>13634.485027858535</v>
      </c>
      <c r="BH180" s="58"/>
      <c r="BI180" s="58"/>
      <c r="BJ180" s="58">
        <f t="shared" si="326"/>
        <v>-102.25863770893901</v>
      </c>
      <c r="BK180" s="97"/>
      <c r="BL180" s="44"/>
      <c r="BM180" s="82">
        <f t="shared" si="327"/>
        <v>17.5</v>
      </c>
      <c r="BN180" s="86">
        <f t="shared" si="328"/>
        <v>17500</v>
      </c>
      <c r="BO180" s="86">
        <f t="shared" si="329"/>
        <v>100</v>
      </c>
      <c r="BP180" s="84">
        <f t="shared" si="273"/>
        <v>2</v>
      </c>
      <c r="BQ180" s="84">
        <f t="shared" si="274"/>
        <v>3</v>
      </c>
      <c r="BR180" s="84">
        <f t="shared" si="275"/>
        <v>1.4581420887516947</v>
      </c>
      <c r="BS180" s="84">
        <f t="shared" si="330"/>
        <v>4.284334749000638E-2</v>
      </c>
      <c r="BT180" s="84">
        <f t="shared" si="331"/>
        <v>483.63814342975809</v>
      </c>
      <c r="BU180" s="84">
        <f t="shared" si="332"/>
        <v>0</v>
      </c>
      <c r="BV180" s="83">
        <f t="shared" si="333"/>
        <v>459.98988114440681</v>
      </c>
      <c r="BW180" s="81">
        <f t="shared" si="357"/>
        <v>459.98988114440681</v>
      </c>
      <c r="BX180" s="83">
        <f t="shared" si="276"/>
        <v>0</v>
      </c>
      <c r="BY180" s="141">
        <f t="shared" si="277"/>
        <v>0</v>
      </c>
      <c r="BZ180" s="83">
        <f t="shared" si="278"/>
        <v>3</v>
      </c>
      <c r="CA180" s="83">
        <f t="shared" si="279"/>
        <v>0</v>
      </c>
      <c r="CB180" s="83">
        <f t="shared" si="334"/>
        <v>1.7810574287953895</v>
      </c>
      <c r="CC180" s="83">
        <f t="shared" si="280"/>
        <v>1.7810574287953895</v>
      </c>
      <c r="CD180" s="143">
        <f t="shared" si="281"/>
        <v>1.2238668524348462</v>
      </c>
      <c r="CE180" s="83">
        <f t="shared" si="335"/>
        <v>3.4868931821513682E-2</v>
      </c>
      <c r="CF180" s="84">
        <f t="shared" si="336"/>
        <v>554.26579232958113</v>
      </c>
      <c r="CG180" s="83">
        <f t="shared" si="282"/>
        <v>0</v>
      </c>
      <c r="CH180" s="83">
        <f t="shared" si="337"/>
        <v>1.6780280615077032</v>
      </c>
      <c r="CI180" s="83">
        <f t="shared" si="283"/>
        <v>1.6780280615077032</v>
      </c>
      <c r="CJ180" s="143">
        <f t="shared" si="284"/>
        <v>1.1969464386411544</v>
      </c>
      <c r="CK180" s="83">
        <f t="shared" si="338"/>
        <v>3.3780001083558345E-2</v>
      </c>
      <c r="CL180" s="84">
        <f t="shared" si="339"/>
        <v>495.4448196056677</v>
      </c>
      <c r="CM180" s="83">
        <f t="shared" si="285"/>
        <v>0</v>
      </c>
      <c r="CN180" s="83">
        <f t="shared" si="340"/>
        <v>1.7629624623821951</v>
      </c>
      <c r="CO180" s="83">
        <f t="shared" si="286"/>
        <v>1.7629624623821951</v>
      </c>
      <c r="CP180" s="143">
        <f t="shared" si="287"/>
        <v>1.2022682287919844</v>
      </c>
      <c r="CQ180" s="83">
        <f t="shared" si="341"/>
        <v>3.3995267495159874E-2</v>
      </c>
      <c r="CR180" s="84">
        <f t="shared" si="342"/>
        <v>487.51453733461335</v>
      </c>
      <c r="CS180" s="83">
        <f t="shared" si="288"/>
        <v>0</v>
      </c>
      <c r="CT180" s="83">
        <f t="shared" si="343"/>
        <v>1.7750756296314067</v>
      </c>
      <c r="CU180" s="83">
        <f t="shared" si="289"/>
        <v>1.7750756296314067</v>
      </c>
      <c r="CV180" s="143">
        <f t="shared" si="290"/>
        <v>1.2032003115553187</v>
      </c>
      <c r="CW180" s="83">
        <f t="shared" si="344"/>
        <v>3.4032970242936764E-2</v>
      </c>
      <c r="CX180" s="84">
        <f t="shared" si="345"/>
        <v>487.36320473505896</v>
      </c>
      <c r="CY180" s="83">
        <f t="shared" si="291"/>
        <v>0</v>
      </c>
      <c r="CZ180" s="83">
        <f t="shared" si="346"/>
        <v>1.7753084024703898</v>
      </c>
      <c r="DA180" s="83">
        <f t="shared" si="292"/>
        <v>1.7753084024703898</v>
      </c>
      <c r="DB180" s="143">
        <f t="shared" si="293"/>
        <v>1.2032309708933955</v>
      </c>
      <c r="DC180" s="83">
        <f t="shared" si="347"/>
        <v>3.4034210413161528E-2</v>
      </c>
      <c r="DD180" s="84">
        <f t="shared" si="348"/>
        <v>487.40352933682777</v>
      </c>
      <c r="DE180" s="86">
        <f t="shared" si="294"/>
        <v>827.98178605993235</v>
      </c>
      <c r="DF180" s="86">
        <f t="shared" si="295"/>
        <v>331.19271442397292</v>
      </c>
      <c r="DG180" s="86">
        <f t="shared" si="296"/>
        <v>206.99544651498309</v>
      </c>
      <c r="DH180" s="86">
        <f t="shared" si="297"/>
        <v>2.5470197554721565</v>
      </c>
      <c r="DI180" s="86">
        <f t="shared" si="298"/>
        <v>39.183264658481811</v>
      </c>
      <c r="DJ180" s="86">
        <f t="shared" si="299"/>
        <v>115505.7950825085</v>
      </c>
      <c r="DK180" s="86">
        <f t="shared" si="300"/>
        <v>1247.318632304251</v>
      </c>
      <c r="DL180" s="86">
        <f t="shared" si="358"/>
        <v>1247.318632304251</v>
      </c>
      <c r="DM180" s="86">
        <f t="shared" si="301"/>
        <v>2.5470197554721565</v>
      </c>
      <c r="DN180" s="85">
        <f t="shared" si="302"/>
        <v>2.5470197554721565</v>
      </c>
      <c r="DO180" s="85">
        <f t="shared" si="349"/>
        <v>254.70197554721565</v>
      </c>
      <c r="DP180" s="85">
        <f t="shared" si="303"/>
        <v>2.5470197554721565</v>
      </c>
      <c r="DQ180" s="85">
        <f t="shared" si="350"/>
        <v>254.70197554721565</v>
      </c>
      <c r="DR180" s="85">
        <f t="shared" si="304"/>
        <v>2.5470197554721565</v>
      </c>
      <c r="DS180" s="85">
        <f t="shared" si="351"/>
        <v>254.70197554721565</v>
      </c>
      <c r="DT180" s="81"/>
      <c r="DU180" s="81"/>
      <c r="DV180" s="81">
        <f t="shared" si="352"/>
        <v>-2.5470197554721565</v>
      </c>
      <c r="DW180" s="100"/>
    </row>
    <row r="181" spans="1:127" x14ac:dyDescent="0.2">
      <c r="A181" s="59">
        <f t="shared" si="305"/>
        <v>23.466666666666633</v>
      </c>
      <c r="B181" s="44">
        <f t="shared" si="306"/>
        <v>23466.666666666631</v>
      </c>
      <c r="C181" s="52">
        <f t="shared" si="240"/>
        <v>133.33333333333334</v>
      </c>
      <c r="D181" s="50">
        <f t="shared" si="241"/>
        <v>2</v>
      </c>
      <c r="E181" s="44">
        <f t="shared" si="242"/>
        <v>3</v>
      </c>
      <c r="F181" s="47">
        <f t="shared" si="243"/>
        <v>1.0574519476318618</v>
      </c>
      <c r="G181" s="52">
        <f t="shared" si="307"/>
        <v>2.9463702671184432E-2</v>
      </c>
      <c r="H181" s="57">
        <f t="shared" si="308"/>
        <v>320.09794055270663</v>
      </c>
      <c r="I181" s="52">
        <f t="shared" si="309"/>
        <v>0</v>
      </c>
      <c r="J181" s="54">
        <f t="shared" si="310"/>
        <v>626.86967326122488</v>
      </c>
      <c r="K181" s="46">
        <f t="shared" si="353"/>
        <v>626.86967326122488</v>
      </c>
      <c r="L181" s="80">
        <f t="shared" si="244"/>
        <v>0</v>
      </c>
      <c r="M181" s="142">
        <f t="shared" si="245"/>
        <v>0</v>
      </c>
      <c r="N181" s="60">
        <f t="shared" si="246"/>
        <v>3</v>
      </c>
      <c r="O181" s="53">
        <f t="shared" si="247"/>
        <v>0</v>
      </c>
      <c r="P181" s="58">
        <f t="shared" si="311"/>
        <v>2.0941652854663904</v>
      </c>
      <c r="Q181" s="49">
        <f t="shared" si="248"/>
        <v>2.0941652854663904</v>
      </c>
      <c r="R181" s="143">
        <f t="shared" si="249"/>
        <v>0.85418214447655383</v>
      </c>
      <c r="S181" s="51">
        <f t="shared" si="312"/>
        <v>2.3928653930643598E-2</v>
      </c>
      <c r="T181" s="57">
        <f t="shared" si="313"/>
        <v>343.10777485019287</v>
      </c>
      <c r="U181" s="53">
        <f t="shared" si="250"/>
        <v>0</v>
      </c>
      <c r="V181" s="58">
        <f t="shared" si="314"/>
        <v>2.0464453252169061</v>
      </c>
      <c r="W181" s="49">
        <f t="shared" si="251"/>
        <v>2.0464453252169061</v>
      </c>
      <c r="X181" s="143">
        <f t="shared" si="252"/>
        <v>0.83435475176801621</v>
      </c>
      <c r="Y181" s="51">
        <f t="shared" si="315"/>
        <v>2.3324579366123852E-2</v>
      </c>
      <c r="Z181" s="57">
        <f t="shared" si="316"/>
        <v>339.92074381704481</v>
      </c>
      <c r="AA181" s="53">
        <f t="shared" si="253"/>
        <v>0</v>
      </c>
      <c r="AB181" s="58">
        <f t="shared" si="317"/>
        <v>2.0529247274935281</v>
      </c>
      <c r="AC181" s="49">
        <f t="shared" si="254"/>
        <v>2.0529247274935281</v>
      </c>
      <c r="AD181" s="143">
        <f t="shared" si="255"/>
        <v>0.83259842347305824</v>
      </c>
      <c r="AE181" s="49">
        <f t="shared" si="354"/>
        <v>2.3271069897403868E-2</v>
      </c>
      <c r="AF181" s="57">
        <f t="shared" si="318"/>
        <v>338.55451022016734</v>
      </c>
      <c r="AG181" s="53">
        <f t="shared" si="256"/>
        <v>0</v>
      </c>
      <c r="AH181" s="58">
        <f t="shared" si="319"/>
        <v>2.0557149340660246</v>
      </c>
      <c r="AI181" s="49">
        <f t="shared" si="257"/>
        <v>2.0557149340660246</v>
      </c>
      <c r="AJ181" s="143">
        <f t="shared" si="258"/>
        <v>0.83261703430177492</v>
      </c>
      <c r="AK181" s="51">
        <f t="shared" si="320"/>
        <v>2.3271636907318684E-2</v>
      </c>
      <c r="AL181" s="57">
        <f t="shared" si="321"/>
        <v>338.3485969067026</v>
      </c>
      <c r="AM181" s="53">
        <f t="shared" si="259"/>
        <v>0</v>
      </c>
      <c r="AN181" s="58">
        <f t="shared" si="322"/>
        <v>2.0561361207772664</v>
      </c>
      <c r="AO181" s="49">
        <f t="shared" si="260"/>
        <v>2.0561361207772664</v>
      </c>
      <c r="AP181" s="143">
        <f t="shared" si="261"/>
        <v>0.832626889292851</v>
      </c>
      <c r="AQ181" s="51">
        <f t="shared" si="323"/>
        <v>2.327193715604671E-2</v>
      </c>
      <c r="AR181" s="57">
        <f t="shared" si="324"/>
        <v>338.32986195992066</v>
      </c>
      <c r="AS181" s="44">
        <f t="shared" si="262"/>
        <v>1128.3654118702048</v>
      </c>
      <c r="AT181" s="44">
        <f t="shared" si="263"/>
        <v>451.34616474808189</v>
      </c>
      <c r="AU181" s="44">
        <f t="shared" si="264"/>
        <v>282.09135296755119</v>
      </c>
      <c r="AV181" s="47">
        <f t="shared" si="265"/>
        <v>99.487750413427207</v>
      </c>
      <c r="AW181" s="47">
        <f t="shared" si="266"/>
        <v>31209.488747350984</v>
      </c>
      <c r="AX181" s="86">
        <f t="shared" si="267"/>
        <v>81322785.016398758</v>
      </c>
      <c r="AY181" s="86">
        <f t="shared" si="268"/>
        <v>1021.5261480847296</v>
      </c>
      <c r="AZ181" s="10">
        <f t="shared" si="325"/>
        <v>1021.5261480847296</v>
      </c>
      <c r="BA181" s="44">
        <f t="shared" si="269"/>
        <v>99.487750413427207</v>
      </c>
      <c r="BB181" s="9">
        <f t="shared" si="270"/>
        <v>99.487750413427207</v>
      </c>
      <c r="BC181" s="45">
        <f t="shared" si="359"/>
        <v>13265.033388456963</v>
      </c>
      <c r="BD181" s="9">
        <f t="shared" si="271"/>
        <v>99.487750413427207</v>
      </c>
      <c r="BE181" s="45">
        <f t="shared" si="355"/>
        <v>13265.033388456963</v>
      </c>
      <c r="BF181" s="9">
        <f t="shared" si="272"/>
        <v>99.487750413427207</v>
      </c>
      <c r="BG181" s="45">
        <f t="shared" si="356"/>
        <v>13265.033388456963</v>
      </c>
      <c r="BH181" s="58"/>
      <c r="BI181" s="58"/>
      <c r="BJ181" s="58">
        <f t="shared" si="326"/>
        <v>-99.487750413427207</v>
      </c>
      <c r="BK181" s="97"/>
      <c r="BL181" s="44"/>
      <c r="BM181" s="82">
        <f t="shared" si="327"/>
        <v>17.600000000000001</v>
      </c>
      <c r="BN181" s="86">
        <f t="shared" si="328"/>
        <v>17600</v>
      </c>
      <c r="BO181" s="86">
        <f t="shared" si="329"/>
        <v>100</v>
      </c>
      <c r="BP181" s="84">
        <f t="shared" si="273"/>
        <v>2</v>
      </c>
      <c r="BQ181" s="84">
        <f t="shared" si="274"/>
        <v>3</v>
      </c>
      <c r="BR181" s="84">
        <f t="shared" si="275"/>
        <v>1.4581420887516947</v>
      </c>
      <c r="BS181" s="84">
        <f t="shared" si="330"/>
        <v>4.2697533281131211E-2</v>
      </c>
      <c r="BT181" s="84">
        <f t="shared" si="331"/>
        <v>485.06382477594371</v>
      </c>
      <c r="BU181" s="84">
        <f t="shared" si="332"/>
        <v>0</v>
      </c>
      <c r="BV181" s="83">
        <f t="shared" si="333"/>
        <v>462.73668114440676</v>
      </c>
      <c r="BW181" s="81">
        <f t="shared" si="357"/>
        <v>462.73668114440676</v>
      </c>
      <c r="BX181" s="83">
        <f t="shared" si="276"/>
        <v>0</v>
      </c>
      <c r="BY181" s="141">
        <f t="shared" si="277"/>
        <v>0</v>
      </c>
      <c r="BZ181" s="83">
        <f t="shared" si="278"/>
        <v>3</v>
      </c>
      <c r="CA181" s="83">
        <f t="shared" si="279"/>
        <v>0</v>
      </c>
      <c r="CB181" s="83">
        <f t="shared" si="334"/>
        <v>1.7791055315681976</v>
      </c>
      <c r="CC181" s="83">
        <f t="shared" si="280"/>
        <v>1.7791055315681976</v>
      </c>
      <c r="CD181" s="143">
        <f t="shared" si="281"/>
        <v>1.2238668524348462</v>
      </c>
      <c r="CE181" s="83">
        <f t="shared" si="335"/>
        <v>3.47465451362702E-2</v>
      </c>
      <c r="CF181" s="84">
        <f t="shared" si="336"/>
        <v>556.22012226392997</v>
      </c>
      <c r="CG181" s="83">
        <f t="shared" si="282"/>
        <v>0</v>
      </c>
      <c r="CH181" s="83">
        <f t="shared" si="337"/>
        <v>1.6755844504569246</v>
      </c>
      <c r="CI181" s="83">
        <f t="shared" si="283"/>
        <v>1.6755844504569246</v>
      </c>
      <c r="CJ181" s="143">
        <f t="shared" si="284"/>
        <v>1.1969464386411544</v>
      </c>
      <c r="CK181" s="83">
        <f t="shared" si="338"/>
        <v>3.3660306439694226E-2</v>
      </c>
      <c r="CL181" s="84">
        <f t="shared" si="339"/>
        <v>497.45433032453667</v>
      </c>
      <c r="CM181" s="83">
        <f t="shared" si="285"/>
        <v>0</v>
      </c>
      <c r="CN181" s="83">
        <f t="shared" si="340"/>
        <v>1.7601693410713308</v>
      </c>
      <c r="CO181" s="83">
        <f t="shared" si="286"/>
        <v>1.7601693410713308</v>
      </c>
      <c r="CP181" s="143">
        <f t="shared" si="287"/>
        <v>1.2022682287919844</v>
      </c>
      <c r="CQ181" s="83">
        <f t="shared" si="341"/>
        <v>3.3875040672280678E-2</v>
      </c>
      <c r="CR181" s="84">
        <f t="shared" si="342"/>
        <v>489.43943107499769</v>
      </c>
      <c r="CS181" s="83">
        <f t="shared" si="288"/>
        <v>0</v>
      </c>
      <c r="CT181" s="83">
        <f t="shared" si="343"/>
        <v>1.7723720099772138</v>
      </c>
      <c r="CU181" s="83">
        <f t="shared" si="289"/>
        <v>1.7723720099772138</v>
      </c>
      <c r="CV181" s="143">
        <f t="shared" si="290"/>
        <v>1.2032003115553187</v>
      </c>
      <c r="CW181" s="83">
        <f t="shared" si="344"/>
        <v>3.3912650211781234E-2</v>
      </c>
      <c r="CX181" s="84">
        <f t="shared" si="345"/>
        <v>489.27708432758163</v>
      </c>
      <c r="CY181" s="83">
        <f t="shared" si="291"/>
        <v>0</v>
      </c>
      <c r="CZ181" s="83">
        <f t="shared" si="346"/>
        <v>1.7726209311126788</v>
      </c>
      <c r="DA181" s="83">
        <f t="shared" si="292"/>
        <v>1.7726209311126788</v>
      </c>
      <c r="DB181" s="143">
        <f t="shared" si="293"/>
        <v>1.2032309708933955</v>
      </c>
      <c r="DC181" s="83">
        <f t="shared" si="347"/>
        <v>3.3913887316072186E-2</v>
      </c>
      <c r="DD181" s="84">
        <f t="shared" si="348"/>
        <v>489.31722775775233</v>
      </c>
      <c r="DE181" s="86">
        <f t="shared" si="294"/>
        <v>832.92602605993216</v>
      </c>
      <c r="DF181" s="86">
        <f t="shared" si="295"/>
        <v>333.17041042397284</v>
      </c>
      <c r="DG181" s="86">
        <f t="shared" si="296"/>
        <v>208.23150651498304</v>
      </c>
      <c r="DH181" s="86">
        <f t="shared" si="297"/>
        <v>2.4976811404333197</v>
      </c>
      <c r="DI181" s="86">
        <f t="shared" si="298"/>
        <v>37.800365867427601</v>
      </c>
      <c r="DJ181" s="86">
        <f t="shared" si="299"/>
        <v>107966.39085156986</v>
      </c>
      <c r="DK181" s="86">
        <f t="shared" si="300"/>
        <v>1238.1979991410849</v>
      </c>
      <c r="DL181" s="86">
        <f t="shared" si="358"/>
        <v>1238.1979991410849</v>
      </c>
      <c r="DM181" s="86">
        <f t="shared" si="301"/>
        <v>2.4976811404333197</v>
      </c>
      <c r="DN181" s="85">
        <f t="shared" si="302"/>
        <v>2.4976811404333197</v>
      </c>
      <c r="DO181" s="85">
        <f t="shared" si="349"/>
        <v>249.76811404333196</v>
      </c>
      <c r="DP181" s="85">
        <f t="shared" si="303"/>
        <v>2.4976811404333197</v>
      </c>
      <c r="DQ181" s="85">
        <f t="shared" si="350"/>
        <v>249.76811404333196</v>
      </c>
      <c r="DR181" s="85">
        <f t="shared" si="304"/>
        <v>2.4976811404333197</v>
      </c>
      <c r="DS181" s="85">
        <f t="shared" si="351"/>
        <v>249.76811404333196</v>
      </c>
      <c r="DT181" s="81"/>
      <c r="DU181" s="81"/>
      <c r="DV181" s="81">
        <f t="shared" si="352"/>
        <v>-2.4976811404333197</v>
      </c>
      <c r="DW181" s="100"/>
    </row>
    <row r="182" spans="1:127" x14ac:dyDescent="0.2">
      <c r="A182" s="59">
        <f t="shared" si="305"/>
        <v>23.599999999999962</v>
      </c>
      <c r="B182" s="44">
        <f t="shared" si="306"/>
        <v>23599.999999999964</v>
      </c>
      <c r="C182" s="52">
        <f t="shared" si="240"/>
        <v>133.33333333333334</v>
      </c>
      <c r="D182" s="50">
        <f t="shared" si="241"/>
        <v>2</v>
      </c>
      <c r="E182" s="44">
        <f t="shared" si="242"/>
        <v>3</v>
      </c>
      <c r="F182" s="47">
        <f t="shared" si="243"/>
        <v>1.0574519476318618</v>
      </c>
      <c r="G182" s="52">
        <f t="shared" si="307"/>
        <v>2.932270907816685E-2</v>
      </c>
      <c r="H182" s="57">
        <f t="shared" si="308"/>
        <v>321.40430525824775</v>
      </c>
      <c r="I182" s="52">
        <f t="shared" si="309"/>
        <v>0</v>
      </c>
      <c r="J182" s="54">
        <f t="shared" si="310"/>
        <v>630.53207326122481</v>
      </c>
      <c r="K182" s="46">
        <f t="shared" si="353"/>
        <v>630.53207326122481</v>
      </c>
      <c r="L182" s="80">
        <f t="shared" si="244"/>
        <v>0</v>
      </c>
      <c r="M182" s="142">
        <f t="shared" si="245"/>
        <v>0</v>
      </c>
      <c r="N182" s="60">
        <f t="shared" si="246"/>
        <v>3</v>
      </c>
      <c r="O182" s="53">
        <f t="shared" si="247"/>
        <v>0</v>
      </c>
      <c r="P182" s="58">
        <f t="shared" si="311"/>
        <v>2.0917894144174425</v>
      </c>
      <c r="Q182" s="49">
        <f t="shared" si="248"/>
        <v>2.0917894144174425</v>
      </c>
      <c r="R182" s="143">
        <f t="shared" si="249"/>
        <v>0.85418214447655383</v>
      </c>
      <c r="S182" s="51">
        <f t="shared" si="312"/>
        <v>2.3814762978046723E-2</v>
      </c>
      <c r="T182" s="57">
        <f t="shared" si="313"/>
        <v>344.6276617868491</v>
      </c>
      <c r="U182" s="53">
        <f t="shared" si="250"/>
        <v>0</v>
      </c>
      <c r="V182" s="58">
        <f t="shared" si="314"/>
        <v>2.0437535756047627</v>
      </c>
      <c r="W182" s="49">
        <f t="shared" si="251"/>
        <v>2.0437535756047627</v>
      </c>
      <c r="X182" s="143">
        <f t="shared" si="252"/>
        <v>0.83435475176801621</v>
      </c>
      <c r="Y182" s="51">
        <f t="shared" si="315"/>
        <v>2.3213332065888118E-2</v>
      </c>
      <c r="Z182" s="57">
        <f t="shared" si="316"/>
        <v>341.43680065500212</v>
      </c>
      <c r="AA182" s="53">
        <f t="shared" si="253"/>
        <v>0</v>
      </c>
      <c r="AB182" s="58">
        <f t="shared" si="317"/>
        <v>2.0502224888253431</v>
      </c>
      <c r="AC182" s="49">
        <f t="shared" si="254"/>
        <v>2.0502224888253431</v>
      </c>
      <c r="AD182" s="143">
        <f t="shared" si="255"/>
        <v>0.83259842347305824</v>
      </c>
      <c r="AE182" s="49">
        <f t="shared" si="354"/>
        <v>2.3160056774274129E-2</v>
      </c>
      <c r="AF182" s="57">
        <f t="shared" si="318"/>
        <v>340.06231438040942</v>
      </c>
      <c r="AG182" s="53">
        <f t="shared" si="256"/>
        <v>0</v>
      </c>
      <c r="AH182" s="58">
        <f t="shared" si="319"/>
        <v>2.0530216559535419</v>
      </c>
      <c r="AI182" s="49">
        <f t="shared" si="257"/>
        <v>2.0530216559535419</v>
      </c>
      <c r="AJ182" s="143">
        <f t="shared" si="258"/>
        <v>0.83261703430177492</v>
      </c>
      <c r="AK182" s="51">
        <f t="shared" si="320"/>
        <v>2.3160621302745113E-2</v>
      </c>
      <c r="AL182" s="57">
        <f t="shared" si="321"/>
        <v>339.85439123128259</v>
      </c>
      <c r="AM182" s="53">
        <f t="shared" si="259"/>
        <v>0</v>
      </c>
      <c r="AN182" s="58">
        <f t="shared" si="322"/>
        <v>2.0534457610674708</v>
      </c>
      <c r="AO182" s="49">
        <f t="shared" si="260"/>
        <v>2.0534457610674708</v>
      </c>
      <c r="AP182" s="143">
        <f t="shared" si="261"/>
        <v>0.832626889292851</v>
      </c>
      <c r="AQ182" s="51">
        <f t="shared" si="323"/>
        <v>2.316092023747433E-2</v>
      </c>
      <c r="AR182" s="57">
        <f t="shared" si="324"/>
        <v>339.83536725937751</v>
      </c>
      <c r="AS182" s="44">
        <f t="shared" si="262"/>
        <v>1134.9577318702045</v>
      </c>
      <c r="AT182" s="44">
        <f t="shared" si="263"/>
        <v>453.98309274808179</v>
      </c>
      <c r="AU182" s="44">
        <f t="shared" si="264"/>
        <v>283.73943296755112</v>
      </c>
      <c r="AV182" s="47">
        <f t="shared" si="265"/>
        <v>96.814156945981068</v>
      </c>
      <c r="AW182" s="47">
        <f t="shared" si="266"/>
        <v>29651.537698771226</v>
      </c>
      <c r="AX182" s="86">
        <f t="shared" si="267"/>
        <v>74908171.526016429</v>
      </c>
      <c r="AY182" s="86">
        <f t="shared" si="268"/>
        <v>1014.4186192784032</v>
      </c>
      <c r="AZ182" s="10">
        <f t="shared" si="325"/>
        <v>1014.4186192784032</v>
      </c>
      <c r="BA182" s="44">
        <f t="shared" si="269"/>
        <v>96.814156945981068</v>
      </c>
      <c r="BB182" s="9">
        <f t="shared" si="270"/>
        <v>96.814156945981068</v>
      </c>
      <c r="BC182" s="45">
        <f t="shared" si="359"/>
        <v>12908.554259464143</v>
      </c>
      <c r="BD182" s="9">
        <f t="shared" si="271"/>
        <v>96.814156945981068</v>
      </c>
      <c r="BE182" s="45">
        <f t="shared" si="355"/>
        <v>12908.554259464143</v>
      </c>
      <c r="BF182" s="9">
        <f t="shared" si="272"/>
        <v>96.814156945981068</v>
      </c>
      <c r="BG182" s="45">
        <f t="shared" si="356"/>
        <v>12908.554259464143</v>
      </c>
      <c r="BH182" s="58"/>
      <c r="BI182" s="58"/>
      <c r="BJ182" s="58">
        <f t="shared" si="326"/>
        <v>-96.814156945981068</v>
      </c>
      <c r="BK182" s="97"/>
      <c r="BL182" s="44"/>
      <c r="BM182" s="82">
        <f t="shared" si="327"/>
        <v>17.7</v>
      </c>
      <c r="BN182" s="86">
        <f t="shared" si="328"/>
        <v>17700</v>
      </c>
      <c r="BO182" s="86">
        <f t="shared" si="329"/>
        <v>100</v>
      </c>
      <c r="BP182" s="84">
        <f t="shared" si="273"/>
        <v>2</v>
      </c>
      <c r="BQ182" s="84">
        <f t="shared" si="274"/>
        <v>3</v>
      </c>
      <c r="BR182" s="84">
        <f t="shared" si="275"/>
        <v>1.4581420887516947</v>
      </c>
      <c r="BS182" s="84">
        <f t="shared" si="330"/>
        <v>4.2551719072256043E-2</v>
      </c>
      <c r="BT182" s="84">
        <f t="shared" si="331"/>
        <v>486.48464564850019</v>
      </c>
      <c r="BU182" s="84">
        <f t="shared" si="332"/>
        <v>0</v>
      </c>
      <c r="BV182" s="83">
        <f t="shared" si="333"/>
        <v>465.48348114440671</v>
      </c>
      <c r="BW182" s="81">
        <f t="shared" si="357"/>
        <v>465.48348114440671</v>
      </c>
      <c r="BX182" s="83">
        <f t="shared" si="276"/>
        <v>0</v>
      </c>
      <c r="BY182" s="141">
        <f t="shared" si="277"/>
        <v>0</v>
      </c>
      <c r="BZ182" s="83">
        <f t="shared" si="278"/>
        <v>3</v>
      </c>
      <c r="CA182" s="83">
        <f t="shared" si="279"/>
        <v>0</v>
      </c>
      <c r="CB182" s="83">
        <f t="shared" si="334"/>
        <v>1.7771659513501932</v>
      </c>
      <c r="CC182" s="83">
        <f t="shared" si="280"/>
        <v>1.7771659513501932</v>
      </c>
      <c r="CD182" s="143">
        <f t="shared" si="281"/>
        <v>1.2238668524348462</v>
      </c>
      <c r="CE182" s="83">
        <f t="shared" si="335"/>
        <v>3.4624158451026718E-2</v>
      </c>
      <c r="CF182" s="84">
        <f t="shared" si="336"/>
        <v>558.16971722489188</v>
      </c>
      <c r="CG182" s="83">
        <f t="shared" si="282"/>
        <v>0</v>
      </c>
      <c r="CH182" s="83">
        <f t="shared" si="337"/>
        <v>1.6731551054109988</v>
      </c>
      <c r="CI182" s="83">
        <f t="shared" si="283"/>
        <v>1.6731551054109988</v>
      </c>
      <c r="CJ182" s="143">
        <f t="shared" si="284"/>
        <v>1.1969464386411544</v>
      </c>
      <c r="CK182" s="83">
        <f t="shared" si="338"/>
        <v>3.3540611795830108E-2</v>
      </c>
      <c r="CL182" s="84">
        <f t="shared" si="339"/>
        <v>499.45962818395515</v>
      </c>
      <c r="CM182" s="83">
        <f t="shared" si="285"/>
        <v>0</v>
      </c>
      <c r="CN182" s="83">
        <f t="shared" si="340"/>
        <v>1.7573921950399236</v>
      </c>
      <c r="CO182" s="83">
        <f t="shared" si="286"/>
        <v>1.7573921950399236</v>
      </c>
      <c r="CP182" s="143">
        <f t="shared" si="287"/>
        <v>1.2022682287919844</v>
      </c>
      <c r="CQ182" s="83">
        <f t="shared" si="341"/>
        <v>3.3754813849401481E-2</v>
      </c>
      <c r="CR182" s="84">
        <f t="shared" si="342"/>
        <v>491.36054891700371</v>
      </c>
      <c r="CS182" s="83">
        <f t="shared" si="288"/>
        <v>0</v>
      </c>
      <c r="CT182" s="83">
        <f t="shared" si="343"/>
        <v>1.7696831485677957</v>
      </c>
      <c r="CU182" s="83">
        <f t="shared" si="289"/>
        <v>1.7696831485677957</v>
      </c>
      <c r="CV182" s="143">
        <f t="shared" si="290"/>
        <v>1.2032003115553187</v>
      </c>
      <c r="CW182" s="83">
        <f t="shared" si="344"/>
        <v>3.3792330180625704E-2</v>
      </c>
      <c r="CX182" s="84">
        <f t="shared" si="345"/>
        <v>491.18709475460474</v>
      </c>
      <c r="CY182" s="83">
        <f t="shared" si="291"/>
        <v>0</v>
      </c>
      <c r="CZ182" s="83">
        <f t="shared" si="346"/>
        <v>1.769948258824785</v>
      </c>
      <c r="DA182" s="83">
        <f t="shared" si="292"/>
        <v>1.769948258824785</v>
      </c>
      <c r="DB182" s="143">
        <f t="shared" si="293"/>
        <v>1.2032309708933955</v>
      </c>
      <c r="DC182" s="83">
        <f t="shared" si="347"/>
        <v>3.3793564218982844E-2</v>
      </c>
      <c r="DD182" s="84">
        <f t="shared" si="348"/>
        <v>491.22703967373127</v>
      </c>
      <c r="DE182" s="86">
        <f t="shared" si="294"/>
        <v>837.87026605993208</v>
      </c>
      <c r="DF182" s="86">
        <f t="shared" si="295"/>
        <v>335.14810642397282</v>
      </c>
      <c r="DG182" s="86">
        <f t="shared" si="296"/>
        <v>209.46756651498302</v>
      </c>
      <c r="DH182" s="86">
        <f t="shared" si="297"/>
        <v>2.4496348128648227</v>
      </c>
      <c r="DI182" s="86">
        <f t="shared" si="298"/>
        <v>36.475478124516265</v>
      </c>
      <c r="DJ182" s="86">
        <f t="shared" si="299"/>
        <v>100966.96428198408</v>
      </c>
      <c r="DK182" s="86">
        <f t="shared" si="300"/>
        <v>1229.1072950675814</v>
      </c>
      <c r="DL182" s="86">
        <f t="shared" si="358"/>
        <v>1229.1072950675814</v>
      </c>
      <c r="DM182" s="86">
        <f t="shared" si="301"/>
        <v>2.4496348128648227</v>
      </c>
      <c r="DN182" s="85">
        <f t="shared" si="302"/>
        <v>2.4496348128648227</v>
      </c>
      <c r="DO182" s="85">
        <f t="shared" si="349"/>
        <v>244.96348128648228</v>
      </c>
      <c r="DP182" s="85">
        <f t="shared" si="303"/>
        <v>2.4496348128648227</v>
      </c>
      <c r="DQ182" s="85">
        <f t="shared" si="350"/>
        <v>244.96348128648228</v>
      </c>
      <c r="DR182" s="85">
        <f t="shared" si="304"/>
        <v>2.4496348128648227</v>
      </c>
      <c r="DS182" s="85">
        <f t="shared" si="351"/>
        <v>244.96348128648228</v>
      </c>
      <c r="DT182" s="81"/>
      <c r="DU182" s="81"/>
      <c r="DV182" s="81">
        <f t="shared" si="352"/>
        <v>-2.4496348128648227</v>
      </c>
      <c r="DW182" s="100"/>
    </row>
    <row r="183" spans="1:127" x14ac:dyDescent="0.2">
      <c r="A183" s="59">
        <f t="shared" si="305"/>
        <v>23.733333333333295</v>
      </c>
      <c r="B183" s="44">
        <f t="shared" si="306"/>
        <v>23733.333333333296</v>
      </c>
      <c r="C183" s="52">
        <f t="shared" si="240"/>
        <v>133.33333333333334</v>
      </c>
      <c r="D183" s="50">
        <f t="shared" si="241"/>
        <v>2</v>
      </c>
      <c r="E183" s="44">
        <f t="shared" si="242"/>
        <v>3</v>
      </c>
      <c r="F183" s="47">
        <f t="shared" si="243"/>
        <v>1.0574519476318618</v>
      </c>
      <c r="G183" s="52">
        <f t="shared" si="307"/>
        <v>2.9181715485149268E-2</v>
      </c>
      <c r="H183" s="57">
        <f t="shared" si="308"/>
        <v>322.70440358187699</v>
      </c>
      <c r="I183" s="52">
        <f t="shared" si="309"/>
        <v>0</v>
      </c>
      <c r="J183" s="54">
        <f t="shared" si="310"/>
        <v>634.19447326122486</v>
      </c>
      <c r="K183" s="46">
        <f t="shared" si="353"/>
        <v>634.19447326122486</v>
      </c>
      <c r="L183" s="80">
        <f t="shared" si="244"/>
        <v>0</v>
      </c>
      <c r="M183" s="142">
        <f t="shared" si="245"/>
        <v>0</v>
      </c>
      <c r="N183" s="60">
        <f t="shared" si="246"/>
        <v>3</v>
      </c>
      <c r="O183" s="53">
        <f t="shared" si="247"/>
        <v>0</v>
      </c>
      <c r="P183" s="58">
        <f t="shared" si="311"/>
        <v>2.0894330512882031</v>
      </c>
      <c r="Q183" s="49">
        <f t="shared" si="248"/>
        <v>2.0894330512882031</v>
      </c>
      <c r="R183" s="143">
        <f t="shared" si="249"/>
        <v>0.85418214447655383</v>
      </c>
      <c r="S183" s="51">
        <f t="shared" si="312"/>
        <v>2.3700872025449848E-2</v>
      </c>
      <c r="T183" s="57">
        <f t="shared" si="313"/>
        <v>346.14201546815184</v>
      </c>
      <c r="U183" s="53">
        <f t="shared" si="250"/>
        <v>0</v>
      </c>
      <c r="V183" s="58">
        <f t="shared" si="314"/>
        <v>2.041081055711679</v>
      </c>
      <c r="W183" s="49">
        <f t="shared" si="251"/>
        <v>2.041081055711679</v>
      </c>
      <c r="X183" s="143">
        <f t="shared" si="252"/>
        <v>0.83435475176801621</v>
      </c>
      <c r="Y183" s="51">
        <f t="shared" si="315"/>
        <v>2.3102084765652384E-2</v>
      </c>
      <c r="Z183" s="57">
        <f t="shared" si="316"/>
        <v>342.94759652212241</v>
      </c>
      <c r="AA183" s="53">
        <f t="shared" si="253"/>
        <v>0</v>
      </c>
      <c r="AB183" s="58">
        <f t="shared" si="317"/>
        <v>2.0475390349939389</v>
      </c>
      <c r="AC183" s="49">
        <f t="shared" si="254"/>
        <v>2.0475390349939389</v>
      </c>
      <c r="AD183" s="143">
        <f t="shared" si="255"/>
        <v>0.83259842347305824</v>
      </c>
      <c r="AE183" s="49">
        <f t="shared" si="354"/>
        <v>2.304904365114439E-2</v>
      </c>
      <c r="AF183" s="57">
        <f t="shared" si="318"/>
        <v>341.56488627776139</v>
      </c>
      <c r="AG183" s="53">
        <f t="shared" si="256"/>
        <v>0</v>
      </c>
      <c r="AH183" s="58">
        <f t="shared" si="319"/>
        <v>2.0503470736742866</v>
      </c>
      <c r="AI183" s="49">
        <f t="shared" si="257"/>
        <v>2.0503470736742866</v>
      </c>
      <c r="AJ183" s="143">
        <f t="shared" si="258"/>
        <v>0.83261703430177492</v>
      </c>
      <c r="AK183" s="51">
        <f t="shared" si="320"/>
        <v>2.3049605698171542E-2</v>
      </c>
      <c r="AL183" s="57">
        <f t="shared" si="321"/>
        <v>341.35495104813964</v>
      </c>
      <c r="AM183" s="53">
        <f t="shared" si="259"/>
        <v>0</v>
      </c>
      <c r="AN183" s="58">
        <f t="shared" si="322"/>
        <v>2.050774088409042</v>
      </c>
      <c r="AO183" s="49">
        <f t="shared" si="260"/>
        <v>2.050774088409042</v>
      </c>
      <c r="AP183" s="143">
        <f t="shared" si="261"/>
        <v>0.832626889292851</v>
      </c>
      <c r="AQ183" s="51">
        <f t="shared" si="323"/>
        <v>2.304990331890195E-2</v>
      </c>
      <c r="AR183" s="57">
        <f t="shared" si="324"/>
        <v>341.33563652815212</v>
      </c>
      <c r="AS183" s="44">
        <f t="shared" si="262"/>
        <v>1141.5500518702047</v>
      </c>
      <c r="AT183" s="44">
        <f t="shared" si="263"/>
        <v>456.62002074808186</v>
      </c>
      <c r="AU183" s="44">
        <f t="shared" si="264"/>
        <v>285.38751296755117</v>
      </c>
      <c r="AV183" s="47">
        <f t="shared" si="265"/>
        <v>94.233854307048489</v>
      </c>
      <c r="AW183" s="47">
        <f t="shared" si="266"/>
        <v>28183.411796800894</v>
      </c>
      <c r="AX183" s="86">
        <f t="shared" si="267"/>
        <v>69046907.538694695</v>
      </c>
      <c r="AY183" s="86">
        <f t="shared" si="268"/>
        <v>1007.3691273857074</v>
      </c>
      <c r="AZ183" s="10">
        <f t="shared" si="325"/>
        <v>1007.3691273857074</v>
      </c>
      <c r="BA183" s="44">
        <f t="shared" si="269"/>
        <v>94.233854307048489</v>
      </c>
      <c r="BB183" s="9">
        <f t="shared" si="270"/>
        <v>94.233854307048489</v>
      </c>
      <c r="BC183" s="45">
        <f t="shared" si="359"/>
        <v>12564.513907606466</v>
      </c>
      <c r="BD183" s="9">
        <f t="shared" si="271"/>
        <v>94.233854307048489</v>
      </c>
      <c r="BE183" s="45">
        <f t="shared" si="355"/>
        <v>12564.513907606466</v>
      </c>
      <c r="BF183" s="9">
        <f t="shared" si="272"/>
        <v>94.233854307048489</v>
      </c>
      <c r="BG183" s="45">
        <f t="shared" si="356"/>
        <v>12564.513907606466</v>
      </c>
      <c r="BH183" s="58"/>
      <c r="BI183" s="58"/>
      <c r="BJ183" s="58">
        <f t="shared" si="326"/>
        <v>-94.233854307048489</v>
      </c>
      <c r="BK183" s="97"/>
      <c r="BL183" s="44"/>
      <c r="BM183" s="82">
        <f t="shared" si="327"/>
        <v>17.8</v>
      </c>
      <c r="BN183" s="86">
        <f t="shared" si="328"/>
        <v>17800</v>
      </c>
      <c r="BO183" s="86">
        <f t="shared" si="329"/>
        <v>100</v>
      </c>
      <c r="BP183" s="84">
        <f t="shared" si="273"/>
        <v>2</v>
      </c>
      <c r="BQ183" s="84">
        <f t="shared" si="274"/>
        <v>3</v>
      </c>
      <c r="BR183" s="84">
        <f t="shared" si="275"/>
        <v>1.4581420887516947</v>
      </c>
      <c r="BS183" s="84">
        <f t="shared" si="330"/>
        <v>4.2405904863380875E-2</v>
      </c>
      <c r="BT183" s="84">
        <f t="shared" si="331"/>
        <v>487.90060604742746</v>
      </c>
      <c r="BU183" s="84">
        <f t="shared" si="332"/>
        <v>0</v>
      </c>
      <c r="BV183" s="83">
        <f t="shared" si="333"/>
        <v>468.23028114440672</v>
      </c>
      <c r="BW183" s="81">
        <f t="shared" si="357"/>
        <v>468.23028114440672</v>
      </c>
      <c r="BX183" s="83">
        <f t="shared" si="276"/>
        <v>0</v>
      </c>
      <c r="BY183" s="141">
        <f t="shared" si="277"/>
        <v>0</v>
      </c>
      <c r="BZ183" s="83">
        <f t="shared" si="278"/>
        <v>3</v>
      </c>
      <c r="CA183" s="83">
        <f t="shared" si="279"/>
        <v>0</v>
      </c>
      <c r="CB183" s="83">
        <f t="shared" si="334"/>
        <v>1.7752386181734934</v>
      </c>
      <c r="CC183" s="83">
        <f t="shared" si="280"/>
        <v>1.7752386181734934</v>
      </c>
      <c r="CD183" s="143">
        <f t="shared" si="281"/>
        <v>1.2238668524348462</v>
      </c>
      <c r="CE183" s="83">
        <f t="shared" si="335"/>
        <v>3.4501771765783236E-2</v>
      </c>
      <c r="CF183" s="84">
        <f t="shared" si="336"/>
        <v>560.11455333218657</v>
      </c>
      <c r="CG183" s="83">
        <f t="shared" si="282"/>
        <v>0</v>
      </c>
      <c r="CH183" s="83">
        <f t="shared" si="337"/>
        <v>1.670739962748389</v>
      </c>
      <c r="CI183" s="83">
        <f t="shared" si="283"/>
        <v>1.670739962748389</v>
      </c>
      <c r="CJ183" s="143">
        <f t="shared" si="284"/>
        <v>1.1969464386411544</v>
      </c>
      <c r="CK183" s="83">
        <f t="shared" si="338"/>
        <v>3.342091715196599E-2</v>
      </c>
      <c r="CL183" s="84">
        <f t="shared" si="339"/>
        <v>501.46068381625253</v>
      </c>
      <c r="CM183" s="83">
        <f t="shared" si="285"/>
        <v>0</v>
      </c>
      <c r="CN183" s="83">
        <f t="shared" si="340"/>
        <v>1.7546309560802271</v>
      </c>
      <c r="CO183" s="83">
        <f t="shared" si="286"/>
        <v>1.7546309560802271</v>
      </c>
      <c r="CP183" s="143">
        <f t="shared" si="287"/>
        <v>1.2022682287919844</v>
      </c>
      <c r="CQ183" s="83">
        <f t="shared" si="341"/>
        <v>3.3634587026522285E-2</v>
      </c>
      <c r="CR183" s="84">
        <f t="shared" si="342"/>
        <v>493.2778614288643</v>
      </c>
      <c r="CS183" s="83">
        <f t="shared" si="288"/>
        <v>0</v>
      </c>
      <c r="CT183" s="83">
        <f t="shared" si="343"/>
        <v>1.7670089906510626</v>
      </c>
      <c r="CU183" s="83">
        <f t="shared" si="289"/>
        <v>1.7670089906510626</v>
      </c>
      <c r="CV183" s="143">
        <f t="shared" si="290"/>
        <v>1.2032003115553187</v>
      </c>
      <c r="CW183" s="83">
        <f t="shared" si="344"/>
        <v>3.3672010149470175E-2</v>
      </c>
      <c r="CX183" s="84">
        <f t="shared" si="345"/>
        <v>493.09320829771821</v>
      </c>
      <c r="CY183" s="83">
        <f t="shared" si="291"/>
        <v>0</v>
      </c>
      <c r="CZ183" s="83">
        <f t="shared" si="346"/>
        <v>1.7672903279778061</v>
      </c>
      <c r="DA183" s="83">
        <f t="shared" si="292"/>
        <v>1.7672903279778061</v>
      </c>
      <c r="DB183" s="143">
        <f t="shared" si="293"/>
        <v>1.2032309708933955</v>
      </c>
      <c r="DC183" s="83">
        <f t="shared" si="347"/>
        <v>3.3673241121893502E-2</v>
      </c>
      <c r="DD183" s="84">
        <f t="shared" si="348"/>
        <v>493.13293734629019</v>
      </c>
      <c r="DE183" s="86">
        <f t="shared" si="294"/>
        <v>842.814506059932</v>
      </c>
      <c r="DF183" s="86">
        <f t="shared" si="295"/>
        <v>337.1258024239728</v>
      </c>
      <c r="DG183" s="86">
        <f t="shared" si="296"/>
        <v>210.703626514983</v>
      </c>
      <c r="DH183" s="86">
        <f t="shared" si="297"/>
        <v>2.4028403309580115</v>
      </c>
      <c r="DI183" s="86">
        <f t="shared" si="298"/>
        <v>35.205843616355658</v>
      </c>
      <c r="DJ183" s="86">
        <f t="shared" si="299"/>
        <v>94465.745339280998</v>
      </c>
      <c r="DK183" s="86">
        <f t="shared" si="300"/>
        <v>1220.0465397519467</v>
      </c>
      <c r="DL183" s="86">
        <f t="shared" si="358"/>
        <v>1220.0465397519467</v>
      </c>
      <c r="DM183" s="86">
        <f t="shared" si="301"/>
        <v>2.4028403309580115</v>
      </c>
      <c r="DN183" s="85">
        <f t="shared" si="302"/>
        <v>2.4028403309580115</v>
      </c>
      <c r="DO183" s="85">
        <f t="shared" si="349"/>
        <v>240.28403309580116</v>
      </c>
      <c r="DP183" s="85">
        <f t="shared" si="303"/>
        <v>2.4028403309580115</v>
      </c>
      <c r="DQ183" s="85">
        <f t="shared" si="350"/>
        <v>240.28403309580116</v>
      </c>
      <c r="DR183" s="85">
        <f t="shared" si="304"/>
        <v>2.4028403309580115</v>
      </c>
      <c r="DS183" s="85">
        <f t="shared" si="351"/>
        <v>240.28403309580116</v>
      </c>
      <c r="DT183" s="81"/>
      <c r="DU183" s="81"/>
      <c r="DV183" s="81">
        <f t="shared" si="352"/>
        <v>-2.4028403309580115</v>
      </c>
      <c r="DW183" s="100"/>
    </row>
    <row r="184" spans="1:127" x14ac:dyDescent="0.2">
      <c r="A184" s="59">
        <f t="shared" si="305"/>
        <v>23.866666666666628</v>
      </c>
      <c r="B184" s="44">
        <f t="shared" si="306"/>
        <v>23866.666666666628</v>
      </c>
      <c r="C184" s="52">
        <f t="shared" si="240"/>
        <v>133.33333333333334</v>
      </c>
      <c r="D184" s="50">
        <f t="shared" si="241"/>
        <v>2</v>
      </c>
      <c r="E184" s="44">
        <f t="shared" si="242"/>
        <v>3</v>
      </c>
      <c r="F184" s="47">
        <f t="shared" si="243"/>
        <v>1.0574519476318618</v>
      </c>
      <c r="G184" s="52">
        <f t="shared" si="307"/>
        <v>2.9040721892131686E-2</v>
      </c>
      <c r="H184" s="57">
        <f t="shared" si="308"/>
        <v>323.9982355235943</v>
      </c>
      <c r="I184" s="52">
        <f t="shared" si="309"/>
        <v>0</v>
      </c>
      <c r="J184" s="54">
        <f t="shared" si="310"/>
        <v>637.85687326122479</v>
      </c>
      <c r="K184" s="46">
        <f t="shared" si="353"/>
        <v>637.85687326122479</v>
      </c>
      <c r="L184" s="80">
        <f t="shared" si="244"/>
        <v>0</v>
      </c>
      <c r="M184" s="142">
        <f t="shared" si="245"/>
        <v>0</v>
      </c>
      <c r="N184" s="60">
        <f t="shared" si="246"/>
        <v>3</v>
      </c>
      <c r="O184" s="53">
        <f t="shared" si="247"/>
        <v>0</v>
      </c>
      <c r="P184" s="58">
        <f t="shared" si="311"/>
        <v>2.0870960745600304</v>
      </c>
      <c r="Q184" s="49">
        <f t="shared" si="248"/>
        <v>2.0870960745600304</v>
      </c>
      <c r="R184" s="143">
        <f t="shared" si="249"/>
        <v>0.85418214447655383</v>
      </c>
      <c r="S184" s="51">
        <f t="shared" si="312"/>
        <v>2.3586981072852974E-2</v>
      </c>
      <c r="T184" s="57">
        <f t="shared" si="313"/>
        <v>347.65080922344504</v>
      </c>
      <c r="U184" s="53">
        <f t="shared" si="250"/>
        <v>0</v>
      </c>
      <c r="V184" s="58">
        <f t="shared" si="314"/>
        <v>2.0384276892708186</v>
      </c>
      <c r="W184" s="49">
        <f t="shared" si="251"/>
        <v>2.0384276892708186</v>
      </c>
      <c r="X184" s="143">
        <f t="shared" si="252"/>
        <v>0.83435475176801621</v>
      </c>
      <c r="Y184" s="51">
        <f t="shared" si="315"/>
        <v>2.299083746541665E-2</v>
      </c>
      <c r="Z184" s="57">
        <f t="shared" si="316"/>
        <v>344.45310335805738</v>
      </c>
      <c r="AA184" s="53">
        <f t="shared" si="253"/>
        <v>0</v>
      </c>
      <c r="AB184" s="58">
        <f t="shared" si="317"/>
        <v>2.0448742966573903</v>
      </c>
      <c r="AC184" s="49">
        <f t="shared" si="254"/>
        <v>2.0448742966573903</v>
      </c>
      <c r="AD184" s="143">
        <f t="shared" si="255"/>
        <v>0.83259842347305824</v>
      </c>
      <c r="AE184" s="49">
        <f t="shared" si="354"/>
        <v>2.2938030528014651E-2</v>
      </c>
      <c r="AF184" s="57">
        <f t="shared" si="318"/>
        <v>343.06219836455455</v>
      </c>
      <c r="AG184" s="53">
        <f t="shared" si="256"/>
        <v>0</v>
      </c>
      <c r="AH184" s="58">
        <f t="shared" si="319"/>
        <v>2.0476911180525268</v>
      </c>
      <c r="AI184" s="49">
        <f t="shared" si="257"/>
        <v>2.0476911180525268</v>
      </c>
      <c r="AJ184" s="143">
        <f t="shared" si="258"/>
        <v>0.83261703430177492</v>
      </c>
      <c r="AK184" s="51">
        <f t="shared" si="320"/>
        <v>2.2938590093597971E-2</v>
      </c>
      <c r="AL184" s="57">
        <f t="shared" si="321"/>
        <v>342.85024897053336</v>
      </c>
      <c r="AM184" s="53">
        <f t="shared" si="259"/>
        <v>0</v>
      </c>
      <c r="AN184" s="58">
        <f t="shared" si="322"/>
        <v>2.0481210334753301</v>
      </c>
      <c r="AO184" s="49">
        <f t="shared" si="260"/>
        <v>2.0481210334753301</v>
      </c>
      <c r="AP184" s="143">
        <f t="shared" si="261"/>
        <v>0.832626889292851</v>
      </c>
      <c r="AQ184" s="51">
        <f t="shared" si="323"/>
        <v>2.293888640032957E-2</v>
      </c>
      <c r="AR184" s="57">
        <f t="shared" si="324"/>
        <v>342.83064240517388</v>
      </c>
      <c r="AS184" s="44">
        <f t="shared" si="262"/>
        <v>1148.1423718702044</v>
      </c>
      <c r="AT184" s="44">
        <f t="shared" si="263"/>
        <v>459.25694874808181</v>
      </c>
      <c r="AU184" s="44">
        <f t="shared" si="264"/>
        <v>287.03559296755111</v>
      </c>
      <c r="AV184" s="47">
        <f t="shared" si="265"/>
        <v>91.743026321194648</v>
      </c>
      <c r="AW184" s="47">
        <f t="shared" si="266"/>
        <v>26799.344482216246</v>
      </c>
      <c r="AX184" s="86">
        <f t="shared" si="267"/>
        <v>63687604.022168763</v>
      </c>
      <c r="AY184" s="86">
        <f t="shared" si="268"/>
        <v>1000.3773307109423</v>
      </c>
      <c r="AZ184" s="10">
        <f t="shared" si="325"/>
        <v>1000.3773307109423</v>
      </c>
      <c r="BA184" s="44">
        <f t="shared" si="269"/>
        <v>91.743026321194648</v>
      </c>
      <c r="BB184" s="9">
        <f t="shared" si="270"/>
        <v>91.743026321194648</v>
      </c>
      <c r="BC184" s="45">
        <f t="shared" si="359"/>
        <v>12232.40350949262</v>
      </c>
      <c r="BD184" s="9">
        <f t="shared" si="271"/>
        <v>91.743026321194648</v>
      </c>
      <c r="BE184" s="45">
        <f t="shared" si="355"/>
        <v>12232.40350949262</v>
      </c>
      <c r="BF184" s="9">
        <f t="shared" si="272"/>
        <v>91.743026321194648</v>
      </c>
      <c r="BG184" s="45">
        <f t="shared" si="356"/>
        <v>12232.40350949262</v>
      </c>
      <c r="BH184" s="58"/>
      <c r="BI184" s="58"/>
      <c r="BJ184" s="58">
        <f t="shared" si="326"/>
        <v>-91.743026321194648</v>
      </c>
      <c r="BK184" s="97"/>
      <c r="BL184" s="44"/>
      <c r="BM184" s="82">
        <f t="shared" si="327"/>
        <v>17.900000000000002</v>
      </c>
      <c r="BN184" s="86">
        <f t="shared" si="328"/>
        <v>17900</v>
      </c>
      <c r="BO184" s="86">
        <f t="shared" si="329"/>
        <v>100</v>
      </c>
      <c r="BP184" s="84">
        <f t="shared" si="273"/>
        <v>2</v>
      </c>
      <c r="BQ184" s="84">
        <f t="shared" si="274"/>
        <v>3</v>
      </c>
      <c r="BR184" s="84">
        <f t="shared" si="275"/>
        <v>1.4581420887516947</v>
      </c>
      <c r="BS184" s="84">
        <f t="shared" si="330"/>
        <v>4.2260090654505707E-2</v>
      </c>
      <c r="BT184" s="84">
        <f t="shared" si="331"/>
        <v>489.31170597272558</v>
      </c>
      <c r="BU184" s="84">
        <f t="shared" si="332"/>
        <v>0</v>
      </c>
      <c r="BV184" s="83">
        <f t="shared" si="333"/>
        <v>470.97708114440672</v>
      </c>
      <c r="BW184" s="81">
        <f t="shared" si="357"/>
        <v>470.97708114440672</v>
      </c>
      <c r="BX184" s="83">
        <f t="shared" si="276"/>
        <v>0</v>
      </c>
      <c r="BY184" s="141">
        <f t="shared" si="277"/>
        <v>0</v>
      </c>
      <c r="BZ184" s="83">
        <f t="shared" si="278"/>
        <v>3</v>
      </c>
      <c r="CA184" s="83">
        <f t="shared" si="279"/>
        <v>0</v>
      </c>
      <c r="CB184" s="83">
        <f t="shared" si="334"/>
        <v>1.7733234627225862</v>
      </c>
      <c r="CC184" s="83">
        <f t="shared" si="280"/>
        <v>1.7733234627225862</v>
      </c>
      <c r="CD184" s="143">
        <f t="shared" si="281"/>
        <v>1.2238668524348462</v>
      </c>
      <c r="CE184" s="83">
        <f t="shared" si="335"/>
        <v>3.4379385080539754E-2</v>
      </c>
      <c r="CF184" s="84">
        <f t="shared" si="336"/>
        <v>562.05460680277838</v>
      </c>
      <c r="CG184" s="83">
        <f t="shared" si="282"/>
        <v>0</v>
      </c>
      <c r="CH184" s="83">
        <f t="shared" si="337"/>
        <v>1.6683389592605464</v>
      </c>
      <c r="CI184" s="83">
        <f t="shared" si="283"/>
        <v>1.6683389592605464</v>
      </c>
      <c r="CJ184" s="143">
        <f t="shared" si="284"/>
        <v>1.1969464386411544</v>
      </c>
      <c r="CK184" s="83">
        <f t="shared" si="338"/>
        <v>3.3301222508101871E-2</v>
      </c>
      <c r="CL184" s="84">
        <f t="shared" si="339"/>
        <v>503.45746791035862</v>
      </c>
      <c r="CM184" s="83">
        <f t="shared" si="285"/>
        <v>0</v>
      </c>
      <c r="CN184" s="83">
        <f t="shared" si="340"/>
        <v>1.7518855564348397</v>
      </c>
      <c r="CO184" s="83">
        <f t="shared" si="286"/>
        <v>1.7518855564348397</v>
      </c>
      <c r="CP184" s="143">
        <f t="shared" si="287"/>
        <v>1.2022682287919844</v>
      </c>
      <c r="CQ184" s="83">
        <f t="shared" si="341"/>
        <v>3.3514360203643088E-2</v>
      </c>
      <c r="CR184" s="84">
        <f t="shared" si="342"/>
        <v>495.19133921738381</v>
      </c>
      <c r="CS184" s="83">
        <f t="shared" si="288"/>
        <v>0</v>
      </c>
      <c r="CT184" s="83">
        <f t="shared" si="343"/>
        <v>1.7643494817953536</v>
      </c>
      <c r="CU184" s="83">
        <f t="shared" si="289"/>
        <v>1.7643494817953536</v>
      </c>
      <c r="CV184" s="143">
        <f t="shared" si="290"/>
        <v>1.2032003115553187</v>
      </c>
      <c r="CW184" s="83">
        <f t="shared" si="344"/>
        <v>3.3551690118314645E-2</v>
      </c>
      <c r="CX184" s="84">
        <f t="shared" si="345"/>
        <v>494.99539726855687</v>
      </c>
      <c r="CY184" s="83">
        <f t="shared" si="291"/>
        <v>0</v>
      </c>
      <c r="CZ184" s="83">
        <f t="shared" si="346"/>
        <v>1.7646470813181474</v>
      </c>
      <c r="DA184" s="83">
        <f t="shared" si="292"/>
        <v>1.7646470813181474</v>
      </c>
      <c r="DB184" s="143">
        <f t="shared" si="293"/>
        <v>1.2032309708933955</v>
      </c>
      <c r="DC184" s="83">
        <f t="shared" si="347"/>
        <v>3.355291802480416E-2</v>
      </c>
      <c r="DD184" s="84">
        <f t="shared" si="348"/>
        <v>495.03489307146015</v>
      </c>
      <c r="DE184" s="86">
        <f t="shared" si="294"/>
        <v>847.75874605993204</v>
      </c>
      <c r="DF184" s="86">
        <f t="shared" si="295"/>
        <v>339.10349842397278</v>
      </c>
      <c r="DG184" s="86">
        <f t="shared" si="296"/>
        <v>211.93968651498301</v>
      </c>
      <c r="DH184" s="86">
        <f t="shared" si="297"/>
        <v>2.3572587092240633</v>
      </c>
      <c r="DI184" s="86">
        <f t="shared" si="298"/>
        <v>33.988849695750794</v>
      </c>
      <c r="DJ184" s="86">
        <f t="shared" si="299"/>
        <v>88424.417584716139</v>
      </c>
      <c r="DK184" s="86">
        <f t="shared" si="300"/>
        <v>1211.0157529698461</v>
      </c>
      <c r="DL184" s="86">
        <f t="shared" si="358"/>
        <v>1211.0157529698461</v>
      </c>
      <c r="DM184" s="86">
        <f t="shared" si="301"/>
        <v>2.3572587092240633</v>
      </c>
      <c r="DN184" s="85">
        <f t="shared" si="302"/>
        <v>2.3572587092240633</v>
      </c>
      <c r="DO184" s="85">
        <f t="shared" si="349"/>
        <v>235.72587092240633</v>
      </c>
      <c r="DP184" s="85">
        <f t="shared" si="303"/>
        <v>2.3572587092240633</v>
      </c>
      <c r="DQ184" s="85">
        <f t="shared" si="350"/>
        <v>235.72587092240633</v>
      </c>
      <c r="DR184" s="85">
        <f t="shared" si="304"/>
        <v>2.3572587092240633</v>
      </c>
      <c r="DS184" s="85">
        <f t="shared" si="351"/>
        <v>235.72587092240633</v>
      </c>
      <c r="DT184" s="81"/>
      <c r="DU184" s="81"/>
      <c r="DV184" s="81">
        <f t="shared" si="352"/>
        <v>-2.3572587092240633</v>
      </c>
      <c r="DW184" s="100"/>
    </row>
    <row r="185" spans="1:127" x14ac:dyDescent="0.2">
      <c r="A185" s="59">
        <f t="shared" si="305"/>
        <v>23.999999999999961</v>
      </c>
      <c r="B185" s="44">
        <f t="shared" si="306"/>
        <v>23999.99999999996</v>
      </c>
      <c r="C185" s="52">
        <f t="shared" si="240"/>
        <v>133.33333333333334</v>
      </c>
      <c r="D185" s="50">
        <f t="shared" si="241"/>
        <v>3</v>
      </c>
      <c r="E185" s="44">
        <f t="shared" si="242"/>
        <v>2.6</v>
      </c>
      <c r="F185" s="47">
        <f t="shared" si="243"/>
        <v>0.2</v>
      </c>
      <c r="G185" s="52">
        <f t="shared" si="307"/>
        <v>2.8956891762289563E-2</v>
      </c>
      <c r="H185" s="57">
        <f t="shared" si="308"/>
        <v>325.28580108339975</v>
      </c>
      <c r="I185" s="52">
        <f t="shared" si="309"/>
        <v>0</v>
      </c>
      <c r="J185" s="54">
        <f t="shared" si="310"/>
        <v>641.51927326122473</v>
      </c>
      <c r="K185" s="46">
        <f t="shared" si="353"/>
        <v>641.51927326122473</v>
      </c>
      <c r="L185" s="80">
        <f t="shared" si="244"/>
        <v>0</v>
      </c>
      <c r="M185" s="142">
        <f t="shared" si="245"/>
        <v>0</v>
      </c>
      <c r="N185" s="60">
        <f t="shared" si="246"/>
        <v>2.6</v>
      </c>
      <c r="O185" s="53">
        <f t="shared" si="247"/>
        <v>0</v>
      </c>
      <c r="P185" s="58">
        <f t="shared" si="311"/>
        <v>2.6037064810092825</v>
      </c>
      <c r="Q185" s="49">
        <f t="shared" si="248"/>
        <v>2.6037064810092825</v>
      </c>
      <c r="R185" s="143">
        <f t="shared" si="249"/>
        <v>0.2</v>
      </c>
      <c r="S185" s="51">
        <f t="shared" si="312"/>
        <v>2.3516702263221202E-2</v>
      </c>
      <c r="T185" s="57">
        <f t="shared" si="313"/>
        <v>349.15401653516494</v>
      </c>
      <c r="U185" s="53">
        <f t="shared" si="250"/>
        <v>0</v>
      </c>
      <c r="V185" s="58">
        <f t="shared" si="314"/>
        <v>2.597701562427281</v>
      </c>
      <c r="W185" s="49">
        <f t="shared" si="251"/>
        <v>2.597701562427281</v>
      </c>
      <c r="X185" s="143">
        <f t="shared" si="252"/>
        <v>0.2</v>
      </c>
      <c r="Y185" s="51">
        <f t="shared" si="315"/>
        <v>2.2921880481965449E-2</v>
      </c>
      <c r="Z185" s="57">
        <f t="shared" si="316"/>
        <v>345.9532931979042</v>
      </c>
      <c r="AA185" s="53">
        <f t="shared" si="253"/>
        <v>0</v>
      </c>
      <c r="AB185" s="58">
        <f t="shared" si="317"/>
        <v>2.5985052122967973</v>
      </c>
      <c r="AC185" s="49">
        <f t="shared" si="254"/>
        <v>2.5985052122967973</v>
      </c>
      <c r="AD185" s="143">
        <f t="shared" si="255"/>
        <v>0.2</v>
      </c>
      <c r="AE185" s="49">
        <f t="shared" si="354"/>
        <v>2.2869190633116449E-2</v>
      </c>
      <c r="AF185" s="57">
        <f t="shared" si="318"/>
        <v>344.55422318021874</v>
      </c>
      <c r="AG185" s="53">
        <f t="shared" si="256"/>
        <v>0</v>
      </c>
      <c r="AH185" s="58">
        <f t="shared" si="319"/>
        <v>2.5988566523545216</v>
      </c>
      <c r="AI185" s="49">
        <f t="shared" si="257"/>
        <v>2.5988566523545216</v>
      </c>
      <c r="AJ185" s="143">
        <f t="shared" si="258"/>
        <v>0.2</v>
      </c>
      <c r="AK185" s="51">
        <f t="shared" si="320"/>
        <v>2.2869748957977852E-2</v>
      </c>
      <c r="AL185" s="57">
        <f t="shared" si="321"/>
        <v>344.34025769887285</v>
      </c>
      <c r="AM185" s="53">
        <f t="shared" si="259"/>
        <v>0</v>
      </c>
      <c r="AN185" s="58">
        <f t="shared" si="322"/>
        <v>2.5989104078962688</v>
      </c>
      <c r="AO185" s="49">
        <f t="shared" si="260"/>
        <v>2.5989104078962688</v>
      </c>
      <c r="AP185" s="143">
        <f t="shared" si="261"/>
        <v>0.2</v>
      </c>
      <c r="AQ185" s="51">
        <f t="shared" si="323"/>
        <v>2.2870044607710048E-2</v>
      </c>
      <c r="AR185" s="57">
        <f t="shared" si="324"/>
        <v>344.32035761679327</v>
      </c>
      <c r="AS185" s="44">
        <f t="shared" si="262"/>
        <v>1154.7346918702044</v>
      </c>
      <c r="AT185" s="44">
        <f t="shared" si="263"/>
        <v>461.89387674808177</v>
      </c>
      <c r="AU185" s="44">
        <f t="shared" si="264"/>
        <v>288.6836729675511</v>
      </c>
      <c r="AV185" s="47">
        <f t="shared" si="265"/>
        <v>89.338033963700141</v>
      </c>
      <c r="AW185" s="47">
        <f t="shared" si="266"/>
        <v>25493.973679719184</v>
      </c>
      <c r="AX185" s="86">
        <f t="shared" si="267"/>
        <v>58783957.639293358</v>
      </c>
      <c r="AY185" s="86">
        <f t="shared" si="268"/>
        <v>993.44288924508589</v>
      </c>
      <c r="AZ185" s="10">
        <f t="shared" si="325"/>
        <v>993.44288924508589</v>
      </c>
      <c r="BA185" s="44">
        <f t="shared" si="269"/>
        <v>89.338033963700141</v>
      </c>
      <c r="BB185" s="9">
        <f t="shared" si="270"/>
        <v>89.338033963700141</v>
      </c>
      <c r="BC185" s="45">
        <f t="shared" si="359"/>
        <v>11911.737861826687</v>
      </c>
      <c r="BD185" s="9">
        <f t="shared" si="271"/>
        <v>89.338033963700141</v>
      </c>
      <c r="BE185" s="45">
        <f t="shared" si="355"/>
        <v>11911.737861826687</v>
      </c>
      <c r="BF185" s="9">
        <f t="shared" si="272"/>
        <v>89.338033963700141</v>
      </c>
      <c r="BG185" s="45">
        <f t="shared" si="356"/>
        <v>11911.737861826687</v>
      </c>
      <c r="BH185" s="58"/>
      <c r="BI185" s="58"/>
      <c r="BJ185" s="58">
        <f t="shared" si="326"/>
        <v>-89.338033963700141</v>
      </c>
      <c r="BK185" s="97"/>
      <c r="BL185" s="44"/>
      <c r="BM185" s="82">
        <f t="shared" si="327"/>
        <v>18</v>
      </c>
      <c r="BN185" s="86">
        <f t="shared" si="328"/>
        <v>18000</v>
      </c>
      <c r="BO185" s="86">
        <f t="shared" si="329"/>
        <v>100</v>
      </c>
      <c r="BP185" s="84">
        <f t="shared" si="273"/>
        <v>2</v>
      </c>
      <c r="BQ185" s="84">
        <f t="shared" si="274"/>
        <v>3</v>
      </c>
      <c r="BR185" s="84">
        <f t="shared" si="275"/>
        <v>1.4581420887516947</v>
      </c>
      <c r="BS185" s="84">
        <f t="shared" si="330"/>
        <v>4.2114276445630539E-2</v>
      </c>
      <c r="BT185" s="84">
        <f t="shared" si="331"/>
        <v>490.71794542439454</v>
      </c>
      <c r="BU185" s="84">
        <f t="shared" si="332"/>
        <v>0</v>
      </c>
      <c r="BV185" s="83">
        <f t="shared" si="333"/>
        <v>473.72388114440673</v>
      </c>
      <c r="BW185" s="81">
        <f t="shared" si="357"/>
        <v>473.72388114440673</v>
      </c>
      <c r="BX185" s="83">
        <f t="shared" si="276"/>
        <v>0</v>
      </c>
      <c r="BY185" s="141">
        <f t="shared" si="277"/>
        <v>0</v>
      </c>
      <c r="BZ185" s="83">
        <f t="shared" si="278"/>
        <v>3</v>
      </c>
      <c r="CA185" s="83">
        <f t="shared" si="279"/>
        <v>0</v>
      </c>
      <c r="CB185" s="83">
        <f t="shared" si="334"/>
        <v>1.7714204163274285</v>
      </c>
      <c r="CC185" s="83">
        <f t="shared" si="280"/>
        <v>1.7714204163274285</v>
      </c>
      <c r="CD185" s="143">
        <f t="shared" si="281"/>
        <v>1.2238668524348462</v>
      </c>
      <c r="CE185" s="83">
        <f t="shared" si="335"/>
        <v>3.4256998395296272E-2</v>
      </c>
      <c r="CF185" s="84">
        <f t="shared" si="336"/>
        <v>563.9898539508215</v>
      </c>
      <c r="CG185" s="83">
        <f t="shared" si="282"/>
        <v>0</v>
      </c>
      <c r="CH185" s="83">
        <f t="shared" si="337"/>
        <v>1.6659520321499628</v>
      </c>
      <c r="CI185" s="83">
        <f t="shared" si="283"/>
        <v>1.6659520321499628</v>
      </c>
      <c r="CJ185" s="143">
        <f t="shared" si="284"/>
        <v>1.1969464386411544</v>
      </c>
      <c r="CK185" s="83">
        <f t="shared" si="338"/>
        <v>3.3181527864237753E-2</v>
      </c>
      <c r="CL185" s="84">
        <f t="shared" si="339"/>
        <v>505.44995121248706</v>
      </c>
      <c r="CM185" s="83">
        <f t="shared" si="285"/>
        <v>0</v>
      </c>
      <c r="CN185" s="83">
        <f t="shared" si="340"/>
        <v>1.7491559287940119</v>
      </c>
      <c r="CO185" s="83">
        <f t="shared" si="286"/>
        <v>1.7491559287940119</v>
      </c>
      <c r="CP185" s="143">
        <f t="shared" si="287"/>
        <v>1.2022682287919844</v>
      </c>
      <c r="CQ185" s="83">
        <f t="shared" si="341"/>
        <v>3.3394133380763892E-2</v>
      </c>
      <c r="CR185" s="84">
        <f t="shared" si="342"/>
        <v>497.1009529286975</v>
      </c>
      <c r="CS185" s="83">
        <f t="shared" si="288"/>
        <v>0</v>
      </c>
      <c r="CT185" s="83">
        <f t="shared" si="343"/>
        <v>1.7617045678880083</v>
      </c>
      <c r="CU185" s="83">
        <f t="shared" si="289"/>
        <v>1.7617045678880083</v>
      </c>
      <c r="CV185" s="143">
        <f t="shared" si="290"/>
        <v>1.2032003115553187</v>
      </c>
      <c r="CW185" s="83">
        <f t="shared" si="344"/>
        <v>3.3431370087159115E-2</v>
      </c>
      <c r="CX185" s="84">
        <f t="shared" si="345"/>
        <v>496.89363400953727</v>
      </c>
      <c r="CY185" s="83">
        <f t="shared" si="291"/>
        <v>0</v>
      </c>
      <c r="CZ185" s="83">
        <f t="shared" si="346"/>
        <v>1.7620184619652486</v>
      </c>
      <c r="DA185" s="83">
        <f t="shared" si="292"/>
        <v>1.7620184619652486</v>
      </c>
      <c r="DB185" s="143">
        <f t="shared" si="293"/>
        <v>1.2032309708933955</v>
      </c>
      <c r="DC185" s="83">
        <f t="shared" si="347"/>
        <v>3.3432594927714818E-2</v>
      </c>
      <c r="DD185" s="84">
        <f t="shared" si="348"/>
        <v>496.93287918045826</v>
      </c>
      <c r="DE185" s="86">
        <f t="shared" si="294"/>
        <v>852.70298605993207</v>
      </c>
      <c r="DF185" s="86">
        <f t="shared" si="295"/>
        <v>341.08119442397282</v>
      </c>
      <c r="DG185" s="86">
        <f t="shared" si="296"/>
        <v>213.17574651498302</v>
      </c>
      <c r="DH185" s="86">
        <f t="shared" si="297"/>
        <v>2.3128523596798045</v>
      </c>
      <c r="DI185" s="86">
        <f t="shared" si="298"/>
        <v>32.822020549473805</v>
      </c>
      <c r="DJ185" s="86">
        <f t="shared" si="299"/>
        <v>82807.815288128142</v>
      </c>
      <c r="DK185" s="86">
        <f t="shared" si="300"/>
        <v>1202.0149546013365</v>
      </c>
      <c r="DL185" s="86">
        <f t="shared" si="358"/>
        <v>1202.0149546013365</v>
      </c>
      <c r="DM185" s="86">
        <f t="shared" si="301"/>
        <v>2.3128523596798045</v>
      </c>
      <c r="DN185" s="85">
        <f t="shared" si="302"/>
        <v>2.3128523596798045</v>
      </c>
      <c r="DO185" s="85">
        <f t="shared" si="349"/>
        <v>231.28523596798044</v>
      </c>
      <c r="DP185" s="85">
        <f t="shared" si="303"/>
        <v>2.3128523596798045</v>
      </c>
      <c r="DQ185" s="85">
        <f t="shared" si="350"/>
        <v>231.28523596798044</v>
      </c>
      <c r="DR185" s="85">
        <f t="shared" si="304"/>
        <v>2.3128523596798045</v>
      </c>
      <c r="DS185" s="85">
        <f t="shared" si="351"/>
        <v>231.28523596798044</v>
      </c>
      <c r="DT185" s="81"/>
      <c r="DU185" s="81"/>
      <c r="DV185" s="81">
        <f t="shared" si="352"/>
        <v>-2.3128523596798045</v>
      </c>
      <c r="DW185" s="100"/>
    </row>
    <row r="186" spans="1:127" x14ac:dyDescent="0.2">
      <c r="A186" s="59">
        <f t="shared" si="305"/>
        <v>24.133333333333294</v>
      </c>
      <c r="B186" s="44">
        <f t="shared" si="306"/>
        <v>24133.333333333292</v>
      </c>
      <c r="C186" s="52">
        <f t="shared" si="240"/>
        <v>133.33333333333334</v>
      </c>
      <c r="D186" s="50">
        <f t="shared" si="241"/>
        <v>3</v>
      </c>
      <c r="E186" s="44">
        <f t="shared" si="242"/>
        <v>2.6</v>
      </c>
      <c r="F186" s="47">
        <f t="shared" si="243"/>
        <v>0.2</v>
      </c>
      <c r="G186" s="52">
        <f t="shared" si="307"/>
        <v>2.8930225095622895E-2</v>
      </c>
      <c r="H186" s="57">
        <f t="shared" si="308"/>
        <v>326.77008613103851</v>
      </c>
      <c r="I186" s="52">
        <f t="shared" si="309"/>
        <v>0</v>
      </c>
      <c r="J186" s="54">
        <f t="shared" si="310"/>
        <v>645.31247326122468</v>
      </c>
      <c r="K186" s="46">
        <f t="shared" si="353"/>
        <v>645.31247326122468</v>
      </c>
      <c r="L186" s="80">
        <f t="shared" si="244"/>
        <v>0</v>
      </c>
      <c r="M186" s="142">
        <f t="shared" si="245"/>
        <v>0</v>
      </c>
      <c r="N186" s="60">
        <f t="shared" si="246"/>
        <v>2.6</v>
      </c>
      <c r="O186" s="53">
        <f t="shared" si="247"/>
        <v>0</v>
      </c>
      <c r="P186" s="58">
        <f t="shared" si="311"/>
        <v>2.6038384087069493</v>
      </c>
      <c r="Q186" s="49">
        <f t="shared" si="248"/>
        <v>2.6038384087069493</v>
      </c>
      <c r="R186" s="143">
        <f t="shared" si="249"/>
        <v>0.2</v>
      </c>
      <c r="S186" s="51">
        <f t="shared" si="312"/>
        <v>2.3490035596554534E-2</v>
      </c>
      <c r="T186" s="57">
        <f t="shared" si="313"/>
        <v>350.35760171146728</v>
      </c>
      <c r="U186" s="53">
        <f t="shared" si="250"/>
        <v>0</v>
      </c>
      <c r="V186" s="58">
        <f t="shared" si="314"/>
        <v>2.5979044998124263</v>
      </c>
      <c r="W186" s="49">
        <f t="shared" si="251"/>
        <v>2.5979044998124263</v>
      </c>
      <c r="X186" s="143">
        <f t="shared" si="252"/>
        <v>0.2</v>
      </c>
      <c r="Y186" s="51">
        <f t="shared" si="315"/>
        <v>2.2895213815298781E-2</v>
      </c>
      <c r="Z186" s="57">
        <f t="shared" si="316"/>
        <v>347.12912994425352</v>
      </c>
      <c r="AA186" s="53">
        <f t="shared" si="253"/>
        <v>0</v>
      </c>
      <c r="AB186" s="58">
        <f t="shared" si="317"/>
        <v>2.5987150880660597</v>
      </c>
      <c r="AC186" s="49">
        <f t="shared" si="254"/>
        <v>2.5987150880660597</v>
      </c>
      <c r="AD186" s="143">
        <f t="shared" si="255"/>
        <v>0.2</v>
      </c>
      <c r="AE186" s="49">
        <f t="shared" si="354"/>
        <v>2.2842523966449781E-2</v>
      </c>
      <c r="AF186" s="57">
        <f t="shared" si="318"/>
        <v>345.72699267306012</v>
      </c>
      <c r="AG186" s="53">
        <f t="shared" si="256"/>
        <v>0</v>
      </c>
      <c r="AH186" s="58">
        <f t="shared" si="319"/>
        <v>2.5990672871222271</v>
      </c>
      <c r="AI186" s="49">
        <f t="shared" si="257"/>
        <v>2.5990672871222271</v>
      </c>
      <c r="AJ186" s="143">
        <f t="shared" si="258"/>
        <v>0.2</v>
      </c>
      <c r="AK186" s="51">
        <f t="shared" si="320"/>
        <v>2.2843082291311184E-2</v>
      </c>
      <c r="AL186" s="57">
        <f t="shared" si="321"/>
        <v>345.51289724423793</v>
      </c>
      <c r="AM186" s="53">
        <f t="shared" si="259"/>
        <v>0</v>
      </c>
      <c r="AN186" s="58">
        <f t="shared" si="322"/>
        <v>2.5991210735735035</v>
      </c>
      <c r="AO186" s="49">
        <f t="shared" si="260"/>
        <v>2.5991210735735035</v>
      </c>
      <c r="AP186" s="143">
        <f t="shared" si="261"/>
        <v>0.2</v>
      </c>
      <c r="AQ186" s="51">
        <f t="shared" si="323"/>
        <v>2.284337794104338E-2</v>
      </c>
      <c r="AR186" s="57">
        <f t="shared" si="324"/>
        <v>345.49298807530806</v>
      </c>
      <c r="AS186" s="44">
        <f t="shared" si="262"/>
        <v>1161.5624518702043</v>
      </c>
      <c r="AT186" s="44">
        <f t="shared" si="263"/>
        <v>464.62498074808173</v>
      </c>
      <c r="AU186" s="44">
        <f t="shared" si="264"/>
        <v>290.39061296755108</v>
      </c>
      <c r="AV186" s="47">
        <f t="shared" si="265"/>
        <v>87.497245569227417</v>
      </c>
      <c r="AW186" s="47">
        <f t="shared" si="266"/>
        <v>24515.47776162783</v>
      </c>
      <c r="AX186" s="86">
        <f t="shared" si="267"/>
        <v>55206085.658617653</v>
      </c>
      <c r="AY186" s="86">
        <f t="shared" si="268"/>
        <v>988.00725921881815</v>
      </c>
      <c r="AZ186" s="10">
        <f t="shared" si="325"/>
        <v>988.00725921881815</v>
      </c>
      <c r="BA186" s="44">
        <f t="shared" si="269"/>
        <v>24515.47776162783</v>
      </c>
      <c r="BB186" s="9">
        <f t="shared" si="270"/>
        <v>1161.5624518702043</v>
      </c>
      <c r="BC186" s="45">
        <f t="shared" si="359"/>
        <v>154874.99358269392</v>
      </c>
      <c r="BD186" s="9">
        <f t="shared" si="271"/>
        <v>290.39061296755108</v>
      </c>
      <c r="BE186" s="45">
        <f t="shared" si="355"/>
        <v>38718.74839567348</v>
      </c>
      <c r="BF186" s="9">
        <f t="shared" si="272"/>
        <v>464.62498074808173</v>
      </c>
      <c r="BG186" s="45">
        <f t="shared" si="356"/>
        <v>61949.997433077566</v>
      </c>
      <c r="BH186" s="58"/>
      <c r="BI186" s="58"/>
      <c r="BJ186" s="58">
        <f t="shared" si="326"/>
        <v>-1161.5624518702043</v>
      </c>
      <c r="BK186" s="97"/>
      <c r="BL186" s="44"/>
      <c r="BM186" s="82">
        <f t="shared" si="327"/>
        <v>18.100000000000001</v>
      </c>
      <c r="BN186" s="86">
        <f t="shared" si="328"/>
        <v>18100</v>
      </c>
      <c r="BO186" s="86">
        <f t="shared" si="329"/>
        <v>100</v>
      </c>
      <c r="BP186" s="84">
        <f t="shared" si="273"/>
        <v>2</v>
      </c>
      <c r="BQ186" s="84">
        <f t="shared" si="274"/>
        <v>3</v>
      </c>
      <c r="BR186" s="84">
        <f t="shared" si="275"/>
        <v>1.4581420887516947</v>
      </c>
      <c r="BS186" s="84">
        <f t="shared" si="330"/>
        <v>4.196846223675537E-2</v>
      </c>
      <c r="BT186" s="84">
        <f t="shared" si="331"/>
        <v>492.1193244024343</v>
      </c>
      <c r="BU186" s="84">
        <f t="shared" si="332"/>
        <v>0</v>
      </c>
      <c r="BV186" s="83">
        <f t="shared" si="333"/>
        <v>476.47068114440674</v>
      </c>
      <c r="BW186" s="81">
        <f t="shared" si="357"/>
        <v>476.47068114440674</v>
      </c>
      <c r="BX186" s="83">
        <f t="shared" si="276"/>
        <v>0</v>
      </c>
      <c r="BY186" s="141">
        <f t="shared" si="277"/>
        <v>0</v>
      </c>
      <c r="BZ186" s="83">
        <f t="shared" si="278"/>
        <v>3</v>
      </c>
      <c r="CA186" s="83">
        <f t="shared" si="279"/>
        <v>0</v>
      </c>
      <c r="CB186" s="83">
        <f t="shared" si="334"/>
        <v>1.7695294109566353</v>
      </c>
      <c r="CC186" s="83">
        <f t="shared" si="280"/>
        <v>1.7695294109566353</v>
      </c>
      <c r="CD186" s="143">
        <f t="shared" si="281"/>
        <v>1.2238668524348462</v>
      </c>
      <c r="CE186" s="83">
        <f t="shared" si="335"/>
        <v>3.413461171005279E-2</v>
      </c>
      <c r="CF186" s="84">
        <f t="shared" si="336"/>
        <v>565.92027118760427</v>
      </c>
      <c r="CG186" s="83">
        <f t="shared" si="282"/>
        <v>0</v>
      </c>
      <c r="CH186" s="83">
        <f t="shared" si="337"/>
        <v>1.6635791190282263</v>
      </c>
      <c r="CI186" s="83">
        <f t="shared" si="283"/>
        <v>1.6635791190282263</v>
      </c>
      <c r="CJ186" s="143">
        <f t="shared" si="284"/>
        <v>1.1969464386411544</v>
      </c>
      <c r="CK186" s="83">
        <f t="shared" si="338"/>
        <v>3.3061833220373635E-2</v>
      </c>
      <c r="CL186" s="84">
        <f t="shared" si="339"/>
        <v>507.43810452681515</v>
      </c>
      <c r="CM186" s="83">
        <f t="shared" si="285"/>
        <v>0</v>
      </c>
      <c r="CN186" s="83">
        <f t="shared" si="340"/>
        <v>1.746442006292982</v>
      </c>
      <c r="CO186" s="83">
        <f t="shared" si="286"/>
        <v>1.746442006292982</v>
      </c>
      <c r="CP186" s="143">
        <f t="shared" si="287"/>
        <v>1.2022682287919844</v>
      </c>
      <c r="CQ186" s="83">
        <f t="shared" si="341"/>
        <v>3.3273906557884696E-2</v>
      </c>
      <c r="CR186" s="84">
        <f t="shared" si="342"/>
        <v>499.0066732490298</v>
      </c>
      <c r="CS186" s="83">
        <f t="shared" si="288"/>
        <v>0</v>
      </c>
      <c r="CT186" s="83">
        <f t="shared" si="343"/>
        <v>1.7590741951339501</v>
      </c>
      <c r="CU186" s="83">
        <f t="shared" si="289"/>
        <v>1.7590741951339501</v>
      </c>
      <c r="CV186" s="143">
        <f t="shared" si="290"/>
        <v>1.2032003115553187</v>
      </c>
      <c r="CW186" s="83">
        <f t="shared" si="344"/>
        <v>3.3311050056003585E-2</v>
      </c>
      <c r="CX186" s="84">
        <f t="shared" si="345"/>
        <v>498.78789089459423</v>
      </c>
      <c r="CY186" s="83">
        <f t="shared" si="291"/>
        <v>0</v>
      </c>
      <c r="CZ186" s="83">
        <f t="shared" si="346"/>
        <v>1.7594044134093356</v>
      </c>
      <c r="DA186" s="83">
        <f t="shared" si="292"/>
        <v>1.7594044134093356</v>
      </c>
      <c r="DB186" s="143">
        <f t="shared" si="293"/>
        <v>1.2032309708933955</v>
      </c>
      <c r="DC186" s="83">
        <f t="shared" si="347"/>
        <v>3.3312271830625476E-2</v>
      </c>
      <c r="DD186" s="84">
        <f t="shared" si="348"/>
        <v>498.82686804036774</v>
      </c>
      <c r="DE186" s="86">
        <f t="shared" si="294"/>
        <v>857.64722605993211</v>
      </c>
      <c r="DF186" s="86">
        <f t="shared" si="295"/>
        <v>343.05889042397285</v>
      </c>
      <c r="DG186" s="86">
        <f t="shared" si="296"/>
        <v>214.41180651498303</v>
      </c>
      <c r="DH186" s="86">
        <f t="shared" si="297"/>
        <v>2.2695850356532548</v>
      </c>
      <c r="DI186" s="86">
        <f t="shared" si="298"/>
        <v>31.703009381867531</v>
      </c>
      <c r="DJ186" s="86">
        <f t="shared" si="299"/>
        <v>77583.648552059036</v>
      </c>
      <c r="DK186" s="86">
        <f t="shared" si="300"/>
        <v>1193.0441646278018</v>
      </c>
      <c r="DL186" s="86">
        <f t="shared" si="358"/>
        <v>1193.0441646278018</v>
      </c>
      <c r="DM186" s="86">
        <f t="shared" si="301"/>
        <v>2.2695850356532548</v>
      </c>
      <c r="DN186" s="85">
        <f t="shared" si="302"/>
        <v>2.2695850356532548</v>
      </c>
      <c r="DO186" s="85">
        <f t="shared" si="349"/>
        <v>226.95850356532549</v>
      </c>
      <c r="DP186" s="85">
        <f t="shared" si="303"/>
        <v>2.2695850356532548</v>
      </c>
      <c r="DQ186" s="85">
        <f t="shared" si="350"/>
        <v>226.95850356532549</v>
      </c>
      <c r="DR186" s="85">
        <f t="shared" si="304"/>
        <v>2.2695850356532548</v>
      </c>
      <c r="DS186" s="85">
        <f t="shared" si="351"/>
        <v>226.95850356532549</v>
      </c>
      <c r="DT186" s="81"/>
      <c r="DU186" s="81"/>
      <c r="DV186" s="81">
        <f t="shared" si="352"/>
        <v>-2.2695850356532548</v>
      </c>
      <c r="DW186" s="100"/>
    </row>
    <row r="187" spans="1:127" x14ac:dyDescent="0.2">
      <c r="A187" s="59">
        <f t="shared" si="305"/>
        <v>24.266666666666623</v>
      </c>
      <c r="B187" s="44">
        <f t="shared" si="306"/>
        <v>24266.666666666624</v>
      </c>
      <c r="C187" s="52">
        <f t="shared" si="240"/>
        <v>133.33333333333334</v>
      </c>
      <c r="D187" s="50">
        <f t="shared" si="241"/>
        <v>3</v>
      </c>
      <c r="E187" s="44">
        <f t="shared" si="242"/>
        <v>2.6</v>
      </c>
      <c r="F187" s="47">
        <f t="shared" si="243"/>
        <v>0.2</v>
      </c>
      <c r="G187" s="52">
        <f t="shared" si="307"/>
        <v>2.8903558428956228E-2</v>
      </c>
      <c r="H187" s="57">
        <f t="shared" si="308"/>
        <v>328.25300365730976</v>
      </c>
      <c r="I187" s="52">
        <f t="shared" si="309"/>
        <v>0</v>
      </c>
      <c r="J187" s="54">
        <f t="shared" si="310"/>
        <v>649.10567326122464</v>
      </c>
      <c r="K187" s="46">
        <f t="shared" si="353"/>
        <v>649.10567326122464</v>
      </c>
      <c r="L187" s="80">
        <f t="shared" si="244"/>
        <v>0</v>
      </c>
      <c r="M187" s="142">
        <f t="shared" si="245"/>
        <v>0</v>
      </c>
      <c r="N187" s="60">
        <f t="shared" si="246"/>
        <v>2.6</v>
      </c>
      <c r="O187" s="53">
        <f t="shared" si="247"/>
        <v>0</v>
      </c>
      <c r="P187" s="58">
        <f t="shared" si="311"/>
        <v>2.6039706432666239</v>
      </c>
      <c r="Q187" s="49">
        <f t="shared" si="248"/>
        <v>2.6039706432666239</v>
      </c>
      <c r="R187" s="143">
        <f t="shared" si="249"/>
        <v>0.2</v>
      </c>
      <c r="S187" s="51">
        <f t="shared" si="312"/>
        <v>2.3463368929887866E-2</v>
      </c>
      <c r="T187" s="57">
        <f t="shared" si="313"/>
        <v>351.5597604007171</v>
      </c>
      <c r="U187" s="53">
        <f t="shared" si="250"/>
        <v>0</v>
      </c>
      <c r="V187" s="58">
        <f t="shared" si="314"/>
        <v>2.5981077480359214</v>
      </c>
      <c r="W187" s="49">
        <f t="shared" si="251"/>
        <v>2.5981077480359214</v>
      </c>
      <c r="X187" s="143">
        <f t="shared" si="252"/>
        <v>0.2</v>
      </c>
      <c r="Y187" s="51">
        <f t="shared" si="315"/>
        <v>2.2868547148632113E-2</v>
      </c>
      <c r="Z187" s="57">
        <f t="shared" si="316"/>
        <v>348.30350621474986</v>
      </c>
      <c r="AA187" s="53">
        <f t="shared" si="253"/>
        <v>0</v>
      </c>
      <c r="AB187" s="58">
        <f t="shared" si="317"/>
        <v>2.5989252829318641</v>
      </c>
      <c r="AC187" s="49">
        <f t="shared" si="254"/>
        <v>2.5989252829318641</v>
      </c>
      <c r="AD187" s="143">
        <f t="shared" si="255"/>
        <v>0.2</v>
      </c>
      <c r="AE187" s="49">
        <f t="shared" si="354"/>
        <v>2.2815857299783113E-2</v>
      </c>
      <c r="AF187" s="57">
        <f t="shared" si="318"/>
        <v>346.89829925391382</v>
      </c>
      <c r="AG187" s="53">
        <f t="shared" si="256"/>
        <v>0</v>
      </c>
      <c r="AH187" s="58">
        <f t="shared" si="319"/>
        <v>2.5992782416439959</v>
      </c>
      <c r="AI187" s="49">
        <f t="shared" si="257"/>
        <v>2.5992782416439959</v>
      </c>
      <c r="AJ187" s="143">
        <f t="shared" si="258"/>
        <v>0.2</v>
      </c>
      <c r="AK187" s="51">
        <f t="shared" si="320"/>
        <v>2.2816415624644516E-2</v>
      </c>
      <c r="AL187" s="57">
        <f t="shared" si="321"/>
        <v>346.68407374390472</v>
      </c>
      <c r="AM187" s="53">
        <f t="shared" si="259"/>
        <v>0</v>
      </c>
      <c r="AN187" s="58">
        <f t="shared" si="322"/>
        <v>2.5993320590509064</v>
      </c>
      <c r="AO187" s="49">
        <f t="shared" si="260"/>
        <v>2.5993320590509064</v>
      </c>
      <c r="AP187" s="143">
        <f t="shared" si="261"/>
        <v>0.2</v>
      </c>
      <c r="AQ187" s="51">
        <f t="shared" si="323"/>
        <v>2.2816711274376712E-2</v>
      </c>
      <c r="AR187" s="57">
        <f t="shared" si="324"/>
        <v>346.66415550519218</v>
      </c>
      <c r="AS187" s="44">
        <f t="shared" si="262"/>
        <v>1168.3902118702044</v>
      </c>
      <c r="AT187" s="44">
        <f t="shared" si="263"/>
        <v>467.35608474808174</v>
      </c>
      <c r="AU187" s="44">
        <f t="shared" si="264"/>
        <v>292.09755296755111</v>
      </c>
      <c r="AV187" s="47">
        <f t="shared" si="265"/>
        <v>85.703352554986566</v>
      </c>
      <c r="AW187" s="47">
        <f t="shared" si="266"/>
        <v>23579.174974691563</v>
      </c>
      <c r="AX187" s="86">
        <f t="shared" si="267"/>
        <v>51862343.512968957</v>
      </c>
      <c r="AY187" s="86">
        <f t="shared" si="268"/>
        <v>982.59841405046541</v>
      </c>
      <c r="AZ187" s="10">
        <f t="shared" si="325"/>
        <v>982.59841405046541</v>
      </c>
      <c r="BA187" s="44">
        <f t="shared" si="269"/>
        <v>23579.174974691563</v>
      </c>
      <c r="BB187" s="9">
        <f t="shared" si="270"/>
        <v>1168.3902118702044</v>
      </c>
      <c r="BC187" s="45">
        <f t="shared" si="359"/>
        <v>155785.36158269393</v>
      </c>
      <c r="BD187" s="9">
        <f t="shared" si="271"/>
        <v>292.09755296755111</v>
      </c>
      <c r="BE187" s="45">
        <f t="shared" si="355"/>
        <v>38946.340395673484</v>
      </c>
      <c r="BF187" s="9">
        <f t="shared" si="272"/>
        <v>467.35608474808174</v>
      </c>
      <c r="BG187" s="45">
        <f t="shared" si="356"/>
        <v>62314.144633077573</v>
      </c>
      <c r="BH187" s="58"/>
      <c r="BI187" s="58"/>
      <c r="BJ187" s="58">
        <f t="shared" si="326"/>
        <v>-1168.3902118702044</v>
      </c>
      <c r="BK187" s="97"/>
      <c r="BL187" s="44"/>
      <c r="BM187" s="82">
        <f t="shared" si="327"/>
        <v>18.2</v>
      </c>
      <c r="BN187" s="86">
        <f t="shared" si="328"/>
        <v>18200</v>
      </c>
      <c r="BO187" s="86">
        <f t="shared" si="329"/>
        <v>100</v>
      </c>
      <c r="BP187" s="84">
        <f t="shared" si="273"/>
        <v>2</v>
      </c>
      <c r="BQ187" s="84">
        <f t="shared" si="274"/>
        <v>3</v>
      </c>
      <c r="BR187" s="84">
        <f t="shared" si="275"/>
        <v>1.4581420887516947</v>
      </c>
      <c r="BS187" s="84">
        <f t="shared" si="330"/>
        <v>4.1822648027880202E-2</v>
      </c>
      <c r="BT187" s="84">
        <f t="shared" si="331"/>
        <v>493.51584290684491</v>
      </c>
      <c r="BU187" s="84">
        <f t="shared" si="332"/>
        <v>0</v>
      </c>
      <c r="BV187" s="83">
        <f t="shared" si="333"/>
        <v>479.21748114440669</v>
      </c>
      <c r="BW187" s="81">
        <f t="shared" si="357"/>
        <v>479.21748114440669</v>
      </c>
      <c r="BX187" s="83">
        <f t="shared" si="276"/>
        <v>0</v>
      </c>
      <c r="BY187" s="141">
        <f t="shared" si="277"/>
        <v>0</v>
      </c>
      <c r="BZ187" s="83">
        <f t="shared" si="278"/>
        <v>3</v>
      </c>
      <c r="CA187" s="83">
        <f t="shared" si="279"/>
        <v>0</v>
      </c>
      <c r="CB187" s="83">
        <f t="shared" si="334"/>
        <v>1.7676503792107583</v>
      </c>
      <c r="CC187" s="83">
        <f t="shared" si="280"/>
        <v>1.7676503792107583</v>
      </c>
      <c r="CD187" s="143">
        <f t="shared" si="281"/>
        <v>1.2238668524348462</v>
      </c>
      <c r="CE187" s="83">
        <f t="shared" si="335"/>
        <v>3.4012225024809307E-2</v>
      </c>
      <c r="CF187" s="84">
        <f t="shared" si="336"/>
        <v>567.84583502149439</v>
      </c>
      <c r="CG187" s="83">
        <f t="shared" si="282"/>
        <v>0</v>
      </c>
      <c r="CH187" s="83">
        <f t="shared" si="337"/>
        <v>1.6612201579140751</v>
      </c>
      <c r="CI187" s="83">
        <f t="shared" si="283"/>
        <v>1.6612201579140751</v>
      </c>
      <c r="CJ187" s="143">
        <f t="shared" si="284"/>
        <v>1.1969464386411544</v>
      </c>
      <c r="CK187" s="83">
        <f t="shared" si="338"/>
        <v>3.2942138576509516E-2</v>
      </c>
      <c r="CL187" s="84">
        <f t="shared" si="339"/>
        <v>509.42189871616034</v>
      </c>
      <c r="CM187" s="83">
        <f t="shared" si="285"/>
        <v>0</v>
      </c>
      <c r="CN187" s="83">
        <f t="shared" si="340"/>
        <v>1.7437437225093286</v>
      </c>
      <c r="CO187" s="83">
        <f t="shared" si="286"/>
        <v>1.7437437225093286</v>
      </c>
      <c r="CP187" s="143">
        <f t="shared" si="287"/>
        <v>1.2022682287919844</v>
      </c>
      <c r="CQ187" s="83">
        <f t="shared" si="341"/>
        <v>3.3153679735005499E-2</v>
      </c>
      <c r="CR187" s="84">
        <f t="shared" si="342"/>
        <v>500.90847090545157</v>
      </c>
      <c r="CS187" s="83">
        <f t="shared" si="288"/>
        <v>0</v>
      </c>
      <c r="CT187" s="83">
        <f t="shared" si="343"/>
        <v>1.7564583100542721</v>
      </c>
      <c r="CU187" s="83">
        <f t="shared" si="289"/>
        <v>1.7564583100542721</v>
      </c>
      <c r="CV187" s="143">
        <f t="shared" si="290"/>
        <v>1.2032003115553187</v>
      </c>
      <c r="CW187" s="83">
        <f t="shared" si="344"/>
        <v>3.3190730024848056E-2</v>
      </c>
      <c r="CX187" s="84">
        <f t="shared" si="345"/>
        <v>500.67814032991686</v>
      </c>
      <c r="CY187" s="83">
        <f t="shared" si="291"/>
        <v>0</v>
      </c>
      <c r="CZ187" s="83">
        <f t="shared" si="346"/>
        <v>1.756804879509186</v>
      </c>
      <c r="DA187" s="83">
        <f t="shared" si="292"/>
        <v>1.756804879509186</v>
      </c>
      <c r="DB187" s="143">
        <f t="shared" si="293"/>
        <v>1.2032309708933955</v>
      </c>
      <c r="DC187" s="83">
        <f t="shared" si="347"/>
        <v>3.3191948733536134E-2</v>
      </c>
      <c r="DD187" s="84">
        <f t="shared" si="348"/>
        <v>500.7168320548177</v>
      </c>
      <c r="DE187" s="86">
        <f t="shared" si="294"/>
        <v>862.59146605993192</v>
      </c>
      <c r="DF187" s="86">
        <f t="shared" si="295"/>
        <v>345.03658642397278</v>
      </c>
      <c r="DG187" s="86">
        <f t="shared" si="296"/>
        <v>215.64786651498298</v>
      </c>
      <c r="DH187" s="86">
        <f t="shared" si="297"/>
        <v>2.227421778081804</v>
      </c>
      <c r="DI187" s="86">
        <f t="shared" si="298"/>
        <v>30.629591080121276</v>
      </c>
      <c r="DJ187" s="86">
        <f t="shared" si="299"/>
        <v>72722.253728348325</v>
      </c>
      <c r="DK187" s="86">
        <f t="shared" si="300"/>
        <v>1184.1034031289471</v>
      </c>
      <c r="DL187" s="86">
        <f t="shared" si="358"/>
        <v>1184.1034031289471</v>
      </c>
      <c r="DM187" s="86">
        <f t="shared" si="301"/>
        <v>2.227421778081804</v>
      </c>
      <c r="DN187" s="85">
        <f t="shared" si="302"/>
        <v>2.227421778081804</v>
      </c>
      <c r="DO187" s="85">
        <f t="shared" si="349"/>
        <v>222.7421778081804</v>
      </c>
      <c r="DP187" s="85">
        <f t="shared" si="303"/>
        <v>2.227421778081804</v>
      </c>
      <c r="DQ187" s="85">
        <f t="shared" si="350"/>
        <v>222.7421778081804</v>
      </c>
      <c r="DR187" s="85">
        <f t="shared" si="304"/>
        <v>2.227421778081804</v>
      </c>
      <c r="DS187" s="85">
        <f t="shared" si="351"/>
        <v>222.7421778081804</v>
      </c>
      <c r="DT187" s="81"/>
      <c r="DU187" s="81"/>
      <c r="DV187" s="81">
        <f t="shared" si="352"/>
        <v>-2.227421778081804</v>
      </c>
      <c r="DW187" s="100"/>
    </row>
    <row r="188" spans="1:127" x14ac:dyDescent="0.2">
      <c r="A188" s="59">
        <f t="shared" si="305"/>
        <v>24.399999999999956</v>
      </c>
      <c r="B188" s="44">
        <f t="shared" si="306"/>
        <v>24399.999999999956</v>
      </c>
      <c r="C188" s="52">
        <f t="shared" si="240"/>
        <v>133.33333333333334</v>
      </c>
      <c r="D188" s="50">
        <f t="shared" si="241"/>
        <v>3</v>
      </c>
      <c r="E188" s="44">
        <f t="shared" si="242"/>
        <v>2.6</v>
      </c>
      <c r="F188" s="47">
        <f t="shared" si="243"/>
        <v>0.2</v>
      </c>
      <c r="G188" s="52">
        <f t="shared" si="307"/>
        <v>2.887689176228956E-2</v>
      </c>
      <c r="H188" s="57">
        <f t="shared" si="308"/>
        <v>329.7345536622135</v>
      </c>
      <c r="I188" s="52">
        <f t="shared" si="309"/>
        <v>0</v>
      </c>
      <c r="J188" s="54">
        <f t="shared" si="310"/>
        <v>652.89887326122459</v>
      </c>
      <c r="K188" s="46">
        <f t="shared" si="353"/>
        <v>652.89887326122459</v>
      </c>
      <c r="L188" s="80">
        <f t="shared" si="244"/>
        <v>0</v>
      </c>
      <c r="M188" s="142">
        <f t="shared" si="245"/>
        <v>0</v>
      </c>
      <c r="N188" s="60">
        <f t="shared" si="246"/>
        <v>2.6</v>
      </c>
      <c r="O188" s="53">
        <f t="shared" si="247"/>
        <v>0</v>
      </c>
      <c r="P188" s="58">
        <f t="shared" si="311"/>
        <v>2.6041031846086682</v>
      </c>
      <c r="Q188" s="49">
        <f t="shared" si="248"/>
        <v>2.6041031846086682</v>
      </c>
      <c r="R188" s="143">
        <f t="shared" si="249"/>
        <v>0.2</v>
      </c>
      <c r="S188" s="51">
        <f t="shared" si="312"/>
        <v>2.3436702263221199E-2</v>
      </c>
      <c r="T188" s="57">
        <f t="shared" si="313"/>
        <v>352.76049260595869</v>
      </c>
      <c r="U188" s="53">
        <f t="shared" si="250"/>
        <v>0</v>
      </c>
      <c r="V188" s="58">
        <f t="shared" si="314"/>
        <v>2.5983113070727355</v>
      </c>
      <c r="W188" s="49">
        <f t="shared" si="251"/>
        <v>2.5983113070727355</v>
      </c>
      <c r="X188" s="143">
        <f t="shared" si="252"/>
        <v>0.2</v>
      </c>
      <c r="Y188" s="51">
        <f t="shared" si="315"/>
        <v>2.2841880481965445E-2</v>
      </c>
      <c r="Z188" s="57">
        <f t="shared" si="316"/>
        <v>349.47642209721994</v>
      </c>
      <c r="AA188" s="53">
        <f t="shared" si="253"/>
        <v>0</v>
      </c>
      <c r="AB188" s="58">
        <f t="shared" si="317"/>
        <v>2.5991357968525146</v>
      </c>
      <c r="AC188" s="49">
        <f t="shared" si="254"/>
        <v>2.5991357968525146</v>
      </c>
      <c r="AD188" s="143">
        <f t="shared" si="255"/>
        <v>0.2</v>
      </c>
      <c r="AE188" s="49">
        <f t="shared" si="354"/>
        <v>2.2789190633116446E-2</v>
      </c>
      <c r="AF188" s="57">
        <f t="shared" si="318"/>
        <v>348.0681430154205</v>
      </c>
      <c r="AG188" s="53">
        <f t="shared" si="256"/>
        <v>0</v>
      </c>
      <c r="AH188" s="58">
        <f t="shared" si="319"/>
        <v>2.5994895158774449</v>
      </c>
      <c r="AI188" s="49">
        <f t="shared" si="257"/>
        <v>2.5994895158774449</v>
      </c>
      <c r="AJ188" s="143">
        <f t="shared" si="258"/>
        <v>0.2</v>
      </c>
      <c r="AK188" s="51">
        <f t="shared" si="320"/>
        <v>2.2789748957977848E-2</v>
      </c>
      <c r="AL188" s="57">
        <f t="shared" si="321"/>
        <v>347.85378729109766</v>
      </c>
      <c r="AM188" s="53">
        <f t="shared" si="259"/>
        <v>0</v>
      </c>
      <c r="AN188" s="58">
        <f t="shared" si="322"/>
        <v>2.5995433642859656</v>
      </c>
      <c r="AO188" s="49">
        <f t="shared" si="260"/>
        <v>2.5995433642859656</v>
      </c>
      <c r="AP188" s="143">
        <f t="shared" si="261"/>
        <v>0.2</v>
      </c>
      <c r="AQ188" s="51">
        <f t="shared" si="323"/>
        <v>2.2790044607710044E-2</v>
      </c>
      <c r="AR188" s="57">
        <f t="shared" si="324"/>
        <v>347.83385999968039</v>
      </c>
      <c r="AS188" s="44">
        <f t="shared" si="262"/>
        <v>1175.2179718702041</v>
      </c>
      <c r="AT188" s="44">
        <f t="shared" si="263"/>
        <v>470.08718874808164</v>
      </c>
      <c r="AU188" s="44">
        <f t="shared" si="264"/>
        <v>293.80449296755103</v>
      </c>
      <c r="AV188" s="47">
        <f t="shared" si="265"/>
        <v>83.954959765335829</v>
      </c>
      <c r="AW188" s="47">
        <f t="shared" si="266"/>
        <v>22683.061002266939</v>
      </c>
      <c r="AX188" s="86">
        <f t="shared" si="267"/>
        <v>48736394.76995679</v>
      </c>
      <c r="AY188" s="86">
        <f t="shared" si="268"/>
        <v>977.21622185379999</v>
      </c>
      <c r="AZ188" s="10">
        <f t="shared" si="325"/>
        <v>977.21622185379999</v>
      </c>
      <c r="BA188" s="44">
        <f t="shared" si="269"/>
        <v>22683.061002266939</v>
      </c>
      <c r="BB188" s="9">
        <f t="shared" si="270"/>
        <v>1175.2179718702041</v>
      </c>
      <c r="BC188" s="45">
        <f t="shared" si="359"/>
        <v>156695.72958269389</v>
      </c>
      <c r="BD188" s="9">
        <f t="shared" si="271"/>
        <v>293.80449296755103</v>
      </c>
      <c r="BE188" s="45">
        <f t="shared" si="355"/>
        <v>39173.932395673473</v>
      </c>
      <c r="BF188" s="9">
        <f t="shared" si="272"/>
        <v>470.08718874808164</v>
      </c>
      <c r="BG188" s="45">
        <f t="shared" si="356"/>
        <v>62678.291833077557</v>
      </c>
      <c r="BH188" s="58"/>
      <c r="BI188" s="58"/>
      <c r="BJ188" s="58">
        <f t="shared" si="326"/>
        <v>-1175.2179718702041</v>
      </c>
      <c r="BK188" s="97"/>
      <c r="BL188" s="44"/>
      <c r="BM188" s="82">
        <f t="shared" si="327"/>
        <v>18.3</v>
      </c>
      <c r="BN188" s="86">
        <f t="shared" si="328"/>
        <v>18300</v>
      </c>
      <c r="BO188" s="86">
        <f t="shared" si="329"/>
        <v>100</v>
      </c>
      <c r="BP188" s="84">
        <f t="shared" si="273"/>
        <v>2</v>
      </c>
      <c r="BQ188" s="84">
        <f t="shared" si="274"/>
        <v>3</v>
      </c>
      <c r="BR188" s="84">
        <f t="shared" si="275"/>
        <v>1.4581420887516947</v>
      </c>
      <c r="BS188" s="84">
        <f t="shared" si="330"/>
        <v>4.1676833819005034E-2</v>
      </c>
      <c r="BT188" s="84">
        <f t="shared" si="331"/>
        <v>494.90750093762637</v>
      </c>
      <c r="BU188" s="84">
        <f t="shared" si="332"/>
        <v>0</v>
      </c>
      <c r="BV188" s="83">
        <f t="shared" si="333"/>
        <v>481.96428114440664</v>
      </c>
      <c r="BW188" s="81">
        <f t="shared" si="357"/>
        <v>481.96428114440664</v>
      </c>
      <c r="BX188" s="83">
        <f t="shared" si="276"/>
        <v>0</v>
      </c>
      <c r="BY188" s="141">
        <f t="shared" si="277"/>
        <v>0</v>
      </c>
      <c r="BZ188" s="83">
        <f t="shared" si="278"/>
        <v>3</v>
      </c>
      <c r="CA188" s="83">
        <f t="shared" si="279"/>
        <v>0</v>
      </c>
      <c r="CB188" s="83">
        <f t="shared" si="334"/>
        <v>1.7657832543156551</v>
      </c>
      <c r="CC188" s="83">
        <f t="shared" si="280"/>
        <v>1.7657832543156551</v>
      </c>
      <c r="CD188" s="143">
        <f t="shared" si="281"/>
        <v>1.2238668524348462</v>
      </c>
      <c r="CE188" s="83">
        <f t="shared" si="335"/>
        <v>3.3889838339565825E-2</v>
      </c>
      <c r="CF188" s="84">
        <f t="shared" si="336"/>
        <v>569.76652205788378</v>
      </c>
      <c r="CG188" s="83">
        <f t="shared" si="282"/>
        <v>0</v>
      </c>
      <c r="CH188" s="83">
        <f t="shared" si="337"/>
        <v>1.6588750872314566</v>
      </c>
      <c r="CI188" s="83">
        <f t="shared" si="283"/>
        <v>1.6588750872314566</v>
      </c>
      <c r="CJ188" s="143">
        <f t="shared" si="284"/>
        <v>1.1969464386411544</v>
      </c>
      <c r="CK188" s="83">
        <f t="shared" si="338"/>
        <v>3.2822443932645398E-2</v>
      </c>
      <c r="CL188" s="84">
        <f t="shared" si="339"/>
        <v>511.40130470265319</v>
      </c>
      <c r="CM188" s="83">
        <f t="shared" si="285"/>
        <v>0</v>
      </c>
      <c r="CN188" s="83">
        <f t="shared" si="340"/>
        <v>1.7410610114603466</v>
      </c>
      <c r="CO188" s="83">
        <f t="shared" si="286"/>
        <v>1.7410610114603466</v>
      </c>
      <c r="CP188" s="143">
        <f t="shared" si="287"/>
        <v>1.2022682287919844</v>
      </c>
      <c r="CQ188" s="83">
        <f t="shared" si="341"/>
        <v>3.3033452912126303E-2</v>
      </c>
      <c r="CR188" s="84">
        <f t="shared" si="342"/>
        <v>502.80631666663618</v>
      </c>
      <c r="CS188" s="83">
        <f t="shared" si="288"/>
        <v>0</v>
      </c>
      <c r="CT188" s="83">
        <f t="shared" si="343"/>
        <v>1.7538568594848345</v>
      </c>
      <c r="CU188" s="83">
        <f t="shared" si="289"/>
        <v>1.7538568594848345</v>
      </c>
      <c r="CV188" s="143">
        <f t="shared" si="290"/>
        <v>1.2032003115553187</v>
      </c>
      <c r="CW188" s="83">
        <f t="shared" si="344"/>
        <v>3.3070409993692526E-2</v>
      </c>
      <c r="CX188" s="84">
        <f t="shared" si="345"/>
        <v>502.5643547546843</v>
      </c>
      <c r="CY188" s="83">
        <f t="shared" si="291"/>
        <v>0</v>
      </c>
      <c r="CZ188" s="83">
        <f t="shared" si="346"/>
        <v>1.7542198044899158</v>
      </c>
      <c r="DA188" s="83">
        <f t="shared" si="292"/>
        <v>1.7542198044899158</v>
      </c>
      <c r="DB188" s="143">
        <f t="shared" si="293"/>
        <v>1.2032309708933955</v>
      </c>
      <c r="DC188" s="83">
        <f t="shared" si="347"/>
        <v>3.3071625636446791E-2</v>
      </c>
      <c r="DD188" s="84">
        <f t="shared" si="348"/>
        <v>502.60274366466291</v>
      </c>
      <c r="DE188" s="86">
        <f t="shared" si="294"/>
        <v>867.53570605993195</v>
      </c>
      <c r="DF188" s="86">
        <f t="shared" si="295"/>
        <v>347.01428242397276</v>
      </c>
      <c r="DG188" s="86">
        <f t="shared" si="296"/>
        <v>216.88392651498299</v>
      </c>
      <c r="DH188" s="86">
        <f t="shared" si="297"/>
        <v>2.1863288641824465</v>
      </c>
      <c r="DI188" s="86">
        <f t="shared" si="298"/>
        <v>29.599655329465733</v>
      </c>
      <c r="DJ188" s="86">
        <f t="shared" si="299"/>
        <v>68196.366684296983</v>
      </c>
      <c r="DK188" s="86">
        <f t="shared" si="300"/>
        <v>1175.1926902798002</v>
      </c>
      <c r="DL188" s="86">
        <f t="shared" si="358"/>
        <v>1175.1926902798002</v>
      </c>
      <c r="DM188" s="86">
        <f t="shared" si="301"/>
        <v>2.1863288641824465</v>
      </c>
      <c r="DN188" s="85">
        <f t="shared" si="302"/>
        <v>2.1863288641824465</v>
      </c>
      <c r="DO188" s="85">
        <f t="shared" si="349"/>
        <v>218.63288641824465</v>
      </c>
      <c r="DP188" s="85">
        <f t="shared" si="303"/>
        <v>2.1863288641824465</v>
      </c>
      <c r="DQ188" s="85">
        <f t="shared" si="350"/>
        <v>218.63288641824465</v>
      </c>
      <c r="DR188" s="85">
        <f t="shared" si="304"/>
        <v>2.1863288641824465</v>
      </c>
      <c r="DS188" s="85">
        <f t="shared" si="351"/>
        <v>218.63288641824465</v>
      </c>
      <c r="DT188" s="81"/>
      <c r="DU188" s="81"/>
      <c r="DV188" s="81">
        <f t="shared" si="352"/>
        <v>-2.1863288641824465</v>
      </c>
      <c r="DW188" s="100"/>
    </row>
    <row r="189" spans="1:127" x14ac:dyDescent="0.2">
      <c r="A189" s="59">
        <f t="shared" si="305"/>
        <v>24.533333333333289</v>
      </c>
      <c r="B189" s="44">
        <f t="shared" si="306"/>
        <v>24533.333333333288</v>
      </c>
      <c r="C189" s="52">
        <f t="shared" si="240"/>
        <v>133.33333333333334</v>
      </c>
      <c r="D189" s="50">
        <f t="shared" si="241"/>
        <v>3</v>
      </c>
      <c r="E189" s="44">
        <f t="shared" si="242"/>
        <v>2.6</v>
      </c>
      <c r="F189" s="47">
        <f t="shared" si="243"/>
        <v>0.2</v>
      </c>
      <c r="G189" s="52">
        <f t="shared" si="307"/>
        <v>2.8850225095622892E-2</v>
      </c>
      <c r="H189" s="57">
        <f t="shared" si="308"/>
        <v>331.21473614574967</v>
      </c>
      <c r="I189" s="52">
        <f t="shared" si="309"/>
        <v>0</v>
      </c>
      <c r="J189" s="54">
        <f t="shared" si="310"/>
        <v>656.69207326122455</v>
      </c>
      <c r="K189" s="46">
        <f t="shared" si="353"/>
        <v>656.69207326122455</v>
      </c>
      <c r="L189" s="80">
        <f t="shared" si="244"/>
        <v>0</v>
      </c>
      <c r="M189" s="142">
        <f t="shared" si="245"/>
        <v>0</v>
      </c>
      <c r="N189" s="60">
        <f t="shared" si="246"/>
        <v>2.6</v>
      </c>
      <c r="O189" s="53">
        <f t="shared" si="247"/>
        <v>0</v>
      </c>
      <c r="P189" s="58">
        <f t="shared" si="311"/>
        <v>2.6042360326537306</v>
      </c>
      <c r="Q189" s="49">
        <f t="shared" si="248"/>
        <v>2.6042360326537306</v>
      </c>
      <c r="R189" s="143">
        <f t="shared" si="249"/>
        <v>0.2</v>
      </c>
      <c r="S189" s="51">
        <f t="shared" si="312"/>
        <v>2.3410035596554531E-2</v>
      </c>
      <c r="T189" s="57">
        <f t="shared" si="313"/>
        <v>353.95979833077683</v>
      </c>
      <c r="U189" s="53">
        <f t="shared" si="250"/>
        <v>0</v>
      </c>
      <c r="V189" s="58">
        <f t="shared" si="314"/>
        <v>2.5985151768979704</v>
      </c>
      <c r="W189" s="49">
        <f t="shared" si="251"/>
        <v>2.5985151768979704</v>
      </c>
      <c r="X189" s="143">
        <f t="shared" si="252"/>
        <v>0.2</v>
      </c>
      <c r="Y189" s="51">
        <f t="shared" si="315"/>
        <v>2.2815213815298777E-2</v>
      </c>
      <c r="Z189" s="57">
        <f t="shared" si="316"/>
        <v>350.64787768000519</v>
      </c>
      <c r="AA189" s="53">
        <f t="shared" si="253"/>
        <v>0</v>
      </c>
      <c r="AB189" s="58">
        <f t="shared" si="317"/>
        <v>2.5993466297864671</v>
      </c>
      <c r="AC189" s="49">
        <f t="shared" si="254"/>
        <v>2.5993466297864671</v>
      </c>
      <c r="AD189" s="143">
        <f t="shared" si="255"/>
        <v>0.2</v>
      </c>
      <c r="AE189" s="49">
        <f t="shared" si="354"/>
        <v>2.2762523966449778E-2</v>
      </c>
      <c r="AF189" s="57">
        <f t="shared" si="318"/>
        <v>349.23652405075609</v>
      </c>
      <c r="AG189" s="53">
        <f t="shared" si="256"/>
        <v>0</v>
      </c>
      <c r="AH189" s="58">
        <f t="shared" si="319"/>
        <v>2.5997011097803391</v>
      </c>
      <c r="AI189" s="49">
        <f t="shared" si="257"/>
        <v>2.5997011097803391</v>
      </c>
      <c r="AJ189" s="143">
        <f t="shared" si="258"/>
        <v>0.2</v>
      </c>
      <c r="AK189" s="51">
        <f t="shared" si="320"/>
        <v>2.276308229131118E-2</v>
      </c>
      <c r="AL189" s="57">
        <f t="shared" si="321"/>
        <v>349.02203797957725</v>
      </c>
      <c r="AM189" s="53">
        <f t="shared" si="259"/>
        <v>0</v>
      </c>
      <c r="AN189" s="58">
        <f t="shared" si="322"/>
        <v>2.5997549892363137</v>
      </c>
      <c r="AO189" s="49">
        <f t="shared" si="260"/>
        <v>2.5997549892363137</v>
      </c>
      <c r="AP189" s="143">
        <f t="shared" si="261"/>
        <v>0.2</v>
      </c>
      <c r="AQ189" s="51">
        <f t="shared" si="323"/>
        <v>2.2763377941043376E-2</v>
      </c>
      <c r="AR189" s="57">
        <f t="shared" si="324"/>
        <v>349.00210165254379</v>
      </c>
      <c r="AS189" s="44">
        <f t="shared" si="262"/>
        <v>1182.0457318702042</v>
      </c>
      <c r="AT189" s="44">
        <f t="shared" si="263"/>
        <v>472.8182927480816</v>
      </c>
      <c r="AU189" s="44">
        <f t="shared" si="264"/>
        <v>295.51143296755106</v>
      </c>
      <c r="AV189" s="47">
        <f t="shared" si="265"/>
        <v>82.250719086822187</v>
      </c>
      <c r="AW189" s="47">
        <f t="shared" si="266"/>
        <v>21825.235030810869</v>
      </c>
      <c r="AX189" s="86">
        <f t="shared" si="267"/>
        <v>45813110.652541004</v>
      </c>
      <c r="AY189" s="86">
        <f t="shared" si="268"/>
        <v>971.86055152918516</v>
      </c>
      <c r="AZ189" s="10">
        <f t="shared" si="325"/>
        <v>971.86055152918516</v>
      </c>
      <c r="BA189" s="44">
        <f t="shared" si="269"/>
        <v>21825.235030810869</v>
      </c>
      <c r="BB189" s="9">
        <f t="shared" si="270"/>
        <v>1182.0457318702042</v>
      </c>
      <c r="BC189" s="45">
        <f t="shared" si="359"/>
        <v>157606.09758269391</v>
      </c>
      <c r="BD189" s="9">
        <f t="shared" si="271"/>
        <v>295.51143296755106</v>
      </c>
      <c r="BE189" s="45">
        <f t="shared" si="355"/>
        <v>39401.524395673478</v>
      </c>
      <c r="BF189" s="9">
        <f t="shared" si="272"/>
        <v>472.8182927480816</v>
      </c>
      <c r="BG189" s="45">
        <f t="shared" si="356"/>
        <v>63042.43903307755</v>
      </c>
      <c r="BH189" s="58"/>
      <c r="BI189" s="58"/>
      <c r="BJ189" s="58">
        <f t="shared" si="326"/>
        <v>-1182.0457318702042</v>
      </c>
      <c r="BK189" s="97"/>
      <c r="BL189" s="44"/>
      <c r="BM189" s="82">
        <f t="shared" si="327"/>
        <v>18.400000000000002</v>
      </c>
      <c r="BN189" s="86">
        <f t="shared" si="328"/>
        <v>18400</v>
      </c>
      <c r="BO189" s="86">
        <f t="shared" si="329"/>
        <v>100</v>
      </c>
      <c r="BP189" s="84">
        <f t="shared" si="273"/>
        <v>2</v>
      </c>
      <c r="BQ189" s="84">
        <f t="shared" si="274"/>
        <v>3</v>
      </c>
      <c r="BR189" s="84">
        <f t="shared" si="275"/>
        <v>1.4581420887516947</v>
      </c>
      <c r="BS189" s="84">
        <f t="shared" si="330"/>
        <v>4.1531019610129866E-2</v>
      </c>
      <c r="BT189" s="84">
        <f t="shared" si="331"/>
        <v>496.29429849477862</v>
      </c>
      <c r="BU189" s="84">
        <f t="shared" si="332"/>
        <v>0</v>
      </c>
      <c r="BV189" s="83">
        <f t="shared" si="333"/>
        <v>484.71108114440659</v>
      </c>
      <c r="BW189" s="81">
        <f t="shared" si="357"/>
        <v>484.71108114440659</v>
      </c>
      <c r="BX189" s="83">
        <f t="shared" si="276"/>
        <v>0</v>
      </c>
      <c r="BY189" s="141">
        <f t="shared" si="277"/>
        <v>0</v>
      </c>
      <c r="BZ189" s="83">
        <f t="shared" si="278"/>
        <v>3</v>
      </c>
      <c r="CA189" s="83">
        <f t="shared" si="279"/>
        <v>0</v>
      </c>
      <c r="CB189" s="83">
        <f t="shared" si="334"/>
        <v>1.7639279701159438</v>
      </c>
      <c r="CC189" s="83">
        <f t="shared" si="280"/>
        <v>1.7639279701159438</v>
      </c>
      <c r="CD189" s="143">
        <f t="shared" si="281"/>
        <v>1.2238668524348462</v>
      </c>
      <c r="CE189" s="83">
        <f t="shared" si="335"/>
        <v>3.3767451654322343E-2</v>
      </c>
      <c r="CF189" s="84">
        <f t="shared" si="336"/>
        <v>571.68230899913294</v>
      </c>
      <c r="CG189" s="83">
        <f t="shared" si="282"/>
        <v>0</v>
      </c>
      <c r="CH189" s="83">
        <f t="shared" si="337"/>
        <v>1.656543845807585</v>
      </c>
      <c r="CI189" s="83">
        <f t="shared" si="283"/>
        <v>1.656543845807585</v>
      </c>
      <c r="CJ189" s="143">
        <f t="shared" si="284"/>
        <v>1.1969464386411544</v>
      </c>
      <c r="CK189" s="83">
        <f t="shared" si="338"/>
        <v>3.270274928878128E-2</v>
      </c>
      <c r="CL189" s="84">
        <f t="shared" si="339"/>
        <v>513.3762934684072</v>
      </c>
      <c r="CM189" s="83">
        <f t="shared" si="285"/>
        <v>0</v>
      </c>
      <c r="CN189" s="83">
        <f t="shared" si="340"/>
        <v>1.7383938076004415</v>
      </c>
      <c r="CO189" s="83">
        <f t="shared" si="286"/>
        <v>1.7383938076004415</v>
      </c>
      <c r="CP189" s="143">
        <f t="shared" si="287"/>
        <v>1.2022682287919844</v>
      </c>
      <c r="CQ189" s="83">
        <f t="shared" si="341"/>
        <v>3.2913226089247107E-2</v>
      </c>
      <c r="CR189" s="84">
        <f t="shared" si="342"/>
        <v>504.70018134361436</v>
      </c>
      <c r="CS189" s="83">
        <f t="shared" si="288"/>
        <v>0</v>
      </c>
      <c r="CT189" s="83">
        <f t="shared" si="343"/>
        <v>1.7512697905748673</v>
      </c>
      <c r="CU189" s="83">
        <f t="shared" si="289"/>
        <v>1.7512697905748673</v>
      </c>
      <c r="CV189" s="143">
        <f t="shared" si="290"/>
        <v>1.2032003115553187</v>
      </c>
      <c r="CW189" s="83">
        <f t="shared" si="344"/>
        <v>3.2950089962536996E-2</v>
      </c>
      <c r="CX189" s="84">
        <f t="shared" si="345"/>
        <v>504.44650664180074</v>
      </c>
      <c r="CY189" s="83">
        <f t="shared" si="291"/>
        <v>0</v>
      </c>
      <c r="CZ189" s="83">
        <f t="shared" si="346"/>
        <v>1.7516491329407839</v>
      </c>
      <c r="DA189" s="83">
        <f t="shared" si="292"/>
        <v>1.7516491329407839</v>
      </c>
      <c r="DB189" s="143">
        <f t="shared" si="293"/>
        <v>1.2032309708933955</v>
      </c>
      <c r="DC189" s="83">
        <f t="shared" si="347"/>
        <v>3.2951302539357449E-2</v>
      </c>
      <c r="DD189" s="84">
        <f t="shared" si="348"/>
        <v>504.48457534866333</v>
      </c>
      <c r="DE189" s="86">
        <f t="shared" si="294"/>
        <v>872.47994605993176</v>
      </c>
      <c r="DF189" s="86">
        <f t="shared" si="295"/>
        <v>348.99197842397268</v>
      </c>
      <c r="DG189" s="86">
        <f t="shared" si="296"/>
        <v>218.11998651498294</v>
      </c>
      <c r="DH189" s="86">
        <f t="shared" si="297"/>
        <v>2.1462737583800111</v>
      </c>
      <c r="DI189" s="86">
        <f t="shared" si="298"/>
        <v>28.611200148755163</v>
      </c>
      <c r="DJ189" s="86">
        <f t="shared" si="299"/>
        <v>63980.916722200316</v>
      </c>
      <c r="DK189" s="86">
        <f t="shared" si="300"/>
        <v>1166.3120463477633</v>
      </c>
      <c r="DL189" s="86">
        <f t="shared" si="358"/>
        <v>1166.3120463477633</v>
      </c>
      <c r="DM189" s="86">
        <f t="shared" si="301"/>
        <v>2.1462737583800111</v>
      </c>
      <c r="DN189" s="85">
        <f t="shared" si="302"/>
        <v>2.1462737583800111</v>
      </c>
      <c r="DO189" s="85">
        <f t="shared" si="349"/>
        <v>214.62737583800111</v>
      </c>
      <c r="DP189" s="85">
        <f t="shared" si="303"/>
        <v>2.1462737583800111</v>
      </c>
      <c r="DQ189" s="85">
        <f t="shared" si="350"/>
        <v>214.62737583800111</v>
      </c>
      <c r="DR189" s="85">
        <f t="shared" si="304"/>
        <v>2.1462737583800111</v>
      </c>
      <c r="DS189" s="85">
        <f t="shared" si="351"/>
        <v>214.62737583800111</v>
      </c>
      <c r="DT189" s="81"/>
      <c r="DU189" s="81"/>
      <c r="DV189" s="81">
        <f t="shared" si="352"/>
        <v>-2.1462737583800111</v>
      </c>
      <c r="DW189" s="100"/>
    </row>
    <row r="190" spans="1:127" x14ac:dyDescent="0.2">
      <c r="A190" s="59">
        <f t="shared" si="305"/>
        <v>24.666666666666622</v>
      </c>
      <c r="B190" s="44">
        <f t="shared" si="306"/>
        <v>24666.666666666621</v>
      </c>
      <c r="C190" s="52">
        <f t="shared" si="240"/>
        <v>133.33333333333334</v>
      </c>
      <c r="D190" s="50">
        <f t="shared" si="241"/>
        <v>3</v>
      </c>
      <c r="E190" s="44">
        <f t="shared" si="242"/>
        <v>2.6</v>
      </c>
      <c r="F190" s="47">
        <f t="shared" si="243"/>
        <v>0.2</v>
      </c>
      <c r="G190" s="52">
        <f t="shared" si="307"/>
        <v>2.8823558428956224E-2</v>
      </c>
      <c r="H190" s="57">
        <f t="shared" si="308"/>
        <v>332.69355110791832</v>
      </c>
      <c r="I190" s="52">
        <f t="shared" si="309"/>
        <v>0</v>
      </c>
      <c r="J190" s="54">
        <f t="shared" si="310"/>
        <v>660.48527326122451</v>
      </c>
      <c r="K190" s="46">
        <f t="shared" si="353"/>
        <v>660.48527326122451</v>
      </c>
      <c r="L190" s="80">
        <f t="shared" si="244"/>
        <v>0</v>
      </c>
      <c r="M190" s="142">
        <f t="shared" si="245"/>
        <v>0</v>
      </c>
      <c r="N190" s="60">
        <f t="shared" si="246"/>
        <v>2.6</v>
      </c>
      <c r="O190" s="53">
        <f t="shared" si="247"/>
        <v>0</v>
      </c>
      <c r="P190" s="58">
        <f t="shared" si="311"/>
        <v>2.6043691873227517</v>
      </c>
      <c r="Q190" s="49">
        <f t="shared" si="248"/>
        <v>2.6043691873227517</v>
      </c>
      <c r="R190" s="143">
        <f t="shared" si="249"/>
        <v>0.2</v>
      </c>
      <c r="S190" s="51">
        <f t="shared" si="312"/>
        <v>2.3383368929887863E-2</v>
      </c>
      <c r="T190" s="57">
        <f t="shared" si="313"/>
        <v>355.15767757929638</v>
      </c>
      <c r="U190" s="53">
        <f t="shared" si="250"/>
        <v>0</v>
      </c>
      <c r="V190" s="58">
        <f t="shared" si="314"/>
        <v>2.5987193574868575</v>
      </c>
      <c r="W190" s="49">
        <f t="shared" si="251"/>
        <v>2.5987193574868575</v>
      </c>
      <c r="X190" s="143">
        <f t="shared" si="252"/>
        <v>0.2</v>
      </c>
      <c r="Y190" s="51">
        <f t="shared" si="315"/>
        <v>2.2788547148632109E-2</v>
      </c>
      <c r="Z190" s="57">
        <f t="shared" si="316"/>
        <v>351.81787305196144</v>
      </c>
      <c r="AA190" s="53">
        <f t="shared" si="253"/>
        <v>0</v>
      </c>
      <c r="AB190" s="58">
        <f t="shared" si="317"/>
        <v>2.5995577816923299</v>
      </c>
      <c r="AC190" s="49">
        <f t="shared" si="254"/>
        <v>2.5995577816923299</v>
      </c>
      <c r="AD190" s="143">
        <f t="shared" si="255"/>
        <v>0.2</v>
      </c>
      <c r="AE190" s="49">
        <f t="shared" si="354"/>
        <v>2.273585729978311E-2</v>
      </c>
      <c r="AF190" s="57">
        <f t="shared" si="318"/>
        <v>350.40344245363104</v>
      </c>
      <c r="AG190" s="53">
        <f t="shared" si="256"/>
        <v>0</v>
      </c>
      <c r="AH190" s="58">
        <f t="shared" si="319"/>
        <v>2.5999130233105912</v>
      </c>
      <c r="AI190" s="49">
        <f t="shared" si="257"/>
        <v>2.5999130233105912</v>
      </c>
      <c r="AJ190" s="143">
        <f t="shared" si="258"/>
        <v>0.2</v>
      </c>
      <c r="AK190" s="51">
        <f t="shared" si="320"/>
        <v>2.2736415624644513E-2</v>
      </c>
      <c r="AL190" s="57">
        <f t="shared" si="321"/>
        <v>350.18882590363978</v>
      </c>
      <c r="AM190" s="53">
        <f t="shared" si="259"/>
        <v>0</v>
      </c>
      <c r="AN190" s="58">
        <f t="shared" si="322"/>
        <v>2.5999669338597342</v>
      </c>
      <c r="AO190" s="49">
        <f t="shared" si="260"/>
        <v>2.5999669338597342</v>
      </c>
      <c r="AP190" s="143">
        <f t="shared" si="261"/>
        <v>0.2</v>
      </c>
      <c r="AQ190" s="51">
        <f t="shared" si="323"/>
        <v>2.2736711274376709E-2</v>
      </c>
      <c r="AR190" s="57">
        <f t="shared" si="324"/>
        <v>350.16888055808943</v>
      </c>
      <c r="AS190" s="44">
        <f t="shared" si="262"/>
        <v>1188.8734918702041</v>
      </c>
      <c r="AT190" s="44">
        <f t="shared" si="263"/>
        <v>475.54939674808162</v>
      </c>
      <c r="AU190" s="44">
        <f t="shared" si="264"/>
        <v>297.21837296755103</v>
      </c>
      <c r="AV190" s="47">
        <f t="shared" si="265"/>
        <v>80.589327685198185</v>
      </c>
      <c r="AW190" s="47">
        <f t="shared" si="266"/>
        <v>21003.89399619892</v>
      </c>
      <c r="AX190" s="86">
        <f t="shared" si="267"/>
        <v>43078475.941065222</v>
      </c>
      <c r="AY190" s="86">
        <f t="shared" si="268"/>
        <v>966.53127275717497</v>
      </c>
      <c r="AZ190" s="10">
        <f t="shared" si="325"/>
        <v>966.53127275717497</v>
      </c>
      <c r="BA190" s="44">
        <f t="shared" si="269"/>
        <v>21003.89399619892</v>
      </c>
      <c r="BB190" s="9">
        <f t="shared" si="270"/>
        <v>1188.8734918702041</v>
      </c>
      <c r="BC190" s="45">
        <f t="shared" si="359"/>
        <v>158516.4655826939</v>
      </c>
      <c r="BD190" s="9">
        <f t="shared" si="271"/>
        <v>297.21837296755103</v>
      </c>
      <c r="BE190" s="45">
        <f t="shared" si="355"/>
        <v>39629.116395673474</v>
      </c>
      <c r="BF190" s="9">
        <f t="shared" si="272"/>
        <v>475.54939674808162</v>
      </c>
      <c r="BG190" s="45">
        <f t="shared" si="356"/>
        <v>63406.586233077556</v>
      </c>
      <c r="BH190" s="58"/>
      <c r="BI190" s="58"/>
      <c r="BJ190" s="58">
        <f t="shared" si="326"/>
        <v>-1188.8734918702041</v>
      </c>
      <c r="BK190" s="97"/>
      <c r="BL190" s="44"/>
      <c r="BM190" s="82">
        <f t="shared" si="327"/>
        <v>18.5</v>
      </c>
      <c r="BN190" s="86">
        <f t="shared" si="328"/>
        <v>18500</v>
      </c>
      <c r="BO190" s="86">
        <f t="shared" si="329"/>
        <v>100</v>
      </c>
      <c r="BP190" s="84">
        <f t="shared" si="273"/>
        <v>2</v>
      </c>
      <c r="BQ190" s="84">
        <f t="shared" si="274"/>
        <v>3</v>
      </c>
      <c r="BR190" s="84">
        <f t="shared" si="275"/>
        <v>1.4581420887516947</v>
      </c>
      <c r="BS190" s="84">
        <f t="shared" si="330"/>
        <v>4.1385205401254697E-2</v>
      </c>
      <c r="BT190" s="84">
        <f t="shared" si="331"/>
        <v>497.67623557830171</v>
      </c>
      <c r="BU190" s="84">
        <f t="shared" si="332"/>
        <v>0</v>
      </c>
      <c r="BV190" s="83">
        <f t="shared" si="333"/>
        <v>487.4578811444066</v>
      </c>
      <c r="BW190" s="81">
        <f t="shared" si="357"/>
        <v>487.4578811444066</v>
      </c>
      <c r="BX190" s="83">
        <f t="shared" si="276"/>
        <v>0</v>
      </c>
      <c r="BY190" s="141">
        <f t="shared" si="277"/>
        <v>0</v>
      </c>
      <c r="BZ190" s="83">
        <f t="shared" si="278"/>
        <v>3</v>
      </c>
      <c r="CA190" s="83">
        <f t="shared" si="279"/>
        <v>0</v>
      </c>
      <c r="CB190" s="83">
        <f t="shared" si="334"/>
        <v>1.7620844610685418</v>
      </c>
      <c r="CC190" s="83">
        <f t="shared" si="280"/>
        <v>1.7620844610685418</v>
      </c>
      <c r="CD190" s="143">
        <f t="shared" si="281"/>
        <v>1.2238668524348462</v>
      </c>
      <c r="CE190" s="83">
        <f t="shared" si="335"/>
        <v>3.3645064969078861E-2</v>
      </c>
      <c r="CF190" s="84">
        <f t="shared" si="336"/>
        <v>573.5931726445167</v>
      </c>
      <c r="CG190" s="83">
        <f t="shared" si="282"/>
        <v>0</v>
      </c>
      <c r="CH190" s="83">
        <f t="shared" si="337"/>
        <v>1.6542263728709989</v>
      </c>
      <c r="CI190" s="83">
        <f t="shared" si="283"/>
        <v>1.6542263728709989</v>
      </c>
      <c r="CJ190" s="143">
        <f t="shared" si="284"/>
        <v>1.1969464386411544</v>
      </c>
      <c r="CK190" s="83">
        <f t="shared" si="338"/>
        <v>3.2583054644917162E-2</v>
      </c>
      <c r="CL190" s="84">
        <f t="shared" si="339"/>
        <v>515.34683605618488</v>
      </c>
      <c r="CM190" s="83">
        <f t="shared" si="285"/>
        <v>0</v>
      </c>
      <c r="CN190" s="83">
        <f t="shared" si="340"/>
        <v>1.7357420458185451</v>
      </c>
      <c r="CO190" s="83">
        <f t="shared" si="286"/>
        <v>1.7357420458185451</v>
      </c>
      <c r="CP190" s="143">
        <f t="shared" si="287"/>
        <v>1.2022682287919844</v>
      </c>
      <c r="CQ190" s="83">
        <f t="shared" si="341"/>
        <v>3.279299926636791E-2</v>
      </c>
      <c r="CR190" s="84">
        <f t="shared" si="342"/>
        <v>506.59003579052796</v>
      </c>
      <c r="CS190" s="83">
        <f t="shared" si="288"/>
        <v>0</v>
      </c>
      <c r="CT190" s="83">
        <f t="shared" si="343"/>
        <v>1.7486970507855766</v>
      </c>
      <c r="CU190" s="83">
        <f t="shared" si="289"/>
        <v>1.7486970507855766</v>
      </c>
      <c r="CV190" s="143">
        <f t="shared" si="290"/>
        <v>1.2032003115553187</v>
      </c>
      <c r="CW190" s="83">
        <f t="shared" si="344"/>
        <v>3.2829769931381467E-2</v>
      </c>
      <c r="CX190" s="84">
        <f t="shared" si="345"/>
        <v>506.32456849862996</v>
      </c>
      <c r="CY190" s="83">
        <f t="shared" si="291"/>
        <v>0</v>
      </c>
      <c r="CZ190" s="83">
        <f t="shared" si="346"/>
        <v>1.7490928098130143</v>
      </c>
      <c r="DA190" s="83">
        <f t="shared" si="292"/>
        <v>1.7490928098130143</v>
      </c>
      <c r="DB190" s="143">
        <f t="shared" si="293"/>
        <v>1.2032309708933955</v>
      </c>
      <c r="DC190" s="83">
        <f t="shared" si="347"/>
        <v>3.2830979442268107E-2</v>
      </c>
      <c r="DD190" s="84">
        <f t="shared" si="348"/>
        <v>506.36229962416326</v>
      </c>
      <c r="DE190" s="86">
        <f t="shared" si="294"/>
        <v>877.42418605993191</v>
      </c>
      <c r="DF190" s="86">
        <f t="shared" si="295"/>
        <v>350.96967442397278</v>
      </c>
      <c r="DG190" s="86">
        <f t="shared" si="296"/>
        <v>219.35604651498298</v>
      </c>
      <c r="DH190" s="86">
        <f t="shared" si="297"/>
        <v>2.1072250653850872</v>
      </c>
      <c r="DI190" s="86">
        <f t="shared" si="298"/>
        <v>27.662325818967311</v>
      </c>
      <c r="DJ190" s="86">
        <f t="shared" si="299"/>
        <v>60052.839176788206</v>
      </c>
      <c r="DK190" s="86">
        <f t="shared" si="300"/>
        <v>1157.4614916896712</v>
      </c>
      <c r="DL190" s="86">
        <f t="shared" si="358"/>
        <v>1157.4614916896712</v>
      </c>
      <c r="DM190" s="86">
        <f t="shared" si="301"/>
        <v>2.1072250653850872</v>
      </c>
      <c r="DN190" s="85">
        <f t="shared" si="302"/>
        <v>2.1072250653850872</v>
      </c>
      <c r="DO190" s="85">
        <f t="shared" si="349"/>
        <v>210.72250653850872</v>
      </c>
      <c r="DP190" s="85">
        <f t="shared" si="303"/>
        <v>2.1072250653850872</v>
      </c>
      <c r="DQ190" s="85">
        <f t="shared" si="350"/>
        <v>210.72250653850872</v>
      </c>
      <c r="DR190" s="85">
        <f t="shared" si="304"/>
        <v>2.1072250653850872</v>
      </c>
      <c r="DS190" s="85">
        <f t="shared" si="351"/>
        <v>210.72250653850872</v>
      </c>
      <c r="DT190" s="81"/>
      <c r="DU190" s="81"/>
      <c r="DV190" s="81">
        <f t="shared" si="352"/>
        <v>-2.1072250653850872</v>
      </c>
      <c r="DW190" s="100"/>
    </row>
    <row r="191" spans="1:127" x14ac:dyDescent="0.2">
      <c r="A191" s="59">
        <f t="shared" si="305"/>
        <v>24.799999999999955</v>
      </c>
      <c r="B191" s="44">
        <f t="shared" si="306"/>
        <v>24799.999999999953</v>
      </c>
      <c r="C191" s="52">
        <f t="shared" si="240"/>
        <v>133.33333333333334</v>
      </c>
      <c r="D191" s="50">
        <f t="shared" si="241"/>
        <v>3</v>
      </c>
      <c r="E191" s="44">
        <f t="shared" si="242"/>
        <v>2.6</v>
      </c>
      <c r="F191" s="47">
        <f t="shared" si="243"/>
        <v>0.2</v>
      </c>
      <c r="G191" s="52">
        <f t="shared" si="307"/>
        <v>2.8796891762289556E-2</v>
      </c>
      <c r="H191" s="57">
        <f t="shared" si="308"/>
        <v>334.17099854871947</v>
      </c>
      <c r="I191" s="52">
        <f t="shared" si="309"/>
        <v>0</v>
      </c>
      <c r="J191" s="54">
        <f t="shared" si="310"/>
        <v>664.27847326122446</v>
      </c>
      <c r="K191" s="46">
        <f t="shared" si="353"/>
        <v>664.27847326122446</v>
      </c>
      <c r="L191" s="80">
        <f t="shared" si="244"/>
        <v>0</v>
      </c>
      <c r="M191" s="142">
        <f t="shared" si="245"/>
        <v>0</v>
      </c>
      <c r="N191" s="60">
        <f t="shared" si="246"/>
        <v>2.6</v>
      </c>
      <c r="O191" s="53">
        <f t="shared" si="247"/>
        <v>0</v>
      </c>
      <c r="P191" s="58">
        <f t="shared" si="311"/>
        <v>2.6045026485369589</v>
      </c>
      <c r="Q191" s="49">
        <f t="shared" si="248"/>
        <v>2.6045026485369589</v>
      </c>
      <c r="R191" s="143">
        <f t="shared" si="249"/>
        <v>0.2</v>
      </c>
      <c r="S191" s="51">
        <f t="shared" si="312"/>
        <v>2.3356702263221195E-2</v>
      </c>
      <c r="T191" s="57">
        <f t="shared" si="313"/>
        <v>356.35413035618188</v>
      </c>
      <c r="U191" s="53">
        <f t="shared" si="250"/>
        <v>0</v>
      </c>
      <c r="V191" s="58">
        <f t="shared" si="314"/>
        <v>2.5989238488147639</v>
      </c>
      <c r="W191" s="49">
        <f t="shared" si="251"/>
        <v>2.5989238488147639</v>
      </c>
      <c r="X191" s="143">
        <f t="shared" si="252"/>
        <v>0.2</v>
      </c>
      <c r="Y191" s="51">
        <f t="shared" si="315"/>
        <v>2.2761880481965441E-2</v>
      </c>
      <c r="Z191" s="57">
        <f t="shared" si="316"/>
        <v>352.98640830245876</v>
      </c>
      <c r="AA191" s="53">
        <f t="shared" si="253"/>
        <v>0</v>
      </c>
      <c r="AB191" s="58">
        <f t="shared" si="317"/>
        <v>2.5997692525288638</v>
      </c>
      <c r="AC191" s="49">
        <f t="shared" si="254"/>
        <v>2.5997692525288638</v>
      </c>
      <c r="AD191" s="143">
        <f t="shared" si="255"/>
        <v>0.2</v>
      </c>
      <c r="AE191" s="49">
        <f t="shared" si="354"/>
        <v>2.2709190633116442E-2</v>
      </c>
      <c r="AF191" s="57">
        <f t="shared" si="318"/>
        <v>351.56889831829005</v>
      </c>
      <c r="AG191" s="53">
        <f t="shared" si="256"/>
        <v>0</v>
      </c>
      <c r="AH191" s="58">
        <f t="shared" si="319"/>
        <v>2.6001252564262622</v>
      </c>
      <c r="AI191" s="49">
        <f t="shared" si="257"/>
        <v>2.6001252564262622</v>
      </c>
      <c r="AJ191" s="143">
        <f t="shared" si="258"/>
        <v>0.2</v>
      </c>
      <c r="AK191" s="51">
        <f t="shared" si="320"/>
        <v>2.2709748957977845E-2</v>
      </c>
      <c r="AL191" s="57">
        <f t="shared" si="321"/>
        <v>351.35415115811702</v>
      </c>
      <c r="AM191" s="53">
        <f t="shared" si="259"/>
        <v>0</v>
      </c>
      <c r="AN191" s="58">
        <f t="shared" si="322"/>
        <v>2.6001791981141578</v>
      </c>
      <c r="AO191" s="49">
        <f t="shared" si="260"/>
        <v>2.6001791981141578</v>
      </c>
      <c r="AP191" s="143">
        <f t="shared" si="261"/>
        <v>0.2</v>
      </c>
      <c r="AQ191" s="51">
        <f t="shared" si="323"/>
        <v>2.2710044607710041E-2</v>
      </c>
      <c r="AR191" s="57">
        <f t="shared" si="324"/>
        <v>351.33419681115987</v>
      </c>
      <c r="AS191" s="44">
        <f t="shared" si="262"/>
        <v>1195.701251870204</v>
      </c>
      <c r="AT191" s="44">
        <f t="shared" si="263"/>
        <v>478.28050074808158</v>
      </c>
      <c r="AU191" s="44">
        <f t="shared" si="264"/>
        <v>298.92531296755101</v>
      </c>
      <c r="AV191" s="47">
        <f t="shared" si="265"/>
        <v>78.969526314858001</v>
      </c>
      <c r="AW191" s="47">
        <f t="shared" si="266"/>
        <v>20217.327171746849</v>
      </c>
      <c r="AX191" s="86">
        <f t="shared" si="267"/>
        <v>40519502.570625305</v>
      </c>
      <c r="AY191" s="86">
        <f t="shared" si="268"/>
        <v>961.22825599218845</v>
      </c>
      <c r="AZ191" s="10">
        <f t="shared" si="325"/>
        <v>961.22825599218845</v>
      </c>
      <c r="BA191" s="44">
        <f t="shared" si="269"/>
        <v>20217.327171746849</v>
      </c>
      <c r="BB191" s="9">
        <f t="shared" si="270"/>
        <v>1195.701251870204</v>
      </c>
      <c r="BC191" s="45">
        <f t="shared" si="359"/>
        <v>159426.83358269389</v>
      </c>
      <c r="BD191" s="9">
        <f t="shared" si="271"/>
        <v>298.92531296755101</v>
      </c>
      <c r="BE191" s="45">
        <f t="shared" si="355"/>
        <v>39856.708395673471</v>
      </c>
      <c r="BF191" s="9">
        <f t="shared" si="272"/>
        <v>478.28050074808158</v>
      </c>
      <c r="BG191" s="45">
        <f t="shared" si="356"/>
        <v>63770.733433077548</v>
      </c>
      <c r="BH191" s="58"/>
      <c r="BI191" s="58"/>
      <c r="BJ191" s="58">
        <f t="shared" si="326"/>
        <v>-1195.701251870204</v>
      </c>
      <c r="BK191" s="97"/>
      <c r="BL191" s="44"/>
      <c r="BM191" s="82">
        <f t="shared" si="327"/>
        <v>18.600000000000001</v>
      </c>
      <c r="BN191" s="86">
        <f t="shared" si="328"/>
        <v>18600</v>
      </c>
      <c r="BO191" s="86">
        <f t="shared" si="329"/>
        <v>100</v>
      </c>
      <c r="BP191" s="84">
        <f t="shared" si="273"/>
        <v>2</v>
      </c>
      <c r="BQ191" s="84">
        <f t="shared" si="274"/>
        <v>3</v>
      </c>
      <c r="BR191" s="84">
        <f t="shared" si="275"/>
        <v>1.4581420887516947</v>
      </c>
      <c r="BS191" s="84">
        <f t="shared" si="330"/>
        <v>4.1239391192379529E-2</v>
      </c>
      <c r="BT191" s="84">
        <f t="shared" si="331"/>
        <v>499.0533121881956</v>
      </c>
      <c r="BU191" s="84">
        <f t="shared" si="332"/>
        <v>0</v>
      </c>
      <c r="BV191" s="83">
        <f t="shared" si="333"/>
        <v>490.20468114440661</v>
      </c>
      <c r="BW191" s="81">
        <f t="shared" si="357"/>
        <v>490.20468114440661</v>
      </c>
      <c r="BX191" s="83">
        <f t="shared" si="276"/>
        <v>0</v>
      </c>
      <c r="BY191" s="141">
        <f t="shared" si="277"/>
        <v>0</v>
      </c>
      <c r="BZ191" s="83">
        <f t="shared" si="278"/>
        <v>3</v>
      </c>
      <c r="CA191" s="83">
        <f t="shared" si="279"/>
        <v>0</v>
      </c>
      <c r="CB191" s="83">
        <f t="shared" si="334"/>
        <v>1.7602526622362937</v>
      </c>
      <c r="CC191" s="83">
        <f t="shared" si="280"/>
        <v>1.7602526622362937</v>
      </c>
      <c r="CD191" s="143">
        <f t="shared" si="281"/>
        <v>1.2238668524348462</v>
      </c>
      <c r="CE191" s="83">
        <f t="shared" si="335"/>
        <v>3.3522678283835379E-2</v>
      </c>
      <c r="CF191" s="84">
        <f t="shared" si="336"/>
        <v>575.49908989016853</v>
      </c>
      <c r="CG191" s="83">
        <f t="shared" si="282"/>
        <v>0</v>
      </c>
      <c r="CH191" s="83">
        <f t="shared" si="337"/>
        <v>1.6519226080496288</v>
      </c>
      <c r="CI191" s="83">
        <f t="shared" si="283"/>
        <v>1.6519226080496288</v>
      </c>
      <c r="CJ191" s="143">
        <f t="shared" si="284"/>
        <v>1.1969464386411544</v>
      </c>
      <c r="CK191" s="83">
        <f t="shared" si="338"/>
        <v>3.2463360001053043E-2</v>
      </c>
      <c r="CL191" s="84">
        <f t="shared" si="339"/>
        <v>517.31290357006083</v>
      </c>
      <c r="CM191" s="83">
        <f t="shared" si="285"/>
        <v>0</v>
      </c>
      <c r="CN191" s="83">
        <f t="shared" si="340"/>
        <v>1.7331056614355547</v>
      </c>
      <c r="CO191" s="83">
        <f t="shared" si="286"/>
        <v>1.7331056614355547</v>
      </c>
      <c r="CP191" s="143">
        <f t="shared" si="287"/>
        <v>1.2022682287919844</v>
      </c>
      <c r="CQ191" s="83">
        <f t="shared" si="341"/>
        <v>3.2672772443488714E-2</v>
      </c>
      <c r="CR191" s="84">
        <f t="shared" si="342"/>
        <v>508.47585090538234</v>
      </c>
      <c r="CS191" s="83">
        <f t="shared" si="288"/>
        <v>0</v>
      </c>
      <c r="CT191" s="83">
        <f t="shared" si="343"/>
        <v>1.7461385878887661</v>
      </c>
      <c r="CU191" s="83">
        <f t="shared" si="289"/>
        <v>1.7461385878887661</v>
      </c>
      <c r="CV191" s="143">
        <f t="shared" si="290"/>
        <v>1.2032003115553187</v>
      </c>
      <c r="CW191" s="83">
        <f t="shared" si="344"/>
        <v>3.2709449900225937E-2</v>
      </c>
      <c r="CX191" s="84">
        <f t="shared" si="345"/>
        <v>508.19851286772933</v>
      </c>
      <c r="CY191" s="83">
        <f t="shared" si="291"/>
        <v>0</v>
      </c>
      <c r="CZ191" s="83">
        <f t="shared" si="346"/>
        <v>1.7465507804176377</v>
      </c>
      <c r="DA191" s="83">
        <f t="shared" si="292"/>
        <v>1.7465507804176377</v>
      </c>
      <c r="DB191" s="143">
        <f t="shared" si="293"/>
        <v>1.2032309708933955</v>
      </c>
      <c r="DC191" s="83">
        <f t="shared" si="347"/>
        <v>3.2710656345178765E-2</v>
      </c>
      <c r="DD191" s="84">
        <f t="shared" si="348"/>
        <v>508.23588904777006</v>
      </c>
      <c r="DE191" s="86">
        <f t="shared" si="294"/>
        <v>882.36842605993183</v>
      </c>
      <c r="DF191" s="86">
        <f t="shared" si="295"/>
        <v>352.94737042397276</v>
      </c>
      <c r="DG191" s="86">
        <f t="shared" si="296"/>
        <v>220.59210651498296</v>
      </c>
      <c r="DH191" s="86">
        <f t="shared" si="297"/>
        <v>2.0691524853189649</v>
      </c>
      <c r="DI191" s="86">
        <f t="shared" si="298"/>
        <v>26.751229179059383</v>
      </c>
      <c r="DJ191" s="86">
        <f t="shared" si="299"/>
        <v>56390.904912746257</v>
      </c>
      <c r="DK191" s="86">
        <f t="shared" si="300"/>
        <v>1148.6410467488995</v>
      </c>
      <c r="DL191" s="86">
        <f t="shared" si="358"/>
        <v>1148.6410467488995</v>
      </c>
      <c r="DM191" s="86">
        <f t="shared" si="301"/>
        <v>2.0691524853189649</v>
      </c>
      <c r="DN191" s="85">
        <f t="shared" si="302"/>
        <v>2.0691524853189649</v>
      </c>
      <c r="DO191" s="85">
        <f t="shared" si="349"/>
        <v>206.91524853189648</v>
      </c>
      <c r="DP191" s="85">
        <f t="shared" si="303"/>
        <v>2.0691524853189649</v>
      </c>
      <c r="DQ191" s="85">
        <f t="shared" si="350"/>
        <v>206.91524853189648</v>
      </c>
      <c r="DR191" s="85">
        <f t="shared" si="304"/>
        <v>2.0691524853189649</v>
      </c>
      <c r="DS191" s="85">
        <f t="shared" si="351"/>
        <v>206.91524853189648</v>
      </c>
      <c r="DT191" s="81"/>
      <c r="DU191" s="81"/>
      <c r="DV191" s="81">
        <f t="shared" si="352"/>
        <v>-2.0691524853189649</v>
      </c>
      <c r="DW191" s="100"/>
    </row>
    <row r="192" spans="1:127" x14ac:dyDescent="0.2">
      <c r="A192" s="59">
        <f t="shared" si="305"/>
        <v>24.933333333333284</v>
      </c>
      <c r="B192" s="44">
        <f t="shared" si="306"/>
        <v>24933.333333333285</v>
      </c>
      <c r="C192" s="52">
        <f t="shared" si="240"/>
        <v>133.33333333333334</v>
      </c>
      <c r="D192" s="50">
        <f t="shared" si="241"/>
        <v>3</v>
      </c>
      <c r="E192" s="44">
        <f t="shared" si="242"/>
        <v>2.6</v>
      </c>
      <c r="F192" s="47">
        <f t="shared" si="243"/>
        <v>0.2</v>
      </c>
      <c r="G192" s="52">
        <f t="shared" si="307"/>
        <v>2.8770225095622888E-2</v>
      </c>
      <c r="H192" s="57">
        <f t="shared" si="308"/>
        <v>335.6470784681531</v>
      </c>
      <c r="I192" s="52">
        <f t="shared" si="309"/>
        <v>0</v>
      </c>
      <c r="J192" s="54">
        <f t="shared" si="310"/>
        <v>668.07167326122453</v>
      </c>
      <c r="K192" s="46">
        <f t="shared" si="353"/>
        <v>668.07167326122453</v>
      </c>
      <c r="L192" s="80">
        <f t="shared" si="244"/>
        <v>0</v>
      </c>
      <c r="M192" s="142">
        <f t="shared" si="245"/>
        <v>0</v>
      </c>
      <c r="N192" s="60">
        <f t="shared" si="246"/>
        <v>2.6</v>
      </c>
      <c r="O192" s="53">
        <f t="shared" si="247"/>
        <v>0</v>
      </c>
      <c r="P192" s="58">
        <f t="shared" si="311"/>
        <v>2.6046364162178683</v>
      </c>
      <c r="Q192" s="49">
        <f t="shared" si="248"/>
        <v>2.6046364162178683</v>
      </c>
      <c r="R192" s="143">
        <f t="shared" si="249"/>
        <v>0.2</v>
      </c>
      <c r="S192" s="51">
        <f t="shared" si="312"/>
        <v>2.3330035596554527E-2</v>
      </c>
      <c r="T192" s="57">
        <f t="shared" si="313"/>
        <v>357.54915666663703</v>
      </c>
      <c r="U192" s="53">
        <f t="shared" si="250"/>
        <v>0</v>
      </c>
      <c r="V192" s="58">
        <f t="shared" si="314"/>
        <v>2.5991286508571889</v>
      </c>
      <c r="W192" s="49">
        <f t="shared" si="251"/>
        <v>2.5991286508571889</v>
      </c>
      <c r="X192" s="143">
        <f t="shared" si="252"/>
        <v>0.2</v>
      </c>
      <c r="Y192" s="51">
        <f t="shared" si="315"/>
        <v>2.2735213815298774E-2</v>
      </c>
      <c r="Z192" s="57">
        <f t="shared" si="316"/>
        <v>354.15348352138096</v>
      </c>
      <c r="AA192" s="53">
        <f t="shared" si="253"/>
        <v>0</v>
      </c>
      <c r="AB192" s="58">
        <f t="shared" si="317"/>
        <v>2.5999810422549818</v>
      </c>
      <c r="AC192" s="49">
        <f t="shared" si="254"/>
        <v>2.5999810422549818</v>
      </c>
      <c r="AD192" s="143">
        <f t="shared" si="255"/>
        <v>0.2</v>
      </c>
      <c r="AE192" s="49">
        <f t="shared" si="354"/>
        <v>2.2682523966449774E-2</v>
      </c>
      <c r="AF192" s="57">
        <f t="shared" si="318"/>
        <v>352.73289173951162</v>
      </c>
      <c r="AG192" s="53">
        <f t="shared" si="256"/>
        <v>0</v>
      </c>
      <c r="AH192" s="58">
        <f t="shared" si="319"/>
        <v>2.6003378090855636</v>
      </c>
      <c r="AI192" s="49">
        <f t="shared" si="257"/>
        <v>2.6003378090855636</v>
      </c>
      <c r="AJ192" s="143">
        <f t="shared" si="258"/>
        <v>0.2</v>
      </c>
      <c r="AK192" s="51">
        <f t="shared" si="320"/>
        <v>2.2683082291311177E-2</v>
      </c>
      <c r="AL192" s="57">
        <f t="shared" si="321"/>
        <v>352.51801383837574</v>
      </c>
      <c r="AM192" s="53">
        <f t="shared" si="259"/>
        <v>0</v>
      </c>
      <c r="AN192" s="58">
        <f t="shared" si="322"/>
        <v>2.6003917819576619</v>
      </c>
      <c r="AO192" s="49">
        <f t="shared" si="260"/>
        <v>2.6003917819576619</v>
      </c>
      <c r="AP192" s="143">
        <f t="shared" si="261"/>
        <v>0.2</v>
      </c>
      <c r="AQ192" s="51">
        <f t="shared" si="323"/>
        <v>2.2683377941043373E-2</v>
      </c>
      <c r="AR192" s="57">
        <f t="shared" si="324"/>
        <v>352.49805050713275</v>
      </c>
      <c r="AS192" s="44">
        <f t="shared" si="262"/>
        <v>1202.5290118702042</v>
      </c>
      <c r="AT192" s="44">
        <f t="shared" si="263"/>
        <v>481.01160474808165</v>
      </c>
      <c r="AU192" s="44">
        <f t="shared" si="264"/>
        <v>300.63225296755104</v>
      </c>
      <c r="AV192" s="47">
        <f t="shared" si="265"/>
        <v>77.390097697468448</v>
      </c>
      <c r="AW192" s="47">
        <f t="shared" si="266"/>
        <v>19463.911076384768</v>
      </c>
      <c r="AX192" s="86">
        <f t="shared" si="267"/>
        <v>38124150.265605971</v>
      </c>
      <c r="AY192" s="86">
        <f t="shared" si="268"/>
        <v>955.95137245625256</v>
      </c>
      <c r="AZ192" s="10">
        <f t="shared" si="325"/>
        <v>955.95137245625256</v>
      </c>
      <c r="BA192" s="44">
        <f t="shared" si="269"/>
        <v>19463.911076384768</v>
      </c>
      <c r="BB192" s="9">
        <f t="shared" si="270"/>
        <v>1202.5290118702042</v>
      </c>
      <c r="BC192" s="45">
        <f t="shared" si="359"/>
        <v>160337.2015826939</v>
      </c>
      <c r="BD192" s="9">
        <f t="shared" si="271"/>
        <v>300.63225296755104</v>
      </c>
      <c r="BE192" s="45">
        <f t="shared" si="355"/>
        <v>40084.300395673476</v>
      </c>
      <c r="BF192" s="9">
        <f t="shared" si="272"/>
        <v>481.01160474808165</v>
      </c>
      <c r="BG192" s="45">
        <f t="shared" si="356"/>
        <v>64134.880633077555</v>
      </c>
      <c r="BH192" s="58"/>
      <c r="BI192" s="58"/>
      <c r="BJ192" s="58">
        <f t="shared" si="326"/>
        <v>-1202.5290118702042</v>
      </c>
      <c r="BK192" s="97"/>
      <c r="BL192" s="44"/>
      <c r="BM192" s="82">
        <f t="shared" si="327"/>
        <v>18.7</v>
      </c>
      <c r="BN192" s="86">
        <f t="shared" si="328"/>
        <v>18700</v>
      </c>
      <c r="BO192" s="86">
        <f t="shared" si="329"/>
        <v>100</v>
      </c>
      <c r="BP192" s="84">
        <f t="shared" si="273"/>
        <v>2</v>
      </c>
      <c r="BQ192" s="84">
        <f t="shared" si="274"/>
        <v>3</v>
      </c>
      <c r="BR192" s="84">
        <f t="shared" si="275"/>
        <v>1.4581420887516947</v>
      </c>
      <c r="BS192" s="84">
        <f t="shared" si="330"/>
        <v>4.1093576983504361E-2</v>
      </c>
      <c r="BT192" s="84">
        <f t="shared" si="331"/>
        <v>500.42552832446034</v>
      </c>
      <c r="BU192" s="84">
        <f t="shared" si="332"/>
        <v>0</v>
      </c>
      <c r="BV192" s="83">
        <f t="shared" si="333"/>
        <v>492.95148114440661</v>
      </c>
      <c r="BW192" s="81">
        <f t="shared" si="357"/>
        <v>492.95148114440661</v>
      </c>
      <c r="BX192" s="83">
        <f t="shared" si="276"/>
        <v>0</v>
      </c>
      <c r="BY192" s="141">
        <f t="shared" si="277"/>
        <v>0</v>
      </c>
      <c r="BZ192" s="83">
        <f t="shared" si="278"/>
        <v>3</v>
      </c>
      <c r="CA192" s="83">
        <f t="shared" si="279"/>
        <v>0</v>
      </c>
      <c r="CB192" s="83">
        <f t="shared" si="334"/>
        <v>1.7584325092816764</v>
      </c>
      <c r="CC192" s="83">
        <f t="shared" si="280"/>
        <v>1.7584325092816764</v>
      </c>
      <c r="CD192" s="143">
        <f t="shared" si="281"/>
        <v>1.2238668524348462</v>
      </c>
      <c r="CE192" s="83">
        <f t="shared" si="335"/>
        <v>3.3400291598591897E-2</v>
      </c>
      <c r="CF192" s="84">
        <f t="shared" si="336"/>
        <v>577.40003772902605</v>
      </c>
      <c r="CG192" s="83">
        <f t="shared" si="282"/>
        <v>0</v>
      </c>
      <c r="CH192" s="83">
        <f t="shared" si="337"/>
        <v>1.6496324913688547</v>
      </c>
      <c r="CI192" s="83">
        <f t="shared" si="283"/>
        <v>1.6496324913688547</v>
      </c>
      <c r="CJ192" s="143">
        <f t="shared" si="284"/>
        <v>1.1969464386411544</v>
      </c>
      <c r="CK192" s="83">
        <f t="shared" si="338"/>
        <v>3.2343665357188925E-2</v>
      </c>
      <c r="CL192" s="84">
        <f t="shared" si="339"/>
        <v>519.27446717608109</v>
      </c>
      <c r="CM192" s="83">
        <f t="shared" si="285"/>
        <v>0</v>
      </c>
      <c r="CN192" s="83">
        <f t="shared" si="340"/>
        <v>1.7304845902017845</v>
      </c>
      <c r="CO192" s="83">
        <f t="shared" si="286"/>
        <v>1.7304845902017845</v>
      </c>
      <c r="CP192" s="143">
        <f t="shared" si="287"/>
        <v>1.2022682287919844</v>
      </c>
      <c r="CQ192" s="83">
        <f t="shared" si="341"/>
        <v>3.2552545620609517E-2</v>
      </c>
      <c r="CR192" s="84">
        <f t="shared" si="342"/>
        <v>510.35759763079756</v>
      </c>
      <c r="CS192" s="83">
        <f t="shared" si="288"/>
        <v>0</v>
      </c>
      <c r="CT192" s="83">
        <f t="shared" si="343"/>
        <v>1.7435943499654569</v>
      </c>
      <c r="CU192" s="83">
        <f t="shared" si="289"/>
        <v>1.7435943499654569</v>
      </c>
      <c r="CV192" s="143">
        <f t="shared" si="290"/>
        <v>1.2032003115553187</v>
      </c>
      <c r="CW192" s="83">
        <f t="shared" si="344"/>
        <v>3.2589129869070407E-2</v>
      </c>
      <c r="CX192" s="84">
        <f t="shared" si="345"/>
        <v>510.06831232758344</v>
      </c>
      <c r="CY192" s="83">
        <f t="shared" si="291"/>
        <v>0</v>
      </c>
      <c r="CZ192" s="83">
        <f t="shared" si="346"/>
        <v>1.7440229904233475</v>
      </c>
      <c r="DA192" s="83">
        <f t="shared" si="292"/>
        <v>1.7440229904233475</v>
      </c>
      <c r="DB192" s="143">
        <f t="shared" si="293"/>
        <v>1.2032309708933955</v>
      </c>
      <c r="DC192" s="83">
        <f t="shared" si="347"/>
        <v>3.2590333248089423E-2</v>
      </c>
      <c r="DD192" s="84">
        <f t="shared" si="348"/>
        <v>510.10531621603292</v>
      </c>
      <c r="DE192" s="86">
        <f t="shared" si="294"/>
        <v>887.31266605993187</v>
      </c>
      <c r="DF192" s="86">
        <f t="shared" si="295"/>
        <v>354.92506642397274</v>
      </c>
      <c r="DG192" s="86">
        <f t="shared" si="296"/>
        <v>221.82816651498297</v>
      </c>
      <c r="DH192" s="86">
        <f t="shared" si="297"/>
        <v>2.0320267707883541</v>
      </c>
      <c r="DI192" s="86">
        <f t="shared" si="298"/>
        <v>25.876198265387629</v>
      </c>
      <c r="DJ192" s="86">
        <f t="shared" si="299"/>
        <v>52975.565121479005</v>
      </c>
      <c r="DK192" s="86">
        <f t="shared" si="300"/>
        <v>1139.8507320524857</v>
      </c>
      <c r="DL192" s="86">
        <f t="shared" si="358"/>
        <v>1139.8507320524857</v>
      </c>
      <c r="DM192" s="86">
        <f t="shared" si="301"/>
        <v>2.0320267707883541</v>
      </c>
      <c r="DN192" s="85">
        <f t="shared" si="302"/>
        <v>2.0320267707883541</v>
      </c>
      <c r="DO192" s="85">
        <f t="shared" si="349"/>
        <v>203.20267707883542</v>
      </c>
      <c r="DP192" s="85">
        <f t="shared" si="303"/>
        <v>2.0320267707883541</v>
      </c>
      <c r="DQ192" s="85">
        <f t="shared" si="350"/>
        <v>203.20267707883542</v>
      </c>
      <c r="DR192" s="85">
        <f t="shared" si="304"/>
        <v>2.0320267707883541</v>
      </c>
      <c r="DS192" s="85">
        <f t="shared" si="351"/>
        <v>203.20267707883542</v>
      </c>
      <c r="DT192" s="81"/>
      <c r="DU192" s="81"/>
      <c r="DV192" s="81">
        <f t="shared" si="352"/>
        <v>-2.0320267707883541</v>
      </c>
      <c r="DW192" s="100"/>
    </row>
    <row r="193" spans="1:127" x14ac:dyDescent="0.2">
      <c r="A193" s="59">
        <f t="shared" si="305"/>
        <v>25.066666666666617</v>
      </c>
      <c r="B193" s="44">
        <f t="shared" si="306"/>
        <v>25066.666666666617</v>
      </c>
      <c r="C193" s="52">
        <f t="shared" si="240"/>
        <v>133.33333333333334</v>
      </c>
      <c r="D193" s="50">
        <f t="shared" si="241"/>
        <v>3</v>
      </c>
      <c r="E193" s="44">
        <f t="shared" si="242"/>
        <v>2.6</v>
      </c>
      <c r="F193" s="47">
        <f t="shared" si="243"/>
        <v>0.2</v>
      </c>
      <c r="G193" s="52">
        <f t="shared" si="307"/>
        <v>2.874355842895622E-2</v>
      </c>
      <c r="H193" s="57">
        <f t="shared" si="308"/>
        <v>337.12179086621921</v>
      </c>
      <c r="I193" s="52">
        <f t="shared" si="309"/>
        <v>0</v>
      </c>
      <c r="J193" s="54">
        <f t="shared" si="310"/>
        <v>671.86487326122449</v>
      </c>
      <c r="K193" s="46">
        <f t="shared" si="353"/>
        <v>671.86487326122449</v>
      </c>
      <c r="L193" s="80">
        <f t="shared" si="244"/>
        <v>0</v>
      </c>
      <c r="M193" s="142">
        <f t="shared" si="245"/>
        <v>0</v>
      </c>
      <c r="N193" s="60">
        <f t="shared" si="246"/>
        <v>2.6</v>
      </c>
      <c r="O193" s="53">
        <f t="shared" si="247"/>
        <v>0</v>
      </c>
      <c r="P193" s="58">
        <f t="shared" si="311"/>
        <v>2.6047704902872839</v>
      </c>
      <c r="Q193" s="49">
        <f t="shared" si="248"/>
        <v>2.6047704902872839</v>
      </c>
      <c r="R193" s="143">
        <f t="shared" si="249"/>
        <v>0.2</v>
      </c>
      <c r="S193" s="51">
        <f t="shared" si="312"/>
        <v>2.3303368929887859E-2</v>
      </c>
      <c r="T193" s="57">
        <f t="shared" si="313"/>
        <v>358.74275651640431</v>
      </c>
      <c r="U193" s="53">
        <f t="shared" si="250"/>
        <v>0</v>
      </c>
      <c r="V193" s="58">
        <f t="shared" si="314"/>
        <v>2.5993337635897622</v>
      </c>
      <c r="W193" s="49">
        <f t="shared" si="251"/>
        <v>2.5993337635897622</v>
      </c>
      <c r="X193" s="143">
        <f t="shared" si="252"/>
        <v>0.2</v>
      </c>
      <c r="Y193" s="51">
        <f t="shared" si="315"/>
        <v>2.2708547148632106E-2</v>
      </c>
      <c r="Z193" s="57">
        <f t="shared" si="316"/>
        <v>355.3190987991253</v>
      </c>
      <c r="AA193" s="53">
        <f t="shared" si="253"/>
        <v>0</v>
      </c>
      <c r="AB193" s="58">
        <f t="shared" si="317"/>
        <v>2.6001931508297487</v>
      </c>
      <c r="AC193" s="49">
        <f t="shared" si="254"/>
        <v>2.6001931508297487</v>
      </c>
      <c r="AD193" s="143">
        <f t="shared" si="255"/>
        <v>0.2</v>
      </c>
      <c r="AE193" s="49">
        <f t="shared" si="354"/>
        <v>2.2655857299783106E-2</v>
      </c>
      <c r="AF193" s="57">
        <f t="shared" si="318"/>
        <v>353.89542281260771</v>
      </c>
      <c r="AG193" s="53">
        <f t="shared" si="256"/>
        <v>0</v>
      </c>
      <c r="AH193" s="58">
        <f t="shared" si="319"/>
        <v>2.6005506812468502</v>
      </c>
      <c r="AI193" s="49">
        <f t="shared" si="257"/>
        <v>2.6005506812468502</v>
      </c>
      <c r="AJ193" s="143">
        <f t="shared" si="258"/>
        <v>0.2</v>
      </c>
      <c r="AK193" s="51">
        <f t="shared" si="320"/>
        <v>2.2656415624644509E-2</v>
      </c>
      <c r="AL193" s="57">
        <f t="shared" si="321"/>
        <v>353.6804140403172</v>
      </c>
      <c r="AM193" s="53">
        <f t="shared" si="259"/>
        <v>0</v>
      </c>
      <c r="AN193" s="58">
        <f t="shared" si="322"/>
        <v>2.6006046853484732</v>
      </c>
      <c r="AO193" s="49">
        <f t="shared" si="260"/>
        <v>2.6006046853484732</v>
      </c>
      <c r="AP193" s="143">
        <f t="shared" si="261"/>
        <v>0.2</v>
      </c>
      <c r="AQ193" s="51">
        <f t="shared" si="323"/>
        <v>2.2656711274376705E-2</v>
      </c>
      <c r="AR193" s="57">
        <f t="shared" si="324"/>
        <v>353.66044174192035</v>
      </c>
      <c r="AS193" s="44">
        <f t="shared" si="262"/>
        <v>1209.3567718702041</v>
      </c>
      <c r="AT193" s="44">
        <f t="shared" si="263"/>
        <v>483.74270874808161</v>
      </c>
      <c r="AU193" s="44">
        <f t="shared" si="264"/>
        <v>302.33919296755101</v>
      </c>
      <c r="AV193" s="47">
        <f t="shared" si="265"/>
        <v>75.849864966721114</v>
      </c>
      <c r="AW193" s="47">
        <f t="shared" si="266"/>
        <v>18742.104682873214</v>
      </c>
      <c r="AX193" s="86">
        <f t="shared" si="267"/>
        <v>35881253.611910179</v>
      </c>
      <c r="AY193" s="86">
        <f t="shared" si="268"/>
        <v>950.70049413279764</v>
      </c>
      <c r="AZ193" s="10">
        <f t="shared" si="325"/>
        <v>950.70049413279764</v>
      </c>
      <c r="BA193" s="44">
        <f t="shared" si="269"/>
        <v>18742.104682873214</v>
      </c>
      <c r="BB193" s="9">
        <f t="shared" si="270"/>
        <v>1209.3567718702041</v>
      </c>
      <c r="BC193" s="45">
        <f t="shared" si="359"/>
        <v>161247.56958269389</v>
      </c>
      <c r="BD193" s="9">
        <f t="shared" si="271"/>
        <v>302.33919296755101</v>
      </c>
      <c r="BE193" s="45">
        <f t="shared" si="355"/>
        <v>40311.892395673472</v>
      </c>
      <c r="BF193" s="9">
        <f t="shared" si="272"/>
        <v>483.74270874808161</v>
      </c>
      <c r="BG193" s="45">
        <f t="shared" si="356"/>
        <v>64499.027833077555</v>
      </c>
      <c r="BH193" s="58"/>
      <c r="BI193" s="58"/>
      <c r="BJ193" s="58">
        <f t="shared" si="326"/>
        <v>-1209.3567718702041</v>
      </c>
      <c r="BK193" s="97"/>
      <c r="BL193" s="44"/>
      <c r="BM193" s="82">
        <f t="shared" si="327"/>
        <v>18.8</v>
      </c>
      <c r="BN193" s="86">
        <f t="shared" si="328"/>
        <v>18800</v>
      </c>
      <c r="BO193" s="86">
        <f t="shared" si="329"/>
        <v>100</v>
      </c>
      <c r="BP193" s="84">
        <f t="shared" si="273"/>
        <v>2</v>
      </c>
      <c r="BQ193" s="84">
        <f t="shared" si="274"/>
        <v>3</v>
      </c>
      <c r="BR193" s="84">
        <f t="shared" si="275"/>
        <v>1.4581420887516947</v>
      </c>
      <c r="BS193" s="84">
        <f t="shared" si="330"/>
        <v>4.0947762774629193E-2</v>
      </c>
      <c r="BT193" s="84">
        <f t="shared" si="331"/>
        <v>501.79288398709593</v>
      </c>
      <c r="BU193" s="84">
        <f t="shared" si="332"/>
        <v>0</v>
      </c>
      <c r="BV193" s="83">
        <f t="shared" si="333"/>
        <v>495.69828114440662</v>
      </c>
      <c r="BW193" s="81">
        <f t="shared" si="357"/>
        <v>495.69828114440662</v>
      </c>
      <c r="BX193" s="83">
        <f t="shared" si="276"/>
        <v>0</v>
      </c>
      <c r="BY193" s="141">
        <f t="shared" si="277"/>
        <v>0</v>
      </c>
      <c r="BZ193" s="83">
        <f t="shared" si="278"/>
        <v>3</v>
      </c>
      <c r="CA193" s="83">
        <f t="shared" si="279"/>
        <v>0</v>
      </c>
      <c r="CB193" s="83">
        <f t="shared" si="334"/>
        <v>1.7566239384605928</v>
      </c>
      <c r="CC193" s="83">
        <f t="shared" si="280"/>
        <v>1.7566239384605928</v>
      </c>
      <c r="CD193" s="143">
        <f t="shared" si="281"/>
        <v>1.2238668524348462</v>
      </c>
      <c r="CE193" s="83">
        <f t="shared" si="335"/>
        <v>3.3277904913348415E-2</v>
      </c>
      <c r="CF193" s="84">
        <f t="shared" si="336"/>
        <v>579.29599325077595</v>
      </c>
      <c r="CG193" s="83">
        <f t="shared" si="282"/>
        <v>0</v>
      </c>
      <c r="CH193" s="83">
        <f t="shared" si="337"/>
        <v>1.6473559632495798</v>
      </c>
      <c r="CI193" s="83">
        <f t="shared" si="283"/>
        <v>1.6473559632495798</v>
      </c>
      <c r="CJ193" s="143">
        <f t="shared" si="284"/>
        <v>1.1969464386411544</v>
      </c>
      <c r="CK193" s="83">
        <f t="shared" si="338"/>
        <v>3.2223970713324807E-2</v>
      </c>
      <c r="CL193" s="84">
        <f t="shared" si="339"/>
        <v>521.23149810291909</v>
      </c>
      <c r="CM193" s="83">
        <f t="shared" si="285"/>
        <v>0</v>
      </c>
      <c r="CN193" s="83">
        <f t="shared" si="340"/>
        <v>1.7278787682944481</v>
      </c>
      <c r="CO193" s="83">
        <f t="shared" si="286"/>
        <v>1.7278787682944481</v>
      </c>
      <c r="CP193" s="143">
        <f t="shared" si="287"/>
        <v>1.2022682287919844</v>
      </c>
      <c r="CQ193" s="83">
        <f t="shared" si="341"/>
        <v>3.2432318797730321E-2</v>
      </c>
      <c r="CR193" s="84">
        <f t="shared" si="342"/>
        <v>512.2352469547584</v>
      </c>
      <c r="CS193" s="83">
        <f t="shared" si="288"/>
        <v>0</v>
      </c>
      <c r="CT193" s="83">
        <f t="shared" si="343"/>
        <v>1.7410642854045197</v>
      </c>
      <c r="CU193" s="83">
        <f t="shared" si="289"/>
        <v>1.7410642854045197</v>
      </c>
      <c r="CV193" s="143">
        <f t="shared" si="290"/>
        <v>1.2032003115553187</v>
      </c>
      <c r="CW193" s="83">
        <f t="shared" si="344"/>
        <v>3.2468809837914878E-2</v>
      </c>
      <c r="CX193" s="84">
        <f t="shared" si="345"/>
        <v>511.9339394933366</v>
      </c>
      <c r="CY193" s="83">
        <f t="shared" si="291"/>
        <v>0</v>
      </c>
      <c r="CZ193" s="83">
        <f t="shared" si="346"/>
        <v>1.74150938585438</v>
      </c>
      <c r="DA193" s="83">
        <f t="shared" si="292"/>
        <v>1.74150938585438</v>
      </c>
      <c r="DB193" s="143">
        <f t="shared" si="293"/>
        <v>1.2032309708933955</v>
      </c>
      <c r="DC193" s="83">
        <f t="shared" si="347"/>
        <v>3.2470010151000081E-2</v>
      </c>
      <c r="DD193" s="84">
        <f t="shared" si="348"/>
        <v>511.97055376612099</v>
      </c>
      <c r="DE193" s="86">
        <f t="shared" si="294"/>
        <v>892.25690605993191</v>
      </c>
      <c r="DF193" s="86">
        <f t="shared" si="295"/>
        <v>356.90276242397272</v>
      </c>
      <c r="DG193" s="86">
        <f t="shared" si="296"/>
        <v>223.06422651498298</v>
      </c>
      <c r="DH193" s="86">
        <f t="shared" si="297"/>
        <v>1.9958196858173614</v>
      </c>
      <c r="DI193" s="86">
        <f t="shared" si="298"/>
        <v>25.035607272532552</v>
      </c>
      <c r="DJ193" s="86">
        <f t="shared" si="299"/>
        <v>49788.809974930715</v>
      </c>
      <c r="DK193" s="86">
        <f t="shared" si="300"/>
        <v>1131.0905682082869</v>
      </c>
      <c r="DL193" s="86">
        <f t="shared" si="358"/>
        <v>1131.0905682082869</v>
      </c>
      <c r="DM193" s="86">
        <f t="shared" si="301"/>
        <v>1.9958196858173614</v>
      </c>
      <c r="DN193" s="85">
        <f t="shared" si="302"/>
        <v>1.9958196858173614</v>
      </c>
      <c r="DO193" s="85">
        <f t="shared" si="349"/>
        <v>199.58196858173613</v>
      </c>
      <c r="DP193" s="85">
        <f t="shared" si="303"/>
        <v>1.9958196858173614</v>
      </c>
      <c r="DQ193" s="85">
        <f t="shared" si="350"/>
        <v>199.58196858173613</v>
      </c>
      <c r="DR193" s="85">
        <f t="shared" si="304"/>
        <v>1.9958196858173614</v>
      </c>
      <c r="DS193" s="85">
        <f t="shared" si="351"/>
        <v>199.58196858173613</v>
      </c>
      <c r="DT193" s="81"/>
      <c r="DU193" s="81"/>
      <c r="DV193" s="81">
        <f t="shared" si="352"/>
        <v>-1.9958196858173614</v>
      </c>
      <c r="DW193" s="100"/>
    </row>
    <row r="194" spans="1:127" x14ac:dyDescent="0.2">
      <c r="A194" s="59">
        <f t="shared" si="305"/>
        <v>25.19999999999995</v>
      </c>
      <c r="B194" s="44">
        <f t="shared" si="306"/>
        <v>25199.999999999949</v>
      </c>
      <c r="C194" s="52">
        <f t="shared" si="240"/>
        <v>133.33333333333334</v>
      </c>
      <c r="D194" s="50">
        <f t="shared" si="241"/>
        <v>3</v>
      </c>
      <c r="E194" s="44">
        <f t="shared" si="242"/>
        <v>2.6</v>
      </c>
      <c r="F194" s="47">
        <f t="shared" si="243"/>
        <v>0.2</v>
      </c>
      <c r="G194" s="52">
        <f t="shared" si="307"/>
        <v>2.8716891762289552E-2</v>
      </c>
      <c r="H194" s="57">
        <f t="shared" si="308"/>
        <v>338.59513574291782</v>
      </c>
      <c r="I194" s="52">
        <f t="shared" si="309"/>
        <v>0</v>
      </c>
      <c r="J194" s="54">
        <f t="shared" si="310"/>
        <v>675.65807326122444</v>
      </c>
      <c r="K194" s="46">
        <f t="shared" si="353"/>
        <v>675.65807326122444</v>
      </c>
      <c r="L194" s="80">
        <f t="shared" si="244"/>
        <v>0</v>
      </c>
      <c r="M194" s="142">
        <f t="shared" si="245"/>
        <v>0</v>
      </c>
      <c r="N194" s="60">
        <f t="shared" si="246"/>
        <v>2.6</v>
      </c>
      <c r="O194" s="53">
        <f t="shared" si="247"/>
        <v>0</v>
      </c>
      <c r="P194" s="58">
        <f t="shared" si="311"/>
        <v>2.6049048706672986</v>
      </c>
      <c r="Q194" s="49">
        <f t="shared" si="248"/>
        <v>2.6049048706672986</v>
      </c>
      <c r="R194" s="143">
        <f t="shared" si="249"/>
        <v>0.2</v>
      </c>
      <c r="S194" s="51">
        <f t="shared" si="312"/>
        <v>2.3276702263221191E-2</v>
      </c>
      <c r="T194" s="57">
        <f t="shared" si="313"/>
        <v>359.93492991176481</v>
      </c>
      <c r="U194" s="53">
        <f t="shared" si="250"/>
        <v>0</v>
      </c>
      <c r="V194" s="58">
        <f t="shared" si="314"/>
        <v>2.5995391869882467</v>
      </c>
      <c r="W194" s="49">
        <f t="shared" si="251"/>
        <v>2.5995391869882467</v>
      </c>
      <c r="X194" s="143">
        <f t="shared" si="252"/>
        <v>0.2</v>
      </c>
      <c r="Y194" s="51">
        <f t="shared" si="315"/>
        <v>2.2681880481965438E-2</v>
      </c>
      <c r="Z194" s="57">
        <f t="shared" si="316"/>
        <v>356.48325422660201</v>
      </c>
      <c r="AA194" s="53">
        <f t="shared" si="253"/>
        <v>0</v>
      </c>
      <c r="AB194" s="58">
        <f t="shared" si="317"/>
        <v>2.6004055782123805</v>
      </c>
      <c r="AC194" s="49">
        <f t="shared" si="254"/>
        <v>2.6004055782123805</v>
      </c>
      <c r="AD194" s="143">
        <f t="shared" si="255"/>
        <v>0.2</v>
      </c>
      <c r="AE194" s="49">
        <f t="shared" si="354"/>
        <v>2.2629190633116438E-2</v>
      </c>
      <c r="AF194" s="57">
        <f t="shared" si="318"/>
        <v>355.05649163342326</v>
      </c>
      <c r="AG194" s="53">
        <f t="shared" si="256"/>
        <v>0</v>
      </c>
      <c r="AH194" s="58">
        <f t="shared" si="319"/>
        <v>2.6007638728686278</v>
      </c>
      <c r="AI194" s="49">
        <f t="shared" si="257"/>
        <v>2.6007638728686278</v>
      </c>
      <c r="AJ194" s="143">
        <f t="shared" si="258"/>
        <v>0.2</v>
      </c>
      <c r="AK194" s="51">
        <f t="shared" si="320"/>
        <v>2.2629748957977841E-2</v>
      </c>
      <c r="AL194" s="57">
        <f t="shared" si="321"/>
        <v>354.8413518603769</v>
      </c>
      <c r="AM194" s="53">
        <f t="shared" si="259"/>
        <v>0</v>
      </c>
      <c r="AN194" s="58">
        <f t="shared" si="322"/>
        <v>2.6008179082449643</v>
      </c>
      <c r="AO194" s="49">
        <f t="shared" si="260"/>
        <v>2.6008179082449643</v>
      </c>
      <c r="AP194" s="143">
        <f t="shared" si="261"/>
        <v>0.2</v>
      </c>
      <c r="AQ194" s="51">
        <f t="shared" si="323"/>
        <v>2.2630044607710037E-2</v>
      </c>
      <c r="AR194" s="57">
        <f t="shared" si="324"/>
        <v>354.82137061196937</v>
      </c>
      <c r="AS194" s="44">
        <f t="shared" si="262"/>
        <v>1216.184531870204</v>
      </c>
      <c r="AT194" s="44">
        <f t="shared" si="263"/>
        <v>486.47381274808151</v>
      </c>
      <c r="AU194" s="44">
        <f t="shared" si="264"/>
        <v>304.04613296755099</v>
      </c>
      <c r="AV194" s="47">
        <f t="shared" si="265"/>
        <v>74.347690176280025</v>
      </c>
      <c r="AW194" s="47">
        <f t="shared" si="266"/>
        <v>18050.444907281679</v>
      </c>
      <c r="AX194" s="86">
        <f t="shared" si="267"/>
        <v>33780455.020656079</v>
      </c>
      <c r="AY194" s="86">
        <f t="shared" si="268"/>
        <v>945.47549376053757</v>
      </c>
      <c r="AZ194" s="10">
        <f t="shared" si="325"/>
        <v>945.47549376053757</v>
      </c>
      <c r="BA194" s="44">
        <f t="shared" si="269"/>
        <v>18050.444907281679</v>
      </c>
      <c r="BB194" s="9">
        <f t="shared" si="270"/>
        <v>1216.184531870204</v>
      </c>
      <c r="BC194" s="45">
        <f t="shared" si="359"/>
        <v>162157.93758269388</v>
      </c>
      <c r="BD194" s="9">
        <f t="shared" si="271"/>
        <v>304.04613296755099</v>
      </c>
      <c r="BE194" s="45">
        <f t="shared" si="355"/>
        <v>40539.484395673469</v>
      </c>
      <c r="BF194" s="9">
        <f t="shared" si="272"/>
        <v>486.47381274808151</v>
      </c>
      <c r="BG194" s="45">
        <f t="shared" si="356"/>
        <v>64863.175033077539</v>
      </c>
      <c r="BH194" s="58"/>
      <c r="BI194" s="58"/>
      <c r="BJ194" s="58">
        <f t="shared" si="326"/>
        <v>-1216.184531870204</v>
      </c>
      <c r="BK194" s="97"/>
      <c r="BL194" s="44"/>
      <c r="BM194" s="82">
        <f t="shared" si="327"/>
        <v>18.900000000000002</v>
      </c>
      <c r="BN194" s="86">
        <f t="shared" si="328"/>
        <v>18900</v>
      </c>
      <c r="BO194" s="86">
        <f t="shared" si="329"/>
        <v>100</v>
      </c>
      <c r="BP194" s="84">
        <f t="shared" si="273"/>
        <v>2</v>
      </c>
      <c r="BQ194" s="84">
        <f t="shared" si="274"/>
        <v>3</v>
      </c>
      <c r="BR194" s="84">
        <f t="shared" si="275"/>
        <v>1.4581420887516947</v>
      </c>
      <c r="BS194" s="84">
        <f t="shared" si="330"/>
        <v>4.0801948565754025E-2</v>
      </c>
      <c r="BT194" s="84">
        <f t="shared" si="331"/>
        <v>503.15537917610231</v>
      </c>
      <c r="BU194" s="84">
        <f t="shared" si="332"/>
        <v>0</v>
      </c>
      <c r="BV194" s="83">
        <f t="shared" si="333"/>
        <v>498.44508114440657</v>
      </c>
      <c r="BW194" s="81">
        <f t="shared" si="357"/>
        <v>498.44508114440657</v>
      </c>
      <c r="BX194" s="83">
        <f t="shared" si="276"/>
        <v>0</v>
      </c>
      <c r="BY194" s="141">
        <f t="shared" si="277"/>
        <v>0</v>
      </c>
      <c r="BZ194" s="83">
        <f t="shared" si="278"/>
        <v>3</v>
      </c>
      <c r="CA194" s="83">
        <f t="shared" si="279"/>
        <v>0</v>
      </c>
      <c r="CB194" s="83">
        <f t="shared" si="334"/>
        <v>1.7548268866162404</v>
      </c>
      <c r="CC194" s="83">
        <f t="shared" si="280"/>
        <v>1.7548268866162404</v>
      </c>
      <c r="CD194" s="143">
        <f t="shared" si="281"/>
        <v>1.2238668524348462</v>
      </c>
      <c r="CE194" s="83">
        <f t="shared" si="335"/>
        <v>3.3155518228104933E-2</v>
      </c>
      <c r="CF194" s="84">
        <f t="shared" si="336"/>
        <v>581.18693364179876</v>
      </c>
      <c r="CG194" s="83">
        <f t="shared" si="282"/>
        <v>0</v>
      </c>
      <c r="CH194" s="83">
        <f t="shared" si="337"/>
        <v>1.6450929645062953</v>
      </c>
      <c r="CI194" s="83">
        <f t="shared" si="283"/>
        <v>1.6450929645062953</v>
      </c>
      <c r="CJ194" s="143">
        <f t="shared" si="284"/>
        <v>1.1969464386411544</v>
      </c>
      <c r="CK194" s="83">
        <f t="shared" si="338"/>
        <v>3.2104276069460688E-2</v>
      </c>
      <c r="CL194" s="84">
        <f t="shared" si="339"/>
        <v>523.18396764252884</v>
      </c>
      <c r="CM194" s="83">
        <f t="shared" si="285"/>
        <v>0</v>
      </c>
      <c r="CN194" s="83">
        <f t="shared" si="340"/>
        <v>1.7252881323151488</v>
      </c>
      <c r="CO194" s="83">
        <f t="shared" si="286"/>
        <v>1.7252881323151488</v>
      </c>
      <c r="CP194" s="143">
        <f t="shared" si="287"/>
        <v>1.2022682287919844</v>
      </c>
      <c r="CQ194" s="83">
        <f t="shared" si="341"/>
        <v>3.2312091974851125E-2</v>
      </c>
      <c r="CR194" s="84">
        <f t="shared" si="342"/>
        <v>514.10876991136286</v>
      </c>
      <c r="CS194" s="83">
        <f t="shared" si="288"/>
        <v>0</v>
      </c>
      <c r="CT194" s="83">
        <f t="shared" si="343"/>
        <v>1.7385483429013124</v>
      </c>
      <c r="CU194" s="83">
        <f t="shared" si="289"/>
        <v>1.7385483429013124</v>
      </c>
      <c r="CV194" s="143">
        <f t="shared" si="290"/>
        <v>1.2032003115553187</v>
      </c>
      <c r="CW194" s="83">
        <f t="shared" si="344"/>
        <v>3.2348489806759348E-2</v>
      </c>
      <c r="CX194" s="84">
        <f t="shared" si="345"/>
        <v>513.79536701752522</v>
      </c>
      <c r="CY194" s="83">
        <f t="shared" si="291"/>
        <v>0</v>
      </c>
      <c r="CZ194" s="83">
        <f t="shared" si="346"/>
        <v>1.7390099130884038</v>
      </c>
      <c r="DA194" s="83">
        <f t="shared" si="292"/>
        <v>1.7390099130884038</v>
      </c>
      <c r="DB194" s="143">
        <f t="shared" si="293"/>
        <v>1.2032309708933955</v>
      </c>
      <c r="DC194" s="83">
        <f t="shared" si="347"/>
        <v>3.2349687053910739E-2</v>
      </c>
      <c r="DD194" s="84">
        <f t="shared" si="348"/>
        <v>513.83157437650118</v>
      </c>
      <c r="DE194" s="86">
        <f t="shared" si="294"/>
        <v>897.20114605993183</v>
      </c>
      <c r="DF194" s="86">
        <f t="shared" si="295"/>
        <v>358.8804584239727</v>
      </c>
      <c r="DG194" s="86">
        <f t="shared" si="296"/>
        <v>224.30028651498296</v>
      </c>
      <c r="DH194" s="86">
        <f t="shared" si="297"/>
        <v>1.9605039665492452</v>
      </c>
      <c r="DI194" s="86">
        <f t="shared" si="298"/>
        <v>24.227911814898413</v>
      </c>
      <c r="DJ194" s="86">
        <f t="shared" si="299"/>
        <v>46814.039836515287</v>
      </c>
      <c r="DK194" s="86">
        <f t="shared" si="300"/>
        <v>1122.3605759021621</v>
      </c>
      <c r="DL194" s="86">
        <f t="shared" si="358"/>
        <v>1122.3605759021621</v>
      </c>
      <c r="DM194" s="86">
        <f t="shared" si="301"/>
        <v>1.9605039665492452</v>
      </c>
      <c r="DN194" s="85">
        <f t="shared" si="302"/>
        <v>1.9605039665492452</v>
      </c>
      <c r="DO194" s="85">
        <f t="shared" si="349"/>
        <v>196.05039665492453</v>
      </c>
      <c r="DP194" s="85">
        <f t="shared" si="303"/>
        <v>1.9605039665492452</v>
      </c>
      <c r="DQ194" s="85">
        <f t="shared" si="350"/>
        <v>196.05039665492453</v>
      </c>
      <c r="DR194" s="85">
        <f t="shared" si="304"/>
        <v>1.9605039665492452</v>
      </c>
      <c r="DS194" s="85">
        <f t="shared" si="351"/>
        <v>196.05039665492453</v>
      </c>
      <c r="DT194" s="81"/>
      <c r="DU194" s="81"/>
      <c r="DV194" s="81">
        <f t="shared" si="352"/>
        <v>-1.9605039665492452</v>
      </c>
      <c r="DW194" s="100"/>
    </row>
    <row r="195" spans="1:127" x14ac:dyDescent="0.2">
      <c r="A195" s="59">
        <f t="shared" si="305"/>
        <v>25.333333333333282</v>
      </c>
      <c r="B195" s="44">
        <f t="shared" si="306"/>
        <v>25333.333333333281</v>
      </c>
      <c r="C195" s="52">
        <f t="shared" si="240"/>
        <v>133.33333333333334</v>
      </c>
      <c r="D195" s="50">
        <f t="shared" si="241"/>
        <v>3</v>
      </c>
      <c r="E195" s="44">
        <f t="shared" si="242"/>
        <v>2.6</v>
      </c>
      <c r="F195" s="47">
        <f t="shared" si="243"/>
        <v>0.2</v>
      </c>
      <c r="G195" s="52">
        <f t="shared" si="307"/>
        <v>2.8690225095622884E-2</v>
      </c>
      <c r="H195" s="57">
        <f t="shared" si="308"/>
        <v>340.06711309824891</v>
      </c>
      <c r="I195" s="52">
        <f t="shared" si="309"/>
        <v>0</v>
      </c>
      <c r="J195" s="54">
        <f t="shared" si="310"/>
        <v>679.4512732612244</v>
      </c>
      <c r="K195" s="46">
        <f t="shared" si="353"/>
        <v>679.4512732612244</v>
      </c>
      <c r="L195" s="80">
        <f t="shared" si="244"/>
        <v>0</v>
      </c>
      <c r="M195" s="142">
        <f t="shared" si="245"/>
        <v>0</v>
      </c>
      <c r="N195" s="60">
        <f t="shared" si="246"/>
        <v>2.6</v>
      </c>
      <c r="O195" s="53">
        <f t="shared" si="247"/>
        <v>0</v>
      </c>
      <c r="P195" s="58">
        <f t="shared" si="311"/>
        <v>2.6050395572802922</v>
      </c>
      <c r="Q195" s="49">
        <f t="shared" si="248"/>
        <v>2.6050395572802922</v>
      </c>
      <c r="R195" s="143">
        <f t="shared" si="249"/>
        <v>0.2</v>
      </c>
      <c r="S195" s="51">
        <f t="shared" si="312"/>
        <v>2.3250035596554523E-2</v>
      </c>
      <c r="T195" s="57">
        <f t="shared" si="313"/>
        <v>361.12567685953741</v>
      </c>
      <c r="U195" s="53">
        <f t="shared" si="250"/>
        <v>0</v>
      </c>
      <c r="V195" s="58">
        <f t="shared" si="314"/>
        <v>2.5997449210285395</v>
      </c>
      <c r="W195" s="49">
        <f t="shared" si="251"/>
        <v>2.5997449210285395</v>
      </c>
      <c r="X195" s="143">
        <f t="shared" si="252"/>
        <v>0.2</v>
      </c>
      <c r="Y195" s="51">
        <f t="shared" si="315"/>
        <v>2.265521381529877E-2</v>
      </c>
      <c r="Z195" s="57">
        <f t="shared" si="316"/>
        <v>357.64594989523425</v>
      </c>
      <c r="AA195" s="53">
        <f t="shared" si="253"/>
        <v>0</v>
      </c>
      <c r="AB195" s="58">
        <f t="shared" si="317"/>
        <v>2.600618324362248</v>
      </c>
      <c r="AC195" s="49">
        <f t="shared" si="254"/>
        <v>2.600618324362248</v>
      </c>
      <c r="AD195" s="143">
        <f t="shared" si="255"/>
        <v>0.2</v>
      </c>
      <c r="AE195" s="49">
        <f t="shared" si="354"/>
        <v>2.260252396644977E-2</v>
      </c>
      <c r="AF195" s="57">
        <f t="shared" si="318"/>
        <v>356.21609829833591</v>
      </c>
      <c r="AG195" s="53">
        <f t="shared" si="256"/>
        <v>0</v>
      </c>
      <c r="AH195" s="58">
        <f t="shared" si="319"/>
        <v>2.6009773839095494</v>
      </c>
      <c r="AI195" s="49">
        <f t="shared" si="257"/>
        <v>2.6009773839095494</v>
      </c>
      <c r="AJ195" s="143">
        <f t="shared" si="258"/>
        <v>0.2</v>
      </c>
      <c r="AK195" s="51">
        <f t="shared" si="320"/>
        <v>2.2603082291311173E-2</v>
      </c>
      <c r="AL195" s="57">
        <f t="shared" si="321"/>
        <v>356.00082739552414</v>
      </c>
      <c r="AM195" s="53">
        <f t="shared" si="259"/>
        <v>0</v>
      </c>
      <c r="AN195" s="58">
        <f t="shared" si="322"/>
        <v>2.6010314506056575</v>
      </c>
      <c r="AO195" s="49">
        <f t="shared" si="260"/>
        <v>2.6010314506056575</v>
      </c>
      <c r="AP195" s="143">
        <f t="shared" si="261"/>
        <v>0.2</v>
      </c>
      <c r="AQ195" s="51">
        <f t="shared" si="323"/>
        <v>2.2603377941043369E-2</v>
      </c>
      <c r="AR195" s="57">
        <f t="shared" si="324"/>
        <v>355.98083721426036</v>
      </c>
      <c r="AS195" s="44">
        <f t="shared" si="262"/>
        <v>1223.0122918702039</v>
      </c>
      <c r="AT195" s="44">
        <f t="shared" si="263"/>
        <v>489.20491674808153</v>
      </c>
      <c r="AU195" s="44">
        <f t="shared" si="264"/>
        <v>305.75307296755096</v>
      </c>
      <c r="AV195" s="47">
        <f t="shared" si="265"/>
        <v>72.882472868140724</v>
      </c>
      <c r="AW195" s="47">
        <f t="shared" si="266"/>
        <v>17387.54236219529</v>
      </c>
      <c r="AX195" s="86">
        <f t="shared" si="267"/>
        <v>31812143.085452411</v>
      </c>
      <c r="AY195" s="86">
        <f t="shared" si="268"/>
        <v>940.27624482739702</v>
      </c>
      <c r="AZ195" s="10">
        <f t="shared" si="325"/>
        <v>940.27624482739702</v>
      </c>
      <c r="BA195" s="44">
        <f t="shared" si="269"/>
        <v>17387.54236219529</v>
      </c>
      <c r="BB195" s="9">
        <f t="shared" si="270"/>
        <v>1223.0122918702039</v>
      </c>
      <c r="BC195" s="45">
        <f t="shared" si="359"/>
        <v>163068.30558269387</v>
      </c>
      <c r="BD195" s="9">
        <f t="shared" si="271"/>
        <v>305.75307296755096</v>
      </c>
      <c r="BE195" s="45">
        <f t="shared" si="355"/>
        <v>40767.076395673466</v>
      </c>
      <c r="BF195" s="9">
        <f t="shared" si="272"/>
        <v>489.20491674808153</v>
      </c>
      <c r="BG195" s="45">
        <f t="shared" si="356"/>
        <v>65227.322233077539</v>
      </c>
      <c r="BH195" s="58"/>
      <c r="BI195" s="58"/>
      <c r="BJ195" s="58">
        <f t="shared" si="326"/>
        <v>-1223.0122918702039</v>
      </c>
      <c r="BK195" s="97"/>
      <c r="BL195" s="44"/>
      <c r="BM195" s="82">
        <f t="shared" si="327"/>
        <v>19</v>
      </c>
      <c r="BN195" s="86">
        <f t="shared" si="328"/>
        <v>19000</v>
      </c>
      <c r="BO195" s="86">
        <f t="shared" si="329"/>
        <v>100</v>
      </c>
      <c r="BP195" s="84">
        <f t="shared" si="273"/>
        <v>2</v>
      </c>
      <c r="BQ195" s="84">
        <f t="shared" si="274"/>
        <v>3</v>
      </c>
      <c r="BR195" s="84">
        <f t="shared" si="275"/>
        <v>1.4581420887516947</v>
      </c>
      <c r="BS195" s="84">
        <f t="shared" si="330"/>
        <v>4.0656134356878856E-2</v>
      </c>
      <c r="BT195" s="84">
        <f t="shared" si="331"/>
        <v>504.51301389147955</v>
      </c>
      <c r="BU195" s="84">
        <f t="shared" si="332"/>
        <v>0</v>
      </c>
      <c r="BV195" s="83">
        <f t="shared" si="333"/>
        <v>501.19188114440652</v>
      </c>
      <c r="BW195" s="81">
        <f t="shared" si="357"/>
        <v>501.19188114440652</v>
      </c>
      <c r="BX195" s="83">
        <f t="shared" si="276"/>
        <v>0</v>
      </c>
      <c r="BY195" s="141">
        <f t="shared" si="277"/>
        <v>0</v>
      </c>
      <c r="BZ195" s="83">
        <f t="shared" si="278"/>
        <v>3</v>
      </c>
      <c r="CA195" s="83">
        <f t="shared" si="279"/>
        <v>0</v>
      </c>
      <c r="CB195" s="83">
        <f t="shared" si="334"/>
        <v>1.7530412911730622</v>
      </c>
      <c r="CC195" s="83">
        <f t="shared" si="280"/>
        <v>1.7530412911730622</v>
      </c>
      <c r="CD195" s="143">
        <f t="shared" si="281"/>
        <v>1.2238668524348462</v>
      </c>
      <c r="CE195" s="83">
        <f t="shared" si="335"/>
        <v>3.3033131542861451E-2</v>
      </c>
      <c r="CF195" s="84">
        <f t="shared" si="336"/>
        <v>583.0728361851144</v>
      </c>
      <c r="CG195" s="83">
        <f t="shared" si="282"/>
        <v>0</v>
      </c>
      <c r="CH195" s="83">
        <f t="shared" si="337"/>
        <v>1.6428434363451561</v>
      </c>
      <c r="CI195" s="83">
        <f t="shared" si="283"/>
        <v>1.6428434363451561</v>
      </c>
      <c r="CJ195" s="143">
        <f t="shared" si="284"/>
        <v>1.1969464386411544</v>
      </c>
      <c r="CK195" s="83">
        <f t="shared" si="338"/>
        <v>3.198458142559657E-2</v>
      </c>
      <c r="CL195" s="84">
        <f t="shared" si="339"/>
        <v>525.13184715079387</v>
      </c>
      <c r="CM195" s="83">
        <f t="shared" si="285"/>
        <v>0</v>
      </c>
      <c r="CN195" s="83">
        <f t="shared" si="340"/>
        <v>1.7227126192873992</v>
      </c>
      <c r="CO195" s="83">
        <f t="shared" si="286"/>
        <v>1.7227126192873992</v>
      </c>
      <c r="CP195" s="143">
        <f t="shared" si="287"/>
        <v>1.2022682287919844</v>
      </c>
      <c r="CQ195" s="83">
        <f t="shared" si="341"/>
        <v>3.2191865151971928E-2</v>
      </c>
      <c r="CR195" s="84">
        <f t="shared" si="342"/>
        <v>515.97813758156951</v>
      </c>
      <c r="CS195" s="83">
        <f t="shared" si="288"/>
        <v>0</v>
      </c>
      <c r="CT195" s="83">
        <f t="shared" si="343"/>
        <v>1.7360464714563255</v>
      </c>
      <c r="CU195" s="83">
        <f t="shared" si="289"/>
        <v>1.7360464714563255</v>
      </c>
      <c r="CV195" s="143">
        <f t="shared" si="290"/>
        <v>1.2032003115553187</v>
      </c>
      <c r="CW195" s="83">
        <f t="shared" si="344"/>
        <v>3.2228169775603818E-2</v>
      </c>
      <c r="CX195" s="84">
        <f t="shared" si="345"/>
        <v>515.6525675908091</v>
      </c>
      <c r="CY195" s="83">
        <f t="shared" si="291"/>
        <v>0</v>
      </c>
      <c r="CZ195" s="83">
        <f t="shared" si="346"/>
        <v>1.7365245188544349</v>
      </c>
      <c r="DA195" s="83">
        <f t="shared" si="292"/>
        <v>1.7365245188544349</v>
      </c>
      <c r="DB195" s="143">
        <f t="shared" si="293"/>
        <v>1.2032309708933955</v>
      </c>
      <c r="DC195" s="83">
        <f t="shared" si="347"/>
        <v>3.2229363956821397E-2</v>
      </c>
      <c r="DD195" s="84">
        <f t="shared" si="348"/>
        <v>515.68835076761559</v>
      </c>
      <c r="DE195" s="86">
        <f t="shared" si="294"/>
        <v>902.14538605993164</v>
      </c>
      <c r="DF195" s="86">
        <f t="shared" si="295"/>
        <v>360.85815442397262</v>
      </c>
      <c r="DG195" s="86">
        <f t="shared" si="296"/>
        <v>225.53634651498291</v>
      </c>
      <c r="DH195" s="86">
        <f t="shared" si="297"/>
        <v>1.9260532836347146</v>
      </c>
      <c r="DI195" s="86">
        <f t="shared" si="298"/>
        <v>23.451644469857904</v>
      </c>
      <c r="DJ195" s="86">
        <f t="shared" si="299"/>
        <v>44035.947856828629</v>
      </c>
      <c r="DK195" s="86">
        <f t="shared" si="300"/>
        <v>1113.6607758951809</v>
      </c>
      <c r="DL195" s="86">
        <f t="shared" si="358"/>
        <v>1113.6607758951809</v>
      </c>
      <c r="DM195" s="86">
        <f t="shared" si="301"/>
        <v>1.9260532836347146</v>
      </c>
      <c r="DN195" s="85">
        <f t="shared" si="302"/>
        <v>1.9260532836347146</v>
      </c>
      <c r="DO195" s="85">
        <f t="shared" si="349"/>
        <v>192.60532836347147</v>
      </c>
      <c r="DP195" s="85">
        <f t="shared" si="303"/>
        <v>1.9260532836347146</v>
      </c>
      <c r="DQ195" s="85">
        <f t="shared" si="350"/>
        <v>192.60532836347147</v>
      </c>
      <c r="DR195" s="85">
        <f t="shared" si="304"/>
        <v>1.9260532836347146</v>
      </c>
      <c r="DS195" s="85">
        <f t="shared" si="351"/>
        <v>192.60532836347147</v>
      </c>
      <c r="DT195" s="81"/>
      <c r="DU195" s="81"/>
      <c r="DV195" s="81">
        <f t="shared" si="352"/>
        <v>-1.9260532836347146</v>
      </c>
      <c r="DW195" s="100"/>
    </row>
    <row r="196" spans="1:127" x14ac:dyDescent="0.2">
      <c r="A196" s="59">
        <f t="shared" si="305"/>
        <v>25.466666666666615</v>
      </c>
      <c r="B196" s="44">
        <f t="shared" si="306"/>
        <v>25466.666666666613</v>
      </c>
      <c r="C196" s="52">
        <f t="shared" si="240"/>
        <v>133.33333333333334</v>
      </c>
      <c r="D196" s="50">
        <f t="shared" si="241"/>
        <v>3</v>
      </c>
      <c r="E196" s="44">
        <f t="shared" si="242"/>
        <v>2.6</v>
      </c>
      <c r="F196" s="47">
        <f t="shared" si="243"/>
        <v>0.2</v>
      </c>
      <c r="G196" s="52">
        <f t="shared" si="307"/>
        <v>2.8663558428956216E-2</v>
      </c>
      <c r="H196" s="57">
        <f t="shared" si="308"/>
        <v>341.53772293221243</v>
      </c>
      <c r="I196" s="52">
        <f t="shared" si="309"/>
        <v>0</v>
      </c>
      <c r="J196" s="54">
        <f t="shared" si="310"/>
        <v>683.24447326122436</v>
      </c>
      <c r="K196" s="46">
        <f t="shared" si="353"/>
        <v>683.24447326122436</v>
      </c>
      <c r="L196" s="80">
        <f t="shared" si="244"/>
        <v>0</v>
      </c>
      <c r="M196" s="142">
        <f t="shared" si="245"/>
        <v>0</v>
      </c>
      <c r="N196" s="60">
        <f t="shared" si="246"/>
        <v>2.6</v>
      </c>
      <c r="O196" s="53">
        <f t="shared" si="247"/>
        <v>0</v>
      </c>
      <c r="P196" s="58">
        <f t="shared" si="311"/>
        <v>2.6051745500489307</v>
      </c>
      <c r="Q196" s="49">
        <f t="shared" si="248"/>
        <v>2.6051745500489307</v>
      </c>
      <c r="R196" s="143">
        <f t="shared" si="249"/>
        <v>0.2</v>
      </c>
      <c r="S196" s="51">
        <f t="shared" si="312"/>
        <v>2.3223368929887855E-2</v>
      </c>
      <c r="T196" s="57">
        <f t="shared" si="313"/>
        <v>362.3149973670786</v>
      </c>
      <c r="U196" s="53">
        <f t="shared" si="250"/>
        <v>0</v>
      </c>
      <c r="V196" s="58">
        <f t="shared" si="314"/>
        <v>2.5999509656866668</v>
      </c>
      <c r="W196" s="49">
        <f t="shared" si="251"/>
        <v>2.5999509656866668</v>
      </c>
      <c r="X196" s="143">
        <f t="shared" si="252"/>
        <v>0.2</v>
      </c>
      <c r="Y196" s="51">
        <f t="shared" si="315"/>
        <v>2.2628547148632102E-2</v>
      </c>
      <c r="Z196" s="57">
        <f t="shared" si="316"/>
        <v>358.80718589695744</v>
      </c>
      <c r="AA196" s="53">
        <f t="shared" si="253"/>
        <v>0</v>
      </c>
      <c r="AB196" s="58">
        <f t="shared" si="317"/>
        <v>2.6008313892388699</v>
      </c>
      <c r="AC196" s="49">
        <f t="shared" si="254"/>
        <v>2.6008313892388699</v>
      </c>
      <c r="AD196" s="143">
        <f t="shared" si="255"/>
        <v>0.2</v>
      </c>
      <c r="AE196" s="49">
        <f t="shared" si="354"/>
        <v>2.2575857299783102E-2</v>
      </c>
      <c r="AF196" s="57">
        <f t="shared" si="318"/>
        <v>357.37424290425542</v>
      </c>
      <c r="AG196" s="53">
        <f t="shared" si="256"/>
        <v>0</v>
      </c>
      <c r="AH196" s="58">
        <f t="shared" si="319"/>
        <v>2.601191214328415</v>
      </c>
      <c r="AI196" s="49">
        <f t="shared" si="257"/>
        <v>2.601191214328415</v>
      </c>
      <c r="AJ196" s="143">
        <f t="shared" si="258"/>
        <v>0.2</v>
      </c>
      <c r="AK196" s="51">
        <f t="shared" si="320"/>
        <v>2.2576415624644505E-2</v>
      </c>
      <c r="AL196" s="57">
        <f t="shared" si="321"/>
        <v>357.15884074326152</v>
      </c>
      <c r="AM196" s="53">
        <f t="shared" si="259"/>
        <v>0</v>
      </c>
      <c r="AN196" s="58">
        <f t="shared" si="322"/>
        <v>2.6012453123892194</v>
      </c>
      <c r="AO196" s="49">
        <f t="shared" si="260"/>
        <v>2.6012453123892194</v>
      </c>
      <c r="AP196" s="143">
        <f t="shared" si="261"/>
        <v>0.2</v>
      </c>
      <c r="AQ196" s="51">
        <f t="shared" si="323"/>
        <v>2.2576711274376701E-2</v>
      </c>
      <c r="AR196" s="57">
        <f t="shared" si="324"/>
        <v>357.13884164630724</v>
      </c>
      <c r="AS196" s="44">
        <f t="shared" si="262"/>
        <v>1229.8400518702038</v>
      </c>
      <c r="AT196" s="44">
        <f t="shared" si="263"/>
        <v>491.93602074808149</v>
      </c>
      <c r="AU196" s="44">
        <f t="shared" si="264"/>
        <v>307.46001296755094</v>
      </c>
      <c r="AV196" s="47">
        <f t="shared" si="265"/>
        <v>71.453148698745949</v>
      </c>
      <c r="AW196" s="47">
        <f t="shared" si="266"/>
        <v>16752.077357268518</v>
      </c>
      <c r="AX196" s="86">
        <f t="shared" si="267"/>
        <v>29967395.879236076</v>
      </c>
      <c r="AY196" s="86">
        <f t="shared" si="268"/>
        <v>935.10262156451518</v>
      </c>
      <c r="AZ196" s="10">
        <f t="shared" si="325"/>
        <v>935.10262156451518</v>
      </c>
      <c r="BA196" s="44">
        <f t="shared" si="269"/>
        <v>16752.077357268518</v>
      </c>
      <c r="BB196" s="9">
        <f t="shared" si="270"/>
        <v>1229.8400518702038</v>
      </c>
      <c r="BC196" s="45">
        <f t="shared" si="359"/>
        <v>163978.67358269385</v>
      </c>
      <c r="BD196" s="9">
        <f t="shared" si="271"/>
        <v>307.46001296755094</v>
      </c>
      <c r="BE196" s="45">
        <f t="shared" si="355"/>
        <v>40994.668395673463</v>
      </c>
      <c r="BF196" s="9">
        <f t="shared" si="272"/>
        <v>491.93602074808149</v>
      </c>
      <c r="BG196" s="45">
        <f t="shared" si="356"/>
        <v>65591.469433077538</v>
      </c>
      <c r="BH196" s="58"/>
      <c r="BI196" s="58"/>
      <c r="BJ196" s="58">
        <f t="shared" si="326"/>
        <v>-1229.8400518702038</v>
      </c>
      <c r="BK196" s="97"/>
      <c r="BL196" s="44"/>
      <c r="BM196" s="82">
        <f t="shared" si="327"/>
        <v>19.100000000000001</v>
      </c>
      <c r="BN196" s="86">
        <f t="shared" si="328"/>
        <v>19100</v>
      </c>
      <c r="BO196" s="86">
        <f t="shared" si="329"/>
        <v>100</v>
      </c>
      <c r="BP196" s="84">
        <f t="shared" si="273"/>
        <v>2</v>
      </c>
      <c r="BQ196" s="84">
        <f t="shared" si="274"/>
        <v>3</v>
      </c>
      <c r="BR196" s="84">
        <f t="shared" si="275"/>
        <v>1.4581420887516947</v>
      </c>
      <c r="BS196" s="84">
        <f t="shared" si="330"/>
        <v>4.0510320148003688E-2</v>
      </c>
      <c r="BT196" s="84">
        <f t="shared" si="331"/>
        <v>505.86578813322762</v>
      </c>
      <c r="BU196" s="84">
        <f t="shared" si="332"/>
        <v>0</v>
      </c>
      <c r="BV196" s="83">
        <f t="shared" si="333"/>
        <v>503.93868114440647</v>
      </c>
      <c r="BW196" s="81">
        <f t="shared" si="357"/>
        <v>503.93868114440647</v>
      </c>
      <c r="BX196" s="83">
        <f t="shared" si="276"/>
        <v>0</v>
      </c>
      <c r="BY196" s="141">
        <f t="shared" si="277"/>
        <v>0</v>
      </c>
      <c r="BZ196" s="83">
        <f t="shared" si="278"/>
        <v>3</v>
      </c>
      <c r="CA196" s="83">
        <f t="shared" si="279"/>
        <v>0</v>
      </c>
      <c r="CB196" s="83">
        <f t="shared" si="334"/>
        <v>1.7512670901307763</v>
      </c>
      <c r="CC196" s="83">
        <f t="shared" si="280"/>
        <v>1.7512670901307763</v>
      </c>
      <c r="CD196" s="143">
        <f t="shared" si="281"/>
        <v>1.2238668524348462</v>
      </c>
      <c r="CE196" s="83">
        <f t="shared" si="335"/>
        <v>3.2910744857617968E-2</v>
      </c>
      <c r="CF196" s="84">
        <f t="shared" si="336"/>
        <v>584.95367826032737</v>
      </c>
      <c r="CG196" s="83">
        <f t="shared" si="282"/>
        <v>0</v>
      </c>
      <c r="CH196" s="83">
        <f t="shared" si="337"/>
        <v>1.6406073203620553</v>
      </c>
      <c r="CI196" s="83">
        <f t="shared" si="283"/>
        <v>1.6406073203620553</v>
      </c>
      <c r="CJ196" s="143">
        <f t="shared" si="284"/>
        <v>1.1969464386411544</v>
      </c>
      <c r="CK196" s="83">
        <f t="shared" si="338"/>
        <v>3.1864886781732452E-2</v>
      </c>
      <c r="CL196" s="84">
        <f t="shared" si="339"/>
        <v>527.07510804817355</v>
      </c>
      <c r="CM196" s="83">
        <f t="shared" si="285"/>
        <v>0</v>
      </c>
      <c r="CN196" s="83">
        <f t="shared" si="340"/>
        <v>1.7201521666541535</v>
      </c>
      <c r="CO196" s="83">
        <f t="shared" si="286"/>
        <v>1.7201521666541535</v>
      </c>
      <c r="CP196" s="143">
        <f t="shared" si="287"/>
        <v>1.2022682287919844</v>
      </c>
      <c r="CQ196" s="83">
        <f t="shared" si="341"/>
        <v>3.2071638329092732E-2</v>
      </c>
      <c r="CR196" s="84">
        <f t="shared" si="342"/>
        <v>517.84332109394336</v>
      </c>
      <c r="CS196" s="83">
        <f t="shared" si="288"/>
        <v>0</v>
      </c>
      <c r="CT196" s="83">
        <f t="shared" si="343"/>
        <v>1.7335586203738313</v>
      </c>
      <c r="CU196" s="83">
        <f t="shared" si="289"/>
        <v>1.7335586203738313</v>
      </c>
      <c r="CV196" s="143">
        <f t="shared" si="290"/>
        <v>1.2032003115553187</v>
      </c>
      <c r="CW196" s="83">
        <f t="shared" si="344"/>
        <v>3.2107849744448289E-2</v>
      </c>
      <c r="CX196" s="84">
        <f t="shared" si="345"/>
        <v>517.50551394270269</v>
      </c>
      <c r="CY196" s="83">
        <f t="shared" si="291"/>
        <v>0</v>
      </c>
      <c r="CZ196" s="83">
        <f t="shared" si="346"/>
        <v>1.7340531502307612</v>
      </c>
      <c r="DA196" s="83">
        <f t="shared" si="292"/>
        <v>1.7340531502307612</v>
      </c>
      <c r="DB196" s="143">
        <f t="shared" si="293"/>
        <v>1.2032309708933955</v>
      </c>
      <c r="DC196" s="83">
        <f t="shared" si="347"/>
        <v>3.2109040859732055E-2</v>
      </c>
      <c r="DD196" s="84">
        <f t="shared" si="348"/>
        <v>517.54085570255882</v>
      </c>
      <c r="DE196" s="86">
        <f t="shared" si="294"/>
        <v>907.08962605993156</v>
      </c>
      <c r="DF196" s="86">
        <f t="shared" si="295"/>
        <v>362.83585042397266</v>
      </c>
      <c r="DG196" s="86">
        <f t="shared" si="296"/>
        <v>226.77240651498289</v>
      </c>
      <c r="DH196" s="86">
        <f t="shared" si="297"/>
        <v>1.8924422062278066</v>
      </c>
      <c r="DI196" s="86">
        <f t="shared" si="298"/>
        <v>22.705410584523634</v>
      </c>
      <c r="DJ196" s="86">
        <f t="shared" si="299"/>
        <v>41440.412896357688</v>
      </c>
      <c r="DK196" s="86">
        <f t="shared" si="300"/>
        <v>1104.9911890208596</v>
      </c>
      <c r="DL196" s="86">
        <f t="shared" si="358"/>
        <v>1104.9911890208596</v>
      </c>
      <c r="DM196" s="86">
        <f t="shared" si="301"/>
        <v>1.8924422062278066</v>
      </c>
      <c r="DN196" s="85">
        <f t="shared" si="302"/>
        <v>1.8924422062278066</v>
      </c>
      <c r="DO196" s="85">
        <f t="shared" si="349"/>
        <v>189.24422062278066</v>
      </c>
      <c r="DP196" s="85">
        <f t="shared" si="303"/>
        <v>1.8924422062278066</v>
      </c>
      <c r="DQ196" s="85">
        <f t="shared" si="350"/>
        <v>189.24422062278066</v>
      </c>
      <c r="DR196" s="85">
        <f t="shared" si="304"/>
        <v>1.8924422062278066</v>
      </c>
      <c r="DS196" s="85">
        <f t="shared" si="351"/>
        <v>189.24422062278066</v>
      </c>
      <c r="DT196" s="81"/>
      <c r="DU196" s="81"/>
      <c r="DV196" s="81">
        <f t="shared" si="352"/>
        <v>-1.8924422062278066</v>
      </c>
      <c r="DW196" s="100"/>
    </row>
    <row r="197" spans="1:127" x14ac:dyDescent="0.2">
      <c r="A197" s="59">
        <f t="shared" si="305"/>
        <v>25.599999999999945</v>
      </c>
      <c r="B197" s="44">
        <f t="shared" si="306"/>
        <v>25599.999999999945</v>
      </c>
      <c r="C197" s="52">
        <f t="shared" ref="C197:C260" si="360">Dlith/1200</f>
        <v>133.33333333333334</v>
      </c>
      <c r="D197" s="50">
        <f t="shared" ref="D197:D260" si="361">IF(B197&lt;Dzsed,1,IF(B197&lt;Dzsed+Dzuc,2,IF(B197&lt;Dzsed+Dzuc+Dzlc,3,4)))</f>
        <v>3</v>
      </c>
      <c r="E197" s="44">
        <f t="shared" ref="E197:E260" si="362">IF(B197&lt;Dzsed,ksed,IF(B197&lt;(Dzsed+Dzuc),kuc,IF(B197&lt;(Dzsed+Dzuc+Dzlc),klc,kma)))</f>
        <v>2.6</v>
      </c>
      <c r="F197" s="47">
        <f t="shared" ref="F197:F260" si="363">IF(B197&lt;Dzsed,Ased,IF(B197&lt;(Dzsed+Dzuc),Auc,IF(B197&lt;(Dzsed+Dzuc+Dzlc),Alc,Ama)))</f>
        <v>0.2</v>
      </c>
      <c r="G197" s="52">
        <f t="shared" si="307"/>
        <v>2.8636891762289549E-2</v>
      </c>
      <c r="H197" s="57">
        <f t="shared" si="308"/>
        <v>343.00696524480844</v>
      </c>
      <c r="I197" s="52">
        <f t="shared" si="309"/>
        <v>0</v>
      </c>
      <c r="J197" s="54">
        <f t="shared" si="310"/>
        <v>687.03767326122431</v>
      </c>
      <c r="K197" s="46">
        <f t="shared" si="353"/>
        <v>687.03767326122431</v>
      </c>
      <c r="L197" s="80">
        <f t="shared" ref="L197:L260" si="364">IF(B197&lt;Dzsed,φ_0*0.01*EXP((-k_athy_z)*(B197+Dzburial)*0.001),0)</f>
        <v>0</v>
      </c>
      <c r="M197" s="142">
        <f t="shared" ref="M197:M260" si="365">IF(B197&lt;Dzsed,φ_0*0.01*EXP((-k_athy_P)*(K197+(rhosed*9.81*0.000001)+(1078*9.81*Dzburial*0.000001))),0)</f>
        <v>0</v>
      </c>
      <c r="N197" s="60">
        <f t="shared" ref="N197:N260" si="366">IF(L197=0,E197,(IF(B197&lt;Dzsed,λRMv20*f^(M197/φ_0),0)))</f>
        <v>2.6</v>
      </c>
      <c r="O197" s="53">
        <f t="shared" ref="O197:O260" si="367">IF(B197&lt;Dzsed,IF(H197&gt;450,0.1,IF(H197&lt;137,(0.565+((1.88*10^(-3))*H197)-(7.23*10^(-6))*(H197^2)),(0.602+((1.31*10^(-3))*H197)-(5.14*10^(-6))*(H197^2)))),0)</f>
        <v>0</v>
      </c>
      <c r="P197" s="58">
        <f t="shared" si="311"/>
        <v>2.6053098488961686</v>
      </c>
      <c r="Q197" s="49">
        <f t="shared" ref="Q197:Q260" si="368">IF(B197&lt;Dzsed,IF(O197&lt;0,(1)*(P197^(1-$M197)),(O197^$M197)*(P197^(1-$M197))),P197)</f>
        <v>2.6053098488961686</v>
      </c>
      <c r="R197" s="143">
        <f t="shared" ref="R197:R260" si="369">IF($B197&lt;Dzsed,Ased*(1-M197),IF($B197&lt;(Dzsed+Dzuc),Auc1_,IF($B197&lt;(Dzsed+Dzuc+Dzlc),Alc,Ama)))</f>
        <v>0.2</v>
      </c>
      <c r="S197" s="51">
        <f t="shared" si="312"/>
        <v>2.3196702263221188E-2</v>
      </c>
      <c r="T197" s="57">
        <f t="shared" si="313"/>
        <v>363.50289144228202</v>
      </c>
      <c r="U197" s="53">
        <f t="shared" ref="U197:U260" si="370">IF($B197&lt;Dzsed,IF(T197&gt;450,0.1,IF(T197&lt;137,(0.565+((1.88*10^(-3))*T197)-(7.23*10^(-6))*(T197^2)),(0.602+((1.31*10^(-3))*T197)-(5.14*10^(-6))*(T197^2)))),0)</f>
        <v>0</v>
      </c>
      <c r="V197" s="58">
        <f t="shared" si="314"/>
        <v>2.60015732093879</v>
      </c>
      <c r="W197" s="49">
        <f t="shared" ref="W197:W260" si="371">IF($B197&lt;Dzsed,IF(U197&lt;0,(1)*(V197^(1-$M197)),(U197^$M197)*(V197^(1-$M197))),V197)</f>
        <v>2.60015732093879</v>
      </c>
      <c r="X197" s="143">
        <f t="shared" ref="X197:X260" si="372">IF($B197&lt;Dzsed,Ased*(1-M197),IF($B197&lt;(Dzsed+Dzuc),Auc2_,IF($B197&lt;(Dzsed+Dzuc+Dzlc),Alc,Ama)))</f>
        <v>0.2</v>
      </c>
      <c r="Y197" s="51">
        <f t="shared" si="315"/>
        <v>2.2601880481965434E-2</v>
      </c>
      <c r="Z197" s="57">
        <f t="shared" si="316"/>
        <v>359.9669623242192</v>
      </c>
      <c r="AA197" s="53">
        <f t="shared" ref="AA197:AA260" si="373">IF($B197&lt;Dzsed,IF(Z197&gt;450,0.1,IF(Z197&lt;137,(0.565+((1.88*10^(-3))*Z197)-(7.23*10^(-6))*(Z197^2)),(0.602+((1.31*10^(-3))*Z197)-(5.14*10^(-6))*(Z197^2)))),0)</f>
        <v>0</v>
      </c>
      <c r="AB197" s="58">
        <f t="shared" si="317"/>
        <v>2.6010447728019175</v>
      </c>
      <c r="AC197" s="49">
        <f t="shared" ref="AC197:AC260" si="374">IF($B197&lt;Dzsed,IF(AA197&lt;0,(1)*(AB197^(1-$M197)),(AA197^$M197)*(AB197^(1-$M197))),AB197)</f>
        <v>2.6010447728019175</v>
      </c>
      <c r="AD197" s="143">
        <f t="shared" ref="AD197:AD260" si="375">IF($B197&lt;Dzsed,Ased*(1-M197),IF($B197&lt;(Dzsed+Dzuc),Auc3_,IF($B197&lt;(Dzsed+Dzuc+Dzlc),Alc,Ama)))</f>
        <v>0.2</v>
      </c>
      <c r="AE197" s="49">
        <f t="shared" si="354"/>
        <v>2.2549190633116434E-2</v>
      </c>
      <c r="AF197" s="57">
        <f t="shared" si="318"/>
        <v>358.53092554862337</v>
      </c>
      <c r="AG197" s="53">
        <f t="shared" ref="AG197:AG260" si="376">IF($B197&lt;Dzsed,IF(AF197&gt;450,0.1,IF(AF197&lt;137,(0.565+((1.88*10^(-3))*AF197)-(7.23*10^(-6))*(AF197^2)),(0.602+((1.31*10^(-3))*AF197)-(5.14*10^(-6))*(AF197^2)))),0)</f>
        <v>0</v>
      </c>
      <c r="AH197" s="58">
        <f t="shared" si="319"/>
        <v>2.6014053640841714</v>
      </c>
      <c r="AI197" s="49">
        <f t="shared" ref="AI197:AI260" si="377">IF($B197&lt;Dzsed,IF(AG197&lt;0,(1)*(AH197^(1-$M197)),(AG197^$M197)*(AH197^(1-$M197))),AH197)</f>
        <v>2.6014053640841714</v>
      </c>
      <c r="AJ197" s="143">
        <f t="shared" ref="AJ197:AJ260" si="378">IF($B197&lt;Dzsed,Ased*(1-M197),IF($B197&lt;(Dzsed+Dzuc),Auc4_,IF($B197&lt;(Dzsed+Dzuc+Dzlc),Alc,Ama)))</f>
        <v>0.2</v>
      </c>
      <c r="AK197" s="51">
        <f t="shared" si="320"/>
        <v>2.2549748957977837E-2</v>
      </c>
      <c r="AL197" s="57">
        <f t="shared" si="321"/>
        <v>358.31539200162473</v>
      </c>
      <c r="AM197" s="53">
        <f t="shared" ref="AM197:AM260" si="379">IF($B197&lt;Dzsed,IF(AL197&gt;450,0.1,IF(AL197&lt;137,(0.565+((1.88*10^(-3))*AL197)-(7.23*10^(-6))*(AL197^2)),(0.602+((1.31*10^(-3))*AL197)-(5.14*10^(-6))*(AL197^2)))),0)</f>
        <v>0</v>
      </c>
      <c r="AN197" s="58">
        <f t="shared" si="322"/>
        <v>2.601459493554465</v>
      </c>
      <c r="AO197" s="49">
        <f t="shared" ref="AO197:AO260" si="380">IF($B197&lt;Dzsed,IF(AM197&lt;0,(1)*(AN197^(1-$M197)),(AM197^$M197)*(AN197^(1-$M197))),AN197)</f>
        <v>2.601459493554465</v>
      </c>
      <c r="AP197" s="143">
        <f t="shared" ref="AP197:AP260" si="381">IF($B197&lt;Dzsed,Ased*(1-M197),IF($B197&lt;(Dzsed+Dzuc),Auc5_,IF($B197&lt;(Dzsed+Dzuc+Dzlc),Alc,Ama)))</f>
        <v>0.2</v>
      </c>
      <c r="AQ197" s="51">
        <f t="shared" si="323"/>
        <v>2.2550044607710033E-2</v>
      </c>
      <c r="AR197" s="57">
        <f t="shared" si="324"/>
        <v>358.29538400615718</v>
      </c>
      <c r="AS197" s="44">
        <f t="shared" ref="AS197:AS260" si="382">IF(AND(B197&lt;=Dlith,B197&gt;(Dzlc+Dzuc+Dzsed)),J197*(1-lambdama)*fcompma,IF(AND(B197&lt;=(Dzlc+Dzuc+Dzsed),B197&gt;(Dzuc+Dzsed)),J197*(1-lambdalc)*fcomplc,IF(AND(B197&lt;=(Dzuc+Dzsed),B197&gt;Dzsed),J197*(1-lambdauc)*fcompuc,J197*(1-lambdased)*fcompsed)))</f>
        <v>1236.6678118702039</v>
      </c>
      <c r="AT197" s="44">
        <f t="shared" ref="AT197:AT260" si="383">IF(AND(B197&lt;=Dlith,B197&gt;(Dzlc+Dzuc+Dzsed)),J197*(1-lambdama)*fssma,IF(AND(B197&lt;=(Dzlc+Dzuc+Dzsed),B197&gt;(Dzuc+Dzsed)),J197*(1-lambdalc)*fsslc,IF(AND(B197&lt;=(Dzuc+Dzsed),B197&gt;Dzsed),J197*(1-lambdauc)*fssuc,J197*(1-lambdased)*fsssed)))</f>
        <v>494.66712474808151</v>
      </c>
      <c r="AU197" s="44">
        <f t="shared" ref="AU197:AU260" si="384">IF(AND(B197&lt;=Dlith,B197&gt;(Dzlc+Dzuc+Dzsed)),J197*(1-lambdama)*fextma,IF(AND(B197&lt;=(Dzlc+Dzuc+Dzsed),B197&gt;(Dzuc+Dzsed)),J197*(1-lambdalc)*fextlc,IF(AND(B197&lt;=(Dzuc+Dzsed),B197&gt;Dzsed),J197*(1-lambdauc)*fextuc,J197*(1-lambdased)*fextsed)))</f>
        <v>309.16695296755097</v>
      </c>
      <c r="AV197" s="47">
        <f t="shared" ref="AV197:AV260" si="385">((εuc/Apuc)^(1/nuc))*EXP(Epuc/(nuc*Rgas*(AR197+273)))*0.000001</f>
        <v>70.058688120326394</v>
      </c>
      <c r="AW197" s="47">
        <f t="shared" ref="AW197:AW260" si="386">((εlc/Aplc)^(1/nlc))*EXP(Eplc/(nlc*Rgas*(AR197+273)))*0.000001</f>
        <v>16142.796131820205</v>
      </c>
      <c r="AX197" s="86">
        <f t="shared" ref="AX197:AX260" si="387">((εma/0.00000000000007)^(1/3))*EXP(510/(3*Rgas*(AR197+273)))*0.000001</f>
        <v>28237928.776519708</v>
      </c>
      <c r="AY197" s="86">
        <f t="shared" ref="AY197:AY260" si="388">IF(nma=0,IF(AR197&lt;846.3,σD*(1-SQRT(-((Rgas*(AR197+273))/ED)*LN(εma/AD)))^2*0.000001,0),σD*(1-SQRT(-((Rgas*(AR197+273))/ED)*LN(εma/AD)))*0.000001)</f>
        <v>929.95449894029525</v>
      </c>
      <c r="AZ197" s="10">
        <f t="shared" si="325"/>
        <v>929.95449894029525</v>
      </c>
      <c r="BA197" s="44">
        <f t="shared" ref="BA197:BA260" si="389">IF(AND(B197&lt;=Dlith,B197&gt;(Dzlc+Dzuc+Dzsed)),AZ197,IF(AND(B197&lt;=(Dzlc+Dzuc+Dzsed),B197&gt;(Dzuc+Dzsed)),AW197,IF(AND(B197&lt;=(Dzuc+Dzsed),B197&gt;Dzsed),AV197,0)))</f>
        <v>16142.796131820205</v>
      </c>
      <c r="BB197" s="9">
        <f t="shared" ref="BB197:BB260" si="390">IF(BA197&gt;=0,(IF(B197&gt;Dzsed,IF(BA197&lt;AS197,BA197,AS197),AS197)),0)</f>
        <v>1236.6678118702039</v>
      </c>
      <c r="BC197" s="45">
        <f t="shared" si="359"/>
        <v>164889.04158269387</v>
      </c>
      <c r="BD197" s="9">
        <f t="shared" ref="BD197:BD260" si="391">IF(BA197&gt;=0,(IF(B197&gt;Dzsed,IF(BA197&lt;AU197,BA197,AU197),AU197)),0)</f>
        <v>309.16695296755097</v>
      </c>
      <c r="BE197" s="45">
        <f t="shared" si="355"/>
        <v>41222.260395673467</v>
      </c>
      <c r="BF197" s="9">
        <f t="shared" ref="BF197:BF260" si="392">IF(BA197&gt;=0,(IF(B197&gt;Dzsed,IF(BA197&lt;AT197,BA197,AT197),AT197)),0)</f>
        <v>494.66712474808151</v>
      </c>
      <c r="BG197" s="45">
        <f t="shared" si="356"/>
        <v>65955.616633077545</v>
      </c>
      <c r="BH197" s="58"/>
      <c r="BI197" s="58"/>
      <c r="BJ197" s="58">
        <f t="shared" si="326"/>
        <v>-1236.6678118702039</v>
      </c>
      <c r="BK197" s="97"/>
      <c r="BL197" s="44"/>
      <c r="BM197" s="82">
        <f t="shared" si="327"/>
        <v>19.2</v>
      </c>
      <c r="BN197" s="86">
        <f t="shared" si="328"/>
        <v>19200</v>
      </c>
      <c r="BO197" s="86">
        <f t="shared" si="329"/>
        <v>100</v>
      </c>
      <c r="BP197" s="84">
        <f t="shared" ref="BP197:BP260" si="393">IF(BN197&lt;Dzsedb,1,IF(BN197&lt;Dzsedb+Dzucb,2,IF(BN197&lt;Dzsedb+Dzucb+Dzlcb,3,4)))</f>
        <v>2</v>
      </c>
      <c r="BQ197" s="84">
        <f t="shared" ref="BQ197:BQ260" si="394">IF(BN197&lt;Dzsedb,ksedb,IF(BN197&lt;(Dzsedb+Dzucb),kucb,IF(BN197&lt;(Dzsedb+Dzucb+Dzlcb),klcb,kmab)))</f>
        <v>3</v>
      </c>
      <c r="BR197" s="84">
        <f t="shared" ref="BR197:BR260" si="395">IF($BN197&lt;Dzsedb,Asedb,IF($B197&lt;(Dzsedb+Dzucb),Aucb,IF($BN197&lt;(Dzsedb+Dzucb+Dzlcb),Alcb,Amab)))</f>
        <v>1.4581420887516947</v>
      </c>
      <c r="BS197" s="84">
        <f t="shared" si="330"/>
        <v>4.036450593912852E-2</v>
      </c>
      <c r="BT197" s="84">
        <f t="shared" si="331"/>
        <v>507.2137019013465</v>
      </c>
      <c r="BU197" s="84">
        <f t="shared" si="332"/>
        <v>0</v>
      </c>
      <c r="BV197" s="83">
        <f t="shared" si="333"/>
        <v>506.68548114440648</v>
      </c>
      <c r="BW197" s="81">
        <f t="shared" si="357"/>
        <v>506.68548114440648</v>
      </c>
      <c r="BX197" s="83">
        <f t="shared" ref="BX197:BX260" si="396">IF(BN197&lt;Dzsedb,φ_0b*0.01*EXP((-k_athy_zb)*(BN197+Dzburialb)*0.001),0)</f>
        <v>0</v>
      </c>
      <c r="BY197" s="141">
        <f t="shared" ref="BY197:BY260" si="397">IF(BN197&lt;Dzsedb,φ_0b*0.01*EXP((-k_athy_Pb)*(BW197+(rhosedb*9.81*0.000001)+(1078*9.81*Dzburialb*0.000001))),0)</f>
        <v>0</v>
      </c>
      <c r="BZ197" s="83">
        <f t="shared" ref="BZ197:BZ260" si="398">IF(BX197=0,BQ197,(IF(BN197&lt;Dzsedb,λRMv20b*fb^(BY197/φ_0b),0)))</f>
        <v>3</v>
      </c>
      <c r="CA197" s="83">
        <f t="shared" ref="CA197:CA260" si="399">IF(BN197&lt;Dzsedb,IF(BT197&gt;450,0.1,IF(BT197&lt;137,(0.565+((1.88*10^(-3))*BT197)-(7.23*10^(-6))*(BT197^2)),(0.602+((1.31*10^(-3))*BT197)-(5.14*10^(-6))*(BT197^2)))),0)</f>
        <v>0</v>
      </c>
      <c r="CB197" s="83">
        <f t="shared" si="334"/>
        <v>1.7495042220584827</v>
      </c>
      <c r="CC197" s="83">
        <f t="shared" ref="CC197:CC260" si="400">IF(BN197&lt;Dzsedb,IF(CA197&lt;0,(1)*(CB197^(1-$BY197)),(CA197^$BY197)*(CB197^(1-$BY197))),CB197)</f>
        <v>1.7495042220584827</v>
      </c>
      <c r="CD197" s="143">
        <f t="shared" ref="CD197:CD260" si="401">IF($BN197&lt;Dzsedb,Asedb*(1-BY197),IF($BN197&lt;(Dzsedb+Dzucb),Aucb1,IF($BN197&lt;(Dzsedb+Dzucb+Dzlcb),Alcb,Amab)))</f>
        <v>1.2238668524348462</v>
      </c>
      <c r="CE197" s="83">
        <f t="shared" si="335"/>
        <v>3.2788358172374486E-2</v>
      </c>
      <c r="CF197" s="84">
        <f t="shared" si="336"/>
        <v>586.82943734357161</v>
      </c>
      <c r="CG197" s="83">
        <f t="shared" ref="CG197:CG260" si="402">IF($BN197&lt;Dzsedb,IF(CF197&gt;450,0.1,IF(CF197&lt;137,(0.565+((1.88*10^(-3))*CF197)-(7.23*10^(-6))*(CF197^2)),(0.602+((1.31*10^(-3))*CF197)-(5.14*10^(-6))*(CF197^2)))),0)</f>
        <v>0</v>
      </c>
      <c r="CH197" s="83">
        <f t="shared" si="337"/>
        <v>1.6383845585407042</v>
      </c>
      <c r="CI197" s="83">
        <f t="shared" ref="CI197:CI260" si="403">IF($BN197&lt;Dzsedb,IF(CG197&lt;0,(1)*(CH197^(1-$BY197)),(CG197^$BY197)*(CH197^(1-$BY197))),CH197)</f>
        <v>1.6383845585407042</v>
      </c>
      <c r="CJ197" s="143">
        <f t="shared" ref="CJ197:CJ260" si="404">IF($BN197&lt;Dzsedb,Asedb*(1-BY197),IF($BN197&lt;(Dzsedb+Dzucb),Aucb2,IF($BN197&lt;(Dzsedb+Dzucb+Dzlcb),Alcb,Amab)))</f>
        <v>1.1969464386411544</v>
      </c>
      <c r="CK197" s="83">
        <f t="shared" si="338"/>
        <v>3.1745192137868333E-2</v>
      </c>
      <c r="CL197" s="84">
        <f t="shared" si="339"/>
        <v>529.01372182034561</v>
      </c>
      <c r="CM197" s="83">
        <f t="shared" ref="CM197:CM260" si="405">IF($BN197&lt;Dzsedb,IF(CL197&gt;450,0.1,IF(CL197&lt;137,(0.565+((1.88*10^(-3))*CL197)-(7.23*10^(-6))*(CL197^2)),(0.602+((1.31*10^(-3))*CL197)-(5.14*10^(-6))*(CL197^2)))),0)</f>
        <v>0</v>
      </c>
      <c r="CN197" s="83">
        <f t="shared" si="340"/>
        <v>1.7176067122753635</v>
      </c>
      <c r="CO197" s="83">
        <f t="shared" ref="CO197:CO260" si="406">IF($BN197&lt;Dzsedb,IF(CM197&lt;0,(1)*(CN197^(1-$BY197)),(CM197^$BY197)*(CN197^(1-$BY197))),CN197)</f>
        <v>1.7176067122753635</v>
      </c>
      <c r="CP197" s="143">
        <f t="shared" ref="CP197:CP260" si="407">IF($BN197&lt;Dzsedb,Asedb*(1-BY197),IF($BN197&lt;(Dzsedb+Dzucb),Aucb3,IF($BN197&lt;(Dzsedb+Dzucb+Dzlcb),Alcb,Amab)))</f>
        <v>1.2022682287919844</v>
      </c>
      <c r="CQ197" s="83">
        <f t="shared" si="341"/>
        <v>3.1951411506213535E-2</v>
      </c>
      <c r="CR197" s="84">
        <f t="shared" si="342"/>
        <v>519.70429162540029</v>
      </c>
      <c r="CS197" s="83">
        <f t="shared" ref="CS197:CS260" si="408">IF($BN197&lt;Dzsedb,IF(CR197&gt;450,0.1,IF(CR197&lt;137,(0.565+((1.88*10^(-3))*CR197)-(7.23*10^(-6))*(CR197^2)),(0.602+((1.31*10^(-3))*CR197)-(5.14*10^(-6))*(CR197^2)))),0)</f>
        <v>0</v>
      </c>
      <c r="CT197" s="83">
        <f t="shared" si="343"/>
        <v>1.731084739260546</v>
      </c>
      <c r="CU197" s="83">
        <f t="shared" ref="CU197:CU260" si="409">IF($BN197&lt;Dzsedb,IF(CS197&lt;0,(1)*(CT197^(1-$BY197)),(CS197^$BY197)*(CT197^(1-$BY197))),CT197)</f>
        <v>1.731084739260546</v>
      </c>
      <c r="CV197" s="143">
        <f t="shared" ref="CV197:CV260" si="410">IF($BN197&lt;Dzsedb,Asedb*(1-BY197),IF($BN197&lt;(Dzsedb+Dzucb),Aucb4,IF($BN197&lt;(Dzsedb+Dzucb+Dzlcb),Alcb,Amab)))</f>
        <v>1.2032003115553187</v>
      </c>
      <c r="CW197" s="83">
        <f t="shared" si="344"/>
        <v>3.1987529713292759E-2</v>
      </c>
      <c r="CX197" s="84">
        <f t="shared" si="345"/>
        <v>519.35417884230446</v>
      </c>
      <c r="CY197" s="83">
        <f t="shared" ref="CY197:CY260" si="411">IF($BN197&lt;Dzsedb,IF(CX197&gt;450,0.1,IF(CX197&lt;137,(0.565+((1.88*10^(-3))*CX197)-(7.23*10^(-6))*(CX197^2)),(0.602+((1.31*10^(-3))*CX197)-(5.14*10^(-6))*(CX197^2)))),0)</f>
        <v>0</v>
      </c>
      <c r="CZ197" s="83">
        <f t="shared" si="346"/>
        <v>1.7315957546428913</v>
      </c>
      <c r="DA197" s="83">
        <f t="shared" ref="DA197:DA260" si="412">IF($BN197&lt;Dzsedb,IF(CY197&lt;0,(1)*(CZ197^(1-$BY197)),(CY197^$BY197)*(CZ197^(1-$BY197))),CZ197)</f>
        <v>1.7315957546428913</v>
      </c>
      <c r="DB197" s="143">
        <f t="shared" ref="DB197:DB260" si="413">IF($BN197&lt;Dzsedb,Asedb*(1-BY197),IF($BN197&lt;(Dzsedb+Dzucb),Aucb5,IF($BN197&lt;(Dzsedb+Dzucb+Dzlcb),Alcb,Amab)))</f>
        <v>1.2032309708933955</v>
      </c>
      <c r="DC197" s="83">
        <f t="shared" si="347"/>
        <v>3.1988717762642713E-2</v>
      </c>
      <c r="DD197" s="84">
        <f t="shared" si="348"/>
        <v>519.38906198775385</v>
      </c>
      <c r="DE197" s="86">
        <f t="shared" ref="DE197:DE260" si="414">IF(AND(BN197&lt;=Dlithb,BN197&gt;(Dzlcb+Dzucb+Dzsedb)),BV197*(1-lambdamab)*fcompmab,IF(AND(BN197&lt;=(Dzlcb+Dzucb+Dzsedb),BN197&gt;(Dzucb+Dzsedb)),BV197*(1-lambdalcb)*fcomplcb,IF(AND(BN197&lt;=(Dzucb+Dzsedb),BN197&gt;Dzsedb),BV197*(1-lambdaucb)*fcompucb,BV197*(1-lambdasedb)*fcompsedb)))</f>
        <v>912.0338660599316</v>
      </c>
      <c r="DF197" s="86">
        <f t="shared" ref="DF197:DF260" si="415">IF(AND(BN197&lt;=Dlithb,BN197&gt;(Dzlcb+Dzucb+Dzsedb)),BV197*(1-lambdamab)*fssmab,IF(AND(BN197&lt;=(Dzlcb+Dzucb+Dzsedb),BN197&gt;(Dzucb+Dzsedb)),BV197*(1-lambdalcb)*fsslcb,IF(AND(BN197&lt;=(Dzucb+Dzsedb),BN197&gt;Dzsedb),BV197*(1-lambdaucb)*fssucb,BV197*(1-lambdasedb)*fsssedb)))</f>
        <v>364.81354642397264</v>
      </c>
      <c r="DG197" s="86">
        <f t="shared" ref="DG197:DG260" si="416">IF(AND(BN197&lt;=Dlithb,BN197&gt;(Dzlcb+Dzucb+Dzsedb)),BV197*(1-lambdamab)*fextmab,IF(AND(BN197&lt;=(Dzlcb+Dzucb+Dzsedb),BN197&gt;(Dzucb+Dzsedb)),BV197*(1-lambdalcb)*fextlcb,IF(AND(BN197&lt;=(Dzucb+Dzsedb),BN197&gt;Dzsedb),BV197*(1-lambdaucb)*fextucb,BV197*(1-lambdasedb)*fextsedb)))</f>
        <v>228.0084665149829</v>
      </c>
      <c r="DH197" s="86">
        <f t="shared" ref="DH197:DH260" si="417">((εucb/Apucb)^(1/nucb))*EXP(Epucb/(nucb*Rgas*(DD197+273)))*0.000001</f>
        <v>1.8596461675144604</v>
      </c>
      <c r="DI197" s="86">
        <f t="shared" ref="DI197:DI260" si="418">((εlcb/Aplcb)^(1/nlcb))*EXP(Eplcb/(nlcb*Rgas*(DD197+273)))*0.000001</f>
        <v>21.98788432944216</v>
      </c>
      <c r="DJ197" s="86">
        <f t="shared" ref="DJ197:DJ260" si="419">((εmab/0.00000000000007)^(1/3))*EXP(510/(3*Rgas*(DD197+273)))*0.000001</f>
        <v>39014.40182028884</v>
      </c>
      <c r="DK197" s="86">
        <f t="shared" ref="DK197:DK260" si="420">IF(nmab=0,IF(DD197&lt;846.3,σDb*(1-SQRT(-((Rgas*(DD197+273))/EDb)*LN(εmab/ADb)))^2*0.000001,0),σDb*(1-SQRT(-((Rgas*(DD197+273))/EDb)*LN(εmab/ADb)))*0.000001)</f>
        <v>1096.3518361824299</v>
      </c>
      <c r="DL197" s="86">
        <f t="shared" si="358"/>
        <v>1096.3518361824299</v>
      </c>
      <c r="DM197" s="86">
        <f t="shared" ref="DM197:DM260" si="421">IF(AND(BN197&lt;=Dlithb,BN197&gt;(Dzlcb+Dzucb+Dzsedb)),DL197,IF(AND(BN197&lt;=(Dzlcb+Dzucb+Dzsedb),BN197&gt;(Dzucb+Dzsedb)),DI197,IF(AND(BN197&lt;=(Dzucb+Dzsedb),BN197&gt;Dzsedb),DH197,0)))</f>
        <v>1.8596461675144604</v>
      </c>
      <c r="DN197" s="85">
        <f t="shared" ref="DN197:DN260" si="422">IF(DM197&gt;=0,(IF(BN197&gt;Dzsedb,IF(DM197&lt;DE197,DM197,DE197),DE197)),0)</f>
        <v>1.8596461675144604</v>
      </c>
      <c r="DO197" s="85">
        <f t="shared" si="349"/>
        <v>185.96461675144604</v>
      </c>
      <c r="DP197" s="85">
        <f t="shared" ref="DP197:DP260" si="423">IF(DM197&gt;=0,(IF(BN197&gt;Dzsedb,IF(DM197&lt;DG197,DM197,DG197),DG197)),0)</f>
        <v>1.8596461675144604</v>
      </c>
      <c r="DQ197" s="85">
        <f t="shared" si="350"/>
        <v>185.96461675144604</v>
      </c>
      <c r="DR197" s="85">
        <f t="shared" ref="DR197:DR260" si="424">IF(DM197&gt;=0,(IF(BN197&gt;Dzsedb,IF(DM197&lt;DF197,DM197,DF197),DF197)),0)</f>
        <v>1.8596461675144604</v>
      </c>
      <c r="DS197" s="85">
        <f t="shared" si="351"/>
        <v>185.96461675144604</v>
      </c>
      <c r="DT197" s="81"/>
      <c r="DU197" s="81"/>
      <c r="DV197" s="81">
        <f t="shared" si="352"/>
        <v>-1.8596461675144604</v>
      </c>
      <c r="DW197" s="100"/>
    </row>
    <row r="198" spans="1:127" x14ac:dyDescent="0.2">
      <c r="A198" s="59">
        <f t="shared" ref="A198:A261" si="425">B198*0.001</f>
        <v>25.733333333333277</v>
      </c>
      <c r="B198" s="44">
        <f t="shared" ref="B198:B261" si="426">B197+Dlith/1200</f>
        <v>25733.333333333278</v>
      </c>
      <c r="C198" s="52">
        <f t="shared" si="360"/>
        <v>133.33333333333334</v>
      </c>
      <c r="D198" s="50">
        <f t="shared" si="361"/>
        <v>3</v>
      </c>
      <c r="E198" s="44">
        <f t="shared" si="362"/>
        <v>2.6</v>
      </c>
      <c r="F198" s="47">
        <f t="shared" si="363"/>
        <v>0.2</v>
      </c>
      <c r="G198" s="52">
        <f t="shared" ref="G198:G261" si="427">G197-0.5*(F198+F197)*(dz)*0.000001</f>
        <v>2.8610225095622881E-2</v>
      </c>
      <c r="H198" s="57">
        <f t="shared" ref="H198:H261" si="428">H197+(G197*(dz)/E197)-(0.5*F197*0.000001*((dz)^2)/E197)</f>
        <v>344.47484003603694</v>
      </c>
      <c r="I198" s="52">
        <f t="shared" ref="I198:I261" si="429">IF(B198&lt;Dzsed,I197+1078*9.81*(dz)*0.000001,0)</f>
        <v>0</v>
      </c>
      <c r="J198" s="54">
        <f t="shared" ref="J198:J261" si="430">IF(AND(B198&lt;=Dlith,B198&gt;(Dzlc+Dzuc+Dzsed)),rhoma*9.81*(dz)+J197*1000000,IF(AND(B198&lt;=(Dzlc+Dzuc+Dzsed),B198&gt;(Dzuc+Dzsed)),rholc*9.81*(dz)+J197*1000000,IF(AND(B198&lt;=(Dzuc+Dzsed),B198&gt;Dzsed),rhouc*9.81*(dz)+J197*1000000,((rhosed*(1-L198))+(1078*L198))*9.81*(dz)+J197*1000000)))*0.000001</f>
        <v>690.83087326122427</v>
      </c>
      <c r="K198" s="46">
        <f t="shared" si="353"/>
        <v>690.83087326122427</v>
      </c>
      <c r="L198" s="80">
        <f t="shared" si="364"/>
        <v>0</v>
      </c>
      <c r="M198" s="142">
        <f t="shared" si="365"/>
        <v>0</v>
      </c>
      <c r="N198" s="60">
        <f t="shared" si="366"/>
        <v>2.6</v>
      </c>
      <c r="O198" s="53">
        <f t="shared" si="367"/>
        <v>0</v>
      </c>
      <c r="P198" s="58">
        <f t="shared" ref="P198:P261" si="431">IF(B198&lt;Dzsed,358*(1.0227*$N198-1.882)*((1/(H198+273))-0.00068)+1.84,IF(B198&lt;Dzsed+Dzuc,E198*(1+c_*J198)/(1+buc*H198),IF(B198&lt;Dzsed+Dzuc+Dzlc,E198*(1+c_*J198)/(1+blc*H198),(E198*(298/(H198+273))^0.5*(1+0.032*K198*0.001)+(0.368*10^-9*(H198+273)^3)))))</f>
        <v>2.6054454537452454</v>
      </c>
      <c r="Q198" s="49">
        <f t="shared" si="368"/>
        <v>2.6054454537452454</v>
      </c>
      <c r="R198" s="143">
        <f t="shared" si="369"/>
        <v>0.2</v>
      </c>
      <c r="S198" s="51">
        <f t="shared" ref="S198:S261" si="432">S197-0.5*(R198+R197)*(dz)*0.000001</f>
        <v>2.317003559655452E-2</v>
      </c>
      <c r="T198" s="57">
        <f t="shared" ref="T198:T261" si="433">T197+(S197*(dz)/Q197)-(0.5*R197*0.000001*((dz)^2)/Q197)</f>
        <v>364.6893590935781</v>
      </c>
      <c r="U198" s="53">
        <f t="shared" si="370"/>
        <v>0</v>
      </c>
      <c r="V198" s="58">
        <f t="shared" ref="V198:V261" si="434">IF($B198&lt;Dzsed,358*(1.0227*$N198-1.882)*((1/(T198+273))-0.00068)+1.84,IF($B198&lt;Dzsed+Dzuc,$E198*(1+c_*$J198)/(1+buc*T198),IF($B198&lt;Dzsed+Dzuc+Dzlc,$E198*(1+c_*$J198)/(1+blc*T198),($E198*(298/(T198+273))^0.5*(1+0.032*$K198*0.001)+(0.368*10^-9*(T198+273)^3)))))</f>
        <v>2.6003639867612005</v>
      </c>
      <c r="W198" s="49">
        <f t="shared" si="371"/>
        <v>2.6003639867612005</v>
      </c>
      <c r="X198" s="143">
        <f t="shared" si="372"/>
        <v>0.2</v>
      </c>
      <c r="Y198" s="51">
        <f t="shared" ref="Y198:Y261" si="435">Y197-0.5*(X198+X197)*(dz)*0.000001</f>
        <v>2.2575213815298766E-2</v>
      </c>
      <c r="Z198" s="57">
        <f t="shared" ref="Z198:Z261" si="436">Z197+(Y197*(dz)/W197)-(0.5*X197*0.000001*((dz)^2)/W197)</f>
        <v>361.12527926997876</v>
      </c>
      <c r="AA198" s="53">
        <f t="shared" si="373"/>
        <v>0</v>
      </c>
      <c r="AB198" s="58">
        <f t="shared" ref="AB198:AB261" si="437">IF($B198&lt;Dzsed,358*(1.0227*$N198-1.882)*((1/(Z198+273))-0.00068)+1.84,IF($B198&lt;Dzsed+Dzuc,$E198*(1+c_*$J198)/(1+buc*Z198),IF($B198&lt;Dzsed+Dzuc+Dzlc,$E198*(1+c_*$J198)/(1+blc*Z198),($E198*(298/(Z198+273))^0.5*(1+0.032*$K198*0.001)+(0.368*10^-9*(Z198+273)^3)))))</f>
        <v>2.6012584750112144</v>
      </c>
      <c r="AC198" s="49">
        <f t="shared" si="374"/>
        <v>2.6012584750112144</v>
      </c>
      <c r="AD198" s="143">
        <f t="shared" si="375"/>
        <v>0.2</v>
      </c>
      <c r="AE198" s="49">
        <f t="shared" si="354"/>
        <v>2.2522523966449767E-2</v>
      </c>
      <c r="AF198" s="57">
        <f t="shared" ref="AF198:AF261" si="438">AF197+(AE197*(dz)/AC197)-(0.5*AD197*0.000001*((dz)^2)/AC197)</f>
        <v>359.68614632941274</v>
      </c>
      <c r="AG198" s="53">
        <f t="shared" si="376"/>
        <v>0</v>
      </c>
      <c r="AH198" s="58">
        <f t="shared" ref="AH198:AH261" si="439">IF($B198&lt;Dzsed,358*(1.0227*$N198-1.882)*((1/(AF198+273))-0.00068)+1.84,IF($B198&lt;Dzsed+Dzuc,$E198*(1+c_*$J198)/(1+buc*AF198),IF($B198&lt;Dzsed+Dzuc+Dzlc,$E198*(1+c_*$J198)/(1+blc*AF198),($E198*(298/(AF198+273))^0.5*(1+0.032*$K198*0.001)+(0.368*10^-9*(AF198+273)^3)))))</f>
        <v>2.6016198331359144</v>
      </c>
      <c r="AI198" s="49">
        <f t="shared" si="377"/>
        <v>2.6016198331359144</v>
      </c>
      <c r="AJ198" s="143">
        <f t="shared" si="378"/>
        <v>0.2</v>
      </c>
      <c r="AK198" s="51">
        <f t="shared" ref="AK198:AK261" si="440">AK197-0.5*(AJ198+AJ197)*(dz)*0.000001</f>
        <v>2.2523082291311169E-2</v>
      </c>
      <c r="AL198" s="57">
        <f t="shared" ref="AL198:AL261" si="441">AL197+(AK197*(dz)/AI197)-(0.5*AJ197*0.000001*((dz)^2)/AI197)</f>
        <v>359.4704812691819</v>
      </c>
      <c r="AM198" s="53">
        <f t="shared" si="379"/>
        <v>0</v>
      </c>
      <c r="AN198" s="58">
        <f t="shared" ref="AN198:AN261" si="442">IF($B198&lt;Dzsed,358*(1.0227*$N198-1.882)*((1/(AL198+273))-0.00068)+1.84,IF($B198&lt;Dzsed+Dzuc,$E198*(1+c_*$J198)/(1+buc*AL198),IF($B198&lt;Dzsed+Dzuc+Dzlc,$E198*(1+c_*$J198)/(1+blc*AL198),($E198*(298/(AL198+273))^0.5*(1+0.032*$K198*0.001)+(0.368*10^-9*(AL198+273)^3)))))</f>
        <v>2.6016739940603575</v>
      </c>
      <c r="AO198" s="49">
        <f t="shared" si="380"/>
        <v>2.6016739940603575</v>
      </c>
      <c r="AP198" s="143">
        <f t="shared" si="381"/>
        <v>0.2</v>
      </c>
      <c r="AQ198" s="51">
        <f t="shared" ref="AQ198:AQ261" si="443">AQ197-0.5*(AP198+AP197)*(dz)*0.000001</f>
        <v>2.2523377941043365E-2</v>
      </c>
      <c r="AR198" s="57">
        <f t="shared" ref="AR198:AR261" si="444">AR197+(AQ197*(dz)/AO197)-(0.5*AP197*0.000001*((dz)^2)/AO197)</f>
        <v>359.45046439238985</v>
      </c>
      <c r="AS198" s="44">
        <f t="shared" si="382"/>
        <v>1243.4955718702038</v>
      </c>
      <c r="AT198" s="44">
        <f t="shared" si="383"/>
        <v>497.39822874808146</v>
      </c>
      <c r="AU198" s="44">
        <f t="shared" si="384"/>
        <v>310.87389296755094</v>
      </c>
      <c r="AV198" s="47">
        <f t="shared" si="385"/>
        <v>68.698095115063524</v>
      </c>
      <c r="AW198" s="47">
        <f t="shared" si="386"/>
        <v>15558.507305167637</v>
      </c>
      <c r="AX198" s="86">
        <f t="shared" si="387"/>
        <v>26616046.423123665</v>
      </c>
      <c r="AY198" s="86">
        <f t="shared" si="388"/>
        <v>924.8317526545402</v>
      </c>
      <c r="AZ198" s="10">
        <f t="shared" ref="AZ198:AZ261" si="445">MIN(AX198:AY198)</f>
        <v>924.8317526545402</v>
      </c>
      <c r="BA198" s="44">
        <f t="shared" si="389"/>
        <v>15558.507305167637</v>
      </c>
      <c r="BB198" s="9">
        <f t="shared" si="390"/>
        <v>1243.4955718702038</v>
      </c>
      <c r="BC198" s="45">
        <f t="shared" si="359"/>
        <v>165799.40958269386</v>
      </c>
      <c r="BD198" s="9">
        <f t="shared" si="391"/>
        <v>310.87389296755094</v>
      </c>
      <c r="BE198" s="45">
        <f t="shared" si="355"/>
        <v>41449.852395673464</v>
      </c>
      <c r="BF198" s="9">
        <f t="shared" si="392"/>
        <v>497.39822874808146</v>
      </c>
      <c r="BG198" s="45">
        <f t="shared" si="356"/>
        <v>66319.763833077537</v>
      </c>
      <c r="BH198" s="58"/>
      <c r="BI198" s="58"/>
      <c r="BJ198" s="58">
        <f t="shared" ref="BJ198:BJ261" si="446">BB198*-1</f>
        <v>-1243.4955718702038</v>
      </c>
      <c r="BK198" s="97"/>
      <c r="BL198" s="44"/>
      <c r="BM198" s="82">
        <f t="shared" ref="BM198:BM261" si="447">BN198*0.001</f>
        <v>19.3</v>
      </c>
      <c r="BN198" s="86">
        <f t="shared" ref="BN198:BN261" si="448">BN197+Dlithb/1200</f>
        <v>19300</v>
      </c>
      <c r="BO198" s="86">
        <f t="shared" ref="BO198:BO261" si="449">Dlithb/1200</f>
        <v>100</v>
      </c>
      <c r="BP198" s="84">
        <f t="shared" si="393"/>
        <v>2</v>
      </c>
      <c r="BQ198" s="84">
        <f t="shared" si="394"/>
        <v>3</v>
      </c>
      <c r="BR198" s="84">
        <f t="shared" si="395"/>
        <v>1.4581420887516947</v>
      </c>
      <c r="BS198" s="84">
        <f t="shared" ref="BS198:BS261" si="450">BS197-0.5*(BR198+BR197)*(dzb)*0.000001</f>
        <v>4.0218691730253352E-2</v>
      </c>
      <c r="BT198" s="84">
        <f t="shared" ref="BT198:BT261" si="451">BT197+(BS197*(dzb)/BQ197)-(0.5*BR197*0.000001*((dzb)^2)/BQ197)</f>
        <v>508.55675519583622</v>
      </c>
      <c r="BU198" s="84">
        <f t="shared" ref="BU198:BU261" si="452">IF(BN198&lt;Dzsedb,BU197+1078*9.81*(dzb)*0.000001,0)</f>
        <v>0</v>
      </c>
      <c r="BV198" s="83">
        <f t="shared" ref="BV198:BV261" si="453">IF(AND(BN198&lt;=Dlithb,BN198&gt;(Dzlcb+Dzucb+Dzsedb)),rhomab*9.81*(dzb)+BV197*1000000,IF(AND(BN198&lt;=(Dzlcb+Dzucb+Dzsedb),BN198&gt;(Dzucb+Dzsedb)),rholcb*9.81*(dzb)+BV197*1000000,IF(AND(BN198&lt;=(Dzucb+Dzsedb),BN198&gt;Dzsedb),rhoucb*9.81*(dzb)+BV197*1000000,((rhosedb*(1-BX198))+(1078*BX198))*9.81*(dzb)+BV197*1000000)))*0.000001</f>
        <v>509.43228114440649</v>
      </c>
      <c r="BW198" s="81">
        <f t="shared" si="357"/>
        <v>509.43228114440649</v>
      </c>
      <c r="BX198" s="83">
        <f t="shared" si="396"/>
        <v>0</v>
      </c>
      <c r="BY198" s="141">
        <f t="shared" si="397"/>
        <v>0</v>
      </c>
      <c r="BZ198" s="83">
        <f t="shared" si="398"/>
        <v>3</v>
      </c>
      <c r="CA198" s="83">
        <f t="shared" si="399"/>
        <v>0</v>
      </c>
      <c r="CB198" s="83">
        <f t="shared" ref="CB198:CB261" si="454">IF(BN198&lt;Dzsed,358*(1.0227*$BZ198-1.882)*((1/(BT198+273))-0.00068)+1.84,IF(BN198&lt;Dzsedb+Dzucb,BQ198*(1+c_b*BV198)/(1+bucb*BT198),IF(BN198&lt;Dzsedb+Dzucb+Dzlcb,BQ198*(1+c_b*BV198)/(1+blcb*BT198),(BQ198*(298/(BT198+273))^0.5*(1+0.032*BW198*0.001)+(0.368*10^-9*(BT198+273)^3)))))</f>
        <v>1.7477526260888443</v>
      </c>
      <c r="CC198" s="83">
        <f t="shared" si="400"/>
        <v>1.7477526260888443</v>
      </c>
      <c r="CD198" s="143">
        <f t="shared" si="401"/>
        <v>1.2238668524348462</v>
      </c>
      <c r="CE198" s="83">
        <f t="shared" ref="CE198:CE261" si="455">CE197-0.5*(CD198+CD197)*(dzb)*0.000001</f>
        <v>3.2665971487131004E-2</v>
      </c>
      <c r="CF198" s="84">
        <f t="shared" ref="CF198:CF261" si="456">CF197+(CE197*(dzb)/CC197)-(0.5*CD197*0.000001*((dzb)^2)/CC197)</f>
        <v>588.70009100745619</v>
      </c>
      <c r="CG198" s="83">
        <f t="shared" si="402"/>
        <v>0</v>
      </c>
      <c r="CH198" s="83">
        <f t="shared" ref="CH198:CH261" si="457">IF($BN198&lt;Dzsedb,358*(1.0227*$BZ198-1.882)*((1/(CF198+273))-0.00068)+1.84,IF($BN198&lt;Dzsedb+Dzucb,$BQ198*(1+c_b*$BV198)/(1+bucb*CF198),IF($BN198&lt;Dzsedb+Dzucb+Dzlcb,$BQ198*(1+c_b*$BV198)/(1+blcb*CF198),($BQ198*(298/(CF198+273))^0.5*(1+0.032*$BW198*0.001)+(0.368*10^-9*(CF198+273)^3)))))</f>
        <v>1.636175093250716</v>
      </c>
      <c r="CI198" s="83">
        <f t="shared" si="403"/>
        <v>1.636175093250716</v>
      </c>
      <c r="CJ198" s="143">
        <f t="shared" si="404"/>
        <v>1.1969464386411544</v>
      </c>
      <c r="CK198" s="83">
        <f t="shared" ref="CK198:CK261" si="458">CK197-0.5*(CJ198+CJ197)*(dzb)*0.000001</f>
        <v>3.1625497494004215E-2</v>
      </c>
      <c r="CL198" s="84">
        <f t="shared" ref="CL198:CL261" si="459">CL197+(CK197*(dzb)/CI197)-(0.5*CJ197*0.000001*((dzb)^2)/CI197)</f>
        <v>530.94766001884511</v>
      </c>
      <c r="CM198" s="83">
        <f t="shared" si="405"/>
        <v>0</v>
      </c>
      <c r="CN198" s="83">
        <f t="shared" ref="CN198:CN261" si="460">IF($BN198&lt;Dzsedb,358*(1.0227*$BZ198-1.882)*((1/(CL198+273))-0.00068)+1.84,IF($BN198&lt;Dzsedb+Dzucb,$BQ198*(1+c_b*$BV198)/(1+bucb*CL198),IF($BN198&lt;Dzsedb+Dzucb+Dzlcb,$BQ198*(1+c_b*$BV198)/(1+blcb*CL198),($BQ198*(298/(CL198+273))^0.5*(1+0.032*$BW198*0.001)+(0.368*10^-9*(CL198+273)^3)))))</f>
        <v>1.7150761944255517</v>
      </c>
      <c r="CO198" s="83">
        <f t="shared" si="406"/>
        <v>1.7150761944255517</v>
      </c>
      <c r="CP198" s="143">
        <f t="shared" si="407"/>
        <v>1.2022682287919844</v>
      </c>
      <c r="CQ198" s="83">
        <f t="shared" ref="CQ198:CQ261" si="461">CQ197-0.5*(CP198+CP197)*(dzb)*0.000001</f>
        <v>3.1831184683334339E-2</v>
      </c>
      <c r="CR198" s="84">
        <f t="shared" ref="CR198:CR261" si="462">CR197+(CQ197*(dzb)/CO197)-(0.5*CP197*0.000001*((dzb)^2)/CO197)</f>
        <v>521.56102040195049</v>
      </c>
      <c r="CS198" s="83">
        <f t="shared" si="408"/>
        <v>0</v>
      </c>
      <c r="CT198" s="83">
        <f t="shared" ref="CT198:CT261" si="463">IF($BN198&lt;Dzsedb,358*(1.0227*$BZ198-1.882)*((1/(CR198+273))-0.00068)+1.84,IF($BN198&lt;Dzsedb+Dzucb,$BQ198*(1+c_b*$BV198)/(1+bucb*CR198),IF($BN198&lt;Dzsedb+Dzucb+Dzlcb,$BQ198*(1+c_b*$BV198)/(1+blcb*CR198),($BQ198*(298/(CR198+273))^0.5*(1+0.032*$BW198*0.001)+(0.368*10^-9*(CR198+273)^3)))))</f>
        <v>1.7286247780242927</v>
      </c>
      <c r="CU198" s="83">
        <f t="shared" si="409"/>
        <v>1.7286247780242927</v>
      </c>
      <c r="CV198" s="143">
        <f t="shared" si="410"/>
        <v>1.2032003115553187</v>
      </c>
      <c r="CW198" s="83">
        <f t="shared" ref="CW198:CW261" si="464">CW197-0.5*(CV198+CV197)*(dzb)*0.000001</f>
        <v>3.1867209682137229E-2</v>
      </c>
      <c r="CX198" s="84">
        <f t="shared" ref="CX198:CX261" si="465">CX197+(CW197*(dzb)/CU197)-(0.5*CV197*0.000001*((dzb)^2)/CU197)</f>
        <v>521.19853509902669</v>
      </c>
      <c r="CY198" s="83">
        <f t="shared" si="411"/>
        <v>0</v>
      </c>
      <c r="CZ198" s="83">
        <f t="shared" ref="CZ198:CZ261" si="466">IF($BN198&lt;Dzsedb,358*(1.0227*$BZ198-1.882)*((1/(CX198+273))-0.00068)+1.84,IF($BN198&lt;Dzsedb+Dzucb,$BQ198*(1+c_b*$BV198)/(1+bucb*CX198),IF($BN198&lt;Dzsedb+Dzucb+Dzlcb,$BQ198*(1+c_b*$BV198)/(1+blcb*CX198),($BQ198*(298/(CX198+273))^0.5*(1+0.032*$BW198*0.001)+(0.368*10^-9*(CX198+273)^3)))))</f>
        <v>1.7291522798615149</v>
      </c>
      <c r="DA198" s="83">
        <f t="shared" si="412"/>
        <v>1.7291522798615149</v>
      </c>
      <c r="DB198" s="143">
        <f t="shared" si="413"/>
        <v>1.2032309708933955</v>
      </c>
      <c r="DC198" s="83">
        <f t="shared" ref="DC198:DC261" si="467">DC197-0.5*(DB198+DB197)*(dzb)*0.000001</f>
        <v>3.1868394665553371E-2</v>
      </c>
      <c r="DD198" s="84">
        <f t="shared" ref="DD198:DD261" si="468">DD197+(DC197*(dzb)/DA197)-(0.5*DB197*0.000001*((dzb)^2)/DA197)</f>
        <v>521.23294247362878</v>
      </c>
      <c r="DE198" s="86">
        <f t="shared" si="414"/>
        <v>916.97810605993163</v>
      </c>
      <c r="DF198" s="86">
        <f t="shared" si="415"/>
        <v>366.79124242397262</v>
      </c>
      <c r="DG198" s="86">
        <f t="shared" si="416"/>
        <v>229.24452651498291</v>
      </c>
      <c r="DH198" s="86">
        <f t="shared" si="417"/>
        <v>1.8276414317025464</v>
      </c>
      <c r="DI198" s="86">
        <f t="shared" si="418"/>
        <v>21.29780498362954</v>
      </c>
      <c r="DJ198" s="86">
        <f t="shared" si="419"/>
        <v>36745.880302942576</v>
      </c>
      <c r="DK198" s="86">
        <f t="shared" si="420"/>
        <v>1087.7427383501224</v>
      </c>
      <c r="DL198" s="86">
        <f t="shared" si="358"/>
        <v>1087.7427383501224</v>
      </c>
      <c r="DM198" s="86">
        <f t="shared" si="421"/>
        <v>1.8276414317025464</v>
      </c>
      <c r="DN198" s="85">
        <f t="shared" si="422"/>
        <v>1.8276414317025464</v>
      </c>
      <c r="DO198" s="85">
        <f t="shared" ref="DO198:DO261" si="469">DN198*$BN$6</f>
        <v>182.76414317025464</v>
      </c>
      <c r="DP198" s="85">
        <f t="shared" si="423"/>
        <v>1.8276414317025464</v>
      </c>
      <c r="DQ198" s="85">
        <f t="shared" ref="DQ198:DQ261" si="470">DP198*$BN$6</f>
        <v>182.76414317025464</v>
      </c>
      <c r="DR198" s="85">
        <f t="shared" si="424"/>
        <v>1.8276414317025464</v>
      </c>
      <c r="DS198" s="85">
        <f t="shared" ref="DS198:DS261" si="471">DR198*$BN$6</f>
        <v>182.76414317025464</v>
      </c>
      <c r="DT198" s="81"/>
      <c r="DU198" s="81"/>
      <c r="DV198" s="81">
        <f t="shared" ref="DV198:DV261" si="472">DN198*-1</f>
        <v>-1.8276414317025464</v>
      </c>
      <c r="DW198" s="100"/>
    </row>
    <row r="199" spans="1:127" x14ac:dyDescent="0.2">
      <c r="A199" s="59">
        <f t="shared" si="425"/>
        <v>25.86666666666661</v>
      </c>
      <c r="B199" s="44">
        <f t="shared" si="426"/>
        <v>25866.66666666661</v>
      </c>
      <c r="C199" s="52">
        <f t="shared" si="360"/>
        <v>133.33333333333334</v>
      </c>
      <c r="D199" s="50">
        <f t="shared" si="361"/>
        <v>3</v>
      </c>
      <c r="E199" s="44">
        <f t="shared" si="362"/>
        <v>2.6</v>
      </c>
      <c r="F199" s="47">
        <f t="shared" si="363"/>
        <v>0.2</v>
      </c>
      <c r="G199" s="52">
        <f t="shared" si="427"/>
        <v>2.8583558428956213E-2</v>
      </c>
      <c r="H199" s="57">
        <f t="shared" si="428"/>
        <v>345.94134730589792</v>
      </c>
      <c r="I199" s="52">
        <f t="shared" si="429"/>
        <v>0</v>
      </c>
      <c r="J199" s="54">
        <f t="shared" si="430"/>
        <v>694.62407326122423</v>
      </c>
      <c r="K199" s="46">
        <f t="shared" ref="K199:K262" si="473">J199-I199</f>
        <v>694.62407326122423</v>
      </c>
      <c r="L199" s="80">
        <f t="shared" si="364"/>
        <v>0</v>
      </c>
      <c r="M199" s="142">
        <f t="shared" si="365"/>
        <v>0</v>
      </c>
      <c r="N199" s="60">
        <f t="shared" si="366"/>
        <v>2.6</v>
      </c>
      <c r="O199" s="53">
        <f t="shared" si="367"/>
        <v>0</v>
      </c>
      <c r="P199" s="58">
        <f t="shared" si="431"/>
        <v>2.6055813645196886</v>
      </c>
      <c r="Q199" s="49">
        <f t="shared" si="368"/>
        <v>2.6055813645196886</v>
      </c>
      <c r="R199" s="143">
        <f t="shared" si="369"/>
        <v>0.2</v>
      </c>
      <c r="S199" s="51">
        <f t="shared" si="432"/>
        <v>2.3143368929887852E-2</v>
      </c>
      <c r="T199" s="57">
        <f t="shared" si="433"/>
        <v>365.87440032993351</v>
      </c>
      <c r="U199" s="53">
        <f t="shared" si="370"/>
        <v>0</v>
      </c>
      <c r="V199" s="58">
        <f t="shared" si="434"/>
        <v>2.6005709631303224</v>
      </c>
      <c r="W199" s="49">
        <f t="shared" si="371"/>
        <v>2.6005709631303224</v>
      </c>
      <c r="X199" s="143">
        <f t="shared" si="372"/>
        <v>0.2</v>
      </c>
      <c r="Y199" s="51">
        <f t="shared" si="435"/>
        <v>2.2548547148632098E-2</v>
      </c>
      <c r="Z199" s="57">
        <f t="shared" si="436"/>
        <v>362.28213682770689</v>
      </c>
      <c r="AA199" s="53">
        <f t="shared" si="373"/>
        <v>0</v>
      </c>
      <c r="AB199" s="58">
        <f t="shared" si="437"/>
        <v>2.601472495826735</v>
      </c>
      <c r="AC199" s="49">
        <f t="shared" si="374"/>
        <v>2.601472495826735</v>
      </c>
      <c r="AD199" s="143">
        <f t="shared" si="375"/>
        <v>0.2</v>
      </c>
      <c r="AE199" s="49">
        <f t="shared" ref="AE199:AE262" si="474">AE198-0.5*(AD199+AD198)*($B199-$B198)*0.000001</f>
        <v>2.2495857299783099E-2</v>
      </c>
      <c r="AF199" s="57">
        <f t="shared" si="438"/>
        <v>360.83990534512759</v>
      </c>
      <c r="AG199" s="53">
        <f t="shared" si="376"/>
        <v>0</v>
      </c>
      <c r="AH199" s="58">
        <f t="shared" si="439"/>
        <v>2.6018346214428845</v>
      </c>
      <c r="AI199" s="49">
        <f t="shared" si="377"/>
        <v>2.6018346214428845</v>
      </c>
      <c r="AJ199" s="143">
        <f t="shared" si="378"/>
        <v>0.2</v>
      </c>
      <c r="AK199" s="51">
        <f t="shared" si="440"/>
        <v>2.2496415624644502E-2</v>
      </c>
      <c r="AL199" s="57">
        <f t="shared" si="441"/>
        <v>360.62410864503335</v>
      </c>
      <c r="AM199" s="53">
        <f t="shared" si="379"/>
        <v>0</v>
      </c>
      <c r="AN199" s="58">
        <f t="shared" si="442"/>
        <v>2.6018888138660059</v>
      </c>
      <c r="AO199" s="49">
        <f t="shared" si="380"/>
        <v>2.6018888138660059</v>
      </c>
      <c r="AP199" s="143">
        <f t="shared" si="381"/>
        <v>0.2</v>
      </c>
      <c r="AQ199" s="51">
        <f t="shared" si="443"/>
        <v>2.2496711274376698E-2</v>
      </c>
      <c r="AR199" s="57">
        <f t="shared" si="444"/>
        <v>360.60408290411732</v>
      </c>
      <c r="AS199" s="44">
        <f t="shared" si="382"/>
        <v>1250.3233318702034</v>
      </c>
      <c r="AT199" s="44">
        <f t="shared" si="383"/>
        <v>500.12933274808137</v>
      </c>
      <c r="AU199" s="44">
        <f t="shared" si="384"/>
        <v>312.58083296755086</v>
      </c>
      <c r="AV199" s="47">
        <f t="shared" si="385"/>
        <v>67.370405979772144</v>
      </c>
      <c r="AW199" s="47">
        <f t="shared" si="386"/>
        <v>14998.078531325911</v>
      </c>
      <c r="AX199" s="86">
        <f t="shared" si="387"/>
        <v>25094598.508380655</v>
      </c>
      <c r="AY199" s="86">
        <f t="shared" si="388"/>
        <v>919.73425913262622</v>
      </c>
      <c r="AZ199" s="10">
        <f t="shared" si="445"/>
        <v>919.73425913262622</v>
      </c>
      <c r="BA199" s="44">
        <f t="shared" si="389"/>
        <v>14998.078531325911</v>
      </c>
      <c r="BB199" s="9">
        <f t="shared" si="390"/>
        <v>1250.3233318702034</v>
      </c>
      <c r="BC199" s="45">
        <f t="shared" si="359"/>
        <v>166709.77758269382</v>
      </c>
      <c r="BD199" s="9">
        <f t="shared" si="391"/>
        <v>312.58083296755086</v>
      </c>
      <c r="BE199" s="45">
        <f t="shared" ref="BE199:BE262" si="475">BD199*$B$6</f>
        <v>41677.444395673454</v>
      </c>
      <c r="BF199" s="9">
        <f t="shared" si="392"/>
        <v>500.12933274808137</v>
      </c>
      <c r="BG199" s="45">
        <f t="shared" ref="BG199:BG262" si="476">BF199*$B$6</f>
        <v>66683.911033077515</v>
      </c>
      <c r="BH199" s="58"/>
      <c r="BI199" s="58"/>
      <c r="BJ199" s="58">
        <f t="shared" si="446"/>
        <v>-1250.3233318702034</v>
      </c>
      <c r="BK199" s="97"/>
      <c r="BL199" s="44"/>
      <c r="BM199" s="82">
        <f t="shared" si="447"/>
        <v>19.400000000000002</v>
      </c>
      <c r="BN199" s="86">
        <f t="shared" si="448"/>
        <v>19400</v>
      </c>
      <c r="BO199" s="86">
        <f t="shared" si="449"/>
        <v>100</v>
      </c>
      <c r="BP199" s="84">
        <f t="shared" si="393"/>
        <v>2</v>
      </c>
      <c r="BQ199" s="84">
        <f t="shared" si="394"/>
        <v>3</v>
      </c>
      <c r="BR199" s="84">
        <f t="shared" si="395"/>
        <v>1.4581420887516947</v>
      </c>
      <c r="BS199" s="84">
        <f t="shared" si="450"/>
        <v>4.0072877521378183E-2</v>
      </c>
      <c r="BT199" s="84">
        <f t="shared" si="451"/>
        <v>509.89494801669673</v>
      </c>
      <c r="BU199" s="84">
        <f t="shared" si="452"/>
        <v>0</v>
      </c>
      <c r="BV199" s="83">
        <f t="shared" si="453"/>
        <v>512.1790811444065</v>
      </c>
      <c r="BW199" s="81">
        <f t="shared" ref="BW199:BW262" si="477">BV199-BU199</f>
        <v>512.1790811444065</v>
      </c>
      <c r="BX199" s="83">
        <f t="shared" si="396"/>
        <v>0</v>
      </c>
      <c r="BY199" s="141">
        <f t="shared" si="397"/>
        <v>0</v>
      </c>
      <c r="BZ199" s="83">
        <f t="shared" si="398"/>
        <v>3</v>
      </c>
      <c r="CA199" s="83">
        <f t="shared" si="399"/>
        <v>0</v>
      </c>
      <c r="CB199" s="83">
        <f t="shared" si="454"/>
        <v>1.7460122419123441</v>
      </c>
      <c r="CC199" s="83">
        <f t="shared" si="400"/>
        <v>1.7460122419123441</v>
      </c>
      <c r="CD199" s="143">
        <f t="shared" si="401"/>
        <v>1.2238668524348462</v>
      </c>
      <c r="CE199" s="83">
        <f t="shared" si="455"/>
        <v>3.2543584801887522E-2</v>
      </c>
      <c r="CF199" s="84">
        <f t="shared" si="456"/>
        <v>590.56561692101025</v>
      </c>
      <c r="CG199" s="83">
        <f t="shared" si="402"/>
        <v>0</v>
      </c>
      <c r="CH199" s="83">
        <f t="shared" si="457"/>
        <v>1.6339788672456919</v>
      </c>
      <c r="CI199" s="83">
        <f t="shared" si="403"/>
        <v>1.6339788672456919</v>
      </c>
      <c r="CJ199" s="143">
        <f t="shared" si="404"/>
        <v>1.1969464386411544</v>
      </c>
      <c r="CK199" s="83">
        <f t="shared" si="458"/>
        <v>3.1505802850140097E-2</v>
      </c>
      <c r="CL199" s="84">
        <f t="shared" si="459"/>
        <v>532.87689426170095</v>
      </c>
      <c r="CM199" s="83">
        <f t="shared" si="405"/>
        <v>0</v>
      </c>
      <c r="CN199" s="83">
        <f t="shared" si="460"/>
        <v>1.7125605517914007</v>
      </c>
      <c r="CO199" s="83">
        <f t="shared" si="406"/>
        <v>1.7125605517914007</v>
      </c>
      <c r="CP199" s="143">
        <f t="shared" si="407"/>
        <v>1.2022682287919844</v>
      </c>
      <c r="CQ199" s="83">
        <f t="shared" si="461"/>
        <v>3.1710957860455143E-2</v>
      </c>
      <c r="CR199" s="84">
        <f t="shared" si="462"/>
        <v>523.41347869943957</v>
      </c>
      <c r="CS199" s="83">
        <f t="shared" si="408"/>
        <v>0</v>
      </c>
      <c r="CT199" s="83">
        <f t="shared" si="463"/>
        <v>1.7261786868726747</v>
      </c>
      <c r="CU199" s="83">
        <f t="shared" si="409"/>
        <v>1.7261786868726747</v>
      </c>
      <c r="CV199" s="143">
        <f t="shared" si="410"/>
        <v>1.2032003115553187</v>
      </c>
      <c r="CW199" s="83">
        <f t="shared" si="464"/>
        <v>3.1746889650981699E-2</v>
      </c>
      <c r="CX199" s="84">
        <f t="shared" si="465"/>
        <v>523.03855556332394</v>
      </c>
      <c r="CY199" s="83">
        <f t="shared" si="411"/>
        <v>0</v>
      </c>
      <c r="CZ199" s="83">
        <f t="shared" si="466"/>
        <v>1.726722674000482</v>
      </c>
      <c r="DA199" s="83">
        <f t="shared" si="412"/>
        <v>1.726722674000482</v>
      </c>
      <c r="DB199" s="143">
        <f t="shared" si="413"/>
        <v>1.2032309708933955</v>
      </c>
      <c r="DC199" s="83">
        <f t="shared" si="467"/>
        <v>3.1748071568464029E-2</v>
      </c>
      <c r="DD199" s="84">
        <f t="shared" si="468"/>
        <v>523.07247005529189</v>
      </c>
      <c r="DE199" s="86">
        <f t="shared" si="414"/>
        <v>921.92234605993167</v>
      </c>
      <c r="DF199" s="86">
        <f t="shared" si="415"/>
        <v>368.76893842397266</v>
      </c>
      <c r="DG199" s="86">
        <f t="shared" si="416"/>
        <v>230.48058651498292</v>
      </c>
      <c r="DH199" s="86">
        <f t="shared" si="417"/>
        <v>1.7964050624057835</v>
      </c>
      <c r="DI199" s="86">
        <f t="shared" si="418"/>
        <v>20.633973436417435</v>
      </c>
      <c r="DJ199" s="86">
        <f t="shared" si="419"/>
        <v>34623.73136247151</v>
      </c>
      <c r="DK199" s="86">
        <f t="shared" si="420"/>
        <v>1079.163916558487</v>
      </c>
      <c r="DL199" s="86">
        <f t="shared" ref="DL199:DL262" si="478">MIN(DJ199:DK199)</f>
        <v>1079.163916558487</v>
      </c>
      <c r="DM199" s="86">
        <f t="shared" si="421"/>
        <v>1.7964050624057835</v>
      </c>
      <c r="DN199" s="85">
        <f t="shared" si="422"/>
        <v>1.7964050624057835</v>
      </c>
      <c r="DO199" s="85">
        <f t="shared" si="469"/>
        <v>179.64050624057833</v>
      </c>
      <c r="DP199" s="85">
        <f t="shared" si="423"/>
        <v>1.7964050624057835</v>
      </c>
      <c r="DQ199" s="85">
        <f t="shared" si="470"/>
        <v>179.64050624057833</v>
      </c>
      <c r="DR199" s="85">
        <f t="shared" si="424"/>
        <v>1.7964050624057835</v>
      </c>
      <c r="DS199" s="85">
        <f t="shared" si="471"/>
        <v>179.64050624057833</v>
      </c>
      <c r="DT199" s="81"/>
      <c r="DU199" s="81"/>
      <c r="DV199" s="81">
        <f t="shared" si="472"/>
        <v>-1.7964050624057835</v>
      </c>
      <c r="DW199" s="100"/>
    </row>
    <row r="200" spans="1:127" x14ac:dyDescent="0.2">
      <c r="A200" s="59">
        <f t="shared" si="425"/>
        <v>25.999999999999943</v>
      </c>
      <c r="B200" s="44">
        <f t="shared" si="426"/>
        <v>25999.999999999942</v>
      </c>
      <c r="C200" s="52">
        <f t="shared" si="360"/>
        <v>133.33333333333334</v>
      </c>
      <c r="D200" s="50">
        <f t="shared" si="361"/>
        <v>3</v>
      </c>
      <c r="E200" s="44">
        <f t="shared" si="362"/>
        <v>2.6</v>
      </c>
      <c r="F200" s="47">
        <f t="shared" si="363"/>
        <v>0.2</v>
      </c>
      <c r="G200" s="52">
        <f t="shared" si="427"/>
        <v>2.8556891762289545E-2</v>
      </c>
      <c r="H200" s="57">
        <f t="shared" si="428"/>
        <v>347.40648705439139</v>
      </c>
      <c r="I200" s="52">
        <f t="shared" si="429"/>
        <v>0</v>
      </c>
      <c r="J200" s="54">
        <f t="shared" si="430"/>
        <v>698.41727326122418</v>
      </c>
      <c r="K200" s="46">
        <f t="shared" si="473"/>
        <v>698.41727326122418</v>
      </c>
      <c r="L200" s="80">
        <f t="shared" si="364"/>
        <v>0</v>
      </c>
      <c r="M200" s="142">
        <f t="shared" si="365"/>
        <v>0</v>
      </c>
      <c r="N200" s="60">
        <f t="shared" si="366"/>
        <v>2.6</v>
      </c>
      <c r="O200" s="53">
        <f t="shared" si="367"/>
        <v>0</v>
      </c>
      <c r="P200" s="58">
        <f t="shared" si="431"/>
        <v>2.6057175811433102</v>
      </c>
      <c r="Q200" s="49">
        <f t="shared" si="368"/>
        <v>2.6057175811433102</v>
      </c>
      <c r="R200" s="143">
        <f t="shared" si="369"/>
        <v>0.2</v>
      </c>
      <c r="S200" s="51">
        <f t="shared" si="432"/>
        <v>2.3116702263221184E-2</v>
      </c>
      <c r="T200" s="57">
        <f t="shared" si="433"/>
        <v>367.05801516085086</v>
      </c>
      <c r="U200" s="53">
        <f t="shared" si="370"/>
        <v>0</v>
      </c>
      <c r="V200" s="58">
        <f t="shared" si="434"/>
        <v>2.6007782500227119</v>
      </c>
      <c r="W200" s="49">
        <f t="shared" si="371"/>
        <v>2.6007782500227119</v>
      </c>
      <c r="X200" s="143">
        <f t="shared" si="372"/>
        <v>0.2</v>
      </c>
      <c r="Y200" s="51">
        <f t="shared" si="435"/>
        <v>2.252188048196543E-2</v>
      </c>
      <c r="Z200" s="57">
        <f t="shared" si="436"/>
        <v>363.43753509138526</v>
      </c>
      <c r="AA200" s="53">
        <f t="shared" si="373"/>
        <v>0</v>
      </c>
      <c r="AB200" s="58">
        <f t="shared" si="437"/>
        <v>2.6016868352086044</v>
      </c>
      <c r="AC200" s="49">
        <f t="shared" si="374"/>
        <v>2.6016868352086044</v>
      </c>
      <c r="AD200" s="143">
        <f t="shared" si="375"/>
        <v>0.2</v>
      </c>
      <c r="AE200" s="49">
        <f t="shared" si="474"/>
        <v>2.2469190633116431E-2</v>
      </c>
      <c r="AF200" s="57">
        <f t="shared" si="438"/>
        <v>361.99220269480247</v>
      </c>
      <c r="AG200" s="53">
        <f t="shared" si="376"/>
        <v>0</v>
      </c>
      <c r="AH200" s="58">
        <f t="shared" si="439"/>
        <v>2.6020497289644702</v>
      </c>
      <c r="AI200" s="49">
        <f t="shared" si="377"/>
        <v>2.6020497289644702</v>
      </c>
      <c r="AJ200" s="143">
        <f t="shared" si="378"/>
        <v>0.2</v>
      </c>
      <c r="AK200" s="51">
        <f t="shared" si="440"/>
        <v>2.2469748957977834E-2</v>
      </c>
      <c r="AL200" s="57">
        <f t="shared" si="441"/>
        <v>361.77627422881119</v>
      </c>
      <c r="AM200" s="53">
        <f t="shared" si="379"/>
        <v>0</v>
      </c>
      <c r="AN200" s="58">
        <f t="shared" si="442"/>
        <v>2.6021039529306647</v>
      </c>
      <c r="AO200" s="49">
        <f t="shared" si="380"/>
        <v>2.6021039529306647</v>
      </c>
      <c r="AP200" s="143">
        <f t="shared" si="381"/>
        <v>0.2</v>
      </c>
      <c r="AQ200" s="51">
        <f t="shared" si="443"/>
        <v>2.247004460771003E-2</v>
      </c>
      <c r="AR200" s="57">
        <f t="shared" si="444"/>
        <v>361.75623964098349</v>
      </c>
      <c r="AS200" s="44">
        <f t="shared" si="382"/>
        <v>1257.1510918702033</v>
      </c>
      <c r="AT200" s="44">
        <f t="shared" si="383"/>
        <v>502.86043674808138</v>
      </c>
      <c r="AU200" s="44">
        <f t="shared" si="384"/>
        <v>314.28777296755084</v>
      </c>
      <c r="AV200" s="47">
        <f t="shared" si="385"/>
        <v>66.074688158917255</v>
      </c>
      <c r="AW200" s="47">
        <f t="shared" si="386"/>
        <v>14460.4333455699</v>
      </c>
      <c r="AX200" s="86">
        <f t="shared" si="387"/>
        <v>23666939.024745934</v>
      </c>
      <c r="AY200" s="86">
        <f t="shared" si="388"/>
        <v>914.66189551974821</v>
      </c>
      <c r="AZ200" s="10">
        <f t="shared" si="445"/>
        <v>914.66189551974821</v>
      </c>
      <c r="BA200" s="44">
        <f t="shared" si="389"/>
        <v>14460.4333455699</v>
      </c>
      <c r="BB200" s="9">
        <f t="shared" si="390"/>
        <v>1257.1510918702033</v>
      </c>
      <c r="BC200" s="45">
        <f t="shared" ref="BC200:BC263" si="479">BB200*$B$6</f>
        <v>167620.1455826938</v>
      </c>
      <c r="BD200" s="9">
        <f t="shared" si="391"/>
        <v>314.28777296755084</v>
      </c>
      <c r="BE200" s="45">
        <f t="shared" si="475"/>
        <v>41905.036395673451</v>
      </c>
      <c r="BF200" s="9">
        <f t="shared" si="392"/>
        <v>502.86043674808138</v>
      </c>
      <c r="BG200" s="45">
        <f t="shared" si="476"/>
        <v>67048.058233077521</v>
      </c>
      <c r="BH200" s="58"/>
      <c r="BI200" s="58"/>
      <c r="BJ200" s="58">
        <f t="shared" si="446"/>
        <v>-1257.1510918702033</v>
      </c>
      <c r="BK200" s="97"/>
      <c r="BL200" s="44"/>
      <c r="BM200" s="82">
        <f t="shared" si="447"/>
        <v>19.5</v>
      </c>
      <c r="BN200" s="86">
        <f t="shared" si="448"/>
        <v>19500</v>
      </c>
      <c r="BO200" s="86">
        <f t="shared" si="449"/>
        <v>100</v>
      </c>
      <c r="BP200" s="84">
        <f t="shared" si="393"/>
        <v>2</v>
      </c>
      <c r="BQ200" s="84">
        <f t="shared" si="394"/>
        <v>3</v>
      </c>
      <c r="BR200" s="84">
        <f t="shared" si="395"/>
        <v>1.4581420887516947</v>
      </c>
      <c r="BS200" s="84">
        <f t="shared" si="450"/>
        <v>3.9927063312503015E-2</v>
      </c>
      <c r="BT200" s="84">
        <f t="shared" si="451"/>
        <v>511.22828036392809</v>
      </c>
      <c r="BU200" s="84">
        <f t="shared" si="452"/>
        <v>0</v>
      </c>
      <c r="BV200" s="83">
        <f t="shared" si="453"/>
        <v>514.9258811444065</v>
      </c>
      <c r="BW200" s="81">
        <f t="shared" si="477"/>
        <v>514.9258811444065</v>
      </c>
      <c r="BX200" s="83">
        <f t="shared" si="396"/>
        <v>0</v>
      </c>
      <c r="BY200" s="141">
        <f t="shared" si="397"/>
        <v>0</v>
      </c>
      <c r="BZ200" s="83">
        <f t="shared" si="398"/>
        <v>3</v>
      </c>
      <c r="CA200" s="83">
        <f t="shared" si="399"/>
        <v>0</v>
      </c>
      <c r="CB200" s="83">
        <f t="shared" si="454"/>
        <v>1.7442830097716189</v>
      </c>
      <c r="CC200" s="83">
        <f t="shared" si="400"/>
        <v>1.7442830097716189</v>
      </c>
      <c r="CD200" s="143">
        <f t="shared" si="401"/>
        <v>1.2238668524348462</v>
      </c>
      <c r="CE200" s="83">
        <f t="shared" si="455"/>
        <v>3.242119811664404E-2</v>
      </c>
      <c r="CF200" s="84">
        <f t="shared" si="456"/>
        <v>592.42599284962853</v>
      </c>
      <c r="CG200" s="83">
        <f t="shared" si="402"/>
        <v>0</v>
      </c>
      <c r="CH200" s="83">
        <f t="shared" si="457"/>
        <v>1.6317958236613139</v>
      </c>
      <c r="CI200" s="83">
        <f t="shared" si="403"/>
        <v>1.6317958236613139</v>
      </c>
      <c r="CJ200" s="143">
        <f t="shared" si="404"/>
        <v>1.1969464386411544</v>
      </c>
      <c r="CK200" s="83">
        <f t="shared" si="458"/>
        <v>3.1386108206275978E-2</v>
      </c>
      <c r="CL200" s="84">
        <f t="shared" si="459"/>
        <v>534.80139623406831</v>
      </c>
      <c r="CM200" s="83">
        <f t="shared" si="405"/>
        <v>0</v>
      </c>
      <c r="CN200" s="83">
        <f t="shared" si="460"/>
        <v>1.7100597234693675</v>
      </c>
      <c r="CO200" s="83">
        <f t="shared" si="406"/>
        <v>1.7100597234693675</v>
      </c>
      <c r="CP200" s="143">
        <f t="shared" si="407"/>
        <v>1.2022682287919844</v>
      </c>
      <c r="CQ200" s="83">
        <f t="shared" si="461"/>
        <v>3.1590731037575946E-2</v>
      </c>
      <c r="CR200" s="84">
        <f t="shared" si="462"/>
        <v>525.26163784428888</v>
      </c>
      <c r="CS200" s="83">
        <f t="shared" si="408"/>
        <v>0</v>
      </c>
      <c r="CT200" s="83">
        <f t="shared" si="463"/>
        <v>1.7237464163117562</v>
      </c>
      <c r="CU200" s="83">
        <f t="shared" si="409"/>
        <v>1.7237464163117562</v>
      </c>
      <c r="CV200" s="143">
        <f t="shared" si="410"/>
        <v>1.2032003115553187</v>
      </c>
      <c r="CW200" s="83">
        <f t="shared" si="464"/>
        <v>3.162656961982617E-2</v>
      </c>
      <c r="CX200" s="84">
        <f t="shared" si="465"/>
        <v>524.8742131274206</v>
      </c>
      <c r="CY200" s="83">
        <f t="shared" si="411"/>
        <v>0</v>
      </c>
      <c r="CZ200" s="83">
        <f t="shared" si="466"/>
        <v>1.7243068855148</v>
      </c>
      <c r="DA200" s="83">
        <f t="shared" si="412"/>
        <v>1.7243068855148</v>
      </c>
      <c r="DB200" s="143">
        <f t="shared" si="413"/>
        <v>1.2032309708933955</v>
      </c>
      <c r="DC200" s="83">
        <f t="shared" si="467"/>
        <v>3.1627748471374686E-2</v>
      </c>
      <c r="DD200" s="84">
        <f t="shared" si="468"/>
        <v>524.90761767320691</v>
      </c>
      <c r="DE200" s="86">
        <f t="shared" si="414"/>
        <v>926.86658605993171</v>
      </c>
      <c r="DF200" s="86">
        <f t="shared" si="415"/>
        <v>370.74663442397269</v>
      </c>
      <c r="DG200" s="86">
        <f t="shared" si="416"/>
        <v>231.71664651498293</v>
      </c>
      <c r="DH200" s="86">
        <f t="shared" si="417"/>
        <v>1.7659148923572949</v>
      </c>
      <c r="DI200" s="86">
        <f t="shared" si="418"/>
        <v>19.995248892545572</v>
      </c>
      <c r="DJ200" s="86">
        <f t="shared" si="419"/>
        <v>32637.680921206269</v>
      </c>
      <c r="DK200" s="86">
        <f t="shared" si="420"/>
        <v>1070.6153919037329</v>
      </c>
      <c r="DL200" s="86">
        <f t="shared" si="478"/>
        <v>1070.6153919037329</v>
      </c>
      <c r="DM200" s="86">
        <f t="shared" si="421"/>
        <v>1.7659148923572949</v>
      </c>
      <c r="DN200" s="85">
        <f t="shared" si="422"/>
        <v>1.7659148923572949</v>
      </c>
      <c r="DO200" s="85">
        <f t="shared" si="469"/>
        <v>176.59148923572948</v>
      </c>
      <c r="DP200" s="85">
        <f t="shared" si="423"/>
        <v>1.7659148923572949</v>
      </c>
      <c r="DQ200" s="85">
        <f t="shared" si="470"/>
        <v>176.59148923572948</v>
      </c>
      <c r="DR200" s="85">
        <f t="shared" si="424"/>
        <v>1.7659148923572949</v>
      </c>
      <c r="DS200" s="85">
        <f t="shared" si="471"/>
        <v>176.59148923572948</v>
      </c>
      <c r="DT200" s="81"/>
      <c r="DU200" s="81"/>
      <c r="DV200" s="81">
        <f t="shared" si="472"/>
        <v>-1.7659148923572949</v>
      </c>
      <c r="DW200" s="100"/>
    </row>
    <row r="201" spans="1:127" x14ac:dyDescent="0.2">
      <c r="A201" s="59">
        <f t="shared" si="425"/>
        <v>26.133333333333276</v>
      </c>
      <c r="B201" s="44">
        <f t="shared" si="426"/>
        <v>26133.333333333274</v>
      </c>
      <c r="C201" s="52">
        <f t="shared" si="360"/>
        <v>133.33333333333334</v>
      </c>
      <c r="D201" s="50">
        <f t="shared" si="361"/>
        <v>3</v>
      </c>
      <c r="E201" s="44">
        <f t="shared" si="362"/>
        <v>2.6</v>
      </c>
      <c r="F201" s="47">
        <f t="shared" si="363"/>
        <v>0.2</v>
      </c>
      <c r="G201" s="52">
        <f t="shared" si="427"/>
        <v>2.8530225095622877E-2</v>
      </c>
      <c r="H201" s="57">
        <f t="shared" si="428"/>
        <v>348.87025928151735</v>
      </c>
      <c r="I201" s="52">
        <f t="shared" si="429"/>
        <v>0</v>
      </c>
      <c r="J201" s="54">
        <f t="shared" si="430"/>
        <v>702.21047326122414</v>
      </c>
      <c r="K201" s="46">
        <f t="shared" si="473"/>
        <v>702.21047326122414</v>
      </c>
      <c r="L201" s="80">
        <f t="shared" si="364"/>
        <v>0</v>
      </c>
      <c r="M201" s="142">
        <f t="shared" si="365"/>
        <v>0</v>
      </c>
      <c r="N201" s="60">
        <f t="shared" si="366"/>
        <v>2.6</v>
      </c>
      <c r="O201" s="53">
        <f t="shared" si="367"/>
        <v>0</v>
      </c>
      <c r="P201" s="58">
        <f t="shared" si="431"/>
        <v>2.6058541035402087</v>
      </c>
      <c r="Q201" s="49">
        <f t="shared" si="368"/>
        <v>2.6058541035402087</v>
      </c>
      <c r="R201" s="143">
        <f t="shared" si="369"/>
        <v>0.2</v>
      </c>
      <c r="S201" s="51">
        <f t="shared" si="432"/>
        <v>2.3090035596554516E-2</v>
      </c>
      <c r="T201" s="57">
        <f t="shared" si="433"/>
        <v>368.24020359636813</v>
      </c>
      <c r="U201" s="53">
        <f t="shared" si="370"/>
        <v>0</v>
      </c>
      <c r="V201" s="58">
        <f t="shared" si="434"/>
        <v>2.6009858474150573</v>
      </c>
      <c r="W201" s="49">
        <f t="shared" si="371"/>
        <v>2.6009858474150573</v>
      </c>
      <c r="X201" s="143">
        <f t="shared" si="372"/>
        <v>0.2</v>
      </c>
      <c r="Y201" s="51">
        <f t="shared" si="435"/>
        <v>2.2495213815298763E-2</v>
      </c>
      <c r="Z201" s="57">
        <f t="shared" si="436"/>
        <v>364.59147415550632</v>
      </c>
      <c r="AA201" s="53">
        <f t="shared" si="373"/>
        <v>0</v>
      </c>
      <c r="AB201" s="58">
        <f t="shared" si="437"/>
        <v>2.601901493117099</v>
      </c>
      <c r="AC201" s="49">
        <f t="shared" si="374"/>
        <v>2.601901493117099</v>
      </c>
      <c r="AD201" s="143">
        <f t="shared" si="375"/>
        <v>0.2</v>
      </c>
      <c r="AE201" s="49">
        <f t="shared" si="474"/>
        <v>2.2442523966449763E-2</v>
      </c>
      <c r="AF201" s="57">
        <f t="shared" si="438"/>
        <v>363.14303847800221</v>
      </c>
      <c r="AG201" s="53">
        <f t="shared" si="376"/>
        <v>0</v>
      </c>
      <c r="AH201" s="58">
        <f t="shared" si="439"/>
        <v>2.6022651556602088</v>
      </c>
      <c r="AI201" s="49">
        <f t="shared" si="377"/>
        <v>2.6022651556602088</v>
      </c>
      <c r="AJ201" s="143">
        <f t="shared" si="378"/>
        <v>0.2</v>
      </c>
      <c r="AK201" s="51">
        <f t="shared" si="440"/>
        <v>2.2443082291311166E-2</v>
      </c>
      <c r="AL201" s="57">
        <f t="shared" si="441"/>
        <v>362.92697812067883</v>
      </c>
      <c r="AM201" s="53">
        <f t="shared" si="379"/>
        <v>0</v>
      </c>
      <c r="AN201" s="58">
        <f t="shared" si="442"/>
        <v>2.6023194112137382</v>
      </c>
      <c r="AO201" s="49">
        <f t="shared" si="380"/>
        <v>2.6023194112137382</v>
      </c>
      <c r="AP201" s="143">
        <f t="shared" si="381"/>
        <v>0.2</v>
      </c>
      <c r="AQ201" s="51">
        <f t="shared" si="443"/>
        <v>2.2443377941043362E-2</v>
      </c>
      <c r="AR201" s="57">
        <f t="shared" si="444"/>
        <v>362.9069347031637</v>
      </c>
      <c r="AS201" s="44">
        <f t="shared" si="382"/>
        <v>1263.9788518702035</v>
      </c>
      <c r="AT201" s="44">
        <f t="shared" si="383"/>
        <v>505.59154074808134</v>
      </c>
      <c r="AU201" s="44">
        <f t="shared" si="384"/>
        <v>315.99471296755087</v>
      </c>
      <c r="AV201" s="47">
        <f t="shared" si="385"/>
        <v>64.810039123877914</v>
      </c>
      <c r="AW201" s="47">
        <f t="shared" si="386"/>
        <v>13944.548191163991</v>
      </c>
      <c r="AX201" s="86">
        <f t="shared" si="387"/>
        <v>22326888.726987306</v>
      </c>
      <c r="AY201" s="86">
        <f t="shared" si="388"/>
        <v>909.61453967522232</v>
      </c>
      <c r="AZ201" s="10">
        <f t="shared" si="445"/>
        <v>909.61453967522232</v>
      </c>
      <c r="BA201" s="44">
        <f t="shared" si="389"/>
        <v>13944.548191163991</v>
      </c>
      <c r="BB201" s="9">
        <f t="shared" si="390"/>
        <v>1263.9788518702035</v>
      </c>
      <c r="BC201" s="45">
        <f t="shared" si="479"/>
        <v>168530.51358269382</v>
      </c>
      <c r="BD201" s="9">
        <f t="shared" si="391"/>
        <v>315.99471296755087</v>
      </c>
      <c r="BE201" s="45">
        <f t="shared" si="475"/>
        <v>42132.628395673455</v>
      </c>
      <c r="BF201" s="9">
        <f t="shared" si="392"/>
        <v>505.59154074808134</v>
      </c>
      <c r="BG201" s="45">
        <f t="shared" si="476"/>
        <v>67412.205433077514</v>
      </c>
      <c r="BH201" s="58"/>
      <c r="BI201" s="58"/>
      <c r="BJ201" s="58">
        <f t="shared" si="446"/>
        <v>-1263.9788518702035</v>
      </c>
      <c r="BK201" s="97"/>
      <c r="BL201" s="44"/>
      <c r="BM201" s="82">
        <f t="shared" si="447"/>
        <v>19.600000000000001</v>
      </c>
      <c r="BN201" s="86">
        <f t="shared" si="448"/>
        <v>19600</v>
      </c>
      <c r="BO201" s="86">
        <f t="shared" si="449"/>
        <v>100</v>
      </c>
      <c r="BP201" s="84">
        <f t="shared" si="393"/>
        <v>2</v>
      </c>
      <c r="BQ201" s="84">
        <f t="shared" si="394"/>
        <v>3</v>
      </c>
      <c r="BR201" s="84">
        <f t="shared" si="395"/>
        <v>1.4581420887516947</v>
      </c>
      <c r="BS201" s="84">
        <f t="shared" si="450"/>
        <v>3.9781249103627847E-2</v>
      </c>
      <c r="BT201" s="84">
        <f t="shared" si="451"/>
        <v>512.5567522375303</v>
      </c>
      <c r="BU201" s="84">
        <f t="shared" si="452"/>
        <v>0</v>
      </c>
      <c r="BV201" s="83">
        <f t="shared" si="453"/>
        <v>517.67268114440651</v>
      </c>
      <c r="BW201" s="81">
        <f t="shared" si="477"/>
        <v>517.67268114440651</v>
      </c>
      <c r="BX201" s="83">
        <f t="shared" si="396"/>
        <v>0</v>
      </c>
      <c r="BY201" s="141">
        <f t="shared" si="397"/>
        <v>0</v>
      </c>
      <c r="BZ201" s="83">
        <f t="shared" si="398"/>
        <v>3</v>
      </c>
      <c r="CA201" s="83">
        <f t="shared" si="399"/>
        <v>0</v>
      </c>
      <c r="CB201" s="83">
        <f t="shared" si="454"/>
        <v>1.7425648704558589</v>
      </c>
      <c r="CC201" s="83">
        <f t="shared" si="400"/>
        <v>1.7425648704558589</v>
      </c>
      <c r="CD201" s="143">
        <f t="shared" si="401"/>
        <v>1.2238668524348462</v>
      </c>
      <c r="CE201" s="83">
        <f t="shared" si="455"/>
        <v>3.2298811431400558E-2</v>
      </c>
      <c r="CF201" s="84">
        <f t="shared" si="456"/>
        <v>594.28119665501674</v>
      </c>
      <c r="CG201" s="83">
        <f t="shared" si="402"/>
        <v>0</v>
      </c>
      <c r="CH201" s="83">
        <f t="shared" si="457"/>
        <v>1.6296259060134379</v>
      </c>
      <c r="CI201" s="83">
        <f t="shared" si="403"/>
        <v>1.6296259060134379</v>
      </c>
      <c r="CJ201" s="143">
        <f t="shared" si="404"/>
        <v>1.1969464386411544</v>
      </c>
      <c r="CK201" s="83">
        <f t="shared" si="458"/>
        <v>3.126641356241186E-2</v>
      </c>
      <c r="CL201" s="84">
        <f t="shared" si="459"/>
        <v>536.72113768885743</v>
      </c>
      <c r="CM201" s="83">
        <f t="shared" si="405"/>
        <v>0</v>
      </c>
      <c r="CN201" s="83">
        <f t="shared" si="460"/>
        <v>1.7075736489633093</v>
      </c>
      <c r="CO201" s="83">
        <f t="shared" si="406"/>
        <v>1.7075736489633093</v>
      </c>
      <c r="CP201" s="143">
        <f t="shared" si="407"/>
        <v>1.2022682287919844</v>
      </c>
      <c r="CQ201" s="83">
        <f t="shared" si="461"/>
        <v>3.147050421469675E-2</v>
      </c>
      <c r="CR201" s="84">
        <f t="shared" si="462"/>
        <v>527.10546921423474</v>
      </c>
      <c r="CS201" s="83">
        <f t="shared" si="408"/>
        <v>0</v>
      </c>
      <c r="CT201" s="83">
        <f t="shared" si="463"/>
        <v>1.7213279171447464</v>
      </c>
      <c r="CU201" s="83">
        <f t="shared" si="409"/>
        <v>1.7213279171447464</v>
      </c>
      <c r="CV201" s="143">
        <f t="shared" si="410"/>
        <v>1.2032003115553187</v>
      </c>
      <c r="CW201" s="83">
        <f t="shared" si="464"/>
        <v>3.150624958867064E-2</v>
      </c>
      <c r="CX201" s="84">
        <f t="shared" si="465"/>
        <v>526.70548072603822</v>
      </c>
      <c r="CY201" s="83">
        <f t="shared" si="411"/>
        <v>0</v>
      </c>
      <c r="CZ201" s="83">
        <f t="shared" si="466"/>
        <v>1.7219048631986436</v>
      </c>
      <c r="DA201" s="83">
        <f t="shared" si="412"/>
        <v>1.7219048631986436</v>
      </c>
      <c r="DB201" s="143">
        <f t="shared" si="413"/>
        <v>1.2032309708933955</v>
      </c>
      <c r="DC201" s="83">
        <f t="shared" si="467"/>
        <v>3.1507425374285344E-2</v>
      </c>
      <c r="DD201" s="84">
        <f t="shared" si="468"/>
        <v>526.73835831386759</v>
      </c>
      <c r="DE201" s="86">
        <f t="shared" si="414"/>
        <v>931.81082605993174</v>
      </c>
      <c r="DF201" s="86">
        <f t="shared" si="415"/>
        <v>372.72433042397267</v>
      </c>
      <c r="DG201" s="86">
        <f t="shared" si="416"/>
        <v>232.95270651498294</v>
      </c>
      <c r="DH201" s="86">
        <f t="shared" si="417"/>
        <v>1.7361494943917934</v>
      </c>
      <c r="DI201" s="86">
        <f t="shared" si="418"/>
        <v>19.380545767845138</v>
      </c>
      <c r="DJ201" s="86">
        <f t="shared" si="419"/>
        <v>30778.229754296863</v>
      </c>
      <c r="DK201" s="86">
        <f t="shared" si="420"/>
        <v>1062.0971855410958</v>
      </c>
      <c r="DL201" s="86">
        <f t="shared" si="478"/>
        <v>1062.0971855410958</v>
      </c>
      <c r="DM201" s="86">
        <f t="shared" si="421"/>
        <v>1.7361494943917934</v>
      </c>
      <c r="DN201" s="85">
        <f t="shared" si="422"/>
        <v>1.7361494943917934</v>
      </c>
      <c r="DO201" s="85">
        <f t="shared" si="469"/>
        <v>173.61494943917936</v>
      </c>
      <c r="DP201" s="85">
        <f t="shared" si="423"/>
        <v>1.7361494943917934</v>
      </c>
      <c r="DQ201" s="85">
        <f t="shared" si="470"/>
        <v>173.61494943917936</v>
      </c>
      <c r="DR201" s="85">
        <f t="shared" si="424"/>
        <v>1.7361494943917934</v>
      </c>
      <c r="DS201" s="85">
        <f t="shared" si="471"/>
        <v>173.61494943917936</v>
      </c>
      <c r="DT201" s="81"/>
      <c r="DU201" s="81"/>
      <c r="DV201" s="81">
        <f t="shared" si="472"/>
        <v>-1.7361494943917934</v>
      </c>
      <c r="DW201" s="100"/>
    </row>
    <row r="202" spans="1:127" x14ac:dyDescent="0.2">
      <c r="A202" s="59">
        <f t="shared" si="425"/>
        <v>26.266666666666605</v>
      </c>
      <c r="B202" s="44">
        <f t="shared" si="426"/>
        <v>26266.666666666606</v>
      </c>
      <c r="C202" s="52">
        <f t="shared" si="360"/>
        <v>133.33333333333334</v>
      </c>
      <c r="D202" s="50">
        <f t="shared" si="361"/>
        <v>3</v>
      </c>
      <c r="E202" s="44">
        <f t="shared" si="362"/>
        <v>2.6</v>
      </c>
      <c r="F202" s="47">
        <f t="shared" si="363"/>
        <v>0.2</v>
      </c>
      <c r="G202" s="52">
        <f t="shared" si="427"/>
        <v>2.8503558428956209E-2</v>
      </c>
      <c r="H202" s="57">
        <f t="shared" si="428"/>
        <v>350.33266398727574</v>
      </c>
      <c r="I202" s="52">
        <f t="shared" si="429"/>
        <v>0</v>
      </c>
      <c r="J202" s="54">
        <f t="shared" si="430"/>
        <v>706.00367326122409</v>
      </c>
      <c r="K202" s="46">
        <f t="shared" si="473"/>
        <v>706.00367326122409</v>
      </c>
      <c r="L202" s="80">
        <f t="shared" si="364"/>
        <v>0</v>
      </c>
      <c r="M202" s="142">
        <f t="shared" si="365"/>
        <v>0</v>
      </c>
      <c r="N202" s="60">
        <f t="shared" si="366"/>
        <v>2.6</v>
      </c>
      <c r="O202" s="53">
        <f t="shared" si="367"/>
        <v>0</v>
      </c>
      <c r="P202" s="58">
        <f t="shared" si="431"/>
        <v>2.6059909316347678</v>
      </c>
      <c r="Q202" s="49">
        <f t="shared" si="368"/>
        <v>2.6059909316347678</v>
      </c>
      <c r="R202" s="143">
        <f t="shared" si="369"/>
        <v>0.2</v>
      </c>
      <c r="S202" s="51">
        <f t="shared" si="432"/>
        <v>2.3063368929887848E-2</v>
      </c>
      <c r="T202" s="57">
        <f t="shared" si="433"/>
        <v>369.42096564705849</v>
      </c>
      <c r="U202" s="53">
        <f t="shared" si="370"/>
        <v>0</v>
      </c>
      <c r="V202" s="58">
        <f t="shared" si="434"/>
        <v>2.6011937552841791</v>
      </c>
      <c r="W202" s="49">
        <f t="shared" si="371"/>
        <v>2.6011937552841791</v>
      </c>
      <c r="X202" s="143">
        <f t="shared" si="372"/>
        <v>0.2</v>
      </c>
      <c r="Y202" s="51">
        <f t="shared" si="435"/>
        <v>2.2468547148632095E-2</v>
      </c>
      <c r="Z202" s="57">
        <f t="shared" si="436"/>
        <v>365.74395411507288</v>
      </c>
      <c r="AA202" s="53">
        <f t="shared" si="373"/>
        <v>0</v>
      </c>
      <c r="AB202" s="58">
        <f t="shared" si="437"/>
        <v>2.6021164695126462</v>
      </c>
      <c r="AC202" s="49">
        <f t="shared" si="374"/>
        <v>2.6021164695126462</v>
      </c>
      <c r="AD202" s="143">
        <f t="shared" si="375"/>
        <v>0.2</v>
      </c>
      <c r="AE202" s="49">
        <f t="shared" si="474"/>
        <v>2.2415857299783095E-2</v>
      </c>
      <c r="AF202" s="57">
        <f t="shared" si="438"/>
        <v>364.29241279482136</v>
      </c>
      <c r="AG202" s="53">
        <f t="shared" si="376"/>
        <v>0</v>
      </c>
      <c r="AH202" s="58">
        <f t="shared" si="439"/>
        <v>2.6024809014897814</v>
      </c>
      <c r="AI202" s="49">
        <f t="shared" si="377"/>
        <v>2.6024809014897814</v>
      </c>
      <c r="AJ202" s="143">
        <f t="shared" si="378"/>
        <v>0.2</v>
      </c>
      <c r="AK202" s="51">
        <f t="shared" si="440"/>
        <v>2.2416415624644498E-2</v>
      </c>
      <c r="AL202" s="57">
        <f t="shared" si="441"/>
        <v>364.07622042133067</v>
      </c>
      <c r="AM202" s="53">
        <f t="shared" si="379"/>
        <v>0</v>
      </c>
      <c r="AN202" s="58">
        <f t="shared" si="442"/>
        <v>2.6025351886747745</v>
      </c>
      <c r="AO202" s="49">
        <f t="shared" si="380"/>
        <v>2.6025351886747745</v>
      </c>
      <c r="AP202" s="143">
        <f t="shared" si="381"/>
        <v>0.2</v>
      </c>
      <c r="AQ202" s="51">
        <f t="shared" si="443"/>
        <v>2.2416711274376694E-2</v>
      </c>
      <c r="AR202" s="57">
        <f t="shared" si="444"/>
        <v>364.05616819136429</v>
      </c>
      <c r="AS202" s="44">
        <f t="shared" si="382"/>
        <v>1270.8066118702034</v>
      </c>
      <c r="AT202" s="44">
        <f t="shared" si="383"/>
        <v>508.3226447480813</v>
      </c>
      <c r="AU202" s="44">
        <f t="shared" si="384"/>
        <v>317.70165296755084</v>
      </c>
      <c r="AV202" s="47">
        <f t="shared" si="385"/>
        <v>63.575585296467366</v>
      </c>
      <c r="AW202" s="47">
        <f t="shared" si="386"/>
        <v>13449.449615317219</v>
      </c>
      <c r="AX202" s="86">
        <f t="shared" si="387"/>
        <v>21068700.527909286</v>
      </c>
      <c r="AY202" s="86">
        <f t="shared" si="388"/>
        <v>904.59207016684888</v>
      </c>
      <c r="AZ202" s="10">
        <f t="shared" si="445"/>
        <v>904.59207016684888</v>
      </c>
      <c r="BA202" s="44">
        <f t="shared" si="389"/>
        <v>13449.449615317219</v>
      </c>
      <c r="BB202" s="9">
        <f t="shared" si="390"/>
        <v>1270.8066118702034</v>
      </c>
      <c r="BC202" s="45">
        <f t="shared" si="479"/>
        <v>169440.88158269381</v>
      </c>
      <c r="BD202" s="9">
        <f t="shared" si="391"/>
        <v>317.70165296755084</v>
      </c>
      <c r="BE202" s="45">
        <f t="shared" si="475"/>
        <v>42360.220395673452</v>
      </c>
      <c r="BF202" s="9">
        <f t="shared" si="392"/>
        <v>508.3226447480813</v>
      </c>
      <c r="BG202" s="45">
        <f t="shared" si="476"/>
        <v>67776.352633077506</v>
      </c>
      <c r="BH202" s="58"/>
      <c r="BI202" s="58"/>
      <c r="BJ202" s="58">
        <f t="shared" si="446"/>
        <v>-1270.8066118702034</v>
      </c>
      <c r="BK202" s="97"/>
      <c r="BL202" s="44"/>
      <c r="BM202" s="82">
        <f t="shared" si="447"/>
        <v>19.7</v>
      </c>
      <c r="BN202" s="86">
        <f t="shared" si="448"/>
        <v>19700</v>
      </c>
      <c r="BO202" s="86">
        <f t="shared" si="449"/>
        <v>100</v>
      </c>
      <c r="BP202" s="84">
        <f t="shared" si="393"/>
        <v>2</v>
      </c>
      <c r="BQ202" s="84">
        <f t="shared" si="394"/>
        <v>3</v>
      </c>
      <c r="BR202" s="84">
        <f t="shared" si="395"/>
        <v>1.4581420887516947</v>
      </c>
      <c r="BS202" s="84">
        <f t="shared" si="450"/>
        <v>3.9635434894752679E-2</v>
      </c>
      <c r="BT202" s="84">
        <f t="shared" si="451"/>
        <v>513.88036363750336</v>
      </c>
      <c r="BU202" s="84">
        <f t="shared" si="452"/>
        <v>0</v>
      </c>
      <c r="BV202" s="83">
        <f t="shared" si="453"/>
        <v>520.41948114440652</v>
      </c>
      <c r="BW202" s="81">
        <f t="shared" si="477"/>
        <v>520.41948114440652</v>
      </c>
      <c r="BX202" s="83">
        <f t="shared" si="396"/>
        <v>0</v>
      </c>
      <c r="BY202" s="141">
        <f t="shared" si="397"/>
        <v>0</v>
      </c>
      <c r="BZ202" s="83">
        <f t="shared" si="398"/>
        <v>3</v>
      </c>
      <c r="CA202" s="83">
        <f t="shared" si="399"/>
        <v>0</v>
      </c>
      <c r="CB202" s="83">
        <f t="shared" si="454"/>
        <v>1.7408577652952888</v>
      </c>
      <c r="CC202" s="83">
        <f t="shared" si="400"/>
        <v>1.7408577652952888</v>
      </c>
      <c r="CD202" s="143">
        <f t="shared" si="401"/>
        <v>1.2238668524348462</v>
      </c>
      <c r="CE202" s="83">
        <f t="shared" si="455"/>
        <v>3.2176424746157076E-2</v>
      </c>
      <c r="CF202" s="84">
        <f t="shared" si="456"/>
        <v>596.13120629513674</v>
      </c>
      <c r="CG202" s="83">
        <f t="shared" si="402"/>
        <v>0</v>
      </c>
      <c r="CH202" s="83">
        <f t="shared" si="457"/>
        <v>1.6274690581961972</v>
      </c>
      <c r="CI202" s="83">
        <f t="shared" si="403"/>
        <v>1.6274690581961972</v>
      </c>
      <c r="CJ202" s="143">
        <f t="shared" si="404"/>
        <v>1.1969464386411544</v>
      </c>
      <c r="CK202" s="83">
        <f t="shared" si="458"/>
        <v>3.1146718918547745E-2</v>
      </c>
      <c r="CL202" s="84">
        <f t="shared" si="459"/>
        <v>538.63609044736017</v>
      </c>
      <c r="CM202" s="83">
        <f t="shared" si="405"/>
        <v>0</v>
      </c>
      <c r="CN202" s="83">
        <f t="shared" si="460"/>
        <v>1.7051022681821342</v>
      </c>
      <c r="CO202" s="83">
        <f t="shared" si="406"/>
        <v>1.7051022681821342</v>
      </c>
      <c r="CP202" s="143">
        <f t="shared" si="407"/>
        <v>1.2022682287919844</v>
      </c>
      <c r="CQ202" s="83">
        <f t="shared" si="461"/>
        <v>3.1350277391817553E-2</v>
      </c>
      <c r="CR202" s="84">
        <f t="shared" si="462"/>
        <v>528.94494423906474</v>
      </c>
      <c r="CS202" s="83">
        <f t="shared" si="408"/>
        <v>0</v>
      </c>
      <c r="CT202" s="83">
        <f t="shared" si="463"/>
        <v>1.7189231404706955</v>
      </c>
      <c r="CU202" s="83">
        <f t="shared" si="409"/>
        <v>1.7189231404706955</v>
      </c>
      <c r="CV202" s="143">
        <f t="shared" si="410"/>
        <v>1.2032003115553187</v>
      </c>
      <c r="CW202" s="83">
        <f t="shared" si="464"/>
        <v>3.138592955751511E-2</v>
      </c>
      <c r="CX202" s="84">
        <f t="shared" si="465"/>
        <v>528.5323313371207</v>
      </c>
      <c r="CY202" s="83">
        <f t="shared" si="411"/>
        <v>0</v>
      </c>
      <c r="CZ202" s="83">
        <f t="shared" si="466"/>
        <v>1.7195165561833869</v>
      </c>
      <c r="DA202" s="83">
        <f t="shared" si="412"/>
        <v>1.7195165561833869</v>
      </c>
      <c r="DB202" s="143">
        <f t="shared" si="413"/>
        <v>1.2032309708933955</v>
      </c>
      <c r="DC202" s="83">
        <f t="shared" si="467"/>
        <v>3.1387102277196002E-2</v>
      </c>
      <c r="DD202" s="84">
        <f t="shared" si="468"/>
        <v>528.56466501047123</v>
      </c>
      <c r="DE202" s="86">
        <f t="shared" si="414"/>
        <v>936.75506605993166</v>
      </c>
      <c r="DF202" s="86">
        <f t="shared" si="415"/>
        <v>374.70202642397265</v>
      </c>
      <c r="DG202" s="86">
        <f t="shared" si="416"/>
        <v>234.18876651498292</v>
      </c>
      <c r="DH202" s="86">
        <f t="shared" si="417"/>
        <v>1.7070881536383917</v>
      </c>
      <c r="DI202" s="86">
        <f t="shared" si="418"/>
        <v>18.7888307636916</v>
      </c>
      <c r="DJ202" s="86">
        <f t="shared" si="419"/>
        <v>29036.591249864381</v>
      </c>
      <c r="DK202" s="86">
        <f t="shared" si="420"/>
        <v>1053.6093186822297</v>
      </c>
      <c r="DL202" s="86">
        <f t="shared" si="478"/>
        <v>1053.6093186822297</v>
      </c>
      <c r="DM202" s="86">
        <f t="shared" si="421"/>
        <v>1.7070881536383917</v>
      </c>
      <c r="DN202" s="85">
        <f t="shared" si="422"/>
        <v>1.7070881536383917</v>
      </c>
      <c r="DO202" s="85">
        <f t="shared" si="469"/>
        <v>170.70881536383916</v>
      </c>
      <c r="DP202" s="85">
        <f t="shared" si="423"/>
        <v>1.7070881536383917</v>
      </c>
      <c r="DQ202" s="85">
        <f t="shared" si="470"/>
        <v>170.70881536383916</v>
      </c>
      <c r="DR202" s="85">
        <f t="shared" si="424"/>
        <v>1.7070881536383917</v>
      </c>
      <c r="DS202" s="85">
        <f t="shared" si="471"/>
        <v>170.70881536383916</v>
      </c>
      <c r="DT202" s="81"/>
      <c r="DU202" s="81"/>
      <c r="DV202" s="81">
        <f t="shared" si="472"/>
        <v>-1.7070881536383917</v>
      </c>
      <c r="DW202" s="100"/>
    </row>
    <row r="203" spans="1:127" x14ac:dyDescent="0.2">
      <c r="A203" s="59">
        <f t="shared" si="425"/>
        <v>26.399999999999938</v>
      </c>
      <c r="B203" s="44">
        <f t="shared" si="426"/>
        <v>26399.999999999938</v>
      </c>
      <c r="C203" s="52">
        <f t="shared" si="360"/>
        <v>133.33333333333334</v>
      </c>
      <c r="D203" s="50">
        <f t="shared" si="361"/>
        <v>3</v>
      </c>
      <c r="E203" s="44">
        <f t="shared" si="362"/>
        <v>2.6</v>
      </c>
      <c r="F203" s="47">
        <f t="shared" si="363"/>
        <v>0.2</v>
      </c>
      <c r="G203" s="52">
        <f t="shared" si="427"/>
        <v>2.8476891762289541E-2</v>
      </c>
      <c r="H203" s="57">
        <f t="shared" si="428"/>
        <v>351.79370117166661</v>
      </c>
      <c r="I203" s="52">
        <f t="shared" si="429"/>
        <v>0</v>
      </c>
      <c r="J203" s="54">
        <f t="shared" si="430"/>
        <v>709.79687326122416</v>
      </c>
      <c r="K203" s="46">
        <f t="shared" si="473"/>
        <v>709.79687326122416</v>
      </c>
      <c r="L203" s="80">
        <f t="shared" si="364"/>
        <v>0</v>
      </c>
      <c r="M203" s="142">
        <f t="shared" si="365"/>
        <v>0</v>
      </c>
      <c r="N203" s="60">
        <f t="shared" si="366"/>
        <v>2.6</v>
      </c>
      <c r="O203" s="53">
        <f t="shared" si="367"/>
        <v>0</v>
      </c>
      <c r="P203" s="58">
        <f t="shared" si="431"/>
        <v>2.6061280653516552</v>
      </c>
      <c r="Q203" s="49">
        <f t="shared" si="368"/>
        <v>2.6061280653516552</v>
      </c>
      <c r="R203" s="143">
        <f t="shared" si="369"/>
        <v>0.2</v>
      </c>
      <c r="S203" s="51">
        <f t="shared" si="432"/>
        <v>2.303670226322118E-2</v>
      </c>
      <c r="T203" s="57">
        <f t="shared" si="433"/>
        <v>370.60030132402983</v>
      </c>
      <c r="U203" s="53">
        <f t="shared" si="370"/>
        <v>0</v>
      </c>
      <c r="V203" s="58">
        <f t="shared" si="434"/>
        <v>2.601401973607028</v>
      </c>
      <c r="W203" s="49">
        <f t="shared" si="371"/>
        <v>2.601401973607028</v>
      </c>
      <c r="X203" s="143">
        <f t="shared" si="372"/>
        <v>0.2</v>
      </c>
      <c r="Y203" s="51">
        <f t="shared" si="435"/>
        <v>2.2441880481965427E-2</v>
      </c>
      <c r="Z203" s="57">
        <f t="shared" si="436"/>
        <v>366.89497506559769</v>
      </c>
      <c r="AA203" s="53">
        <f t="shared" si="373"/>
        <v>0</v>
      </c>
      <c r="AB203" s="58">
        <f t="shared" si="437"/>
        <v>2.602331764355823</v>
      </c>
      <c r="AC203" s="49">
        <f t="shared" si="374"/>
        <v>2.602331764355823</v>
      </c>
      <c r="AD203" s="143">
        <f t="shared" si="375"/>
        <v>0.2</v>
      </c>
      <c r="AE203" s="49">
        <f t="shared" si="474"/>
        <v>2.2389190633116427E-2</v>
      </c>
      <c r="AF203" s="57">
        <f t="shared" si="438"/>
        <v>365.44032574588391</v>
      </c>
      <c r="AG203" s="53">
        <f t="shared" si="376"/>
        <v>0</v>
      </c>
      <c r="AH203" s="58">
        <f t="shared" si="439"/>
        <v>2.6026969664130171</v>
      </c>
      <c r="AI203" s="49">
        <f t="shared" si="377"/>
        <v>2.6026969664130171</v>
      </c>
      <c r="AJ203" s="143">
        <f t="shared" si="378"/>
        <v>0.2</v>
      </c>
      <c r="AK203" s="51">
        <f t="shared" si="440"/>
        <v>2.238974895797783E-2</v>
      </c>
      <c r="AL203" s="57">
        <f t="shared" si="441"/>
        <v>365.22400123199156</v>
      </c>
      <c r="AM203" s="53">
        <f t="shared" si="379"/>
        <v>0</v>
      </c>
      <c r="AN203" s="58">
        <f t="shared" si="442"/>
        <v>2.6027512852734684</v>
      </c>
      <c r="AO203" s="49">
        <f t="shared" si="380"/>
        <v>2.6027512852734684</v>
      </c>
      <c r="AP203" s="143">
        <f t="shared" si="381"/>
        <v>0.2</v>
      </c>
      <c r="AQ203" s="51">
        <f t="shared" si="443"/>
        <v>2.2390044607710026E-2</v>
      </c>
      <c r="AR203" s="57">
        <f t="shared" si="444"/>
        <v>365.20394020682238</v>
      </c>
      <c r="AS203" s="44">
        <f t="shared" si="382"/>
        <v>1277.6343718702035</v>
      </c>
      <c r="AT203" s="44">
        <f t="shared" si="383"/>
        <v>511.05374874808138</v>
      </c>
      <c r="AU203" s="44">
        <f t="shared" si="384"/>
        <v>319.40859296755087</v>
      </c>
      <c r="AV203" s="47">
        <f t="shared" si="385"/>
        <v>62.370481014813905</v>
      </c>
      <c r="AW203" s="47">
        <f t="shared" si="386"/>
        <v>12974.211624127396</v>
      </c>
      <c r="AX203" s="86">
        <f t="shared" si="387"/>
        <v>19887027.590137105</v>
      </c>
      <c r="AY203" s="86">
        <f t="shared" si="388"/>
        <v>899.59436626533136</v>
      </c>
      <c r="AZ203" s="10">
        <f t="shared" si="445"/>
        <v>899.59436626533136</v>
      </c>
      <c r="BA203" s="44">
        <f t="shared" si="389"/>
        <v>12974.211624127396</v>
      </c>
      <c r="BB203" s="9">
        <f t="shared" si="390"/>
        <v>1277.6343718702035</v>
      </c>
      <c r="BC203" s="45">
        <f t="shared" si="479"/>
        <v>170351.24958269382</v>
      </c>
      <c r="BD203" s="9">
        <f t="shared" si="391"/>
        <v>319.40859296755087</v>
      </c>
      <c r="BE203" s="45">
        <f t="shared" si="475"/>
        <v>42587.812395673456</v>
      </c>
      <c r="BF203" s="9">
        <f t="shared" si="392"/>
        <v>511.05374874808138</v>
      </c>
      <c r="BG203" s="45">
        <f t="shared" si="476"/>
        <v>68140.499833077527</v>
      </c>
      <c r="BH203" s="58"/>
      <c r="BI203" s="58"/>
      <c r="BJ203" s="58">
        <f t="shared" si="446"/>
        <v>-1277.6343718702035</v>
      </c>
      <c r="BK203" s="97"/>
      <c r="BL203" s="44"/>
      <c r="BM203" s="82">
        <f t="shared" si="447"/>
        <v>19.8</v>
      </c>
      <c r="BN203" s="86">
        <f t="shared" si="448"/>
        <v>19800</v>
      </c>
      <c r="BO203" s="86">
        <f t="shared" si="449"/>
        <v>100</v>
      </c>
      <c r="BP203" s="84">
        <f t="shared" si="393"/>
        <v>2</v>
      </c>
      <c r="BQ203" s="84">
        <f t="shared" si="394"/>
        <v>3</v>
      </c>
      <c r="BR203" s="84">
        <f t="shared" si="395"/>
        <v>1.4581420887516947</v>
      </c>
      <c r="BS203" s="84">
        <f t="shared" si="450"/>
        <v>3.9489620685877511E-2</v>
      </c>
      <c r="BT203" s="84">
        <f t="shared" si="451"/>
        <v>515.19911456384716</v>
      </c>
      <c r="BU203" s="84">
        <f t="shared" si="452"/>
        <v>0</v>
      </c>
      <c r="BV203" s="83">
        <f t="shared" si="453"/>
        <v>523.16628114440653</v>
      </c>
      <c r="BW203" s="81">
        <f t="shared" si="477"/>
        <v>523.16628114440653</v>
      </c>
      <c r="BX203" s="83">
        <f t="shared" si="396"/>
        <v>0</v>
      </c>
      <c r="BY203" s="141">
        <f t="shared" si="397"/>
        <v>0</v>
      </c>
      <c r="BZ203" s="83">
        <f t="shared" si="398"/>
        <v>3</v>
      </c>
      <c r="CA203" s="83">
        <f t="shared" si="399"/>
        <v>0</v>
      </c>
      <c r="CB203" s="83">
        <f t="shared" si="454"/>
        <v>1.7391616361557101</v>
      </c>
      <c r="CC203" s="83">
        <f t="shared" si="400"/>
        <v>1.7391616361557101</v>
      </c>
      <c r="CD203" s="143">
        <f t="shared" si="401"/>
        <v>1.2238668524348462</v>
      </c>
      <c r="CE203" s="83">
        <f t="shared" si="455"/>
        <v>3.2054038060913594E-2</v>
      </c>
      <c r="CF203" s="84">
        <f t="shared" si="456"/>
        <v>597.9759998241525</v>
      </c>
      <c r="CG203" s="83">
        <f t="shared" si="402"/>
        <v>0</v>
      </c>
      <c r="CH203" s="83">
        <f t="shared" si="457"/>
        <v>1.6253252244801031</v>
      </c>
      <c r="CI203" s="83">
        <f t="shared" si="403"/>
        <v>1.6253252244801031</v>
      </c>
      <c r="CJ203" s="143">
        <f t="shared" si="404"/>
        <v>1.1969464386411544</v>
      </c>
      <c r="CK203" s="83">
        <f t="shared" si="458"/>
        <v>3.102702427468363E-2</v>
      </c>
      <c r="CL203" s="84">
        <f t="shared" si="459"/>
        <v>540.54622639987224</v>
      </c>
      <c r="CM203" s="83">
        <f t="shared" si="405"/>
        <v>0</v>
      </c>
      <c r="CN203" s="83">
        <f t="shared" si="460"/>
        <v>1.7026455214374645</v>
      </c>
      <c r="CO203" s="83">
        <f t="shared" si="406"/>
        <v>1.7026455214374645</v>
      </c>
      <c r="CP203" s="143">
        <f t="shared" si="407"/>
        <v>1.2022682287919844</v>
      </c>
      <c r="CQ203" s="83">
        <f t="shared" si="461"/>
        <v>3.1230050568938354E-2</v>
      </c>
      <c r="CR203" s="84">
        <f t="shared" si="462"/>
        <v>530.78003440135376</v>
      </c>
      <c r="CS203" s="83">
        <f t="shared" si="408"/>
        <v>0</v>
      </c>
      <c r="CT203" s="83">
        <f t="shared" si="463"/>
        <v>1.7165320376831934</v>
      </c>
      <c r="CU203" s="83">
        <f t="shared" si="409"/>
        <v>1.7165320376831934</v>
      </c>
      <c r="CV203" s="143">
        <f t="shared" si="410"/>
        <v>1.2032003115553187</v>
      </c>
      <c r="CW203" s="83">
        <f t="shared" si="464"/>
        <v>3.1265609526359581E-2</v>
      </c>
      <c r="CX203" s="84">
        <f t="shared" si="465"/>
        <v>530.35473798256032</v>
      </c>
      <c r="CY203" s="83">
        <f t="shared" si="411"/>
        <v>0</v>
      </c>
      <c r="CZ203" s="83">
        <f t="shared" si="466"/>
        <v>1.7171419139356443</v>
      </c>
      <c r="DA203" s="83">
        <f t="shared" si="412"/>
        <v>1.7171419139356443</v>
      </c>
      <c r="DB203" s="143">
        <f t="shared" si="413"/>
        <v>1.2032309708933955</v>
      </c>
      <c r="DC203" s="83">
        <f t="shared" si="467"/>
        <v>3.126677918010666E-2</v>
      </c>
      <c r="DD203" s="84">
        <f t="shared" si="468"/>
        <v>530.38651084359219</v>
      </c>
      <c r="DE203" s="86">
        <f t="shared" si="414"/>
        <v>941.69930605993159</v>
      </c>
      <c r="DF203" s="86">
        <f t="shared" si="415"/>
        <v>376.67972242397263</v>
      </c>
      <c r="DG203" s="86">
        <f t="shared" si="416"/>
        <v>235.4248265149829</v>
      </c>
      <c r="DH203" s="86">
        <f t="shared" si="417"/>
        <v>1.6787108408688951</v>
      </c>
      <c r="DI203" s="86">
        <f t="shared" si="418"/>
        <v>18.219120109189149</v>
      </c>
      <c r="DJ203" s="86">
        <f t="shared" si="419"/>
        <v>27404.634458431006</v>
      </c>
      <c r="DK203" s="86">
        <f t="shared" si="420"/>
        <v>1045.1518125926241</v>
      </c>
      <c r="DL203" s="86">
        <f t="shared" si="478"/>
        <v>1045.1518125926241</v>
      </c>
      <c r="DM203" s="86">
        <f t="shared" si="421"/>
        <v>1.6787108408688951</v>
      </c>
      <c r="DN203" s="85">
        <f t="shared" si="422"/>
        <v>1.6787108408688951</v>
      </c>
      <c r="DO203" s="85">
        <f t="shared" si="469"/>
        <v>167.87108408688951</v>
      </c>
      <c r="DP203" s="85">
        <f t="shared" si="423"/>
        <v>1.6787108408688951</v>
      </c>
      <c r="DQ203" s="85">
        <f t="shared" si="470"/>
        <v>167.87108408688951</v>
      </c>
      <c r="DR203" s="85">
        <f t="shared" si="424"/>
        <v>1.6787108408688951</v>
      </c>
      <c r="DS203" s="85">
        <f t="shared" si="471"/>
        <v>167.87108408688951</v>
      </c>
      <c r="DT203" s="81"/>
      <c r="DU203" s="81"/>
      <c r="DV203" s="81">
        <f t="shared" si="472"/>
        <v>-1.6787108408688951</v>
      </c>
      <c r="DW203" s="100"/>
    </row>
    <row r="204" spans="1:127" x14ac:dyDescent="0.2">
      <c r="A204" s="59">
        <f t="shared" si="425"/>
        <v>26.533333333333271</v>
      </c>
      <c r="B204" s="44">
        <f t="shared" si="426"/>
        <v>26533.33333333327</v>
      </c>
      <c r="C204" s="52">
        <f t="shared" si="360"/>
        <v>133.33333333333334</v>
      </c>
      <c r="D204" s="50">
        <f t="shared" si="361"/>
        <v>3</v>
      </c>
      <c r="E204" s="44">
        <f t="shared" si="362"/>
        <v>2.6</v>
      </c>
      <c r="F204" s="47">
        <f t="shared" si="363"/>
        <v>0.2</v>
      </c>
      <c r="G204" s="52">
        <f t="shared" si="427"/>
        <v>2.8450225095622873E-2</v>
      </c>
      <c r="H204" s="57">
        <f t="shared" si="428"/>
        <v>353.25337083468997</v>
      </c>
      <c r="I204" s="52">
        <f t="shared" si="429"/>
        <v>0</v>
      </c>
      <c r="J204" s="54">
        <f t="shared" si="430"/>
        <v>713.59007326122412</v>
      </c>
      <c r="K204" s="46">
        <f t="shared" si="473"/>
        <v>713.59007326122412</v>
      </c>
      <c r="L204" s="80">
        <f t="shared" si="364"/>
        <v>0</v>
      </c>
      <c r="M204" s="142">
        <f t="shared" si="365"/>
        <v>0</v>
      </c>
      <c r="N204" s="60">
        <f t="shared" si="366"/>
        <v>2.6</v>
      </c>
      <c r="O204" s="53">
        <f t="shared" si="367"/>
        <v>0</v>
      </c>
      <c r="P204" s="58">
        <f t="shared" si="431"/>
        <v>2.6062655046158252</v>
      </c>
      <c r="Q204" s="49">
        <f t="shared" si="368"/>
        <v>2.6062655046158252</v>
      </c>
      <c r="R204" s="143">
        <f t="shared" si="369"/>
        <v>0.2</v>
      </c>
      <c r="S204" s="51">
        <f t="shared" si="432"/>
        <v>2.3010035596554512E-2</v>
      </c>
      <c r="T204" s="57">
        <f t="shared" si="433"/>
        <v>371.77821063892407</v>
      </c>
      <c r="U204" s="53">
        <f t="shared" si="370"/>
        <v>0</v>
      </c>
      <c r="V204" s="58">
        <f t="shared" si="434"/>
        <v>2.6016105023606877</v>
      </c>
      <c r="W204" s="49">
        <f t="shared" si="371"/>
        <v>2.6016105023606877</v>
      </c>
      <c r="X204" s="143">
        <f t="shared" si="372"/>
        <v>0.2</v>
      </c>
      <c r="Y204" s="51">
        <f t="shared" si="435"/>
        <v>2.2415213815298759E-2</v>
      </c>
      <c r="Z204" s="57">
        <f t="shared" si="436"/>
        <v>368.04453710310332</v>
      </c>
      <c r="AA204" s="53">
        <f t="shared" si="373"/>
        <v>0</v>
      </c>
      <c r="AB204" s="58">
        <f t="shared" si="437"/>
        <v>2.6025473776073573</v>
      </c>
      <c r="AC204" s="49">
        <f t="shared" si="374"/>
        <v>2.6025473776073573</v>
      </c>
      <c r="AD204" s="143">
        <f t="shared" si="375"/>
        <v>0.2</v>
      </c>
      <c r="AE204" s="49">
        <f t="shared" si="474"/>
        <v>2.2362523966449759E-2</v>
      </c>
      <c r="AF204" s="57">
        <f t="shared" si="438"/>
        <v>366.58677743234273</v>
      </c>
      <c r="AG204" s="53">
        <f t="shared" si="376"/>
        <v>0</v>
      </c>
      <c r="AH204" s="58">
        <f t="shared" si="439"/>
        <v>2.6029133503898914</v>
      </c>
      <c r="AI204" s="49">
        <f t="shared" si="377"/>
        <v>2.6029133503898914</v>
      </c>
      <c r="AJ204" s="143">
        <f t="shared" si="378"/>
        <v>0.2</v>
      </c>
      <c r="AK204" s="51">
        <f t="shared" si="440"/>
        <v>2.2363082291311162E-2</v>
      </c>
      <c r="AL204" s="57">
        <f t="shared" si="441"/>
        <v>366.37032065441656</v>
      </c>
      <c r="AM204" s="53">
        <f t="shared" si="379"/>
        <v>0</v>
      </c>
      <c r="AN204" s="58">
        <f t="shared" si="442"/>
        <v>2.6029677009696619</v>
      </c>
      <c r="AO204" s="49">
        <f t="shared" si="380"/>
        <v>2.6029677009696619</v>
      </c>
      <c r="AP204" s="143">
        <f t="shared" si="381"/>
        <v>0.2</v>
      </c>
      <c r="AQ204" s="51">
        <f t="shared" si="443"/>
        <v>2.2363377941043358E-2</v>
      </c>
      <c r="AR204" s="57">
        <f t="shared" si="444"/>
        <v>366.35025085130519</v>
      </c>
      <c r="AS204" s="44">
        <f t="shared" si="382"/>
        <v>1284.4621318702034</v>
      </c>
      <c r="AT204" s="44">
        <f t="shared" si="383"/>
        <v>513.78485274808133</v>
      </c>
      <c r="AU204" s="44">
        <f t="shared" si="384"/>
        <v>321.11553296755085</v>
      </c>
      <c r="AV204" s="47">
        <f t="shared" si="385"/>
        <v>61.193907539789386</v>
      </c>
      <c r="AW204" s="47">
        <f t="shared" si="386"/>
        <v>12517.953186928122</v>
      </c>
      <c r="AX204" s="86">
        <f t="shared" si="387"/>
        <v>18776893.894033328</v>
      </c>
      <c r="AY204" s="86">
        <f t="shared" si="388"/>
        <v>894.62130793874951</v>
      </c>
      <c r="AZ204" s="10">
        <f t="shared" si="445"/>
        <v>894.62130793874951</v>
      </c>
      <c r="BA204" s="44">
        <f t="shared" si="389"/>
        <v>12517.953186928122</v>
      </c>
      <c r="BB204" s="9">
        <f t="shared" si="390"/>
        <v>1284.4621318702034</v>
      </c>
      <c r="BC204" s="45">
        <f t="shared" si="479"/>
        <v>171261.61758269381</v>
      </c>
      <c r="BD204" s="9">
        <f t="shared" si="391"/>
        <v>321.11553296755085</v>
      </c>
      <c r="BE204" s="45">
        <f t="shared" si="475"/>
        <v>42815.404395673453</v>
      </c>
      <c r="BF204" s="9">
        <f t="shared" si="392"/>
        <v>513.78485274808133</v>
      </c>
      <c r="BG204" s="45">
        <f t="shared" si="476"/>
        <v>68504.647033077519</v>
      </c>
      <c r="BH204" s="58"/>
      <c r="BI204" s="58"/>
      <c r="BJ204" s="58">
        <f t="shared" si="446"/>
        <v>-1284.4621318702034</v>
      </c>
      <c r="BK204" s="97"/>
      <c r="BL204" s="44"/>
      <c r="BM204" s="82">
        <f t="shared" si="447"/>
        <v>19.900000000000002</v>
      </c>
      <c r="BN204" s="86">
        <f t="shared" si="448"/>
        <v>19900</v>
      </c>
      <c r="BO204" s="86">
        <f t="shared" si="449"/>
        <v>100</v>
      </c>
      <c r="BP204" s="84">
        <f t="shared" si="393"/>
        <v>2</v>
      </c>
      <c r="BQ204" s="84">
        <f t="shared" si="394"/>
        <v>3</v>
      </c>
      <c r="BR204" s="84">
        <f t="shared" si="395"/>
        <v>1.4581420887516947</v>
      </c>
      <c r="BS204" s="84">
        <f t="shared" si="450"/>
        <v>3.9343806477002342E-2</v>
      </c>
      <c r="BT204" s="84">
        <f t="shared" si="451"/>
        <v>516.51300501656181</v>
      </c>
      <c r="BU204" s="84">
        <f t="shared" si="452"/>
        <v>0</v>
      </c>
      <c r="BV204" s="83">
        <f t="shared" si="453"/>
        <v>525.91308114440642</v>
      </c>
      <c r="BW204" s="81">
        <f t="shared" si="477"/>
        <v>525.91308114440642</v>
      </c>
      <c r="BX204" s="83">
        <f t="shared" si="396"/>
        <v>0</v>
      </c>
      <c r="BY204" s="141">
        <f t="shared" si="397"/>
        <v>0</v>
      </c>
      <c r="BZ204" s="83">
        <f t="shared" si="398"/>
        <v>3</v>
      </c>
      <c r="CA204" s="83">
        <f t="shared" si="399"/>
        <v>0</v>
      </c>
      <c r="CB204" s="83">
        <f t="shared" si="454"/>
        <v>1.737476425433119</v>
      </c>
      <c r="CC204" s="83">
        <f t="shared" si="400"/>
        <v>1.737476425433119</v>
      </c>
      <c r="CD204" s="143">
        <f t="shared" si="401"/>
        <v>1.2238668524348462</v>
      </c>
      <c r="CE204" s="83">
        <f t="shared" si="455"/>
        <v>3.1931651375670111E-2</v>
      </c>
      <c r="CF204" s="84">
        <f t="shared" si="456"/>
        <v>599.81555539237502</v>
      </c>
      <c r="CG204" s="83">
        <f t="shared" si="402"/>
        <v>0</v>
      </c>
      <c r="CH204" s="83">
        <f t="shared" si="457"/>
        <v>1.6231943495101591</v>
      </c>
      <c r="CI204" s="83">
        <f t="shared" si="403"/>
        <v>1.6231943495101591</v>
      </c>
      <c r="CJ204" s="143">
        <f t="shared" si="404"/>
        <v>1.1969464386411544</v>
      </c>
      <c r="CK204" s="83">
        <f t="shared" si="458"/>
        <v>3.0907329630819515E-2</v>
      </c>
      <c r="CL204" s="84">
        <f t="shared" si="459"/>
        <v>542.4515175063126</v>
      </c>
      <c r="CM204" s="83">
        <f t="shared" si="405"/>
        <v>0</v>
      </c>
      <c r="CN204" s="83">
        <f t="shared" si="460"/>
        <v>1.7002033494413209</v>
      </c>
      <c r="CO204" s="83">
        <f t="shared" si="406"/>
        <v>1.7002033494413209</v>
      </c>
      <c r="CP204" s="143">
        <f t="shared" si="407"/>
        <v>1.2022682287919844</v>
      </c>
      <c r="CQ204" s="83">
        <f t="shared" si="461"/>
        <v>3.1109823746059154E-2</v>
      </c>
      <c r="CR204" s="84">
        <f t="shared" si="462"/>
        <v>532.6107112371983</v>
      </c>
      <c r="CS204" s="83">
        <f t="shared" si="408"/>
        <v>0</v>
      </c>
      <c r="CT204" s="83">
        <f t="shared" si="463"/>
        <v>1.7141545604690771</v>
      </c>
      <c r="CU204" s="83">
        <f t="shared" si="409"/>
        <v>1.7141545604690771</v>
      </c>
      <c r="CV204" s="143">
        <f t="shared" si="410"/>
        <v>1.2032003115553187</v>
      </c>
      <c r="CW204" s="83">
        <f t="shared" si="464"/>
        <v>3.1145289495204048E-2</v>
      </c>
      <c r="CX204" s="84">
        <f t="shared" si="465"/>
        <v>532.17267372892127</v>
      </c>
      <c r="CY204" s="83">
        <f t="shared" si="411"/>
        <v>0</v>
      </c>
      <c r="CZ204" s="83">
        <f t="shared" si="466"/>
        <v>1.7147808862553346</v>
      </c>
      <c r="DA204" s="83">
        <f t="shared" si="412"/>
        <v>1.7147808862553346</v>
      </c>
      <c r="DB204" s="143">
        <f t="shared" si="413"/>
        <v>1.2032309708933955</v>
      </c>
      <c r="DC204" s="83">
        <f t="shared" si="467"/>
        <v>3.1146456083017322E-2</v>
      </c>
      <c r="DD204" s="84">
        <f t="shared" si="468"/>
        <v>532.20386894185424</v>
      </c>
      <c r="DE204" s="86">
        <f t="shared" si="414"/>
        <v>946.6435460599314</v>
      </c>
      <c r="DF204" s="86">
        <f t="shared" si="415"/>
        <v>378.65741842397256</v>
      </c>
      <c r="DG204" s="86">
        <f t="shared" si="416"/>
        <v>236.66088651498285</v>
      </c>
      <c r="DH204" s="86">
        <f t="shared" si="417"/>
        <v>1.6509981869491597</v>
      </c>
      <c r="DI204" s="86">
        <f t="shared" si="418"/>
        <v>17.670476960773534</v>
      </c>
      <c r="DJ204" s="86">
        <f t="shared" si="419"/>
        <v>25874.83195857373</v>
      </c>
      <c r="DK204" s="86">
        <f t="shared" si="420"/>
        <v>1036.7246885890477</v>
      </c>
      <c r="DL204" s="86">
        <f t="shared" si="478"/>
        <v>1036.7246885890477</v>
      </c>
      <c r="DM204" s="86">
        <f t="shared" si="421"/>
        <v>1.6509981869491597</v>
      </c>
      <c r="DN204" s="85">
        <f t="shared" si="422"/>
        <v>1.6509981869491597</v>
      </c>
      <c r="DO204" s="85">
        <f t="shared" si="469"/>
        <v>165.09981869491597</v>
      </c>
      <c r="DP204" s="85">
        <f t="shared" si="423"/>
        <v>1.6509981869491597</v>
      </c>
      <c r="DQ204" s="85">
        <f t="shared" si="470"/>
        <v>165.09981869491597</v>
      </c>
      <c r="DR204" s="85">
        <f t="shared" si="424"/>
        <v>1.6509981869491597</v>
      </c>
      <c r="DS204" s="85">
        <f t="shared" si="471"/>
        <v>165.09981869491597</v>
      </c>
      <c r="DT204" s="81"/>
      <c r="DU204" s="81"/>
      <c r="DV204" s="81">
        <f t="shared" si="472"/>
        <v>-1.6509981869491597</v>
      </c>
      <c r="DW204" s="100"/>
    </row>
    <row r="205" spans="1:127" x14ac:dyDescent="0.2">
      <c r="A205" s="59">
        <f t="shared" si="425"/>
        <v>26.666666666666604</v>
      </c>
      <c r="B205" s="44">
        <f t="shared" si="426"/>
        <v>26666.666666666602</v>
      </c>
      <c r="C205" s="52">
        <f t="shared" si="360"/>
        <v>133.33333333333334</v>
      </c>
      <c r="D205" s="50">
        <f t="shared" si="361"/>
        <v>3</v>
      </c>
      <c r="E205" s="44">
        <f t="shared" si="362"/>
        <v>2.6</v>
      </c>
      <c r="F205" s="47">
        <f t="shared" si="363"/>
        <v>0.2</v>
      </c>
      <c r="G205" s="52">
        <f t="shared" si="427"/>
        <v>2.8423558428956205E-2</v>
      </c>
      <c r="H205" s="57">
        <f t="shared" si="428"/>
        <v>354.71167297634582</v>
      </c>
      <c r="I205" s="52">
        <f t="shared" si="429"/>
        <v>0</v>
      </c>
      <c r="J205" s="54">
        <f t="shared" si="430"/>
        <v>717.38327326122408</v>
      </c>
      <c r="K205" s="46">
        <f t="shared" si="473"/>
        <v>717.38327326122408</v>
      </c>
      <c r="L205" s="80">
        <f t="shared" si="364"/>
        <v>0</v>
      </c>
      <c r="M205" s="142">
        <f t="shared" si="365"/>
        <v>0</v>
      </c>
      <c r="N205" s="60">
        <f t="shared" si="366"/>
        <v>2.6</v>
      </c>
      <c r="O205" s="53">
        <f t="shared" si="367"/>
        <v>0</v>
      </c>
      <c r="P205" s="58">
        <f t="shared" si="431"/>
        <v>2.6064032493525149</v>
      </c>
      <c r="Q205" s="49">
        <f t="shared" si="368"/>
        <v>2.6064032493525149</v>
      </c>
      <c r="R205" s="143">
        <f t="shared" si="369"/>
        <v>0.2</v>
      </c>
      <c r="S205" s="51">
        <f t="shared" si="432"/>
        <v>2.2983368929887844E-2</v>
      </c>
      <c r="T205" s="57">
        <f t="shared" si="433"/>
        <v>372.95469360391712</v>
      </c>
      <c r="U205" s="53">
        <f t="shared" si="370"/>
        <v>0</v>
      </c>
      <c r="V205" s="58">
        <f t="shared" si="434"/>
        <v>2.6018193415223743</v>
      </c>
      <c r="W205" s="49">
        <f t="shared" si="371"/>
        <v>2.6018193415223743</v>
      </c>
      <c r="X205" s="143">
        <f t="shared" si="372"/>
        <v>0.2</v>
      </c>
      <c r="Y205" s="51">
        <f t="shared" si="435"/>
        <v>2.2388547148632091E-2</v>
      </c>
      <c r="Z205" s="57">
        <f t="shared" si="436"/>
        <v>369.19264032412161</v>
      </c>
      <c r="AA205" s="53">
        <f t="shared" si="373"/>
        <v>0</v>
      </c>
      <c r="AB205" s="58">
        <f t="shared" si="437"/>
        <v>2.6027633092281288</v>
      </c>
      <c r="AC205" s="49">
        <f t="shared" si="374"/>
        <v>2.6027633092281288</v>
      </c>
      <c r="AD205" s="143">
        <f t="shared" si="375"/>
        <v>0.2</v>
      </c>
      <c r="AE205" s="49">
        <f t="shared" si="474"/>
        <v>2.2335857299783091E-2</v>
      </c>
      <c r="AF205" s="57">
        <f t="shared" si="438"/>
        <v>367.73176795587938</v>
      </c>
      <c r="AG205" s="53">
        <f t="shared" si="376"/>
        <v>0</v>
      </c>
      <c r="AH205" s="58">
        <f t="shared" si="439"/>
        <v>2.6031300533805264</v>
      </c>
      <c r="AI205" s="49">
        <f t="shared" si="377"/>
        <v>2.6031300533805264</v>
      </c>
      <c r="AJ205" s="143">
        <f t="shared" si="378"/>
        <v>0.2</v>
      </c>
      <c r="AK205" s="51">
        <f t="shared" si="440"/>
        <v>2.2336415624644494E-2</v>
      </c>
      <c r="AL205" s="57">
        <f t="shared" si="441"/>
        <v>367.51517879089045</v>
      </c>
      <c r="AM205" s="53">
        <f t="shared" si="379"/>
        <v>0</v>
      </c>
      <c r="AN205" s="58">
        <f t="shared" si="442"/>
        <v>2.6031844357233438</v>
      </c>
      <c r="AO205" s="49">
        <f t="shared" si="380"/>
        <v>2.6031844357233438</v>
      </c>
      <c r="AP205" s="143">
        <f t="shared" si="381"/>
        <v>0.2</v>
      </c>
      <c r="AQ205" s="51">
        <f t="shared" si="443"/>
        <v>2.233671127437669E-2</v>
      </c>
      <c r="AR205" s="57">
        <f t="shared" si="444"/>
        <v>367.49510022710979</v>
      </c>
      <c r="AS205" s="44">
        <f t="shared" si="382"/>
        <v>1291.2898918702033</v>
      </c>
      <c r="AT205" s="44">
        <f t="shared" si="383"/>
        <v>516.51595674808129</v>
      </c>
      <c r="AU205" s="44">
        <f t="shared" si="384"/>
        <v>322.82247296755082</v>
      </c>
      <c r="AV205" s="47">
        <f t="shared" si="385"/>
        <v>60.045072100262111</v>
      </c>
      <c r="AW205" s="47">
        <f t="shared" si="386"/>
        <v>12079.83588106871</v>
      </c>
      <c r="AX205" s="86">
        <f t="shared" si="387"/>
        <v>17733667.080548629</v>
      </c>
      <c r="AY205" s="86">
        <f t="shared" si="388"/>
        <v>889.67277584709836</v>
      </c>
      <c r="AZ205" s="10">
        <f t="shared" si="445"/>
        <v>889.67277584709836</v>
      </c>
      <c r="BA205" s="44">
        <f t="shared" si="389"/>
        <v>12079.83588106871</v>
      </c>
      <c r="BB205" s="9">
        <f t="shared" si="390"/>
        <v>1291.2898918702033</v>
      </c>
      <c r="BC205" s="45">
        <f t="shared" si="479"/>
        <v>172171.98558269377</v>
      </c>
      <c r="BD205" s="9">
        <f t="shared" si="391"/>
        <v>322.82247296755082</v>
      </c>
      <c r="BE205" s="45">
        <f t="shared" si="475"/>
        <v>43042.996395673443</v>
      </c>
      <c r="BF205" s="9">
        <f t="shared" si="392"/>
        <v>516.51595674808129</v>
      </c>
      <c r="BG205" s="45">
        <f t="shared" si="476"/>
        <v>68868.794233077511</v>
      </c>
      <c r="BH205" s="58"/>
      <c r="BI205" s="58"/>
      <c r="BJ205" s="58">
        <f t="shared" si="446"/>
        <v>-1291.2898918702033</v>
      </c>
      <c r="BK205" s="97"/>
      <c r="BL205" s="44"/>
      <c r="BM205" s="82">
        <f t="shared" si="447"/>
        <v>20</v>
      </c>
      <c r="BN205" s="86">
        <f t="shared" si="448"/>
        <v>20000</v>
      </c>
      <c r="BO205" s="86">
        <f t="shared" si="449"/>
        <v>100</v>
      </c>
      <c r="BP205" s="84">
        <f t="shared" si="393"/>
        <v>2</v>
      </c>
      <c r="BQ205" s="84">
        <f t="shared" si="394"/>
        <v>3</v>
      </c>
      <c r="BR205" s="84">
        <f t="shared" si="395"/>
        <v>1.4581420887516947</v>
      </c>
      <c r="BS205" s="84">
        <f t="shared" si="450"/>
        <v>3.9197992268127174E-2</v>
      </c>
      <c r="BT205" s="84">
        <f t="shared" si="451"/>
        <v>517.8220349956473</v>
      </c>
      <c r="BU205" s="84">
        <f t="shared" si="452"/>
        <v>0</v>
      </c>
      <c r="BV205" s="83">
        <f t="shared" si="453"/>
        <v>528.65988114440643</v>
      </c>
      <c r="BW205" s="81">
        <f t="shared" si="477"/>
        <v>528.65988114440643</v>
      </c>
      <c r="BX205" s="83">
        <f t="shared" si="396"/>
        <v>0</v>
      </c>
      <c r="BY205" s="141">
        <f t="shared" si="397"/>
        <v>0</v>
      </c>
      <c r="BZ205" s="83">
        <f t="shared" si="398"/>
        <v>3</v>
      </c>
      <c r="CA205" s="83">
        <f t="shared" si="399"/>
        <v>0</v>
      </c>
      <c r="CB205" s="83">
        <f t="shared" si="454"/>
        <v>1.7358020760483901</v>
      </c>
      <c r="CC205" s="83">
        <f t="shared" si="400"/>
        <v>1.7358020760483901</v>
      </c>
      <c r="CD205" s="143">
        <f t="shared" si="401"/>
        <v>1.2238668524348462</v>
      </c>
      <c r="CE205" s="83">
        <f t="shared" si="455"/>
        <v>3.1809264690426629E-2</v>
      </c>
      <c r="CF205" s="84">
        <f t="shared" si="456"/>
        <v>601.64985124620807</v>
      </c>
      <c r="CG205" s="83">
        <f t="shared" si="402"/>
        <v>0</v>
      </c>
      <c r="CH205" s="83">
        <f t="shared" si="457"/>
        <v>1.6210763783039712</v>
      </c>
      <c r="CI205" s="83">
        <f t="shared" si="403"/>
        <v>1.6210763783039712</v>
      </c>
      <c r="CJ205" s="143">
        <f t="shared" si="404"/>
        <v>1.1969464386411544</v>
      </c>
      <c r="CK205" s="83">
        <f t="shared" si="458"/>
        <v>3.0787634986955401E-2</v>
      </c>
      <c r="CL205" s="84">
        <f t="shared" si="459"/>
        <v>544.35193579683937</v>
      </c>
      <c r="CM205" s="83">
        <f t="shared" si="405"/>
        <v>0</v>
      </c>
      <c r="CN205" s="83">
        <f t="shared" si="460"/>
        <v>1.6977756933038239</v>
      </c>
      <c r="CO205" s="83">
        <f t="shared" si="406"/>
        <v>1.6977756933038239</v>
      </c>
      <c r="CP205" s="143">
        <f t="shared" si="407"/>
        <v>1.2022682287919844</v>
      </c>
      <c r="CQ205" s="83">
        <f t="shared" si="461"/>
        <v>3.0989596923179954E-2</v>
      </c>
      <c r="CR205" s="84">
        <f t="shared" si="462"/>
        <v>534.43694633694804</v>
      </c>
      <c r="CS205" s="83">
        <f t="shared" si="408"/>
        <v>0</v>
      </c>
      <c r="CT205" s="83">
        <f t="shared" si="463"/>
        <v>1.7117906608071449</v>
      </c>
      <c r="CU205" s="83">
        <f t="shared" si="409"/>
        <v>1.7117906608071449</v>
      </c>
      <c r="CV205" s="143">
        <f t="shared" si="410"/>
        <v>1.2032003115553187</v>
      </c>
      <c r="CW205" s="83">
        <f t="shared" si="464"/>
        <v>3.1024969464048514E-2</v>
      </c>
      <c r="CX205" s="84">
        <f t="shared" si="465"/>
        <v>533.98611168816342</v>
      </c>
      <c r="CY205" s="83">
        <f t="shared" si="411"/>
        <v>0</v>
      </c>
      <c r="CZ205" s="83">
        <f t="shared" si="466"/>
        <v>1.712433423273755</v>
      </c>
      <c r="DA205" s="83">
        <f t="shared" si="412"/>
        <v>1.712433423273755</v>
      </c>
      <c r="DB205" s="143">
        <f t="shared" si="413"/>
        <v>1.2032309708933955</v>
      </c>
      <c r="DC205" s="83">
        <f t="shared" si="467"/>
        <v>3.1026132985927983E-2</v>
      </c>
      <c r="DD205" s="84">
        <f t="shared" si="468"/>
        <v>534.016712482603</v>
      </c>
      <c r="DE205" s="86">
        <f t="shared" si="414"/>
        <v>951.58778605993166</v>
      </c>
      <c r="DF205" s="86">
        <f t="shared" si="415"/>
        <v>380.63511442397265</v>
      </c>
      <c r="DG205" s="86">
        <f t="shared" si="416"/>
        <v>237.89694651498291</v>
      </c>
      <c r="DH205" s="86">
        <f t="shared" si="417"/>
        <v>1.6239314583436655</v>
      </c>
      <c r="DI205" s="86">
        <f t="shared" si="418"/>
        <v>17.142008949595539</v>
      </c>
      <c r="DJ205" s="86">
        <f t="shared" si="419"/>
        <v>24440.212110073666</v>
      </c>
      <c r="DK205" s="86">
        <f t="shared" si="420"/>
        <v>1028.3279680370094</v>
      </c>
      <c r="DL205" s="86">
        <f t="shared" si="478"/>
        <v>1028.3279680370094</v>
      </c>
      <c r="DM205" s="86">
        <f t="shared" si="421"/>
        <v>1.6239314583436655</v>
      </c>
      <c r="DN205" s="85">
        <f t="shared" si="422"/>
        <v>1.6239314583436655</v>
      </c>
      <c r="DO205" s="85">
        <f t="shared" si="469"/>
        <v>162.39314583436655</v>
      </c>
      <c r="DP205" s="85">
        <f t="shared" si="423"/>
        <v>1.6239314583436655</v>
      </c>
      <c r="DQ205" s="85">
        <f t="shared" si="470"/>
        <v>162.39314583436655</v>
      </c>
      <c r="DR205" s="85">
        <f t="shared" si="424"/>
        <v>1.6239314583436655</v>
      </c>
      <c r="DS205" s="85">
        <f t="shared" si="471"/>
        <v>162.39314583436655</v>
      </c>
      <c r="DT205" s="81"/>
      <c r="DU205" s="81"/>
      <c r="DV205" s="81">
        <f t="shared" si="472"/>
        <v>-1.6239314583436655</v>
      </c>
      <c r="DW205" s="100"/>
    </row>
    <row r="206" spans="1:127" x14ac:dyDescent="0.2">
      <c r="A206" s="59">
        <f t="shared" si="425"/>
        <v>26.799999999999937</v>
      </c>
      <c r="B206" s="44">
        <f t="shared" si="426"/>
        <v>26799.999999999935</v>
      </c>
      <c r="C206" s="52">
        <f t="shared" si="360"/>
        <v>133.33333333333334</v>
      </c>
      <c r="D206" s="50">
        <f t="shared" si="361"/>
        <v>3</v>
      </c>
      <c r="E206" s="44">
        <f t="shared" si="362"/>
        <v>2.6</v>
      </c>
      <c r="F206" s="47">
        <f t="shared" si="363"/>
        <v>0.2</v>
      </c>
      <c r="G206" s="52">
        <f t="shared" si="427"/>
        <v>2.8396891762289538E-2</v>
      </c>
      <c r="H206" s="57">
        <f t="shared" si="428"/>
        <v>356.16860759663416</v>
      </c>
      <c r="I206" s="52">
        <f t="shared" si="429"/>
        <v>0</v>
      </c>
      <c r="J206" s="54">
        <f t="shared" si="430"/>
        <v>721.17647326122403</v>
      </c>
      <c r="K206" s="46">
        <f t="shared" si="473"/>
        <v>721.17647326122403</v>
      </c>
      <c r="L206" s="80">
        <f t="shared" si="364"/>
        <v>0</v>
      </c>
      <c r="M206" s="142">
        <f t="shared" si="365"/>
        <v>0</v>
      </c>
      <c r="N206" s="60">
        <f t="shared" si="366"/>
        <v>2.6</v>
      </c>
      <c r="O206" s="53">
        <f t="shared" si="367"/>
        <v>0</v>
      </c>
      <c r="P206" s="58">
        <f t="shared" si="431"/>
        <v>2.6065412994872474</v>
      </c>
      <c r="Q206" s="49">
        <f t="shared" si="368"/>
        <v>2.6065412994872474</v>
      </c>
      <c r="R206" s="143">
        <f t="shared" si="369"/>
        <v>0.2</v>
      </c>
      <c r="S206" s="51">
        <f t="shared" si="432"/>
        <v>2.2956702263221176E-2</v>
      </c>
      <c r="T206" s="57">
        <f t="shared" si="433"/>
        <v>374.12975023171822</v>
      </c>
      <c r="U206" s="53">
        <f t="shared" si="370"/>
        <v>0</v>
      </c>
      <c r="V206" s="58">
        <f t="shared" si="434"/>
        <v>2.6020284910694347</v>
      </c>
      <c r="W206" s="49">
        <f t="shared" si="371"/>
        <v>2.6020284910694347</v>
      </c>
      <c r="X206" s="143">
        <f t="shared" si="372"/>
        <v>0.2</v>
      </c>
      <c r="Y206" s="51">
        <f t="shared" si="435"/>
        <v>2.2361880481965423E-2</v>
      </c>
      <c r="Z206" s="57">
        <f t="shared" si="436"/>
        <v>370.33928482569343</v>
      </c>
      <c r="AA206" s="53">
        <f t="shared" si="373"/>
        <v>0</v>
      </c>
      <c r="AB206" s="58">
        <f t="shared" si="437"/>
        <v>2.6029795591791656</v>
      </c>
      <c r="AC206" s="49">
        <f t="shared" si="374"/>
        <v>2.6029795591791656</v>
      </c>
      <c r="AD206" s="143">
        <f t="shared" si="375"/>
        <v>0.2</v>
      </c>
      <c r="AE206" s="49">
        <f t="shared" si="474"/>
        <v>2.2309190633116423E-2</v>
      </c>
      <c r="AF206" s="57">
        <f t="shared" si="438"/>
        <v>368.8752974187035</v>
      </c>
      <c r="AG206" s="53">
        <f t="shared" si="376"/>
        <v>0</v>
      </c>
      <c r="AH206" s="58">
        <f t="shared" si="439"/>
        <v>2.6033470753451904</v>
      </c>
      <c r="AI206" s="49">
        <f t="shared" si="377"/>
        <v>2.6033470753451904</v>
      </c>
      <c r="AJ206" s="143">
        <f t="shared" si="378"/>
        <v>0.2</v>
      </c>
      <c r="AK206" s="51">
        <f t="shared" si="440"/>
        <v>2.2309748957977826E-2</v>
      </c>
      <c r="AL206" s="57">
        <f t="shared" si="441"/>
        <v>368.65857574422728</v>
      </c>
      <c r="AM206" s="53">
        <f t="shared" si="379"/>
        <v>0</v>
      </c>
      <c r="AN206" s="58">
        <f t="shared" si="442"/>
        <v>2.6034014894946473</v>
      </c>
      <c r="AO206" s="49">
        <f t="shared" si="380"/>
        <v>2.6034014894946473</v>
      </c>
      <c r="AP206" s="143">
        <f t="shared" si="381"/>
        <v>0.2</v>
      </c>
      <c r="AQ206" s="51">
        <f t="shared" si="443"/>
        <v>2.2310044607710022E-2</v>
      </c>
      <c r="AR206" s="57">
        <f t="shared" si="444"/>
        <v>368.63848843706273</v>
      </c>
      <c r="AS206" s="44">
        <f t="shared" si="382"/>
        <v>1298.1176518702032</v>
      </c>
      <c r="AT206" s="44">
        <f t="shared" si="383"/>
        <v>519.24706074808125</v>
      </c>
      <c r="AU206" s="44">
        <f t="shared" si="384"/>
        <v>324.5294129675508</v>
      </c>
      <c r="AV206" s="47">
        <f t="shared" si="385"/>
        <v>58.923206975524415</v>
      </c>
      <c r="AW206" s="47">
        <f t="shared" si="386"/>
        <v>11659.061668722725</v>
      </c>
      <c r="AX206" s="86">
        <f t="shared" si="387"/>
        <v>16753033.384865651</v>
      </c>
      <c r="AY206" s="86">
        <f t="shared" si="388"/>
        <v>884.74865133687229</v>
      </c>
      <c r="AZ206" s="10">
        <f t="shared" si="445"/>
        <v>884.74865133687229</v>
      </c>
      <c r="BA206" s="44">
        <f t="shared" si="389"/>
        <v>11659.061668722725</v>
      </c>
      <c r="BB206" s="9">
        <f t="shared" si="390"/>
        <v>1298.1176518702032</v>
      </c>
      <c r="BC206" s="45">
        <f t="shared" si="479"/>
        <v>173082.35358269376</v>
      </c>
      <c r="BD206" s="9">
        <f t="shared" si="391"/>
        <v>324.5294129675508</v>
      </c>
      <c r="BE206" s="45">
        <f t="shared" si="475"/>
        <v>43270.58839567344</v>
      </c>
      <c r="BF206" s="9">
        <f t="shared" si="392"/>
        <v>519.24706074808125</v>
      </c>
      <c r="BG206" s="45">
        <f t="shared" si="476"/>
        <v>69232.941433077503</v>
      </c>
      <c r="BH206" s="58"/>
      <c r="BI206" s="58"/>
      <c r="BJ206" s="58">
        <f t="shared" si="446"/>
        <v>-1298.1176518702032</v>
      </c>
      <c r="BK206" s="97"/>
      <c r="BL206" s="44"/>
      <c r="BM206" s="82">
        <f t="shared" si="447"/>
        <v>20.100000000000001</v>
      </c>
      <c r="BN206" s="86">
        <f t="shared" si="448"/>
        <v>20100</v>
      </c>
      <c r="BO206" s="86">
        <f t="shared" si="449"/>
        <v>100</v>
      </c>
      <c r="BP206" s="84">
        <f t="shared" si="393"/>
        <v>2</v>
      </c>
      <c r="BQ206" s="84">
        <f t="shared" si="394"/>
        <v>3</v>
      </c>
      <c r="BR206" s="84">
        <f t="shared" si="395"/>
        <v>1.4581420887516947</v>
      </c>
      <c r="BS206" s="84">
        <f t="shared" si="450"/>
        <v>3.9052178059252006E-2</v>
      </c>
      <c r="BT206" s="84">
        <f t="shared" si="451"/>
        <v>519.12620450110364</v>
      </c>
      <c r="BU206" s="84">
        <f t="shared" si="452"/>
        <v>0</v>
      </c>
      <c r="BV206" s="83">
        <f t="shared" si="453"/>
        <v>531.40668114440643</v>
      </c>
      <c r="BW206" s="81">
        <f t="shared" si="477"/>
        <v>531.40668114440643</v>
      </c>
      <c r="BX206" s="83">
        <f t="shared" si="396"/>
        <v>0</v>
      </c>
      <c r="BY206" s="141">
        <f t="shared" si="397"/>
        <v>0</v>
      </c>
      <c r="BZ206" s="83">
        <f t="shared" si="398"/>
        <v>3</v>
      </c>
      <c r="CA206" s="83">
        <f t="shared" si="399"/>
        <v>0</v>
      </c>
      <c r="CB206" s="83">
        <f t="shared" si="454"/>
        <v>1.734138531442031</v>
      </c>
      <c r="CC206" s="83">
        <f t="shared" si="400"/>
        <v>1.734138531442031</v>
      </c>
      <c r="CD206" s="143">
        <f t="shared" si="401"/>
        <v>1.2238668524348462</v>
      </c>
      <c r="CE206" s="83">
        <f t="shared" si="455"/>
        <v>3.1686878005183147E-2</v>
      </c>
      <c r="CF206" s="84">
        <f t="shared" si="456"/>
        <v>603.47886572809421</v>
      </c>
      <c r="CG206" s="83">
        <f t="shared" si="402"/>
        <v>0</v>
      </c>
      <c r="CH206" s="83">
        <f t="shared" si="457"/>
        <v>1.6189712562498706</v>
      </c>
      <c r="CI206" s="83">
        <f t="shared" si="403"/>
        <v>1.6189712562498706</v>
      </c>
      <c r="CJ206" s="143">
        <f t="shared" si="404"/>
        <v>1.1969464386411544</v>
      </c>
      <c r="CK206" s="83">
        <f t="shared" si="458"/>
        <v>3.0667940343091286E-2</v>
      </c>
      <c r="CL206" s="84">
        <f t="shared" si="459"/>
        <v>546.24745337246225</v>
      </c>
      <c r="CM206" s="83">
        <f t="shared" si="405"/>
        <v>0</v>
      </c>
      <c r="CN206" s="83">
        <f t="shared" si="460"/>
        <v>1.6953624945309145</v>
      </c>
      <c r="CO206" s="83">
        <f t="shared" si="406"/>
        <v>1.6953624945309145</v>
      </c>
      <c r="CP206" s="143">
        <f t="shared" si="407"/>
        <v>1.2022682287919844</v>
      </c>
      <c r="CQ206" s="83">
        <f t="shared" si="461"/>
        <v>3.0869370100300754E-2</v>
      </c>
      <c r="CR206" s="84">
        <f t="shared" si="462"/>
        <v>536.25871134593763</v>
      </c>
      <c r="CS206" s="83">
        <f t="shared" si="408"/>
        <v>0</v>
      </c>
      <c r="CT206" s="83">
        <f t="shared" si="463"/>
        <v>1.7094402909668771</v>
      </c>
      <c r="CU206" s="83">
        <f t="shared" si="409"/>
        <v>1.7094402909668771</v>
      </c>
      <c r="CV206" s="143">
        <f t="shared" si="410"/>
        <v>1.2032003115553187</v>
      </c>
      <c r="CW206" s="83">
        <f t="shared" si="464"/>
        <v>3.0904649432892981E-2</v>
      </c>
      <c r="CX206" s="84">
        <f t="shared" si="465"/>
        <v>535.79502501836407</v>
      </c>
      <c r="CY206" s="83">
        <f t="shared" si="411"/>
        <v>0</v>
      </c>
      <c r="CZ206" s="83">
        <f t="shared" si="466"/>
        <v>1.7100994754516765</v>
      </c>
      <c r="DA206" s="83">
        <f t="shared" si="412"/>
        <v>1.7100994754516765</v>
      </c>
      <c r="DB206" s="143">
        <f t="shared" si="413"/>
        <v>1.2032309708933955</v>
      </c>
      <c r="DC206" s="83">
        <f t="shared" si="467"/>
        <v>3.0905809888838644E-2</v>
      </c>
      <c r="DD206" s="84">
        <f t="shared" si="468"/>
        <v>535.82501469257647</v>
      </c>
      <c r="DE206" s="86">
        <f t="shared" si="414"/>
        <v>956.53202605993158</v>
      </c>
      <c r="DF206" s="86">
        <f t="shared" si="415"/>
        <v>382.61281042397263</v>
      </c>
      <c r="DG206" s="86">
        <f t="shared" si="416"/>
        <v>239.1330065149829</v>
      </c>
      <c r="DH206" s="86">
        <f t="shared" si="417"/>
        <v>1.5974925336259196</v>
      </c>
      <c r="DI206" s="86">
        <f t="shared" si="418"/>
        <v>16.632865867676379</v>
      </c>
      <c r="DJ206" s="86">
        <f t="shared" si="419"/>
        <v>23094.31530584006</v>
      </c>
      <c r="DK206" s="86">
        <f t="shared" si="420"/>
        <v>1019.9616723482528</v>
      </c>
      <c r="DL206" s="86">
        <f t="shared" si="478"/>
        <v>1019.9616723482528</v>
      </c>
      <c r="DM206" s="86">
        <f t="shared" si="421"/>
        <v>1.5974925336259196</v>
      </c>
      <c r="DN206" s="85">
        <f t="shared" si="422"/>
        <v>1.5974925336259196</v>
      </c>
      <c r="DO206" s="85">
        <f t="shared" si="469"/>
        <v>159.74925336259196</v>
      </c>
      <c r="DP206" s="85">
        <f t="shared" si="423"/>
        <v>1.5974925336259196</v>
      </c>
      <c r="DQ206" s="85">
        <f t="shared" si="470"/>
        <v>159.74925336259196</v>
      </c>
      <c r="DR206" s="85">
        <f t="shared" si="424"/>
        <v>1.5974925336259196</v>
      </c>
      <c r="DS206" s="85">
        <f t="shared" si="471"/>
        <v>159.74925336259196</v>
      </c>
      <c r="DT206" s="81"/>
      <c r="DU206" s="81"/>
      <c r="DV206" s="81">
        <f t="shared" si="472"/>
        <v>-1.5974925336259196</v>
      </c>
      <c r="DW206" s="100"/>
    </row>
    <row r="207" spans="1:127" x14ac:dyDescent="0.2">
      <c r="A207" s="59">
        <f t="shared" si="425"/>
        <v>26.933333333333266</v>
      </c>
      <c r="B207" s="44">
        <f t="shared" si="426"/>
        <v>26933.333333333267</v>
      </c>
      <c r="C207" s="52">
        <f t="shared" si="360"/>
        <v>133.33333333333334</v>
      </c>
      <c r="D207" s="50">
        <f t="shared" si="361"/>
        <v>3</v>
      </c>
      <c r="E207" s="44">
        <f t="shared" si="362"/>
        <v>2.6</v>
      </c>
      <c r="F207" s="47">
        <f t="shared" si="363"/>
        <v>0.2</v>
      </c>
      <c r="G207" s="52">
        <f t="shared" si="427"/>
        <v>2.837022509562287E-2</v>
      </c>
      <c r="H207" s="57">
        <f t="shared" si="428"/>
        <v>357.62417469555498</v>
      </c>
      <c r="I207" s="52">
        <f t="shared" si="429"/>
        <v>0</v>
      </c>
      <c r="J207" s="54">
        <f t="shared" si="430"/>
        <v>724.96967326122399</v>
      </c>
      <c r="K207" s="46">
        <f t="shared" si="473"/>
        <v>724.96967326122399</v>
      </c>
      <c r="L207" s="80">
        <f t="shared" si="364"/>
        <v>0</v>
      </c>
      <c r="M207" s="142">
        <f t="shared" si="365"/>
        <v>0</v>
      </c>
      <c r="N207" s="60">
        <f t="shared" si="366"/>
        <v>2.6</v>
      </c>
      <c r="O207" s="53">
        <f t="shared" si="367"/>
        <v>0</v>
      </c>
      <c r="P207" s="58">
        <f t="shared" si="431"/>
        <v>2.6066796549458271</v>
      </c>
      <c r="Q207" s="49">
        <f t="shared" si="368"/>
        <v>2.6066796549458271</v>
      </c>
      <c r="R207" s="143">
        <f t="shared" si="369"/>
        <v>0.2</v>
      </c>
      <c r="S207" s="51">
        <f t="shared" si="432"/>
        <v>2.2930035596554509E-2</v>
      </c>
      <c r="T207" s="57">
        <f t="shared" si="433"/>
        <v>375.3033805355696</v>
      </c>
      <c r="U207" s="53">
        <f t="shared" si="370"/>
        <v>0</v>
      </c>
      <c r="V207" s="58">
        <f t="shared" si="434"/>
        <v>2.6022379509793461</v>
      </c>
      <c r="W207" s="49">
        <f t="shared" si="371"/>
        <v>2.6022379509793461</v>
      </c>
      <c r="X207" s="143">
        <f t="shared" si="372"/>
        <v>0.2</v>
      </c>
      <c r="Y207" s="51">
        <f t="shared" si="435"/>
        <v>2.2335213815298755E-2</v>
      </c>
      <c r="Z207" s="57">
        <f t="shared" si="436"/>
        <v>371.48447070536821</v>
      </c>
      <c r="AA207" s="53">
        <f t="shared" si="373"/>
        <v>0</v>
      </c>
      <c r="AB207" s="58">
        <f t="shared" si="437"/>
        <v>2.6031961274216471</v>
      </c>
      <c r="AC207" s="49">
        <f t="shared" si="374"/>
        <v>2.6031961274216471</v>
      </c>
      <c r="AD207" s="143">
        <f t="shared" si="375"/>
        <v>0.2</v>
      </c>
      <c r="AE207" s="49">
        <f t="shared" si="474"/>
        <v>2.2282523966449756E-2</v>
      </c>
      <c r="AF207" s="57">
        <f t="shared" si="438"/>
        <v>370.01736592355257</v>
      </c>
      <c r="AG207" s="53">
        <f t="shared" si="376"/>
        <v>0</v>
      </c>
      <c r="AH207" s="58">
        <f t="shared" si="439"/>
        <v>2.6035644162442959</v>
      </c>
      <c r="AI207" s="49">
        <f t="shared" si="377"/>
        <v>2.6035644162442959</v>
      </c>
      <c r="AJ207" s="143">
        <f t="shared" si="378"/>
        <v>0.2</v>
      </c>
      <c r="AK207" s="51">
        <f t="shared" si="440"/>
        <v>2.2283082291311158E-2</v>
      </c>
      <c r="AL207" s="57">
        <f t="shared" si="441"/>
        <v>369.80051161777004</v>
      </c>
      <c r="AM207" s="53">
        <f t="shared" si="379"/>
        <v>0</v>
      </c>
      <c r="AN207" s="58">
        <f t="shared" si="442"/>
        <v>2.603618862243851</v>
      </c>
      <c r="AO207" s="49">
        <f t="shared" si="380"/>
        <v>2.603618862243851</v>
      </c>
      <c r="AP207" s="143">
        <f t="shared" si="381"/>
        <v>0.2</v>
      </c>
      <c r="AQ207" s="51">
        <f t="shared" si="443"/>
        <v>2.2283377941043354E-2</v>
      </c>
      <c r="AR207" s="57">
        <f t="shared" si="444"/>
        <v>369.78041558451963</v>
      </c>
      <c r="AS207" s="44">
        <f t="shared" si="382"/>
        <v>1304.9454118702031</v>
      </c>
      <c r="AT207" s="44">
        <f t="shared" si="383"/>
        <v>521.97816474808121</v>
      </c>
      <c r="AU207" s="44">
        <f t="shared" si="384"/>
        <v>326.23635296755077</v>
      </c>
      <c r="AV207" s="47">
        <f t="shared" si="385"/>
        <v>57.8275686133234</v>
      </c>
      <c r="AW207" s="47">
        <f t="shared" si="386"/>
        <v>11254.87079785531</v>
      </c>
      <c r="AX207" s="86">
        <f t="shared" si="387"/>
        <v>15830974.492259456</v>
      </c>
      <c r="AY207" s="86">
        <f t="shared" si="388"/>
        <v>879.84881643570998</v>
      </c>
      <c r="AZ207" s="10">
        <f t="shared" si="445"/>
        <v>879.84881643570998</v>
      </c>
      <c r="BA207" s="44">
        <f t="shared" si="389"/>
        <v>11254.87079785531</v>
      </c>
      <c r="BB207" s="9">
        <f t="shared" si="390"/>
        <v>1304.9454118702031</v>
      </c>
      <c r="BC207" s="45">
        <f t="shared" si="479"/>
        <v>173992.72158269375</v>
      </c>
      <c r="BD207" s="9">
        <f t="shared" si="391"/>
        <v>326.23635296755077</v>
      </c>
      <c r="BE207" s="45">
        <f t="shared" si="475"/>
        <v>43498.180395673437</v>
      </c>
      <c r="BF207" s="9">
        <f t="shared" si="392"/>
        <v>521.97816474808121</v>
      </c>
      <c r="BG207" s="45">
        <f t="shared" si="476"/>
        <v>69597.088633077496</v>
      </c>
      <c r="BH207" s="58"/>
      <c r="BI207" s="58"/>
      <c r="BJ207" s="58">
        <f t="shared" si="446"/>
        <v>-1304.9454118702031</v>
      </c>
      <c r="BK207" s="97"/>
      <c r="BL207" s="44"/>
      <c r="BM207" s="82">
        <f t="shared" si="447"/>
        <v>20.2</v>
      </c>
      <c r="BN207" s="86">
        <f t="shared" si="448"/>
        <v>20200</v>
      </c>
      <c r="BO207" s="86">
        <f t="shared" si="449"/>
        <v>100</v>
      </c>
      <c r="BP207" s="84">
        <f t="shared" si="393"/>
        <v>2</v>
      </c>
      <c r="BQ207" s="84">
        <f t="shared" si="394"/>
        <v>3</v>
      </c>
      <c r="BR207" s="84">
        <f t="shared" si="395"/>
        <v>1.4581420887516947</v>
      </c>
      <c r="BS207" s="84">
        <f t="shared" si="450"/>
        <v>3.8906363850376838E-2</v>
      </c>
      <c r="BT207" s="84">
        <f t="shared" si="451"/>
        <v>520.42551353293084</v>
      </c>
      <c r="BU207" s="84">
        <f t="shared" si="452"/>
        <v>0</v>
      </c>
      <c r="BV207" s="83">
        <f t="shared" si="453"/>
        <v>534.15348114440644</v>
      </c>
      <c r="BW207" s="81">
        <f t="shared" si="477"/>
        <v>534.15348114440644</v>
      </c>
      <c r="BX207" s="83">
        <f t="shared" si="396"/>
        <v>0</v>
      </c>
      <c r="BY207" s="141">
        <f t="shared" si="397"/>
        <v>0</v>
      </c>
      <c r="BZ207" s="83">
        <f t="shared" si="398"/>
        <v>3</v>
      </c>
      <c r="CA207" s="83">
        <f t="shared" si="399"/>
        <v>0</v>
      </c>
      <c r="CB207" s="83">
        <f t="shared" si="454"/>
        <v>1.7324857355689995</v>
      </c>
      <c r="CC207" s="83">
        <f t="shared" si="400"/>
        <v>1.7324857355689995</v>
      </c>
      <c r="CD207" s="143">
        <f t="shared" si="401"/>
        <v>1.2238668524348462</v>
      </c>
      <c r="CE207" s="83">
        <f t="shared" si="455"/>
        <v>3.1564491319939665E-2</v>
      </c>
      <c r="CF207" s="84">
        <f t="shared" si="456"/>
        <v>605.30257727645949</v>
      </c>
      <c r="CG207" s="83">
        <f t="shared" si="402"/>
        <v>0</v>
      </c>
      <c r="CH207" s="83">
        <f t="shared" si="457"/>
        <v>1.6168789291050383</v>
      </c>
      <c r="CI207" s="83">
        <f t="shared" si="403"/>
        <v>1.6168789291050383</v>
      </c>
      <c r="CJ207" s="143">
        <f t="shared" si="404"/>
        <v>1.1969464386411544</v>
      </c>
      <c r="CK207" s="83">
        <f t="shared" si="458"/>
        <v>3.0548245699227171E-2</v>
      </c>
      <c r="CL207" s="84">
        <f t="shared" si="459"/>
        <v>548.1380424056523</v>
      </c>
      <c r="CM207" s="83">
        <f t="shared" si="405"/>
        <v>0</v>
      </c>
      <c r="CN207" s="83">
        <f t="shared" si="460"/>
        <v>1.692963695022089</v>
      </c>
      <c r="CO207" s="83">
        <f t="shared" si="406"/>
        <v>1.692963695022089</v>
      </c>
      <c r="CP207" s="143">
        <f t="shared" si="407"/>
        <v>1.2022682287919844</v>
      </c>
      <c r="CQ207" s="83">
        <f t="shared" si="461"/>
        <v>3.0749143277421554E-2</v>
      </c>
      <c r="CR207" s="84">
        <f t="shared" si="462"/>
        <v>538.0759779652152</v>
      </c>
      <c r="CS207" s="83">
        <f t="shared" si="408"/>
        <v>0</v>
      </c>
      <c r="CT207" s="83">
        <f t="shared" si="463"/>
        <v>1.7071034035071637</v>
      </c>
      <c r="CU207" s="83">
        <f t="shared" si="409"/>
        <v>1.7071034035071637</v>
      </c>
      <c r="CV207" s="143">
        <f t="shared" si="410"/>
        <v>1.2032003115553187</v>
      </c>
      <c r="CW207" s="83">
        <f t="shared" si="464"/>
        <v>3.0784329401737448E-2</v>
      </c>
      <c r="CX207" s="84">
        <f t="shared" si="465"/>
        <v>537.59938692443973</v>
      </c>
      <c r="CY207" s="83">
        <f t="shared" si="411"/>
        <v>0</v>
      </c>
      <c r="CZ207" s="83">
        <f t="shared" si="466"/>
        <v>1.7077789935774499</v>
      </c>
      <c r="DA207" s="83">
        <f t="shared" si="412"/>
        <v>1.7077789935774499</v>
      </c>
      <c r="DB207" s="143">
        <f t="shared" si="413"/>
        <v>1.2032309708933955</v>
      </c>
      <c r="DC207" s="83">
        <f t="shared" si="467"/>
        <v>3.0785486791749306E-2</v>
      </c>
      <c r="DD207" s="84">
        <f t="shared" si="468"/>
        <v>537.62874884857627</v>
      </c>
      <c r="DE207" s="86">
        <f t="shared" si="414"/>
        <v>961.4762660599315</v>
      </c>
      <c r="DF207" s="86">
        <f t="shared" si="415"/>
        <v>384.59050642397261</v>
      </c>
      <c r="DG207" s="86">
        <f t="shared" si="416"/>
        <v>240.36906651498288</v>
      </c>
      <c r="DH207" s="86">
        <f t="shared" si="417"/>
        <v>1.5716638809495262</v>
      </c>
      <c r="DI207" s="86">
        <f t="shared" si="418"/>
        <v>16.142237484409705</v>
      </c>
      <c r="DJ207" s="86">
        <f t="shared" si="419"/>
        <v>21831.15386998175</v>
      </c>
      <c r="DK207" s="86">
        <f t="shared" si="420"/>
        <v>1011.625822978267</v>
      </c>
      <c r="DL207" s="86">
        <f t="shared" si="478"/>
        <v>1011.625822978267</v>
      </c>
      <c r="DM207" s="86">
        <f t="shared" si="421"/>
        <v>1.5716638809495262</v>
      </c>
      <c r="DN207" s="85">
        <f t="shared" si="422"/>
        <v>1.5716638809495262</v>
      </c>
      <c r="DO207" s="85">
        <f t="shared" si="469"/>
        <v>157.16638809495262</v>
      </c>
      <c r="DP207" s="85">
        <f t="shared" si="423"/>
        <v>1.5716638809495262</v>
      </c>
      <c r="DQ207" s="85">
        <f t="shared" si="470"/>
        <v>157.16638809495262</v>
      </c>
      <c r="DR207" s="85">
        <f t="shared" si="424"/>
        <v>1.5716638809495262</v>
      </c>
      <c r="DS207" s="85">
        <f t="shared" si="471"/>
        <v>157.16638809495262</v>
      </c>
      <c r="DT207" s="81"/>
      <c r="DU207" s="81"/>
      <c r="DV207" s="81">
        <f t="shared" si="472"/>
        <v>-1.5716638809495262</v>
      </c>
      <c r="DW207" s="100"/>
    </row>
    <row r="208" spans="1:127" x14ac:dyDescent="0.2">
      <c r="A208" s="59">
        <f t="shared" si="425"/>
        <v>27.066666666666599</v>
      </c>
      <c r="B208" s="44">
        <f t="shared" si="426"/>
        <v>27066.666666666599</v>
      </c>
      <c r="C208" s="52">
        <f t="shared" si="360"/>
        <v>133.33333333333334</v>
      </c>
      <c r="D208" s="50">
        <f t="shared" si="361"/>
        <v>3</v>
      </c>
      <c r="E208" s="44">
        <f t="shared" si="362"/>
        <v>2.6</v>
      </c>
      <c r="F208" s="47">
        <f t="shared" si="363"/>
        <v>0.2</v>
      </c>
      <c r="G208" s="52">
        <f t="shared" si="427"/>
        <v>2.8343558428956202E-2</v>
      </c>
      <c r="H208" s="57">
        <f t="shared" si="428"/>
        <v>359.0783742731083</v>
      </c>
      <c r="I208" s="52">
        <f t="shared" si="429"/>
        <v>0</v>
      </c>
      <c r="J208" s="54">
        <f t="shared" si="430"/>
        <v>728.76287326122394</v>
      </c>
      <c r="K208" s="46">
        <f t="shared" si="473"/>
        <v>728.76287326122394</v>
      </c>
      <c r="L208" s="80">
        <f t="shared" si="364"/>
        <v>0</v>
      </c>
      <c r="M208" s="142">
        <f t="shared" si="365"/>
        <v>0</v>
      </c>
      <c r="N208" s="60">
        <f t="shared" si="366"/>
        <v>2.6</v>
      </c>
      <c r="O208" s="53">
        <f t="shared" si="367"/>
        <v>0</v>
      </c>
      <c r="P208" s="58">
        <f t="shared" si="431"/>
        <v>2.6068183156543445</v>
      </c>
      <c r="Q208" s="49">
        <f t="shared" si="368"/>
        <v>2.6068183156543445</v>
      </c>
      <c r="R208" s="143">
        <f t="shared" si="369"/>
        <v>0.2</v>
      </c>
      <c r="S208" s="51">
        <f t="shared" si="432"/>
        <v>2.2903368929887841E-2</v>
      </c>
      <c r="T208" s="57">
        <f t="shared" si="433"/>
        <v>376.47558452924613</v>
      </c>
      <c r="U208" s="53">
        <f t="shared" si="370"/>
        <v>0</v>
      </c>
      <c r="V208" s="58">
        <f t="shared" si="434"/>
        <v>2.6024477212297206</v>
      </c>
      <c r="W208" s="49">
        <f t="shared" si="371"/>
        <v>2.6024477212297206</v>
      </c>
      <c r="X208" s="143">
        <f t="shared" si="372"/>
        <v>0.2</v>
      </c>
      <c r="Y208" s="51">
        <f t="shared" si="435"/>
        <v>2.2308547148632087E-2</v>
      </c>
      <c r="Z208" s="57">
        <f t="shared" si="436"/>
        <v>372.62819806120382</v>
      </c>
      <c r="AA208" s="53">
        <f t="shared" si="373"/>
        <v>0</v>
      </c>
      <c r="AB208" s="58">
        <f t="shared" si="437"/>
        <v>2.6034130139169021</v>
      </c>
      <c r="AC208" s="49">
        <f t="shared" si="374"/>
        <v>2.6034130139169021</v>
      </c>
      <c r="AD208" s="143">
        <f t="shared" si="375"/>
        <v>0.2</v>
      </c>
      <c r="AE208" s="49">
        <f t="shared" si="474"/>
        <v>2.2255857299783088E-2</v>
      </c>
      <c r="AF208" s="57">
        <f t="shared" si="438"/>
        <v>371.15797357369138</v>
      </c>
      <c r="AG208" s="53">
        <f t="shared" si="376"/>
        <v>0</v>
      </c>
      <c r="AH208" s="58">
        <f t="shared" si="439"/>
        <v>2.6037820760384056</v>
      </c>
      <c r="AI208" s="49">
        <f t="shared" si="377"/>
        <v>2.6037820760384056</v>
      </c>
      <c r="AJ208" s="143">
        <f t="shared" si="378"/>
        <v>0.2</v>
      </c>
      <c r="AK208" s="51">
        <f t="shared" si="440"/>
        <v>2.2256415624644491E-2</v>
      </c>
      <c r="AL208" s="57">
        <f t="shared" si="441"/>
        <v>370.94098651539019</v>
      </c>
      <c r="AM208" s="53">
        <f t="shared" si="379"/>
        <v>0</v>
      </c>
      <c r="AN208" s="58">
        <f t="shared" si="442"/>
        <v>2.6038365539313824</v>
      </c>
      <c r="AO208" s="49">
        <f t="shared" si="380"/>
        <v>2.6038365539313824</v>
      </c>
      <c r="AP208" s="143">
        <f t="shared" si="381"/>
        <v>0.2</v>
      </c>
      <c r="AQ208" s="51">
        <f t="shared" si="443"/>
        <v>2.2256711274376687E-2</v>
      </c>
      <c r="AR208" s="57">
        <f t="shared" si="444"/>
        <v>370.92088177336456</v>
      </c>
      <c r="AS208" s="44">
        <f t="shared" si="382"/>
        <v>1311.773171870203</v>
      </c>
      <c r="AT208" s="44">
        <f t="shared" si="383"/>
        <v>524.70926874808117</v>
      </c>
      <c r="AU208" s="44">
        <f t="shared" si="384"/>
        <v>327.94329296755075</v>
      </c>
      <c r="AV208" s="47">
        <f t="shared" si="385"/>
        <v>56.75743678199386</v>
      </c>
      <c r="AW208" s="47">
        <f t="shared" si="386"/>
        <v>10866.539819974892</v>
      </c>
      <c r="AX208" s="86">
        <f t="shared" si="387"/>
        <v>14963746.16178423</v>
      </c>
      <c r="AY208" s="86">
        <f t="shared" si="388"/>
        <v>874.97315384709748</v>
      </c>
      <c r="AZ208" s="10">
        <f t="shared" si="445"/>
        <v>874.97315384709748</v>
      </c>
      <c r="BA208" s="44">
        <f t="shared" si="389"/>
        <v>10866.539819974892</v>
      </c>
      <c r="BB208" s="9">
        <f t="shared" si="390"/>
        <v>1311.773171870203</v>
      </c>
      <c r="BC208" s="45">
        <f t="shared" si="479"/>
        <v>174903.08958269373</v>
      </c>
      <c r="BD208" s="9">
        <f t="shared" si="391"/>
        <v>327.94329296755075</v>
      </c>
      <c r="BE208" s="45">
        <f t="shared" si="475"/>
        <v>43725.772395673433</v>
      </c>
      <c r="BF208" s="9">
        <f t="shared" si="392"/>
        <v>524.70926874808117</v>
      </c>
      <c r="BG208" s="45">
        <f t="shared" si="476"/>
        <v>69961.235833077488</v>
      </c>
      <c r="BH208" s="58"/>
      <c r="BI208" s="58"/>
      <c r="BJ208" s="58">
        <f t="shared" si="446"/>
        <v>-1311.773171870203</v>
      </c>
      <c r="BK208" s="97"/>
      <c r="BL208" s="44"/>
      <c r="BM208" s="82">
        <f t="shared" si="447"/>
        <v>20.3</v>
      </c>
      <c r="BN208" s="86">
        <f t="shared" si="448"/>
        <v>20300</v>
      </c>
      <c r="BO208" s="86">
        <f t="shared" si="449"/>
        <v>100</v>
      </c>
      <c r="BP208" s="84">
        <f t="shared" si="393"/>
        <v>2</v>
      </c>
      <c r="BQ208" s="84">
        <f t="shared" si="394"/>
        <v>3</v>
      </c>
      <c r="BR208" s="84">
        <f t="shared" si="395"/>
        <v>1.4581420887516947</v>
      </c>
      <c r="BS208" s="84">
        <f t="shared" si="450"/>
        <v>3.876054964150167E-2</v>
      </c>
      <c r="BT208" s="84">
        <f t="shared" si="451"/>
        <v>521.71996209112888</v>
      </c>
      <c r="BU208" s="84">
        <f t="shared" si="452"/>
        <v>0</v>
      </c>
      <c r="BV208" s="83">
        <f t="shared" si="453"/>
        <v>536.90028114440645</v>
      </c>
      <c r="BW208" s="81">
        <f t="shared" si="477"/>
        <v>536.90028114440645</v>
      </c>
      <c r="BX208" s="83">
        <f t="shared" si="396"/>
        <v>0</v>
      </c>
      <c r="BY208" s="141">
        <f t="shared" si="397"/>
        <v>0</v>
      </c>
      <c r="BZ208" s="83">
        <f t="shared" si="398"/>
        <v>3</v>
      </c>
      <c r="CA208" s="83">
        <f t="shared" si="399"/>
        <v>0</v>
      </c>
      <c r="CB208" s="83">
        <f t="shared" si="454"/>
        <v>1.7308436328935883</v>
      </c>
      <c r="CC208" s="83">
        <f t="shared" si="400"/>
        <v>1.7308436328935883</v>
      </c>
      <c r="CD208" s="143">
        <f t="shared" si="401"/>
        <v>1.2238668524348462</v>
      </c>
      <c r="CE208" s="83">
        <f t="shared" si="455"/>
        <v>3.1442104634696183E-2</v>
      </c>
      <c r="CF208" s="84">
        <f t="shared" si="456"/>
        <v>607.12096442565996</v>
      </c>
      <c r="CG208" s="83">
        <f t="shared" si="402"/>
        <v>0</v>
      </c>
      <c r="CH208" s="83">
        <f t="shared" si="457"/>
        <v>1.6147993429936343</v>
      </c>
      <c r="CI208" s="83">
        <f t="shared" si="403"/>
        <v>1.6147993429936343</v>
      </c>
      <c r="CJ208" s="143">
        <f t="shared" si="404"/>
        <v>1.1969464386411544</v>
      </c>
      <c r="CK208" s="83">
        <f t="shared" si="458"/>
        <v>3.0428551055363056E-2</v>
      </c>
      <c r="CL208" s="84">
        <f t="shared" si="459"/>
        <v>550.02367514094749</v>
      </c>
      <c r="CM208" s="83">
        <f t="shared" si="405"/>
        <v>0</v>
      </c>
      <c r="CN208" s="83">
        <f t="shared" si="460"/>
        <v>1.6905792370681532</v>
      </c>
      <c r="CO208" s="83">
        <f t="shared" si="406"/>
        <v>1.6905792370681532</v>
      </c>
      <c r="CP208" s="143">
        <f t="shared" si="407"/>
        <v>1.2022682287919844</v>
      </c>
      <c r="CQ208" s="83">
        <f t="shared" si="461"/>
        <v>3.0628916454542354E-2</v>
      </c>
      <c r="CR208" s="84">
        <f t="shared" si="462"/>
        <v>539.88871795226976</v>
      </c>
      <c r="CS208" s="83">
        <f t="shared" si="408"/>
        <v>0</v>
      </c>
      <c r="CT208" s="83">
        <f t="shared" si="463"/>
        <v>1.7047799512750392</v>
      </c>
      <c r="CU208" s="83">
        <f t="shared" si="409"/>
        <v>1.7047799512750392</v>
      </c>
      <c r="CV208" s="143">
        <f t="shared" si="410"/>
        <v>1.2032003115553187</v>
      </c>
      <c r="CW208" s="83">
        <f t="shared" si="464"/>
        <v>3.0664009370581915E-2</v>
      </c>
      <c r="CX208" s="84">
        <f t="shared" si="465"/>
        <v>539.39917065886607</v>
      </c>
      <c r="CY208" s="83">
        <f t="shared" si="411"/>
        <v>0</v>
      </c>
      <c r="CZ208" s="83">
        <f t="shared" si="466"/>
        <v>1.7054719287651292</v>
      </c>
      <c r="DA208" s="83">
        <f t="shared" si="412"/>
        <v>1.7054719287651292</v>
      </c>
      <c r="DB208" s="143">
        <f t="shared" si="413"/>
        <v>1.2032309708933955</v>
      </c>
      <c r="DC208" s="83">
        <f t="shared" si="467"/>
        <v>3.0665163694659967E-2</v>
      </c>
      <c r="DD208" s="84">
        <f t="shared" si="468"/>
        <v>539.42788827813683</v>
      </c>
      <c r="DE208" s="86">
        <f t="shared" si="414"/>
        <v>966.42050605993154</v>
      </c>
      <c r="DF208" s="86">
        <f t="shared" si="415"/>
        <v>386.56820242397259</v>
      </c>
      <c r="DG208" s="86">
        <f t="shared" si="416"/>
        <v>241.60512651498289</v>
      </c>
      <c r="DH208" s="86">
        <f t="shared" si="417"/>
        <v>1.5464285364370609</v>
      </c>
      <c r="DI208" s="86">
        <f t="shared" si="418"/>
        <v>15.669351485532278</v>
      </c>
      <c r="DJ208" s="86">
        <f t="shared" si="419"/>
        <v>20645.175282002328</v>
      </c>
      <c r="DK208" s="86">
        <f t="shared" si="420"/>
        <v>1003.3204414238239</v>
      </c>
      <c r="DL208" s="86">
        <f t="shared" si="478"/>
        <v>1003.3204414238239</v>
      </c>
      <c r="DM208" s="86">
        <f t="shared" si="421"/>
        <v>1.5464285364370609</v>
      </c>
      <c r="DN208" s="85">
        <f t="shared" si="422"/>
        <v>1.5464285364370609</v>
      </c>
      <c r="DO208" s="85">
        <f t="shared" si="469"/>
        <v>154.6428536437061</v>
      </c>
      <c r="DP208" s="85">
        <f t="shared" si="423"/>
        <v>1.5464285364370609</v>
      </c>
      <c r="DQ208" s="85">
        <f t="shared" si="470"/>
        <v>154.6428536437061</v>
      </c>
      <c r="DR208" s="85">
        <f t="shared" si="424"/>
        <v>1.5464285364370609</v>
      </c>
      <c r="DS208" s="85">
        <f t="shared" si="471"/>
        <v>154.6428536437061</v>
      </c>
      <c r="DT208" s="81"/>
      <c r="DU208" s="81"/>
      <c r="DV208" s="81">
        <f t="shared" si="472"/>
        <v>-1.5464285364370609</v>
      </c>
      <c r="DW208" s="100"/>
    </row>
    <row r="209" spans="1:127" x14ac:dyDescent="0.2">
      <c r="A209" s="59">
        <f t="shared" si="425"/>
        <v>27.199999999999932</v>
      </c>
      <c r="B209" s="44">
        <f t="shared" si="426"/>
        <v>27199.999999999931</v>
      </c>
      <c r="C209" s="52">
        <f t="shared" si="360"/>
        <v>133.33333333333334</v>
      </c>
      <c r="D209" s="50">
        <f t="shared" si="361"/>
        <v>3</v>
      </c>
      <c r="E209" s="44">
        <f t="shared" si="362"/>
        <v>2.6</v>
      </c>
      <c r="F209" s="47">
        <f t="shared" si="363"/>
        <v>0.2</v>
      </c>
      <c r="G209" s="52">
        <f t="shared" si="427"/>
        <v>2.8316891762289534E-2</v>
      </c>
      <c r="H209" s="57">
        <f t="shared" si="428"/>
        <v>360.53120632929404</v>
      </c>
      <c r="I209" s="52">
        <f t="shared" si="429"/>
        <v>0</v>
      </c>
      <c r="J209" s="54">
        <f t="shared" si="430"/>
        <v>732.5560732612239</v>
      </c>
      <c r="K209" s="46">
        <f t="shared" si="473"/>
        <v>732.5560732612239</v>
      </c>
      <c r="L209" s="80">
        <f t="shared" si="364"/>
        <v>0</v>
      </c>
      <c r="M209" s="142">
        <f t="shared" si="365"/>
        <v>0</v>
      </c>
      <c r="N209" s="60">
        <f t="shared" si="366"/>
        <v>2.6</v>
      </c>
      <c r="O209" s="53">
        <f t="shared" si="367"/>
        <v>0</v>
      </c>
      <c r="P209" s="58">
        <f t="shared" si="431"/>
        <v>2.6069572815391715</v>
      </c>
      <c r="Q209" s="49">
        <f t="shared" si="368"/>
        <v>2.6069572815391715</v>
      </c>
      <c r="R209" s="143">
        <f t="shared" si="369"/>
        <v>0.2</v>
      </c>
      <c r="S209" s="51">
        <f t="shared" si="432"/>
        <v>2.2876702263221173E-2</v>
      </c>
      <c r="T209" s="57">
        <f t="shared" si="433"/>
        <v>377.64636222705479</v>
      </c>
      <c r="U209" s="53">
        <f t="shared" si="370"/>
        <v>0</v>
      </c>
      <c r="V209" s="58">
        <f t="shared" si="434"/>
        <v>2.6026578017982978</v>
      </c>
      <c r="W209" s="49">
        <f t="shared" si="371"/>
        <v>2.6026578017982978</v>
      </c>
      <c r="X209" s="143">
        <f t="shared" si="372"/>
        <v>0.2</v>
      </c>
      <c r="Y209" s="51">
        <f t="shared" si="435"/>
        <v>2.2281880481965419E-2</v>
      </c>
      <c r="Z209" s="57">
        <f t="shared" si="436"/>
        <v>373.77046699176606</v>
      </c>
      <c r="AA209" s="53">
        <f t="shared" si="373"/>
        <v>0</v>
      </c>
      <c r="AB209" s="58">
        <f t="shared" si="437"/>
        <v>2.6036302186264102</v>
      </c>
      <c r="AC209" s="49">
        <f t="shared" si="374"/>
        <v>2.6036302186264102</v>
      </c>
      <c r="AD209" s="143">
        <f t="shared" si="375"/>
        <v>0.2</v>
      </c>
      <c r="AE209" s="49">
        <f t="shared" si="474"/>
        <v>2.222919063311642E-2</v>
      </c>
      <c r="AF209" s="57">
        <f t="shared" si="438"/>
        <v>372.29712047291173</v>
      </c>
      <c r="AG209" s="53">
        <f t="shared" si="376"/>
        <v>0</v>
      </c>
      <c r="AH209" s="58">
        <f t="shared" si="439"/>
        <v>2.6040000546882238</v>
      </c>
      <c r="AI209" s="49">
        <f t="shared" si="377"/>
        <v>2.6040000546882238</v>
      </c>
      <c r="AJ209" s="143">
        <f t="shared" si="378"/>
        <v>0.2</v>
      </c>
      <c r="AK209" s="51">
        <f t="shared" si="440"/>
        <v>2.2229748957977823E-2</v>
      </c>
      <c r="AL209" s="57">
        <f t="shared" si="441"/>
        <v>372.08000054148732</v>
      </c>
      <c r="AM209" s="53">
        <f t="shared" si="379"/>
        <v>0</v>
      </c>
      <c r="AN209" s="58">
        <f t="shared" si="442"/>
        <v>2.6040545645178117</v>
      </c>
      <c r="AO209" s="49">
        <f t="shared" si="380"/>
        <v>2.6040545645178117</v>
      </c>
      <c r="AP209" s="143">
        <f t="shared" si="381"/>
        <v>0.2</v>
      </c>
      <c r="AQ209" s="51">
        <f t="shared" si="443"/>
        <v>2.2230044607710019E-2</v>
      </c>
      <c r="AR209" s="57">
        <f t="shared" si="444"/>
        <v>372.05988710800989</v>
      </c>
      <c r="AS209" s="44">
        <f t="shared" si="382"/>
        <v>1318.6009318702031</v>
      </c>
      <c r="AT209" s="44">
        <f t="shared" si="383"/>
        <v>527.44037274808124</v>
      </c>
      <c r="AU209" s="44">
        <f t="shared" si="384"/>
        <v>329.65023296755078</v>
      </c>
      <c r="AV209" s="47">
        <f t="shared" si="385"/>
        <v>55.712113755260866</v>
      </c>
      <c r="AW209" s="47">
        <f t="shared" si="386"/>
        <v>10493.379717757622</v>
      </c>
      <c r="AX209" s="86">
        <f t="shared" si="387"/>
        <v>14147858.476339288</v>
      </c>
      <c r="AY209" s="86">
        <f t="shared" si="388"/>
        <v>870.12154694511162</v>
      </c>
      <c r="AZ209" s="10">
        <f t="shared" si="445"/>
        <v>870.12154694511162</v>
      </c>
      <c r="BA209" s="44">
        <f t="shared" si="389"/>
        <v>10493.379717757622</v>
      </c>
      <c r="BB209" s="9">
        <f t="shared" si="390"/>
        <v>1318.6009318702031</v>
      </c>
      <c r="BC209" s="45">
        <f t="shared" si="479"/>
        <v>175813.45758269375</v>
      </c>
      <c r="BD209" s="9">
        <f t="shared" si="391"/>
        <v>329.65023296755078</v>
      </c>
      <c r="BE209" s="45">
        <f t="shared" si="475"/>
        <v>43953.364395673438</v>
      </c>
      <c r="BF209" s="9">
        <f t="shared" si="392"/>
        <v>527.44037274808124</v>
      </c>
      <c r="BG209" s="45">
        <f t="shared" si="476"/>
        <v>70325.383033077509</v>
      </c>
      <c r="BH209" s="58"/>
      <c r="BI209" s="58"/>
      <c r="BJ209" s="58">
        <f t="shared" si="446"/>
        <v>-1318.6009318702031</v>
      </c>
      <c r="BK209" s="97"/>
      <c r="BL209" s="44"/>
      <c r="BM209" s="82">
        <f t="shared" si="447"/>
        <v>20.400000000000002</v>
      </c>
      <c r="BN209" s="86">
        <f t="shared" si="448"/>
        <v>20400</v>
      </c>
      <c r="BO209" s="86">
        <f t="shared" si="449"/>
        <v>100</v>
      </c>
      <c r="BP209" s="84">
        <f t="shared" si="393"/>
        <v>2</v>
      </c>
      <c r="BQ209" s="84">
        <f t="shared" si="394"/>
        <v>3</v>
      </c>
      <c r="BR209" s="84">
        <f t="shared" si="395"/>
        <v>1.4581420887516947</v>
      </c>
      <c r="BS209" s="84">
        <f t="shared" si="450"/>
        <v>3.8614735432626501E-2</v>
      </c>
      <c r="BT209" s="84">
        <f t="shared" si="451"/>
        <v>523.00955017569765</v>
      </c>
      <c r="BU209" s="84">
        <f t="shared" si="452"/>
        <v>0</v>
      </c>
      <c r="BV209" s="83">
        <f t="shared" si="453"/>
        <v>539.64708114440646</v>
      </c>
      <c r="BW209" s="81">
        <f t="shared" si="477"/>
        <v>539.64708114440646</v>
      </c>
      <c r="BX209" s="83">
        <f t="shared" si="396"/>
        <v>0</v>
      </c>
      <c r="BY209" s="141">
        <f t="shared" si="397"/>
        <v>0</v>
      </c>
      <c r="BZ209" s="83">
        <f t="shared" si="398"/>
        <v>3</v>
      </c>
      <c r="CA209" s="83">
        <f t="shared" si="399"/>
        <v>0</v>
      </c>
      <c r="CB209" s="83">
        <f t="shared" si="454"/>
        <v>1.7292121683843773</v>
      </c>
      <c r="CC209" s="83">
        <f t="shared" si="400"/>
        <v>1.7292121683843773</v>
      </c>
      <c r="CD209" s="143">
        <f t="shared" si="401"/>
        <v>1.2238668524348462</v>
      </c>
      <c r="CE209" s="83">
        <f t="shared" si="455"/>
        <v>3.1319717949452701E-2</v>
      </c>
      <c r="CF209" s="84">
        <f t="shared" si="456"/>
        <v>608.93400580592686</v>
      </c>
      <c r="CG209" s="83">
        <f t="shared" si="402"/>
        <v>0</v>
      </c>
      <c r="CH209" s="83">
        <f t="shared" si="457"/>
        <v>1.6127324444049369</v>
      </c>
      <c r="CI209" s="83">
        <f t="shared" si="403"/>
        <v>1.6127324444049369</v>
      </c>
      <c r="CJ209" s="143">
        <f t="shared" si="404"/>
        <v>1.1969464386411544</v>
      </c>
      <c r="CK209" s="83">
        <f t="shared" si="458"/>
        <v>3.0308856411498941E-2</v>
      </c>
      <c r="CL209" s="84">
        <f t="shared" si="459"/>
        <v>551.90432389555565</v>
      </c>
      <c r="CM209" s="83">
        <f t="shared" si="405"/>
        <v>0</v>
      </c>
      <c r="CN209" s="83">
        <f t="shared" si="460"/>
        <v>1.6882090633489957</v>
      </c>
      <c r="CO209" s="83">
        <f t="shared" si="406"/>
        <v>1.6882090633489957</v>
      </c>
      <c r="CP209" s="143">
        <f t="shared" si="407"/>
        <v>1.2022682287919844</v>
      </c>
      <c r="CQ209" s="83">
        <f t="shared" si="461"/>
        <v>3.0508689631663154E-2</v>
      </c>
      <c r="CR209" s="84">
        <f t="shared" si="462"/>
        <v>541.69690312175737</v>
      </c>
      <c r="CS209" s="83">
        <f t="shared" si="408"/>
        <v>0</v>
      </c>
      <c r="CT209" s="83">
        <f t="shared" si="463"/>
        <v>1.7024698874044248</v>
      </c>
      <c r="CU209" s="83">
        <f t="shared" si="409"/>
        <v>1.7024698874044248</v>
      </c>
      <c r="CV209" s="143">
        <f t="shared" si="410"/>
        <v>1.2032003115553187</v>
      </c>
      <c r="CW209" s="83">
        <f t="shared" si="464"/>
        <v>3.0543689339426382E-2</v>
      </c>
      <c r="CX209" s="84">
        <f t="shared" si="465"/>
        <v>541.19434952239703</v>
      </c>
      <c r="CY209" s="83">
        <f t="shared" si="411"/>
        <v>0</v>
      </c>
      <c r="CZ209" s="83">
        <f t="shared" si="466"/>
        <v>1.7031782324526137</v>
      </c>
      <c r="DA209" s="83">
        <f t="shared" si="412"/>
        <v>1.7031782324526137</v>
      </c>
      <c r="DB209" s="143">
        <f t="shared" si="413"/>
        <v>1.2032309708933955</v>
      </c>
      <c r="DC209" s="83">
        <f t="shared" si="467"/>
        <v>3.0544840597570629E-2</v>
      </c>
      <c r="DD209" s="84">
        <f t="shared" si="468"/>
        <v>541.22240636019501</v>
      </c>
      <c r="DE209" s="86">
        <f t="shared" si="414"/>
        <v>971.36474605993158</v>
      </c>
      <c r="DF209" s="86">
        <f t="shared" si="415"/>
        <v>388.54589842397257</v>
      </c>
      <c r="DG209" s="86">
        <f t="shared" si="416"/>
        <v>242.84118651498289</v>
      </c>
      <c r="DH209" s="86">
        <f t="shared" si="417"/>
        <v>1.5217700834458767</v>
      </c>
      <c r="DI209" s="86">
        <f t="shared" si="418"/>
        <v>15.213471527190229</v>
      </c>
      <c r="DJ209" s="86">
        <f t="shared" si="419"/>
        <v>19531.228436544778</v>
      </c>
      <c r="DK209" s="86">
        <f t="shared" si="420"/>
        <v>995.04554922053842</v>
      </c>
      <c r="DL209" s="86">
        <f t="shared" si="478"/>
        <v>995.04554922053842</v>
      </c>
      <c r="DM209" s="86">
        <f t="shared" si="421"/>
        <v>1.5217700834458767</v>
      </c>
      <c r="DN209" s="85">
        <f t="shared" si="422"/>
        <v>1.5217700834458767</v>
      </c>
      <c r="DO209" s="85">
        <f t="shared" si="469"/>
        <v>152.17700834458768</v>
      </c>
      <c r="DP209" s="85">
        <f t="shared" si="423"/>
        <v>1.5217700834458767</v>
      </c>
      <c r="DQ209" s="85">
        <f t="shared" si="470"/>
        <v>152.17700834458768</v>
      </c>
      <c r="DR209" s="85">
        <f t="shared" si="424"/>
        <v>1.5217700834458767</v>
      </c>
      <c r="DS209" s="85">
        <f t="shared" si="471"/>
        <v>152.17700834458768</v>
      </c>
      <c r="DT209" s="81"/>
      <c r="DU209" s="81"/>
      <c r="DV209" s="81">
        <f t="shared" si="472"/>
        <v>-1.5217700834458767</v>
      </c>
      <c r="DW209" s="100"/>
    </row>
    <row r="210" spans="1:127" x14ac:dyDescent="0.2">
      <c r="A210" s="59">
        <f t="shared" si="425"/>
        <v>27.333333333333265</v>
      </c>
      <c r="B210" s="44">
        <f t="shared" si="426"/>
        <v>27333.333333333263</v>
      </c>
      <c r="C210" s="52">
        <f t="shared" si="360"/>
        <v>133.33333333333334</v>
      </c>
      <c r="D210" s="50">
        <f t="shared" si="361"/>
        <v>3</v>
      </c>
      <c r="E210" s="44">
        <f t="shared" si="362"/>
        <v>2.6</v>
      </c>
      <c r="F210" s="47">
        <f t="shared" si="363"/>
        <v>0.2</v>
      </c>
      <c r="G210" s="52">
        <f t="shared" si="427"/>
        <v>2.8290225095622866E-2</v>
      </c>
      <c r="H210" s="57">
        <f t="shared" si="428"/>
        <v>361.98267086411227</v>
      </c>
      <c r="I210" s="52">
        <f t="shared" si="429"/>
        <v>0</v>
      </c>
      <c r="J210" s="54">
        <f t="shared" si="430"/>
        <v>736.34927326122386</v>
      </c>
      <c r="K210" s="46">
        <f t="shared" si="473"/>
        <v>736.34927326122386</v>
      </c>
      <c r="L210" s="80">
        <f t="shared" si="364"/>
        <v>0</v>
      </c>
      <c r="M210" s="142">
        <f t="shared" si="365"/>
        <v>0</v>
      </c>
      <c r="N210" s="60">
        <f t="shared" si="366"/>
        <v>2.6</v>
      </c>
      <c r="O210" s="53">
        <f t="shared" si="367"/>
        <v>0</v>
      </c>
      <c r="P210" s="58">
        <f t="shared" si="431"/>
        <v>2.607096552526964</v>
      </c>
      <c r="Q210" s="49">
        <f t="shared" si="368"/>
        <v>2.607096552526964</v>
      </c>
      <c r="R210" s="143">
        <f t="shared" si="369"/>
        <v>0.2</v>
      </c>
      <c r="S210" s="51">
        <f t="shared" si="432"/>
        <v>2.2850035596554505E-2</v>
      </c>
      <c r="T210" s="57">
        <f t="shared" si="433"/>
        <v>378.81571364383439</v>
      </c>
      <c r="U210" s="53">
        <f t="shared" si="370"/>
        <v>0</v>
      </c>
      <c r="V210" s="58">
        <f t="shared" si="434"/>
        <v>2.6028681926629518</v>
      </c>
      <c r="W210" s="49">
        <f t="shared" si="371"/>
        <v>2.6028681926629518</v>
      </c>
      <c r="X210" s="143">
        <f t="shared" si="372"/>
        <v>0.2</v>
      </c>
      <c r="Y210" s="51">
        <f t="shared" si="435"/>
        <v>2.2255213815298752E-2</v>
      </c>
      <c r="Z210" s="57">
        <f t="shared" si="436"/>
        <v>374.91127759612834</v>
      </c>
      <c r="AA210" s="53">
        <f t="shared" si="373"/>
        <v>0</v>
      </c>
      <c r="AB210" s="58">
        <f t="shared" si="437"/>
        <v>2.6038477415117987</v>
      </c>
      <c r="AC210" s="49">
        <f t="shared" si="374"/>
        <v>2.6038477415117987</v>
      </c>
      <c r="AD210" s="143">
        <f t="shared" si="375"/>
        <v>0.2</v>
      </c>
      <c r="AE210" s="49">
        <f t="shared" si="474"/>
        <v>2.2202523966449752E-2</v>
      </c>
      <c r="AF210" s="57">
        <f t="shared" si="438"/>
        <v>373.43480672553193</v>
      </c>
      <c r="AG210" s="53">
        <f t="shared" si="376"/>
        <v>0</v>
      </c>
      <c r="AH210" s="58">
        <f t="shared" si="439"/>
        <v>2.6042183521546032</v>
      </c>
      <c r="AI210" s="49">
        <f t="shared" si="377"/>
        <v>2.6042183521546032</v>
      </c>
      <c r="AJ210" s="143">
        <f t="shared" si="378"/>
        <v>0.2</v>
      </c>
      <c r="AK210" s="51">
        <f t="shared" si="440"/>
        <v>2.2203082291311155E-2</v>
      </c>
      <c r="AL210" s="57">
        <f t="shared" si="441"/>
        <v>373.21755380098875</v>
      </c>
      <c r="AM210" s="53">
        <f t="shared" si="379"/>
        <v>0</v>
      </c>
      <c r="AN210" s="58">
        <f t="shared" si="442"/>
        <v>2.6042728939638558</v>
      </c>
      <c r="AO210" s="49">
        <f t="shared" si="380"/>
        <v>2.6042728939638558</v>
      </c>
      <c r="AP210" s="143">
        <f t="shared" si="381"/>
        <v>0.2</v>
      </c>
      <c r="AQ210" s="51">
        <f t="shared" si="443"/>
        <v>2.2203377941043351E-2</v>
      </c>
      <c r="AR210" s="57">
        <f t="shared" si="444"/>
        <v>373.19743169339591</v>
      </c>
      <c r="AS210" s="44">
        <f t="shared" si="382"/>
        <v>1325.4286918702028</v>
      </c>
      <c r="AT210" s="44">
        <f t="shared" si="383"/>
        <v>530.17147674808109</v>
      </c>
      <c r="AU210" s="44">
        <f t="shared" si="384"/>
        <v>331.3571729675507</v>
      </c>
      <c r="AV210" s="47">
        <f t="shared" si="385"/>
        <v>54.690923528346012</v>
      </c>
      <c r="AW210" s="47">
        <f t="shared" si="386"/>
        <v>10134.734136067578</v>
      </c>
      <c r="AX210" s="86">
        <f t="shared" si="387"/>
        <v>13380057.589493457</v>
      </c>
      <c r="AY210" s="86">
        <f t="shared" si="388"/>
        <v>865.29387976923397</v>
      </c>
      <c r="AZ210" s="10">
        <f t="shared" si="445"/>
        <v>865.29387976923397</v>
      </c>
      <c r="BA210" s="44">
        <f t="shared" si="389"/>
        <v>10134.734136067578</v>
      </c>
      <c r="BB210" s="9">
        <f t="shared" si="390"/>
        <v>1325.4286918702028</v>
      </c>
      <c r="BC210" s="45">
        <f t="shared" si="479"/>
        <v>176723.82558269371</v>
      </c>
      <c r="BD210" s="9">
        <f t="shared" si="391"/>
        <v>331.3571729675507</v>
      </c>
      <c r="BE210" s="45">
        <f t="shared" si="475"/>
        <v>44180.956395673427</v>
      </c>
      <c r="BF210" s="9">
        <f t="shared" si="392"/>
        <v>530.17147674808109</v>
      </c>
      <c r="BG210" s="45">
        <f t="shared" si="476"/>
        <v>70689.530233077487</v>
      </c>
      <c r="BH210" s="58"/>
      <c r="BI210" s="58"/>
      <c r="BJ210" s="58">
        <f t="shared" si="446"/>
        <v>-1325.4286918702028</v>
      </c>
      <c r="BK210" s="97"/>
      <c r="BL210" s="44"/>
      <c r="BM210" s="82">
        <f t="shared" si="447"/>
        <v>20.5</v>
      </c>
      <c r="BN210" s="86">
        <f t="shared" si="448"/>
        <v>20500</v>
      </c>
      <c r="BO210" s="86">
        <f t="shared" si="449"/>
        <v>100</v>
      </c>
      <c r="BP210" s="84">
        <f t="shared" si="393"/>
        <v>2</v>
      </c>
      <c r="BQ210" s="84">
        <f t="shared" si="394"/>
        <v>3</v>
      </c>
      <c r="BR210" s="84">
        <f t="shared" si="395"/>
        <v>1.4581420887516947</v>
      </c>
      <c r="BS210" s="84">
        <f t="shared" si="450"/>
        <v>3.8468921223751333E-2</v>
      </c>
      <c r="BT210" s="84">
        <f t="shared" si="451"/>
        <v>524.29427778663728</v>
      </c>
      <c r="BU210" s="84">
        <f t="shared" si="452"/>
        <v>0</v>
      </c>
      <c r="BV210" s="83">
        <f t="shared" si="453"/>
        <v>542.39388114440646</v>
      </c>
      <c r="BW210" s="81">
        <f t="shared" si="477"/>
        <v>542.39388114440646</v>
      </c>
      <c r="BX210" s="83">
        <f t="shared" si="396"/>
        <v>0</v>
      </c>
      <c r="BY210" s="141">
        <f t="shared" si="397"/>
        <v>0</v>
      </c>
      <c r="BZ210" s="83">
        <f t="shared" si="398"/>
        <v>3</v>
      </c>
      <c r="CA210" s="83">
        <f t="shared" si="399"/>
        <v>0</v>
      </c>
      <c r="CB210" s="83">
        <f t="shared" si="454"/>
        <v>1.727591287509243</v>
      </c>
      <c r="CC210" s="83">
        <f t="shared" si="400"/>
        <v>1.727591287509243</v>
      </c>
      <c r="CD210" s="143">
        <f t="shared" si="401"/>
        <v>1.2238668524348462</v>
      </c>
      <c r="CE210" s="83">
        <f t="shared" si="455"/>
        <v>3.1197331264209215E-2</v>
      </c>
      <c r="CF210" s="84">
        <f t="shared" si="456"/>
        <v>610.74168014331235</v>
      </c>
      <c r="CG210" s="83">
        <f t="shared" si="402"/>
        <v>0</v>
      </c>
      <c r="CH210" s="83">
        <f t="shared" si="457"/>
        <v>1.6106781801914825</v>
      </c>
      <c r="CI210" s="83">
        <f t="shared" si="403"/>
        <v>1.6106781801914825</v>
      </c>
      <c r="CJ210" s="143">
        <f t="shared" si="404"/>
        <v>1.1969464386411544</v>
      </c>
      <c r="CK210" s="83">
        <f t="shared" si="458"/>
        <v>3.0189161767634826E-2</v>
      </c>
      <c r="CL210" s="84">
        <f t="shared" si="459"/>
        <v>553.77996105995385</v>
      </c>
      <c r="CM210" s="83">
        <f t="shared" si="405"/>
        <v>0</v>
      </c>
      <c r="CN210" s="83">
        <f t="shared" si="460"/>
        <v>1.6858531169313737</v>
      </c>
      <c r="CO210" s="83">
        <f t="shared" si="406"/>
        <v>1.6858531169313737</v>
      </c>
      <c r="CP210" s="143">
        <f t="shared" si="407"/>
        <v>1.2022682287919844</v>
      </c>
      <c r="CQ210" s="83">
        <f t="shared" si="461"/>
        <v>3.0388462808783955E-2</v>
      </c>
      <c r="CR210" s="84">
        <f t="shared" si="462"/>
        <v>543.50050534622483</v>
      </c>
      <c r="CS210" s="83">
        <f t="shared" si="408"/>
        <v>0</v>
      </c>
      <c r="CT210" s="83">
        <f t="shared" si="463"/>
        <v>1.7001731653148737</v>
      </c>
      <c r="CU210" s="83">
        <f t="shared" si="409"/>
        <v>1.7001731653148737</v>
      </c>
      <c r="CV210" s="143">
        <f t="shared" si="410"/>
        <v>1.2032003115553187</v>
      </c>
      <c r="CW210" s="83">
        <f t="shared" si="464"/>
        <v>3.0423369308270849E-2</v>
      </c>
      <c r="CX210" s="84">
        <f t="shared" si="465"/>
        <v>542.98489686478342</v>
      </c>
      <c r="CY210" s="83">
        <f t="shared" si="411"/>
        <v>0</v>
      </c>
      <c r="CZ210" s="83">
        <f t="shared" si="466"/>
        <v>1.7008978563997976</v>
      </c>
      <c r="DA210" s="83">
        <f t="shared" si="412"/>
        <v>1.7008978563997976</v>
      </c>
      <c r="DB210" s="143">
        <f t="shared" si="413"/>
        <v>1.2032309708933955</v>
      </c>
      <c r="DC210" s="83">
        <f t="shared" si="467"/>
        <v>3.042451750048129E-2</v>
      </c>
      <c r="DD210" s="84">
        <f t="shared" si="468"/>
        <v>543.01227652575756</v>
      </c>
      <c r="DE210" s="86">
        <f t="shared" si="414"/>
        <v>976.30898605993161</v>
      </c>
      <c r="DF210" s="86">
        <f t="shared" si="415"/>
        <v>390.52359442397267</v>
      </c>
      <c r="DG210" s="86">
        <f t="shared" si="416"/>
        <v>244.0772465149829</v>
      </c>
      <c r="DH210" s="86">
        <f t="shared" si="417"/>
        <v>1.4976726326719849</v>
      </c>
      <c r="DI210" s="86">
        <f t="shared" si="418"/>
        <v>14.773895398202907</v>
      </c>
      <c r="DJ210" s="86">
        <f t="shared" si="419"/>
        <v>18484.532674730082</v>
      </c>
      <c r="DK210" s="86">
        <f t="shared" si="420"/>
        <v>986.80116794044943</v>
      </c>
      <c r="DL210" s="86">
        <f t="shared" si="478"/>
        <v>986.80116794044943</v>
      </c>
      <c r="DM210" s="86">
        <f t="shared" si="421"/>
        <v>1.4976726326719849</v>
      </c>
      <c r="DN210" s="85">
        <f t="shared" si="422"/>
        <v>1.4976726326719849</v>
      </c>
      <c r="DO210" s="85">
        <f t="shared" si="469"/>
        <v>149.7672632671985</v>
      </c>
      <c r="DP210" s="85">
        <f t="shared" si="423"/>
        <v>1.4976726326719849</v>
      </c>
      <c r="DQ210" s="85">
        <f t="shared" si="470"/>
        <v>149.7672632671985</v>
      </c>
      <c r="DR210" s="85">
        <f t="shared" si="424"/>
        <v>1.4976726326719849</v>
      </c>
      <c r="DS210" s="85">
        <f t="shared" si="471"/>
        <v>149.7672632671985</v>
      </c>
      <c r="DT210" s="81"/>
      <c r="DU210" s="81"/>
      <c r="DV210" s="81">
        <f t="shared" si="472"/>
        <v>-1.4976726326719849</v>
      </c>
      <c r="DW210" s="100"/>
    </row>
    <row r="211" spans="1:127" x14ac:dyDescent="0.2">
      <c r="A211" s="59">
        <f t="shared" si="425"/>
        <v>27.466666666666594</v>
      </c>
      <c r="B211" s="44">
        <f t="shared" si="426"/>
        <v>27466.666666666595</v>
      </c>
      <c r="C211" s="52">
        <f t="shared" si="360"/>
        <v>133.33333333333334</v>
      </c>
      <c r="D211" s="50">
        <f t="shared" si="361"/>
        <v>3</v>
      </c>
      <c r="E211" s="44">
        <f t="shared" si="362"/>
        <v>2.6</v>
      </c>
      <c r="F211" s="47">
        <f t="shared" si="363"/>
        <v>0.2</v>
      </c>
      <c r="G211" s="52">
        <f t="shared" si="427"/>
        <v>2.8263558428956198E-2</v>
      </c>
      <c r="H211" s="57">
        <f t="shared" si="428"/>
        <v>363.43276787756298</v>
      </c>
      <c r="I211" s="52">
        <f t="shared" si="429"/>
        <v>0</v>
      </c>
      <c r="J211" s="54">
        <f t="shared" si="430"/>
        <v>740.14247326122393</v>
      </c>
      <c r="K211" s="46">
        <f t="shared" si="473"/>
        <v>740.14247326122393</v>
      </c>
      <c r="L211" s="80">
        <f t="shared" si="364"/>
        <v>0</v>
      </c>
      <c r="M211" s="142">
        <f t="shared" si="365"/>
        <v>0</v>
      </c>
      <c r="N211" s="60">
        <f t="shared" si="366"/>
        <v>2.6</v>
      </c>
      <c r="O211" s="53">
        <f t="shared" si="367"/>
        <v>0</v>
      </c>
      <c r="P211" s="58">
        <f t="shared" si="431"/>
        <v>2.6072361285446597</v>
      </c>
      <c r="Q211" s="49">
        <f t="shared" si="368"/>
        <v>2.6072361285446597</v>
      </c>
      <c r="R211" s="143">
        <f t="shared" si="369"/>
        <v>0.2</v>
      </c>
      <c r="S211" s="51">
        <f t="shared" si="432"/>
        <v>2.2823368929887837E-2</v>
      </c>
      <c r="T211" s="57">
        <f t="shared" si="433"/>
        <v>379.98363879495503</v>
      </c>
      <c r="U211" s="53">
        <f t="shared" si="370"/>
        <v>0</v>
      </c>
      <c r="V211" s="58">
        <f t="shared" si="434"/>
        <v>2.6030788938016856</v>
      </c>
      <c r="W211" s="49">
        <f t="shared" si="371"/>
        <v>2.6030788938016856</v>
      </c>
      <c r="X211" s="143">
        <f t="shared" si="372"/>
        <v>0.2</v>
      </c>
      <c r="Y211" s="51">
        <f t="shared" si="435"/>
        <v>2.2228547148632084E-2</v>
      </c>
      <c r="Z211" s="57">
        <f t="shared" si="436"/>
        <v>376.05062997387131</v>
      </c>
      <c r="AA211" s="53">
        <f t="shared" si="373"/>
        <v>0</v>
      </c>
      <c r="AB211" s="58">
        <f t="shared" si="437"/>
        <v>2.604065582534846</v>
      </c>
      <c r="AC211" s="49">
        <f t="shared" si="374"/>
        <v>2.604065582534846</v>
      </c>
      <c r="AD211" s="143">
        <f t="shared" si="375"/>
        <v>0.2</v>
      </c>
      <c r="AE211" s="49">
        <f t="shared" si="474"/>
        <v>2.2175857299783084E-2</v>
      </c>
      <c r="AF211" s="57">
        <f t="shared" si="438"/>
        <v>374.57103243639642</v>
      </c>
      <c r="AG211" s="53">
        <f t="shared" si="376"/>
        <v>0</v>
      </c>
      <c r="AH211" s="58">
        <f t="shared" si="439"/>
        <v>2.6044369683985402</v>
      </c>
      <c r="AI211" s="49">
        <f t="shared" si="377"/>
        <v>2.6044369683985402</v>
      </c>
      <c r="AJ211" s="143">
        <f t="shared" si="378"/>
        <v>0.2</v>
      </c>
      <c r="AK211" s="51">
        <f t="shared" si="440"/>
        <v>2.2176415624644487E-2</v>
      </c>
      <c r="AL211" s="57">
        <f t="shared" si="441"/>
        <v>374.35364639934909</v>
      </c>
      <c r="AM211" s="53">
        <f t="shared" si="379"/>
        <v>0</v>
      </c>
      <c r="AN211" s="58">
        <f t="shared" si="442"/>
        <v>2.6044915422303756</v>
      </c>
      <c r="AO211" s="49">
        <f t="shared" si="380"/>
        <v>2.6044915422303756</v>
      </c>
      <c r="AP211" s="143">
        <f t="shared" si="381"/>
        <v>0.2</v>
      </c>
      <c r="AQ211" s="51">
        <f t="shared" si="443"/>
        <v>2.2176711274376683E-2</v>
      </c>
      <c r="AR211" s="57">
        <f t="shared" si="444"/>
        <v>374.33351563499014</v>
      </c>
      <c r="AS211" s="44">
        <f t="shared" si="382"/>
        <v>1332.2564518702029</v>
      </c>
      <c r="AT211" s="44">
        <f t="shared" si="383"/>
        <v>532.90258074808116</v>
      </c>
      <c r="AU211" s="44">
        <f t="shared" si="384"/>
        <v>333.06411296755073</v>
      </c>
      <c r="AV211" s="47">
        <f t="shared" si="385"/>
        <v>53.693211064068379</v>
      </c>
      <c r="AW211" s="47">
        <f t="shared" si="386"/>
        <v>9789.9777102971238</v>
      </c>
      <c r="AX211" s="86">
        <f t="shared" si="387"/>
        <v>12657308.850220466</v>
      </c>
      <c r="AY211" s="86">
        <f t="shared" si="388"/>
        <v>860.49003701920549</v>
      </c>
      <c r="AZ211" s="10">
        <f t="shared" si="445"/>
        <v>860.49003701920549</v>
      </c>
      <c r="BA211" s="44">
        <f t="shared" si="389"/>
        <v>9789.9777102971238</v>
      </c>
      <c r="BB211" s="9">
        <f t="shared" si="390"/>
        <v>1332.2564518702029</v>
      </c>
      <c r="BC211" s="45">
        <f t="shared" si="479"/>
        <v>177634.19358269373</v>
      </c>
      <c r="BD211" s="9">
        <f t="shared" si="391"/>
        <v>333.06411296755073</v>
      </c>
      <c r="BE211" s="45">
        <f t="shared" si="475"/>
        <v>44408.548395673432</v>
      </c>
      <c r="BF211" s="9">
        <f t="shared" si="392"/>
        <v>532.90258074808116</v>
      </c>
      <c r="BG211" s="45">
        <f t="shared" si="476"/>
        <v>71053.677433077493</v>
      </c>
      <c r="BH211" s="58"/>
      <c r="BI211" s="58"/>
      <c r="BJ211" s="58">
        <f t="shared" si="446"/>
        <v>-1332.2564518702029</v>
      </c>
      <c r="BK211" s="97"/>
      <c r="BL211" s="44"/>
      <c r="BM211" s="82">
        <f t="shared" si="447"/>
        <v>20.6</v>
      </c>
      <c r="BN211" s="86">
        <f t="shared" si="448"/>
        <v>20600</v>
      </c>
      <c r="BO211" s="86">
        <f t="shared" si="449"/>
        <v>100</v>
      </c>
      <c r="BP211" s="84">
        <f t="shared" si="393"/>
        <v>2</v>
      </c>
      <c r="BQ211" s="84">
        <f t="shared" si="394"/>
        <v>3</v>
      </c>
      <c r="BR211" s="84">
        <f t="shared" si="395"/>
        <v>1.4581420887516947</v>
      </c>
      <c r="BS211" s="84">
        <f t="shared" si="450"/>
        <v>3.8323107014876165E-2</v>
      </c>
      <c r="BT211" s="84">
        <f t="shared" si="451"/>
        <v>525.57414492394776</v>
      </c>
      <c r="BU211" s="84">
        <f t="shared" si="452"/>
        <v>0</v>
      </c>
      <c r="BV211" s="83">
        <f t="shared" si="453"/>
        <v>545.14068114440636</v>
      </c>
      <c r="BW211" s="81">
        <f t="shared" si="477"/>
        <v>545.14068114440636</v>
      </c>
      <c r="BX211" s="83">
        <f t="shared" si="396"/>
        <v>0</v>
      </c>
      <c r="BY211" s="141">
        <f t="shared" si="397"/>
        <v>0</v>
      </c>
      <c r="BZ211" s="83">
        <f t="shared" si="398"/>
        <v>3</v>
      </c>
      <c r="CA211" s="83">
        <f t="shared" si="399"/>
        <v>0</v>
      </c>
      <c r="CB211" s="83">
        <f t="shared" si="454"/>
        <v>1.725980936230439</v>
      </c>
      <c r="CC211" s="83">
        <f t="shared" si="400"/>
        <v>1.725980936230439</v>
      </c>
      <c r="CD211" s="143">
        <f t="shared" si="401"/>
        <v>1.2238668524348462</v>
      </c>
      <c r="CE211" s="83">
        <f t="shared" si="455"/>
        <v>3.107494457896573E-2</v>
      </c>
      <c r="CF211" s="84">
        <f t="shared" si="456"/>
        <v>612.54396625963545</v>
      </c>
      <c r="CG211" s="83">
        <f t="shared" si="402"/>
        <v>0</v>
      </c>
      <c r="CH211" s="83">
        <f t="shared" si="457"/>
        <v>1.6086364975672152</v>
      </c>
      <c r="CI211" s="83">
        <f t="shared" si="403"/>
        <v>1.6086364975672152</v>
      </c>
      <c r="CJ211" s="143">
        <f t="shared" si="404"/>
        <v>1.1969464386411544</v>
      </c>
      <c r="CK211" s="83">
        <f t="shared" si="458"/>
        <v>3.0069467123770711E-2</v>
      </c>
      <c r="CL211" s="84">
        <f t="shared" si="459"/>
        <v>555.65055909848456</v>
      </c>
      <c r="CM211" s="83">
        <f t="shared" si="405"/>
        <v>0</v>
      </c>
      <c r="CN211" s="83">
        <f t="shared" si="460"/>
        <v>1.6835113412667211</v>
      </c>
      <c r="CO211" s="83">
        <f t="shared" si="406"/>
        <v>1.6835113412667211</v>
      </c>
      <c r="CP211" s="143">
        <f t="shared" si="407"/>
        <v>1.2022682287919844</v>
      </c>
      <c r="CQ211" s="83">
        <f t="shared" si="461"/>
        <v>3.0268235985904755E-2</v>
      </c>
      <c r="CR211" s="84">
        <f t="shared" si="462"/>
        <v>545.29949655683208</v>
      </c>
      <c r="CS211" s="83">
        <f t="shared" si="408"/>
        <v>0</v>
      </c>
      <c r="CT211" s="83">
        <f t="shared" si="463"/>
        <v>1.6978897387103298</v>
      </c>
      <c r="CU211" s="83">
        <f t="shared" si="409"/>
        <v>1.6978897387103298</v>
      </c>
      <c r="CV211" s="143">
        <f t="shared" si="410"/>
        <v>1.2032003115553187</v>
      </c>
      <c r="CW211" s="83">
        <f t="shared" si="464"/>
        <v>3.0303049277115315E-2</v>
      </c>
      <c r="CX211" s="84">
        <f t="shared" si="465"/>
        <v>544.77078608548936</v>
      </c>
      <c r="CY211" s="83">
        <f t="shared" si="411"/>
        <v>0</v>
      </c>
      <c r="CZ211" s="83">
        <f t="shared" si="466"/>
        <v>1.6986307526867446</v>
      </c>
      <c r="DA211" s="83">
        <f t="shared" si="412"/>
        <v>1.6986307526867446</v>
      </c>
      <c r="DB211" s="143">
        <f t="shared" si="413"/>
        <v>1.2032309708933955</v>
      </c>
      <c r="DC211" s="83">
        <f t="shared" si="467"/>
        <v>3.0304194403391951E-2</v>
      </c>
      <c r="DD211" s="84">
        <f t="shared" si="468"/>
        <v>544.79747225856931</v>
      </c>
      <c r="DE211" s="86">
        <f t="shared" si="414"/>
        <v>981.25322605993142</v>
      </c>
      <c r="DF211" s="86">
        <f t="shared" si="415"/>
        <v>392.50129042397259</v>
      </c>
      <c r="DG211" s="86">
        <f t="shared" si="416"/>
        <v>245.31330651498286</v>
      </c>
      <c r="DH211" s="86">
        <f t="shared" si="417"/>
        <v>1.4741208030549582</v>
      </c>
      <c r="DI211" s="86">
        <f t="shared" si="418"/>
        <v>14.349953284065164</v>
      </c>
      <c r="DJ211" s="86">
        <f t="shared" si="419"/>
        <v>17500.649347208178</v>
      </c>
      <c r="DK211" s="86">
        <f t="shared" si="420"/>
        <v>978.58731918962872</v>
      </c>
      <c r="DL211" s="86">
        <f t="shared" si="478"/>
        <v>978.58731918962872</v>
      </c>
      <c r="DM211" s="86">
        <f t="shared" si="421"/>
        <v>1.4741208030549582</v>
      </c>
      <c r="DN211" s="85">
        <f t="shared" si="422"/>
        <v>1.4741208030549582</v>
      </c>
      <c r="DO211" s="85">
        <f t="shared" si="469"/>
        <v>147.41208030549581</v>
      </c>
      <c r="DP211" s="85">
        <f t="shared" si="423"/>
        <v>1.4741208030549582</v>
      </c>
      <c r="DQ211" s="85">
        <f t="shared" si="470"/>
        <v>147.41208030549581</v>
      </c>
      <c r="DR211" s="85">
        <f t="shared" si="424"/>
        <v>1.4741208030549582</v>
      </c>
      <c r="DS211" s="85">
        <f t="shared" si="471"/>
        <v>147.41208030549581</v>
      </c>
      <c r="DT211" s="81"/>
      <c r="DU211" s="81"/>
      <c r="DV211" s="81">
        <f t="shared" si="472"/>
        <v>-1.4741208030549582</v>
      </c>
      <c r="DW211" s="100"/>
    </row>
    <row r="212" spans="1:127" x14ac:dyDescent="0.2">
      <c r="A212" s="59">
        <f t="shared" si="425"/>
        <v>27.599999999999927</v>
      </c>
      <c r="B212" s="44">
        <f t="shared" si="426"/>
        <v>27599.999999999927</v>
      </c>
      <c r="C212" s="52">
        <f t="shared" si="360"/>
        <v>133.33333333333334</v>
      </c>
      <c r="D212" s="50">
        <f t="shared" si="361"/>
        <v>3</v>
      </c>
      <c r="E212" s="44">
        <f t="shared" si="362"/>
        <v>2.6</v>
      </c>
      <c r="F212" s="47">
        <f t="shared" si="363"/>
        <v>0.2</v>
      </c>
      <c r="G212" s="52">
        <f t="shared" si="427"/>
        <v>2.823689176228953E-2</v>
      </c>
      <c r="H212" s="57">
        <f t="shared" si="428"/>
        <v>364.88149736964618</v>
      </c>
      <c r="I212" s="52">
        <f t="shared" si="429"/>
        <v>0</v>
      </c>
      <c r="J212" s="54">
        <f t="shared" si="430"/>
        <v>743.93567326122388</v>
      </c>
      <c r="K212" s="46">
        <f t="shared" si="473"/>
        <v>743.93567326122388</v>
      </c>
      <c r="L212" s="80">
        <f t="shared" si="364"/>
        <v>0</v>
      </c>
      <c r="M212" s="142">
        <f t="shared" si="365"/>
        <v>0</v>
      </c>
      <c r="N212" s="60">
        <f t="shared" si="366"/>
        <v>2.6</v>
      </c>
      <c r="O212" s="53">
        <f t="shared" si="367"/>
        <v>0</v>
      </c>
      <c r="P212" s="58">
        <f t="shared" si="431"/>
        <v>2.6073760095194802</v>
      </c>
      <c r="Q212" s="49">
        <f t="shared" si="368"/>
        <v>2.6073760095194802</v>
      </c>
      <c r="R212" s="143">
        <f t="shared" si="369"/>
        <v>0.2</v>
      </c>
      <c r="S212" s="51">
        <f t="shared" si="432"/>
        <v>2.2796702263221169E-2</v>
      </c>
      <c r="T212" s="57">
        <f t="shared" si="433"/>
        <v>381.15013769631776</v>
      </c>
      <c r="U212" s="53">
        <f t="shared" si="370"/>
        <v>0</v>
      </c>
      <c r="V212" s="58">
        <f t="shared" si="434"/>
        <v>2.6032899051926361</v>
      </c>
      <c r="W212" s="49">
        <f t="shared" si="371"/>
        <v>2.6032899051926361</v>
      </c>
      <c r="X212" s="143">
        <f t="shared" si="372"/>
        <v>0.2</v>
      </c>
      <c r="Y212" s="51">
        <f t="shared" si="435"/>
        <v>2.2201880481965416E-2</v>
      </c>
      <c r="Z212" s="57">
        <f t="shared" si="436"/>
        <v>377.18852422508263</v>
      </c>
      <c r="AA212" s="53">
        <f t="shared" si="373"/>
        <v>0</v>
      </c>
      <c r="AB212" s="58">
        <f t="shared" si="437"/>
        <v>2.6042837416574804</v>
      </c>
      <c r="AC212" s="49">
        <f t="shared" si="374"/>
        <v>2.6042837416574804</v>
      </c>
      <c r="AD212" s="143">
        <f t="shared" si="375"/>
        <v>0.2</v>
      </c>
      <c r="AE212" s="49">
        <f t="shared" si="474"/>
        <v>2.2149190633116416E-2</v>
      </c>
      <c r="AF212" s="57">
        <f t="shared" si="438"/>
        <v>375.70579771087546</v>
      </c>
      <c r="AG212" s="53">
        <f t="shared" si="376"/>
        <v>0</v>
      </c>
      <c r="AH212" s="58">
        <f t="shared" si="439"/>
        <v>2.6046559033811802</v>
      </c>
      <c r="AI212" s="49">
        <f t="shared" si="377"/>
        <v>2.6046559033811802</v>
      </c>
      <c r="AJ212" s="143">
        <f t="shared" si="378"/>
        <v>0.2</v>
      </c>
      <c r="AK212" s="51">
        <f t="shared" si="440"/>
        <v>2.2149748957977819E-2</v>
      </c>
      <c r="AL212" s="57">
        <f t="shared" si="441"/>
        <v>375.48827844254981</v>
      </c>
      <c r="AM212" s="53">
        <f t="shared" si="379"/>
        <v>0</v>
      </c>
      <c r="AN212" s="58">
        <f t="shared" si="442"/>
        <v>2.6047105092783807</v>
      </c>
      <c r="AO212" s="49">
        <f t="shared" si="380"/>
        <v>2.6047105092783807</v>
      </c>
      <c r="AP212" s="143">
        <f t="shared" si="381"/>
        <v>0.2</v>
      </c>
      <c r="AQ212" s="51">
        <f t="shared" si="443"/>
        <v>2.2150044607710015E-2</v>
      </c>
      <c r="AR212" s="57">
        <f t="shared" si="444"/>
        <v>375.46813903878706</v>
      </c>
      <c r="AS212" s="44">
        <f t="shared" si="382"/>
        <v>1339.084211870203</v>
      </c>
      <c r="AT212" s="44">
        <f t="shared" si="383"/>
        <v>535.63368474808112</v>
      </c>
      <c r="AU212" s="44">
        <f t="shared" si="384"/>
        <v>334.77105296755076</v>
      </c>
      <c r="AV212" s="47">
        <f t="shared" si="385"/>
        <v>52.718341567695376</v>
      </c>
      <c r="AW212" s="47">
        <f t="shared" si="386"/>
        <v>9458.5144863324767</v>
      </c>
      <c r="AX212" s="86">
        <f t="shared" si="387"/>
        <v>11976781.196565704</v>
      </c>
      <c r="AY212" s="86">
        <f t="shared" si="388"/>
        <v>855.70990404993483</v>
      </c>
      <c r="AZ212" s="10">
        <f t="shared" si="445"/>
        <v>855.70990404993483</v>
      </c>
      <c r="BA212" s="44">
        <f t="shared" si="389"/>
        <v>9458.5144863324767</v>
      </c>
      <c r="BB212" s="9">
        <f t="shared" si="390"/>
        <v>1339.084211870203</v>
      </c>
      <c r="BC212" s="45">
        <f t="shared" si="479"/>
        <v>178544.56158269374</v>
      </c>
      <c r="BD212" s="9">
        <f t="shared" si="391"/>
        <v>334.77105296755076</v>
      </c>
      <c r="BE212" s="45">
        <f t="shared" si="475"/>
        <v>44636.140395673436</v>
      </c>
      <c r="BF212" s="9">
        <f t="shared" si="392"/>
        <v>535.63368474808112</v>
      </c>
      <c r="BG212" s="45">
        <f t="shared" si="476"/>
        <v>71417.824633077485</v>
      </c>
      <c r="BH212" s="58"/>
      <c r="BI212" s="58"/>
      <c r="BJ212" s="58">
        <f t="shared" si="446"/>
        <v>-1339.084211870203</v>
      </c>
      <c r="BK212" s="97"/>
      <c r="BL212" s="44"/>
      <c r="BM212" s="82">
        <f t="shared" si="447"/>
        <v>20.7</v>
      </c>
      <c r="BN212" s="86">
        <f t="shared" si="448"/>
        <v>20700</v>
      </c>
      <c r="BO212" s="86">
        <f t="shared" si="449"/>
        <v>100</v>
      </c>
      <c r="BP212" s="84">
        <f t="shared" si="393"/>
        <v>2</v>
      </c>
      <c r="BQ212" s="84">
        <f t="shared" si="394"/>
        <v>3</v>
      </c>
      <c r="BR212" s="84">
        <f t="shared" si="395"/>
        <v>1.4581420887516947</v>
      </c>
      <c r="BS212" s="84">
        <f t="shared" si="450"/>
        <v>3.8177292806000997E-2</v>
      </c>
      <c r="BT212" s="84">
        <f t="shared" si="451"/>
        <v>526.84915158762908</v>
      </c>
      <c r="BU212" s="84">
        <f t="shared" si="452"/>
        <v>0</v>
      </c>
      <c r="BV212" s="83">
        <f t="shared" si="453"/>
        <v>547.88748114440625</v>
      </c>
      <c r="BW212" s="81">
        <f t="shared" si="477"/>
        <v>547.88748114440625</v>
      </c>
      <c r="BX212" s="83">
        <f t="shared" si="396"/>
        <v>0</v>
      </c>
      <c r="BY212" s="141">
        <f t="shared" si="397"/>
        <v>0</v>
      </c>
      <c r="BZ212" s="83">
        <f t="shared" si="398"/>
        <v>3</v>
      </c>
      <c r="CA212" s="83">
        <f t="shared" si="399"/>
        <v>0</v>
      </c>
      <c r="CB212" s="83">
        <f t="shared" si="454"/>
        <v>1.7243810609997332</v>
      </c>
      <c r="CC212" s="83">
        <f t="shared" si="400"/>
        <v>1.7243810609997332</v>
      </c>
      <c r="CD212" s="143">
        <f t="shared" si="401"/>
        <v>1.2238668524348462</v>
      </c>
      <c r="CE212" s="83">
        <f t="shared" si="455"/>
        <v>3.0952557893722244E-2</v>
      </c>
      <c r="CF212" s="84">
        <f t="shared" si="456"/>
        <v>614.34084307242802</v>
      </c>
      <c r="CG212" s="83">
        <f t="shared" si="402"/>
        <v>0</v>
      </c>
      <c r="CH212" s="83">
        <f t="shared" si="457"/>
        <v>1.6066073441056403</v>
      </c>
      <c r="CI212" s="83">
        <f t="shared" si="403"/>
        <v>1.6066073441056403</v>
      </c>
      <c r="CJ212" s="143">
        <f t="shared" si="404"/>
        <v>1.1969464386411544</v>
      </c>
      <c r="CK212" s="83">
        <f t="shared" si="458"/>
        <v>2.9949772479906597E-2</v>
      </c>
      <c r="CL212" s="84">
        <f t="shared" si="459"/>
        <v>557.51609054994822</v>
      </c>
      <c r="CM212" s="83">
        <f t="shared" si="405"/>
        <v>0</v>
      </c>
      <c r="CN212" s="83">
        <f t="shared" si="460"/>
        <v>1.6811836801889684</v>
      </c>
      <c r="CO212" s="83">
        <f t="shared" si="406"/>
        <v>1.6811836801889684</v>
      </c>
      <c r="CP212" s="143">
        <f t="shared" si="407"/>
        <v>1.2022682287919844</v>
      </c>
      <c r="CQ212" s="83">
        <f t="shared" si="461"/>
        <v>3.0148009163025555E-2</v>
      </c>
      <c r="CR212" s="84">
        <f t="shared" si="462"/>
        <v>547.09384874407283</v>
      </c>
      <c r="CS212" s="83">
        <f t="shared" si="408"/>
        <v>0</v>
      </c>
      <c r="CT212" s="83">
        <f t="shared" si="463"/>
        <v>1.6956195615778857</v>
      </c>
      <c r="CU212" s="83">
        <f t="shared" si="409"/>
        <v>1.6956195615778857</v>
      </c>
      <c r="CV212" s="143">
        <f t="shared" si="410"/>
        <v>1.2032003115553187</v>
      </c>
      <c r="CW212" s="83">
        <f t="shared" si="464"/>
        <v>3.0182729245959782E-2</v>
      </c>
      <c r="CX212" s="84">
        <f t="shared" si="465"/>
        <v>546.55199063440841</v>
      </c>
      <c r="CY212" s="83">
        <f t="shared" si="411"/>
        <v>0</v>
      </c>
      <c r="CZ212" s="83">
        <f t="shared" si="466"/>
        <v>1.6963768737118672</v>
      </c>
      <c r="DA212" s="83">
        <f t="shared" si="412"/>
        <v>1.6963768737118672</v>
      </c>
      <c r="DB212" s="143">
        <f t="shared" si="413"/>
        <v>1.2032309708933955</v>
      </c>
      <c r="DC212" s="83">
        <f t="shared" si="467"/>
        <v>3.0183871306302613E-2</v>
      </c>
      <c r="DD212" s="84">
        <f t="shared" si="468"/>
        <v>546.57796709577917</v>
      </c>
      <c r="DE212" s="86">
        <f t="shared" si="414"/>
        <v>986.19746605993123</v>
      </c>
      <c r="DF212" s="86">
        <f t="shared" si="415"/>
        <v>394.47898642397251</v>
      </c>
      <c r="DG212" s="86">
        <f t="shared" si="416"/>
        <v>246.54936651498281</v>
      </c>
      <c r="DH212" s="86">
        <f t="shared" si="417"/>
        <v>1.4510997034486643</v>
      </c>
      <c r="DI212" s="86">
        <f t="shared" si="418"/>
        <v>13.941006126641302</v>
      </c>
      <c r="DJ212" s="86">
        <f t="shared" si="419"/>
        <v>16575.455690816874</v>
      </c>
      <c r="DK212" s="86">
        <f t="shared" si="420"/>
        <v>970.40402460580412</v>
      </c>
      <c r="DL212" s="86">
        <f t="shared" si="478"/>
        <v>970.40402460580412</v>
      </c>
      <c r="DM212" s="86">
        <f t="shared" si="421"/>
        <v>1.4510997034486643</v>
      </c>
      <c r="DN212" s="85">
        <f t="shared" si="422"/>
        <v>1.4510997034486643</v>
      </c>
      <c r="DO212" s="85">
        <f t="shared" si="469"/>
        <v>145.10997034486644</v>
      </c>
      <c r="DP212" s="85">
        <f t="shared" si="423"/>
        <v>1.4510997034486643</v>
      </c>
      <c r="DQ212" s="85">
        <f t="shared" si="470"/>
        <v>145.10997034486644</v>
      </c>
      <c r="DR212" s="85">
        <f t="shared" si="424"/>
        <v>1.4510997034486643</v>
      </c>
      <c r="DS212" s="85">
        <f t="shared" si="471"/>
        <v>145.10997034486644</v>
      </c>
      <c r="DT212" s="81"/>
      <c r="DU212" s="81"/>
      <c r="DV212" s="81">
        <f t="shared" si="472"/>
        <v>-1.4510997034486643</v>
      </c>
      <c r="DW212" s="100"/>
    </row>
    <row r="213" spans="1:127" x14ac:dyDescent="0.2">
      <c r="A213" s="59">
        <f t="shared" si="425"/>
        <v>27.73333333333326</v>
      </c>
      <c r="B213" s="44">
        <f t="shared" si="426"/>
        <v>27733.333333333259</v>
      </c>
      <c r="C213" s="52">
        <f t="shared" si="360"/>
        <v>133.33333333333334</v>
      </c>
      <c r="D213" s="50">
        <f t="shared" si="361"/>
        <v>3</v>
      </c>
      <c r="E213" s="44">
        <f t="shared" si="362"/>
        <v>2.6</v>
      </c>
      <c r="F213" s="47">
        <f t="shared" si="363"/>
        <v>0.2</v>
      </c>
      <c r="G213" s="52">
        <f t="shared" si="427"/>
        <v>2.8210225095622862E-2</v>
      </c>
      <c r="H213" s="57">
        <f t="shared" si="428"/>
        <v>366.32885934036187</v>
      </c>
      <c r="I213" s="52">
        <f t="shared" si="429"/>
        <v>0</v>
      </c>
      <c r="J213" s="54">
        <f t="shared" si="430"/>
        <v>747.72887326122384</v>
      </c>
      <c r="K213" s="46">
        <f t="shared" si="473"/>
        <v>747.72887326122384</v>
      </c>
      <c r="L213" s="80">
        <f t="shared" si="364"/>
        <v>0</v>
      </c>
      <c r="M213" s="142">
        <f t="shared" si="365"/>
        <v>0</v>
      </c>
      <c r="N213" s="60">
        <f t="shared" si="366"/>
        <v>2.6</v>
      </c>
      <c r="O213" s="53">
        <f t="shared" si="367"/>
        <v>0</v>
      </c>
      <c r="P213" s="58">
        <f t="shared" si="431"/>
        <v>2.6075161953789285</v>
      </c>
      <c r="Q213" s="49">
        <f t="shared" si="368"/>
        <v>2.6075161953789285</v>
      </c>
      <c r="R213" s="143">
        <f t="shared" si="369"/>
        <v>0.2</v>
      </c>
      <c r="S213" s="51">
        <f t="shared" si="432"/>
        <v>2.2770035596554501E-2</v>
      </c>
      <c r="T213" s="57">
        <f t="shared" si="433"/>
        <v>382.31521036435419</v>
      </c>
      <c r="U213" s="53">
        <f t="shared" si="370"/>
        <v>0</v>
      </c>
      <c r="V213" s="58">
        <f t="shared" si="434"/>
        <v>2.6035012268140694</v>
      </c>
      <c r="W213" s="49">
        <f t="shared" si="371"/>
        <v>2.6035012268140694</v>
      </c>
      <c r="X213" s="143">
        <f t="shared" si="372"/>
        <v>0.2</v>
      </c>
      <c r="Y213" s="51">
        <f t="shared" si="435"/>
        <v>2.2175213815298748E-2</v>
      </c>
      <c r="Z213" s="57">
        <f t="shared" si="436"/>
        <v>378.32496045035657</v>
      </c>
      <c r="AA213" s="53">
        <f t="shared" si="373"/>
        <v>0</v>
      </c>
      <c r="AB213" s="58">
        <f t="shared" si="437"/>
        <v>2.604502218841779</v>
      </c>
      <c r="AC213" s="49">
        <f t="shared" si="374"/>
        <v>2.604502218841779</v>
      </c>
      <c r="AD213" s="143">
        <f t="shared" si="375"/>
        <v>0.2</v>
      </c>
      <c r="AE213" s="49">
        <f t="shared" si="474"/>
        <v>2.2122523966449748E-2</v>
      </c>
      <c r="AF213" s="57">
        <f t="shared" si="438"/>
        <v>376.83910265486469</v>
      </c>
      <c r="AG213" s="53">
        <f t="shared" si="376"/>
        <v>0</v>
      </c>
      <c r="AH213" s="58">
        <f t="shared" si="439"/>
        <v>2.6048751570638093</v>
      </c>
      <c r="AI213" s="49">
        <f t="shared" si="377"/>
        <v>2.6048751570638093</v>
      </c>
      <c r="AJ213" s="143">
        <f t="shared" si="378"/>
        <v>0.2</v>
      </c>
      <c r="AK213" s="51">
        <f t="shared" si="440"/>
        <v>2.2123082291311151E-2</v>
      </c>
      <c r="AL213" s="57">
        <f t="shared" si="441"/>
        <v>376.62145003709884</v>
      </c>
      <c r="AM213" s="53">
        <f t="shared" si="379"/>
        <v>0</v>
      </c>
      <c r="AN213" s="58">
        <f t="shared" si="442"/>
        <v>2.6049297950690233</v>
      </c>
      <c r="AO213" s="49">
        <f t="shared" si="380"/>
        <v>2.6049297950690233</v>
      </c>
      <c r="AP213" s="143">
        <f t="shared" si="381"/>
        <v>0.2</v>
      </c>
      <c r="AQ213" s="51">
        <f t="shared" si="443"/>
        <v>2.2123377941043347E-2</v>
      </c>
      <c r="AR213" s="57">
        <f t="shared" si="444"/>
        <v>376.60130201130789</v>
      </c>
      <c r="AS213" s="44">
        <f t="shared" si="382"/>
        <v>1345.9119718702029</v>
      </c>
      <c r="AT213" s="44">
        <f t="shared" si="383"/>
        <v>538.36478874808108</v>
      </c>
      <c r="AU213" s="44">
        <f t="shared" si="384"/>
        <v>336.47799296755073</v>
      </c>
      <c r="AV213" s="47">
        <f t="shared" si="385"/>
        <v>51.765699789350293</v>
      </c>
      <c r="AW213" s="47">
        <f t="shared" si="386"/>
        <v>9139.7764267998518</v>
      </c>
      <c r="AX213" s="86">
        <f t="shared" si="387"/>
        <v>11335832.718256464</v>
      </c>
      <c r="AY213" s="86">
        <f t="shared" si="388"/>
        <v>850.95336686645896</v>
      </c>
      <c r="AZ213" s="10">
        <f t="shared" si="445"/>
        <v>850.95336686645896</v>
      </c>
      <c r="BA213" s="44">
        <f t="shared" si="389"/>
        <v>9139.7764267998518</v>
      </c>
      <c r="BB213" s="9">
        <f t="shared" si="390"/>
        <v>1345.9119718702029</v>
      </c>
      <c r="BC213" s="45">
        <f t="shared" si="479"/>
        <v>179454.92958269373</v>
      </c>
      <c r="BD213" s="9">
        <f t="shared" si="391"/>
        <v>336.47799296755073</v>
      </c>
      <c r="BE213" s="45">
        <f t="shared" si="475"/>
        <v>44863.732395673433</v>
      </c>
      <c r="BF213" s="9">
        <f t="shared" si="392"/>
        <v>538.36478874808108</v>
      </c>
      <c r="BG213" s="45">
        <f t="shared" si="476"/>
        <v>71781.971833077478</v>
      </c>
      <c r="BH213" s="58"/>
      <c r="BI213" s="58"/>
      <c r="BJ213" s="58">
        <f t="shared" si="446"/>
        <v>-1345.9119718702029</v>
      </c>
      <c r="BK213" s="97"/>
      <c r="BL213" s="44"/>
      <c r="BM213" s="82">
        <f t="shared" si="447"/>
        <v>20.8</v>
      </c>
      <c r="BN213" s="86">
        <f t="shared" si="448"/>
        <v>20800</v>
      </c>
      <c r="BO213" s="86">
        <f t="shared" si="449"/>
        <v>100</v>
      </c>
      <c r="BP213" s="84">
        <f t="shared" si="393"/>
        <v>2</v>
      </c>
      <c r="BQ213" s="84">
        <f t="shared" si="394"/>
        <v>3</v>
      </c>
      <c r="BR213" s="84">
        <f t="shared" si="395"/>
        <v>1.4581420887516947</v>
      </c>
      <c r="BS213" s="84">
        <f t="shared" si="450"/>
        <v>3.8031478597125828E-2</v>
      </c>
      <c r="BT213" s="84">
        <f t="shared" si="451"/>
        <v>528.11929777768125</v>
      </c>
      <c r="BU213" s="84">
        <f t="shared" si="452"/>
        <v>0</v>
      </c>
      <c r="BV213" s="83">
        <f t="shared" si="453"/>
        <v>550.63428114440615</v>
      </c>
      <c r="BW213" s="81">
        <f t="shared" si="477"/>
        <v>550.63428114440615</v>
      </c>
      <c r="BX213" s="83">
        <f t="shared" si="396"/>
        <v>0</v>
      </c>
      <c r="BY213" s="141">
        <f t="shared" si="397"/>
        <v>0</v>
      </c>
      <c r="BZ213" s="83">
        <f t="shared" si="398"/>
        <v>3</v>
      </c>
      <c r="CA213" s="83">
        <f t="shared" si="399"/>
        <v>0</v>
      </c>
      <c r="CB213" s="83">
        <f t="shared" si="454"/>
        <v>1.7227916087536062</v>
      </c>
      <c r="CC213" s="83">
        <f t="shared" si="400"/>
        <v>1.7227916087536062</v>
      </c>
      <c r="CD213" s="143">
        <f t="shared" si="401"/>
        <v>1.2238668524348462</v>
      </c>
      <c r="CE213" s="83">
        <f t="shared" si="455"/>
        <v>3.0830171208478759E-2</v>
      </c>
      <c r="CF213" s="84">
        <f t="shared" si="456"/>
        <v>616.13228959487992</v>
      </c>
      <c r="CG213" s="83">
        <f t="shared" si="402"/>
        <v>0</v>
      </c>
      <c r="CH213" s="83">
        <f t="shared" si="457"/>
        <v>1.6045906677379864</v>
      </c>
      <c r="CI213" s="83">
        <f t="shared" si="403"/>
        <v>1.6045906677379864</v>
      </c>
      <c r="CJ213" s="143">
        <f t="shared" si="404"/>
        <v>1.1969464386411544</v>
      </c>
      <c r="CK213" s="83">
        <f t="shared" si="458"/>
        <v>2.9830077836042482E-2</v>
      </c>
      <c r="CL213" s="84">
        <f t="shared" si="459"/>
        <v>559.37652802819298</v>
      </c>
      <c r="CM213" s="83">
        <f t="shared" si="405"/>
        <v>0</v>
      </c>
      <c r="CN213" s="83">
        <f t="shared" si="460"/>
        <v>1.6788700779123837</v>
      </c>
      <c r="CO213" s="83">
        <f t="shared" si="406"/>
        <v>1.6788700779123837</v>
      </c>
      <c r="CP213" s="143">
        <f t="shared" si="407"/>
        <v>1.2022682287919844</v>
      </c>
      <c r="CQ213" s="83">
        <f t="shared" si="461"/>
        <v>3.0027782340146355E-2</v>
      </c>
      <c r="CR213" s="84">
        <f t="shared" si="462"/>
        <v>548.88353395849299</v>
      </c>
      <c r="CS213" s="83">
        <f t="shared" si="408"/>
        <v>0</v>
      </c>
      <c r="CT213" s="83">
        <f t="shared" si="463"/>
        <v>1.6933625881865555</v>
      </c>
      <c r="CU213" s="83">
        <f t="shared" si="409"/>
        <v>1.6933625881865555</v>
      </c>
      <c r="CV213" s="143">
        <f t="shared" si="410"/>
        <v>1.2032003115553187</v>
      </c>
      <c r="CW213" s="83">
        <f t="shared" si="464"/>
        <v>3.0062409214804249E-2</v>
      </c>
      <c r="CX213" s="84">
        <f t="shared" si="465"/>
        <v>548.32848401257809</v>
      </c>
      <c r="CY213" s="83">
        <f t="shared" si="411"/>
        <v>0</v>
      </c>
      <c r="CZ213" s="83">
        <f t="shared" si="466"/>
        <v>1.6941361721901309</v>
      </c>
      <c r="DA213" s="83">
        <f t="shared" si="412"/>
        <v>1.6941361721901309</v>
      </c>
      <c r="DB213" s="143">
        <f t="shared" si="413"/>
        <v>1.2032309708933955</v>
      </c>
      <c r="DC213" s="83">
        <f t="shared" si="467"/>
        <v>3.0063548209213274E-2</v>
      </c>
      <c r="DD213" s="84">
        <f t="shared" si="468"/>
        <v>548.35373462860593</v>
      </c>
      <c r="DE213" s="86">
        <f t="shared" si="414"/>
        <v>991.14170605993104</v>
      </c>
      <c r="DF213" s="86">
        <f t="shared" si="415"/>
        <v>396.45668242397244</v>
      </c>
      <c r="DG213" s="86">
        <f t="shared" si="416"/>
        <v>247.78542651498276</v>
      </c>
      <c r="DH213" s="86">
        <f t="shared" si="417"/>
        <v>1.4285949150242263</v>
      </c>
      <c r="DI213" s="86">
        <f t="shared" si="418"/>
        <v>13.546444073886645</v>
      </c>
      <c r="DJ213" s="86">
        <f t="shared" si="419"/>
        <v>15705.120820454758</v>
      </c>
      <c r="DK213" s="86">
        <f t="shared" si="420"/>
        <v>962.25130585601369</v>
      </c>
      <c r="DL213" s="86">
        <f t="shared" si="478"/>
        <v>962.25130585601369</v>
      </c>
      <c r="DM213" s="86">
        <f t="shared" si="421"/>
        <v>1.4285949150242263</v>
      </c>
      <c r="DN213" s="85">
        <f t="shared" si="422"/>
        <v>1.4285949150242263</v>
      </c>
      <c r="DO213" s="85">
        <f t="shared" si="469"/>
        <v>142.85949150242263</v>
      </c>
      <c r="DP213" s="85">
        <f t="shared" si="423"/>
        <v>1.4285949150242263</v>
      </c>
      <c r="DQ213" s="85">
        <f t="shared" si="470"/>
        <v>142.85949150242263</v>
      </c>
      <c r="DR213" s="85">
        <f t="shared" si="424"/>
        <v>1.4285949150242263</v>
      </c>
      <c r="DS213" s="85">
        <f t="shared" si="471"/>
        <v>142.85949150242263</v>
      </c>
      <c r="DT213" s="81"/>
      <c r="DU213" s="81"/>
      <c r="DV213" s="81">
        <f t="shared" si="472"/>
        <v>-1.4285949150242263</v>
      </c>
      <c r="DW213" s="100"/>
    </row>
    <row r="214" spans="1:127" x14ac:dyDescent="0.2">
      <c r="A214" s="59">
        <f t="shared" si="425"/>
        <v>27.866666666666593</v>
      </c>
      <c r="B214" s="44">
        <f t="shared" si="426"/>
        <v>27866.666666666591</v>
      </c>
      <c r="C214" s="52">
        <f t="shared" si="360"/>
        <v>133.33333333333334</v>
      </c>
      <c r="D214" s="50">
        <f t="shared" si="361"/>
        <v>3</v>
      </c>
      <c r="E214" s="44">
        <f t="shared" si="362"/>
        <v>2.6</v>
      </c>
      <c r="F214" s="47">
        <f t="shared" si="363"/>
        <v>0.2</v>
      </c>
      <c r="G214" s="52">
        <f t="shared" si="427"/>
        <v>2.8183558428956194E-2</v>
      </c>
      <c r="H214" s="57">
        <f t="shared" si="428"/>
        <v>367.77485378971005</v>
      </c>
      <c r="I214" s="52">
        <f t="shared" si="429"/>
        <v>0</v>
      </c>
      <c r="J214" s="54">
        <f t="shared" si="430"/>
        <v>751.5220732612238</v>
      </c>
      <c r="K214" s="46">
        <f t="shared" si="473"/>
        <v>751.5220732612238</v>
      </c>
      <c r="L214" s="80">
        <f t="shared" si="364"/>
        <v>0</v>
      </c>
      <c r="M214" s="142">
        <f t="shared" si="365"/>
        <v>0</v>
      </c>
      <c r="N214" s="60">
        <f t="shared" si="366"/>
        <v>2.6</v>
      </c>
      <c r="O214" s="53">
        <f t="shared" si="367"/>
        <v>0</v>
      </c>
      <c r="P214" s="58">
        <f t="shared" si="431"/>
        <v>2.6076566860507873</v>
      </c>
      <c r="Q214" s="49">
        <f t="shared" si="368"/>
        <v>2.6076566860507873</v>
      </c>
      <c r="R214" s="143">
        <f t="shared" si="369"/>
        <v>0.2</v>
      </c>
      <c r="S214" s="51">
        <f t="shared" si="432"/>
        <v>2.2743368929887833E-2</v>
      </c>
      <c r="T214" s="57">
        <f t="shared" si="433"/>
        <v>383.478856816026</v>
      </c>
      <c r="U214" s="53">
        <f t="shared" si="370"/>
        <v>0</v>
      </c>
      <c r="V214" s="58">
        <f t="shared" si="434"/>
        <v>2.603712858644383</v>
      </c>
      <c r="W214" s="49">
        <f t="shared" si="371"/>
        <v>2.603712858644383</v>
      </c>
      <c r="X214" s="143">
        <f t="shared" si="372"/>
        <v>0.2</v>
      </c>
      <c r="Y214" s="51">
        <f t="shared" si="435"/>
        <v>2.214854714863208E-2</v>
      </c>
      <c r="Z214" s="57">
        <f t="shared" si="436"/>
        <v>379.4599387507937</v>
      </c>
      <c r="AA214" s="53">
        <f t="shared" si="373"/>
        <v>0</v>
      </c>
      <c r="AB214" s="58">
        <f t="shared" si="437"/>
        <v>2.6047210140499657</v>
      </c>
      <c r="AC214" s="49">
        <f t="shared" si="374"/>
        <v>2.6047210140499657</v>
      </c>
      <c r="AD214" s="143">
        <f t="shared" si="375"/>
        <v>0.2</v>
      </c>
      <c r="AE214" s="49">
        <f t="shared" si="474"/>
        <v>2.209585729978308E-2</v>
      </c>
      <c r="AF214" s="57">
        <f t="shared" si="438"/>
        <v>377.97094737478454</v>
      </c>
      <c r="AG214" s="53">
        <f t="shared" si="376"/>
        <v>0</v>
      </c>
      <c r="AH214" s="58">
        <f t="shared" si="439"/>
        <v>2.6050947294078619</v>
      </c>
      <c r="AI214" s="49">
        <f t="shared" si="377"/>
        <v>2.6050947294078619</v>
      </c>
      <c r="AJ214" s="143">
        <f t="shared" si="378"/>
        <v>0.2</v>
      </c>
      <c r="AK214" s="51">
        <f t="shared" si="440"/>
        <v>2.2096415624644483E-2</v>
      </c>
      <c r="AL214" s="57">
        <f t="shared" si="441"/>
        <v>377.75316129003016</v>
      </c>
      <c r="AM214" s="53">
        <f t="shared" si="379"/>
        <v>0</v>
      </c>
      <c r="AN214" s="58">
        <f t="shared" si="442"/>
        <v>2.605149399563599</v>
      </c>
      <c r="AO214" s="49">
        <f t="shared" si="380"/>
        <v>2.605149399563599</v>
      </c>
      <c r="AP214" s="143">
        <f t="shared" si="381"/>
        <v>0.2</v>
      </c>
      <c r="AQ214" s="51">
        <f t="shared" si="443"/>
        <v>2.2096711274376679E-2</v>
      </c>
      <c r="AR214" s="57">
        <f t="shared" si="444"/>
        <v>377.7330046596</v>
      </c>
      <c r="AS214" s="44">
        <f t="shared" si="382"/>
        <v>1352.7397318702028</v>
      </c>
      <c r="AT214" s="44">
        <f t="shared" si="383"/>
        <v>541.09589274808116</v>
      </c>
      <c r="AU214" s="44">
        <f t="shared" si="384"/>
        <v>338.18493296755071</v>
      </c>
      <c r="AV214" s="47">
        <f t="shared" si="385"/>
        <v>50.834689352840613</v>
      </c>
      <c r="AW214" s="47">
        <f t="shared" si="386"/>
        <v>8833.2219985788324</v>
      </c>
      <c r="AX214" s="86">
        <f t="shared" si="387"/>
        <v>10731997.296503071</v>
      </c>
      <c r="AY214" s="86">
        <f t="shared" si="388"/>
        <v>846.22031211895728</v>
      </c>
      <c r="AZ214" s="10">
        <f t="shared" si="445"/>
        <v>846.22031211895728</v>
      </c>
      <c r="BA214" s="44">
        <f t="shared" si="389"/>
        <v>8833.2219985788324</v>
      </c>
      <c r="BB214" s="9">
        <f t="shared" si="390"/>
        <v>1352.7397318702028</v>
      </c>
      <c r="BC214" s="45">
        <f t="shared" si="479"/>
        <v>180365.29758269372</v>
      </c>
      <c r="BD214" s="9">
        <f t="shared" si="391"/>
        <v>338.18493296755071</v>
      </c>
      <c r="BE214" s="45">
        <f t="shared" si="475"/>
        <v>45091.32439567343</v>
      </c>
      <c r="BF214" s="9">
        <f t="shared" si="392"/>
        <v>541.09589274808116</v>
      </c>
      <c r="BG214" s="45">
        <f t="shared" si="476"/>
        <v>72146.119033077499</v>
      </c>
      <c r="BH214" s="58"/>
      <c r="BI214" s="58"/>
      <c r="BJ214" s="58">
        <f t="shared" si="446"/>
        <v>-1352.7397318702028</v>
      </c>
      <c r="BK214" s="97"/>
      <c r="BL214" s="44"/>
      <c r="BM214" s="82">
        <f t="shared" si="447"/>
        <v>20.900000000000002</v>
      </c>
      <c r="BN214" s="86">
        <f t="shared" si="448"/>
        <v>20900</v>
      </c>
      <c r="BO214" s="86">
        <f t="shared" si="449"/>
        <v>100</v>
      </c>
      <c r="BP214" s="84">
        <f t="shared" si="393"/>
        <v>2</v>
      </c>
      <c r="BQ214" s="84">
        <f t="shared" si="394"/>
        <v>3</v>
      </c>
      <c r="BR214" s="84">
        <f t="shared" si="395"/>
        <v>1.4581420887516947</v>
      </c>
      <c r="BS214" s="84">
        <f t="shared" si="450"/>
        <v>3.788566438825066E-2</v>
      </c>
      <c r="BT214" s="84">
        <f t="shared" si="451"/>
        <v>529.38458349410416</v>
      </c>
      <c r="BU214" s="84">
        <f t="shared" si="452"/>
        <v>0</v>
      </c>
      <c r="BV214" s="83">
        <f t="shared" si="453"/>
        <v>553.38108114440615</v>
      </c>
      <c r="BW214" s="81">
        <f t="shared" si="477"/>
        <v>553.38108114440615</v>
      </c>
      <c r="BX214" s="83">
        <f t="shared" si="396"/>
        <v>0</v>
      </c>
      <c r="BY214" s="141">
        <f t="shared" si="397"/>
        <v>0</v>
      </c>
      <c r="BZ214" s="83">
        <f t="shared" si="398"/>
        <v>3</v>
      </c>
      <c r="CA214" s="83">
        <f t="shared" si="399"/>
        <v>0</v>
      </c>
      <c r="CB214" s="83">
        <f t="shared" si="454"/>
        <v>1.7212125269085135</v>
      </c>
      <c r="CC214" s="83">
        <f t="shared" si="400"/>
        <v>1.7212125269085135</v>
      </c>
      <c r="CD214" s="143">
        <f t="shared" si="401"/>
        <v>1.2238668524348462</v>
      </c>
      <c r="CE214" s="83">
        <f t="shared" si="455"/>
        <v>3.0707784523235273E-2</v>
      </c>
      <c r="CF214" s="84">
        <f t="shared" si="456"/>
        <v>617.91828493578578</v>
      </c>
      <c r="CG214" s="83">
        <f t="shared" si="402"/>
        <v>0</v>
      </c>
      <c r="CH214" s="83">
        <f t="shared" si="457"/>
        <v>1.6025864167513704</v>
      </c>
      <c r="CI214" s="83">
        <f t="shared" si="403"/>
        <v>1.6025864167513704</v>
      </c>
      <c r="CJ214" s="143">
        <f t="shared" si="404"/>
        <v>1.1969464386411544</v>
      </c>
      <c r="CK214" s="83">
        <f t="shared" si="458"/>
        <v>2.9710383192178367E-2</v>
      </c>
      <c r="CL214" s="84">
        <f t="shared" si="459"/>
        <v>561.23184422270128</v>
      </c>
      <c r="CM214" s="83">
        <f t="shared" si="405"/>
        <v>0</v>
      </c>
      <c r="CN214" s="83">
        <f t="shared" si="460"/>
        <v>1.6765704790294265</v>
      </c>
      <c r="CO214" s="83">
        <f t="shared" si="406"/>
        <v>1.6765704790294265</v>
      </c>
      <c r="CP214" s="143">
        <f t="shared" si="407"/>
        <v>1.2022682287919844</v>
      </c>
      <c r="CQ214" s="83">
        <f t="shared" si="461"/>
        <v>2.9907555517267155E-2</v>
      </c>
      <c r="CR214" s="84">
        <f t="shared" si="462"/>
        <v>550.66852431140774</v>
      </c>
      <c r="CS214" s="83">
        <f t="shared" si="408"/>
        <v>0</v>
      </c>
      <c r="CT214" s="83">
        <f t="shared" si="463"/>
        <v>1.6911187730860444</v>
      </c>
      <c r="CU214" s="83">
        <f t="shared" si="409"/>
        <v>1.6911187730860444</v>
      </c>
      <c r="CV214" s="143">
        <f t="shared" si="410"/>
        <v>1.2032003115553187</v>
      </c>
      <c r="CW214" s="83">
        <f t="shared" si="464"/>
        <v>2.9942089183648716E-2</v>
      </c>
      <c r="CX214" s="84">
        <f t="shared" si="465"/>
        <v>550.1002397728937</v>
      </c>
      <c r="CY214" s="83">
        <f t="shared" si="411"/>
        <v>0</v>
      </c>
      <c r="CZ214" s="83">
        <f t="shared" si="466"/>
        <v>1.6919086011512634</v>
      </c>
      <c r="DA214" s="83">
        <f t="shared" si="412"/>
        <v>1.6919086011512634</v>
      </c>
      <c r="DB214" s="143">
        <f t="shared" si="413"/>
        <v>1.2032309708933955</v>
      </c>
      <c r="DC214" s="83">
        <f t="shared" si="467"/>
        <v>2.9943225112123936E-2</v>
      </c>
      <c r="DD214" s="84">
        <f t="shared" si="468"/>
        <v>550.12474850300316</v>
      </c>
      <c r="DE214" s="86">
        <f t="shared" si="414"/>
        <v>996.08594605993108</v>
      </c>
      <c r="DF214" s="86">
        <f t="shared" si="415"/>
        <v>398.43437842397242</v>
      </c>
      <c r="DG214" s="86">
        <f t="shared" si="416"/>
        <v>249.02148651498277</v>
      </c>
      <c r="DH214" s="86">
        <f t="shared" si="417"/>
        <v>1.4065924743732339</v>
      </c>
      <c r="DI214" s="86">
        <f t="shared" si="418"/>
        <v>13.165685014288844</v>
      </c>
      <c r="DJ214" s="86">
        <f t="shared" si="419"/>
        <v>14886.083655626371</v>
      </c>
      <c r="DK214" s="86">
        <f t="shared" si="420"/>
        <v>954.12918463427286</v>
      </c>
      <c r="DL214" s="86">
        <f t="shared" si="478"/>
        <v>954.12918463427286</v>
      </c>
      <c r="DM214" s="86">
        <f t="shared" si="421"/>
        <v>1.4065924743732339</v>
      </c>
      <c r="DN214" s="85">
        <f t="shared" si="422"/>
        <v>1.4065924743732339</v>
      </c>
      <c r="DO214" s="85">
        <f t="shared" si="469"/>
        <v>140.65924743732339</v>
      </c>
      <c r="DP214" s="85">
        <f t="shared" si="423"/>
        <v>1.4065924743732339</v>
      </c>
      <c r="DQ214" s="85">
        <f t="shared" si="470"/>
        <v>140.65924743732339</v>
      </c>
      <c r="DR214" s="85">
        <f t="shared" si="424"/>
        <v>1.4065924743732339</v>
      </c>
      <c r="DS214" s="85">
        <f t="shared" si="471"/>
        <v>140.65924743732339</v>
      </c>
      <c r="DT214" s="81"/>
      <c r="DU214" s="81"/>
      <c r="DV214" s="81">
        <f t="shared" si="472"/>
        <v>-1.4065924743732339</v>
      </c>
      <c r="DW214" s="100"/>
    </row>
    <row r="215" spans="1:127" x14ac:dyDescent="0.2">
      <c r="A215" s="59">
        <f t="shared" si="425"/>
        <v>27.999999999999925</v>
      </c>
      <c r="B215" s="44">
        <f t="shared" si="426"/>
        <v>27999.999999999924</v>
      </c>
      <c r="C215" s="52">
        <f t="shared" si="360"/>
        <v>133.33333333333334</v>
      </c>
      <c r="D215" s="50">
        <f t="shared" si="361"/>
        <v>3</v>
      </c>
      <c r="E215" s="44">
        <f t="shared" si="362"/>
        <v>2.6</v>
      </c>
      <c r="F215" s="47">
        <f t="shared" si="363"/>
        <v>0.2</v>
      </c>
      <c r="G215" s="52">
        <f t="shared" si="427"/>
        <v>2.8156891762289527E-2</v>
      </c>
      <c r="H215" s="57">
        <f t="shared" si="428"/>
        <v>369.21948071769066</v>
      </c>
      <c r="I215" s="52">
        <f t="shared" si="429"/>
        <v>0</v>
      </c>
      <c r="J215" s="54">
        <f t="shared" si="430"/>
        <v>755.31527326122375</v>
      </c>
      <c r="K215" s="46">
        <f t="shared" si="473"/>
        <v>755.31527326122375</v>
      </c>
      <c r="L215" s="80">
        <f t="shared" si="364"/>
        <v>0</v>
      </c>
      <c r="M215" s="142">
        <f t="shared" si="365"/>
        <v>0</v>
      </c>
      <c r="N215" s="60">
        <f t="shared" si="366"/>
        <v>2.6</v>
      </c>
      <c r="O215" s="53">
        <f t="shared" si="367"/>
        <v>0</v>
      </c>
      <c r="P215" s="58">
        <f t="shared" si="431"/>
        <v>2.6077974814631251</v>
      </c>
      <c r="Q215" s="49">
        <f t="shared" si="368"/>
        <v>2.6077974814631251</v>
      </c>
      <c r="R215" s="143">
        <f t="shared" si="369"/>
        <v>0.2</v>
      </c>
      <c r="S215" s="51">
        <f t="shared" si="432"/>
        <v>2.2716702263221165E-2</v>
      </c>
      <c r="T215" s="57">
        <f t="shared" si="433"/>
        <v>384.64107706882459</v>
      </c>
      <c r="U215" s="53">
        <f t="shared" si="370"/>
        <v>0</v>
      </c>
      <c r="V215" s="58">
        <f t="shared" si="434"/>
        <v>2.603924800662107</v>
      </c>
      <c r="W215" s="49">
        <f t="shared" si="371"/>
        <v>2.603924800662107</v>
      </c>
      <c r="X215" s="143">
        <f t="shared" si="372"/>
        <v>0.2</v>
      </c>
      <c r="Y215" s="51">
        <f t="shared" si="435"/>
        <v>2.2121880481965412E-2</v>
      </c>
      <c r="Z215" s="57">
        <f t="shared" si="436"/>
        <v>380.59345922800043</v>
      </c>
      <c r="AA215" s="53">
        <f t="shared" si="373"/>
        <v>0</v>
      </c>
      <c r="AB215" s="58">
        <f t="shared" si="437"/>
        <v>2.6049401272444186</v>
      </c>
      <c r="AC215" s="49">
        <f t="shared" si="374"/>
        <v>2.6049401272444186</v>
      </c>
      <c r="AD215" s="143">
        <f t="shared" si="375"/>
        <v>0.2</v>
      </c>
      <c r="AE215" s="49">
        <f t="shared" si="474"/>
        <v>2.2069190633116412E-2</v>
      </c>
      <c r="AF215" s="57">
        <f t="shared" si="438"/>
        <v>379.10133197758006</v>
      </c>
      <c r="AG215" s="53">
        <f t="shared" si="376"/>
        <v>0</v>
      </c>
      <c r="AH215" s="58">
        <f t="shared" si="439"/>
        <v>2.6053146203749171</v>
      </c>
      <c r="AI215" s="49">
        <f t="shared" si="377"/>
        <v>2.6053146203749171</v>
      </c>
      <c r="AJ215" s="143">
        <f t="shared" si="378"/>
        <v>0.2</v>
      </c>
      <c r="AK215" s="51">
        <f t="shared" si="440"/>
        <v>2.2069748957977815E-2</v>
      </c>
      <c r="AL215" s="57">
        <f t="shared" si="441"/>
        <v>378.88341230890353</v>
      </c>
      <c r="AM215" s="53">
        <f t="shared" si="379"/>
        <v>0</v>
      </c>
      <c r="AN215" s="58">
        <f t="shared" si="442"/>
        <v>2.6053693227235528</v>
      </c>
      <c r="AO215" s="49">
        <f t="shared" si="380"/>
        <v>2.6053693227235528</v>
      </c>
      <c r="AP215" s="143">
        <f t="shared" si="381"/>
        <v>0.2</v>
      </c>
      <c r="AQ215" s="51">
        <f t="shared" si="443"/>
        <v>2.2070044607710011E-2</v>
      </c>
      <c r="AR215" s="57">
        <f t="shared" si="444"/>
        <v>378.86324709123653</v>
      </c>
      <c r="AS215" s="44">
        <f t="shared" si="382"/>
        <v>1359.5674918702027</v>
      </c>
      <c r="AT215" s="44">
        <f t="shared" si="383"/>
        <v>543.82699674808111</v>
      </c>
      <c r="AU215" s="44">
        <f t="shared" si="384"/>
        <v>339.89187296755068</v>
      </c>
      <c r="AV215" s="47">
        <f t="shared" si="385"/>
        <v>49.924732109816588</v>
      </c>
      <c r="AW215" s="47">
        <f t="shared" si="386"/>
        <v>8538.3348368781935</v>
      </c>
      <c r="AX215" s="86">
        <f t="shared" si="387"/>
        <v>10162972.236756144</v>
      </c>
      <c r="AY215" s="86">
        <f t="shared" si="388"/>
        <v>841.51062709781138</v>
      </c>
      <c r="AZ215" s="10">
        <f t="shared" si="445"/>
        <v>841.51062709781138</v>
      </c>
      <c r="BA215" s="44">
        <f t="shared" si="389"/>
        <v>8538.3348368781935</v>
      </c>
      <c r="BB215" s="9">
        <f t="shared" si="390"/>
        <v>1359.5674918702027</v>
      </c>
      <c r="BC215" s="45">
        <f t="shared" si="479"/>
        <v>181275.66558269371</v>
      </c>
      <c r="BD215" s="9">
        <f t="shared" si="391"/>
        <v>339.89187296755068</v>
      </c>
      <c r="BE215" s="45">
        <f t="shared" si="475"/>
        <v>45318.916395673426</v>
      </c>
      <c r="BF215" s="9">
        <f t="shared" si="392"/>
        <v>543.82699674808111</v>
      </c>
      <c r="BG215" s="45">
        <f t="shared" si="476"/>
        <v>72510.266233077491</v>
      </c>
      <c r="BH215" s="58"/>
      <c r="BI215" s="58"/>
      <c r="BJ215" s="58">
        <f t="shared" si="446"/>
        <v>-1359.5674918702027</v>
      </c>
      <c r="BK215" s="97"/>
      <c r="BL215" s="44"/>
      <c r="BM215" s="82">
        <f t="shared" si="447"/>
        <v>21</v>
      </c>
      <c r="BN215" s="86">
        <f t="shared" si="448"/>
        <v>21000</v>
      </c>
      <c r="BO215" s="86">
        <f t="shared" si="449"/>
        <v>100</v>
      </c>
      <c r="BP215" s="84">
        <f t="shared" si="393"/>
        <v>2</v>
      </c>
      <c r="BQ215" s="84">
        <f t="shared" si="394"/>
        <v>3</v>
      </c>
      <c r="BR215" s="84">
        <f t="shared" si="395"/>
        <v>1.4581420887516947</v>
      </c>
      <c r="BS215" s="84">
        <f t="shared" si="450"/>
        <v>3.7739850179375492E-2</v>
      </c>
      <c r="BT215" s="84">
        <f t="shared" si="451"/>
        <v>530.64500873689792</v>
      </c>
      <c r="BU215" s="84">
        <f t="shared" si="452"/>
        <v>0</v>
      </c>
      <c r="BV215" s="83">
        <f t="shared" si="453"/>
        <v>556.12788114440616</v>
      </c>
      <c r="BW215" s="81">
        <f t="shared" si="477"/>
        <v>556.12788114440616</v>
      </c>
      <c r="BX215" s="83">
        <f t="shared" si="396"/>
        <v>0</v>
      </c>
      <c r="BY215" s="141">
        <f t="shared" si="397"/>
        <v>0</v>
      </c>
      <c r="BZ215" s="83">
        <f t="shared" si="398"/>
        <v>3</v>
      </c>
      <c r="CA215" s="83">
        <f t="shared" si="399"/>
        <v>0</v>
      </c>
      <c r="CB215" s="83">
        <f t="shared" si="454"/>
        <v>1.7196437633562034</v>
      </c>
      <c r="CC215" s="83">
        <f t="shared" si="400"/>
        <v>1.7196437633562034</v>
      </c>
      <c r="CD215" s="143">
        <f t="shared" si="401"/>
        <v>1.2238668524348462</v>
      </c>
      <c r="CE215" s="83">
        <f t="shared" si="455"/>
        <v>3.0585397837991787E-2</v>
      </c>
      <c r="CF215" s="84">
        <f t="shared" si="456"/>
        <v>619.69880829949022</v>
      </c>
      <c r="CG215" s="83">
        <f t="shared" si="402"/>
        <v>0</v>
      </c>
      <c r="CH215" s="83">
        <f t="shared" si="457"/>
        <v>1.600594539786973</v>
      </c>
      <c r="CI215" s="83">
        <f t="shared" si="403"/>
        <v>1.600594539786973</v>
      </c>
      <c r="CJ215" s="143">
        <f t="shared" si="404"/>
        <v>1.1969464386411544</v>
      </c>
      <c r="CK215" s="83">
        <f t="shared" si="458"/>
        <v>2.9590688548314252E-2</v>
      </c>
      <c r="CL215" s="84">
        <f t="shared" si="459"/>
        <v>563.08201189917213</v>
      </c>
      <c r="CM215" s="83">
        <f t="shared" si="405"/>
        <v>0</v>
      </c>
      <c r="CN215" s="83">
        <f t="shared" si="460"/>
        <v>1.6742848285086191</v>
      </c>
      <c r="CO215" s="83">
        <f t="shared" si="406"/>
        <v>1.6742848285086191</v>
      </c>
      <c r="CP215" s="143">
        <f t="shared" si="407"/>
        <v>1.2022682287919844</v>
      </c>
      <c r="CQ215" s="83">
        <f t="shared" si="461"/>
        <v>2.9787328694387955E-2</v>
      </c>
      <c r="CR215" s="84">
        <f t="shared" si="462"/>
        <v>552.44879197561636</v>
      </c>
      <c r="CS215" s="83">
        <f t="shared" si="408"/>
        <v>0</v>
      </c>
      <c r="CT215" s="83">
        <f t="shared" si="463"/>
        <v>1.6888880711055363</v>
      </c>
      <c r="CU215" s="83">
        <f t="shared" si="409"/>
        <v>1.6888880711055363</v>
      </c>
      <c r="CV215" s="143">
        <f t="shared" si="410"/>
        <v>1.2032003115553187</v>
      </c>
      <c r="CW215" s="83">
        <f t="shared" si="464"/>
        <v>2.9821769152493183E-2</v>
      </c>
      <c r="CX215" s="84">
        <f t="shared" si="465"/>
        <v>551.8672315208205</v>
      </c>
      <c r="CY215" s="83">
        <f t="shared" si="411"/>
        <v>0</v>
      </c>
      <c r="CZ215" s="83">
        <f t="shared" si="466"/>
        <v>1.6896941139379864</v>
      </c>
      <c r="DA215" s="83">
        <f t="shared" si="412"/>
        <v>1.6896941139379864</v>
      </c>
      <c r="DB215" s="143">
        <f t="shared" si="413"/>
        <v>1.2032309708933955</v>
      </c>
      <c r="DC215" s="83">
        <f t="shared" si="467"/>
        <v>2.9822902015034597E-2</v>
      </c>
      <c r="DD215" s="84">
        <f t="shared" si="468"/>
        <v>551.89098242032264</v>
      </c>
      <c r="DE215" s="86">
        <f t="shared" si="414"/>
        <v>1001.0301860599311</v>
      </c>
      <c r="DF215" s="86">
        <f t="shared" si="415"/>
        <v>400.4120744239724</v>
      </c>
      <c r="DG215" s="86">
        <f t="shared" si="416"/>
        <v>250.25754651498278</v>
      </c>
      <c r="DH215" s="86">
        <f t="shared" si="417"/>
        <v>1.3850788572807828</v>
      </c>
      <c r="DI215" s="86">
        <f t="shared" si="418"/>
        <v>12.798173191057572</v>
      </c>
      <c r="DJ215" s="86">
        <f t="shared" si="419"/>
        <v>14115.032617285722</v>
      </c>
      <c r="DK215" s="86">
        <f t="shared" si="420"/>
        <v>946.03768265927613</v>
      </c>
      <c r="DL215" s="86">
        <f t="shared" si="478"/>
        <v>946.03768265927613</v>
      </c>
      <c r="DM215" s="86">
        <f t="shared" si="421"/>
        <v>1.3850788572807828</v>
      </c>
      <c r="DN215" s="85">
        <f t="shared" si="422"/>
        <v>1.3850788572807828</v>
      </c>
      <c r="DO215" s="85">
        <f t="shared" si="469"/>
        <v>138.50788572807829</v>
      </c>
      <c r="DP215" s="85">
        <f t="shared" si="423"/>
        <v>1.3850788572807828</v>
      </c>
      <c r="DQ215" s="85">
        <f t="shared" si="470"/>
        <v>138.50788572807829</v>
      </c>
      <c r="DR215" s="85">
        <f t="shared" si="424"/>
        <v>1.3850788572807828</v>
      </c>
      <c r="DS215" s="85">
        <f t="shared" si="471"/>
        <v>138.50788572807829</v>
      </c>
      <c r="DT215" s="81"/>
      <c r="DU215" s="81"/>
      <c r="DV215" s="81">
        <f t="shared" si="472"/>
        <v>-1.3850788572807828</v>
      </c>
      <c r="DW215" s="100"/>
    </row>
    <row r="216" spans="1:127" x14ac:dyDescent="0.2">
      <c r="A216" s="59">
        <f t="shared" si="425"/>
        <v>28.133333333333255</v>
      </c>
      <c r="B216" s="44">
        <f t="shared" si="426"/>
        <v>28133.333333333256</v>
      </c>
      <c r="C216" s="52">
        <f t="shared" si="360"/>
        <v>133.33333333333334</v>
      </c>
      <c r="D216" s="50">
        <f t="shared" si="361"/>
        <v>3</v>
      </c>
      <c r="E216" s="44">
        <f t="shared" si="362"/>
        <v>2.6</v>
      </c>
      <c r="F216" s="47">
        <f t="shared" si="363"/>
        <v>0.2</v>
      </c>
      <c r="G216" s="52">
        <f t="shared" si="427"/>
        <v>2.8130225095622859E-2</v>
      </c>
      <c r="H216" s="57">
        <f t="shared" si="428"/>
        <v>370.66274012430375</v>
      </c>
      <c r="I216" s="52">
        <f t="shared" si="429"/>
        <v>0</v>
      </c>
      <c r="J216" s="54">
        <f t="shared" si="430"/>
        <v>759.10847326122371</v>
      </c>
      <c r="K216" s="46">
        <f t="shared" si="473"/>
        <v>759.10847326122371</v>
      </c>
      <c r="L216" s="80">
        <f t="shared" si="364"/>
        <v>0</v>
      </c>
      <c r="M216" s="142">
        <f t="shared" si="365"/>
        <v>0</v>
      </c>
      <c r="N216" s="60">
        <f t="shared" si="366"/>
        <v>2.6</v>
      </c>
      <c r="O216" s="53">
        <f t="shared" si="367"/>
        <v>0</v>
      </c>
      <c r="P216" s="58">
        <f t="shared" si="431"/>
        <v>2.6079385815442873</v>
      </c>
      <c r="Q216" s="49">
        <f t="shared" si="368"/>
        <v>2.6079385815442873</v>
      </c>
      <c r="R216" s="143">
        <f t="shared" si="369"/>
        <v>0.2</v>
      </c>
      <c r="S216" s="51">
        <f t="shared" si="432"/>
        <v>2.2690035596554498E-2</v>
      </c>
      <c r="T216" s="57">
        <f t="shared" si="433"/>
        <v>385.80187114077069</v>
      </c>
      <c r="U216" s="53">
        <f t="shared" si="370"/>
        <v>0</v>
      </c>
      <c r="V216" s="58">
        <f t="shared" si="434"/>
        <v>2.6041370528459002</v>
      </c>
      <c r="W216" s="49">
        <f t="shared" si="371"/>
        <v>2.6041370528459002</v>
      </c>
      <c r="X216" s="143">
        <f t="shared" si="372"/>
        <v>0.2</v>
      </c>
      <c r="Y216" s="51">
        <f t="shared" si="435"/>
        <v>2.2095213815298744E-2</v>
      </c>
      <c r="Z216" s="57">
        <f t="shared" si="436"/>
        <v>381.72552198408874</v>
      </c>
      <c r="AA216" s="53">
        <f t="shared" si="373"/>
        <v>0</v>
      </c>
      <c r="AB216" s="58">
        <f t="shared" si="437"/>
        <v>2.6051595583876601</v>
      </c>
      <c r="AC216" s="49">
        <f t="shared" si="374"/>
        <v>2.6051595583876601</v>
      </c>
      <c r="AD216" s="143">
        <f t="shared" si="375"/>
        <v>0.2</v>
      </c>
      <c r="AE216" s="49">
        <f t="shared" si="474"/>
        <v>2.2042523966449745E-2</v>
      </c>
      <c r="AF216" s="57">
        <f t="shared" si="438"/>
        <v>380.23025657072043</v>
      </c>
      <c r="AG216" s="53">
        <f t="shared" si="376"/>
        <v>0</v>
      </c>
      <c r="AH216" s="58">
        <f t="shared" si="439"/>
        <v>2.6055348299266994</v>
      </c>
      <c r="AI216" s="49">
        <f t="shared" si="377"/>
        <v>2.6055348299266994</v>
      </c>
      <c r="AJ216" s="143">
        <f t="shared" si="378"/>
        <v>0.2</v>
      </c>
      <c r="AK216" s="51">
        <f t="shared" si="440"/>
        <v>2.2043082291311147E-2</v>
      </c>
      <c r="AL216" s="57">
        <f t="shared" si="441"/>
        <v>380.01220320180386</v>
      </c>
      <c r="AM216" s="53">
        <f t="shared" si="379"/>
        <v>0</v>
      </c>
      <c r="AN216" s="58">
        <f t="shared" si="442"/>
        <v>2.6055895645104719</v>
      </c>
      <c r="AO216" s="49">
        <f t="shared" si="380"/>
        <v>2.6055895645104719</v>
      </c>
      <c r="AP216" s="143">
        <f t="shared" si="381"/>
        <v>0.2</v>
      </c>
      <c r="AQ216" s="51">
        <f t="shared" si="443"/>
        <v>2.2043377941043343E-2</v>
      </c>
      <c r="AR216" s="57">
        <f t="shared" si="444"/>
        <v>379.99202941431588</v>
      </c>
      <c r="AS216" s="44">
        <f t="shared" si="382"/>
        <v>1366.3952518702026</v>
      </c>
      <c r="AT216" s="44">
        <f t="shared" si="383"/>
        <v>546.55810074808096</v>
      </c>
      <c r="AU216" s="44">
        <f t="shared" si="384"/>
        <v>341.59881296755066</v>
      </c>
      <c r="AV216" s="47">
        <f t="shared" si="385"/>
        <v>49.035267518223407</v>
      </c>
      <c r="AW216" s="47">
        <f t="shared" si="386"/>
        <v>8254.6224814557936</v>
      </c>
      <c r="AX216" s="86">
        <f t="shared" si="387"/>
        <v>9626606.817070229</v>
      </c>
      <c r="AY216" s="86">
        <f t="shared" si="388"/>
        <v>836.82419972871332</v>
      </c>
      <c r="AZ216" s="10">
        <f t="shared" si="445"/>
        <v>836.82419972871332</v>
      </c>
      <c r="BA216" s="44">
        <f t="shared" si="389"/>
        <v>8254.6224814557936</v>
      </c>
      <c r="BB216" s="9">
        <f t="shared" si="390"/>
        <v>1366.3952518702026</v>
      </c>
      <c r="BC216" s="45">
        <f t="shared" si="479"/>
        <v>182186.03358269369</v>
      </c>
      <c r="BD216" s="9">
        <f t="shared" si="391"/>
        <v>341.59881296755066</v>
      </c>
      <c r="BE216" s="45">
        <f t="shared" si="475"/>
        <v>45546.508395673423</v>
      </c>
      <c r="BF216" s="9">
        <f t="shared" si="392"/>
        <v>546.55810074808096</v>
      </c>
      <c r="BG216" s="45">
        <f t="shared" si="476"/>
        <v>72874.413433077469</v>
      </c>
      <c r="BH216" s="58"/>
      <c r="BI216" s="58"/>
      <c r="BJ216" s="58">
        <f t="shared" si="446"/>
        <v>-1366.3952518702026</v>
      </c>
      <c r="BK216" s="97"/>
      <c r="BL216" s="44"/>
      <c r="BM216" s="82">
        <f t="shared" si="447"/>
        <v>21.1</v>
      </c>
      <c r="BN216" s="86">
        <f t="shared" si="448"/>
        <v>21100</v>
      </c>
      <c r="BO216" s="86">
        <f t="shared" si="449"/>
        <v>100</v>
      </c>
      <c r="BP216" s="84">
        <f t="shared" si="393"/>
        <v>2</v>
      </c>
      <c r="BQ216" s="84">
        <f t="shared" si="394"/>
        <v>3</v>
      </c>
      <c r="BR216" s="84">
        <f t="shared" si="395"/>
        <v>0.2</v>
      </c>
      <c r="BS216" s="84">
        <f t="shared" si="450"/>
        <v>3.7656943074937908E-2</v>
      </c>
      <c r="BT216" s="84">
        <f t="shared" si="451"/>
        <v>531.90057350606253</v>
      </c>
      <c r="BU216" s="84">
        <f t="shared" si="452"/>
        <v>0</v>
      </c>
      <c r="BV216" s="83">
        <f t="shared" si="453"/>
        <v>558.87468114440617</v>
      </c>
      <c r="BW216" s="81">
        <f t="shared" si="477"/>
        <v>558.87468114440617</v>
      </c>
      <c r="BX216" s="83">
        <f t="shared" si="396"/>
        <v>0</v>
      </c>
      <c r="BY216" s="141">
        <f t="shared" si="397"/>
        <v>0</v>
      </c>
      <c r="BZ216" s="83">
        <f t="shared" si="398"/>
        <v>3</v>
      </c>
      <c r="CA216" s="83">
        <f t="shared" si="399"/>
        <v>0</v>
      </c>
      <c r="CB216" s="83">
        <f t="shared" si="454"/>
        <v>1.7180852664590964</v>
      </c>
      <c r="CC216" s="83">
        <f t="shared" si="400"/>
        <v>1.7180852664590964</v>
      </c>
      <c r="CD216" s="143">
        <f t="shared" si="401"/>
        <v>1.2238668524348462</v>
      </c>
      <c r="CE216" s="83">
        <f t="shared" si="455"/>
        <v>3.0463011152748302E-2</v>
      </c>
      <c r="CF216" s="84">
        <f t="shared" si="456"/>
        <v>621.47383898583394</v>
      </c>
      <c r="CG216" s="83">
        <f t="shared" si="402"/>
        <v>0</v>
      </c>
      <c r="CH216" s="83">
        <f t="shared" si="457"/>
        <v>1.5986149858382179</v>
      </c>
      <c r="CI216" s="83">
        <f t="shared" si="403"/>
        <v>1.5986149858382179</v>
      </c>
      <c r="CJ216" s="143">
        <f t="shared" si="404"/>
        <v>1.1969464386411544</v>
      </c>
      <c r="CK216" s="83">
        <f t="shared" si="458"/>
        <v>2.9470993904450137E-2</v>
      </c>
      <c r="CL216" s="84">
        <f t="shared" si="459"/>
        <v>564.92700390010145</v>
      </c>
      <c r="CM216" s="83">
        <f t="shared" si="405"/>
        <v>0</v>
      </c>
      <c r="CN216" s="83">
        <f t="shared" si="460"/>
        <v>1.6720130716924384</v>
      </c>
      <c r="CO216" s="83">
        <f t="shared" si="406"/>
        <v>1.6720130716924384</v>
      </c>
      <c r="CP216" s="143">
        <f t="shared" si="407"/>
        <v>1.2022682287919844</v>
      </c>
      <c r="CQ216" s="83">
        <f t="shared" si="461"/>
        <v>2.9667101871508755E-2</v>
      </c>
      <c r="CR216" s="84">
        <f t="shared" si="462"/>
        <v>554.22430918611553</v>
      </c>
      <c r="CS216" s="83">
        <f t="shared" si="408"/>
        <v>0</v>
      </c>
      <c r="CT216" s="83">
        <f t="shared" si="463"/>
        <v>1.686670437352479</v>
      </c>
      <c r="CU216" s="83">
        <f t="shared" si="409"/>
        <v>1.686670437352479</v>
      </c>
      <c r="CV216" s="143">
        <f t="shared" si="410"/>
        <v>1.2032003115553187</v>
      </c>
      <c r="CW216" s="83">
        <f t="shared" si="464"/>
        <v>2.970144912133765E-2</v>
      </c>
      <c r="CX216" s="84">
        <f t="shared" si="465"/>
        <v>553.6294329151043</v>
      </c>
      <c r="CY216" s="83">
        <f t="shared" si="411"/>
        <v>0</v>
      </c>
      <c r="CZ216" s="83">
        <f t="shared" si="466"/>
        <v>1.687492664204258</v>
      </c>
      <c r="DA216" s="83">
        <f t="shared" si="412"/>
        <v>1.687492664204258</v>
      </c>
      <c r="DB216" s="143">
        <f t="shared" si="413"/>
        <v>1.2032309708933955</v>
      </c>
      <c r="DC216" s="83">
        <f t="shared" si="467"/>
        <v>2.9702578917945258E-2</v>
      </c>
      <c r="DD216" s="84">
        <f t="shared" si="468"/>
        <v>553.65241013797765</v>
      </c>
      <c r="DE216" s="86">
        <f t="shared" si="414"/>
        <v>1005.974426059931</v>
      </c>
      <c r="DF216" s="86">
        <f t="shared" si="415"/>
        <v>402.38977042397238</v>
      </c>
      <c r="DG216" s="86">
        <f t="shared" si="416"/>
        <v>251.49360651498276</v>
      </c>
      <c r="DH216" s="86">
        <f t="shared" si="417"/>
        <v>1.3640409631392449</v>
      </c>
      <c r="DI216" s="86">
        <f t="shared" si="418"/>
        <v>12.443377891399003</v>
      </c>
      <c r="DJ216" s="86">
        <f t="shared" si="419"/>
        <v>13388.886945264938</v>
      </c>
      <c r="DK216" s="86">
        <f t="shared" si="420"/>
        <v>937.97682167209939</v>
      </c>
      <c r="DL216" s="86">
        <f t="shared" si="478"/>
        <v>937.97682167209939</v>
      </c>
      <c r="DM216" s="86">
        <f t="shared" si="421"/>
        <v>1.3640409631392449</v>
      </c>
      <c r="DN216" s="85">
        <f t="shared" si="422"/>
        <v>1.3640409631392449</v>
      </c>
      <c r="DO216" s="85">
        <f t="shared" si="469"/>
        <v>136.4040963139245</v>
      </c>
      <c r="DP216" s="85">
        <f t="shared" si="423"/>
        <v>1.3640409631392449</v>
      </c>
      <c r="DQ216" s="85">
        <f t="shared" si="470"/>
        <v>136.4040963139245</v>
      </c>
      <c r="DR216" s="85">
        <f t="shared" si="424"/>
        <v>1.3640409631392449</v>
      </c>
      <c r="DS216" s="85">
        <f t="shared" si="471"/>
        <v>136.4040963139245</v>
      </c>
      <c r="DT216" s="81"/>
      <c r="DU216" s="81"/>
      <c r="DV216" s="81">
        <f t="shared" si="472"/>
        <v>-1.3640409631392449</v>
      </c>
      <c r="DW216" s="100"/>
    </row>
    <row r="217" spans="1:127" x14ac:dyDescent="0.2">
      <c r="A217" s="59">
        <f t="shared" si="425"/>
        <v>28.266666666666588</v>
      </c>
      <c r="B217" s="44">
        <f t="shared" si="426"/>
        <v>28266.666666666588</v>
      </c>
      <c r="C217" s="52">
        <f t="shared" si="360"/>
        <v>133.33333333333334</v>
      </c>
      <c r="D217" s="50">
        <f t="shared" si="361"/>
        <v>3</v>
      </c>
      <c r="E217" s="44">
        <f t="shared" si="362"/>
        <v>2.6</v>
      </c>
      <c r="F217" s="47">
        <f t="shared" si="363"/>
        <v>0.2</v>
      </c>
      <c r="G217" s="52">
        <f t="shared" si="427"/>
        <v>2.8103558428956191E-2</v>
      </c>
      <c r="H217" s="57">
        <f t="shared" si="428"/>
        <v>372.10463200954933</v>
      </c>
      <c r="I217" s="52">
        <f t="shared" si="429"/>
        <v>0</v>
      </c>
      <c r="J217" s="54">
        <f t="shared" si="430"/>
        <v>762.90167326122366</v>
      </c>
      <c r="K217" s="46">
        <f t="shared" si="473"/>
        <v>762.90167326122366</v>
      </c>
      <c r="L217" s="80">
        <f t="shared" si="364"/>
        <v>0</v>
      </c>
      <c r="M217" s="142">
        <f t="shared" si="365"/>
        <v>0</v>
      </c>
      <c r="N217" s="60">
        <f t="shared" si="366"/>
        <v>2.6</v>
      </c>
      <c r="O217" s="53">
        <f t="shared" si="367"/>
        <v>0</v>
      </c>
      <c r="P217" s="58">
        <f t="shared" si="431"/>
        <v>2.608079986222902</v>
      </c>
      <c r="Q217" s="49">
        <f t="shared" si="368"/>
        <v>2.608079986222902</v>
      </c>
      <c r="R217" s="143">
        <f t="shared" si="369"/>
        <v>0.2</v>
      </c>
      <c r="S217" s="51">
        <f t="shared" si="432"/>
        <v>2.266336892988783E-2</v>
      </c>
      <c r="T217" s="57">
        <f t="shared" si="433"/>
        <v>386.96123905041384</v>
      </c>
      <c r="U217" s="53">
        <f t="shared" si="370"/>
        <v>0</v>
      </c>
      <c r="V217" s="58">
        <f t="shared" si="434"/>
        <v>2.6043496151745549</v>
      </c>
      <c r="W217" s="49">
        <f t="shared" si="371"/>
        <v>2.6043496151745549</v>
      </c>
      <c r="X217" s="143">
        <f t="shared" si="372"/>
        <v>0.2</v>
      </c>
      <c r="Y217" s="51">
        <f t="shared" si="435"/>
        <v>2.2068547148632076E-2</v>
      </c>
      <c r="Z217" s="57">
        <f t="shared" si="436"/>
        <v>382.85612712167591</v>
      </c>
      <c r="AA217" s="53">
        <f t="shared" si="373"/>
        <v>0</v>
      </c>
      <c r="AB217" s="58">
        <f t="shared" si="437"/>
        <v>2.6053793074423628</v>
      </c>
      <c r="AC217" s="49">
        <f t="shared" si="374"/>
        <v>2.6053793074423628</v>
      </c>
      <c r="AD217" s="143">
        <f t="shared" si="375"/>
        <v>0.2</v>
      </c>
      <c r="AE217" s="49">
        <f t="shared" si="474"/>
        <v>2.2015857299783077E-2</v>
      </c>
      <c r="AF217" s="57">
        <f t="shared" si="438"/>
        <v>381.35772126219854</v>
      </c>
      <c r="AG217" s="53">
        <f t="shared" si="376"/>
        <v>0</v>
      </c>
      <c r="AH217" s="58">
        <f t="shared" si="439"/>
        <v>2.6057553580250756</v>
      </c>
      <c r="AI217" s="49">
        <f t="shared" si="377"/>
        <v>2.6057553580250756</v>
      </c>
      <c r="AJ217" s="143">
        <f t="shared" si="378"/>
        <v>0.2</v>
      </c>
      <c r="AK217" s="51">
        <f t="shared" si="440"/>
        <v>2.2016415624644479E-2</v>
      </c>
      <c r="AL217" s="57">
        <f t="shared" si="441"/>
        <v>381.13953407734095</v>
      </c>
      <c r="AM217" s="53">
        <f t="shared" si="379"/>
        <v>0</v>
      </c>
      <c r="AN217" s="58">
        <f t="shared" si="442"/>
        <v>2.6058101248860863</v>
      </c>
      <c r="AO217" s="49">
        <f t="shared" si="380"/>
        <v>2.6058101248860863</v>
      </c>
      <c r="AP217" s="143">
        <f t="shared" si="381"/>
        <v>0.2</v>
      </c>
      <c r="AQ217" s="51">
        <f t="shared" si="443"/>
        <v>2.2016711274376675E-2</v>
      </c>
      <c r="AR217" s="57">
        <f t="shared" si="444"/>
        <v>381.1193517374615</v>
      </c>
      <c r="AS217" s="44">
        <f t="shared" si="382"/>
        <v>1373.2230118702025</v>
      </c>
      <c r="AT217" s="44">
        <f t="shared" si="383"/>
        <v>549.28920474808103</v>
      </c>
      <c r="AU217" s="44">
        <f t="shared" si="384"/>
        <v>343.30575296755063</v>
      </c>
      <c r="AV217" s="47">
        <f t="shared" si="385"/>
        <v>48.165752044051686</v>
      </c>
      <c r="AW217" s="47">
        <f t="shared" si="386"/>
        <v>7981.6151808371469</v>
      </c>
      <c r="AX217" s="86">
        <f t="shared" si="387"/>
        <v>9120891.681014616</v>
      </c>
      <c r="AY217" s="86">
        <f t="shared" si="388"/>
        <v>832.16091856783044</v>
      </c>
      <c r="AZ217" s="10">
        <f t="shared" si="445"/>
        <v>832.16091856783044</v>
      </c>
      <c r="BA217" s="44">
        <f t="shared" si="389"/>
        <v>7981.6151808371469</v>
      </c>
      <c r="BB217" s="9">
        <f t="shared" si="390"/>
        <v>1373.2230118702025</v>
      </c>
      <c r="BC217" s="45">
        <f t="shared" si="479"/>
        <v>183096.40158269368</v>
      </c>
      <c r="BD217" s="9">
        <f t="shared" si="391"/>
        <v>343.30575296755063</v>
      </c>
      <c r="BE217" s="45">
        <f t="shared" si="475"/>
        <v>45774.10039567342</v>
      </c>
      <c r="BF217" s="9">
        <f t="shared" si="392"/>
        <v>549.28920474808103</v>
      </c>
      <c r="BG217" s="45">
        <f t="shared" si="476"/>
        <v>73238.560633077475</v>
      </c>
      <c r="BH217" s="58"/>
      <c r="BI217" s="58"/>
      <c r="BJ217" s="58">
        <f t="shared" si="446"/>
        <v>-1373.2230118702025</v>
      </c>
      <c r="BK217" s="97"/>
      <c r="BL217" s="44"/>
      <c r="BM217" s="82">
        <f t="shared" si="447"/>
        <v>21.2</v>
      </c>
      <c r="BN217" s="86">
        <f t="shared" si="448"/>
        <v>21200</v>
      </c>
      <c r="BO217" s="86">
        <f t="shared" si="449"/>
        <v>100</v>
      </c>
      <c r="BP217" s="84">
        <f t="shared" si="393"/>
        <v>2</v>
      </c>
      <c r="BQ217" s="84">
        <f t="shared" si="394"/>
        <v>3</v>
      </c>
      <c r="BR217" s="84">
        <f t="shared" si="395"/>
        <v>0.2</v>
      </c>
      <c r="BS217" s="84">
        <f t="shared" si="450"/>
        <v>3.7636943074937909E-2</v>
      </c>
      <c r="BT217" s="84">
        <f t="shared" si="451"/>
        <v>533.15547160856056</v>
      </c>
      <c r="BU217" s="84">
        <f t="shared" si="452"/>
        <v>0</v>
      </c>
      <c r="BV217" s="83">
        <f t="shared" si="453"/>
        <v>561.62148114440618</v>
      </c>
      <c r="BW217" s="81">
        <f t="shared" si="477"/>
        <v>561.62148114440618</v>
      </c>
      <c r="BX217" s="83">
        <f t="shared" si="396"/>
        <v>0</v>
      </c>
      <c r="BY217" s="141">
        <f t="shared" si="397"/>
        <v>0</v>
      </c>
      <c r="BZ217" s="83">
        <f t="shared" si="398"/>
        <v>3</v>
      </c>
      <c r="CA217" s="83">
        <f t="shared" si="399"/>
        <v>0</v>
      </c>
      <c r="CB217" s="83">
        <f t="shared" si="454"/>
        <v>1.7165309851357908</v>
      </c>
      <c r="CC217" s="83">
        <f t="shared" si="400"/>
        <v>1.7165309851357908</v>
      </c>
      <c r="CD217" s="143">
        <f t="shared" si="401"/>
        <v>1.2238668524348462</v>
      </c>
      <c r="CE217" s="83">
        <f t="shared" si="455"/>
        <v>3.0340624467504816E-2</v>
      </c>
      <c r="CF217" s="84">
        <f t="shared" si="456"/>
        <v>623.24335639010008</v>
      </c>
      <c r="CG217" s="83">
        <f t="shared" si="402"/>
        <v>0</v>
      </c>
      <c r="CH217" s="83">
        <f t="shared" si="457"/>
        <v>1.5966477042489577</v>
      </c>
      <c r="CI217" s="83">
        <f t="shared" si="403"/>
        <v>1.5966477042489577</v>
      </c>
      <c r="CJ217" s="143">
        <f t="shared" si="404"/>
        <v>1.1969464386411544</v>
      </c>
      <c r="CK217" s="83">
        <f t="shared" si="458"/>
        <v>2.9351299260586022E-2</v>
      </c>
      <c r="CL217" s="84">
        <f t="shared" si="459"/>
        <v>566.76679314535841</v>
      </c>
      <c r="CM217" s="83">
        <f t="shared" si="405"/>
        <v>0</v>
      </c>
      <c r="CN217" s="83">
        <f t="shared" si="460"/>
        <v>1.6697551542952136</v>
      </c>
      <c r="CO217" s="83">
        <f t="shared" si="406"/>
        <v>1.6697551542952136</v>
      </c>
      <c r="CP217" s="143">
        <f t="shared" si="407"/>
        <v>1.2022682287919844</v>
      </c>
      <c r="CQ217" s="83">
        <f t="shared" si="461"/>
        <v>2.9546875048629555E-2</v>
      </c>
      <c r="CR217" s="84">
        <f t="shared" si="462"/>
        <v>555.99504824081077</v>
      </c>
      <c r="CS217" s="83">
        <f t="shared" si="408"/>
        <v>0</v>
      </c>
      <c r="CT217" s="83">
        <f t="shared" si="463"/>
        <v>1.6844658272113788</v>
      </c>
      <c r="CU217" s="83">
        <f t="shared" si="409"/>
        <v>1.6844658272113788</v>
      </c>
      <c r="CV217" s="143">
        <f t="shared" si="410"/>
        <v>1.2032003115553187</v>
      </c>
      <c r="CW217" s="83">
        <f t="shared" si="464"/>
        <v>2.9581129090182116E-2</v>
      </c>
      <c r="CX217" s="84">
        <f t="shared" si="465"/>
        <v>555.38681766848185</v>
      </c>
      <c r="CY217" s="83">
        <f t="shared" si="411"/>
        <v>0</v>
      </c>
      <c r="CZ217" s="83">
        <f t="shared" si="466"/>
        <v>1.6853042059135275</v>
      </c>
      <c r="DA217" s="83">
        <f t="shared" si="412"/>
        <v>1.6853042059135275</v>
      </c>
      <c r="DB217" s="143">
        <f t="shared" si="413"/>
        <v>1.2032309708933955</v>
      </c>
      <c r="DC217" s="83">
        <f t="shared" si="467"/>
        <v>2.958225582085592E-2</v>
      </c>
      <c r="DD217" s="84">
        <f t="shared" si="468"/>
        <v>555.40900547010483</v>
      </c>
      <c r="DE217" s="86">
        <f t="shared" si="414"/>
        <v>1010.918666059931</v>
      </c>
      <c r="DF217" s="86">
        <f t="shared" si="415"/>
        <v>404.36746642397242</v>
      </c>
      <c r="DG217" s="86">
        <f t="shared" si="416"/>
        <v>252.72966651498274</v>
      </c>
      <c r="DH217" s="86">
        <f t="shared" si="417"/>
        <v>1.3434660999751817</v>
      </c>
      <c r="DI217" s="86">
        <f t="shared" si="418"/>
        <v>12.100792206504645</v>
      </c>
      <c r="DJ217" s="86">
        <f t="shared" si="419"/>
        <v>12704.779499861101</v>
      </c>
      <c r="DK217" s="86">
        <f t="shared" si="420"/>
        <v>929.94662343394702</v>
      </c>
      <c r="DL217" s="86">
        <f t="shared" si="478"/>
        <v>929.94662343394702</v>
      </c>
      <c r="DM217" s="86">
        <f t="shared" si="421"/>
        <v>1.3434660999751817</v>
      </c>
      <c r="DN217" s="85">
        <f t="shared" si="422"/>
        <v>1.3434660999751817</v>
      </c>
      <c r="DO217" s="85">
        <f t="shared" si="469"/>
        <v>134.34660999751819</v>
      </c>
      <c r="DP217" s="85">
        <f t="shared" si="423"/>
        <v>1.3434660999751817</v>
      </c>
      <c r="DQ217" s="85">
        <f t="shared" si="470"/>
        <v>134.34660999751819</v>
      </c>
      <c r="DR217" s="85">
        <f t="shared" si="424"/>
        <v>1.3434660999751817</v>
      </c>
      <c r="DS217" s="85">
        <f t="shared" si="471"/>
        <v>134.34660999751819</v>
      </c>
      <c r="DT217" s="81"/>
      <c r="DU217" s="81"/>
      <c r="DV217" s="81">
        <f t="shared" si="472"/>
        <v>-1.3434660999751817</v>
      </c>
      <c r="DW217" s="100"/>
    </row>
    <row r="218" spans="1:127" x14ac:dyDescent="0.2">
      <c r="A218" s="59">
        <f t="shared" si="425"/>
        <v>28.39999999999992</v>
      </c>
      <c r="B218" s="44">
        <f t="shared" si="426"/>
        <v>28399.99999999992</v>
      </c>
      <c r="C218" s="52">
        <f t="shared" si="360"/>
        <v>133.33333333333334</v>
      </c>
      <c r="D218" s="50">
        <f t="shared" si="361"/>
        <v>3</v>
      </c>
      <c r="E218" s="44">
        <f t="shared" si="362"/>
        <v>2.6</v>
      </c>
      <c r="F218" s="47">
        <f t="shared" si="363"/>
        <v>0.2</v>
      </c>
      <c r="G218" s="52">
        <f t="shared" si="427"/>
        <v>2.8076891762289523E-2</v>
      </c>
      <c r="H218" s="57">
        <f t="shared" si="428"/>
        <v>373.5451563734274</v>
      </c>
      <c r="I218" s="52">
        <f t="shared" si="429"/>
        <v>0</v>
      </c>
      <c r="J218" s="54">
        <f t="shared" si="430"/>
        <v>766.69487326122362</v>
      </c>
      <c r="K218" s="46">
        <f t="shared" si="473"/>
        <v>766.69487326122362</v>
      </c>
      <c r="L218" s="80">
        <f t="shared" si="364"/>
        <v>0</v>
      </c>
      <c r="M218" s="142">
        <f t="shared" si="365"/>
        <v>0</v>
      </c>
      <c r="N218" s="60">
        <f t="shared" si="366"/>
        <v>2.6</v>
      </c>
      <c r="O218" s="53">
        <f t="shared" si="367"/>
        <v>0</v>
      </c>
      <c r="P218" s="58">
        <f t="shared" si="431"/>
        <v>2.6082216954278792</v>
      </c>
      <c r="Q218" s="49">
        <f t="shared" si="368"/>
        <v>2.6082216954278792</v>
      </c>
      <c r="R218" s="143">
        <f t="shared" si="369"/>
        <v>0.2</v>
      </c>
      <c r="S218" s="51">
        <f t="shared" si="432"/>
        <v>2.2636702263221162E-2</v>
      </c>
      <c r="T218" s="57">
        <f t="shared" si="433"/>
        <v>388.11918081683217</v>
      </c>
      <c r="U218" s="53">
        <f t="shared" si="370"/>
        <v>0</v>
      </c>
      <c r="V218" s="58">
        <f t="shared" si="434"/>
        <v>2.6045624876269926</v>
      </c>
      <c r="W218" s="49">
        <f t="shared" si="371"/>
        <v>2.6045624876269926</v>
      </c>
      <c r="X218" s="143">
        <f t="shared" si="372"/>
        <v>0.2</v>
      </c>
      <c r="Y218" s="51">
        <f t="shared" si="435"/>
        <v>2.2041880481965408E-2</v>
      </c>
      <c r="Z218" s="57">
        <f t="shared" si="436"/>
        <v>383.98527474388408</v>
      </c>
      <c r="AA218" s="53">
        <f t="shared" si="373"/>
        <v>0</v>
      </c>
      <c r="AB218" s="58">
        <f t="shared" si="437"/>
        <v>2.6055993743713493</v>
      </c>
      <c r="AC218" s="49">
        <f t="shared" si="374"/>
        <v>2.6055993743713493</v>
      </c>
      <c r="AD218" s="143">
        <f t="shared" si="375"/>
        <v>0.2</v>
      </c>
      <c r="AE218" s="49">
        <f t="shared" si="474"/>
        <v>2.1989190633116409E-2</v>
      </c>
      <c r="AF218" s="57">
        <f t="shared" si="438"/>
        <v>382.48372616053064</v>
      </c>
      <c r="AG218" s="53">
        <f t="shared" si="376"/>
        <v>0</v>
      </c>
      <c r="AH218" s="58">
        <f t="shared" si="439"/>
        <v>2.605976204632062</v>
      </c>
      <c r="AI218" s="49">
        <f t="shared" si="377"/>
        <v>2.605976204632062</v>
      </c>
      <c r="AJ218" s="143">
        <f t="shared" si="378"/>
        <v>0.2</v>
      </c>
      <c r="AK218" s="51">
        <f t="shared" si="440"/>
        <v>2.1989748957977812E-2</v>
      </c>
      <c r="AL218" s="57">
        <f t="shared" si="441"/>
        <v>382.26540504464919</v>
      </c>
      <c r="AM218" s="53">
        <f t="shared" si="379"/>
        <v>0</v>
      </c>
      <c r="AN218" s="58">
        <f t="shared" si="442"/>
        <v>2.6060310038122756</v>
      </c>
      <c r="AO218" s="49">
        <f t="shared" si="380"/>
        <v>2.6060310038122756</v>
      </c>
      <c r="AP218" s="143">
        <f t="shared" si="381"/>
        <v>0.2</v>
      </c>
      <c r="AQ218" s="51">
        <f t="shared" si="443"/>
        <v>2.1990044607710008E-2</v>
      </c>
      <c r="AR218" s="57">
        <f t="shared" si="444"/>
        <v>382.24521416982145</v>
      </c>
      <c r="AS218" s="44">
        <f t="shared" si="382"/>
        <v>1380.0507718702024</v>
      </c>
      <c r="AT218" s="44">
        <f t="shared" si="383"/>
        <v>552.02030874808099</v>
      </c>
      <c r="AU218" s="44">
        <f t="shared" si="384"/>
        <v>345.01269296755061</v>
      </c>
      <c r="AV218" s="47">
        <f t="shared" si="385"/>
        <v>47.315658585438229</v>
      </c>
      <c r="AW218" s="47">
        <f t="shared" si="386"/>
        <v>7718.864760636644</v>
      </c>
      <c r="AX218" s="86">
        <f t="shared" si="387"/>
        <v>8643949.0098377354</v>
      </c>
      <c r="AY218" s="86">
        <f t="shared" si="388"/>
        <v>827.52067279700418</v>
      </c>
      <c r="AZ218" s="10">
        <f t="shared" si="445"/>
        <v>827.52067279700418</v>
      </c>
      <c r="BA218" s="44">
        <f t="shared" si="389"/>
        <v>7718.864760636644</v>
      </c>
      <c r="BB218" s="9">
        <f t="shared" si="390"/>
        <v>1380.0507718702024</v>
      </c>
      <c r="BC218" s="45">
        <f t="shared" si="479"/>
        <v>184006.76958269367</v>
      </c>
      <c r="BD218" s="9">
        <f t="shared" si="391"/>
        <v>345.01269296755061</v>
      </c>
      <c r="BE218" s="45">
        <f t="shared" si="475"/>
        <v>46001.692395673417</v>
      </c>
      <c r="BF218" s="9">
        <f t="shared" si="392"/>
        <v>552.02030874808099</v>
      </c>
      <c r="BG218" s="45">
        <f t="shared" si="476"/>
        <v>73602.707833077468</v>
      </c>
      <c r="BH218" s="58"/>
      <c r="BI218" s="58"/>
      <c r="BJ218" s="58">
        <f t="shared" si="446"/>
        <v>-1380.0507718702024</v>
      </c>
      <c r="BK218" s="97"/>
      <c r="BL218" s="44"/>
      <c r="BM218" s="82">
        <f t="shared" si="447"/>
        <v>21.3</v>
      </c>
      <c r="BN218" s="86">
        <f t="shared" si="448"/>
        <v>21300</v>
      </c>
      <c r="BO218" s="86">
        <f t="shared" si="449"/>
        <v>100</v>
      </c>
      <c r="BP218" s="84">
        <f t="shared" si="393"/>
        <v>2</v>
      </c>
      <c r="BQ218" s="84">
        <f t="shared" si="394"/>
        <v>3</v>
      </c>
      <c r="BR218" s="84">
        <f t="shared" si="395"/>
        <v>0.2</v>
      </c>
      <c r="BS218" s="84">
        <f t="shared" si="450"/>
        <v>3.761694307493791E-2</v>
      </c>
      <c r="BT218" s="84">
        <f t="shared" si="451"/>
        <v>534.4097030443919</v>
      </c>
      <c r="BU218" s="84">
        <f t="shared" si="452"/>
        <v>0</v>
      </c>
      <c r="BV218" s="83">
        <f t="shared" si="453"/>
        <v>564.36828114440618</v>
      </c>
      <c r="BW218" s="81">
        <f t="shared" si="477"/>
        <v>564.36828114440618</v>
      </c>
      <c r="BX218" s="83">
        <f t="shared" si="396"/>
        <v>0</v>
      </c>
      <c r="BY218" s="141">
        <f t="shared" si="397"/>
        <v>0</v>
      </c>
      <c r="BZ218" s="83">
        <f t="shared" si="398"/>
        <v>3</v>
      </c>
      <c r="CA218" s="83">
        <f t="shared" si="399"/>
        <v>0</v>
      </c>
      <c r="CB218" s="83">
        <f t="shared" si="454"/>
        <v>1.7149809035847039</v>
      </c>
      <c r="CC218" s="83">
        <f t="shared" si="400"/>
        <v>1.7149809035847039</v>
      </c>
      <c r="CD218" s="143">
        <f t="shared" si="401"/>
        <v>1.2238668524348462</v>
      </c>
      <c r="CE218" s="83">
        <f t="shared" si="455"/>
        <v>3.0218237782261331E-2</v>
      </c>
      <c r="CF218" s="84">
        <f t="shared" si="456"/>
        <v>625.00734616873422</v>
      </c>
      <c r="CG218" s="83">
        <f t="shared" si="402"/>
        <v>0</v>
      </c>
      <c r="CH218" s="83">
        <f t="shared" si="457"/>
        <v>1.5946926370994445</v>
      </c>
      <c r="CI218" s="83">
        <f t="shared" si="403"/>
        <v>1.5946926370994445</v>
      </c>
      <c r="CJ218" s="143">
        <f t="shared" si="404"/>
        <v>1.1969464386411544</v>
      </c>
      <c r="CK218" s="83">
        <f t="shared" si="458"/>
        <v>2.9231604616721907E-2</v>
      </c>
      <c r="CL218" s="84">
        <f t="shared" si="459"/>
        <v>568.60135263275845</v>
      </c>
      <c r="CM218" s="83">
        <f t="shared" si="405"/>
        <v>0</v>
      </c>
      <c r="CN218" s="83">
        <f t="shared" si="460"/>
        <v>1.6675110224010525</v>
      </c>
      <c r="CO218" s="83">
        <f t="shared" si="406"/>
        <v>1.6675110224010525</v>
      </c>
      <c r="CP218" s="143">
        <f t="shared" si="407"/>
        <v>1.2022682287919844</v>
      </c>
      <c r="CQ218" s="83">
        <f t="shared" si="461"/>
        <v>2.9426648225750356E-2</v>
      </c>
      <c r="CR218" s="84">
        <f t="shared" si="462"/>
        <v>557.7609815012255</v>
      </c>
      <c r="CS218" s="83">
        <f t="shared" si="408"/>
        <v>0</v>
      </c>
      <c r="CT218" s="83">
        <f t="shared" si="463"/>
        <v>1.6822741963426056</v>
      </c>
      <c r="CU218" s="83">
        <f t="shared" si="409"/>
        <v>1.6822741963426056</v>
      </c>
      <c r="CV218" s="143">
        <f t="shared" si="410"/>
        <v>1.2032003115553187</v>
      </c>
      <c r="CW218" s="83">
        <f t="shared" si="464"/>
        <v>2.9460809059026583E-2</v>
      </c>
      <c r="CX218" s="84">
        <f t="shared" si="465"/>
        <v>557.13935954838905</v>
      </c>
      <c r="CY218" s="83">
        <f t="shared" si="411"/>
        <v>0</v>
      </c>
      <c r="CZ218" s="83">
        <f t="shared" si="466"/>
        <v>1.6831286933370118</v>
      </c>
      <c r="DA218" s="83">
        <f t="shared" si="412"/>
        <v>1.6831286933370118</v>
      </c>
      <c r="DB218" s="143">
        <f t="shared" si="413"/>
        <v>1.2032309708933955</v>
      </c>
      <c r="DC218" s="83">
        <f t="shared" si="467"/>
        <v>2.9461932723766581E-2</v>
      </c>
      <c r="DD218" s="84">
        <f t="shared" si="468"/>
        <v>557.16074228822481</v>
      </c>
      <c r="DE218" s="86">
        <f t="shared" si="414"/>
        <v>1015.8629060599312</v>
      </c>
      <c r="DF218" s="86">
        <f t="shared" si="415"/>
        <v>406.34516242397245</v>
      </c>
      <c r="DG218" s="86">
        <f t="shared" si="416"/>
        <v>253.9657265149828</v>
      </c>
      <c r="DH218" s="86">
        <f t="shared" si="417"/>
        <v>1.3233419700629476</v>
      </c>
      <c r="DI218" s="86">
        <f t="shared" si="418"/>
        <v>11.769931858154997</v>
      </c>
      <c r="DJ218" s="86">
        <f t="shared" si="419"/>
        <v>12060.040923214183</v>
      </c>
      <c r="DK218" s="86">
        <f t="shared" si="420"/>
        <v>921.9471097238993</v>
      </c>
      <c r="DL218" s="86">
        <f t="shared" si="478"/>
        <v>921.9471097238993</v>
      </c>
      <c r="DM218" s="86">
        <f t="shared" si="421"/>
        <v>1.3233419700629476</v>
      </c>
      <c r="DN218" s="85">
        <f t="shared" si="422"/>
        <v>1.3233419700629476</v>
      </c>
      <c r="DO218" s="85">
        <f t="shared" si="469"/>
        <v>132.33419700629477</v>
      </c>
      <c r="DP218" s="85">
        <f t="shared" si="423"/>
        <v>1.3233419700629476</v>
      </c>
      <c r="DQ218" s="85">
        <f t="shared" si="470"/>
        <v>132.33419700629477</v>
      </c>
      <c r="DR218" s="85">
        <f t="shared" si="424"/>
        <v>1.3233419700629476</v>
      </c>
      <c r="DS218" s="85">
        <f t="shared" si="471"/>
        <v>132.33419700629477</v>
      </c>
      <c r="DT218" s="81"/>
      <c r="DU218" s="81"/>
      <c r="DV218" s="81">
        <f t="shared" si="472"/>
        <v>-1.3233419700629476</v>
      </c>
      <c r="DW218" s="100"/>
    </row>
    <row r="219" spans="1:127" x14ac:dyDescent="0.2">
      <c r="A219" s="59">
        <f t="shared" si="425"/>
        <v>28.533333333333253</v>
      </c>
      <c r="B219" s="44">
        <f t="shared" si="426"/>
        <v>28533.333333333252</v>
      </c>
      <c r="C219" s="52">
        <f t="shared" si="360"/>
        <v>133.33333333333334</v>
      </c>
      <c r="D219" s="50">
        <f t="shared" si="361"/>
        <v>3</v>
      </c>
      <c r="E219" s="44">
        <f t="shared" si="362"/>
        <v>2.6</v>
      </c>
      <c r="F219" s="47">
        <f t="shared" si="363"/>
        <v>0.2</v>
      </c>
      <c r="G219" s="52">
        <f t="shared" si="427"/>
        <v>2.8050225095622855E-2</v>
      </c>
      <c r="H219" s="57">
        <f t="shared" si="428"/>
        <v>374.98431321593796</v>
      </c>
      <c r="I219" s="52">
        <f t="shared" si="429"/>
        <v>0</v>
      </c>
      <c r="J219" s="54">
        <f t="shared" si="430"/>
        <v>770.48807326122369</v>
      </c>
      <c r="K219" s="46">
        <f t="shared" si="473"/>
        <v>770.48807326122369</v>
      </c>
      <c r="L219" s="80">
        <f t="shared" si="364"/>
        <v>0</v>
      </c>
      <c r="M219" s="142">
        <f t="shared" si="365"/>
        <v>0</v>
      </c>
      <c r="N219" s="60">
        <f t="shared" si="366"/>
        <v>2.6</v>
      </c>
      <c r="O219" s="53">
        <f t="shared" si="367"/>
        <v>0</v>
      </c>
      <c r="P219" s="58">
        <f t="shared" si="431"/>
        <v>2.6083637090884073</v>
      </c>
      <c r="Q219" s="49">
        <f t="shared" si="368"/>
        <v>2.6083637090884073</v>
      </c>
      <c r="R219" s="143">
        <f t="shared" si="369"/>
        <v>0.2</v>
      </c>
      <c r="S219" s="51">
        <f t="shared" si="432"/>
        <v>2.2610035596554494E-2</v>
      </c>
      <c r="T219" s="57">
        <f t="shared" si="433"/>
        <v>389.27569645963177</v>
      </c>
      <c r="U219" s="53">
        <f t="shared" si="370"/>
        <v>0</v>
      </c>
      <c r="V219" s="58">
        <f t="shared" si="434"/>
        <v>2.6047756701822657</v>
      </c>
      <c r="W219" s="49">
        <f t="shared" si="371"/>
        <v>2.6047756701822657</v>
      </c>
      <c r="X219" s="143">
        <f t="shared" si="372"/>
        <v>0.2</v>
      </c>
      <c r="Y219" s="51">
        <f t="shared" si="435"/>
        <v>2.201521381529874E-2</v>
      </c>
      <c r="Z219" s="57">
        <f t="shared" si="436"/>
        <v>385.11296495433993</v>
      </c>
      <c r="AA219" s="53">
        <f t="shared" si="373"/>
        <v>0</v>
      </c>
      <c r="AB219" s="58">
        <f t="shared" si="437"/>
        <v>2.6058197591375887</v>
      </c>
      <c r="AC219" s="49">
        <f t="shared" si="374"/>
        <v>2.6058197591375887</v>
      </c>
      <c r="AD219" s="143">
        <f t="shared" si="375"/>
        <v>0.2</v>
      </c>
      <c r="AE219" s="49">
        <f t="shared" si="474"/>
        <v>2.1962523966449741E-2</v>
      </c>
      <c r="AF219" s="57">
        <f t="shared" si="438"/>
        <v>383.60827137475593</v>
      </c>
      <c r="AG219" s="53">
        <f t="shared" si="376"/>
        <v>0</v>
      </c>
      <c r="AH219" s="58">
        <f t="shared" si="439"/>
        <v>2.6061973697098151</v>
      </c>
      <c r="AI219" s="49">
        <f t="shared" si="377"/>
        <v>2.6061973697098151</v>
      </c>
      <c r="AJ219" s="143">
        <f t="shared" si="378"/>
        <v>0.2</v>
      </c>
      <c r="AK219" s="51">
        <f t="shared" si="440"/>
        <v>2.1963082291311144E-2</v>
      </c>
      <c r="AL219" s="57">
        <f t="shared" si="441"/>
        <v>383.38981621338672</v>
      </c>
      <c r="AM219" s="53">
        <f t="shared" si="379"/>
        <v>0</v>
      </c>
      <c r="AN219" s="58">
        <f t="shared" si="442"/>
        <v>2.6062522012510589</v>
      </c>
      <c r="AO219" s="49">
        <f t="shared" si="380"/>
        <v>2.6062522012510589</v>
      </c>
      <c r="AP219" s="143">
        <f t="shared" si="381"/>
        <v>0.2</v>
      </c>
      <c r="AQ219" s="51">
        <f t="shared" si="443"/>
        <v>2.196337794104334E-2</v>
      </c>
      <c r="AR219" s="57">
        <f t="shared" si="444"/>
        <v>383.36961682106784</v>
      </c>
      <c r="AS219" s="44">
        <f t="shared" si="382"/>
        <v>1386.8785318702026</v>
      </c>
      <c r="AT219" s="44">
        <f t="shared" si="383"/>
        <v>554.75141274808107</v>
      </c>
      <c r="AU219" s="44">
        <f t="shared" si="384"/>
        <v>346.71963296755064</v>
      </c>
      <c r="AV219" s="47">
        <f t="shared" si="385"/>
        <v>46.484475918208076</v>
      </c>
      <c r="AW219" s="47">
        <f t="shared" si="386"/>
        <v>7465.943552323396</v>
      </c>
      <c r="AX219" s="86">
        <f t="shared" si="387"/>
        <v>8194023.4138625981</v>
      </c>
      <c r="AY219" s="86">
        <f t="shared" si="388"/>
        <v>822.90335221901364</v>
      </c>
      <c r="AZ219" s="10">
        <f t="shared" si="445"/>
        <v>822.90335221901364</v>
      </c>
      <c r="BA219" s="44">
        <f t="shared" si="389"/>
        <v>7465.943552323396</v>
      </c>
      <c r="BB219" s="9">
        <f t="shared" si="390"/>
        <v>1386.8785318702026</v>
      </c>
      <c r="BC219" s="45">
        <f t="shared" si="479"/>
        <v>184917.13758269369</v>
      </c>
      <c r="BD219" s="9">
        <f t="shared" si="391"/>
        <v>346.71963296755064</v>
      </c>
      <c r="BE219" s="45">
        <f t="shared" si="475"/>
        <v>46229.284395673421</v>
      </c>
      <c r="BF219" s="9">
        <f t="shared" si="392"/>
        <v>554.75141274808107</v>
      </c>
      <c r="BG219" s="45">
        <f t="shared" si="476"/>
        <v>73966.855033077474</v>
      </c>
      <c r="BH219" s="58"/>
      <c r="BI219" s="58"/>
      <c r="BJ219" s="58">
        <f t="shared" si="446"/>
        <v>-1386.8785318702026</v>
      </c>
      <c r="BK219" s="97"/>
      <c r="BL219" s="44"/>
      <c r="BM219" s="82">
        <f t="shared" si="447"/>
        <v>21.400000000000002</v>
      </c>
      <c r="BN219" s="86">
        <f t="shared" si="448"/>
        <v>21400</v>
      </c>
      <c r="BO219" s="86">
        <f t="shared" si="449"/>
        <v>100</v>
      </c>
      <c r="BP219" s="84">
        <f t="shared" si="393"/>
        <v>2</v>
      </c>
      <c r="BQ219" s="84">
        <f t="shared" si="394"/>
        <v>3</v>
      </c>
      <c r="BR219" s="84">
        <f t="shared" si="395"/>
        <v>0.2</v>
      </c>
      <c r="BS219" s="84">
        <f t="shared" si="450"/>
        <v>3.7596943074937911E-2</v>
      </c>
      <c r="BT219" s="84">
        <f t="shared" si="451"/>
        <v>535.66326781355656</v>
      </c>
      <c r="BU219" s="84">
        <f t="shared" si="452"/>
        <v>0</v>
      </c>
      <c r="BV219" s="83">
        <f t="shared" si="453"/>
        <v>567.11508114440619</v>
      </c>
      <c r="BW219" s="81">
        <f t="shared" si="477"/>
        <v>567.11508114440619</v>
      </c>
      <c r="BX219" s="83">
        <f t="shared" si="396"/>
        <v>0</v>
      </c>
      <c r="BY219" s="141">
        <f t="shared" si="397"/>
        <v>0</v>
      </c>
      <c r="BZ219" s="83">
        <f t="shared" si="398"/>
        <v>3</v>
      </c>
      <c r="CA219" s="83">
        <f t="shared" si="399"/>
        <v>0</v>
      </c>
      <c r="CB219" s="83">
        <f t="shared" si="454"/>
        <v>1.713435006084175</v>
      </c>
      <c r="CC219" s="83">
        <f t="shared" si="400"/>
        <v>1.713435006084175</v>
      </c>
      <c r="CD219" s="143">
        <f t="shared" si="401"/>
        <v>1.2238668524348462</v>
      </c>
      <c r="CE219" s="83">
        <f t="shared" si="455"/>
        <v>3.0095851097017845E-2</v>
      </c>
      <c r="CF219" s="84">
        <f t="shared" si="456"/>
        <v>626.76579399614764</v>
      </c>
      <c r="CG219" s="83">
        <f t="shared" si="402"/>
        <v>0</v>
      </c>
      <c r="CH219" s="83">
        <f t="shared" si="457"/>
        <v>1.5927497269904682</v>
      </c>
      <c r="CI219" s="83">
        <f t="shared" si="403"/>
        <v>1.5927497269904682</v>
      </c>
      <c r="CJ219" s="143">
        <f t="shared" si="404"/>
        <v>1.1969464386411544</v>
      </c>
      <c r="CK219" s="83">
        <f t="shared" si="458"/>
        <v>2.9111909972857793E-2</v>
      </c>
      <c r="CL219" s="84">
        <f t="shared" si="459"/>
        <v>570.43065544736533</v>
      </c>
      <c r="CM219" s="83">
        <f t="shared" si="405"/>
        <v>0</v>
      </c>
      <c r="CN219" s="83">
        <f t="shared" si="460"/>
        <v>1.6652806224500192</v>
      </c>
      <c r="CO219" s="83">
        <f t="shared" si="406"/>
        <v>1.6652806224500192</v>
      </c>
      <c r="CP219" s="143">
        <f t="shared" si="407"/>
        <v>1.2022682287919844</v>
      </c>
      <c r="CQ219" s="83">
        <f t="shared" si="461"/>
        <v>2.9306421402871156E-2</v>
      </c>
      <c r="CR219" s="84">
        <f t="shared" si="462"/>
        <v>559.52208139320862</v>
      </c>
      <c r="CS219" s="83">
        <f t="shared" si="408"/>
        <v>0</v>
      </c>
      <c r="CT219" s="83">
        <f t="shared" si="463"/>
        <v>1.6800955006811977</v>
      </c>
      <c r="CU219" s="83">
        <f t="shared" si="409"/>
        <v>1.6800955006811977</v>
      </c>
      <c r="CV219" s="143">
        <f t="shared" si="410"/>
        <v>1.2032003115553187</v>
      </c>
      <c r="CW219" s="83">
        <f t="shared" si="464"/>
        <v>2.934048902787105E-2</v>
      </c>
      <c r="CX219" s="84">
        <f t="shared" si="465"/>
        <v>558.88703237766788</v>
      </c>
      <c r="CY219" s="83">
        <f t="shared" si="411"/>
        <v>0</v>
      </c>
      <c r="CZ219" s="83">
        <f t="shared" si="466"/>
        <v>1.6809660810519753</v>
      </c>
      <c r="DA219" s="83">
        <f t="shared" si="412"/>
        <v>1.6809660810519753</v>
      </c>
      <c r="DB219" s="143">
        <f t="shared" si="413"/>
        <v>1.2032309708933955</v>
      </c>
      <c r="DC219" s="83">
        <f t="shared" si="467"/>
        <v>2.9341609626677242E-2</v>
      </c>
      <c r="DD219" s="84">
        <f t="shared" si="468"/>
        <v>558.90759452190218</v>
      </c>
      <c r="DE219" s="86">
        <f t="shared" si="414"/>
        <v>1020.8071460599311</v>
      </c>
      <c r="DF219" s="86">
        <f t="shared" si="415"/>
        <v>408.32285842397243</v>
      </c>
      <c r="DG219" s="86">
        <f t="shared" si="416"/>
        <v>255.20178651498279</v>
      </c>
      <c r="DH219" s="86">
        <f t="shared" si="417"/>
        <v>1.3036566560999123</v>
      </c>
      <c r="DI219" s="86">
        <f t="shared" si="418"/>
        <v>11.450334088091404</v>
      </c>
      <c r="DJ219" s="86">
        <f t="shared" si="419"/>
        <v>11452.185047049807</v>
      </c>
      <c r="DK219" s="86">
        <f t="shared" si="420"/>
        <v>913.97830233669993</v>
      </c>
      <c r="DL219" s="86">
        <f t="shared" si="478"/>
        <v>913.97830233669993</v>
      </c>
      <c r="DM219" s="86">
        <f t="shared" si="421"/>
        <v>1.3036566560999123</v>
      </c>
      <c r="DN219" s="85">
        <f t="shared" si="422"/>
        <v>1.3036566560999123</v>
      </c>
      <c r="DO219" s="85">
        <f t="shared" si="469"/>
        <v>130.36566560999123</v>
      </c>
      <c r="DP219" s="85">
        <f t="shared" si="423"/>
        <v>1.3036566560999123</v>
      </c>
      <c r="DQ219" s="85">
        <f t="shared" si="470"/>
        <v>130.36566560999123</v>
      </c>
      <c r="DR219" s="85">
        <f t="shared" si="424"/>
        <v>1.3036566560999123</v>
      </c>
      <c r="DS219" s="85">
        <f t="shared" si="471"/>
        <v>130.36566560999123</v>
      </c>
      <c r="DT219" s="81"/>
      <c r="DU219" s="81"/>
      <c r="DV219" s="81">
        <f t="shared" si="472"/>
        <v>-1.3036566560999123</v>
      </c>
      <c r="DW219" s="100"/>
    </row>
    <row r="220" spans="1:127" x14ac:dyDescent="0.2">
      <c r="A220" s="59">
        <f t="shared" si="425"/>
        <v>28.666666666666586</v>
      </c>
      <c r="B220" s="44">
        <f t="shared" si="426"/>
        <v>28666.666666666584</v>
      </c>
      <c r="C220" s="52">
        <f t="shared" si="360"/>
        <v>133.33333333333334</v>
      </c>
      <c r="D220" s="50">
        <f t="shared" si="361"/>
        <v>3</v>
      </c>
      <c r="E220" s="44">
        <f t="shared" si="362"/>
        <v>2.6</v>
      </c>
      <c r="F220" s="47">
        <f t="shared" si="363"/>
        <v>0.2</v>
      </c>
      <c r="G220" s="52">
        <f t="shared" si="427"/>
        <v>2.8023558428956187E-2</v>
      </c>
      <c r="H220" s="57">
        <f t="shared" si="428"/>
        <v>376.422102537081</v>
      </c>
      <c r="I220" s="52">
        <f t="shared" si="429"/>
        <v>0</v>
      </c>
      <c r="J220" s="54">
        <f t="shared" si="430"/>
        <v>774.28127326122365</v>
      </c>
      <c r="K220" s="46">
        <f t="shared" si="473"/>
        <v>774.28127326122365</v>
      </c>
      <c r="L220" s="80">
        <f t="shared" si="364"/>
        <v>0</v>
      </c>
      <c r="M220" s="142">
        <f t="shared" si="365"/>
        <v>0</v>
      </c>
      <c r="N220" s="60">
        <f t="shared" si="366"/>
        <v>2.6</v>
      </c>
      <c r="O220" s="53">
        <f t="shared" si="367"/>
        <v>0</v>
      </c>
      <c r="P220" s="58">
        <f t="shared" si="431"/>
        <v>2.6085060271339553</v>
      </c>
      <c r="Q220" s="49">
        <f t="shared" si="368"/>
        <v>2.6085060271339553</v>
      </c>
      <c r="R220" s="143">
        <f t="shared" si="369"/>
        <v>0.2</v>
      </c>
      <c r="S220" s="51">
        <f t="shared" si="432"/>
        <v>2.2583368929887826E-2</v>
      </c>
      <c r="T220" s="57">
        <f t="shared" si="433"/>
        <v>390.43078599894648</v>
      </c>
      <c r="U220" s="53">
        <f t="shared" si="370"/>
        <v>0</v>
      </c>
      <c r="V220" s="58">
        <f t="shared" si="434"/>
        <v>2.6049891628195585</v>
      </c>
      <c r="W220" s="49">
        <f t="shared" si="371"/>
        <v>2.6049891628195585</v>
      </c>
      <c r="X220" s="143">
        <f t="shared" si="372"/>
        <v>0.2</v>
      </c>
      <c r="Y220" s="51">
        <f t="shared" si="435"/>
        <v>2.1988547148632073E-2</v>
      </c>
      <c r="Z220" s="57">
        <f t="shared" si="436"/>
        <v>386.23919785717442</v>
      </c>
      <c r="AA220" s="53">
        <f t="shared" si="373"/>
        <v>0</v>
      </c>
      <c r="AB220" s="58">
        <f t="shared" si="437"/>
        <v>2.6060404617041999</v>
      </c>
      <c r="AC220" s="49">
        <f t="shared" si="374"/>
        <v>2.6060404617041999</v>
      </c>
      <c r="AD220" s="143">
        <f t="shared" si="375"/>
        <v>0.2</v>
      </c>
      <c r="AE220" s="49">
        <f t="shared" si="474"/>
        <v>2.1935857299783073E-2</v>
      </c>
      <c r="AF220" s="57">
        <f t="shared" si="438"/>
        <v>384.73135701443607</v>
      </c>
      <c r="AG220" s="53">
        <f t="shared" si="376"/>
        <v>0</v>
      </c>
      <c r="AH220" s="58">
        <f t="shared" si="439"/>
        <v>2.6064188532206383</v>
      </c>
      <c r="AI220" s="49">
        <f t="shared" si="377"/>
        <v>2.6064188532206383</v>
      </c>
      <c r="AJ220" s="143">
        <f t="shared" si="378"/>
        <v>0.2</v>
      </c>
      <c r="AK220" s="51">
        <f t="shared" si="440"/>
        <v>2.1936415624644476E-2</v>
      </c>
      <c r="AL220" s="57">
        <f t="shared" si="441"/>
        <v>384.51276769373561</v>
      </c>
      <c r="AM220" s="53">
        <f t="shared" si="379"/>
        <v>0</v>
      </c>
      <c r="AN220" s="58">
        <f t="shared" si="442"/>
        <v>2.6064737171646026</v>
      </c>
      <c r="AO220" s="49">
        <f t="shared" si="380"/>
        <v>2.6064737171646026</v>
      </c>
      <c r="AP220" s="143">
        <f t="shared" si="381"/>
        <v>0.2</v>
      </c>
      <c r="AQ220" s="51">
        <f t="shared" si="443"/>
        <v>2.1936711274376672E-2</v>
      </c>
      <c r="AR220" s="57">
        <f t="shared" si="444"/>
        <v>384.49255980139662</v>
      </c>
      <c r="AS220" s="44">
        <f t="shared" si="382"/>
        <v>1393.7062918702027</v>
      </c>
      <c r="AT220" s="44">
        <f t="shared" si="383"/>
        <v>557.48251674808103</v>
      </c>
      <c r="AU220" s="44">
        <f t="shared" si="384"/>
        <v>348.42657296755067</v>
      </c>
      <c r="AV220" s="47">
        <f t="shared" si="385"/>
        <v>45.671708161989777</v>
      </c>
      <c r="AW220" s="47">
        <f t="shared" si="386"/>
        <v>7222.4433789942123</v>
      </c>
      <c r="AX220" s="86">
        <f t="shared" si="387"/>
        <v>7769473.4879246838</v>
      </c>
      <c r="AY220" s="86">
        <f t="shared" si="388"/>
        <v>818.30884725287274</v>
      </c>
      <c r="AZ220" s="10">
        <f t="shared" si="445"/>
        <v>818.30884725287274</v>
      </c>
      <c r="BA220" s="44">
        <f t="shared" si="389"/>
        <v>7222.4433789942123</v>
      </c>
      <c r="BB220" s="9">
        <f t="shared" si="390"/>
        <v>1393.7062918702027</v>
      </c>
      <c r="BC220" s="45">
        <f t="shared" si="479"/>
        <v>185827.5055826937</v>
      </c>
      <c r="BD220" s="9">
        <f t="shared" si="391"/>
        <v>348.42657296755067</v>
      </c>
      <c r="BE220" s="45">
        <f t="shared" si="475"/>
        <v>46456.876395673426</v>
      </c>
      <c r="BF220" s="9">
        <f t="shared" si="392"/>
        <v>557.48251674808103</v>
      </c>
      <c r="BG220" s="45">
        <f t="shared" si="476"/>
        <v>74331.002233077481</v>
      </c>
      <c r="BH220" s="58"/>
      <c r="BI220" s="58"/>
      <c r="BJ220" s="58">
        <f t="shared" si="446"/>
        <v>-1393.7062918702027</v>
      </c>
      <c r="BK220" s="97"/>
      <c r="BL220" s="44"/>
      <c r="BM220" s="82">
        <f t="shared" si="447"/>
        <v>21.5</v>
      </c>
      <c r="BN220" s="86">
        <f t="shared" si="448"/>
        <v>21500</v>
      </c>
      <c r="BO220" s="86">
        <f t="shared" si="449"/>
        <v>100</v>
      </c>
      <c r="BP220" s="84">
        <f t="shared" si="393"/>
        <v>2</v>
      </c>
      <c r="BQ220" s="84">
        <f t="shared" si="394"/>
        <v>3</v>
      </c>
      <c r="BR220" s="84">
        <f t="shared" si="395"/>
        <v>0.2</v>
      </c>
      <c r="BS220" s="84">
        <f t="shared" si="450"/>
        <v>3.7576943074937912E-2</v>
      </c>
      <c r="BT220" s="84">
        <f t="shared" si="451"/>
        <v>536.91616591605452</v>
      </c>
      <c r="BU220" s="84">
        <f t="shared" si="452"/>
        <v>0</v>
      </c>
      <c r="BV220" s="83">
        <f t="shared" si="453"/>
        <v>569.8618811444062</v>
      </c>
      <c r="BW220" s="81">
        <f t="shared" si="477"/>
        <v>569.8618811444062</v>
      </c>
      <c r="BX220" s="83">
        <f t="shared" si="396"/>
        <v>0</v>
      </c>
      <c r="BY220" s="141">
        <f t="shared" si="397"/>
        <v>0</v>
      </c>
      <c r="BZ220" s="83">
        <f t="shared" si="398"/>
        <v>3</v>
      </c>
      <c r="CA220" s="83">
        <f t="shared" si="399"/>
        <v>0</v>
      </c>
      <c r="CB220" s="83">
        <f t="shared" si="454"/>
        <v>1.7118932769919659</v>
      </c>
      <c r="CC220" s="83">
        <f t="shared" si="400"/>
        <v>1.7118932769919659</v>
      </c>
      <c r="CD220" s="143">
        <f t="shared" si="401"/>
        <v>1.2238668524348462</v>
      </c>
      <c r="CE220" s="83">
        <f t="shared" si="455"/>
        <v>2.9973464411774359E-2</v>
      </c>
      <c r="CF220" s="84">
        <f t="shared" si="456"/>
        <v>628.51868556470708</v>
      </c>
      <c r="CG220" s="83">
        <f t="shared" si="402"/>
        <v>0</v>
      </c>
      <c r="CH220" s="83">
        <f t="shared" si="457"/>
        <v>1.5908189170388591</v>
      </c>
      <c r="CI220" s="83">
        <f t="shared" si="403"/>
        <v>1.5908189170388591</v>
      </c>
      <c r="CJ220" s="143">
        <f t="shared" si="404"/>
        <v>1.1969464386411544</v>
      </c>
      <c r="CK220" s="83">
        <f t="shared" si="458"/>
        <v>2.8992215328993678E-2</v>
      </c>
      <c r="CL220" s="84">
        <f t="shared" si="459"/>
        <v>572.25467476180086</v>
      </c>
      <c r="CM220" s="83">
        <f t="shared" si="405"/>
        <v>0</v>
      </c>
      <c r="CN220" s="83">
        <f t="shared" si="460"/>
        <v>1.6630639012365986</v>
      </c>
      <c r="CO220" s="83">
        <f t="shared" si="406"/>
        <v>1.6630639012365986</v>
      </c>
      <c r="CP220" s="143">
        <f t="shared" si="407"/>
        <v>1.2022682287919844</v>
      </c>
      <c r="CQ220" s="83">
        <f t="shared" si="461"/>
        <v>2.9186194579991956E-2</v>
      </c>
      <c r="CR220" s="84">
        <f t="shared" si="462"/>
        <v>561.27832040765202</v>
      </c>
      <c r="CS220" s="83">
        <f t="shared" si="408"/>
        <v>0</v>
      </c>
      <c r="CT220" s="83">
        <f t="shared" si="463"/>
        <v>1.677929696435664</v>
      </c>
      <c r="CU220" s="83">
        <f t="shared" si="409"/>
        <v>1.677929696435664</v>
      </c>
      <c r="CV220" s="143">
        <f t="shared" si="410"/>
        <v>1.2032003115553187</v>
      </c>
      <c r="CW220" s="83">
        <f t="shared" si="464"/>
        <v>2.9220168996715517E-2</v>
      </c>
      <c r="CX220" s="84">
        <f t="shared" si="465"/>
        <v>560.62981003527261</v>
      </c>
      <c r="CY220" s="83">
        <f t="shared" si="411"/>
        <v>0</v>
      </c>
      <c r="CZ220" s="83">
        <f t="shared" si="466"/>
        <v>1.6788163239400358</v>
      </c>
      <c r="DA220" s="83">
        <f t="shared" si="412"/>
        <v>1.6788163239400358</v>
      </c>
      <c r="DB220" s="143">
        <f t="shared" si="413"/>
        <v>1.2032309708933955</v>
      </c>
      <c r="DC220" s="83">
        <f t="shared" si="467"/>
        <v>2.9221286529587904E-2</v>
      </c>
      <c r="DD220" s="84">
        <f t="shared" si="468"/>
        <v>560.64953615940431</v>
      </c>
      <c r="DE220" s="86">
        <f t="shared" si="414"/>
        <v>1025.7513860599311</v>
      </c>
      <c r="DF220" s="86">
        <f t="shared" si="415"/>
        <v>410.30055442397241</v>
      </c>
      <c r="DG220" s="86">
        <f t="shared" si="416"/>
        <v>256.43784651498277</v>
      </c>
      <c r="DH220" s="86">
        <f t="shared" si="417"/>
        <v>1.2843986079192518</v>
      </c>
      <c r="DI220" s="86">
        <f t="shared" si="418"/>
        <v>11.141556606546549</v>
      </c>
      <c r="DJ220" s="86">
        <f t="shared" si="419"/>
        <v>10878.895443295689</v>
      </c>
      <c r="DK220" s="86">
        <f t="shared" si="420"/>
        <v>906.04022308054687</v>
      </c>
      <c r="DL220" s="86">
        <f t="shared" si="478"/>
        <v>906.04022308054687</v>
      </c>
      <c r="DM220" s="86">
        <f t="shared" si="421"/>
        <v>1.2843986079192518</v>
      </c>
      <c r="DN220" s="85">
        <f t="shared" si="422"/>
        <v>1.2843986079192518</v>
      </c>
      <c r="DO220" s="85">
        <f t="shared" si="469"/>
        <v>128.43986079192518</v>
      </c>
      <c r="DP220" s="85">
        <f t="shared" si="423"/>
        <v>1.2843986079192518</v>
      </c>
      <c r="DQ220" s="85">
        <f t="shared" si="470"/>
        <v>128.43986079192518</v>
      </c>
      <c r="DR220" s="85">
        <f t="shared" si="424"/>
        <v>1.2843986079192518</v>
      </c>
      <c r="DS220" s="85">
        <f t="shared" si="471"/>
        <v>128.43986079192518</v>
      </c>
      <c r="DT220" s="81"/>
      <c r="DU220" s="81"/>
      <c r="DV220" s="81">
        <f t="shared" si="472"/>
        <v>-1.2843986079192518</v>
      </c>
      <c r="DW220" s="100"/>
    </row>
    <row r="221" spans="1:127" x14ac:dyDescent="0.2">
      <c r="A221" s="59">
        <f t="shared" si="425"/>
        <v>28.799999999999915</v>
      </c>
      <c r="B221" s="44">
        <f t="shared" si="426"/>
        <v>28799.999999999916</v>
      </c>
      <c r="C221" s="52">
        <f t="shared" si="360"/>
        <v>133.33333333333334</v>
      </c>
      <c r="D221" s="50">
        <f t="shared" si="361"/>
        <v>3</v>
      </c>
      <c r="E221" s="44">
        <f t="shared" si="362"/>
        <v>2.6</v>
      </c>
      <c r="F221" s="47">
        <f t="shared" si="363"/>
        <v>0.2</v>
      </c>
      <c r="G221" s="52">
        <f t="shared" si="427"/>
        <v>2.7996891762289519E-2</v>
      </c>
      <c r="H221" s="57">
        <f t="shared" si="428"/>
        <v>377.85852433685653</v>
      </c>
      <c r="I221" s="52">
        <f t="shared" si="429"/>
        <v>0</v>
      </c>
      <c r="J221" s="54">
        <f t="shared" si="430"/>
        <v>778.0744732612236</v>
      </c>
      <c r="K221" s="46">
        <f t="shared" si="473"/>
        <v>778.0744732612236</v>
      </c>
      <c r="L221" s="80">
        <f t="shared" si="364"/>
        <v>0</v>
      </c>
      <c r="M221" s="142">
        <f t="shared" si="365"/>
        <v>0</v>
      </c>
      <c r="N221" s="60">
        <f t="shared" si="366"/>
        <v>2.6</v>
      </c>
      <c r="O221" s="53">
        <f t="shared" si="367"/>
        <v>0</v>
      </c>
      <c r="P221" s="58">
        <f t="shared" si="431"/>
        <v>2.6086486494942727</v>
      </c>
      <c r="Q221" s="49">
        <f t="shared" si="368"/>
        <v>2.6086486494942727</v>
      </c>
      <c r="R221" s="143">
        <f t="shared" si="369"/>
        <v>0.2</v>
      </c>
      <c r="S221" s="51">
        <f t="shared" si="432"/>
        <v>2.2556702263221158E-2</v>
      </c>
      <c r="T221" s="57">
        <f t="shared" si="433"/>
        <v>391.58444945543732</v>
      </c>
      <c r="U221" s="53">
        <f t="shared" si="370"/>
        <v>0</v>
      </c>
      <c r="V221" s="58">
        <f t="shared" si="434"/>
        <v>2.6052029655181852</v>
      </c>
      <c r="W221" s="49">
        <f t="shared" si="371"/>
        <v>2.6052029655181852</v>
      </c>
      <c r="X221" s="143">
        <f t="shared" si="372"/>
        <v>0.2</v>
      </c>
      <c r="Y221" s="51">
        <f t="shared" si="435"/>
        <v>2.1961880481965405E-2</v>
      </c>
      <c r="Z221" s="57">
        <f t="shared" si="436"/>
        <v>387.36397355702229</v>
      </c>
      <c r="AA221" s="53">
        <f t="shared" si="373"/>
        <v>0</v>
      </c>
      <c r="AB221" s="58">
        <f t="shared" si="437"/>
        <v>2.6062614820344487</v>
      </c>
      <c r="AC221" s="49">
        <f t="shared" si="374"/>
        <v>2.6062614820344487</v>
      </c>
      <c r="AD221" s="143">
        <f t="shared" si="375"/>
        <v>0.2</v>
      </c>
      <c r="AE221" s="49">
        <f t="shared" si="474"/>
        <v>2.1909190633116405E-2</v>
      </c>
      <c r="AF221" s="57">
        <f t="shared" si="438"/>
        <v>385.85298318965488</v>
      </c>
      <c r="AG221" s="53">
        <f t="shared" si="376"/>
        <v>0</v>
      </c>
      <c r="AH221" s="58">
        <f t="shared" si="439"/>
        <v>2.6066406551269785</v>
      </c>
      <c r="AI221" s="49">
        <f t="shared" si="377"/>
        <v>2.6066406551269785</v>
      </c>
      <c r="AJ221" s="143">
        <f t="shared" si="378"/>
        <v>0.2</v>
      </c>
      <c r="AK221" s="51">
        <f t="shared" si="440"/>
        <v>2.1909748957977808E-2</v>
      </c>
      <c r="AL221" s="57">
        <f t="shared" si="441"/>
        <v>385.63425959640102</v>
      </c>
      <c r="AM221" s="53">
        <f t="shared" si="379"/>
        <v>0</v>
      </c>
      <c r="AN221" s="58">
        <f t="shared" si="442"/>
        <v>2.6066955515152159</v>
      </c>
      <c r="AO221" s="49">
        <f t="shared" si="380"/>
        <v>2.6066955515152159</v>
      </c>
      <c r="AP221" s="143">
        <f t="shared" si="381"/>
        <v>0.2</v>
      </c>
      <c r="AQ221" s="51">
        <f t="shared" si="443"/>
        <v>2.1910044607710004E-2</v>
      </c>
      <c r="AR221" s="57">
        <f t="shared" si="444"/>
        <v>385.61404322152703</v>
      </c>
      <c r="AS221" s="44">
        <f t="shared" si="382"/>
        <v>1400.5340518702023</v>
      </c>
      <c r="AT221" s="44">
        <f t="shared" si="383"/>
        <v>560.21362074808087</v>
      </c>
      <c r="AU221" s="44">
        <f t="shared" si="384"/>
        <v>350.13351296755059</v>
      </c>
      <c r="AV221" s="47">
        <f t="shared" si="385"/>
        <v>44.876874266075085</v>
      </c>
      <c r="AW221" s="47">
        <f t="shared" si="386"/>
        <v>6987.9745949230919</v>
      </c>
      <c r="AX221" s="86">
        <f t="shared" si="387"/>
        <v>7368763.9800864775</v>
      </c>
      <c r="AY221" s="86">
        <f t="shared" si="388"/>
        <v>813.73704892917567</v>
      </c>
      <c r="AZ221" s="10">
        <f t="shared" si="445"/>
        <v>813.73704892917567</v>
      </c>
      <c r="BA221" s="44">
        <f t="shared" si="389"/>
        <v>6987.9745949230919</v>
      </c>
      <c r="BB221" s="9">
        <f t="shared" si="390"/>
        <v>1400.5340518702023</v>
      </c>
      <c r="BC221" s="45">
        <f t="shared" si="479"/>
        <v>186737.87358269366</v>
      </c>
      <c r="BD221" s="9">
        <f t="shared" si="391"/>
        <v>350.13351296755059</v>
      </c>
      <c r="BE221" s="45">
        <f t="shared" si="475"/>
        <v>46684.468395673415</v>
      </c>
      <c r="BF221" s="9">
        <f t="shared" si="392"/>
        <v>560.21362074808087</v>
      </c>
      <c r="BG221" s="45">
        <f t="shared" si="476"/>
        <v>74695.149433077459</v>
      </c>
      <c r="BH221" s="58"/>
      <c r="BI221" s="58"/>
      <c r="BJ221" s="58">
        <f t="shared" si="446"/>
        <v>-1400.5340518702023</v>
      </c>
      <c r="BK221" s="97"/>
      <c r="BL221" s="44"/>
      <c r="BM221" s="82">
        <f t="shared" si="447"/>
        <v>21.6</v>
      </c>
      <c r="BN221" s="86">
        <f t="shared" si="448"/>
        <v>21600</v>
      </c>
      <c r="BO221" s="86">
        <f t="shared" si="449"/>
        <v>100</v>
      </c>
      <c r="BP221" s="84">
        <f t="shared" si="393"/>
        <v>2</v>
      </c>
      <c r="BQ221" s="84">
        <f t="shared" si="394"/>
        <v>3</v>
      </c>
      <c r="BR221" s="84">
        <f t="shared" si="395"/>
        <v>0.2</v>
      </c>
      <c r="BS221" s="84">
        <f t="shared" si="450"/>
        <v>3.7556943074937912E-2</v>
      </c>
      <c r="BT221" s="84">
        <f t="shared" si="451"/>
        <v>538.1683973518858</v>
      </c>
      <c r="BU221" s="84">
        <f t="shared" si="452"/>
        <v>0</v>
      </c>
      <c r="BV221" s="83">
        <f t="shared" si="453"/>
        <v>572.60868114440621</v>
      </c>
      <c r="BW221" s="81">
        <f t="shared" si="477"/>
        <v>572.60868114440621</v>
      </c>
      <c r="BX221" s="83">
        <f t="shared" si="396"/>
        <v>0</v>
      </c>
      <c r="BY221" s="141">
        <f t="shared" si="397"/>
        <v>0</v>
      </c>
      <c r="BZ221" s="83">
        <f t="shared" si="398"/>
        <v>3</v>
      </c>
      <c r="CA221" s="83">
        <f t="shared" si="399"/>
        <v>0</v>
      </c>
      <c r="CB221" s="83">
        <f t="shared" si="454"/>
        <v>1.7103557007447583</v>
      </c>
      <c r="CC221" s="83">
        <f t="shared" si="400"/>
        <v>1.7103557007447583</v>
      </c>
      <c r="CD221" s="143">
        <f t="shared" si="401"/>
        <v>1.2238668524348462</v>
      </c>
      <c r="CE221" s="83">
        <f t="shared" si="455"/>
        <v>2.9851077726530874E-2</v>
      </c>
      <c r="CF221" s="84">
        <f t="shared" si="456"/>
        <v>630.26600658472489</v>
      </c>
      <c r="CG221" s="83">
        <f t="shared" si="402"/>
        <v>0</v>
      </c>
      <c r="CH221" s="83">
        <f t="shared" si="457"/>
        <v>1.5889001508730369</v>
      </c>
      <c r="CI221" s="83">
        <f t="shared" si="403"/>
        <v>1.5889001508730369</v>
      </c>
      <c r="CJ221" s="143">
        <f t="shared" si="404"/>
        <v>1.1969464386411544</v>
      </c>
      <c r="CK221" s="83">
        <f t="shared" si="458"/>
        <v>2.8872520685129563E-2</v>
      </c>
      <c r="CL221" s="84">
        <f t="shared" si="459"/>
        <v>574.07338383655303</v>
      </c>
      <c r="CM221" s="83">
        <f t="shared" si="405"/>
        <v>0</v>
      </c>
      <c r="CN221" s="83">
        <f t="shared" si="460"/>
        <v>1.6608608059081587</v>
      </c>
      <c r="CO221" s="83">
        <f t="shared" si="406"/>
        <v>1.6608608059081587</v>
      </c>
      <c r="CP221" s="143">
        <f t="shared" si="407"/>
        <v>1.2022682287919844</v>
      </c>
      <c r="CQ221" s="83">
        <f t="shared" si="461"/>
        <v>2.9065967757112756E-2</v>
      </c>
      <c r="CR221" s="84">
        <f t="shared" si="462"/>
        <v>563.02967110120596</v>
      </c>
      <c r="CS221" s="83">
        <f t="shared" si="408"/>
        <v>0</v>
      </c>
      <c r="CT221" s="83">
        <f t="shared" si="463"/>
        <v>1.6757767400867878</v>
      </c>
      <c r="CU221" s="83">
        <f t="shared" si="409"/>
        <v>1.6757767400867878</v>
      </c>
      <c r="CV221" s="143">
        <f t="shared" si="410"/>
        <v>1.2032003115553187</v>
      </c>
      <c r="CW221" s="83">
        <f t="shared" si="464"/>
        <v>2.9099848965559984E-2</v>
      </c>
      <c r="CX221" s="84">
        <f t="shared" si="465"/>
        <v>562.36766645697378</v>
      </c>
      <c r="CY221" s="83">
        <f t="shared" si="411"/>
        <v>0</v>
      </c>
      <c r="CZ221" s="83">
        <f t="shared" si="466"/>
        <v>1.6766793771854716</v>
      </c>
      <c r="DA221" s="83">
        <f t="shared" si="412"/>
        <v>1.6766793771854716</v>
      </c>
      <c r="DB221" s="143">
        <f t="shared" si="413"/>
        <v>1.2032309708933955</v>
      </c>
      <c r="DC221" s="83">
        <f t="shared" si="467"/>
        <v>2.9100963432498565E-2</v>
      </c>
      <c r="DD221" s="84">
        <f t="shared" si="468"/>
        <v>562.38654124835921</v>
      </c>
      <c r="DE221" s="86">
        <f t="shared" si="414"/>
        <v>1030.6956260599311</v>
      </c>
      <c r="DF221" s="86">
        <f t="shared" si="415"/>
        <v>412.27825042397245</v>
      </c>
      <c r="DG221" s="86">
        <f t="shared" si="416"/>
        <v>257.67390651498278</v>
      </c>
      <c r="DH221" s="86">
        <f t="shared" si="417"/>
        <v>1.2655566297174996</v>
      </c>
      <c r="DI221" s="86">
        <f t="shared" si="418"/>
        <v>10.843176596546737</v>
      </c>
      <c r="DJ221" s="86">
        <f t="shared" si="419"/>
        <v>10338.013023106949</v>
      </c>
      <c r="DK221" s="86">
        <f t="shared" si="420"/>
        <v>898.13289377490923</v>
      </c>
      <c r="DL221" s="86">
        <f t="shared" si="478"/>
        <v>898.13289377490923</v>
      </c>
      <c r="DM221" s="86">
        <f t="shared" si="421"/>
        <v>1.2655566297174996</v>
      </c>
      <c r="DN221" s="85">
        <f t="shared" si="422"/>
        <v>1.2655566297174996</v>
      </c>
      <c r="DO221" s="85">
        <f t="shared" si="469"/>
        <v>126.55566297174997</v>
      </c>
      <c r="DP221" s="85">
        <f t="shared" si="423"/>
        <v>1.2655566297174996</v>
      </c>
      <c r="DQ221" s="85">
        <f t="shared" si="470"/>
        <v>126.55566297174997</v>
      </c>
      <c r="DR221" s="85">
        <f t="shared" si="424"/>
        <v>1.2655566297174996</v>
      </c>
      <c r="DS221" s="85">
        <f t="shared" si="471"/>
        <v>126.55566297174997</v>
      </c>
      <c r="DT221" s="81"/>
      <c r="DU221" s="81"/>
      <c r="DV221" s="81">
        <f t="shared" si="472"/>
        <v>-1.2655566297174996</v>
      </c>
      <c r="DW221" s="100"/>
    </row>
    <row r="222" spans="1:127" x14ac:dyDescent="0.2">
      <c r="A222" s="59">
        <f t="shared" si="425"/>
        <v>28.933333333333248</v>
      </c>
      <c r="B222" s="44">
        <f t="shared" si="426"/>
        <v>28933.333333333248</v>
      </c>
      <c r="C222" s="52">
        <f t="shared" si="360"/>
        <v>133.33333333333334</v>
      </c>
      <c r="D222" s="50">
        <f t="shared" si="361"/>
        <v>3</v>
      </c>
      <c r="E222" s="44">
        <f t="shared" si="362"/>
        <v>2.6</v>
      </c>
      <c r="F222" s="47">
        <f t="shared" si="363"/>
        <v>0.2</v>
      </c>
      <c r="G222" s="52">
        <f t="shared" si="427"/>
        <v>2.7970225095622851E-2</v>
      </c>
      <c r="H222" s="57">
        <f t="shared" si="428"/>
        <v>379.29357861526449</v>
      </c>
      <c r="I222" s="52">
        <f t="shared" si="429"/>
        <v>0</v>
      </c>
      <c r="J222" s="54">
        <f t="shared" si="430"/>
        <v>781.86767326122356</v>
      </c>
      <c r="K222" s="46">
        <f t="shared" si="473"/>
        <v>781.86767326122356</v>
      </c>
      <c r="L222" s="80">
        <f t="shared" si="364"/>
        <v>0</v>
      </c>
      <c r="M222" s="142">
        <f t="shared" si="365"/>
        <v>0</v>
      </c>
      <c r="N222" s="60">
        <f t="shared" si="366"/>
        <v>2.6</v>
      </c>
      <c r="O222" s="53">
        <f t="shared" si="367"/>
        <v>0</v>
      </c>
      <c r="P222" s="58">
        <f t="shared" si="431"/>
        <v>2.6087915760993869</v>
      </c>
      <c r="Q222" s="49">
        <f t="shared" si="368"/>
        <v>2.6087915760993869</v>
      </c>
      <c r="R222" s="143">
        <f t="shared" si="369"/>
        <v>0.2</v>
      </c>
      <c r="S222" s="51">
        <f t="shared" si="432"/>
        <v>2.253003559655449E-2</v>
      </c>
      <c r="T222" s="57">
        <f t="shared" si="433"/>
        <v>392.73668685029219</v>
      </c>
      <c r="U222" s="53">
        <f t="shared" si="370"/>
        <v>0</v>
      </c>
      <c r="V222" s="58">
        <f t="shared" si="434"/>
        <v>2.6054170782575912</v>
      </c>
      <c r="W222" s="49">
        <f t="shared" si="371"/>
        <v>2.6054170782575912</v>
      </c>
      <c r="X222" s="143">
        <f t="shared" si="372"/>
        <v>0.2</v>
      </c>
      <c r="Y222" s="51">
        <f t="shared" si="435"/>
        <v>2.1935213815298737E-2</v>
      </c>
      <c r="Z222" s="57">
        <f t="shared" si="436"/>
        <v>388.48729215902188</v>
      </c>
      <c r="AA222" s="53">
        <f t="shared" si="373"/>
        <v>0</v>
      </c>
      <c r="AB222" s="58">
        <f t="shared" si="437"/>
        <v>2.6064828200917511</v>
      </c>
      <c r="AC222" s="49">
        <f t="shared" si="374"/>
        <v>2.6064828200917511</v>
      </c>
      <c r="AD222" s="143">
        <f t="shared" si="375"/>
        <v>0.2</v>
      </c>
      <c r="AE222" s="49">
        <f t="shared" si="474"/>
        <v>2.1882523966449737E-2</v>
      </c>
      <c r="AF222" s="57">
        <f t="shared" si="438"/>
        <v>386.97315001101782</v>
      </c>
      <c r="AG222" s="53">
        <f t="shared" si="376"/>
        <v>0</v>
      </c>
      <c r="AH222" s="58">
        <f t="shared" si="439"/>
        <v>2.606862775391428</v>
      </c>
      <c r="AI222" s="49">
        <f t="shared" si="377"/>
        <v>2.606862775391428</v>
      </c>
      <c r="AJ222" s="143">
        <f t="shared" si="378"/>
        <v>0.2</v>
      </c>
      <c r="AK222" s="51">
        <f t="shared" si="440"/>
        <v>2.188308229131114E-2</v>
      </c>
      <c r="AL222" s="57">
        <f t="shared" si="441"/>
        <v>386.75429203261103</v>
      </c>
      <c r="AM222" s="53">
        <f t="shared" si="379"/>
        <v>0</v>
      </c>
      <c r="AN222" s="58">
        <f t="shared" si="442"/>
        <v>2.6069177042653537</v>
      </c>
      <c r="AO222" s="49">
        <f t="shared" si="380"/>
        <v>2.6069177042653537</v>
      </c>
      <c r="AP222" s="143">
        <f t="shared" si="381"/>
        <v>0.2</v>
      </c>
      <c r="AQ222" s="51">
        <f t="shared" si="443"/>
        <v>2.1883377941043336E-2</v>
      </c>
      <c r="AR222" s="57">
        <f t="shared" si="444"/>
        <v>386.73406719270122</v>
      </c>
      <c r="AS222" s="44">
        <f t="shared" si="382"/>
        <v>1407.3618118702022</v>
      </c>
      <c r="AT222" s="44">
        <f t="shared" si="383"/>
        <v>562.94472474808094</v>
      </c>
      <c r="AU222" s="44">
        <f t="shared" si="384"/>
        <v>351.84045296755056</v>
      </c>
      <c r="AV222" s="47">
        <f t="shared" si="385"/>
        <v>44.099507514226801</v>
      </c>
      <c r="AW222" s="47">
        <f t="shared" si="386"/>
        <v>6762.1651758512662</v>
      </c>
      <c r="AX222" s="86">
        <f t="shared" si="387"/>
        <v>6990458.5269214148</v>
      </c>
      <c r="AY222" s="86">
        <f t="shared" si="388"/>
        <v>809.1878488855001</v>
      </c>
      <c r="AZ222" s="10">
        <f t="shared" si="445"/>
        <v>809.1878488855001</v>
      </c>
      <c r="BA222" s="44">
        <f t="shared" si="389"/>
        <v>6762.1651758512662</v>
      </c>
      <c r="BB222" s="9">
        <f t="shared" si="390"/>
        <v>1407.3618118702022</v>
      </c>
      <c r="BC222" s="45">
        <f t="shared" si="479"/>
        <v>187648.24158269365</v>
      </c>
      <c r="BD222" s="9">
        <f t="shared" si="391"/>
        <v>351.84045296755056</v>
      </c>
      <c r="BE222" s="45">
        <f t="shared" si="475"/>
        <v>46912.060395673412</v>
      </c>
      <c r="BF222" s="9">
        <f t="shared" si="392"/>
        <v>562.94472474808094</v>
      </c>
      <c r="BG222" s="45">
        <f t="shared" si="476"/>
        <v>75059.296633077465</v>
      </c>
      <c r="BH222" s="58"/>
      <c r="BI222" s="58"/>
      <c r="BJ222" s="58">
        <f t="shared" si="446"/>
        <v>-1407.3618118702022</v>
      </c>
      <c r="BK222" s="97"/>
      <c r="BL222" s="44"/>
      <c r="BM222" s="82">
        <f t="shared" si="447"/>
        <v>21.7</v>
      </c>
      <c r="BN222" s="86">
        <f t="shared" si="448"/>
        <v>21700</v>
      </c>
      <c r="BO222" s="86">
        <f t="shared" si="449"/>
        <v>100</v>
      </c>
      <c r="BP222" s="84">
        <f t="shared" si="393"/>
        <v>2</v>
      </c>
      <c r="BQ222" s="84">
        <f t="shared" si="394"/>
        <v>3</v>
      </c>
      <c r="BR222" s="84">
        <f t="shared" si="395"/>
        <v>0.2</v>
      </c>
      <c r="BS222" s="84">
        <f t="shared" si="450"/>
        <v>3.7536943074937913E-2</v>
      </c>
      <c r="BT222" s="84">
        <f t="shared" si="451"/>
        <v>539.41996212105039</v>
      </c>
      <c r="BU222" s="84">
        <f t="shared" si="452"/>
        <v>0</v>
      </c>
      <c r="BV222" s="83">
        <f t="shared" si="453"/>
        <v>575.35548114440621</v>
      </c>
      <c r="BW222" s="81">
        <f t="shared" si="477"/>
        <v>575.35548114440621</v>
      </c>
      <c r="BX222" s="83">
        <f t="shared" si="396"/>
        <v>0</v>
      </c>
      <c r="BY222" s="141">
        <f t="shared" si="397"/>
        <v>0</v>
      </c>
      <c r="BZ222" s="83">
        <f t="shared" si="398"/>
        <v>3</v>
      </c>
      <c r="CA222" s="83">
        <f t="shared" si="399"/>
        <v>0</v>
      </c>
      <c r="CB222" s="83">
        <f t="shared" si="454"/>
        <v>1.7088222618576605</v>
      </c>
      <c r="CC222" s="83">
        <f t="shared" si="400"/>
        <v>1.7088222618576605</v>
      </c>
      <c r="CD222" s="143">
        <f t="shared" si="401"/>
        <v>1.2238668524348462</v>
      </c>
      <c r="CE222" s="83">
        <f t="shared" si="455"/>
        <v>2.9728691041287388E-2</v>
      </c>
      <c r="CF222" s="84">
        <f t="shared" si="456"/>
        <v>632.00774278444862</v>
      </c>
      <c r="CG222" s="83">
        <f t="shared" si="402"/>
        <v>0</v>
      </c>
      <c r="CH222" s="83">
        <f t="shared" si="457"/>
        <v>1.5869933726286203</v>
      </c>
      <c r="CI222" s="83">
        <f t="shared" si="403"/>
        <v>1.5869933726286203</v>
      </c>
      <c r="CJ222" s="143">
        <f t="shared" si="404"/>
        <v>1.1969464386411544</v>
      </c>
      <c r="CK222" s="83">
        <f t="shared" si="458"/>
        <v>2.8752826041265448E-2</v>
      </c>
      <c r="CL222" s="84">
        <f t="shared" si="459"/>
        <v>575.88675602028445</v>
      </c>
      <c r="CM222" s="83">
        <f t="shared" si="405"/>
        <v>0</v>
      </c>
      <c r="CN222" s="83">
        <f t="shared" si="460"/>
        <v>1.6586712839634197</v>
      </c>
      <c r="CO222" s="83">
        <f t="shared" si="406"/>
        <v>1.6586712839634197</v>
      </c>
      <c r="CP222" s="143">
        <f t="shared" si="407"/>
        <v>1.2022682287919844</v>
      </c>
      <c r="CQ222" s="83">
        <f t="shared" si="461"/>
        <v>2.8945740934233556E-2</v>
      </c>
      <c r="CR222" s="84">
        <f t="shared" si="462"/>
        <v>564.77610609699195</v>
      </c>
      <c r="CS222" s="83">
        <f t="shared" si="408"/>
        <v>0</v>
      </c>
      <c r="CT222" s="83">
        <f t="shared" si="463"/>
        <v>1.6736365883864395</v>
      </c>
      <c r="CU222" s="83">
        <f t="shared" si="409"/>
        <v>1.6736365883864395</v>
      </c>
      <c r="CV222" s="143">
        <f t="shared" si="410"/>
        <v>1.2032003115553187</v>
      </c>
      <c r="CW222" s="83">
        <f t="shared" si="464"/>
        <v>2.8979528934404451E-2</v>
      </c>
      <c r="CX222" s="84">
        <f t="shared" si="465"/>
        <v>564.10057563606154</v>
      </c>
      <c r="CY222" s="83">
        <f t="shared" si="411"/>
        <v>0</v>
      </c>
      <c r="CZ222" s="83">
        <f t="shared" si="466"/>
        <v>1.674555196273555</v>
      </c>
      <c r="DA222" s="83">
        <f t="shared" si="412"/>
        <v>1.674555196273555</v>
      </c>
      <c r="DB222" s="143">
        <f t="shared" si="413"/>
        <v>1.2032309708933955</v>
      </c>
      <c r="DC222" s="83">
        <f t="shared" si="467"/>
        <v>2.8980640335409227E-2</v>
      </c>
      <c r="DD222" s="84">
        <f t="shared" si="468"/>
        <v>564.11858389641179</v>
      </c>
      <c r="DE222" s="86">
        <f t="shared" si="414"/>
        <v>1035.6398660599311</v>
      </c>
      <c r="DF222" s="86">
        <f t="shared" si="415"/>
        <v>414.25594642397243</v>
      </c>
      <c r="DG222" s="86">
        <f t="shared" si="416"/>
        <v>258.90996651498278</v>
      </c>
      <c r="DH222" s="86">
        <f t="shared" si="417"/>
        <v>1.2471198677750028</v>
      </c>
      <c r="DI222" s="86">
        <f t="shared" si="418"/>
        <v>10.554789770804259</v>
      </c>
      <c r="DJ222" s="86">
        <f t="shared" si="419"/>
        <v>9827.524598035734</v>
      </c>
      <c r="DK222" s="86">
        <f t="shared" si="420"/>
        <v>890.25633624837087</v>
      </c>
      <c r="DL222" s="86">
        <f t="shared" si="478"/>
        <v>890.25633624837087</v>
      </c>
      <c r="DM222" s="86">
        <f t="shared" si="421"/>
        <v>1.2471198677750028</v>
      </c>
      <c r="DN222" s="85">
        <f t="shared" si="422"/>
        <v>1.2471198677750028</v>
      </c>
      <c r="DO222" s="85">
        <f t="shared" si="469"/>
        <v>124.71198677750029</v>
      </c>
      <c r="DP222" s="85">
        <f t="shared" si="423"/>
        <v>1.2471198677750028</v>
      </c>
      <c r="DQ222" s="85">
        <f t="shared" si="470"/>
        <v>124.71198677750029</v>
      </c>
      <c r="DR222" s="85">
        <f t="shared" si="424"/>
        <v>1.2471198677750028</v>
      </c>
      <c r="DS222" s="85">
        <f t="shared" si="471"/>
        <v>124.71198677750029</v>
      </c>
      <c r="DT222" s="81"/>
      <c r="DU222" s="81"/>
      <c r="DV222" s="81">
        <f t="shared" si="472"/>
        <v>-1.2471198677750028</v>
      </c>
      <c r="DW222" s="100"/>
    </row>
    <row r="223" spans="1:127" x14ac:dyDescent="0.2">
      <c r="A223" s="59">
        <f t="shared" si="425"/>
        <v>29.066666666666581</v>
      </c>
      <c r="B223" s="44">
        <f t="shared" si="426"/>
        <v>29066.666666666581</v>
      </c>
      <c r="C223" s="52">
        <f t="shared" si="360"/>
        <v>133.33333333333334</v>
      </c>
      <c r="D223" s="50">
        <f t="shared" si="361"/>
        <v>3</v>
      </c>
      <c r="E223" s="44">
        <f t="shared" si="362"/>
        <v>2.6</v>
      </c>
      <c r="F223" s="47">
        <f t="shared" si="363"/>
        <v>0.2</v>
      </c>
      <c r="G223" s="52">
        <f t="shared" si="427"/>
        <v>2.7943558428956183E-2</v>
      </c>
      <c r="H223" s="57">
        <f t="shared" si="428"/>
        <v>380.72726537230494</v>
      </c>
      <c r="I223" s="52">
        <f t="shared" si="429"/>
        <v>0</v>
      </c>
      <c r="J223" s="54">
        <f t="shared" si="430"/>
        <v>785.66087326122351</v>
      </c>
      <c r="K223" s="46">
        <f t="shared" si="473"/>
        <v>785.66087326122351</v>
      </c>
      <c r="L223" s="80">
        <f t="shared" si="364"/>
        <v>0</v>
      </c>
      <c r="M223" s="142">
        <f t="shared" si="365"/>
        <v>0</v>
      </c>
      <c r="N223" s="60">
        <f t="shared" si="366"/>
        <v>2.6</v>
      </c>
      <c r="O223" s="53">
        <f t="shared" si="367"/>
        <v>0</v>
      </c>
      <c r="P223" s="58">
        <f t="shared" si="431"/>
        <v>2.6089348068796072</v>
      </c>
      <c r="Q223" s="49">
        <f t="shared" si="368"/>
        <v>2.6089348068796072</v>
      </c>
      <c r="R223" s="143">
        <f t="shared" si="369"/>
        <v>0.2</v>
      </c>
      <c r="S223" s="51">
        <f t="shared" si="432"/>
        <v>2.2503368929887822E-2</v>
      </c>
      <c r="T223" s="57">
        <f t="shared" si="433"/>
        <v>393.88749820522548</v>
      </c>
      <c r="U223" s="53">
        <f t="shared" si="370"/>
        <v>0</v>
      </c>
      <c r="V223" s="58">
        <f t="shared" si="434"/>
        <v>2.6056315010173514</v>
      </c>
      <c r="W223" s="49">
        <f t="shared" si="371"/>
        <v>2.6056315010173514</v>
      </c>
      <c r="X223" s="143">
        <f t="shared" si="372"/>
        <v>0.2</v>
      </c>
      <c r="Y223" s="51">
        <f t="shared" si="435"/>
        <v>2.1908547148632069E-2</v>
      </c>
      <c r="Z223" s="57">
        <f t="shared" si="436"/>
        <v>389.60915376881456</v>
      </c>
      <c r="AA223" s="53">
        <f t="shared" si="373"/>
        <v>0</v>
      </c>
      <c r="AB223" s="58">
        <f t="shared" si="437"/>
        <v>2.6067044758396691</v>
      </c>
      <c r="AC223" s="49">
        <f t="shared" si="374"/>
        <v>2.6067044758396691</v>
      </c>
      <c r="AD223" s="143">
        <f t="shared" si="375"/>
        <v>0.2</v>
      </c>
      <c r="AE223" s="49">
        <f t="shared" si="474"/>
        <v>2.1855857299783069E-2</v>
      </c>
      <c r="AF223" s="57">
        <f t="shared" si="438"/>
        <v>388.09185758965162</v>
      </c>
      <c r="AG223" s="53">
        <f t="shared" si="376"/>
        <v>0</v>
      </c>
      <c r="AH223" s="58">
        <f t="shared" si="439"/>
        <v>2.6070852139767227</v>
      </c>
      <c r="AI223" s="49">
        <f t="shared" si="377"/>
        <v>2.6070852139767227</v>
      </c>
      <c r="AJ223" s="143">
        <f t="shared" si="378"/>
        <v>0.2</v>
      </c>
      <c r="AK223" s="51">
        <f t="shared" si="440"/>
        <v>2.1856415624644472E-2</v>
      </c>
      <c r="AL223" s="57">
        <f t="shared" si="441"/>
        <v>387.87286511411605</v>
      </c>
      <c r="AM223" s="53">
        <f t="shared" si="379"/>
        <v>0</v>
      </c>
      <c r="AN223" s="58">
        <f t="shared" si="442"/>
        <v>2.6071401753776131</v>
      </c>
      <c r="AO223" s="49">
        <f t="shared" si="380"/>
        <v>2.6071401753776131</v>
      </c>
      <c r="AP223" s="143">
        <f t="shared" si="381"/>
        <v>0.2</v>
      </c>
      <c r="AQ223" s="51">
        <f t="shared" si="443"/>
        <v>2.1856711274376668E-2</v>
      </c>
      <c r="AR223" s="57">
        <f t="shared" si="444"/>
        <v>387.85263182668393</v>
      </c>
      <c r="AS223" s="44">
        <f t="shared" si="382"/>
        <v>1414.1895718702021</v>
      </c>
      <c r="AT223" s="44">
        <f t="shared" si="383"/>
        <v>565.6758287480809</v>
      </c>
      <c r="AU223" s="44">
        <f t="shared" si="384"/>
        <v>353.54739296755054</v>
      </c>
      <c r="AV223" s="47">
        <f t="shared" si="385"/>
        <v>43.339155047676776</v>
      </c>
      <c r="AW223" s="47">
        <f t="shared" si="386"/>
        <v>6544.6598571620134</v>
      </c>
      <c r="AX223" s="86">
        <f t="shared" si="387"/>
        <v>6633212.9123757966</v>
      </c>
      <c r="AY223" s="86">
        <f t="shared" si="388"/>
        <v>804.66113936183456</v>
      </c>
      <c r="AZ223" s="10">
        <f t="shared" si="445"/>
        <v>804.66113936183456</v>
      </c>
      <c r="BA223" s="44">
        <f t="shared" si="389"/>
        <v>6544.6598571620134</v>
      </c>
      <c r="BB223" s="9">
        <f t="shared" si="390"/>
        <v>1414.1895718702021</v>
      </c>
      <c r="BC223" s="45">
        <f t="shared" si="479"/>
        <v>188558.60958269364</v>
      </c>
      <c r="BD223" s="9">
        <f t="shared" si="391"/>
        <v>353.54739296755054</v>
      </c>
      <c r="BE223" s="45">
        <f t="shared" si="475"/>
        <v>47139.652395673409</v>
      </c>
      <c r="BF223" s="9">
        <f t="shared" si="392"/>
        <v>565.6758287480809</v>
      </c>
      <c r="BG223" s="45">
        <f t="shared" si="476"/>
        <v>75423.443833077457</v>
      </c>
      <c r="BH223" s="58"/>
      <c r="BI223" s="58"/>
      <c r="BJ223" s="58">
        <f t="shared" si="446"/>
        <v>-1414.1895718702021</v>
      </c>
      <c r="BK223" s="97"/>
      <c r="BL223" s="44"/>
      <c r="BM223" s="82">
        <f t="shared" si="447"/>
        <v>21.8</v>
      </c>
      <c r="BN223" s="86">
        <f t="shared" si="448"/>
        <v>21800</v>
      </c>
      <c r="BO223" s="86">
        <f t="shared" si="449"/>
        <v>100</v>
      </c>
      <c r="BP223" s="84">
        <f t="shared" si="393"/>
        <v>2</v>
      </c>
      <c r="BQ223" s="84">
        <f t="shared" si="394"/>
        <v>3</v>
      </c>
      <c r="BR223" s="84">
        <f t="shared" si="395"/>
        <v>0.2</v>
      </c>
      <c r="BS223" s="84">
        <f t="shared" si="450"/>
        <v>3.7516943074937914E-2</v>
      </c>
      <c r="BT223" s="84">
        <f t="shared" si="451"/>
        <v>540.6708602235484</v>
      </c>
      <c r="BU223" s="84">
        <f t="shared" si="452"/>
        <v>0</v>
      </c>
      <c r="BV223" s="83">
        <f t="shared" si="453"/>
        <v>578.10228114440622</v>
      </c>
      <c r="BW223" s="81">
        <f t="shared" si="477"/>
        <v>578.10228114440622</v>
      </c>
      <c r="BX223" s="83">
        <f t="shared" si="396"/>
        <v>0</v>
      </c>
      <c r="BY223" s="141">
        <f t="shared" si="397"/>
        <v>0</v>
      </c>
      <c r="BZ223" s="83">
        <f t="shared" si="398"/>
        <v>3</v>
      </c>
      <c r="CA223" s="83">
        <f t="shared" si="399"/>
        <v>0</v>
      </c>
      <c r="CB223" s="83">
        <f t="shared" si="454"/>
        <v>1.7072929449237122</v>
      </c>
      <c r="CC223" s="83">
        <f t="shared" si="400"/>
        <v>1.7072929449237122</v>
      </c>
      <c r="CD223" s="143">
        <f t="shared" si="401"/>
        <v>1.2238668524348462</v>
      </c>
      <c r="CE223" s="83">
        <f t="shared" si="455"/>
        <v>2.9606304356043903E-2</v>
      </c>
      <c r="CF223" s="84">
        <f t="shared" si="456"/>
        <v>633.74387991005085</v>
      </c>
      <c r="CG223" s="83">
        <f t="shared" si="402"/>
        <v>0</v>
      </c>
      <c r="CH223" s="83">
        <f t="shared" si="457"/>
        <v>1.5850985269440847</v>
      </c>
      <c r="CI223" s="83">
        <f t="shared" si="403"/>
        <v>1.5850985269440847</v>
      </c>
      <c r="CJ223" s="143">
        <f t="shared" si="404"/>
        <v>1.1969464386411544</v>
      </c>
      <c r="CK223" s="83">
        <f t="shared" si="458"/>
        <v>2.8633131397401333E-2</v>
      </c>
      <c r="CL223" s="84">
        <f t="shared" si="459"/>
        <v>577.69476475013869</v>
      </c>
      <c r="CM223" s="83">
        <f t="shared" si="405"/>
        <v>0</v>
      </c>
      <c r="CN223" s="83">
        <f t="shared" si="460"/>
        <v>1.6564952832509245</v>
      </c>
      <c r="CO223" s="83">
        <f t="shared" si="406"/>
        <v>1.6564952832509245</v>
      </c>
      <c r="CP223" s="143">
        <f t="shared" si="407"/>
        <v>1.2022682287919844</v>
      </c>
      <c r="CQ223" s="83">
        <f t="shared" si="461"/>
        <v>2.8825514111354356E-2</v>
      </c>
      <c r="CR223" s="84">
        <f t="shared" si="462"/>
        <v>566.51759808531233</v>
      </c>
      <c r="CS223" s="83">
        <f t="shared" si="408"/>
        <v>0</v>
      </c>
      <c r="CT223" s="83">
        <f t="shared" si="463"/>
        <v>1.6715091983563999</v>
      </c>
      <c r="CU223" s="83">
        <f t="shared" si="409"/>
        <v>1.6715091983563999</v>
      </c>
      <c r="CV223" s="143">
        <f t="shared" si="410"/>
        <v>1.2032003115553187</v>
      </c>
      <c r="CW223" s="83">
        <f t="shared" si="464"/>
        <v>2.8859208903248917E-2</v>
      </c>
      <c r="CX223" s="84">
        <f t="shared" si="465"/>
        <v>565.82851162404722</v>
      </c>
      <c r="CY223" s="83">
        <f t="shared" si="411"/>
        <v>0</v>
      </c>
      <c r="CZ223" s="83">
        <f t="shared" si="466"/>
        <v>1.6724437369888876</v>
      </c>
      <c r="DA223" s="83">
        <f t="shared" si="412"/>
        <v>1.6724437369888876</v>
      </c>
      <c r="DB223" s="143">
        <f t="shared" si="413"/>
        <v>1.2032309708933955</v>
      </c>
      <c r="DC223" s="83">
        <f t="shared" si="467"/>
        <v>2.8860317238319888E-2</v>
      </c>
      <c r="DD223" s="84">
        <f t="shared" si="468"/>
        <v>565.84563827187958</v>
      </c>
      <c r="DE223" s="86">
        <f t="shared" si="414"/>
        <v>1040.5841060599312</v>
      </c>
      <c r="DF223" s="86">
        <f t="shared" si="415"/>
        <v>416.23364242397247</v>
      </c>
      <c r="DG223" s="86">
        <f t="shared" si="416"/>
        <v>260.14602651498279</v>
      </c>
      <c r="DH223" s="86">
        <f t="shared" si="417"/>
        <v>1.2290777986484775</v>
      </c>
      <c r="DI223" s="86">
        <f t="shared" si="418"/>
        <v>10.276009478213018</v>
      </c>
      <c r="DJ223" s="86">
        <f t="shared" si="419"/>
        <v>9345.5523245380427</v>
      </c>
      <c r="DK223" s="86">
        <f t="shared" si="420"/>
        <v>882.4105723364861</v>
      </c>
      <c r="DL223" s="86">
        <f t="shared" si="478"/>
        <v>882.4105723364861</v>
      </c>
      <c r="DM223" s="86">
        <f t="shared" si="421"/>
        <v>1.2290777986484775</v>
      </c>
      <c r="DN223" s="85">
        <f t="shared" si="422"/>
        <v>1.2290777986484775</v>
      </c>
      <c r="DO223" s="85">
        <f t="shared" si="469"/>
        <v>122.90777986484775</v>
      </c>
      <c r="DP223" s="85">
        <f t="shared" si="423"/>
        <v>1.2290777986484775</v>
      </c>
      <c r="DQ223" s="85">
        <f t="shared" si="470"/>
        <v>122.90777986484775</v>
      </c>
      <c r="DR223" s="85">
        <f t="shared" si="424"/>
        <v>1.2290777986484775</v>
      </c>
      <c r="DS223" s="85">
        <f t="shared" si="471"/>
        <v>122.90777986484775</v>
      </c>
      <c r="DT223" s="81"/>
      <c r="DU223" s="81"/>
      <c r="DV223" s="81">
        <f t="shared" si="472"/>
        <v>-1.2290777986484775</v>
      </c>
      <c r="DW223" s="100"/>
    </row>
    <row r="224" spans="1:127" x14ac:dyDescent="0.2">
      <c r="A224" s="59">
        <f t="shared" si="425"/>
        <v>29.199999999999914</v>
      </c>
      <c r="B224" s="44">
        <f t="shared" si="426"/>
        <v>29199.999999999913</v>
      </c>
      <c r="C224" s="52">
        <f t="shared" si="360"/>
        <v>133.33333333333334</v>
      </c>
      <c r="D224" s="50">
        <f t="shared" si="361"/>
        <v>3</v>
      </c>
      <c r="E224" s="44">
        <f t="shared" si="362"/>
        <v>2.6</v>
      </c>
      <c r="F224" s="47">
        <f t="shared" si="363"/>
        <v>0.2</v>
      </c>
      <c r="G224" s="52">
        <f t="shared" si="427"/>
        <v>2.7916891762289515E-2</v>
      </c>
      <c r="H224" s="57">
        <f t="shared" si="428"/>
        <v>382.15958460797788</v>
      </c>
      <c r="I224" s="52">
        <f t="shared" si="429"/>
        <v>0</v>
      </c>
      <c r="J224" s="54">
        <f t="shared" si="430"/>
        <v>789.45407326122347</v>
      </c>
      <c r="K224" s="46">
        <f t="shared" si="473"/>
        <v>789.45407326122347</v>
      </c>
      <c r="L224" s="80">
        <f t="shared" si="364"/>
        <v>0</v>
      </c>
      <c r="M224" s="142">
        <f t="shared" si="365"/>
        <v>0</v>
      </c>
      <c r="N224" s="60">
        <f t="shared" si="366"/>
        <v>2.6</v>
      </c>
      <c r="O224" s="53">
        <f t="shared" si="367"/>
        <v>0</v>
      </c>
      <c r="P224" s="58">
        <f t="shared" si="431"/>
        <v>2.6090783417655183</v>
      </c>
      <c r="Q224" s="49">
        <f t="shared" si="368"/>
        <v>2.6090783417655183</v>
      </c>
      <c r="R224" s="143">
        <f t="shared" si="369"/>
        <v>0.2</v>
      </c>
      <c r="S224" s="51">
        <f t="shared" si="432"/>
        <v>2.2476702263221154E-2</v>
      </c>
      <c r="T224" s="57">
        <f t="shared" si="433"/>
        <v>395.03688354247754</v>
      </c>
      <c r="U224" s="53">
        <f t="shared" si="370"/>
        <v>0</v>
      </c>
      <c r="V224" s="58">
        <f t="shared" si="434"/>
        <v>2.6058462337771728</v>
      </c>
      <c r="W224" s="49">
        <f t="shared" si="371"/>
        <v>2.6058462337771728</v>
      </c>
      <c r="X224" s="143">
        <f t="shared" si="372"/>
        <v>0.2</v>
      </c>
      <c r="Y224" s="51">
        <f t="shared" si="435"/>
        <v>2.1881880481965401E-2</v>
      </c>
      <c r="Z224" s="57">
        <f t="shared" si="436"/>
        <v>390.7295584925447</v>
      </c>
      <c r="AA224" s="53">
        <f t="shared" si="373"/>
        <v>0</v>
      </c>
      <c r="AB224" s="58">
        <f t="shared" si="437"/>
        <v>2.6069264492419135</v>
      </c>
      <c r="AC224" s="49">
        <f t="shared" si="374"/>
        <v>2.6069264492419135</v>
      </c>
      <c r="AD224" s="143">
        <f t="shared" si="375"/>
        <v>0.2</v>
      </c>
      <c r="AE224" s="49">
        <f t="shared" si="474"/>
        <v>2.1829190633116401E-2</v>
      </c>
      <c r="AF224" s="57">
        <f t="shared" si="438"/>
        <v>389.20910603720415</v>
      </c>
      <c r="AG224" s="53">
        <f t="shared" si="376"/>
        <v>0</v>
      </c>
      <c r="AH224" s="58">
        <f t="shared" si="439"/>
        <v>2.6073079708457412</v>
      </c>
      <c r="AI224" s="49">
        <f t="shared" si="377"/>
        <v>2.6073079708457412</v>
      </c>
      <c r="AJ224" s="143">
        <f t="shared" si="378"/>
        <v>0.2</v>
      </c>
      <c r="AK224" s="51">
        <f t="shared" si="440"/>
        <v>2.1829748957977804E-2</v>
      </c>
      <c r="AL224" s="57">
        <f t="shared" si="441"/>
        <v>388.9899789531886</v>
      </c>
      <c r="AM224" s="53">
        <f t="shared" si="379"/>
        <v>0</v>
      </c>
      <c r="AN224" s="58">
        <f t="shared" si="442"/>
        <v>2.6073629648147354</v>
      </c>
      <c r="AO224" s="49">
        <f t="shared" si="380"/>
        <v>2.6073629648147354</v>
      </c>
      <c r="AP224" s="143">
        <f t="shared" si="381"/>
        <v>0.2</v>
      </c>
      <c r="AQ224" s="51">
        <f t="shared" si="443"/>
        <v>2.183004460771E-2</v>
      </c>
      <c r="AR224" s="57">
        <f t="shared" si="444"/>
        <v>388.96973723576201</v>
      </c>
      <c r="AS224" s="44">
        <f t="shared" si="382"/>
        <v>1421.0173318702023</v>
      </c>
      <c r="AT224" s="44">
        <f t="shared" si="383"/>
        <v>568.40693274808086</v>
      </c>
      <c r="AU224" s="44">
        <f t="shared" si="384"/>
        <v>355.25433296755057</v>
      </c>
      <c r="AV224" s="47">
        <f t="shared" si="385"/>
        <v>42.595377405586838</v>
      </c>
      <c r="AW224" s="47">
        <f t="shared" si="386"/>
        <v>6335.1193172562907</v>
      </c>
      <c r="AX224" s="86">
        <f t="shared" si="387"/>
        <v>6295768.8106286833</v>
      </c>
      <c r="AY224" s="86">
        <f t="shared" si="388"/>
        <v>800.15681319607233</v>
      </c>
      <c r="AZ224" s="10">
        <f t="shared" si="445"/>
        <v>800.15681319607233</v>
      </c>
      <c r="BA224" s="44">
        <f t="shared" si="389"/>
        <v>6335.1193172562907</v>
      </c>
      <c r="BB224" s="9">
        <f t="shared" si="390"/>
        <v>1421.0173318702023</v>
      </c>
      <c r="BC224" s="45">
        <f t="shared" si="479"/>
        <v>189468.97758269365</v>
      </c>
      <c r="BD224" s="9">
        <f t="shared" si="391"/>
        <v>355.25433296755057</v>
      </c>
      <c r="BE224" s="45">
        <f t="shared" si="475"/>
        <v>47367.244395673413</v>
      </c>
      <c r="BF224" s="9">
        <f t="shared" si="392"/>
        <v>568.40693274808086</v>
      </c>
      <c r="BG224" s="45">
        <f t="shared" si="476"/>
        <v>75787.59103307745</v>
      </c>
      <c r="BH224" s="58"/>
      <c r="BI224" s="58"/>
      <c r="BJ224" s="58">
        <f t="shared" si="446"/>
        <v>-1421.0173318702023</v>
      </c>
      <c r="BK224" s="97"/>
      <c r="BL224" s="44"/>
      <c r="BM224" s="82">
        <f t="shared" si="447"/>
        <v>21.900000000000002</v>
      </c>
      <c r="BN224" s="86">
        <f t="shared" si="448"/>
        <v>21900</v>
      </c>
      <c r="BO224" s="86">
        <f t="shared" si="449"/>
        <v>100</v>
      </c>
      <c r="BP224" s="84">
        <f t="shared" si="393"/>
        <v>2</v>
      </c>
      <c r="BQ224" s="84">
        <f t="shared" si="394"/>
        <v>3</v>
      </c>
      <c r="BR224" s="84">
        <f t="shared" si="395"/>
        <v>0.2</v>
      </c>
      <c r="BS224" s="84">
        <f t="shared" si="450"/>
        <v>3.7496943074937915E-2</v>
      </c>
      <c r="BT224" s="84">
        <f t="shared" si="451"/>
        <v>541.92109165937973</v>
      </c>
      <c r="BU224" s="84">
        <f t="shared" si="452"/>
        <v>0</v>
      </c>
      <c r="BV224" s="83">
        <f t="shared" si="453"/>
        <v>580.84908114440623</v>
      </c>
      <c r="BW224" s="81">
        <f t="shared" si="477"/>
        <v>580.84908114440623</v>
      </c>
      <c r="BX224" s="83">
        <f t="shared" si="396"/>
        <v>0</v>
      </c>
      <c r="BY224" s="141">
        <f t="shared" si="397"/>
        <v>0</v>
      </c>
      <c r="BZ224" s="83">
        <f t="shared" si="398"/>
        <v>3</v>
      </c>
      <c r="CA224" s="83">
        <f t="shared" si="399"/>
        <v>0</v>
      </c>
      <c r="CB224" s="83">
        <f t="shared" si="454"/>
        <v>1.7057677346133995</v>
      </c>
      <c r="CC224" s="83">
        <f t="shared" si="400"/>
        <v>1.7057677346133995</v>
      </c>
      <c r="CD224" s="143">
        <f t="shared" si="401"/>
        <v>1.2238668524348462</v>
      </c>
      <c r="CE224" s="83">
        <f t="shared" si="455"/>
        <v>2.9483917670800417E-2</v>
      </c>
      <c r="CF224" s="84">
        <f t="shared" si="456"/>
        <v>635.47440372561914</v>
      </c>
      <c r="CG224" s="83">
        <f t="shared" si="402"/>
        <v>0</v>
      </c>
      <c r="CH224" s="83">
        <f t="shared" si="457"/>
        <v>1.583215558956476</v>
      </c>
      <c r="CI224" s="83">
        <f t="shared" si="403"/>
        <v>1.583215558956476</v>
      </c>
      <c r="CJ224" s="143">
        <f t="shared" si="404"/>
        <v>1.1969464386411544</v>
      </c>
      <c r="CK224" s="83">
        <f t="shared" si="458"/>
        <v>2.8513436753537218E-2</v>
      </c>
      <c r="CL224" s="84">
        <f t="shared" si="459"/>
        <v>579.49738355204727</v>
      </c>
      <c r="CM224" s="83">
        <f t="shared" si="405"/>
        <v>0</v>
      </c>
      <c r="CN224" s="83">
        <f t="shared" si="460"/>
        <v>1.6543327519675128</v>
      </c>
      <c r="CO224" s="83">
        <f t="shared" si="406"/>
        <v>1.6543327519675128</v>
      </c>
      <c r="CP224" s="143">
        <f t="shared" si="407"/>
        <v>1.2022682287919844</v>
      </c>
      <c r="CQ224" s="83">
        <f t="shared" si="461"/>
        <v>2.8705287288475156E-2</v>
      </c>
      <c r="CR224" s="84">
        <f t="shared" si="462"/>
        <v>568.25411982435776</v>
      </c>
      <c r="CS224" s="83">
        <f t="shared" si="408"/>
        <v>0</v>
      </c>
      <c r="CT224" s="83">
        <f t="shared" si="463"/>
        <v>1.6693945272871884</v>
      </c>
      <c r="CU224" s="83">
        <f t="shared" si="409"/>
        <v>1.6693945272871884</v>
      </c>
      <c r="CV224" s="143">
        <f t="shared" si="410"/>
        <v>1.2032003115553187</v>
      </c>
      <c r="CW224" s="83">
        <f t="shared" si="464"/>
        <v>2.8738888872093384E-2</v>
      </c>
      <c r="CX224" s="84">
        <f t="shared" si="465"/>
        <v>567.55144853136358</v>
      </c>
      <c r="CY224" s="83">
        <f t="shared" si="411"/>
        <v>0</v>
      </c>
      <c r="CZ224" s="83">
        <f t="shared" si="466"/>
        <v>1.6703449554137582</v>
      </c>
      <c r="DA224" s="83">
        <f t="shared" si="412"/>
        <v>1.6703449554137582</v>
      </c>
      <c r="DB224" s="143">
        <f t="shared" si="413"/>
        <v>1.2032309708933955</v>
      </c>
      <c r="DC224" s="83">
        <f t="shared" si="467"/>
        <v>2.8739994141230549E-2</v>
      </c>
      <c r="DD224" s="84">
        <f t="shared" si="468"/>
        <v>567.56767860440686</v>
      </c>
      <c r="DE224" s="86">
        <f t="shared" si="414"/>
        <v>1045.5283460599312</v>
      </c>
      <c r="DF224" s="86">
        <f t="shared" si="415"/>
        <v>418.21133842397245</v>
      </c>
      <c r="DG224" s="86">
        <f t="shared" si="416"/>
        <v>261.3820865149828</v>
      </c>
      <c r="DH224" s="86">
        <f t="shared" si="417"/>
        <v>1.2114202178158144</v>
      </c>
      <c r="DI224" s="86">
        <f t="shared" si="418"/>
        <v>10.006465857141547</v>
      </c>
      <c r="DJ224" s="86">
        <f t="shared" si="419"/>
        <v>8890.3439597922097</v>
      </c>
      <c r="DK224" s="86">
        <f t="shared" si="420"/>
        <v>874.59562387965616</v>
      </c>
      <c r="DL224" s="86">
        <f t="shared" si="478"/>
        <v>874.59562387965616</v>
      </c>
      <c r="DM224" s="86">
        <f t="shared" si="421"/>
        <v>1.2114202178158144</v>
      </c>
      <c r="DN224" s="85">
        <f t="shared" si="422"/>
        <v>1.2114202178158144</v>
      </c>
      <c r="DO224" s="85">
        <f t="shared" si="469"/>
        <v>121.14202178158145</v>
      </c>
      <c r="DP224" s="85">
        <f t="shared" si="423"/>
        <v>1.2114202178158144</v>
      </c>
      <c r="DQ224" s="85">
        <f t="shared" si="470"/>
        <v>121.14202178158145</v>
      </c>
      <c r="DR224" s="85">
        <f t="shared" si="424"/>
        <v>1.2114202178158144</v>
      </c>
      <c r="DS224" s="85">
        <f t="shared" si="471"/>
        <v>121.14202178158145</v>
      </c>
      <c r="DT224" s="81"/>
      <c r="DU224" s="81"/>
      <c r="DV224" s="81">
        <f t="shared" si="472"/>
        <v>-1.2114202178158144</v>
      </c>
      <c r="DW224" s="100"/>
    </row>
    <row r="225" spans="1:127" x14ac:dyDescent="0.2">
      <c r="A225" s="59">
        <f t="shared" si="425"/>
        <v>29.333333333333247</v>
      </c>
      <c r="B225" s="44">
        <f t="shared" si="426"/>
        <v>29333.333333333245</v>
      </c>
      <c r="C225" s="52">
        <f t="shared" si="360"/>
        <v>133.33333333333334</v>
      </c>
      <c r="D225" s="50">
        <f t="shared" si="361"/>
        <v>3</v>
      </c>
      <c r="E225" s="44">
        <f t="shared" si="362"/>
        <v>2.6</v>
      </c>
      <c r="F225" s="47">
        <f t="shared" si="363"/>
        <v>0.2</v>
      </c>
      <c r="G225" s="52">
        <f t="shared" si="427"/>
        <v>2.7890225095622848E-2</v>
      </c>
      <c r="H225" s="57">
        <f t="shared" si="428"/>
        <v>383.5905363222833</v>
      </c>
      <c r="I225" s="52">
        <f t="shared" si="429"/>
        <v>0</v>
      </c>
      <c r="J225" s="54">
        <f t="shared" si="430"/>
        <v>793.24727326122343</v>
      </c>
      <c r="K225" s="46">
        <f t="shared" si="473"/>
        <v>793.24727326122343</v>
      </c>
      <c r="L225" s="80">
        <f t="shared" si="364"/>
        <v>0</v>
      </c>
      <c r="M225" s="142">
        <f t="shared" si="365"/>
        <v>0</v>
      </c>
      <c r="N225" s="60">
        <f t="shared" si="366"/>
        <v>2.6</v>
      </c>
      <c r="O225" s="53">
        <f t="shared" si="367"/>
        <v>0</v>
      </c>
      <c r="P225" s="58">
        <f t="shared" si="431"/>
        <v>2.6092221806879863</v>
      </c>
      <c r="Q225" s="49">
        <f t="shared" si="368"/>
        <v>2.6092221806879863</v>
      </c>
      <c r="R225" s="143">
        <f t="shared" si="369"/>
        <v>0.2</v>
      </c>
      <c r="S225" s="51">
        <f t="shared" si="432"/>
        <v>2.2450035596554486E-2</v>
      </c>
      <c r="T225" s="57">
        <f t="shared" si="433"/>
        <v>396.18484288481437</v>
      </c>
      <c r="U225" s="53">
        <f t="shared" si="370"/>
        <v>0</v>
      </c>
      <c r="V225" s="58">
        <f t="shared" si="434"/>
        <v>2.606061276516892</v>
      </c>
      <c r="W225" s="49">
        <f t="shared" si="371"/>
        <v>2.606061276516892</v>
      </c>
      <c r="X225" s="143">
        <f t="shared" si="372"/>
        <v>0.2</v>
      </c>
      <c r="Y225" s="51">
        <f t="shared" si="435"/>
        <v>2.1855213815298733E-2</v>
      </c>
      <c r="Z225" s="57">
        <f t="shared" si="436"/>
        <v>391.84850643685905</v>
      </c>
      <c r="AA225" s="53">
        <f t="shared" si="373"/>
        <v>0</v>
      </c>
      <c r="AB225" s="58">
        <f t="shared" si="437"/>
        <v>2.607148740262343</v>
      </c>
      <c r="AC225" s="49">
        <f t="shared" si="374"/>
        <v>2.607148740262343</v>
      </c>
      <c r="AD225" s="143">
        <f t="shared" si="375"/>
        <v>0.2</v>
      </c>
      <c r="AE225" s="49">
        <f t="shared" si="474"/>
        <v>2.1802523966449733E-2</v>
      </c>
      <c r="AF225" s="57">
        <f t="shared" si="438"/>
        <v>390.3248954658435</v>
      </c>
      <c r="AG225" s="53">
        <f t="shared" si="376"/>
        <v>0</v>
      </c>
      <c r="AH225" s="58">
        <f t="shared" si="439"/>
        <v>2.6075310459615095</v>
      </c>
      <c r="AI225" s="49">
        <f t="shared" si="377"/>
        <v>2.6075310459615095</v>
      </c>
      <c r="AJ225" s="143">
        <f t="shared" si="378"/>
        <v>0.2</v>
      </c>
      <c r="AK225" s="51">
        <f t="shared" si="440"/>
        <v>2.1803082291311136E-2</v>
      </c>
      <c r="AL225" s="57">
        <f t="shared" si="441"/>
        <v>390.10563366262278</v>
      </c>
      <c r="AM225" s="53">
        <f t="shared" si="379"/>
        <v>0</v>
      </c>
      <c r="AN225" s="58">
        <f t="shared" si="442"/>
        <v>2.6075860725396072</v>
      </c>
      <c r="AO225" s="49">
        <f t="shared" si="380"/>
        <v>2.6075860725396072</v>
      </c>
      <c r="AP225" s="143">
        <f t="shared" si="381"/>
        <v>0.2</v>
      </c>
      <c r="AQ225" s="51">
        <f t="shared" si="443"/>
        <v>2.1803377941043332E-2</v>
      </c>
      <c r="AR225" s="57">
        <f t="shared" si="444"/>
        <v>390.085383532744</v>
      </c>
      <c r="AS225" s="44">
        <f t="shared" si="382"/>
        <v>1427.8450918702022</v>
      </c>
      <c r="AT225" s="44">
        <f t="shared" si="383"/>
        <v>571.13803674808082</v>
      </c>
      <c r="AU225" s="44">
        <f t="shared" si="384"/>
        <v>356.96127296755054</v>
      </c>
      <c r="AV225" s="47">
        <f t="shared" si="385"/>
        <v>41.867748082276535</v>
      </c>
      <c r="AW225" s="47">
        <f t="shared" si="386"/>
        <v>6133.2194036033643</v>
      </c>
      <c r="AX225" s="86">
        <f t="shared" si="387"/>
        <v>5976947.9764966983</v>
      </c>
      <c r="AY225" s="86">
        <f t="shared" si="388"/>
        <v>795.67476381953247</v>
      </c>
      <c r="AZ225" s="10">
        <f t="shared" si="445"/>
        <v>795.67476381953247</v>
      </c>
      <c r="BA225" s="44">
        <f t="shared" si="389"/>
        <v>6133.2194036033643</v>
      </c>
      <c r="BB225" s="9">
        <f t="shared" si="390"/>
        <v>1427.8450918702022</v>
      </c>
      <c r="BC225" s="45">
        <f t="shared" si="479"/>
        <v>190379.34558269364</v>
      </c>
      <c r="BD225" s="9">
        <f t="shared" si="391"/>
        <v>356.96127296755054</v>
      </c>
      <c r="BE225" s="45">
        <f t="shared" si="475"/>
        <v>47594.83639567341</v>
      </c>
      <c r="BF225" s="9">
        <f t="shared" si="392"/>
        <v>571.13803674808082</v>
      </c>
      <c r="BG225" s="45">
        <f t="shared" si="476"/>
        <v>76151.738233077442</v>
      </c>
      <c r="BH225" s="58"/>
      <c r="BI225" s="58"/>
      <c r="BJ225" s="58">
        <f t="shared" si="446"/>
        <v>-1427.8450918702022</v>
      </c>
      <c r="BK225" s="97"/>
      <c r="BL225" s="44"/>
      <c r="BM225" s="82">
        <f t="shared" si="447"/>
        <v>22</v>
      </c>
      <c r="BN225" s="86">
        <f t="shared" si="448"/>
        <v>22000</v>
      </c>
      <c r="BO225" s="86">
        <f t="shared" si="449"/>
        <v>100</v>
      </c>
      <c r="BP225" s="84">
        <f t="shared" si="393"/>
        <v>2</v>
      </c>
      <c r="BQ225" s="84">
        <f t="shared" si="394"/>
        <v>3</v>
      </c>
      <c r="BR225" s="84">
        <f t="shared" si="395"/>
        <v>0.2</v>
      </c>
      <c r="BS225" s="84">
        <f t="shared" si="450"/>
        <v>3.7476943074937916E-2</v>
      </c>
      <c r="BT225" s="84">
        <f t="shared" si="451"/>
        <v>543.17065642854436</v>
      </c>
      <c r="BU225" s="84">
        <f t="shared" si="452"/>
        <v>0</v>
      </c>
      <c r="BV225" s="83">
        <f t="shared" si="453"/>
        <v>583.59588114440612</v>
      </c>
      <c r="BW225" s="81">
        <f t="shared" si="477"/>
        <v>583.59588114440612</v>
      </c>
      <c r="BX225" s="83">
        <f t="shared" si="396"/>
        <v>0</v>
      </c>
      <c r="BY225" s="141">
        <f t="shared" si="397"/>
        <v>0</v>
      </c>
      <c r="BZ225" s="83">
        <f t="shared" si="398"/>
        <v>3</v>
      </c>
      <c r="CA225" s="83">
        <f t="shared" si="399"/>
        <v>0</v>
      </c>
      <c r="CB225" s="83">
        <f t="shared" si="454"/>
        <v>1.7042466156741669</v>
      </c>
      <c r="CC225" s="83">
        <f t="shared" si="400"/>
        <v>1.7042466156741669</v>
      </c>
      <c r="CD225" s="143">
        <f t="shared" si="401"/>
        <v>1.2238668524348462</v>
      </c>
      <c r="CE225" s="83">
        <f t="shared" si="455"/>
        <v>2.9361530985556931E-2</v>
      </c>
      <c r="CF225" s="84">
        <f t="shared" si="456"/>
        <v>637.19930001314606</v>
      </c>
      <c r="CG225" s="83">
        <f t="shared" si="402"/>
        <v>0</v>
      </c>
      <c r="CH225" s="83">
        <f t="shared" si="457"/>
        <v>1.581344414297174</v>
      </c>
      <c r="CI225" s="83">
        <f t="shared" si="403"/>
        <v>1.581344414297174</v>
      </c>
      <c r="CJ225" s="143">
        <f t="shared" si="404"/>
        <v>1.1969464386411544</v>
      </c>
      <c r="CK225" s="83">
        <f t="shared" si="458"/>
        <v>2.8393742109673104E-2</v>
      </c>
      <c r="CL225" s="84">
        <f t="shared" si="459"/>
        <v>581.2945860410349</v>
      </c>
      <c r="CM225" s="83">
        <f t="shared" si="405"/>
        <v>0</v>
      </c>
      <c r="CN225" s="83">
        <f t="shared" si="460"/>
        <v>1.6521836386567985</v>
      </c>
      <c r="CO225" s="83">
        <f t="shared" si="406"/>
        <v>1.6521836386567985</v>
      </c>
      <c r="CP225" s="143">
        <f t="shared" si="407"/>
        <v>1.2022682287919844</v>
      </c>
      <c r="CQ225" s="83">
        <f t="shared" si="461"/>
        <v>2.8585060465595957E-2</v>
      </c>
      <c r="CR225" s="84">
        <f t="shared" si="462"/>
        <v>569.98564414091186</v>
      </c>
      <c r="CS225" s="83">
        <f t="shared" si="408"/>
        <v>0</v>
      </c>
      <c r="CT225" s="83">
        <f t="shared" si="463"/>
        <v>1.6672925327368995</v>
      </c>
      <c r="CU225" s="83">
        <f t="shared" si="409"/>
        <v>1.6672925327368995</v>
      </c>
      <c r="CV225" s="143">
        <f t="shared" si="410"/>
        <v>1.2032003115553187</v>
      </c>
      <c r="CW225" s="83">
        <f t="shared" si="464"/>
        <v>2.8618568840937851E-2</v>
      </c>
      <c r="CX225" s="84">
        <f t="shared" si="465"/>
        <v>569.26936052806332</v>
      </c>
      <c r="CY225" s="83">
        <f t="shared" si="411"/>
        <v>0</v>
      </c>
      <c r="CZ225" s="83">
        <f t="shared" si="466"/>
        <v>1.6682588079265102</v>
      </c>
      <c r="DA225" s="83">
        <f t="shared" si="412"/>
        <v>1.6682588079265102</v>
      </c>
      <c r="DB225" s="143">
        <f t="shared" si="413"/>
        <v>1.2032309708933955</v>
      </c>
      <c r="DC225" s="83">
        <f t="shared" si="467"/>
        <v>2.8619671044141211E-2</v>
      </c>
      <c r="DD225" s="84">
        <f t="shared" si="468"/>
        <v>569.28467918561807</v>
      </c>
      <c r="DE225" s="86">
        <f t="shared" si="414"/>
        <v>1050.472586059931</v>
      </c>
      <c r="DF225" s="86">
        <f t="shared" si="415"/>
        <v>420.18903442397237</v>
      </c>
      <c r="DG225" s="86">
        <f t="shared" si="416"/>
        <v>262.61814651498275</v>
      </c>
      <c r="DH225" s="86">
        <f t="shared" si="417"/>
        <v>1.1941372287541498</v>
      </c>
      <c r="DI225" s="86">
        <f t="shared" si="418"/>
        <v>9.7458050328865617</v>
      </c>
      <c r="DJ225" s="86">
        <f t="shared" si="419"/>
        <v>8460.2638629755475</v>
      </c>
      <c r="DK225" s="86">
        <f t="shared" si="420"/>
        <v>866.81151272102977</v>
      </c>
      <c r="DL225" s="86">
        <f t="shared" si="478"/>
        <v>866.81151272102977</v>
      </c>
      <c r="DM225" s="86">
        <f t="shared" si="421"/>
        <v>1.1941372287541498</v>
      </c>
      <c r="DN225" s="85">
        <f t="shared" si="422"/>
        <v>1.1941372287541498</v>
      </c>
      <c r="DO225" s="85">
        <f t="shared" si="469"/>
        <v>119.41372287541499</v>
      </c>
      <c r="DP225" s="85">
        <f t="shared" si="423"/>
        <v>1.1941372287541498</v>
      </c>
      <c r="DQ225" s="85">
        <f t="shared" si="470"/>
        <v>119.41372287541499</v>
      </c>
      <c r="DR225" s="85">
        <f t="shared" si="424"/>
        <v>1.1941372287541498</v>
      </c>
      <c r="DS225" s="85">
        <f t="shared" si="471"/>
        <v>119.41372287541499</v>
      </c>
      <c r="DT225" s="81"/>
      <c r="DU225" s="81"/>
      <c r="DV225" s="81">
        <f t="shared" si="472"/>
        <v>-1.1941372287541498</v>
      </c>
      <c r="DW225" s="100"/>
    </row>
    <row r="226" spans="1:127" x14ac:dyDescent="0.2">
      <c r="A226" s="59">
        <f t="shared" si="425"/>
        <v>29.466666666666576</v>
      </c>
      <c r="B226" s="44">
        <f t="shared" si="426"/>
        <v>29466.666666666577</v>
      </c>
      <c r="C226" s="52">
        <f t="shared" si="360"/>
        <v>133.33333333333334</v>
      </c>
      <c r="D226" s="50">
        <f t="shared" si="361"/>
        <v>3</v>
      </c>
      <c r="E226" s="44">
        <f t="shared" si="362"/>
        <v>2.6</v>
      </c>
      <c r="F226" s="47">
        <f t="shared" si="363"/>
        <v>0.2</v>
      </c>
      <c r="G226" s="52">
        <f t="shared" si="427"/>
        <v>2.786355842895618E-2</v>
      </c>
      <c r="H226" s="57">
        <f t="shared" si="428"/>
        <v>385.02012051522121</v>
      </c>
      <c r="I226" s="52">
        <f t="shared" si="429"/>
        <v>0</v>
      </c>
      <c r="J226" s="54">
        <f t="shared" si="430"/>
        <v>797.04047326122338</v>
      </c>
      <c r="K226" s="46">
        <f t="shared" si="473"/>
        <v>797.04047326122338</v>
      </c>
      <c r="L226" s="80">
        <f t="shared" si="364"/>
        <v>0</v>
      </c>
      <c r="M226" s="142">
        <f t="shared" si="365"/>
        <v>0</v>
      </c>
      <c r="N226" s="60">
        <f t="shared" si="366"/>
        <v>2.6</v>
      </c>
      <c r="O226" s="53">
        <f t="shared" si="367"/>
        <v>0</v>
      </c>
      <c r="P226" s="58">
        <f t="shared" si="431"/>
        <v>2.6093663235781546</v>
      </c>
      <c r="Q226" s="49">
        <f t="shared" si="368"/>
        <v>2.6093663235781546</v>
      </c>
      <c r="R226" s="143">
        <f t="shared" si="369"/>
        <v>0.2</v>
      </c>
      <c r="S226" s="51">
        <f t="shared" si="432"/>
        <v>2.2423368929887819E-2</v>
      </c>
      <c r="T226" s="57">
        <f t="shared" si="433"/>
        <v>397.33137625552718</v>
      </c>
      <c r="U226" s="53">
        <f t="shared" si="370"/>
        <v>0</v>
      </c>
      <c r="V226" s="58">
        <f t="shared" si="434"/>
        <v>2.6062766292164765</v>
      </c>
      <c r="W226" s="49">
        <f t="shared" si="371"/>
        <v>2.6062766292164765</v>
      </c>
      <c r="X226" s="143">
        <f t="shared" si="372"/>
        <v>0.2</v>
      </c>
      <c r="Y226" s="51">
        <f t="shared" si="435"/>
        <v>2.1828547148632065E-2</v>
      </c>
      <c r="Z226" s="57">
        <f t="shared" si="436"/>
        <v>392.96599770890657</v>
      </c>
      <c r="AA226" s="53">
        <f t="shared" si="373"/>
        <v>0</v>
      </c>
      <c r="AB226" s="58">
        <f t="shared" si="437"/>
        <v>2.6073713488649628</v>
      </c>
      <c r="AC226" s="49">
        <f t="shared" si="374"/>
        <v>2.6073713488649628</v>
      </c>
      <c r="AD226" s="143">
        <f t="shared" si="375"/>
        <v>0.2</v>
      </c>
      <c r="AE226" s="49">
        <f t="shared" si="474"/>
        <v>2.1775857299783066E-2</v>
      </c>
      <c r="AF226" s="57">
        <f t="shared" si="438"/>
        <v>391.43922598825804</v>
      </c>
      <c r="AG226" s="53">
        <f t="shared" si="376"/>
        <v>0</v>
      </c>
      <c r="AH226" s="58">
        <f t="shared" si="439"/>
        <v>2.6077544392871945</v>
      </c>
      <c r="AI226" s="49">
        <f t="shared" si="377"/>
        <v>2.6077544392871945</v>
      </c>
      <c r="AJ226" s="143">
        <f t="shared" si="378"/>
        <v>0.2</v>
      </c>
      <c r="AK226" s="51">
        <f t="shared" si="440"/>
        <v>2.1776415624644468E-2</v>
      </c>
      <c r="AL226" s="57">
        <f t="shared" si="441"/>
        <v>391.21982935573385</v>
      </c>
      <c r="AM226" s="53">
        <f t="shared" si="379"/>
        <v>0</v>
      </c>
      <c r="AN226" s="58">
        <f t="shared" si="442"/>
        <v>2.6078094985152567</v>
      </c>
      <c r="AO226" s="49">
        <f t="shared" si="380"/>
        <v>2.6078094985152567</v>
      </c>
      <c r="AP226" s="143">
        <f t="shared" si="381"/>
        <v>0.2</v>
      </c>
      <c r="AQ226" s="51">
        <f t="shared" si="443"/>
        <v>2.1776711274376664E-2</v>
      </c>
      <c r="AR226" s="57">
        <f t="shared" si="444"/>
        <v>391.19957083095977</v>
      </c>
      <c r="AS226" s="44">
        <f t="shared" si="382"/>
        <v>1434.6728518702021</v>
      </c>
      <c r="AT226" s="44">
        <f t="shared" si="383"/>
        <v>573.86914074808078</v>
      </c>
      <c r="AU226" s="44">
        <f t="shared" si="384"/>
        <v>358.66821296755052</v>
      </c>
      <c r="AV226" s="47">
        <f t="shared" si="385"/>
        <v>41.15585310055274</v>
      </c>
      <c r="AW226" s="47">
        <f t="shared" si="386"/>
        <v>5938.6503990908113</v>
      </c>
      <c r="AX226" s="86">
        <f t="shared" si="387"/>
        <v>5675646.8498012619</v>
      </c>
      <c r="AY226" s="86">
        <f t="shared" si="388"/>
        <v>791.21488525253721</v>
      </c>
      <c r="AZ226" s="10">
        <f t="shared" si="445"/>
        <v>791.21488525253721</v>
      </c>
      <c r="BA226" s="44">
        <f t="shared" si="389"/>
        <v>5938.6503990908113</v>
      </c>
      <c r="BB226" s="9">
        <f t="shared" si="390"/>
        <v>1434.6728518702021</v>
      </c>
      <c r="BC226" s="45">
        <f t="shared" si="479"/>
        <v>191289.71358269363</v>
      </c>
      <c r="BD226" s="9">
        <f t="shared" si="391"/>
        <v>358.66821296755052</v>
      </c>
      <c r="BE226" s="45">
        <f t="shared" si="475"/>
        <v>47822.428395673407</v>
      </c>
      <c r="BF226" s="9">
        <f t="shared" si="392"/>
        <v>573.86914074808078</v>
      </c>
      <c r="BG226" s="45">
        <f t="shared" si="476"/>
        <v>76515.885433077448</v>
      </c>
      <c r="BH226" s="58"/>
      <c r="BI226" s="58"/>
      <c r="BJ226" s="58">
        <f t="shared" si="446"/>
        <v>-1434.6728518702021</v>
      </c>
      <c r="BK226" s="97"/>
      <c r="BL226" s="44"/>
      <c r="BM226" s="82">
        <f t="shared" si="447"/>
        <v>22.1</v>
      </c>
      <c r="BN226" s="86">
        <f t="shared" si="448"/>
        <v>22100</v>
      </c>
      <c r="BO226" s="86">
        <f t="shared" si="449"/>
        <v>100</v>
      </c>
      <c r="BP226" s="84">
        <f t="shared" si="393"/>
        <v>2</v>
      </c>
      <c r="BQ226" s="84">
        <f t="shared" si="394"/>
        <v>3</v>
      </c>
      <c r="BR226" s="84">
        <f t="shared" si="395"/>
        <v>0.2</v>
      </c>
      <c r="BS226" s="84">
        <f t="shared" si="450"/>
        <v>3.7456943074937916E-2</v>
      </c>
      <c r="BT226" s="84">
        <f t="shared" si="451"/>
        <v>544.41955453104231</v>
      </c>
      <c r="BU226" s="84">
        <f t="shared" si="452"/>
        <v>0</v>
      </c>
      <c r="BV226" s="83">
        <f t="shared" si="453"/>
        <v>586.34268114440601</v>
      </c>
      <c r="BW226" s="81">
        <f t="shared" si="477"/>
        <v>586.34268114440601</v>
      </c>
      <c r="BX226" s="83">
        <f t="shared" si="396"/>
        <v>0</v>
      </c>
      <c r="BY226" s="141">
        <f t="shared" si="397"/>
        <v>0</v>
      </c>
      <c r="BZ226" s="83">
        <f t="shared" si="398"/>
        <v>3</v>
      </c>
      <c r="CA226" s="83">
        <f t="shared" si="399"/>
        <v>0</v>
      </c>
      <c r="CB226" s="83">
        <f t="shared" si="454"/>
        <v>1.7027295729299377</v>
      </c>
      <c r="CC226" s="83">
        <f t="shared" si="400"/>
        <v>1.7027295729299377</v>
      </c>
      <c r="CD226" s="143">
        <f t="shared" si="401"/>
        <v>1.2238668524348462</v>
      </c>
      <c r="CE226" s="83">
        <f t="shared" si="455"/>
        <v>2.9239144300313446E-2</v>
      </c>
      <c r="CF226" s="84">
        <f t="shared" si="456"/>
        <v>638.91855457251893</v>
      </c>
      <c r="CG226" s="83">
        <f t="shared" si="402"/>
        <v>0</v>
      </c>
      <c r="CH226" s="83">
        <f t="shared" si="457"/>
        <v>1.5794850390877064</v>
      </c>
      <c r="CI226" s="83">
        <f t="shared" si="403"/>
        <v>1.5794850390877064</v>
      </c>
      <c r="CJ226" s="143">
        <f t="shared" si="404"/>
        <v>1.1969464386411544</v>
      </c>
      <c r="CK226" s="83">
        <f t="shared" si="458"/>
        <v>2.8274047465808989E-2</v>
      </c>
      <c r="CL226" s="84">
        <f t="shared" si="459"/>
        <v>583.08634592152464</v>
      </c>
      <c r="CM226" s="83">
        <f t="shared" si="405"/>
        <v>0</v>
      </c>
      <c r="CN226" s="83">
        <f t="shared" si="460"/>
        <v>1.6500478922076509</v>
      </c>
      <c r="CO226" s="83">
        <f t="shared" si="406"/>
        <v>1.6500478922076509</v>
      </c>
      <c r="CP226" s="143">
        <f t="shared" si="407"/>
        <v>1.2022682287919844</v>
      </c>
      <c r="CQ226" s="83">
        <f t="shared" si="461"/>
        <v>2.8464833642716757E-2</v>
      </c>
      <c r="CR226" s="84">
        <f t="shared" si="462"/>
        <v>571.71214393105299</v>
      </c>
      <c r="CS226" s="83">
        <f t="shared" si="408"/>
        <v>0</v>
      </c>
      <c r="CT226" s="83">
        <f t="shared" si="463"/>
        <v>1.6652031725300454</v>
      </c>
      <c r="CU226" s="83">
        <f t="shared" si="409"/>
        <v>1.6652031725300454</v>
      </c>
      <c r="CV226" s="143">
        <f t="shared" si="410"/>
        <v>1.2032003115553187</v>
      </c>
      <c r="CW226" s="83">
        <f t="shared" si="464"/>
        <v>2.8498248809782318E-2</v>
      </c>
      <c r="CX226" s="84">
        <f t="shared" si="465"/>
        <v>570.98222184451629</v>
      </c>
      <c r="CY226" s="83">
        <f t="shared" si="411"/>
        <v>0</v>
      </c>
      <c r="CZ226" s="83">
        <f t="shared" si="466"/>
        <v>1.6661852511999198</v>
      </c>
      <c r="DA226" s="83">
        <f t="shared" si="412"/>
        <v>1.6661852511999198</v>
      </c>
      <c r="DB226" s="143">
        <f t="shared" si="413"/>
        <v>1.2032309708933955</v>
      </c>
      <c r="DC226" s="83">
        <f t="shared" si="467"/>
        <v>2.8499347947051872E-2</v>
      </c>
      <c r="DD226" s="84">
        <f t="shared" si="468"/>
        <v>570.9966143697693</v>
      </c>
      <c r="DE226" s="86">
        <f t="shared" si="414"/>
        <v>1055.4168260599308</v>
      </c>
      <c r="DF226" s="86">
        <f t="shared" si="415"/>
        <v>422.1667304239723</v>
      </c>
      <c r="DG226" s="86">
        <f t="shared" si="416"/>
        <v>263.85420651498271</v>
      </c>
      <c r="DH226" s="86">
        <f t="shared" si="417"/>
        <v>1.1772192324331414</v>
      </c>
      <c r="DI226" s="86">
        <f t="shared" si="418"/>
        <v>9.4936883568091783</v>
      </c>
      <c r="DJ226" s="86">
        <f t="shared" si="419"/>
        <v>8053.7846817625887</v>
      </c>
      <c r="DK226" s="86">
        <f t="shared" si="420"/>
        <v>859.05826070441458</v>
      </c>
      <c r="DL226" s="86">
        <f t="shared" si="478"/>
        <v>859.05826070441458</v>
      </c>
      <c r="DM226" s="86">
        <f t="shared" si="421"/>
        <v>1.1772192324331414</v>
      </c>
      <c r="DN226" s="85">
        <f t="shared" si="422"/>
        <v>1.1772192324331414</v>
      </c>
      <c r="DO226" s="85">
        <f t="shared" si="469"/>
        <v>117.72192324331414</v>
      </c>
      <c r="DP226" s="85">
        <f t="shared" si="423"/>
        <v>1.1772192324331414</v>
      </c>
      <c r="DQ226" s="85">
        <f t="shared" si="470"/>
        <v>117.72192324331414</v>
      </c>
      <c r="DR226" s="85">
        <f t="shared" si="424"/>
        <v>1.1772192324331414</v>
      </c>
      <c r="DS226" s="85">
        <f t="shared" si="471"/>
        <v>117.72192324331414</v>
      </c>
      <c r="DT226" s="81"/>
      <c r="DU226" s="81"/>
      <c r="DV226" s="81">
        <f t="shared" si="472"/>
        <v>-1.1772192324331414</v>
      </c>
      <c r="DW226" s="100"/>
    </row>
    <row r="227" spans="1:127" x14ac:dyDescent="0.2">
      <c r="A227" s="59">
        <f t="shared" si="425"/>
        <v>29.599999999999909</v>
      </c>
      <c r="B227" s="44">
        <f t="shared" si="426"/>
        <v>29599.999999999909</v>
      </c>
      <c r="C227" s="52">
        <f t="shared" si="360"/>
        <v>133.33333333333334</v>
      </c>
      <c r="D227" s="50">
        <f t="shared" si="361"/>
        <v>3</v>
      </c>
      <c r="E227" s="44">
        <f t="shared" si="362"/>
        <v>2.6</v>
      </c>
      <c r="F227" s="47">
        <f t="shared" si="363"/>
        <v>0.2</v>
      </c>
      <c r="G227" s="52">
        <f t="shared" si="427"/>
        <v>2.7836891762289512E-2</v>
      </c>
      <c r="H227" s="57">
        <f t="shared" si="428"/>
        <v>386.4483371867916</v>
      </c>
      <c r="I227" s="52">
        <f t="shared" si="429"/>
        <v>0</v>
      </c>
      <c r="J227" s="54">
        <f t="shared" si="430"/>
        <v>800.83367326122345</v>
      </c>
      <c r="K227" s="46">
        <f t="shared" si="473"/>
        <v>800.83367326122345</v>
      </c>
      <c r="L227" s="80">
        <f t="shared" si="364"/>
        <v>0</v>
      </c>
      <c r="M227" s="142">
        <f t="shared" si="365"/>
        <v>0</v>
      </c>
      <c r="N227" s="60">
        <f t="shared" si="366"/>
        <v>2.6</v>
      </c>
      <c r="O227" s="53">
        <f t="shared" si="367"/>
        <v>0</v>
      </c>
      <c r="P227" s="58">
        <f t="shared" si="431"/>
        <v>2.6095107703674452</v>
      </c>
      <c r="Q227" s="49">
        <f t="shared" si="368"/>
        <v>2.6095107703674452</v>
      </c>
      <c r="R227" s="143">
        <f t="shared" si="369"/>
        <v>0.2</v>
      </c>
      <c r="S227" s="51">
        <f t="shared" si="432"/>
        <v>2.2396702263221151E-2</v>
      </c>
      <c r="T227" s="57">
        <f t="shared" si="433"/>
        <v>398.47648367843203</v>
      </c>
      <c r="U227" s="53">
        <f t="shared" si="370"/>
        <v>0</v>
      </c>
      <c r="V227" s="58">
        <f t="shared" si="434"/>
        <v>2.6064922918560245</v>
      </c>
      <c r="W227" s="49">
        <f t="shared" si="371"/>
        <v>2.6064922918560245</v>
      </c>
      <c r="X227" s="143">
        <f t="shared" si="372"/>
        <v>0.2</v>
      </c>
      <c r="Y227" s="51">
        <f t="shared" si="435"/>
        <v>2.1801880481965397E-2</v>
      </c>
      <c r="Z227" s="57">
        <f t="shared" si="436"/>
        <v>394.08203241633805</v>
      </c>
      <c r="AA227" s="53">
        <f t="shared" si="373"/>
        <v>0</v>
      </c>
      <c r="AB227" s="58">
        <f t="shared" si="437"/>
        <v>2.6075942750139274</v>
      </c>
      <c r="AC227" s="49">
        <f t="shared" si="374"/>
        <v>2.6075942750139274</v>
      </c>
      <c r="AD227" s="143">
        <f t="shared" si="375"/>
        <v>0.2</v>
      </c>
      <c r="AE227" s="49">
        <f t="shared" si="474"/>
        <v>2.1749190633116398E-2</v>
      </c>
      <c r="AF227" s="57">
        <f t="shared" si="438"/>
        <v>392.55209771765573</v>
      </c>
      <c r="AG227" s="53">
        <f t="shared" si="376"/>
        <v>0</v>
      </c>
      <c r="AH227" s="58">
        <f t="shared" si="439"/>
        <v>2.6079781507861073</v>
      </c>
      <c r="AI227" s="49">
        <f t="shared" si="377"/>
        <v>2.6079781507861073</v>
      </c>
      <c r="AJ227" s="143">
        <f t="shared" si="378"/>
        <v>0.2</v>
      </c>
      <c r="AK227" s="51">
        <f t="shared" si="440"/>
        <v>2.1749748957977801E-2</v>
      </c>
      <c r="AL227" s="57">
        <f t="shared" si="441"/>
        <v>392.33256614635798</v>
      </c>
      <c r="AM227" s="53">
        <f t="shared" si="379"/>
        <v>0</v>
      </c>
      <c r="AN227" s="58">
        <f t="shared" si="442"/>
        <v>2.6080332427048565</v>
      </c>
      <c r="AO227" s="49">
        <f t="shared" si="380"/>
        <v>2.6080332427048565</v>
      </c>
      <c r="AP227" s="143">
        <f t="shared" si="381"/>
        <v>0.2</v>
      </c>
      <c r="AQ227" s="51">
        <f t="shared" si="443"/>
        <v>2.1750044607709997E-2</v>
      </c>
      <c r="AR227" s="57">
        <f t="shared" si="444"/>
        <v>392.31229924426009</v>
      </c>
      <c r="AS227" s="44">
        <f t="shared" si="382"/>
        <v>1441.5006118702022</v>
      </c>
      <c r="AT227" s="44">
        <f t="shared" si="383"/>
        <v>576.60024474808085</v>
      </c>
      <c r="AU227" s="44">
        <f t="shared" si="384"/>
        <v>360.37515296755055</v>
      </c>
      <c r="AV227" s="47">
        <f t="shared" si="385"/>
        <v>40.459290600504126</v>
      </c>
      <c r="AW227" s="47">
        <f t="shared" si="386"/>
        <v>5751.1163264382112</v>
      </c>
      <c r="AX227" s="86">
        <f t="shared" si="387"/>
        <v>5390831.5427503716</v>
      </c>
      <c r="AY227" s="86">
        <f t="shared" si="388"/>
        <v>786.77707210002177</v>
      </c>
      <c r="AZ227" s="10">
        <f t="shared" si="445"/>
        <v>786.77707210002177</v>
      </c>
      <c r="BA227" s="44">
        <f t="shared" si="389"/>
        <v>5751.1163264382112</v>
      </c>
      <c r="BB227" s="9">
        <f t="shared" si="390"/>
        <v>1441.5006118702022</v>
      </c>
      <c r="BC227" s="45">
        <f t="shared" si="479"/>
        <v>192200.08158269365</v>
      </c>
      <c r="BD227" s="9">
        <f t="shared" si="391"/>
        <v>360.37515296755055</v>
      </c>
      <c r="BE227" s="45">
        <f t="shared" si="475"/>
        <v>48050.020395673411</v>
      </c>
      <c r="BF227" s="9">
        <f t="shared" si="392"/>
        <v>576.60024474808085</v>
      </c>
      <c r="BG227" s="45">
        <f t="shared" si="476"/>
        <v>76880.032633077455</v>
      </c>
      <c r="BH227" s="58"/>
      <c r="BI227" s="58"/>
      <c r="BJ227" s="58">
        <f t="shared" si="446"/>
        <v>-1441.5006118702022</v>
      </c>
      <c r="BK227" s="97"/>
      <c r="BL227" s="44"/>
      <c r="BM227" s="82">
        <f t="shared" si="447"/>
        <v>22.2</v>
      </c>
      <c r="BN227" s="86">
        <f t="shared" si="448"/>
        <v>22200</v>
      </c>
      <c r="BO227" s="86">
        <f t="shared" si="449"/>
        <v>100</v>
      </c>
      <c r="BP227" s="84">
        <f t="shared" si="393"/>
        <v>2</v>
      </c>
      <c r="BQ227" s="84">
        <f t="shared" si="394"/>
        <v>3</v>
      </c>
      <c r="BR227" s="84">
        <f t="shared" si="395"/>
        <v>0.2</v>
      </c>
      <c r="BS227" s="84">
        <f t="shared" si="450"/>
        <v>3.7436943074937917E-2</v>
      </c>
      <c r="BT227" s="84">
        <f t="shared" si="451"/>
        <v>545.66778596687357</v>
      </c>
      <c r="BU227" s="84">
        <f t="shared" si="452"/>
        <v>0</v>
      </c>
      <c r="BV227" s="83">
        <f t="shared" si="453"/>
        <v>589.08948114440591</v>
      </c>
      <c r="BW227" s="81">
        <f t="shared" si="477"/>
        <v>589.08948114440591</v>
      </c>
      <c r="BX227" s="83">
        <f t="shared" si="396"/>
        <v>0</v>
      </c>
      <c r="BY227" s="141">
        <f t="shared" si="397"/>
        <v>0</v>
      </c>
      <c r="BZ227" s="83">
        <f t="shared" si="398"/>
        <v>3</v>
      </c>
      <c r="CA227" s="83">
        <f t="shared" si="399"/>
        <v>0</v>
      </c>
      <c r="CB227" s="83">
        <f t="shared" si="454"/>
        <v>1.7012165912806363</v>
      </c>
      <c r="CC227" s="83">
        <f t="shared" si="400"/>
        <v>1.7012165912806363</v>
      </c>
      <c r="CD227" s="143">
        <f t="shared" si="401"/>
        <v>1.2238668524348462</v>
      </c>
      <c r="CE227" s="83">
        <f t="shared" si="455"/>
        <v>2.911675761506996E-2</v>
      </c>
      <c r="CF227" s="84">
        <f t="shared" si="456"/>
        <v>640.63215322150961</v>
      </c>
      <c r="CG227" s="83">
        <f t="shared" si="402"/>
        <v>0</v>
      </c>
      <c r="CH227" s="83">
        <f t="shared" si="457"/>
        <v>1.5776373799356176</v>
      </c>
      <c r="CI227" s="83">
        <f t="shared" si="403"/>
        <v>1.5776373799356176</v>
      </c>
      <c r="CJ227" s="143">
        <f t="shared" si="404"/>
        <v>1.1969464386411544</v>
      </c>
      <c r="CK227" s="83">
        <f t="shared" si="458"/>
        <v>2.8154352821944874E-2</v>
      </c>
      <c r="CL227" s="84">
        <f t="shared" si="459"/>
        <v>584.8726369876415</v>
      </c>
      <c r="CM227" s="83">
        <f t="shared" si="405"/>
        <v>0</v>
      </c>
      <c r="CN227" s="83">
        <f t="shared" si="460"/>
        <v>1.6479254618526802</v>
      </c>
      <c r="CO227" s="83">
        <f t="shared" si="406"/>
        <v>1.6479254618526802</v>
      </c>
      <c r="CP227" s="143">
        <f t="shared" si="407"/>
        <v>1.2022682287919844</v>
      </c>
      <c r="CQ227" s="83">
        <f t="shared" si="461"/>
        <v>2.8344606819837557E-2</v>
      </c>
      <c r="CR227" s="84">
        <f t="shared" si="462"/>
        <v>573.433592160854</v>
      </c>
      <c r="CS227" s="83">
        <f t="shared" si="408"/>
        <v>0</v>
      </c>
      <c r="CT227" s="83">
        <f t="shared" si="463"/>
        <v>1.6631264047564096</v>
      </c>
      <c r="CU227" s="83">
        <f t="shared" si="409"/>
        <v>1.6631264047564096</v>
      </c>
      <c r="CV227" s="143">
        <f t="shared" si="410"/>
        <v>1.2032003115553187</v>
      </c>
      <c r="CW227" s="83">
        <f t="shared" si="464"/>
        <v>2.8377928778626785E-2</v>
      </c>
      <c r="CX227" s="84">
        <f t="shared" si="465"/>
        <v>572.69000677210545</v>
      </c>
      <c r="CY227" s="83">
        <f t="shared" si="411"/>
        <v>0</v>
      </c>
      <c r="CZ227" s="83">
        <f t="shared" si="466"/>
        <v>1.6641242421995945</v>
      </c>
      <c r="DA227" s="83">
        <f t="shared" si="412"/>
        <v>1.6641242421995945</v>
      </c>
      <c r="DB227" s="143">
        <f t="shared" si="413"/>
        <v>1.2032309708933955</v>
      </c>
      <c r="DC227" s="83">
        <f t="shared" si="467"/>
        <v>2.8379024849962534E-2</v>
      </c>
      <c r="DD227" s="84">
        <f t="shared" si="468"/>
        <v>572.70345857439941</v>
      </c>
      <c r="DE227" s="86">
        <f t="shared" si="414"/>
        <v>1060.3610660599306</v>
      </c>
      <c r="DF227" s="86">
        <f t="shared" si="415"/>
        <v>424.14442642397222</v>
      </c>
      <c r="DG227" s="86">
        <f t="shared" si="416"/>
        <v>265.09026651498266</v>
      </c>
      <c r="DH227" s="86">
        <f t="shared" si="417"/>
        <v>1.1606569172061203</v>
      </c>
      <c r="DI227" s="86">
        <f t="shared" si="418"/>
        <v>9.2497916848243484</v>
      </c>
      <c r="DJ227" s="86">
        <f t="shared" si="419"/>
        <v>7669.4796689248506</v>
      </c>
      <c r="DK227" s="86">
        <f t="shared" si="420"/>
        <v>851.33588967221385</v>
      </c>
      <c r="DL227" s="86">
        <f t="shared" si="478"/>
        <v>851.33588967221385</v>
      </c>
      <c r="DM227" s="86">
        <f t="shared" si="421"/>
        <v>1.1606569172061203</v>
      </c>
      <c r="DN227" s="85">
        <f t="shared" si="422"/>
        <v>1.1606569172061203</v>
      </c>
      <c r="DO227" s="85">
        <f t="shared" si="469"/>
        <v>116.06569172061202</v>
      </c>
      <c r="DP227" s="85">
        <f t="shared" si="423"/>
        <v>1.1606569172061203</v>
      </c>
      <c r="DQ227" s="85">
        <f t="shared" si="470"/>
        <v>116.06569172061202</v>
      </c>
      <c r="DR227" s="85">
        <f t="shared" si="424"/>
        <v>1.1606569172061203</v>
      </c>
      <c r="DS227" s="85">
        <f t="shared" si="471"/>
        <v>116.06569172061202</v>
      </c>
      <c r="DT227" s="81"/>
      <c r="DU227" s="81"/>
      <c r="DV227" s="81">
        <f t="shared" si="472"/>
        <v>-1.1606569172061203</v>
      </c>
      <c r="DW227" s="100"/>
    </row>
    <row r="228" spans="1:127" x14ac:dyDescent="0.2">
      <c r="A228" s="59">
        <f t="shared" si="425"/>
        <v>29.733333333333242</v>
      </c>
      <c r="B228" s="44">
        <f t="shared" si="426"/>
        <v>29733.333333333241</v>
      </c>
      <c r="C228" s="52">
        <f t="shared" si="360"/>
        <v>133.33333333333334</v>
      </c>
      <c r="D228" s="50">
        <f t="shared" si="361"/>
        <v>3</v>
      </c>
      <c r="E228" s="44">
        <f t="shared" si="362"/>
        <v>2.6</v>
      </c>
      <c r="F228" s="47">
        <f t="shared" si="363"/>
        <v>0.2</v>
      </c>
      <c r="G228" s="52">
        <f t="shared" si="427"/>
        <v>2.7810225095622844E-2</v>
      </c>
      <c r="H228" s="57">
        <f t="shared" si="428"/>
        <v>387.87518633699449</v>
      </c>
      <c r="I228" s="52">
        <f t="shared" si="429"/>
        <v>0</v>
      </c>
      <c r="J228" s="54">
        <f t="shared" si="430"/>
        <v>804.62687326122341</v>
      </c>
      <c r="K228" s="46">
        <f t="shared" si="473"/>
        <v>804.62687326122341</v>
      </c>
      <c r="L228" s="80">
        <f t="shared" si="364"/>
        <v>0</v>
      </c>
      <c r="M228" s="142">
        <f t="shared" si="365"/>
        <v>0</v>
      </c>
      <c r="N228" s="60">
        <f t="shared" si="366"/>
        <v>2.6</v>
      </c>
      <c r="O228" s="53">
        <f t="shared" si="367"/>
        <v>0</v>
      </c>
      <c r="P228" s="58">
        <f t="shared" si="431"/>
        <v>2.6096555209875549</v>
      </c>
      <c r="Q228" s="49">
        <f t="shared" si="368"/>
        <v>2.6096555209875549</v>
      </c>
      <c r="R228" s="143">
        <f t="shared" si="369"/>
        <v>0.2</v>
      </c>
      <c r="S228" s="51">
        <f t="shared" si="432"/>
        <v>2.2370035596554483E-2</v>
      </c>
      <c r="T228" s="57">
        <f t="shared" si="433"/>
        <v>399.62016517786935</v>
      </c>
      <c r="U228" s="53">
        <f t="shared" si="370"/>
        <v>0</v>
      </c>
      <c r="V228" s="58">
        <f t="shared" si="434"/>
        <v>2.606708264415762</v>
      </c>
      <c r="W228" s="49">
        <f t="shared" si="371"/>
        <v>2.606708264415762</v>
      </c>
      <c r="X228" s="143">
        <f t="shared" si="372"/>
        <v>0.2</v>
      </c>
      <c r="Y228" s="51">
        <f t="shared" si="435"/>
        <v>2.1775213815298729E-2</v>
      </c>
      <c r="Z228" s="57">
        <f t="shared" si="436"/>
        <v>395.19661066730572</v>
      </c>
      <c r="AA228" s="53">
        <f t="shared" si="373"/>
        <v>0</v>
      </c>
      <c r="AB228" s="58">
        <f t="shared" si="437"/>
        <v>2.607817518673536</v>
      </c>
      <c r="AC228" s="49">
        <f t="shared" si="374"/>
        <v>2.607817518673536</v>
      </c>
      <c r="AD228" s="143">
        <f t="shared" si="375"/>
        <v>0.2</v>
      </c>
      <c r="AE228" s="49">
        <f t="shared" si="474"/>
        <v>2.172252396644973E-2</v>
      </c>
      <c r="AF228" s="57">
        <f t="shared" si="438"/>
        <v>393.66351076776385</v>
      </c>
      <c r="AG228" s="53">
        <f t="shared" si="376"/>
        <v>0</v>
      </c>
      <c r="AH228" s="58">
        <f t="shared" si="439"/>
        <v>2.6082021804217019</v>
      </c>
      <c r="AI228" s="49">
        <f t="shared" si="377"/>
        <v>2.6082021804217019</v>
      </c>
      <c r="AJ228" s="143">
        <f t="shared" si="378"/>
        <v>0.2</v>
      </c>
      <c r="AK228" s="51">
        <f t="shared" si="440"/>
        <v>2.1723082291311133E-2</v>
      </c>
      <c r="AL228" s="57">
        <f t="shared" si="441"/>
        <v>393.44384414885161</v>
      </c>
      <c r="AM228" s="53">
        <f t="shared" si="379"/>
        <v>0</v>
      </c>
      <c r="AN228" s="58">
        <f t="shared" si="442"/>
        <v>2.6082573050717222</v>
      </c>
      <c r="AO228" s="49">
        <f t="shared" si="380"/>
        <v>2.6082573050717222</v>
      </c>
      <c r="AP228" s="143">
        <f t="shared" si="381"/>
        <v>0.2</v>
      </c>
      <c r="AQ228" s="51">
        <f t="shared" si="443"/>
        <v>2.1723377941043329E-2</v>
      </c>
      <c r="AR228" s="57">
        <f t="shared" si="444"/>
        <v>393.42356888701624</v>
      </c>
      <c r="AS228" s="44">
        <f t="shared" si="382"/>
        <v>1448.3283718702021</v>
      </c>
      <c r="AT228" s="44">
        <f t="shared" si="383"/>
        <v>579.33134874808081</v>
      </c>
      <c r="AU228" s="44">
        <f t="shared" si="384"/>
        <v>362.08209296755052</v>
      </c>
      <c r="AV228" s="47">
        <f t="shared" si="385"/>
        <v>39.777670443149582</v>
      </c>
      <c r="AW228" s="47">
        <f t="shared" si="386"/>
        <v>5570.334288570145</v>
      </c>
      <c r="AX228" s="86">
        <f t="shared" si="387"/>
        <v>5121533.1818061294</v>
      </c>
      <c r="AY228" s="86">
        <f t="shared" si="388"/>
        <v>782.36121954719636</v>
      </c>
      <c r="AZ228" s="10">
        <f t="shared" si="445"/>
        <v>782.36121954719636</v>
      </c>
      <c r="BA228" s="44">
        <f t="shared" si="389"/>
        <v>5570.334288570145</v>
      </c>
      <c r="BB228" s="9">
        <f t="shared" si="390"/>
        <v>1448.3283718702021</v>
      </c>
      <c r="BC228" s="45">
        <f t="shared" si="479"/>
        <v>193110.44958269363</v>
      </c>
      <c r="BD228" s="9">
        <f t="shared" si="391"/>
        <v>362.08209296755052</v>
      </c>
      <c r="BE228" s="45">
        <f t="shared" si="475"/>
        <v>48277.612395673408</v>
      </c>
      <c r="BF228" s="9">
        <f t="shared" si="392"/>
        <v>579.33134874808081</v>
      </c>
      <c r="BG228" s="45">
        <f t="shared" si="476"/>
        <v>77244.179833077447</v>
      </c>
      <c r="BH228" s="58"/>
      <c r="BI228" s="58"/>
      <c r="BJ228" s="58">
        <f t="shared" si="446"/>
        <v>-1448.3283718702021</v>
      </c>
      <c r="BK228" s="97"/>
      <c r="BL228" s="44"/>
      <c r="BM228" s="82">
        <f t="shared" si="447"/>
        <v>22.3</v>
      </c>
      <c r="BN228" s="86">
        <f t="shared" si="448"/>
        <v>22300</v>
      </c>
      <c r="BO228" s="86">
        <f t="shared" si="449"/>
        <v>100</v>
      </c>
      <c r="BP228" s="84">
        <f t="shared" si="393"/>
        <v>2</v>
      </c>
      <c r="BQ228" s="84">
        <f t="shared" si="394"/>
        <v>3</v>
      </c>
      <c r="BR228" s="84">
        <f t="shared" si="395"/>
        <v>0.2</v>
      </c>
      <c r="BS228" s="84">
        <f t="shared" si="450"/>
        <v>3.7416943074937918E-2</v>
      </c>
      <c r="BT228" s="84">
        <f t="shared" si="451"/>
        <v>546.91535073603825</v>
      </c>
      <c r="BU228" s="84">
        <f t="shared" si="452"/>
        <v>0</v>
      </c>
      <c r="BV228" s="83">
        <f t="shared" si="453"/>
        <v>591.83628114440592</v>
      </c>
      <c r="BW228" s="81">
        <f t="shared" si="477"/>
        <v>591.83628114440592</v>
      </c>
      <c r="BX228" s="83">
        <f t="shared" si="396"/>
        <v>0</v>
      </c>
      <c r="BY228" s="141">
        <f t="shared" si="397"/>
        <v>0</v>
      </c>
      <c r="BZ228" s="83">
        <f t="shared" si="398"/>
        <v>3</v>
      </c>
      <c r="CA228" s="83">
        <f t="shared" si="399"/>
        <v>0</v>
      </c>
      <c r="CB228" s="83">
        <f t="shared" si="454"/>
        <v>1.699707655701713</v>
      </c>
      <c r="CC228" s="83">
        <f t="shared" si="400"/>
        <v>1.699707655701713</v>
      </c>
      <c r="CD228" s="143">
        <f t="shared" si="401"/>
        <v>1.2238668524348462</v>
      </c>
      <c r="CE228" s="83">
        <f t="shared" si="455"/>
        <v>2.8994370929826475E-2</v>
      </c>
      <c r="CF228" s="84">
        <f t="shared" si="456"/>
        <v>642.3400817957646</v>
      </c>
      <c r="CG228" s="83">
        <f t="shared" si="402"/>
        <v>0</v>
      </c>
      <c r="CH228" s="83">
        <f t="shared" si="457"/>
        <v>1.5758013839303808</v>
      </c>
      <c r="CI228" s="83">
        <f t="shared" si="403"/>
        <v>1.5758013839303808</v>
      </c>
      <c r="CJ228" s="143">
        <f t="shared" si="404"/>
        <v>1.1969464386411544</v>
      </c>
      <c r="CK228" s="83">
        <f t="shared" si="458"/>
        <v>2.8034658178080759E-2</v>
      </c>
      <c r="CL228" s="84">
        <f t="shared" si="459"/>
        <v>586.65343312351649</v>
      </c>
      <c r="CM228" s="83">
        <f t="shared" si="405"/>
        <v>0</v>
      </c>
      <c r="CN228" s="83">
        <f t="shared" si="460"/>
        <v>1.6458162971667232</v>
      </c>
      <c r="CO228" s="83">
        <f t="shared" si="406"/>
        <v>1.6458162971667232</v>
      </c>
      <c r="CP228" s="143">
        <f t="shared" si="407"/>
        <v>1.2022682287919844</v>
      </c>
      <c r="CQ228" s="83">
        <f t="shared" si="461"/>
        <v>2.8224379996958357E-2</v>
      </c>
      <c r="CR228" s="84">
        <f t="shared" si="462"/>
        <v>575.14996186707833</v>
      </c>
      <c r="CS228" s="83">
        <f t="shared" si="408"/>
        <v>0</v>
      </c>
      <c r="CT228" s="83">
        <f t="shared" si="463"/>
        <v>1.6610621877699026</v>
      </c>
      <c r="CU228" s="83">
        <f t="shared" si="409"/>
        <v>1.6610621877699026</v>
      </c>
      <c r="CV228" s="143">
        <f t="shared" si="410"/>
        <v>1.2032003115553187</v>
      </c>
      <c r="CW228" s="83">
        <f t="shared" si="464"/>
        <v>2.8257608747471252E-2</v>
      </c>
      <c r="CX228" s="84">
        <f t="shared" si="465"/>
        <v>574.39268966392069</v>
      </c>
      <c r="CY228" s="83">
        <f t="shared" si="411"/>
        <v>0</v>
      </c>
      <c r="CZ228" s="83">
        <f t="shared" si="466"/>
        <v>1.6620757381823772</v>
      </c>
      <c r="DA228" s="83">
        <f t="shared" si="412"/>
        <v>1.6620757381823772</v>
      </c>
      <c r="DB228" s="143">
        <f t="shared" si="413"/>
        <v>1.2032309708933955</v>
      </c>
      <c r="DC228" s="83">
        <f t="shared" si="467"/>
        <v>2.8258701752873195E-2</v>
      </c>
      <c r="DD228" s="84">
        <f t="shared" si="468"/>
        <v>574.40518628097902</v>
      </c>
      <c r="DE228" s="86">
        <f t="shared" si="414"/>
        <v>1065.3053060599307</v>
      </c>
      <c r="DF228" s="86">
        <f t="shared" si="415"/>
        <v>426.12212242397226</v>
      </c>
      <c r="DG228" s="86">
        <f t="shared" si="416"/>
        <v>266.32632651498267</v>
      </c>
      <c r="DH228" s="86">
        <f t="shared" si="417"/>
        <v>1.1444412490826907</v>
      </c>
      <c r="DI228" s="86">
        <f t="shared" si="418"/>
        <v>9.0138046930529487</v>
      </c>
      <c r="DJ228" s="86">
        <f t="shared" si="419"/>
        <v>7306.0155785738161</v>
      </c>
      <c r="DK228" s="86">
        <f t="shared" si="420"/>
        <v>843.64442146338479</v>
      </c>
      <c r="DL228" s="86">
        <f t="shared" si="478"/>
        <v>843.64442146338479</v>
      </c>
      <c r="DM228" s="86">
        <f t="shared" si="421"/>
        <v>1.1444412490826907</v>
      </c>
      <c r="DN228" s="85">
        <f t="shared" si="422"/>
        <v>1.1444412490826907</v>
      </c>
      <c r="DO228" s="85">
        <f t="shared" si="469"/>
        <v>114.44412490826907</v>
      </c>
      <c r="DP228" s="85">
        <f t="shared" si="423"/>
        <v>1.1444412490826907</v>
      </c>
      <c r="DQ228" s="85">
        <f t="shared" si="470"/>
        <v>114.44412490826907</v>
      </c>
      <c r="DR228" s="85">
        <f t="shared" si="424"/>
        <v>1.1444412490826907</v>
      </c>
      <c r="DS228" s="85">
        <f t="shared" si="471"/>
        <v>114.44412490826907</v>
      </c>
      <c r="DT228" s="81"/>
      <c r="DU228" s="81"/>
      <c r="DV228" s="81">
        <f t="shared" si="472"/>
        <v>-1.1444412490826907</v>
      </c>
      <c r="DW228" s="100"/>
    </row>
    <row r="229" spans="1:127" x14ac:dyDescent="0.2">
      <c r="A229" s="59">
        <f t="shared" si="425"/>
        <v>29.866666666666575</v>
      </c>
      <c r="B229" s="44">
        <f t="shared" si="426"/>
        <v>29866.666666666573</v>
      </c>
      <c r="C229" s="52">
        <f t="shared" si="360"/>
        <v>133.33333333333334</v>
      </c>
      <c r="D229" s="50">
        <f t="shared" si="361"/>
        <v>3</v>
      </c>
      <c r="E229" s="44">
        <f t="shared" si="362"/>
        <v>2.6</v>
      </c>
      <c r="F229" s="47">
        <f t="shared" si="363"/>
        <v>0.2</v>
      </c>
      <c r="G229" s="52">
        <f t="shared" si="427"/>
        <v>2.7783558428956176E-2</v>
      </c>
      <c r="H229" s="57">
        <f t="shared" si="428"/>
        <v>389.3006679658298</v>
      </c>
      <c r="I229" s="52">
        <f t="shared" si="429"/>
        <v>0</v>
      </c>
      <c r="J229" s="54">
        <f t="shared" si="430"/>
        <v>808.42007326122337</v>
      </c>
      <c r="K229" s="46">
        <f t="shared" si="473"/>
        <v>808.42007326122337</v>
      </c>
      <c r="L229" s="80">
        <f t="shared" si="364"/>
        <v>0</v>
      </c>
      <c r="M229" s="142">
        <f t="shared" si="365"/>
        <v>0</v>
      </c>
      <c r="N229" s="60">
        <f t="shared" si="366"/>
        <v>2.6</v>
      </c>
      <c r="O229" s="53">
        <f t="shared" si="367"/>
        <v>0</v>
      </c>
      <c r="P229" s="58">
        <f t="shared" si="431"/>
        <v>2.6098005753704636</v>
      </c>
      <c r="Q229" s="49">
        <f t="shared" si="368"/>
        <v>2.6098005753704636</v>
      </c>
      <c r="R229" s="143">
        <f t="shared" si="369"/>
        <v>0.2</v>
      </c>
      <c r="S229" s="51">
        <f t="shared" si="432"/>
        <v>2.2343368929887815E-2</v>
      </c>
      <c r="T229" s="57">
        <f t="shared" si="433"/>
        <v>400.76242077870364</v>
      </c>
      <c r="U229" s="53">
        <f t="shared" si="370"/>
        <v>0</v>
      </c>
      <c r="V229" s="58">
        <f t="shared" si="434"/>
        <v>2.6069245468760491</v>
      </c>
      <c r="W229" s="49">
        <f t="shared" si="371"/>
        <v>2.6069245468760491</v>
      </c>
      <c r="X229" s="143">
        <f t="shared" si="372"/>
        <v>0.2</v>
      </c>
      <c r="Y229" s="51">
        <f t="shared" si="435"/>
        <v>2.1748547148632062E-2</v>
      </c>
      <c r="Z229" s="57">
        <f t="shared" si="436"/>
        <v>396.30973257046293</v>
      </c>
      <c r="AA229" s="53">
        <f t="shared" si="373"/>
        <v>0</v>
      </c>
      <c r="AB229" s="58">
        <f t="shared" si="437"/>
        <v>2.6080410798082378</v>
      </c>
      <c r="AC229" s="49">
        <f t="shared" si="374"/>
        <v>2.6080410798082378</v>
      </c>
      <c r="AD229" s="143">
        <f t="shared" si="375"/>
        <v>0.2</v>
      </c>
      <c r="AE229" s="49">
        <f t="shared" si="474"/>
        <v>2.1695857299783062E-2</v>
      </c>
      <c r="AF229" s="57">
        <f t="shared" si="438"/>
        <v>394.7734652528286</v>
      </c>
      <c r="AG229" s="53">
        <f t="shared" si="376"/>
        <v>0</v>
      </c>
      <c r="AH229" s="58">
        <f t="shared" si="439"/>
        <v>2.6084265281575791</v>
      </c>
      <c r="AI229" s="49">
        <f t="shared" si="377"/>
        <v>2.6084265281575791</v>
      </c>
      <c r="AJ229" s="143">
        <f t="shared" si="378"/>
        <v>0.2</v>
      </c>
      <c r="AK229" s="51">
        <f t="shared" si="440"/>
        <v>2.1696415624644465E-2</v>
      </c>
      <c r="AL229" s="57">
        <f t="shared" si="441"/>
        <v>394.55366347809127</v>
      </c>
      <c r="AM229" s="53">
        <f t="shared" si="379"/>
        <v>0</v>
      </c>
      <c r="AN229" s="58">
        <f t="shared" si="442"/>
        <v>2.6084816855793136</v>
      </c>
      <c r="AO229" s="49">
        <f t="shared" si="380"/>
        <v>2.6084816855793136</v>
      </c>
      <c r="AP229" s="143">
        <f t="shared" si="381"/>
        <v>0.2</v>
      </c>
      <c r="AQ229" s="51">
        <f t="shared" si="443"/>
        <v>2.1696711274376661E-2</v>
      </c>
      <c r="AR229" s="57">
        <f t="shared" si="444"/>
        <v>394.53337987411965</v>
      </c>
      <c r="AS229" s="44">
        <f t="shared" si="382"/>
        <v>1455.156131870202</v>
      </c>
      <c r="AT229" s="44">
        <f t="shared" si="383"/>
        <v>582.06245274808077</v>
      </c>
      <c r="AU229" s="44">
        <f t="shared" si="384"/>
        <v>363.7890329675505</v>
      </c>
      <c r="AV229" s="47">
        <f t="shared" si="385"/>
        <v>39.110613828357536</v>
      </c>
      <c r="AW229" s="47">
        <f t="shared" si="386"/>
        <v>5396.0338429677295</v>
      </c>
      <c r="AX229" s="86">
        <f t="shared" si="387"/>
        <v>4866843.5777315395</v>
      </c>
      <c r="AY229" s="86">
        <f t="shared" si="388"/>
        <v>777.96722335524169</v>
      </c>
      <c r="AZ229" s="10">
        <f t="shared" si="445"/>
        <v>777.96722335524169</v>
      </c>
      <c r="BA229" s="44">
        <f t="shared" si="389"/>
        <v>5396.0338429677295</v>
      </c>
      <c r="BB229" s="9">
        <f t="shared" si="390"/>
        <v>1455.156131870202</v>
      </c>
      <c r="BC229" s="45">
        <f t="shared" si="479"/>
        <v>194020.81758269362</v>
      </c>
      <c r="BD229" s="9">
        <f t="shared" si="391"/>
        <v>363.7890329675505</v>
      </c>
      <c r="BE229" s="45">
        <f t="shared" si="475"/>
        <v>48505.204395673405</v>
      </c>
      <c r="BF229" s="9">
        <f t="shared" si="392"/>
        <v>582.06245274808077</v>
      </c>
      <c r="BG229" s="45">
        <f t="shared" si="476"/>
        <v>77608.327033077439</v>
      </c>
      <c r="BH229" s="58"/>
      <c r="BI229" s="58"/>
      <c r="BJ229" s="58">
        <f t="shared" si="446"/>
        <v>-1455.156131870202</v>
      </c>
      <c r="BK229" s="97"/>
      <c r="BL229" s="44"/>
      <c r="BM229" s="82">
        <f t="shared" si="447"/>
        <v>22.400000000000002</v>
      </c>
      <c r="BN229" s="86">
        <f t="shared" si="448"/>
        <v>22400</v>
      </c>
      <c r="BO229" s="86">
        <f t="shared" si="449"/>
        <v>100</v>
      </c>
      <c r="BP229" s="84">
        <f t="shared" si="393"/>
        <v>2</v>
      </c>
      <c r="BQ229" s="84">
        <f t="shared" si="394"/>
        <v>3</v>
      </c>
      <c r="BR229" s="84">
        <f t="shared" si="395"/>
        <v>0.2</v>
      </c>
      <c r="BS229" s="84">
        <f t="shared" si="450"/>
        <v>3.7396943074937919E-2</v>
      </c>
      <c r="BT229" s="84">
        <f t="shared" si="451"/>
        <v>548.16224883853624</v>
      </c>
      <c r="BU229" s="84">
        <f t="shared" si="452"/>
        <v>0</v>
      </c>
      <c r="BV229" s="83">
        <f t="shared" si="453"/>
        <v>594.58308114440592</v>
      </c>
      <c r="BW229" s="81">
        <f t="shared" si="477"/>
        <v>594.58308114440592</v>
      </c>
      <c r="BX229" s="83">
        <f t="shared" si="396"/>
        <v>0</v>
      </c>
      <c r="BY229" s="141">
        <f t="shared" si="397"/>
        <v>0</v>
      </c>
      <c r="BZ229" s="83">
        <f t="shared" si="398"/>
        <v>3</v>
      </c>
      <c r="CA229" s="83">
        <f t="shared" si="399"/>
        <v>0</v>
      </c>
      <c r="CB229" s="83">
        <f t="shared" si="454"/>
        <v>1.6982027512436761</v>
      </c>
      <c r="CC229" s="83">
        <f t="shared" si="400"/>
        <v>1.6982027512436761</v>
      </c>
      <c r="CD229" s="143">
        <f t="shared" si="401"/>
        <v>1.2238668524348462</v>
      </c>
      <c r="CE229" s="83">
        <f t="shared" si="455"/>
        <v>2.8871984244582989E-2</v>
      </c>
      <c r="CF229" s="84">
        <f t="shared" si="456"/>
        <v>644.04232614879481</v>
      </c>
      <c r="CG229" s="83">
        <f t="shared" si="402"/>
        <v>0</v>
      </c>
      <c r="CH229" s="83">
        <f t="shared" si="457"/>
        <v>1.5739769986393666</v>
      </c>
      <c r="CI229" s="83">
        <f t="shared" si="403"/>
        <v>1.5739769986393666</v>
      </c>
      <c r="CJ229" s="143">
        <f t="shared" si="404"/>
        <v>1.1969464386411544</v>
      </c>
      <c r="CK229" s="83">
        <f t="shared" si="458"/>
        <v>2.7914963534216644E-2</v>
      </c>
      <c r="CL229" s="84">
        <f t="shared" si="459"/>
        <v>588.42870830358856</v>
      </c>
      <c r="CM229" s="83">
        <f t="shared" si="405"/>
        <v>0</v>
      </c>
      <c r="CN229" s="83">
        <f t="shared" si="460"/>
        <v>1.6437203480653406</v>
      </c>
      <c r="CO229" s="83">
        <f t="shared" si="406"/>
        <v>1.6437203480653406</v>
      </c>
      <c r="CP229" s="143">
        <f t="shared" si="407"/>
        <v>1.2022682287919844</v>
      </c>
      <c r="CQ229" s="83">
        <f t="shared" si="461"/>
        <v>2.8104153174079157E-2</v>
      </c>
      <c r="CR229" s="84">
        <f t="shared" si="462"/>
        <v>576.86122615787451</v>
      </c>
      <c r="CS229" s="83">
        <f t="shared" si="408"/>
        <v>0</v>
      </c>
      <c r="CT229" s="83">
        <f t="shared" si="463"/>
        <v>1.6590104801874319</v>
      </c>
      <c r="CU229" s="83">
        <f t="shared" si="409"/>
        <v>1.6590104801874319</v>
      </c>
      <c r="CV229" s="143">
        <f t="shared" si="410"/>
        <v>1.2032003115553187</v>
      </c>
      <c r="CW229" s="83">
        <f t="shared" si="464"/>
        <v>2.8137288716315718E-2</v>
      </c>
      <c r="CX229" s="84">
        <f t="shared" si="465"/>
        <v>576.09024493545155</v>
      </c>
      <c r="CY229" s="83">
        <f t="shared" si="411"/>
        <v>0</v>
      </c>
      <c r="CZ229" s="83">
        <f t="shared" si="466"/>
        <v>1.6600396966947681</v>
      </c>
      <c r="DA229" s="83">
        <f t="shared" si="412"/>
        <v>1.6600396966947681</v>
      </c>
      <c r="DB229" s="143">
        <f t="shared" si="413"/>
        <v>1.2032309708933955</v>
      </c>
      <c r="DC229" s="83">
        <f t="shared" si="467"/>
        <v>2.8138378655783856E-2</v>
      </c>
      <c r="DD229" s="84">
        <f t="shared" si="468"/>
        <v>576.10177203555884</v>
      </c>
      <c r="DE229" s="86">
        <f t="shared" si="414"/>
        <v>1070.2495460599307</v>
      </c>
      <c r="DF229" s="86">
        <f t="shared" si="415"/>
        <v>428.09981842397224</v>
      </c>
      <c r="DG229" s="86">
        <f t="shared" si="416"/>
        <v>267.56238651498268</v>
      </c>
      <c r="DH229" s="86">
        <f t="shared" si="417"/>
        <v>1.128563462366952</v>
      </c>
      <c r="DI229" s="86">
        <f t="shared" si="418"/>
        <v>8.7854302285763151</v>
      </c>
      <c r="DJ229" s="86">
        <f t="shared" si="419"/>
        <v>6962.1460958364105</v>
      </c>
      <c r="DK229" s="86">
        <f t="shared" si="420"/>
        <v>835.98387791140681</v>
      </c>
      <c r="DL229" s="86">
        <f t="shared" si="478"/>
        <v>835.98387791140681</v>
      </c>
      <c r="DM229" s="86">
        <f t="shared" si="421"/>
        <v>1.128563462366952</v>
      </c>
      <c r="DN229" s="85">
        <f t="shared" si="422"/>
        <v>1.128563462366952</v>
      </c>
      <c r="DO229" s="85">
        <f t="shared" si="469"/>
        <v>112.8563462366952</v>
      </c>
      <c r="DP229" s="85">
        <f t="shared" si="423"/>
        <v>1.128563462366952</v>
      </c>
      <c r="DQ229" s="85">
        <f t="shared" si="470"/>
        <v>112.8563462366952</v>
      </c>
      <c r="DR229" s="85">
        <f t="shared" si="424"/>
        <v>1.128563462366952</v>
      </c>
      <c r="DS229" s="85">
        <f t="shared" si="471"/>
        <v>112.8563462366952</v>
      </c>
      <c r="DT229" s="81"/>
      <c r="DU229" s="81"/>
      <c r="DV229" s="81">
        <f t="shared" si="472"/>
        <v>-1.128563462366952</v>
      </c>
      <c r="DW229" s="100"/>
    </row>
    <row r="230" spans="1:127" x14ac:dyDescent="0.2">
      <c r="A230" s="59">
        <f t="shared" si="425"/>
        <v>29.999999999999908</v>
      </c>
      <c r="B230" s="44">
        <f t="shared" si="426"/>
        <v>29999.999999999905</v>
      </c>
      <c r="C230" s="52">
        <f t="shared" si="360"/>
        <v>133.33333333333334</v>
      </c>
      <c r="D230" s="50">
        <f t="shared" si="361"/>
        <v>3</v>
      </c>
      <c r="E230" s="44">
        <f t="shared" si="362"/>
        <v>2.6</v>
      </c>
      <c r="F230" s="47">
        <f t="shared" si="363"/>
        <v>0.2</v>
      </c>
      <c r="G230" s="52">
        <f t="shared" si="427"/>
        <v>2.7756891762289508E-2</v>
      </c>
      <c r="H230" s="57">
        <f t="shared" si="428"/>
        <v>390.7247820732976</v>
      </c>
      <c r="I230" s="52">
        <f t="shared" si="429"/>
        <v>0</v>
      </c>
      <c r="J230" s="54">
        <f t="shared" si="430"/>
        <v>812.21327326122332</v>
      </c>
      <c r="K230" s="46">
        <f t="shared" si="473"/>
        <v>812.21327326122332</v>
      </c>
      <c r="L230" s="80">
        <f t="shared" si="364"/>
        <v>0</v>
      </c>
      <c r="M230" s="142">
        <f t="shared" si="365"/>
        <v>0</v>
      </c>
      <c r="N230" s="60">
        <f t="shared" si="366"/>
        <v>2.6</v>
      </c>
      <c r="O230" s="53">
        <f t="shared" si="367"/>
        <v>0</v>
      </c>
      <c r="P230" s="58">
        <f t="shared" si="431"/>
        <v>2.6099459334484245</v>
      </c>
      <c r="Q230" s="49">
        <f t="shared" si="368"/>
        <v>2.6099459334484245</v>
      </c>
      <c r="R230" s="143">
        <f t="shared" si="369"/>
        <v>0.2</v>
      </c>
      <c r="S230" s="51">
        <f t="shared" si="432"/>
        <v>2.2316702263221147E-2</v>
      </c>
      <c r="T230" s="57">
        <f t="shared" si="433"/>
        <v>401.90325050632293</v>
      </c>
      <c r="U230" s="53">
        <f t="shared" si="370"/>
        <v>0</v>
      </c>
      <c r="V230" s="58">
        <f t="shared" si="434"/>
        <v>2.6071411392173749</v>
      </c>
      <c r="W230" s="49">
        <f t="shared" si="371"/>
        <v>2.6071411392173749</v>
      </c>
      <c r="X230" s="143">
        <f t="shared" si="372"/>
        <v>0.2</v>
      </c>
      <c r="Y230" s="51">
        <f t="shared" si="435"/>
        <v>2.1721880481965394E-2</v>
      </c>
      <c r="Z230" s="57">
        <f t="shared" si="436"/>
        <v>397.42139823496376</v>
      </c>
      <c r="AA230" s="53">
        <f t="shared" si="373"/>
        <v>0</v>
      </c>
      <c r="AB230" s="58">
        <f t="shared" si="437"/>
        <v>2.608264958382629</v>
      </c>
      <c r="AC230" s="49">
        <f t="shared" si="374"/>
        <v>2.608264958382629</v>
      </c>
      <c r="AD230" s="143">
        <f t="shared" si="375"/>
        <v>0.2</v>
      </c>
      <c r="AE230" s="49">
        <f t="shared" si="474"/>
        <v>2.1669190633116394E-2</v>
      </c>
      <c r="AF230" s="57">
        <f t="shared" si="438"/>
        <v>395.88196128761467</v>
      </c>
      <c r="AG230" s="53">
        <f t="shared" si="376"/>
        <v>0</v>
      </c>
      <c r="AH230" s="58">
        <f t="shared" si="439"/>
        <v>2.6086511939574808</v>
      </c>
      <c r="AI230" s="49">
        <f t="shared" si="377"/>
        <v>2.6086511939574808</v>
      </c>
      <c r="AJ230" s="143">
        <f t="shared" si="378"/>
        <v>0.2</v>
      </c>
      <c r="AK230" s="51">
        <f t="shared" si="440"/>
        <v>2.1669748957977797E-2</v>
      </c>
      <c r="AL230" s="57">
        <f t="shared" si="441"/>
        <v>395.66202424947306</v>
      </c>
      <c r="AM230" s="53">
        <f t="shared" si="379"/>
        <v>0</v>
      </c>
      <c r="AN230" s="58">
        <f t="shared" si="442"/>
        <v>2.6087063841912346</v>
      </c>
      <c r="AO230" s="49">
        <f t="shared" si="380"/>
        <v>2.6087063841912346</v>
      </c>
      <c r="AP230" s="143">
        <f t="shared" si="381"/>
        <v>0.2</v>
      </c>
      <c r="AQ230" s="51">
        <f t="shared" si="443"/>
        <v>2.1670044607709993E-2</v>
      </c>
      <c r="AR230" s="57">
        <f t="shared" si="444"/>
        <v>395.64173232098136</v>
      </c>
      <c r="AS230" s="44">
        <f t="shared" si="382"/>
        <v>1461.9838918702019</v>
      </c>
      <c r="AT230" s="44">
        <f t="shared" si="383"/>
        <v>584.79355674808073</v>
      </c>
      <c r="AU230" s="44">
        <f t="shared" si="384"/>
        <v>365.49597296755047</v>
      </c>
      <c r="AV230" s="47">
        <f t="shared" si="385"/>
        <v>38.457752926477028</v>
      </c>
      <c r="AW230" s="47">
        <f t="shared" si="386"/>
        <v>5227.9564081330418</v>
      </c>
      <c r="AX230" s="86">
        <f t="shared" si="387"/>
        <v>4625911.1995511083</v>
      </c>
      <c r="AY230" s="86">
        <f t="shared" si="388"/>
        <v>773.59497985705366</v>
      </c>
      <c r="AZ230" s="10">
        <f t="shared" si="445"/>
        <v>773.59497985705366</v>
      </c>
      <c r="BA230" s="44">
        <f t="shared" si="389"/>
        <v>5227.9564081330418</v>
      </c>
      <c r="BB230" s="9">
        <f t="shared" si="390"/>
        <v>1461.9838918702019</v>
      </c>
      <c r="BC230" s="45">
        <f t="shared" si="479"/>
        <v>194931.18558269361</v>
      </c>
      <c r="BD230" s="9">
        <f t="shared" si="391"/>
        <v>365.49597296755047</v>
      </c>
      <c r="BE230" s="45">
        <f t="shared" si="475"/>
        <v>48732.796395673402</v>
      </c>
      <c r="BF230" s="9">
        <f t="shared" si="392"/>
        <v>584.79355674808073</v>
      </c>
      <c r="BG230" s="45">
        <f t="shared" si="476"/>
        <v>77972.474233077432</v>
      </c>
      <c r="BH230" s="58"/>
      <c r="BI230" s="58"/>
      <c r="BJ230" s="58">
        <f t="shared" si="446"/>
        <v>-1461.9838918702019</v>
      </c>
      <c r="BK230" s="97"/>
      <c r="BL230" s="44"/>
      <c r="BM230" s="82">
        <f t="shared" si="447"/>
        <v>22.5</v>
      </c>
      <c r="BN230" s="86">
        <f t="shared" si="448"/>
        <v>22500</v>
      </c>
      <c r="BO230" s="86">
        <f t="shared" si="449"/>
        <v>100</v>
      </c>
      <c r="BP230" s="84">
        <f t="shared" si="393"/>
        <v>2</v>
      </c>
      <c r="BQ230" s="84">
        <f t="shared" si="394"/>
        <v>3</v>
      </c>
      <c r="BR230" s="84">
        <f t="shared" si="395"/>
        <v>0.2</v>
      </c>
      <c r="BS230" s="84">
        <f t="shared" si="450"/>
        <v>3.737694307493792E-2</v>
      </c>
      <c r="BT230" s="84">
        <f t="shared" si="451"/>
        <v>549.40848027436755</v>
      </c>
      <c r="BU230" s="84">
        <f t="shared" si="452"/>
        <v>0</v>
      </c>
      <c r="BV230" s="83">
        <f t="shared" si="453"/>
        <v>597.32988114440593</v>
      </c>
      <c r="BW230" s="81">
        <f t="shared" si="477"/>
        <v>597.32988114440593</v>
      </c>
      <c r="BX230" s="83">
        <f t="shared" si="396"/>
        <v>0</v>
      </c>
      <c r="BY230" s="141">
        <f t="shared" si="397"/>
        <v>0</v>
      </c>
      <c r="BZ230" s="83">
        <f t="shared" si="398"/>
        <v>3</v>
      </c>
      <c r="CA230" s="83">
        <f t="shared" si="399"/>
        <v>0</v>
      </c>
      <c r="CB230" s="83">
        <f t="shared" si="454"/>
        <v>1.6967018630316226</v>
      </c>
      <c r="CC230" s="83">
        <f t="shared" si="400"/>
        <v>1.6967018630316226</v>
      </c>
      <c r="CD230" s="143">
        <f t="shared" si="401"/>
        <v>1.2238668524348462</v>
      </c>
      <c r="CE230" s="83">
        <f t="shared" si="455"/>
        <v>2.8749597559339504E-2</v>
      </c>
      <c r="CF230" s="84">
        <f t="shared" si="456"/>
        <v>645.73887215196555</v>
      </c>
      <c r="CG230" s="83">
        <f t="shared" si="402"/>
        <v>0</v>
      </c>
      <c r="CH230" s="83">
        <f t="shared" si="457"/>
        <v>1.5721641721038537</v>
      </c>
      <c r="CI230" s="83">
        <f t="shared" si="403"/>
        <v>1.5721641721038537</v>
      </c>
      <c r="CJ230" s="143">
        <f t="shared" si="404"/>
        <v>1.1969464386411544</v>
      </c>
      <c r="CK230" s="83">
        <f t="shared" si="458"/>
        <v>2.7795268890352529E-2</v>
      </c>
      <c r="CL230" s="84">
        <f t="shared" si="459"/>
        <v>590.19843659290689</v>
      </c>
      <c r="CM230" s="83">
        <f t="shared" si="405"/>
        <v>0</v>
      </c>
      <c r="CN230" s="83">
        <f t="shared" si="460"/>
        <v>1.6416375648033099</v>
      </c>
      <c r="CO230" s="83">
        <f t="shared" si="406"/>
        <v>1.6416375648033099</v>
      </c>
      <c r="CP230" s="143">
        <f t="shared" si="407"/>
        <v>1.2022682287919844</v>
      </c>
      <c r="CQ230" s="83">
        <f t="shared" si="461"/>
        <v>2.7983926351199957E-2</v>
      </c>
      <c r="CR230" s="84">
        <f t="shared" si="462"/>
        <v>578.56735821346706</v>
      </c>
      <c r="CS230" s="83">
        <f t="shared" si="408"/>
        <v>0</v>
      </c>
      <c r="CT230" s="83">
        <f t="shared" si="463"/>
        <v>1.6569712408877697</v>
      </c>
      <c r="CU230" s="83">
        <f t="shared" si="409"/>
        <v>1.6569712408877697</v>
      </c>
      <c r="CV230" s="143">
        <f t="shared" si="410"/>
        <v>1.2032003115553187</v>
      </c>
      <c r="CW230" s="83">
        <f t="shared" si="464"/>
        <v>2.8016968685160185E-2</v>
      </c>
      <c r="CX230" s="84">
        <f t="shared" si="465"/>
        <v>577.78264706527807</v>
      </c>
      <c r="CY230" s="83">
        <f t="shared" si="411"/>
        <v>0</v>
      </c>
      <c r="CZ230" s="83">
        <f t="shared" si="466"/>
        <v>1.6580160755713567</v>
      </c>
      <c r="DA230" s="83">
        <f t="shared" si="412"/>
        <v>1.6580160755713567</v>
      </c>
      <c r="DB230" s="143">
        <f t="shared" si="413"/>
        <v>1.2032309708933955</v>
      </c>
      <c r="DC230" s="83">
        <f t="shared" si="467"/>
        <v>2.8018055558694518E-2</v>
      </c>
      <c r="DD230" s="84">
        <f t="shared" si="468"/>
        <v>577.79319044941633</v>
      </c>
      <c r="DE230" s="86">
        <f t="shared" si="414"/>
        <v>1075.1937860599305</v>
      </c>
      <c r="DF230" s="86">
        <f t="shared" si="415"/>
        <v>430.07751442397222</v>
      </c>
      <c r="DG230" s="86">
        <f t="shared" si="416"/>
        <v>268.79844651498263</v>
      </c>
      <c r="DH230" s="86">
        <f t="shared" si="417"/>
        <v>1.1130150506463226</v>
      </c>
      <c r="DI230" s="86">
        <f t="shared" si="418"/>
        <v>8.564383693354916</v>
      </c>
      <c r="DJ230" s="86">
        <f t="shared" si="419"/>
        <v>6636.7057576269235</v>
      </c>
      <c r="DK230" s="86">
        <f t="shared" si="420"/>
        <v>828.35428084227306</v>
      </c>
      <c r="DL230" s="86">
        <f t="shared" si="478"/>
        <v>828.35428084227306</v>
      </c>
      <c r="DM230" s="86">
        <f t="shared" si="421"/>
        <v>1.1130150506463226</v>
      </c>
      <c r="DN230" s="85">
        <f t="shared" si="422"/>
        <v>1.1130150506463226</v>
      </c>
      <c r="DO230" s="85">
        <f t="shared" si="469"/>
        <v>111.30150506463225</v>
      </c>
      <c r="DP230" s="85">
        <f t="shared" si="423"/>
        <v>1.1130150506463226</v>
      </c>
      <c r="DQ230" s="85">
        <f t="shared" si="470"/>
        <v>111.30150506463225</v>
      </c>
      <c r="DR230" s="85">
        <f t="shared" si="424"/>
        <v>1.1130150506463226</v>
      </c>
      <c r="DS230" s="85">
        <f t="shared" si="471"/>
        <v>111.30150506463225</v>
      </c>
      <c r="DT230" s="81"/>
      <c r="DU230" s="81"/>
      <c r="DV230" s="81">
        <f t="shared" si="472"/>
        <v>-1.1130150506463226</v>
      </c>
      <c r="DW230" s="100"/>
    </row>
    <row r="231" spans="1:127" x14ac:dyDescent="0.2">
      <c r="A231" s="59">
        <f t="shared" si="425"/>
        <v>30.133333333333237</v>
      </c>
      <c r="B231" s="44">
        <f t="shared" si="426"/>
        <v>30133.333333333238</v>
      </c>
      <c r="C231" s="52">
        <f t="shared" si="360"/>
        <v>133.33333333333334</v>
      </c>
      <c r="D231" s="50">
        <f t="shared" si="361"/>
        <v>3</v>
      </c>
      <c r="E231" s="44">
        <f t="shared" si="362"/>
        <v>2.6</v>
      </c>
      <c r="F231" s="47">
        <f t="shared" si="363"/>
        <v>0.2</v>
      </c>
      <c r="G231" s="52">
        <f t="shared" si="427"/>
        <v>2.773022509562284E-2</v>
      </c>
      <c r="H231" s="57">
        <f t="shared" si="428"/>
        <v>392.14752865939789</v>
      </c>
      <c r="I231" s="52">
        <f t="shared" si="429"/>
        <v>0</v>
      </c>
      <c r="J231" s="54">
        <f t="shared" si="430"/>
        <v>816.00647326122328</v>
      </c>
      <c r="K231" s="46">
        <f t="shared" si="473"/>
        <v>816.00647326122328</v>
      </c>
      <c r="L231" s="80">
        <f t="shared" si="364"/>
        <v>0</v>
      </c>
      <c r="M231" s="142">
        <f t="shared" si="365"/>
        <v>0</v>
      </c>
      <c r="N231" s="60">
        <f t="shared" si="366"/>
        <v>2.6</v>
      </c>
      <c r="O231" s="53">
        <f t="shared" si="367"/>
        <v>0</v>
      </c>
      <c r="P231" s="58">
        <f t="shared" si="431"/>
        <v>2.6100915951539667</v>
      </c>
      <c r="Q231" s="49">
        <f t="shared" si="368"/>
        <v>2.6100915951539667</v>
      </c>
      <c r="R231" s="143">
        <f t="shared" si="369"/>
        <v>0.2</v>
      </c>
      <c r="S231" s="51">
        <f t="shared" si="432"/>
        <v>2.2290035596554479E-2</v>
      </c>
      <c r="T231" s="57">
        <f t="shared" si="433"/>
        <v>403.0426543866385</v>
      </c>
      <c r="U231" s="53">
        <f t="shared" si="370"/>
        <v>0</v>
      </c>
      <c r="V231" s="58">
        <f t="shared" si="434"/>
        <v>2.6073580414203557</v>
      </c>
      <c r="W231" s="49">
        <f t="shared" si="371"/>
        <v>2.6073580414203557</v>
      </c>
      <c r="X231" s="143">
        <f t="shared" si="372"/>
        <v>0.2</v>
      </c>
      <c r="Y231" s="51">
        <f t="shared" si="435"/>
        <v>2.1695213815298726E-2</v>
      </c>
      <c r="Z231" s="57">
        <f t="shared" si="436"/>
        <v>398.53160777046281</v>
      </c>
      <c r="AA231" s="53">
        <f t="shared" si="373"/>
        <v>0</v>
      </c>
      <c r="AB231" s="58">
        <f t="shared" si="437"/>
        <v>2.6084891543614481</v>
      </c>
      <c r="AC231" s="49">
        <f t="shared" si="374"/>
        <v>2.6084891543614481</v>
      </c>
      <c r="AD231" s="143">
        <f t="shared" si="375"/>
        <v>0.2</v>
      </c>
      <c r="AE231" s="49">
        <f t="shared" si="474"/>
        <v>2.1642523966449726E-2</v>
      </c>
      <c r="AF231" s="57">
        <f t="shared" si="438"/>
        <v>396.98899898740478</v>
      </c>
      <c r="AG231" s="53">
        <f t="shared" si="376"/>
        <v>0</v>
      </c>
      <c r="AH231" s="58">
        <f t="shared" si="439"/>
        <v>2.6088761777852896</v>
      </c>
      <c r="AI231" s="49">
        <f t="shared" si="377"/>
        <v>2.6088761777852896</v>
      </c>
      <c r="AJ231" s="143">
        <f t="shared" si="378"/>
        <v>0.2</v>
      </c>
      <c r="AK231" s="51">
        <f t="shared" si="440"/>
        <v>2.1643082291311129E-2</v>
      </c>
      <c r="AL231" s="57">
        <f t="shared" si="441"/>
        <v>396.76892657891227</v>
      </c>
      <c r="AM231" s="53">
        <f t="shared" si="379"/>
        <v>0</v>
      </c>
      <c r="AN231" s="58">
        <f t="shared" si="442"/>
        <v>2.608931400871227</v>
      </c>
      <c r="AO231" s="49">
        <f t="shared" si="380"/>
        <v>2.608931400871227</v>
      </c>
      <c r="AP231" s="143">
        <f t="shared" si="381"/>
        <v>0.2</v>
      </c>
      <c r="AQ231" s="51">
        <f t="shared" si="443"/>
        <v>2.1643377941043325E-2</v>
      </c>
      <c r="AR231" s="57">
        <f t="shared" si="444"/>
        <v>396.74862634353173</v>
      </c>
      <c r="AS231" s="44">
        <f t="shared" si="382"/>
        <v>1468.8116518702018</v>
      </c>
      <c r="AT231" s="44">
        <f t="shared" si="383"/>
        <v>587.52466074808069</v>
      </c>
      <c r="AU231" s="44">
        <f t="shared" si="384"/>
        <v>367.20291296755045</v>
      </c>
      <c r="AV231" s="47">
        <f t="shared" si="385"/>
        <v>37.818730523143799</v>
      </c>
      <c r="AW231" s="47">
        <f t="shared" si="386"/>
        <v>5065.8547004100274</v>
      </c>
      <c r="AX231" s="86">
        <f t="shared" si="387"/>
        <v>4397937.4300368652</v>
      </c>
      <c r="AY231" s="86">
        <f t="shared" si="388"/>
        <v>769.24438595302365</v>
      </c>
      <c r="AZ231" s="10">
        <f t="shared" si="445"/>
        <v>769.24438595302365</v>
      </c>
      <c r="BA231" s="44">
        <f t="shared" si="389"/>
        <v>5065.8547004100274</v>
      </c>
      <c r="BB231" s="9">
        <f t="shared" si="390"/>
        <v>1468.8116518702018</v>
      </c>
      <c r="BC231" s="45">
        <f t="shared" si="479"/>
        <v>195841.5535826936</v>
      </c>
      <c r="BD231" s="9">
        <f t="shared" si="391"/>
        <v>367.20291296755045</v>
      </c>
      <c r="BE231" s="45">
        <f t="shared" si="475"/>
        <v>48960.388395673399</v>
      </c>
      <c r="BF231" s="9">
        <f t="shared" si="392"/>
        <v>587.52466074808069</v>
      </c>
      <c r="BG231" s="45">
        <f t="shared" si="476"/>
        <v>78336.621433077438</v>
      </c>
      <c r="BH231" s="58"/>
      <c r="BI231" s="58"/>
      <c r="BJ231" s="58">
        <f t="shared" si="446"/>
        <v>-1468.8116518702018</v>
      </c>
      <c r="BK231" s="97"/>
      <c r="BL231" s="44"/>
      <c r="BM231" s="82">
        <f t="shared" si="447"/>
        <v>22.6</v>
      </c>
      <c r="BN231" s="86">
        <f t="shared" si="448"/>
        <v>22600</v>
      </c>
      <c r="BO231" s="86">
        <f t="shared" si="449"/>
        <v>100</v>
      </c>
      <c r="BP231" s="84">
        <f t="shared" si="393"/>
        <v>2</v>
      </c>
      <c r="BQ231" s="84">
        <f t="shared" si="394"/>
        <v>3</v>
      </c>
      <c r="BR231" s="84">
        <f t="shared" si="395"/>
        <v>0.2</v>
      </c>
      <c r="BS231" s="84">
        <f t="shared" si="450"/>
        <v>3.7356943074937921E-2</v>
      </c>
      <c r="BT231" s="84">
        <f t="shared" si="451"/>
        <v>550.65404504353216</v>
      </c>
      <c r="BU231" s="84">
        <f t="shared" si="452"/>
        <v>0</v>
      </c>
      <c r="BV231" s="83">
        <f t="shared" si="453"/>
        <v>600.07668114440594</v>
      </c>
      <c r="BW231" s="81">
        <f t="shared" si="477"/>
        <v>600.07668114440594</v>
      </c>
      <c r="BX231" s="83">
        <f t="shared" si="396"/>
        <v>0</v>
      </c>
      <c r="BY231" s="141">
        <f t="shared" si="397"/>
        <v>0</v>
      </c>
      <c r="BZ231" s="83">
        <f t="shared" si="398"/>
        <v>3</v>
      </c>
      <c r="CA231" s="83">
        <f t="shared" si="399"/>
        <v>0</v>
      </c>
      <c r="CB231" s="83">
        <f t="shared" si="454"/>
        <v>1.6952049762647754</v>
      </c>
      <c r="CC231" s="83">
        <f t="shared" si="400"/>
        <v>1.6952049762647754</v>
      </c>
      <c r="CD231" s="143">
        <f t="shared" si="401"/>
        <v>1.2238668524348462</v>
      </c>
      <c r="CE231" s="83">
        <f t="shared" si="455"/>
        <v>2.8627210874096018E-2</v>
      </c>
      <c r="CF231" s="84">
        <f t="shared" si="456"/>
        <v>647.42970569448664</v>
      </c>
      <c r="CG231" s="83">
        <f t="shared" si="402"/>
        <v>0</v>
      </c>
      <c r="CH231" s="83">
        <f t="shared" si="457"/>
        <v>1.5703628528350928</v>
      </c>
      <c r="CI231" s="83">
        <f t="shared" si="403"/>
        <v>1.5703628528350928</v>
      </c>
      <c r="CJ231" s="143">
        <f t="shared" si="404"/>
        <v>1.1969464386411544</v>
      </c>
      <c r="CK231" s="83">
        <f t="shared" si="458"/>
        <v>2.7675574246488414E-2</v>
      </c>
      <c r="CL231" s="84">
        <f t="shared" si="459"/>
        <v>591.96259214743179</v>
      </c>
      <c r="CM231" s="83">
        <f t="shared" si="405"/>
        <v>0</v>
      </c>
      <c r="CN231" s="83">
        <f t="shared" si="460"/>
        <v>1.6395678979731276</v>
      </c>
      <c r="CO231" s="83">
        <f t="shared" si="406"/>
        <v>1.6395678979731276</v>
      </c>
      <c r="CP231" s="143">
        <f t="shared" si="407"/>
        <v>1.2022682287919844</v>
      </c>
      <c r="CQ231" s="83">
        <f t="shared" si="461"/>
        <v>2.7863699528320757E-2</v>
      </c>
      <c r="CR231" s="84">
        <f t="shared" si="462"/>
        <v>580.26833128684484</v>
      </c>
      <c r="CS231" s="83">
        <f t="shared" si="408"/>
        <v>0</v>
      </c>
      <c r="CT231" s="83">
        <f t="shared" si="463"/>
        <v>1.6549444290104391</v>
      </c>
      <c r="CU231" s="83">
        <f t="shared" si="409"/>
        <v>1.6549444290104391</v>
      </c>
      <c r="CV231" s="143">
        <f t="shared" si="410"/>
        <v>1.2032003115553187</v>
      </c>
      <c r="CW231" s="83">
        <f t="shared" si="464"/>
        <v>2.7896648654004652E-2</v>
      </c>
      <c r="CX231" s="84">
        <f t="shared" si="465"/>
        <v>579.46987059576031</v>
      </c>
      <c r="CY231" s="83">
        <f t="shared" si="411"/>
        <v>0</v>
      </c>
      <c r="CZ231" s="83">
        <f t="shared" si="466"/>
        <v>1.6560048329332684</v>
      </c>
      <c r="DA231" s="83">
        <f t="shared" si="412"/>
        <v>1.6560048329332684</v>
      </c>
      <c r="DB231" s="143">
        <f t="shared" si="413"/>
        <v>1.2032309708933955</v>
      </c>
      <c r="DC231" s="83">
        <f t="shared" si="467"/>
        <v>2.7897732461605179E-2</v>
      </c>
      <c r="DD231" s="84">
        <f t="shared" si="468"/>
        <v>579.47941619970129</v>
      </c>
      <c r="DE231" s="86">
        <f t="shared" si="414"/>
        <v>1080.1380260599308</v>
      </c>
      <c r="DF231" s="86">
        <f t="shared" si="415"/>
        <v>432.05521042397226</v>
      </c>
      <c r="DG231" s="86">
        <f t="shared" si="416"/>
        <v>270.0345065149827</v>
      </c>
      <c r="DH231" s="86">
        <f t="shared" si="417"/>
        <v>1.0977877581165962</v>
      </c>
      <c r="DI231" s="86">
        <f t="shared" si="418"/>
        <v>8.3503924594874768</v>
      </c>
      <c r="DJ231" s="86">
        <f t="shared" si="419"/>
        <v>6328.604325712342</v>
      </c>
      <c r="DK231" s="86">
        <f t="shared" si="420"/>
        <v>820.75565207250099</v>
      </c>
      <c r="DL231" s="86">
        <f t="shared" si="478"/>
        <v>820.75565207250099</v>
      </c>
      <c r="DM231" s="86">
        <f t="shared" si="421"/>
        <v>1.0977877581165962</v>
      </c>
      <c r="DN231" s="85">
        <f t="shared" si="422"/>
        <v>1.0977877581165962</v>
      </c>
      <c r="DO231" s="85">
        <f t="shared" si="469"/>
        <v>109.77877581165963</v>
      </c>
      <c r="DP231" s="85">
        <f t="shared" si="423"/>
        <v>1.0977877581165962</v>
      </c>
      <c r="DQ231" s="85">
        <f t="shared" si="470"/>
        <v>109.77877581165963</v>
      </c>
      <c r="DR231" s="85">
        <f t="shared" si="424"/>
        <v>1.0977877581165962</v>
      </c>
      <c r="DS231" s="85">
        <f t="shared" si="471"/>
        <v>109.77877581165963</v>
      </c>
      <c r="DT231" s="81"/>
      <c r="DU231" s="81"/>
      <c r="DV231" s="81">
        <f t="shared" si="472"/>
        <v>-1.0977877581165962</v>
      </c>
      <c r="DW231" s="100"/>
    </row>
    <row r="232" spans="1:127" x14ac:dyDescent="0.2">
      <c r="A232" s="59">
        <f t="shared" si="425"/>
        <v>30.26666666666657</v>
      </c>
      <c r="B232" s="44">
        <f t="shared" si="426"/>
        <v>30266.66666666657</v>
      </c>
      <c r="C232" s="52">
        <f t="shared" si="360"/>
        <v>133.33333333333334</v>
      </c>
      <c r="D232" s="50">
        <f t="shared" si="361"/>
        <v>3</v>
      </c>
      <c r="E232" s="44">
        <f t="shared" si="362"/>
        <v>2.6</v>
      </c>
      <c r="F232" s="47">
        <f t="shared" si="363"/>
        <v>0.2</v>
      </c>
      <c r="G232" s="52">
        <f t="shared" si="427"/>
        <v>2.7703558428956172E-2</v>
      </c>
      <c r="H232" s="57">
        <f t="shared" si="428"/>
        <v>393.56890772413067</v>
      </c>
      <c r="I232" s="52">
        <f t="shared" si="429"/>
        <v>0</v>
      </c>
      <c r="J232" s="54">
        <f t="shared" si="430"/>
        <v>819.79967326122323</v>
      </c>
      <c r="K232" s="46">
        <f t="shared" si="473"/>
        <v>819.79967326122323</v>
      </c>
      <c r="L232" s="80">
        <f t="shared" si="364"/>
        <v>0</v>
      </c>
      <c r="M232" s="142">
        <f t="shared" si="365"/>
        <v>0</v>
      </c>
      <c r="N232" s="60">
        <f t="shared" si="366"/>
        <v>2.6</v>
      </c>
      <c r="O232" s="53">
        <f t="shared" si="367"/>
        <v>0</v>
      </c>
      <c r="P232" s="58">
        <f t="shared" si="431"/>
        <v>2.6102375604199004</v>
      </c>
      <c r="Q232" s="49">
        <f t="shared" si="368"/>
        <v>2.6102375604199004</v>
      </c>
      <c r="R232" s="143">
        <f t="shared" si="369"/>
        <v>0.2</v>
      </c>
      <c r="S232" s="51">
        <f t="shared" si="432"/>
        <v>2.2263368929887811E-2</v>
      </c>
      <c r="T232" s="57">
        <f t="shared" si="433"/>
        <v>404.18063244608447</v>
      </c>
      <c r="U232" s="53">
        <f t="shared" si="370"/>
        <v>0</v>
      </c>
      <c r="V232" s="58">
        <f t="shared" si="434"/>
        <v>2.6075752534657419</v>
      </c>
      <c r="W232" s="49">
        <f t="shared" si="371"/>
        <v>2.6075752534657419</v>
      </c>
      <c r="X232" s="143">
        <f t="shared" si="372"/>
        <v>0.2</v>
      </c>
      <c r="Y232" s="51">
        <f t="shared" si="435"/>
        <v>2.1668547148632058E-2</v>
      </c>
      <c r="Z232" s="57">
        <f t="shared" si="436"/>
        <v>399.64036128711473</v>
      </c>
      <c r="AA232" s="53">
        <f t="shared" si="373"/>
        <v>0</v>
      </c>
      <c r="AB232" s="58">
        <f t="shared" si="437"/>
        <v>2.608713667709587</v>
      </c>
      <c r="AC232" s="49">
        <f t="shared" si="374"/>
        <v>2.608713667709587</v>
      </c>
      <c r="AD232" s="143">
        <f t="shared" si="375"/>
        <v>0.2</v>
      </c>
      <c r="AE232" s="49">
        <f t="shared" si="474"/>
        <v>2.1615857299783058E-2</v>
      </c>
      <c r="AF232" s="57">
        <f t="shared" si="438"/>
        <v>398.09457846799933</v>
      </c>
      <c r="AG232" s="53">
        <f t="shared" si="376"/>
        <v>0</v>
      </c>
      <c r="AH232" s="58">
        <f t="shared" si="439"/>
        <v>2.609101479605036</v>
      </c>
      <c r="AI232" s="49">
        <f t="shared" si="377"/>
        <v>2.609101479605036</v>
      </c>
      <c r="AJ232" s="143">
        <f t="shared" si="378"/>
        <v>0.2</v>
      </c>
      <c r="AK232" s="51">
        <f t="shared" si="440"/>
        <v>2.1616415624644461E-2</v>
      </c>
      <c r="AL232" s="57">
        <f t="shared" si="441"/>
        <v>397.87437058284297</v>
      </c>
      <c r="AM232" s="53">
        <f t="shared" si="379"/>
        <v>0</v>
      </c>
      <c r="AN232" s="58">
        <f t="shared" si="442"/>
        <v>2.6091567355831824</v>
      </c>
      <c r="AO232" s="49">
        <f t="shared" si="380"/>
        <v>2.6091567355831824</v>
      </c>
      <c r="AP232" s="143">
        <f t="shared" si="381"/>
        <v>0.2</v>
      </c>
      <c r="AQ232" s="51">
        <f t="shared" si="443"/>
        <v>2.1616711274376657E-2</v>
      </c>
      <c r="AR232" s="57">
        <f t="shared" si="444"/>
        <v>397.85406205821994</v>
      </c>
      <c r="AS232" s="44">
        <f t="shared" si="382"/>
        <v>1475.6394118702017</v>
      </c>
      <c r="AT232" s="44">
        <f t="shared" si="383"/>
        <v>590.25576474808065</v>
      </c>
      <c r="AU232" s="44">
        <f t="shared" si="384"/>
        <v>368.90985296755042</v>
      </c>
      <c r="AV232" s="47">
        <f t="shared" si="385"/>
        <v>37.193199676749622</v>
      </c>
      <c r="AW232" s="47">
        <f t="shared" si="386"/>
        <v>4909.4921995064915</v>
      </c>
      <c r="AX232" s="86">
        <f t="shared" si="387"/>
        <v>4182173.0820559589</v>
      </c>
      <c r="AY232" s="86">
        <f t="shared" si="388"/>
        <v>764.91533910686212</v>
      </c>
      <c r="AZ232" s="10">
        <f t="shared" si="445"/>
        <v>764.91533910686212</v>
      </c>
      <c r="BA232" s="44">
        <f t="shared" si="389"/>
        <v>4909.4921995064915</v>
      </c>
      <c r="BB232" s="9">
        <f t="shared" si="390"/>
        <v>1475.6394118702017</v>
      </c>
      <c r="BC232" s="45">
        <f t="shared" si="479"/>
        <v>196751.92158269358</v>
      </c>
      <c r="BD232" s="9">
        <f t="shared" si="391"/>
        <v>368.90985296755042</v>
      </c>
      <c r="BE232" s="45">
        <f t="shared" si="475"/>
        <v>49187.980395673396</v>
      </c>
      <c r="BF232" s="9">
        <f t="shared" si="392"/>
        <v>590.25576474808065</v>
      </c>
      <c r="BG232" s="45">
        <f t="shared" si="476"/>
        <v>78700.76863307743</v>
      </c>
      <c r="BH232" s="58"/>
      <c r="BI232" s="58"/>
      <c r="BJ232" s="58">
        <f t="shared" si="446"/>
        <v>-1475.6394118702017</v>
      </c>
      <c r="BK232" s="97"/>
      <c r="BL232" s="44"/>
      <c r="BM232" s="82">
        <f t="shared" si="447"/>
        <v>22.7</v>
      </c>
      <c r="BN232" s="86">
        <f t="shared" si="448"/>
        <v>22700</v>
      </c>
      <c r="BO232" s="86">
        <f t="shared" si="449"/>
        <v>100</v>
      </c>
      <c r="BP232" s="84">
        <f t="shared" si="393"/>
        <v>2</v>
      </c>
      <c r="BQ232" s="84">
        <f t="shared" si="394"/>
        <v>3</v>
      </c>
      <c r="BR232" s="84">
        <f t="shared" si="395"/>
        <v>0.2</v>
      </c>
      <c r="BS232" s="84">
        <f t="shared" si="450"/>
        <v>3.7336943074937921E-2</v>
      </c>
      <c r="BT232" s="84">
        <f t="shared" si="451"/>
        <v>551.89894314603009</v>
      </c>
      <c r="BU232" s="84">
        <f t="shared" si="452"/>
        <v>0</v>
      </c>
      <c r="BV232" s="83">
        <f t="shared" si="453"/>
        <v>602.82348114440595</v>
      </c>
      <c r="BW232" s="81">
        <f t="shared" si="477"/>
        <v>602.82348114440595</v>
      </c>
      <c r="BX232" s="83">
        <f t="shared" si="396"/>
        <v>0</v>
      </c>
      <c r="BY232" s="141">
        <f t="shared" si="397"/>
        <v>0</v>
      </c>
      <c r="BZ232" s="83">
        <f t="shared" si="398"/>
        <v>3</v>
      </c>
      <c r="CA232" s="83">
        <f t="shared" si="399"/>
        <v>0</v>
      </c>
      <c r="CB232" s="83">
        <f t="shared" si="454"/>
        <v>1.6937120762160229</v>
      </c>
      <c r="CC232" s="83">
        <f t="shared" si="400"/>
        <v>1.6937120762160229</v>
      </c>
      <c r="CD232" s="143">
        <f t="shared" si="401"/>
        <v>1.2238668524348462</v>
      </c>
      <c r="CE232" s="83">
        <f t="shared" si="455"/>
        <v>2.8504824188852532E-2</v>
      </c>
      <c r="CF232" s="84">
        <f t="shared" si="456"/>
        <v>649.11481268340174</v>
      </c>
      <c r="CG232" s="83">
        <f t="shared" si="402"/>
        <v>0</v>
      </c>
      <c r="CH232" s="83">
        <f t="shared" si="457"/>
        <v>1.5685729898104144</v>
      </c>
      <c r="CI232" s="83">
        <f t="shared" si="403"/>
        <v>1.5685729898104144</v>
      </c>
      <c r="CJ232" s="143">
        <f t="shared" si="404"/>
        <v>1.1969464386411544</v>
      </c>
      <c r="CK232" s="83">
        <f t="shared" si="458"/>
        <v>2.75558796026243E-2</v>
      </c>
      <c r="CL232" s="84">
        <f t="shared" si="459"/>
        <v>593.72114921433513</v>
      </c>
      <c r="CM232" s="83">
        <f t="shared" si="405"/>
        <v>0</v>
      </c>
      <c r="CN232" s="83">
        <f t="shared" si="460"/>
        <v>1.6375112985035136</v>
      </c>
      <c r="CO232" s="83">
        <f t="shared" si="406"/>
        <v>1.6375112985035136</v>
      </c>
      <c r="CP232" s="143">
        <f t="shared" si="407"/>
        <v>1.2022682287919844</v>
      </c>
      <c r="CQ232" s="83">
        <f t="shared" si="461"/>
        <v>2.7743472705441558E-2</v>
      </c>
      <c r="CR232" s="84">
        <f t="shared" si="462"/>
        <v>581.96411870444763</v>
      </c>
      <c r="CS232" s="83">
        <f t="shared" si="408"/>
        <v>0</v>
      </c>
      <c r="CT232" s="83">
        <f t="shared" si="463"/>
        <v>1.6529300039545964</v>
      </c>
      <c r="CU232" s="83">
        <f t="shared" si="409"/>
        <v>1.6529300039545964</v>
      </c>
      <c r="CV232" s="143">
        <f t="shared" si="410"/>
        <v>1.2032003115553187</v>
      </c>
      <c r="CW232" s="83">
        <f t="shared" si="464"/>
        <v>2.7776328622849119E-2</v>
      </c>
      <c r="CX232" s="84">
        <f t="shared" si="465"/>
        <v>581.15189013372583</v>
      </c>
      <c r="CY232" s="83">
        <f t="shared" si="411"/>
        <v>0</v>
      </c>
      <c r="CZ232" s="83">
        <f t="shared" si="466"/>
        <v>1.654005927186623</v>
      </c>
      <c r="DA232" s="83">
        <f t="shared" si="412"/>
        <v>1.654005927186623</v>
      </c>
      <c r="DB232" s="143">
        <f t="shared" si="413"/>
        <v>1.2032309708933955</v>
      </c>
      <c r="DC232" s="83">
        <f t="shared" si="467"/>
        <v>2.7777409364515841E-2</v>
      </c>
      <c r="DD232" s="84">
        <f t="shared" si="468"/>
        <v>581.16042403008009</v>
      </c>
      <c r="DE232" s="86">
        <f t="shared" si="414"/>
        <v>1085.0822660599306</v>
      </c>
      <c r="DF232" s="86">
        <f t="shared" si="415"/>
        <v>434.03290642397229</v>
      </c>
      <c r="DG232" s="86">
        <f t="shared" si="416"/>
        <v>271.27056651498265</v>
      </c>
      <c r="DH232" s="86">
        <f t="shared" si="417"/>
        <v>1.0828735712294639</v>
      </c>
      <c r="DI232" s="86">
        <f t="shared" si="418"/>
        <v>8.1431953140935658</v>
      </c>
      <c r="DJ232" s="86">
        <f t="shared" si="419"/>
        <v>6036.8215764940978</v>
      </c>
      <c r="DK232" s="86">
        <f t="shared" si="420"/>
        <v>813.18801340715834</v>
      </c>
      <c r="DL232" s="86">
        <f t="shared" si="478"/>
        <v>813.18801340715834</v>
      </c>
      <c r="DM232" s="86">
        <f t="shared" si="421"/>
        <v>1.0828735712294639</v>
      </c>
      <c r="DN232" s="85">
        <f t="shared" si="422"/>
        <v>1.0828735712294639</v>
      </c>
      <c r="DO232" s="85">
        <f t="shared" si="469"/>
        <v>108.28735712294639</v>
      </c>
      <c r="DP232" s="85">
        <f t="shared" si="423"/>
        <v>1.0828735712294639</v>
      </c>
      <c r="DQ232" s="85">
        <f t="shared" si="470"/>
        <v>108.28735712294639</v>
      </c>
      <c r="DR232" s="85">
        <f t="shared" si="424"/>
        <v>1.0828735712294639</v>
      </c>
      <c r="DS232" s="85">
        <f t="shared" si="471"/>
        <v>108.28735712294639</v>
      </c>
      <c r="DT232" s="81"/>
      <c r="DU232" s="81"/>
      <c r="DV232" s="81">
        <f t="shared" si="472"/>
        <v>-1.0828735712294639</v>
      </c>
      <c r="DW232" s="100"/>
    </row>
    <row r="233" spans="1:127" x14ac:dyDescent="0.2">
      <c r="A233" s="59">
        <f t="shared" si="425"/>
        <v>30.399999999999903</v>
      </c>
      <c r="B233" s="44">
        <f t="shared" si="426"/>
        <v>30399.999999999902</v>
      </c>
      <c r="C233" s="52">
        <f t="shared" si="360"/>
        <v>133.33333333333334</v>
      </c>
      <c r="D233" s="50">
        <f t="shared" si="361"/>
        <v>3</v>
      </c>
      <c r="E233" s="44">
        <f t="shared" si="362"/>
        <v>2.6</v>
      </c>
      <c r="F233" s="47">
        <f t="shared" si="363"/>
        <v>0.2</v>
      </c>
      <c r="G233" s="52">
        <f t="shared" si="427"/>
        <v>2.7676891762289504E-2</v>
      </c>
      <c r="H233" s="57">
        <f t="shared" si="428"/>
        <v>394.98891926749593</v>
      </c>
      <c r="I233" s="52">
        <f t="shared" si="429"/>
        <v>0</v>
      </c>
      <c r="J233" s="54">
        <f t="shared" si="430"/>
        <v>823.59287326122319</v>
      </c>
      <c r="K233" s="46">
        <f t="shared" si="473"/>
        <v>823.59287326122319</v>
      </c>
      <c r="L233" s="80">
        <f t="shared" si="364"/>
        <v>0</v>
      </c>
      <c r="M233" s="142">
        <f t="shared" si="365"/>
        <v>0</v>
      </c>
      <c r="N233" s="60">
        <f t="shared" si="366"/>
        <v>2.6</v>
      </c>
      <c r="O233" s="53">
        <f t="shared" si="367"/>
        <v>0</v>
      </c>
      <c r="P233" s="58">
        <f t="shared" si="431"/>
        <v>2.6103838291793089</v>
      </c>
      <c r="Q233" s="49">
        <f t="shared" si="368"/>
        <v>2.6103838291793089</v>
      </c>
      <c r="R233" s="143">
        <f t="shared" si="369"/>
        <v>0.2</v>
      </c>
      <c r="S233" s="51">
        <f t="shared" si="432"/>
        <v>2.2236702263221143E-2</v>
      </c>
      <c r="T233" s="57">
        <f t="shared" si="433"/>
        <v>405.31718471161724</v>
      </c>
      <c r="U233" s="53">
        <f t="shared" si="370"/>
        <v>0</v>
      </c>
      <c r="V233" s="58">
        <f t="shared" si="434"/>
        <v>2.607792775334413</v>
      </c>
      <c r="W233" s="49">
        <f t="shared" si="371"/>
        <v>2.607792775334413</v>
      </c>
      <c r="X233" s="143">
        <f t="shared" si="372"/>
        <v>0.2</v>
      </c>
      <c r="Y233" s="51">
        <f t="shared" si="435"/>
        <v>2.164188048196539E-2</v>
      </c>
      <c r="Z233" s="57">
        <f t="shared" si="436"/>
        <v>400.74765889557386</v>
      </c>
      <c r="AA233" s="53">
        <f t="shared" si="373"/>
        <v>0</v>
      </c>
      <c r="AB233" s="58">
        <f t="shared" si="437"/>
        <v>2.6089384983920807</v>
      </c>
      <c r="AC233" s="49">
        <f t="shared" si="374"/>
        <v>2.6089384983920807</v>
      </c>
      <c r="AD233" s="143">
        <f t="shared" si="375"/>
        <v>0.2</v>
      </c>
      <c r="AE233" s="49">
        <f t="shared" si="474"/>
        <v>2.158919063311639E-2</v>
      </c>
      <c r="AF233" s="57">
        <f t="shared" si="438"/>
        <v>399.19869984571602</v>
      </c>
      <c r="AG233" s="53">
        <f t="shared" si="376"/>
        <v>0</v>
      </c>
      <c r="AH233" s="58">
        <f t="shared" si="439"/>
        <v>2.6093270993808928</v>
      </c>
      <c r="AI233" s="49">
        <f t="shared" si="377"/>
        <v>2.6093270993808928</v>
      </c>
      <c r="AJ233" s="143">
        <f t="shared" si="378"/>
        <v>0.2</v>
      </c>
      <c r="AK233" s="51">
        <f t="shared" si="440"/>
        <v>2.1589748957977793E-2</v>
      </c>
      <c r="AL233" s="57">
        <f t="shared" si="441"/>
        <v>398.9783563782176</v>
      </c>
      <c r="AM233" s="53">
        <f t="shared" si="379"/>
        <v>0</v>
      </c>
      <c r="AN233" s="58">
        <f t="shared" si="442"/>
        <v>2.6093823882911309</v>
      </c>
      <c r="AO233" s="49">
        <f t="shared" si="380"/>
        <v>2.6093823882911309</v>
      </c>
      <c r="AP233" s="143">
        <f t="shared" si="381"/>
        <v>0.2</v>
      </c>
      <c r="AQ233" s="51">
        <f t="shared" si="443"/>
        <v>2.1590044607709989E-2</v>
      </c>
      <c r="AR233" s="57">
        <f t="shared" si="444"/>
        <v>398.95803958201378</v>
      </c>
      <c r="AS233" s="44">
        <f t="shared" si="382"/>
        <v>1482.4671718702016</v>
      </c>
      <c r="AT233" s="44">
        <f t="shared" si="383"/>
        <v>592.98686874808061</v>
      </c>
      <c r="AU233" s="44">
        <f t="shared" si="384"/>
        <v>370.6167929675504</v>
      </c>
      <c r="AV233" s="47">
        <f t="shared" si="385"/>
        <v>36.580823388083132</v>
      </c>
      <c r="AW233" s="47">
        <f t="shared" si="386"/>
        <v>4758.6426411584262</v>
      </c>
      <c r="AX233" s="86">
        <f t="shared" si="387"/>
        <v>3977915.1567029464</v>
      </c>
      <c r="AY233" s="86">
        <f t="shared" si="388"/>
        <v>760.60773734146198</v>
      </c>
      <c r="AZ233" s="10">
        <f t="shared" si="445"/>
        <v>760.60773734146198</v>
      </c>
      <c r="BA233" s="44">
        <f t="shared" si="389"/>
        <v>4758.6426411584262</v>
      </c>
      <c r="BB233" s="9">
        <f t="shared" si="390"/>
        <v>1482.4671718702016</v>
      </c>
      <c r="BC233" s="45">
        <f t="shared" si="479"/>
        <v>197662.28958269357</v>
      </c>
      <c r="BD233" s="9">
        <f t="shared" si="391"/>
        <v>370.6167929675504</v>
      </c>
      <c r="BE233" s="45">
        <f t="shared" si="475"/>
        <v>49415.572395673393</v>
      </c>
      <c r="BF233" s="9">
        <f t="shared" si="392"/>
        <v>592.98686874808061</v>
      </c>
      <c r="BG233" s="45">
        <f t="shared" si="476"/>
        <v>79064.915833077423</v>
      </c>
      <c r="BH233" s="58"/>
      <c r="BI233" s="58"/>
      <c r="BJ233" s="58">
        <f t="shared" si="446"/>
        <v>-1482.4671718702016</v>
      </c>
      <c r="BK233" s="97"/>
      <c r="BL233" s="44"/>
      <c r="BM233" s="82">
        <f t="shared" si="447"/>
        <v>22.8</v>
      </c>
      <c r="BN233" s="86">
        <f t="shared" si="448"/>
        <v>22800</v>
      </c>
      <c r="BO233" s="86">
        <f t="shared" si="449"/>
        <v>100</v>
      </c>
      <c r="BP233" s="84">
        <f t="shared" si="393"/>
        <v>2</v>
      </c>
      <c r="BQ233" s="84">
        <f t="shared" si="394"/>
        <v>3</v>
      </c>
      <c r="BR233" s="84">
        <f t="shared" si="395"/>
        <v>0.2</v>
      </c>
      <c r="BS233" s="84">
        <f t="shared" si="450"/>
        <v>3.7316943074937922E-2</v>
      </c>
      <c r="BT233" s="84">
        <f t="shared" si="451"/>
        <v>553.14317458186144</v>
      </c>
      <c r="BU233" s="84">
        <f t="shared" si="452"/>
        <v>0</v>
      </c>
      <c r="BV233" s="83">
        <f t="shared" si="453"/>
        <v>605.57028114440595</v>
      </c>
      <c r="BW233" s="81">
        <f t="shared" si="477"/>
        <v>605.57028114440595</v>
      </c>
      <c r="BX233" s="83">
        <f t="shared" si="396"/>
        <v>0</v>
      </c>
      <c r="BY233" s="141">
        <f t="shared" si="397"/>
        <v>0</v>
      </c>
      <c r="BZ233" s="83">
        <f t="shared" si="398"/>
        <v>3</v>
      </c>
      <c r="CA233" s="83">
        <f t="shared" si="399"/>
        <v>0</v>
      </c>
      <c r="CB233" s="83">
        <f t="shared" si="454"/>
        <v>1.6922231482314642</v>
      </c>
      <c r="CC233" s="83">
        <f t="shared" si="400"/>
        <v>1.6922231482314642</v>
      </c>
      <c r="CD233" s="143">
        <f t="shared" si="401"/>
        <v>1.2238668524348462</v>
      </c>
      <c r="CE233" s="83">
        <f t="shared" si="455"/>
        <v>2.8382437503609047E-2</v>
      </c>
      <c r="CF233" s="84">
        <f t="shared" si="456"/>
        <v>650.79417904357888</v>
      </c>
      <c r="CG233" s="83">
        <f t="shared" si="402"/>
        <v>0</v>
      </c>
      <c r="CH233" s="83">
        <f t="shared" si="457"/>
        <v>1.5667945324693866</v>
      </c>
      <c r="CI233" s="83">
        <f t="shared" si="403"/>
        <v>1.5667945324693866</v>
      </c>
      <c r="CJ233" s="143">
        <f t="shared" si="404"/>
        <v>1.1969464386411544</v>
      </c>
      <c r="CK233" s="83">
        <f t="shared" si="458"/>
        <v>2.7436184958760185E-2</v>
      </c>
      <c r="CL233" s="84">
        <f t="shared" si="459"/>
        <v>595.47408213229994</v>
      </c>
      <c r="CM233" s="83">
        <f t="shared" si="405"/>
        <v>0</v>
      </c>
      <c r="CN233" s="83">
        <f t="shared" si="460"/>
        <v>1.635467717657922</v>
      </c>
      <c r="CO233" s="83">
        <f t="shared" si="406"/>
        <v>1.635467717657922</v>
      </c>
      <c r="CP233" s="143">
        <f t="shared" si="407"/>
        <v>1.2022682287919844</v>
      </c>
      <c r="CQ233" s="83">
        <f t="shared" si="461"/>
        <v>2.7623245882562358E-2</v>
      </c>
      <c r="CR233" s="84">
        <f t="shared" si="462"/>
        <v>583.65469386684811</v>
      </c>
      <c r="CS233" s="83">
        <f t="shared" si="408"/>
        <v>0</v>
      </c>
      <c r="CT233" s="83">
        <f t="shared" si="463"/>
        <v>1.6509279253779303</v>
      </c>
      <c r="CU233" s="83">
        <f t="shared" si="409"/>
        <v>1.6509279253779303</v>
      </c>
      <c r="CV233" s="143">
        <f t="shared" si="410"/>
        <v>1.2032003115553187</v>
      </c>
      <c r="CW233" s="83">
        <f t="shared" si="464"/>
        <v>2.7656008591693586E-2</v>
      </c>
      <c r="CX233" s="84">
        <f t="shared" si="465"/>
        <v>582.82868035115553</v>
      </c>
      <c r="CY233" s="83">
        <f t="shared" si="411"/>
        <v>0</v>
      </c>
      <c r="CZ233" s="83">
        <f t="shared" si="466"/>
        <v>1.6520193170210054</v>
      </c>
      <c r="DA233" s="83">
        <f t="shared" si="412"/>
        <v>1.6520193170210054</v>
      </c>
      <c r="DB233" s="143">
        <f t="shared" si="413"/>
        <v>1.2032309708933955</v>
      </c>
      <c r="DC233" s="83">
        <f t="shared" si="467"/>
        <v>2.7657086267426502E-2</v>
      </c>
      <c r="DD233" s="84">
        <f t="shared" si="468"/>
        <v>582.83618875137802</v>
      </c>
      <c r="DE233" s="86">
        <f t="shared" si="414"/>
        <v>1090.0265060599306</v>
      </c>
      <c r="DF233" s="86">
        <f t="shared" si="415"/>
        <v>436.01060242397227</v>
      </c>
      <c r="DG233" s="86">
        <f t="shared" si="416"/>
        <v>272.50662651498266</v>
      </c>
      <c r="DH233" s="86">
        <f t="shared" si="417"/>
        <v>1.0682647106493917</v>
      </c>
      <c r="DI233" s="86">
        <f t="shared" si="418"/>
        <v>7.9425419322034747</v>
      </c>
      <c r="DJ233" s="86">
        <f t="shared" si="419"/>
        <v>5760.4024748718439</v>
      </c>
      <c r="DK233" s="86">
        <f t="shared" si="420"/>
        <v>805.65138663791322</v>
      </c>
      <c r="DL233" s="86">
        <f t="shared" si="478"/>
        <v>805.65138663791322</v>
      </c>
      <c r="DM233" s="86">
        <f t="shared" si="421"/>
        <v>1.0682647106493917</v>
      </c>
      <c r="DN233" s="85">
        <f t="shared" si="422"/>
        <v>1.0682647106493917</v>
      </c>
      <c r="DO233" s="85">
        <f t="shared" si="469"/>
        <v>106.82647106493917</v>
      </c>
      <c r="DP233" s="85">
        <f t="shared" si="423"/>
        <v>1.0682647106493917</v>
      </c>
      <c r="DQ233" s="85">
        <f t="shared" si="470"/>
        <v>106.82647106493917</v>
      </c>
      <c r="DR233" s="85">
        <f t="shared" si="424"/>
        <v>1.0682647106493917</v>
      </c>
      <c r="DS233" s="85">
        <f t="shared" si="471"/>
        <v>106.82647106493917</v>
      </c>
      <c r="DT233" s="81"/>
      <c r="DU233" s="81"/>
      <c r="DV233" s="81">
        <f t="shared" si="472"/>
        <v>-1.0682647106493917</v>
      </c>
      <c r="DW233" s="100"/>
    </row>
    <row r="234" spans="1:127" x14ac:dyDescent="0.2">
      <c r="A234" s="59">
        <f t="shared" si="425"/>
        <v>30.533333333333236</v>
      </c>
      <c r="B234" s="44">
        <f t="shared" si="426"/>
        <v>30533.333333333234</v>
      </c>
      <c r="C234" s="52">
        <f t="shared" si="360"/>
        <v>133.33333333333334</v>
      </c>
      <c r="D234" s="50">
        <f t="shared" si="361"/>
        <v>3</v>
      </c>
      <c r="E234" s="44">
        <f t="shared" si="362"/>
        <v>2.6</v>
      </c>
      <c r="F234" s="47">
        <f t="shared" si="363"/>
        <v>0.2</v>
      </c>
      <c r="G234" s="52">
        <f t="shared" si="427"/>
        <v>2.7650225095622837E-2</v>
      </c>
      <c r="H234" s="57">
        <f t="shared" si="428"/>
        <v>396.40756328949368</v>
      </c>
      <c r="I234" s="52">
        <f t="shared" si="429"/>
        <v>0</v>
      </c>
      <c r="J234" s="54">
        <f t="shared" si="430"/>
        <v>827.38607326122315</v>
      </c>
      <c r="K234" s="46">
        <f t="shared" si="473"/>
        <v>827.38607326122315</v>
      </c>
      <c r="L234" s="80">
        <f t="shared" si="364"/>
        <v>0</v>
      </c>
      <c r="M234" s="142">
        <f t="shared" si="365"/>
        <v>0</v>
      </c>
      <c r="N234" s="60">
        <f t="shared" si="366"/>
        <v>2.6</v>
      </c>
      <c r="O234" s="53">
        <f t="shared" si="367"/>
        <v>0</v>
      </c>
      <c r="P234" s="58">
        <f t="shared" si="431"/>
        <v>2.6105304013655499</v>
      </c>
      <c r="Q234" s="49">
        <f t="shared" si="368"/>
        <v>2.6105304013655499</v>
      </c>
      <c r="R234" s="143">
        <f t="shared" si="369"/>
        <v>0.2</v>
      </c>
      <c r="S234" s="51">
        <f t="shared" si="432"/>
        <v>2.2210035596554475E-2</v>
      </c>
      <c r="T234" s="57">
        <f t="shared" si="433"/>
        <v>406.45231121071527</v>
      </c>
      <c r="U234" s="53">
        <f t="shared" si="370"/>
        <v>0</v>
      </c>
      <c r="V234" s="58">
        <f t="shared" si="434"/>
        <v>2.6080106070073756</v>
      </c>
      <c r="W234" s="49">
        <f t="shared" si="371"/>
        <v>2.6080106070073756</v>
      </c>
      <c r="X234" s="143">
        <f t="shared" si="372"/>
        <v>0.2</v>
      </c>
      <c r="Y234" s="51">
        <f t="shared" si="435"/>
        <v>2.1615213815298722E-2</v>
      </c>
      <c r="Z234" s="57">
        <f t="shared" si="436"/>
        <v>401.85350070699405</v>
      </c>
      <c r="AA234" s="53">
        <f t="shared" si="373"/>
        <v>0</v>
      </c>
      <c r="AB234" s="58">
        <f t="shared" si="437"/>
        <v>2.6091636463741099</v>
      </c>
      <c r="AC234" s="49">
        <f t="shared" si="374"/>
        <v>2.6091636463741099</v>
      </c>
      <c r="AD234" s="143">
        <f t="shared" si="375"/>
        <v>0.2</v>
      </c>
      <c r="AE234" s="49">
        <f t="shared" si="474"/>
        <v>2.1562523966449722E-2</v>
      </c>
      <c r="AF234" s="57">
        <f t="shared" si="438"/>
        <v>400.30136323738941</v>
      </c>
      <c r="AG234" s="53">
        <f t="shared" si="376"/>
        <v>0</v>
      </c>
      <c r="AH234" s="58">
        <f t="shared" si="439"/>
        <v>2.6095530370771702</v>
      </c>
      <c r="AI234" s="49">
        <f t="shared" si="377"/>
        <v>2.6095530370771702</v>
      </c>
      <c r="AJ234" s="143">
        <f t="shared" si="378"/>
        <v>0.2</v>
      </c>
      <c r="AK234" s="51">
        <f t="shared" si="440"/>
        <v>2.1563082291311125E-2</v>
      </c>
      <c r="AL234" s="57">
        <f t="shared" si="441"/>
        <v>400.08088408250649</v>
      </c>
      <c r="AM234" s="53">
        <f t="shared" si="379"/>
        <v>0</v>
      </c>
      <c r="AN234" s="58">
        <f t="shared" si="442"/>
        <v>2.6096083589592447</v>
      </c>
      <c r="AO234" s="49">
        <f t="shared" si="380"/>
        <v>2.6096083589592447</v>
      </c>
      <c r="AP234" s="143">
        <f t="shared" si="381"/>
        <v>0.2</v>
      </c>
      <c r="AQ234" s="51">
        <f t="shared" si="443"/>
        <v>2.1563377941043321E-2</v>
      </c>
      <c r="AR234" s="57">
        <f t="shared" si="444"/>
        <v>400.060559032399</v>
      </c>
      <c r="AS234" s="44">
        <f t="shared" si="382"/>
        <v>1489.2949318702017</v>
      </c>
      <c r="AT234" s="44">
        <f t="shared" si="383"/>
        <v>595.71797274808057</v>
      </c>
      <c r="AU234" s="44">
        <f t="shared" si="384"/>
        <v>372.32373296755043</v>
      </c>
      <c r="AV234" s="47">
        <f t="shared" si="385"/>
        <v>35.981274281670458</v>
      </c>
      <c r="AW234" s="47">
        <f t="shared" si="386"/>
        <v>4613.0895354667491</v>
      </c>
      <c r="AX234" s="86">
        <f t="shared" si="387"/>
        <v>3784503.8255986446</v>
      </c>
      <c r="AY234" s="86">
        <f t="shared" si="388"/>
        <v>756.32147923479999</v>
      </c>
      <c r="AZ234" s="10">
        <f t="shared" si="445"/>
        <v>756.32147923479999</v>
      </c>
      <c r="BA234" s="44">
        <f t="shared" si="389"/>
        <v>4613.0895354667491</v>
      </c>
      <c r="BB234" s="9">
        <f t="shared" si="390"/>
        <v>1489.2949318702017</v>
      </c>
      <c r="BC234" s="45">
        <f t="shared" si="479"/>
        <v>198572.65758269359</v>
      </c>
      <c r="BD234" s="9">
        <f t="shared" si="391"/>
        <v>372.32373296755043</v>
      </c>
      <c r="BE234" s="45">
        <f t="shared" si="475"/>
        <v>49643.164395673397</v>
      </c>
      <c r="BF234" s="9">
        <f t="shared" si="392"/>
        <v>595.71797274808057</v>
      </c>
      <c r="BG234" s="45">
        <f t="shared" si="476"/>
        <v>79429.063033077415</v>
      </c>
      <c r="BH234" s="58"/>
      <c r="BI234" s="58"/>
      <c r="BJ234" s="58">
        <f t="shared" si="446"/>
        <v>-1489.2949318702017</v>
      </c>
      <c r="BK234" s="97"/>
      <c r="BL234" s="44"/>
      <c r="BM234" s="82">
        <f t="shared" si="447"/>
        <v>22.900000000000002</v>
      </c>
      <c r="BN234" s="86">
        <f t="shared" si="448"/>
        <v>22900</v>
      </c>
      <c r="BO234" s="86">
        <f t="shared" si="449"/>
        <v>100</v>
      </c>
      <c r="BP234" s="84">
        <f t="shared" si="393"/>
        <v>2</v>
      </c>
      <c r="BQ234" s="84">
        <f t="shared" si="394"/>
        <v>3</v>
      </c>
      <c r="BR234" s="84">
        <f t="shared" si="395"/>
        <v>0.2</v>
      </c>
      <c r="BS234" s="84">
        <f t="shared" si="450"/>
        <v>3.7296943074937923E-2</v>
      </c>
      <c r="BT234" s="84">
        <f t="shared" si="451"/>
        <v>554.38673935102611</v>
      </c>
      <c r="BU234" s="84">
        <f t="shared" si="452"/>
        <v>0</v>
      </c>
      <c r="BV234" s="83">
        <f t="shared" si="453"/>
        <v>608.31708114440596</v>
      </c>
      <c r="BW234" s="81">
        <f t="shared" si="477"/>
        <v>608.31708114440596</v>
      </c>
      <c r="BX234" s="83">
        <f t="shared" si="396"/>
        <v>0</v>
      </c>
      <c r="BY234" s="141">
        <f t="shared" si="397"/>
        <v>0</v>
      </c>
      <c r="BZ234" s="83">
        <f t="shared" si="398"/>
        <v>3</v>
      </c>
      <c r="CA234" s="83">
        <f t="shared" si="399"/>
        <v>0</v>
      </c>
      <c r="CB234" s="83">
        <f t="shared" si="454"/>
        <v>1.6907381777299537</v>
      </c>
      <c r="CC234" s="83">
        <f t="shared" si="400"/>
        <v>1.6907381777299537</v>
      </c>
      <c r="CD234" s="143">
        <f t="shared" si="401"/>
        <v>1.2238668524348462</v>
      </c>
      <c r="CE234" s="83">
        <f t="shared" si="455"/>
        <v>2.8260050818365561E-2</v>
      </c>
      <c r="CF234" s="84">
        <f t="shared" si="456"/>
        <v>652.46779071770027</v>
      </c>
      <c r="CG234" s="83">
        <f t="shared" si="402"/>
        <v>0</v>
      </c>
      <c r="CH234" s="83">
        <f t="shared" si="457"/>
        <v>1.5650274307100163</v>
      </c>
      <c r="CI234" s="83">
        <f t="shared" si="403"/>
        <v>1.5650274307100163</v>
      </c>
      <c r="CJ234" s="143">
        <f t="shared" si="404"/>
        <v>1.1969464386411544</v>
      </c>
      <c r="CK234" s="83">
        <f t="shared" si="458"/>
        <v>2.731649031489607E-2</v>
      </c>
      <c r="CL234" s="84">
        <f t="shared" si="459"/>
        <v>597.22136533181947</v>
      </c>
      <c r="CM234" s="83">
        <f t="shared" si="405"/>
        <v>0</v>
      </c>
      <c r="CN234" s="83">
        <f t="shared" si="460"/>
        <v>1.6334371070330538</v>
      </c>
      <c r="CO234" s="83">
        <f t="shared" si="406"/>
        <v>1.6334371070330538</v>
      </c>
      <c r="CP234" s="143">
        <f t="shared" si="407"/>
        <v>1.2022682287919844</v>
      </c>
      <c r="CQ234" s="83">
        <f t="shared" si="461"/>
        <v>2.7503019059683158E-2</v>
      </c>
      <c r="CR234" s="84">
        <f t="shared" si="462"/>
        <v>585.3400302494332</v>
      </c>
      <c r="CS234" s="83">
        <f t="shared" si="408"/>
        <v>0</v>
      </c>
      <c r="CT234" s="83">
        <f t="shared" si="463"/>
        <v>1.64893815319556</v>
      </c>
      <c r="CU234" s="83">
        <f t="shared" si="409"/>
        <v>1.64893815319556</v>
      </c>
      <c r="CV234" s="143">
        <f t="shared" si="410"/>
        <v>1.2032003115553187</v>
      </c>
      <c r="CW234" s="83">
        <f t="shared" si="464"/>
        <v>2.7535688560538053E-2</v>
      </c>
      <c r="CX234" s="84">
        <f t="shared" si="465"/>
        <v>584.50021598586818</v>
      </c>
      <c r="CY234" s="83">
        <f t="shared" si="411"/>
        <v>0</v>
      </c>
      <c r="CZ234" s="83">
        <f t="shared" si="466"/>
        <v>1.65004496140795</v>
      </c>
      <c r="DA234" s="83">
        <f t="shared" si="412"/>
        <v>1.65004496140795</v>
      </c>
      <c r="DB234" s="143">
        <f t="shared" si="413"/>
        <v>1.2032309708933955</v>
      </c>
      <c r="DC234" s="83">
        <f t="shared" si="467"/>
        <v>2.7536763170337163E-2</v>
      </c>
      <c r="DD234" s="84">
        <f t="shared" si="468"/>
        <v>584.5066852422209</v>
      </c>
      <c r="DE234" s="86">
        <f t="shared" si="414"/>
        <v>1094.9707460599307</v>
      </c>
      <c r="DF234" s="86">
        <f t="shared" si="415"/>
        <v>437.98829842397225</v>
      </c>
      <c r="DG234" s="86">
        <f t="shared" si="416"/>
        <v>273.74268651498267</v>
      </c>
      <c r="DH234" s="86">
        <f t="shared" si="417"/>
        <v>1.0539536235072844</v>
      </c>
      <c r="DI234" s="86">
        <f t="shared" si="418"/>
        <v>7.7481923761335887</v>
      </c>
      <c r="DJ234" s="86">
        <f t="shared" si="419"/>
        <v>5498.4527022448619</v>
      </c>
      <c r="DK234" s="86">
        <f t="shared" si="420"/>
        <v>798.14579354108866</v>
      </c>
      <c r="DL234" s="86">
        <f t="shared" si="478"/>
        <v>798.14579354108866</v>
      </c>
      <c r="DM234" s="86">
        <f t="shared" si="421"/>
        <v>1.0539536235072844</v>
      </c>
      <c r="DN234" s="85">
        <f t="shared" si="422"/>
        <v>1.0539536235072844</v>
      </c>
      <c r="DO234" s="85">
        <f t="shared" si="469"/>
        <v>105.39536235072843</v>
      </c>
      <c r="DP234" s="85">
        <f t="shared" si="423"/>
        <v>1.0539536235072844</v>
      </c>
      <c r="DQ234" s="85">
        <f t="shared" si="470"/>
        <v>105.39536235072843</v>
      </c>
      <c r="DR234" s="85">
        <f t="shared" si="424"/>
        <v>1.0539536235072844</v>
      </c>
      <c r="DS234" s="85">
        <f t="shared" si="471"/>
        <v>105.39536235072843</v>
      </c>
      <c r="DT234" s="81"/>
      <c r="DU234" s="81"/>
      <c r="DV234" s="81">
        <f t="shared" si="472"/>
        <v>-1.0539536235072844</v>
      </c>
      <c r="DW234" s="100"/>
    </row>
    <row r="235" spans="1:127" x14ac:dyDescent="0.2">
      <c r="A235" s="59">
        <f t="shared" si="425"/>
        <v>30.666666666666568</v>
      </c>
      <c r="B235" s="44">
        <f t="shared" si="426"/>
        <v>30666.666666666566</v>
      </c>
      <c r="C235" s="52">
        <f t="shared" si="360"/>
        <v>133.33333333333334</v>
      </c>
      <c r="D235" s="50">
        <f t="shared" si="361"/>
        <v>3</v>
      </c>
      <c r="E235" s="44">
        <f t="shared" si="362"/>
        <v>2.6</v>
      </c>
      <c r="F235" s="47">
        <f t="shared" si="363"/>
        <v>0.2</v>
      </c>
      <c r="G235" s="52">
        <f t="shared" si="427"/>
        <v>2.7623558428956169E-2</v>
      </c>
      <c r="H235" s="57">
        <f t="shared" si="428"/>
        <v>397.82483979012386</v>
      </c>
      <c r="I235" s="52">
        <f t="shared" si="429"/>
        <v>0</v>
      </c>
      <c r="J235" s="54">
        <f t="shared" si="430"/>
        <v>831.17927326122322</v>
      </c>
      <c r="K235" s="46">
        <f t="shared" si="473"/>
        <v>831.17927326122322</v>
      </c>
      <c r="L235" s="80">
        <f t="shared" si="364"/>
        <v>0</v>
      </c>
      <c r="M235" s="142">
        <f t="shared" si="365"/>
        <v>0</v>
      </c>
      <c r="N235" s="60">
        <f t="shared" si="366"/>
        <v>2.6</v>
      </c>
      <c r="O235" s="53">
        <f t="shared" si="367"/>
        <v>0</v>
      </c>
      <c r="P235" s="58">
        <f t="shared" si="431"/>
        <v>2.6106772769122624</v>
      </c>
      <c r="Q235" s="49">
        <f t="shared" si="368"/>
        <v>2.6106772769122624</v>
      </c>
      <c r="R235" s="143">
        <f t="shared" si="369"/>
        <v>0.2</v>
      </c>
      <c r="S235" s="51">
        <f t="shared" si="432"/>
        <v>2.2183368929887808E-2</v>
      </c>
      <c r="T235" s="57">
        <f t="shared" si="433"/>
        <v>407.58601197137858</v>
      </c>
      <c r="U235" s="53">
        <f t="shared" si="370"/>
        <v>0</v>
      </c>
      <c r="V235" s="58">
        <f t="shared" si="434"/>
        <v>2.6082287484657698</v>
      </c>
      <c r="W235" s="49">
        <f t="shared" si="371"/>
        <v>2.6082287484657698</v>
      </c>
      <c r="X235" s="143">
        <f t="shared" si="372"/>
        <v>0.2</v>
      </c>
      <c r="Y235" s="51">
        <f t="shared" si="435"/>
        <v>2.1588547148632054E-2</v>
      </c>
      <c r="Z235" s="57">
        <f t="shared" si="436"/>
        <v>402.95788683302817</v>
      </c>
      <c r="AA235" s="53">
        <f t="shared" si="373"/>
        <v>0</v>
      </c>
      <c r="AB235" s="58">
        <f t="shared" si="437"/>
        <v>2.6093891116210051</v>
      </c>
      <c r="AC235" s="49">
        <f t="shared" si="374"/>
        <v>2.6093891116210051</v>
      </c>
      <c r="AD235" s="143">
        <f t="shared" si="375"/>
        <v>0.2</v>
      </c>
      <c r="AE235" s="49">
        <f t="shared" si="474"/>
        <v>2.1535857299783055E-2</v>
      </c>
      <c r="AF235" s="57">
        <f t="shared" si="438"/>
        <v>401.40256876037057</v>
      </c>
      <c r="AG235" s="53">
        <f t="shared" si="376"/>
        <v>0</v>
      </c>
      <c r="AH235" s="58">
        <f t="shared" si="439"/>
        <v>2.6097792926583292</v>
      </c>
      <c r="AI235" s="49">
        <f t="shared" si="377"/>
        <v>2.6097792926583292</v>
      </c>
      <c r="AJ235" s="143">
        <f t="shared" si="378"/>
        <v>0.2</v>
      </c>
      <c r="AK235" s="51">
        <f t="shared" si="440"/>
        <v>2.1536415624644457E-2</v>
      </c>
      <c r="AL235" s="57">
        <f t="shared" si="441"/>
        <v>401.18195381369765</v>
      </c>
      <c r="AM235" s="53">
        <f t="shared" si="379"/>
        <v>0</v>
      </c>
      <c r="AN235" s="58">
        <f t="shared" si="442"/>
        <v>2.609834647551843</v>
      </c>
      <c r="AO235" s="49">
        <f t="shared" si="380"/>
        <v>2.609834647551843</v>
      </c>
      <c r="AP235" s="143">
        <f t="shared" si="381"/>
        <v>0.2</v>
      </c>
      <c r="AQ235" s="51">
        <f t="shared" si="443"/>
        <v>2.1536711274376653E-2</v>
      </c>
      <c r="AR235" s="57">
        <f t="shared" si="444"/>
        <v>401.161620527379</v>
      </c>
      <c r="AS235" s="44">
        <f t="shared" si="382"/>
        <v>1496.1226918702018</v>
      </c>
      <c r="AT235" s="44">
        <f t="shared" si="383"/>
        <v>598.44907674808064</v>
      </c>
      <c r="AU235" s="44">
        <f t="shared" si="384"/>
        <v>374.03067296755046</v>
      </c>
      <c r="AV235" s="47">
        <f t="shared" si="385"/>
        <v>35.394234298366058</v>
      </c>
      <c r="AW235" s="47">
        <f t="shared" si="386"/>
        <v>4472.6257095214678</v>
      </c>
      <c r="AX235" s="86">
        <f t="shared" si="387"/>
        <v>3601319.6210813448</v>
      </c>
      <c r="AY235" s="86">
        <f t="shared" si="388"/>
        <v>752.05646391588209</v>
      </c>
      <c r="AZ235" s="10">
        <f t="shared" si="445"/>
        <v>752.05646391588209</v>
      </c>
      <c r="BA235" s="44">
        <f t="shared" si="389"/>
        <v>4472.6257095214678</v>
      </c>
      <c r="BB235" s="9">
        <f t="shared" si="390"/>
        <v>1496.1226918702018</v>
      </c>
      <c r="BC235" s="45">
        <f t="shared" si="479"/>
        <v>199483.0255826936</v>
      </c>
      <c r="BD235" s="9">
        <f t="shared" si="391"/>
        <v>374.03067296755046</v>
      </c>
      <c r="BE235" s="45">
        <f t="shared" si="475"/>
        <v>49870.756395673401</v>
      </c>
      <c r="BF235" s="9">
        <f t="shared" si="392"/>
        <v>598.44907674808064</v>
      </c>
      <c r="BG235" s="45">
        <f t="shared" si="476"/>
        <v>79793.210233077421</v>
      </c>
      <c r="BH235" s="58"/>
      <c r="BI235" s="58"/>
      <c r="BJ235" s="58">
        <f t="shared" si="446"/>
        <v>-1496.1226918702018</v>
      </c>
      <c r="BK235" s="97"/>
      <c r="BL235" s="44"/>
      <c r="BM235" s="82">
        <f t="shared" si="447"/>
        <v>23</v>
      </c>
      <c r="BN235" s="86">
        <f t="shared" si="448"/>
        <v>23000</v>
      </c>
      <c r="BO235" s="86">
        <f t="shared" si="449"/>
        <v>100</v>
      </c>
      <c r="BP235" s="84">
        <f t="shared" si="393"/>
        <v>2</v>
      </c>
      <c r="BQ235" s="84">
        <f t="shared" si="394"/>
        <v>3</v>
      </c>
      <c r="BR235" s="84">
        <f t="shared" si="395"/>
        <v>0.2</v>
      </c>
      <c r="BS235" s="84">
        <f t="shared" si="450"/>
        <v>3.7276943074937924E-2</v>
      </c>
      <c r="BT235" s="84">
        <f t="shared" si="451"/>
        <v>555.62963745352408</v>
      </c>
      <c r="BU235" s="84">
        <f t="shared" si="452"/>
        <v>0</v>
      </c>
      <c r="BV235" s="83">
        <f t="shared" si="453"/>
        <v>611.06388114440597</v>
      </c>
      <c r="BW235" s="81">
        <f t="shared" si="477"/>
        <v>611.06388114440597</v>
      </c>
      <c r="BX235" s="83">
        <f t="shared" si="396"/>
        <v>0</v>
      </c>
      <c r="BY235" s="141">
        <f t="shared" si="397"/>
        <v>0</v>
      </c>
      <c r="BZ235" s="83">
        <f t="shared" si="398"/>
        <v>3</v>
      </c>
      <c r="CA235" s="83">
        <f t="shared" si="399"/>
        <v>0</v>
      </c>
      <c r="CB235" s="83">
        <f t="shared" si="454"/>
        <v>1.6892571502026517</v>
      </c>
      <c r="CC235" s="83">
        <f t="shared" si="400"/>
        <v>1.6892571502026517</v>
      </c>
      <c r="CD235" s="143">
        <f t="shared" si="401"/>
        <v>1.2238668524348462</v>
      </c>
      <c r="CE235" s="83">
        <f t="shared" si="455"/>
        <v>2.8137664133122076E-2</v>
      </c>
      <c r="CF235" s="84">
        <f t="shared" si="456"/>
        <v>654.13563366625215</v>
      </c>
      <c r="CG235" s="83">
        <f t="shared" si="402"/>
        <v>0</v>
      </c>
      <c r="CH235" s="83">
        <f t="shared" si="457"/>
        <v>1.5632716348849971</v>
      </c>
      <c r="CI235" s="83">
        <f t="shared" si="403"/>
        <v>1.5632716348849971</v>
      </c>
      <c r="CJ235" s="143">
        <f t="shared" si="404"/>
        <v>1.1969464386411544</v>
      </c>
      <c r="CK235" s="83">
        <f t="shared" si="458"/>
        <v>2.7196795671031955E-2</v>
      </c>
      <c r="CL235" s="84">
        <f t="shared" si="459"/>
        <v>598.96297333549512</v>
      </c>
      <c r="CM235" s="83">
        <f t="shared" si="405"/>
        <v>0</v>
      </c>
      <c r="CN235" s="83">
        <f t="shared" si="460"/>
        <v>1.6314194185573752</v>
      </c>
      <c r="CO235" s="83">
        <f t="shared" si="406"/>
        <v>1.6314194185573752</v>
      </c>
      <c r="CP235" s="143">
        <f t="shared" si="407"/>
        <v>1.2022682287919844</v>
      </c>
      <c r="CQ235" s="83">
        <f t="shared" si="461"/>
        <v>2.7382792236803958E-2</v>
      </c>
      <c r="CR235" s="84">
        <f t="shared" si="462"/>
        <v>587.02010140308118</v>
      </c>
      <c r="CS235" s="83">
        <f t="shared" si="408"/>
        <v>0</v>
      </c>
      <c r="CT235" s="83">
        <f t="shared" si="463"/>
        <v>1.6469606475789453</v>
      </c>
      <c r="CU235" s="83">
        <f t="shared" si="409"/>
        <v>1.6469606475789453</v>
      </c>
      <c r="CV235" s="143">
        <f t="shared" si="410"/>
        <v>1.2032003115553187</v>
      </c>
      <c r="CW235" s="83">
        <f t="shared" si="464"/>
        <v>2.7415368529382519E-2</v>
      </c>
      <c r="CX235" s="84">
        <f t="shared" si="465"/>
        <v>586.16647184220301</v>
      </c>
      <c r="CY235" s="83">
        <f t="shared" si="411"/>
        <v>0</v>
      </c>
      <c r="CZ235" s="83">
        <f t="shared" si="466"/>
        <v>1.6480828195994346</v>
      </c>
      <c r="DA235" s="83">
        <f t="shared" si="412"/>
        <v>1.6480828195994346</v>
      </c>
      <c r="DB235" s="143">
        <f t="shared" si="413"/>
        <v>1.2032309708933955</v>
      </c>
      <c r="DC235" s="83">
        <f t="shared" si="467"/>
        <v>2.7416440073247825E-2</v>
      </c>
      <c r="DD235" s="84">
        <f t="shared" si="468"/>
        <v>586.1718884496745</v>
      </c>
      <c r="DE235" s="86">
        <f t="shared" si="414"/>
        <v>1099.9149860599307</v>
      </c>
      <c r="DF235" s="86">
        <f t="shared" si="415"/>
        <v>439.96599442397223</v>
      </c>
      <c r="DG235" s="86">
        <f t="shared" si="416"/>
        <v>274.97874651498267</v>
      </c>
      <c r="DH235" s="86">
        <f t="shared" si="417"/>
        <v>1.0399329759389551</v>
      </c>
      <c r="DI235" s="86">
        <f t="shared" si="418"/>
        <v>7.5599166199132872</v>
      </c>
      <c r="DJ235" s="86">
        <f t="shared" si="419"/>
        <v>5250.1345111627552</v>
      </c>
      <c r="DK235" s="86">
        <f t="shared" si="420"/>
        <v>790.67125587575299</v>
      </c>
      <c r="DL235" s="86">
        <f t="shared" si="478"/>
        <v>790.67125587575299</v>
      </c>
      <c r="DM235" s="86">
        <f t="shared" si="421"/>
        <v>1.0399329759389551</v>
      </c>
      <c r="DN235" s="85">
        <f t="shared" si="422"/>
        <v>1.0399329759389551</v>
      </c>
      <c r="DO235" s="85">
        <f t="shared" si="469"/>
        <v>103.99329759389551</v>
      </c>
      <c r="DP235" s="85">
        <f t="shared" si="423"/>
        <v>1.0399329759389551</v>
      </c>
      <c r="DQ235" s="85">
        <f t="shared" si="470"/>
        <v>103.99329759389551</v>
      </c>
      <c r="DR235" s="85">
        <f t="shared" si="424"/>
        <v>1.0399329759389551</v>
      </c>
      <c r="DS235" s="85">
        <f t="shared" si="471"/>
        <v>103.99329759389551</v>
      </c>
      <c r="DT235" s="81"/>
      <c r="DU235" s="81"/>
      <c r="DV235" s="81">
        <f t="shared" si="472"/>
        <v>-1.0399329759389551</v>
      </c>
      <c r="DW235" s="100"/>
    </row>
    <row r="236" spans="1:127" x14ac:dyDescent="0.2">
      <c r="A236" s="59">
        <f t="shared" si="425"/>
        <v>30.799999999999898</v>
      </c>
      <c r="B236" s="44">
        <f t="shared" si="426"/>
        <v>30799.999999999898</v>
      </c>
      <c r="C236" s="52">
        <f t="shared" si="360"/>
        <v>133.33333333333334</v>
      </c>
      <c r="D236" s="50">
        <f t="shared" si="361"/>
        <v>3</v>
      </c>
      <c r="E236" s="44">
        <f t="shared" si="362"/>
        <v>2.6</v>
      </c>
      <c r="F236" s="47">
        <f t="shared" si="363"/>
        <v>0.2</v>
      </c>
      <c r="G236" s="52">
        <f t="shared" si="427"/>
        <v>2.7596891762289501E-2</v>
      </c>
      <c r="H236" s="57">
        <f t="shared" si="428"/>
        <v>399.24074876938653</v>
      </c>
      <c r="I236" s="52">
        <f t="shared" si="429"/>
        <v>0</v>
      </c>
      <c r="J236" s="54">
        <f t="shared" si="430"/>
        <v>834.97247326122317</v>
      </c>
      <c r="K236" s="46">
        <f t="shared" si="473"/>
        <v>834.97247326122317</v>
      </c>
      <c r="L236" s="80">
        <f t="shared" si="364"/>
        <v>0</v>
      </c>
      <c r="M236" s="142">
        <f t="shared" si="365"/>
        <v>0</v>
      </c>
      <c r="N236" s="60">
        <f t="shared" si="366"/>
        <v>2.6</v>
      </c>
      <c r="O236" s="53">
        <f t="shared" si="367"/>
        <v>0</v>
      </c>
      <c r="P236" s="58">
        <f t="shared" si="431"/>
        <v>2.6108244557533573</v>
      </c>
      <c r="Q236" s="49">
        <f t="shared" si="368"/>
        <v>2.6108244557533573</v>
      </c>
      <c r="R236" s="143">
        <f t="shared" si="369"/>
        <v>0.2</v>
      </c>
      <c r="S236" s="51">
        <f t="shared" si="432"/>
        <v>2.215670226322114E-2</v>
      </c>
      <c r="T236" s="57">
        <f t="shared" si="433"/>
        <v>408.71828702212844</v>
      </c>
      <c r="U236" s="53">
        <f t="shared" si="370"/>
        <v>0</v>
      </c>
      <c r="V236" s="58">
        <f t="shared" si="434"/>
        <v>2.6084471996908656</v>
      </c>
      <c r="W236" s="49">
        <f t="shared" si="371"/>
        <v>2.6084471996908656</v>
      </c>
      <c r="X236" s="143">
        <f t="shared" si="372"/>
        <v>0.2</v>
      </c>
      <c r="Y236" s="51">
        <f t="shared" si="435"/>
        <v>2.1561880481965386E-2</v>
      </c>
      <c r="Z236" s="57">
        <f t="shared" si="436"/>
        <v>404.06081738582776</v>
      </c>
      <c r="AA236" s="53">
        <f t="shared" si="373"/>
        <v>0</v>
      </c>
      <c r="AB236" s="58">
        <f t="shared" si="437"/>
        <v>2.6096148940982404</v>
      </c>
      <c r="AC236" s="49">
        <f t="shared" si="374"/>
        <v>2.6096148940982404</v>
      </c>
      <c r="AD236" s="143">
        <f t="shared" si="375"/>
        <v>0.2</v>
      </c>
      <c r="AE236" s="49">
        <f t="shared" si="474"/>
        <v>2.1509190633116387E-2</v>
      </c>
      <c r="AF236" s="57">
        <f t="shared" si="438"/>
        <v>402.50231653252661</v>
      </c>
      <c r="AG236" s="53">
        <f t="shared" si="376"/>
        <v>0</v>
      </c>
      <c r="AH236" s="58">
        <f t="shared" si="439"/>
        <v>2.6100058660889673</v>
      </c>
      <c r="AI236" s="49">
        <f t="shared" si="377"/>
        <v>2.6100058660889673</v>
      </c>
      <c r="AJ236" s="143">
        <f t="shared" si="378"/>
        <v>0.2</v>
      </c>
      <c r="AK236" s="51">
        <f t="shared" si="440"/>
        <v>2.150974895797779E-2</v>
      </c>
      <c r="AL236" s="57">
        <f t="shared" si="441"/>
        <v>402.28156569029625</v>
      </c>
      <c r="AM236" s="53">
        <f t="shared" si="379"/>
        <v>0</v>
      </c>
      <c r="AN236" s="58">
        <f t="shared" si="442"/>
        <v>2.6100612540333841</v>
      </c>
      <c r="AO236" s="49">
        <f t="shared" si="380"/>
        <v>2.6100612540333841</v>
      </c>
      <c r="AP236" s="143">
        <f t="shared" si="381"/>
        <v>0.2</v>
      </c>
      <c r="AQ236" s="51">
        <f t="shared" si="443"/>
        <v>2.1510044607709985E-2</v>
      </c>
      <c r="AR236" s="57">
        <f t="shared" si="444"/>
        <v>402.26122418547453</v>
      </c>
      <c r="AS236" s="44">
        <f t="shared" si="382"/>
        <v>1502.9504518702017</v>
      </c>
      <c r="AT236" s="44">
        <f t="shared" si="383"/>
        <v>601.1801807480806</v>
      </c>
      <c r="AU236" s="44">
        <f t="shared" si="384"/>
        <v>375.73761296755043</v>
      </c>
      <c r="AV236" s="47">
        <f t="shared" si="385"/>
        <v>34.819394398759009</v>
      </c>
      <c r="AW236" s="47">
        <f t="shared" si="386"/>
        <v>4337.0528730075494</v>
      </c>
      <c r="AX236" s="86">
        <f t="shared" si="387"/>
        <v>3427780.8192515592</v>
      </c>
      <c r="AY236" s="86">
        <f t="shared" si="388"/>
        <v>747.81259106072025</v>
      </c>
      <c r="AZ236" s="10">
        <f t="shared" si="445"/>
        <v>747.81259106072025</v>
      </c>
      <c r="BA236" s="44">
        <f t="shared" si="389"/>
        <v>4337.0528730075494</v>
      </c>
      <c r="BB236" s="9">
        <f t="shared" si="390"/>
        <v>1502.9504518702017</v>
      </c>
      <c r="BC236" s="45">
        <f t="shared" si="479"/>
        <v>200393.39358269359</v>
      </c>
      <c r="BD236" s="9">
        <f t="shared" si="391"/>
        <v>375.73761296755043</v>
      </c>
      <c r="BE236" s="45">
        <f t="shared" si="475"/>
        <v>50098.348395673398</v>
      </c>
      <c r="BF236" s="9">
        <f t="shared" si="392"/>
        <v>601.1801807480806</v>
      </c>
      <c r="BG236" s="45">
        <f t="shared" si="476"/>
        <v>80157.357433077414</v>
      </c>
      <c r="BH236" s="58"/>
      <c r="BI236" s="58"/>
      <c r="BJ236" s="58">
        <f t="shared" si="446"/>
        <v>-1502.9504518702017</v>
      </c>
      <c r="BK236" s="97"/>
      <c r="BL236" s="44"/>
      <c r="BM236" s="82">
        <f t="shared" si="447"/>
        <v>23.1</v>
      </c>
      <c r="BN236" s="86">
        <f t="shared" si="448"/>
        <v>23100</v>
      </c>
      <c r="BO236" s="86">
        <f t="shared" si="449"/>
        <v>100</v>
      </c>
      <c r="BP236" s="84">
        <f t="shared" si="393"/>
        <v>2</v>
      </c>
      <c r="BQ236" s="84">
        <f t="shared" si="394"/>
        <v>3</v>
      </c>
      <c r="BR236" s="84">
        <f t="shared" si="395"/>
        <v>0.2</v>
      </c>
      <c r="BS236" s="84">
        <f t="shared" si="450"/>
        <v>3.7256943074937925E-2</v>
      </c>
      <c r="BT236" s="84">
        <f t="shared" si="451"/>
        <v>556.87186888935537</v>
      </c>
      <c r="BU236" s="84">
        <f t="shared" si="452"/>
        <v>0</v>
      </c>
      <c r="BV236" s="83">
        <f t="shared" si="453"/>
        <v>613.81068114440598</v>
      </c>
      <c r="BW236" s="81">
        <f t="shared" si="477"/>
        <v>613.81068114440598</v>
      </c>
      <c r="BX236" s="83">
        <f t="shared" si="396"/>
        <v>0</v>
      </c>
      <c r="BY236" s="141">
        <f t="shared" si="397"/>
        <v>0</v>
      </c>
      <c r="BZ236" s="83">
        <f t="shared" si="398"/>
        <v>3</v>
      </c>
      <c r="CA236" s="83">
        <f t="shared" si="399"/>
        <v>0</v>
      </c>
      <c r="CB236" s="83">
        <f t="shared" si="454"/>
        <v>1.6877800512125793</v>
      </c>
      <c r="CC236" s="83">
        <f t="shared" si="400"/>
        <v>1.6877800512125793</v>
      </c>
      <c r="CD236" s="143">
        <f t="shared" si="401"/>
        <v>1.2238668524348462</v>
      </c>
      <c r="CE236" s="83">
        <f t="shared" si="455"/>
        <v>2.801527744787859E-2</v>
      </c>
      <c r="CF236" s="84">
        <f t="shared" si="456"/>
        <v>655.79769386751468</v>
      </c>
      <c r="CG236" s="83">
        <f t="shared" si="402"/>
        <v>0</v>
      </c>
      <c r="CH236" s="83">
        <f t="shared" si="457"/>
        <v>1.5615270957980061</v>
      </c>
      <c r="CI236" s="83">
        <f t="shared" si="403"/>
        <v>1.5615270957980061</v>
      </c>
      <c r="CJ236" s="143">
        <f t="shared" si="404"/>
        <v>1.1969464386411544</v>
      </c>
      <c r="CK236" s="83">
        <f t="shared" si="458"/>
        <v>2.707710102716784E-2</v>
      </c>
      <c r="CL236" s="84">
        <f t="shared" si="459"/>
        <v>600.69888075833376</v>
      </c>
      <c r="CM236" s="83">
        <f t="shared" si="405"/>
        <v>0</v>
      </c>
      <c r="CN236" s="83">
        <f t="shared" si="460"/>
        <v>1.6294146044896431</v>
      </c>
      <c r="CO236" s="83">
        <f t="shared" si="406"/>
        <v>1.6294146044896431</v>
      </c>
      <c r="CP236" s="143">
        <f t="shared" si="407"/>
        <v>1.2022682287919844</v>
      </c>
      <c r="CQ236" s="83">
        <f t="shared" si="461"/>
        <v>2.7262565413924758E-2</v>
      </c>
      <c r="CR236" s="84">
        <f t="shared" si="462"/>
        <v>588.69488095483644</v>
      </c>
      <c r="CS236" s="83">
        <f t="shared" si="408"/>
        <v>0</v>
      </c>
      <c r="CT236" s="83">
        <f t="shared" si="463"/>
        <v>1.6449953689548031</v>
      </c>
      <c r="CU236" s="83">
        <f t="shared" si="409"/>
        <v>1.6449953689548031</v>
      </c>
      <c r="CV236" s="143">
        <f t="shared" si="410"/>
        <v>1.2032003115553187</v>
      </c>
      <c r="CW236" s="83">
        <f t="shared" si="464"/>
        <v>2.7295048498226986E-2</v>
      </c>
      <c r="CX236" s="84">
        <f t="shared" si="465"/>
        <v>587.82742279170009</v>
      </c>
      <c r="CY236" s="83">
        <f t="shared" si="411"/>
        <v>0</v>
      </c>
      <c r="CZ236" s="83">
        <f t="shared" si="466"/>
        <v>1.6461328511263911</v>
      </c>
      <c r="DA236" s="83">
        <f t="shared" si="412"/>
        <v>1.6461328511263911</v>
      </c>
      <c r="DB236" s="143">
        <f t="shared" si="413"/>
        <v>1.2032309708933955</v>
      </c>
      <c r="DC236" s="83">
        <f t="shared" si="467"/>
        <v>2.7296116976158486E-2</v>
      </c>
      <c r="DD236" s="84">
        <f t="shared" si="468"/>
        <v>587.83177338988355</v>
      </c>
      <c r="DE236" s="86">
        <f t="shared" si="414"/>
        <v>1104.8592260599307</v>
      </c>
      <c r="DF236" s="86">
        <f t="shared" si="415"/>
        <v>441.94369042397233</v>
      </c>
      <c r="DG236" s="86">
        <f t="shared" si="416"/>
        <v>276.21480651498268</v>
      </c>
      <c r="DH236" s="86">
        <f t="shared" si="417"/>
        <v>1.0261956458968977</v>
      </c>
      <c r="DI236" s="86">
        <f t="shared" si="418"/>
        <v>7.3774940974131109</v>
      </c>
      <c r="DJ236" s="86">
        <f t="shared" si="419"/>
        <v>5014.662881383204</v>
      </c>
      <c r="DK236" s="86">
        <f t="shared" si="420"/>
        <v>783.22779538180953</v>
      </c>
      <c r="DL236" s="86">
        <f t="shared" si="478"/>
        <v>783.22779538180953</v>
      </c>
      <c r="DM236" s="86">
        <f t="shared" si="421"/>
        <v>1.0261956458968977</v>
      </c>
      <c r="DN236" s="85">
        <f t="shared" si="422"/>
        <v>1.0261956458968977</v>
      </c>
      <c r="DO236" s="85">
        <f t="shared" si="469"/>
        <v>102.61956458968977</v>
      </c>
      <c r="DP236" s="85">
        <f t="shared" si="423"/>
        <v>1.0261956458968977</v>
      </c>
      <c r="DQ236" s="85">
        <f t="shared" si="470"/>
        <v>102.61956458968977</v>
      </c>
      <c r="DR236" s="85">
        <f t="shared" si="424"/>
        <v>1.0261956458968977</v>
      </c>
      <c r="DS236" s="85">
        <f t="shared" si="471"/>
        <v>102.61956458968977</v>
      </c>
      <c r="DT236" s="81"/>
      <c r="DU236" s="81"/>
      <c r="DV236" s="81">
        <f t="shared" si="472"/>
        <v>-1.0261956458968977</v>
      </c>
      <c r="DW236" s="100"/>
    </row>
    <row r="237" spans="1:127" x14ac:dyDescent="0.2">
      <c r="A237" s="59">
        <f t="shared" si="425"/>
        <v>30.933333333333231</v>
      </c>
      <c r="B237" s="44">
        <f t="shared" si="426"/>
        <v>30933.33333333323</v>
      </c>
      <c r="C237" s="52">
        <f t="shared" si="360"/>
        <v>133.33333333333334</v>
      </c>
      <c r="D237" s="50">
        <f t="shared" si="361"/>
        <v>3</v>
      </c>
      <c r="E237" s="44">
        <f t="shared" si="362"/>
        <v>2.6</v>
      </c>
      <c r="F237" s="47">
        <f t="shared" si="363"/>
        <v>0.2</v>
      </c>
      <c r="G237" s="52">
        <f t="shared" si="427"/>
        <v>2.7570225095622833E-2</v>
      </c>
      <c r="H237" s="57">
        <f t="shared" si="428"/>
        <v>400.65529022728168</v>
      </c>
      <c r="I237" s="52">
        <f t="shared" si="429"/>
        <v>0</v>
      </c>
      <c r="J237" s="54">
        <f t="shared" si="430"/>
        <v>838.76567326122313</v>
      </c>
      <c r="K237" s="46">
        <f t="shared" si="473"/>
        <v>838.76567326122313</v>
      </c>
      <c r="L237" s="80">
        <f t="shared" si="364"/>
        <v>0</v>
      </c>
      <c r="M237" s="142">
        <f t="shared" si="365"/>
        <v>0</v>
      </c>
      <c r="N237" s="60">
        <f t="shared" si="366"/>
        <v>2.6</v>
      </c>
      <c r="O237" s="53">
        <f t="shared" si="367"/>
        <v>0</v>
      </c>
      <c r="P237" s="58">
        <f t="shared" si="431"/>
        <v>2.6109719378230203</v>
      </c>
      <c r="Q237" s="49">
        <f t="shared" si="368"/>
        <v>2.6109719378230203</v>
      </c>
      <c r="R237" s="143">
        <f t="shared" si="369"/>
        <v>0.2</v>
      </c>
      <c r="S237" s="51">
        <f t="shared" si="432"/>
        <v>2.2130035596554472E-2</v>
      </c>
      <c r="T237" s="57">
        <f t="shared" si="433"/>
        <v>409.84913639200681</v>
      </c>
      <c r="U237" s="53">
        <f t="shared" si="370"/>
        <v>0</v>
      </c>
      <c r="V237" s="58">
        <f t="shared" si="434"/>
        <v>2.6086659606640583</v>
      </c>
      <c r="W237" s="49">
        <f t="shared" si="371"/>
        <v>2.6086659606640583</v>
      </c>
      <c r="X237" s="143">
        <f t="shared" si="372"/>
        <v>0.2</v>
      </c>
      <c r="Y237" s="51">
        <f t="shared" si="435"/>
        <v>2.1535213815298718E-2</v>
      </c>
      <c r="Z237" s="57">
        <f t="shared" si="436"/>
        <v>405.16229247804279</v>
      </c>
      <c r="AA237" s="53">
        <f t="shared" si="373"/>
        <v>0</v>
      </c>
      <c r="AB237" s="58">
        <f t="shared" si="437"/>
        <v>2.609840993771436</v>
      </c>
      <c r="AC237" s="49">
        <f t="shared" si="374"/>
        <v>2.609840993771436</v>
      </c>
      <c r="AD237" s="143">
        <f t="shared" si="375"/>
        <v>0.2</v>
      </c>
      <c r="AE237" s="49">
        <f t="shared" si="474"/>
        <v>2.1482523966449719E-2</v>
      </c>
      <c r="AF237" s="57">
        <f t="shared" si="438"/>
        <v>403.60060667224013</v>
      </c>
      <c r="AG237" s="53">
        <f t="shared" si="376"/>
        <v>0</v>
      </c>
      <c r="AH237" s="58">
        <f t="shared" si="439"/>
        <v>2.610232757333828</v>
      </c>
      <c r="AI237" s="49">
        <f t="shared" si="377"/>
        <v>2.610232757333828</v>
      </c>
      <c r="AJ237" s="143">
        <f t="shared" si="378"/>
        <v>0.2</v>
      </c>
      <c r="AK237" s="51">
        <f t="shared" si="440"/>
        <v>2.1483082291311122E-2</v>
      </c>
      <c r="AL237" s="57">
        <f t="shared" si="441"/>
        <v>403.37971983132405</v>
      </c>
      <c r="AM237" s="53">
        <f t="shared" si="379"/>
        <v>0</v>
      </c>
      <c r="AN237" s="58">
        <f t="shared" si="442"/>
        <v>2.6102881783684677</v>
      </c>
      <c r="AO237" s="49">
        <f t="shared" si="380"/>
        <v>2.6102881783684677</v>
      </c>
      <c r="AP237" s="143">
        <f t="shared" si="381"/>
        <v>0.2</v>
      </c>
      <c r="AQ237" s="51">
        <f t="shared" si="443"/>
        <v>2.1483377941043318E-2</v>
      </c>
      <c r="AR237" s="57">
        <f t="shared" si="444"/>
        <v>403.3593701257231</v>
      </c>
      <c r="AS237" s="44">
        <f t="shared" si="382"/>
        <v>1509.7782118702016</v>
      </c>
      <c r="AT237" s="44">
        <f t="shared" si="383"/>
        <v>603.91128474808067</v>
      </c>
      <c r="AU237" s="44">
        <f t="shared" si="384"/>
        <v>377.44455296755041</v>
      </c>
      <c r="AV237" s="47">
        <f t="shared" si="385"/>
        <v>34.256454276983199</v>
      </c>
      <c r="AW237" s="47">
        <f t="shared" si="386"/>
        <v>4206.1812055606069</v>
      </c>
      <c r="AX237" s="86">
        <f t="shared" si="387"/>
        <v>3263341.0019699479</v>
      </c>
      <c r="AY237" s="86">
        <f t="shared" si="388"/>
        <v>743.58976088835436</v>
      </c>
      <c r="AZ237" s="10">
        <f t="shared" si="445"/>
        <v>743.58976088835436</v>
      </c>
      <c r="BA237" s="44">
        <f t="shared" si="389"/>
        <v>4206.1812055606069</v>
      </c>
      <c r="BB237" s="9">
        <f t="shared" si="390"/>
        <v>1509.7782118702016</v>
      </c>
      <c r="BC237" s="45">
        <f t="shared" si="479"/>
        <v>201303.76158269355</v>
      </c>
      <c r="BD237" s="9">
        <f t="shared" si="391"/>
        <v>377.44455296755041</v>
      </c>
      <c r="BE237" s="45">
        <f t="shared" si="475"/>
        <v>50325.940395673388</v>
      </c>
      <c r="BF237" s="9">
        <f t="shared" si="392"/>
        <v>603.91128474808067</v>
      </c>
      <c r="BG237" s="45">
        <f t="shared" si="476"/>
        <v>80521.504633077435</v>
      </c>
      <c r="BH237" s="58"/>
      <c r="BI237" s="58"/>
      <c r="BJ237" s="58">
        <f t="shared" si="446"/>
        <v>-1509.7782118702016</v>
      </c>
      <c r="BK237" s="97"/>
      <c r="BL237" s="44"/>
      <c r="BM237" s="82">
        <f t="shared" si="447"/>
        <v>23.2</v>
      </c>
      <c r="BN237" s="86">
        <f t="shared" si="448"/>
        <v>23200</v>
      </c>
      <c r="BO237" s="86">
        <f t="shared" si="449"/>
        <v>100</v>
      </c>
      <c r="BP237" s="84">
        <f t="shared" si="393"/>
        <v>2</v>
      </c>
      <c r="BQ237" s="84">
        <f t="shared" si="394"/>
        <v>3</v>
      </c>
      <c r="BR237" s="84">
        <f t="shared" si="395"/>
        <v>0.2</v>
      </c>
      <c r="BS237" s="84">
        <f t="shared" si="450"/>
        <v>3.7236943074937925E-2</v>
      </c>
      <c r="BT237" s="84">
        <f t="shared" si="451"/>
        <v>558.11343365851997</v>
      </c>
      <c r="BU237" s="84">
        <f t="shared" si="452"/>
        <v>0</v>
      </c>
      <c r="BV237" s="83">
        <f t="shared" si="453"/>
        <v>616.55748114440598</v>
      </c>
      <c r="BW237" s="81">
        <f t="shared" si="477"/>
        <v>616.55748114440598</v>
      </c>
      <c r="BX237" s="83">
        <f t="shared" si="396"/>
        <v>0</v>
      </c>
      <c r="BY237" s="141">
        <f t="shared" si="397"/>
        <v>0</v>
      </c>
      <c r="BZ237" s="83">
        <f t="shared" si="398"/>
        <v>3</v>
      </c>
      <c r="CA237" s="83">
        <f t="shared" si="399"/>
        <v>0</v>
      </c>
      <c r="CB237" s="83">
        <f t="shared" si="454"/>
        <v>1.6863068663941736</v>
      </c>
      <c r="CC237" s="83">
        <f t="shared" si="400"/>
        <v>1.6863068663941736</v>
      </c>
      <c r="CD237" s="143">
        <f t="shared" si="401"/>
        <v>1.2238668524348462</v>
      </c>
      <c r="CE237" s="83">
        <f t="shared" si="455"/>
        <v>2.7892890762635104E-2</v>
      </c>
      <c r="CF237" s="84">
        <f t="shared" si="456"/>
        <v>657.45395731755207</v>
      </c>
      <c r="CG237" s="83">
        <f t="shared" si="402"/>
        <v>0</v>
      </c>
      <c r="CH237" s="83">
        <f t="shared" si="457"/>
        <v>1.5597937647000373</v>
      </c>
      <c r="CI237" s="83">
        <f t="shared" si="403"/>
        <v>1.5597937647000373</v>
      </c>
      <c r="CJ237" s="143">
        <f t="shared" si="404"/>
        <v>1.1969464386411544</v>
      </c>
      <c r="CK237" s="83">
        <f t="shared" si="458"/>
        <v>2.6957406383303725E-2</v>
      </c>
      <c r="CL237" s="84">
        <f t="shared" si="459"/>
        <v>602.42906230804476</v>
      </c>
      <c r="CM237" s="83">
        <f t="shared" si="405"/>
        <v>0</v>
      </c>
      <c r="CN237" s="83">
        <f t="shared" si="460"/>
        <v>1.6274226174174307</v>
      </c>
      <c r="CO237" s="83">
        <f t="shared" si="406"/>
        <v>1.6274226174174307</v>
      </c>
      <c r="CP237" s="143">
        <f t="shared" si="407"/>
        <v>1.2022682287919844</v>
      </c>
      <c r="CQ237" s="83">
        <f t="shared" si="461"/>
        <v>2.7142338591045558E-2</v>
      </c>
      <c r="CR237" s="84">
        <f t="shared" si="462"/>
        <v>590.36434260858209</v>
      </c>
      <c r="CS237" s="83">
        <f t="shared" si="408"/>
        <v>0</v>
      </c>
      <c r="CT237" s="83">
        <f t="shared" si="463"/>
        <v>1.6430422780040277</v>
      </c>
      <c r="CU237" s="83">
        <f t="shared" si="409"/>
        <v>1.6430422780040277</v>
      </c>
      <c r="CV237" s="143">
        <f t="shared" si="410"/>
        <v>1.2032003115553187</v>
      </c>
      <c r="CW237" s="83">
        <f t="shared" si="464"/>
        <v>2.7174728467071453E-2</v>
      </c>
      <c r="CX237" s="84">
        <f t="shared" si="465"/>
        <v>589.4830437737794</v>
      </c>
      <c r="CY237" s="83">
        <f t="shared" si="411"/>
        <v>0</v>
      </c>
      <c r="CZ237" s="83">
        <f t="shared" si="466"/>
        <v>1.6441950157972236</v>
      </c>
      <c r="DA237" s="83">
        <f t="shared" si="412"/>
        <v>1.6441950157972236</v>
      </c>
      <c r="DB237" s="143">
        <f t="shared" si="413"/>
        <v>1.2032309708933955</v>
      </c>
      <c r="DC237" s="83">
        <f t="shared" si="467"/>
        <v>2.7175793879069148E-2</v>
      </c>
      <c r="DD237" s="84">
        <f t="shared" si="468"/>
        <v>589.48631514870806</v>
      </c>
      <c r="DE237" s="86">
        <f t="shared" si="414"/>
        <v>1109.8034660599308</v>
      </c>
      <c r="DF237" s="86">
        <f t="shared" si="415"/>
        <v>443.92138642397231</v>
      </c>
      <c r="DG237" s="86">
        <f t="shared" si="416"/>
        <v>277.45086651498269</v>
      </c>
      <c r="DH237" s="86">
        <f t="shared" si="417"/>
        <v>1.0127347162244316</v>
      </c>
      <c r="DI237" s="86">
        <f t="shared" si="418"/>
        <v>7.2007132729010319</v>
      </c>
      <c r="DJ237" s="86">
        <f t="shared" si="419"/>
        <v>4791.3019541467556</v>
      </c>
      <c r="DK237" s="86">
        <f t="shared" si="420"/>
        <v>775.81543377811624</v>
      </c>
      <c r="DL237" s="86">
        <f t="shared" si="478"/>
        <v>775.81543377811624</v>
      </c>
      <c r="DM237" s="86">
        <f t="shared" si="421"/>
        <v>1.0127347162244316</v>
      </c>
      <c r="DN237" s="85">
        <f t="shared" si="422"/>
        <v>1.0127347162244316</v>
      </c>
      <c r="DO237" s="85">
        <f t="shared" si="469"/>
        <v>101.27347162244315</v>
      </c>
      <c r="DP237" s="85">
        <f t="shared" si="423"/>
        <v>1.0127347162244316</v>
      </c>
      <c r="DQ237" s="85">
        <f t="shared" si="470"/>
        <v>101.27347162244315</v>
      </c>
      <c r="DR237" s="85">
        <f t="shared" si="424"/>
        <v>1.0127347162244316</v>
      </c>
      <c r="DS237" s="85">
        <f t="shared" si="471"/>
        <v>101.27347162244315</v>
      </c>
      <c r="DT237" s="81"/>
      <c r="DU237" s="81"/>
      <c r="DV237" s="81">
        <f t="shared" si="472"/>
        <v>-1.0127347162244316</v>
      </c>
      <c r="DW237" s="100"/>
    </row>
    <row r="238" spans="1:127" x14ac:dyDescent="0.2">
      <c r="A238" s="59">
        <f t="shared" si="425"/>
        <v>31.066666666666563</v>
      </c>
      <c r="B238" s="44">
        <f t="shared" si="426"/>
        <v>31066.666666666562</v>
      </c>
      <c r="C238" s="52">
        <f t="shared" si="360"/>
        <v>133.33333333333334</v>
      </c>
      <c r="D238" s="50">
        <f t="shared" si="361"/>
        <v>3</v>
      </c>
      <c r="E238" s="44">
        <f t="shared" si="362"/>
        <v>2.6</v>
      </c>
      <c r="F238" s="47">
        <f t="shared" si="363"/>
        <v>0.2</v>
      </c>
      <c r="G238" s="52">
        <f t="shared" si="427"/>
        <v>2.7543558428956165E-2</v>
      </c>
      <c r="H238" s="57">
        <f t="shared" si="428"/>
        <v>402.06846416380932</v>
      </c>
      <c r="I238" s="52">
        <f t="shared" si="429"/>
        <v>0</v>
      </c>
      <c r="J238" s="54">
        <f t="shared" si="430"/>
        <v>842.55887326122308</v>
      </c>
      <c r="K238" s="46">
        <f t="shared" si="473"/>
        <v>842.55887326122308</v>
      </c>
      <c r="L238" s="80">
        <f t="shared" si="364"/>
        <v>0</v>
      </c>
      <c r="M238" s="142">
        <f t="shared" si="365"/>
        <v>0</v>
      </c>
      <c r="N238" s="60">
        <f t="shared" si="366"/>
        <v>2.6</v>
      </c>
      <c r="O238" s="53">
        <f t="shared" si="367"/>
        <v>0</v>
      </c>
      <c r="P238" s="58">
        <f t="shared" si="431"/>
        <v>2.6111197230557122</v>
      </c>
      <c r="Q238" s="49">
        <f t="shared" si="368"/>
        <v>2.6111197230557122</v>
      </c>
      <c r="R238" s="143">
        <f t="shared" si="369"/>
        <v>0.2</v>
      </c>
      <c r="S238" s="51">
        <f t="shared" si="432"/>
        <v>2.2103368929887804E-2</v>
      </c>
      <c r="T238" s="57">
        <f t="shared" si="433"/>
        <v>410.9785601105761</v>
      </c>
      <c r="U238" s="53">
        <f t="shared" si="370"/>
        <v>0</v>
      </c>
      <c r="V238" s="58">
        <f t="shared" si="434"/>
        <v>2.608885031366877</v>
      </c>
      <c r="W238" s="49">
        <f t="shared" si="371"/>
        <v>2.608885031366877</v>
      </c>
      <c r="X238" s="143">
        <f t="shared" si="372"/>
        <v>0.2</v>
      </c>
      <c r="Y238" s="51">
        <f t="shared" si="435"/>
        <v>2.150854714863205E-2</v>
      </c>
      <c r="Z238" s="57">
        <f t="shared" si="436"/>
        <v>406.26231222282132</v>
      </c>
      <c r="AA238" s="53">
        <f t="shared" si="373"/>
        <v>0</v>
      </c>
      <c r="AB238" s="58">
        <f t="shared" si="437"/>
        <v>2.6100674106063595</v>
      </c>
      <c r="AC238" s="49">
        <f t="shared" si="374"/>
        <v>2.6100674106063595</v>
      </c>
      <c r="AD238" s="143">
        <f t="shared" si="375"/>
        <v>0.2</v>
      </c>
      <c r="AE238" s="49">
        <f t="shared" si="474"/>
        <v>2.1455857299783051E-2</v>
      </c>
      <c r="AF238" s="57">
        <f t="shared" si="438"/>
        <v>404.69743929840928</v>
      </c>
      <c r="AG238" s="53">
        <f t="shared" si="376"/>
        <v>0</v>
      </c>
      <c r="AH238" s="58">
        <f t="shared" si="439"/>
        <v>2.6104599663577952</v>
      </c>
      <c r="AI238" s="49">
        <f t="shared" si="377"/>
        <v>2.6104599663577952</v>
      </c>
      <c r="AJ238" s="143">
        <f t="shared" si="378"/>
        <v>0.2</v>
      </c>
      <c r="AK238" s="51">
        <f t="shared" si="440"/>
        <v>2.1456415624644454E-2</v>
      </c>
      <c r="AL238" s="57">
        <f t="shared" si="441"/>
        <v>404.47641635631936</v>
      </c>
      <c r="AM238" s="53">
        <f t="shared" si="379"/>
        <v>0</v>
      </c>
      <c r="AN238" s="58">
        <f t="shared" si="442"/>
        <v>2.6105154205218382</v>
      </c>
      <c r="AO238" s="49">
        <f t="shared" si="380"/>
        <v>2.6105154205218382</v>
      </c>
      <c r="AP238" s="143">
        <f t="shared" si="381"/>
        <v>0.2</v>
      </c>
      <c r="AQ238" s="51">
        <f t="shared" si="443"/>
        <v>2.145671127437665E-2</v>
      </c>
      <c r="AR238" s="57">
        <f t="shared" si="444"/>
        <v>404.45605846767876</v>
      </c>
      <c r="AS238" s="44">
        <f t="shared" si="382"/>
        <v>1516.6059718702013</v>
      </c>
      <c r="AT238" s="44">
        <f t="shared" si="383"/>
        <v>606.64238874808052</v>
      </c>
      <c r="AU238" s="44">
        <f t="shared" si="384"/>
        <v>379.15149296755033</v>
      </c>
      <c r="AV238" s="47">
        <f t="shared" si="385"/>
        <v>33.705122084530927</v>
      </c>
      <c r="AW238" s="47">
        <f t="shared" si="386"/>
        <v>4079.8289647115894</v>
      </c>
      <c r="AX238" s="86">
        <f t="shared" si="387"/>
        <v>3107486.7849572399</v>
      </c>
      <c r="AY238" s="86">
        <f t="shared" si="388"/>
        <v>739.38787415690877</v>
      </c>
      <c r="AZ238" s="10">
        <f t="shared" si="445"/>
        <v>739.38787415690877</v>
      </c>
      <c r="BA238" s="44">
        <f t="shared" si="389"/>
        <v>4079.8289647115894</v>
      </c>
      <c r="BB238" s="9">
        <f t="shared" si="390"/>
        <v>1516.6059718702013</v>
      </c>
      <c r="BC238" s="45">
        <f t="shared" si="479"/>
        <v>202214.12958269351</v>
      </c>
      <c r="BD238" s="9">
        <f t="shared" si="391"/>
        <v>379.15149296755033</v>
      </c>
      <c r="BE238" s="45">
        <f t="shared" si="475"/>
        <v>50553.532395673377</v>
      </c>
      <c r="BF238" s="9">
        <f t="shared" si="392"/>
        <v>606.64238874808052</v>
      </c>
      <c r="BG238" s="45">
        <f t="shared" si="476"/>
        <v>80885.651833077412</v>
      </c>
      <c r="BH238" s="58"/>
      <c r="BI238" s="58"/>
      <c r="BJ238" s="58">
        <f t="shared" si="446"/>
        <v>-1516.6059718702013</v>
      </c>
      <c r="BK238" s="97"/>
      <c r="BL238" s="44"/>
      <c r="BM238" s="82">
        <f t="shared" si="447"/>
        <v>23.3</v>
      </c>
      <c r="BN238" s="86">
        <f t="shared" si="448"/>
        <v>23300</v>
      </c>
      <c r="BO238" s="86">
        <f t="shared" si="449"/>
        <v>100</v>
      </c>
      <c r="BP238" s="84">
        <f t="shared" si="393"/>
        <v>2</v>
      </c>
      <c r="BQ238" s="84">
        <f t="shared" si="394"/>
        <v>3</v>
      </c>
      <c r="BR238" s="84">
        <f t="shared" si="395"/>
        <v>0.2</v>
      </c>
      <c r="BS238" s="84">
        <f t="shared" si="450"/>
        <v>3.7216943074937926E-2</v>
      </c>
      <c r="BT238" s="84">
        <f t="shared" si="451"/>
        <v>559.35433176101799</v>
      </c>
      <c r="BU238" s="84">
        <f t="shared" si="452"/>
        <v>0</v>
      </c>
      <c r="BV238" s="83">
        <f t="shared" si="453"/>
        <v>619.30428114440588</v>
      </c>
      <c r="BW238" s="81">
        <f t="shared" si="477"/>
        <v>619.30428114440588</v>
      </c>
      <c r="BX238" s="83">
        <f t="shared" si="396"/>
        <v>0</v>
      </c>
      <c r="BY238" s="141">
        <f t="shared" si="397"/>
        <v>0</v>
      </c>
      <c r="BZ238" s="83">
        <f t="shared" si="398"/>
        <v>3</v>
      </c>
      <c r="CA238" s="83">
        <f t="shared" si="399"/>
        <v>0</v>
      </c>
      <c r="CB238" s="83">
        <f t="shared" si="454"/>
        <v>1.6848375814528489</v>
      </c>
      <c r="CC238" s="83">
        <f t="shared" si="400"/>
        <v>1.6848375814528489</v>
      </c>
      <c r="CD238" s="143">
        <f t="shared" si="401"/>
        <v>1.2238668524348462</v>
      </c>
      <c r="CE238" s="83">
        <f t="shared" si="455"/>
        <v>2.7770504077391619E-2</v>
      </c>
      <c r="CF238" s="84">
        <f t="shared" si="456"/>
        <v>659.10441003020242</v>
      </c>
      <c r="CG238" s="83">
        <f t="shared" si="402"/>
        <v>0</v>
      </c>
      <c r="CH238" s="83">
        <f t="shared" si="457"/>
        <v>1.5580715932857891</v>
      </c>
      <c r="CI238" s="83">
        <f t="shared" si="403"/>
        <v>1.5580715932857891</v>
      </c>
      <c r="CJ238" s="143">
        <f t="shared" si="404"/>
        <v>1.1969464386411544</v>
      </c>
      <c r="CK238" s="83">
        <f t="shared" si="458"/>
        <v>2.683771173943961E-2</v>
      </c>
      <c r="CL238" s="84">
        <f t="shared" si="459"/>
        <v>604.15349278533574</v>
      </c>
      <c r="CM238" s="83">
        <f t="shared" si="405"/>
        <v>0</v>
      </c>
      <c r="CN238" s="83">
        <f t="shared" si="460"/>
        <v>1.6254434102556623</v>
      </c>
      <c r="CO238" s="83">
        <f t="shared" si="406"/>
        <v>1.6254434102556623</v>
      </c>
      <c r="CP238" s="143">
        <f t="shared" si="407"/>
        <v>1.2022682287919844</v>
      </c>
      <c r="CQ238" s="83">
        <f t="shared" si="461"/>
        <v>2.7022111768166358E-2</v>
      </c>
      <c r="CR238" s="84">
        <f t="shared" si="462"/>
        <v>592.02846014570855</v>
      </c>
      <c r="CS238" s="83">
        <f t="shared" si="408"/>
        <v>0</v>
      </c>
      <c r="CT238" s="83">
        <f t="shared" si="463"/>
        <v>1.6411013356606239</v>
      </c>
      <c r="CU238" s="83">
        <f t="shared" si="409"/>
        <v>1.6411013356606239</v>
      </c>
      <c r="CV238" s="143">
        <f t="shared" si="410"/>
        <v>1.2032003115553187</v>
      </c>
      <c r="CW238" s="83">
        <f t="shared" si="464"/>
        <v>2.705440843591592E-2</v>
      </c>
      <c r="CX238" s="84">
        <f t="shared" si="465"/>
        <v>591.13330979641842</v>
      </c>
      <c r="CY238" s="83">
        <f t="shared" si="411"/>
        <v>0</v>
      </c>
      <c r="CZ238" s="83">
        <f t="shared" si="466"/>
        <v>1.6422692736963422</v>
      </c>
      <c r="DA238" s="83">
        <f t="shared" si="412"/>
        <v>1.6422692736963422</v>
      </c>
      <c r="DB238" s="143">
        <f t="shared" si="413"/>
        <v>1.2032309708933955</v>
      </c>
      <c r="DC238" s="83">
        <f t="shared" si="467"/>
        <v>2.7055470781979809E-2</v>
      </c>
      <c r="DD238" s="84">
        <f t="shared" si="468"/>
        <v>591.13548888235891</v>
      </c>
      <c r="DE238" s="86">
        <f t="shared" si="414"/>
        <v>1114.7477060599306</v>
      </c>
      <c r="DF238" s="86">
        <f t="shared" si="415"/>
        <v>445.89908242397223</v>
      </c>
      <c r="DG238" s="86">
        <f t="shared" si="416"/>
        <v>278.68692651498264</v>
      </c>
      <c r="DH238" s="86">
        <f t="shared" si="417"/>
        <v>0.99954346798167781</v>
      </c>
      <c r="DI238" s="86">
        <f t="shared" si="418"/>
        <v>7.0293712328273932</v>
      </c>
      <c r="DJ238" s="86">
        <f t="shared" si="419"/>
        <v>4579.3617233581872</v>
      </c>
      <c r="DK238" s="86">
        <f t="shared" si="420"/>
        <v>768.43419276061877</v>
      </c>
      <c r="DL238" s="86">
        <f t="shared" si="478"/>
        <v>768.43419276061877</v>
      </c>
      <c r="DM238" s="86">
        <f t="shared" si="421"/>
        <v>0.99954346798167781</v>
      </c>
      <c r="DN238" s="85">
        <f t="shared" si="422"/>
        <v>0.99954346798167781</v>
      </c>
      <c r="DO238" s="85">
        <f t="shared" si="469"/>
        <v>99.954346798167776</v>
      </c>
      <c r="DP238" s="85">
        <f t="shared" si="423"/>
        <v>0.99954346798167781</v>
      </c>
      <c r="DQ238" s="85">
        <f t="shared" si="470"/>
        <v>99.954346798167776</v>
      </c>
      <c r="DR238" s="85">
        <f t="shared" si="424"/>
        <v>0.99954346798167781</v>
      </c>
      <c r="DS238" s="85">
        <f t="shared" si="471"/>
        <v>99.954346798167776</v>
      </c>
      <c r="DT238" s="81"/>
      <c r="DU238" s="81"/>
      <c r="DV238" s="81">
        <f t="shared" si="472"/>
        <v>-0.99954346798167781</v>
      </c>
      <c r="DW238" s="100"/>
    </row>
    <row r="239" spans="1:127" x14ac:dyDescent="0.2">
      <c r="A239" s="59">
        <f t="shared" si="425"/>
        <v>31.199999999999896</v>
      </c>
      <c r="B239" s="44">
        <f t="shared" si="426"/>
        <v>31199.999999999894</v>
      </c>
      <c r="C239" s="52">
        <f t="shared" si="360"/>
        <v>133.33333333333334</v>
      </c>
      <c r="D239" s="50">
        <f t="shared" si="361"/>
        <v>3</v>
      </c>
      <c r="E239" s="44">
        <f t="shared" si="362"/>
        <v>2.6</v>
      </c>
      <c r="F239" s="47">
        <f t="shared" si="363"/>
        <v>0.2</v>
      </c>
      <c r="G239" s="52">
        <f t="shared" si="427"/>
        <v>2.7516891762289497E-2</v>
      </c>
      <c r="H239" s="57">
        <f t="shared" si="428"/>
        <v>403.48027057896945</v>
      </c>
      <c r="I239" s="52">
        <f t="shared" si="429"/>
        <v>0</v>
      </c>
      <c r="J239" s="54">
        <f t="shared" si="430"/>
        <v>846.35207326122304</v>
      </c>
      <c r="K239" s="46">
        <f t="shared" si="473"/>
        <v>846.35207326122304</v>
      </c>
      <c r="L239" s="80">
        <f t="shared" si="364"/>
        <v>0</v>
      </c>
      <c r="M239" s="142">
        <f t="shared" si="365"/>
        <v>0</v>
      </c>
      <c r="N239" s="60">
        <f t="shared" si="366"/>
        <v>2.6</v>
      </c>
      <c r="O239" s="53">
        <f t="shared" si="367"/>
        <v>0</v>
      </c>
      <c r="P239" s="58">
        <f t="shared" si="431"/>
        <v>2.6112678113861723</v>
      </c>
      <c r="Q239" s="49">
        <f t="shared" si="368"/>
        <v>2.6112678113861723</v>
      </c>
      <c r="R239" s="143">
        <f t="shared" si="369"/>
        <v>0.2</v>
      </c>
      <c r="S239" s="51">
        <f t="shared" si="432"/>
        <v>2.2076702263221136E-2</v>
      </c>
      <c r="T239" s="57">
        <f t="shared" si="433"/>
        <v>412.10655820791868</v>
      </c>
      <c r="U239" s="53">
        <f t="shared" si="370"/>
        <v>0</v>
      </c>
      <c r="V239" s="58">
        <f t="shared" si="434"/>
        <v>2.6091044117809812</v>
      </c>
      <c r="W239" s="49">
        <f t="shared" si="371"/>
        <v>2.6091044117809812</v>
      </c>
      <c r="X239" s="143">
        <f t="shared" si="372"/>
        <v>0.2</v>
      </c>
      <c r="Y239" s="51">
        <f t="shared" si="435"/>
        <v>2.1481880481965383E-2</v>
      </c>
      <c r="Z239" s="57">
        <f t="shared" si="436"/>
        <v>407.36087673380894</v>
      </c>
      <c r="AA239" s="53">
        <f t="shared" si="373"/>
        <v>0</v>
      </c>
      <c r="AB239" s="58">
        <f t="shared" si="437"/>
        <v>2.6102941445689245</v>
      </c>
      <c r="AC239" s="49">
        <f t="shared" si="374"/>
        <v>2.6102941445689245</v>
      </c>
      <c r="AD239" s="143">
        <f t="shared" si="375"/>
        <v>0.2</v>
      </c>
      <c r="AE239" s="49">
        <f t="shared" si="474"/>
        <v>2.1429190633116383E-2</v>
      </c>
      <c r="AF239" s="57">
        <f t="shared" si="438"/>
        <v>405.79281453044683</v>
      </c>
      <c r="AG239" s="53">
        <f t="shared" si="376"/>
        <v>0</v>
      </c>
      <c r="AH239" s="58">
        <f t="shared" si="439"/>
        <v>2.610687493125897</v>
      </c>
      <c r="AI239" s="49">
        <f t="shared" si="377"/>
        <v>2.610687493125897</v>
      </c>
      <c r="AJ239" s="143">
        <f t="shared" si="378"/>
        <v>0.2</v>
      </c>
      <c r="AK239" s="51">
        <f t="shared" si="440"/>
        <v>2.1429748957977786E-2</v>
      </c>
      <c r="AL239" s="57">
        <f t="shared" si="441"/>
        <v>405.57165538533638</v>
      </c>
      <c r="AM239" s="53">
        <f t="shared" si="379"/>
        <v>0</v>
      </c>
      <c r="AN239" s="58">
        <f t="shared" si="442"/>
        <v>2.6107429804583813</v>
      </c>
      <c r="AO239" s="49">
        <f t="shared" si="380"/>
        <v>2.6107429804583813</v>
      </c>
      <c r="AP239" s="143">
        <f t="shared" si="381"/>
        <v>0.2</v>
      </c>
      <c r="AQ239" s="51">
        <f t="shared" si="443"/>
        <v>2.1430044607709982E-2</v>
      </c>
      <c r="AR239" s="57">
        <f t="shared" si="444"/>
        <v>405.55128933141151</v>
      </c>
      <c r="AS239" s="44">
        <f t="shared" si="382"/>
        <v>1523.4337318702014</v>
      </c>
      <c r="AT239" s="44">
        <f t="shared" si="383"/>
        <v>609.37349274808048</v>
      </c>
      <c r="AU239" s="44">
        <f t="shared" si="384"/>
        <v>380.85843296755036</v>
      </c>
      <c r="AV239" s="47">
        <f t="shared" si="385"/>
        <v>33.165114163691669</v>
      </c>
      <c r="AW239" s="47">
        <f t="shared" si="386"/>
        <v>3957.8221133241918</v>
      </c>
      <c r="AX239" s="86">
        <f t="shared" si="387"/>
        <v>2959735.7001093728</v>
      </c>
      <c r="AY239" s="86">
        <f t="shared" si="388"/>
        <v>735.20683215968279</v>
      </c>
      <c r="AZ239" s="10">
        <f t="shared" si="445"/>
        <v>735.20683215968279</v>
      </c>
      <c r="BA239" s="44">
        <f t="shared" si="389"/>
        <v>3957.8221133241918</v>
      </c>
      <c r="BB239" s="9">
        <f t="shared" si="390"/>
        <v>1523.4337318702014</v>
      </c>
      <c r="BC239" s="45">
        <f t="shared" si="479"/>
        <v>203124.49758269353</v>
      </c>
      <c r="BD239" s="9">
        <f t="shared" si="391"/>
        <v>380.85843296755036</v>
      </c>
      <c r="BE239" s="45">
        <f t="shared" si="475"/>
        <v>50781.124395673382</v>
      </c>
      <c r="BF239" s="9">
        <f t="shared" si="392"/>
        <v>609.37349274808048</v>
      </c>
      <c r="BG239" s="45">
        <f t="shared" si="476"/>
        <v>81249.799033077405</v>
      </c>
      <c r="BH239" s="58"/>
      <c r="BI239" s="58"/>
      <c r="BJ239" s="58">
        <f t="shared" si="446"/>
        <v>-1523.4337318702014</v>
      </c>
      <c r="BK239" s="97"/>
      <c r="BL239" s="44"/>
      <c r="BM239" s="82">
        <f t="shared" si="447"/>
        <v>23.400000000000002</v>
      </c>
      <c r="BN239" s="86">
        <f t="shared" si="448"/>
        <v>23400</v>
      </c>
      <c r="BO239" s="86">
        <f t="shared" si="449"/>
        <v>100</v>
      </c>
      <c r="BP239" s="84">
        <f t="shared" si="393"/>
        <v>2</v>
      </c>
      <c r="BQ239" s="84">
        <f t="shared" si="394"/>
        <v>3</v>
      </c>
      <c r="BR239" s="84">
        <f t="shared" si="395"/>
        <v>0.2</v>
      </c>
      <c r="BS239" s="84">
        <f t="shared" si="450"/>
        <v>3.7196943074937927E-2</v>
      </c>
      <c r="BT239" s="84">
        <f t="shared" si="451"/>
        <v>560.59456319684932</v>
      </c>
      <c r="BU239" s="84">
        <f t="shared" si="452"/>
        <v>0</v>
      </c>
      <c r="BV239" s="83">
        <f t="shared" si="453"/>
        <v>622.05108114440577</v>
      </c>
      <c r="BW239" s="81">
        <f t="shared" si="477"/>
        <v>622.05108114440577</v>
      </c>
      <c r="BX239" s="83">
        <f t="shared" si="396"/>
        <v>0</v>
      </c>
      <c r="BY239" s="141">
        <f t="shared" si="397"/>
        <v>0</v>
      </c>
      <c r="BZ239" s="83">
        <f t="shared" si="398"/>
        <v>3</v>
      </c>
      <c r="CA239" s="83">
        <f t="shared" si="399"/>
        <v>0</v>
      </c>
      <c r="CB239" s="83">
        <f t="shared" si="454"/>
        <v>1.6833721821645586</v>
      </c>
      <c r="CC239" s="83">
        <f t="shared" si="400"/>
        <v>1.6833721821645586</v>
      </c>
      <c r="CD239" s="143">
        <f t="shared" si="401"/>
        <v>1.2238668524348462</v>
      </c>
      <c r="CE239" s="83">
        <f t="shared" si="455"/>
        <v>2.7648117392148133E-2</v>
      </c>
      <c r="CF239" s="84">
        <f t="shared" si="456"/>
        <v>660.74903803706798</v>
      </c>
      <c r="CG239" s="83">
        <f t="shared" si="402"/>
        <v>0</v>
      </c>
      <c r="CH239" s="83">
        <f t="shared" si="457"/>
        <v>1.5563605336900865</v>
      </c>
      <c r="CI239" s="83">
        <f t="shared" si="403"/>
        <v>1.5563605336900865</v>
      </c>
      <c r="CJ239" s="143">
        <f t="shared" si="404"/>
        <v>1.1969464386411544</v>
      </c>
      <c r="CK239" s="83">
        <f t="shared" si="458"/>
        <v>2.6718017095575496E-2</v>
      </c>
      <c r="CL239" s="84">
        <f t="shared" si="459"/>
        <v>605.87214708420765</v>
      </c>
      <c r="CM239" s="83">
        <f t="shared" si="405"/>
        <v>0</v>
      </c>
      <c r="CN239" s="83">
        <f t="shared" si="460"/>
        <v>1.62347693624515</v>
      </c>
      <c r="CO239" s="83">
        <f t="shared" si="406"/>
        <v>1.62347693624515</v>
      </c>
      <c r="CP239" s="143">
        <f t="shared" si="407"/>
        <v>1.2022682287919844</v>
      </c>
      <c r="CQ239" s="83">
        <f t="shared" si="461"/>
        <v>2.6901884945287158E-2</v>
      </c>
      <c r="CR239" s="84">
        <f t="shared" si="462"/>
        <v>593.68720742578068</v>
      </c>
      <c r="CS239" s="83">
        <f t="shared" si="408"/>
        <v>0</v>
      </c>
      <c r="CT239" s="83">
        <f t="shared" si="463"/>
        <v>1.6391725031106381</v>
      </c>
      <c r="CU239" s="83">
        <f t="shared" si="409"/>
        <v>1.6391725031106381</v>
      </c>
      <c r="CV239" s="143">
        <f t="shared" si="410"/>
        <v>1.2032003115553187</v>
      </c>
      <c r="CW239" s="83">
        <f t="shared" si="464"/>
        <v>2.6934088404760387E-2</v>
      </c>
      <c r="CX239" s="84">
        <f t="shared" si="465"/>
        <v>592.77819593682682</v>
      </c>
      <c r="CY239" s="83">
        <f t="shared" si="411"/>
        <v>0</v>
      </c>
      <c r="CZ239" s="83">
        <f t="shared" si="466"/>
        <v>1.6403555851827065</v>
      </c>
      <c r="DA239" s="83">
        <f t="shared" si="412"/>
        <v>1.6403555851827065</v>
      </c>
      <c r="DB239" s="143">
        <f t="shared" si="413"/>
        <v>1.2032309708933955</v>
      </c>
      <c r="DC239" s="83">
        <f t="shared" si="467"/>
        <v>2.693514768489047E-2</v>
      </c>
      <c r="DD239" s="84">
        <f t="shared" si="468"/>
        <v>592.77926981803193</v>
      </c>
      <c r="DE239" s="86">
        <f t="shared" si="414"/>
        <v>1119.6919460599304</v>
      </c>
      <c r="DF239" s="86">
        <f t="shared" si="415"/>
        <v>447.87677842397215</v>
      </c>
      <c r="DG239" s="86">
        <f t="shared" si="416"/>
        <v>279.9229865149826</v>
      </c>
      <c r="DH239" s="86">
        <f t="shared" si="417"/>
        <v>0.98661537401336252</v>
      </c>
      <c r="DI239" s="86">
        <f t="shared" si="418"/>
        <v>6.8632732977072299</v>
      </c>
      <c r="DJ239" s="86">
        <f t="shared" si="419"/>
        <v>4378.1949640813582</v>
      </c>
      <c r="DK239" s="86">
        <f t="shared" si="420"/>
        <v>761.08409400049243</v>
      </c>
      <c r="DL239" s="86">
        <f t="shared" si="478"/>
        <v>761.08409400049243</v>
      </c>
      <c r="DM239" s="86">
        <f t="shared" si="421"/>
        <v>0.98661537401336252</v>
      </c>
      <c r="DN239" s="85">
        <f t="shared" si="422"/>
        <v>0.98661537401336252</v>
      </c>
      <c r="DO239" s="85">
        <f t="shared" si="469"/>
        <v>98.661537401336247</v>
      </c>
      <c r="DP239" s="85">
        <f t="shared" si="423"/>
        <v>0.98661537401336252</v>
      </c>
      <c r="DQ239" s="85">
        <f t="shared" si="470"/>
        <v>98.661537401336247</v>
      </c>
      <c r="DR239" s="85">
        <f t="shared" si="424"/>
        <v>0.98661537401336252</v>
      </c>
      <c r="DS239" s="85">
        <f t="shared" si="471"/>
        <v>98.661537401336247</v>
      </c>
      <c r="DT239" s="81"/>
      <c r="DU239" s="81"/>
      <c r="DV239" s="81">
        <f t="shared" si="472"/>
        <v>-0.98661537401336252</v>
      </c>
      <c r="DW239" s="100"/>
    </row>
    <row r="240" spans="1:127" x14ac:dyDescent="0.2">
      <c r="A240" s="59">
        <f t="shared" si="425"/>
        <v>31.333333333333226</v>
      </c>
      <c r="B240" s="44">
        <f t="shared" si="426"/>
        <v>31333.333333333227</v>
      </c>
      <c r="C240" s="52">
        <f t="shared" si="360"/>
        <v>133.33333333333334</v>
      </c>
      <c r="D240" s="50">
        <f t="shared" si="361"/>
        <v>3</v>
      </c>
      <c r="E240" s="44">
        <f t="shared" si="362"/>
        <v>2.6</v>
      </c>
      <c r="F240" s="47">
        <f t="shared" si="363"/>
        <v>0.2</v>
      </c>
      <c r="G240" s="52">
        <f t="shared" si="427"/>
        <v>2.7490225095622829E-2</v>
      </c>
      <c r="H240" s="57">
        <f t="shared" si="428"/>
        <v>404.89070947276207</v>
      </c>
      <c r="I240" s="52">
        <f t="shared" si="429"/>
        <v>0</v>
      </c>
      <c r="J240" s="54">
        <f t="shared" si="430"/>
        <v>850.145273261223</v>
      </c>
      <c r="K240" s="46">
        <f t="shared" si="473"/>
        <v>850.145273261223</v>
      </c>
      <c r="L240" s="80">
        <f t="shared" si="364"/>
        <v>0</v>
      </c>
      <c r="M240" s="142">
        <f t="shared" si="365"/>
        <v>0</v>
      </c>
      <c r="N240" s="60">
        <f t="shared" si="366"/>
        <v>2.6</v>
      </c>
      <c r="O240" s="53">
        <f t="shared" si="367"/>
        <v>0</v>
      </c>
      <c r="P240" s="58">
        <f t="shared" si="431"/>
        <v>2.6114162027494094</v>
      </c>
      <c r="Q240" s="49">
        <f t="shared" si="368"/>
        <v>2.6114162027494094</v>
      </c>
      <c r="R240" s="143">
        <f t="shared" si="369"/>
        <v>0.2</v>
      </c>
      <c r="S240" s="51">
        <f t="shared" si="432"/>
        <v>2.2050035596554468E-2</v>
      </c>
      <c r="T240" s="57">
        <f t="shared" si="433"/>
        <v>413.23313071463656</v>
      </c>
      <c r="U240" s="53">
        <f t="shared" si="370"/>
        <v>0</v>
      </c>
      <c r="V240" s="58">
        <f t="shared" si="434"/>
        <v>2.609324101888157</v>
      </c>
      <c r="W240" s="49">
        <f t="shared" si="371"/>
        <v>2.609324101888157</v>
      </c>
      <c r="X240" s="143">
        <f t="shared" si="372"/>
        <v>0.2</v>
      </c>
      <c r="Y240" s="51">
        <f t="shared" si="435"/>
        <v>2.1455213815298715E-2</v>
      </c>
      <c r="Z240" s="57">
        <f t="shared" si="436"/>
        <v>408.45798612514869</v>
      </c>
      <c r="AA240" s="53">
        <f t="shared" si="373"/>
        <v>0</v>
      </c>
      <c r="AB240" s="58">
        <f t="shared" si="437"/>
        <v>2.6105211956251893</v>
      </c>
      <c r="AC240" s="49">
        <f t="shared" si="374"/>
        <v>2.6105211956251893</v>
      </c>
      <c r="AD240" s="143">
        <f t="shared" si="375"/>
        <v>0.2</v>
      </c>
      <c r="AE240" s="49">
        <f t="shared" si="474"/>
        <v>2.1402523966449715E-2</v>
      </c>
      <c r="AF240" s="57">
        <f t="shared" si="438"/>
        <v>406.88673248828013</v>
      </c>
      <c r="AG240" s="53">
        <f t="shared" si="376"/>
        <v>0</v>
      </c>
      <c r="AH240" s="58">
        <f t="shared" si="439"/>
        <v>2.6109153376033025</v>
      </c>
      <c r="AI240" s="49">
        <f t="shared" si="377"/>
        <v>2.6109153376033025</v>
      </c>
      <c r="AJ240" s="143">
        <f t="shared" si="378"/>
        <v>0.2</v>
      </c>
      <c r="AK240" s="51">
        <f t="shared" si="440"/>
        <v>2.1403082291311118E-2</v>
      </c>
      <c r="AL240" s="57">
        <f t="shared" si="441"/>
        <v>406.66543703894479</v>
      </c>
      <c r="AM240" s="53">
        <f t="shared" si="379"/>
        <v>0</v>
      </c>
      <c r="AN240" s="58">
        <f t="shared" si="442"/>
        <v>2.610970858143125</v>
      </c>
      <c r="AO240" s="49">
        <f t="shared" si="380"/>
        <v>2.610970858143125</v>
      </c>
      <c r="AP240" s="143">
        <f t="shared" si="381"/>
        <v>0.2</v>
      </c>
      <c r="AQ240" s="51">
        <f t="shared" si="443"/>
        <v>2.1403377941043314E-2</v>
      </c>
      <c r="AR240" s="57">
        <f t="shared" si="444"/>
        <v>406.64506283750706</v>
      </c>
      <c r="AS240" s="44">
        <f t="shared" si="382"/>
        <v>1530.2614918702013</v>
      </c>
      <c r="AT240" s="44">
        <f t="shared" si="383"/>
        <v>612.10459674808055</v>
      </c>
      <c r="AU240" s="44">
        <f t="shared" si="384"/>
        <v>382.56537296755033</v>
      </c>
      <c r="AV240" s="47">
        <f t="shared" si="385"/>
        <v>32.636154790248568</v>
      </c>
      <c r="AW240" s="47">
        <f t="shared" si="386"/>
        <v>3839.9939654913569</v>
      </c>
      <c r="AX240" s="86">
        <f t="shared" si="387"/>
        <v>2819634.2210327052</v>
      </c>
      <c r="AY240" s="86">
        <f t="shared" si="388"/>
        <v>731.04653672129132</v>
      </c>
      <c r="AZ240" s="10">
        <f t="shared" si="445"/>
        <v>731.04653672129132</v>
      </c>
      <c r="BA240" s="44">
        <f t="shared" si="389"/>
        <v>3839.9939654913569</v>
      </c>
      <c r="BB240" s="9">
        <f t="shared" si="390"/>
        <v>1530.2614918702013</v>
      </c>
      <c r="BC240" s="45">
        <f t="shared" si="479"/>
        <v>204034.86558269351</v>
      </c>
      <c r="BD240" s="9">
        <f t="shared" si="391"/>
        <v>382.56537296755033</v>
      </c>
      <c r="BE240" s="45">
        <f t="shared" si="475"/>
        <v>51008.716395673378</v>
      </c>
      <c r="BF240" s="9">
        <f t="shared" si="392"/>
        <v>612.10459674808055</v>
      </c>
      <c r="BG240" s="45">
        <f t="shared" si="476"/>
        <v>81613.946233077411</v>
      </c>
      <c r="BH240" s="58"/>
      <c r="BI240" s="58"/>
      <c r="BJ240" s="58">
        <f t="shared" si="446"/>
        <v>-1530.2614918702013</v>
      </c>
      <c r="BK240" s="97"/>
      <c r="BL240" s="44"/>
      <c r="BM240" s="82">
        <f t="shared" si="447"/>
        <v>23.5</v>
      </c>
      <c r="BN240" s="86">
        <f t="shared" si="448"/>
        <v>23500</v>
      </c>
      <c r="BO240" s="86">
        <f t="shared" si="449"/>
        <v>100</v>
      </c>
      <c r="BP240" s="84">
        <f t="shared" si="393"/>
        <v>2</v>
      </c>
      <c r="BQ240" s="84">
        <f t="shared" si="394"/>
        <v>3</v>
      </c>
      <c r="BR240" s="84">
        <f t="shared" si="395"/>
        <v>0.2</v>
      </c>
      <c r="BS240" s="84">
        <f t="shared" si="450"/>
        <v>3.7176943074937928E-2</v>
      </c>
      <c r="BT240" s="84">
        <f t="shared" si="451"/>
        <v>561.83412796601397</v>
      </c>
      <c r="BU240" s="84">
        <f t="shared" si="452"/>
        <v>0</v>
      </c>
      <c r="BV240" s="83">
        <f t="shared" si="453"/>
        <v>624.79788114440566</v>
      </c>
      <c r="BW240" s="81">
        <f t="shared" si="477"/>
        <v>624.79788114440566</v>
      </c>
      <c r="BX240" s="83">
        <f t="shared" si="396"/>
        <v>0</v>
      </c>
      <c r="BY240" s="141">
        <f t="shared" si="397"/>
        <v>0</v>
      </c>
      <c r="BZ240" s="83">
        <f t="shared" si="398"/>
        <v>3</v>
      </c>
      <c r="CA240" s="83">
        <f t="shared" si="399"/>
        <v>0</v>
      </c>
      <c r="CB240" s="83">
        <f t="shared" si="454"/>
        <v>1.6819106543753641</v>
      </c>
      <c r="CC240" s="83">
        <f t="shared" si="400"/>
        <v>1.6819106543753641</v>
      </c>
      <c r="CD240" s="143">
        <f t="shared" si="401"/>
        <v>1.2238668524348462</v>
      </c>
      <c r="CE240" s="83">
        <f t="shared" si="455"/>
        <v>2.7525730706904648E-2</v>
      </c>
      <c r="CF240" s="84">
        <f t="shared" si="456"/>
        <v>662.38782738750467</v>
      </c>
      <c r="CG240" s="83">
        <f t="shared" si="402"/>
        <v>0</v>
      </c>
      <c r="CH240" s="83">
        <f t="shared" si="457"/>
        <v>1.5546605384843526</v>
      </c>
      <c r="CI240" s="83">
        <f t="shared" si="403"/>
        <v>1.5546605384843526</v>
      </c>
      <c r="CJ240" s="143">
        <f t="shared" si="404"/>
        <v>1.1969464386411544</v>
      </c>
      <c r="CK240" s="83">
        <f t="shared" si="458"/>
        <v>2.6598322451711381E-2</v>
      </c>
      <c r="CL240" s="84">
        <f t="shared" si="459"/>
        <v>607.58500019224925</v>
      </c>
      <c r="CM240" s="83">
        <f t="shared" si="405"/>
        <v>0</v>
      </c>
      <c r="CN240" s="83">
        <f t="shared" si="460"/>
        <v>1.6215231489511388</v>
      </c>
      <c r="CO240" s="83">
        <f t="shared" si="406"/>
        <v>1.6215231489511388</v>
      </c>
      <c r="CP240" s="143">
        <f t="shared" si="407"/>
        <v>1.2022682287919844</v>
      </c>
      <c r="CQ240" s="83">
        <f t="shared" si="461"/>
        <v>2.6781658122407959E-2</v>
      </c>
      <c r="CR240" s="84">
        <f t="shared" si="462"/>
        <v>595.3405583872011</v>
      </c>
      <c r="CS240" s="83">
        <f t="shared" si="408"/>
        <v>0</v>
      </c>
      <c r="CT240" s="83">
        <f t="shared" si="463"/>
        <v>1.6372557417911069</v>
      </c>
      <c r="CU240" s="83">
        <f t="shared" si="409"/>
        <v>1.6372557417911069</v>
      </c>
      <c r="CV240" s="143">
        <f t="shared" si="410"/>
        <v>1.2032003115553187</v>
      </c>
      <c r="CW240" s="83">
        <f t="shared" si="464"/>
        <v>2.6813768373604854E-2</v>
      </c>
      <c r="CX240" s="84">
        <f t="shared" si="465"/>
        <v>594.41767734212021</v>
      </c>
      <c r="CY240" s="83">
        <f t="shared" si="411"/>
        <v>0</v>
      </c>
      <c r="CZ240" s="83">
        <f t="shared" si="466"/>
        <v>1.6384539108883822</v>
      </c>
      <c r="DA240" s="83">
        <f t="shared" si="412"/>
        <v>1.6384539108883822</v>
      </c>
      <c r="DB240" s="143">
        <f t="shared" si="413"/>
        <v>1.2032309708933955</v>
      </c>
      <c r="DC240" s="83">
        <f t="shared" si="467"/>
        <v>2.6814824587801132E-2</v>
      </c>
      <c r="DD240" s="84">
        <f t="shared" si="468"/>
        <v>594.41763325453962</v>
      </c>
      <c r="DE240" s="86">
        <f t="shared" si="414"/>
        <v>1124.6361860599302</v>
      </c>
      <c r="DF240" s="86">
        <f t="shared" si="415"/>
        <v>449.85447442397208</v>
      </c>
      <c r="DG240" s="86">
        <f t="shared" si="416"/>
        <v>281.15904651498255</v>
      </c>
      <c r="DH240" s="86">
        <f t="shared" si="417"/>
        <v>0.97394409274883387</v>
      </c>
      <c r="DI240" s="86">
        <f t="shared" si="418"/>
        <v>6.7022326530335521</v>
      </c>
      <c r="DJ240" s="86">
        <f t="shared" si="419"/>
        <v>4187.1943803290496</v>
      </c>
      <c r="DK240" s="86">
        <f t="shared" si="420"/>
        <v>753.76515914232118</v>
      </c>
      <c r="DL240" s="86">
        <f t="shared" si="478"/>
        <v>753.76515914232118</v>
      </c>
      <c r="DM240" s="86">
        <f t="shared" si="421"/>
        <v>0.97394409274883387</v>
      </c>
      <c r="DN240" s="85">
        <f t="shared" si="422"/>
        <v>0.97394409274883387</v>
      </c>
      <c r="DO240" s="85">
        <f t="shared" si="469"/>
        <v>97.394409274883387</v>
      </c>
      <c r="DP240" s="85">
        <f t="shared" si="423"/>
        <v>0.97394409274883387</v>
      </c>
      <c r="DQ240" s="85">
        <f t="shared" si="470"/>
        <v>97.394409274883387</v>
      </c>
      <c r="DR240" s="85">
        <f t="shared" si="424"/>
        <v>0.97394409274883387</v>
      </c>
      <c r="DS240" s="85">
        <f t="shared" si="471"/>
        <v>97.394409274883387</v>
      </c>
      <c r="DT240" s="81"/>
      <c r="DU240" s="81"/>
      <c r="DV240" s="81">
        <f t="shared" si="472"/>
        <v>-0.97394409274883387</v>
      </c>
      <c r="DW240" s="100"/>
    </row>
    <row r="241" spans="1:127" x14ac:dyDescent="0.2">
      <c r="A241" s="59">
        <f t="shared" si="425"/>
        <v>31.466666666666558</v>
      </c>
      <c r="B241" s="44">
        <f t="shared" si="426"/>
        <v>31466.666666666559</v>
      </c>
      <c r="C241" s="52">
        <f t="shared" si="360"/>
        <v>133.33333333333334</v>
      </c>
      <c r="D241" s="50">
        <f t="shared" si="361"/>
        <v>3</v>
      </c>
      <c r="E241" s="44">
        <f t="shared" si="362"/>
        <v>2.6</v>
      </c>
      <c r="F241" s="47">
        <f t="shared" si="363"/>
        <v>0.2</v>
      </c>
      <c r="G241" s="52">
        <f t="shared" si="427"/>
        <v>2.7463558428956161E-2</v>
      </c>
      <c r="H241" s="57">
        <f t="shared" si="428"/>
        <v>406.29978084518717</v>
      </c>
      <c r="I241" s="52">
        <f t="shared" si="429"/>
        <v>0</v>
      </c>
      <c r="J241" s="54">
        <f t="shared" si="430"/>
        <v>853.93847326122295</v>
      </c>
      <c r="K241" s="46">
        <f t="shared" si="473"/>
        <v>853.93847326122295</v>
      </c>
      <c r="L241" s="80">
        <f t="shared" si="364"/>
        <v>0</v>
      </c>
      <c r="M241" s="142">
        <f t="shared" si="365"/>
        <v>0</v>
      </c>
      <c r="N241" s="60">
        <f t="shared" si="366"/>
        <v>2.6</v>
      </c>
      <c r="O241" s="53">
        <f t="shared" si="367"/>
        <v>0</v>
      </c>
      <c r="P241" s="58">
        <f t="shared" si="431"/>
        <v>2.6115648970807084</v>
      </c>
      <c r="Q241" s="49">
        <f t="shared" si="368"/>
        <v>2.6115648970807084</v>
      </c>
      <c r="R241" s="143">
        <f t="shared" si="369"/>
        <v>0.2</v>
      </c>
      <c r="S241" s="51">
        <f t="shared" si="432"/>
        <v>2.20233689298878E-2</v>
      </c>
      <c r="T241" s="57">
        <f t="shared" si="433"/>
        <v>414.35827766185088</v>
      </c>
      <c r="U241" s="53">
        <f t="shared" si="370"/>
        <v>0</v>
      </c>
      <c r="V241" s="58">
        <f t="shared" si="434"/>
        <v>2.6095441016703207</v>
      </c>
      <c r="W241" s="49">
        <f t="shared" si="371"/>
        <v>2.6095441016703207</v>
      </c>
      <c r="X241" s="143">
        <f t="shared" si="372"/>
        <v>0.2</v>
      </c>
      <c r="Y241" s="51">
        <f t="shared" si="435"/>
        <v>2.1428547148632047E-2</v>
      </c>
      <c r="Z241" s="57">
        <f t="shared" si="436"/>
        <v>409.55364051148064</v>
      </c>
      <c r="AA241" s="53">
        <f t="shared" si="373"/>
        <v>0</v>
      </c>
      <c r="AB241" s="58">
        <f t="shared" si="437"/>
        <v>2.6107485637413572</v>
      </c>
      <c r="AC241" s="49">
        <f t="shared" si="374"/>
        <v>2.6107485637413572</v>
      </c>
      <c r="AD241" s="143">
        <f t="shared" si="375"/>
        <v>0.2</v>
      </c>
      <c r="AE241" s="49">
        <f t="shared" si="474"/>
        <v>2.1375857299783047E-2</v>
      </c>
      <c r="AF241" s="57">
        <f t="shared" si="438"/>
        <v>407.97919329235054</v>
      </c>
      <c r="AG241" s="53">
        <f t="shared" si="376"/>
        <v>0</v>
      </c>
      <c r="AH241" s="58">
        <f t="shared" si="439"/>
        <v>2.6111434997553218</v>
      </c>
      <c r="AI241" s="49">
        <f t="shared" si="377"/>
        <v>2.6111434997553218</v>
      </c>
      <c r="AJ241" s="143">
        <f t="shared" si="378"/>
        <v>0.2</v>
      </c>
      <c r="AK241" s="51">
        <f t="shared" si="440"/>
        <v>2.137641562464445E-2</v>
      </c>
      <c r="AL241" s="57">
        <f t="shared" si="441"/>
        <v>407.75776143822935</v>
      </c>
      <c r="AM241" s="53">
        <f t="shared" si="379"/>
        <v>0</v>
      </c>
      <c r="AN241" s="58">
        <f t="shared" si="442"/>
        <v>2.6111990535412364</v>
      </c>
      <c r="AO241" s="49">
        <f t="shared" si="380"/>
        <v>2.6111990535412364</v>
      </c>
      <c r="AP241" s="143">
        <f t="shared" si="381"/>
        <v>0.2</v>
      </c>
      <c r="AQ241" s="51">
        <f t="shared" si="443"/>
        <v>2.1376711274376646E-2</v>
      </c>
      <c r="AR241" s="57">
        <f t="shared" si="444"/>
        <v>407.73737910706626</v>
      </c>
      <c r="AS241" s="44">
        <f t="shared" si="382"/>
        <v>1537.0892518702012</v>
      </c>
      <c r="AT241" s="44">
        <f t="shared" si="383"/>
        <v>614.8357007480804</v>
      </c>
      <c r="AU241" s="44">
        <f t="shared" si="384"/>
        <v>384.27231296755031</v>
      </c>
      <c r="AV241" s="47">
        <f t="shared" si="385"/>
        <v>32.11797592508443</v>
      </c>
      <c r="AW241" s="47">
        <f t="shared" si="386"/>
        <v>3726.1848499154107</v>
      </c>
      <c r="AX241" s="86">
        <f t="shared" si="387"/>
        <v>2686755.921623894</v>
      </c>
      <c r="AY241" s="86">
        <f t="shared" si="388"/>
        <v>726.90689019382137</v>
      </c>
      <c r="AZ241" s="10">
        <f t="shared" si="445"/>
        <v>726.90689019382137</v>
      </c>
      <c r="BA241" s="44">
        <f t="shared" si="389"/>
        <v>3726.1848499154107</v>
      </c>
      <c r="BB241" s="9">
        <f t="shared" si="390"/>
        <v>1537.0892518702012</v>
      </c>
      <c r="BC241" s="45">
        <f t="shared" si="479"/>
        <v>204945.2335826935</v>
      </c>
      <c r="BD241" s="9">
        <f t="shared" si="391"/>
        <v>384.27231296755031</v>
      </c>
      <c r="BE241" s="45">
        <f t="shared" si="475"/>
        <v>51236.308395673375</v>
      </c>
      <c r="BF241" s="9">
        <f t="shared" si="392"/>
        <v>614.8357007480804</v>
      </c>
      <c r="BG241" s="45">
        <f t="shared" si="476"/>
        <v>81978.093433077389</v>
      </c>
      <c r="BH241" s="58"/>
      <c r="BI241" s="58"/>
      <c r="BJ241" s="58">
        <f t="shared" si="446"/>
        <v>-1537.0892518702012</v>
      </c>
      <c r="BK241" s="97"/>
      <c r="BL241" s="44"/>
      <c r="BM241" s="82">
        <f t="shared" si="447"/>
        <v>23.6</v>
      </c>
      <c r="BN241" s="86">
        <f t="shared" si="448"/>
        <v>23600</v>
      </c>
      <c r="BO241" s="86">
        <f t="shared" si="449"/>
        <v>100</v>
      </c>
      <c r="BP241" s="84">
        <f t="shared" si="393"/>
        <v>2</v>
      </c>
      <c r="BQ241" s="84">
        <f t="shared" si="394"/>
        <v>3</v>
      </c>
      <c r="BR241" s="84">
        <f t="shared" si="395"/>
        <v>0.2</v>
      </c>
      <c r="BS241" s="84">
        <f t="shared" si="450"/>
        <v>3.7156943074937929E-2</v>
      </c>
      <c r="BT241" s="84">
        <f t="shared" si="451"/>
        <v>563.07302606851192</v>
      </c>
      <c r="BU241" s="84">
        <f t="shared" si="452"/>
        <v>0</v>
      </c>
      <c r="BV241" s="83">
        <f t="shared" si="453"/>
        <v>627.54468114440567</v>
      </c>
      <c r="BW241" s="81">
        <f t="shared" si="477"/>
        <v>627.54468114440567</v>
      </c>
      <c r="BX241" s="83">
        <f t="shared" si="396"/>
        <v>0</v>
      </c>
      <c r="BY241" s="141">
        <f t="shared" si="397"/>
        <v>0</v>
      </c>
      <c r="BZ241" s="83">
        <f t="shared" si="398"/>
        <v>3</v>
      </c>
      <c r="CA241" s="83">
        <f t="shared" si="399"/>
        <v>0</v>
      </c>
      <c r="CB241" s="83">
        <f t="shared" si="454"/>
        <v>1.6804529840010025</v>
      </c>
      <c r="CC241" s="83">
        <f t="shared" si="400"/>
        <v>1.6804529840010025</v>
      </c>
      <c r="CD241" s="143">
        <f t="shared" si="401"/>
        <v>1.2238668524348462</v>
      </c>
      <c r="CE241" s="83">
        <f t="shared" si="455"/>
        <v>2.7403344021661162E-2</v>
      </c>
      <c r="CF241" s="84">
        <f t="shared" si="456"/>
        <v>664.02076414861244</v>
      </c>
      <c r="CG241" s="83">
        <f t="shared" si="402"/>
        <v>0</v>
      </c>
      <c r="CH241" s="83">
        <f t="shared" si="457"/>
        <v>1.5529715606731189</v>
      </c>
      <c r="CI241" s="83">
        <f t="shared" si="403"/>
        <v>1.5529715606731189</v>
      </c>
      <c r="CJ241" s="143">
        <f t="shared" si="404"/>
        <v>1.1969464386411544</v>
      </c>
      <c r="CK241" s="83">
        <f t="shared" si="458"/>
        <v>2.6478627807847266E-2</v>
      </c>
      <c r="CL241" s="84">
        <f t="shared" si="459"/>
        <v>609.29202719093109</v>
      </c>
      <c r="CM241" s="83">
        <f t="shared" si="405"/>
        <v>0</v>
      </c>
      <c r="CN241" s="83">
        <f t="shared" si="460"/>
        <v>1.619582002261853</v>
      </c>
      <c r="CO241" s="83">
        <f t="shared" si="406"/>
        <v>1.619582002261853</v>
      </c>
      <c r="CP241" s="143">
        <f t="shared" si="407"/>
        <v>1.2022682287919844</v>
      </c>
      <c r="CQ241" s="83">
        <f t="shared" si="461"/>
        <v>2.6661431299528759E-2</v>
      </c>
      <c r="CR241" s="84">
        <f t="shared" si="462"/>
        <v>596.98848704787133</v>
      </c>
      <c r="CS241" s="83">
        <f t="shared" si="408"/>
        <v>0</v>
      </c>
      <c r="CT241" s="83">
        <f t="shared" si="463"/>
        <v>1.6353510133890037</v>
      </c>
      <c r="CU241" s="83">
        <f t="shared" si="409"/>
        <v>1.6353510133890037</v>
      </c>
      <c r="CV241" s="143">
        <f t="shared" si="410"/>
        <v>1.2032003115553187</v>
      </c>
      <c r="CW241" s="83">
        <f t="shared" si="464"/>
        <v>2.669344834244932E-2</v>
      </c>
      <c r="CX241" s="84">
        <f t="shared" si="465"/>
        <v>596.05172922999202</v>
      </c>
      <c r="CY241" s="83">
        <f t="shared" si="411"/>
        <v>0</v>
      </c>
      <c r="CZ241" s="83">
        <f t="shared" si="466"/>
        <v>1.6365642117171084</v>
      </c>
      <c r="DA241" s="83">
        <f t="shared" si="412"/>
        <v>1.6365642117171084</v>
      </c>
      <c r="DB241" s="143">
        <f t="shared" si="413"/>
        <v>1.2032309708933955</v>
      </c>
      <c r="DC241" s="83">
        <f t="shared" si="467"/>
        <v>2.6694501490711793E-2</v>
      </c>
      <c r="DD241" s="84">
        <f t="shared" si="468"/>
        <v>596.05055456294258</v>
      </c>
      <c r="DE241" s="86">
        <f t="shared" si="414"/>
        <v>1129.5804260599302</v>
      </c>
      <c r="DF241" s="86">
        <f t="shared" si="415"/>
        <v>451.83217042397206</v>
      </c>
      <c r="DG241" s="86">
        <f t="shared" si="416"/>
        <v>282.39510651498256</v>
      </c>
      <c r="DH241" s="86">
        <f t="shared" si="417"/>
        <v>0.96152346222507656</v>
      </c>
      <c r="DI241" s="86">
        <f t="shared" si="418"/>
        <v>6.5460699982151231</v>
      </c>
      <c r="DJ241" s="86">
        <f t="shared" si="419"/>
        <v>4005.7899555690392</v>
      </c>
      <c r="DK241" s="86">
        <f t="shared" si="420"/>
        <v>746.47740980226206</v>
      </c>
      <c r="DL241" s="86">
        <f t="shared" si="478"/>
        <v>746.47740980226206</v>
      </c>
      <c r="DM241" s="86">
        <f t="shared" si="421"/>
        <v>0.96152346222507656</v>
      </c>
      <c r="DN241" s="85">
        <f t="shared" si="422"/>
        <v>0.96152346222507656</v>
      </c>
      <c r="DO241" s="85">
        <f t="shared" si="469"/>
        <v>96.15234622250766</v>
      </c>
      <c r="DP241" s="85">
        <f t="shared" si="423"/>
        <v>0.96152346222507656</v>
      </c>
      <c r="DQ241" s="85">
        <f t="shared" si="470"/>
        <v>96.15234622250766</v>
      </c>
      <c r="DR241" s="85">
        <f t="shared" si="424"/>
        <v>0.96152346222507656</v>
      </c>
      <c r="DS241" s="85">
        <f t="shared" si="471"/>
        <v>96.15234622250766</v>
      </c>
      <c r="DT241" s="81"/>
      <c r="DU241" s="81"/>
      <c r="DV241" s="81">
        <f t="shared" si="472"/>
        <v>-0.96152346222507656</v>
      </c>
      <c r="DW241" s="100"/>
    </row>
    <row r="242" spans="1:127" x14ac:dyDescent="0.2">
      <c r="A242" s="59">
        <f t="shared" si="425"/>
        <v>31.599999999999891</v>
      </c>
      <c r="B242" s="44">
        <f t="shared" si="426"/>
        <v>31599.999999999891</v>
      </c>
      <c r="C242" s="52">
        <f t="shared" si="360"/>
        <v>133.33333333333334</v>
      </c>
      <c r="D242" s="50">
        <f t="shared" si="361"/>
        <v>3</v>
      </c>
      <c r="E242" s="44">
        <f t="shared" si="362"/>
        <v>2.6</v>
      </c>
      <c r="F242" s="47">
        <f t="shared" si="363"/>
        <v>0.2</v>
      </c>
      <c r="G242" s="52">
        <f t="shared" si="427"/>
        <v>2.7436891762289493E-2</v>
      </c>
      <c r="H242" s="57">
        <f t="shared" si="428"/>
        <v>407.70748469624471</v>
      </c>
      <c r="I242" s="52">
        <f t="shared" si="429"/>
        <v>0</v>
      </c>
      <c r="J242" s="54">
        <f t="shared" si="430"/>
        <v>857.73167326122291</v>
      </c>
      <c r="K242" s="46">
        <f t="shared" si="473"/>
        <v>857.73167326122291</v>
      </c>
      <c r="L242" s="80">
        <f t="shared" si="364"/>
        <v>0</v>
      </c>
      <c r="M242" s="142">
        <f t="shared" si="365"/>
        <v>0</v>
      </c>
      <c r="N242" s="60">
        <f t="shared" si="366"/>
        <v>2.6</v>
      </c>
      <c r="O242" s="53">
        <f t="shared" si="367"/>
        <v>0</v>
      </c>
      <c r="P242" s="58">
        <f t="shared" si="431"/>
        <v>2.6117138943156308</v>
      </c>
      <c r="Q242" s="49">
        <f t="shared" si="368"/>
        <v>2.6117138943156308</v>
      </c>
      <c r="R242" s="143">
        <f t="shared" si="369"/>
        <v>0.2</v>
      </c>
      <c r="S242" s="51">
        <f t="shared" si="432"/>
        <v>2.1996702263221132E-2</v>
      </c>
      <c r="T242" s="57">
        <f t="shared" si="433"/>
        <v>415.48199908120159</v>
      </c>
      <c r="U242" s="53">
        <f t="shared" si="370"/>
        <v>0</v>
      </c>
      <c r="V242" s="58">
        <f t="shared" si="434"/>
        <v>2.6097644111095208</v>
      </c>
      <c r="W242" s="49">
        <f t="shared" si="371"/>
        <v>2.6097644111095208</v>
      </c>
      <c r="X242" s="143">
        <f t="shared" si="372"/>
        <v>0.2</v>
      </c>
      <c r="Y242" s="51">
        <f t="shared" si="435"/>
        <v>2.1401880481965379E-2</v>
      </c>
      <c r="Z242" s="57">
        <f t="shared" si="436"/>
        <v>410.6478400079414</v>
      </c>
      <c r="AA242" s="53">
        <f t="shared" si="373"/>
        <v>0</v>
      </c>
      <c r="AB242" s="58">
        <f t="shared" si="437"/>
        <v>2.6109762488837807</v>
      </c>
      <c r="AC242" s="49">
        <f t="shared" si="374"/>
        <v>2.6109762488837807</v>
      </c>
      <c r="AD242" s="143">
        <f t="shared" si="375"/>
        <v>0.2</v>
      </c>
      <c r="AE242" s="49">
        <f t="shared" si="474"/>
        <v>2.1349190633116379E-2</v>
      </c>
      <c r="AF242" s="57">
        <f t="shared" si="438"/>
        <v>409.07019706361308</v>
      </c>
      <c r="AG242" s="53">
        <f t="shared" si="376"/>
        <v>0</v>
      </c>
      <c r="AH242" s="58">
        <f t="shared" si="439"/>
        <v>2.6113719795474113</v>
      </c>
      <c r="AI242" s="49">
        <f t="shared" si="377"/>
        <v>2.6113719795474113</v>
      </c>
      <c r="AJ242" s="143">
        <f t="shared" si="378"/>
        <v>0.2</v>
      </c>
      <c r="AK242" s="51">
        <f t="shared" si="440"/>
        <v>2.1349748957977782E-2</v>
      </c>
      <c r="AL242" s="57">
        <f t="shared" si="441"/>
        <v>408.84862870478969</v>
      </c>
      <c r="AM242" s="53">
        <f t="shared" si="379"/>
        <v>0</v>
      </c>
      <c r="AN242" s="58">
        <f t="shared" si="442"/>
        <v>2.6114275666180298</v>
      </c>
      <c r="AO242" s="49">
        <f t="shared" si="380"/>
        <v>2.6114275666180298</v>
      </c>
      <c r="AP242" s="143">
        <f t="shared" si="381"/>
        <v>0.2</v>
      </c>
      <c r="AQ242" s="51">
        <f t="shared" si="443"/>
        <v>2.1350044607709978E-2</v>
      </c>
      <c r="AR242" s="57">
        <f t="shared" si="444"/>
        <v>408.82823826170483</v>
      </c>
      <c r="AS242" s="44">
        <f t="shared" si="382"/>
        <v>1543.9170118702013</v>
      </c>
      <c r="AT242" s="44">
        <f t="shared" si="383"/>
        <v>617.56680474808047</v>
      </c>
      <c r="AU242" s="44">
        <f t="shared" si="384"/>
        <v>385.97925296755034</v>
      </c>
      <c r="AV242" s="47">
        <f t="shared" si="385"/>
        <v>31.61031697435843</v>
      </c>
      <c r="AW242" s="47">
        <f t="shared" si="386"/>
        <v>3616.2417898504305</v>
      </c>
      <c r="AX242" s="86">
        <f t="shared" si="387"/>
        <v>2560699.7582758218</v>
      </c>
      <c r="AY242" s="86">
        <f t="shared" si="388"/>
        <v>722.78779545304565</v>
      </c>
      <c r="AZ242" s="10">
        <f t="shared" si="445"/>
        <v>722.78779545304565</v>
      </c>
      <c r="BA242" s="44">
        <f t="shared" si="389"/>
        <v>3616.2417898504305</v>
      </c>
      <c r="BB242" s="9">
        <f t="shared" si="390"/>
        <v>1543.9170118702013</v>
      </c>
      <c r="BC242" s="45">
        <f t="shared" si="479"/>
        <v>205855.60158269352</v>
      </c>
      <c r="BD242" s="9">
        <f t="shared" si="391"/>
        <v>385.97925296755034</v>
      </c>
      <c r="BE242" s="45">
        <f t="shared" si="475"/>
        <v>51463.90039567338</v>
      </c>
      <c r="BF242" s="9">
        <f t="shared" si="392"/>
        <v>617.56680474808047</v>
      </c>
      <c r="BG242" s="45">
        <f t="shared" si="476"/>
        <v>82342.240633077396</v>
      </c>
      <c r="BH242" s="58"/>
      <c r="BI242" s="58"/>
      <c r="BJ242" s="58">
        <f t="shared" si="446"/>
        <v>-1543.9170118702013</v>
      </c>
      <c r="BK242" s="97"/>
      <c r="BL242" s="44"/>
      <c r="BM242" s="82">
        <f t="shared" si="447"/>
        <v>23.7</v>
      </c>
      <c r="BN242" s="86">
        <f t="shared" si="448"/>
        <v>23700</v>
      </c>
      <c r="BO242" s="86">
        <f t="shared" si="449"/>
        <v>100</v>
      </c>
      <c r="BP242" s="84">
        <f t="shared" si="393"/>
        <v>2</v>
      </c>
      <c r="BQ242" s="84">
        <f t="shared" si="394"/>
        <v>3</v>
      </c>
      <c r="BR242" s="84">
        <f t="shared" si="395"/>
        <v>0.2</v>
      </c>
      <c r="BS242" s="84">
        <f t="shared" si="450"/>
        <v>3.713694307493793E-2</v>
      </c>
      <c r="BT242" s="84">
        <f t="shared" si="451"/>
        <v>564.31125750434319</v>
      </c>
      <c r="BU242" s="84">
        <f t="shared" si="452"/>
        <v>0</v>
      </c>
      <c r="BV242" s="83">
        <f t="shared" si="453"/>
        <v>630.29148114440568</v>
      </c>
      <c r="BW242" s="81">
        <f t="shared" si="477"/>
        <v>630.29148114440568</v>
      </c>
      <c r="BX242" s="83">
        <f t="shared" si="396"/>
        <v>0</v>
      </c>
      <c r="BY242" s="141">
        <f t="shared" si="397"/>
        <v>0</v>
      </c>
      <c r="BZ242" s="83">
        <f t="shared" si="398"/>
        <v>3</v>
      </c>
      <c r="CA242" s="83">
        <f t="shared" si="399"/>
        <v>0</v>
      </c>
      <c r="CB242" s="83">
        <f t="shared" si="454"/>
        <v>1.6789991570264595</v>
      </c>
      <c r="CC242" s="83">
        <f t="shared" si="400"/>
        <v>1.6789991570264595</v>
      </c>
      <c r="CD242" s="143">
        <f t="shared" si="401"/>
        <v>1.2238668524348462</v>
      </c>
      <c r="CE242" s="83">
        <f t="shared" si="455"/>
        <v>2.7280957336417676E-2</v>
      </c>
      <c r="CF242" s="84">
        <f t="shared" si="456"/>
        <v>665.64783440522501</v>
      </c>
      <c r="CG242" s="83">
        <f t="shared" si="402"/>
        <v>0</v>
      </c>
      <c r="CH242" s="83">
        <f t="shared" si="457"/>
        <v>1.5512935536905796</v>
      </c>
      <c r="CI242" s="83">
        <f t="shared" si="403"/>
        <v>1.5512935536905796</v>
      </c>
      <c r="CJ242" s="143">
        <f t="shared" si="404"/>
        <v>1.1969464386411544</v>
      </c>
      <c r="CK242" s="83">
        <f t="shared" si="458"/>
        <v>2.6358933163983151E-2</v>
      </c>
      <c r="CL242" s="84">
        <f t="shared" si="459"/>
        <v>610.99320325589804</v>
      </c>
      <c r="CM242" s="83">
        <f t="shared" si="405"/>
        <v>0</v>
      </c>
      <c r="CN242" s="83">
        <f t="shared" si="460"/>
        <v>1.6176534503870503</v>
      </c>
      <c r="CO242" s="83">
        <f t="shared" si="406"/>
        <v>1.6176534503870503</v>
      </c>
      <c r="CP242" s="143">
        <f t="shared" si="407"/>
        <v>1.2022682287919844</v>
      </c>
      <c r="CQ242" s="83">
        <f t="shared" si="461"/>
        <v>2.6541204476649559E-2</v>
      </c>
      <c r="CR242" s="84">
        <f t="shared" si="462"/>
        <v>598.63096750584987</v>
      </c>
      <c r="CS242" s="83">
        <f t="shared" si="408"/>
        <v>0</v>
      </c>
      <c r="CT242" s="83">
        <f t="shared" si="463"/>
        <v>1.6334582798401944</v>
      </c>
      <c r="CU242" s="83">
        <f t="shared" si="409"/>
        <v>1.6334582798401944</v>
      </c>
      <c r="CV242" s="143">
        <f t="shared" si="410"/>
        <v>1.2032003115553187</v>
      </c>
      <c r="CW242" s="83">
        <f t="shared" si="464"/>
        <v>2.6573128311293787E-2</v>
      </c>
      <c r="CX242" s="84">
        <f t="shared" si="465"/>
        <v>597.68032688938251</v>
      </c>
      <c r="CY242" s="83">
        <f t="shared" si="411"/>
        <v>0</v>
      </c>
      <c r="CZ242" s="83">
        <f t="shared" si="466"/>
        <v>1.6346864488428776</v>
      </c>
      <c r="DA242" s="83">
        <f t="shared" si="412"/>
        <v>1.6346864488428776</v>
      </c>
      <c r="DB242" s="143">
        <f t="shared" si="413"/>
        <v>1.2032309708933955</v>
      </c>
      <c r="DC242" s="83">
        <f t="shared" si="467"/>
        <v>2.6574178393622454E-2</v>
      </c>
      <c r="DD242" s="84">
        <f t="shared" si="468"/>
        <v>597.67800918717774</v>
      </c>
      <c r="DE242" s="86">
        <f t="shared" si="414"/>
        <v>1134.52466605993</v>
      </c>
      <c r="DF242" s="86">
        <f t="shared" si="415"/>
        <v>453.80986642397204</v>
      </c>
      <c r="DG242" s="86">
        <f t="shared" si="416"/>
        <v>283.63116651498251</v>
      </c>
      <c r="DH242" s="86">
        <f t="shared" si="417"/>
        <v>0.94934749432397592</v>
      </c>
      <c r="DI242" s="86">
        <f t="shared" si="418"/>
        <v>6.3946132125900057</v>
      </c>
      <c r="DJ242" s="86">
        <f t="shared" si="419"/>
        <v>3833.4464906889402</v>
      </c>
      <c r="DK242" s="86">
        <f t="shared" si="420"/>
        <v>739.22086756626459</v>
      </c>
      <c r="DL242" s="86">
        <f t="shared" si="478"/>
        <v>739.22086756626459</v>
      </c>
      <c r="DM242" s="86">
        <f t="shared" si="421"/>
        <v>0.94934749432397592</v>
      </c>
      <c r="DN242" s="85">
        <f t="shared" si="422"/>
        <v>0.94934749432397592</v>
      </c>
      <c r="DO242" s="85">
        <f t="shared" si="469"/>
        <v>94.934749432397595</v>
      </c>
      <c r="DP242" s="85">
        <f t="shared" si="423"/>
        <v>0.94934749432397592</v>
      </c>
      <c r="DQ242" s="85">
        <f t="shared" si="470"/>
        <v>94.934749432397595</v>
      </c>
      <c r="DR242" s="85">
        <f t="shared" si="424"/>
        <v>0.94934749432397592</v>
      </c>
      <c r="DS242" s="85">
        <f t="shared" si="471"/>
        <v>94.934749432397595</v>
      </c>
      <c r="DT242" s="81"/>
      <c r="DU242" s="81"/>
      <c r="DV242" s="81">
        <f t="shared" si="472"/>
        <v>-0.94934749432397592</v>
      </c>
      <c r="DW242" s="100"/>
    </row>
    <row r="243" spans="1:127" x14ac:dyDescent="0.2">
      <c r="A243" s="59">
        <f t="shared" si="425"/>
        <v>31.733333333333224</v>
      </c>
      <c r="B243" s="44">
        <f t="shared" si="426"/>
        <v>31733.333333333223</v>
      </c>
      <c r="C243" s="52">
        <f t="shared" si="360"/>
        <v>133.33333333333334</v>
      </c>
      <c r="D243" s="50">
        <f t="shared" si="361"/>
        <v>3</v>
      </c>
      <c r="E243" s="44">
        <f t="shared" si="362"/>
        <v>2.6</v>
      </c>
      <c r="F243" s="47">
        <f t="shared" si="363"/>
        <v>0.2</v>
      </c>
      <c r="G243" s="52">
        <f t="shared" si="427"/>
        <v>2.7410225095622825E-2</v>
      </c>
      <c r="H243" s="57">
        <f t="shared" si="428"/>
        <v>409.11382102593473</v>
      </c>
      <c r="I243" s="52">
        <f t="shared" si="429"/>
        <v>0</v>
      </c>
      <c r="J243" s="54">
        <f t="shared" si="430"/>
        <v>861.52487326122287</v>
      </c>
      <c r="K243" s="46">
        <f t="shared" si="473"/>
        <v>861.52487326122287</v>
      </c>
      <c r="L243" s="80">
        <f t="shared" si="364"/>
        <v>0</v>
      </c>
      <c r="M243" s="142">
        <f t="shared" si="365"/>
        <v>0</v>
      </c>
      <c r="N243" s="60">
        <f t="shared" si="366"/>
        <v>2.6</v>
      </c>
      <c r="O243" s="53">
        <f t="shared" si="367"/>
        <v>0</v>
      </c>
      <c r="P243" s="58">
        <f t="shared" si="431"/>
        <v>2.6118631943900068</v>
      </c>
      <c r="Q243" s="49">
        <f t="shared" si="368"/>
        <v>2.6118631943900068</v>
      </c>
      <c r="R243" s="143">
        <f t="shared" si="369"/>
        <v>0.2</v>
      </c>
      <c r="S243" s="51">
        <f t="shared" si="432"/>
        <v>2.1970035596554464E-2</v>
      </c>
      <c r="T243" s="57">
        <f t="shared" si="433"/>
        <v>416.60429500484696</v>
      </c>
      <c r="U243" s="53">
        <f t="shared" si="370"/>
        <v>0</v>
      </c>
      <c r="V243" s="58">
        <f t="shared" si="434"/>
        <v>2.6099850301879322</v>
      </c>
      <c r="W243" s="49">
        <f t="shared" si="371"/>
        <v>2.6099850301879322</v>
      </c>
      <c r="X243" s="143">
        <f t="shared" si="372"/>
        <v>0.2</v>
      </c>
      <c r="Y243" s="51">
        <f t="shared" si="435"/>
        <v>2.1375213815298711E-2</v>
      </c>
      <c r="Z243" s="57">
        <f t="shared" si="436"/>
        <v>411.74058473016396</v>
      </c>
      <c r="AA243" s="53">
        <f t="shared" si="373"/>
        <v>0</v>
      </c>
      <c r="AB243" s="58">
        <f t="shared" si="437"/>
        <v>2.6112042510189535</v>
      </c>
      <c r="AC243" s="49">
        <f t="shared" si="374"/>
        <v>2.6112042510189535</v>
      </c>
      <c r="AD243" s="143">
        <f t="shared" si="375"/>
        <v>0.2</v>
      </c>
      <c r="AE243" s="49">
        <f t="shared" si="474"/>
        <v>2.1322523966449711E-2</v>
      </c>
      <c r="AF243" s="57">
        <f t="shared" si="438"/>
        <v>410.15974392353587</v>
      </c>
      <c r="AG243" s="53">
        <f t="shared" si="376"/>
        <v>0</v>
      </c>
      <c r="AH243" s="58">
        <f t="shared" si="439"/>
        <v>2.6116007769451635</v>
      </c>
      <c r="AI243" s="49">
        <f t="shared" si="377"/>
        <v>2.6116007769451635</v>
      </c>
      <c r="AJ243" s="143">
        <f t="shared" si="378"/>
        <v>0.2</v>
      </c>
      <c r="AK243" s="51">
        <f t="shared" si="440"/>
        <v>2.1323082291311114E-2</v>
      </c>
      <c r="AL243" s="57">
        <f t="shared" si="441"/>
        <v>409.93803896073968</v>
      </c>
      <c r="AM243" s="53">
        <f t="shared" si="379"/>
        <v>0</v>
      </c>
      <c r="AN243" s="58">
        <f t="shared" si="442"/>
        <v>2.6116563973389564</v>
      </c>
      <c r="AO243" s="49">
        <f t="shared" si="380"/>
        <v>2.6116563973389564</v>
      </c>
      <c r="AP243" s="143">
        <f t="shared" si="381"/>
        <v>0.2</v>
      </c>
      <c r="AQ243" s="51">
        <f t="shared" si="443"/>
        <v>2.132337794104331E-2</v>
      </c>
      <c r="AR243" s="57">
        <f t="shared" si="444"/>
        <v>409.917640423553</v>
      </c>
      <c r="AS243" s="44">
        <f t="shared" si="382"/>
        <v>1550.744771870201</v>
      </c>
      <c r="AT243" s="44">
        <f t="shared" si="383"/>
        <v>620.29790874808043</v>
      </c>
      <c r="AU243" s="44">
        <f t="shared" si="384"/>
        <v>387.68619296755026</v>
      </c>
      <c r="AV243" s="47">
        <f t="shared" si="385"/>
        <v>31.112924557934555</v>
      </c>
      <c r="AW243" s="47">
        <f t="shared" si="386"/>
        <v>3510.0181987376973</v>
      </c>
      <c r="AX243" s="86">
        <f t="shared" si="387"/>
        <v>2441088.4669893365</v>
      </c>
      <c r="AY243" s="86">
        <f t="shared" si="388"/>
        <v>718.68915589465587</v>
      </c>
      <c r="AZ243" s="10">
        <f t="shared" si="445"/>
        <v>718.68915589465587</v>
      </c>
      <c r="BA243" s="44">
        <f t="shared" si="389"/>
        <v>3510.0181987376973</v>
      </c>
      <c r="BB243" s="9">
        <f t="shared" si="390"/>
        <v>1550.744771870201</v>
      </c>
      <c r="BC243" s="45">
        <f t="shared" si="479"/>
        <v>206765.96958269348</v>
      </c>
      <c r="BD243" s="9">
        <f t="shared" si="391"/>
        <v>387.68619296755026</v>
      </c>
      <c r="BE243" s="45">
        <f t="shared" si="475"/>
        <v>51691.492395673369</v>
      </c>
      <c r="BF243" s="9">
        <f t="shared" si="392"/>
        <v>620.29790874808043</v>
      </c>
      <c r="BG243" s="45">
        <f t="shared" si="476"/>
        <v>82706.387833077402</v>
      </c>
      <c r="BH243" s="58"/>
      <c r="BI243" s="58"/>
      <c r="BJ243" s="58">
        <f t="shared" si="446"/>
        <v>-1550.744771870201</v>
      </c>
      <c r="BK243" s="97"/>
      <c r="BL243" s="44"/>
      <c r="BM243" s="82">
        <f t="shared" si="447"/>
        <v>23.8</v>
      </c>
      <c r="BN243" s="86">
        <f t="shared" si="448"/>
        <v>23800</v>
      </c>
      <c r="BO243" s="86">
        <f t="shared" si="449"/>
        <v>100</v>
      </c>
      <c r="BP243" s="84">
        <f t="shared" si="393"/>
        <v>2</v>
      </c>
      <c r="BQ243" s="84">
        <f t="shared" si="394"/>
        <v>3</v>
      </c>
      <c r="BR243" s="84">
        <f t="shared" si="395"/>
        <v>0.2</v>
      </c>
      <c r="BS243" s="84">
        <f t="shared" si="450"/>
        <v>3.711694307493793E-2</v>
      </c>
      <c r="BT243" s="84">
        <f t="shared" si="451"/>
        <v>565.54882227350788</v>
      </c>
      <c r="BU243" s="84">
        <f t="shared" si="452"/>
        <v>0</v>
      </c>
      <c r="BV243" s="83">
        <f t="shared" si="453"/>
        <v>633.03828114440569</v>
      </c>
      <c r="BW243" s="81">
        <f t="shared" si="477"/>
        <v>633.03828114440569</v>
      </c>
      <c r="BX243" s="83">
        <f t="shared" si="396"/>
        <v>0</v>
      </c>
      <c r="BY243" s="141">
        <f t="shared" si="397"/>
        <v>0</v>
      </c>
      <c r="BZ243" s="83">
        <f t="shared" si="398"/>
        <v>3</v>
      </c>
      <c r="CA243" s="83">
        <f t="shared" si="399"/>
        <v>0</v>
      </c>
      <c r="CB243" s="83">
        <f t="shared" si="454"/>
        <v>1.6775491595055474</v>
      </c>
      <c r="CC243" s="83">
        <f t="shared" si="400"/>
        <v>1.6775491595055474</v>
      </c>
      <c r="CD243" s="143">
        <f t="shared" si="401"/>
        <v>1.2238668524348462</v>
      </c>
      <c r="CE243" s="83">
        <f t="shared" si="455"/>
        <v>2.7158570651174191E-2</v>
      </c>
      <c r="CF243" s="84">
        <f t="shared" si="456"/>
        <v>667.26902425990022</v>
      </c>
      <c r="CG243" s="83">
        <f t="shared" si="402"/>
        <v>0</v>
      </c>
      <c r="CH243" s="83">
        <f t="shared" si="457"/>
        <v>1.5496264713971888</v>
      </c>
      <c r="CI243" s="83">
        <f t="shared" si="403"/>
        <v>1.5496264713971888</v>
      </c>
      <c r="CJ243" s="143">
        <f t="shared" si="404"/>
        <v>1.1969464386411544</v>
      </c>
      <c r="CK243" s="83">
        <f t="shared" si="458"/>
        <v>2.6239238520119036E-2</v>
      </c>
      <c r="CL243" s="84">
        <f t="shared" si="459"/>
        <v>612.68850365726212</v>
      </c>
      <c r="CM243" s="83">
        <f t="shared" si="405"/>
        <v>0</v>
      </c>
      <c r="CN243" s="83">
        <f t="shared" si="460"/>
        <v>1.6157374478565816</v>
      </c>
      <c r="CO243" s="83">
        <f t="shared" si="406"/>
        <v>1.6157374478565816</v>
      </c>
      <c r="CP243" s="143">
        <f t="shared" si="407"/>
        <v>1.2022682287919844</v>
      </c>
      <c r="CQ243" s="83">
        <f t="shared" si="461"/>
        <v>2.6420977653770359E-2</v>
      </c>
      <c r="CR243" s="84">
        <f t="shared" si="462"/>
        <v>600.26797394000755</v>
      </c>
      <c r="CS243" s="83">
        <f t="shared" si="408"/>
        <v>0</v>
      </c>
      <c r="CT243" s="83">
        <f t="shared" si="463"/>
        <v>1.6315775033284046</v>
      </c>
      <c r="CU243" s="83">
        <f t="shared" si="409"/>
        <v>1.6315775033284046</v>
      </c>
      <c r="CV243" s="143">
        <f t="shared" si="410"/>
        <v>1.2032003115553187</v>
      </c>
      <c r="CW243" s="83">
        <f t="shared" si="464"/>
        <v>2.6452808280138254E-2</v>
      </c>
      <c r="CX243" s="84">
        <f t="shared" si="465"/>
        <v>599.30344568114685</v>
      </c>
      <c r="CY243" s="83">
        <f t="shared" si="411"/>
        <v>0</v>
      </c>
      <c r="CZ243" s="83">
        <f t="shared" si="466"/>
        <v>1.6328205837085275</v>
      </c>
      <c r="DA243" s="83">
        <f t="shared" si="412"/>
        <v>1.6328205837085275</v>
      </c>
      <c r="DB243" s="143">
        <f t="shared" si="413"/>
        <v>1.2032309708933955</v>
      </c>
      <c r="DC243" s="83">
        <f t="shared" si="467"/>
        <v>2.6453855296533116E-2</v>
      </c>
      <c r="DD243" s="84">
        <f t="shared" si="468"/>
        <v>599.29997264468636</v>
      </c>
      <c r="DE243" s="86">
        <f t="shared" si="414"/>
        <v>1139.4689060599301</v>
      </c>
      <c r="DF243" s="86">
        <f t="shared" si="415"/>
        <v>455.78756242397202</v>
      </c>
      <c r="DG243" s="86">
        <f t="shared" si="416"/>
        <v>284.86722651498252</v>
      </c>
      <c r="DH243" s="86">
        <f t="shared" si="417"/>
        <v>0.93741036921536802</v>
      </c>
      <c r="DI243" s="86">
        <f t="shared" si="418"/>
        <v>6.2476970376187957</v>
      </c>
      <c r="DJ243" s="86">
        <f t="shared" si="419"/>
        <v>3669.6613153710323</v>
      </c>
      <c r="DK243" s="86">
        <f t="shared" si="420"/>
        <v>731.99555398826465</v>
      </c>
      <c r="DL243" s="86">
        <f t="shared" si="478"/>
        <v>731.99555398826465</v>
      </c>
      <c r="DM243" s="86">
        <f t="shared" si="421"/>
        <v>0.93741036921536802</v>
      </c>
      <c r="DN243" s="85">
        <f t="shared" si="422"/>
        <v>0.93741036921536802</v>
      </c>
      <c r="DO243" s="85">
        <f t="shared" si="469"/>
        <v>93.741036921536804</v>
      </c>
      <c r="DP243" s="85">
        <f t="shared" si="423"/>
        <v>0.93741036921536802</v>
      </c>
      <c r="DQ243" s="85">
        <f t="shared" si="470"/>
        <v>93.741036921536804</v>
      </c>
      <c r="DR243" s="85">
        <f t="shared" si="424"/>
        <v>0.93741036921536802</v>
      </c>
      <c r="DS243" s="85">
        <f t="shared" si="471"/>
        <v>93.741036921536804</v>
      </c>
      <c r="DT243" s="81"/>
      <c r="DU243" s="81"/>
      <c r="DV243" s="81">
        <f t="shared" si="472"/>
        <v>-0.93741036921536802</v>
      </c>
      <c r="DW243" s="100"/>
    </row>
    <row r="244" spans="1:127" x14ac:dyDescent="0.2">
      <c r="A244" s="59">
        <f t="shared" si="425"/>
        <v>31.866666666666557</v>
      </c>
      <c r="B244" s="44">
        <f t="shared" si="426"/>
        <v>31866.666666666555</v>
      </c>
      <c r="C244" s="52">
        <f t="shared" si="360"/>
        <v>133.33333333333334</v>
      </c>
      <c r="D244" s="50">
        <f t="shared" si="361"/>
        <v>3</v>
      </c>
      <c r="E244" s="44">
        <f t="shared" si="362"/>
        <v>2.6</v>
      </c>
      <c r="F244" s="47">
        <f t="shared" si="363"/>
        <v>0.2</v>
      </c>
      <c r="G244" s="52">
        <f t="shared" si="427"/>
        <v>2.7383558428956158E-2</v>
      </c>
      <c r="H244" s="57">
        <f t="shared" si="428"/>
        <v>410.51878983425723</v>
      </c>
      <c r="I244" s="52">
        <f t="shared" si="429"/>
        <v>0</v>
      </c>
      <c r="J244" s="54">
        <f t="shared" si="430"/>
        <v>865.31807326122282</v>
      </c>
      <c r="K244" s="46">
        <f t="shared" si="473"/>
        <v>865.31807326122282</v>
      </c>
      <c r="L244" s="80">
        <f t="shared" si="364"/>
        <v>0</v>
      </c>
      <c r="M244" s="142">
        <f t="shared" si="365"/>
        <v>0</v>
      </c>
      <c r="N244" s="60">
        <f t="shared" si="366"/>
        <v>2.6</v>
      </c>
      <c r="O244" s="53">
        <f t="shared" si="367"/>
        <v>0</v>
      </c>
      <c r="P244" s="58">
        <f t="shared" si="431"/>
        <v>2.6120127972399434</v>
      </c>
      <c r="Q244" s="49">
        <f t="shared" si="368"/>
        <v>2.6120127972399434</v>
      </c>
      <c r="R244" s="143">
        <f t="shared" si="369"/>
        <v>0.2</v>
      </c>
      <c r="S244" s="51">
        <f t="shared" si="432"/>
        <v>2.1943368929887797E-2</v>
      </c>
      <c r="T244" s="57">
        <f t="shared" si="433"/>
        <v>417.72516546546331</v>
      </c>
      <c r="U244" s="53">
        <f t="shared" si="370"/>
        <v>0</v>
      </c>
      <c r="V244" s="58">
        <f t="shared" si="434"/>
        <v>2.6102059588878599</v>
      </c>
      <c r="W244" s="49">
        <f t="shared" si="371"/>
        <v>2.6102059588878599</v>
      </c>
      <c r="X244" s="143">
        <f t="shared" si="372"/>
        <v>0.2</v>
      </c>
      <c r="Y244" s="51">
        <f t="shared" si="435"/>
        <v>2.1348547148632043E-2</v>
      </c>
      <c r="Z244" s="57">
        <f t="shared" si="436"/>
        <v>412.83187479427733</v>
      </c>
      <c r="AA244" s="53">
        <f t="shared" si="373"/>
        <v>0</v>
      </c>
      <c r="AB244" s="58">
        <f t="shared" si="437"/>
        <v>2.611432570113517</v>
      </c>
      <c r="AC244" s="49">
        <f t="shared" si="374"/>
        <v>2.611432570113517</v>
      </c>
      <c r="AD244" s="143">
        <f t="shared" si="375"/>
        <v>0.2</v>
      </c>
      <c r="AE244" s="49">
        <f t="shared" si="474"/>
        <v>2.1295857299783044E-2</v>
      </c>
      <c r="AF244" s="57">
        <f t="shared" si="438"/>
        <v>411.24783399410012</v>
      </c>
      <c r="AG244" s="53">
        <f t="shared" si="376"/>
        <v>0</v>
      </c>
      <c r="AH244" s="58">
        <f t="shared" si="439"/>
        <v>2.6118298919143164</v>
      </c>
      <c r="AI244" s="49">
        <f t="shared" si="377"/>
        <v>2.6118298919143164</v>
      </c>
      <c r="AJ244" s="143">
        <f t="shared" si="378"/>
        <v>0.2</v>
      </c>
      <c r="AK244" s="51">
        <f t="shared" si="440"/>
        <v>2.1296415624644446E-2</v>
      </c>
      <c r="AL244" s="57">
        <f t="shared" si="441"/>
        <v>411.02599232870705</v>
      </c>
      <c r="AM244" s="53">
        <f t="shared" si="379"/>
        <v>0</v>
      </c>
      <c r="AN244" s="58">
        <f t="shared" si="442"/>
        <v>2.6118855456696113</v>
      </c>
      <c r="AO244" s="49">
        <f t="shared" si="380"/>
        <v>2.6118855456696113</v>
      </c>
      <c r="AP244" s="143">
        <f t="shared" si="381"/>
        <v>0.2</v>
      </c>
      <c r="AQ244" s="51">
        <f t="shared" si="443"/>
        <v>2.1296711274376642E-2</v>
      </c>
      <c r="AR244" s="57">
        <f t="shared" si="444"/>
        <v>411.00558571525488</v>
      </c>
      <c r="AS244" s="44">
        <f t="shared" si="382"/>
        <v>1557.5725318702011</v>
      </c>
      <c r="AT244" s="44">
        <f t="shared" si="383"/>
        <v>623.02901274808039</v>
      </c>
      <c r="AU244" s="44">
        <f t="shared" si="384"/>
        <v>389.39313296755029</v>
      </c>
      <c r="AV244" s="47">
        <f t="shared" si="385"/>
        <v>30.625552285748991</v>
      </c>
      <c r="AW244" s="47">
        <f t="shared" si="386"/>
        <v>3407.3735907129103</v>
      </c>
      <c r="AX244" s="86">
        <f t="shared" si="387"/>
        <v>2327567.0673141917</v>
      </c>
      <c r="AY244" s="86">
        <f t="shared" si="388"/>
        <v>714.61087543054111</v>
      </c>
      <c r="AZ244" s="10">
        <f t="shared" si="445"/>
        <v>714.61087543054111</v>
      </c>
      <c r="BA244" s="44">
        <f t="shared" si="389"/>
        <v>3407.3735907129103</v>
      </c>
      <c r="BB244" s="9">
        <f t="shared" si="390"/>
        <v>1557.5725318702011</v>
      </c>
      <c r="BC244" s="45">
        <f t="shared" si="479"/>
        <v>207676.33758269349</v>
      </c>
      <c r="BD244" s="9">
        <f t="shared" si="391"/>
        <v>389.39313296755029</v>
      </c>
      <c r="BE244" s="45">
        <f t="shared" si="475"/>
        <v>51919.084395673373</v>
      </c>
      <c r="BF244" s="9">
        <f t="shared" si="392"/>
        <v>623.02901274808039</v>
      </c>
      <c r="BG244" s="45">
        <f t="shared" si="476"/>
        <v>83070.535033077394</v>
      </c>
      <c r="BH244" s="58"/>
      <c r="BI244" s="58"/>
      <c r="BJ244" s="58">
        <f t="shared" si="446"/>
        <v>-1557.5725318702011</v>
      </c>
      <c r="BK244" s="97"/>
      <c r="BL244" s="44"/>
      <c r="BM244" s="82">
        <f t="shared" si="447"/>
        <v>23.900000000000002</v>
      </c>
      <c r="BN244" s="86">
        <f t="shared" si="448"/>
        <v>23900</v>
      </c>
      <c r="BO244" s="86">
        <f t="shared" si="449"/>
        <v>100</v>
      </c>
      <c r="BP244" s="84">
        <f t="shared" si="393"/>
        <v>2</v>
      </c>
      <c r="BQ244" s="84">
        <f t="shared" si="394"/>
        <v>3</v>
      </c>
      <c r="BR244" s="84">
        <f t="shared" si="395"/>
        <v>0.2</v>
      </c>
      <c r="BS244" s="84">
        <f t="shared" si="450"/>
        <v>3.7096943074937931E-2</v>
      </c>
      <c r="BT244" s="84">
        <f t="shared" si="451"/>
        <v>566.78572037600588</v>
      </c>
      <c r="BU244" s="84">
        <f t="shared" si="452"/>
        <v>0</v>
      </c>
      <c r="BV244" s="83">
        <f t="shared" si="453"/>
        <v>635.78508114440569</v>
      </c>
      <c r="BW244" s="81">
        <f t="shared" si="477"/>
        <v>635.78508114440569</v>
      </c>
      <c r="BX244" s="83">
        <f t="shared" si="396"/>
        <v>0</v>
      </c>
      <c r="BY244" s="141">
        <f t="shared" si="397"/>
        <v>0</v>
      </c>
      <c r="BZ244" s="83">
        <f t="shared" si="398"/>
        <v>3</v>
      </c>
      <c r="CA244" s="83">
        <f t="shared" si="399"/>
        <v>0</v>
      </c>
      <c r="CB244" s="83">
        <f t="shared" si="454"/>
        <v>1.6761029775604812</v>
      </c>
      <c r="CC244" s="83">
        <f t="shared" si="400"/>
        <v>1.6761029775604812</v>
      </c>
      <c r="CD244" s="143">
        <f t="shared" si="401"/>
        <v>1.2238668524348462</v>
      </c>
      <c r="CE244" s="83">
        <f t="shared" si="455"/>
        <v>2.7036183965930705E-2</v>
      </c>
      <c r="CF244" s="84">
        <f t="shared" si="456"/>
        <v>668.8843198329098</v>
      </c>
      <c r="CG244" s="83">
        <f t="shared" si="402"/>
        <v>0</v>
      </c>
      <c r="CH244" s="83">
        <f t="shared" si="457"/>
        <v>1.547970268076293</v>
      </c>
      <c r="CI244" s="83">
        <f t="shared" si="403"/>
        <v>1.547970268076293</v>
      </c>
      <c r="CJ244" s="143">
        <f t="shared" si="404"/>
        <v>1.1969464386411544</v>
      </c>
      <c r="CK244" s="83">
        <f t="shared" si="458"/>
        <v>2.6119543876254921E-2</v>
      </c>
      <c r="CL244" s="84">
        <f t="shared" si="459"/>
        <v>614.37790375989357</v>
      </c>
      <c r="CM244" s="83">
        <f t="shared" si="405"/>
        <v>0</v>
      </c>
      <c r="CN244" s="83">
        <f t="shared" si="460"/>
        <v>1.6138339495189535</v>
      </c>
      <c r="CO244" s="83">
        <f t="shared" si="406"/>
        <v>1.6138339495189535</v>
      </c>
      <c r="CP244" s="143">
        <f t="shared" si="407"/>
        <v>1.2022682287919844</v>
      </c>
      <c r="CQ244" s="83">
        <f t="shared" si="461"/>
        <v>2.6300750830891159E-2</v>
      </c>
      <c r="CR244" s="84">
        <f t="shared" si="462"/>
        <v>601.89948061067992</v>
      </c>
      <c r="CS244" s="83">
        <f t="shared" si="408"/>
        <v>0</v>
      </c>
      <c r="CT244" s="83">
        <f t="shared" si="463"/>
        <v>1.6297086462841837</v>
      </c>
      <c r="CU244" s="83">
        <f t="shared" si="409"/>
        <v>1.6297086462841837</v>
      </c>
      <c r="CV244" s="143">
        <f t="shared" si="410"/>
        <v>1.2032003115553187</v>
      </c>
      <c r="CW244" s="83">
        <f t="shared" si="464"/>
        <v>2.6332488248982721E-2</v>
      </c>
      <c r="CX244" s="84">
        <f t="shared" si="465"/>
        <v>600.92106103872072</v>
      </c>
      <c r="CY244" s="83">
        <f t="shared" si="411"/>
        <v>0</v>
      </c>
      <c r="CZ244" s="83">
        <f t="shared" si="466"/>
        <v>1.6309665780243419</v>
      </c>
      <c r="DA244" s="83">
        <f t="shared" si="412"/>
        <v>1.6309665780243419</v>
      </c>
      <c r="DB244" s="143">
        <f t="shared" si="413"/>
        <v>1.2032309708933955</v>
      </c>
      <c r="DC244" s="83">
        <f t="shared" si="467"/>
        <v>2.6333532199443777E-2</v>
      </c>
      <c r="DD244" s="84">
        <f t="shared" si="468"/>
        <v>600.9164205270398</v>
      </c>
      <c r="DE244" s="86">
        <f t="shared" si="414"/>
        <v>1144.4131460599303</v>
      </c>
      <c r="DF244" s="86">
        <f t="shared" si="415"/>
        <v>457.76525842397211</v>
      </c>
      <c r="DG244" s="86">
        <f t="shared" si="416"/>
        <v>286.10328651498259</v>
      </c>
      <c r="DH244" s="86">
        <f t="shared" si="417"/>
        <v>0.9257064299978256</v>
      </c>
      <c r="DI244" s="86">
        <f t="shared" si="418"/>
        <v>6.1051627744121957</v>
      </c>
      <c r="DJ244" s="86">
        <f t="shared" si="419"/>
        <v>3513.9621599383772</v>
      </c>
      <c r="DK244" s="86">
        <f t="shared" si="420"/>
        <v>724.8014905884329</v>
      </c>
      <c r="DL244" s="86">
        <f t="shared" si="478"/>
        <v>724.8014905884329</v>
      </c>
      <c r="DM244" s="86">
        <f t="shared" si="421"/>
        <v>0.9257064299978256</v>
      </c>
      <c r="DN244" s="85">
        <f t="shared" si="422"/>
        <v>0.9257064299978256</v>
      </c>
      <c r="DO244" s="85">
        <f t="shared" si="469"/>
        <v>92.570642999782564</v>
      </c>
      <c r="DP244" s="85">
        <f t="shared" si="423"/>
        <v>0.9257064299978256</v>
      </c>
      <c r="DQ244" s="85">
        <f t="shared" si="470"/>
        <v>92.570642999782564</v>
      </c>
      <c r="DR244" s="85">
        <f t="shared" si="424"/>
        <v>0.9257064299978256</v>
      </c>
      <c r="DS244" s="85">
        <f t="shared" si="471"/>
        <v>92.570642999782564</v>
      </c>
      <c r="DT244" s="81"/>
      <c r="DU244" s="81"/>
      <c r="DV244" s="81">
        <f t="shared" si="472"/>
        <v>-0.9257064299978256</v>
      </c>
      <c r="DW244" s="100"/>
    </row>
    <row r="245" spans="1:127" x14ac:dyDescent="0.2">
      <c r="A245" s="59">
        <f t="shared" si="425"/>
        <v>31.999999999999886</v>
      </c>
      <c r="B245" s="44">
        <f t="shared" si="426"/>
        <v>31999.999999999887</v>
      </c>
      <c r="C245" s="52">
        <f t="shared" si="360"/>
        <v>133.33333333333334</v>
      </c>
      <c r="D245" s="50">
        <f t="shared" si="361"/>
        <v>3</v>
      </c>
      <c r="E245" s="44">
        <f t="shared" si="362"/>
        <v>2.6</v>
      </c>
      <c r="F245" s="47">
        <f t="shared" si="363"/>
        <v>0.2</v>
      </c>
      <c r="G245" s="52">
        <f t="shared" si="427"/>
        <v>2.735689176228949E-2</v>
      </c>
      <c r="H245" s="57">
        <f t="shared" si="428"/>
        <v>411.92239112121223</v>
      </c>
      <c r="I245" s="52">
        <f t="shared" si="429"/>
        <v>0</v>
      </c>
      <c r="J245" s="54">
        <f t="shared" si="430"/>
        <v>869.11127326122278</v>
      </c>
      <c r="K245" s="46">
        <f t="shared" si="473"/>
        <v>869.11127326122278</v>
      </c>
      <c r="L245" s="80">
        <f t="shared" si="364"/>
        <v>0</v>
      </c>
      <c r="M245" s="142">
        <f t="shared" si="365"/>
        <v>0</v>
      </c>
      <c r="N245" s="60">
        <f t="shared" si="366"/>
        <v>2.6</v>
      </c>
      <c r="O245" s="53">
        <f t="shared" si="367"/>
        <v>0</v>
      </c>
      <c r="P245" s="58">
        <f t="shared" si="431"/>
        <v>2.6121627028018191</v>
      </c>
      <c r="Q245" s="49">
        <f t="shared" si="368"/>
        <v>2.6121627028018191</v>
      </c>
      <c r="R245" s="143">
        <f t="shared" si="369"/>
        <v>0.2</v>
      </c>
      <c r="S245" s="51">
        <f t="shared" si="432"/>
        <v>2.1916702263221129E-2</v>
      </c>
      <c r="T245" s="57">
        <f t="shared" si="433"/>
        <v>418.84461049624457</v>
      </c>
      <c r="U245" s="53">
        <f t="shared" si="370"/>
        <v>0</v>
      </c>
      <c r="V245" s="58">
        <f t="shared" si="434"/>
        <v>2.610427197191739</v>
      </c>
      <c r="W245" s="49">
        <f t="shared" si="371"/>
        <v>2.610427197191739</v>
      </c>
      <c r="X245" s="143">
        <f t="shared" si="372"/>
        <v>0.2</v>
      </c>
      <c r="Y245" s="51">
        <f t="shared" si="435"/>
        <v>2.1321880481965375E-2</v>
      </c>
      <c r="Z245" s="57">
        <f t="shared" si="436"/>
        <v>413.92171031690606</v>
      </c>
      <c r="AA245" s="53">
        <f t="shared" si="373"/>
        <v>0</v>
      </c>
      <c r="AB245" s="58">
        <f t="shared" si="437"/>
        <v>2.6116612061342561</v>
      </c>
      <c r="AC245" s="49">
        <f t="shared" si="374"/>
        <v>2.6116612061342561</v>
      </c>
      <c r="AD245" s="143">
        <f t="shared" si="375"/>
        <v>0.2</v>
      </c>
      <c r="AE245" s="49">
        <f t="shared" si="474"/>
        <v>2.1269190633116376E-2</v>
      </c>
      <c r="AF245" s="57">
        <f t="shared" si="438"/>
        <v>412.3344673977993</v>
      </c>
      <c r="AG245" s="53">
        <f t="shared" si="376"/>
        <v>0</v>
      </c>
      <c r="AH245" s="58">
        <f t="shared" si="439"/>
        <v>2.6120593244207484</v>
      </c>
      <c r="AI245" s="49">
        <f t="shared" si="377"/>
        <v>2.6120593244207484</v>
      </c>
      <c r="AJ245" s="143">
        <f t="shared" si="378"/>
        <v>0.2</v>
      </c>
      <c r="AK245" s="51">
        <f t="shared" si="440"/>
        <v>2.1269748957977778E-2</v>
      </c>
      <c r="AL245" s="57">
        <f t="shared" si="441"/>
        <v>412.11248893183313</v>
      </c>
      <c r="AM245" s="53">
        <f t="shared" si="379"/>
        <v>0</v>
      </c>
      <c r="AN245" s="58">
        <f t="shared" si="442"/>
        <v>2.612115011575729</v>
      </c>
      <c r="AO245" s="49">
        <f t="shared" si="380"/>
        <v>2.612115011575729</v>
      </c>
      <c r="AP245" s="143">
        <f t="shared" si="381"/>
        <v>0.2</v>
      </c>
      <c r="AQ245" s="51">
        <f t="shared" si="443"/>
        <v>2.1270044607709974E-2</v>
      </c>
      <c r="AR245" s="57">
        <f t="shared" si="444"/>
        <v>412.09207425996823</v>
      </c>
      <c r="AS245" s="44">
        <f t="shared" si="382"/>
        <v>1564.4002918702008</v>
      </c>
      <c r="AT245" s="44">
        <f t="shared" si="383"/>
        <v>625.76011674808035</v>
      </c>
      <c r="AU245" s="44">
        <f t="shared" si="384"/>
        <v>391.1000729675502</v>
      </c>
      <c r="AV245" s="47">
        <f t="shared" si="385"/>
        <v>30.147960541823334</v>
      </c>
      <c r="AW245" s="47">
        <f t="shared" si="386"/>
        <v>3308.1733052100035</v>
      </c>
      <c r="AX245" s="86">
        <f t="shared" si="387"/>
        <v>2219801.4656369602</v>
      </c>
      <c r="AY245" s="86">
        <f t="shared" si="388"/>
        <v>710.55285848509777</v>
      </c>
      <c r="AZ245" s="10">
        <f t="shared" si="445"/>
        <v>710.55285848509777</v>
      </c>
      <c r="BA245" s="44">
        <f t="shared" si="389"/>
        <v>3308.1733052100035</v>
      </c>
      <c r="BB245" s="9">
        <f t="shared" si="390"/>
        <v>1564.4002918702008</v>
      </c>
      <c r="BC245" s="45">
        <f t="shared" si="479"/>
        <v>208586.70558269345</v>
      </c>
      <c r="BD245" s="9">
        <f t="shared" si="391"/>
        <v>391.1000729675502</v>
      </c>
      <c r="BE245" s="45">
        <f t="shared" si="475"/>
        <v>52146.676395673363</v>
      </c>
      <c r="BF245" s="9">
        <f t="shared" si="392"/>
        <v>625.76011674808035</v>
      </c>
      <c r="BG245" s="45">
        <f t="shared" si="476"/>
        <v>83434.682233077387</v>
      </c>
      <c r="BH245" s="58"/>
      <c r="BI245" s="58"/>
      <c r="BJ245" s="58">
        <f t="shared" si="446"/>
        <v>-1564.4002918702008</v>
      </c>
      <c r="BK245" s="97"/>
      <c r="BL245" s="44"/>
      <c r="BM245" s="82">
        <f t="shared" si="447"/>
        <v>24</v>
      </c>
      <c r="BN245" s="86">
        <f t="shared" si="448"/>
        <v>24000</v>
      </c>
      <c r="BO245" s="86">
        <f t="shared" si="449"/>
        <v>100</v>
      </c>
      <c r="BP245" s="84">
        <f t="shared" si="393"/>
        <v>2</v>
      </c>
      <c r="BQ245" s="84">
        <f t="shared" si="394"/>
        <v>3</v>
      </c>
      <c r="BR245" s="84">
        <f t="shared" si="395"/>
        <v>0.2</v>
      </c>
      <c r="BS245" s="84">
        <f t="shared" si="450"/>
        <v>3.7076943074937932E-2</v>
      </c>
      <c r="BT245" s="84">
        <f t="shared" si="451"/>
        <v>568.0219518118372</v>
      </c>
      <c r="BU245" s="84">
        <f t="shared" si="452"/>
        <v>0</v>
      </c>
      <c r="BV245" s="83">
        <f t="shared" si="453"/>
        <v>638.5318811444057</v>
      </c>
      <c r="BW245" s="81">
        <f t="shared" si="477"/>
        <v>638.5318811444057</v>
      </c>
      <c r="BX245" s="83">
        <f t="shared" si="396"/>
        <v>0</v>
      </c>
      <c r="BY245" s="141">
        <f t="shared" si="397"/>
        <v>0</v>
      </c>
      <c r="BZ245" s="83">
        <f t="shared" si="398"/>
        <v>3</v>
      </c>
      <c r="CA245" s="83">
        <f t="shared" si="399"/>
        <v>0</v>
      </c>
      <c r="CB245" s="83">
        <f t="shared" si="454"/>
        <v>1.6746605973814652</v>
      </c>
      <c r="CC245" s="83">
        <f t="shared" si="400"/>
        <v>1.6746605973814652</v>
      </c>
      <c r="CD245" s="143">
        <f t="shared" si="401"/>
        <v>1.2238668524348462</v>
      </c>
      <c r="CE245" s="83">
        <f t="shared" si="455"/>
        <v>2.691379728068722E-2</v>
      </c>
      <c r="CF245" s="84">
        <f t="shared" si="456"/>
        <v>670.49370726222935</v>
      </c>
      <c r="CG245" s="83">
        <f t="shared" si="402"/>
        <v>0</v>
      </c>
      <c r="CH245" s="83">
        <f t="shared" si="457"/>
        <v>1.5463248984308124</v>
      </c>
      <c r="CI245" s="83">
        <f t="shared" si="403"/>
        <v>1.5463248984308124</v>
      </c>
      <c r="CJ245" s="143">
        <f t="shared" si="404"/>
        <v>1.1969464386411544</v>
      </c>
      <c r="CK245" s="83">
        <f t="shared" si="458"/>
        <v>2.5999849232390806E-2</v>
      </c>
      <c r="CL245" s="84">
        <f t="shared" si="459"/>
        <v>616.06137902371165</v>
      </c>
      <c r="CM245" s="83">
        <f t="shared" si="405"/>
        <v>0</v>
      </c>
      <c r="CN245" s="83">
        <f t="shared" si="460"/>
        <v>1.6119429105399008</v>
      </c>
      <c r="CO245" s="83">
        <f t="shared" si="406"/>
        <v>1.6119429105399008</v>
      </c>
      <c r="CP245" s="143">
        <f t="shared" si="407"/>
        <v>1.2022682287919844</v>
      </c>
      <c r="CQ245" s="83">
        <f t="shared" si="461"/>
        <v>2.6180524008011959E-2</v>
      </c>
      <c r="CR245" s="84">
        <f t="shared" si="462"/>
        <v>603.5254618603168</v>
      </c>
      <c r="CS245" s="83">
        <f t="shared" si="408"/>
        <v>0</v>
      </c>
      <c r="CT245" s="83">
        <f t="shared" si="463"/>
        <v>1.6278516713838871</v>
      </c>
      <c r="CU245" s="83">
        <f t="shared" si="409"/>
        <v>1.6278516713838871</v>
      </c>
      <c r="CV245" s="143">
        <f t="shared" si="410"/>
        <v>1.2032003115553187</v>
      </c>
      <c r="CW245" s="83">
        <f t="shared" si="464"/>
        <v>2.6212168217827188E-2</v>
      </c>
      <c r="CX245" s="84">
        <f t="shared" si="465"/>
        <v>602.53314846878425</v>
      </c>
      <c r="CY245" s="83">
        <f t="shared" si="411"/>
        <v>0</v>
      </c>
      <c r="CZ245" s="83">
        <f t="shared" si="466"/>
        <v>1.6291243937666668</v>
      </c>
      <c r="DA245" s="83">
        <f t="shared" si="412"/>
        <v>1.6291243937666668</v>
      </c>
      <c r="DB245" s="143">
        <f t="shared" si="413"/>
        <v>1.2032309708933955</v>
      </c>
      <c r="DC245" s="83">
        <f t="shared" si="467"/>
        <v>2.6213209102354439E-2</v>
      </c>
      <c r="DD245" s="84">
        <f t="shared" si="468"/>
        <v>602.52732850056339</v>
      </c>
      <c r="DE245" s="86">
        <f t="shared" si="414"/>
        <v>1149.3573860599304</v>
      </c>
      <c r="DF245" s="86">
        <f t="shared" si="415"/>
        <v>459.74295442397209</v>
      </c>
      <c r="DG245" s="86">
        <f t="shared" si="416"/>
        <v>287.33934651498259</v>
      </c>
      <c r="DH245" s="86">
        <f t="shared" si="417"/>
        <v>0.91423017752948854</v>
      </c>
      <c r="DI245" s="86">
        <f t="shared" si="418"/>
        <v>5.9668579957948173</v>
      </c>
      <c r="DJ245" s="86">
        <f t="shared" si="419"/>
        <v>3365.9051757503735</v>
      </c>
      <c r="DK245" s="86">
        <f t="shared" si="420"/>
        <v>717.63869885141094</v>
      </c>
      <c r="DL245" s="86">
        <f t="shared" si="478"/>
        <v>717.63869885141094</v>
      </c>
      <c r="DM245" s="86">
        <f t="shared" si="421"/>
        <v>0.91423017752948854</v>
      </c>
      <c r="DN245" s="85">
        <f t="shared" si="422"/>
        <v>0.91423017752948854</v>
      </c>
      <c r="DO245" s="85">
        <f t="shared" si="469"/>
        <v>91.423017752948851</v>
      </c>
      <c r="DP245" s="85">
        <f t="shared" si="423"/>
        <v>0.91423017752948854</v>
      </c>
      <c r="DQ245" s="85">
        <f t="shared" si="470"/>
        <v>91.423017752948851</v>
      </c>
      <c r="DR245" s="85">
        <f t="shared" si="424"/>
        <v>0.91423017752948854</v>
      </c>
      <c r="DS245" s="85">
        <f t="shared" si="471"/>
        <v>91.423017752948851</v>
      </c>
      <c r="DT245" s="81"/>
      <c r="DU245" s="81"/>
      <c r="DV245" s="81">
        <f t="shared" si="472"/>
        <v>-0.91423017752948854</v>
      </c>
      <c r="DW245" s="100"/>
    </row>
    <row r="246" spans="1:127" x14ac:dyDescent="0.2">
      <c r="A246" s="59">
        <f t="shared" si="425"/>
        <v>32.133333333333219</v>
      </c>
      <c r="B246" s="44">
        <f t="shared" si="426"/>
        <v>32133.333333333219</v>
      </c>
      <c r="C246" s="52">
        <f t="shared" si="360"/>
        <v>133.33333333333334</v>
      </c>
      <c r="D246" s="50">
        <f t="shared" si="361"/>
        <v>3</v>
      </c>
      <c r="E246" s="44">
        <f t="shared" si="362"/>
        <v>2.6</v>
      </c>
      <c r="F246" s="47">
        <f t="shared" si="363"/>
        <v>0.2</v>
      </c>
      <c r="G246" s="52">
        <f t="shared" si="427"/>
        <v>2.7330225095622822E-2</v>
      </c>
      <c r="H246" s="57">
        <f t="shared" si="428"/>
        <v>413.32462488679971</v>
      </c>
      <c r="I246" s="52">
        <f t="shared" si="429"/>
        <v>0</v>
      </c>
      <c r="J246" s="54">
        <f t="shared" si="430"/>
        <v>872.90447326122273</v>
      </c>
      <c r="K246" s="46">
        <f t="shared" si="473"/>
        <v>872.90447326122273</v>
      </c>
      <c r="L246" s="80">
        <f t="shared" si="364"/>
        <v>0</v>
      </c>
      <c r="M246" s="142">
        <f t="shared" si="365"/>
        <v>0</v>
      </c>
      <c r="N246" s="60">
        <f t="shared" si="366"/>
        <v>2.6</v>
      </c>
      <c r="O246" s="53">
        <f t="shared" si="367"/>
        <v>0</v>
      </c>
      <c r="P246" s="58">
        <f t="shared" si="431"/>
        <v>2.6123129110122871</v>
      </c>
      <c r="Q246" s="49">
        <f t="shared" si="368"/>
        <v>2.6123129110122871</v>
      </c>
      <c r="R246" s="143">
        <f t="shared" si="369"/>
        <v>0.2</v>
      </c>
      <c r="S246" s="51">
        <f t="shared" si="432"/>
        <v>2.1890035596554461E-2</v>
      </c>
      <c r="T246" s="57">
        <f t="shared" si="433"/>
        <v>419.9626301309018</v>
      </c>
      <c r="U246" s="53">
        <f t="shared" si="370"/>
        <v>0</v>
      </c>
      <c r="V246" s="58">
        <f t="shared" si="434"/>
        <v>2.6106487450821336</v>
      </c>
      <c r="W246" s="49">
        <f t="shared" si="371"/>
        <v>2.6106487450821336</v>
      </c>
      <c r="X246" s="143">
        <f t="shared" si="372"/>
        <v>0.2</v>
      </c>
      <c r="Y246" s="51">
        <f t="shared" si="435"/>
        <v>2.1295213815298707E-2</v>
      </c>
      <c r="Z246" s="57">
        <f t="shared" si="436"/>
        <v>415.01009141517</v>
      </c>
      <c r="AA246" s="53">
        <f t="shared" si="373"/>
        <v>0</v>
      </c>
      <c r="AB246" s="58">
        <f t="shared" si="437"/>
        <v>2.611890159048103</v>
      </c>
      <c r="AC246" s="49">
        <f t="shared" si="374"/>
        <v>2.611890159048103</v>
      </c>
      <c r="AD246" s="143">
        <f t="shared" si="375"/>
        <v>0.2</v>
      </c>
      <c r="AE246" s="49">
        <f t="shared" si="474"/>
        <v>2.1242523966449708E-2</v>
      </c>
      <c r="AF246" s="57">
        <f t="shared" si="438"/>
        <v>413.41964425763894</v>
      </c>
      <c r="AG246" s="53">
        <f t="shared" si="376"/>
        <v>0</v>
      </c>
      <c r="AH246" s="58">
        <f t="shared" si="439"/>
        <v>2.6122890744304801</v>
      </c>
      <c r="AI246" s="49">
        <f t="shared" si="377"/>
        <v>2.6122890744304801</v>
      </c>
      <c r="AJ246" s="143">
        <f t="shared" si="378"/>
        <v>0.2</v>
      </c>
      <c r="AK246" s="51">
        <f t="shared" si="440"/>
        <v>2.1243082291311111E-2</v>
      </c>
      <c r="AL246" s="57">
        <f t="shared" si="441"/>
        <v>413.19752889377241</v>
      </c>
      <c r="AM246" s="53">
        <f t="shared" si="379"/>
        <v>0</v>
      </c>
      <c r="AN246" s="58">
        <f t="shared" si="442"/>
        <v>2.6123447950231879</v>
      </c>
      <c r="AO246" s="49">
        <f t="shared" si="380"/>
        <v>2.6123447950231879</v>
      </c>
      <c r="AP246" s="143">
        <f t="shared" si="381"/>
        <v>0.2</v>
      </c>
      <c r="AQ246" s="51">
        <f t="shared" si="443"/>
        <v>2.1243377941043307E-2</v>
      </c>
      <c r="AR246" s="57">
        <f t="shared" si="444"/>
        <v>413.17710618136402</v>
      </c>
      <c r="AS246" s="44">
        <f t="shared" si="382"/>
        <v>1571.2280518702007</v>
      </c>
      <c r="AT246" s="44">
        <f t="shared" si="383"/>
        <v>628.49122074808031</v>
      </c>
      <c r="AU246" s="44">
        <f t="shared" si="384"/>
        <v>392.80701296755018</v>
      </c>
      <c r="AV246" s="47">
        <f t="shared" si="385"/>
        <v>29.679916275635357</v>
      </c>
      <c r="AW246" s="47">
        <f t="shared" si="386"/>
        <v>3212.2882449283607</v>
      </c>
      <c r="AX246" s="86">
        <f t="shared" si="387"/>
        <v>2117477.1508824746</v>
      </c>
      <c r="AY246" s="86">
        <f t="shared" si="388"/>
        <v>706.51500999157395</v>
      </c>
      <c r="AZ246" s="10">
        <f t="shared" si="445"/>
        <v>706.51500999157395</v>
      </c>
      <c r="BA246" s="44">
        <f t="shared" si="389"/>
        <v>3212.2882449283607</v>
      </c>
      <c r="BB246" s="9">
        <f t="shared" si="390"/>
        <v>1571.2280518702007</v>
      </c>
      <c r="BC246" s="45">
        <f t="shared" si="479"/>
        <v>209497.07358269344</v>
      </c>
      <c r="BD246" s="9">
        <f t="shared" si="391"/>
        <v>392.80701296755018</v>
      </c>
      <c r="BE246" s="45">
        <f t="shared" si="475"/>
        <v>52374.26839567336</v>
      </c>
      <c r="BF246" s="9">
        <f t="shared" si="392"/>
        <v>628.49122074808031</v>
      </c>
      <c r="BG246" s="45">
        <f t="shared" si="476"/>
        <v>83798.829433077379</v>
      </c>
      <c r="BH246" s="58"/>
      <c r="BI246" s="58"/>
      <c r="BJ246" s="58">
        <f t="shared" si="446"/>
        <v>-1571.2280518702007</v>
      </c>
      <c r="BK246" s="97"/>
      <c r="BL246" s="44"/>
      <c r="BM246" s="82">
        <f t="shared" si="447"/>
        <v>24.1</v>
      </c>
      <c r="BN246" s="86">
        <f t="shared" si="448"/>
        <v>24100</v>
      </c>
      <c r="BO246" s="86">
        <f t="shared" si="449"/>
        <v>100</v>
      </c>
      <c r="BP246" s="84">
        <f t="shared" si="393"/>
        <v>2</v>
      </c>
      <c r="BQ246" s="84">
        <f t="shared" si="394"/>
        <v>3</v>
      </c>
      <c r="BR246" s="84">
        <f t="shared" si="395"/>
        <v>0.2</v>
      </c>
      <c r="BS246" s="84">
        <f t="shared" si="450"/>
        <v>3.7056943074937933E-2</v>
      </c>
      <c r="BT246" s="84">
        <f t="shared" si="451"/>
        <v>569.25751658100182</v>
      </c>
      <c r="BU246" s="84">
        <f t="shared" si="452"/>
        <v>0</v>
      </c>
      <c r="BV246" s="83">
        <f t="shared" si="453"/>
        <v>641.27868114440571</v>
      </c>
      <c r="BW246" s="81">
        <f t="shared" si="477"/>
        <v>641.27868114440571</v>
      </c>
      <c r="BX246" s="83">
        <f t="shared" si="396"/>
        <v>0</v>
      </c>
      <c r="BY246" s="141">
        <f t="shared" si="397"/>
        <v>0</v>
      </c>
      <c r="BZ246" s="83">
        <f t="shared" si="398"/>
        <v>3</v>
      </c>
      <c r="CA246" s="83">
        <f t="shared" si="399"/>
        <v>0</v>
      </c>
      <c r="CB246" s="83">
        <f t="shared" si="454"/>
        <v>1.6732220052262727</v>
      </c>
      <c r="CC246" s="83">
        <f t="shared" si="400"/>
        <v>1.6732220052262727</v>
      </c>
      <c r="CD246" s="143">
        <f t="shared" si="401"/>
        <v>1.2238668524348462</v>
      </c>
      <c r="CE246" s="83">
        <f t="shared" si="455"/>
        <v>2.6791410595443734E-2</v>
      </c>
      <c r="CF246" s="84">
        <f t="shared" si="456"/>
        <v>672.09717270352849</v>
      </c>
      <c r="CG246" s="83">
        <f t="shared" si="402"/>
        <v>0</v>
      </c>
      <c r="CH246" s="83">
        <f t="shared" si="457"/>
        <v>1.5446903175799553</v>
      </c>
      <c r="CI246" s="83">
        <f t="shared" si="403"/>
        <v>1.5446903175799553</v>
      </c>
      <c r="CJ246" s="143">
        <f t="shared" si="404"/>
        <v>1.1969464386411544</v>
      </c>
      <c r="CK246" s="83">
        <f t="shared" si="458"/>
        <v>2.5880154588526692E-2</v>
      </c>
      <c r="CL246" s="84">
        <f t="shared" si="459"/>
        <v>617.73890500397511</v>
      </c>
      <c r="CM246" s="83">
        <f t="shared" si="405"/>
        <v>0</v>
      </c>
      <c r="CN246" s="83">
        <f t="shared" si="460"/>
        <v>1.6100642864009584</v>
      </c>
      <c r="CO246" s="83">
        <f t="shared" si="406"/>
        <v>1.6100642864009584</v>
      </c>
      <c r="CP246" s="143">
        <f t="shared" si="407"/>
        <v>1.2022682287919844</v>
      </c>
      <c r="CQ246" s="83">
        <f t="shared" si="461"/>
        <v>2.6060297185132759E-2</v>
      </c>
      <c r="CR246" s="84">
        <f t="shared" si="462"/>
        <v>605.1458921141292</v>
      </c>
      <c r="CS246" s="83">
        <f t="shared" si="408"/>
        <v>0</v>
      </c>
      <c r="CT246" s="83">
        <f t="shared" si="463"/>
        <v>1.6260065415486546</v>
      </c>
      <c r="CU246" s="83">
        <f t="shared" si="409"/>
        <v>1.6260065415486546</v>
      </c>
      <c r="CV246" s="143">
        <f t="shared" si="410"/>
        <v>1.2032003115553187</v>
      </c>
      <c r="CW246" s="83">
        <f t="shared" si="464"/>
        <v>2.6091848186671655E-2</v>
      </c>
      <c r="CX246" s="84">
        <f t="shared" si="465"/>
        <v>604.13968355192344</v>
      </c>
      <c r="CY246" s="83">
        <f t="shared" si="411"/>
        <v>0</v>
      </c>
      <c r="CZ246" s="83">
        <f t="shared" si="466"/>
        <v>1.6272939931765344</v>
      </c>
      <c r="DA246" s="83">
        <f t="shared" si="412"/>
        <v>1.6272939931765344</v>
      </c>
      <c r="DB246" s="143">
        <f t="shared" si="413"/>
        <v>1.2032309708933955</v>
      </c>
      <c r="DC246" s="83">
        <f t="shared" si="467"/>
        <v>2.60928860052651E-2</v>
      </c>
      <c r="DD246" s="84">
        <f t="shared" si="468"/>
        <v>604.13267230695874</v>
      </c>
      <c r="DE246" s="86">
        <f t="shared" si="414"/>
        <v>1154.3016260599302</v>
      </c>
      <c r="DF246" s="86">
        <f t="shared" si="415"/>
        <v>461.72065042397207</v>
      </c>
      <c r="DG246" s="86">
        <f t="shared" si="416"/>
        <v>288.57540651498255</v>
      </c>
      <c r="DH246" s="86">
        <f t="shared" si="417"/>
        <v>0.90297626544150356</v>
      </c>
      <c r="DI246" s="86">
        <f t="shared" si="418"/>
        <v>5.8326362721515741</v>
      </c>
      <c r="DJ246" s="86">
        <f t="shared" si="419"/>
        <v>3225.0730931595776</v>
      </c>
      <c r="DK246" s="86">
        <f t="shared" si="420"/>
        <v>710.50720022457813</v>
      </c>
      <c r="DL246" s="86">
        <f t="shared" si="478"/>
        <v>710.50720022457813</v>
      </c>
      <c r="DM246" s="86">
        <f t="shared" si="421"/>
        <v>0.90297626544150356</v>
      </c>
      <c r="DN246" s="85">
        <f t="shared" si="422"/>
        <v>0.90297626544150356</v>
      </c>
      <c r="DO246" s="85">
        <f t="shared" si="469"/>
        <v>90.297626544150361</v>
      </c>
      <c r="DP246" s="85">
        <f t="shared" si="423"/>
        <v>0.90297626544150356</v>
      </c>
      <c r="DQ246" s="85">
        <f t="shared" si="470"/>
        <v>90.297626544150361</v>
      </c>
      <c r="DR246" s="85">
        <f t="shared" si="424"/>
        <v>0.90297626544150356</v>
      </c>
      <c r="DS246" s="85">
        <f t="shared" si="471"/>
        <v>90.297626544150361</v>
      </c>
      <c r="DT246" s="81"/>
      <c r="DU246" s="81"/>
      <c r="DV246" s="81">
        <f t="shared" si="472"/>
        <v>-0.90297626544150356</v>
      </c>
      <c r="DW246" s="100"/>
    </row>
    <row r="247" spans="1:127" x14ac:dyDescent="0.2">
      <c r="A247" s="59">
        <f t="shared" si="425"/>
        <v>32.266666666666552</v>
      </c>
      <c r="B247" s="44">
        <f t="shared" si="426"/>
        <v>32266.666666666551</v>
      </c>
      <c r="C247" s="52">
        <f t="shared" si="360"/>
        <v>133.33333333333334</v>
      </c>
      <c r="D247" s="50">
        <f t="shared" si="361"/>
        <v>3</v>
      </c>
      <c r="E247" s="44">
        <f t="shared" si="362"/>
        <v>2.6</v>
      </c>
      <c r="F247" s="47">
        <f t="shared" si="363"/>
        <v>0.2</v>
      </c>
      <c r="G247" s="52">
        <f t="shared" si="427"/>
        <v>2.7303558428956154E-2</v>
      </c>
      <c r="H247" s="57">
        <f t="shared" si="428"/>
        <v>414.72549113101968</v>
      </c>
      <c r="I247" s="52">
        <f t="shared" si="429"/>
        <v>0</v>
      </c>
      <c r="J247" s="54">
        <f t="shared" si="430"/>
        <v>876.69767326122269</v>
      </c>
      <c r="K247" s="46">
        <f t="shared" si="473"/>
        <v>876.69767326122269</v>
      </c>
      <c r="L247" s="80">
        <f t="shared" si="364"/>
        <v>0</v>
      </c>
      <c r="M247" s="142">
        <f t="shared" si="365"/>
        <v>0</v>
      </c>
      <c r="N247" s="60">
        <f t="shared" si="366"/>
        <v>2.6</v>
      </c>
      <c r="O247" s="53">
        <f t="shared" si="367"/>
        <v>0</v>
      </c>
      <c r="P247" s="58">
        <f t="shared" si="431"/>
        <v>2.612463421808271</v>
      </c>
      <c r="Q247" s="49">
        <f t="shared" si="368"/>
        <v>2.612463421808271</v>
      </c>
      <c r="R247" s="143">
        <f t="shared" si="369"/>
        <v>0.2</v>
      </c>
      <c r="S247" s="51">
        <f t="shared" si="432"/>
        <v>2.1863368929887793E-2</v>
      </c>
      <c r="T247" s="57">
        <f t="shared" si="433"/>
        <v>421.07922440366286</v>
      </c>
      <c r="U247" s="53">
        <f t="shared" si="370"/>
        <v>0</v>
      </c>
      <c r="V247" s="58">
        <f t="shared" si="434"/>
        <v>2.6108706025417372</v>
      </c>
      <c r="W247" s="49">
        <f t="shared" si="371"/>
        <v>2.6108706025417372</v>
      </c>
      <c r="X247" s="143">
        <f t="shared" si="372"/>
        <v>0.2</v>
      </c>
      <c r="Y247" s="51">
        <f t="shared" si="435"/>
        <v>2.1268547148632039E-2</v>
      </c>
      <c r="Z247" s="57">
        <f t="shared" si="436"/>
        <v>416.09701820668397</v>
      </c>
      <c r="AA247" s="53">
        <f t="shared" si="373"/>
        <v>0</v>
      </c>
      <c r="AB247" s="58">
        <f t="shared" si="437"/>
        <v>2.6121194288221332</v>
      </c>
      <c r="AC247" s="49">
        <f t="shared" si="374"/>
        <v>2.6121194288221332</v>
      </c>
      <c r="AD247" s="143">
        <f t="shared" si="375"/>
        <v>0.2</v>
      </c>
      <c r="AE247" s="49">
        <f t="shared" si="474"/>
        <v>2.121585729978304E-2</v>
      </c>
      <c r="AF247" s="57">
        <f t="shared" si="438"/>
        <v>414.50336469713619</v>
      </c>
      <c r="AG247" s="53">
        <f t="shared" si="376"/>
        <v>0</v>
      </c>
      <c r="AH247" s="58">
        <f t="shared" si="439"/>
        <v>2.6125191419096736</v>
      </c>
      <c r="AI247" s="49">
        <f t="shared" si="377"/>
        <v>2.6125191419096736</v>
      </c>
      <c r="AJ247" s="143">
        <f t="shared" si="378"/>
        <v>0.2</v>
      </c>
      <c r="AK247" s="51">
        <f t="shared" si="440"/>
        <v>2.1216415624644443E-2</v>
      </c>
      <c r="AL247" s="57">
        <f t="shared" si="441"/>
        <v>414.28111233869197</v>
      </c>
      <c r="AM247" s="53">
        <f t="shared" si="379"/>
        <v>0</v>
      </c>
      <c r="AN247" s="58">
        <f t="shared" si="442"/>
        <v>2.6125748959780055</v>
      </c>
      <c r="AO247" s="49">
        <f t="shared" si="380"/>
        <v>2.6125748959780055</v>
      </c>
      <c r="AP247" s="143">
        <f t="shared" si="381"/>
        <v>0.2</v>
      </c>
      <c r="AQ247" s="51">
        <f t="shared" si="443"/>
        <v>2.1216711274376639E-2</v>
      </c>
      <c r="AR247" s="57">
        <f t="shared" si="444"/>
        <v>414.2606816036261</v>
      </c>
      <c r="AS247" s="44">
        <f t="shared" si="382"/>
        <v>1578.0558118702008</v>
      </c>
      <c r="AT247" s="44">
        <f t="shared" si="383"/>
        <v>631.22232474808027</v>
      </c>
      <c r="AU247" s="44">
        <f t="shared" si="384"/>
        <v>394.51395296755021</v>
      </c>
      <c r="AV247" s="47">
        <f t="shared" si="385"/>
        <v>29.221192800576834</v>
      </c>
      <c r="AW247" s="47">
        <f t="shared" si="386"/>
        <v>3119.5946264719842</v>
      </c>
      <c r="AX247" s="86">
        <f t="shared" si="387"/>
        <v>2020297.9762022004</v>
      </c>
      <c r="AY247" s="86">
        <f t="shared" si="388"/>
        <v>702.49723538844376</v>
      </c>
      <c r="AZ247" s="10">
        <f t="shared" si="445"/>
        <v>702.49723538844376</v>
      </c>
      <c r="BA247" s="44">
        <f t="shared" si="389"/>
        <v>3119.5946264719842</v>
      </c>
      <c r="BB247" s="9">
        <f t="shared" si="390"/>
        <v>1578.0558118702008</v>
      </c>
      <c r="BC247" s="45">
        <f t="shared" si="479"/>
        <v>210407.44158269346</v>
      </c>
      <c r="BD247" s="9">
        <f t="shared" si="391"/>
        <v>394.51395296755021</v>
      </c>
      <c r="BE247" s="45">
        <f t="shared" si="475"/>
        <v>52601.860395673364</v>
      </c>
      <c r="BF247" s="9">
        <f t="shared" si="392"/>
        <v>631.22232474808027</v>
      </c>
      <c r="BG247" s="45">
        <f t="shared" si="476"/>
        <v>84162.976633077371</v>
      </c>
      <c r="BH247" s="58"/>
      <c r="BI247" s="58"/>
      <c r="BJ247" s="58">
        <f t="shared" si="446"/>
        <v>-1578.0558118702008</v>
      </c>
      <c r="BK247" s="97"/>
      <c r="BL247" s="44"/>
      <c r="BM247" s="82">
        <f t="shared" si="447"/>
        <v>24.2</v>
      </c>
      <c r="BN247" s="86">
        <f t="shared" si="448"/>
        <v>24200</v>
      </c>
      <c r="BO247" s="86">
        <f t="shared" si="449"/>
        <v>100</v>
      </c>
      <c r="BP247" s="84">
        <f t="shared" si="393"/>
        <v>2</v>
      </c>
      <c r="BQ247" s="84">
        <f t="shared" si="394"/>
        <v>3</v>
      </c>
      <c r="BR247" s="84">
        <f t="shared" si="395"/>
        <v>0.2</v>
      </c>
      <c r="BS247" s="84">
        <f t="shared" si="450"/>
        <v>3.7036943074937934E-2</v>
      </c>
      <c r="BT247" s="84">
        <f t="shared" si="451"/>
        <v>570.49241468349976</v>
      </c>
      <c r="BU247" s="84">
        <f t="shared" si="452"/>
        <v>0</v>
      </c>
      <c r="BV247" s="83">
        <f t="shared" si="453"/>
        <v>644.02548114440572</v>
      </c>
      <c r="BW247" s="81">
        <f t="shared" si="477"/>
        <v>644.02548114440572</v>
      </c>
      <c r="BX247" s="83">
        <f t="shared" si="396"/>
        <v>0</v>
      </c>
      <c r="BY247" s="141">
        <f t="shared" si="397"/>
        <v>0</v>
      </c>
      <c r="BZ247" s="83">
        <f t="shared" si="398"/>
        <v>3</v>
      </c>
      <c r="CA247" s="83">
        <f t="shared" si="399"/>
        <v>0</v>
      </c>
      <c r="CB247" s="83">
        <f t="shared" si="454"/>
        <v>1.6717871874198396</v>
      </c>
      <c r="CC247" s="83">
        <f t="shared" si="400"/>
        <v>1.6717871874198396</v>
      </c>
      <c r="CD247" s="143">
        <f t="shared" si="401"/>
        <v>1.2238668524348462</v>
      </c>
      <c r="CE247" s="83">
        <f t="shared" si="455"/>
        <v>2.6669023910200249E-2</v>
      </c>
      <c r="CF247" s="84">
        <f t="shared" si="456"/>
        <v>673.69470233016091</v>
      </c>
      <c r="CG247" s="83">
        <f t="shared" si="402"/>
        <v>0</v>
      </c>
      <c r="CH247" s="83">
        <f t="shared" si="457"/>
        <v>1.5430664810559775</v>
      </c>
      <c r="CI247" s="83">
        <f t="shared" si="403"/>
        <v>1.5430664810559775</v>
      </c>
      <c r="CJ247" s="143">
        <f t="shared" si="404"/>
        <v>1.1969464386411544</v>
      </c>
      <c r="CK247" s="83">
        <f t="shared" si="458"/>
        <v>2.5760459944662577E-2</v>
      </c>
      <c r="CL247" s="84">
        <f t="shared" si="459"/>
        <v>619.41045735157104</v>
      </c>
      <c r="CM247" s="83">
        <f t="shared" si="405"/>
        <v>0</v>
      </c>
      <c r="CN247" s="83">
        <f t="shared" si="460"/>
        <v>1.6081980328980467</v>
      </c>
      <c r="CO247" s="83">
        <f t="shared" si="406"/>
        <v>1.6081980328980467</v>
      </c>
      <c r="CP247" s="143">
        <f t="shared" si="407"/>
        <v>1.2022682287919844</v>
      </c>
      <c r="CQ247" s="83">
        <f t="shared" si="461"/>
        <v>2.594007036225356E-2</v>
      </c>
      <c r="CR247" s="84">
        <f t="shared" si="462"/>
        <v>606.76074588073323</v>
      </c>
      <c r="CS247" s="83">
        <f t="shared" si="408"/>
        <v>0</v>
      </c>
      <c r="CT247" s="83">
        <f t="shared" si="463"/>
        <v>1.6241732199434034</v>
      </c>
      <c r="CU247" s="83">
        <f t="shared" si="409"/>
        <v>1.6241732199434034</v>
      </c>
      <c r="CV247" s="143">
        <f t="shared" si="410"/>
        <v>1.2032003115553187</v>
      </c>
      <c r="CW247" s="83">
        <f t="shared" si="464"/>
        <v>2.5971528155516121E-2</v>
      </c>
      <c r="CX247" s="84">
        <f t="shared" si="465"/>
        <v>605.74064194329014</v>
      </c>
      <c r="CY247" s="83">
        <f t="shared" si="411"/>
        <v>0</v>
      </c>
      <c r="CZ247" s="83">
        <f t="shared" si="466"/>
        <v>1.6254753387583005</v>
      </c>
      <c r="DA247" s="83">
        <f t="shared" si="412"/>
        <v>1.6254753387583005</v>
      </c>
      <c r="DB247" s="143">
        <f t="shared" si="413"/>
        <v>1.2032309708933955</v>
      </c>
      <c r="DC247" s="83">
        <f t="shared" si="467"/>
        <v>2.5972562908175761E-2</v>
      </c>
      <c r="DD247" s="84">
        <f t="shared" si="468"/>
        <v>605.73242776392465</v>
      </c>
      <c r="DE247" s="86">
        <f t="shared" si="414"/>
        <v>1159.2458660599302</v>
      </c>
      <c r="DF247" s="86">
        <f t="shared" si="415"/>
        <v>463.69834642397205</v>
      </c>
      <c r="DG247" s="86">
        <f t="shared" si="416"/>
        <v>289.81146651498256</v>
      </c>
      <c r="DH247" s="86">
        <f t="shared" si="417"/>
        <v>0.89193949532703576</v>
      </c>
      <c r="DI247" s="86">
        <f t="shared" si="418"/>
        <v>5.7023569103444194</v>
      </c>
      <c r="DJ247" s="86">
        <f t="shared" si="419"/>
        <v>3091.0735068980721</v>
      </c>
      <c r="DK247" s="86">
        <f t="shared" si="420"/>
        <v>703.40701611633142</v>
      </c>
      <c r="DL247" s="86">
        <f t="shared" si="478"/>
        <v>703.40701611633142</v>
      </c>
      <c r="DM247" s="86">
        <f t="shared" si="421"/>
        <v>0.89193949532703576</v>
      </c>
      <c r="DN247" s="85">
        <f t="shared" si="422"/>
        <v>0.89193949532703576</v>
      </c>
      <c r="DO247" s="85">
        <f t="shared" si="469"/>
        <v>89.19394953270357</v>
      </c>
      <c r="DP247" s="85">
        <f t="shared" si="423"/>
        <v>0.89193949532703576</v>
      </c>
      <c r="DQ247" s="85">
        <f t="shared" si="470"/>
        <v>89.19394953270357</v>
      </c>
      <c r="DR247" s="85">
        <f t="shared" si="424"/>
        <v>0.89193949532703576</v>
      </c>
      <c r="DS247" s="85">
        <f t="shared" si="471"/>
        <v>89.19394953270357</v>
      </c>
      <c r="DT247" s="81"/>
      <c r="DU247" s="81"/>
      <c r="DV247" s="81">
        <f t="shared" si="472"/>
        <v>-0.89193949532703576</v>
      </c>
      <c r="DW247" s="100"/>
    </row>
    <row r="248" spans="1:127" x14ac:dyDescent="0.2">
      <c r="A248" s="59">
        <f t="shared" si="425"/>
        <v>32.399999999999885</v>
      </c>
      <c r="B248" s="44">
        <f t="shared" si="426"/>
        <v>32399.999999999884</v>
      </c>
      <c r="C248" s="52">
        <f t="shared" si="360"/>
        <v>133.33333333333334</v>
      </c>
      <c r="D248" s="50">
        <f t="shared" si="361"/>
        <v>3</v>
      </c>
      <c r="E248" s="44">
        <f t="shared" si="362"/>
        <v>2.6</v>
      </c>
      <c r="F248" s="47">
        <f t="shared" si="363"/>
        <v>0.2</v>
      </c>
      <c r="G248" s="52">
        <f t="shared" si="427"/>
        <v>2.7276891762289486E-2</v>
      </c>
      <c r="H248" s="57">
        <f t="shared" si="428"/>
        <v>416.12498985387214</v>
      </c>
      <c r="I248" s="52">
        <f t="shared" si="429"/>
        <v>0</v>
      </c>
      <c r="J248" s="54">
        <f t="shared" si="430"/>
        <v>880.49087326122265</v>
      </c>
      <c r="K248" s="46">
        <f t="shared" si="473"/>
        <v>880.49087326122265</v>
      </c>
      <c r="L248" s="80">
        <f t="shared" si="364"/>
        <v>0</v>
      </c>
      <c r="M248" s="142">
        <f t="shared" si="365"/>
        <v>0</v>
      </c>
      <c r="N248" s="60">
        <f t="shared" si="366"/>
        <v>2.6</v>
      </c>
      <c r="O248" s="53">
        <f t="shared" si="367"/>
        <v>0</v>
      </c>
      <c r="P248" s="58">
        <f t="shared" si="431"/>
        <v>2.6126142351269674</v>
      </c>
      <c r="Q248" s="49">
        <f t="shared" si="368"/>
        <v>2.6126142351269674</v>
      </c>
      <c r="R248" s="143">
        <f t="shared" si="369"/>
        <v>0.2</v>
      </c>
      <c r="S248" s="51">
        <f t="shared" si="432"/>
        <v>2.1836702263221125E-2</v>
      </c>
      <c r="T248" s="57">
        <f t="shared" si="433"/>
        <v>422.19439334927205</v>
      </c>
      <c r="U248" s="53">
        <f t="shared" si="370"/>
        <v>0</v>
      </c>
      <c r="V248" s="58">
        <f t="shared" si="434"/>
        <v>2.6110927695533714</v>
      </c>
      <c r="W248" s="49">
        <f t="shared" si="371"/>
        <v>2.6110927695533714</v>
      </c>
      <c r="X248" s="143">
        <f t="shared" si="372"/>
        <v>0.2</v>
      </c>
      <c r="Y248" s="51">
        <f t="shared" si="435"/>
        <v>2.1241880481965372E-2</v>
      </c>
      <c r="Z248" s="57">
        <f t="shared" si="436"/>
        <v>417.18249080955735</v>
      </c>
      <c r="AA248" s="53">
        <f t="shared" si="373"/>
        <v>0</v>
      </c>
      <c r="AB248" s="58">
        <f t="shared" si="437"/>
        <v>2.6123490154235665</v>
      </c>
      <c r="AC248" s="49">
        <f t="shared" si="374"/>
        <v>2.6123490154235665</v>
      </c>
      <c r="AD248" s="143">
        <f t="shared" si="375"/>
        <v>0.2</v>
      </c>
      <c r="AE248" s="49">
        <f t="shared" si="474"/>
        <v>2.1189190633116372E-2</v>
      </c>
      <c r="AF248" s="57">
        <f t="shared" si="438"/>
        <v>415.58562884031949</v>
      </c>
      <c r="AG248" s="53">
        <f t="shared" si="376"/>
        <v>0</v>
      </c>
      <c r="AH248" s="58">
        <f t="shared" si="439"/>
        <v>2.6127495268246301</v>
      </c>
      <c r="AI248" s="49">
        <f t="shared" si="377"/>
        <v>2.6127495268246301</v>
      </c>
      <c r="AJ248" s="143">
        <f t="shared" si="378"/>
        <v>0.2</v>
      </c>
      <c r="AK248" s="51">
        <f t="shared" si="440"/>
        <v>2.1189748957977775E-2</v>
      </c>
      <c r="AL248" s="57">
        <f t="shared" si="441"/>
        <v>415.36323939127118</v>
      </c>
      <c r="AM248" s="53">
        <f t="shared" si="379"/>
        <v>0</v>
      </c>
      <c r="AN248" s="58">
        <f t="shared" si="442"/>
        <v>2.6128053144063421</v>
      </c>
      <c r="AO248" s="49">
        <f t="shared" si="380"/>
        <v>2.6128053144063421</v>
      </c>
      <c r="AP248" s="143">
        <f t="shared" si="381"/>
        <v>0.2</v>
      </c>
      <c r="AQ248" s="51">
        <f t="shared" si="443"/>
        <v>2.1190044607709971E-2</v>
      </c>
      <c r="AR248" s="57">
        <f t="shared" si="444"/>
        <v>415.34280065145055</v>
      </c>
      <c r="AS248" s="44">
        <f t="shared" si="382"/>
        <v>1584.8835718702007</v>
      </c>
      <c r="AT248" s="44">
        <f t="shared" si="383"/>
        <v>633.95342874808023</v>
      </c>
      <c r="AU248" s="44">
        <f t="shared" si="384"/>
        <v>396.22089296755018</v>
      </c>
      <c r="AV248" s="47">
        <f t="shared" si="385"/>
        <v>28.771569599234603</v>
      </c>
      <c r="AW248" s="47">
        <f t="shared" si="386"/>
        <v>3029.9737430060268</v>
      </c>
      <c r="AX248" s="86">
        <f t="shared" si="387"/>
        <v>1927985.020690714</v>
      </c>
      <c r="AY248" s="86">
        <f t="shared" si="388"/>
        <v>698.49944061582983</v>
      </c>
      <c r="AZ248" s="10">
        <f t="shared" si="445"/>
        <v>698.49944061582983</v>
      </c>
      <c r="BA248" s="44">
        <f t="shared" si="389"/>
        <v>3029.9737430060268</v>
      </c>
      <c r="BB248" s="9">
        <f t="shared" si="390"/>
        <v>1584.8835718702007</v>
      </c>
      <c r="BC248" s="45">
        <f t="shared" si="479"/>
        <v>211317.80958269344</v>
      </c>
      <c r="BD248" s="9">
        <f t="shared" si="391"/>
        <v>396.22089296755018</v>
      </c>
      <c r="BE248" s="45">
        <f t="shared" si="475"/>
        <v>52829.452395673361</v>
      </c>
      <c r="BF248" s="9">
        <f t="shared" si="392"/>
        <v>633.95342874808023</v>
      </c>
      <c r="BG248" s="45">
        <f t="shared" si="476"/>
        <v>84527.123833077363</v>
      </c>
      <c r="BH248" s="58"/>
      <c r="BI248" s="58"/>
      <c r="BJ248" s="58">
        <f t="shared" si="446"/>
        <v>-1584.8835718702007</v>
      </c>
      <c r="BK248" s="97"/>
      <c r="BL248" s="44"/>
      <c r="BM248" s="82">
        <f t="shared" si="447"/>
        <v>24.3</v>
      </c>
      <c r="BN248" s="86">
        <f t="shared" si="448"/>
        <v>24300</v>
      </c>
      <c r="BO248" s="86">
        <f t="shared" si="449"/>
        <v>100</v>
      </c>
      <c r="BP248" s="84">
        <f t="shared" si="393"/>
        <v>2</v>
      </c>
      <c r="BQ248" s="84">
        <f t="shared" si="394"/>
        <v>3</v>
      </c>
      <c r="BR248" s="84">
        <f t="shared" si="395"/>
        <v>0.2</v>
      </c>
      <c r="BS248" s="84">
        <f t="shared" si="450"/>
        <v>3.7016943074937934E-2</v>
      </c>
      <c r="BT248" s="84">
        <f t="shared" si="451"/>
        <v>571.72664611933112</v>
      </c>
      <c r="BU248" s="84">
        <f t="shared" si="452"/>
        <v>0</v>
      </c>
      <c r="BV248" s="83">
        <f t="shared" si="453"/>
        <v>646.77228114440572</v>
      </c>
      <c r="BW248" s="81">
        <f t="shared" si="477"/>
        <v>646.77228114440572</v>
      </c>
      <c r="BX248" s="83">
        <f t="shared" si="396"/>
        <v>0</v>
      </c>
      <c r="BY248" s="141">
        <f t="shared" si="397"/>
        <v>0</v>
      </c>
      <c r="BZ248" s="83">
        <f t="shared" si="398"/>
        <v>3</v>
      </c>
      <c r="CA248" s="83">
        <f t="shared" si="399"/>
        <v>0</v>
      </c>
      <c r="CB248" s="83">
        <f t="shared" si="454"/>
        <v>1.6703561303538523</v>
      </c>
      <c r="CC248" s="83">
        <f t="shared" si="400"/>
        <v>1.6703561303538523</v>
      </c>
      <c r="CD248" s="143">
        <f t="shared" si="401"/>
        <v>1.2238668524348462</v>
      </c>
      <c r="CE248" s="83">
        <f t="shared" si="455"/>
        <v>2.6546637224956763E-2</v>
      </c>
      <c r="CF248" s="84">
        <f t="shared" si="456"/>
        <v>675.2862823331543</v>
      </c>
      <c r="CG248" s="83">
        <f t="shared" si="402"/>
        <v>0</v>
      </c>
      <c r="CH248" s="83">
        <f t="shared" si="457"/>
        <v>1.5414533448009755</v>
      </c>
      <c r="CI248" s="83">
        <f t="shared" si="403"/>
        <v>1.5414533448009755</v>
      </c>
      <c r="CJ248" s="143">
        <f t="shared" si="404"/>
        <v>1.1969464386411544</v>
      </c>
      <c r="CK248" s="83">
        <f t="shared" si="458"/>
        <v>2.5640765300798462E-2</v>
      </c>
      <c r="CL248" s="84">
        <f t="shared" si="459"/>
        <v>621.07601181330381</v>
      </c>
      <c r="CM248" s="83">
        <f t="shared" si="405"/>
        <v>0</v>
      </c>
      <c r="CN248" s="83">
        <f t="shared" si="460"/>
        <v>1.6063441061400536</v>
      </c>
      <c r="CO248" s="83">
        <f t="shared" si="406"/>
        <v>1.6063441061400536</v>
      </c>
      <c r="CP248" s="143">
        <f t="shared" si="407"/>
        <v>1.2022682287919844</v>
      </c>
      <c r="CQ248" s="83">
        <f t="shared" si="461"/>
        <v>2.581984353937436E-2</v>
      </c>
      <c r="CR248" s="84">
        <f t="shared" si="462"/>
        <v>608.36999775279128</v>
      </c>
      <c r="CS248" s="83">
        <f t="shared" si="408"/>
        <v>0</v>
      </c>
      <c r="CT248" s="83">
        <f t="shared" si="463"/>
        <v>1.6223516699758203</v>
      </c>
      <c r="CU248" s="83">
        <f t="shared" si="409"/>
        <v>1.6223516699758203</v>
      </c>
      <c r="CV248" s="143">
        <f t="shared" si="410"/>
        <v>1.2032003115553187</v>
      </c>
      <c r="CW248" s="83">
        <f t="shared" si="464"/>
        <v>2.5851208124360588E-2</v>
      </c>
      <c r="CX248" s="84">
        <f t="shared" si="465"/>
        <v>607.33599937325937</v>
      </c>
      <c r="CY248" s="83">
        <f t="shared" si="411"/>
        <v>0</v>
      </c>
      <c r="CZ248" s="83">
        <f t="shared" si="466"/>
        <v>1.6236683932782918</v>
      </c>
      <c r="DA248" s="83">
        <f t="shared" si="412"/>
        <v>1.6236683932782918</v>
      </c>
      <c r="DB248" s="143">
        <f t="shared" si="413"/>
        <v>1.2032309708933955</v>
      </c>
      <c r="DC248" s="83">
        <f t="shared" si="467"/>
        <v>2.5852239811086423E-2</v>
      </c>
      <c r="DD248" s="84">
        <f t="shared" si="468"/>
        <v>607.32657076577573</v>
      </c>
      <c r="DE248" s="86">
        <f t="shared" si="414"/>
        <v>1164.1901060599303</v>
      </c>
      <c r="DF248" s="86">
        <f t="shared" si="415"/>
        <v>465.67604242397204</v>
      </c>
      <c r="DG248" s="86">
        <f t="shared" si="416"/>
        <v>291.04752651498256</v>
      </c>
      <c r="DH248" s="86">
        <f t="shared" si="417"/>
        <v>0.88111481209903786</v>
      </c>
      <c r="DI248" s="86">
        <f t="shared" si="418"/>
        <v>5.5758847050273976</v>
      </c>
      <c r="DJ248" s="86">
        <f t="shared" si="419"/>
        <v>2963.5372795485923</v>
      </c>
      <c r="DK248" s="86">
        <f t="shared" si="420"/>
        <v>696.33816789437537</v>
      </c>
      <c r="DL248" s="86">
        <f t="shared" si="478"/>
        <v>696.33816789437537</v>
      </c>
      <c r="DM248" s="86">
        <f t="shared" si="421"/>
        <v>0.88111481209903786</v>
      </c>
      <c r="DN248" s="85">
        <f t="shared" si="422"/>
        <v>0.88111481209903786</v>
      </c>
      <c r="DO248" s="85">
        <f t="shared" si="469"/>
        <v>88.111481209903786</v>
      </c>
      <c r="DP248" s="85">
        <f t="shared" si="423"/>
        <v>0.88111481209903786</v>
      </c>
      <c r="DQ248" s="85">
        <f t="shared" si="470"/>
        <v>88.111481209903786</v>
      </c>
      <c r="DR248" s="85">
        <f t="shared" si="424"/>
        <v>0.88111481209903786</v>
      </c>
      <c r="DS248" s="85">
        <f t="shared" si="471"/>
        <v>88.111481209903786</v>
      </c>
      <c r="DT248" s="81"/>
      <c r="DU248" s="81"/>
      <c r="DV248" s="81">
        <f t="shared" si="472"/>
        <v>-0.88111481209903786</v>
      </c>
      <c r="DW248" s="100"/>
    </row>
    <row r="249" spans="1:127" x14ac:dyDescent="0.2">
      <c r="A249" s="59">
        <f t="shared" si="425"/>
        <v>32.533333333333218</v>
      </c>
      <c r="B249" s="44">
        <f t="shared" si="426"/>
        <v>32533.333333333216</v>
      </c>
      <c r="C249" s="52">
        <f t="shared" si="360"/>
        <v>133.33333333333334</v>
      </c>
      <c r="D249" s="50">
        <f t="shared" si="361"/>
        <v>3</v>
      </c>
      <c r="E249" s="44">
        <f t="shared" si="362"/>
        <v>2.6</v>
      </c>
      <c r="F249" s="47">
        <f t="shared" si="363"/>
        <v>0.2</v>
      </c>
      <c r="G249" s="52">
        <f t="shared" si="427"/>
        <v>2.7250225095622818E-2</v>
      </c>
      <c r="H249" s="57">
        <f t="shared" si="428"/>
        <v>417.52312105535702</v>
      </c>
      <c r="I249" s="52">
        <f t="shared" si="429"/>
        <v>0</v>
      </c>
      <c r="J249" s="54">
        <f t="shared" si="430"/>
        <v>884.2840732612226</v>
      </c>
      <c r="K249" s="46">
        <f t="shared" si="473"/>
        <v>884.2840732612226</v>
      </c>
      <c r="L249" s="80">
        <f t="shared" si="364"/>
        <v>0</v>
      </c>
      <c r="M249" s="142">
        <f t="shared" si="365"/>
        <v>0</v>
      </c>
      <c r="N249" s="60">
        <f t="shared" si="366"/>
        <v>2.6</v>
      </c>
      <c r="O249" s="53">
        <f t="shared" si="367"/>
        <v>0</v>
      </c>
      <c r="P249" s="58">
        <f t="shared" si="431"/>
        <v>2.6127653509058466</v>
      </c>
      <c r="Q249" s="49">
        <f t="shared" si="368"/>
        <v>2.6127653509058466</v>
      </c>
      <c r="R249" s="143">
        <f t="shared" si="369"/>
        <v>0.2</v>
      </c>
      <c r="S249" s="51">
        <f t="shared" si="432"/>
        <v>2.1810035596554457E-2</v>
      </c>
      <c r="T249" s="57">
        <f t="shared" si="433"/>
        <v>423.30813700298972</v>
      </c>
      <c r="U249" s="53">
        <f t="shared" si="370"/>
        <v>0</v>
      </c>
      <c r="V249" s="58">
        <f t="shared" si="434"/>
        <v>2.6113152460999878</v>
      </c>
      <c r="W249" s="49">
        <f t="shared" si="371"/>
        <v>2.6113152460999878</v>
      </c>
      <c r="X249" s="143">
        <f t="shared" si="372"/>
        <v>0.2</v>
      </c>
      <c r="Y249" s="51">
        <f t="shared" si="435"/>
        <v>2.1215213815298704E-2</v>
      </c>
      <c r="Z249" s="57">
        <f t="shared" si="436"/>
        <v>418.26650934239376</v>
      </c>
      <c r="AA249" s="53">
        <f t="shared" si="373"/>
        <v>0</v>
      </c>
      <c r="AB249" s="58">
        <f t="shared" si="437"/>
        <v>2.6125789188197697</v>
      </c>
      <c r="AC249" s="49">
        <f t="shared" si="374"/>
        <v>2.6125789188197697</v>
      </c>
      <c r="AD249" s="143">
        <f t="shared" si="375"/>
        <v>0.2</v>
      </c>
      <c r="AE249" s="49">
        <f t="shared" si="474"/>
        <v>2.1162523966449704E-2</v>
      </c>
      <c r="AF249" s="57">
        <f t="shared" si="438"/>
        <v>416.66643681172803</v>
      </c>
      <c r="AG249" s="53">
        <f t="shared" si="376"/>
        <v>0</v>
      </c>
      <c r="AH249" s="58">
        <f t="shared" si="439"/>
        <v>2.6129802291417961</v>
      </c>
      <c r="AI249" s="49">
        <f t="shared" si="377"/>
        <v>2.6129802291417961</v>
      </c>
      <c r="AJ249" s="143">
        <f t="shared" si="378"/>
        <v>0.2</v>
      </c>
      <c r="AK249" s="51">
        <f t="shared" si="440"/>
        <v>2.1163082291311107E-2</v>
      </c>
      <c r="AL249" s="57">
        <f t="shared" si="441"/>
        <v>416.44391017670137</v>
      </c>
      <c r="AM249" s="53">
        <f t="shared" si="379"/>
        <v>0</v>
      </c>
      <c r="AN249" s="58">
        <f t="shared" si="442"/>
        <v>2.6130360502744976</v>
      </c>
      <c r="AO249" s="49">
        <f t="shared" si="380"/>
        <v>2.6130360502744976</v>
      </c>
      <c r="AP249" s="143">
        <f t="shared" si="381"/>
        <v>0.2</v>
      </c>
      <c r="AQ249" s="51">
        <f t="shared" si="443"/>
        <v>2.1163377941043303E-2</v>
      </c>
      <c r="AR249" s="57">
        <f t="shared" si="444"/>
        <v>416.42346345004552</v>
      </c>
      <c r="AS249" s="44">
        <f t="shared" si="382"/>
        <v>1591.7113318702009</v>
      </c>
      <c r="AT249" s="44">
        <f t="shared" si="383"/>
        <v>636.6845327480803</v>
      </c>
      <c r="AU249" s="44">
        <f t="shared" si="384"/>
        <v>397.92783296755022</v>
      </c>
      <c r="AV249" s="47">
        <f t="shared" si="385"/>
        <v>28.330832135242876</v>
      </c>
      <c r="AW249" s="47">
        <f t="shared" si="386"/>
        <v>2943.311738312299</v>
      </c>
      <c r="AX249" s="86">
        <f t="shared" si="387"/>
        <v>1840275.5256040839</v>
      </c>
      <c r="AY249" s="86">
        <f t="shared" si="388"/>
        <v>694.52153211193502</v>
      </c>
      <c r="AZ249" s="10">
        <f t="shared" si="445"/>
        <v>694.52153211193502</v>
      </c>
      <c r="BA249" s="44">
        <f t="shared" si="389"/>
        <v>2943.311738312299</v>
      </c>
      <c r="BB249" s="9">
        <f t="shared" si="390"/>
        <v>1591.7113318702009</v>
      </c>
      <c r="BC249" s="45">
        <f t="shared" si="479"/>
        <v>212228.17758269346</v>
      </c>
      <c r="BD249" s="9">
        <f t="shared" si="391"/>
        <v>397.92783296755022</v>
      </c>
      <c r="BE249" s="45">
        <f t="shared" si="475"/>
        <v>53057.044395673365</v>
      </c>
      <c r="BF249" s="9">
        <f t="shared" si="392"/>
        <v>636.6845327480803</v>
      </c>
      <c r="BG249" s="45">
        <f t="shared" si="476"/>
        <v>84891.271033077384</v>
      </c>
      <c r="BH249" s="58"/>
      <c r="BI249" s="58"/>
      <c r="BJ249" s="58">
        <f t="shared" si="446"/>
        <v>-1591.7113318702009</v>
      </c>
      <c r="BK249" s="97"/>
      <c r="BL249" s="44"/>
      <c r="BM249" s="82">
        <f t="shared" si="447"/>
        <v>24.400000000000002</v>
      </c>
      <c r="BN249" s="86">
        <f t="shared" si="448"/>
        <v>24400</v>
      </c>
      <c r="BO249" s="86">
        <f t="shared" si="449"/>
        <v>100</v>
      </c>
      <c r="BP249" s="84">
        <f t="shared" si="393"/>
        <v>2</v>
      </c>
      <c r="BQ249" s="84">
        <f t="shared" si="394"/>
        <v>3</v>
      </c>
      <c r="BR249" s="84">
        <f t="shared" si="395"/>
        <v>0.2</v>
      </c>
      <c r="BS249" s="84">
        <f t="shared" si="450"/>
        <v>3.6996943074937935E-2</v>
      </c>
      <c r="BT249" s="84">
        <f t="shared" si="451"/>
        <v>572.96021088849579</v>
      </c>
      <c r="BU249" s="84">
        <f t="shared" si="452"/>
        <v>0</v>
      </c>
      <c r="BV249" s="83">
        <f t="shared" si="453"/>
        <v>649.51908114440573</v>
      </c>
      <c r="BW249" s="81">
        <f t="shared" si="477"/>
        <v>649.51908114440573</v>
      </c>
      <c r="BX249" s="83">
        <f t="shared" si="396"/>
        <v>0</v>
      </c>
      <c r="BY249" s="141">
        <f t="shared" si="397"/>
        <v>0</v>
      </c>
      <c r="BZ249" s="83">
        <f t="shared" si="398"/>
        <v>3</v>
      </c>
      <c r="CA249" s="83">
        <f t="shared" si="399"/>
        <v>0</v>
      </c>
      <c r="CB249" s="83">
        <f t="shared" si="454"/>
        <v>1.6689288204863442</v>
      </c>
      <c r="CC249" s="83">
        <f t="shared" si="400"/>
        <v>1.6689288204863442</v>
      </c>
      <c r="CD249" s="143">
        <f t="shared" si="401"/>
        <v>1.2238668524348462</v>
      </c>
      <c r="CE249" s="83">
        <f t="shared" si="455"/>
        <v>2.6424250539713277E-2</v>
      </c>
      <c r="CF249" s="84">
        <f t="shared" si="456"/>
        <v>676.87189892120034</v>
      </c>
      <c r="CG249" s="83">
        <f t="shared" si="402"/>
        <v>0</v>
      </c>
      <c r="CH249" s="83">
        <f t="shared" si="457"/>
        <v>1.539850865163725</v>
      </c>
      <c r="CI249" s="83">
        <f t="shared" si="403"/>
        <v>1.539850865163725</v>
      </c>
      <c r="CJ249" s="143">
        <f t="shared" si="404"/>
        <v>1.1969464386411544</v>
      </c>
      <c r="CK249" s="83">
        <f t="shared" si="458"/>
        <v>2.5521070656934347E-2</v>
      </c>
      <c r="CL249" s="84">
        <f t="shared" si="459"/>
        <v>622.73554423218275</v>
      </c>
      <c r="CM249" s="83">
        <f t="shared" si="405"/>
        <v>0</v>
      </c>
      <c r="CN249" s="83">
        <f t="shared" si="460"/>
        <v>1.604502462547432</v>
      </c>
      <c r="CO249" s="83">
        <f t="shared" si="406"/>
        <v>1.604502462547432</v>
      </c>
      <c r="CP249" s="143">
        <f t="shared" si="407"/>
        <v>1.2022682287919844</v>
      </c>
      <c r="CQ249" s="83">
        <f t="shared" si="461"/>
        <v>2.569961671649516E-2</v>
      </c>
      <c r="CR249" s="84">
        <f t="shared" si="462"/>
        <v>609.97362240765017</v>
      </c>
      <c r="CS249" s="83">
        <f t="shared" si="408"/>
        <v>0</v>
      </c>
      <c r="CT249" s="83">
        <f t="shared" si="463"/>
        <v>1.620541855295367</v>
      </c>
      <c r="CU249" s="83">
        <f t="shared" si="409"/>
        <v>1.620541855295367</v>
      </c>
      <c r="CV249" s="143">
        <f t="shared" si="410"/>
        <v>1.2032003115553187</v>
      </c>
      <c r="CW249" s="83">
        <f t="shared" si="464"/>
        <v>2.5730888093205055E-2</v>
      </c>
      <c r="CX249" s="84">
        <f t="shared" si="465"/>
        <v>608.92573164808528</v>
      </c>
      <c r="CY249" s="83">
        <f t="shared" si="411"/>
        <v>0</v>
      </c>
      <c r="CZ249" s="83">
        <f t="shared" si="466"/>
        <v>1.6218731197634648</v>
      </c>
      <c r="DA249" s="83">
        <f t="shared" si="412"/>
        <v>1.6218731197634648</v>
      </c>
      <c r="DB249" s="143">
        <f t="shared" si="413"/>
        <v>1.2032309708933955</v>
      </c>
      <c r="DC249" s="83">
        <f t="shared" si="467"/>
        <v>2.5731916713997084E-2</v>
      </c>
      <c r="DD249" s="84">
        <f t="shared" si="468"/>
        <v>608.91507728405975</v>
      </c>
      <c r="DE249" s="86">
        <f t="shared" si="414"/>
        <v>1169.1343460599303</v>
      </c>
      <c r="DF249" s="86">
        <f t="shared" si="415"/>
        <v>467.65373842397213</v>
      </c>
      <c r="DG249" s="86">
        <f t="shared" si="416"/>
        <v>292.28358651498257</v>
      </c>
      <c r="DH249" s="86">
        <f t="shared" si="417"/>
        <v>0.87049729951030441</v>
      </c>
      <c r="DI249" s="86">
        <f t="shared" si="418"/>
        <v>5.4530897017241182</v>
      </c>
      <c r="DJ249" s="86">
        <f t="shared" si="419"/>
        <v>2842.1170544779661</v>
      </c>
      <c r="DK249" s="86">
        <f t="shared" si="420"/>
        <v>689.30067688403426</v>
      </c>
      <c r="DL249" s="86">
        <f t="shared" si="478"/>
        <v>689.30067688403426</v>
      </c>
      <c r="DM249" s="86">
        <f t="shared" si="421"/>
        <v>0.87049729951030441</v>
      </c>
      <c r="DN249" s="85">
        <f t="shared" si="422"/>
        <v>0.87049729951030441</v>
      </c>
      <c r="DO249" s="85">
        <f t="shared" si="469"/>
        <v>87.049729951030443</v>
      </c>
      <c r="DP249" s="85">
        <f t="shared" si="423"/>
        <v>0.87049729951030441</v>
      </c>
      <c r="DQ249" s="85">
        <f t="shared" si="470"/>
        <v>87.049729951030443</v>
      </c>
      <c r="DR249" s="85">
        <f t="shared" si="424"/>
        <v>0.87049729951030441</v>
      </c>
      <c r="DS249" s="85">
        <f t="shared" si="471"/>
        <v>87.049729951030443</v>
      </c>
      <c r="DT249" s="81"/>
      <c r="DU249" s="81"/>
      <c r="DV249" s="81">
        <f t="shared" si="472"/>
        <v>-0.87049729951030441</v>
      </c>
      <c r="DW249" s="100"/>
    </row>
    <row r="250" spans="1:127" x14ac:dyDescent="0.2">
      <c r="A250" s="59">
        <f t="shared" si="425"/>
        <v>32.666666666666551</v>
      </c>
      <c r="B250" s="44">
        <f t="shared" si="426"/>
        <v>32666.666666666548</v>
      </c>
      <c r="C250" s="52">
        <f t="shared" si="360"/>
        <v>133.33333333333334</v>
      </c>
      <c r="D250" s="50">
        <f t="shared" si="361"/>
        <v>3</v>
      </c>
      <c r="E250" s="44">
        <f t="shared" si="362"/>
        <v>2.6</v>
      </c>
      <c r="F250" s="47">
        <f t="shared" si="363"/>
        <v>0.2</v>
      </c>
      <c r="G250" s="52">
        <f t="shared" si="427"/>
        <v>2.722355842895615E-2</v>
      </c>
      <c r="H250" s="57">
        <f t="shared" si="428"/>
        <v>418.9198847354744</v>
      </c>
      <c r="I250" s="52">
        <f t="shared" si="429"/>
        <v>0</v>
      </c>
      <c r="J250" s="54">
        <f t="shared" si="430"/>
        <v>888.07727326122256</v>
      </c>
      <c r="K250" s="46">
        <f t="shared" si="473"/>
        <v>888.07727326122256</v>
      </c>
      <c r="L250" s="80">
        <f t="shared" si="364"/>
        <v>0</v>
      </c>
      <c r="M250" s="142">
        <f t="shared" si="365"/>
        <v>0</v>
      </c>
      <c r="N250" s="60">
        <f t="shared" si="366"/>
        <v>2.6</v>
      </c>
      <c r="O250" s="53">
        <f t="shared" si="367"/>
        <v>0</v>
      </c>
      <c r="P250" s="58">
        <f t="shared" si="431"/>
        <v>2.612916769082648</v>
      </c>
      <c r="Q250" s="49">
        <f t="shared" si="368"/>
        <v>2.612916769082648</v>
      </c>
      <c r="R250" s="143">
        <f t="shared" si="369"/>
        <v>0.2</v>
      </c>
      <c r="S250" s="51">
        <f t="shared" si="432"/>
        <v>2.1783368929887789E-2</v>
      </c>
      <c r="T250" s="57">
        <f t="shared" si="433"/>
        <v>424.42045540059166</v>
      </c>
      <c r="U250" s="53">
        <f t="shared" si="370"/>
        <v>0</v>
      </c>
      <c r="V250" s="58">
        <f t="shared" si="434"/>
        <v>2.6115380321646677</v>
      </c>
      <c r="W250" s="49">
        <f t="shared" si="371"/>
        <v>2.6115380321646677</v>
      </c>
      <c r="X250" s="143">
        <f t="shared" si="372"/>
        <v>0.2</v>
      </c>
      <c r="Y250" s="51">
        <f t="shared" si="435"/>
        <v>2.1188547148632036E-2</v>
      </c>
      <c r="Z250" s="57">
        <f t="shared" si="436"/>
        <v>419.34907392429074</v>
      </c>
      <c r="AA250" s="53">
        <f t="shared" si="373"/>
        <v>0</v>
      </c>
      <c r="AB250" s="58">
        <f t="shared" si="437"/>
        <v>2.6128091389782515</v>
      </c>
      <c r="AC250" s="49">
        <f t="shared" si="374"/>
        <v>2.6128091389782515</v>
      </c>
      <c r="AD250" s="143">
        <f t="shared" si="375"/>
        <v>0.2</v>
      </c>
      <c r="AE250" s="49">
        <f t="shared" si="474"/>
        <v>2.1135857299783036E-2</v>
      </c>
      <c r="AF250" s="57">
        <f t="shared" si="438"/>
        <v>417.74578873641144</v>
      </c>
      <c r="AG250" s="53">
        <f t="shared" si="376"/>
        <v>0</v>
      </c>
      <c r="AH250" s="58">
        <f t="shared" si="439"/>
        <v>2.6132112488277555</v>
      </c>
      <c r="AI250" s="49">
        <f t="shared" si="377"/>
        <v>2.6132112488277555</v>
      </c>
      <c r="AJ250" s="143">
        <f t="shared" si="378"/>
        <v>0.2</v>
      </c>
      <c r="AK250" s="51">
        <f t="shared" si="440"/>
        <v>2.1136415624644439E-2</v>
      </c>
      <c r="AL250" s="57">
        <f t="shared" si="441"/>
        <v>417.52312482068533</v>
      </c>
      <c r="AM250" s="53">
        <f t="shared" si="379"/>
        <v>0</v>
      </c>
      <c r="AN250" s="58">
        <f t="shared" si="442"/>
        <v>2.6132671035489126</v>
      </c>
      <c r="AO250" s="49">
        <f t="shared" si="380"/>
        <v>2.6132671035489126</v>
      </c>
      <c r="AP250" s="143">
        <f t="shared" si="381"/>
        <v>0.2</v>
      </c>
      <c r="AQ250" s="51">
        <f t="shared" si="443"/>
        <v>2.1136711274376635E-2</v>
      </c>
      <c r="AR250" s="57">
        <f t="shared" si="444"/>
        <v>417.50267012513075</v>
      </c>
      <c r="AS250" s="44">
        <f t="shared" si="382"/>
        <v>1598.5390918702005</v>
      </c>
      <c r="AT250" s="44">
        <f t="shared" si="383"/>
        <v>639.41563674808015</v>
      </c>
      <c r="AU250" s="44">
        <f t="shared" si="384"/>
        <v>399.63477296755013</v>
      </c>
      <c r="AV250" s="47">
        <f t="shared" si="385"/>
        <v>27.898771671466687</v>
      </c>
      <c r="AW250" s="47">
        <f t="shared" si="386"/>
        <v>2859.49939165977</v>
      </c>
      <c r="AX250" s="86">
        <f t="shared" si="387"/>
        <v>1756921.8999536119</v>
      </c>
      <c r="AY250" s="86">
        <f t="shared" si="388"/>
        <v>690.56341680953517</v>
      </c>
      <c r="AZ250" s="10">
        <f t="shared" si="445"/>
        <v>690.56341680953517</v>
      </c>
      <c r="BA250" s="44">
        <f t="shared" si="389"/>
        <v>2859.49939165977</v>
      </c>
      <c r="BB250" s="9">
        <f t="shared" si="390"/>
        <v>1598.5390918702005</v>
      </c>
      <c r="BC250" s="45">
        <f t="shared" si="479"/>
        <v>213138.54558269342</v>
      </c>
      <c r="BD250" s="9">
        <f t="shared" si="391"/>
        <v>399.63477296755013</v>
      </c>
      <c r="BE250" s="45">
        <f t="shared" si="475"/>
        <v>53284.636395673355</v>
      </c>
      <c r="BF250" s="9">
        <f t="shared" si="392"/>
        <v>639.41563674808015</v>
      </c>
      <c r="BG250" s="45">
        <f t="shared" si="476"/>
        <v>85255.418233077362</v>
      </c>
      <c r="BH250" s="58"/>
      <c r="BI250" s="58"/>
      <c r="BJ250" s="58">
        <f t="shared" si="446"/>
        <v>-1598.5390918702005</v>
      </c>
      <c r="BK250" s="97"/>
      <c r="BL250" s="44"/>
      <c r="BM250" s="82">
        <f t="shared" si="447"/>
        <v>24.5</v>
      </c>
      <c r="BN250" s="86">
        <f t="shared" si="448"/>
        <v>24500</v>
      </c>
      <c r="BO250" s="86">
        <f t="shared" si="449"/>
        <v>100</v>
      </c>
      <c r="BP250" s="84">
        <f t="shared" si="393"/>
        <v>2</v>
      </c>
      <c r="BQ250" s="84">
        <f t="shared" si="394"/>
        <v>3</v>
      </c>
      <c r="BR250" s="84">
        <f t="shared" si="395"/>
        <v>0.2</v>
      </c>
      <c r="BS250" s="84">
        <f t="shared" si="450"/>
        <v>3.6976943074937936E-2</v>
      </c>
      <c r="BT250" s="84">
        <f t="shared" si="451"/>
        <v>574.19310899099378</v>
      </c>
      <c r="BU250" s="84">
        <f t="shared" si="452"/>
        <v>0</v>
      </c>
      <c r="BV250" s="83">
        <f t="shared" si="453"/>
        <v>652.26588114440574</v>
      </c>
      <c r="BW250" s="81">
        <f t="shared" si="477"/>
        <v>652.26588114440574</v>
      </c>
      <c r="BX250" s="83">
        <f t="shared" si="396"/>
        <v>0</v>
      </c>
      <c r="BY250" s="141">
        <f t="shared" si="397"/>
        <v>0</v>
      </c>
      <c r="BZ250" s="83">
        <f t="shared" si="398"/>
        <v>3</v>
      </c>
      <c r="CA250" s="83">
        <f t="shared" si="399"/>
        <v>0</v>
      </c>
      <c r="CB250" s="83">
        <f t="shared" si="454"/>
        <v>1.667505244341291</v>
      </c>
      <c r="CC250" s="83">
        <f t="shared" si="400"/>
        <v>1.667505244341291</v>
      </c>
      <c r="CD250" s="143">
        <f t="shared" si="401"/>
        <v>1.2238668524348462</v>
      </c>
      <c r="CE250" s="83">
        <f t="shared" si="455"/>
        <v>2.6301863854469792E-2</v>
      </c>
      <c r="CF250" s="84">
        <f t="shared" si="456"/>
        <v>678.45153832064523</v>
      </c>
      <c r="CG250" s="83">
        <f t="shared" si="402"/>
        <v>0</v>
      </c>
      <c r="CH250" s="83">
        <f t="shared" si="457"/>
        <v>1.5382589988965503</v>
      </c>
      <c r="CI250" s="83">
        <f t="shared" si="403"/>
        <v>1.5382589988965503</v>
      </c>
      <c r="CJ250" s="143">
        <f t="shared" si="404"/>
        <v>1.1969464386411544</v>
      </c>
      <c r="CK250" s="83">
        <f t="shared" si="458"/>
        <v>2.5401376013070232E-2</v>
      </c>
      <c r="CL250" s="84">
        <f t="shared" si="459"/>
        <v>624.38903054770947</v>
      </c>
      <c r="CM250" s="83">
        <f t="shared" si="405"/>
        <v>0</v>
      </c>
      <c r="CN250" s="83">
        <f t="shared" si="460"/>
        <v>1.6026730588507927</v>
      </c>
      <c r="CO250" s="83">
        <f t="shared" si="406"/>
        <v>1.6026730588507927</v>
      </c>
      <c r="CP250" s="143">
        <f t="shared" si="407"/>
        <v>1.2022682287919844</v>
      </c>
      <c r="CQ250" s="83">
        <f t="shared" si="461"/>
        <v>2.557938989361596E-2</v>
      </c>
      <c r="CR250" s="84">
        <f t="shared" si="462"/>
        <v>611.57159460797629</v>
      </c>
      <c r="CS250" s="83">
        <f t="shared" si="408"/>
        <v>0</v>
      </c>
      <c r="CT250" s="83">
        <f t="shared" si="463"/>
        <v>1.6187437397922877</v>
      </c>
      <c r="CU250" s="83">
        <f t="shared" si="409"/>
        <v>1.6187437397922877</v>
      </c>
      <c r="CV250" s="143">
        <f t="shared" si="410"/>
        <v>1.2032003115553187</v>
      </c>
      <c r="CW250" s="83">
        <f t="shared" si="464"/>
        <v>2.5610568062049522E-2</v>
      </c>
      <c r="CX250" s="84">
        <f t="shared" si="465"/>
        <v>610.50981465055418</v>
      </c>
      <c r="CY250" s="83">
        <f t="shared" si="411"/>
        <v>0</v>
      </c>
      <c r="CZ250" s="83">
        <f t="shared" si="466"/>
        <v>1.6200894815000753</v>
      </c>
      <c r="DA250" s="83">
        <f t="shared" si="412"/>
        <v>1.6200894815000753</v>
      </c>
      <c r="DB250" s="143">
        <f t="shared" si="413"/>
        <v>1.2032309708933955</v>
      </c>
      <c r="DC250" s="83">
        <f t="shared" si="467"/>
        <v>2.5611593616907746E-2</v>
      </c>
      <c r="DD250" s="84">
        <f t="shared" si="468"/>
        <v>610.49792336817245</v>
      </c>
      <c r="DE250" s="86">
        <f t="shared" si="414"/>
        <v>1174.0785860599303</v>
      </c>
      <c r="DF250" s="86">
        <f t="shared" si="415"/>
        <v>469.63143442397211</v>
      </c>
      <c r="DG250" s="86">
        <f t="shared" si="416"/>
        <v>293.51964651498258</v>
      </c>
      <c r="DH250" s="86">
        <f t="shared" si="417"/>
        <v>0.86008217582957902</v>
      </c>
      <c r="DI250" s="86">
        <f t="shared" si="418"/>
        <v>5.3338469710673619</v>
      </c>
      <c r="DJ250" s="86">
        <f t="shared" si="419"/>
        <v>2726.485870274405</v>
      </c>
      <c r="DK250" s="86">
        <f t="shared" si="420"/>
        <v>682.29456436657506</v>
      </c>
      <c r="DL250" s="86">
        <f t="shared" si="478"/>
        <v>682.29456436657506</v>
      </c>
      <c r="DM250" s="86">
        <f t="shared" si="421"/>
        <v>0.86008217582957902</v>
      </c>
      <c r="DN250" s="85">
        <f t="shared" si="422"/>
        <v>0.86008217582957902</v>
      </c>
      <c r="DO250" s="85">
        <f t="shared" si="469"/>
        <v>86.008217582957897</v>
      </c>
      <c r="DP250" s="85">
        <f t="shared" si="423"/>
        <v>0.86008217582957902</v>
      </c>
      <c r="DQ250" s="85">
        <f t="shared" si="470"/>
        <v>86.008217582957897</v>
      </c>
      <c r="DR250" s="85">
        <f t="shared" si="424"/>
        <v>0.86008217582957902</v>
      </c>
      <c r="DS250" s="85">
        <f t="shared" si="471"/>
        <v>86.008217582957897</v>
      </c>
      <c r="DT250" s="81"/>
      <c r="DU250" s="81"/>
      <c r="DV250" s="81">
        <f t="shared" si="472"/>
        <v>-0.86008217582957902</v>
      </c>
      <c r="DW250" s="100"/>
    </row>
    <row r="251" spans="1:127" x14ac:dyDescent="0.2">
      <c r="A251" s="59">
        <f t="shared" si="425"/>
        <v>32.799999999999883</v>
      </c>
      <c r="B251" s="44">
        <f t="shared" si="426"/>
        <v>32799.999999999884</v>
      </c>
      <c r="C251" s="52">
        <f t="shared" si="360"/>
        <v>133.33333333333334</v>
      </c>
      <c r="D251" s="50">
        <f t="shared" si="361"/>
        <v>3</v>
      </c>
      <c r="E251" s="44">
        <f t="shared" si="362"/>
        <v>2.6</v>
      </c>
      <c r="F251" s="47">
        <f t="shared" si="363"/>
        <v>0.2</v>
      </c>
      <c r="G251" s="52">
        <f t="shared" si="427"/>
        <v>2.7196891762289482E-2</v>
      </c>
      <c r="H251" s="57">
        <f t="shared" si="428"/>
        <v>420.31528089422426</v>
      </c>
      <c r="I251" s="52">
        <f t="shared" si="429"/>
        <v>0</v>
      </c>
      <c r="J251" s="54">
        <f t="shared" si="430"/>
        <v>891.87047326122251</v>
      </c>
      <c r="K251" s="46">
        <f t="shared" si="473"/>
        <v>891.87047326122251</v>
      </c>
      <c r="L251" s="80">
        <f t="shared" si="364"/>
        <v>0</v>
      </c>
      <c r="M251" s="142">
        <f t="shared" si="365"/>
        <v>0</v>
      </c>
      <c r="N251" s="60">
        <f t="shared" si="366"/>
        <v>2.6</v>
      </c>
      <c r="O251" s="53">
        <f t="shared" si="367"/>
        <v>0</v>
      </c>
      <c r="P251" s="58">
        <f t="shared" si="431"/>
        <v>2.6130684895953835</v>
      </c>
      <c r="Q251" s="49">
        <f t="shared" si="368"/>
        <v>2.6130684895953835</v>
      </c>
      <c r="R251" s="143">
        <f t="shared" si="369"/>
        <v>0.2</v>
      </c>
      <c r="S251" s="51">
        <f t="shared" si="432"/>
        <v>2.1756702263221121E-2</v>
      </c>
      <c r="T251" s="57">
        <f t="shared" si="433"/>
        <v>425.53134857836903</v>
      </c>
      <c r="U251" s="53">
        <f t="shared" si="370"/>
        <v>0</v>
      </c>
      <c r="V251" s="58">
        <f t="shared" si="434"/>
        <v>2.611761127730619</v>
      </c>
      <c r="W251" s="49">
        <f t="shared" si="371"/>
        <v>2.611761127730619</v>
      </c>
      <c r="X251" s="143">
        <f t="shared" si="372"/>
        <v>0.2</v>
      </c>
      <c r="Y251" s="51">
        <f t="shared" si="435"/>
        <v>2.1161880481965368E-2</v>
      </c>
      <c r="Z251" s="57">
        <f t="shared" si="436"/>
        <v>420.43018467483938</v>
      </c>
      <c r="AA251" s="53">
        <f t="shared" si="373"/>
        <v>0</v>
      </c>
      <c r="AB251" s="58">
        <f t="shared" si="437"/>
        <v>2.6130396758666659</v>
      </c>
      <c r="AC251" s="49">
        <f t="shared" si="374"/>
        <v>2.6130396758666659</v>
      </c>
      <c r="AD251" s="143">
        <f t="shared" si="375"/>
        <v>0.2</v>
      </c>
      <c r="AE251" s="49">
        <f t="shared" si="474"/>
        <v>2.1109190633116368E-2</v>
      </c>
      <c r="AF251" s="57">
        <f t="shared" si="438"/>
        <v>418.82368473992943</v>
      </c>
      <c r="AG251" s="53">
        <f t="shared" si="376"/>
        <v>0</v>
      </c>
      <c r="AH251" s="58">
        <f t="shared" si="439"/>
        <v>2.6134425858492341</v>
      </c>
      <c r="AI251" s="49">
        <f t="shared" si="377"/>
        <v>2.6134425858492341</v>
      </c>
      <c r="AJ251" s="143">
        <f t="shared" si="378"/>
        <v>0.2</v>
      </c>
      <c r="AK251" s="51">
        <f t="shared" si="440"/>
        <v>2.1109748957977771E-2</v>
      </c>
      <c r="AL251" s="57">
        <f t="shared" si="441"/>
        <v>418.60088344943694</v>
      </c>
      <c r="AM251" s="53">
        <f t="shared" si="379"/>
        <v>0</v>
      </c>
      <c r="AN251" s="58">
        <f t="shared" si="442"/>
        <v>2.6134984741961698</v>
      </c>
      <c r="AO251" s="49">
        <f t="shared" si="380"/>
        <v>2.6134984741961698</v>
      </c>
      <c r="AP251" s="143">
        <f t="shared" si="381"/>
        <v>0.2</v>
      </c>
      <c r="AQ251" s="51">
        <f t="shared" si="443"/>
        <v>2.1110044607709967E-2</v>
      </c>
      <c r="AR251" s="57">
        <f t="shared" si="444"/>
        <v>418.58042080293723</v>
      </c>
      <c r="AS251" s="44">
        <f t="shared" si="382"/>
        <v>1605.3668518702002</v>
      </c>
      <c r="AT251" s="44">
        <f t="shared" si="383"/>
        <v>642.14674074808011</v>
      </c>
      <c r="AU251" s="44">
        <f t="shared" si="384"/>
        <v>401.34171296755005</v>
      </c>
      <c r="AV251" s="47">
        <f t="shared" si="385"/>
        <v>27.475185094281837</v>
      </c>
      <c r="AW251" s="47">
        <f t="shared" si="386"/>
        <v>2778.4319129366859</v>
      </c>
      <c r="AX251" s="86">
        <f t="shared" si="387"/>
        <v>1677690.7907178579</v>
      </c>
      <c r="AY251" s="86">
        <f t="shared" si="388"/>
        <v>686.62500213248097</v>
      </c>
      <c r="AZ251" s="10">
        <f t="shared" si="445"/>
        <v>686.62500213248097</v>
      </c>
      <c r="BA251" s="44">
        <f t="shared" si="389"/>
        <v>2778.4319129366859</v>
      </c>
      <c r="BB251" s="9">
        <f t="shared" si="390"/>
        <v>1605.3668518702002</v>
      </c>
      <c r="BC251" s="45">
        <f t="shared" si="479"/>
        <v>214048.91358269338</v>
      </c>
      <c r="BD251" s="9">
        <f t="shared" si="391"/>
        <v>401.34171296755005</v>
      </c>
      <c r="BE251" s="45">
        <f t="shared" si="475"/>
        <v>53512.228395673344</v>
      </c>
      <c r="BF251" s="9">
        <f t="shared" si="392"/>
        <v>642.14674074808011</v>
      </c>
      <c r="BG251" s="45">
        <f t="shared" si="476"/>
        <v>85619.565433077354</v>
      </c>
      <c r="BH251" s="58"/>
      <c r="BI251" s="58"/>
      <c r="BJ251" s="58">
        <f t="shared" si="446"/>
        <v>-1605.3668518702002</v>
      </c>
      <c r="BK251" s="97"/>
      <c r="BL251" s="44"/>
      <c r="BM251" s="82">
        <f t="shared" si="447"/>
        <v>24.6</v>
      </c>
      <c r="BN251" s="86">
        <f t="shared" si="448"/>
        <v>24600</v>
      </c>
      <c r="BO251" s="86">
        <f t="shared" si="449"/>
        <v>100</v>
      </c>
      <c r="BP251" s="84">
        <f t="shared" si="393"/>
        <v>2</v>
      </c>
      <c r="BQ251" s="84">
        <f t="shared" si="394"/>
        <v>3</v>
      </c>
      <c r="BR251" s="84">
        <f t="shared" si="395"/>
        <v>0.2</v>
      </c>
      <c r="BS251" s="84">
        <f t="shared" si="450"/>
        <v>3.6956943074937937E-2</v>
      </c>
      <c r="BT251" s="84">
        <f t="shared" si="451"/>
        <v>575.42534042682507</v>
      </c>
      <c r="BU251" s="84">
        <f t="shared" si="452"/>
        <v>0</v>
      </c>
      <c r="BV251" s="83">
        <f t="shared" si="453"/>
        <v>655.01268114440575</v>
      </c>
      <c r="BW251" s="81">
        <f t="shared" si="477"/>
        <v>655.01268114440575</v>
      </c>
      <c r="BX251" s="83">
        <f t="shared" si="396"/>
        <v>0</v>
      </c>
      <c r="BY251" s="141">
        <f t="shared" si="397"/>
        <v>0</v>
      </c>
      <c r="BZ251" s="83">
        <f t="shared" si="398"/>
        <v>3</v>
      </c>
      <c r="CA251" s="83">
        <f t="shared" si="399"/>
        <v>0</v>
      </c>
      <c r="CB251" s="83">
        <f t="shared" si="454"/>
        <v>1.6660853885082132</v>
      </c>
      <c r="CC251" s="83">
        <f t="shared" si="400"/>
        <v>1.6660853885082132</v>
      </c>
      <c r="CD251" s="143">
        <f t="shared" si="401"/>
        <v>1.2238668524348462</v>
      </c>
      <c r="CE251" s="83">
        <f t="shared" si="455"/>
        <v>2.6179477169226306E-2</v>
      </c>
      <c r="CF251" s="84">
        <f t="shared" si="456"/>
        <v>680.02518677547903</v>
      </c>
      <c r="CG251" s="83">
        <f t="shared" si="402"/>
        <v>0</v>
      </c>
      <c r="CH251" s="83">
        <f t="shared" si="457"/>
        <v>1.5366777031522378</v>
      </c>
      <c r="CI251" s="83">
        <f t="shared" si="403"/>
        <v>1.5366777031522378</v>
      </c>
      <c r="CJ251" s="143">
        <f t="shared" si="404"/>
        <v>1.1969464386411544</v>
      </c>
      <c r="CK251" s="83">
        <f t="shared" si="458"/>
        <v>2.5281681369206117E-2</v>
      </c>
      <c r="CL251" s="84">
        <f t="shared" si="459"/>
        <v>626.03644679616423</v>
      </c>
      <c r="CM251" s="83">
        <f t="shared" si="405"/>
        <v>0</v>
      </c>
      <c r="CN251" s="83">
        <f t="shared" si="460"/>
        <v>1.6008558520895131</v>
      </c>
      <c r="CO251" s="83">
        <f t="shared" si="406"/>
        <v>1.6008558520895131</v>
      </c>
      <c r="CP251" s="143">
        <f t="shared" si="407"/>
        <v>1.2022682287919844</v>
      </c>
      <c r="CQ251" s="83">
        <f t="shared" si="461"/>
        <v>2.545916307073676E-2</v>
      </c>
      <c r="CR251" s="84">
        <f t="shared" si="462"/>
        <v>613.16388920238819</v>
      </c>
      <c r="CS251" s="83">
        <f t="shared" si="408"/>
        <v>0</v>
      </c>
      <c r="CT251" s="83">
        <f t="shared" si="463"/>
        <v>1.616957287596624</v>
      </c>
      <c r="CU251" s="83">
        <f t="shared" si="409"/>
        <v>1.616957287596624</v>
      </c>
      <c r="CV251" s="143">
        <f t="shared" si="410"/>
        <v>1.2032003115553187</v>
      </c>
      <c r="CW251" s="83">
        <f t="shared" si="464"/>
        <v>2.5490248030893989E-2</v>
      </c>
      <c r="CX251" s="84">
        <f t="shared" si="465"/>
        <v>612.08822434063586</v>
      </c>
      <c r="CY251" s="83">
        <f t="shared" si="411"/>
        <v>0</v>
      </c>
      <c r="CZ251" s="83">
        <f t="shared" si="466"/>
        <v>1.6183174420323596</v>
      </c>
      <c r="DA251" s="83">
        <f t="shared" si="412"/>
        <v>1.6183174420323596</v>
      </c>
      <c r="DB251" s="143">
        <f t="shared" si="413"/>
        <v>1.2032309708933955</v>
      </c>
      <c r="DC251" s="83">
        <f t="shared" si="467"/>
        <v>2.5491270519818407E-2</v>
      </c>
      <c r="DD251" s="84">
        <f t="shared" si="468"/>
        <v>612.07508514597157</v>
      </c>
      <c r="DE251" s="86">
        <f t="shared" si="414"/>
        <v>1179.0228260599304</v>
      </c>
      <c r="DF251" s="86">
        <f t="shared" si="415"/>
        <v>471.60913042397209</v>
      </c>
      <c r="DG251" s="86">
        <f t="shared" si="416"/>
        <v>294.75570651498259</v>
      </c>
      <c r="DH251" s="86">
        <f t="shared" si="417"/>
        <v>0.8498647896677296</v>
      </c>
      <c r="DI251" s="86">
        <f t="shared" si="418"/>
        <v>5.2180363936328007</v>
      </c>
      <c r="DJ251" s="86">
        <f t="shared" si="419"/>
        <v>2616.3358693403352</v>
      </c>
      <c r="DK251" s="86">
        <f t="shared" si="420"/>
        <v>675.31985157754798</v>
      </c>
      <c r="DL251" s="86">
        <f t="shared" si="478"/>
        <v>675.31985157754798</v>
      </c>
      <c r="DM251" s="86">
        <f t="shared" si="421"/>
        <v>0.8498647896677296</v>
      </c>
      <c r="DN251" s="85">
        <f t="shared" si="422"/>
        <v>0.8498647896677296</v>
      </c>
      <c r="DO251" s="85">
        <f t="shared" si="469"/>
        <v>84.986478966772964</v>
      </c>
      <c r="DP251" s="85">
        <f t="shared" si="423"/>
        <v>0.8498647896677296</v>
      </c>
      <c r="DQ251" s="85">
        <f t="shared" si="470"/>
        <v>84.986478966772964</v>
      </c>
      <c r="DR251" s="85">
        <f t="shared" si="424"/>
        <v>0.8498647896677296</v>
      </c>
      <c r="DS251" s="85">
        <f t="shared" si="471"/>
        <v>84.986478966772964</v>
      </c>
      <c r="DT251" s="81"/>
      <c r="DU251" s="81"/>
      <c r="DV251" s="81">
        <f t="shared" si="472"/>
        <v>-0.8498647896677296</v>
      </c>
      <c r="DW251" s="100"/>
    </row>
    <row r="252" spans="1:127" x14ac:dyDescent="0.2">
      <c r="A252" s="59">
        <f t="shared" si="425"/>
        <v>32.933333333333223</v>
      </c>
      <c r="B252" s="44">
        <f t="shared" si="426"/>
        <v>32933.333333333219</v>
      </c>
      <c r="C252" s="52">
        <f t="shared" si="360"/>
        <v>133.33333333333334</v>
      </c>
      <c r="D252" s="50">
        <f t="shared" si="361"/>
        <v>3</v>
      </c>
      <c r="E252" s="44">
        <f t="shared" si="362"/>
        <v>2.6</v>
      </c>
      <c r="F252" s="47">
        <f t="shared" si="363"/>
        <v>0.2</v>
      </c>
      <c r="G252" s="52">
        <f t="shared" si="427"/>
        <v>2.7170225095622814E-2</v>
      </c>
      <c r="H252" s="57">
        <f t="shared" si="428"/>
        <v>421.70930953160661</v>
      </c>
      <c r="I252" s="52">
        <f t="shared" si="429"/>
        <v>0</v>
      </c>
      <c r="J252" s="54">
        <f t="shared" si="430"/>
        <v>895.66367326122247</v>
      </c>
      <c r="K252" s="46">
        <f t="shared" si="473"/>
        <v>895.66367326122247</v>
      </c>
      <c r="L252" s="80">
        <f t="shared" si="364"/>
        <v>0</v>
      </c>
      <c r="M252" s="142">
        <f t="shared" si="365"/>
        <v>0</v>
      </c>
      <c r="N252" s="60">
        <f t="shared" si="366"/>
        <v>2.6</v>
      </c>
      <c r="O252" s="53">
        <f t="shared" si="367"/>
        <v>0</v>
      </c>
      <c r="P252" s="58">
        <f t="shared" si="431"/>
        <v>2.613220512382338</v>
      </c>
      <c r="Q252" s="49">
        <f t="shared" si="368"/>
        <v>2.613220512382338</v>
      </c>
      <c r="R252" s="143">
        <f t="shared" si="369"/>
        <v>0.2</v>
      </c>
      <c r="S252" s="51">
        <f t="shared" si="432"/>
        <v>2.1730035596554453E-2</v>
      </c>
      <c r="T252" s="57">
        <f t="shared" si="433"/>
        <v>426.64081657312767</v>
      </c>
      <c r="U252" s="53">
        <f t="shared" si="370"/>
        <v>0</v>
      </c>
      <c r="V252" s="58">
        <f t="shared" si="434"/>
        <v>2.6119845327811824</v>
      </c>
      <c r="W252" s="49">
        <f t="shared" si="371"/>
        <v>2.6119845327811824</v>
      </c>
      <c r="X252" s="143">
        <f t="shared" si="372"/>
        <v>0.2</v>
      </c>
      <c r="Y252" s="51">
        <f t="shared" si="435"/>
        <v>2.11352138152987E-2</v>
      </c>
      <c r="Z252" s="57">
        <f t="shared" si="436"/>
        <v>421.50984171412398</v>
      </c>
      <c r="AA252" s="53">
        <f t="shared" si="373"/>
        <v>0</v>
      </c>
      <c r="AB252" s="58">
        <f t="shared" si="437"/>
        <v>2.6132705294528122</v>
      </c>
      <c r="AC252" s="49">
        <f t="shared" si="374"/>
        <v>2.6132705294528122</v>
      </c>
      <c r="AD252" s="143">
        <f t="shared" si="375"/>
        <v>0.2</v>
      </c>
      <c r="AE252" s="49">
        <f t="shared" si="474"/>
        <v>2.10825239664497E-2</v>
      </c>
      <c r="AF252" s="57">
        <f t="shared" si="438"/>
        <v>419.90012494835128</v>
      </c>
      <c r="AG252" s="53">
        <f t="shared" si="376"/>
        <v>0</v>
      </c>
      <c r="AH252" s="58">
        <f t="shared" si="439"/>
        <v>2.6136742401730992</v>
      </c>
      <c r="AI252" s="49">
        <f t="shared" si="377"/>
        <v>2.6136742401730992</v>
      </c>
      <c r="AJ252" s="143">
        <f t="shared" si="378"/>
        <v>0.2</v>
      </c>
      <c r="AK252" s="51">
        <f t="shared" si="440"/>
        <v>2.1083082291311103E-2</v>
      </c>
      <c r="AL252" s="57">
        <f t="shared" si="441"/>
        <v>419.6771861896807</v>
      </c>
      <c r="AM252" s="53">
        <f t="shared" si="379"/>
        <v>0</v>
      </c>
      <c r="AN252" s="58">
        <f t="shared" si="442"/>
        <v>2.6137301621829914</v>
      </c>
      <c r="AO252" s="49">
        <f t="shared" si="380"/>
        <v>2.6137301621829914</v>
      </c>
      <c r="AP252" s="143">
        <f t="shared" si="381"/>
        <v>0.2</v>
      </c>
      <c r="AQ252" s="51">
        <f t="shared" si="443"/>
        <v>2.1083377941043299E-2</v>
      </c>
      <c r="AR252" s="57">
        <f t="shared" si="444"/>
        <v>419.6567156102065</v>
      </c>
      <c r="AS252" s="44">
        <f t="shared" si="382"/>
        <v>1612.1946118702003</v>
      </c>
      <c r="AT252" s="44">
        <f t="shared" si="383"/>
        <v>644.87784474808018</v>
      </c>
      <c r="AU252" s="44">
        <f t="shared" si="384"/>
        <v>403.04865296755008</v>
      </c>
      <c r="AV252" s="47">
        <f t="shared" si="385"/>
        <v>27.059874743730262</v>
      </c>
      <c r="AW252" s="47">
        <f t="shared" si="386"/>
        <v>2700.008747522063</v>
      </c>
      <c r="AX252" s="86">
        <f t="shared" si="387"/>
        <v>1602362.2132577226</v>
      </c>
      <c r="AY252" s="86">
        <f t="shared" si="388"/>
        <v>682.70619599224324</v>
      </c>
      <c r="AZ252" s="10">
        <f t="shared" si="445"/>
        <v>682.70619599224324</v>
      </c>
      <c r="BA252" s="44">
        <f t="shared" si="389"/>
        <v>2700.008747522063</v>
      </c>
      <c r="BB252" s="9">
        <f t="shared" si="390"/>
        <v>1612.1946118702003</v>
      </c>
      <c r="BC252" s="45">
        <f t="shared" si="479"/>
        <v>214959.28158269339</v>
      </c>
      <c r="BD252" s="9">
        <f t="shared" si="391"/>
        <v>403.04865296755008</v>
      </c>
      <c r="BE252" s="45">
        <f t="shared" si="475"/>
        <v>53739.820395673349</v>
      </c>
      <c r="BF252" s="9">
        <f t="shared" si="392"/>
        <v>644.87784474808018</v>
      </c>
      <c r="BG252" s="45">
        <f t="shared" si="476"/>
        <v>85983.712633077361</v>
      </c>
      <c r="BH252" s="58"/>
      <c r="BI252" s="58"/>
      <c r="BJ252" s="58">
        <f t="shared" si="446"/>
        <v>-1612.1946118702003</v>
      </c>
      <c r="BK252" s="97"/>
      <c r="BL252" s="44"/>
      <c r="BM252" s="82">
        <f t="shared" si="447"/>
        <v>24.7</v>
      </c>
      <c r="BN252" s="86">
        <f t="shared" si="448"/>
        <v>24700</v>
      </c>
      <c r="BO252" s="86">
        <f t="shared" si="449"/>
        <v>100</v>
      </c>
      <c r="BP252" s="84">
        <f t="shared" si="393"/>
        <v>2</v>
      </c>
      <c r="BQ252" s="84">
        <f t="shared" si="394"/>
        <v>3</v>
      </c>
      <c r="BR252" s="84">
        <f t="shared" si="395"/>
        <v>0.2</v>
      </c>
      <c r="BS252" s="84">
        <f t="shared" si="450"/>
        <v>3.6936943074937938E-2</v>
      </c>
      <c r="BT252" s="84">
        <f t="shared" si="451"/>
        <v>576.65690519598968</v>
      </c>
      <c r="BU252" s="84">
        <f t="shared" si="452"/>
        <v>0</v>
      </c>
      <c r="BV252" s="83">
        <f t="shared" si="453"/>
        <v>657.75948114440564</v>
      </c>
      <c r="BW252" s="81">
        <f t="shared" si="477"/>
        <v>657.75948114440564</v>
      </c>
      <c r="BX252" s="83">
        <f t="shared" si="396"/>
        <v>0</v>
      </c>
      <c r="BY252" s="141">
        <f t="shared" si="397"/>
        <v>0</v>
      </c>
      <c r="BZ252" s="83">
        <f t="shared" si="398"/>
        <v>3</v>
      </c>
      <c r="CA252" s="83">
        <f t="shared" si="399"/>
        <v>0</v>
      </c>
      <c r="CB252" s="83">
        <f t="shared" si="454"/>
        <v>1.6646692396417775</v>
      </c>
      <c r="CC252" s="83">
        <f t="shared" si="400"/>
        <v>1.6646692396417775</v>
      </c>
      <c r="CD252" s="143">
        <f t="shared" si="401"/>
        <v>1.2238668524348462</v>
      </c>
      <c r="CE252" s="83">
        <f t="shared" si="455"/>
        <v>2.6057090483982821E-2</v>
      </c>
      <c r="CF252" s="84">
        <f t="shared" si="456"/>
        <v>681.59283054732623</v>
      </c>
      <c r="CG252" s="83">
        <f t="shared" si="402"/>
        <v>0</v>
      </c>
      <c r="CH252" s="83">
        <f t="shared" si="457"/>
        <v>1.5351069354809856</v>
      </c>
      <c r="CI252" s="83">
        <f t="shared" si="403"/>
        <v>1.5351069354809856</v>
      </c>
      <c r="CJ252" s="143">
        <f t="shared" si="404"/>
        <v>1.1969464386411544</v>
      </c>
      <c r="CK252" s="83">
        <f t="shared" si="458"/>
        <v>2.5161986725342003E-2</v>
      </c>
      <c r="CL252" s="84">
        <f t="shared" si="459"/>
        <v>627.6777691108914</v>
      </c>
      <c r="CM252" s="83">
        <f t="shared" si="405"/>
        <v>0</v>
      </c>
      <c r="CN252" s="83">
        <f t="shared" si="460"/>
        <v>1.5990507996103465</v>
      </c>
      <c r="CO252" s="83">
        <f t="shared" si="406"/>
        <v>1.5990507996103465</v>
      </c>
      <c r="CP252" s="143">
        <f t="shared" si="407"/>
        <v>1.2022682287919844</v>
      </c>
      <c r="CQ252" s="83">
        <f t="shared" si="461"/>
        <v>2.533893624785756E-2</v>
      </c>
      <c r="CR252" s="84">
        <f t="shared" si="462"/>
        <v>614.75048112608613</v>
      </c>
      <c r="CS252" s="83">
        <f t="shared" si="408"/>
        <v>0</v>
      </c>
      <c r="CT252" s="83">
        <f t="shared" si="463"/>
        <v>1.6151824630772376</v>
      </c>
      <c r="CU252" s="83">
        <f t="shared" si="409"/>
        <v>1.6151824630772376</v>
      </c>
      <c r="CV252" s="143">
        <f t="shared" si="410"/>
        <v>1.2032003115553187</v>
      </c>
      <c r="CW252" s="83">
        <f t="shared" si="464"/>
        <v>2.5369927999738456E-2</v>
      </c>
      <c r="CX252" s="84">
        <f t="shared" si="465"/>
        <v>613.66093675613297</v>
      </c>
      <c r="CY252" s="83">
        <f t="shared" si="411"/>
        <v>0</v>
      </c>
      <c r="CZ252" s="83">
        <f t="shared" si="466"/>
        <v>1.6165569651612264</v>
      </c>
      <c r="DA252" s="83">
        <f t="shared" si="412"/>
        <v>1.6165569651612264</v>
      </c>
      <c r="DB252" s="143">
        <f t="shared" si="413"/>
        <v>1.2032309708933955</v>
      </c>
      <c r="DC252" s="83">
        <f t="shared" si="467"/>
        <v>2.5370947422729068E-2</v>
      </c>
      <c r="DD252" s="84">
        <f t="shared" si="468"/>
        <v>613.64653882438802</v>
      </c>
      <c r="DE252" s="86">
        <f t="shared" si="414"/>
        <v>1183.9670660599302</v>
      </c>
      <c r="DF252" s="86">
        <f t="shared" si="415"/>
        <v>473.58682642397201</v>
      </c>
      <c r="DG252" s="86">
        <f t="shared" si="416"/>
        <v>295.99176651498254</v>
      </c>
      <c r="DH252" s="86">
        <f t="shared" si="417"/>
        <v>0.83984061594831017</v>
      </c>
      <c r="DI252" s="86">
        <f t="shared" si="418"/>
        <v>5.1055424548301884</v>
      </c>
      <c r="DJ252" s="86">
        <f t="shared" si="419"/>
        <v>2511.377093853534</v>
      </c>
      <c r="DK252" s="86">
        <f t="shared" si="420"/>
        <v>668.37655970514311</v>
      </c>
      <c r="DL252" s="86">
        <f t="shared" si="478"/>
        <v>668.37655970514311</v>
      </c>
      <c r="DM252" s="86">
        <f t="shared" si="421"/>
        <v>0.83984061594831017</v>
      </c>
      <c r="DN252" s="85">
        <f t="shared" si="422"/>
        <v>0.83984061594831017</v>
      </c>
      <c r="DO252" s="85">
        <f t="shared" si="469"/>
        <v>83.984061594831019</v>
      </c>
      <c r="DP252" s="85">
        <f t="shared" si="423"/>
        <v>0.83984061594831017</v>
      </c>
      <c r="DQ252" s="85">
        <f t="shared" si="470"/>
        <v>83.984061594831019</v>
      </c>
      <c r="DR252" s="85">
        <f t="shared" si="424"/>
        <v>0.83984061594831017</v>
      </c>
      <c r="DS252" s="85">
        <f t="shared" si="471"/>
        <v>83.984061594831019</v>
      </c>
      <c r="DT252" s="81"/>
      <c r="DU252" s="81"/>
      <c r="DV252" s="81">
        <f t="shared" si="472"/>
        <v>-0.83984061594831017</v>
      </c>
      <c r="DW252" s="100"/>
    </row>
    <row r="253" spans="1:127" x14ac:dyDescent="0.2">
      <c r="A253" s="59">
        <f t="shared" si="425"/>
        <v>33.066666666666556</v>
      </c>
      <c r="B253" s="44">
        <f t="shared" si="426"/>
        <v>33066.666666666555</v>
      </c>
      <c r="C253" s="52">
        <f t="shared" si="360"/>
        <v>133.33333333333334</v>
      </c>
      <c r="D253" s="50">
        <f t="shared" si="361"/>
        <v>3</v>
      </c>
      <c r="E253" s="44">
        <f t="shared" si="362"/>
        <v>2.6</v>
      </c>
      <c r="F253" s="47">
        <f t="shared" si="363"/>
        <v>0.2</v>
      </c>
      <c r="G253" s="52">
        <f t="shared" si="427"/>
        <v>2.7143558428956147E-2</v>
      </c>
      <c r="H253" s="57">
        <f t="shared" si="428"/>
        <v>423.10197064762144</v>
      </c>
      <c r="I253" s="52">
        <f t="shared" si="429"/>
        <v>0</v>
      </c>
      <c r="J253" s="54">
        <f t="shared" si="430"/>
        <v>899.45687326122243</v>
      </c>
      <c r="K253" s="46">
        <f t="shared" si="473"/>
        <v>899.45687326122243</v>
      </c>
      <c r="L253" s="80">
        <f t="shared" si="364"/>
        <v>0</v>
      </c>
      <c r="M253" s="142">
        <f t="shared" si="365"/>
        <v>0</v>
      </c>
      <c r="N253" s="60">
        <f t="shared" si="366"/>
        <v>2.6</v>
      </c>
      <c r="O253" s="53">
        <f t="shared" si="367"/>
        <v>0</v>
      </c>
      <c r="P253" s="58">
        <f t="shared" si="431"/>
        <v>2.6133728373820651</v>
      </c>
      <c r="Q253" s="49">
        <f t="shared" si="368"/>
        <v>2.6133728373820651</v>
      </c>
      <c r="R253" s="143">
        <f t="shared" si="369"/>
        <v>0.2</v>
      </c>
      <c r="S253" s="51">
        <f t="shared" si="432"/>
        <v>2.1703368929887785E-2</v>
      </c>
      <c r="T253" s="57">
        <f t="shared" si="433"/>
        <v>427.74885942218793</v>
      </c>
      <c r="U253" s="53">
        <f t="shared" si="370"/>
        <v>0</v>
      </c>
      <c r="V253" s="58">
        <f t="shared" si="434"/>
        <v>2.6122082472998236</v>
      </c>
      <c r="W253" s="49">
        <f t="shared" si="371"/>
        <v>2.6122082472998236</v>
      </c>
      <c r="X253" s="143">
        <f t="shared" si="372"/>
        <v>0.2</v>
      </c>
      <c r="Y253" s="51">
        <f t="shared" si="435"/>
        <v>2.1108547148632032E-2</v>
      </c>
      <c r="Z253" s="57">
        <f t="shared" si="436"/>
        <v>422.58804516272176</v>
      </c>
      <c r="AA253" s="53">
        <f t="shared" si="373"/>
        <v>0</v>
      </c>
      <c r="AB253" s="58">
        <f t="shared" si="437"/>
        <v>2.6135016997046336</v>
      </c>
      <c r="AC253" s="49">
        <f t="shared" si="374"/>
        <v>2.6135016997046336</v>
      </c>
      <c r="AD253" s="143">
        <f t="shared" si="375"/>
        <v>0.2</v>
      </c>
      <c r="AE253" s="49">
        <f t="shared" si="474"/>
        <v>2.1055857299783032E-2</v>
      </c>
      <c r="AF253" s="57">
        <f t="shared" si="438"/>
        <v>420.97510948825538</v>
      </c>
      <c r="AG253" s="53">
        <f t="shared" si="376"/>
        <v>0</v>
      </c>
      <c r="AH253" s="58">
        <f t="shared" si="439"/>
        <v>2.6139062117663592</v>
      </c>
      <c r="AI253" s="49">
        <f t="shared" si="377"/>
        <v>2.6139062117663592</v>
      </c>
      <c r="AJ253" s="143">
        <f t="shared" si="378"/>
        <v>0.2</v>
      </c>
      <c r="AK253" s="51">
        <f t="shared" si="440"/>
        <v>2.1056415624644435E-2</v>
      </c>
      <c r="AL253" s="57">
        <f t="shared" si="441"/>
        <v>420.75203316865139</v>
      </c>
      <c r="AM253" s="53">
        <f t="shared" si="379"/>
        <v>0</v>
      </c>
      <c r="AN253" s="58">
        <f t="shared" si="442"/>
        <v>2.6139621674762403</v>
      </c>
      <c r="AO253" s="49">
        <f t="shared" si="380"/>
        <v>2.6139621674762403</v>
      </c>
      <c r="AP253" s="143">
        <f t="shared" si="381"/>
        <v>0.2</v>
      </c>
      <c r="AQ253" s="51">
        <f t="shared" si="443"/>
        <v>2.1056711274376631E-2</v>
      </c>
      <c r="AR253" s="57">
        <f t="shared" si="444"/>
        <v>420.7315546741907</v>
      </c>
      <c r="AS253" s="44">
        <f t="shared" si="382"/>
        <v>1619.0223718702002</v>
      </c>
      <c r="AT253" s="44">
        <f t="shared" si="383"/>
        <v>647.60894874808002</v>
      </c>
      <c r="AU253" s="44">
        <f t="shared" si="384"/>
        <v>404.75559296755006</v>
      </c>
      <c r="AV253" s="47">
        <f t="shared" si="385"/>
        <v>26.652648249335954</v>
      </c>
      <c r="AW253" s="47">
        <f t="shared" si="386"/>
        <v>2624.1333904018284</v>
      </c>
      <c r="AX253" s="86">
        <f t="shared" si="387"/>
        <v>1530728.7378351658</v>
      </c>
      <c r="AY253" s="86">
        <f t="shared" si="388"/>
        <v>678.80690678449037</v>
      </c>
      <c r="AZ253" s="10">
        <f t="shared" si="445"/>
        <v>678.80690678449037</v>
      </c>
      <c r="BA253" s="44">
        <f t="shared" si="389"/>
        <v>2624.1333904018284</v>
      </c>
      <c r="BB253" s="9">
        <f t="shared" si="390"/>
        <v>1619.0223718702002</v>
      </c>
      <c r="BC253" s="45">
        <f t="shared" si="479"/>
        <v>215869.64958269338</v>
      </c>
      <c r="BD253" s="9">
        <f t="shared" si="391"/>
        <v>404.75559296755006</v>
      </c>
      <c r="BE253" s="45">
        <f t="shared" si="475"/>
        <v>53967.412395673346</v>
      </c>
      <c r="BF253" s="9">
        <f t="shared" si="392"/>
        <v>647.60894874808002</v>
      </c>
      <c r="BG253" s="45">
        <f t="shared" si="476"/>
        <v>86347.859833077338</v>
      </c>
      <c r="BH253" s="58"/>
      <c r="BI253" s="58"/>
      <c r="BJ253" s="58">
        <f t="shared" si="446"/>
        <v>-1619.0223718702002</v>
      </c>
      <c r="BK253" s="97"/>
      <c r="BL253" s="44"/>
      <c r="BM253" s="82">
        <f t="shared" si="447"/>
        <v>24.8</v>
      </c>
      <c r="BN253" s="86">
        <f t="shared" si="448"/>
        <v>24800</v>
      </c>
      <c r="BO253" s="86">
        <f t="shared" si="449"/>
        <v>100</v>
      </c>
      <c r="BP253" s="84">
        <f t="shared" si="393"/>
        <v>2</v>
      </c>
      <c r="BQ253" s="84">
        <f t="shared" si="394"/>
        <v>3</v>
      </c>
      <c r="BR253" s="84">
        <f t="shared" si="395"/>
        <v>0.2</v>
      </c>
      <c r="BS253" s="84">
        <f t="shared" si="450"/>
        <v>3.6916943074937938E-2</v>
      </c>
      <c r="BT253" s="84">
        <f t="shared" si="451"/>
        <v>577.88780329848771</v>
      </c>
      <c r="BU253" s="84">
        <f t="shared" si="452"/>
        <v>0</v>
      </c>
      <c r="BV253" s="83">
        <f t="shared" si="453"/>
        <v>660.50628114440553</v>
      </c>
      <c r="BW253" s="81">
        <f t="shared" si="477"/>
        <v>660.50628114440553</v>
      </c>
      <c r="BX253" s="83">
        <f t="shared" si="396"/>
        <v>0</v>
      </c>
      <c r="BY253" s="141">
        <f t="shared" si="397"/>
        <v>0</v>
      </c>
      <c r="BZ253" s="83">
        <f t="shared" si="398"/>
        <v>3</v>
      </c>
      <c r="CA253" s="83">
        <f t="shared" si="399"/>
        <v>0</v>
      </c>
      <c r="CB253" s="83">
        <f t="shared" si="454"/>
        <v>1.6632567844614017</v>
      </c>
      <c r="CC253" s="83">
        <f t="shared" si="400"/>
        <v>1.6632567844614017</v>
      </c>
      <c r="CD253" s="143">
        <f t="shared" si="401"/>
        <v>1.2238668524348462</v>
      </c>
      <c r="CE253" s="83">
        <f t="shared" si="455"/>
        <v>2.5934703798739335E-2</v>
      </c>
      <c r="CF253" s="84">
        <f t="shared" si="456"/>
        <v>683.15445591543562</v>
      </c>
      <c r="CG253" s="83">
        <f t="shared" si="402"/>
        <v>0</v>
      </c>
      <c r="CH253" s="83">
        <f t="shared" si="457"/>
        <v>1.5335466538273843</v>
      </c>
      <c r="CI253" s="83">
        <f t="shared" si="403"/>
        <v>1.5335466538273843</v>
      </c>
      <c r="CJ253" s="143">
        <f t="shared" si="404"/>
        <v>1.1969464386411544</v>
      </c>
      <c r="CK253" s="83">
        <f t="shared" si="458"/>
        <v>2.5042292081477888E-2</v>
      </c>
      <c r="CL253" s="84">
        <f t="shared" si="459"/>
        <v>629.31297372258473</v>
      </c>
      <c r="CM253" s="83">
        <f t="shared" si="405"/>
        <v>0</v>
      </c>
      <c r="CN253" s="83">
        <f t="shared" si="460"/>
        <v>1.597257859066036</v>
      </c>
      <c r="CO253" s="83">
        <f t="shared" si="406"/>
        <v>1.597257859066036</v>
      </c>
      <c r="CP253" s="143">
        <f t="shared" si="407"/>
        <v>1.2022682287919844</v>
      </c>
      <c r="CQ253" s="83">
        <f t="shared" si="461"/>
        <v>2.521870942497836E-2</v>
      </c>
      <c r="CR253" s="84">
        <f t="shared" si="462"/>
        <v>616.33134540147864</v>
      </c>
      <c r="CS253" s="83">
        <f t="shared" si="408"/>
        <v>0</v>
      </c>
      <c r="CT253" s="83">
        <f t="shared" si="463"/>
        <v>1.6134192308408346</v>
      </c>
      <c r="CU253" s="83">
        <f t="shared" si="409"/>
        <v>1.6134192308408346</v>
      </c>
      <c r="CV253" s="143">
        <f t="shared" si="410"/>
        <v>1.2032003115553187</v>
      </c>
      <c r="CW253" s="83">
        <f t="shared" si="464"/>
        <v>2.5249607968582923E-2</v>
      </c>
      <c r="CX253" s="84">
        <f t="shared" si="465"/>
        <v>615.22792801332753</v>
      </c>
      <c r="CY253" s="83">
        <f t="shared" si="411"/>
        <v>0</v>
      </c>
      <c r="CZ253" s="83">
        <f t="shared" si="466"/>
        <v>1.6148080149429562</v>
      </c>
      <c r="DA253" s="83">
        <f t="shared" si="412"/>
        <v>1.6148080149429562</v>
      </c>
      <c r="DB253" s="143">
        <f t="shared" si="413"/>
        <v>1.2032309708933955</v>
      </c>
      <c r="DC253" s="83">
        <f t="shared" si="467"/>
        <v>2.525062432563973E-2</v>
      </c>
      <c r="DD253" s="84">
        <f t="shared" si="468"/>
        <v>615.21226069003592</v>
      </c>
      <c r="DE253" s="86">
        <f t="shared" si="414"/>
        <v>1188.91130605993</v>
      </c>
      <c r="DF253" s="86">
        <f t="shared" si="415"/>
        <v>475.56452242397194</v>
      </c>
      <c r="DG253" s="86">
        <f t="shared" si="416"/>
        <v>297.2278265149825</v>
      </c>
      <c r="DH253" s="86">
        <f t="shared" si="417"/>
        <v>0.8300052520169956</v>
      </c>
      <c r="DI253" s="86">
        <f t="shared" si="418"/>
        <v>4.9962540493441541</v>
      </c>
      <c r="DJ253" s="86">
        <f t="shared" si="419"/>
        <v>2411.3363628257043</v>
      </c>
      <c r="DK253" s="86">
        <f t="shared" si="420"/>
        <v>661.46470988855299</v>
      </c>
      <c r="DL253" s="86">
        <f t="shared" si="478"/>
        <v>661.46470988855299</v>
      </c>
      <c r="DM253" s="86">
        <f t="shared" si="421"/>
        <v>0.8300052520169956</v>
      </c>
      <c r="DN253" s="85">
        <f t="shared" si="422"/>
        <v>0.8300052520169956</v>
      </c>
      <c r="DO253" s="85">
        <f t="shared" si="469"/>
        <v>83.00052520169956</v>
      </c>
      <c r="DP253" s="85">
        <f t="shared" si="423"/>
        <v>0.8300052520169956</v>
      </c>
      <c r="DQ253" s="85">
        <f t="shared" si="470"/>
        <v>83.00052520169956</v>
      </c>
      <c r="DR253" s="85">
        <f t="shared" si="424"/>
        <v>0.8300052520169956</v>
      </c>
      <c r="DS253" s="85">
        <f t="shared" si="471"/>
        <v>83.00052520169956</v>
      </c>
      <c r="DT253" s="81"/>
      <c r="DU253" s="81"/>
      <c r="DV253" s="81">
        <f t="shared" si="472"/>
        <v>-0.8300052520169956</v>
      </c>
      <c r="DW253" s="100"/>
    </row>
    <row r="254" spans="1:127" x14ac:dyDescent="0.2">
      <c r="A254" s="59">
        <f t="shared" si="425"/>
        <v>33.199999999999889</v>
      </c>
      <c r="B254" s="44">
        <f t="shared" si="426"/>
        <v>33199.999999999891</v>
      </c>
      <c r="C254" s="52">
        <f t="shared" si="360"/>
        <v>133.33333333333334</v>
      </c>
      <c r="D254" s="50">
        <f t="shared" si="361"/>
        <v>3</v>
      </c>
      <c r="E254" s="44">
        <f t="shared" si="362"/>
        <v>2.6</v>
      </c>
      <c r="F254" s="47">
        <f t="shared" si="363"/>
        <v>0.2</v>
      </c>
      <c r="G254" s="52">
        <f t="shared" si="427"/>
        <v>2.7116891762289479E-2</v>
      </c>
      <c r="H254" s="57">
        <f t="shared" si="428"/>
        <v>424.49326424226876</v>
      </c>
      <c r="I254" s="52">
        <f t="shared" si="429"/>
        <v>0</v>
      </c>
      <c r="J254" s="54">
        <f t="shared" si="430"/>
        <v>903.2500732612225</v>
      </c>
      <c r="K254" s="46">
        <f t="shared" si="473"/>
        <v>903.2500732612225</v>
      </c>
      <c r="L254" s="80">
        <f t="shared" si="364"/>
        <v>0</v>
      </c>
      <c r="M254" s="142">
        <f t="shared" si="365"/>
        <v>0</v>
      </c>
      <c r="N254" s="60">
        <f t="shared" si="366"/>
        <v>2.6</v>
      </c>
      <c r="O254" s="53">
        <f t="shared" si="367"/>
        <v>0</v>
      </c>
      <c r="P254" s="58">
        <f t="shared" si="431"/>
        <v>2.6135254645333896</v>
      </c>
      <c r="Q254" s="49">
        <f t="shared" si="368"/>
        <v>2.6135254645333896</v>
      </c>
      <c r="R254" s="143">
        <f t="shared" si="369"/>
        <v>0.2</v>
      </c>
      <c r="S254" s="51">
        <f t="shared" si="432"/>
        <v>2.1676702263221118E-2</v>
      </c>
      <c r="T254" s="57">
        <f t="shared" si="433"/>
        <v>428.85547716338414</v>
      </c>
      <c r="U254" s="53">
        <f t="shared" si="370"/>
        <v>0</v>
      </c>
      <c r="V254" s="58">
        <f t="shared" si="434"/>
        <v>2.6124322712701393</v>
      </c>
      <c r="W254" s="49">
        <f t="shared" si="371"/>
        <v>2.6124322712701393</v>
      </c>
      <c r="X254" s="143">
        <f t="shared" si="372"/>
        <v>0.2</v>
      </c>
      <c r="Y254" s="51">
        <f t="shared" si="435"/>
        <v>2.1081880481965364E-2</v>
      </c>
      <c r="Z254" s="57">
        <f t="shared" si="436"/>
        <v>423.66479514170237</v>
      </c>
      <c r="AA254" s="53">
        <f t="shared" si="373"/>
        <v>0</v>
      </c>
      <c r="AB254" s="58">
        <f t="shared" si="437"/>
        <v>2.6137331865902156</v>
      </c>
      <c r="AC254" s="49">
        <f t="shared" si="374"/>
        <v>2.6137331865902156</v>
      </c>
      <c r="AD254" s="143">
        <f t="shared" si="375"/>
        <v>0.2</v>
      </c>
      <c r="AE254" s="49">
        <f t="shared" si="474"/>
        <v>2.1029190633116365E-2</v>
      </c>
      <c r="AF254" s="57">
        <f t="shared" si="438"/>
        <v>422.04863848672909</v>
      </c>
      <c r="AG254" s="53">
        <f t="shared" si="376"/>
        <v>0</v>
      </c>
      <c r="AH254" s="58">
        <f t="shared" si="439"/>
        <v>2.6141385005961619</v>
      </c>
      <c r="AI254" s="49">
        <f t="shared" si="377"/>
        <v>2.6141385005961619</v>
      </c>
      <c r="AJ254" s="143">
        <f t="shared" si="378"/>
        <v>0.2</v>
      </c>
      <c r="AK254" s="51">
        <f t="shared" si="440"/>
        <v>2.1029748957977767E-2</v>
      </c>
      <c r="AL254" s="57">
        <f t="shared" si="441"/>
        <v>421.82542451409375</v>
      </c>
      <c r="AM254" s="53">
        <f t="shared" si="379"/>
        <v>0</v>
      </c>
      <c r="AN254" s="58">
        <f t="shared" si="442"/>
        <v>2.6141944900429213</v>
      </c>
      <c r="AO254" s="49">
        <f t="shared" si="380"/>
        <v>2.6141944900429213</v>
      </c>
      <c r="AP254" s="143">
        <f t="shared" si="381"/>
        <v>0.2</v>
      </c>
      <c r="AQ254" s="51">
        <f t="shared" si="443"/>
        <v>2.1030044607709963E-2</v>
      </c>
      <c r="AR254" s="57">
        <f t="shared" si="444"/>
        <v>421.80493812265178</v>
      </c>
      <c r="AS254" s="44">
        <f t="shared" si="382"/>
        <v>1625.8501318702004</v>
      </c>
      <c r="AT254" s="44">
        <f t="shared" si="383"/>
        <v>650.3400527480801</v>
      </c>
      <c r="AU254" s="44">
        <f t="shared" si="384"/>
        <v>406.46253296755009</v>
      </c>
      <c r="AV254" s="47">
        <f t="shared" si="385"/>
        <v>26.253318371375567</v>
      </c>
      <c r="AW254" s="47">
        <f t="shared" si="386"/>
        <v>2550.7132090620717</v>
      </c>
      <c r="AX254" s="86">
        <f t="shared" si="387"/>
        <v>1462594.7284288942</v>
      </c>
      <c r="AY254" s="86">
        <f t="shared" si="388"/>
        <v>674.92704338569285</v>
      </c>
      <c r="AZ254" s="10">
        <f t="shared" si="445"/>
        <v>674.92704338569285</v>
      </c>
      <c r="BA254" s="44">
        <f t="shared" si="389"/>
        <v>2550.7132090620717</v>
      </c>
      <c r="BB254" s="9">
        <f t="shared" si="390"/>
        <v>1625.8501318702004</v>
      </c>
      <c r="BC254" s="45">
        <f t="shared" si="479"/>
        <v>216780.0175826934</v>
      </c>
      <c r="BD254" s="9">
        <f t="shared" si="391"/>
        <v>406.46253296755009</v>
      </c>
      <c r="BE254" s="45">
        <f t="shared" si="475"/>
        <v>54195.00439567335</v>
      </c>
      <c r="BF254" s="9">
        <f t="shared" si="392"/>
        <v>650.3400527480801</v>
      </c>
      <c r="BG254" s="45">
        <f t="shared" si="476"/>
        <v>86712.00703307736</v>
      </c>
      <c r="BH254" s="58"/>
      <c r="BI254" s="58"/>
      <c r="BJ254" s="58">
        <f t="shared" si="446"/>
        <v>-1625.8501318702004</v>
      </c>
      <c r="BK254" s="97"/>
      <c r="BL254" s="44"/>
      <c r="BM254" s="82">
        <f t="shared" si="447"/>
        <v>24.900000000000002</v>
      </c>
      <c r="BN254" s="86">
        <f t="shared" si="448"/>
        <v>24900</v>
      </c>
      <c r="BO254" s="86">
        <f t="shared" si="449"/>
        <v>100</v>
      </c>
      <c r="BP254" s="84">
        <f t="shared" si="393"/>
        <v>2</v>
      </c>
      <c r="BQ254" s="84">
        <f t="shared" si="394"/>
        <v>3</v>
      </c>
      <c r="BR254" s="84">
        <f t="shared" si="395"/>
        <v>0.2</v>
      </c>
      <c r="BS254" s="84">
        <f t="shared" si="450"/>
        <v>3.6896943074937939E-2</v>
      </c>
      <c r="BT254" s="84">
        <f t="shared" si="451"/>
        <v>579.11803473431905</v>
      </c>
      <c r="BU254" s="84">
        <f t="shared" si="452"/>
        <v>0</v>
      </c>
      <c r="BV254" s="83">
        <f t="shared" si="453"/>
        <v>663.25308114440543</v>
      </c>
      <c r="BW254" s="81">
        <f t="shared" si="477"/>
        <v>663.25308114440543</v>
      </c>
      <c r="BX254" s="83">
        <f t="shared" si="396"/>
        <v>0</v>
      </c>
      <c r="BY254" s="141">
        <f t="shared" si="397"/>
        <v>0</v>
      </c>
      <c r="BZ254" s="83">
        <f t="shared" si="398"/>
        <v>3</v>
      </c>
      <c r="CA254" s="83">
        <f t="shared" si="399"/>
        <v>0</v>
      </c>
      <c r="CB254" s="83">
        <f t="shared" si="454"/>
        <v>1.6618480097508679</v>
      </c>
      <c r="CC254" s="83">
        <f t="shared" si="400"/>
        <v>1.6618480097508679</v>
      </c>
      <c r="CD254" s="143">
        <f t="shared" si="401"/>
        <v>1.2238668524348462</v>
      </c>
      <c r="CE254" s="83">
        <f t="shared" si="455"/>
        <v>2.5812317113495849E-2</v>
      </c>
      <c r="CF254" s="84">
        <f t="shared" si="456"/>
        <v>684.71004917667074</v>
      </c>
      <c r="CG254" s="83">
        <f t="shared" si="402"/>
        <v>0</v>
      </c>
      <c r="CH254" s="83">
        <f t="shared" si="457"/>
        <v>1.5319968165274456</v>
      </c>
      <c r="CI254" s="83">
        <f t="shared" si="403"/>
        <v>1.5319968165274456</v>
      </c>
      <c r="CJ254" s="143">
        <f t="shared" si="404"/>
        <v>1.1969464386411544</v>
      </c>
      <c r="CK254" s="83">
        <f t="shared" si="458"/>
        <v>2.4922597437613773E-2</v>
      </c>
      <c r="CL254" s="84">
        <f t="shared" si="459"/>
        <v>630.94203695957174</v>
      </c>
      <c r="CM254" s="83">
        <f t="shared" si="405"/>
        <v>0</v>
      </c>
      <c r="CN254" s="83">
        <f t="shared" si="460"/>
        <v>1.5954769884139395</v>
      </c>
      <c r="CO254" s="83">
        <f t="shared" si="406"/>
        <v>1.5954769884139395</v>
      </c>
      <c r="CP254" s="143">
        <f t="shared" si="407"/>
        <v>1.2022682287919844</v>
      </c>
      <c r="CQ254" s="83">
        <f t="shared" si="461"/>
        <v>2.5098482602099161E-2</v>
      </c>
      <c r="CR254" s="84">
        <f t="shared" si="462"/>
        <v>617.90645713880633</v>
      </c>
      <c r="CS254" s="83">
        <f t="shared" si="408"/>
        <v>0</v>
      </c>
      <c r="CT254" s="83">
        <f t="shared" si="463"/>
        <v>1.6116675557310041</v>
      </c>
      <c r="CU254" s="83">
        <f t="shared" si="409"/>
        <v>1.6116675557310041</v>
      </c>
      <c r="CV254" s="143">
        <f t="shared" si="410"/>
        <v>1.2032003115553187</v>
      </c>
      <c r="CW254" s="83">
        <f t="shared" si="464"/>
        <v>2.5129287937427389E-2</v>
      </c>
      <c r="CX254" s="84">
        <f t="shared" si="465"/>
        <v>616.78917430762624</v>
      </c>
      <c r="CY254" s="83">
        <f t="shared" si="411"/>
        <v>0</v>
      </c>
      <c r="CZ254" s="83">
        <f t="shared" si="466"/>
        <v>1.6130705556879184</v>
      </c>
      <c r="DA254" s="83">
        <f t="shared" si="412"/>
        <v>1.6130705556879184</v>
      </c>
      <c r="DB254" s="143">
        <f t="shared" si="413"/>
        <v>1.2032309708933955</v>
      </c>
      <c r="DC254" s="83">
        <f t="shared" si="467"/>
        <v>2.5130301228550391E-2</v>
      </c>
      <c r="DD254" s="84">
        <f t="shared" si="468"/>
        <v>616.77222710982016</v>
      </c>
      <c r="DE254" s="86">
        <f t="shared" si="414"/>
        <v>1193.8555460599298</v>
      </c>
      <c r="DF254" s="86">
        <f t="shared" si="415"/>
        <v>477.54221842397186</v>
      </c>
      <c r="DG254" s="86">
        <f t="shared" si="416"/>
        <v>298.46388651498245</v>
      </c>
      <c r="DH254" s="86">
        <f t="shared" si="417"/>
        <v>0.82035441388464969</v>
      </c>
      <c r="DI254" s="86">
        <f t="shared" si="418"/>
        <v>4.890064294644592</v>
      </c>
      <c r="DJ254" s="86">
        <f t="shared" si="419"/>
        <v>2315.9562244622352</v>
      </c>
      <c r="DK254" s="86">
        <f t="shared" si="420"/>
        <v>654.58432321636542</v>
      </c>
      <c r="DL254" s="86">
        <f t="shared" si="478"/>
        <v>654.58432321636542</v>
      </c>
      <c r="DM254" s="86">
        <f t="shared" si="421"/>
        <v>0.82035441388464969</v>
      </c>
      <c r="DN254" s="85">
        <f t="shared" si="422"/>
        <v>0.82035441388464969</v>
      </c>
      <c r="DO254" s="85">
        <f t="shared" si="469"/>
        <v>82.035441388464974</v>
      </c>
      <c r="DP254" s="85">
        <f t="shared" si="423"/>
        <v>0.82035441388464969</v>
      </c>
      <c r="DQ254" s="85">
        <f t="shared" si="470"/>
        <v>82.035441388464974</v>
      </c>
      <c r="DR254" s="85">
        <f t="shared" si="424"/>
        <v>0.82035441388464969</v>
      </c>
      <c r="DS254" s="85">
        <f t="shared" si="471"/>
        <v>82.035441388464974</v>
      </c>
      <c r="DT254" s="81"/>
      <c r="DU254" s="81"/>
      <c r="DV254" s="81">
        <f t="shared" si="472"/>
        <v>-0.82035441388464969</v>
      </c>
      <c r="DW254" s="100"/>
    </row>
    <row r="255" spans="1:127" x14ac:dyDescent="0.2">
      <c r="A255" s="59">
        <f t="shared" si="425"/>
        <v>33.333333333333229</v>
      </c>
      <c r="B255" s="44">
        <f t="shared" si="426"/>
        <v>33333.333333333227</v>
      </c>
      <c r="C255" s="52">
        <f t="shared" si="360"/>
        <v>133.33333333333334</v>
      </c>
      <c r="D255" s="50">
        <f t="shared" si="361"/>
        <v>3</v>
      </c>
      <c r="E255" s="44">
        <f t="shared" si="362"/>
        <v>2.6</v>
      </c>
      <c r="F255" s="47">
        <f t="shared" si="363"/>
        <v>0.2</v>
      </c>
      <c r="G255" s="52">
        <f t="shared" si="427"/>
        <v>2.7090225095622811E-2</v>
      </c>
      <c r="H255" s="57">
        <f t="shared" si="428"/>
        <v>425.88319031554852</v>
      </c>
      <c r="I255" s="52">
        <f t="shared" si="429"/>
        <v>0</v>
      </c>
      <c r="J255" s="54">
        <f t="shared" si="430"/>
        <v>907.04327326122245</v>
      </c>
      <c r="K255" s="46">
        <f t="shared" si="473"/>
        <v>907.04327326122245</v>
      </c>
      <c r="L255" s="80">
        <f t="shared" si="364"/>
        <v>0</v>
      </c>
      <c r="M255" s="142">
        <f t="shared" si="365"/>
        <v>0</v>
      </c>
      <c r="N255" s="60">
        <f t="shared" si="366"/>
        <v>2.6</v>
      </c>
      <c r="O255" s="53">
        <f t="shared" si="367"/>
        <v>0</v>
      </c>
      <c r="P255" s="58">
        <f t="shared" si="431"/>
        <v>2.6136783937754076</v>
      </c>
      <c r="Q255" s="49">
        <f t="shared" si="368"/>
        <v>2.6136783937754076</v>
      </c>
      <c r="R255" s="143">
        <f t="shared" si="369"/>
        <v>0.2</v>
      </c>
      <c r="S255" s="51">
        <f t="shared" si="432"/>
        <v>2.165003559655445E-2</v>
      </c>
      <c r="T255" s="57">
        <f t="shared" si="433"/>
        <v>429.96066983506427</v>
      </c>
      <c r="U255" s="53">
        <f t="shared" si="370"/>
        <v>0</v>
      </c>
      <c r="V255" s="58">
        <f t="shared" si="434"/>
        <v>2.6126566046758533</v>
      </c>
      <c r="W255" s="49">
        <f t="shared" si="371"/>
        <v>2.6126566046758533</v>
      </c>
      <c r="X255" s="143">
        <f t="shared" si="372"/>
        <v>0.2</v>
      </c>
      <c r="Y255" s="51">
        <f t="shared" si="435"/>
        <v>2.1055213815298696E-2</v>
      </c>
      <c r="Z255" s="57">
        <f t="shared" si="436"/>
        <v>424.74009177262775</v>
      </c>
      <c r="AA255" s="53">
        <f t="shared" si="373"/>
        <v>0</v>
      </c>
      <c r="AB255" s="58">
        <f t="shared" si="437"/>
        <v>2.6139649900777888</v>
      </c>
      <c r="AC255" s="49">
        <f t="shared" si="374"/>
        <v>2.6139649900777888</v>
      </c>
      <c r="AD255" s="143">
        <f t="shared" si="375"/>
        <v>0.2</v>
      </c>
      <c r="AE255" s="49">
        <f t="shared" si="474"/>
        <v>2.1002523966449697E-2</v>
      </c>
      <c r="AF255" s="57">
        <f t="shared" si="438"/>
        <v>423.12071207136808</v>
      </c>
      <c r="AG255" s="53">
        <f t="shared" si="376"/>
        <v>0</v>
      </c>
      <c r="AH255" s="58">
        <f t="shared" si="439"/>
        <v>2.6143711066297959</v>
      </c>
      <c r="AI255" s="49">
        <f t="shared" si="377"/>
        <v>2.6143711066297959</v>
      </c>
      <c r="AJ255" s="143">
        <f t="shared" si="378"/>
        <v>0.2</v>
      </c>
      <c r="AK255" s="51">
        <f t="shared" si="440"/>
        <v>2.10030822913111E-2</v>
      </c>
      <c r="AL255" s="57">
        <f t="shared" si="441"/>
        <v>422.89736035426193</v>
      </c>
      <c r="AM255" s="53">
        <f t="shared" si="379"/>
        <v>0</v>
      </c>
      <c r="AN255" s="58">
        <f t="shared" si="442"/>
        <v>2.6144271298501756</v>
      </c>
      <c r="AO255" s="49">
        <f t="shared" si="380"/>
        <v>2.6144271298501756</v>
      </c>
      <c r="AP255" s="143">
        <f t="shared" si="381"/>
        <v>0.2</v>
      </c>
      <c r="AQ255" s="51">
        <f t="shared" si="443"/>
        <v>2.1003377941043296E-2</v>
      </c>
      <c r="AR255" s="57">
        <f t="shared" si="444"/>
        <v>422.87686608386127</v>
      </c>
      <c r="AS255" s="44">
        <f t="shared" si="382"/>
        <v>1632.6778918702005</v>
      </c>
      <c r="AT255" s="44">
        <f t="shared" si="383"/>
        <v>653.07115674808017</v>
      </c>
      <c r="AU255" s="44">
        <f t="shared" si="384"/>
        <v>408.16947296755012</v>
      </c>
      <c r="AV255" s="47">
        <f t="shared" si="385"/>
        <v>25.86170284740621</v>
      </c>
      <c r="AW255" s="47">
        <f t="shared" si="386"/>
        <v>2479.6592747163568</v>
      </c>
      <c r="AX255" s="86">
        <f t="shared" si="387"/>
        <v>1397775.6303106754</v>
      </c>
      <c r="AY255" s="86">
        <f t="shared" si="388"/>
        <v>671.06651514976386</v>
      </c>
      <c r="AZ255" s="10">
        <f t="shared" si="445"/>
        <v>671.06651514976386</v>
      </c>
      <c r="BA255" s="44">
        <f t="shared" si="389"/>
        <v>2479.6592747163568</v>
      </c>
      <c r="BB255" s="9">
        <f t="shared" si="390"/>
        <v>1632.6778918702005</v>
      </c>
      <c r="BC255" s="45">
        <f t="shared" si="479"/>
        <v>217690.38558269342</v>
      </c>
      <c r="BD255" s="9">
        <f t="shared" si="391"/>
        <v>408.16947296755012</v>
      </c>
      <c r="BE255" s="45">
        <f t="shared" si="475"/>
        <v>54422.596395673354</v>
      </c>
      <c r="BF255" s="9">
        <f t="shared" si="392"/>
        <v>653.07115674808017</v>
      </c>
      <c r="BG255" s="45">
        <f t="shared" si="476"/>
        <v>87076.154233077366</v>
      </c>
      <c r="BH255" s="58"/>
      <c r="BI255" s="58"/>
      <c r="BJ255" s="58">
        <f t="shared" si="446"/>
        <v>-1632.6778918702005</v>
      </c>
      <c r="BK255" s="97"/>
      <c r="BL255" s="44"/>
      <c r="BM255" s="82">
        <f t="shared" si="447"/>
        <v>25</v>
      </c>
      <c r="BN255" s="86">
        <f t="shared" si="448"/>
        <v>25000</v>
      </c>
      <c r="BO255" s="86">
        <f t="shared" si="449"/>
        <v>100</v>
      </c>
      <c r="BP255" s="84">
        <f t="shared" si="393"/>
        <v>2</v>
      </c>
      <c r="BQ255" s="84">
        <f t="shared" si="394"/>
        <v>3</v>
      </c>
      <c r="BR255" s="84">
        <f t="shared" si="395"/>
        <v>0.2</v>
      </c>
      <c r="BS255" s="84">
        <f t="shared" si="450"/>
        <v>3.687694307493794E-2</v>
      </c>
      <c r="BT255" s="84">
        <f t="shared" si="451"/>
        <v>580.34759950348371</v>
      </c>
      <c r="BU255" s="84">
        <f t="shared" si="452"/>
        <v>0</v>
      </c>
      <c r="BV255" s="83">
        <f t="shared" si="453"/>
        <v>665.99988114440544</v>
      </c>
      <c r="BW255" s="81">
        <f t="shared" si="477"/>
        <v>665.99988114440544</v>
      </c>
      <c r="BX255" s="83">
        <f t="shared" si="396"/>
        <v>0</v>
      </c>
      <c r="BY255" s="141">
        <f t="shared" si="397"/>
        <v>0</v>
      </c>
      <c r="BZ255" s="83">
        <f t="shared" si="398"/>
        <v>3</v>
      </c>
      <c r="CA255" s="83">
        <f t="shared" si="399"/>
        <v>0</v>
      </c>
      <c r="CB255" s="83">
        <f t="shared" si="454"/>
        <v>1.6604429023579288</v>
      </c>
      <c r="CC255" s="83">
        <f t="shared" si="400"/>
        <v>1.6604429023579288</v>
      </c>
      <c r="CD255" s="143">
        <f t="shared" si="401"/>
        <v>1.2238668524348462</v>
      </c>
      <c r="CE255" s="83">
        <f t="shared" si="455"/>
        <v>2.5689930428252364E-2</v>
      </c>
      <c r="CF255" s="84">
        <f t="shared" si="456"/>
        <v>686.25959664549941</v>
      </c>
      <c r="CG255" s="83">
        <f t="shared" si="402"/>
        <v>0</v>
      </c>
      <c r="CH255" s="83">
        <f t="shared" si="457"/>
        <v>1.5304573823056533</v>
      </c>
      <c r="CI255" s="83">
        <f t="shared" si="403"/>
        <v>1.5304573823056533</v>
      </c>
      <c r="CJ255" s="143">
        <f t="shared" si="404"/>
        <v>1.1969464386411544</v>
      </c>
      <c r="CK255" s="83">
        <f t="shared" si="458"/>
        <v>2.4802902793749658E-2</v>
      </c>
      <c r="CL255" s="84">
        <f t="shared" si="459"/>
        <v>632.56493524809673</v>
      </c>
      <c r="CM255" s="83">
        <f t="shared" si="405"/>
        <v>0</v>
      </c>
      <c r="CN255" s="83">
        <f t="shared" si="460"/>
        <v>1.5937081459146567</v>
      </c>
      <c r="CO255" s="83">
        <f t="shared" si="406"/>
        <v>1.5937081459146567</v>
      </c>
      <c r="CP255" s="143">
        <f t="shared" si="407"/>
        <v>1.2022682287919844</v>
      </c>
      <c r="CQ255" s="83">
        <f t="shared" si="461"/>
        <v>2.4978255779219961E-2</v>
      </c>
      <c r="CR255" s="84">
        <f t="shared" si="462"/>
        <v>619.47579153676281</v>
      </c>
      <c r="CS255" s="83">
        <f t="shared" si="408"/>
        <v>0</v>
      </c>
      <c r="CT255" s="83">
        <f t="shared" si="463"/>
        <v>1.6099274028272539</v>
      </c>
      <c r="CU255" s="83">
        <f t="shared" si="409"/>
        <v>1.6099274028272539</v>
      </c>
      <c r="CV255" s="143">
        <f t="shared" si="410"/>
        <v>1.2032003115553187</v>
      </c>
      <c r="CW255" s="83">
        <f t="shared" si="464"/>
        <v>2.5008967906271856E-2</v>
      </c>
      <c r="CX255" s="84">
        <f t="shared" si="465"/>
        <v>618.34465191420247</v>
      </c>
      <c r="CY255" s="83">
        <f t="shared" si="411"/>
        <v>0</v>
      </c>
      <c r="CZ255" s="83">
        <f t="shared" si="466"/>
        <v>1.6113445519592899</v>
      </c>
      <c r="DA255" s="83">
        <f t="shared" si="412"/>
        <v>1.6113445519592899</v>
      </c>
      <c r="DB255" s="143">
        <f t="shared" si="413"/>
        <v>1.2032309708933955</v>
      </c>
      <c r="DC255" s="83">
        <f t="shared" si="467"/>
        <v>2.5009978131461053E-2</v>
      </c>
      <c r="DD255" s="84">
        <f t="shared" si="468"/>
        <v>618.32641453154235</v>
      </c>
      <c r="DE255" s="86">
        <f t="shared" si="414"/>
        <v>1198.7997860599298</v>
      </c>
      <c r="DF255" s="86">
        <f t="shared" si="415"/>
        <v>479.51991442397184</v>
      </c>
      <c r="DG255" s="86">
        <f t="shared" si="416"/>
        <v>299.69994651498246</v>
      </c>
      <c r="DH255" s="86">
        <f t="shared" si="417"/>
        <v>0.81088393259898406</v>
      </c>
      <c r="DI255" s="86">
        <f t="shared" si="418"/>
        <v>4.7868703531120111</v>
      </c>
      <c r="DJ255" s="86">
        <f t="shared" si="419"/>
        <v>2224.9939784640087</v>
      </c>
      <c r="DK255" s="86">
        <f t="shared" si="420"/>
        <v>647.73542072495422</v>
      </c>
      <c r="DL255" s="86">
        <f t="shared" si="478"/>
        <v>647.73542072495422</v>
      </c>
      <c r="DM255" s="86">
        <f t="shared" si="421"/>
        <v>0.81088393259898406</v>
      </c>
      <c r="DN255" s="85">
        <f t="shared" si="422"/>
        <v>0.81088393259898406</v>
      </c>
      <c r="DO255" s="85">
        <f t="shared" si="469"/>
        <v>81.08839325989841</v>
      </c>
      <c r="DP255" s="85">
        <f t="shared" si="423"/>
        <v>0.81088393259898406</v>
      </c>
      <c r="DQ255" s="85">
        <f t="shared" si="470"/>
        <v>81.08839325989841</v>
      </c>
      <c r="DR255" s="85">
        <f t="shared" si="424"/>
        <v>0.81088393259898406</v>
      </c>
      <c r="DS255" s="85">
        <f t="shared" si="471"/>
        <v>81.08839325989841</v>
      </c>
      <c r="DT255" s="81"/>
      <c r="DU255" s="81"/>
      <c r="DV255" s="81">
        <f t="shared" si="472"/>
        <v>-0.81088393259898406</v>
      </c>
      <c r="DW255" s="100"/>
    </row>
    <row r="256" spans="1:127" x14ac:dyDescent="0.2">
      <c r="A256" s="59">
        <f t="shared" si="425"/>
        <v>33.466666666666562</v>
      </c>
      <c r="B256" s="44">
        <f t="shared" si="426"/>
        <v>33466.666666666562</v>
      </c>
      <c r="C256" s="52">
        <f t="shared" si="360"/>
        <v>133.33333333333334</v>
      </c>
      <c r="D256" s="50">
        <f t="shared" si="361"/>
        <v>3</v>
      </c>
      <c r="E256" s="44">
        <f t="shared" si="362"/>
        <v>2.6</v>
      </c>
      <c r="F256" s="47">
        <f t="shared" si="363"/>
        <v>0.2</v>
      </c>
      <c r="G256" s="52">
        <f t="shared" si="427"/>
        <v>2.7063558428956143E-2</v>
      </c>
      <c r="H256" s="57">
        <f t="shared" si="428"/>
        <v>427.27174886746076</v>
      </c>
      <c r="I256" s="52">
        <f t="shared" si="429"/>
        <v>0</v>
      </c>
      <c r="J256" s="54">
        <f t="shared" si="430"/>
        <v>910.83647326122241</v>
      </c>
      <c r="K256" s="46">
        <f t="shared" si="473"/>
        <v>910.83647326122241</v>
      </c>
      <c r="L256" s="80">
        <f t="shared" si="364"/>
        <v>0</v>
      </c>
      <c r="M256" s="142">
        <f t="shared" si="365"/>
        <v>0</v>
      </c>
      <c r="N256" s="60">
        <f t="shared" si="366"/>
        <v>2.6</v>
      </c>
      <c r="O256" s="53">
        <f t="shared" si="367"/>
        <v>0</v>
      </c>
      <c r="P256" s="58">
        <f t="shared" si="431"/>
        <v>2.6138316250474847</v>
      </c>
      <c r="Q256" s="49">
        <f t="shared" si="368"/>
        <v>2.6138316250474847</v>
      </c>
      <c r="R256" s="143">
        <f t="shared" si="369"/>
        <v>0.2</v>
      </c>
      <c r="S256" s="51">
        <f t="shared" si="432"/>
        <v>2.1623368929887782E-2</v>
      </c>
      <c r="T256" s="57">
        <f t="shared" si="433"/>
        <v>431.06443747608949</v>
      </c>
      <c r="U256" s="53">
        <f t="shared" si="370"/>
        <v>0</v>
      </c>
      <c r="V256" s="58">
        <f t="shared" si="434"/>
        <v>2.6128812475008201</v>
      </c>
      <c r="W256" s="49">
        <f t="shared" si="371"/>
        <v>2.6128812475008201</v>
      </c>
      <c r="X256" s="143">
        <f t="shared" si="372"/>
        <v>0.2</v>
      </c>
      <c r="Y256" s="51">
        <f t="shared" si="435"/>
        <v>2.1028547148632028E-2</v>
      </c>
      <c r="Z256" s="57">
        <f t="shared" si="436"/>
        <v>425.81393517755163</v>
      </c>
      <c r="AA256" s="53">
        <f t="shared" si="373"/>
        <v>0</v>
      </c>
      <c r="AB256" s="58">
        <f t="shared" si="437"/>
        <v>2.6141971101357289</v>
      </c>
      <c r="AC256" s="49">
        <f t="shared" si="374"/>
        <v>2.6141971101357289</v>
      </c>
      <c r="AD256" s="143">
        <f t="shared" si="375"/>
        <v>0.2</v>
      </c>
      <c r="AE256" s="49">
        <f t="shared" si="474"/>
        <v>2.0975857299783029E-2</v>
      </c>
      <c r="AF256" s="57">
        <f t="shared" si="438"/>
        <v>424.19133037027609</v>
      </c>
      <c r="AG256" s="53">
        <f t="shared" si="376"/>
        <v>0</v>
      </c>
      <c r="AH256" s="58">
        <f t="shared" si="439"/>
        <v>2.6146040298346906</v>
      </c>
      <c r="AI256" s="49">
        <f t="shared" si="377"/>
        <v>2.6146040298346906</v>
      </c>
      <c r="AJ256" s="143">
        <f t="shared" si="378"/>
        <v>0.2</v>
      </c>
      <c r="AK256" s="51">
        <f t="shared" si="440"/>
        <v>2.0976415624644432E-2</v>
      </c>
      <c r="AL256" s="57">
        <f t="shared" si="441"/>
        <v>423.96784081791913</v>
      </c>
      <c r="AM256" s="53">
        <f t="shared" si="379"/>
        <v>0</v>
      </c>
      <c r="AN256" s="58">
        <f t="shared" si="442"/>
        <v>2.6146600868652898</v>
      </c>
      <c r="AO256" s="49">
        <f t="shared" si="380"/>
        <v>2.6146600868652898</v>
      </c>
      <c r="AP256" s="143">
        <f t="shared" si="381"/>
        <v>0.2</v>
      </c>
      <c r="AQ256" s="51">
        <f t="shared" si="443"/>
        <v>2.0976711274376628E-2</v>
      </c>
      <c r="AR256" s="57">
        <f t="shared" si="444"/>
        <v>423.94733868659995</v>
      </c>
      <c r="AS256" s="44">
        <f t="shared" si="382"/>
        <v>1639.5056518702004</v>
      </c>
      <c r="AT256" s="44">
        <f t="shared" si="383"/>
        <v>655.80226074808013</v>
      </c>
      <c r="AU256" s="44">
        <f t="shared" si="384"/>
        <v>409.8764129675501</v>
      </c>
      <c r="AV256" s="47">
        <f t="shared" si="385"/>
        <v>25.477624243860589</v>
      </c>
      <c r="AW256" s="47">
        <f t="shared" si="386"/>
        <v>2410.8862014484898</v>
      </c>
      <c r="AX256" s="86">
        <f t="shared" si="387"/>
        <v>1336097.303096805</v>
      </c>
      <c r="AY256" s="86">
        <f t="shared" si="388"/>
        <v>667.22523190472566</v>
      </c>
      <c r="AZ256" s="10">
        <f t="shared" si="445"/>
        <v>667.22523190472566</v>
      </c>
      <c r="BA256" s="44">
        <f t="shared" si="389"/>
        <v>2410.8862014484898</v>
      </c>
      <c r="BB256" s="9">
        <f t="shared" si="390"/>
        <v>1639.5056518702004</v>
      </c>
      <c r="BC256" s="45">
        <f t="shared" si="479"/>
        <v>218600.7535826934</v>
      </c>
      <c r="BD256" s="9">
        <f t="shared" si="391"/>
        <v>409.8764129675501</v>
      </c>
      <c r="BE256" s="45">
        <f t="shared" si="475"/>
        <v>54650.188395673351</v>
      </c>
      <c r="BF256" s="9">
        <f t="shared" si="392"/>
        <v>655.80226074808013</v>
      </c>
      <c r="BG256" s="45">
        <f t="shared" si="476"/>
        <v>87440.301433077359</v>
      </c>
      <c r="BH256" s="58"/>
      <c r="BI256" s="58"/>
      <c r="BJ256" s="58">
        <f t="shared" si="446"/>
        <v>-1639.5056518702004</v>
      </c>
      <c r="BK256" s="97"/>
      <c r="BL256" s="44"/>
      <c r="BM256" s="82">
        <f t="shared" si="447"/>
        <v>25.1</v>
      </c>
      <c r="BN256" s="86">
        <f t="shared" si="448"/>
        <v>25100</v>
      </c>
      <c r="BO256" s="86">
        <f t="shared" si="449"/>
        <v>100</v>
      </c>
      <c r="BP256" s="84">
        <f t="shared" si="393"/>
        <v>2</v>
      </c>
      <c r="BQ256" s="84">
        <f t="shared" si="394"/>
        <v>3</v>
      </c>
      <c r="BR256" s="84">
        <f t="shared" si="395"/>
        <v>0.2</v>
      </c>
      <c r="BS256" s="84">
        <f t="shared" si="450"/>
        <v>3.6856943074937941E-2</v>
      </c>
      <c r="BT256" s="84">
        <f t="shared" si="451"/>
        <v>581.57649760598167</v>
      </c>
      <c r="BU256" s="84">
        <f t="shared" si="452"/>
        <v>0</v>
      </c>
      <c r="BV256" s="83">
        <f t="shared" si="453"/>
        <v>668.74668114440544</v>
      </c>
      <c r="BW256" s="81">
        <f t="shared" si="477"/>
        <v>668.74668114440544</v>
      </c>
      <c r="BX256" s="83">
        <f t="shared" si="396"/>
        <v>0</v>
      </c>
      <c r="BY256" s="141">
        <f t="shared" si="397"/>
        <v>0</v>
      </c>
      <c r="BZ256" s="83">
        <f t="shared" si="398"/>
        <v>3</v>
      </c>
      <c r="CA256" s="83">
        <f t="shared" si="399"/>
        <v>0</v>
      </c>
      <c r="CB256" s="83">
        <f t="shared" si="454"/>
        <v>1.6590414491939267</v>
      </c>
      <c r="CC256" s="83">
        <f t="shared" si="400"/>
        <v>1.6590414491939267</v>
      </c>
      <c r="CD256" s="143">
        <f t="shared" si="401"/>
        <v>1.2238668524348462</v>
      </c>
      <c r="CE256" s="83">
        <f t="shared" si="455"/>
        <v>2.5567543743008878E-2</v>
      </c>
      <c r="CF256" s="84">
        <f t="shared" si="456"/>
        <v>687.80308465398411</v>
      </c>
      <c r="CG256" s="83">
        <f t="shared" si="402"/>
        <v>0</v>
      </c>
      <c r="CH256" s="83">
        <f t="shared" si="457"/>
        <v>1.5289283102720654</v>
      </c>
      <c r="CI256" s="83">
        <f t="shared" si="403"/>
        <v>1.5289283102720654</v>
      </c>
      <c r="CJ256" s="143">
        <f t="shared" si="404"/>
        <v>1.1969464386411544</v>
      </c>
      <c r="CK256" s="83">
        <f t="shared" si="458"/>
        <v>2.4683208149885543E-2</v>
      </c>
      <c r="CL256" s="84">
        <f t="shared" si="459"/>
        <v>634.18164511260409</v>
      </c>
      <c r="CM256" s="83">
        <f t="shared" si="405"/>
        <v>0</v>
      </c>
      <c r="CN256" s="83">
        <f t="shared" si="460"/>
        <v>1.5919512901306647</v>
      </c>
      <c r="CO256" s="83">
        <f t="shared" si="406"/>
        <v>1.5919512901306647</v>
      </c>
      <c r="CP256" s="143">
        <f t="shared" si="407"/>
        <v>1.2022682287919844</v>
      </c>
      <c r="CQ256" s="83">
        <f t="shared" si="461"/>
        <v>2.4858028956340761E-2</v>
      </c>
      <c r="CR256" s="84">
        <f t="shared" si="462"/>
        <v>621.03932388311216</v>
      </c>
      <c r="CS256" s="83">
        <f t="shared" si="408"/>
        <v>0</v>
      </c>
      <c r="CT256" s="83">
        <f t="shared" si="463"/>
        <v>1.6081987374440601</v>
      </c>
      <c r="CU256" s="83">
        <f t="shared" si="409"/>
        <v>1.6081987374440601</v>
      </c>
      <c r="CV256" s="143">
        <f t="shared" si="410"/>
        <v>1.2032003115553187</v>
      </c>
      <c r="CW256" s="83">
        <f t="shared" si="464"/>
        <v>2.4888647875116323E-2</v>
      </c>
      <c r="CX256" s="84">
        <f t="shared" si="465"/>
        <v>619.89433718863654</v>
      </c>
      <c r="CY256" s="83">
        <f t="shared" si="411"/>
        <v>0</v>
      </c>
      <c r="CZ256" s="83">
        <f t="shared" si="466"/>
        <v>1.6096299685717939</v>
      </c>
      <c r="DA256" s="83">
        <f t="shared" si="412"/>
        <v>1.6096299685717939</v>
      </c>
      <c r="DB256" s="143">
        <f t="shared" si="413"/>
        <v>1.2032309708933955</v>
      </c>
      <c r="DC256" s="83">
        <f t="shared" si="467"/>
        <v>2.4889655034371714E-2</v>
      </c>
      <c r="DD256" s="84">
        <f t="shared" si="468"/>
        <v>619.87479948450471</v>
      </c>
      <c r="DE256" s="86">
        <f t="shared" si="414"/>
        <v>1203.7440260599296</v>
      </c>
      <c r="DF256" s="86">
        <f t="shared" si="415"/>
        <v>481.49761042397188</v>
      </c>
      <c r="DG256" s="86">
        <f t="shared" si="416"/>
        <v>300.93600651498241</v>
      </c>
      <c r="DH256" s="86">
        <f t="shared" si="417"/>
        <v>0.80158975073997607</v>
      </c>
      <c r="DI256" s="86">
        <f t="shared" si="418"/>
        <v>4.6865732623479772</v>
      </c>
      <c r="DJ256" s="86">
        <f t="shared" si="419"/>
        <v>2138.2207633150024</v>
      </c>
      <c r="DK256" s="86">
        <f t="shared" si="420"/>
        <v>640.91802339689946</v>
      </c>
      <c r="DL256" s="86">
        <f t="shared" si="478"/>
        <v>640.91802339689946</v>
      </c>
      <c r="DM256" s="86">
        <f t="shared" si="421"/>
        <v>0.80158975073997607</v>
      </c>
      <c r="DN256" s="85">
        <f t="shared" si="422"/>
        <v>0.80158975073997607</v>
      </c>
      <c r="DO256" s="85">
        <f t="shared" si="469"/>
        <v>80.15897507399761</v>
      </c>
      <c r="DP256" s="85">
        <f t="shared" si="423"/>
        <v>0.80158975073997607</v>
      </c>
      <c r="DQ256" s="85">
        <f t="shared" si="470"/>
        <v>80.15897507399761</v>
      </c>
      <c r="DR256" s="85">
        <f t="shared" si="424"/>
        <v>0.80158975073997607</v>
      </c>
      <c r="DS256" s="85">
        <f t="shared" si="471"/>
        <v>80.15897507399761</v>
      </c>
      <c r="DT256" s="81"/>
      <c r="DU256" s="81"/>
      <c r="DV256" s="81">
        <f t="shared" si="472"/>
        <v>-0.80158975073997607</v>
      </c>
      <c r="DW256" s="100"/>
    </row>
    <row r="257" spans="1:127" x14ac:dyDescent="0.2">
      <c r="A257" s="59">
        <f t="shared" si="425"/>
        <v>33.599999999999902</v>
      </c>
      <c r="B257" s="44">
        <f t="shared" si="426"/>
        <v>33599.999999999898</v>
      </c>
      <c r="C257" s="52">
        <f t="shared" si="360"/>
        <v>133.33333333333334</v>
      </c>
      <c r="D257" s="50">
        <f t="shared" si="361"/>
        <v>3</v>
      </c>
      <c r="E257" s="44">
        <f t="shared" si="362"/>
        <v>2.6</v>
      </c>
      <c r="F257" s="47">
        <f t="shared" si="363"/>
        <v>0.2</v>
      </c>
      <c r="G257" s="52">
        <f t="shared" si="427"/>
        <v>2.7036891762289475E-2</v>
      </c>
      <c r="H257" s="57">
        <f t="shared" si="428"/>
        <v>428.65893989800549</v>
      </c>
      <c r="I257" s="52">
        <f t="shared" si="429"/>
        <v>0</v>
      </c>
      <c r="J257" s="54">
        <f t="shared" si="430"/>
        <v>914.62967326122236</v>
      </c>
      <c r="K257" s="46">
        <f t="shared" si="473"/>
        <v>914.62967326122236</v>
      </c>
      <c r="L257" s="80">
        <f t="shared" si="364"/>
        <v>0</v>
      </c>
      <c r="M257" s="142">
        <f t="shared" si="365"/>
        <v>0</v>
      </c>
      <c r="N257" s="60">
        <f t="shared" si="366"/>
        <v>2.6</v>
      </c>
      <c r="O257" s="53">
        <f t="shared" si="367"/>
        <v>0</v>
      </c>
      <c r="P257" s="58">
        <f t="shared" si="431"/>
        <v>2.6139851582892573</v>
      </c>
      <c r="Q257" s="49">
        <f t="shared" si="368"/>
        <v>2.6139851582892573</v>
      </c>
      <c r="R257" s="143">
        <f t="shared" si="369"/>
        <v>0.2</v>
      </c>
      <c r="S257" s="51">
        <f t="shared" si="432"/>
        <v>2.1596702263221114E-2</v>
      </c>
      <c r="T257" s="57">
        <f t="shared" si="433"/>
        <v>432.16678012583395</v>
      </c>
      <c r="U257" s="53">
        <f t="shared" si="370"/>
        <v>0</v>
      </c>
      <c r="V257" s="58">
        <f t="shared" si="434"/>
        <v>2.6131061997290224</v>
      </c>
      <c r="W257" s="49">
        <f t="shared" si="371"/>
        <v>2.6131061997290224</v>
      </c>
      <c r="X257" s="143">
        <f t="shared" si="372"/>
        <v>0.2</v>
      </c>
      <c r="Y257" s="51">
        <f t="shared" si="435"/>
        <v>2.1001880481965361E-2</v>
      </c>
      <c r="Z257" s="57">
        <f t="shared" si="436"/>
        <v>426.88632547901926</v>
      </c>
      <c r="AA257" s="53">
        <f t="shared" si="373"/>
        <v>0</v>
      </c>
      <c r="AB257" s="58">
        <f t="shared" si="437"/>
        <v>2.6144295467325533</v>
      </c>
      <c r="AC257" s="49">
        <f t="shared" si="374"/>
        <v>2.6144295467325533</v>
      </c>
      <c r="AD257" s="143">
        <f t="shared" si="375"/>
        <v>0.2</v>
      </c>
      <c r="AE257" s="49">
        <f t="shared" si="474"/>
        <v>2.0949190633116361E-2</v>
      </c>
      <c r="AF257" s="57">
        <f t="shared" si="438"/>
        <v>425.26049351206444</v>
      </c>
      <c r="AG257" s="53">
        <f t="shared" si="376"/>
        <v>0</v>
      </c>
      <c r="AH257" s="58">
        <f t="shared" si="439"/>
        <v>2.6148372701784153</v>
      </c>
      <c r="AI257" s="49">
        <f t="shared" si="377"/>
        <v>2.6148372701784153</v>
      </c>
      <c r="AJ257" s="143">
        <f t="shared" si="378"/>
        <v>0.2</v>
      </c>
      <c r="AK257" s="51">
        <f t="shared" si="440"/>
        <v>2.0949748957977764E-2</v>
      </c>
      <c r="AL257" s="57">
        <f t="shared" si="441"/>
        <v>425.03686603433715</v>
      </c>
      <c r="AM257" s="53">
        <f t="shared" si="379"/>
        <v>0</v>
      </c>
      <c r="AN257" s="58">
        <f t="shared" si="442"/>
        <v>2.6148933610556866</v>
      </c>
      <c r="AO257" s="49">
        <f t="shared" si="380"/>
        <v>2.6148933610556866</v>
      </c>
      <c r="AP257" s="143">
        <f t="shared" si="381"/>
        <v>0.2</v>
      </c>
      <c r="AQ257" s="51">
        <f t="shared" si="443"/>
        <v>2.095004460770996E-2</v>
      </c>
      <c r="AR257" s="57">
        <f t="shared" si="444"/>
        <v>425.01635606015725</v>
      </c>
      <c r="AS257" s="44">
        <f t="shared" si="382"/>
        <v>1646.3334118702001</v>
      </c>
      <c r="AT257" s="44">
        <f t="shared" si="383"/>
        <v>658.53336474807998</v>
      </c>
      <c r="AU257" s="44">
        <f t="shared" si="384"/>
        <v>411.58335296755001</v>
      </c>
      <c r="AV257" s="47">
        <f t="shared" si="385"/>
        <v>25.100909812526936</v>
      </c>
      <c r="AW257" s="47">
        <f t="shared" si="386"/>
        <v>2344.3119928740844</v>
      </c>
      <c r="AX257" s="86">
        <f t="shared" si="387"/>
        <v>1277395.396221007</v>
      </c>
      <c r="AY257" s="86">
        <f t="shared" si="388"/>
        <v>663.40310394940718</v>
      </c>
      <c r="AZ257" s="10">
        <f t="shared" si="445"/>
        <v>663.40310394940718</v>
      </c>
      <c r="BA257" s="44">
        <f t="shared" si="389"/>
        <v>2344.3119928740844</v>
      </c>
      <c r="BB257" s="9">
        <f t="shared" si="390"/>
        <v>1646.3334118702001</v>
      </c>
      <c r="BC257" s="45">
        <f t="shared" si="479"/>
        <v>219511.12158269336</v>
      </c>
      <c r="BD257" s="9">
        <f t="shared" si="391"/>
        <v>411.58335296755001</v>
      </c>
      <c r="BE257" s="45">
        <f t="shared" si="475"/>
        <v>54877.780395673341</v>
      </c>
      <c r="BF257" s="9">
        <f t="shared" si="392"/>
        <v>658.53336474807998</v>
      </c>
      <c r="BG257" s="45">
        <f t="shared" si="476"/>
        <v>87804.448633077336</v>
      </c>
      <c r="BH257" s="58"/>
      <c r="BI257" s="58"/>
      <c r="BJ257" s="58">
        <f t="shared" si="446"/>
        <v>-1646.3334118702001</v>
      </c>
      <c r="BK257" s="97"/>
      <c r="BL257" s="44"/>
      <c r="BM257" s="82">
        <f t="shared" si="447"/>
        <v>25.2</v>
      </c>
      <c r="BN257" s="86">
        <f t="shared" si="448"/>
        <v>25200</v>
      </c>
      <c r="BO257" s="86">
        <f t="shared" si="449"/>
        <v>100</v>
      </c>
      <c r="BP257" s="84">
        <f t="shared" si="393"/>
        <v>2</v>
      </c>
      <c r="BQ257" s="84">
        <f t="shared" si="394"/>
        <v>3</v>
      </c>
      <c r="BR257" s="84">
        <f t="shared" si="395"/>
        <v>0.2</v>
      </c>
      <c r="BS257" s="84">
        <f t="shared" si="450"/>
        <v>3.6836943074937942E-2</v>
      </c>
      <c r="BT257" s="84">
        <f t="shared" si="451"/>
        <v>582.80472904181295</v>
      </c>
      <c r="BU257" s="84">
        <f t="shared" si="452"/>
        <v>0</v>
      </c>
      <c r="BV257" s="83">
        <f t="shared" si="453"/>
        <v>671.49348114440545</v>
      </c>
      <c r="BW257" s="81">
        <f t="shared" si="477"/>
        <v>671.49348114440545</v>
      </c>
      <c r="BX257" s="83">
        <f t="shared" si="396"/>
        <v>0</v>
      </c>
      <c r="BY257" s="141">
        <f t="shared" si="397"/>
        <v>0</v>
      </c>
      <c r="BZ257" s="83">
        <f t="shared" si="398"/>
        <v>3</v>
      </c>
      <c r="CA257" s="83">
        <f t="shared" si="399"/>
        <v>0</v>
      </c>
      <c r="CB257" s="83">
        <f t="shared" si="454"/>
        <v>1.6576436372334078</v>
      </c>
      <c r="CC257" s="83">
        <f t="shared" si="400"/>
        <v>1.6576436372334078</v>
      </c>
      <c r="CD257" s="143">
        <f t="shared" si="401"/>
        <v>1.2238668524348462</v>
      </c>
      <c r="CE257" s="83">
        <f t="shared" si="455"/>
        <v>2.5445157057765393E-2</v>
      </c>
      <c r="CF257" s="84">
        <f t="shared" si="456"/>
        <v>689.34049955177215</v>
      </c>
      <c r="CG257" s="83">
        <f t="shared" si="402"/>
        <v>0</v>
      </c>
      <c r="CH257" s="83">
        <f t="shared" si="457"/>
        <v>1.5274095599194359</v>
      </c>
      <c r="CI257" s="83">
        <f t="shared" si="403"/>
        <v>1.5274095599194359</v>
      </c>
      <c r="CJ257" s="143">
        <f t="shared" si="404"/>
        <v>1.1969464386411544</v>
      </c>
      <c r="CK257" s="83">
        <f t="shared" si="458"/>
        <v>2.4563513506021428E-2</v>
      </c>
      <c r="CL257" s="84">
        <f t="shared" si="459"/>
        <v>635.79214317602032</v>
      </c>
      <c r="CM257" s="83">
        <f t="shared" si="405"/>
        <v>0</v>
      </c>
      <c r="CN257" s="83">
        <f t="shared" si="460"/>
        <v>1.5902063799249566</v>
      </c>
      <c r="CO257" s="83">
        <f t="shared" si="406"/>
        <v>1.5902063799249566</v>
      </c>
      <c r="CP257" s="143">
        <f t="shared" si="407"/>
        <v>1.2022682287919844</v>
      </c>
      <c r="CQ257" s="83">
        <f t="shared" si="461"/>
        <v>2.4737802133461561E-2</v>
      </c>
      <c r="CR257" s="84">
        <f t="shared" si="462"/>
        <v>622.59702955530429</v>
      </c>
      <c r="CS257" s="83">
        <f t="shared" si="408"/>
        <v>0</v>
      </c>
      <c r="CT257" s="83">
        <f t="shared" si="463"/>
        <v>1.6064815251299178</v>
      </c>
      <c r="CU257" s="83">
        <f t="shared" si="409"/>
        <v>1.6064815251299178</v>
      </c>
      <c r="CV257" s="143">
        <f t="shared" si="410"/>
        <v>1.2032003115553187</v>
      </c>
      <c r="CW257" s="83">
        <f t="shared" si="464"/>
        <v>2.476832784396079E-2</v>
      </c>
      <c r="CX257" s="84">
        <f t="shared" si="465"/>
        <v>621.43820656755418</v>
      </c>
      <c r="CY257" s="83">
        <f t="shared" si="411"/>
        <v>0</v>
      </c>
      <c r="CZ257" s="83">
        <f t="shared" si="466"/>
        <v>1.6079267705904385</v>
      </c>
      <c r="DA257" s="83">
        <f t="shared" si="412"/>
        <v>1.6079267705904385</v>
      </c>
      <c r="DB257" s="143">
        <f t="shared" si="413"/>
        <v>1.2032309708933955</v>
      </c>
      <c r="DC257" s="83">
        <f t="shared" si="467"/>
        <v>2.4769331937282375E-2</v>
      </c>
      <c r="DD257" s="84">
        <f t="shared" si="468"/>
        <v>621.41735858011214</v>
      </c>
      <c r="DE257" s="86">
        <f t="shared" si="414"/>
        <v>1208.6882660599299</v>
      </c>
      <c r="DF257" s="86">
        <f t="shared" si="415"/>
        <v>483.47530642397192</v>
      </c>
      <c r="DG257" s="86">
        <f t="shared" si="416"/>
        <v>302.17206651498248</v>
      </c>
      <c r="DH257" s="86">
        <f t="shared" si="417"/>
        <v>0.7924679190344035</v>
      </c>
      <c r="DI257" s="86">
        <f t="shared" si="418"/>
        <v>4.5890777732637105</v>
      </c>
      <c r="DJ257" s="86">
        <f t="shared" si="419"/>
        <v>2055.4207039695675</v>
      </c>
      <c r="DK257" s="86">
        <f t="shared" si="420"/>
        <v>634.13215215940807</v>
      </c>
      <c r="DL257" s="86">
        <f t="shared" si="478"/>
        <v>634.13215215940807</v>
      </c>
      <c r="DM257" s="86">
        <f t="shared" si="421"/>
        <v>0.7924679190344035</v>
      </c>
      <c r="DN257" s="85">
        <f t="shared" si="422"/>
        <v>0.7924679190344035</v>
      </c>
      <c r="DO257" s="85">
        <f t="shared" si="469"/>
        <v>79.246791903440354</v>
      </c>
      <c r="DP257" s="85">
        <f t="shared" si="423"/>
        <v>0.7924679190344035</v>
      </c>
      <c r="DQ257" s="85">
        <f t="shared" si="470"/>
        <v>79.246791903440354</v>
      </c>
      <c r="DR257" s="85">
        <f t="shared" si="424"/>
        <v>0.7924679190344035</v>
      </c>
      <c r="DS257" s="85">
        <f t="shared" si="471"/>
        <v>79.246791903440354</v>
      </c>
      <c r="DT257" s="81"/>
      <c r="DU257" s="81"/>
      <c r="DV257" s="81">
        <f t="shared" si="472"/>
        <v>-0.7924679190344035</v>
      </c>
      <c r="DW257" s="100"/>
    </row>
    <row r="258" spans="1:127" x14ac:dyDescent="0.2">
      <c r="A258" s="59">
        <f t="shared" si="425"/>
        <v>33.733333333333235</v>
      </c>
      <c r="B258" s="44">
        <f t="shared" si="426"/>
        <v>33733.333333333234</v>
      </c>
      <c r="C258" s="52">
        <f t="shared" si="360"/>
        <v>133.33333333333334</v>
      </c>
      <c r="D258" s="50">
        <f t="shared" si="361"/>
        <v>3</v>
      </c>
      <c r="E258" s="44">
        <f t="shared" si="362"/>
        <v>2.6</v>
      </c>
      <c r="F258" s="47">
        <f t="shared" si="363"/>
        <v>0.2</v>
      </c>
      <c r="G258" s="52">
        <f t="shared" si="427"/>
        <v>2.7010225095622807E-2</v>
      </c>
      <c r="H258" s="57">
        <f t="shared" si="428"/>
        <v>430.0447634071827</v>
      </c>
      <c r="I258" s="52">
        <f t="shared" si="429"/>
        <v>0</v>
      </c>
      <c r="J258" s="54">
        <f t="shared" si="430"/>
        <v>918.42287326122232</v>
      </c>
      <c r="K258" s="46">
        <f t="shared" si="473"/>
        <v>918.42287326122232</v>
      </c>
      <c r="L258" s="80">
        <f t="shared" si="364"/>
        <v>0</v>
      </c>
      <c r="M258" s="142">
        <f t="shared" si="365"/>
        <v>0</v>
      </c>
      <c r="N258" s="60">
        <f t="shared" si="366"/>
        <v>2.6</v>
      </c>
      <c r="O258" s="53">
        <f t="shared" si="367"/>
        <v>0</v>
      </c>
      <c r="P258" s="58">
        <f t="shared" si="431"/>
        <v>2.6141389934406298</v>
      </c>
      <c r="Q258" s="49">
        <f t="shared" si="368"/>
        <v>2.6141389934406298</v>
      </c>
      <c r="R258" s="143">
        <f t="shared" si="369"/>
        <v>0.2</v>
      </c>
      <c r="S258" s="51">
        <f t="shared" si="432"/>
        <v>2.1570035596554446E-2</v>
      </c>
      <c r="T258" s="57">
        <f t="shared" si="433"/>
        <v>433.26769782418404</v>
      </c>
      <c r="U258" s="53">
        <f t="shared" si="370"/>
        <v>0</v>
      </c>
      <c r="V258" s="58">
        <f t="shared" si="434"/>
        <v>2.6133314613445693</v>
      </c>
      <c r="W258" s="49">
        <f t="shared" si="371"/>
        <v>2.6133314613445693</v>
      </c>
      <c r="X258" s="143">
        <f t="shared" si="372"/>
        <v>0.2</v>
      </c>
      <c r="Y258" s="51">
        <f t="shared" si="435"/>
        <v>2.0975213815298693E-2</v>
      </c>
      <c r="Z258" s="57">
        <f t="shared" si="436"/>
        <v>427.95726280006699</v>
      </c>
      <c r="AA258" s="53">
        <f t="shared" si="373"/>
        <v>0</v>
      </c>
      <c r="AB258" s="58">
        <f t="shared" si="437"/>
        <v>2.6146622998369229</v>
      </c>
      <c r="AC258" s="49">
        <f t="shared" si="374"/>
        <v>2.6146622998369229</v>
      </c>
      <c r="AD258" s="143">
        <f t="shared" si="375"/>
        <v>0.2</v>
      </c>
      <c r="AE258" s="49">
        <f t="shared" si="474"/>
        <v>2.0922523966449693E-2</v>
      </c>
      <c r="AF258" s="57">
        <f t="shared" si="438"/>
        <v>426.32820162585153</v>
      </c>
      <c r="AG258" s="53">
        <f t="shared" si="376"/>
        <v>0</v>
      </c>
      <c r="AH258" s="58">
        <f t="shared" si="439"/>
        <v>2.61507082762868</v>
      </c>
      <c r="AI258" s="49">
        <f t="shared" si="377"/>
        <v>2.61507082762868</v>
      </c>
      <c r="AJ258" s="143">
        <f t="shared" si="378"/>
        <v>0.2</v>
      </c>
      <c r="AK258" s="51">
        <f t="shared" si="440"/>
        <v>2.0923082291311096E-2</v>
      </c>
      <c r="AL258" s="57">
        <f t="shared" si="441"/>
        <v>426.10443613329608</v>
      </c>
      <c r="AM258" s="53">
        <f t="shared" si="379"/>
        <v>0</v>
      </c>
      <c r="AN258" s="58">
        <f t="shared" si="442"/>
        <v>2.6151269523889296</v>
      </c>
      <c r="AO258" s="49">
        <f t="shared" si="380"/>
        <v>2.6151269523889296</v>
      </c>
      <c r="AP258" s="143">
        <f t="shared" si="381"/>
        <v>0.2</v>
      </c>
      <c r="AQ258" s="51">
        <f t="shared" si="443"/>
        <v>2.0923377941043292E-2</v>
      </c>
      <c r="AR258" s="57">
        <f t="shared" si="444"/>
        <v>426.08391833433092</v>
      </c>
      <c r="AS258" s="44">
        <f t="shared" si="382"/>
        <v>1653.1611718702002</v>
      </c>
      <c r="AT258" s="44">
        <f t="shared" si="383"/>
        <v>661.26446874808005</v>
      </c>
      <c r="AU258" s="44">
        <f t="shared" si="384"/>
        <v>413.29029296755004</v>
      </c>
      <c r="AV258" s="47">
        <f t="shared" si="385"/>
        <v>24.731391351738043</v>
      </c>
      <c r="AW258" s="47">
        <f t="shared" si="386"/>
        <v>2279.8578959451524</v>
      </c>
      <c r="AX258" s="86">
        <f t="shared" si="387"/>
        <v>1221514.7639900772</v>
      </c>
      <c r="AY258" s="86">
        <f t="shared" si="388"/>
        <v>659.60004205017901</v>
      </c>
      <c r="AZ258" s="10">
        <f t="shared" si="445"/>
        <v>659.60004205017901</v>
      </c>
      <c r="BA258" s="44">
        <f t="shared" si="389"/>
        <v>2279.8578959451524</v>
      </c>
      <c r="BB258" s="9">
        <f t="shared" si="390"/>
        <v>1653.1611718702002</v>
      </c>
      <c r="BC258" s="45">
        <f t="shared" si="479"/>
        <v>220421.48958269338</v>
      </c>
      <c r="BD258" s="9">
        <f t="shared" si="391"/>
        <v>413.29029296755004</v>
      </c>
      <c r="BE258" s="45">
        <f t="shared" si="475"/>
        <v>55105.372395673345</v>
      </c>
      <c r="BF258" s="9">
        <f t="shared" si="392"/>
        <v>661.26446874808005</v>
      </c>
      <c r="BG258" s="45">
        <f t="shared" si="476"/>
        <v>88168.595833077343</v>
      </c>
      <c r="BH258" s="58"/>
      <c r="BI258" s="58"/>
      <c r="BJ258" s="58">
        <f t="shared" si="446"/>
        <v>-1653.1611718702002</v>
      </c>
      <c r="BK258" s="97"/>
      <c r="BL258" s="44"/>
      <c r="BM258" s="82">
        <f t="shared" si="447"/>
        <v>25.3</v>
      </c>
      <c r="BN258" s="86">
        <f t="shared" si="448"/>
        <v>25300</v>
      </c>
      <c r="BO258" s="86">
        <f t="shared" si="449"/>
        <v>100</v>
      </c>
      <c r="BP258" s="84">
        <f t="shared" si="393"/>
        <v>2</v>
      </c>
      <c r="BQ258" s="84">
        <f t="shared" si="394"/>
        <v>3</v>
      </c>
      <c r="BR258" s="84">
        <f t="shared" si="395"/>
        <v>0.2</v>
      </c>
      <c r="BS258" s="84">
        <f t="shared" si="450"/>
        <v>3.6816943074937943E-2</v>
      </c>
      <c r="BT258" s="84">
        <f t="shared" si="451"/>
        <v>584.03229381097754</v>
      </c>
      <c r="BU258" s="84">
        <f t="shared" si="452"/>
        <v>0</v>
      </c>
      <c r="BV258" s="83">
        <f t="shared" si="453"/>
        <v>674.24028114440546</v>
      </c>
      <c r="BW258" s="81">
        <f t="shared" si="477"/>
        <v>674.24028114440546</v>
      </c>
      <c r="BX258" s="83">
        <f t="shared" si="396"/>
        <v>0</v>
      </c>
      <c r="BY258" s="141">
        <f t="shared" si="397"/>
        <v>0</v>
      </c>
      <c r="BZ258" s="83">
        <f t="shared" si="398"/>
        <v>3</v>
      </c>
      <c r="CA258" s="83">
        <f t="shared" si="399"/>
        <v>0</v>
      </c>
      <c r="CB258" s="83">
        <f t="shared" si="454"/>
        <v>1.6562494535137446</v>
      </c>
      <c r="CC258" s="83">
        <f t="shared" si="400"/>
        <v>1.6562494535137446</v>
      </c>
      <c r="CD258" s="143">
        <f t="shared" si="401"/>
        <v>1.2238668524348462</v>
      </c>
      <c r="CE258" s="83">
        <f t="shared" si="455"/>
        <v>2.5322770372521907E-2</v>
      </c>
      <c r="CF258" s="84">
        <f t="shared" si="456"/>
        <v>690.87182770608581</v>
      </c>
      <c r="CG258" s="83">
        <f t="shared" si="402"/>
        <v>0</v>
      </c>
      <c r="CH258" s="83">
        <f t="shared" si="457"/>
        <v>1.5259010911203843</v>
      </c>
      <c r="CI258" s="83">
        <f t="shared" si="403"/>
        <v>1.5259010911203843</v>
      </c>
      <c r="CJ258" s="143">
        <f t="shared" si="404"/>
        <v>1.1969464386411544</v>
      </c>
      <c r="CK258" s="83">
        <f t="shared" si="458"/>
        <v>2.4443818862157313E-2</v>
      </c>
      <c r="CL258" s="84">
        <f t="shared" si="459"/>
        <v>637.3964061600351</v>
      </c>
      <c r="CM258" s="83">
        <f t="shared" si="405"/>
        <v>0</v>
      </c>
      <c r="CN258" s="83">
        <f t="shared" si="460"/>
        <v>1.5884733744596926</v>
      </c>
      <c r="CO258" s="83">
        <f t="shared" si="406"/>
        <v>1.5884733744596926</v>
      </c>
      <c r="CP258" s="143">
        <f t="shared" si="407"/>
        <v>1.2022682287919844</v>
      </c>
      <c r="CQ258" s="83">
        <f t="shared" si="461"/>
        <v>2.4617575310582361E-2</v>
      </c>
      <c r="CR258" s="84">
        <f t="shared" si="462"/>
        <v>624.1488840210867</v>
      </c>
      <c r="CS258" s="83">
        <f t="shared" si="408"/>
        <v>0</v>
      </c>
      <c r="CT258" s="83">
        <f t="shared" si="463"/>
        <v>1.6047757316664002</v>
      </c>
      <c r="CU258" s="83">
        <f t="shared" si="409"/>
        <v>1.6047757316664002</v>
      </c>
      <c r="CV258" s="143">
        <f t="shared" si="410"/>
        <v>1.2032003115553187</v>
      </c>
      <c r="CW258" s="83">
        <f t="shared" si="464"/>
        <v>2.4648007812805257E-2</v>
      </c>
      <c r="CX258" s="84">
        <f t="shared" si="465"/>
        <v>622.97623656926146</v>
      </c>
      <c r="CY258" s="83">
        <f t="shared" si="411"/>
        <v>0</v>
      </c>
      <c r="CZ258" s="83">
        <f t="shared" si="466"/>
        <v>1.6062349233292765</v>
      </c>
      <c r="DA258" s="83">
        <f t="shared" si="412"/>
        <v>1.6062349233292765</v>
      </c>
      <c r="DB258" s="143">
        <f t="shared" si="413"/>
        <v>1.2032309708933955</v>
      </c>
      <c r="DC258" s="83">
        <f t="shared" si="467"/>
        <v>2.4649008840193037E-2</v>
      </c>
      <c r="DD258" s="84">
        <f t="shared" si="468"/>
        <v>622.95406851247208</v>
      </c>
      <c r="DE258" s="86">
        <f t="shared" si="414"/>
        <v>1213.6325060599297</v>
      </c>
      <c r="DF258" s="86">
        <f t="shared" si="415"/>
        <v>485.4530024239719</v>
      </c>
      <c r="DG258" s="86">
        <f t="shared" si="416"/>
        <v>303.40812651498243</v>
      </c>
      <c r="DH258" s="86">
        <f t="shared" si="417"/>
        <v>0.78351459308506055</v>
      </c>
      <c r="DI258" s="86">
        <f t="shared" si="418"/>
        <v>4.4942921955615081</v>
      </c>
      <c r="DJ258" s="86">
        <f t="shared" si="419"/>
        <v>1976.3901156955512</v>
      </c>
      <c r="DK258" s="86">
        <f t="shared" si="420"/>
        <v>627.37782788276206</v>
      </c>
      <c r="DL258" s="86">
        <f t="shared" si="478"/>
        <v>627.37782788276206</v>
      </c>
      <c r="DM258" s="86">
        <f t="shared" si="421"/>
        <v>0.78351459308506055</v>
      </c>
      <c r="DN258" s="85">
        <f t="shared" si="422"/>
        <v>0.78351459308506055</v>
      </c>
      <c r="DO258" s="85">
        <f t="shared" si="469"/>
        <v>78.351459308506051</v>
      </c>
      <c r="DP258" s="85">
        <f t="shared" si="423"/>
        <v>0.78351459308506055</v>
      </c>
      <c r="DQ258" s="85">
        <f t="shared" si="470"/>
        <v>78.351459308506051</v>
      </c>
      <c r="DR258" s="85">
        <f t="shared" si="424"/>
        <v>0.78351459308506055</v>
      </c>
      <c r="DS258" s="85">
        <f t="shared" si="471"/>
        <v>78.351459308506051</v>
      </c>
      <c r="DT258" s="81"/>
      <c r="DU258" s="81"/>
      <c r="DV258" s="81">
        <f t="shared" si="472"/>
        <v>-0.78351459308506055</v>
      </c>
      <c r="DW258" s="100"/>
    </row>
    <row r="259" spans="1:127" x14ac:dyDescent="0.2">
      <c r="A259" s="59">
        <f t="shared" si="425"/>
        <v>33.866666666666568</v>
      </c>
      <c r="B259" s="44">
        <f t="shared" si="426"/>
        <v>33866.66666666657</v>
      </c>
      <c r="C259" s="52">
        <f t="shared" si="360"/>
        <v>133.33333333333334</v>
      </c>
      <c r="D259" s="50">
        <f t="shared" si="361"/>
        <v>3</v>
      </c>
      <c r="E259" s="44">
        <f t="shared" si="362"/>
        <v>2.6</v>
      </c>
      <c r="F259" s="47">
        <f t="shared" si="363"/>
        <v>0.2</v>
      </c>
      <c r="G259" s="52">
        <f t="shared" si="427"/>
        <v>2.6983558428956139E-2</v>
      </c>
      <c r="H259" s="57">
        <f t="shared" si="428"/>
        <v>431.4292193949924</v>
      </c>
      <c r="I259" s="52">
        <f t="shared" si="429"/>
        <v>0</v>
      </c>
      <c r="J259" s="54">
        <f t="shared" si="430"/>
        <v>922.21607326122228</v>
      </c>
      <c r="K259" s="46">
        <f t="shared" si="473"/>
        <v>922.21607326122228</v>
      </c>
      <c r="L259" s="80">
        <f t="shared" si="364"/>
        <v>0</v>
      </c>
      <c r="M259" s="142">
        <f t="shared" si="365"/>
        <v>0</v>
      </c>
      <c r="N259" s="60">
        <f t="shared" si="366"/>
        <v>2.6</v>
      </c>
      <c r="O259" s="53">
        <f t="shared" si="367"/>
        <v>0</v>
      </c>
      <c r="P259" s="58">
        <f t="shared" si="431"/>
        <v>2.6142931304417778</v>
      </c>
      <c r="Q259" s="49">
        <f t="shared" si="368"/>
        <v>2.6142931304417778</v>
      </c>
      <c r="R259" s="143">
        <f t="shared" si="369"/>
        <v>0.2</v>
      </c>
      <c r="S259" s="51">
        <f t="shared" si="432"/>
        <v>2.1543368929887778E-2</v>
      </c>
      <c r="T259" s="57">
        <f t="shared" si="433"/>
        <v>434.36719061153826</v>
      </c>
      <c r="U259" s="53">
        <f t="shared" si="370"/>
        <v>0</v>
      </c>
      <c r="V259" s="58">
        <f t="shared" si="434"/>
        <v>2.6135570323317019</v>
      </c>
      <c r="W259" s="49">
        <f t="shared" si="371"/>
        <v>2.6135570323317019</v>
      </c>
      <c r="X259" s="143">
        <f t="shared" si="372"/>
        <v>0.2</v>
      </c>
      <c r="Y259" s="51">
        <f t="shared" si="435"/>
        <v>2.0948547148632025E-2</v>
      </c>
      <c r="Z259" s="57">
        <f t="shared" si="436"/>
        <v>429.02674726422197</v>
      </c>
      <c r="AA259" s="53">
        <f t="shared" si="373"/>
        <v>0</v>
      </c>
      <c r="AB259" s="58">
        <f t="shared" si="437"/>
        <v>2.6148953694176438</v>
      </c>
      <c r="AC259" s="49">
        <f t="shared" si="374"/>
        <v>2.6148953694176438</v>
      </c>
      <c r="AD259" s="143">
        <f t="shared" si="375"/>
        <v>0.2</v>
      </c>
      <c r="AE259" s="49">
        <f t="shared" si="474"/>
        <v>2.0895857299783025E-2</v>
      </c>
      <c r="AF259" s="57">
        <f t="shared" si="438"/>
        <v>427.39445484126276</v>
      </c>
      <c r="AG259" s="53">
        <f t="shared" si="376"/>
        <v>0</v>
      </c>
      <c r="AH259" s="58">
        <f t="shared" si="439"/>
        <v>2.6153047021533347</v>
      </c>
      <c r="AI259" s="49">
        <f t="shared" si="377"/>
        <v>2.6153047021533347</v>
      </c>
      <c r="AJ259" s="143">
        <f t="shared" si="378"/>
        <v>0.2</v>
      </c>
      <c r="AK259" s="51">
        <f t="shared" si="440"/>
        <v>2.0896415624644428E-2</v>
      </c>
      <c r="AL259" s="57">
        <f t="shared" si="441"/>
        <v>427.17055124508391</v>
      </c>
      <c r="AM259" s="53">
        <f t="shared" si="379"/>
        <v>0</v>
      </c>
      <c r="AN259" s="58">
        <f t="shared" si="442"/>
        <v>2.6153608608327232</v>
      </c>
      <c r="AO259" s="49">
        <f t="shared" si="380"/>
        <v>2.6153608608327232</v>
      </c>
      <c r="AP259" s="143">
        <f t="shared" si="381"/>
        <v>0.2</v>
      </c>
      <c r="AQ259" s="51">
        <f t="shared" si="443"/>
        <v>2.0896711274376624E-2</v>
      </c>
      <c r="AR259" s="57">
        <f t="shared" si="444"/>
        <v>427.1500256394267</v>
      </c>
      <c r="AS259" s="44">
        <f t="shared" si="382"/>
        <v>1659.9889318701998</v>
      </c>
      <c r="AT259" s="44">
        <f t="shared" si="383"/>
        <v>663.99557274808001</v>
      </c>
      <c r="AU259" s="44">
        <f t="shared" si="384"/>
        <v>414.99723296754996</v>
      </c>
      <c r="AV259" s="47">
        <f t="shared" si="385"/>
        <v>24.368905072101395</v>
      </c>
      <c r="AW259" s="47">
        <f t="shared" si="386"/>
        <v>2217.4482615426591</v>
      </c>
      <c r="AX259" s="86">
        <f t="shared" si="387"/>
        <v>1168308.9175827266</v>
      </c>
      <c r="AY259" s="86">
        <f t="shared" si="388"/>
        <v>655.81595743770504</v>
      </c>
      <c r="AZ259" s="10">
        <f t="shared" si="445"/>
        <v>655.81595743770504</v>
      </c>
      <c r="BA259" s="44">
        <f t="shared" si="389"/>
        <v>2217.4482615426591</v>
      </c>
      <c r="BB259" s="9">
        <f t="shared" si="390"/>
        <v>1659.9889318701998</v>
      </c>
      <c r="BC259" s="45">
        <f t="shared" si="479"/>
        <v>221331.85758269334</v>
      </c>
      <c r="BD259" s="9">
        <f t="shared" si="391"/>
        <v>414.99723296754996</v>
      </c>
      <c r="BE259" s="45">
        <f t="shared" si="475"/>
        <v>55332.964395673334</v>
      </c>
      <c r="BF259" s="9">
        <f t="shared" si="392"/>
        <v>663.99557274808001</v>
      </c>
      <c r="BG259" s="45">
        <f t="shared" si="476"/>
        <v>88532.743033077335</v>
      </c>
      <c r="BH259" s="58"/>
      <c r="BI259" s="58"/>
      <c r="BJ259" s="58">
        <f t="shared" si="446"/>
        <v>-1659.9889318701998</v>
      </c>
      <c r="BK259" s="97"/>
      <c r="BL259" s="44"/>
      <c r="BM259" s="82">
        <f t="shared" si="447"/>
        <v>25.400000000000002</v>
      </c>
      <c r="BN259" s="86">
        <f t="shared" si="448"/>
        <v>25400</v>
      </c>
      <c r="BO259" s="86">
        <f t="shared" si="449"/>
        <v>100</v>
      </c>
      <c r="BP259" s="84">
        <f t="shared" si="393"/>
        <v>2</v>
      </c>
      <c r="BQ259" s="84">
        <f t="shared" si="394"/>
        <v>3</v>
      </c>
      <c r="BR259" s="84">
        <f t="shared" si="395"/>
        <v>0.2</v>
      </c>
      <c r="BS259" s="84">
        <f t="shared" si="450"/>
        <v>3.6796943074937943E-2</v>
      </c>
      <c r="BT259" s="84">
        <f t="shared" si="451"/>
        <v>585.25919191347555</v>
      </c>
      <c r="BU259" s="84">
        <f t="shared" si="452"/>
        <v>0</v>
      </c>
      <c r="BV259" s="83">
        <f t="shared" si="453"/>
        <v>676.98708114440547</v>
      </c>
      <c r="BW259" s="81">
        <f t="shared" si="477"/>
        <v>676.98708114440547</v>
      </c>
      <c r="BX259" s="83">
        <f t="shared" si="396"/>
        <v>0</v>
      </c>
      <c r="BY259" s="141">
        <f t="shared" si="397"/>
        <v>0</v>
      </c>
      <c r="BZ259" s="83">
        <f t="shared" si="398"/>
        <v>3</v>
      </c>
      <c r="CA259" s="83">
        <f t="shared" si="399"/>
        <v>0</v>
      </c>
      <c r="CB259" s="83">
        <f t="shared" si="454"/>
        <v>1.6548588851347563</v>
      </c>
      <c r="CC259" s="83">
        <f t="shared" si="400"/>
        <v>1.6548588851347563</v>
      </c>
      <c r="CD259" s="143">
        <f t="shared" si="401"/>
        <v>1.2238668524348462</v>
      </c>
      <c r="CE259" s="83">
        <f t="shared" si="455"/>
        <v>2.5200383687278421E-2</v>
      </c>
      <c r="CF259" s="84">
        <f t="shared" si="456"/>
        <v>692.3970555017122</v>
      </c>
      <c r="CG259" s="83">
        <f t="shared" si="402"/>
        <v>0</v>
      </c>
      <c r="CH259" s="83">
        <f t="shared" si="457"/>
        <v>1.524402864124593</v>
      </c>
      <c r="CI259" s="83">
        <f t="shared" si="403"/>
        <v>1.524402864124593</v>
      </c>
      <c r="CJ259" s="143">
        <f t="shared" si="404"/>
        <v>1.1969464386411544</v>
      </c>
      <c r="CK259" s="83">
        <f t="shared" si="458"/>
        <v>2.4324124218293199E-2</v>
      </c>
      <c r="CL259" s="84">
        <f t="shared" si="459"/>
        <v>638.99441088538208</v>
      </c>
      <c r="CM259" s="83">
        <f t="shared" si="405"/>
        <v>0</v>
      </c>
      <c r="CN259" s="83">
        <f t="shared" si="460"/>
        <v>1.5867522331948496</v>
      </c>
      <c r="CO259" s="83">
        <f t="shared" si="406"/>
        <v>1.5867522331948496</v>
      </c>
      <c r="CP259" s="143">
        <f t="shared" si="407"/>
        <v>1.2022682287919844</v>
      </c>
      <c r="CQ259" s="83">
        <f t="shared" si="461"/>
        <v>2.4497348487703161E-2</v>
      </c>
      <c r="CR259" s="84">
        <f t="shared" si="462"/>
        <v>625.69486283911351</v>
      </c>
      <c r="CS259" s="83">
        <f t="shared" si="408"/>
        <v>0</v>
      </c>
      <c r="CT259" s="83">
        <f t="shared" si="463"/>
        <v>1.6030813230672236</v>
      </c>
      <c r="CU259" s="83">
        <f t="shared" si="409"/>
        <v>1.6030813230672236</v>
      </c>
      <c r="CV259" s="143">
        <f t="shared" si="410"/>
        <v>1.2032003115553187</v>
      </c>
      <c r="CW259" s="83">
        <f t="shared" si="464"/>
        <v>2.4527687781649724E-2</v>
      </c>
      <c r="CX259" s="84">
        <f t="shared" si="465"/>
        <v>624.50840379437864</v>
      </c>
      <c r="CY259" s="83">
        <f t="shared" si="411"/>
        <v>0</v>
      </c>
      <c r="CZ259" s="83">
        <f t="shared" si="466"/>
        <v>1.6045543923501673</v>
      </c>
      <c r="DA259" s="83">
        <f t="shared" si="412"/>
        <v>1.6045543923501673</v>
      </c>
      <c r="DB259" s="143">
        <f t="shared" si="413"/>
        <v>1.2032309708933955</v>
      </c>
      <c r="DC259" s="83">
        <f t="shared" si="467"/>
        <v>2.4528685743103698E-2</v>
      </c>
      <c r="DD259" s="84">
        <f t="shared" si="468"/>
        <v>624.48490605899246</v>
      </c>
      <c r="DE259" s="86">
        <f t="shared" si="414"/>
        <v>1218.5767460599297</v>
      </c>
      <c r="DF259" s="86">
        <f t="shared" si="415"/>
        <v>487.43069842397188</v>
      </c>
      <c r="DG259" s="86">
        <f t="shared" si="416"/>
        <v>304.64418651498244</v>
      </c>
      <c r="DH259" s="86">
        <f t="shared" si="417"/>
        <v>0.77472603021037967</v>
      </c>
      <c r="DI259" s="86">
        <f t="shared" si="418"/>
        <v>4.4021282502440267</v>
      </c>
      <c r="DJ259" s="86">
        <f t="shared" si="419"/>
        <v>1900.9367601436829</v>
      </c>
      <c r="DK259" s="86">
        <f t="shared" si="420"/>
        <v>620.65507137876739</v>
      </c>
      <c r="DL259" s="86">
        <f t="shared" si="478"/>
        <v>620.65507137876739</v>
      </c>
      <c r="DM259" s="86">
        <f t="shared" si="421"/>
        <v>0.77472603021037967</v>
      </c>
      <c r="DN259" s="85">
        <f t="shared" si="422"/>
        <v>0.77472603021037967</v>
      </c>
      <c r="DO259" s="85">
        <f t="shared" si="469"/>
        <v>77.472603021037969</v>
      </c>
      <c r="DP259" s="85">
        <f t="shared" si="423"/>
        <v>0.77472603021037967</v>
      </c>
      <c r="DQ259" s="85">
        <f t="shared" si="470"/>
        <v>77.472603021037969</v>
      </c>
      <c r="DR259" s="85">
        <f t="shared" si="424"/>
        <v>0.77472603021037967</v>
      </c>
      <c r="DS259" s="85">
        <f t="shared" si="471"/>
        <v>77.472603021037969</v>
      </c>
      <c r="DT259" s="81"/>
      <c r="DU259" s="81"/>
      <c r="DV259" s="81">
        <f t="shared" si="472"/>
        <v>-0.77472603021037967</v>
      </c>
      <c r="DW259" s="100"/>
    </row>
    <row r="260" spans="1:127" x14ac:dyDescent="0.2">
      <c r="A260" s="59">
        <f t="shared" si="425"/>
        <v>33.999999999999908</v>
      </c>
      <c r="B260" s="44">
        <f t="shared" si="426"/>
        <v>33999.999999999905</v>
      </c>
      <c r="C260" s="52">
        <f t="shared" si="360"/>
        <v>133.33333333333334</v>
      </c>
      <c r="D260" s="50">
        <f t="shared" si="361"/>
        <v>3</v>
      </c>
      <c r="E260" s="44">
        <f t="shared" si="362"/>
        <v>2.6</v>
      </c>
      <c r="F260" s="47">
        <f t="shared" si="363"/>
        <v>0.2</v>
      </c>
      <c r="G260" s="52">
        <f t="shared" si="427"/>
        <v>2.6956891762289471E-2</v>
      </c>
      <c r="H260" s="57">
        <f t="shared" si="428"/>
        <v>432.81230786143459</v>
      </c>
      <c r="I260" s="52">
        <f t="shared" si="429"/>
        <v>0</v>
      </c>
      <c r="J260" s="54">
        <f t="shared" si="430"/>
        <v>926.00927326122223</v>
      </c>
      <c r="K260" s="46">
        <f t="shared" si="473"/>
        <v>926.00927326122223</v>
      </c>
      <c r="L260" s="80">
        <f t="shared" si="364"/>
        <v>0</v>
      </c>
      <c r="M260" s="142">
        <f t="shared" si="365"/>
        <v>0</v>
      </c>
      <c r="N260" s="60">
        <f t="shared" si="366"/>
        <v>2.6</v>
      </c>
      <c r="O260" s="53">
        <f t="shared" si="367"/>
        <v>0</v>
      </c>
      <c r="P260" s="58">
        <f t="shared" si="431"/>
        <v>2.6144475692331453</v>
      </c>
      <c r="Q260" s="49">
        <f t="shared" si="368"/>
        <v>2.6144475692331453</v>
      </c>
      <c r="R260" s="143">
        <f t="shared" si="369"/>
        <v>0.2</v>
      </c>
      <c r="S260" s="51">
        <f t="shared" si="432"/>
        <v>2.151670226322111E-2</v>
      </c>
      <c r="T260" s="57">
        <f t="shared" si="433"/>
        <v>435.46525852880688</v>
      </c>
      <c r="U260" s="53">
        <f t="shared" si="370"/>
        <v>0</v>
      </c>
      <c r="V260" s="58">
        <f t="shared" si="434"/>
        <v>2.6137829126747865</v>
      </c>
      <c r="W260" s="49">
        <f t="shared" si="371"/>
        <v>2.6137829126747865</v>
      </c>
      <c r="X260" s="143">
        <f t="shared" si="372"/>
        <v>0.2</v>
      </c>
      <c r="Y260" s="51">
        <f t="shared" si="435"/>
        <v>2.0921880481965357E-2</v>
      </c>
      <c r="Z260" s="57">
        <f t="shared" si="436"/>
        <v>430.09477899550183</v>
      </c>
      <c r="AA260" s="53">
        <f t="shared" si="373"/>
        <v>0</v>
      </c>
      <c r="AB260" s="58">
        <f t="shared" si="437"/>
        <v>2.615128755443664</v>
      </c>
      <c r="AC260" s="49">
        <f t="shared" si="374"/>
        <v>2.615128755443664</v>
      </c>
      <c r="AD260" s="143">
        <f t="shared" si="375"/>
        <v>0.2</v>
      </c>
      <c r="AE260" s="49">
        <f t="shared" si="474"/>
        <v>2.0869190633116357E-2</v>
      </c>
      <c r="AF260" s="57">
        <f t="shared" si="438"/>
        <v>428.45925328842969</v>
      </c>
      <c r="AG260" s="53">
        <f t="shared" si="376"/>
        <v>0</v>
      </c>
      <c r="AH260" s="58">
        <f t="shared" si="439"/>
        <v>2.6155388937203692</v>
      </c>
      <c r="AI260" s="49">
        <f t="shared" si="377"/>
        <v>2.6155388937203692</v>
      </c>
      <c r="AJ260" s="143">
        <f t="shared" si="378"/>
        <v>0.2</v>
      </c>
      <c r="AK260" s="51">
        <f t="shared" si="440"/>
        <v>2.086974895797776E-2</v>
      </c>
      <c r="AL260" s="57">
        <f t="shared" si="441"/>
        <v>428.23521150049595</v>
      </c>
      <c r="AM260" s="53">
        <f t="shared" si="379"/>
        <v>0</v>
      </c>
      <c r="AN260" s="58">
        <f t="shared" si="442"/>
        <v>2.6155950863549111</v>
      </c>
      <c r="AO260" s="49">
        <f t="shared" si="380"/>
        <v>2.6155950863549111</v>
      </c>
      <c r="AP260" s="143">
        <f t="shared" si="381"/>
        <v>0.2</v>
      </c>
      <c r="AQ260" s="51">
        <f t="shared" si="443"/>
        <v>2.0870044607709956E-2</v>
      </c>
      <c r="AR260" s="57">
        <f t="shared" si="444"/>
        <v>428.21467810625779</v>
      </c>
      <c r="AS260" s="44">
        <f t="shared" si="382"/>
        <v>1666.8166918702</v>
      </c>
      <c r="AT260" s="44">
        <f t="shared" si="383"/>
        <v>666.72667674807997</v>
      </c>
      <c r="AU260" s="44">
        <f t="shared" si="384"/>
        <v>416.70417296754999</v>
      </c>
      <c r="AV260" s="47">
        <f t="shared" si="385"/>
        <v>24.013291466607853</v>
      </c>
      <c r="AW260" s="47">
        <f t="shared" si="386"/>
        <v>2157.0104115197187</v>
      </c>
      <c r="AX260" s="86">
        <f t="shared" si="387"/>
        <v>1117639.5115363647</v>
      </c>
      <c r="AY260" s="86">
        <f t="shared" si="388"/>
        <v>652.05076180373749</v>
      </c>
      <c r="AZ260" s="10">
        <f t="shared" si="445"/>
        <v>652.05076180373749</v>
      </c>
      <c r="BA260" s="44">
        <f t="shared" si="389"/>
        <v>2157.0104115197187</v>
      </c>
      <c r="BB260" s="9">
        <f t="shared" si="390"/>
        <v>1666.8166918702</v>
      </c>
      <c r="BC260" s="45">
        <f t="shared" si="479"/>
        <v>222242.22558269335</v>
      </c>
      <c r="BD260" s="9">
        <f t="shared" si="391"/>
        <v>416.70417296754999</v>
      </c>
      <c r="BE260" s="45">
        <f t="shared" si="475"/>
        <v>55560.556395673339</v>
      </c>
      <c r="BF260" s="9">
        <f t="shared" si="392"/>
        <v>666.72667674807997</v>
      </c>
      <c r="BG260" s="45">
        <f t="shared" si="476"/>
        <v>88896.890233077342</v>
      </c>
      <c r="BH260" s="58"/>
      <c r="BI260" s="58"/>
      <c r="BJ260" s="58">
        <f t="shared" si="446"/>
        <v>-1666.8166918702</v>
      </c>
      <c r="BK260" s="97"/>
      <c r="BL260" s="44"/>
      <c r="BM260" s="82">
        <f t="shared" si="447"/>
        <v>25.5</v>
      </c>
      <c r="BN260" s="86">
        <f t="shared" si="448"/>
        <v>25500</v>
      </c>
      <c r="BO260" s="86">
        <f t="shared" si="449"/>
        <v>100</v>
      </c>
      <c r="BP260" s="84">
        <f t="shared" si="393"/>
        <v>2</v>
      </c>
      <c r="BQ260" s="84">
        <f t="shared" si="394"/>
        <v>3</v>
      </c>
      <c r="BR260" s="84">
        <f t="shared" si="395"/>
        <v>0.2</v>
      </c>
      <c r="BS260" s="84">
        <f t="shared" si="450"/>
        <v>3.6776943074937944E-2</v>
      </c>
      <c r="BT260" s="84">
        <f t="shared" si="451"/>
        <v>586.48542334930687</v>
      </c>
      <c r="BU260" s="84">
        <f t="shared" si="452"/>
        <v>0</v>
      </c>
      <c r="BV260" s="83">
        <f t="shared" si="453"/>
        <v>679.73388114440547</v>
      </c>
      <c r="BW260" s="81">
        <f t="shared" si="477"/>
        <v>679.73388114440547</v>
      </c>
      <c r="BX260" s="83">
        <f t="shared" si="396"/>
        <v>0</v>
      </c>
      <c r="BY260" s="141">
        <f t="shared" si="397"/>
        <v>0</v>
      </c>
      <c r="BZ260" s="83">
        <f t="shared" si="398"/>
        <v>3</v>
      </c>
      <c r="CA260" s="83">
        <f t="shared" si="399"/>
        <v>0</v>
      </c>
      <c r="CB260" s="83">
        <f t="shared" si="454"/>
        <v>1.6534719192583358</v>
      </c>
      <c r="CC260" s="83">
        <f t="shared" si="400"/>
        <v>1.6534719192583358</v>
      </c>
      <c r="CD260" s="143">
        <f t="shared" si="401"/>
        <v>1.2238668524348462</v>
      </c>
      <c r="CE260" s="83">
        <f t="shared" si="455"/>
        <v>2.5077997002034936E-2</v>
      </c>
      <c r="CF260" s="84">
        <f t="shared" si="456"/>
        <v>693.91616934099341</v>
      </c>
      <c r="CG260" s="83">
        <f t="shared" si="402"/>
        <v>0</v>
      </c>
      <c r="CH260" s="83">
        <f t="shared" si="457"/>
        <v>1.5229148395560392</v>
      </c>
      <c r="CI260" s="83">
        <f t="shared" si="403"/>
        <v>1.5229148395560392</v>
      </c>
      <c r="CJ260" s="143">
        <f t="shared" si="404"/>
        <v>1.1969464386411544</v>
      </c>
      <c r="CK260" s="83">
        <f t="shared" si="458"/>
        <v>2.4204429574429084E-2</v>
      </c>
      <c r="CL260" s="84">
        <f t="shared" si="459"/>
        <v>640.58613427211912</v>
      </c>
      <c r="CM260" s="83">
        <f t="shared" si="405"/>
        <v>0</v>
      </c>
      <c r="CN260" s="83">
        <f t="shared" si="460"/>
        <v>1.5850429158868817</v>
      </c>
      <c r="CO260" s="83">
        <f t="shared" si="406"/>
        <v>1.5850429158868817</v>
      </c>
      <c r="CP260" s="143">
        <f t="shared" si="407"/>
        <v>1.2022682287919844</v>
      </c>
      <c r="CQ260" s="83">
        <f t="shared" si="461"/>
        <v>2.4377121664823961E-2</v>
      </c>
      <c r="CR260" s="84">
        <f t="shared" si="462"/>
        <v>627.23494165955162</v>
      </c>
      <c r="CS260" s="83">
        <f t="shared" si="408"/>
        <v>0</v>
      </c>
      <c r="CT260" s="83">
        <f t="shared" si="463"/>
        <v>1.6013982655773167</v>
      </c>
      <c r="CU260" s="83">
        <f t="shared" si="409"/>
        <v>1.6013982655773167</v>
      </c>
      <c r="CV260" s="143">
        <f t="shared" si="410"/>
        <v>1.2032003115553187</v>
      </c>
      <c r="CW260" s="83">
        <f t="shared" si="464"/>
        <v>2.440736775049419E-2</v>
      </c>
      <c r="CX260" s="84">
        <f t="shared" si="465"/>
        <v>626.03468492647096</v>
      </c>
      <c r="CY260" s="83">
        <f t="shared" si="411"/>
        <v>0</v>
      </c>
      <c r="CZ260" s="83">
        <f t="shared" si="466"/>
        <v>1.6028851434615505</v>
      </c>
      <c r="DA260" s="83">
        <f t="shared" si="412"/>
        <v>1.6028851434615505</v>
      </c>
      <c r="DB260" s="143">
        <f t="shared" si="413"/>
        <v>1.2032309708933955</v>
      </c>
      <c r="DC260" s="83">
        <f t="shared" si="467"/>
        <v>2.4408362646014359E-2</v>
      </c>
      <c r="DD260" s="84">
        <f t="shared" si="468"/>
        <v>626.0098480809778</v>
      </c>
      <c r="DE260" s="86">
        <f t="shared" si="414"/>
        <v>1223.5209860599298</v>
      </c>
      <c r="DF260" s="86">
        <f t="shared" si="415"/>
        <v>489.40839442397191</v>
      </c>
      <c r="DG260" s="86">
        <f t="shared" si="416"/>
        <v>305.88024651498245</v>
      </c>
      <c r="DH260" s="86">
        <f t="shared" si="417"/>
        <v>0.76609858639036732</v>
      </c>
      <c r="DI260" s="86">
        <f t="shared" si="418"/>
        <v>4.3125009288060818</v>
      </c>
      <c r="DJ260" s="86">
        <f t="shared" si="419"/>
        <v>1828.8791500043251</v>
      </c>
      <c r="DK260" s="86">
        <f t="shared" si="420"/>
        <v>613.96390339922937</v>
      </c>
      <c r="DL260" s="86">
        <f t="shared" si="478"/>
        <v>613.96390339922937</v>
      </c>
      <c r="DM260" s="86">
        <f t="shared" si="421"/>
        <v>0.76609858639036732</v>
      </c>
      <c r="DN260" s="85">
        <f t="shared" si="422"/>
        <v>0.76609858639036732</v>
      </c>
      <c r="DO260" s="85">
        <f t="shared" si="469"/>
        <v>76.60985863903673</v>
      </c>
      <c r="DP260" s="85">
        <f t="shared" si="423"/>
        <v>0.76609858639036732</v>
      </c>
      <c r="DQ260" s="85">
        <f t="shared" si="470"/>
        <v>76.60985863903673</v>
      </c>
      <c r="DR260" s="85">
        <f t="shared" si="424"/>
        <v>0.76609858639036732</v>
      </c>
      <c r="DS260" s="85">
        <f t="shared" si="471"/>
        <v>76.60985863903673</v>
      </c>
      <c r="DT260" s="81"/>
      <c r="DU260" s="81"/>
      <c r="DV260" s="81">
        <f t="shared" si="472"/>
        <v>-0.76609858639036732</v>
      </c>
      <c r="DW260" s="100"/>
    </row>
    <row r="261" spans="1:127" x14ac:dyDescent="0.2">
      <c r="A261" s="59">
        <f t="shared" si="425"/>
        <v>34.13333333333324</v>
      </c>
      <c r="B261" s="44">
        <f t="shared" si="426"/>
        <v>34133.333333333241</v>
      </c>
      <c r="C261" s="52">
        <f t="shared" ref="C261:C324" si="480">Dlith/1200</f>
        <v>133.33333333333334</v>
      </c>
      <c r="D261" s="50">
        <f t="shared" ref="D261:D324" si="481">IF(B261&lt;Dzsed,1,IF(B261&lt;Dzsed+Dzuc,2,IF(B261&lt;Dzsed+Dzuc+Dzlc,3,4)))</f>
        <v>3</v>
      </c>
      <c r="E261" s="44">
        <f t="shared" ref="E261:E324" si="482">IF(B261&lt;Dzsed,ksed,IF(B261&lt;(Dzsed+Dzuc),kuc,IF(B261&lt;(Dzsed+Dzuc+Dzlc),klc,kma)))</f>
        <v>2.6</v>
      </c>
      <c r="F261" s="47">
        <f t="shared" ref="F261:F324" si="483">IF(B261&lt;Dzsed,Ased,IF(B261&lt;(Dzsed+Dzuc),Auc,IF(B261&lt;(Dzsed+Dzuc+Dzlc),Alc,Ama)))</f>
        <v>0.2</v>
      </c>
      <c r="G261" s="52">
        <f t="shared" si="427"/>
        <v>2.6930225095622803E-2</v>
      </c>
      <c r="H261" s="57">
        <f t="shared" si="428"/>
        <v>434.19402880650927</v>
      </c>
      <c r="I261" s="52">
        <f t="shared" si="429"/>
        <v>0</v>
      </c>
      <c r="J261" s="54">
        <f t="shared" si="430"/>
        <v>929.80247326122219</v>
      </c>
      <c r="K261" s="46">
        <f t="shared" si="473"/>
        <v>929.80247326122219</v>
      </c>
      <c r="L261" s="80">
        <f t="shared" ref="L261:L324" si="484">IF(B261&lt;Dzsed,φ_0*0.01*EXP((-k_athy_z)*(B261+Dzburial)*0.001),0)</f>
        <v>0</v>
      </c>
      <c r="M261" s="142">
        <f t="shared" ref="M261:M324" si="485">IF(B261&lt;Dzsed,φ_0*0.01*EXP((-k_athy_P)*(K261+(rhosed*9.81*0.000001)+(1078*9.81*Dzburial*0.000001))),0)</f>
        <v>0</v>
      </c>
      <c r="N261" s="60">
        <f t="shared" ref="N261:N324" si="486">IF(L261=0,E261,(IF(B261&lt;Dzsed,λRMv20*f^(M261/φ_0),0)))</f>
        <v>2.6</v>
      </c>
      <c r="O261" s="53">
        <f t="shared" ref="O261:O324" si="487">IF(B261&lt;Dzsed,IF(H261&gt;450,0.1,IF(H261&lt;137,(0.565+((1.88*10^(-3))*H261)-(7.23*10^(-6))*(H261^2)),(0.602+((1.31*10^(-3))*H261)-(5.14*10^(-6))*(H261^2)))),0)</f>
        <v>0</v>
      </c>
      <c r="P261" s="58">
        <f t="shared" si="431"/>
        <v>2.6146023097554441</v>
      </c>
      <c r="Q261" s="49">
        <f t="shared" ref="Q261:Q324" si="488">IF(B261&lt;Dzsed,IF(O261&lt;0,(1)*(P261^(1-$M261)),(O261^$M261)*(P261^(1-$M261))),P261)</f>
        <v>2.6146023097554441</v>
      </c>
      <c r="R261" s="143">
        <f t="shared" ref="R261:R324" si="489">IF($B261&lt;Dzsed,Ased*(1-M261),IF($B261&lt;(Dzsed+Dzuc),Auc1_,IF($B261&lt;(Dzsed+Dzuc+Dzlc),Alc,Ama)))</f>
        <v>0.2</v>
      </c>
      <c r="S261" s="51">
        <f t="shared" si="432"/>
        <v>2.1490035596554442E-2</v>
      </c>
      <c r="T261" s="57">
        <f t="shared" si="433"/>
        <v>436.56190161741137</v>
      </c>
      <c r="U261" s="53">
        <f t="shared" ref="U261:U324" si="490">IF($B261&lt;Dzsed,IF(T261&gt;450,0.1,IF(T261&lt;137,(0.565+((1.88*10^(-3))*T261)-(7.23*10^(-6))*(T261^2)),(0.602+((1.31*10^(-3))*T261)-(5.14*10^(-6))*(T261^2)))),0)</f>
        <v>0</v>
      </c>
      <c r="V261" s="58">
        <f t="shared" si="434"/>
        <v>2.6140091023583194</v>
      </c>
      <c r="W261" s="49">
        <f t="shared" ref="W261:W324" si="491">IF($B261&lt;Dzsed,IF(U261&lt;0,(1)*(V261^(1-$M261)),(U261^$M261)*(V261^(1-$M261))),V261)</f>
        <v>2.6140091023583194</v>
      </c>
      <c r="X261" s="143">
        <f t="shared" ref="X261:X324" si="492">IF($B261&lt;Dzsed,Ased*(1-M261),IF($B261&lt;(Dzsed+Dzuc),Auc2_,IF($B261&lt;(Dzsed+Dzuc+Dzlc),Alc,Ama)))</f>
        <v>0.2</v>
      </c>
      <c r="Y261" s="51">
        <f t="shared" si="435"/>
        <v>2.0895213815298689E-2</v>
      </c>
      <c r="Z261" s="57">
        <f t="shared" si="436"/>
        <v>431.16135811841434</v>
      </c>
      <c r="AA261" s="53">
        <f t="shared" ref="AA261:AA324" si="493">IF($B261&lt;Dzsed,IF(Z261&gt;450,0.1,IF(Z261&lt;137,(0.565+((1.88*10^(-3))*Z261)-(7.23*10^(-6))*(Z261^2)),(0.602+((1.31*10^(-3))*Z261)-(5.14*10^(-6))*(Z261^2)))),0)</f>
        <v>0</v>
      </c>
      <c r="AB261" s="58">
        <f t="shared" si="437"/>
        <v>2.6153624578840748</v>
      </c>
      <c r="AC261" s="49">
        <f t="shared" ref="AC261:AC324" si="494">IF($B261&lt;Dzsed,IF(AA261&lt;0,(1)*(AB261^(1-$M261)),(AA261^$M261)*(AB261^(1-$M261))),AB261)</f>
        <v>2.6153624578840748</v>
      </c>
      <c r="AD261" s="143">
        <f t="shared" ref="AD261:AD324" si="495">IF($B261&lt;Dzsed,Ased*(1-M261),IF($B261&lt;(Dzsed+Dzuc),Auc3_,IF($B261&lt;(Dzsed+Dzuc+Dzlc),Alc,Ama)))</f>
        <v>0.2</v>
      </c>
      <c r="AE261" s="49">
        <f t="shared" si="474"/>
        <v>2.0842523966449689E-2</v>
      </c>
      <c r="AF261" s="57">
        <f t="shared" si="438"/>
        <v>429.52259709799006</v>
      </c>
      <c r="AG261" s="53">
        <f t="shared" ref="AG261:AG324" si="496">IF($B261&lt;Dzsed,IF(AF261&gt;450,0.1,IF(AF261&lt;137,(0.565+((1.88*10^(-3))*AF261)-(7.23*10^(-6))*(AF261^2)),(0.602+((1.31*10^(-3))*AF261)-(5.14*10^(-6))*(AF261^2)))),0)</f>
        <v>0</v>
      </c>
      <c r="AH261" s="58">
        <f t="shared" si="439"/>
        <v>2.6157734022979118</v>
      </c>
      <c r="AI261" s="49">
        <f t="shared" ref="AI261:AI324" si="497">IF($B261&lt;Dzsed,IF(AG261&lt;0,(1)*(AH261^(1-$M261)),(AG261^$M261)*(AH261^(1-$M261))),AH261)</f>
        <v>2.6157734022979118</v>
      </c>
      <c r="AJ261" s="143">
        <f t="shared" ref="AJ261:AJ324" si="498">IF($B261&lt;Dzsed,Ased*(1-M261),IF($B261&lt;(Dzsed+Dzuc),Auc4_,IF($B261&lt;(Dzsed+Dzuc+Dzlc),Alc,Ama)))</f>
        <v>0.2</v>
      </c>
      <c r="AK261" s="51">
        <f t="shared" si="440"/>
        <v>2.0843082291311092E-2</v>
      </c>
      <c r="AL261" s="57">
        <f t="shared" si="441"/>
        <v>429.29841703083457</v>
      </c>
      <c r="AM261" s="53">
        <f t="shared" ref="AM261:AM324" si="499">IF($B261&lt;Dzsed,IF(AL261&gt;450,0.1,IF(AL261&lt;137,(0.565+((1.88*10^(-3))*AL261)-(7.23*10^(-6))*(AL261^2)),(0.602+((1.31*10^(-3))*AL261)-(5.14*10^(-6))*(AL261^2)))),0)</f>
        <v>0</v>
      </c>
      <c r="AN261" s="58">
        <f t="shared" si="442"/>
        <v>2.6158296289234761</v>
      </c>
      <c r="AO261" s="49">
        <f t="shared" ref="AO261:AO324" si="500">IF($B261&lt;Dzsed,IF(AM261&lt;0,(1)*(AN261^(1-$M261)),(AM261^$M261)*(AN261^(1-$M261))),AN261)</f>
        <v>2.6158296289234761</v>
      </c>
      <c r="AP261" s="143">
        <f t="shared" ref="AP261:AP324" si="501">IF($B261&lt;Dzsed,Ased*(1-M261),IF($B261&lt;(Dzsed+Dzuc),Auc5_,IF($B261&lt;(Dzsed+Dzuc+Dzlc),Alc,Ama)))</f>
        <v>0.2</v>
      </c>
      <c r="AQ261" s="51">
        <f t="shared" si="443"/>
        <v>2.0843377941043288E-2</v>
      </c>
      <c r="AR261" s="57">
        <f t="shared" si="444"/>
        <v>429.2778758661446</v>
      </c>
      <c r="AS261" s="44">
        <f t="shared" ref="AS261:AS324" si="502">IF(AND(B261&lt;=Dlith,B261&gt;(Dzlc+Dzuc+Dzsed)),J261*(1-lambdama)*fcompma,IF(AND(B261&lt;=(Dzlc+Dzuc+Dzsed),B261&gt;(Dzuc+Dzsed)),J261*(1-lambdalc)*fcomplc,IF(AND(B261&lt;=(Dzuc+Dzsed),B261&gt;Dzsed),J261*(1-lambdauc)*fcompuc,J261*(1-lambdased)*fcompsed)))</f>
        <v>1673.6444518701999</v>
      </c>
      <c r="AT261" s="44">
        <f t="shared" ref="AT261:AT324" si="503">IF(AND(B261&lt;=Dlith,B261&gt;(Dzlc+Dzuc+Dzsed)),J261*(1-lambdama)*fssma,IF(AND(B261&lt;=(Dzlc+Dzuc+Dzsed),B261&gt;(Dzuc+Dzsed)),J261*(1-lambdalc)*fsslc,IF(AND(B261&lt;=(Dzuc+Dzsed),B261&gt;Dzsed),J261*(1-lambdauc)*fssuc,J261*(1-lambdased)*fsssed)))</f>
        <v>669.45778074807993</v>
      </c>
      <c r="AU261" s="44">
        <f t="shared" ref="AU261:AU324" si="504">IF(AND(B261&lt;=Dlith,B261&gt;(Dzlc+Dzuc+Dzsed)),J261*(1-lambdama)*fextma,IF(AND(B261&lt;=(Dzlc+Dzuc+Dzsed),B261&gt;(Dzuc+Dzsed)),J261*(1-lambdalc)*fextlc,IF(AND(B261&lt;=(Dzuc+Dzsed),B261&gt;Dzsed),J261*(1-lambdauc)*fextuc,J261*(1-lambdased)*fextsed)))</f>
        <v>418.41111296754997</v>
      </c>
      <c r="AV261" s="47">
        <f t="shared" ref="AV261:AV324" si="505">((εuc/Apuc)^(1/nuc))*EXP(Epuc/(nuc*Rgas*(AR261+273)))*0.000001</f>
        <v>23.664395184963009</v>
      </c>
      <c r="AW261" s="47">
        <f t="shared" ref="AW261:AW324" si="506">((εlc/Aplc)^(1/nlc))*EXP(Eplc/(nlc*Rgas*(AR261+273)))*0.000001</f>
        <v>2098.4745118768651</v>
      </c>
      <c r="AX261" s="86">
        <f t="shared" ref="AX261:AX324" si="507">((εma/0.00000000000007)^(1/3))*EXP(510/(3*Rgas*(AR261+273)))*0.000001</f>
        <v>1069375.8624378624</v>
      </c>
      <c r="AY261" s="86">
        <f t="shared" ref="AY261:AY324" si="508">IF(nma=0,IF(AR261&lt;846.3,σD*(1-SQRT(-((Rgas*(AR261+273))/ED)*LN(εma/AD)))^2*0.000001,0),σD*(1-SQRT(-((Rgas*(AR261+273))/ED)*LN(εma/AD)))*0.000001)</f>
        <v>648.30436729792996</v>
      </c>
      <c r="AZ261" s="10">
        <f t="shared" si="445"/>
        <v>648.30436729792996</v>
      </c>
      <c r="BA261" s="44">
        <f t="shared" ref="BA261:BA324" si="509">IF(AND(B261&lt;=Dlith,B261&gt;(Dzlc+Dzuc+Dzsed)),AZ261,IF(AND(B261&lt;=(Dzlc+Dzuc+Dzsed),B261&gt;(Dzuc+Dzsed)),AW261,IF(AND(B261&lt;=(Dzuc+Dzsed),B261&gt;Dzsed),AV261,0)))</f>
        <v>2098.4745118768651</v>
      </c>
      <c r="BB261" s="9">
        <f t="shared" ref="BB261:BB324" si="510">IF(BA261&gt;=0,(IF(B261&gt;Dzsed,IF(BA261&lt;AS261,BA261,AS261),AS261)),0)</f>
        <v>1673.6444518701999</v>
      </c>
      <c r="BC261" s="45">
        <f t="shared" si="479"/>
        <v>223152.59358269334</v>
      </c>
      <c r="BD261" s="9">
        <f t="shared" ref="BD261:BD324" si="511">IF(BA261&gt;=0,(IF(B261&gt;Dzsed,IF(BA261&lt;AU261,BA261,AU261),AU261)),0)</f>
        <v>418.41111296754997</v>
      </c>
      <c r="BE261" s="45">
        <f t="shared" si="475"/>
        <v>55788.148395673335</v>
      </c>
      <c r="BF261" s="9">
        <f t="shared" ref="BF261:BF324" si="512">IF(BA261&gt;=0,(IF(B261&gt;Dzsed,IF(BA261&lt;AT261,BA261,AT261),AT261)),0)</f>
        <v>669.45778074807993</v>
      </c>
      <c r="BG261" s="45">
        <f t="shared" si="476"/>
        <v>89261.037433077334</v>
      </c>
      <c r="BH261" s="58"/>
      <c r="BI261" s="58"/>
      <c r="BJ261" s="58">
        <f t="shared" si="446"/>
        <v>-1673.6444518701999</v>
      </c>
      <c r="BK261" s="97"/>
      <c r="BL261" s="44"/>
      <c r="BM261" s="82">
        <f t="shared" si="447"/>
        <v>25.6</v>
      </c>
      <c r="BN261" s="86">
        <f t="shared" si="448"/>
        <v>25600</v>
      </c>
      <c r="BO261" s="86">
        <f t="shared" si="449"/>
        <v>100</v>
      </c>
      <c r="BP261" s="84">
        <f t="shared" ref="BP261:BP324" si="513">IF(BN261&lt;Dzsedb,1,IF(BN261&lt;Dzsedb+Dzucb,2,IF(BN261&lt;Dzsedb+Dzucb+Dzlcb,3,4)))</f>
        <v>2</v>
      </c>
      <c r="BQ261" s="84">
        <f t="shared" ref="BQ261:BQ324" si="514">IF(BN261&lt;Dzsedb,ksedb,IF(BN261&lt;(Dzsedb+Dzucb),kucb,IF(BN261&lt;(Dzsedb+Dzucb+Dzlcb),klcb,kmab)))</f>
        <v>3</v>
      </c>
      <c r="BR261" s="84">
        <f t="shared" ref="BR261:BR324" si="515">IF($BN261&lt;Dzsedb,Asedb,IF($B261&lt;(Dzsedb+Dzucb),Aucb,IF($BN261&lt;(Dzsedb+Dzucb+Dzlcb),Alcb,Amab)))</f>
        <v>0.2</v>
      </c>
      <c r="BS261" s="84">
        <f t="shared" si="450"/>
        <v>3.6756943074937945E-2</v>
      </c>
      <c r="BT261" s="84">
        <f t="shared" si="451"/>
        <v>587.71098811847151</v>
      </c>
      <c r="BU261" s="84">
        <f t="shared" si="452"/>
        <v>0</v>
      </c>
      <c r="BV261" s="83">
        <f t="shared" si="453"/>
        <v>682.48068114440548</v>
      </c>
      <c r="BW261" s="81">
        <f t="shared" si="477"/>
        <v>682.48068114440548</v>
      </c>
      <c r="BX261" s="83">
        <f t="shared" ref="BX261:BX324" si="516">IF(BN261&lt;Dzsedb,φ_0b*0.01*EXP((-k_athy_zb)*(BN261+Dzburialb)*0.001),0)</f>
        <v>0</v>
      </c>
      <c r="BY261" s="141">
        <f t="shared" ref="BY261:BY324" si="517">IF(BN261&lt;Dzsedb,φ_0b*0.01*EXP((-k_athy_Pb)*(BW261+(rhosedb*9.81*0.000001)+(1078*9.81*Dzburialb*0.000001))),0)</f>
        <v>0</v>
      </c>
      <c r="BZ261" s="83">
        <f t="shared" ref="BZ261:BZ324" si="518">IF(BX261=0,BQ261,(IF(BN261&lt;Dzsedb,λRMv20b*fb^(BY261/φ_0b),0)))</f>
        <v>3</v>
      </c>
      <c r="CA261" s="83">
        <f t="shared" ref="CA261:CA324" si="519">IF(BN261&lt;Dzsedb,IF(BT261&gt;450,0.1,IF(BT261&lt;137,(0.565+((1.88*10^(-3))*BT261)-(7.23*10^(-6))*(BT261^2)),(0.602+((1.31*10^(-3))*BT261)-(5.14*10^(-6))*(BT261^2)))),0)</f>
        <v>0</v>
      </c>
      <c r="CB261" s="83">
        <f t="shared" si="454"/>
        <v>1.6520885431080783</v>
      </c>
      <c r="CC261" s="83">
        <f t="shared" ref="CC261:CC324" si="520">IF(BN261&lt;Dzsedb,IF(CA261&lt;0,(1)*(CB261^(1-$BY261)),(CA261^$BY261)*(CB261^(1-$BY261))),CB261)</f>
        <v>1.6520885431080783</v>
      </c>
      <c r="CD261" s="143">
        <f t="shared" ref="CD261:CD324" si="521">IF($BN261&lt;Dzsedb,Asedb*(1-BY261),IF($BN261&lt;(Dzsedb+Dzucb),Aucb1,IF($BN261&lt;(Dzsedb+Dzucb+Dzlcb),Alcb,Amab)))</f>
        <v>1.2238668524348462</v>
      </c>
      <c r="CE261" s="83">
        <f t="shared" si="455"/>
        <v>2.495561031679145E-2</v>
      </c>
      <c r="CF261" s="84">
        <f t="shared" si="456"/>
        <v>695.42915564381701</v>
      </c>
      <c r="CG261" s="83">
        <f t="shared" ref="CG261:CG324" si="522">IF($BN261&lt;Dzsedb,IF(CF261&gt;450,0.1,IF(CF261&lt;137,(0.565+((1.88*10^(-3))*CF261)-(7.23*10^(-6))*(CF261^2)),(0.602+((1.31*10^(-3))*CF261)-(5.14*10^(-6))*(CF261^2)))),0)</f>
        <v>0</v>
      </c>
      <c r="CH261" s="83">
        <f t="shared" si="457"/>
        <v>1.5214369784102646</v>
      </c>
      <c r="CI261" s="83">
        <f t="shared" ref="CI261:CI324" si="523">IF($BN261&lt;Dzsedb,IF(CG261&lt;0,(1)*(CH261^(1-$BY261)),(CG261^$BY261)*(CH261^(1-$BY261))),CH261)</f>
        <v>1.5214369784102646</v>
      </c>
      <c r="CJ261" s="143">
        <f t="shared" ref="CJ261:CJ324" si="524">IF($BN261&lt;Dzsedb,Asedb*(1-BY261),IF($BN261&lt;(Dzsedb+Dzucb),Aucb2,IF($BN261&lt;(Dzsedb+Dzucb+Dzlcb),Alcb,Amab)))</f>
        <v>1.1969464386411544</v>
      </c>
      <c r="CK261" s="83">
        <f t="shared" si="458"/>
        <v>2.4084734930564969E-2</v>
      </c>
      <c r="CL261" s="84">
        <f t="shared" si="459"/>
        <v>642.17155333990729</v>
      </c>
      <c r="CM261" s="83">
        <f t="shared" ref="CM261:CM324" si="525">IF($BN261&lt;Dzsedb,IF(CL261&gt;450,0.1,IF(CL261&lt;137,(0.565+((1.88*10^(-3))*CL261)-(7.23*10^(-6))*(CL261^2)),(0.602+((1.31*10^(-3))*CL261)-(5.14*10^(-6))*(CL261^2)))),0)</f>
        <v>0</v>
      </c>
      <c r="CN261" s="83">
        <f t="shared" si="460"/>
        <v>1.5833453825873898</v>
      </c>
      <c r="CO261" s="83">
        <f t="shared" ref="CO261:CO324" si="526">IF($BN261&lt;Dzsedb,IF(CM261&lt;0,(1)*(CN261^(1-$BY261)),(CM261^$BY261)*(CN261^(1-$BY261))),CN261)</f>
        <v>1.5833453825873898</v>
      </c>
      <c r="CP261" s="143">
        <f t="shared" ref="CP261:CP324" si="527">IF($BN261&lt;Dzsedb,Asedb*(1-BY261),IF($BN261&lt;(Dzsedb+Dzucb),Aucb3,IF($BN261&lt;(Dzsedb+Dzucb+Dzlcb),Alcb,Amab)))</f>
        <v>1.2022682287919844</v>
      </c>
      <c r="CQ261" s="83">
        <f t="shared" si="461"/>
        <v>2.4256894841944762E-2</v>
      </c>
      <c r="CR261" s="84">
        <f t="shared" si="462"/>
        <v>628.76909622468384</v>
      </c>
      <c r="CS261" s="83">
        <f t="shared" ref="CS261:CS324" si="528">IF($BN261&lt;Dzsedb,IF(CR261&gt;450,0.1,IF(CR261&lt;137,(0.565+((1.88*10^(-3))*CR261)-(7.23*10^(-6))*(CR261^2)),(0.602+((1.31*10^(-3))*CR261)-(5.14*10^(-6))*(CR261^2)))),0)</f>
        <v>0</v>
      </c>
      <c r="CT261" s="83">
        <f t="shared" si="463"/>
        <v>1.5997265256718998</v>
      </c>
      <c r="CU261" s="83">
        <f t="shared" ref="CU261:CU324" si="529">IF($BN261&lt;Dzsedb,IF(CS261&lt;0,(1)*(CT261^(1-$BY261)),(CS261^$BY261)*(CT261^(1-$BY261))),CT261)</f>
        <v>1.5997265256718998</v>
      </c>
      <c r="CV261" s="143">
        <f t="shared" ref="CV261:CV324" si="530">IF($BN261&lt;Dzsedb,Asedb*(1-BY261),IF($BN261&lt;(Dzsedb+Dzucb),Aucb4,IF($BN261&lt;(Dzsedb+Dzucb+Dzlcb),Alcb,Amab)))</f>
        <v>1.2032003115553187</v>
      </c>
      <c r="CW261" s="83">
        <f t="shared" si="464"/>
        <v>2.4287047719338657E-2</v>
      </c>
      <c r="CX261" s="84">
        <f t="shared" si="465"/>
        <v>627.55505673267737</v>
      </c>
      <c r="CY261" s="83">
        <f t="shared" ref="CY261:CY324" si="531">IF($BN261&lt;Dzsedb,IF(CX261&gt;450,0.1,IF(CX261&lt;137,(0.565+((1.88*10^(-3))*CX261)-(7.23*10^(-6))*(CX261^2)),(0.602+((1.31*10^(-3))*CX261)-(5.14*10^(-6))*(CX261^2)))),0)</f>
        <v>0</v>
      </c>
      <c r="CZ261" s="83">
        <f t="shared" si="466"/>
        <v>1.6012271427172349</v>
      </c>
      <c r="DA261" s="83">
        <f t="shared" ref="DA261:DA324" si="532">IF($BN261&lt;Dzsedb,IF(CY261&lt;0,(1)*(CZ261^(1-$BY261)),(CY261^$BY261)*(CZ261^(1-$BY261))),CZ261)</f>
        <v>1.6012271427172349</v>
      </c>
      <c r="DB261" s="143">
        <f t="shared" ref="DB261:DB324" si="533">IF($BN261&lt;Dzsedb,Asedb*(1-BY261),IF($BN261&lt;(Dzsedb+Dzucb),Aucb5,IF($BN261&lt;(Dzsedb+Dzucb+Dzlcb),Alcb,Amab)))</f>
        <v>1.2032309708933955</v>
      </c>
      <c r="DC261" s="83">
        <f t="shared" si="467"/>
        <v>2.4288039548925021E-2</v>
      </c>
      <c r="DD261" s="84">
        <f t="shared" si="468"/>
        <v>627.52887152422272</v>
      </c>
      <c r="DE261" s="86">
        <f t="shared" ref="DE261:DE324" si="534">IF(AND(BN261&lt;=Dlithb,BN261&gt;(Dzlcb+Dzucb+Dzsedb)),BV261*(1-lambdamab)*fcompmab,IF(AND(BN261&lt;=(Dzlcb+Dzucb+Dzsedb),BN261&gt;(Dzucb+Dzsedb)),BV261*(1-lambdalcb)*fcomplcb,IF(AND(BN261&lt;=(Dzucb+Dzsedb),BN261&gt;Dzsedb),BV261*(1-lambdaucb)*fcompucb,BV261*(1-lambdasedb)*fcompsedb)))</f>
        <v>1228.4652260599298</v>
      </c>
      <c r="DF261" s="86">
        <f t="shared" ref="DF261:DF324" si="535">IF(AND(BN261&lt;=Dlithb,BN261&gt;(Dzlcb+Dzucb+Dzsedb)),BV261*(1-lambdamab)*fssmab,IF(AND(BN261&lt;=(Dzlcb+Dzucb+Dzsedb),BN261&gt;(Dzucb+Dzsedb)),BV261*(1-lambdalcb)*fsslcb,IF(AND(BN261&lt;=(Dzucb+Dzsedb),BN261&gt;Dzsedb),BV261*(1-lambdaucb)*fssucb,BV261*(1-lambdasedb)*fsssedb)))</f>
        <v>491.38609042397189</v>
      </c>
      <c r="DG261" s="86">
        <f t="shared" ref="DG261:DG324" si="536">IF(AND(BN261&lt;=Dlithb,BN261&gt;(Dzlcb+Dzucb+Dzsedb)),BV261*(1-lambdamab)*fextmab,IF(AND(BN261&lt;=(Dzlcb+Dzucb+Dzsedb),BN261&gt;(Dzucb+Dzsedb)),BV261*(1-lambdalcb)*fextlcb,IF(AND(BN261&lt;=(Dzucb+Dzsedb),BN261&gt;Dzsedb),BV261*(1-lambdaucb)*fextucb,BV261*(1-lambdasedb)*fextsedb)))</f>
        <v>307.11630651498245</v>
      </c>
      <c r="DH261" s="86">
        <f t="shared" ref="DH261:DH324" si="537">((εucb/Apucb)^(1/nucb))*EXP(Epucb/(nucb*Rgas*(DD261+273)))*0.000001</f>
        <v>0.75762871331493042</v>
      </c>
      <c r="DI261" s="86">
        <f t="shared" ref="DI261:DI324" si="538">((εlcb/Aplcb)^(1/nlcb))*EXP(Eplcb/(nlcb*Rgas*(DD261+273)))*0.000001</f>
        <v>4.2253283587815273</v>
      </c>
      <c r="DJ261" s="86">
        <f t="shared" ref="DJ261:DJ324" si="539">((εmab/0.00000000000007)^(1/3))*EXP(510/(3*Rgas*(DD261+273)))*0.000001</f>
        <v>1760.0458988805231</v>
      </c>
      <c r="DK261" s="86">
        <f t="shared" ref="DK261:DK324" si="540">IF(nmab=0,IF(DD261&lt;846.3,σDb*(1-SQRT(-((Rgas*(DD261+273))/EDb)*LN(εmab/ADb)))^2*0.000001,0),σDb*(1-SQRT(-((Rgas*(DD261+273))/EDb)*LN(εmab/ADb)))*0.000001)</f>
        <v>607.30434463443362</v>
      </c>
      <c r="DL261" s="86">
        <f t="shared" si="478"/>
        <v>607.30434463443362</v>
      </c>
      <c r="DM261" s="86">
        <f t="shared" ref="DM261:DM324" si="541">IF(AND(BN261&lt;=Dlithb,BN261&gt;(Dzlcb+Dzucb+Dzsedb)),DL261,IF(AND(BN261&lt;=(Dzlcb+Dzucb+Dzsedb),BN261&gt;(Dzucb+Dzsedb)),DI261,IF(AND(BN261&lt;=(Dzucb+Dzsedb),BN261&gt;Dzsedb),DH261,0)))</f>
        <v>0.75762871331493042</v>
      </c>
      <c r="DN261" s="85">
        <f t="shared" ref="DN261:DN324" si="542">IF(DM261&gt;=0,(IF(BN261&gt;Dzsedb,IF(DM261&lt;DE261,DM261,DE261),DE261)),0)</f>
        <v>0.75762871331493042</v>
      </c>
      <c r="DO261" s="85">
        <f t="shared" si="469"/>
        <v>75.762871331493045</v>
      </c>
      <c r="DP261" s="85">
        <f t="shared" ref="DP261:DP324" si="543">IF(DM261&gt;=0,(IF(BN261&gt;Dzsedb,IF(DM261&lt;DG261,DM261,DG261),DG261)),0)</f>
        <v>0.75762871331493042</v>
      </c>
      <c r="DQ261" s="85">
        <f t="shared" si="470"/>
        <v>75.762871331493045</v>
      </c>
      <c r="DR261" s="85">
        <f t="shared" ref="DR261:DR324" si="544">IF(DM261&gt;=0,(IF(BN261&gt;Dzsedb,IF(DM261&lt;DF261,DM261,DF261),DF261)),0)</f>
        <v>0.75762871331493042</v>
      </c>
      <c r="DS261" s="85">
        <f t="shared" si="471"/>
        <v>75.762871331493045</v>
      </c>
      <c r="DT261" s="81"/>
      <c r="DU261" s="81"/>
      <c r="DV261" s="81">
        <f t="shared" si="472"/>
        <v>-0.75762871331493042</v>
      </c>
      <c r="DW261" s="100"/>
    </row>
    <row r="262" spans="1:127" x14ac:dyDescent="0.2">
      <c r="A262" s="59">
        <f t="shared" ref="A262:A325" si="545">B262*0.001</f>
        <v>34.26666666666658</v>
      </c>
      <c r="B262" s="44">
        <f t="shared" ref="B262:B325" si="546">B261+Dlith/1200</f>
        <v>34266.666666666577</v>
      </c>
      <c r="C262" s="52">
        <f t="shared" si="480"/>
        <v>133.33333333333334</v>
      </c>
      <c r="D262" s="50">
        <f t="shared" si="481"/>
        <v>3</v>
      </c>
      <c r="E262" s="44">
        <f t="shared" si="482"/>
        <v>2.6</v>
      </c>
      <c r="F262" s="47">
        <f t="shared" si="483"/>
        <v>0.2</v>
      </c>
      <c r="G262" s="52">
        <f t="shared" ref="G262:G325" si="547">G261-0.5*(F262+F261)*(dz)*0.000001</f>
        <v>2.6903558428956136E-2</v>
      </c>
      <c r="H262" s="57">
        <f t="shared" ref="H262:H325" si="548">H261+(G261*(dz)/E261)-(0.5*F261*0.000001*((dz)^2)/E261)</f>
        <v>435.57438223021637</v>
      </c>
      <c r="I262" s="52">
        <f t="shared" ref="I262:I325" si="549">IF(B262&lt;Dzsed,I261+1078*9.81*(dz)*0.000001,0)</f>
        <v>0</v>
      </c>
      <c r="J262" s="54">
        <f t="shared" ref="J262:J325" si="550">IF(AND(B262&lt;=Dlith,B262&gt;(Dzlc+Dzuc+Dzsed)),rhoma*9.81*(dz)+J261*1000000,IF(AND(B262&lt;=(Dzlc+Dzuc+Dzsed),B262&gt;(Dzuc+Dzsed)),rholc*9.81*(dz)+J261*1000000,IF(AND(B262&lt;=(Dzuc+Dzsed),B262&gt;Dzsed),rhouc*9.81*(dz)+J261*1000000,((rhosed*(1-L262))+(1078*L262))*9.81*(dz)+J261*1000000)))*0.000001</f>
        <v>933.59567326122215</v>
      </c>
      <c r="K262" s="46">
        <f t="shared" si="473"/>
        <v>933.59567326122215</v>
      </c>
      <c r="L262" s="80">
        <f t="shared" si="484"/>
        <v>0</v>
      </c>
      <c r="M262" s="142">
        <f t="shared" si="485"/>
        <v>0</v>
      </c>
      <c r="N262" s="60">
        <f t="shared" si="486"/>
        <v>2.6</v>
      </c>
      <c r="O262" s="53">
        <f t="shared" si="487"/>
        <v>0</v>
      </c>
      <c r="P262" s="58">
        <f t="shared" ref="P262:P325" si="551">IF(B262&lt;Dzsed,358*(1.0227*$N262-1.882)*((1/(H262+273))-0.00068)+1.84,IF(B262&lt;Dzsed+Dzuc,E262*(1+c_*J262)/(1+buc*H262),IF(B262&lt;Dzsed+Dzuc+Dzlc,E262*(1+c_*J262)/(1+blc*H262),(E262*(298/(H262+273))^0.5*(1+0.032*K262*0.001)+(0.368*10^-9*(H262+273)^3)))))</f>
        <v>2.6147573519496574</v>
      </c>
      <c r="Q262" s="49">
        <f t="shared" si="488"/>
        <v>2.6147573519496574</v>
      </c>
      <c r="R262" s="143">
        <f t="shared" si="489"/>
        <v>0.2</v>
      </c>
      <c r="S262" s="51">
        <f t="shared" ref="S262:S325" si="552">S261-0.5*(R262+R261)*(dz)*0.000001</f>
        <v>2.1463368929887774E-2</v>
      </c>
      <c r="T262" s="57">
        <f t="shared" ref="T262:T325" si="553">T261+(S261*(dz)/Q261)-(0.5*R261*0.000001*((dz)^2)/Q261)</f>
        <v>437.65711991928407</v>
      </c>
      <c r="U262" s="53">
        <f t="shared" si="490"/>
        <v>0</v>
      </c>
      <c r="V262" s="58">
        <f t="shared" ref="V262:V325" si="554">IF($B262&lt;Dzsed,358*(1.0227*$N262-1.882)*((1/(T262+273))-0.00068)+1.84,IF($B262&lt;Dzsed+Dzuc,$E262*(1+c_*$J262)/(1+buc*T262),IF($B262&lt;Dzsed+Dzuc+Dzlc,$E262*(1+c_*$J262)/(1+blc*T262),($E262*(298/(T262+273))^0.5*(1+0.032*$K262*0.001)+(0.368*10^-9*(T262+273)^3)))))</f>
        <v>2.6142356013669259</v>
      </c>
      <c r="W262" s="49">
        <f t="shared" si="491"/>
        <v>2.6142356013669259</v>
      </c>
      <c r="X262" s="143">
        <f t="shared" si="492"/>
        <v>0.2</v>
      </c>
      <c r="Y262" s="51">
        <f t="shared" ref="Y262:Y325" si="555">Y261-0.5*(X262+X261)*(dz)*0.000001</f>
        <v>2.0868547148632021E-2</v>
      </c>
      <c r="Z262" s="57">
        <f t="shared" ref="Z262:Z325" si="556">Z261+(Y261*(dz)/W261)-(0.5*X261*0.000001*((dz)^2)/W261)</f>
        <v>432.226484757957</v>
      </c>
      <c r="AA262" s="53">
        <f t="shared" si="493"/>
        <v>0</v>
      </c>
      <c r="AB262" s="58">
        <f t="shared" ref="AB262:AB325" si="557">IF($B262&lt;Dzsed,358*(1.0227*$N262-1.882)*((1/(Z262+273))-0.00068)+1.84,IF($B262&lt;Dzsed+Dzuc,$E262*(1+c_*$J262)/(1+buc*Z262),IF($B262&lt;Dzsed+Dzuc+Dzlc,$E262*(1+c_*$J262)/(1+blc*Z262),($E262*(298/(Z262+273))^0.5*(1+0.032*$K262*0.001)+(0.368*10^-9*(Z262+273)^3)))))</f>
        <v>2.6155964767081121</v>
      </c>
      <c r="AC262" s="49">
        <f t="shared" si="494"/>
        <v>2.6155964767081121</v>
      </c>
      <c r="AD262" s="143">
        <f t="shared" si="495"/>
        <v>0.2</v>
      </c>
      <c r="AE262" s="49">
        <f t="shared" si="474"/>
        <v>2.0815857299783021E-2</v>
      </c>
      <c r="AF262" s="57">
        <f t="shared" ref="AF262:AF325" si="558">AF261+(AE261*(dz)/AC261)-(0.5*AD261*0.000001*((dz)^2)/AC261)</f>
        <v>430.58448640108719</v>
      </c>
      <c r="AG262" s="53">
        <f t="shared" si="496"/>
        <v>0</v>
      </c>
      <c r="AH262" s="58">
        <f t="shared" ref="AH262:AH325" si="559">IF($B262&lt;Dzsed,358*(1.0227*$N262-1.882)*((1/(AF262+273))-0.00068)+1.84,IF($B262&lt;Dzsed+Dzuc,$E262*(1+c_*$J262)/(1+buc*AF262),IF($B262&lt;Dzsed+Dzuc+Dzlc,$E262*(1+c_*$J262)/(1+blc*AF262),($E262*(298/(AF262+273))^0.5*(1+0.032*$K262*0.001)+(0.368*10^-9*(AF262+273)^3)))))</f>
        <v>2.6160082278542331</v>
      </c>
      <c r="AI262" s="49">
        <f t="shared" si="497"/>
        <v>2.6160082278542331</v>
      </c>
      <c r="AJ262" s="143">
        <f t="shared" si="498"/>
        <v>0.2</v>
      </c>
      <c r="AK262" s="51">
        <f t="shared" ref="AK262:AK325" si="560">AK261-0.5*(AJ262+AJ261)*(dz)*0.000001</f>
        <v>2.0816415624644424E-2</v>
      </c>
      <c r="AL262" s="57">
        <f t="shared" ref="AL262:AL325" si="561">AL261+(AK261*(dz)/AI261)-(0.5*AJ261*0.000001*((dz)^2)/AI261)</f>
        <v>430.36016796790881</v>
      </c>
      <c r="AM262" s="53">
        <f t="shared" si="499"/>
        <v>0</v>
      </c>
      <c r="AN262" s="58">
        <f t="shared" ref="AN262:AN325" si="562">IF($B262&lt;Dzsed,358*(1.0227*$N262-1.882)*((1/(AL262+273))-0.00068)+1.84,IF($B262&lt;Dzsed+Dzuc,$E262*(1+c_*$J262)/(1+buc*AL262),IF($B262&lt;Dzsed+Dzuc+Dzlc,$E262*(1+c_*$J262)/(1+blc*AL262),($E262*(298/(AL262+273))^0.5*(1+0.032*$K262*0.001)+(0.368*10^-9*(AL262+273)^3)))))</f>
        <v>2.6160644885065407</v>
      </c>
      <c r="AO262" s="49">
        <f t="shared" si="500"/>
        <v>2.6160644885065407</v>
      </c>
      <c r="AP262" s="143">
        <f t="shared" si="501"/>
        <v>0.2</v>
      </c>
      <c r="AQ262" s="51">
        <f t="shared" ref="AQ262:AQ325" si="563">AQ261-0.5*(AP262+AP261)*(dz)*0.000001</f>
        <v>2.081671127437662E-2</v>
      </c>
      <c r="AR262" s="57">
        <f t="shared" ref="AR262:AR325" si="564">AR261+(AQ261*(dz)/AO261)-(0.5*AP261*0.000001*((dz)^2)/AO261)</f>
        <v>430.33961905091422</v>
      </c>
      <c r="AS262" s="44">
        <f t="shared" si="502"/>
        <v>1680.4722118701998</v>
      </c>
      <c r="AT262" s="44">
        <f t="shared" si="503"/>
        <v>672.18888474807989</v>
      </c>
      <c r="AU262" s="44">
        <f t="shared" si="504"/>
        <v>420.11805296754994</v>
      </c>
      <c r="AV262" s="47">
        <f t="shared" si="505"/>
        <v>23.322064911991824</v>
      </c>
      <c r="AW262" s="47">
        <f t="shared" si="506"/>
        <v>2041.7734517668791</v>
      </c>
      <c r="AX262" s="86">
        <f t="shared" si="507"/>
        <v>1023394.4976927701</v>
      </c>
      <c r="AY262" s="86">
        <f t="shared" si="508"/>
        <v>644.57668652468533</v>
      </c>
      <c r="AZ262" s="10">
        <f t="shared" ref="AZ262:AZ325" si="565">MIN(AX262:AY262)</f>
        <v>644.57668652468533</v>
      </c>
      <c r="BA262" s="44">
        <f t="shared" si="509"/>
        <v>2041.7734517668791</v>
      </c>
      <c r="BB262" s="9">
        <f t="shared" si="510"/>
        <v>1680.4722118701998</v>
      </c>
      <c r="BC262" s="45">
        <f t="shared" si="479"/>
        <v>224062.96158269333</v>
      </c>
      <c r="BD262" s="9">
        <f t="shared" si="511"/>
        <v>420.11805296754994</v>
      </c>
      <c r="BE262" s="45">
        <f t="shared" si="475"/>
        <v>56015.740395673332</v>
      </c>
      <c r="BF262" s="9">
        <f t="shared" si="512"/>
        <v>672.18888474807989</v>
      </c>
      <c r="BG262" s="45">
        <f t="shared" si="476"/>
        <v>89625.184633077326</v>
      </c>
      <c r="BH262" s="58"/>
      <c r="BI262" s="58"/>
      <c r="BJ262" s="58">
        <f t="shared" ref="BJ262:BJ325" si="566">BB262*-1</f>
        <v>-1680.4722118701998</v>
      </c>
      <c r="BK262" s="97"/>
      <c r="BL262" s="44"/>
      <c r="BM262" s="82">
        <f t="shared" ref="BM262:BM325" si="567">BN262*0.001</f>
        <v>25.7</v>
      </c>
      <c r="BN262" s="86">
        <f t="shared" ref="BN262:BN325" si="568">BN261+Dlithb/1200</f>
        <v>25700</v>
      </c>
      <c r="BO262" s="86">
        <f t="shared" ref="BO262:BO325" si="569">Dlithb/1200</f>
        <v>100</v>
      </c>
      <c r="BP262" s="84">
        <f t="shared" si="513"/>
        <v>2</v>
      </c>
      <c r="BQ262" s="84">
        <f t="shared" si="514"/>
        <v>3</v>
      </c>
      <c r="BR262" s="84">
        <f t="shared" si="515"/>
        <v>0.2</v>
      </c>
      <c r="BS262" s="84">
        <f t="shared" ref="BS262:BS325" si="570">BS261-0.5*(BR262+BR261)*(dzb)*0.000001</f>
        <v>3.6736943074937946E-2</v>
      </c>
      <c r="BT262" s="84">
        <f t="shared" ref="BT262:BT325" si="571">BT261+(BS261*(dzb)/BQ261)-(0.5*BR261*0.000001*((dzb)^2)/BQ261)</f>
        <v>588.93588622096945</v>
      </c>
      <c r="BU262" s="84">
        <f t="shared" ref="BU262:BU325" si="572">IF(BN262&lt;Dzsedb,BU261+1078*9.81*(dzb)*0.000001,0)</f>
        <v>0</v>
      </c>
      <c r="BV262" s="83">
        <f t="shared" ref="BV262:BV325" si="573">IF(AND(BN262&lt;=Dlithb,BN262&gt;(Dzlcb+Dzucb+Dzsedb)),rhomab*9.81*(dzb)+BV261*1000000,IF(AND(BN262&lt;=(Dzlcb+Dzucb+Dzsedb),BN262&gt;(Dzucb+Dzsedb)),rholcb*9.81*(dzb)+BV261*1000000,IF(AND(BN262&lt;=(Dzucb+Dzsedb),BN262&gt;Dzsedb),rhoucb*9.81*(dzb)+BV261*1000000,((rhosedb*(1-BX262))+(1078*BX262))*9.81*(dzb)+BV261*1000000)))*0.000001</f>
        <v>685.22748114440549</v>
      </c>
      <c r="BW262" s="81">
        <f t="shared" si="477"/>
        <v>685.22748114440549</v>
      </c>
      <c r="BX262" s="83">
        <f t="shared" si="516"/>
        <v>0</v>
      </c>
      <c r="BY262" s="141">
        <f t="shared" si="517"/>
        <v>0</v>
      </c>
      <c r="BZ262" s="83">
        <f t="shared" si="518"/>
        <v>3</v>
      </c>
      <c r="CA262" s="83">
        <f t="shared" si="519"/>
        <v>0</v>
      </c>
      <c r="CB262" s="83">
        <f t="shared" ref="CB262:CB325" si="574">IF(BN262&lt;Dzsed,358*(1.0227*$BZ262-1.882)*((1/(BT262+273))-0.00068)+1.84,IF(BN262&lt;Dzsedb+Dzucb,BQ262*(1+c_b*BV262)/(1+bucb*BT262),IF(BN262&lt;Dzsedb+Dzucb+Dzlcb,BQ262*(1+c_b*BV262)/(1+blcb*BT262),(BQ262*(298/(BT262+273))^0.5*(1+0.032*BW262*0.001)+(0.368*10^-9*(BT262+273)^3)))))</f>
        <v>1.6507087439689101</v>
      </c>
      <c r="CC262" s="83">
        <f t="shared" si="520"/>
        <v>1.6507087439689101</v>
      </c>
      <c r="CD262" s="143">
        <f t="shared" si="521"/>
        <v>1.2238668524348462</v>
      </c>
      <c r="CE262" s="83">
        <f t="shared" ref="CE262:CE325" si="575">CE261-0.5*(CD262+CD261)*(dzb)*0.000001</f>
        <v>2.4833223631547965E-2</v>
      </c>
      <c r="CF262" s="84">
        <f t="shared" ref="CF262:CF325" si="576">CF261+(CE261*(dzb)/CC261)-(0.5*CD261*0.000001*((dzb)^2)/CC261)</f>
        <v>696.9360008476059</v>
      </c>
      <c r="CG262" s="83">
        <f t="shared" si="522"/>
        <v>0</v>
      </c>
      <c r="CH262" s="83">
        <f t="shared" ref="CH262:CH325" si="577">IF($BN262&lt;Dzsedb,358*(1.0227*$BZ262-1.882)*((1/(CF262+273))-0.00068)+1.84,IF($BN262&lt;Dzsedb+Dzucb,$BQ262*(1+c_b*$BV262)/(1+bucb*CF262),IF($BN262&lt;Dzsedb+Dzucb+Dzlcb,$BQ262*(1+c_b*$BV262)/(1+blcb*CF262),($BQ262*(298/(CF262+273))^0.5*(1+0.032*$BW262*0.001)+(0.368*10^-9*(CF262+273)^3)))))</f>
        <v>1.5199692420516719</v>
      </c>
      <c r="CI262" s="83">
        <f t="shared" si="523"/>
        <v>1.5199692420516719</v>
      </c>
      <c r="CJ262" s="143">
        <f t="shared" si="524"/>
        <v>1.1969464386411544</v>
      </c>
      <c r="CK262" s="83">
        <f t="shared" ref="CK262:CK325" si="578">CK261-0.5*(CJ262+CJ261)*(dzb)*0.000001</f>
        <v>2.3965040286700854E-2</v>
      </c>
      <c r="CL262" s="84">
        <f t="shared" ref="CL262:CL325" si="579">CL261+(CK261*(dzb)/CI261)-(0.5*CJ261*0.000001*((dzb)^2)/CI261)</f>
        <v>643.75064520828926</v>
      </c>
      <c r="CM262" s="83">
        <f t="shared" si="525"/>
        <v>0</v>
      </c>
      <c r="CN262" s="83">
        <f t="shared" ref="CN262:CN325" si="580">IF($BN262&lt;Dzsedb,358*(1.0227*$BZ262-1.882)*((1/(CL262+273))-0.00068)+1.84,IF($BN262&lt;Dzsedb+Dzucb,$BQ262*(1+c_b*$BV262)/(1+bucb*CL262),IF($BN262&lt;Dzsedb+Dzucb+Dzlcb,$BQ262*(1+c_b*$BV262)/(1+blcb*CL262),($BQ262*(298/(CL262+273))^0.5*(1+0.032*$BW262*0.001)+(0.368*10^-9*(CL262+273)^3)))))</f>
        <v>1.5816595936417879</v>
      </c>
      <c r="CO262" s="83">
        <f t="shared" si="526"/>
        <v>1.5816595936417879</v>
      </c>
      <c r="CP262" s="143">
        <f t="shared" si="527"/>
        <v>1.2022682287919844</v>
      </c>
      <c r="CQ262" s="83">
        <f t="shared" ref="CQ262:CQ325" si="581">CQ261-0.5*(CP262+CP261)*(dzb)*0.000001</f>
        <v>2.4136668019065562E-2</v>
      </c>
      <c r="CR262" s="84">
        <f t="shared" ref="CR262:CR325" si="582">CR261+(CQ261*(dzb)/CO261)-(0.5*CP261*0.000001*((dzb)^2)/CO261)</f>
        <v>630.29730236950888</v>
      </c>
      <c r="CS262" s="83">
        <f t="shared" si="528"/>
        <v>0</v>
      </c>
      <c r="CT262" s="83">
        <f t="shared" ref="CT262:CT325" si="583">IF($BN262&lt;Dzsedb,358*(1.0227*$BZ262-1.882)*((1/(CR262+273))-0.00068)+1.84,IF($BN262&lt;Dzsedb+Dzucb,$BQ262*(1+c_b*$BV262)/(1+bucb*CR262),IF($BN262&lt;Dzsedb+Dzucb+Dzlcb,$BQ262*(1+c_b*$BV262)/(1+blcb*CR262),($BQ262*(298/(CR262+273))^0.5*(1+0.032*$BW262*0.001)+(0.368*10^-9*(CR262+273)^3)))))</f>
        <v>1.5980660700555636</v>
      </c>
      <c r="CU262" s="83">
        <f t="shared" si="529"/>
        <v>1.5980660700555636</v>
      </c>
      <c r="CV262" s="143">
        <f t="shared" si="530"/>
        <v>1.2032003115553187</v>
      </c>
      <c r="CW262" s="83">
        <f t="shared" ref="CW262:CW325" si="584">CW261-0.5*(CV262+CV261)*(dzb)*0.000001</f>
        <v>2.4166727688183124E-2</v>
      </c>
      <c r="CX262" s="84">
        <f t="shared" ref="CX262:CX325" si="585">CX261+(CW261*(dzb)/CU261)-(0.5*CV261*0.000001*((dzb)^2)/CU261)</f>
        <v>629.06949606433659</v>
      </c>
      <c r="CY262" s="83">
        <f t="shared" si="531"/>
        <v>0</v>
      </c>
      <c r="CZ262" s="83">
        <f t="shared" ref="CZ262:CZ325" si="586">IF($BN262&lt;Dzsedb,358*(1.0227*$BZ262-1.882)*((1/(CX262+273))-0.00068)+1.84,IF($BN262&lt;Dzsedb+Dzucb,$BQ262*(1+c_b*$BV262)/(1+bucb*CX262),IF($BN262&lt;Dzsedb+Dzucb+Dzlcb,$BQ262*(1+c_b*$BV262)/(1+blcb*CX262),($BQ262*(298/(CX262+273))^0.5*(1+0.032*$BW262*0.001)+(0.368*10^-9*(CX262+273)^3)))))</f>
        <v>1.5995803564151885</v>
      </c>
      <c r="DA262" s="83">
        <f t="shared" si="532"/>
        <v>1.5995803564151885</v>
      </c>
      <c r="DB262" s="143">
        <f t="shared" si="533"/>
        <v>1.2032309708933955</v>
      </c>
      <c r="DC262" s="83">
        <f t="shared" ref="DC262:DC325" si="587">DC261-0.5*(DB262+DB261)*(dzb)*0.000001</f>
        <v>2.4167716451835682E-2</v>
      </c>
      <c r="DD262" s="84">
        <f t="shared" ref="DD262:DD325" si="588">DD261+(DC261*(dzb)/DA261)-(0.5*DB261*0.000001*((dzb)^2)/DA261)</f>
        <v>629.04195341960371</v>
      </c>
      <c r="DE262" s="86">
        <f t="shared" si="534"/>
        <v>1233.4094660599299</v>
      </c>
      <c r="DF262" s="86">
        <f t="shared" si="535"/>
        <v>493.36378642397193</v>
      </c>
      <c r="DG262" s="86">
        <f t="shared" si="536"/>
        <v>308.35236651498246</v>
      </c>
      <c r="DH262" s="86">
        <f t="shared" si="537"/>
        <v>0.74931295553081867</v>
      </c>
      <c r="DI262" s="86">
        <f t="shared" si="538"/>
        <v>4.1405316753350387</v>
      </c>
      <c r="DJ262" s="86">
        <f t="shared" si="539"/>
        <v>1694.2751132528556</v>
      </c>
      <c r="DK262" s="86">
        <f t="shared" si="540"/>
        <v>600.67641571164472</v>
      </c>
      <c r="DL262" s="86">
        <f t="shared" si="478"/>
        <v>600.67641571164472</v>
      </c>
      <c r="DM262" s="86">
        <f t="shared" si="541"/>
        <v>0.74931295553081867</v>
      </c>
      <c r="DN262" s="85">
        <f t="shared" si="542"/>
        <v>0.74931295553081867</v>
      </c>
      <c r="DO262" s="85">
        <f t="shared" ref="DO262:DO325" si="589">DN262*$BN$6</f>
        <v>74.931295553081867</v>
      </c>
      <c r="DP262" s="85">
        <f t="shared" si="543"/>
        <v>0.74931295553081867</v>
      </c>
      <c r="DQ262" s="85">
        <f t="shared" ref="DQ262:DQ325" si="590">DP262*$BN$6</f>
        <v>74.931295553081867</v>
      </c>
      <c r="DR262" s="85">
        <f t="shared" si="544"/>
        <v>0.74931295553081867</v>
      </c>
      <c r="DS262" s="85">
        <f t="shared" ref="DS262:DS325" si="591">DR262*$BN$6</f>
        <v>74.931295553081867</v>
      </c>
      <c r="DT262" s="81"/>
      <c r="DU262" s="81"/>
      <c r="DV262" s="81">
        <f t="shared" ref="DV262:DV325" si="592">DN262*-1</f>
        <v>-0.74931295553081867</v>
      </c>
      <c r="DW262" s="100"/>
    </row>
    <row r="263" spans="1:127" x14ac:dyDescent="0.2">
      <c r="A263" s="59">
        <f t="shared" si="545"/>
        <v>34.399999999999913</v>
      </c>
      <c r="B263" s="44">
        <f t="shared" si="546"/>
        <v>34399.999999999913</v>
      </c>
      <c r="C263" s="52">
        <f t="shared" si="480"/>
        <v>133.33333333333334</v>
      </c>
      <c r="D263" s="50">
        <f t="shared" si="481"/>
        <v>3</v>
      </c>
      <c r="E263" s="44">
        <f t="shared" si="482"/>
        <v>2.6</v>
      </c>
      <c r="F263" s="47">
        <f t="shared" si="483"/>
        <v>0.2</v>
      </c>
      <c r="G263" s="52">
        <f t="shared" si="547"/>
        <v>2.6876891762289468E-2</v>
      </c>
      <c r="H263" s="57">
        <f t="shared" si="548"/>
        <v>436.95336813255597</v>
      </c>
      <c r="I263" s="52">
        <f t="shared" si="549"/>
        <v>0</v>
      </c>
      <c r="J263" s="54">
        <f t="shared" si="550"/>
        <v>937.3888732612221</v>
      </c>
      <c r="K263" s="46">
        <f t="shared" ref="K263:K326" si="593">J263-I263</f>
        <v>937.3888732612221</v>
      </c>
      <c r="L263" s="80">
        <f t="shared" si="484"/>
        <v>0</v>
      </c>
      <c r="M263" s="142">
        <f t="shared" si="485"/>
        <v>0</v>
      </c>
      <c r="N263" s="60">
        <f t="shared" si="486"/>
        <v>2.6</v>
      </c>
      <c r="O263" s="53">
        <f t="shared" si="487"/>
        <v>0</v>
      </c>
      <c r="P263" s="58">
        <f t="shared" si="551"/>
        <v>2.614912695757035</v>
      </c>
      <c r="Q263" s="49">
        <f t="shared" si="488"/>
        <v>2.614912695757035</v>
      </c>
      <c r="R263" s="143">
        <f t="shared" si="489"/>
        <v>0.2</v>
      </c>
      <c r="S263" s="51">
        <f t="shared" si="552"/>
        <v>2.1436702263221107E-2</v>
      </c>
      <c r="T263" s="57">
        <f t="shared" si="553"/>
        <v>438.75091347686782</v>
      </c>
      <c r="U263" s="53">
        <f t="shared" si="490"/>
        <v>0</v>
      </c>
      <c r="V263" s="58">
        <f t="shared" si="554"/>
        <v>2.6144624096853581</v>
      </c>
      <c r="W263" s="49">
        <f t="shared" si="491"/>
        <v>2.6144624096853581</v>
      </c>
      <c r="X263" s="143">
        <f t="shared" si="492"/>
        <v>0.2</v>
      </c>
      <c r="Y263" s="51">
        <f t="shared" si="555"/>
        <v>2.0841880481965353E-2</v>
      </c>
      <c r="Z263" s="57">
        <f t="shared" si="556"/>
        <v>433.2901590396167</v>
      </c>
      <c r="AA263" s="53">
        <f t="shared" si="493"/>
        <v>0</v>
      </c>
      <c r="AB263" s="58">
        <f t="shared" si="557"/>
        <v>2.6158308118851519</v>
      </c>
      <c r="AC263" s="49">
        <f t="shared" si="494"/>
        <v>2.6158308118851519</v>
      </c>
      <c r="AD263" s="143">
        <f t="shared" si="495"/>
        <v>0.2</v>
      </c>
      <c r="AE263" s="49">
        <f t="shared" ref="AE263:AE326" si="594">AE262-0.5*(AD263+AD262)*($B263-$B262)*0.000001</f>
        <v>2.0789190633116354E-2</v>
      </c>
      <c r="AF263" s="57">
        <f t="shared" si="558"/>
        <v>431.64492132936942</v>
      </c>
      <c r="AG263" s="53">
        <f t="shared" si="496"/>
        <v>0</v>
      </c>
      <c r="AH263" s="58">
        <f t="shared" si="559"/>
        <v>2.6162433703577412</v>
      </c>
      <c r="AI263" s="49">
        <f t="shared" si="497"/>
        <v>2.6162433703577412</v>
      </c>
      <c r="AJ263" s="143">
        <f t="shared" si="498"/>
        <v>0.2</v>
      </c>
      <c r="AK263" s="51">
        <f t="shared" si="560"/>
        <v>2.0789748957977756E-2</v>
      </c>
      <c r="AL263" s="57">
        <f t="shared" si="561"/>
        <v>431.42046444403388</v>
      </c>
      <c r="AM263" s="53">
        <f t="shared" si="499"/>
        <v>0</v>
      </c>
      <c r="AN263" s="58">
        <f t="shared" si="562"/>
        <v>2.6162996650723676</v>
      </c>
      <c r="AO263" s="49">
        <f t="shared" si="500"/>
        <v>2.6162996650723676</v>
      </c>
      <c r="AP263" s="143">
        <f t="shared" si="501"/>
        <v>0.2</v>
      </c>
      <c r="AQ263" s="51">
        <f t="shared" si="563"/>
        <v>2.0790044607709952E-2</v>
      </c>
      <c r="AR263" s="57">
        <f t="shared" si="564"/>
        <v>431.39990779290008</v>
      </c>
      <c r="AS263" s="44">
        <f t="shared" si="502"/>
        <v>1687.2999718701999</v>
      </c>
      <c r="AT263" s="44">
        <f t="shared" si="503"/>
        <v>674.91998874807985</v>
      </c>
      <c r="AU263" s="44">
        <f t="shared" si="504"/>
        <v>421.82499296754997</v>
      </c>
      <c r="AV263" s="47">
        <f t="shared" si="505"/>
        <v>22.98615324997256</v>
      </c>
      <c r="AW263" s="47">
        <f t="shared" si="506"/>
        <v>1986.8427280428587</v>
      </c>
      <c r="AX263" s="86">
        <f t="shared" si="507"/>
        <v>979578.73239458282</v>
      </c>
      <c r="AY263" s="86">
        <f t="shared" si="508"/>
        <v>640.86763254003233</v>
      </c>
      <c r="AZ263" s="10">
        <f t="shared" si="565"/>
        <v>640.86763254003233</v>
      </c>
      <c r="BA263" s="44">
        <f t="shared" si="509"/>
        <v>1986.8427280428587</v>
      </c>
      <c r="BB263" s="9">
        <f t="shared" si="510"/>
        <v>1687.2999718701999</v>
      </c>
      <c r="BC263" s="45">
        <f t="shared" si="479"/>
        <v>224973.32958269335</v>
      </c>
      <c r="BD263" s="9">
        <f t="shared" si="511"/>
        <v>421.82499296754997</v>
      </c>
      <c r="BE263" s="45">
        <f t="shared" ref="BE263:BE326" si="595">BD263*$B$6</f>
        <v>56243.332395673337</v>
      </c>
      <c r="BF263" s="9">
        <f t="shared" si="512"/>
        <v>674.91998874807985</v>
      </c>
      <c r="BG263" s="45">
        <f t="shared" ref="BG263:BG326" si="596">BF263*$B$6</f>
        <v>89989.331833077318</v>
      </c>
      <c r="BH263" s="58"/>
      <c r="BI263" s="58"/>
      <c r="BJ263" s="58">
        <f t="shared" si="566"/>
        <v>-1687.2999718701999</v>
      </c>
      <c r="BK263" s="97"/>
      <c r="BL263" s="44"/>
      <c r="BM263" s="82">
        <f t="shared" si="567"/>
        <v>25.8</v>
      </c>
      <c r="BN263" s="86">
        <f t="shared" si="568"/>
        <v>25800</v>
      </c>
      <c r="BO263" s="86">
        <f t="shared" si="569"/>
        <v>100</v>
      </c>
      <c r="BP263" s="84">
        <f t="shared" si="513"/>
        <v>2</v>
      </c>
      <c r="BQ263" s="84">
        <f t="shared" si="514"/>
        <v>3</v>
      </c>
      <c r="BR263" s="84">
        <f t="shared" si="515"/>
        <v>0.2</v>
      </c>
      <c r="BS263" s="84">
        <f t="shared" si="570"/>
        <v>3.6716943074937947E-2</v>
      </c>
      <c r="BT263" s="84">
        <f t="shared" si="571"/>
        <v>590.16011765680071</v>
      </c>
      <c r="BU263" s="84">
        <f t="shared" si="572"/>
        <v>0</v>
      </c>
      <c r="BV263" s="83">
        <f t="shared" si="573"/>
        <v>687.9742811444055</v>
      </c>
      <c r="BW263" s="81">
        <f t="shared" ref="BW263:BW326" si="597">BV263-BU263</f>
        <v>687.9742811444055</v>
      </c>
      <c r="BX263" s="83">
        <f t="shared" si="516"/>
        <v>0</v>
      </c>
      <c r="BY263" s="141">
        <f t="shared" si="517"/>
        <v>0</v>
      </c>
      <c r="BZ263" s="83">
        <f t="shared" si="518"/>
        <v>3</v>
      </c>
      <c r="CA263" s="83">
        <f t="shared" si="519"/>
        <v>0</v>
      </c>
      <c r="CB263" s="83">
        <f t="shared" si="574"/>
        <v>1.6493325091867248</v>
      </c>
      <c r="CC263" s="83">
        <f t="shared" si="520"/>
        <v>1.6493325091867248</v>
      </c>
      <c r="CD263" s="143">
        <f t="shared" si="521"/>
        <v>1.2238668524348462</v>
      </c>
      <c r="CE263" s="83">
        <f t="shared" si="575"/>
        <v>2.4710836946304479E-2</v>
      </c>
      <c r="CF263" s="84">
        <f t="shared" si="576"/>
        <v>698.43669140730844</v>
      </c>
      <c r="CG263" s="83">
        <f t="shared" si="522"/>
        <v>0</v>
      </c>
      <c r="CH263" s="83">
        <f t="shared" si="577"/>
        <v>1.5185115922108623</v>
      </c>
      <c r="CI263" s="83">
        <f t="shared" si="523"/>
        <v>1.5185115922108623</v>
      </c>
      <c r="CJ263" s="143">
        <f t="shared" si="524"/>
        <v>1.1969464386411544</v>
      </c>
      <c r="CK263" s="83">
        <f t="shared" si="578"/>
        <v>2.3845345642836739E-2</v>
      </c>
      <c r="CL263" s="84">
        <f t="shared" si="579"/>
        <v>645.32338709696728</v>
      </c>
      <c r="CM263" s="83">
        <f t="shared" si="525"/>
        <v>0</v>
      </c>
      <c r="CN263" s="83">
        <f t="shared" si="580"/>
        <v>1.5799855096879891</v>
      </c>
      <c r="CO263" s="83">
        <f t="shared" si="526"/>
        <v>1.5799855096879891</v>
      </c>
      <c r="CP263" s="143">
        <f t="shared" si="527"/>
        <v>1.2022682287919844</v>
      </c>
      <c r="CQ263" s="83">
        <f t="shared" si="581"/>
        <v>2.4016441196186362E-2</v>
      </c>
      <c r="CR263" s="84">
        <f t="shared" si="582"/>
        <v>631.81953602233864</v>
      </c>
      <c r="CS263" s="83">
        <f t="shared" si="528"/>
        <v>0</v>
      </c>
      <c r="CT263" s="83">
        <f t="shared" si="583"/>
        <v>1.5964168656613631</v>
      </c>
      <c r="CU263" s="83">
        <f t="shared" si="529"/>
        <v>1.5964168656613631</v>
      </c>
      <c r="CV263" s="143">
        <f t="shared" si="530"/>
        <v>1.2032003115553187</v>
      </c>
      <c r="CW263" s="83">
        <f t="shared" si="584"/>
        <v>2.4046407657027591E-2</v>
      </c>
      <c r="CX263" s="84">
        <f t="shared" si="585"/>
        <v>630.5779798576109</v>
      </c>
      <c r="CY263" s="83">
        <f t="shared" si="531"/>
        <v>0</v>
      </c>
      <c r="CZ263" s="83">
        <f t="shared" si="586"/>
        <v>1.5979447510963485</v>
      </c>
      <c r="DA263" s="83">
        <f t="shared" si="532"/>
        <v>1.5979447510963485</v>
      </c>
      <c r="DB263" s="143">
        <f t="shared" si="533"/>
        <v>1.2032309708933955</v>
      </c>
      <c r="DC263" s="83">
        <f t="shared" si="587"/>
        <v>2.4047393354746344E-2</v>
      </c>
      <c r="DD263" s="84">
        <f t="shared" si="588"/>
        <v>630.54907088366906</v>
      </c>
      <c r="DE263" s="86">
        <f t="shared" si="534"/>
        <v>1238.3537060599299</v>
      </c>
      <c r="DF263" s="86">
        <f t="shared" si="535"/>
        <v>495.34148242397191</v>
      </c>
      <c r="DG263" s="86">
        <f t="shared" si="536"/>
        <v>309.58842651498247</v>
      </c>
      <c r="DH263" s="86">
        <f t="shared" si="537"/>
        <v>0.74114794768354852</v>
      </c>
      <c r="DI263" s="86">
        <f t="shared" si="538"/>
        <v>4.0580348986049888</v>
      </c>
      <c r="DJ263" s="86">
        <f t="shared" si="539"/>
        <v>1631.4138236403246</v>
      </c>
      <c r="DK263" s="86">
        <f t="shared" si="540"/>
        <v>594.08013719361225</v>
      </c>
      <c r="DL263" s="86">
        <f t="shared" ref="DL263:DL326" si="598">MIN(DJ263:DK263)</f>
        <v>594.08013719361225</v>
      </c>
      <c r="DM263" s="86">
        <f t="shared" si="541"/>
        <v>0.74114794768354852</v>
      </c>
      <c r="DN263" s="85">
        <f t="shared" si="542"/>
        <v>0.74114794768354852</v>
      </c>
      <c r="DO263" s="85">
        <f t="shared" si="589"/>
        <v>74.114794768354855</v>
      </c>
      <c r="DP263" s="85">
        <f t="shared" si="543"/>
        <v>0.74114794768354852</v>
      </c>
      <c r="DQ263" s="85">
        <f t="shared" si="590"/>
        <v>74.114794768354855</v>
      </c>
      <c r="DR263" s="85">
        <f t="shared" si="544"/>
        <v>0.74114794768354852</v>
      </c>
      <c r="DS263" s="85">
        <f t="shared" si="591"/>
        <v>74.114794768354855</v>
      </c>
      <c r="DT263" s="81"/>
      <c r="DU263" s="81"/>
      <c r="DV263" s="81">
        <f t="shared" si="592"/>
        <v>-0.74114794768354852</v>
      </c>
      <c r="DW263" s="100"/>
    </row>
    <row r="264" spans="1:127" x14ac:dyDescent="0.2">
      <c r="A264" s="59">
        <f t="shared" si="545"/>
        <v>34.533333333333246</v>
      </c>
      <c r="B264" s="44">
        <f t="shared" si="546"/>
        <v>34533.333333333248</v>
      </c>
      <c r="C264" s="52">
        <f t="shared" si="480"/>
        <v>133.33333333333334</v>
      </c>
      <c r="D264" s="50">
        <f t="shared" si="481"/>
        <v>3</v>
      </c>
      <c r="E264" s="44">
        <f t="shared" si="482"/>
        <v>2.6</v>
      </c>
      <c r="F264" s="47">
        <f t="shared" si="483"/>
        <v>0.2</v>
      </c>
      <c r="G264" s="52">
        <f t="shared" si="547"/>
        <v>2.68502250956228E-2</v>
      </c>
      <c r="H264" s="57">
        <f t="shared" si="548"/>
        <v>438.33098651352805</v>
      </c>
      <c r="I264" s="52">
        <f t="shared" si="549"/>
        <v>0</v>
      </c>
      <c r="J264" s="54">
        <f t="shared" si="550"/>
        <v>941.18207326122206</v>
      </c>
      <c r="K264" s="46">
        <f t="shared" si="593"/>
        <v>941.18207326122206</v>
      </c>
      <c r="L264" s="80">
        <f t="shared" si="484"/>
        <v>0</v>
      </c>
      <c r="M264" s="142">
        <f t="shared" si="485"/>
        <v>0</v>
      </c>
      <c r="N264" s="60">
        <f t="shared" si="486"/>
        <v>2.6</v>
      </c>
      <c r="O264" s="53">
        <f t="shared" si="487"/>
        <v>0</v>
      </c>
      <c r="P264" s="58">
        <f t="shared" si="551"/>
        <v>2.6150683411190938</v>
      </c>
      <c r="Q264" s="49">
        <f t="shared" si="488"/>
        <v>2.6150683411190938</v>
      </c>
      <c r="R264" s="143">
        <f t="shared" si="489"/>
        <v>0.2</v>
      </c>
      <c r="S264" s="51">
        <f t="shared" si="552"/>
        <v>2.1410035596554439E-2</v>
      </c>
      <c r="T264" s="57">
        <f t="shared" si="553"/>
        <v>439.8432823331155</v>
      </c>
      <c r="U264" s="53">
        <f t="shared" si="490"/>
        <v>0</v>
      </c>
      <c r="V264" s="58">
        <f t="shared" si="554"/>
        <v>2.6146895272984971</v>
      </c>
      <c r="W264" s="49">
        <f t="shared" si="491"/>
        <v>2.6146895272984971</v>
      </c>
      <c r="X264" s="143">
        <f t="shared" si="492"/>
        <v>0.2</v>
      </c>
      <c r="Y264" s="51">
        <f t="shared" si="555"/>
        <v>2.0815213815298685E-2</v>
      </c>
      <c r="Z264" s="57">
        <f t="shared" si="556"/>
        <v>434.35238108936949</v>
      </c>
      <c r="AA264" s="53">
        <f t="shared" si="493"/>
        <v>0</v>
      </c>
      <c r="AB264" s="58">
        <f t="shared" si="557"/>
        <v>2.6160654633847154</v>
      </c>
      <c r="AC264" s="49">
        <f t="shared" si="494"/>
        <v>2.6160654633847154</v>
      </c>
      <c r="AD264" s="143">
        <f t="shared" si="495"/>
        <v>0.2</v>
      </c>
      <c r="AE264" s="49">
        <f t="shared" si="594"/>
        <v>2.0762523966449686E-2</v>
      </c>
      <c r="AF264" s="57">
        <f t="shared" si="558"/>
        <v>432.70390201499004</v>
      </c>
      <c r="AG264" s="53">
        <f t="shared" si="496"/>
        <v>0</v>
      </c>
      <c r="AH264" s="58">
        <f t="shared" si="559"/>
        <v>2.6164788297769852</v>
      </c>
      <c r="AI264" s="49">
        <f t="shared" si="497"/>
        <v>2.6164788297769852</v>
      </c>
      <c r="AJ264" s="143">
        <f t="shared" si="498"/>
        <v>0.2</v>
      </c>
      <c r="AK264" s="51">
        <f t="shared" si="560"/>
        <v>2.0763082291311089E-2</v>
      </c>
      <c r="AL264" s="57">
        <f t="shared" si="561"/>
        <v>432.47930659203092</v>
      </c>
      <c r="AM264" s="53">
        <f t="shared" si="499"/>
        <v>0</v>
      </c>
      <c r="AN264" s="58">
        <f t="shared" si="562"/>
        <v>2.6165351585893575</v>
      </c>
      <c r="AO264" s="49">
        <f t="shared" si="500"/>
        <v>2.6165351585893575</v>
      </c>
      <c r="AP264" s="143">
        <f t="shared" si="501"/>
        <v>0.2</v>
      </c>
      <c r="AQ264" s="51">
        <f t="shared" si="563"/>
        <v>2.0763377941043284E-2</v>
      </c>
      <c r="AR264" s="57">
        <f t="shared" si="564"/>
        <v>432.45874222494143</v>
      </c>
      <c r="AS264" s="44">
        <f t="shared" si="502"/>
        <v>1694.1277318701996</v>
      </c>
      <c r="AT264" s="44">
        <f t="shared" si="503"/>
        <v>677.6510927480798</v>
      </c>
      <c r="AU264" s="44">
        <f t="shared" si="504"/>
        <v>423.53193296754989</v>
      </c>
      <c r="AV264" s="47">
        <f t="shared" si="505"/>
        <v>22.656516604760309</v>
      </c>
      <c r="AW264" s="47">
        <f t="shared" si="506"/>
        <v>1933.6203350779535</v>
      </c>
      <c r="AX264" s="86">
        <f t="shared" si="507"/>
        <v>937818.27245200169</v>
      </c>
      <c r="AY264" s="86">
        <f t="shared" si="508"/>
        <v>637.17711884852531</v>
      </c>
      <c r="AZ264" s="10">
        <f t="shared" si="565"/>
        <v>637.17711884852531</v>
      </c>
      <c r="BA264" s="44">
        <f t="shared" si="509"/>
        <v>1933.6203350779535</v>
      </c>
      <c r="BB264" s="9">
        <f t="shared" si="510"/>
        <v>1694.1277318701996</v>
      </c>
      <c r="BC264" s="45">
        <f t="shared" ref="BC264:BC327" si="599">BB264*$B$6</f>
        <v>225883.6975826933</v>
      </c>
      <c r="BD264" s="9">
        <f t="shared" si="511"/>
        <v>423.53193296754989</v>
      </c>
      <c r="BE264" s="45">
        <f t="shared" si="595"/>
        <v>56470.924395673326</v>
      </c>
      <c r="BF264" s="9">
        <f t="shared" si="512"/>
        <v>677.6510927480798</v>
      </c>
      <c r="BG264" s="45">
        <f t="shared" si="596"/>
        <v>90353.47903307731</v>
      </c>
      <c r="BH264" s="58"/>
      <c r="BI264" s="58"/>
      <c r="BJ264" s="58">
        <f t="shared" si="566"/>
        <v>-1694.1277318701996</v>
      </c>
      <c r="BK264" s="97"/>
      <c r="BL264" s="44"/>
      <c r="BM264" s="82">
        <f t="shared" si="567"/>
        <v>25.900000000000002</v>
      </c>
      <c r="BN264" s="86">
        <f t="shared" si="568"/>
        <v>25900</v>
      </c>
      <c r="BO264" s="86">
        <f t="shared" si="569"/>
        <v>100</v>
      </c>
      <c r="BP264" s="84">
        <f t="shared" si="513"/>
        <v>2</v>
      </c>
      <c r="BQ264" s="84">
        <f t="shared" si="514"/>
        <v>3</v>
      </c>
      <c r="BR264" s="84">
        <f t="shared" si="515"/>
        <v>0.2</v>
      </c>
      <c r="BS264" s="84">
        <f t="shared" si="570"/>
        <v>3.6696943074937947E-2</v>
      </c>
      <c r="BT264" s="84">
        <f t="shared" si="571"/>
        <v>591.38368242596539</v>
      </c>
      <c r="BU264" s="84">
        <f t="shared" si="572"/>
        <v>0</v>
      </c>
      <c r="BV264" s="83">
        <f t="shared" si="573"/>
        <v>690.7210811444055</v>
      </c>
      <c r="BW264" s="81">
        <f t="shared" si="597"/>
        <v>690.7210811444055</v>
      </c>
      <c r="BX264" s="83">
        <f t="shared" si="516"/>
        <v>0</v>
      </c>
      <c r="BY264" s="141">
        <f t="shared" si="517"/>
        <v>0</v>
      </c>
      <c r="BZ264" s="83">
        <f t="shared" si="518"/>
        <v>3</v>
      </c>
      <c r="CA264" s="83">
        <f t="shared" si="519"/>
        <v>0</v>
      </c>
      <c r="CB264" s="83">
        <f t="shared" si="574"/>
        <v>1.6479598261680171</v>
      </c>
      <c r="CC264" s="83">
        <f t="shared" si="520"/>
        <v>1.6479598261680171</v>
      </c>
      <c r="CD264" s="143">
        <f t="shared" si="521"/>
        <v>1.2238668524348462</v>
      </c>
      <c r="CE264" s="83">
        <f t="shared" si="575"/>
        <v>2.4588450261060994E-2</v>
      </c>
      <c r="CF264" s="84">
        <f t="shared" si="576"/>
        <v>699.93121379538877</v>
      </c>
      <c r="CG264" s="83">
        <f t="shared" si="522"/>
        <v>0</v>
      </c>
      <c r="CH264" s="83">
        <f t="shared" si="577"/>
        <v>1.5170639909819992</v>
      </c>
      <c r="CI264" s="83">
        <f t="shared" si="523"/>
        <v>1.5170639909819992</v>
      </c>
      <c r="CJ264" s="143">
        <f t="shared" si="524"/>
        <v>1.1969464386411544</v>
      </c>
      <c r="CK264" s="83">
        <f t="shared" si="578"/>
        <v>2.3725650998972624E-2</v>
      </c>
      <c r="CL264" s="84">
        <f t="shared" si="579"/>
        <v>646.88975632608026</v>
      </c>
      <c r="CM264" s="83">
        <f t="shared" si="525"/>
        <v>0</v>
      </c>
      <c r="CN264" s="83">
        <f t="shared" si="580"/>
        <v>1.578323091655085</v>
      </c>
      <c r="CO264" s="83">
        <f t="shared" si="526"/>
        <v>1.578323091655085</v>
      </c>
      <c r="CP264" s="143">
        <f t="shared" si="527"/>
        <v>1.2022682287919844</v>
      </c>
      <c r="CQ264" s="83">
        <f t="shared" si="581"/>
        <v>2.3896214373307162E-2</v>
      </c>
      <c r="CR264" s="84">
        <f t="shared" si="582"/>
        <v>633.33577320539212</v>
      </c>
      <c r="CS264" s="83">
        <f t="shared" si="528"/>
        <v>0</v>
      </c>
      <c r="CT264" s="83">
        <f t="shared" si="583"/>
        <v>1.5947788796499065</v>
      </c>
      <c r="CU264" s="83">
        <f t="shared" si="529"/>
        <v>1.5947788796499065</v>
      </c>
      <c r="CV264" s="143">
        <f t="shared" si="530"/>
        <v>1.2032003115553187</v>
      </c>
      <c r="CW264" s="83">
        <f t="shared" si="584"/>
        <v>2.3926087625872058E-2</v>
      </c>
      <c r="CX264" s="84">
        <f t="shared" si="585"/>
        <v>632.0804851341079</v>
      </c>
      <c r="CY264" s="83">
        <f t="shared" si="531"/>
        <v>0</v>
      </c>
      <c r="CZ264" s="83">
        <f t="shared" si="586"/>
        <v>1.5963202935434306</v>
      </c>
      <c r="DA264" s="83">
        <f t="shared" si="532"/>
        <v>1.5963202935434306</v>
      </c>
      <c r="DB264" s="143">
        <f t="shared" si="533"/>
        <v>1.2032309708933955</v>
      </c>
      <c r="DC264" s="83">
        <f t="shared" si="587"/>
        <v>2.3927070257657005E-2</v>
      </c>
      <c r="DD264" s="84">
        <f t="shared" si="588"/>
        <v>632.0502011192259</v>
      </c>
      <c r="DE264" s="86">
        <f t="shared" si="534"/>
        <v>1243.2979460599299</v>
      </c>
      <c r="DF264" s="86">
        <f t="shared" si="535"/>
        <v>497.31917842397195</v>
      </c>
      <c r="DG264" s="86">
        <f t="shared" si="536"/>
        <v>310.82448651498248</v>
      </c>
      <c r="DH264" s="86">
        <f t="shared" si="537"/>
        <v>0.7331304118508678</v>
      </c>
      <c r="DI264" s="86">
        <f t="shared" si="538"/>
        <v>3.9777648165187376</v>
      </c>
      <c r="DJ264" s="86">
        <f t="shared" si="539"/>
        <v>1571.3174522714312</v>
      </c>
      <c r="DK264" s="86">
        <f t="shared" si="540"/>
        <v>587.51552957710453</v>
      </c>
      <c r="DL264" s="86">
        <f t="shared" si="598"/>
        <v>587.51552957710453</v>
      </c>
      <c r="DM264" s="86">
        <f t="shared" si="541"/>
        <v>0.7331304118508678</v>
      </c>
      <c r="DN264" s="85">
        <f t="shared" si="542"/>
        <v>0.7331304118508678</v>
      </c>
      <c r="DO264" s="85">
        <f t="shared" si="589"/>
        <v>73.313041185086774</v>
      </c>
      <c r="DP264" s="85">
        <f t="shared" si="543"/>
        <v>0.7331304118508678</v>
      </c>
      <c r="DQ264" s="85">
        <f t="shared" si="590"/>
        <v>73.313041185086774</v>
      </c>
      <c r="DR264" s="85">
        <f t="shared" si="544"/>
        <v>0.7331304118508678</v>
      </c>
      <c r="DS264" s="85">
        <f t="shared" si="591"/>
        <v>73.313041185086774</v>
      </c>
      <c r="DT264" s="81"/>
      <c r="DU264" s="81"/>
      <c r="DV264" s="81">
        <f t="shared" si="592"/>
        <v>-0.7331304118508678</v>
      </c>
      <c r="DW264" s="100"/>
    </row>
    <row r="265" spans="1:127" x14ac:dyDescent="0.2">
      <c r="A265" s="59">
        <f t="shared" si="545"/>
        <v>34.666666666666586</v>
      </c>
      <c r="B265" s="44">
        <f t="shared" si="546"/>
        <v>34666.666666666584</v>
      </c>
      <c r="C265" s="52">
        <f t="shared" si="480"/>
        <v>133.33333333333334</v>
      </c>
      <c r="D265" s="50">
        <f t="shared" si="481"/>
        <v>3</v>
      </c>
      <c r="E265" s="44">
        <f t="shared" si="482"/>
        <v>2.6</v>
      </c>
      <c r="F265" s="47">
        <f t="shared" si="483"/>
        <v>0.2</v>
      </c>
      <c r="G265" s="52">
        <f t="shared" si="547"/>
        <v>2.6823558428956132E-2</v>
      </c>
      <c r="H265" s="57">
        <f t="shared" si="548"/>
        <v>439.70723737313261</v>
      </c>
      <c r="I265" s="52">
        <f t="shared" si="549"/>
        <v>0</v>
      </c>
      <c r="J265" s="54">
        <f t="shared" si="550"/>
        <v>944.97527326122201</v>
      </c>
      <c r="K265" s="46">
        <f t="shared" si="593"/>
        <v>944.97527326122201</v>
      </c>
      <c r="L265" s="80">
        <f t="shared" si="484"/>
        <v>0</v>
      </c>
      <c r="M265" s="142">
        <f t="shared" si="485"/>
        <v>0</v>
      </c>
      <c r="N265" s="60">
        <f t="shared" si="486"/>
        <v>2.6</v>
      </c>
      <c r="O265" s="53">
        <f t="shared" si="487"/>
        <v>0</v>
      </c>
      <c r="P265" s="58">
        <f t="shared" si="551"/>
        <v>2.6152242879776209</v>
      </c>
      <c r="Q265" s="49">
        <f t="shared" si="488"/>
        <v>2.6152242879776209</v>
      </c>
      <c r="R265" s="143">
        <f t="shared" si="489"/>
        <v>0.2</v>
      </c>
      <c r="S265" s="51">
        <f t="shared" si="552"/>
        <v>2.1383368929887771E-2</v>
      </c>
      <c r="T265" s="57">
        <f t="shared" si="553"/>
        <v>440.9342265314898</v>
      </c>
      <c r="U265" s="53">
        <f t="shared" si="490"/>
        <v>0</v>
      </c>
      <c r="V265" s="58">
        <f t="shared" si="554"/>
        <v>2.6149169541913517</v>
      </c>
      <c r="W265" s="49">
        <f t="shared" si="491"/>
        <v>2.6149169541913517</v>
      </c>
      <c r="X265" s="143">
        <f t="shared" si="492"/>
        <v>0.2</v>
      </c>
      <c r="Y265" s="51">
        <f t="shared" si="555"/>
        <v>2.0788547148632017E-2</v>
      </c>
      <c r="Z265" s="57">
        <f t="shared" si="556"/>
        <v>435.41315103368015</v>
      </c>
      <c r="AA265" s="53">
        <f t="shared" si="493"/>
        <v>0</v>
      </c>
      <c r="AB265" s="58">
        <f t="shared" si="557"/>
        <v>2.6163004311764642</v>
      </c>
      <c r="AC265" s="49">
        <f t="shared" si="494"/>
        <v>2.6163004311764642</v>
      </c>
      <c r="AD265" s="143">
        <f t="shared" si="495"/>
        <v>0.2</v>
      </c>
      <c r="AE265" s="49">
        <f t="shared" si="594"/>
        <v>2.0735857299783018E-2</v>
      </c>
      <c r="AF265" s="57">
        <f t="shared" si="558"/>
        <v>433.76142859060667</v>
      </c>
      <c r="AG265" s="53">
        <f t="shared" si="496"/>
        <v>0</v>
      </c>
      <c r="AH265" s="58">
        <f t="shared" si="559"/>
        <v>2.6167146060806514</v>
      </c>
      <c r="AI265" s="49">
        <f t="shared" si="497"/>
        <v>2.6167146060806514</v>
      </c>
      <c r="AJ265" s="143">
        <f t="shared" si="498"/>
        <v>0.2</v>
      </c>
      <c r="AK265" s="51">
        <f t="shared" si="560"/>
        <v>2.0736415624644421E-2</v>
      </c>
      <c r="AL265" s="57">
        <f t="shared" si="561"/>
        <v>433.53669454522634</v>
      </c>
      <c r="AM265" s="53">
        <f t="shared" si="499"/>
        <v>0</v>
      </c>
      <c r="AN265" s="58">
        <f t="shared" si="562"/>
        <v>2.6167709690260499</v>
      </c>
      <c r="AO265" s="49">
        <f t="shared" si="500"/>
        <v>2.6167709690260499</v>
      </c>
      <c r="AP265" s="143">
        <f t="shared" si="501"/>
        <v>0.2</v>
      </c>
      <c r="AQ265" s="51">
        <f t="shared" si="563"/>
        <v>2.0736711274376617E-2</v>
      </c>
      <c r="AR265" s="57">
        <f t="shared" si="564"/>
        <v>433.5161224803831</v>
      </c>
      <c r="AS265" s="44">
        <f t="shared" si="502"/>
        <v>1700.9554918701997</v>
      </c>
      <c r="AT265" s="44">
        <f t="shared" si="503"/>
        <v>680.38219674807988</v>
      </c>
      <c r="AU265" s="44">
        <f t="shared" si="504"/>
        <v>425.23887296754992</v>
      </c>
      <c r="AV265" s="47">
        <f t="shared" si="505"/>
        <v>22.333015075568614</v>
      </c>
      <c r="AW265" s="47">
        <f t="shared" si="506"/>
        <v>1882.0466595995974</v>
      </c>
      <c r="AX265" s="86">
        <f t="shared" si="507"/>
        <v>898008.84225897212</v>
      </c>
      <c r="AY265" s="86">
        <f t="shared" si="508"/>
        <v>633.50505940017672</v>
      </c>
      <c r="AZ265" s="10">
        <f t="shared" si="565"/>
        <v>633.50505940017672</v>
      </c>
      <c r="BA265" s="44">
        <f t="shared" si="509"/>
        <v>1882.0466595995974</v>
      </c>
      <c r="BB265" s="9">
        <f t="shared" si="510"/>
        <v>1700.9554918701997</v>
      </c>
      <c r="BC265" s="45">
        <f t="shared" si="599"/>
        <v>226794.06558269332</v>
      </c>
      <c r="BD265" s="9">
        <f t="shared" si="511"/>
        <v>425.23887296754992</v>
      </c>
      <c r="BE265" s="45">
        <f t="shared" si="595"/>
        <v>56698.51639567333</v>
      </c>
      <c r="BF265" s="9">
        <f t="shared" si="512"/>
        <v>680.38219674807988</v>
      </c>
      <c r="BG265" s="45">
        <f t="shared" si="596"/>
        <v>90717.626233077317</v>
      </c>
      <c r="BH265" s="58"/>
      <c r="BI265" s="58"/>
      <c r="BJ265" s="58">
        <f t="shared" si="566"/>
        <v>-1700.9554918701997</v>
      </c>
      <c r="BK265" s="97"/>
      <c r="BL265" s="44"/>
      <c r="BM265" s="82">
        <f t="shared" si="567"/>
        <v>26</v>
      </c>
      <c r="BN265" s="86">
        <f t="shared" si="568"/>
        <v>26000</v>
      </c>
      <c r="BO265" s="86">
        <f t="shared" si="569"/>
        <v>100</v>
      </c>
      <c r="BP265" s="84">
        <f t="shared" si="513"/>
        <v>2</v>
      </c>
      <c r="BQ265" s="84">
        <f t="shared" si="514"/>
        <v>3</v>
      </c>
      <c r="BR265" s="84">
        <f t="shared" si="515"/>
        <v>0.2</v>
      </c>
      <c r="BS265" s="84">
        <f t="shared" si="570"/>
        <v>3.6676943074937948E-2</v>
      </c>
      <c r="BT265" s="84">
        <f t="shared" si="571"/>
        <v>592.60658052846338</v>
      </c>
      <c r="BU265" s="84">
        <f t="shared" si="572"/>
        <v>0</v>
      </c>
      <c r="BV265" s="83">
        <f t="shared" si="573"/>
        <v>693.4678811444054</v>
      </c>
      <c r="BW265" s="81">
        <f t="shared" si="597"/>
        <v>693.4678811444054</v>
      </c>
      <c r="BX265" s="83">
        <f t="shared" si="516"/>
        <v>0</v>
      </c>
      <c r="BY265" s="141">
        <f t="shared" si="517"/>
        <v>0</v>
      </c>
      <c r="BZ265" s="83">
        <f t="shared" si="518"/>
        <v>3</v>
      </c>
      <c r="CA265" s="83">
        <f t="shared" si="519"/>
        <v>0</v>
      </c>
      <c r="CB265" s="83">
        <f t="shared" si="574"/>
        <v>1.6465906823795231</v>
      </c>
      <c r="CC265" s="83">
        <f t="shared" si="520"/>
        <v>1.6465906823795231</v>
      </c>
      <c r="CD265" s="143">
        <f t="shared" si="521"/>
        <v>1.2238668524348462</v>
      </c>
      <c r="CE265" s="83">
        <f t="shared" si="575"/>
        <v>2.4466063575817508E-2</v>
      </c>
      <c r="CF265" s="84">
        <f t="shared" si="576"/>
        <v>701.41955450181683</v>
      </c>
      <c r="CG265" s="83">
        <f t="shared" si="522"/>
        <v>0</v>
      </c>
      <c r="CH265" s="83">
        <f t="shared" si="577"/>
        <v>1.5156264008202076</v>
      </c>
      <c r="CI265" s="83">
        <f t="shared" si="523"/>
        <v>1.5156264008202076</v>
      </c>
      <c r="CJ265" s="143">
        <f t="shared" si="524"/>
        <v>1.1969464386411544</v>
      </c>
      <c r="CK265" s="83">
        <f t="shared" si="578"/>
        <v>2.3605956355108509E-2</v>
      </c>
      <c r="CL265" s="84">
        <f t="shared" si="579"/>
        <v>648.4497303164801</v>
      </c>
      <c r="CM265" s="83">
        <f t="shared" si="525"/>
        <v>0</v>
      </c>
      <c r="CN265" s="83">
        <f t="shared" si="580"/>
        <v>1.5766723007620436</v>
      </c>
      <c r="CO265" s="83">
        <f t="shared" si="526"/>
        <v>1.5766723007620436</v>
      </c>
      <c r="CP265" s="143">
        <f t="shared" si="527"/>
        <v>1.2022682287919844</v>
      </c>
      <c r="CQ265" s="83">
        <f t="shared" si="581"/>
        <v>2.3775987550427962E-2</v>
      </c>
      <c r="CR265" s="84">
        <f t="shared" si="582"/>
        <v>634.84599003538676</v>
      </c>
      <c r="CS265" s="83">
        <f t="shared" si="528"/>
        <v>0</v>
      </c>
      <c r="CT265" s="83">
        <f t="shared" si="583"/>
        <v>1.5931520794084613</v>
      </c>
      <c r="CU265" s="83">
        <f t="shared" si="529"/>
        <v>1.5931520794084613</v>
      </c>
      <c r="CV265" s="143">
        <f t="shared" si="530"/>
        <v>1.2032003115553187</v>
      </c>
      <c r="CW265" s="83">
        <f t="shared" si="584"/>
        <v>2.3805767594716525E-2</v>
      </c>
      <c r="CX265" s="84">
        <f t="shared" si="585"/>
        <v>633.57698900149887</v>
      </c>
      <c r="CY265" s="83">
        <f t="shared" si="531"/>
        <v>0</v>
      </c>
      <c r="CZ265" s="83">
        <f t="shared" si="586"/>
        <v>1.5947069507797589</v>
      </c>
      <c r="DA265" s="83">
        <f t="shared" si="532"/>
        <v>1.5947069507797589</v>
      </c>
      <c r="DB265" s="143">
        <f t="shared" si="533"/>
        <v>1.2032309708933955</v>
      </c>
      <c r="DC265" s="83">
        <f t="shared" si="587"/>
        <v>2.3806747160567666E-2</v>
      </c>
      <c r="DD265" s="84">
        <f t="shared" si="588"/>
        <v>633.54532141592608</v>
      </c>
      <c r="DE265" s="86">
        <f t="shared" si="534"/>
        <v>1248.2421860599297</v>
      </c>
      <c r="DF265" s="86">
        <f t="shared" si="535"/>
        <v>499.29687442397187</v>
      </c>
      <c r="DG265" s="86">
        <f t="shared" si="536"/>
        <v>312.06054651498243</v>
      </c>
      <c r="DH265" s="86">
        <f t="shared" si="537"/>
        <v>0.72525715496438714</v>
      </c>
      <c r="DI265" s="86">
        <f t="shared" si="538"/>
        <v>3.8996508728163195</v>
      </c>
      <c r="DJ265" s="86">
        <f t="shared" si="539"/>
        <v>1513.849314774407</v>
      </c>
      <c r="DK265" s="86">
        <f t="shared" si="540"/>
        <v>580.98261329143531</v>
      </c>
      <c r="DL265" s="86">
        <f t="shared" si="598"/>
        <v>580.98261329143531</v>
      </c>
      <c r="DM265" s="86">
        <f t="shared" si="541"/>
        <v>0.72525715496438714</v>
      </c>
      <c r="DN265" s="85">
        <f t="shared" si="542"/>
        <v>0.72525715496438714</v>
      </c>
      <c r="DO265" s="85">
        <f t="shared" si="589"/>
        <v>72.525715496438721</v>
      </c>
      <c r="DP265" s="85">
        <f t="shared" si="543"/>
        <v>0.72525715496438714</v>
      </c>
      <c r="DQ265" s="85">
        <f t="shared" si="590"/>
        <v>72.525715496438721</v>
      </c>
      <c r="DR265" s="85">
        <f t="shared" si="544"/>
        <v>0.72525715496438714</v>
      </c>
      <c r="DS265" s="85">
        <f t="shared" si="591"/>
        <v>72.525715496438721</v>
      </c>
      <c r="DT265" s="81"/>
      <c r="DU265" s="81"/>
      <c r="DV265" s="81">
        <f t="shared" si="592"/>
        <v>-0.72525715496438714</v>
      </c>
      <c r="DW265" s="100"/>
    </row>
    <row r="266" spans="1:127" x14ac:dyDescent="0.2">
      <c r="A266" s="59">
        <f t="shared" si="545"/>
        <v>34.799999999999919</v>
      </c>
      <c r="B266" s="44">
        <f t="shared" si="546"/>
        <v>34799.99999999992</v>
      </c>
      <c r="C266" s="52">
        <f t="shared" si="480"/>
        <v>133.33333333333334</v>
      </c>
      <c r="D266" s="50">
        <f t="shared" si="481"/>
        <v>3</v>
      </c>
      <c r="E266" s="44">
        <f t="shared" si="482"/>
        <v>2.6</v>
      </c>
      <c r="F266" s="47">
        <f t="shared" si="483"/>
        <v>0.2</v>
      </c>
      <c r="G266" s="52">
        <f t="shared" si="547"/>
        <v>2.6796891762289464E-2</v>
      </c>
      <c r="H266" s="57">
        <f t="shared" si="548"/>
        <v>441.08212071136967</v>
      </c>
      <c r="I266" s="52">
        <f t="shared" si="549"/>
        <v>0</v>
      </c>
      <c r="J266" s="54">
        <f t="shared" si="550"/>
        <v>948.76847326122197</v>
      </c>
      <c r="K266" s="46">
        <f t="shared" si="593"/>
        <v>948.76847326122197</v>
      </c>
      <c r="L266" s="80">
        <f t="shared" si="484"/>
        <v>0</v>
      </c>
      <c r="M266" s="142">
        <f t="shared" si="485"/>
        <v>0</v>
      </c>
      <c r="N266" s="60">
        <f t="shared" si="486"/>
        <v>2.6</v>
      </c>
      <c r="O266" s="53">
        <f t="shared" si="487"/>
        <v>0</v>
      </c>
      <c r="P266" s="58">
        <f t="shared" si="551"/>
        <v>2.6153805362746696</v>
      </c>
      <c r="Q266" s="49">
        <f t="shared" si="488"/>
        <v>2.6153805362746696</v>
      </c>
      <c r="R266" s="143">
        <f t="shared" si="489"/>
        <v>0.2</v>
      </c>
      <c r="S266" s="51">
        <f t="shared" si="552"/>
        <v>2.1356702263221103E-2</v>
      </c>
      <c r="T266" s="57">
        <f t="shared" si="553"/>
        <v>442.02374611596264</v>
      </c>
      <c r="U266" s="53">
        <f t="shared" si="490"/>
        <v>0</v>
      </c>
      <c r="V266" s="58">
        <f t="shared" si="554"/>
        <v>2.6151446903490605</v>
      </c>
      <c r="W266" s="49">
        <f t="shared" si="491"/>
        <v>2.6151446903490605</v>
      </c>
      <c r="X266" s="143">
        <f t="shared" si="492"/>
        <v>0.2</v>
      </c>
      <c r="Y266" s="51">
        <f t="shared" si="555"/>
        <v>2.0761880481965349E-2</v>
      </c>
      <c r="Z266" s="57">
        <f t="shared" si="556"/>
        <v>436.47246899950181</v>
      </c>
      <c r="AA266" s="53">
        <f t="shared" si="493"/>
        <v>0</v>
      </c>
      <c r="AB266" s="58">
        <f t="shared" si="557"/>
        <v>2.616535715230206</v>
      </c>
      <c r="AC266" s="49">
        <f t="shared" si="494"/>
        <v>2.616535715230206</v>
      </c>
      <c r="AD266" s="143">
        <f t="shared" si="495"/>
        <v>0.2</v>
      </c>
      <c r="AE266" s="49">
        <f t="shared" si="594"/>
        <v>2.070919063311635E-2</v>
      </c>
      <c r="AF266" s="57">
        <f t="shared" si="558"/>
        <v>434.81750118938089</v>
      </c>
      <c r="AG266" s="53">
        <f t="shared" si="496"/>
        <v>0</v>
      </c>
      <c r="AH266" s="58">
        <f t="shared" si="559"/>
        <v>2.616950699237568</v>
      </c>
      <c r="AI266" s="49">
        <f t="shared" si="497"/>
        <v>2.616950699237568</v>
      </c>
      <c r="AJ266" s="143">
        <f t="shared" si="498"/>
        <v>0.2</v>
      </c>
      <c r="AK266" s="51">
        <f t="shared" si="560"/>
        <v>2.0709748957977753E-2</v>
      </c>
      <c r="AL266" s="57">
        <f t="shared" si="561"/>
        <v>434.59262843745165</v>
      </c>
      <c r="AM266" s="53">
        <f t="shared" si="499"/>
        <v>0</v>
      </c>
      <c r="AN266" s="58">
        <f t="shared" si="562"/>
        <v>2.6170070963511267</v>
      </c>
      <c r="AO266" s="49">
        <f t="shared" si="500"/>
        <v>2.6170070963511267</v>
      </c>
      <c r="AP266" s="143">
        <f t="shared" si="501"/>
        <v>0.2</v>
      </c>
      <c r="AQ266" s="51">
        <f t="shared" si="563"/>
        <v>2.0710044607709949E-2</v>
      </c>
      <c r="AR266" s="57">
        <f t="shared" si="564"/>
        <v>434.57204869307503</v>
      </c>
      <c r="AS266" s="44">
        <f t="shared" si="502"/>
        <v>1707.7832518701994</v>
      </c>
      <c r="AT266" s="44">
        <f t="shared" si="503"/>
        <v>683.11330074807972</v>
      </c>
      <c r="AU266" s="44">
        <f t="shared" si="504"/>
        <v>426.94581296754984</v>
      </c>
      <c r="AV266" s="47">
        <f t="shared" si="505"/>
        <v>22.015512348278985</v>
      </c>
      <c r="AW266" s="47">
        <f t="shared" si="506"/>
        <v>1832.0643802940097</v>
      </c>
      <c r="AX266" s="86">
        <f t="shared" si="507"/>
        <v>860051.83530950081</v>
      </c>
      <c r="AY266" s="86">
        <f t="shared" si="508"/>
        <v>629.85136858741384</v>
      </c>
      <c r="AZ266" s="10">
        <f t="shared" si="565"/>
        <v>629.85136858741384</v>
      </c>
      <c r="BA266" s="44">
        <f t="shared" si="509"/>
        <v>1832.0643802940097</v>
      </c>
      <c r="BB266" s="9">
        <f t="shared" si="510"/>
        <v>1707.7832518701994</v>
      </c>
      <c r="BC266" s="45">
        <f t="shared" si="599"/>
        <v>227704.43358269325</v>
      </c>
      <c r="BD266" s="9">
        <f t="shared" si="511"/>
        <v>426.94581296754984</v>
      </c>
      <c r="BE266" s="45">
        <f t="shared" si="595"/>
        <v>56926.108395673313</v>
      </c>
      <c r="BF266" s="9">
        <f t="shared" si="512"/>
        <v>683.11330074807972</v>
      </c>
      <c r="BG266" s="45">
        <f t="shared" si="596"/>
        <v>91081.773433077309</v>
      </c>
      <c r="BH266" s="58"/>
      <c r="BI266" s="58"/>
      <c r="BJ266" s="58">
        <f t="shared" si="566"/>
        <v>-1707.7832518701994</v>
      </c>
      <c r="BK266" s="97"/>
      <c r="BL266" s="44"/>
      <c r="BM266" s="82">
        <f t="shared" si="567"/>
        <v>26.1</v>
      </c>
      <c r="BN266" s="86">
        <f t="shared" si="568"/>
        <v>26100</v>
      </c>
      <c r="BO266" s="86">
        <f t="shared" si="569"/>
        <v>100</v>
      </c>
      <c r="BP266" s="84">
        <f t="shared" si="513"/>
        <v>2</v>
      </c>
      <c r="BQ266" s="84">
        <f t="shared" si="514"/>
        <v>3</v>
      </c>
      <c r="BR266" s="84">
        <f t="shared" si="515"/>
        <v>0.2</v>
      </c>
      <c r="BS266" s="84">
        <f t="shared" si="570"/>
        <v>3.6656943074937949E-2</v>
      </c>
      <c r="BT266" s="84">
        <f t="shared" si="571"/>
        <v>593.82881196429469</v>
      </c>
      <c r="BU266" s="84">
        <f t="shared" si="572"/>
        <v>0</v>
      </c>
      <c r="BV266" s="83">
        <f t="shared" si="573"/>
        <v>696.21468114440529</v>
      </c>
      <c r="BW266" s="81">
        <f t="shared" si="597"/>
        <v>696.21468114440529</v>
      </c>
      <c r="BX266" s="83">
        <f t="shared" si="516"/>
        <v>0</v>
      </c>
      <c r="BY266" s="141">
        <f t="shared" si="517"/>
        <v>0</v>
      </c>
      <c r="BZ266" s="83">
        <f t="shared" si="518"/>
        <v>3</v>
      </c>
      <c r="CA266" s="83">
        <f t="shared" si="519"/>
        <v>0</v>
      </c>
      <c r="CB266" s="83">
        <f t="shared" si="574"/>
        <v>1.6452250653478611</v>
      </c>
      <c r="CC266" s="83">
        <f t="shared" si="520"/>
        <v>1.6452250653478611</v>
      </c>
      <c r="CD266" s="143">
        <f t="shared" si="521"/>
        <v>1.2238668524348462</v>
      </c>
      <c r="CE266" s="83">
        <f t="shared" si="575"/>
        <v>2.4343676890574022E-2</v>
      </c>
      <c r="CF266" s="84">
        <f t="shared" si="576"/>
        <v>702.90170003405854</v>
      </c>
      <c r="CG266" s="83">
        <f t="shared" si="522"/>
        <v>0</v>
      </c>
      <c r="CH266" s="83">
        <f t="shared" si="577"/>
        <v>1.5141987845390039</v>
      </c>
      <c r="CI266" s="83">
        <f t="shared" si="523"/>
        <v>1.5141987845390039</v>
      </c>
      <c r="CJ266" s="143">
        <f t="shared" si="524"/>
        <v>1.1969464386411544</v>
      </c>
      <c r="CK266" s="83">
        <f t="shared" si="578"/>
        <v>2.3486261711244395E-2</v>
      </c>
      <c r="CL266" s="84">
        <f t="shared" si="579"/>
        <v>650.00328659000729</v>
      </c>
      <c r="CM266" s="83">
        <f t="shared" si="525"/>
        <v>0</v>
      </c>
      <c r="CN266" s="83">
        <f t="shared" si="580"/>
        <v>1.5750330985164032</v>
      </c>
      <c r="CO266" s="83">
        <f t="shared" si="526"/>
        <v>1.5750330985164032</v>
      </c>
      <c r="CP266" s="143">
        <f t="shared" si="527"/>
        <v>1.2022682287919844</v>
      </c>
      <c r="CQ266" s="83">
        <f t="shared" si="581"/>
        <v>2.3655760727548762E-2</v>
      </c>
      <c r="CR266" s="84">
        <f t="shared" si="582"/>
        <v>636.35016272412656</v>
      </c>
      <c r="CS266" s="83">
        <f t="shared" si="528"/>
        <v>0</v>
      </c>
      <c r="CT266" s="83">
        <f t="shared" si="583"/>
        <v>1.5915364325500552</v>
      </c>
      <c r="CU266" s="83">
        <f t="shared" si="529"/>
        <v>1.5915364325500552</v>
      </c>
      <c r="CV266" s="143">
        <f t="shared" si="530"/>
        <v>1.2032003115553187</v>
      </c>
      <c r="CW266" s="83">
        <f t="shared" si="584"/>
        <v>2.3685447563560991E-2</v>
      </c>
      <c r="CX266" s="84">
        <f t="shared" si="585"/>
        <v>635.06746865413538</v>
      </c>
      <c r="CY266" s="83">
        <f t="shared" si="531"/>
        <v>0</v>
      </c>
      <c r="CZ266" s="83">
        <f t="shared" si="586"/>
        <v>1.5931046900680959</v>
      </c>
      <c r="DA266" s="83">
        <f t="shared" si="532"/>
        <v>1.5931046900680959</v>
      </c>
      <c r="DB266" s="143">
        <f t="shared" si="533"/>
        <v>1.2032309708933955</v>
      </c>
      <c r="DC266" s="83">
        <f t="shared" si="587"/>
        <v>2.3686424063478328E-2</v>
      </c>
      <c r="DD266" s="84">
        <f t="shared" si="588"/>
        <v>635.03440915084889</v>
      </c>
      <c r="DE266" s="86">
        <f t="shared" si="534"/>
        <v>1253.1864260599295</v>
      </c>
      <c r="DF266" s="86">
        <f t="shared" si="535"/>
        <v>501.2745704239718</v>
      </c>
      <c r="DG266" s="86">
        <f t="shared" si="536"/>
        <v>313.29660651498239</v>
      </c>
      <c r="DH266" s="86">
        <f t="shared" si="537"/>
        <v>0.71752506631619528</v>
      </c>
      <c r="DI266" s="86">
        <f t="shared" si="538"/>
        <v>3.8236250600319828</v>
      </c>
      <c r="DJ266" s="86">
        <f t="shared" si="539"/>
        <v>1458.8801535749938</v>
      </c>
      <c r="DK266" s="86">
        <f t="shared" si="540"/>
        <v>574.48140869702331</v>
      </c>
      <c r="DL266" s="86">
        <f t="shared" si="598"/>
        <v>574.48140869702331</v>
      </c>
      <c r="DM266" s="86">
        <f t="shared" si="541"/>
        <v>0.71752506631619528</v>
      </c>
      <c r="DN266" s="85">
        <f t="shared" si="542"/>
        <v>0.71752506631619528</v>
      </c>
      <c r="DO266" s="85">
        <f t="shared" si="589"/>
        <v>71.752506631619525</v>
      </c>
      <c r="DP266" s="85">
        <f t="shared" si="543"/>
        <v>0.71752506631619528</v>
      </c>
      <c r="DQ266" s="85">
        <f t="shared" si="590"/>
        <v>71.752506631619525</v>
      </c>
      <c r="DR266" s="85">
        <f t="shared" si="544"/>
        <v>0.71752506631619528</v>
      </c>
      <c r="DS266" s="85">
        <f t="shared" si="591"/>
        <v>71.752506631619525</v>
      </c>
      <c r="DT266" s="81"/>
      <c r="DU266" s="81"/>
      <c r="DV266" s="81">
        <f t="shared" si="592"/>
        <v>-0.71752506631619528</v>
      </c>
      <c r="DW266" s="100"/>
    </row>
    <row r="267" spans="1:127" x14ac:dyDescent="0.2">
      <c r="A267" s="59">
        <f t="shared" si="545"/>
        <v>34.933333333333259</v>
      </c>
      <c r="B267" s="44">
        <f t="shared" si="546"/>
        <v>34933.333333333256</v>
      </c>
      <c r="C267" s="52">
        <f t="shared" si="480"/>
        <v>133.33333333333334</v>
      </c>
      <c r="D267" s="50">
        <f t="shared" si="481"/>
        <v>3</v>
      </c>
      <c r="E267" s="44">
        <f t="shared" si="482"/>
        <v>2.6</v>
      </c>
      <c r="F267" s="47">
        <f t="shared" si="483"/>
        <v>0.2</v>
      </c>
      <c r="G267" s="52">
        <f t="shared" si="547"/>
        <v>2.6770225095622796E-2</v>
      </c>
      <c r="H267" s="57">
        <f t="shared" si="548"/>
        <v>442.45563652823921</v>
      </c>
      <c r="I267" s="52">
        <f t="shared" si="549"/>
        <v>0</v>
      </c>
      <c r="J267" s="54">
        <f t="shared" si="550"/>
        <v>952.56167326122193</v>
      </c>
      <c r="K267" s="46">
        <f t="shared" si="593"/>
        <v>952.56167326122193</v>
      </c>
      <c r="L267" s="80">
        <f t="shared" si="484"/>
        <v>0</v>
      </c>
      <c r="M267" s="142">
        <f t="shared" si="485"/>
        <v>0</v>
      </c>
      <c r="N267" s="60">
        <f t="shared" si="486"/>
        <v>2.6</v>
      </c>
      <c r="O267" s="53">
        <f t="shared" si="487"/>
        <v>0</v>
      </c>
      <c r="P267" s="58">
        <f t="shared" si="551"/>
        <v>2.6155370859525613</v>
      </c>
      <c r="Q267" s="49">
        <f t="shared" si="488"/>
        <v>2.6155370859525613</v>
      </c>
      <c r="R267" s="143">
        <f t="shared" si="489"/>
        <v>0.2</v>
      </c>
      <c r="S267" s="51">
        <f t="shared" si="552"/>
        <v>2.1330035596554435E-2</v>
      </c>
      <c r="T267" s="57">
        <f t="shared" si="553"/>
        <v>443.1118411310149</v>
      </c>
      <c r="U267" s="53">
        <f t="shared" si="490"/>
        <v>0</v>
      </c>
      <c r="V267" s="58">
        <f t="shared" si="554"/>
        <v>2.6153727357568877</v>
      </c>
      <c r="W267" s="49">
        <f t="shared" si="491"/>
        <v>2.6153727357568877</v>
      </c>
      <c r="X267" s="143">
        <f t="shared" si="492"/>
        <v>0.2</v>
      </c>
      <c r="Y267" s="51">
        <f t="shared" si="555"/>
        <v>2.0735213815298682E-2</v>
      </c>
      <c r="Z267" s="57">
        <f t="shared" si="556"/>
        <v>437.53033511427566</v>
      </c>
      <c r="AA267" s="53">
        <f t="shared" si="493"/>
        <v>0</v>
      </c>
      <c r="AB267" s="58">
        <f t="shared" si="557"/>
        <v>2.6167713155158876</v>
      </c>
      <c r="AC267" s="49">
        <f t="shared" si="494"/>
        <v>2.6167713155158876</v>
      </c>
      <c r="AD267" s="143">
        <f t="shared" si="495"/>
        <v>0.2</v>
      </c>
      <c r="AE267" s="49">
        <f t="shared" si="594"/>
        <v>2.0682523966449682E-2</v>
      </c>
      <c r="AF267" s="57">
        <f t="shared" si="558"/>
        <v>435.87211994497784</v>
      </c>
      <c r="AG267" s="53">
        <f t="shared" si="496"/>
        <v>0</v>
      </c>
      <c r="AH267" s="58">
        <f t="shared" si="559"/>
        <v>2.6171871092167014</v>
      </c>
      <c r="AI267" s="49">
        <f t="shared" si="497"/>
        <v>2.6171871092167014</v>
      </c>
      <c r="AJ267" s="143">
        <f t="shared" si="498"/>
        <v>0.2</v>
      </c>
      <c r="AK267" s="51">
        <f t="shared" si="560"/>
        <v>2.0683082291311085E-2</v>
      </c>
      <c r="AL267" s="57">
        <f t="shared" si="561"/>
        <v>435.64710840304286</v>
      </c>
      <c r="AM267" s="53">
        <f t="shared" si="499"/>
        <v>0</v>
      </c>
      <c r="AN267" s="58">
        <f t="shared" si="562"/>
        <v>2.6172435405334045</v>
      </c>
      <c r="AO267" s="49">
        <f t="shared" si="500"/>
        <v>2.6172435405334045</v>
      </c>
      <c r="AP267" s="143">
        <f t="shared" si="501"/>
        <v>0.2</v>
      </c>
      <c r="AQ267" s="51">
        <f t="shared" si="563"/>
        <v>2.0683377941043281E-2</v>
      </c>
      <c r="AR267" s="57">
        <f t="shared" si="564"/>
        <v>435.6265209973717</v>
      </c>
      <c r="AS267" s="44">
        <f t="shared" si="502"/>
        <v>1714.6110118701993</v>
      </c>
      <c r="AT267" s="44">
        <f t="shared" si="503"/>
        <v>685.84440474807968</v>
      </c>
      <c r="AU267" s="44">
        <f t="shared" si="504"/>
        <v>428.65275296754982</v>
      </c>
      <c r="AV267" s="47">
        <f t="shared" si="505"/>
        <v>21.703875592157289</v>
      </c>
      <c r="AW267" s="47">
        <f t="shared" si="506"/>
        <v>1783.6183719498215</v>
      </c>
      <c r="AX267" s="86">
        <f t="shared" si="507"/>
        <v>823853.98626858729</v>
      </c>
      <c r="AY267" s="86">
        <f t="shared" si="508"/>
        <v>626.2159612420686</v>
      </c>
      <c r="AZ267" s="10">
        <f t="shared" si="565"/>
        <v>626.2159612420686</v>
      </c>
      <c r="BA267" s="44">
        <f t="shared" si="509"/>
        <v>1783.6183719498215</v>
      </c>
      <c r="BB267" s="9">
        <f t="shared" si="510"/>
        <v>1714.6110118701993</v>
      </c>
      <c r="BC267" s="45">
        <f t="shared" si="599"/>
        <v>228614.80158269324</v>
      </c>
      <c r="BD267" s="9">
        <f t="shared" si="511"/>
        <v>428.65275296754982</v>
      </c>
      <c r="BE267" s="45">
        <f t="shared" si="595"/>
        <v>57153.70039567331</v>
      </c>
      <c r="BF267" s="9">
        <f t="shared" si="512"/>
        <v>685.84440474807968</v>
      </c>
      <c r="BG267" s="45">
        <f t="shared" si="596"/>
        <v>91445.920633077301</v>
      </c>
      <c r="BH267" s="58"/>
      <c r="BI267" s="58"/>
      <c r="BJ267" s="58">
        <f t="shared" si="566"/>
        <v>-1714.6110118701993</v>
      </c>
      <c r="BK267" s="97"/>
      <c r="BL267" s="44"/>
      <c r="BM267" s="82">
        <f t="shared" si="567"/>
        <v>26.2</v>
      </c>
      <c r="BN267" s="86">
        <f t="shared" si="568"/>
        <v>26200</v>
      </c>
      <c r="BO267" s="86">
        <f t="shared" si="569"/>
        <v>100</v>
      </c>
      <c r="BP267" s="84">
        <f t="shared" si="513"/>
        <v>2</v>
      </c>
      <c r="BQ267" s="84">
        <f t="shared" si="514"/>
        <v>3</v>
      </c>
      <c r="BR267" s="84">
        <f t="shared" si="515"/>
        <v>0.2</v>
      </c>
      <c r="BS267" s="84">
        <f t="shared" si="570"/>
        <v>3.663694307493795E-2</v>
      </c>
      <c r="BT267" s="84">
        <f t="shared" si="571"/>
        <v>595.0503767334593</v>
      </c>
      <c r="BU267" s="84">
        <f t="shared" si="572"/>
        <v>0</v>
      </c>
      <c r="BV267" s="83">
        <f t="shared" si="573"/>
        <v>698.96148114440518</v>
      </c>
      <c r="BW267" s="81">
        <f t="shared" si="597"/>
        <v>698.96148114440518</v>
      </c>
      <c r="BX267" s="83">
        <f t="shared" si="516"/>
        <v>0</v>
      </c>
      <c r="BY267" s="141">
        <f t="shared" si="517"/>
        <v>0</v>
      </c>
      <c r="BZ267" s="83">
        <f t="shared" si="518"/>
        <v>3</v>
      </c>
      <c r="CA267" s="83">
        <f t="shared" si="519"/>
        <v>0</v>
      </c>
      <c r="CB267" s="83">
        <f t="shared" si="574"/>
        <v>1.6438629626591756</v>
      </c>
      <c r="CC267" s="83">
        <f t="shared" si="520"/>
        <v>1.6438629626591756</v>
      </c>
      <c r="CD267" s="143">
        <f t="shared" si="521"/>
        <v>1.2238668524348462</v>
      </c>
      <c r="CE267" s="83">
        <f t="shared" si="575"/>
        <v>2.4221290205330537E-2</v>
      </c>
      <c r="CF267" s="84">
        <f t="shared" si="576"/>
        <v>704.37763691706596</v>
      </c>
      <c r="CG267" s="83">
        <f t="shared" si="522"/>
        <v>0</v>
      </c>
      <c r="CH267" s="83">
        <f t="shared" si="577"/>
        <v>1.51278110530776</v>
      </c>
      <c r="CI267" s="83">
        <f t="shared" si="523"/>
        <v>1.51278110530776</v>
      </c>
      <c r="CJ267" s="143">
        <f t="shared" si="524"/>
        <v>1.1969464386411544</v>
      </c>
      <c r="CK267" s="83">
        <f t="shared" si="578"/>
        <v>2.336656706738028E-2</v>
      </c>
      <c r="CL267" s="84">
        <f t="shared" si="579"/>
        <v>651.55040276976592</v>
      </c>
      <c r="CM267" s="83">
        <f t="shared" si="525"/>
        <v>0</v>
      </c>
      <c r="CN267" s="83">
        <f t="shared" si="580"/>
        <v>1.5734054467129808</v>
      </c>
      <c r="CO267" s="83">
        <f t="shared" si="526"/>
        <v>1.5734054467129808</v>
      </c>
      <c r="CP267" s="143">
        <f t="shared" si="527"/>
        <v>1.2022682287919844</v>
      </c>
      <c r="CQ267" s="83">
        <f t="shared" si="581"/>
        <v>2.3535533904669562E-2</v>
      </c>
      <c r="CR267" s="84">
        <f t="shared" si="582"/>
        <v>637.84826757908718</v>
      </c>
      <c r="CS267" s="83">
        <f t="shared" si="528"/>
        <v>0</v>
      </c>
      <c r="CT267" s="83">
        <f t="shared" si="583"/>
        <v>1.5899319069125926</v>
      </c>
      <c r="CU267" s="83">
        <f t="shared" si="529"/>
        <v>1.5899319069125926</v>
      </c>
      <c r="CV267" s="143">
        <f t="shared" si="530"/>
        <v>1.2032003115553187</v>
      </c>
      <c r="CW267" s="83">
        <f t="shared" si="584"/>
        <v>2.3565127532405458E-2</v>
      </c>
      <c r="CX267" s="84">
        <f t="shared" si="585"/>
        <v>636.55190137366344</v>
      </c>
      <c r="CY267" s="83">
        <f t="shared" si="531"/>
        <v>0</v>
      </c>
      <c r="CZ267" s="83">
        <f t="shared" si="586"/>
        <v>1.5915134789094878</v>
      </c>
      <c r="DA267" s="83">
        <f t="shared" si="532"/>
        <v>1.5915134789094878</v>
      </c>
      <c r="DB267" s="143">
        <f t="shared" si="533"/>
        <v>1.2032309708933955</v>
      </c>
      <c r="DC267" s="83">
        <f t="shared" si="587"/>
        <v>2.3566100966388989E-2</v>
      </c>
      <c r="DD267" s="84">
        <f t="shared" si="588"/>
        <v>636.51744178908211</v>
      </c>
      <c r="DE267" s="86">
        <f t="shared" si="534"/>
        <v>1258.1306660599294</v>
      </c>
      <c r="DF267" s="86">
        <f t="shared" si="535"/>
        <v>503.25226642397172</v>
      </c>
      <c r="DG267" s="86">
        <f t="shared" si="536"/>
        <v>314.53266651498234</v>
      </c>
      <c r="DH267" s="86">
        <f t="shared" si="537"/>
        <v>0.70993111514737095</v>
      </c>
      <c r="DI267" s="86">
        <f t="shared" si="538"/>
        <v>3.7496218171961675</v>
      </c>
      <c r="DJ267" s="86">
        <f t="shared" si="539"/>
        <v>1406.2877008563339</v>
      </c>
      <c r="DK267" s="86">
        <f t="shared" si="540"/>
        <v>568.01193608395204</v>
      </c>
      <c r="DL267" s="86">
        <f t="shared" si="598"/>
        <v>568.01193608395204</v>
      </c>
      <c r="DM267" s="86">
        <f t="shared" si="541"/>
        <v>0.70993111514737095</v>
      </c>
      <c r="DN267" s="85">
        <f t="shared" si="542"/>
        <v>0.70993111514737095</v>
      </c>
      <c r="DO267" s="85">
        <f t="shared" si="589"/>
        <v>70.993111514737095</v>
      </c>
      <c r="DP267" s="85">
        <f t="shared" si="543"/>
        <v>0.70993111514737095</v>
      </c>
      <c r="DQ267" s="85">
        <f t="shared" si="590"/>
        <v>70.993111514737095</v>
      </c>
      <c r="DR267" s="85">
        <f t="shared" si="544"/>
        <v>0.70993111514737095</v>
      </c>
      <c r="DS267" s="85">
        <f t="shared" si="591"/>
        <v>70.993111514737095</v>
      </c>
      <c r="DT267" s="81"/>
      <c r="DU267" s="81"/>
      <c r="DV267" s="81">
        <f t="shared" si="592"/>
        <v>-0.70993111514737095</v>
      </c>
      <c r="DW267" s="100"/>
    </row>
    <row r="268" spans="1:127" x14ac:dyDescent="0.2">
      <c r="A268" s="59">
        <f t="shared" si="545"/>
        <v>35.066666666666592</v>
      </c>
      <c r="B268" s="44">
        <f t="shared" si="546"/>
        <v>35066.666666666591</v>
      </c>
      <c r="C268" s="52">
        <f t="shared" si="480"/>
        <v>133.33333333333334</v>
      </c>
      <c r="D268" s="50">
        <f t="shared" si="481"/>
        <v>3</v>
      </c>
      <c r="E268" s="44">
        <f t="shared" si="482"/>
        <v>2.6</v>
      </c>
      <c r="F268" s="47">
        <f t="shared" si="483"/>
        <v>0.2</v>
      </c>
      <c r="G268" s="52">
        <f t="shared" si="547"/>
        <v>2.6743558428956128E-2</v>
      </c>
      <c r="H268" s="57">
        <f t="shared" si="548"/>
        <v>443.82778482374118</v>
      </c>
      <c r="I268" s="52">
        <f t="shared" si="549"/>
        <v>0</v>
      </c>
      <c r="J268" s="54">
        <f t="shared" si="550"/>
        <v>956.35487326122188</v>
      </c>
      <c r="K268" s="46">
        <f t="shared" si="593"/>
        <v>956.35487326122188</v>
      </c>
      <c r="L268" s="80">
        <f t="shared" si="484"/>
        <v>0</v>
      </c>
      <c r="M268" s="142">
        <f t="shared" si="485"/>
        <v>0</v>
      </c>
      <c r="N268" s="60">
        <f t="shared" si="486"/>
        <v>2.6</v>
      </c>
      <c r="O268" s="53">
        <f t="shared" si="487"/>
        <v>0</v>
      </c>
      <c r="P268" s="58">
        <f t="shared" si="551"/>
        <v>2.6156939369538832</v>
      </c>
      <c r="Q268" s="49">
        <f t="shared" si="488"/>
        <v>2.6156939369538832</v>
      </c>
      <c r="R268" s="143">
        <f t="shared" si="489"/>
        <v>0.2</v>
      </c>
      <c r="S268" s="51">
        <f t="shared" si="552"/>
        <v>2.1303368929887767E-2</v>
      </c>
      <c r="T268" s="57">
        <f t="shared" si="553"/>
        <v>444.19851162163587</v>
      </c>
      <c r="U268" s="53">
        <f t="shared" si="490"/>
        <v>0</v>
      </c>
      <c r="V268" s="58">
        <f t="shared" si="554"/>
        <v>2.6156010904002254</v>
      </c>
      <c r="W268" s="49">
        <f t="shared" si="491"/>
        <v>2.6156010904002254</v>
      </c>
      <c r="X268" s="143">
        <f t="shared" si="492"/>
        <v>0.2</v>
      </c>
      <c r="Y268" s="51">
        <f t="shared" si="555"/>
        <v>2.0708547148632014E-2</v>
      </c>
      <c r="Z268" s="57">
        <f t="shared" si="556"/>
        <v>438.58674950593058</v>
      </c>
      <c r="AA268" s="53">
        <f t="shared" si="493"/>
        <v>0</v>
      </c>
      <c r="AB268" s="58">
        <f t="shared" si="557"/>
        <v>2.6170072320035991</v>
      </c>
      <c r="AC268" s="49">
        <f t="shared" si="494"/>
        <v>2.6170072320035991</v>
      </c>
      <c r="AD268" s="143">
        <f t="shared" si="495"/>
        <v>0.2</v>
      </c>
      <c r="AE268" s="49">
        <f t="shared" si="594"/>
        <v>2.0655857299783014E-2</v>
      </c>
      <c r="AF268" s="57">
        <f t="shared" si="558"/>
        <v>436.92528499156583</v>
      </c>
      <c r="AG268" s="53">
        <f t="shared" si="496"/>
        <v>0</v>
      </c>
      <c r="AH268" s="58">
        <f t="shared" si="559"/>
        <v>2.617423835987156</v>
      </c>
      <c r="AI268" s="49">
        <f t="shared" si="497"/>
        <v>2.617423835987156</v>
      </c>
      <c r="AJ268" s="143">
        <f t="shared" si="498"/>
        <v>0.2</v>
      </c>
      <c r="AK268" s="51">
        <f t="shared" si="560"/>
        <v>2.0656415624644417E-2</v>
      </c>
      <c r="AL268" s="57">
        <f t="shared" si="561"/>
        <v>436.70013457684024</v>
      </c>
      <c r="AM268" s="53">
        <f t="shared" si="499"/>
        <v>0</v>
      </c>
      <c r="AN268" s="58">
        <f t="shared" si="562"/>
        <v>2.6174803015418413</v>
      </c>
      <c r="AO268" s="49">
        <f t="shared" si="500"/>
        <v>2.6174803015418413</v>
      </c>
      <c r="AP268" s="143">
        <f t="shared" si="501"/>
        <v>0.2</v>
      </c>
      <c r="AQ268" s="51">
        <f t="shared" si="563"/>
        <v>2.0656711274376613E-2</v>
      </c>
      <c r="AR268" s="57">
        <f t="shared" si="564"/>
        <v>436.67953952813212</v>
      </c>
      <c r="AS268" s="44">
        <f t="shared" si="502"/>
        <v>1721.4387718701994</v>
      </c>
      <c r="AT268" s="44">
        <f t="shared" si="503"/>
        <v>688.57550874807976</v>
      </c>
      <c r="AU268" s="44">
        <f t="shared" si="504"/>
        <v>430.35969296754985</v>
      </c>
      <c r="AV268" s="47">
        <f t="shared" si="505"/>
        <v>21.397975359855749</v>
      </c>
      <c r="AW268" s="47">
        <f t="shared" si="506"/>
        <v>1736.6556139211812</v>
      </c>
      <c r="AX268" s="86">
        <f t="shared" si="507"/>
        <v>789327.06311184005</v>
      </c>
      <c r="AY268" s="86">
        <f t="shared" si="508"/>
        <v>622.59875263238507</v>
      </c>
      <c r="AZ268" s="10">
        <f t="shared" si="565"/>
        <v>622.59875263238507</v>
      </c>
      <c r="BA268" s="44">
        <f t="shared" si="509"/>
        <v>1736.6556139211812</v>
      </c>
      <c r="BB268" s="9">
        <f t="shared" si="510"/>
        <v>1721.4387718701994</v>
      </c>
      <c r="BC268" s="45">
        <f t="shared" si="599"/>
        <v>229525.16958269326</v>
      </c>
      <c r="BD268" s="9">
        <f t="shared" si="511"/>
        <v>430.35969296754985</v>
      </c>
      <c r="BE268" s="45">
        <f t="shared" si="595"/>
        <v>57381.292395673314</v>
      </c>
      <c r="BF268" s="9">
        <f t="shared" si="512"/>
        <v>688.57550874807976</v>
      </c>
      <c r="BG268" s="45">
        <f t="shared" si="596"/>
        <v>91810.067833077308</v>
      </c>
      <c r="BH268" s="58"/>
      <c r="BI268" s="58"/>
      <c r="BJ268" s="58">
        <f t="shared" si="566"/>
        <v>-1721.4387718701994</v>
      </c>
      <c r="BK268" s="97"/>
      <c r="BL268" s="44"/>
      <c r="BM268" s="82">
        <f t="shared" si="567"/>
        <v>26.3</v>
      </c>
      <c r="BN268" s="86">
        <f t="shared" si="568"/>
        <v>26300</v>
      </c>
      <c r="BO268" s="86">
        <f t="shared" si="569"/>
        <v>100</v>
      </c>
      <c r="BP268" s="84">
        <f t="shared" si="513"/>
        <v>2</v>
      </c>
      <c r="BQ268" s="84">
        <f t="shared" si="514"/>
        <v>3</v>
      </c>
      <c r="BR268" s="84">
        <f t="shared" si="515"/>
        <v>0.2</v>
      </c>
      <c r="BS268" s="84">
        <f t="shared" si="570"/>
        <v>3.6616943074937951E-2</v>
      </c>
      <c r="BT268" s="84">
        <f t="shared" si="571"/>
        <v>596.27127483595723</v>
      </c>
      <c r="BU268" s="84">
        <f t="shared" si="572"/>
        <v>0</v>
      </c>
      <c r="BV268" s="83">
        <f t="shared" si="573"/>
        <v>701.70828114440508</v>
      </c>
      <c r="BW268" s="81">
        <f t="shared" si="597"/>
        <v>701.70828114440508</v>
      </c>
      <c r="BX268" s="83">
        <f t="shared" si="516"/>
        <v>0</v>
      </c>
      <c r="BY268" s="141">
        <f t="shared" si="517"/>
        <v>0</v>
      </c>
      <c r="BZ268" s="83">
        <f t="shared" si="518"/>
        <v>3</v>
      </c>
      <c r="CA268" s="83">
        <f t="shared" si="519"/>
        <v>0</v>
      </c>
      <c r="CB268" s="83">
        <f t="shared" si="574"/>
        <v>1.6425043619587836</v>
      </c>
      <c r="CC268" s="83">
        <f t="shared" si="520"/>
        <v>1.6425043619587836</v>
      </c>
      <c r="CD268" s="143">
        <f t="shared" si="521"/>
        <v>1.2238668524348462</v>
      </c>
      <c r="CE268" s="83">
        <f t="shared" si="575"/>
        <v>2.4098903520087051E-2</v>
      </c>
      <c r="CF268" s="84">
        <f t="shared" si="576"/>
        <v>705.84735169326768</v>
      </c>
      <c r="CG268" s="83">
        <f t="shared" si="522"/>
        <v>0</v>
      </c>
      <c r="CH268" s="83">
        <f t="shared" si="577"/>
        <v>1.511373326649194</v>
      </c>
      <c r="CI268" s="83">
        <f t="shared" si="523"/>
        <v>1.511373326649194</v>
      </c>
      <c r="CJ268" s="143">
        <f t="shared" si="524"/>
        <v>1.1969464386411544</v>
      </c>
      <c r="CK268" s="83">
        <f t="shared" si="578"/>
        <v>2.3246872423516165E-2</v>
      </c>
      <c r="CL268" s="84">
        <f t="shared" si="579"/>
        <v>653.09105658039823</v>
      </c>
      <c r="CM268" s="83">
        <f t="shared" si="525"/>
        <v>0</v>
      </c>
      <c r="CN268" s="83">
        <f t="shared" si="580"/>
        <v>1.571789307432583</v>
      </c>
      <c r="CO268" s="83">
        <f t="shared" si="526"/>
        <v>1.571789307432583</v>
      </c>
      <c r="CP268" s="143">
        <f t="shared" si="527"/>
        <v>1.2022682287919844</v>
      </c>
      <c r="CQ268" s="83">
        <f t="shared" si="581"/>
        <v>2.3415307081790362E-2</v>
      </c>
      <c r="CR268" s="84">
        <f t="shared" si="582"/>
        <v>639.34028100399757</v>
      </c>
      <c r="CS268" s="83">
        <f t="shared" si="528"/>
        <v>0</v>
      </c>
      <c r="CT268" s="83">
        <f t="shared" si="583"/>
        <v>1.5883384705579708</v>
      </c>
      <c r="CU268" s="83">
        <f t="shared" si="529"/>
        <v>1.5883384705579708</v>
      </c>
      <c r="CV268" s="143">
        <f t="shared" si="530"/>
        <v>1.2032003115553187</v>
      </c>
      <c r="CW268" s="83">
        <f t="shared" si="584"/>
        <v>2.3444807501249925E-2</v>
      </c>
      <c r="CX268" s="84">
        <f t="shared" si="585"/>
        <v>638.03026452963468</v>
      </c>
      <c r="CY268" s="83">
        <f t="shared" si="531"/>
        <v>0</v>
      </c>
      <c r="CZ268" s="83">
        <f t="shared" si="586"/>
        <v>1.5899332850421191</v>
      </c>
      <c r="DA268" s="83">
        <f t="shared" si="532"/>
        <v>1.5899332850421191</v>
      </c>
      <c r="DB268" s="143">
        <f t="shared" si="533"/>
        <v>1.2032309708933955</v>
      </c>
      <c r="DC268" s="83">
        <f t="shared" si="587"/>
        <v>2.3445777869299651E-2</v>
      </c>
      <c r="DD268" s="84">
        <f t="shared" si="588"/>
        <v>637.99439688430073</v>
      </c>
      <c r="DE268" s="86">
        <f t="shared" si="534"/>
        <v>1263.0749060599292</v>
      </c>
      <c r="DF268" s="86">
        <f t="shared" si="535"/>
        <v>505.22996242397164</v>
      </c>
      <c r="DG268" s="86">
        <f t="shared" si="536"/>
        <v>315.76872651498229</v>
      </c>
      <c r="DH268" s="86">
        <f t="shared" si="537"/>
        <v>0.70247234831544181</v>
      </c>
      <c r="DI268" s="86">
        <f t="shared" si="538"/>
        <v>3.6775779320325328</v>
      </c>
      <c r="DJ268" s="86">
        <f t="shared" si="539"/>
        <v>1355.956269088811</v>
      </c>
      <c r="DK268" s="86">
        <f t="shared" si="540"/>
        <v>561.57421567054973</v>
      </c>
      <c r="DL268" s="86">
        <f t="shared" si="598"/>
        <v>561.57421567054973</v>
      </c>
      <c r="DM268" s="86">
        <f t="shared" si="541"/>
        <v>0.70247234831544181</v>
      </c>
      <c r="DN268" s="85">
        <f t="shared" si="542"/>
        <v>0.70247234831544181</v>
      </c>
      <c r="DO268" s="85">
        <f t="shared" si="589"/>
        <v>70.247234831544176</v>
      </c>
      <c r="DP268" s="85">
        <f t="shared" si="543"/>
        <v>0.70247234831544181</v>
      </c>
      <c r="DQ268" s="85">
        <f t="shared" si="590"/>
        <v>70.247234831544176</v>
      </c>
      <c r="DR268" s="85">
        <f t="shared" si="544"/>
        <v>0.70247234831544181</v>
      </c>
      <c r="DS268" s="85">
        <f t="shared" si="591"/>
        <v>70.247234831544176</v>
      </c>
      <c r="DT268" s="81"/>
      <c r="DU268" s="81"/>
      <c r="DV268" s="81">
        <f t="shared" si="592"/>
        <v>-0.70247234831544181</v>
      </c>
      <c r="DW268" s="100"/>
    </row>
    <row r="269" spans="1:127" x14ac:dyDescent="0.2">
      <c r="A269" s="59">
        <f t="shared" si="545"/>
        <v>35.199999999999925</v>
      </c>
      <c r="B269" s="44">
        <f t="shared" si="546"/>
        <v>35199.999999999927</v>
      </c>
      <c r="C269" s="52">
        <f t="shared" si="480"/>
        <v>133.33333333333334</v>
      </c>
      <c r="D269" s="50">
        <f t="shared" si="481"/>
        <v>3</v>
      </c>
      <c r="E269" s="44">
        <f t="shared" si="482"/>
        <v>2.6</v>
      </c>
      <c r="F269" s="47">
        <f t="shared" si="483"/>
        <v>0.2</v>
      </c>
      <c r="G269" s="52">
        <f t="shared" si="547"/>
        <v>2.671689176228946E-2</v>
      </c>
      <c r="H269" s="57">
        <f t="shared" si="548"/>
        <v>445.19856559787564</v>
      </c>
      <c r="I269" s="52">
        <f t="shared" si="549"/>
        <v>0</v>
      </c>
      <c r="J269" s="54">
        <f t="shared" si="550"/>
        <v>960.14807326122184</v>
      </c>
      <c r="K269" s="46">
        <f t="shared" si="593"/>
        <v>960.14807326122184</v>
      </c>
      <c r="L269" s="80">
        <f t="shared" si="484"/>
        <v>0</v>
      </c>
      <c r="M269" s="142">
        <f t="shared" si="485"/>
        <v>0</v>
      </c>
      <c r="N269" s="60">
        <f t="shared" si="486"/>
        <v>2.6</v>
      </c>
      <c r="O269" s="53">
        <f t="shared" si="487"/>
        <v>0</v>
      </c>
      <c r="P269" s="58">
        <f t="shared" si="551"/>
        <v>2.6158510892214917</v>
      </c>
      <c r="Q269" s="49">
        <f t="shared" si="488"/>
        <v>2.6158510892214917</v>
      </c>
      <c r="R269" s="143">
        <f t="shared" si="489"/>
        <v>0.2</v>
      </c>
      <c r="S269" s="51">
        <f t="shared" si="552"/>
        <v>2.1276702263221099E-2</v>
      </c>
      <c r="T269" s="57">
        <f t="shared" si="553"/>
        <v>445.28375763332321</v>
      </c>
      <c r="U269" s="53">
        <f t="shared" si="490"/>
        <v>0</v>
      </c>
      <c r="V269" s="58">
        <f t="shared" si="554"/>
        <v>2.6158297542645972</v>
      </c>
      <c r="W269" s="49">
        <f t="shared" si="491"/>
        <v>2.6158297542645972</v>
      </c>
      <c r="X269" s="143">
        <f t="shared" si="492"/>
        <v>0.2</v>
      </c>
      <c r="Y269" s="51">
        <f t="shared" si="555"/>
        <v>2.0681880481965346E-2</v>
      </c>
      <c r="Z269" s="57">
        <f t="shared" si="556"/>
        <v>439.64171230288275</v>
      </c>
      <c r="AA269" s="53">
        <f t="shared" si="493"/>
        <v>0</v>
      </c>
      <c r="AB269" s="58">
        <f t="shared" si="557"/>
        <v>2.617243464663574</v>
      </c>
      <c r="AC269" s="49">
        <f t="shared" si="494"/>
        <v>2.617243464663574</v>
      </c>
      <c r="AD269" s="143">
        <f t="shared" si="495"/>
        <v>0.2</v>
      </c>
      <c r="AE269" s="49">
        <f t="shared" si="594"/>
        <v>2.0629190633116346E-2</v>
      </c>
      <c r="AF269" s="57">
        <f t="shared" si="558"/>
        <v>437.97699646381608</v>
      </c>
      <c r="AG269" s="53">
        <f t="shared" si="496"/>
        <v>0</v>
      </c>
      <c r="AH269" s="58">
        <f t="shared" si="559"/>
        <v>2.6176608795181764</v>
      </c>
      <c r="AI269" s="49">
        <f t="shared" si="497"/>
        <v>2.6176608795181764</v>
      </c>
      <c r="AJ269" s="143">
        <f t="shared" si="498"/>
        <v>0.2</v>
      </c>
      <c r="AK269" s="51">
        <f t="shared" si="560"/>
        <v>2.0629748957977749E-2</v>
      </c>
      <c r="AL269" s="57">
        <f t="shared" si="561"/>
        <v>437.75170709418796</v>
      </c>
      <c r="AM269" s="53">
        <f t="shared" si="499"/>
        <v>0</v>
      </c>
      <c r="AN269" s="58">
        <f t="shared" si="562"/>
        <v>2.6177173793455335</v>
      </c>
      <c r="AO269" s="49">
        <f t="shared" si="500"/>
        <v>2.6177173793455335</v>
      </c>
      <c r="AP269" s="143">
        <f t="shared" si="501"/>
        <v>0.2</v>
      </c>
      <c r="AQ269" s="51">
        <f t="shared" si="563"/>
        <v>2.0630044607709945E-2</v>
      </c>
      <c r="AR269" s="57">
        <f t="shared" si="564"/>
        <v>437.73110442071896</v>
      </c>
      <c r="AS269" s="44">
        <f t="shared" si="502"/>
        <v>1728.2665318701993</v>
      </c>
      <c r="AT269" s="44">
        <f t="shared" si="503"/>
        <v>691.3066127480796</v>
      </c>
      <c r="AU269" s="44">
        <f t="shared" si="504"/>
        <v>432.06663296754982</v>
      </c>
      <c r="AV269" s="47">
        <f t="shared" si="505"/>
        <v>21.097685490588681</v>
      </c>
      <c r="AW269" s="47">
        <f t="shared" si="506"/>
        <v>1691.1251027023347</v>
      </c>
      <c r="AX269" s="86">
        <f t="shared" si="507"/>
        <v>756387.57804033416</v>
      </c>
      <c r="AY269" s="86">
        <f t="shared" si="508"/>
        <v>618.99965846006137</v>
      </c>
      <c r="AZ269" s="10">
        <f t="shared" si="565"/>
        <v>618.99965846006137</v>
      </c>
      <c r="BA269" s="44">
        <f t="shared" si="509"/>
        <v>1691.1251027023347</v>
      </c>
      <c r="BB269" s="9">
        <f t="shared" si="510"/>
        <v>1691.1251027023347</v>
      </c>
      <c r="BC269" s="45">
        <f t="shared" si="599"/>
        <v>225483.34702697798</v>
      </c>
      <c r="BD269" s="9">
        <f t="shared" si="511"/>
        <v>432.06663296754982</v>
      </c>
      <c r="BE269" s="45">
        <f t="shared" si="595"/>
        <v>57608.884395673311</v>
      </c>
      <c r="BF269" s="9">
        <f t="shared" si="512"/>
        <v>691.3066127480796</v>
      </c>
      <c r="BG269" s="45">
        <f t="shared" si="596"/>
        <v>92174.215033077286</v>
      </c>
      <c r="BH269" s="58"/>
      <c r="BI269" s="58"/>
      <c r="BJ269" s="58">
        <f t="shared" si="566"/>
        <v>-1691.1251027023347</v>
      </c>
      <c r="BK269" s="97"/>
      <c r="BL269" s="44"/>
      <c r="BM269" s="82">
        <f t="shared" si="567"/>
        <v>26.400000000000002</v>
      </c>
      <c r="BN269" s="86">
        <f t="shared" si="568"/>
        <v>26400</v>
      </c>
      <c r="BO269" s="86">
        <f t="shared" si="569"/>
        <v>100</v>
      </c>
      <c r="BP269" s="84">
        <f t="shared" si="513"/>
        <v>2</v>
      </c>
      <c r="BQ269" s="84">
        <f t="shared" si="514"/>
        <v>3</v>
      </c>
      <c r="BR269" s="84">
        <f t="shared" si="515"/>
        <v>0.2</v>
      </c>
      <c r="BS269" s="84">
        <f t="shared" si="570"/>
        <v>3.6596943074937952E-2</v>
      </c>
      <c r="BT269" s="84">
        <f t="shared" si="571"/>
        <v>597.49150627178858</v>
      </c>
      <c r="BU269" s="84">
        <f t="shared" si="572"/>
        <v>0</v>
      </c>
      <c r="BV269" s="83">
        <f t="shared" si="573"/>
        <v>704.45508114440509</v>
      </c>
      <c r="BW269" s="81">
        <f t="shared" si="597"/>
        <v>704.45508114440509</v>
      </c>
      <c r="BX269" s="83">
        <f t="shared" si="516"/>
        <v>0</v>
      </c>
      <c r="BY269" s="141">
        <f t="shared" si="517"/>
        <v>0</v>
      </c>
      <c r="BZ269" s="83">
        <f t="shared" si="518"/>
        <v>3</v>
      </c>
      <c r="CA269" s="83">
        <f t="shared" si="519"/>
        <v>0</v>
      </c>
      <c r="CB269" s="83">
        <f t="shared" si="574"/>
        <v>1.641149250950823</v>
      </c>
      <c r="CC269" s="83">
        <f t="shared" si="520"/>
        <v>1.641149250950823</v>
      </c>
      <c r="CD269" s="143">
        <f t="shared" si="521"/>
        <v>1.2238668524348462</v>
      </c>
      <c r="CE269" s="83">
        <f t="shared" si="575"/>
        <v>2.3976516834843566E-2</v>
      </c>
      <c r="CF269" s="84">
        <f t="shared" si="576"/>
        <v>707.31083092255869</v>
      </c>
      <c r="CG269" s="83">
        <f t="shared" si="522"/>
        <v>0</v>
      </c>
      <c r="CH269" s="83">
        <f t="shared" si="577"/>
        <v>1.5099754124368971</v>
      </c>
      <c r="CI269" s="83">
        <f t="shared" si="523"/>
        <v>1.5099754124368971</v>
      </c>
      <c r="CJ269" s="143">
        <f t="shared" si="524"/>
        <v>1.1969464386411544</v>
      </c>
      <c r="CK269" s="83">
        <f t="shared" si="578"/>
        <v>2.312717777965205E-2</v>
      </c>
      <c r="CL269" s="84">
        <f t="shared" si="579"/>
        <v>654.62522584835733</v>
      </c>
      <c r="CM269" s="83">
        <f t="shared" si="525"/>
        <v>0</v>
      </c>
      <c r="CN269" s="83">
        <f t="shared" si="580"/>
        <v>1.5701846430407247</v>
      </c>
      <c r="CO269" s="83">
        <f t="shared" si="526"/>
        <v>1.5701846430407247</v>
      </c>
      <c r="CP269" s="143">
        <f t="shared" si="527"/>
        <v>1.2022682287919844</v>
      </c>
      <c r="CQ269" s="83">
        <f t="shared" si="581"/>
        <v>2.3295080258911163E-2</v>
      </c>
      <c r="CR269" s="84">
        <f t="shared" si="582"/>
        <v>640.82617949942005</v>
      </c>
      <c r="CS269" s="83">
        <f t="shared" si="528"/>
        <v>0</v>
      </c>
      <c r="CT269" s="83">
        <f t="shared" si="583"/>
        <v>1.5867560917712031</v>
      </c>
      <c r="CU269" s="83">
        <f t="shared" si="529"/>
        <v>1.5867560917712031</v>
      </c>
      <c r="CV269" s="143">
        <f t="shared" si="530"/>
        <v>1.2032003115553187</v>
      </c>
      <c r="CW269" s="83">
        <f t="shared" si="584"/>
        <v>2.3324487470094392E-2</v>
      </c>
      <c r="CX269" s="84">
        <f t="shared" si="585"/>
        <v>639.50253558011536</v>
      </c>
      <c r="CY269" s="83">
        <f t="shared" si="531"/>
        <v>0</v>
      </c>
      <c r="CZ269" s="83">
        <f t="shared" si="586"/>
        <v>1.5883640764401725</v>
      </c>
      <c r="DA269" s="83">
        <f t="shared" si="532"/>
        <v>1.5883640764401725</v>
      </c>
      <c r="DB269" s="143">
        <f t="shared" si="533"/>
        <v>1.2032309708933955</v>
      </c>
      <c r="DC269" s="83">
        <f t="shared" si="587"/>
        <v>2.3325454772210312E-2</v>
      </c>
      <c r="DD269" s="84">
        <f t="shared" si="588"/>
        <v>639.46525207934349</v>
      </c>
      <c r="DE269" s="86">
        <f t="shared" si="534"/>
        <v>1268.019146059929</v>
      </c>
      <c r="DF269" s="86">
        <f t="shared" si="535"/>
        <v>507.20765842397162</v>
      </c>
      <c r="DG269" s="86">
        <f t="shared" si="536"/>
        <v>317.00478651498224</v>
      </c>
      <c r="DH269" s="86">
        <f t="shared" si="537"/>
        <v>0.69514588803793853</v>
      </c>
      <c r="DI269" s="86">
        <f t="shared" si="538"/>
        <v>3.6074324474363024</v>
      </c>
      <c r="DJ269" s="86">
        <f t="shared" si="539"/>
        <v>1307.7763672798012</v>
      </c>
      <c r="DK269" s="86">
        <f t="shared" si="540"/>
        <v>555.16826760197648</v>
      </c>
      <c r="DL269" s="86">
        <f t="shared" si="598"/>
        <v>555.16826760197648</v>
      </c>
      <c r="DM269" s="86">
        <f t="shared" si="541"/>
        <v>0.69514588803793853</v>
      </c>
      <c r="DN269" s="85">
        <f t="shared" si="542"/>
        <v>0.69514588803793853</v>
      </c>
      <c r="DO269" s="85">
        <f t="shared" si="589"/>
        <v>69.514588803793856</v>
      </c>
      <c r="DP269" s="85">
        <f t="shared" si="543"/>
        <v>0.69514588803793853</v>
      </c>
      <c r="DQ269" s="85">
        <f t="shared" si="590"/>
        <v>69.514588803793856</v>
      </c>
      <c r="DR269" s="85">
        <f t="shared" si="544"/>
        <v>0.69514588803793853</v>
      </c>
      <c r="DS269" s="85">
        <f t="shared" si="591"/>
        <v>69.514588803793856</v>
      </c>
      <c r="DT269" s="81"/>
      <c r="DU269" s="81"/>
      <c r="DV269" s="81">
        <f t="shared" si="592"/>
        <v>-0.69514588803793853</v>
      </c>
      <c r="DW269" s="100"/>
    </row>
    <row r="270" spans="1:127" x14ac:dyDescent="0.2">
      <c r="A270" s="59">
        <f t="shared" si="545"/>
        <v>35.333333333333265</v>
      </c>
      <c r="B270" s="44">
        <f t="shared" si="546"/>
        <v>35333.333333333263</v>
      </c>
      <c r="C270" s="52">
        <f t="shared" si="480"/>
        <v>133.33333333333334</v>
      </c>
      <c r="D270" s="50">
        <f t="shared" si="481"/>
        <v>3</v>
      </c>
      <c r="E270" s="44">
        <f t="shared" si="482"/>
        <v>2.6</v>
      </c>
      <c r="F270" s="47">
        <f t="shared" si="483"/>
        <v>0.2</v>
      </c>
      <c r="G270" s="52">
        <f t="shared" si="547"/>
        <v>2.6690225095622792E-2</v>
      </c>
      <c r="H270" s="57">
        <f t="shared" si="548"/>
        <v>446.56797885064259</v>
      </c>
      <c r="I270" s="52">
        <f t="shared" si="549"/>
        <v>0</v>
      </c>
      <c r="J270" s="54">
        <f t="shared" si="550"/>
        <v>963.9412732612218</v>
      </c>
      <c r="K270" s="46">
        <f t="shared" si="593"/>
        <v>963.9412732612218</v>
      </c>
      <c r="L270" s="80">
        <f t="shared" si="484"/>
        <v>0</v>
      </c>
      <c r="M270" s="142">
        <f t="shared" si="485"/>
        <v>0</v>
      </c>
      <c r="N270" s="60">
        <f t="shared" si="486"/>
        <v>2.6</v>
      </c>
      <c r="O270" s="53">
        <f t="shared" si="487"/>
        <v>0</v>
      </c>
      <c r="P270" s="58">
        <f t="shared" si="551"/>
        <v>2.6160085426985078</v>
      </c>
      <c r="Q270" s="49">
        <f t="shared" si="488"/>
        <v>2.6160085426985078</v>
      </c>
      <c r="R270" s="143">
        <f t="shared" si="489"/>
        <v>0.2</v>
      </c>
      <c r="S270" s="51">
        <f t="shared" si="552"/>
        <v>2.1250035596554431E-2</v>
      </c>
      <c r="T270" s="57">
        <f t="shared" si="553"/>
        <v>446.36757921208215</v>
      </c>
      <c r="U270" s="53">
        <f t="shared" si="490"/>
        <v>0</v>
      </c>
      <c r="V270" s="58">
        <f t="shared" si="554"/>
        <v>2.6160587273356515</v>
      </c>
      <c r="W270" s="49">
        <f t="shared" si="491"/>
        <v>2.6160587273356515</v>
      </c>
      <c r="X270" s="143">
        <f t="shared" si="492"/>
        <v>0.2</v>
      </c>
      <c r="Y270" s="51">
        <f t="shared" si="555"/>
        <v>2.0655213815298678E-2</v>
      </c>
      <c r="Z270" s="57">
        <f t="shared" si="556"/>
        <v>440.69522363403547</v>
      </c>
      <c r="AA270" s="53">
        <f t="shared" si="493"/>
        <v>0</v>
      </c>
      <c r="AB270" s="58">
        <f t="shared" si="557"/>
        <v>2.6174800134661864</v>
      </c>
      <c r="AC270" s="49">
        <f t="shared" si="494"/>
        <v>2.6174800134661864</v>
      </c>
      <c r="AD270" s="143">
        <f t="shared" si="495"/>
        <v>0.2</v>
      </c>
      <c r="AE270" s="49">
        <f t="shared" si="594"/>
        <v>2.0602523966449678E-2</v>
      </c>
      <c r="AF270" s="57">
        <f t="shared" si="558"/>
        <v>439.02725449690195</v>
      </c>
      <c r="AG270" s="53">
        <f t="shared" si="496"/>
        <v>0</v>
      </c>
      <c r="AH270" s="58">
        <f t="shared" si="559"/>
        <v>2.6178982397791457</v>
      </c>
      <c r="AI270" s="49">
        <f t="shared" si="497"/>
        <v>2.6178982397791457</v>
      </c>
      <c r="AJ270" s="143">
        <f t="shared" si="498"/>
        <v>0.2</v>
      </c>
      <c r="AK270" s="51">
        <f t="shared" si="560"/>
        <v>2.0603082291311081E-2</v>
      </c>
      <c r="AL270" s="57">
        <f t="shared" si="561"/>
        <v>438.80182609093333</v>
      </c>
      <c r="AM270" s="53">
        <f t="shared" si="499"/>
        <v>0</v>
      </c>
      <c r="AN270" s="58">
        <f t="shared" si="562"/>
        <v>2.617954773913715</v>
      </c>
      <c r="AO270" s="49">
        <f t="shared" si="500"/>
        <v>2.617954773913715</v>
      </c>
      <c r="AP270" s="143">
        <f t="shared" si="501"/>
        <v>0.2</v>
      </c>
      <c r="AQ270" s="51">
        <f t="shared" si="563"/>
        <v>2.0603377941043277E-2</v>
      </c>
      <c r="AR270" s="57">
        <f t="shared" si="564"/>
        <v>438.78121581099856</v>
      </c>
      <c r="AS270" s="44">
        <f t="shared" si="502"/>
        <v>1735.0942918701994</v>
      </c>
      <c r="AT270" s="44">
        <f t="shared" si="503"/>
        <v>694.03771674807967</v>
      </c>
      <c r="AU270" s="44">
        <f t="shared" si="504"/>
        <v>433.77357296754985</v>
      </c>
      <c r="AV270" s="47">
        <f t="shared" si="505"/>
        <v>20.802883016370121</v>
      </c>
      <c r="AW270" s="47">
        <f t="shared" si="506"/>
        <v>1646.9777684159933</v>
      </c>
      <c r="AX270" s="86">
        <f t="shared" si="507"/>
        <v>724956.51596493064</v>
      </c>
      <c r="AY270" s="86">
        <f t="shared" si="508"/>
        <v>615.41859485731607</v>
      </c>
      <c r="AZ270" s="10">
        <f t="shared" si="565"/>
        <v>615.41859485731607</v>
      </c>
      <c r="BA270" s="44">
        <f t="shared" si="509"/>
        <v>1646.9777684159933</v>
      </c>
      <c r="BB270" s="9">
        <f t="shared" si="510"/>
        <v>1646.9777684159933</v>
      </c>
      <c r="BC270" s="45">
        <f t="shared" si="599"/>
        <v>219597.03578879911</v>
      </c>
      <c r="BD270" s="9">
        <f t="shared" si="511"/>
        <v>433.77357296754985</v>
      </c>
      <c r="BE270" s="45">
        <f t="shared" si="595"/>
        <v>57836.476395673315</v>
      </c>
      <c r="BF270" s="9">
        <f t="shared" si="512"/>
        <v>694.03771674807967</v>
      </c>
      <c r="BG270" s="45">
        <f t="shared" si="596"/>
        <v>92538.362233077292</v>
      </c>
      <c r="BH270" s="58"/>
      <c r="BI270" s="58"/>
      <c r="BJ270" s="58">
        <f t="shared" si="566"/>
        <v>-1646.9777684159933</v>
      </c>
      <c r="BK270" s="97"/>
      <c r="BL270" s="44"/>
      <c r="BM270" s="82">
        <f t="shared" si="567"/>
        <v>26.5</v>
      </c>
      <c r="BN270" s="86">
        <f t="shared" si="568"/>
        <v>26500</v>
      </c>
      <c r="BO270" s="86">
        <f t="shared" si="569"/>
        <v>100</v>
      </c>
      <c r="BP270" s="84">
        <f t="shared" si="513"/>
        <v>2</v>
      </c>
      <c r="BQ270" s="84">
        <f t="shared" si="514"/>
        <v>3</v>
      </c>
      <c r="BR270" s="84">
        <f t="shared" si="515"/>
        <v>0.2</v>
      </c>
      <c r="BS270" s="84">
        <f t="shared" si="570"/>
        <v>3.6576943074937952E-2</v>
      </c>
      <c r="BT270" s="84">
        <f t="shared" si="571"/>
        <v>598.71107104095324</v>
      </c>
      <c r="BU270" s="84">
        <f t="shared" si="572"/>
        <v>0</v>
      </c>
      <c r="BV270" s="83">
        <f t="shared" si="573"/>
        <v>707.20188114440509</v>
      </c>
      <c r="BW270" s="81">
        <f t="shared" si="597"/>
        <v>707.20188114440509</v>
      </c>
      <c r="BX270" s="83">
        <f t="shared" si="516"/>
        <v>0</v>
      </c>
      <c r="BY270" s="141">
        <f t="shared" si="517"/>
        <v>0</v>
      </c>
      <c r="BZ270" s="83">
        <f t="shared" si="518"/>
        <v>3</v>
      </c>
      <c r="CA270" s="83">
        <f t="shared" si="519"/>
        <v>0</v>
      </c>
      <c r="CB270" s="83">
        <f t="shared" si="574"/>
        <v>1.6397976173979054</v>
      </c>
      <c r="CC270" s="83">
        <f t="shared" si="520"/>
        <v>1.6397976173979054</v>
      </c>
      <c r="CD270" s="143">
        <f t="shared" si="521"/>
        <v>1.2238668524348462</v>
      </c>
      <c r="CE270" s="83">
        <f t="shared" si="575"/>
        <v>2.385413014960008E-2</v>
      </c>
      <c r="CF270" s="84">
        <f t="shared" si="576"/>
        <v>708.76806118229081</v>
      </c>
      <c r="CG270" s="83">
        <f t="shared" si="522"/>
        <v>0</v>
      </c>
      <c r="CH270" s="83">
        <f t="shared" si="577"/>
        <v>1.5085873268928889</v>
      </c>
      <c r="CI270" s="83">
        <f t="shared" si="523"/>
        <v>1.5085873268928889</v>
      </c>
      <c r="CJ270" s="143">
        <f t="shared" si="524"/>
        <v>1.1969464386411544</v>
      </c>
      <c r="CK270" s="83">
        <f t="shared" si="578"/>
        <v>2.3007483135787935E-2</v>
      </c>
      <c r="CL270" s="84">
        <f t="shared" si="579"/>
        <v>656.1528885021811</v>
      </c>
      <c r="CM270" s="83">
        <f t="shared" si="525"/>
        <v>0</v>
      </c>
      <c r="CN270" s="83">
        <f t="shared" si="580"/>
        <v>1.568591416186355</v>
      </c>
      <c r="CO270" s="83">
        <f t="shared" si="526"/>
        <v>1.568591416186355</v>
      </c>
      <c r="CP270" s="143">
        <f t="shared" si="527"/>
        <v>1.2022682287919844</v>
      </c>
      <c r="CQ270" s="83">
        <f t="shared" si="581"/>
        <v>2.3174853436031963E-2</v>
      </c>
      <c r="CR270" s="84">
        <f t="shared" si="582"/>
        <v>642.30593966332515</v>
      </c>
      <c r="CS270" s="83">
        <f t="shared" si="528"/>
        <v>0</v>
      </c>
      <c r="CT270" s="83">
        <f t="shared" si="583"/>
        <v>1.5851847390595499</v>
      </c>
      <c r="CU270" s="83">
        <f t="shared" si="529"/>
        <v>1.5851847390595499</v>
      </c>
      <c r="CV270" s="143">
        <f t="shared" si="530"/>
        <v>1.2032003115553187</v>
      </c>
      <c r="CW270" s="83">
        <f t="shared" si="584"/>
        <v>2.3204167438938859E-2</v>
      </c>
      <c r="CX270" s="84">
        <f t="shared" si="585"/>
        <v>640.96869207229236</v>
      </c>
      <c r="CY270" s="83">
        <f t="shared" si="531"/>
        <v>0</v>
      </c>
      <c r="CZ270" s="83">
        <f t="shared" si="586"/>
        <v>1.5868058213127045</v>
      </c>
      <c r="DA270" s="83">
        <f t="shared" si="532"/>
        <v>1.5868058213127045</v>
      </c>
      <c r="DB270" s="143">
        <f t="shared" si="533"/>
        <v>1.2032309708933955</v>
      </c>
      <c r="DC270" s="83">
        <f t="shared" si="587"/>
        <v>2.3205131675120973E-2</v>
      </c>
      <c r="DD270" s="84">
        <f t="shared" si="588"/>
        <v>640.92998510678683</v>
      </c>
      <c r="DE270" s="86">
        <f t="shared" si="534"/>
        <v>1272.963386059929</v>
      </c>
      <c r="DF270" s="86">
        <f t="shared" si="535"/>
        <v>509.1853544239716</v>
      </c>
      <c r="DG270" s="86">
        <f t="shared" si="536"/>
        <v>318.24084651498225</v>
      </c>
      <c r="DH270" s="86">
        <f t="shared" si="537"/>
        <v>0.6879489297093313</v>
      </c>
      <c r="DI270" s="86">
        <f t="shared" si="538"/>
        <v>3.5391265720310083</v>
      </c>
      <c r="DJ270" s="86">
        <f t="shared" si="539"/>
        <v>1261.6443412244482</v>
      </c>
      <c r="DK270" s="86">
        <f t="shared" si="540"/>
        <v>548.79411194883176</v>
      </c>
      <c r="DL270" s="86">
        <f t="shared" si="598"/>
        <v>548.79411194883176</v>
      </c>
      <c r="DM270" s="86">
        <f t="shared" si="541"/>
        <v>0.6879489297093313</v>
      </c>
      <c r="DN270" s="85">
        <f t="shared" si="542"/>
        <v>0.6879489297093313</v>
      </c>
      <c r="DO270" s="85">
        <f t="shared" si="589"/>
        <v>68.794892970933134</v>
      </c>
      <c r="DP270" s="85">
        <f t="shared" si="543"/>
        <v>0.6879489297093313</v>
      </c>
      <c r="DQ270" s="85">
        <f t="shared" si="590"/>
        <v>68.794892970933134</v>
      </c>
      <c r="DR270" s="85">
        <f t="shared" si="544"/>
        <v>0.6879489297093313</v>
      </c>
      <c r="DS270" s="85">
        <f t="shared" si="591"/>
        <v>68.794892970933134</v>
      </c>
      <c r="DT270" s="81"/>
      <c r="DU270" s="81"/>
      <c r="DV270" s="81">
        <f t="shared" si="592"/>
        <v>-0.6879489297093313</v>
      </c>
      <c r="DW270" s="100"/>
    </row>
    <row r="271" spans="1:127" x14ac:dyDescent="0.2">
      <c r="A271" s="59">
        <f t="shared" si="545"/>
        <v>35.466666666666598</v>
      </c>
      <c r="B271" s="44">
        <f t="shared" si="546"/>
        <v>35466.666666666599</v>
      </c>
      <c r="C271" s="52">
        <f t="shared" si="480"/>
        <v>133.33333333333334</v>
      </c>
      <c r="D271" s="50">
        <f t="shared" si="481"/>
        <v>3</v>
      </c>
      <c r="E271" s="44">
        <f t="shared" si="482"/>
        <v>2.6</v>
      </c>
      <c r="F271" s="47">
        <f t="shared" si="483"/>
        <v>0.2</v>
      </c>
      <c r="G271" s="52">
        <f t="shared" si="547"/>
        <v>2.6663558428956124E-2</v>
      </c>
      <c r="H271" s="57">
        <f t="shared" si="548"/>
        <v>447.93602458204202</v>
      </c>
      <c r="I271" s="52">
        <f t="shared" si="549"/>
        <v>0</v>
      </c>
      <c r="J271" s="54">
        <f t="shared" si="550"/>
        <v>967.73447326122175</v>
      </c>
      <c r="K271" s="46">
        <f t="shared" si="593"/>
        <v>967.73447326122175</v>
      </c>
      <c r="L271" s="80">
        <f t="shared" si="484"/>
        <v>0</v>
      </c>
      <c r="M271" s="142">
        <f t="shared" si="485"/>
        <v>0</v>
      </c>
      <c r="N271" s="60">
        <f t="shared" si="486"/>
        <v>2.6</v>
      </c>
      <c r="O271" s="53">
        <f t="shared" si="487"/>
        <v>0</v>
      </c>
      <c r="P271" s="58">
        <f t="shared" si="551"/>
        <v>2.6161662973283195</v>
      </c>
      <c r="Q271" s="49">
        <f t="shared" si="488"/>
        <v>2.6161662973283195</v>
      </c>
      <c r="R271" s="143">
        <f t="shared" si="489"/>
        <v>0.2</v>
      </c>
      <c r="S271" s="51">
        <f t="shared" si="552"/>
        <v>2.1223368929887763E-2</v>
      </c>
      <c r="T271" s="57">
        <f t="shared" si="553"/>
        <v>447.4499764044254</v>
      </c>
      <c r="U271" s="53">
        <f t="shared" si="490"/>
        <v>0</v>
      </c>
      <c r="V271" s="58">
        <f t="shared" si="554"/>
        <v>2.6162880095991641</v>
      </c>
      <c r="W271" s="49">
        <f t="shared" si="491"/>
        <v>2.6162880095991641</v>
      </c>
      <c r="X271" s="143">
        <f t="shared" si="492"/>
        <v>0.2</v>
      </c>
      <c r="Y271" s="51">
        <f t="shared" si="555"/>
        <v>2.062854714863201E-2</v>
      </c>
      <c r="Z271" s="57">
        <f t="shared" si="556"/>
        <v>441.74728362877869</v>
      </c>
      <c r="AA271" s="53">
        <f t="shared" si="493"/>
        <v>0</v>
      </c>
      <c r="AB271" s="58">
        <f t="shared" si="557"/>
        <v>2.6177168783819531</v>
      </c>
      <c r="AC271" s="49">
        <f t="shared" si="494"/>
        <v>2.6177168783819531</v>
      </c>
      <c r="AD271" s="143">
        <f t="shared" si="495"/>
        <v>0.2</v>
      </c>
      <c r="AE271" s="49">
        <f t="shared" si="594"/>
        <v>2.057585729978301E-2</v>
      </c>
      <c r="AF271" s="57">
        <f t="shared" si="558"/>
        <v>440.0760592264989</v>
      </c>
      <c r="AG271" s="53">
        <f t="shared" si="496"/>
        <v>0</v>
      </c>
      <c r="AH271" s="58">
        <f t="shared" si="559"/>
        <v>2.6181359167395852</v>
      </c>
      <c r="AI271" s="49">
        <f t="shared" si="497"/>
        <v>2.6181359167395852</v>
      </c>
      <c r="AJ271" s="143">
        <f t="shared" si="498"/>
        <v>0.2</v>
      </c>
      <c r="AK271" s="51">
        <f t="shared" si="560"/>
        <v>2.0576415624644413E-2</v>
      </c>
      <c r="AL271" s="57">
        <f t="shared" si="561"/>
        <v>439.85049170342683</v>
      </c>
      <c r="AM271" s="53">
        <f t="shared" si="499"/>
        <v>0</v>
      </c>
      <c r="AN271" s="58">
        <f t="shared" si="562"/>
        <v>2.6181924852157601</v>
      </c>
      <c r="AO271" s="49">
        <f t="shared" si="500"/>
        <v>2.6181924852157601</v>
      </c>
      <c r="AP271" s="143">
        <f t="shared" si="501"/>
        <v>0.2</v>
      </c>
      <c r="AQ271" s="51">
        <f t="shared" si="563"/>
        <v>2.0576711274376609E-2</v>
      </c>
      <c r="AR271" s="57">
        <f t="shared" si="564"/>
        <v>439.82987383534015</v>
      </c>
      <c r="AS271" s="44">
        <f t="shared" si="502"/>
        <v>1741.9220518701991</v>
      </c>
      <c r="AT271" s="44">
        <f t="shared" si="503"/>
        <v>696.76882074807963</v>
      </c>
      <c r="AU271" s="44">
        <f t="shared" si="504"/>
        <v>435.48051296754977</v>
      </c>
      <c r="AV271" s="47">
        <f t="shared" si="505"/>
        <v>20.513448071209087</v>
      </c>
      <c r="AW271" s="47">
        <f t="shared" si="506"/>
        <v>1604.1663950282702</v>
      </c>
      <c r="AX271" s="86">
        <f t="shared" si="507"/>
        <v>694959.07943534618</v>
      </c>
      <c r="AY271" s="86">
        <f t="shared" si="508"/>
        <v>611.85547838397474</v>
      </c>
      <c r="AZ271" s="10">
        <f t="shared" si="565"/>
        <v>611.85547838397474</v>
      </c>
      <c r="BA271" s="44">
        <f t="shared" si="509"/>
        <v>1604.1663950282702</v>
      </c>
      <c r="BB271" s="9">
        <f t="shared" si="510"/>
        <v>1604.1663950282702</v>
      </c>
      <c r="BC271" s="45">
        <f t="shared" si="599"/>
        <v>213888.85267043606</v>
      </c>
      <c r="BD271" s="9">
        <f t="shared" si="511"/>
        <v>435.48051296754977</v>
      </c>
      <c r="BE271" s="45">
        <f t="shared" si="595"/>
        <v>58064.068395673305</v>
      </c>
      <c r="BF271" s="9">
        <f t="shared" si="512"/>
        <v>696.76882074807963</v>
      </c>
      <c r="BG271" s="45">
        <f t="shared" si="596"/>
        <v>92902.509433077284</v>
      </c>
      <c r="BH271" s="58"/>
      <c r="BI271" s="58"/>
      <c r="BJ271" s="58">
        <f t="shared" si="566"/>
        <v>-1604.1663950282702</v>
      </c>
      <c r="BK271" s="97"/>
      <c r="BL271" s="44"/>
      <c r="BM271" s="82">
        <f t="shared" si="567"/>
        <v>26.6</v>
      </c>
      <c r="BN271" s="86">
        <f t="shared" si="568"/>
        <v>26600</v>
      </c>
      <c r="BO271" s="86">
        <f t="shared" si="569"/>
        <v>100</v>
      </c>
      <c r="BP271" s="84">
        <f t="shared" si="513"/>
        <v>2</v>
      </c>
      <c r="BQ271" s="84">
        <f t="shared" si="514"/>
        <v>3</v>
      </c>
      <c r="BR271" s="84">
        <f t="shared" si="515"/>
        <v>0.2</v>
      </c>
      <c r="BS271" s="84">
        <f t="shared" si="570"/>
        <v>3.6556943074937953E-2</v>
      </c>
      <c r="BT271" s="84">
        <f t="shared" si="571"/>
        <v>599.92996914345122</v>
      </c>
      <c r="BU271" s="84">
        <f t="shared" si="572"/>
        <v>0</v>
      </c>
      <c r="BV271" s="83">
        <f t="shared" si="573"/>
        <v>709.9486811444051</v>
      </c>
      <c r="BW271" s="81">
        <f t="shared" si="597"/>
        <v>709.9486811444051</v>
      </c>
      <c r="BX271" s="83">
        <f t="shared" si="516"/>
        <v>0</v>
      </c>
      <c r="BY271" s="141">
        <f t="shared" si="517"/>
        <v>0</v>
      </c>
      <c r="BZ271" s="83">
        <f t="shared" si="518"/>
        <v>3</v>
      </c>
      <c r="CA271" s="83">
        <f t="shared" si="519"/>
        <v>0</v>
      </c>
      <c r="CB271" s="83">
        <f t="shared" si="574"/>
        <v>1.6384494491207688</v>
      </c>
      <c r="CC271" s="83">
        <f t="shared" si="520"/>
        <v>1.6384494491207688</v>
      </c>
      <c r="CD271" s="143">
        <f t="shared" si="521"/>
        <v>1.2238668524348462</v>
      </c>
      <c r="CE271" s="83">
        <f t="shared" si="575"/>
        <v>2.3731743464356594E-2</v>
      </c>
      <c r="CF271" s="84">
        <f t="shared" si="576"/>
        <v>710.21902906726268</v>
      </c>
      <c r="CG271" s="83">
        <f t="shared" si="522"/>
        <v>0</v>
      </c>
      <c r="CH271" s="83">
        <f t="shared" si="577"/>
        <v>1.5072090345851998</v>
      </c>
      <c r="CI271" s="83">
        <f t="shared" si="523"/>
        <v>1.5072090345851998</v>
      </c>
      <c r="CJ271" s="143">
        <f t="shared" si="524"/>
        <v>1.1969464386411544</v>
      </c>
      <c r="CK271" s="83">
        <f t="shared" si="578"/>
        <v>2.288778849192382E-2</v>
      </c>
      <c r="CL271" s="84">
        <f t="shared" si="579"/>
        <v>657.67402257276342</v>
      </c>
      <c r="CM271" s="83">
        <f t="shared" si="525"/>
        <v>0</v>
      </c>
      <c r="CN271" s="83">
        <f t="shared" si="580"/>
        <v>1.5670095898005876</v>
      </c>
      <c r="CO271" s="83">
        <f t="shared" si="526"/>
        <v>1.5670095898005876</v>
      </c>
      <c r="CP271" s="143">
        <f t="shared" si="527"/>
        <v>1.2022682287919844</v>
      </c>
      <c r="CQ271" s="83">
        <f t="shared" si="581"/>
        <v>2.3054626613152763E-2</v>
      </c>
      <c r="CR271" s="84">
        <f t="shared" si="582"/>
        <v>643.77953819166532</v>
      </c>
      <c r="CS271" s="83">
        <f t="shared" si="528"/>
        <v>0</v>
      </c>
      <c r="CT271" s="83">
        <f t="shared" si="583"/>
        <v>1.5836243811516519</v>
      </c>
      <c r="CU271" s="83">
        <f t="shared" si="529"/>
        <v>1.5836243811516519</v>
      </c>
      <c r="CV271" s="143">
        <f t="shared" si="530"/>
        <v>1.2032003115553187</v>
      </c>
      <c r="CW271" s="83">
        <f t="shared" si="584"/>
        <v>2.3083847407783326E-2</v>
      </c>
      <c r="CX271" s="84">
        <f t="shared" si="585"/>
        <v>642.42871164307701</v>
      </c>
      <c r="CY271" s="83">
        <f t="shared" si="531"/>
        <v>0</v>
      </c>
      <c r="CZ271" s="83">
        <f t="shared" si="586"/>
        <v>1.5852584881025247</v>
      </c>
      <c r="DA271" s="83">
        <f t="shared" si="532"/>
        <v>1.5852584881025247</v>
      </c>
      <c r="DB271" s="143">
        <f t="shared" si="533"/>
        <v>1.2032309708933955</v>
      </c>
      <c r="DC271" s="83">
        <f t="shared" si="587"/>
        <v>2.3084808578031635E-2</v>
      </c>
      <c r="DD271" s="84">
        <f t="shared" si="588"/>
        <v>642.3885737895173</v>
      </c>
      <c r="DE271" s="86">
        <f t="shared" si="534"/>
        <v>1277.9076260599293</v>
      </c>
      <c r="DF271" s="86">
        <f t="shared" si="535"/>
        <v>511.16305042397164</v>
      </c>
      <c r="DG271" s="86">
        <f t="shared" si="536"/>
        <v>319.47690651498232</v>
      </c>
      <c r="DH271" s="86">
        <f t="shared" si="537"/>
        <v>0.68087873978869762</v>
      </c>
      <c r="DI271" s="86">
        <f t="shared" si="538"/>
        <v>3.4726035946112246</v>
      </c>
      <c r="DJ271" s="86">
        <f t="shared" si="539"/>
        <v>1217.4620361600619</v>
      </c>
      <c r="DK271" s="86">
        <f t="shared" si="540"/>
        <v>542.45176870576472</v>
      </c>
      <c r="DL271" s="86">
        <f t="shared" si="598"/>
        <v>542.45176870576472</v>
      </c>
      <c r="DM271" s="86">
        <f t="shared" si="541"/>
        <v>0.68087873978869762</v>
      </c>
      <c r="DN271" s="85">
        <f t="shared" si="542"/>
        <v>0.68087873978869762</v>
      </c>
      <c r="DO271" s="85">
        <f t="shared" si="589"/>
        <v>68.087873978869766</v>
      </c>
      <c r="DP271" s="85">
        <f t="shared" si="543"/>
        <v>0.68087873978869762</v>
      </c>
      <c r="DQ271" s="85">
        <f t="shared" si="590"/>
        <v>68.087873978869766</v>
      </c>
      <c r="DR271" s="85">
        <f t="shared" si="544"/>
        <v>0.68087873978869762</v>
      </c>
      <c r="DS271" s="85">
        <f t="shared" si="591"/>
        <v>68.087873978869766</v>
      </c>
      <c r="DT271" s="81"/>
      <c r="DU271" s="81"/>
      <c r="DV271" s="81">
        <f t="shared" si="592"/>
        <v>-0.68087873978869762</v>
      </c>
      <c r="DW271" s="100"/>
    </row>
    <row r="272" spans="1:127" x14ac:dyDescent="0.2">
      <c r="A272" s="59">
        <f t="shared" si="545"/>
        <v>35.599999999999937</v>
      </c>
      <c r="B272" s="44">
        <f t="shared" si="546"/>
        <v>35599.999999999935</v>
      </c>
      <c r="C272" s="52">
        <f t="shared" si="480"/>
        <v>133.33333333333334</v>
      </c>
      <c r="D272" s="50">
        <f t="shared" si="481"/>
        <v>3</v>
      </c>
      <c r="E272" s="44">
        <f t="shared" si="482"/>
        <v>2.6</v>
      </c>
      <c r="F272" s="47">
        <f t="shared" si="483"/>
        <v>0.2</v>
      </c>
      <c r="G272" s="52">
        <f t="shared" si="547"/>
        <v>2.6636891762289457E-2</v>
      </c>
      <c r="H272" s="57">
        <f t="shared" si="548"/>
        <v>449.30270279207394</v>
      </c>
      <c r="I272" s="52">
        <f t="shared" si="549"/>
        <v>0</v>
      </c>
      <c r="J272" s="54">
        <f t="shared" si="550"/>
        <v>971.52767326122171</v>
      </c>
      <c r="K272" s="46">
        <f t="shared" si="593"/>
        <v>971.52767326122171</v>
      </c>
      <c r="L272" s="80">
        <f t="shared" si="484"/>
        <v>0</v>
      </c>
      <c r="M272" s="142">
        <f t="shared" si="485"/>
        <v>0</v>
      </c>
      <c r="N272" s="60">
        <f t="shared" si="486"/>
        <v>2.6</v>
      </c>
      <c r="O272" s="53">
        <f t="shared" si="487"/>
        <v>0</v>
      </c>
      <c r="P272" s="58">
        <f t="shared" si="551"/>
        <v>2.6163243530545817</v>
      </c>
      <c r="Q272" s="49">
        <f t="shared" si="488"/>
        <v>2.6163243530545817</v>
      </c>
      <c r="R272" s="143">
        <f t="shared" si="489"/>
        <v>0.2</v>
      </c>
      <c r="S272" s="51">
        <f t="shared" si="552"/>
        <v>2.1196702263221096E-2</v>
      </c>
      <c r="T272" s="57">
        <f t="shared" si="553"/>
        <v>448.53094925737258</v>
      </c>
      <c r="U272" s="53">
        <f t="shared" si="490"/>
        <v>0</v>
      </c>
      <c r="V272" s="58">
        <f t="shared" si="554"/>
        <v>2.61651760104104</v>
      </c>
      <c r="W272" s="49">
        <f t="shared" si="491"/>
        <v>2.61651760104104</v>
      </c>
      <c r="X272" s="143">
        <f t="shared" si="492"/>
        <v>0.2</v>
      </c>
      <c r="Y272" s="51">
        <f t="shared" si="555"/>
        <v>2.0601880481965342E-2</v>
      </c>
      <c r="Z272" s="57">
        <f t="shared" si="556"/>
        <v>442.79789241698865</v>
      </c>
      <c r="AA272" s="53">
        <f t="shared" si="493"/>
        <v>0</v>
      </c>
      <c r="AB272" s="58">
        <f t="shared" si="557"/>
        <v>2.6179540593815323</v>
      </c>
      <c r="AC272" s="49">
        <f t="shared" si="494"/>
        <v>2.6179540593815323</v>
      </c>
      <c r="AD272" s="143">
        <f t="shared" si="495"/>
        <v>0.2</v>
      </c>
      <c r="AE272" s="49">
        <f t="shared" si="594"/>
        <v>2.0549190633116343E-2</v>
      </c>
      <c r="AF272" s="57">
        <f t="shared" si="558"/>
        <v>441.12341078878393</v>
      </c>
      <c r="AG272" s="53">
        <f t="shared" si="496"/>
        <v>0</v>
      </c>
      <c r="AH272" s="58">
        <f t="shared" si="559"/>
        <v>2.6183739103691557</v>
      </c>
      <c r="AI272" s="49">
        <f t="shared" si="497"/>
        <v>2.6183739103691557</v>
      </c>
      <c r="AJ272" s="143">
        <f t="shared" si="498"/>
        <v>0.2</v>
      </c>
      <c r="AK272" s="51">
        <f t="shared" si="560"/>
        <v>2.0549748957977745E-2</v>
      </c>
      <c r="AL272" s="57">
        <f t="shared" si="561"/>
        <v>440.89770406852148</v>
      </c>
      <c r="AM272" s="53">
        <f t="shared" si="499"/>
        <v>0</v>
      </c>
      <c r="AN272" s="58">
        <f t="shared" si="562"/>
        <v>2.6184305132211785</v>
      </c>
      <c r="AO272" s="49">
        <f t="shared" si="500"/>
        <v>2.6184305132211785</v>
      </c>
      <c r="AP272" s="143">
        <f t="shared" si="501"/>
        <v>0.2</v>
      </c>
      <c r="AQ272" s="51">
        <f t="shared" si="563"/>
        <v>2.0550044607709941E-2</v>
      </c>
      <c r="AR272" s="57">
        <f t="shared" si="564"/>
        <v>440.87707863061576</v>
      </c>
      <c r="AS272" s="44">
        <f t="shared" si="502"/>
        <v>1748.7498118701988</v>
      </c>
      <c r="AT272" s="44">
        <f t="shared" si="503"/>
        <v>699.49992474807948</v>
      </c>
      <c r="AU272" s="44">
        <f t="shared" si="504"/>
        <v>437.18745296754969</v>
      </c>
      <c r="AV272" s="47">
        <f t="shared" si="505"/>
        <v>20.229263803159721</v>
      </c>
      <c r="AW272" s="47">
        <f t="shared" si="506"/>
        <v>1562.6455441121359</v>
      </c>
      <c r="AX272" s="86">
        <f t="shared" si="507"/>
        <v>666324.44896483584</v>
      </c>
      <c r="AY272" s="86">
        <f t="shared" si="508"/>
        <v>608.31022602459325</v>
      </c>
      <c r="AZ272" s="10">
        <f t="shared" si="565"/>
        <v>608.31022602459325</v>
      </c>
      <c r="BA272" s="44">
        <f t="shared" si="509"/>
        <v>1562.6455441121359</v>
      </c>
      <c r="BB272" s="9">
        <f t="shared" si="510"/>
        <v>1562.6455441121359</v>
      </c>
      <c r="BC272" s="45">
        <f t="shared" si="599"/>
        <v>208352.73921495146</v>
      </c>
      <c r="BD272" s="9">
        <f t="shared" si="511"/>
        <v>437.18745296754969</v>
      </c>
      <c r="BE272" s="45">
        <f t="shared" si="595"/>
        <v>58291.660395673294</v>
      </c>
      <c r="BF272" s="9">
        <f t="shared" si="512"/>
        <v>699.49992474807948</v>
      </c>
      <c r="BG272" s="45">
        <f t="shared" si="596"/>
        <v>93266.656633077277</v>
      </c>
      <c r="BH272" s="58"/>
      <c r="BI272" s="58"/>
      <c r="BJ272" s="58">
        <f t="shared" si="566"/>
        <v>-1562.6455441121359</v>
      </c>
      <c r="BK272" s="97"/>
      <c r="BL272" s="44"/>
      <c r="BM272" s="82">
        <f t="shared" si="567"/>
        <v>26.7</v>
      </c>
      <c r="BN272" s="86">
        <f t="shared" si="568"/>
        <v>26700</v>
      </c>
      <c r="BO272" s="86">
        <f t="shared" si="569"/>
        <v>100</v>
      </c>
      <c r="BP272" s="84">
        <f t="shared" si="513"/>
        <v>2</v>
      </c>
      <c r="BQ272" s="84">
        <f t="shared" si="514"/>
        <v>3</v>
      </c>
      <c r="BR272" s="84">
        <f t="shared" si="515"/>
        <v>0.2</v>
      </c>
      <c r="BS272" s="84">
        <f t="shared" si="570"/>
        <v>3.6536943074937954E-2</v>
      </c>
      <c r="BT272" s="84">
        <f t="shared" si="571"/>
        <v>601.1482005792825</v>
      </c>
      <c r="BU272" s="84">
        <f t="shared" si="572"/>
        <v>0</v>
      </c>
      <c r="BV272" s="83">
        <f t="shared" si="573"/>
        <v>712.69548114440511</v>
      </c>
      <c r="BW272" s="81">
        <f t="shared" si="597"/>
        <v>712.69548114440511</v>
      </c>
      <c r="BX272" s="83">
        <f t="shared" si="516"/>
        <v>0</v>
      </c>
      <c r="BY272" s="141">
        <f t="shared" si="517"/>
        <v>0</v>
      </c>
      <c r="BZ272" s="83">
        <f t="shared" si="518"/>
        <v>3</v>
      </c>
      <c r="CA272" s="83">
        <f t="shared" si="519"/>
        <v>0</v>
      </c>
      <c r="CB272" s="83">
        <f t="shared" si="574"/>
        <v>1.6371047339979352</v>
      </c>
      <c r="CC272" s="83">
        <f t="shared" si="520"/>
        <v>1.6371047339979352</v>
      </c>
      <c r="CD272" s="143">
        <f t="shared" si="521"/>
        <v>1.2238668524348462</v>
      </c>
      <c r="CE272" s="83">
        <f t="shared" si="575"/>
        <v>2.3609356779113109E-2</v>
      </c>
      <c r="CF272" s="84">
        <f t="shared" si="576"/>
        <v>711.66372118971037</v>
      </c>
      <c r="CG272" s="83">
        <f t="shared" si="522"/>
        <v>0</v>
      </c>
      <c r="CH272" s="83">
        <f t="shared" si="577"/>
        <v>1.5058405004254904</v>
      </c>
      <c r="CI272" s="83">
        <f t="shared" si="523"/>
        <v>1.5058405004254904</v>
      </c>
      <c r="CJ272" s="143">
        <f t="shared" si="524"/>
        <v>1.1969464386411544</v>
      </c>
      <c r="CK272" s="83">
        <f t="shared" si="578"/>
        <v>2.2768093848059705E-2</v>
      </c>
      <c r="CL272" s="84">
        <f t="shared" si="579"/>
        <v>659.18860619362613</v>
      </c>
      <c r="CM272" s="83">
        <f t="shared" si="525"/>
        <v>0</v>
      </c>
      <c r="CN272" s="83">
        <f t="shared" si="580"/>
        <v>1.5654391270954431</v>
      </c>
      <c r="CO272" s="83">
        <f t="shared" si="526"/>
        <v>1.5654391270954431</v>
      </c>
      <c r="CP272" s="143">
        <f t="shared" si="527"/>
        <v>1.2022682287919844</v>
      </c>
      <c r="CQ272" s="83">
        <f t="shared" si="581"/>
        <v>2.2934399790273563E-2</v>
      </c>
      <c r="CR272" s="84">
        <f t="shared" si="582"/>
        <v>645.24695187894463</v>
      </c>
      <c r="CS272" s="83">
        <f t="shared" si="528"/>
        <v>0</v>
      </c>
      <c r="CT272" s="83">
        <f t="shared" si="583"/>
        <v>1.5820749869966737</v>
      </c>
      <c r="CU272" s="83">
        <f t="shared" si="529"/>
        <v>1.5820749869966737</v>
      </c>
      <c r="CV272" s="143">
        <f t="shared" si="530"/>
        <v>1.2032003115553187</v>
      </c>
      <c r="CW272" s="83">
        <f t="shared" si="584"/>
        <v>2.2963527376627792E-2</v>
      </c>
      <c r="CX272" s="84">
        <f t="shared" si="585"/>
        <v>643.88257201970634</v>
      </c>
      <c r="CY272" s="83">
        <f t="shared" si="531"/>
        <v>0</v>
      </c>
      <c r="CZ272" s="83">
        <f t="shared" si="586"/>
        <v>1.5837220454850878</v>
      </c>
      <c r="DA272" s="83">
        <f t="shared" si="532"/>
        <v>1.5837220454850878</v>
      </c>
      <c r="DB272" s="143">
        <f t="shared" si="533"/>
        <v>1.2032309708933955</v>
      </c>
      <c r="DC272" s="83">
        <f t="shared" si="587"/>
        <v>2.2964485480942296E-2</v>
      </c>
      <c r="DD272" s="84">
        <f t="shared" si="588"/>
        <v>643.84099604130074</v>
      </c>
      <c r="DE272" s="86">
        <f t="shared" si="534"/>
        <v>1282.8518660599293</v>
      </c>
      <c r="DF272" s="86">
        <f t="shared" si="535"/>
        <v>513.14074642397168</v>
      </c>
      <c r="DG272" s="86">
        <f t="shared" si="536"/>
        <v>320.71296651498233</v>
      </c>
      <c r="DH272" s="86">
        <f t="shared" si="537"/>
        <v>0.67393265375563716</v>
      </c>
      <c r="DI272" s="86">
        <f t="shared" si="538"/>
        <v>3.4078088022882604</v>
      </c>
      <c r="DJ272" s="86">
        <f t="shared" si="539"/>
        <v>1175.1364803392657</v>
      </c>
      <c r="DK272" s="86">
        <f t="shared" si="540"/>
        <v>536.14125779010999</v>
      </c>
      <c r="DL272" s="86">
        <f t="shared" si="598"/>
        <v>536.14125779010999</v>
      </c>
      <c r="DM272" s="86">
        <f t="shared" si="541"/>
        <v>0.67393265375563716</v>
      </c>
      <c r="DN272" s="85">
        <f t="shared" si="542"/>
        <v>0.67393265375563716</v>
      </c>
      <c r="DO272" s="85">
        <f t="shared" si="589"/>
        <v>67.393265375563715</v>
      </c>
      <c r="DP272" s="85">
        <f t="shared" si="543"/>
        <v>0.67393265375563716</v>
      </c>
      <c r="DQ272" s="85">
        <f t="shared" si="590"/>
        <v>67.393265375563715</v>
      </c>
      <c r="DR272" s="85">
        <f t="shared" si="544"/>
        <v>0.67393265375563716</v>
      </c>
      <c r="DS272" s="85">
        <f t="shared" si="591"/>
        <v>67.393265375563715</v>
      </c>
      <c r="DT272" s="81"/>
      <c r="DU272" s="81"/>
      <c r="DV272" s="81">
        <f t="shared" si="592"/>
        <v>-0.67393265375563716</v>
      </c>
      <c r="DW272" s="100"/>
    </row>
    <row r="273" spans="1:127" x14ac:dyDescent="0.2">
      <c r="A273" s="59">
        <f t="shared" si="545"/>
        <v>35.73333333333327</v>
      </c>
      <c r="B273" s="44">
        <f t="shared" si="546"/>
        <v>35733.33333333327</v>
      </c>
      <c r="C273" s="52">
        <f t="shared" si="480"/>
        <v>133.33333333333334</v>
      </c>
      <c r="D273" s="50">
        <f t="shared" si="481"/>
        <v>3</v>
      </c>
      <c r="E273" s="44">
        <f t="shared" si="482"/>
        <v>2.6</v>
      </c>
      <c r="F273" s="47">
        <f t="shared" si="483"/>
        <v>0.2</v>
      </c>
      <c r="G273" s="52">
        <f t="shared" si="547"/>
        <v>2.6610225095622789E-2</v>
      </c>
      <c r="H273" s="57">
        <f t="shared" si="548"/>
        <v>450.66801348073835</v>
      </c>
      <c r="I273" s="52">
        <f t="shared" si="549"/>
        <v>0</v>
      </c>
      <c r="J273" s="54">
        <f t="shared" si="550"/>
        <v>975.32087326122178</v>
      </c>
      <c r="K273" s="46">
        <f t="shared" si="593"/>
        <v>975.32087326122178</v>
      </c>
      <c r="L273" s="80">
        <f t="shared" si="484"/>
        <v>0</v>
      </c>
      <c r="M273" s="142">
        <f t="shared" si="485"/>
        <v>0</v>
      </c>
      <c r="N273" s="60">
        <f t="shared" si="486"/>
        <v>2.6</v>
      </c>
      <c r="O273" s="53">
        <f t="shared" si="487"/>
        <v>0</v>
      </c>
      <c r="P273" s="58">
        <f t="shared" si="551"/>
        <v>2.6164827098212138</v>
      </c>
      <c r="Q273" s="49">
        <f t="shared" si="488"/>
        <v>2.6164827098212138</v>
      </c>
      <c r="R273" s="143">
        <f t="shared" si="489"/>
        <v>0.2</v>
      </c>
      <c r="S273" s="51">
        <f t="shared" si="552"/>
        <v>2.1170035596554428E-2</v>
      </c>
      <c r="T273" s="57">
        <f t="shared" si="553"/>
        <v>449.61049781844997</v>
      </c>
      <c r="U273" s="53">
        <f t="shared" si="490"/>
        <v>0</v>
      </c>
      <c r="V273" s="58">
        <f t="shared" si="554"/>
        <v>2.6167475016473132</v>
      </c>
      <c r="W273" s="49">
        <f t="shared" si="491"/>
        <v>2.6167475016473132</v>
      </c>
      <c r="X273" s="143">
        <f t="shared" si="492"/>
        <v>0.2</v>
      </c>
      <c r="Y273" s="51">
        <f t="shared" si="555"/>
        <v>2.0575213815298674E-2</v>
      </c>
      <c r="Z273" s="57">
        <f t="shared" si="556"/>
        <v>443.84705012902748</v>
      </c>
      <c r="AA273" s="53">
        <f t="shared" si="493"/>
        <v>0</v>
      </c>
      <c r="AB273" s="58">
        <f t="shared" si="557"/>
        <v>2.6181915564357241</v>
      </c>
      <c r="AC273" s="49">
        <f t="shared" si="494"/>
        <v>2.6181915564357241</v>
      </c>
      <c r="AD273" s="143">
        <f t="shared" si="495"/>
        <v>0.2</v>
      </c>
      <c r="AE273" s="49">
        <f t="shared" si="594"/>
        <v>2.0522523966449675E-2</v>
      </c>
      <c r="AF273" s="57">
        <f t="shared" si="558"/>
        <v>442.16930932043527</v>
      </c>
      <c r="AG273" s="53">
        <f t="shared" si="496"/>
        <v>0</v>
      </c>
      <c r="AH273" s="58">
        <f t="shared" si="559"/>
        <v>2.6186122206376563</v>
      </c>
      <c r="AI273" s="49">
        <f t="shared" si="497"/>
        <v>2.6186122206376563</v>
      </c>
      <c r="AJ273" s="143">
        <f t="shared" si="498"/>
        <v>0.2</v>
      </c>
      <c r="AK273" s="51">
        <f t="shared" si="560"/>
        <v>2.0523082291311077E-2</v>
      </c>
      <c r="AL273" s="57">
        <f t="shared" si="561"/>
        <v>441.94346332357247</v>
      </c>
      <c r="AM273" s="53">
        <f t="shared" si="499"/>
        <v>0</v>
      </c>
      <c r="AN273" s="58">
        <f t="shared" si="562"/>
        <v>2.618668857899622</v>
      </c>
      <c r="AO273" s="49">
        <f t="shared" si="500"/>
        <v>2.618668857899622</v>
      </c>
      <c r="AP273" s="143">
        <f t="shared" si="501"/>
        <v>0.2</v>
      </c>
      <c r="AQ273" s="51">
        <f t="shared" si="563"/>
        <v>2.0523377941043273E-2</v>
      </c>
      <c r="AR273" s="57">
        <f t="shared" si="564"/>
        <v>441.92283033419955</v>
      </c>
      <c r="AS273" s="44">
        <f t="shared" si="502"/>
        <v>1755.5775718701989</v>
      </c>
      <c r="AT273" s="44">
        <f t="shared" si="503"/>
        <v>702.23102874807955</v>
      </c>
      <c r="AU273" s="44">
        <f t="shared" si="504"/>
        <v>438.89439296754972</v>
      </c>
      <c r="AV273" s="47">
        <f t="shared" si="505"/>
        <v>19.95021628912852</v>
      </c>
      <c r="AW273" s="47">
        <f t="shared" si="506"/>
        <v>1522.3714819906429</v>
      </c>
      <c r="AX273" s="86">
        <f t="shared" si="507"/>
        <v>638985.55777164595</v>
      </c>
      <c r="AY273" s="86">
        <f t="shared" si="508"/>
        <v>604.78275518559735</v>
      </c>
      <c r="AZ273" s="10">
        <f t="shared" si="565"/>
        <v>604.78275518559735</v>
      </c>
      <c r="BA273" s="44">
        <f t="shared" si="509"/>
        <v>1522.3714819906429</v>
      </c>
      <c r="BB273" s="9">
        <f t="shared" si="510"/>
        <v>1522.3714819906429</v>
      </c>
      <c r="BC273" s="45">
        <f t="shared" si="599"/>
        <v>202982.86426541908</v>
      </c>
      <c r="BD273" s="9">
        <f t="shared" si="511"/>
        <v>438.89439296754972</v>
      </c>
      <c r="BE273" s="45">
        <f t="shared" si="595"/>
        <v>58519.252395673298</v>
      </c>
      <c r="BF273" s="9">
        <f t="shared" si="512"/>
        <v>702.23102874807955</v>
      </c>
      <c r="BG273" s="45">
        <f t="shared" si="596"/>
        <v>93630.803833077283</v>
      </c>
      <c r="BH273" s="58"/>
      <c r="BI273" s="58"/>
      <c r="BJ273" s="58">
        <f t="shared" si="566"/>
        <v>-1522.3714819906429</v>
      </c>
      <c r="BK273" s="97"/>
      <c r="BL273" s="44"/>
      <c r="BM273" s="82">
        <f t="shared" si="567"/>
        <v>26.8</v>
      </c>
      <c r="BN273" s="86">
        <f t="shared" si="568"/>
        <v>26800</v>
      </c>
      <c r="BO273" s="86">
        <f t="shared" si="569"/>
        <v>100</v>
      </c>
      <c r="BP273" s="84">
        <f t="shared" si="513"/>
        <v>2</v>
      </c>
      <c r="BQ273" s="84">
        <f t="shared" si="514"/>
        <v>3</v>
      </c>
      <c r="BR273" s="84">
        <f t="shared" si="515"/>
        <v>0.2</v>
      </c>
      <c r="BS273" s="84">
        <f t="shared" si="570"/>
        <v>3.6516943074937955E-2</v>
      </c>
      <c r="BT273" s="84">
        <f t="shared" si="571"/>
        <v>602.3657653484471</v>
      </c>
      <c r="BU273" s="84">
        <f t="shared" si="572"/>
        <v>0</v>
      </c>
      <c r="BV273" s="83">
        <f t="shared" si="573"/>
        <v>715.44228114440511</v>
      </c>
      <c r="BW273" s="81">
        <f t="shared" si="597"/>
        <v>715.44228114440511</v>
      </c>
      <c r="BX273" s="83">
        <f t="shared" si="516"/>
        <v>0</v>
      </c>
      <c r="BY273" s="141">
        <f t="shared" si="517"/>
        <v>0</v>
      </c>
      <c r="BZ273" s="83">
        <f t="shared" si="518"/>
        <v>3</v>
      </c>
      <c r="CA273" s="83">
        <f t="shared" si="519"/>
        <v>0</v>
      </c>
      <c r="CB273" s="83">
        <f t="shared" si="574"/>
        <v>1.6357634599653672</v>
      </c>
      <c r="CC273" s="83">
        <f t="shared" si="520"/>
        <v>1.6357634599653672</v>
      </c>
      <c r="CD273" s="143">
        <f t="shared" si="521"/>
        <v>1.2238668524348462</v>
      </c>
      <c r="CE273" s="83">
        <f t="shared" si="575"/>
        <v>2.3486970093869623E-2</v>
      </c>
      <c r="CF273" s="84">
        <f t="shared" si="576"/>
        <v>713.10212417929711</v>
      </c>
      <c r="CG273" s="83">
        <f t="shared" si="522"/>
        <v>0</v>
      </c>
      <c r="CH273" s="83">
        <f t="shared" si="577"/>
        <v>1.5044816896666939</v>
      </c>
      <c r="CI273" s="83">
        <f t="shared" si="523"/>
        <v>1.5044816896666939</v>
      </c>
      <c r="CJ273" s="143">
        <f t="shared" si="524"/>
        <v>1.1969464386411544</v>
      </c>
      <c r="CK273" s="83">
        <f t="shared" si="578"/>
        <v>2.2648399204195591E-2</v>
      </c>
      <c r="CL273" s="84">
        <f t="shared" si="579"/>
        <v>660.6966176011897</v>
      </c>
      <c r="CM273" s="83">
        <f t="shared" si="525"/>
        <v>0</v>
      </c>
      <c r="CN273" s="83">
        <f t="shared" si="580"/>
        <v>1.5638799915625901</v>
      </c>
      <c r="CO273" s="83">
        <f t="shared" si="526"/>
        <v>1.5638799915625901</v>
      </c>
      <c r="CP273" s="143">
        <f t="shared" si="527"/>
        <v>1.2022682287919844</v>
      </c>
      <c r="CQ273" s="83">
        <f t="shared" si="581"/>
        <v>2.2814172967394363E-2</v>
      </c>
      <c r="CR273" s="84">
        <f t="shared" si="582"/>
        <v>646.70815761878544</v>
      </c>
      <c r="CS273" s="83">
        <f t="shared" si="528"/>
        <v>0</v>
      </c>
      <c r="CT273" s="83">
        <f t="shared" si="583"/>
        <v>1.5805365257634476</v>
      </c>
      <c r="CU273" s="83">
        <f t="shared" si="529"/>
        <v>1.5805365257634476</v>
      </c>
      <c r="CV273" s="143">
        <f t="shared" si="530"/>
        <v>1.2032003115553187</v>
      </c>
      <c r="CW273" s="83">
        <f t="shared" si="584"/>
        <v>2.2843207345472259E-2</v>
      </c>
      <c r="CX273" s="84">
        <f t="shared" si="585"/>
        <v>645.33025102034128</v>
      </c>
      <c r="CY273" s="83">
        <f t="shared" si="531"/>
        <v>0</v>
      </c>
      <c r="CZ273" s="83">
        <f t="shared" si="586"/>
        <v>1.5821964623673925</v>
      </c>
      <c r="DA273" s="83">
        <f t="shared" si="532"/>
        <v>1.5821964623673925</v>
      </c>
      <c r="DB273" s="143">
        <f t="shared" si="533"/>
        <v>1.2032309708933955</v>
      </c>
      <c r="DC273" s="83">
        <f t="shared" si="587"/>
        <v>2.2844162383852958E-2</v>
      </c>
      <c r="DD273" s="84">
        <f t="shared" si="588"/>
        <v>645.28722986734954</v>
      </c>
      <c r="DE273" s="86">
        <f t="shared" si="534"/>
        <v>1287.7961060599291</v>
      </c>
      <c r="DF273" s="86">
        <f t="shared" si="535"/>
        <v>515.1184424239716</v>
      </c>
      <c r="DG273" s="86">
        <f t="shared" si="536"/>
        <v>321.94902651498228</v>
      </c>
      <c r="DH273" s="86">
        <f t="shared" si="537"/>
        <v>0.66710807413198503</v>
      </c>
      <c r="DI273" s="86">
        <f t="shared" si="538"/>
        <v>3.3446894021655709</v>
      </c>
      <c r="DJ273" s="86">
        <f t="shared" si="539"/>
        <v>1134.5795881410397</v>
      </c>
      <c r="DK273" s="86">
        <f t="shared" si="540"/>
        <v>529.8625990405186</v>
      </c>
      <c r="DL273" s="86">
        <f t="shared" si="598"/>
        <v>529.8625990405186</v>
      </c>
      <c r="DM273" s="86">
        <f t="shared" si="541"/>
        <v>0.66710807413198503</v>
      </c>
      <c r="DN273" s="85">
        <f t="shared" si="542"/>
        <v>0.66710807413198503</v>
      </c>
      <c r="DO273" s="85">
        <f t="shared" si="589"/>
        <v>66.710807413198509</v>
      </c>
      <c r="DP273" s="85">
        <f t="shared" si="543"/>
        <v>0.66710807413198503</v>
      </c>
      <c r="DQ273" s="85">
        <f t="shared" si="590"/>
        <v>66.710807413198509</v>
      </c>
      <c r="DR273" s="85">
        <f t="shared" si="544"/>
        <v>0.66710807413198503</v>
      </c>
      <c r="DS273" s="85">
        <f t="shared" si="591"/>
        <v>66.710807413198509</v>
      </c>
      <c r="DT273" s="81"/>
      <c r="DU273" s="81"/>
      <c r="DV273" s="81">
        <f t="shared" si="592"/>
        <v>-0.66710807413198503</v>
      </c>
      <c r="DW273" s="100"/>
    </row>
    <row r="274" spans="1:127" x14ac:dyDescent="0.2">
      <c r="A274" s="59">
        <f t="shared" si="545"/>
        <v>35.86666666666661</v>
      </c>
      <c r="B274" s="44">
        <f t="shared" si="546"/>
        <v>35866.666666666606</v>
      </c>
      <c r="C274" s="52">
        <f t="shared" si="480"/>
        <v>133.33333333333334</v>
      </c>
      <c r="D274" s="50">
        <f t="shared" si="481"/>
        <v>3</v>
      </c>
      <c r="E274" s="44">
        <f t="shared" si="482"/>
        <v>2.6</v>
      </c>
      <c r="F274" s="47">
        <f t="shared" si="483"/>
        <v>0.2</v>
      </c>
      <c r="G274" s="52">
        <f t="shared" si="547"/>
        <v>2.6583558428956121E-2</v>
      </c>
      <c r="H274" s="57">
        <f t="shared" si="548"/>
        <v>452.03195664803525</v>
      </c>
      <c r="I274" s="52">
        <f t="shared" si="549"/>
        <v>0</v>
      </c>
      <c r="J274" s="54">
        <f t="shared" si="550"/>
        <v>979.11407326122173</v>
      </c>
      <c r="K274" s="46">
        <f t="shared" si="593"/>
        <v>979.11407326122173</v>
      </c>
      <c r="L274" s="80">
        <f t="shared" si="484"/>
        <v>0</v>
      </c>
      <c r="M274" s="142">
        <f t="shared" si="485"/>
        <v>0</v>
      </c>
      <c r="N274" s="60">
        <f t="shared" si="486"/>
        <v>2.6</v>
      </c>
      <c r="O274" s="53">
        <f t="shared" si="487"/>
        <v>0</v>
      </c>
      <c r="P274" s="58">
        <f t="shared" si="551"/>
        <v>2.6166413675724023</v>
      </c>
      <c r="Q274" s="49">
        <f t="shared" si="488"/>
        <v>2.6166413675724023</v>
      </c>
      <c r="R274" s="143">
        <f t="shared" si="489"/>
        <v>0.2</v>
      </c>
      <c r="S274" s="51">
        <f t="shared" si="552"/>
        <v>2.114336892988776E-2</v>
      </c>
      <c r="T274" s="57">
        <f t="shared" si="553"/>
        <v>450.68862213568991</v>
      </c>
      <c r="U274" s="53">
        <f t="shared" si="490"/>
        <v>0</v>
      </c>
      <c r="V274" s="58">
        <f t="shared" si="554"/>
        <v>2.6169777114041421</v>
      </c>
      <c r="W274" s="49">
        <f t="shared" si="491"/>
        <v>2.6169777114041421</v>
      </c>
      <c r="X274" s="143">
        <f t="shared" si="492"/>
        <v>0.2</v>
      </c>
      <c r="Y274" s="51">
        <f t="shared" si="555"/>
        <v>2.0548547148632006E-2</v>
      </c>
      <c r="Z274" s="57">
        <f t="shared" si="556"/>
        <v>444.89475689574311</v>
      </c>
      <c r="AA274" s="53">
        <f t="shared" si="493"/>
        <v>0</v>
      </c>
      <c r="AB274" s="58">
        <f t="shared" si="557"/>
        <v>2.6184293695154706</v>
      </c>
      <c r="AC274" s="49">
        <f t="shared" si="494"/>
        <v>2.6184293695154706</v>
      </c>
      <c r="AD274" s="143">
        <f t="shared" si="495"/>
        <v>0.2</v>
      </c>
      <c r="AE274" s="49">
        <f t="shared" si="594"/>
        <v>2.0495857299783007E-2</v>
      </c>
      <c r="AF274" s="57">
        <f t="shared" si="558"/>
        <v>443.21375495863174</v>
      </c>
      <c r="AG274" s="53">
        <f t="shared" si="496"/>
        <v>0</v>
      </c>
      <c r="AH274" s="58">
        <f t="shared" si="559"/>
        <v>2.6188508475150241</v>
      </c>
      <c r="AI274" s="49">
        <f t="shared" si="497"/>
        <v>2.6188508475150241</v>
      </c>
      <c r="AJ274" s="143">
        <f t="shared" si="498"/>
        <v>0.2</v>
      </c>
      <c r="AK274" s="51">
        <f t="shared" si="560"/>
        <v>2.049641562464441E-2</v>
      </c>
      <c r="AL274" s="57">
        <f t="shared" si="561"/>
        <v>442.9877696064367</v>
      </c>
      <c r="AM274" s="53">
        <f t="shared" si="499"/>
        <v>0</v>
      </c>
      <c r="AN274" s="58">
        <f t="shared" si="562"/>
        <v>2.6189075192208779</v>
      </c>
      <c r="AO274" s="49">
        <f t="shared" si="500"/>
        <v>2.6189075192208779</v>
      </c>
      <c r="AP274" s="143">
        <f t="shared" si="501"/>
        <v>0.2</v>
      </c>
      <c r="AQ274" s="51">
        <f t="shared" si="563"/>
        <v>2.0496711274376606E-2</v>
      </c>
      <c r="AR274" s="57">
        <f t="shared" si="564"/>
        <v>442.96712908396768</v>
      </c>
      <c r="AS274" s="44">
        <f t="shared" si="502"/>
        <v>1762.405331870199</v>
      </c>
      <c r="AT274" s="44">
        <f t="shared" si="503"/>
        <v>704.96213274807963</v>
      </c>
      <c r="AU274" s="44">
        <f t="shared" si="504"/>
        <v>440.60133296754975</v>
      </c>
      <c r="AV274" s="47">
        <f t="shared" si="505"/>
        <v>19.676194452344031</v>
      </c>
      <c r="AW274" s="47">
        <f t="shared" si="506"/>
        <v>1483.3021100995738</v>
      </c>
      <c r="AX274" s="86">
        <f t="shared" si="507"/>
        <v>612878.88002357201</v>
      </c>
      <c r="AY274" s="86">
        <f t="shared" si="508"/>
        <v>601.27298369245227</v>
      </c>
      <c r="AZ274" s="10">
        <f t="shared" si="565"/>
        <v>601.27298369245227</v>
      </c>
      <c r="BA274" s="44">
        <f t="shared" si="509"/>
        <v>1483.3021100995738</v>
      </c>
      <c r="BB274" s="9">
        <f t="shared" si="510"/>
        <v>1483.3021100995738</v>
      </c>
      <c r="BC274" s="45">
        <f t="shared" si="599"/>
        <v>197773.61467994319</v>
      </c>
      <c r="BD274" s="9">
        <f t="shared" si="511"/>
        <v>440.60133296754975</v>
      </c>
      <c r="BE274" s="45">
        <f t="shared" si="595"/>
        <v>58746.844395673303</v>
      </c>
      <c r="BF274" s="9">
        <f t="shared" si="512"/>
        <v>704.96213274807963</v>
      </c>
      <c r="BG274" s="45">
        <f t="shared" si="596"/>
        <v>93994.95103307729</v>
      </c>
      <c r="BH274" s="58"/>
      <c r="BI274" s="58"/>
      <c r="BJ274" s="58">
        <f t="shared" si="566"/>
        <v>-1483.3021100995738</v>
      </c>
      <c r="BK274" s="97"/>
      <c r="BL274" s="44"/>
      <c r="BM274" s="82">
        <f t="shared" si="567"/>
        <v>26.900000000000002</v>
      </c>
      <c r="BN274" s="86">
        <f t="shared" si="568"/>
        <v>26900</v>
      </c>
      <c r="BO274" s="86">
        <f t="shared" si="569"/>
        <v>100</v>
      </c>
      <c r="BP274" s="84">
        <f t="shared" si="513"/>
        <v>2</v>
      </c>
      <c r="BQ274" s="84">
        <f t="shared" si="514"/>
        <v>3</v>
      </c>
      <c r="BR274" s="84">
        <f t="shared" si="515"/>
        <v>0.2</v>
      </c>
      <c r="BS274" s="84">
        <f t="shared" si="570"/>
        <v>3.6496943074937956E-2</v>
      </c>
      <c r="BT274" s="84">
        <f t="shared" si="571"/>
        <v>603.58266345094512</v>
      </c>
      <c r="BU274" s="84">
        <f t="shared" si="572"/>
        <v>0</v>
      </c>
      <c r="BV274" s="83">
        <f t="shared" si="573"/>
        <v>718.18908114440512</v>
      </c>
      <c r="BW274" s="81">
        <f t="shared" si="597"/>
        <v>718.18908114440512</v>
      </c>
      <c r="BX274" s="83">
        <f t="shared" si="516"/>
        <v>0</v>
      </c>
      <c r="BY274" s="141">
        <f t="shared" si="517"/>
        <v>0</v>
      </c>
      <c r="BZ274" s="83">
        <f t="shared" si="518"/>
        <v>3</v>
      </c>
      <c r="CA274" s="83">
        <f t="shared" si="519"/>
        <v>0</v>
      </c>
      <c r="CB274" s="83">
        <f t="shared" si="574"/>
        <v>1.6344256150161318</v>
      </c>
      <c r="CC274" s="83">
        <f t="shared" si="520"/>
        <v>1.6344256150161318</v>
      </c>
      <c r="CD274" s="143">
        <f t="shared" si="521"/>
        <v>1.2238668524348462</v>
      </c>
      <c r="CE274" s="83">
        <f t="shared" si="575"/>
        <v>2.3364583408626138E-2</v>
      </c>
      <c r="CF274" s="84">
        <f t="shared" si="576"/>
        <v>714.53422468310373</v>
      </c>
      <c r="CG274" s="83">
        <f t="shared" si="522"/>
        <v>0</v>
      </c>
      <c r="CH274" s="83">
        <f t="shared" si="577"/>
        <v>1.5031325679006935</v>
      </c>
      <c r="CI274" s="83">
        <f t="shared" si="523"/>
        <v>1.5031325679006935</v>
      </c>
      <c r="CJ274" s="143">
        <f t="shared" si="524"/>
        <v>1.1969464386411544</v>
      </c>
      <c r="CK274" s="83">
        <f t="shared" si="578"/>
        <v>2.2528704560331476E-2</v>
      </c>
      <c r="CL274" s="84">
        <f t="shared" si="579"/>
        <v>662.19803513504269</v>
      </c>
      <c r="CM274" s="83">
        <f t="shared" si="525"/>
        <v>0</v>
      </c>
      <c r="CN274" s="83">
        <f t="shared" si="580"/>
        <v>1.5623321469721023</v>
      </c>
      <c r="CO274" s="83">
        <f t="shared" si="526"/>
        <v>1.5623321469721023</v>
      </c>
      <c r="CP274" s="143">
        <f t="shared" si="527"/>
        <v>1.2022682287919844</v>
      </c>
      <c r="CQ274" s="83">
        <f t="shared" si="581"/>
        <v>2.2693946144515163E-2</v>
      </c>
      <c r="CR274" s="84">
        <f t="shared" si="582"/>
        <v>648.16313240449256</v>
      </c>
      <c r="CS274" s="83">
        <f t="shared" si="528"/>
        <v>0</v>
      </c>
      <c r="CT274" s="83">
        <f t="shared" si="583"/>
        <v>1.5790089668396281</v>
      </c>
      <c r="CU274" s="83">
        <f t="shared" si="529"/>
        <v>1.5790089668396281</v>
      </c>
      <c r="CV274" s="143">
        <f t="shared" si="530"/>
        <v>1.2032003115553187</v>
      </c>
      <c r="CW274" s="83">
        <f t="shared" si="584"/>
        <v>2.2722887314316726E-2</v>
      </c>
      <c r="CX274" s="84">
        <f t="shared" si="585"/>
        <v>646.77172655466279</v>
      </c>
      <c r="CY274" s="83">
        <f t="shared" si="531"/>
        <v>0</v>
      </c>
      <c r="CZ274" s="83">
        <f t="shared" si="586"/>
        <v>1.5806817078868927</v>
      </c>
      <c r="DA274" s="83">
        <f t="shared" si="532"/>
        <v>1.5806817078868927</v>
      </c>
      <c r="DB274" s="143">
        <f t="shared" si="533"/>
        <v>1.2032309708933955</v>
      </c>
      <c r="DC274" s="83">
        <f t="shared" si="587"/>
        <v>2.2723839286763619E-2</v>
      </c>
      <c r="DD274" s="84">
        <f t="shared" si="588"/>
        <v>646.7272533648877</v>
      </c>
      <c r="DE274" s="86">
        <f t="shared" si="534"/>
        <v>1292.7403460599292</v>
      </c>
      <c r="DF274" s="86">
        <f t="shared" si="535"/>
        <v>517.09613842397164</v>
      </c>
      <c r="DG274" s="86">
        <f t="shared" si="536"/>
        <v>323.18508651498229</v>
      </c>
      <c r="DH274" s="86">
        <f t="shared" si="537"/>
        <v>0.66040246856699114</v>
      </c>
      <c r="DI274" s="86">
        <f t="shared" si="538"/>
        <v>3.2831944463787557</v>
      </c>
      <c r="DJ274" s="86">
        <f t="shared" si="539"/>
        <v>1095.7078814352858</v>
      </c>
      <c r="DK274" s="86">
        <f t="shared" si="540"/>
        <v>523.61581221562551</v>
      </c>
      <c r="DL274" s="86">
        <f t="shared" si="598"/>
        <v>523.61581221562551</v>
      </c>
      <c r="DM274" s="86">
        <f t="shared" si="541"/>
        <v>0.66040246856699114</v>
      </c>
      <c r="DN274" s="85">
        <f t="shared" si="542"/>
        <v>0.66040246856699114</v>
      </c>
      <c r="DO274" s="85">
        <f t="shared" si="589"/>
        <v>66.040246856699113</v>
      </c>
      <c r="DP274" s="85">
        <f t="shared" si="543"/>
        <v>0.66040246856699114</v>
      </c>
      <c r="DQ274" s="85">
        <f t="shared" si="590"/>
        <v>66.040246856699113</v>
      </c>
      <c r="DR274" s="85">
        <f t="shared" si="544"/>
        <v>0.66040246856699114</v>
      </c>
      <c r="DS274" s="85">
        <f t="shared" si="591"/>
        <v>66.040246856699113</v>
      </c>
      <c r="DT274" s="81"/>
      <c r="DU274" s="81"/>
      <c r="DV274" s="81">
        <f t="shared" si="592"/>
        <v>-0.66040246856699114</v>
      </c>
      <c r="DW274" s="100"/>
    </row>
    <row r="275" spans="1:127" x14ac:dyDescent="0.2">
      <c r="A275" s="59">
        <f t="shared" si="545"/>
        <v>35.999999999999943</v>
      </c>
      <c r="B275" s="44">
        <f t="shared" si="546"/>
        <v>35999.999999999942</v>
      </c>
      <c r="C275" s="52">
        <f t="shared" si="480"/>
        <v>133.33333333333334</v>
      </c>
      <c r="D275" s="50">
        <f t="shared" si="481"/>
        <v>3</v>
      </c>
      <c r="E275" s="44">
        <f t="shared" si="482"/>
        <v>2.6</v>
      </c>
      <c r="F275" s="47">
        <f t="shared" si="483"/>
        <v>0.2</v>
      </c>
      <c r="G275" s="52">
        <f t="shared" si="547"/>
        <v>2.6556891762289453E-2</v>
      </c>
      <c r="H275" s="57">
        <f t="shared" si="548"/>
        <v>453.39453229396457</v>
      </c>
      <c r="I275" s="52">
        <f t="shared" si="549"/>
        <v>0</v>
      </c>
      <c r="J275" s="54">
        <f t="shared" si="550"/>
        <v>982.90727326122169</v>
      </c>
      <c r="K275" s="46">
        <f t="shared" si="593"/>
        <v>982.90727326122169</v>
      </c>
      <c r="L275" s="80">
        <f t="shared" si="484"/>
        <v>0</v>
      </c>
      <c r="M275" s="142">
        <f t="shared" si="485"/>
        <v>0</v>
      </c>
      <c r="N275" s="60">
        <f t="shared" si="486"/>
        <v>2.6</v>
      </c>
      <c r="O275" s="53">
        <f t="shared" si="487"/>
        <v>0</v>
      </c>
      <c r="P275" s="58">
        <f t="shared" si="551"/>
        <v>2.6168003262525974</v>
      </c>
      <c r="Q275" s="49">
        <f t="shared" si="488"/>
        <v>2.6168003262525974</v>
      </c>
      <c r="R275" s="143">
        <f t="shared" si="489"/>
        <v>0.2</v>
      </c>
      <c r="S275" s="51">
        <f t="shared" si="552"/>
        <v>2.1116702263221092E-2</v>
      </c>
      <c r="T275" s="57">
        <f t="shared" si="553"/>
        <v>451.76532225763071</v>
      </c>
      <c r="U275" s="53">
        <f t="shared" si="490"/>
        <v>0</v>
      </c>
      <c r="V275" s="58">
        <f t="shared" si="554"/>
        <v>2.6172082302978148</v>
      </c>
      <c r="W275" s="49">
        <f t="shared" si="491"/>
        <v>2.6172082302978148</v>
      </c>
      <c r="X275" s="143">
        <f t="shared" si="492"/>
        <v>0.2</v>
      </c>
      <c r="Y275" s="51">
        <f t="shared" si="555"/>
        <v>2.0521880481965338E-2</v>
      </c>
      <c r="Z275" s="57">
        <f t="shared" si="556"/>
        <v>445.94101284846857</v>
      </c>
      <c r="AA275" s="53">
        <f t="shared" si="493"/>
        <v>0</v>
      </c>
      <c r="AB275" s="58">
        <f t="shared" si="557"/>
        <v>2.6186674985918548</v>
      </c>
      <c r="AC275" s="49">
        <f t="shared" si="494"/>
        <v>2.6186674985918548</v>
      </c>
      <c r="AD275" s="143">
        <f t="shared" si="495"/>
        <v>0.2</v>
      </c>
      <c r="AE275" s="49">
        <f t="shared" si="594"/>
        <v>2.0469190633116339E-2</v>
      </c>
      <c r="AF275" s="57">
        <f t="shared" si="558"/>
        <v>444.25674784105269</v>
      </c>
      <c r="AG275" s="53">
        <f t="shared" si="496"/>
        <v>0</v>
      </c>
      <c r="AH275" s="58">
        <f t="shared" si="559"/>
        <v>2.619089790971334</v>
      </c>
      <c r="AI275" s="49">
        <f t="shared" si="497"/>
        <v>2.619089790971334</v>
      </c>
      <c r="AJ275" s="143">
        <f t="shared" si="498"/>
        <v>0.2</v>
      </c>
      <c r="AK275" s="51">
        <f t="shared" si="560"/>
        <v>2.0469748957977742E-2</v>
      </c>
      <c r="AL275" s="57">
        <f t="shared" si="561"/>
        <v>444.03062305547252</v>
      </c>
      <c r="AM275" s="53">
        <f t="shared" si="499"/>
        <v>0</v>
      </c>
      <c r="AN275" s="58">
        <f t="shared" si="562"/>
        <v>2.6191464971548726</v>
      </c>
      <c r="AO275" s="49">
        <f t="shared" si="500"/>
        <v>2.6191464971548726</v>
      </c>
      <c r="AP275" s="143">
        <f t="shared" si="501"/>
        <v>0.2</v>
      </c>
      <c r="AQ275" s="51">
        <f t="shared" si="563"/>
        <v>2.0470044607709938E-2</v>
      </c>
      <c r="AR275" s="57">
        <f t="shared" si="564"/>
        <v>444.00997501829767</v>
      </c>
      <c r="AS275" s="44">
        <f t="shared" si="502"/>
        <v>1769.2330918701989</v>
      </c>
      <c r="AT275" s="44">
        <f t="shared" si="503"/>
        <v>707.69323674807958</v>
      </c>
      <c r="AU275" s="44">
        <f t="shared" si="504"/>
        <v>442.30827296754973</v>
      </c>
      <c r="AV275" s="47">
        <f t="shared" si="505"/>
        <v>19.40708998239873</v>
      </c>
      <c r="AW275" s="47">
        <f t="shared" si="506"/>
        <v>1445.3968984173123</v>
      </c>
      <c r="AX275" s="86">
        <f t="shared" si="507"/>
        <v>587944.23173285834</v>
      </c>
      <c r="AY275" s="86">
        <f t="shared" si="508"/>
        <v>597.78082978685381</v>
      </c>
      <c r="AZ275" s="10">
        <f t="shared" si="565"/>
        <v>597.78082978685381</v>
      </c>
      <c r="BA275" s="44">
        <f t="shared" si="509"/>
        <v>1445.3968984173123</v>
      </c>
      <c r="BB275" s="9">
        <f t="shared" si="510"/>
        <v>1445.3968984173123</v>
      </c>
      <c r="BC275" s="45">
        <f t="shared" si="599"/>
        <v>192719.58645564166</v>
      </c>
      <c r="BD275" s="9">
        <f t="shared" si="511"/>
        <v>442.30827296754973</v>
      </c>
      <c r="BE275" s="45">
        <f t="shared" si="595"/>
        <v>58974.4363956733</v>
      </c>
      <c r="BF275" s="9">
        <f t="shared" si="512"/>
        <v>707.69323674807958</v>
      </c>
      <c r="BG275" s="45">
        <f t="shared" si="596"/>
        <v>94359.098233077282</v>
      </c>
      <c r="BH275" s="58"/>
      <c r="BI275" s="58"/>
      <c r="BJ275" s="58">
        <f t="shared" si="566"/>
        <v>-1445.3968984173123</v>
      </c>
      <c r="BK275" s="97"/>
      <c r="BL275" s="44"/>
      <c r="BM275" s="82">
        <f t="shared" si="567"/>
        <v>27</v>
      </c>
      <c r="BN275" s="86">
        <f t="shared" si="568"/>
        <v>27000</v>
      </c>
      <c r="BO275" s="86">
        <f t="shared" si="569"/>
        <v>100</v>
      </c>
      <c r="BP275" s="84">
        <f t="shared" si="513"/>
        <v>2</v>
      </c>
      <c r="BQ275" s="84">
        <f t="shared" si="514"/>
        <v>3</v>
      </c>
      <c r="BR275" s="84">
        <f t="shared" si="515"/>
        <v>0.2</v>
      </c>
      <c r="BS275" s="84">
        <f t="shared" si="570"/>
        <v>3.6476943074937956E-2</v>
      </c>
      <c r="BT275" s="84">
        <f t="shared" si="571"/>
        <v>604.79889488677645</v>
      </c>
      <c r="BU275" s="84">
        <f t="shared" si="572"/>
        <v>0</v>
      </c>
      <c r="BV275" s="83">
        <f t="shared" si="573"/>
        <v>720.93588114440513</v>
      </c>
      <c r="BW275" s="81">
        <f t="shared" si="597"/>
        <v>720.93588114440513</v>
      </c>
      <c r="BX275" s="83">
        <f t="shared" si="516"/>
        <v>0</v>
      </c>
      <c r="BY275" s="141">
        <f t="shared" si="517"/>
        <v>0</v>
      </c>
      <c r="BZ275" s="83">
        <f t="shared" si="518"/>
        <v>3</v>
      </c>
      <c r="CA275" s="83">
        <f t="shared" si="519"/>
        <v>0</v>
      </c>
      <c r="CB275" s="83">
        <f t="shared" si="574"/>
        <v>1.6330911872000626</v>
      </c>
      <c r="CC275" s="83">
        <f t="shared" si="520"/>
        <v>1.6330911872000626</v>
      </c>
      <c r="CD275" s="143">
        <f t="shared" si="521"/>
        <v>1.2238668524348462</v>
      </c>
      <c r="CE275" s="83">
        <f t="shared" si="575"/>
        <v>2.3242196723382652E-2</v>
      </c>
      <c r="CF275" s="84">
        <f t="shared" si="576"/>
        <v>715.96000936561882</v>
      </c>
      <c r="CG275" s="83">
        <f t="shared" si="522"/>
        <v>0</v>
      </c>
      <c r="CH275" s="83">
        <f t="shared" si="577"/>
        <v>1.5017931010560226</v>
      </c>
      <c r="CI275" s="83">
        <f t="shared" si="523"/>
        <v>1.5017931010560226</v>
      </c>
      <c r="CJ275" s="143">
        <f t="shared" si="524"/>
        <v>1.1969464386411544</v>
      </c>
      <c r="CK275" s="83">
        <f t="shared" si="578"/>
        <v>2.2409009916467361E-2</v>
      </c>
      <c r="CL275" s="84">
        <f t="shared" si="579"/>
        <v>663.69283723821172</v>
      </c>
      <c r="CM275" s="83">
        <f t="shared" si="525"/>
        <v>0</v>
      </c>
      <c r="CN275" s="83">
        <f t="shared" si="580"/>
        <v>1.5607955573712144</v>
      </c>
      <c r="CO275" s="83">
        <f t="shared" si="526"/>
        <v>1.5607955573712144</v>
      </c>
      <c r="CP275" s="143">
        <f t="shared" si="527"/>
        <v>1.2022682287919844</v>
      </c>
      <c r="CQ275" s="83">
        <f t="shared" si="581"/>
        <v>2.2573719321635963E-2</v>
      </c>
      <c r="CR275" s="84">
        <f t="shared" si="582"/>
        <v>649.61185332961338</v>
      </c>
      <c r="CS275" s="83">
        <f t="shared" si="528"/>
        <v>0</v>
      </c>
      <c r="CT275" s="83">
        <f t="shared" si="583"/>
        <v>1.5774922798308486</v>
      </c>
      <c r="CU275" s="83">
        <f t="shared" si="529"/>
        <v>1.5774922798308486</v>
      </c>
      <c r="CV275" s="143">
        <f t="shared" si="530"/>
        <v>1.2032003115553187</v>
      </c>
      <c r="CW275" s="83">
        <f t="shared" si="584"/>
        <v>2.2602567283161193E-2</v>
      </c>
      <c r="CX275" s="84">
        <f t="shared" si="585"/>
        <v>648.20697662446446</v>
      </c>
      <c r="CY275" s="83">
        <f t="shared" si="531"/>
        <v>0</v>
      </c>
      <c r="CZ275" s="83">
        <f t="shared" si="586"/>
        <v>1.5791777514104137</v>
      </c>
      <c r="DA275" s="83">
        <f t="shared" si="532"/>
        <v>1.5791777514104137</v>
      </c>
      <c r="DB275" s="143">
        <f t="shared" si="533"/>
        <v>1.2032309708933955</v>
      </c>
      <c r="DC275" s="83">
        <f t="shared" si="587"/>
        <v>2.260351618967428E-2</v>
      </c>
      <c r="DD275" s="84">
        <f t="shared" si="588"/>
        <v>648.1610447237133</v>
      </c>
      <c r="DE275" s="86">
        <f t="shared" si="534"/>
        <v>1297.6845860599292</v>
      </c>
      <c r="DF275" s="86">
        <f t="shared" si="535"/>
        <v>519.07383442397168</v>
      </c>
      <c r="DG275" s="86">
        <f t="shared" si="536"/>
        <v>324.4211465149823</v>
      </c>
      <c r="DH275" s="86">
        <f t="shared" si="537"/>
        <v>0.65381336798374867</v>
      </c>
      <c r="DI275" s="86">
        <f t="shared" si="538"/>
        <v>3.2232747603437799</v>
      </c>
      <c r="DJ275" s="86">
        <f t="shared" si="539"/>
        <v>1058.4422280058641</v>
      </c>
      <c r="DK275" s="86">
        <f t="shared" si="540"/>
        <v>517.40091699270249</v>
      </c>
      <c r="DL275" s="86">
        <f t="shared" si="598"/>
        <v>517.40091699270249</v>
      </c>
      <c r="DM275" s="86">
        <f t="shared" si="541"/>
        <v>0.65381336798374867</v>
      </c>
      <c r="DN275" s="85">
        <f t="shared" si="542"/>
        <v>0.65381336798374867</v>
      </c>
      <c r="DO275" s="85">
        <f t="shared" si="589"/>
        <v>65.381336798374861</v>
      </c>
      <c r="DP275" s="85">
        <f t="shared" si="543"/>
        <v>0.65381336798374867</v>
      </c>
      <c r="DQ275" s="85">
        <f t="shared" si="590"/>
        <v>65.381336798374861</v>
      </c>
      <c r="DR275" s="85">
        <f t="shared" si="544"/>
        <v>0.65381336798374867</v>
      </c>
      <c r="DS275" s="85">
        <f t="shared" si="591"/>
        <v>65.381336798374861</v>
      </c>
      <c r="DT275" s="81"/>
      <c r="DU275" s="81"/>
      <c r="DV275" s="81">
        <f t="shared" si="592"/>
        <v>-0.65381336798374867</v>
      </c>
      <c r="DW275" s="100"/>
    </row>
    <row r="276" spans="1:127" x14ac:dyDescent="0.2">
      <c r="A276" s="59">
        <f t="shared" si="545"/>
        <v>36.133333333333276</v>
      </c>
      <c r="B276" s="44">
        <f t="shared" si="546"/>
        <v>36133.333333333278</v>
      </c>
      <c r="C276" s="52">
        <f t="shared" si="480"/>
        <v>133.33333333333334</v>
      </c>
      <c r="D276" s="50">
        <f t="shared" si="481"/>
        <v>3</v>
      </c>
      <c r="E276" s="44">
        <f t="shared" si="482"/>
        <v>2.6</v>
      </c>
      <c r="F276" s="47">
        <f t="shared" si="483"/>
        <v>0.2</v>
      </c>
      <c r="G276" s="52">
        <f t="shared" si="547"/>
        <v>2.6530225095622785E-2</v>
      </c>
      <c r="H276" s="57">
        <f t="shared" si="548"/>
        <v>454.75574041852639</v>
      </c>
      <c r="I276" s="52">
        <f t="shared" si="549"/>
        <v>0</v>
      </c>
      <c r="J276" s="54">
        <f t="shared" si="550"/>
        <v>986.70047326122165</v>
      </c>
      <c r="K276" s="46">
        <f t="shared" si="593"/>
        <v>986.70047326122165</v>
      </c>
      <c r="L276" s="80">
        <f t="shared" si="484"/>
        <v>0</v>
      </c>
      <c r="M276" s="142">
        <f t="shared" si="485"/>
        <v>0</v>
      </c>
      <c r="N276" s="60">
        <f t="shared" si="486"/>
        <v>2.6</v>
      </c>
      <c r="O276" s="53">
        <f t="shared" si="487"/>
        <v>0</v>
      </c>
      <c r="P276" s="58">
        <f t="shared" si="551"/>
        <v>2.6169595858065162</v>
      </c>
      <c r="Q276" s="49">
        <f t="shared" si="488"/>
        <v>2.6169595858065162</v>
      </c>
      <c r="R276" s="143">
        <f t="shared" si="489"/>
        <v>0.2</v>
      </c>
      <c r="S276" s="51">
        <f t="shared" si="552"/>
        <v>2.1090035596554424E-2</v>
      </c>
      <c r="T276" s="57">
        <f t="shared" si="553"/>
        <v>452.84059823331603</v>
      </c>
      <c r="U276" s="53">
        <f t="shared" si="490"/>
        <v>0</v>
      </c>
      <c r="V276" s="58">
        <f t="shared" si="554"/>
        <v>2.6174390583147469</v>
      </c>
      <c r="W276" s="49">
        <f t="shared" si="491"/>
        <v>2.6174390583147469</v>
      </c>
      <c r="X276" s="143">
        <f t="shared" si="492"/>
        <v>0.2</v>
      </c>
      <c r="Y276" s="51">
        <f t="shared" si="555"/>
        <v>2.0495213815298671E-2</v>
      </c>
      <c r="Z276" s="57">
        <f t="shared" si="556"/>
        <v>446.98581811902199</v>
      </c>
      <c r="AA276" s="53">
        <f t="shared" si="493"/>
        <v>0</v>
      </c>
      <c r="AB276" s="58">
        <f t="shared" si="557"/>
        <v>2.6189059436361015</v>
      </c>
      <c r="AC276" s="49">
        <f t="shared" si="494"/>
        <v>2.6189059436361015</v>
      </c>
      <c r="AD276" s="143">
        <f t="shared" si="495"/>
        <v>0.2</v>
      </c>
      <c r="AE276" s="49">
        <f t="shared" si="594"/>
        <v>2.0442523966449671E-2</v>
      </c>
      <c r="AF276" s="57">
        <f t="shared" si="558"/>
        <v>445.29828810587736</v>
      </c>
      <c r="AG276" s="53">
        <f t="shared" si="496"/>
        <v>0</v>
      </c>
      <c r="AH276" s="58">
        <f t="shared" si="559"/>
        <v>2.6193290509768001</v>
      </c>
      <c r="AI276" s="49">
        <f t="shared" si="497"/>
        <v>2.6193290509768001</v>
      </c>
      <c r="AJ276" s="143">
        <f t="shared" si="498"/>
        <v>0.2</v>
      </c>
      <c r="AK276" s="51">
        <f t="shared" si="560"/>
        <v>2.0443082291311074E-2</v>
      </c>
      <c r="AL276" s="57">
        <f t="shared" si="561"/>
        <v>445.07202380953919</v>
      </c>
      <c r="AM276" s="53">
        <f t="shared" si="499"/>
        <v>0</v>
      </c>
      <c r="AN276" s="58">
        <f t="shared" si="562"/>
        <v>2.6193857916716703</v>
      </c>
      <c r="AO276" s="49">
        <f t="shared" si="500"/>
        <v>2.6193857916716703</v>
      </c>
      <c r="AP276" s="143">
        <f t="shared" si="501"/>
        <v>0.2</v>
      </c>
      <c r="AQ276" s="51">
        <f t="shared" si="563"/>
        <v>2.044337794104327E-2</v>
      </c>
      <c r="AR276" s="57">
        <f t="shared" si="564"/>
        <v>445.0513682760681</v>
      </c>
      <c r="AS276" s="44">
        <f t="shared" si="502"/>
        <v>1776.060851870199</v>
      </c>
      <c r="AT276" s="44">
        <f t="shared" si="503"/>
        <v>710.42434074807954</v>
      </c>
      <c r="AU276" s="44">
        <f t="shared" si="504"/>
        <v>444.01521296754976</v>
      </c>
      <c r="AV276" s="47">
        <f t="shared" si="505"/>
        <v>19.142797257774788</v>
      </c>
      <c r="AW276" s="47">
        <f t="shared" si="506"/>
        <v>1408.6168218173218</v>
      </c>
      <c r="AX276" s="86">
        <f t="shared" si="507"/>
        <v>564124.58350507729</v>
      </c>
      <c r="AY276" s="86">
        <f t="shared" si="508"/>
        <v>594.30621212394828</v>
      </c>
      <c r="AZ276" s="10">
        <f t="shared" si="565"/>
        <v>594.30621212394828</v>
      </c>
      <c r="BA276" s="44">
        <f t="shared" si="509"/>
        <v>1408.6168218173218</v>
      </c>
      <c r="BB276" s="9">
        <f t="shared" si="510"/>
        <v>1408.6168218173218</v>
      </c>
      <c r="BC276" s="45">
        <f t="shared" si="599"/>
        <v>187815.57624230959</v>
      </c>
      <c r="BD276" s="9">
        <f t="shared" si="511"/>
        <v>444.01521296754976</v>
      </c>
      <c r="BE276" s="45">
        <f t="shared" si="595"/>
        <v>59202.028395673304</v>
      </c>
      <c r="BF276" s="9">
        <f t="shared" si="512"/>
        <v>710.42434074807954</v>
      </c>
      <c r="BG276" s="45">
        <f t="shared" si="596"/>
        <v>94723.245433077274</v>
      </c>
      <c r="BH276" s="58"/>
      <c r="BI276" s="58"/>
      <c r="BJ276" s="58">
        <f t="shared" si="566"/>
        <v>-1408.6168218173218</v>
      </c>
      <c r="BK276" s="97"/>
      <c r="BL276" s="44"/>
      <c r="BM276" s="82">
        <f t="shared" si="567"/>
        <v>27.1</v>
      </c>
      <c r="BN276" s="86">
        <f t="shared" si="568"/>
        <v>27100</v>
      </c>
      <c r="BO276" s="86">
        <f t="shared" si="569"/>
        <v>100</v>
      </c>
      <c r="BP276" s="84">
        <f t="shared" si="513"/>
        <v>2</v>
      </c>
      <c r="BQ276" s="84">
        <f t="shared" si="514"/>
        <v>3</v>
      </c>
      <c r="BR276" s="84">
        <f t="shared" si="515"/>
        <v>0.2</v>
      </c>
      <c r="BS276" s="84">
        <f t="shared" si="570"/>
        <v>3.6456943074937957E-2</v>
      </c>
      <c r="BT276" s="84">
        <f t="shared" si="571"/>
        <v>606.0144596559411</v>
      </c>
      <c r="BU276" s="84">
        <f t="shared" si="572"/>
        <v>0</v>
      </c>
      <c r="BV276" s="83">
        <f t="shared" si="573"/>
        <v>723.68268114440514</v>
      </c>
      <c r="BW276" s="81">
        <f t="shared" si="597"/>
        <v>723.68268114440514</v>
      </c>
      <c r="BX276" s="83">
        <f t="shared" si="516"/>
        <v>0</v>
      </c>
      <c r="BY276" s="141">
        <f t="shared" si="517"/>
        <v>0</v>
      </c>
      <c r="BZ276" s="83">
        <f t="shared" si="518"/>
        <v>3</v>
      </c>
      <c r="CA276" s="83">
        <f t="shared" si="519"/>
        <v>0</v>
      </c>
      <c r="CB276" s="83">
        <f t="shared" si="574"/>
        <v>1.6317601646234268</v>
      </c>
      <c r="CC276" s="83">
        <f t="shared" si="520"/>
        <v>1.6317601646234268</v>
      </c>
      <c r="CD276" s="143">
        <f t="shared" si="521"/>
        <v>1.2238668524348462</v>
      </c>
      <c r="CE276" s="83">
        <f t="shared" si="575"/>
        <v>2.3119810038139166E-2</v>
      </c>
      <c r="CF276" s="84">
        <f t="shared" si="576"/>
        <v>717.37946490872935</v>
      </c>
      <c r="CG276" s="83">
        <f t="shared" si="522"/>
        <v>0</v>
      </c>
      <c r="CH276" s="83">
        <f t="shared" si="577"/>
        <v>1.5004632553956005</v>
      </c>
      <c r="CI276" s="83">
        <f t="shared" si="523"/>
        <v>1.5004632553956005</v>
      </c>
      <c r="CJ276" s="143">
        <f t="shared" si="524"/>
        <v>1.1969464386411544</v>
      </c>
      <c r="CK276" s="83">
        <f t="shared" si="578"/>
        <v>2.2289315272603246E-2</v>
      </c>
      <c r="CL276" s="84">
        <f t="shared" si="579"/>
        <v>665.18100245742994</v>
      </c>
      <c r="CM276" s="83">
        <f t="shared" si="525"/>
        <v>0</v>
      </c>
      <c r="CN276" s="83">
        <f t="shared" si="580"/>
        <v>1.5592701870830894</v>
      </c>
      <c r="CO276" s="83">
        <f t="shared" si="526"/>
        <v>1.5592701870830894</v>
      </c>
      <c r="CP276" s="143">
        <f t="shared" si="527"/>
        <v>1.2022682287919844</v>
      </c>
      <c r="CQ276" s="83">
        <f t="shared" si="581"/>
        <v>2.2453492498756764E-2</v>
      </c>
      <c r="CR276" s="84">
        <f t="shared" si="582"/>
        <v>651.05429758849596</v>
      </c>
      <c r="CS276" s="83">
        <f t="shared" si="528"/>
        <v>0</v>
      </c>
      <c r="CT276" s="83">
        <f t="shared" si="583"/>
        <v>1.5759864345598844</v>
      </c>
      <c r="CU276" s="83">
        <f t="shared" si="529"/>
        <v>1.5759864345598844</v>
      </c>
      <c r="CV276" s="143">
        <f t="shared" si="530"/>
        <v>1.2032003115553187</v>
      </c>
      <c r="CW276" s="83">
        <f t="shared" si="584"/>
        <v>2.248224725200566E-2</v>
      </c>
      <c r="CX276" s="84">
        <f t="shared" si="585"/>
        <v>649.63597932424318</v>
      </c>
      <c r="CY276" s="83">
        <f t="shared" si="531"/>
        <v>0</v>
      </c>
      <c r="CZ276" s="83">
        <f t="shared" si="586"/>
        <v>1.5776845625330818</v>
      </c>
      <c r="DA276" s="83">
        <f t="shared" si="532"/>
        <v>1.5776845625330818</v>
      </c>
      <c r="DB276" s="143">
        <f t="shared" si="533"/>
        <v>1.2032309708933955</v>
      </c>
      <c r="DC276" s="83">
        <f t="shared" si="587"/>
        <v>2.2483193092584942E-2</v>
      </c>
      <c r="DD276" s="84">
        <f t="shared" si="588"/>
        <v>649.58858222675849</v>
      </c>
      <c r="DE276" s="86">
        <f t="shared" si="534"/>
        <v>1302.6288260599292</v>
      </c>
      <c r="DF276" s="86">
        <f t="shared" si="535"/>
        <v>521.05153042397171</v>
      </c>
      <c r="DG276" s="86">
        <f t="shared" si="536"/>
        <v>325.65720651498231</v>
      </c>
      <c r="DH276" s="86">
        <f t="shared" si="537"/>
        <v>0.64733836478469631</v>
      </c>
      <c r="DI276" s="86">
        <f t="shared" si="538"/>
        <v>3.1648828740646193</v>
      </c>
      <c r="DJ276" s="86">
        <f t="shared" si="539"/>
        <v>1022.7075959198943</v>
      </c>
      <c r="DK276" s="86">
        <f t="shared" si="540"/>
        <v>511.217932966342</v>
      </c>
      <c r="DL276" s="86">
        <f t="shared" si="598"/>
        <v>511.217932966342</v>
      </c>
      <c r="DM276" s="86">
        <f t="shared" si="541"/>
        <v>0.64733836478469631</v>
      </c>
      <c r="DN276" s="85">
        <f t="shared" si="542"/>
        <v>0.64733836478469631</v>
      </c>
      <c r="DO276" s="85">
        <f t="shared" si="589"/>
        <v>64.733836478469627</v>
      </c>
      <c r="DP276" s="85">
        <f t="shared" si="543"/>
        <v>0.64733836478469631</v>
      </c>
      <c r="DQ276" s="85">
        <f t="shared" si="590"/>
        <v>64.733836478469627</v>
      </c>
      <c r="DR276" s="85">
        <f t="shared" si="544"/>
        <v>0.64733836478469631</v>
      </c>
      <c r="DS276" s="85">
        <f t="shared" si="591"/>
        <v>64.733836478469627</v>
      </c>
      <c r="DT276" s="81"/>
      <c r="DU276" s="81"/>
      <c r="DV276" s="81">
        <f t="shared" si="592"/>
        <v>-0.64733836478469631</v>
      </c>
      <c r="DW276" s="100"/>
    </row>
    <row r="277" spans="1:127" x14ac:dyDescent="0.2">
      <c r="A277" s="59">
        <f t="shared" si="545"/>
        <v>36.266666666666616</v>
      </c>
      <c r="B277" s="44">
        <f t="shared" si="546"/>
        <v>36266.666666666613</v>
      </c>
      <c r="C277" s="52">
        <f t="shared" si="480"/>
        <v>133.33333333333334</v>
      </c>
      <c r="D277" s="50">
        <f t="shared" si="481"/>
        <v>3</v>
      </c>
      <c r="E277" s="44">
        <f t="shared" si="482"/>
        <v>2.6</v>
      </c>
      <c r="F277" s="47">
        <f t="shared" si="483"/>
        <v>0.2</v>
      </c>
      <c r="G277" s="52">
        <f t="shared" si="547"/>
        <v>2.6503558428956117E-2</v>
      </c>
      <c r="H277" s="57">
        <f t="shared" si="548"/>
        <v>456.11558102172069</v>
      </c>
      <c r="I277" s="52">
        <f t="shared" si="549"/>
        <v>0</v>
      </c>
      <c r="J277" s="54">
        <f t="shared" si="550"/>
        <v>990.4936732612216</v>
      </c>
      <c r="K277" s="46">
        <f t="shared" si="593"/>
        <v>990.4936732612216</v>
      </c>
      <c r="L277" s="80">
        <f t="shared" si="484"/>
        <v>0</v>
      </c>
      <c r="M277" s="142">
        <f t="shared" si="485"/>
        <v>0</v>
      </c>
      <c r="N277" s="60">
        <f t="shared" si="486"/>
        <v>2.6</v>
      </c>
      <c r="O277" s="53">
        <f t="shared" si="487"/>
        <v>0</v>
      </c>
      <c r="P277" s="58">
        <f t="shared" si="551"/>
        <v>2.6171191461791397</v>
      </c>
      <c r="Q277" s="49">
        <f t="shared" si="488"/>
        <v>2.6171191461791397</v>
      </c>
      <c r="R277" s="143">
        <f t="shared" si="489"/>
        <v>0.2</v>
      </c>
      <c r="S277" s="51">
        <f t="shared" si="552"/>
        <v>2.1063368929887756E-2</v>
      </c>
      <c r="T277" s="57">
        <f t="shared" si="553"/>
        <v>453.91445011229467</v>
      </c>
      <c r="U277" s="53">
        <f t="shared" si="490"/>
        <v>0</v>
      </c>
      <c r="V277" s="58">
        <f t="shared" si="554"/>
        <v>2.6176701954414807</v>
      </c>
      <c r="W277" s="49">
        <f t="shared" si="491"/>
        <v>2.6176701954414807</v>
      </c>
      <c r="X277" s="143">
        <f t="shared" si="492"/>
        <v>0.2</v>
      </c>
      <c r="Y277" s="51">
        <f t="shared" si="555"/>
        <v>2.0468547148632003E-2</v>
      </c>
      <c r="Z277" s="57">
        <f t="shared" si="556"/>
        <v>448.02917283970595</v>
      </c>
      <c r="AA277" s="53">
        <f t="shared" si="493"/>
        <v>0</v>
      </c>
      <c r="AB277" s="58">
        <f t="shared" si="557"/>
        <v>2.6191447046195759</v>
      </c>
      <c r="AC277" s="49">
        <f t="shared" si="494"/>
        <v>2.6191447046195759</v>
      </c>
      <c r="AD277" s="143">
        <f t="shared" si="495"/>
        <v>0.2</v>
      </c>
      <c r="AE277" s="49">
        <f t="shared" si="594"/>
        <v>2.0415857299783003E-2</v>
      </c>
      <c r="AF277" s="57">
        <f t="shared" si="558"/>
        <v>446.33837589178449</v>
      </c>
      <c r="AG277" s="53">
        <f t="shared" si="496"/>
        <v>0</v>
      </c>
      <c r="AH277" s="58">
        <f t="shared" si="559"/>
        <v>2.6195686275017755</v>
      </c>
      <c r="AI277" s="49">
        <f t="shared" si="497"/>
        <v>2.6195686275017755</v>
      </c>
      <c r="AJ277" s="143">
        <f t="shared" si="498"/>
        <v>0.2</v>
      </c>
      <c r="AK277" s="51">
        <f t="shared" si="560"/>
        <v>2.0416415624644406E-2</v>
      </c>
      <c r="AL277" s="57">
        <f t="shared" si="561"/>
        <v>446.11197200799654</v>
      </c>
      <c r="AM277" s="53">
        <f t="shared" si="499"/>
        <v>0</v>
      </c>
      <c r="AN277" s="58">
        <f t="shared" si="562"/>
        <v>2.6196254027414727</v>
      </c>
      <c r="AO277" s="49">
        <f t="shared" si="500"/>
        <v>2.6196254027414727</v>
      </c>
      <c r="AP277" s="143">
        <f t="shared" si="501"/>
        <v>0.2</v>
      </c>
      <c r="AQ277" s="51">
        <f t="shared" si="563"/>
        <v>2.0416711274376602E-2</v>
      </c>
      <c r="AR277" s="57">
        <f t="shared" si="564"/>
        <v>446.09130899665826</v>
      </c>
      <c r="AS277" s="44">
        <f t="shared" si="502"/>
        <v>1782.8886118701989</v>
      </c>
      <c r="AT277" s="44">
        <f t="shared" si="503"/>
        <v>713.1554447480795</v>
      </c>
      <c r="AU277" s="44">
        <f t="shared" si="504"/>
        <v>445.72215296754973</v>
      </c>
      <c r="AV277" s="47">
        <f t="shared" si="505"/>
        <v>18.883213270769808</v>
      </c>
      <c r="AW277" s="47">
        <f t="shared" si="506"/>
        <v>1372.9242992060229</v>
      </c>
      <c r="AX277" s="86">
        <f t="shared" si="507"/>
        <v>541365.88439830753</v>
      </c>
      <c r="AY277" s="86">
        <f t="shared" si="508"/>
        <v>590.8490497695733</v>
      </c>
      <c r="AZ277" s="10">
        <f t="shared" si="565"/>
        <v>590.8490497695733</v>
      </c>
      <c r="BA277" s="44">
        <f t="shared" si="509"/>
        <v>1372.9242992060229</v>
      </c>
      <c r="BB277" s="9">
        <f t="shared" si="510"/>
        <v>1372.9242992060229</v>
      </c>
      <c r="BC277" s="45">
        <f t="shared" si="599"/>
        <v>183056.57322746972</v>
      </c>
      <c r="BD277" s="9">
        <f t="shared" si="511"/>
        <v>445.72215296754973</v>
      </c>
      <c r="BE277" s="45">
        <f t="shared" si="595"/>
        <v>59429.620395673301</v>
      </c>
      <c r="BF277" s="9">
        <f t="shared" si="512"/>
        <v>713.1554447480795</v>
      </c>
      <c r="BG277" s="45">
        <f t="shared" si="596"/>
        <v>95087.392633077281</v>
      </c>
      <c r="BH277" s="58"/>
      <c r="BI277" s="58"/>
      <c r="BJ277" s="58">
        <f t="shared" si="566"/>
        <v>-1372.9242992060229</v>
      </c>
      <c r="BK277" s="97"/>
      <c r="BL277" s="44"/>
      <c r="BM277" s="82">
        <f t="shared" si="567"/>
        <v>27.2</v>
      </c>
      <c r="BN277" s="86">
        <f t="shared" si="568"/>
        <v>27200</v>
      </c>
      <c r="BO277" s="86">
        <f t="shared" si="569"/>
        <v>100</v>
      </c>
      <c r="BP277" s="84">
        <f t="shared" si="513"/>
        <v>2</v>
      </c>
      <c r="BQ277" s="84">
        <f t="shared" si="514"/>
        <v>3</v>
      </c>
      <c r="BR277" s="84">
        <f t="shared" si="515"/>
        <v>0.2</v>
      </c>
      <c r="BS277" s="84">
        <f t="shared" si="570"/>
        <v>3.6436943074937958E-2</v>
      </c>
      <c r="BT277" s="84">
        <f t="shared" si="571"/>
        <v>607.22935775843905</v>
      </c>
      <c r="BU277" s="84">
        <f t="shared" si="572"/>
        <v>0</v>
      </c>
      <c r="BV277" s="83">
        <f t="shared" si="573"/>
        <v>726.42948114440514</v>
      </c>
      <c r="BW277" s="81">
        <f t="shared" si="597"/>
        <v>726.42948114440514</v>
      </c>
      <c r="BX277" s="83">
        <f t="shared" si="516"/>
        <v>0</v>
      </c>
      <c r="BY277" s="141">
        <f t="shared" si="517"/>
        <v>0</v>
      </c>
      <c r="BZ277" s="83">
        <f t="shared" si="518"/>
        <v>3</v>
      </c>
      <c r="CA277" s="83">
        <f t="shared" si="519"/>
        <v>0</v>
      </c>
      <c r="CB277" s="83">
        <f t="shared" si="574"/>
        <v>1.630432535448592</v>
      </c>
      <c r="CC277" s="83">
        <f t="shared" si="520"/>
        <v>1.630432535448592</v>
      </c>
      <c r="CD277" s="143">
        <f t="shared" si="521"/>
        <v>1.2238668524348462</v>
      </c>
      <c r="CE277" s="83">
        <f t="shared" si="575"/>
        <v>2.2997423352895681E-2</v>
      </c>
      <c r="CF277" s="84">
        <f t="shared" si="576"/>
        <v>718.79257801171025</v>
      </c>
      <c r="CG277" s="83">
        <f t="shared" si="522"/>
        <v>0</v>
      </c>
      <c r="CH277" s="83">
        <f t="shared" si="577"/>
        <v>1.4991429975144928</v>
      </c>
      <c r="CI277" s="83">
        <f t="shared" si="523"/>
        <v>1.4991429975144928</v>
      </c>
      <c r="CJ277" s="143">
        <f t="shared" si="524"/>
        <v>1.1969464386411544</v>
      </c>
      <c r="CK277" s="83">
        <f t="shared" si="578"/>
        <v>2.2169620628739131E-2</v>
      </c>
      <c r="CL277" s="84">
        <f t="shared" si="579"/>
        <v>666.66250944340482</v>
      </c>
      <c r="CM277" s="83">
        <f t="shared" si="525"/>
        <v>0</v>
      </c>
      <c r="CN277" s="83">
        <f t="shared" si="580"/>
        <v>1.5577560007055919</v>
      </c>
      <c r="CO277" s="83">
        <f t="shared" si="526"/>
        <v>1.5577560007055919</v>
      </c>
      <c r="CP277" s="143">
        <f t="shared" si="527"/>
        <v>1.2022682287919844</v>
      </c>
      <c r="CQ277" s="83">
        <f t="shared" si="581"/>
        <v>2.2333265675877564E-2</v>
      </c>
      <c r="CR277" s="84">
        <f t="shared" si="582"/>
        <v>652.49044247684333</v>
      </c>
      <c r="CS277" s="83">
        <f t="shared" si="528"/>
        <v>0</v>
      </c>
      <c r="CT277" s="83">
        <f t="shared" si="583"/>
        <v>1.5744914010658237</v>
      </c>
      <c r="CU277" s="83">
        <f t="shared" si="529"/>
        <v>1.5744914010658237</v>
      </c>
      <c r="CV277" s="143">
        <f t="shared" si="530"/>
        <v>1.2032003115553187</v>
      </c>
      <c r="CW277" s="83">
        <f t="shared" si="584"/>
        <v>2.2361927220850127E-2</v>
      </c>
      <c r="CX277" s="84">
        <f t="shared" si="585"/>
        <v>651.05871284178704</v>
      </c>
      <c r="CY277" s="83">
        <f t="shared" si="531"/>
        <v>0</v>
      </c>
      <c r="CZ277" s="83">
        <f t="shared" si="586"/>
        <v>1.5762021110772588</v>
      </c>
      <c r="DA277" s="83">
        <f t="shared" si="532"/>
        <v>1.5762021110772588</v>
      </c>
      <c r="DB277" s="143">
        <f t="shared" si="533"/>
        <v>1.2032309708933955</v>
      </c>
      <c r="DC277" s="83">
        <f t="shared" si="587"/>
        <v>2.2362869995495603E-2</v>
      </c>
      <c r="DD277" s="84">
        <f t="shared" si="588"/>
        <v>651.00984425064746</v>
      </c>
      <c r="DE277" s="86">
        <f t="shared" si="534"/>
        <v>1307.5730660599293</v>
      </c>
      <c r="DF277" s="86">
        <f t="shared" si="535"/>
        <v>523.02922642397164</v>
      </c>
      <c r="DG277" s="86">
        <f t="shared" si="536"/>
        <v>326.89326651498232</v>
      </c>
      <c r="DH277" s="86">
        <f t="shared" si="537"/>
        <v>0.64097511111413441</v>
      </c>
      <c r="DI277" s="86">
        <f t="shared" si="538"/>
        <v>3.107972956358934</v>
      </c>
      <c r="DJ277" s="86">
        <f t="shared" si="539"/>
        <v>988.4328228077427</v>
      </c>
      <c r="DK277" s="86">
        <f t="shared" si="540"/>
        <v>505.0668796471507</v>
      </c>
      <c r="DL277" s="86">
        <f t="shared" si="598"/>
        <v>505.0668796471507</v>
      </c>
      <c r="DM277" s="86">
        <f t="shared" si="541"/>
        <v>0.64097511111413441</v>
      </c>
      <c r="DN277" s="85">
        <f t="shared" si="542"/>
        <v>0.64097511111413441</v>
      </c>
      <c r="DO277" s="85">
        <f t="shared" si="589"/>
        <v>64.097511111413439</v>
      </c>
      <c r="DP277" s="85">
        <f t="shared" si="543"/>
        <v>0.64097511111413441</v>
      </c>
      <c r="DQ277" s="85">
        <f t="shared" si="590"/>
        <v>64.097511111413439</v>
      </c>
      <c r="DR277" s="85">
        <f t="shared" si="544"/>
        <v>0.64097511111413441</v>
      </c>
      <c r="DS277" s="85">
        <f t="shared" si="591"/>
        <v>64.097511111413439</v>
      </c>
      <c r="DT277" s="81"/>
      <c r="DU277" s="81"/>
      <c r="DV277" s="81">
        <f t="shared" si="592"/>
        <v>-0.64097511111413441</v>
      </c>
      <c r="DW277" s="100"/>
    </row>
    <row r="278" spans="1:127" x14ac:dyDescent="0.2">
      <c r="A278" s="59">
        <f t="shared" si="545"/>
        <v>36.399999999999949</v>
      </c>
      <c r="B278" s="44">
        <f t="shared" si="546"/>
        <v>36399.999999999949</v>
      </c>
      <c r="C278" s="52">
        <f t="shared" si="480"/>
        <v>133.33333333333334</v>
      </c>
      <c r="D278" s="50">
        <f t="shared" si="481"/>
        <v>3</v>
      </c>
      <c r="E278" s="44">
        <f t="shared" si="482"/>
        <v>2.6</v>
      </c>
      <c r="F278" s="47">
        <f t="shared" si="483"/>
        <v>0.2</v>
      </c>
      <c r="G278" s="52">
        <f t="shared" si="547"/>
        <v>2.6476891762289449E-2</v>
      </c>
      <c r="H278" s="57">
        <f t="shared" si="548"/>
        <v>457.47405410354747</v>
      </c>
      <c r="I278" s="52">
        <f t="shared" si="549"/>
        <v>0</v>
      </c>
      <c r="J278" s="54">
        <f t="shared" si="550"/>
        <v>994.28687326122156</v>
      </c>
      <c r="K278" s="46">
        <f t="shared" si="593"/>
        <v>994.28687326122156</v>
      </c>
      <c r="L278" s="80">
        <f t="shared" si="484"/>
        <v>0</v>
      </c>
      <c r="M278" s="142">
        <f t="shared" si="485"/>
        <v>0</v>
      </c>
      <c r="N278" s="60">
        <f t="shared" si="486"/>
        <v>2.6</v>
      </c>
      <c r="O278" s="53">
        <f t="shared" si="487"/>
        <v>0</v>
      </c>
      <c r="P278" s="58">
        <f t="shared" si="551"/>
        <v>2.6172790073157133</v>
      </c>
      <c r="Q278" s="49">
        <f t="shared" si="488"/>
        <v>2.6172790073157133</v>
      </c>
      <c r="R278" s="143">
        <f t="shared" si="489"/>
        <v>0.2</v>
      </c>
      <c r="S278" s="51">
        <f t="shared" si="552"/>
        <v>2.1036702263221088E-2</v>
      </c>
      <c r="T278" s="57">
        <f t="shared" si="553"/>
        <v>454.98687794462001</v>
      </c>
      <c r="U278" s="53">
        <f t="shared" si="490"/>
        <v>0</v>
      </c>
      <c r="V278" s="58">
        <f t="shared" si="554"/>
        <v>2.6179016416646848</v>
      </c>
      <c r="W278" s="49">
        <f t="shared" si="491"/>
        <v>2.6179016416646848</v>
      </c>
      <c r="X278" s="143">
        <f t="shared" si="492"/>
        <v>0.2</v>
      </c>
      <c r="Y278" s="51">
        <f t="shared" si="555"/>
        <v>2.0441880481965335E-2</v>
      </c>
      <c r="Z278" s="57">
        <f t="shared" si="556"/>
        <v>449.07107714330743</v>
      </c>
      <c r="AA278" s="53">
        <f t="shared" si="493"/>
        <v>0</v>
      </c>
      <c r="AB278" s="58">
        <f t="shared" si="557"/>
        <v>2.6193837815137853</v>
      </c>
      <c r="AC278" s="49">
        <f t="shared" si="494"/>
        <v>2.6193837815137853</v>
      </c>
      <c r="AD278" s="143">
        <f t="shared" si="495"/>
        <v>0.2</v>
      </c>
      <c r="AE278" s="49">
        <f t="shared" si="594"/>
        <v>2.0389190633116335E-2</v>
      </c>
      <c r="AF278" s="57">
        <f t="shared" si="558"/>
        <v>447.37701133795207</v>
      </c>
      <c r="AG278" s="53">
        <f t="shared" si="496"/>
        <v>0</v>
      </c>
      <c r="AH278" s="58">
        <f t="shared" si="559"/>
        <v>2.6198085205167474</v>
      </c>
      <c r="AI278" s="49">
        <f t="shared" si="497"/>
        <v>2.6198085205167474</v>
      </c>
      <c r="AJ278" s="143">
        <f t="shared" si="498"/>
        <v>0.2</v>
      </c>
      <c r="AK278" s="51">
        <f t="shared" si="560"/>
        <v>2.0389748957977738E-2</v>
      </c>
      <c r="AL278" s="57">
        <f t="shared" si="561"/>
        <v>447.15046779070451</v>
      </c>
      <c r="AM278" s="53">
        <f t="shared" si="499"/>
        <v>0</v>
      </c>
      <c r="AN278" s="58">
        <f t="shared" si="562"/>
        <v>2.6198653303346187</v>
      </c>
      <c r="AO278" s="49">
        <f t="shared" si="500"/>
        <v>2.6198653303346187</v>
      </c>
      <c r="AP278" s="143">
        <f t="shared" si="501"/>
        <v>0.2</v>
      </c>
      <c r="AQ278" s="51">
        <f t="shared" si="563"/>
        <v>2.0390044607709934E-2</v>
      </c>
      <c r="AR278" s="57">
        <f t="shared" si="564"/>
        <v>447.12979731994761</v>
      </c>
      <c r="AS278" s="44">
        <f t="shared" si="502"/>
        <v>1789.7163718701986</v>
      </c>
      <c r="AT278" s="44">
        <f t="shared" si="503"/>
        <v>715.88654874807946</v>
      </c>
      <c r="AU278" s="44">
        <f t="shared" si="504"/>
        <v>447.42909296754965</v>
      </c>
      <c r="AV278" s="47">
        <f t="shared" si="505"/>
        <v>18.628237554741201</v>
      </c>
      <c r="AW278" s="47">
        <f t="shared" si="506"/>
        <v>1338.2831353154033</v>
      </c>
      <c r="AX278" s="86">
        <f t="shared" si="507"/>
        <v>519616.89619788452</v>
      </c>
      <c r="AY278" s="86">
        <f t="shared" si="508"/>
        <v>587.40926219752305</v>
      </c>
      <c r="AZ278" s="10">
        <f t="shared" si="565"/>
        <v>587.40926219752305</v>
      </c>
      <c r="BA278" s="44">
        <f t="shared" si="509"/>
        <v>1338.2831353154033</v>
      </c>
      <c r="BB278" s="9">
        <f t="shared" si="510"/>
        <v>1338.2831353154033</v>
      </c>
      <c r="BC278" s="45">
        <f t="shared" si="599"/>
        <v>178437.75137538713</v>
      </c>
      <c r="BD278" s="9">
        <f t="shared" si="511"/>
        <v>447.42909296754965</v>
      </c>
      <c r="BE278" s="45">
        <f t="shared" si="595"/>
        <v>59657.21239567329</v>
      </c>
      <c r="BF278" s="9">
        <f t="shared" si="512"/>
        <v>715.88654874807946</v>
      </c>
      <c r="BG278" s="45">
        <f t="shared" si="596"/>
        <v>95451.539833077273</v>
      </c>
      <c r="BH278" s="58"/>
      <c r="BI278" s="58"/>
      <c r="BJ278" s="58">
        <f t="shared" si="566"/>
        <v>-1338.2831353154033</v>
      </c>
      <c r="BK278" s="97"/>
      <c r="BL278" s="44"/>
      <c r="BM278" s="82">
        <f t="shared" si="567"/>
        <v>27.3</v>
      </c>
      <c r="BN278" s="86">
        <f t="shared" si="568"/>
        <v>27300</v>
      </c>
      <c r="BO278" s="86">
        <f t="shared" si="569"/>
        <v>100</v>
      </c>
      <c r="BP278" s="84">
        <f t="shared" si="513"/>
        <v>2</v>
      </c>
      <c r="BQ278" s="84">
        <f t="shared" si="514"/>
        <v>3</v>
      </c>
      <c r="BR278" s="84">
        <f t="shared" si="515"/>
        <v>0.2</v>
      </c>
      <c r="BS278" s="84">
        <f t="shared" si="570"/>
        <v>3.6416943074937959E-2</v>
      </c>
      <c r="BT278" s="84">
        <f t="shared" si="571"/>
        <v>608.44358919427032</v>
      </c>
      <c r="BU278" s="84">
        <f t="shared" si="572"/>
        <v>0</v>
      </c>
      <c r="BV278" s="83">
        <f t="shared" si="573"/>
        <v>729.17628114440504</v>
      </c>
      <c r="BW278" s="81">
        <f t="shared" si="597"/>
        <v>729.17628114440504</v>
      </c>
      <c r="BX278" s="83">
        <f t="shared" si="516"/>
        <v>0</v>
      </c>
      <c r="BY278" s="141">
        <f t="shared" si="517"/>
        <v>0</v>
      </c>
      <c r="BZ278" s="83">
        <f t="shared" si="518"/>
        <v>3</v>
      </c>
      <c r="CA278" s="83">
        <f t="shared" si="519"/>
        <v>0</v>
      </c>
      <c r="CB278" s="83">
        <f t="shared" si="574"/>
        <v>1.6291082878936984</v>
      </c>
      <c r="CC278" s="83">
        <f t="shared" si="520"/>
        <v>1.6291082878936984</v>
      </c>
      <c r="CD278" s="143">
        <f t="shared" si="521"/>
        <v>1.2238668524348462</v>
      </c>
      <c r="CE278" s="83">
        <f t="shared" si="575"/>
        <v>2.2875036667652195E-2</v>
      </c>
      <c r="CF278" s="84">
        <f t="shared" si="576"/>
        <v>720.19933539121519</v>
      </c>
      <c r="CG278" s="83">
        <f t="shared" si="522"/>
        <v>0</v>
      </c>
      <c r="CH278" s="83">
        <f t="shared" si="577"/>
        <v>1.4978322943376974</v>
      </c>
      <c r="CI278" s="83">
        <f t="shared" si="523"/>
        <v>1.4978322943376974</v>
      </c>
      <c r="CJ278" s="143">
        <f t="shared" si="524"/>
        <v>1.1969464386411544</v>
      </c>
      <c r="CK278" s="83">
        <f t="shared" si="578"/>
        <v>2.2049925984875016E-2</v>
      </c>
      <c r="CL278" s="84">
        <f t="shared" si="579"/>
        <v>668.1373369510851</v>
      </c>
      <c r="CM278" s="83">
        <f t="shared" si="525"/>
        <v>0</v>
      </c>
      <c r="CN278" s="83">
        <f t="shared" si="580"/>
        <v>1.5562529631100668</v>
      </c>
      <c r="CO278" s="83">
        <f t="shared" si="526"/>
        <v>1.5562529631100668</v>
      </c>
      <c r="CP278" s="143">
        <f t="shared" si="527"/>
        <v>1.2022682287919844</v>
      </c>
      <c r="CQ278" s="83">
        <f t="shared" si="581"/>
        <v>2.2213038852998364E-2</v>
      </c>
      <c r="CR278" s="84">
        <f t="shared" si="582"/>
        <v>653.92026539226458</v>
      </c>
      <c r="CS278" s="83">
        <f t="shared" si="528"/>
        <v>0</v>
      </c>
      <c r="CT278" s="83">
        <f t="shared" si="583"/>
        <v>1.5730071496032396</v>
      </c>
      <c r="CU278" s="83">
        <f t="shared" si="529"/>
        <v>1.5730071496032396</v>
      </c>
      <c r="CV278" s="143">
        <f t="shared" si="530"/>
        <v>1.2032003115553187</v>
      </c>
      <c r="CW278" s="83">
        <f t="shared" si="584"/>
        <v>2.2241607189694593E-2</v>
      </c>
      <c r="CX278" s="84">
        <f t="shared" si="585"/>
        <v>652.47515545876013</v>
      </c>
      <c r="CY278" s="83">
        <f t="shared" si="531"/>
        <v>0</v>
      </c>
      <c r="CZ278" s="83">
        <f t="shared" si="586"/>
        <v>1.5747303670914872</v>
      </c>
      <c r="DA278" s="83">
        <f t="shared" si="532"/>
        <v>1.5747303670914872</v>
      </c>
      <c r="DB278" s="143">
        <f t="shared" si="533"/>
        <v>1.2032309708933955</v>
      </c>
      <c r="DC278" s="83">
        <f t="shared" si="587"/>
        <v>2.2242546898406265E-2</v>
      </c>
      <c r="DD278" s="84">
        <f t="shared" si="588"/>
        <v>652.42480926625126</v>
      </c>
      <c r="DE278" s="86">
        <f t="shared" si="534"/>
        <v>1312.5173060599291</v>
      </c>
      <c r="DF278" s="86">
        <f t="shared" si="535"/>
        <v>525.00692242397156</v>
      </c>
      <c r="DG278" s="86">
        <f t="shared" si="536"/>
        <v>328.12932651498227</v>
      </c>
      <c r="DH278" s="86">
        <f t="shared" si="537"/>
        <v>0.6347213171757542</v>
      </c>
      <c r="DI278" s="86">
        <f t="shared" si="538"/>
        <v>3.0525007518676288</v>
      </c>
      <c r="DJ278" s="86">
        <f t="shared" si="539"/>
        <v>955.55039908948822</v>
      </c>
      <c r="DK278" s="86">
        <f t="shared" si="540"/>
        <v>498.94777646044685</v>
      </c>
      <c r="DL278" s="86">
        <f t="shared" si="598"/>
        <v>498.94777646044685</v>
      </c>
      <c r="DM278" s="86">
        <f t="shared" si="541"/>
        <v>0.6347213171757542</v>
      </c>
      <c r="DN278" s="85">
        <f t="shared" si="542"/>
        <v>0.6347213171757542</v>
      </c>
      <c r="DO278" s="85">
        <f t="shared" si="589"/>
        <v>63.472131717575422</v>
      </c>
      <c r="DP278" s="85">
        <f t="shared" si="543"/>
        <v>0.6347213171757542</v>
      </c>
      <c r="DQ278" s="85">
        <f t="shared" si="590"/>
        <v>63.472131717575422</v>
      </c>
      <c r="DR278" s="85">
        <f t="shared" si="544"/>
        <v>0.6347213171757542</v>
      </c>
      <c r="DS278" s="85">
        <f t="shared" si="591"/>
        <v>63.472131717575422</v>
      </c>
      <c r="DT278" s="81"/>
      <c r="DU278" s="81"/>
      <c r="DV278" s="81">
        <f t="shared" si="592"/>
        <v>-0.6347213171757542</v>
      </c>
      <c r="DW278" s="100"/>
    </row>
    <row r="279" spans="1:127" x14ac:dyDescent="0.2">
      <c r="A279" s="59">
        <f t="shared" si="545"/>
        <v>36.533333333333289</v>
      </c>
      <c r="B279" s="44">
        <f t="shared" si="546"/>
        <v>36533.333333333285</v>
      </c>
      <c r="C279" s="52">
        <f t="shared" si="480"/>
        <v>133.33333333333334</v>
      </c>
      <c r="D279" s="50">
        <f t="shared" si="481"/>
        <v>3</v>
      </c>
      <c r="E279" s="44">
        <f t="shared" si="482"/>
        <v>2.6</v>
      </c>
      <c r="F279" s="47">
        <f t="shared" si="483"/>
        <v>0.2</v>
      </c>
      <c r="G279" s="52">
        <f t="shared" si="547"/>
        <v>2.6450225095622781E-2</v>
      </c>
      <c r="H279" s="57">
        <f t="shared" si="548"/>
        <v>458.83115966400675</v>
      </c>
      <c r="I279" s="52">
        <f t="shared" si="549"/>
        <v>0</v>
      </c>
      <c r="J279" s="54">
        <f t="shared" si="550"/>
        <v>998.08007326122151</v>
      </c>
      <c r="K279" s="46">
        <f t="shared" si="593"/>
        <v>998.08007326122151</v>
      </c>
      <c r="L279" s="80">
        <f t="shared" si="484"/>
        <v>0</v>
      </c>
      <c r="M279" s="142">
        <f t="shared" si="485"/>
        <v>0</v>
      </c>
      <c r="N279" s="60">
        <f t="shared" si="486"/>
        <v>2.6</v>
      </c>
      <c r="O279" s="53">
        <f t="shared" si="487"/>
        <v>0</v>
      </c>
      <c r="P279" s="58">
        <f t="shared" si="551"/>
        <v>2.6174391691617487</v>
      </c>
      <c r="Q279" s="49">
        <f t="shared" si="488"/>
        <v>2.6174391691617487</v>
      </c>
      <c r="R279" s="143">
        <f t="shared" si="489"/>
        <v>0.2</v>
      </c>
      <c r="S279" s="51">
        <f t="shared" si="552"/>
        <v>2.101003559655442E-2</v>
      </c>
      <c r="T279" s="57">
        <f t="shared" si="553"/>
        <v>456.05788178084958</v>
      </c>
      <c r="U279" s="53">
        <f t="shared" si="490"/>
        <v>0</v>
      </c>
      <c r="V279" s="58">
        <f t="shared" si="554"/>
        <v>2.6181333969711598</v>
      </c>
      <c r="W279" s="49">
        <f t="shared" si="491"/>
        <v>2.6181333969711598</v>
      </c>
      <c r="X279" s="143">
        <f t="shared" si="492"/>
        <v>0.2</v>
      </c>
      <c r="Y279" s="51">
        <f t="shared" si="555"/>
        <v>2.0415213815298667E-2</v>
      </c>
      <c r="Z279" s="57">
        <f t="shared" si="556"/>
        <v>450.1115311630972</v>
      </c>
      <c r="AA279" s="53">
        <f t="shared" si="493"/>
        <v>0</v>
      </c>
      <c r="AB279" s="58">
        <f t="shared" si="557"/>
        <v>2.6196231742903788</v>
      </c>
      <c r="AC279" s="49">
        <f t="shared" si="494"/>
        <v>2.6196231742903788</v>
      </c>
      <c r="AD279" s="143">
        <f t="shared" si="495"/>
        <v>0.2</v>
      </c>
      <c r="AE279" s="49">
        <f t="shared" si="594"/>
        <v>2.0362523966449667E-2</v>
      </c>
      <c r="AF279" s="57">
        <f t="shared" si="558"/>
        <v>448.41419458405676</v>
      </c>
      <c r="AG279" s="53">
        <f t="shared" si="496"/>
        <v>0</v>
      </c>
      <c r="AH279" s="58">
        <f t="shared" si="559"/>
        <v>2.6200487299923463</v>
      </c>
      <c r="AI279" s="49">
        <f t="shared" si="497"/>
        <v>2.6200487299923463</v>
      </c>
      <c r="AJ279" s="143">
        <f t="shared" si="498"/>
        <v>0.2</v>
      </c>
      <c r="AK279" s="51">
        <f t="shared" si="560"/>
        <v>2.036308229131107E-2</v>
      </c>
      <c r="AL279" s="57">
        <f t="shared" si="561"/>
        <v>448.18751129802291</v>
      </c>
      <c r="AM279" s="53">
        <f t="shared" si="499"/>
        <v>0</v>
      </c>
      <c r="AN279" s="58">
        <f t="shared" si="562"/>
        <v>2.6201055744215873</v>
      </c>
      <c r="AO279" s="49">
        <f t="shared" si="500"/>
        <v>2.6201055744215873</v>
      </c>
      <c r="AP279" s="143">
        <f t="shared" si="501"/>
        <v>0.2</v>
      </c>
      <c r="AQ279" s="51">
        <f t="shared" si="563"/>
        <v>2.0363377941043266E-2</v>
      </c>
      <c r="AR279" s="57">
        <f t="shared" si="564"/>
        <v>448.16683338631543</v>
      </c>
      <c r="AS279" s="44">
        <f t="shared" si="502"/>
        <v>1796.5441318701987</v>
      </c>
      <c r="AT279" s="44">
        <f t="shared" si="503"/>
        <v>718.61765274807942</v>
      </c>
      <c r="AU279" s="44">
        <f t="shared" si="504"/>
        <v>449.13603296754968</v>
      </c>
      <c r="AV279" s="47">
        <f t="shared" si="505"/>
        <v>18.377772113591053</v>
      </c>
      <c r="AW279" s="47">
        <f t="shared" si="506"/>
        <v>1304.6584650267212</v>
      </c>
      <c r="AX279" s="86">
        <f t="shared" si="507"/>
        <v>498829.03745757788</v>
      </c>
      <c r="AY279" s="86">
        <f t="shared" si="508"/>
        <v>583.98676928684267</v>
      </c>
      <c r="AZ279" s="10">
        <f t="shared" si="565"/>
        <v>583.98676928684267</v>
      </c>
      <c r="BA279" s="44">
        <f t="shared" si="509"/>
        <v>1304.6584650267212</v>
      </c>
      <c r="BB279" s="9">
        <f t="shared" si="510"/>
        <v>1304.6584650267212</v>
      </c>
      <c r="BC279" s="45">
        <f t="shared" si="599"/>
        <v>173954.46200356283</v>
      </c>
      <c r="BD279" s="9">
        <f t="shared" si="511"/>
        <v>449.13603296754968</v>
      </c>
      <c r="BE279" s="45">
        <f t="shared" si="595"/>
        <v>59884.804395673294</v>
      </c>
      <c r="BF279" s="9">
        <f t="shared" si="512"/>
        <v>718.61765274807942</v>
      </c>
      <c r="BG279" s="45">
        <f t="shared" si="596"/>
        <v>95815.687033077265</v>
      </c>
      <c r="BH279" s="58"/>
      <c r="BI279" s="58"/>
      <c r="BJ279" s="58">
        <f t="shared" si="566"/>
        <v>-1304.6584650267212</v>
      </c>
      <c r="BK279" s="97"/>
      <c r="BL279" s="44"/>
      <c r="BM279" s="82">
        <f t="shared" si="567"/>
        <v>27.400000000000002</v>
      </c>
      <c r="BN279" s="86">
        <f t="shared" si="568"/>
        <v>27400</v>
      </c>
      <c r="BO279" s="86">
        <f t="shared" si="569"/>
        <v>100</v>
      </c>
      <c r="BP279" s="84">
        <f t="shared" si="513"/>
        <v>2</v>
      </c>
      <c r="BQ279" s="84">
        <f t="shared" si="514"/>
        <v>3</v>
      </c>
      <c r="BR279" s="84">
        <f t="shared" si="515"/>
        <v>0.2</v>
      </c>
      <c r="BS279" s="84">
        <f t="shared" si="570"/>
        <v>3.639694307493796E-2</v>
      </c>
      <c r="BT279" s="84">
        <f t="shared" si="571"/>
        <v>609.65715396343501</v>
      </c>
      <c r="BU279" s="84">
        <f t="shared" si="572"/>
        <v>0</v>
      </c>
      <c r="BV279" s="83">
        <f t="shared" si="573"/>
        <v>731.92308114440493</v>
      </c>
      <c r="BW279" s="81">
        <f t="shared" si="597"/>
        <v>731.92308114440493</v>
      </c>
      <c r="BX279" s="83">
        <f t="shared" si="516"/>
        <v>0</v>
      </c>
      <c r="BY279" s="141">
        <f t="shared" si="517"/>
        <v>0</v>
      </c>
      <c r="BZ279" s="83">
        <f t="shared" si="518"/>
        <v>3</v>
      </c>
      <c r="CA279" s="83">
        <f t="shared" si="519"/>
        <v>0</v>
      </c>
      <c r="CB279" s="83">
        <f t="shared" si="574"/>
        <v>1.6277874102323309</v>
      </c>
      <c r="CC279" s="83">
        <f t="shared" si="520"/>
        <v>1.6277874102323309</v>
      </c>
      <c r="CD279" s="143">
        <f t="shared" si="521"/>
        <v>1.2238668524348462</v>
      </c>
      <c r="CE279" s="83">
        <f t="shared" si="575"/>
        <v>2.275264998240871E-2</v>
      </c>
      <c r="CF279" s="84">
        <f t="shared" si="576"/>
        <v>721.59972378126679</v>
      </c>
      <c r="CG279" s="83">
        <f t="shared" si="522"/>
        <v>0</v>
      </c>
      <c r="CH279" s="83">
        <f t="shared" si="577"/>
        <v>1.4965311131179664</v>
      </c>
      <c r="CI279" s="83">
        <f t="shared" si="523"/>
        <v>1.4965311131179664</v>
      </c>
      <c r="CJ279" s="143">
        <f t="shared" si="524"/>
        <v>1.1969464386411544</v>
      </c>
      <c r="CK279" s="83">
        <f t="shared" si="578"/>
        <v>2.1930231341010901E-2</v>
      </c>
      <c r="CL279" s="84">
        <f t="shared" si="579"/>
        <v>669.60546383992801</v>
      </c>
      <c r="CM279" s="83">
        <f t="shared" si="525"/>
        <v>0</v>
      </c>
      <c r="CN279" s="83">
        <f t="shared" si="580"/>
        <v>1.5547610394401277</v>
      </c>
      <c r="CO279" s="83">
        <f t="shared" si="526"/>
        <v>1.5547610394401277</v>
      </c>
      <c r="CP279" s="143">
        <f t="shared" si="527"/>
        <v>1.2022682287919844</v>
      </c>
      <c r="CQ279" s="83">
        <f t="shared" si="581"/>
        <v>2.2092812030119164E-2</v>
      </c>
      <c r="CR279" s="84">
        <f t="shared" si="582"/>
        <v>655.34374383482361</v>
      </c>
      <c r="CS279" s="83">
        <f t="shared" si="528"/>
        <v>0</v>
      </c>
      <c r="CT279" s="83">
        <f t="shared" si="583"/>
        <v>1.5715336506413728</v>
      </c>
      <c r="CU279" s="83">
        <f t="shared" si="529"/>
        <v>1.5715336506413728</v>
      </c>
      <c r="CV279" s="143">
        <f t="shared" si="530"/>
        <v>1.2032003115553187</v>
      </c>
      <c r="CW279" s="83">
        <f t="shared" si="584"/>
        <v>2.212128715853906E-2</v>
      </c>
      <c r="CX279" s="84">
        <f t="shared" si="585"/>
        <v>653.8852855512846</v>
      </c>
      <c r="CY279" s="83">
        <f t="shared" si="531"/>
        <v>0</v>
      </c>
      <c r="CZ279" s="83">
        <f t="shared" si="586"/>
        <v>1.5732693008494458</v>
      </c>
      <c r="DA279" s="83">
        <f t="shared" si="532"/>
        <v>1.5732693008494458</v>
      </c>
      <c r="DB279" s="143">
        <f t="shared" si="533"/>
        <v>1.2032309708933955</v>
      </c>
      <c r="DC279" s="83">
        <f t="shared" si="587"/>
        <v>2.2122223801316926E-2</v>
      </c>
      <c r="DD279" s="84">
        <f t="shared" si="588"/>
        <v>653.83345583924086</v>
      </c>
      <c r="DE279" s="86">
        <f t="shared" si="534"/>
        <v>1317.4615460599289</v>
      </c>
      <c r="DF279" s="86">
        <f t="shared" si="535"/>
        <v>526.98461842397148</v>
      </c>
      <c r="DG279" s="86">
        <f t="shared" si="536"/>
        <v>329.36538651498222</v>
      </c>
      <c r="DH279" s="86">
        <f t="shared" si="537"/>
        <v>0.62857474960327731</v>
      </c>
      <c r="DI279" s="86">
        <f t="shared" si="538"/>
        <v>2.9984235207204071</v>
      </c>
      <c r="DJ279" s="86">
        <f t="shared" si="539"/>
        <v>923.99626424948656</v>
      </c>
      <c r="DK279" s="86">
        <f t="shared" si="540"/>
        <v>492.86064274497886</v>
      </c>
      <c r="DL279" s="86">
        <f t="shared" si="598"/>
        <v>492.86064274497886</v>
      </c>
      <c r="DM279" s="86">
        <f t="shared" si="541"/>
        <v>0.62857474960327731</v>
      </c>
      <c r="DN279" s="85">
        <f t="shared" si="542"/>
        <v>0.62857474960327731</v>
      </c>
      <c r="DO279" s="85">
        <f t="shared" si="589"/>
        <v>62.857474960327728</v>
      </c>
      <c r="DP279" s="85">
        <f t="shared" si="543"/>
        <v>0.62857474960327731</v>
      </c>
      <c r="DQ279" s="85">
        <f t="shared" si="590"/>
        <v>62.857474960327728</v>
      </c>
      <c r="DR279" s="85">
        <f t="shared" si="544"/>
        <v>0.62857474960327731</v>
      </c>
      <c r="DS279" s="85">
        <f t="shared" si="591"/>
        <v>62.857474960327728</v>
      </c>
      <c r="DT279" s="81"/>
      <c r="DU279" s="81"/>
      <c r="DV279" s="81">
        <f t="shared" si="592"/>
        <v>-0.62857474960327731</v>
      </c>
      <c r="DW279" s="100"/>
    </row>
    <row r="280" spans="1:127" x14ac:dyDescent="0.2">
      <c r="A280" s="59">
        <f t="shared" si="545"/>
        <v>36.666666666666622</v>
      </c>
      <c r="B280" s="44">
        <f t="shared" si="546"/>
        <v>36666.666666666621</v>
      </c>
      <c r="C280" s="52">
        <f t="shared" si="480"/>
        <v>133.33333333333334</v>
      </c>
      <c r="D280" s="50">
        <f t="shared" si="481"/>
        <v>3</v>
      </c>
      <c r="E280" s="44">
        <f t="shared" si="482"/>
        <v>2.6</v>
      </c>
      <c r="F280" s="47">
        <f t="shared" si="483"/>
        <v>0.2</v>
      </c>
      <c r="G280" s="52">
        <f t="shared" si="547"/>
        <v>2.6423558428956113E-2</v>
      </c>
      <c r="H280" s="57">
        <f t="shared" si="548"/>
        <v>460.18689770309851</v>
      </c>
      <c r="I280" s="52">
        <f t="shared" si="549"/>
        <v>0</v>
      </c>
      <c r="J280" s="54">
        <f t="shared" si="550"/>
        <v>1001.8732732612215</v>
      </c>
      <c r="K280" s="46">
        <f t="shared" si="593"/>
        <v>1001.8732732612215</v>
      </c>
      <c r="L280" s="80">
        <f t="shared" si="484"/>
        <v>0</v>
      </c>
      <c r="M280" s="142">
        <f t="shared" si="485"/>
        <v>0</v>
      </c>
      <c r="N280" s="60">
        <f t="shared" si="486"/>
        <v>2.6</v>
      </c>
      <c r="O280" s="53">
        <f t="shared" si="487"/>
        <v>0</v>
      </c>
      <c r="P280" s="58">
        <f t="shared" si="551"/>
        <v>2.6175996316630186</v>
      </c>
      <c r="Q280" s="49">
        <f t="shared" si="488"/>
        <v>2.6175996316630186</v>
      </c>
      <c r="R280" s="143">
        <f t="shared" si="489"/>
        <v>0.2</v>
      </c>
      <c r="S280" s="51">
        <f t="shared" si="552"/>
        <v>2.0983368929887752E-2</v>
      </c>
      <c r="T280" s="57">
        <f t="shared" si="553"/>
        <v>457.12746167204506</v>
      </c>
      <c r="U280" s="53">
        <f t="shared" si="490"/>
        <v>0</v>
      </c>
      <c r="V280" s="58">
        <f t="shared" si="554"/>
        <v>2.6183654613478282</v>
      </c>
      <c r="W280" s="49">
        <f t="shared" si="491"/>
        <v>2.6183654613478282</v>
      </c>
      <c r="X280" s="143">
        <f t="shared" si="492"/>
        <v>0.2</v>
      </c>
      <c r="Y280" s="51">
        <f t="shared" si="555"/>
        <v>2.0388547148631999E-2</v>
      </c>
      <c r="Z280" s="57">
        <f t="shared" si="556"/>
        <v>451.15053503282962</v>
      </c>
      <c r="AA280" s="53">
        <f t="shared" si="493"/>
        <v>0</v>
      </c>
      <c r="AB280" s="58">
        <f t="shared" si="557"/>
        <v>2.6198628829211441</v>
      </c>
      <c r="AC280" s="49">
        <f t="shared" si="494"/>
        <v>2.6198628829211441</v>
      </c>
      <c r="AD280" s="143">
        <f t="shared" si="495"/>
        <v>0.2</v>
      </c>
      <c r="AE280" s="49">
        <f t="shared" si="594"/>
        <v>2.0335857299782999E-2</v>
      </c>
      <c r="AF280" s="57">
        <f t="shared" si="558"/>
        <v>449.44992577027358</v>
      </c>
      <c r="AG280" s="53">
        <f t="shared" si="496"/>
        <v>0</v>
      </c>
      <c r="AH280" s="58">
        <f t="shared" si="559"/>
        <v>2.6202892558993365</v>
      </c>
      <c r="AI280" s="49">
        <f t="shared" si="497"/>
        <v>2.6202892558993365</v>
      </c>
      <c r="AJ280" s="143">
        <f t="shared" si="498"/>
        <v>0.2</v>
      </c>
      <c r="AK280" s="51">
        <f t="shared" si="560"/>
        <v>2.0336415624644402E-2</v>
      </c>
      <c r="AL280" s="57">
        <f t="shared" si="561"/>
        <v>449.2231026708107</v>
      </c>
      <c r="AM280" s="53">
        <f t="shared" si="499"/>
        <v>0</v>
      </c>
      <c r="AN280" s="58">
        <f t="shared" si="562"/>
        <v>2.6203461349729928</v>
      </c>
      <c r="AO280" s="49">
        <f t="shared" si="500"/>
        <v>2.6203461349729928</v>
      </c>
      <c r="AP280" s="143">
        <f t="shared" si="501"/>
        <v>0.2</v>
      </c>
      <c r="AQ280" s="51">
        <f t="shared" si="563"/>
        <v>2.0336711274376598E-2</v>
      </c>
      <c r="AR280" s="57">
        <f t="shared" si="564"/>
        <v>449.20241733664039</v>
      </c>
      <c r="AS280" s="44">
        <f t="shared" si="502"/>
        <v>1803.3718918701984</v>
      </c>
      <c r="AT280" s="44">
        <f t="shared" si="503"/>
        <v>721.34875674807938</v>
      </c>
      <c r="AU280" s="44">
        <f t="shared" si="504"/>
        <v>450.8429729675496</v>
      </c>
      <c r="AV280" s="47">
        <f t="shared" si="505"/>
        <v>18.131721353415909</v>
      </c>
      <c r="AW280" s="47">
        <f t="shared" si="506"/>
        <v>1272.0167001071559</v>
      </c>
      <c r="AX280" s="86">
        <f t="shared" si="507"/>
        <v>478956.23670055327</v>
      </c>
      <c r="AY280" s="86">
        <f t="shared" si="508"/>
        <v>580.58149131913524</v>
      </c>
      <c r="AZ280" s="10">
        <f t="shared" si="565"/>
        <v>580.58149131913524</v>
      </c>
      <c r="BA280" s="44">
        <f t="shared" si="509"/>
        <v>1272.0167001071559</v>
      </c>
      <c r="BB280" s="9">
        <f t="shared" si="510"/>
        <v>1272.0167001071559</v>
      </c>
      <c r="BC280" s="45">
        <f t="shared" si="599"/>
        <v>169602.22668095413</v>
      </c>
      <c r="BD280" s="9">
        <f t="shared" si="511"/>
        <v>450.8429729675496</v>
      </c>
      <c r="BE280" s="45">
        <f t="shared" si="595"/>
        <v>60112.396395673284</v>
      </c>
      <c r="BF280" s="9">
        <f t="shared" si="512"/>
        <v>721.34875674807938</v>
      </c>
      <c r="BG280" s="45">
        <f t="shared" si="596"/>
        <v>96179.834233077258</v>
      </c>
      <c r="BH280" s="58"/>
      <c r="BI280" s="58"/>
      <c r="BJ280" s="58">
        <f t="shared" si="566"/>
        <v>-1272.0167001071559</v>
      </c>
      <c r="BK280" s="97"/>
      <c r="BL280" s="44"/>
      <c r="BM280" s="82">
        <f t="shared" si="567"/>
        <v>27.5</v>
      </c>
      <c r="BN280" s="86">
        <f t="shared" si="568"/>
        <v>27500</v>
      </c>
      <c r="BO280" s="86">
        <f t="shared" si="569"/>
        <v>100</v>
      </c>
      <c r="BP280" s="84">
        <f t="shared" si="513"/>
        <v>2</v>
      </c>
      <c r="BQ280" s="84">
        <f t="shared" si="514"/>
        <v>3</v>
      </c>
      <c r="BR280" s="84">
        <f t="shared" si="515"/>
        <v>0.2</v>
      </c>
      <c r="BS280" s="84">
        <f t="shared" si="570"/>
        <v>3.637694307493796E-2</v>
      </c>
      <c r="BT280" s="84">
        <f t="shared" si="571"/>
        <v>610.87005206593301</v>
      </c>
      <c r="BU280" s="84">
        <f t="shared" si="572"/>
        <v>0</v>
      </c>
      <c r="BV280" s="83">
        <f t="shared" si="573"/>
        <v>734.66988114440483</v>
      </c>
      <c r="BW280" s="81">
        <f t="shared" si="597"/>
        <v>734.66988114440483</v>
      </c>
      <c r="BX280" s="83">
        <f t="shared" si="516"/>
        <v>0</v>
      </c>
      <c r="BY280" s="141">
        <f t="shared" si="517"/>
        <v>0</v>
      </c>
      <c r="BZ280" s="83">
        <f t="shared" si="518"/>
        <v>3</v>
      </c>
      <c r="CA280" s="83">
        <f t="shared" si="519"/>
        <v>0</v>
      </c>
      <c r="CB280" s="83">
        <f t="shared" si="574"/>
        <v>1.626469890793194</v>
      </c>
      <c r="CC280" s="83">
        <f t="shared" si="520"/>
        <v>1.626469890793194</v>
      </c>
      <c r="CD280" s="143">
        <f t="shared" si="521"/>
        <v>1.2238668524348462</v>
      </c>
      <c r="CE280" s="83">
        <f t="shared" si="575"/>
        <v>2.2630263297165224E-2</v>
      </c>
      <c r="CF280" s="84">
        <f t="shared" si="576"/>
        <v>722.99372993324641</v>
      </c>
      <c r="CG280" s="83">
        <f t="shared" si="522"/>
        <v>0</v>
      </c>
      <c r="CH280" s="83">
        <f t="shared" si="577"/>
        <v>1.4952394214336473</v>
      </c>
      <c r="CI280" s="83">
        <f t="shared" si="523"/>
        <v>1.4952394214336473</v>
      </c>
      <c r="CJ280" s="143">
        <f t="shared" si="524"/>
        <v>1.1969464386411544</v>
      </c>
      <c r="CK280" s="83">
        <f t="shared" si="578"/>
        <v>2.1810536697146787E-2</v>
      </c>
      <c r="CL280" s="84">
        <f t="shared" si="579"/>
        <v>671.06686907416417</v>
      </c>
      <c r="CM280" s="83">
        <f t="shared" si="525"/>
        <v>0</v>
      </c>
      <c r="CN280" s="83">
        <f t="shared" si="580"/>
        <v>1.5532801951104478</v>
      </c>
      <c r="CO280" s="83">
        <f t="shared" si="526"/>
        <v>1.5532801951104478</v>
      </c>
      <c r="CP280" s="143">
        <f t="shared" si="527"/>
        <v>1.2022682287919844</v>
      </c>
      <c r="CQ280" s="83">
        <f t="shared" si="581"/>
        <v>2.1972585207239964E-2</v>
      </c>
      <c r="CR280" s="84">
        <f t="shared" si="582"/>
        <v>656.76085540758424</v>
      </c>
      <c r="CS280" s="83">
        <f t="shared" si="528"/>
        <v>0</v>
      </c>
      <c r="CT280" s="83">
        <f t="shared" si="583"/>
        <v>1.5700708748633139</v>
      </c>
      <c r="CU280" s="83">
        <f t="shared" si="529"/>
        <v>1.5700708748633139</v>
      </c>
      <c r="CV280" s="143">
        <f t="shared" si="530"/>
        <v>1.2032003115553187</v>
      </c>
      <c r="CW280" s="83">
        <f t="shared" si="584"/>
        <v>2.2000967127383527E-2</v>
      </c>
      <c r="CX280" s="84">
        <f t="shared" si="585"/>
        <v>655.28908159052037</v>
      </c>
      <c r="CY280" s="83">
        <f t="shared" si="531"/>
        <v>0</v>
      </c>
      <c r="CZ280" s="83">
        <f t="shared" si="586"/>
        <v>1.5718188828489101</v>
      </c>
      <c r="DA280" s="83">
        <f t="shared" si="532"/>
        <v>1.5718188828489101</v>
      </c>
      <c r="DB280" s="143">
        <f t="shared" si="533"/>
        <v>1.2032309708933955</v>
      </c>
      <c r="DC280" s="83">
        <f t="shared" si="587"/>
        <v>2.2001900704227587E-2</v>
      </c>
      <c r="DD280" s="84">
        <f t="shared" si="588"/>
        <v>655.23576263063762</v>
      </c>
      <c r="DE280" s="86">
        <f t="shared" si="534"/>
        <v>1322.4057860599287</v>
      </c>
      <c r="DF280" s="86">
        <f t="shared" si="535"/>
        <v>528.96231442397141</v>
      </c>
      <c r="DG280" s="86">
        <f t="shared" si="536"/>
        <v>330.60144651498217</v>
      </c>
      <c r="DH280" s="86">
        <f t="shared" si="537"/>
        <v>0.62253322988234583</v>
      </c>
      <c r="DI280" s="86">
        <f t="shared" si="538"/>
        <v>2.9456999807360416</v>
      </c>
      <c r="DJ280" s="86">
        <f t="shared" si="539"/>
        <v>893.70961532207798</v>
      </c>
      <c r="DK280" s="86">
        <f t="shared" si="540"/>
        <v>486.80549775164781</v>
      </c>
      <c r="DL280" s="86">
        <f t="shared" si="598"/>
        <v>486.80549775164781</v>
      </c>
      <c r="DM280" s="86">
        <f t="shared" si="541"/>
        <v>0.62253322988234583</v>
      </c>
      <c r="DN280" s="85">
        <f t="shared" si="542"/>
        <v>0.62253322988234583</v>
      </c>
      <c r="DO280" s="85">
        <f t="shared" si="589"/>
        <v>62.253322988234586</v>
      </c>
      <c r="DP280" s="85">
        <f t="shared" si="543"/>
        <v>0.62253322988234583</v>
      </c>
      <c r="DQ280" s="85">
        <f t="shared" si="590"/>
        <v>62.253322988234586</v>
      </c>
      <c r="DR280" s="85">
        <f t="shared" si="544"/>
        <v>0.62253322988234583</v>
      </c>
      <c r="DS280" s="85">
        <f t="shared" si="591"/>
        <v>62.253322988234586</v>
      </c>
      <c r="DT280" s="81"/>
      <c r="DU280" s="81"/>
      <c r="DV280" s="81">
        <f t="shared" si="592"/>
        <v>-0.62253322988234583</v>
      </c>
      <c r="DW280" s="100"/>
    </row>
    <row r="281" spans="1:127" x14ac:dyDescent="0.2">
      <c r="A281" s="59">
        <f t="shared" si="545"/>
        <v>36.799999999999955</v>
      </c>
      <c r="B281" s="44">
        <f t="shared" si="546"/>
        <v>36799.999999999956</v>
      </c>
      <c r="C281" s="52">
        <f t="shared" si="480"/>
        <v>133.33333333333334</v>
      </c>
      <c r="D281" s="50">
        <f t="shared" si="481"/>
        <v>3</v>
      </c>
      <c r="E281" s="44">
        <f t="shared" si="482"/>
        <v>2.6</v>
      </c>
      <c r="F281" s="47">
        <f t="shared" si="483"/>
        <v>0.2</v>
      </c>
      <c r="G281" s="52">
        <f t="shared" si="547"/>
        <v>2.6396891762289446E-2</v>
      </c>
      <c r="H281" s="57">
        <f t="shared" si="548"/>
        <v>461.54126822082276</v>
      </c>
      <c r="I281" s="52">
        <f t="shared" si="549"/>
        <v>0</v>
      </c>
      <c r="J281" s="54">
        <f t="shared" si="550"/>
        <v>1005.6664732612214</v>
      </c>
      <c r="K281" s="46">
        <f t="shared" si="593"/>
        <v>1005.6664732612214</v>
      </c>
      <c r="L281" s="80">
        <f t="shared" si="484"/>
        <v>0</v>
      </c>
      <c r="M281" s="142">
        <f t="shared" si="485"/>
        <v>0</v>
      </c>
      <c r="N281" s="60">
        <f t="shared" si="486"/>
        <v>2.6</v>
      </c>
      <c r="O281" s="53">
        <f t="shared" si="487"/>
        <v>0</v>
      </c>
      <c r="P281" s="58">
        <f t="shared" si="551"/>
        <v>2.617760394765563</v>
      </c>
      <c r="Q281" s="49">
        <f t="shared" si="488"/>
        <v>2.617760394765563</v>
      </c>
      <c r="R281" s="143">
        <f t="shared" si="489"/>
        <v>0.2</v>
      </c>
      <c r="S281" s="51">
        <f t="shared" si="552"/>
        <v>2.0956702263221084E-2</v>
      </c>
      <c r="T281" s="57">
        <f t="shared" si="553"/>
        <v>458.19561766977142</v>
      </c>
      <c r="U281" s="53">
        <f t="shared" si="490"/>
        <v>0</v>
      </c>
      <c r="V281" s="58">
        <f t="shared" si="554"/>
        <v>2.6185978347817418</v>
      </c>
      <c r="W281" s="49">
        <f t="shared" si="491"/>
        <v>2.6185978347817418</v>
      </c>
      <c r="X281" s="143">
        <f t="shared" si="492"/>
        <v>0.2</v>
      </c>
      <c r="Y281" s="51">
        <f t="shared" si="555"/>
        <v>2.0361880481965331E-2</v>
      </c>
      <c r="Z281" s="57">
        <f t="shared" si="556"/>
        <v>452.18808888674226</v>
      </c>
      <c r="AA281" s="53">
        <f t="shared" si="493"/>
        <v>0</v>
      </c>
      <c r="AB281" s="58">
        <f t="shared" si="557"/>
        <v>2.6201029073780107</v>
      </c>
      <c r="AC281" s="49">
        <f t="shared" si="494"/>
        <v>2.6201029073780107</v>
      </c>
      <c r="AD281" s="143">
        <f t="shared" si="495"/>
        <v>0.2</v>
      </c>
      <c r="AE281" s="49">
        <f t="shared" si="594"/>
        <v>2.0309190633116331E-2</v>
      </c>
      <c r="AF281" s="57">
        <f t="shared" si="558"/>
        <v>450.4842050372755</v>
      </c>
      <c r="AG281" s="53">
        <f t="shared" si="496"/>
        <v>0</v>
      </c>
      <c r="AH281" s="58">
        <f t="shared" si="559"/>
        <v>2.6205300982086199</v>
      </c>
      <c r="AI281" s="49">
        <f t="shared" si="497"/>
        <v>2.6205300982086199</v>
      </c>
      <c r="AJ281" s="143">
        <f t="shared" si="498"/>
        <v>0.2</v>
      </c>
      <c r="AK281" s="51">
        <f t="shared" si="560"/>
        <v>2.0309748957977734E-2</v>
      </c>
      <c r="AL281" s="57">
        <f t="shared" si="561"/>
        <v>450.25724205042593</v>
      </c>
      <c r="AM281" s="53">
        <f t="shared" si="499"/>
        <v>0</v>
      </c>
      <c r="AN281" s="58">
        <f t="shared" si="562"/>
        <v>2.6205870119595871</v>
      </c>
      <c r="AO281" s="49">
        <f t="shared" si="500"/>
        <v>2.6205870119595871</v>
      </c>
      <c r="AP281" s="143">
        <f t="shared" si="501"/>
        <v>0.2</v>
      </c>
      <c r="AQ281" s="51">
        <f t="shared" si="563"/>
        <v>2.031004460770993E-2</v>
      </c>
      <c r="AR281" s="57">
        <f t="shared" si="564"/>
        <v>450.23654931230027</v>
      </c>
      <c r="AS281" s="44">
        <f t="shared" si="502"/>
        <v>1810.1996518701985</v>
      </c>
      <c r="AT281" s="44">
        <f t="shared" si="503"/>
        <v>724.07986074807945</v>
      </c>
      <c r="AU281" s="44">
        <f t="shared" si="504"/>
        <v>452.54991296754963</v>
      </c>
      <c r="AV281" s="47">
        <f t="shared" si="505"/>
        <v>17.889992016249007</v>
      </c>
      <c r="AW281" s="47">
        <f t="shared" si="506"/>
        <v>1240.3254782476483</v>
      </c>
      <c r="AX281" s="86">
        <f t="shared" si="507"/>
        <v>459954.79421302071</v>
      </c>
      <c r="AY281" s="86">
        <f t="shared" si="508"/>
        <v>577.19334897590704</v>
      </c>
      <c r="AZ281" s="10">
        <f t="shared" si="565"/>
        <v>577.19334897590704</v>
      </c>
      <c r="BA281" s="44">
        <f t="shared" si="509"/>
        <v>1240.3254782476483</v>
      </c>
      <c r="BB281" s="9">
        <f t="shared" si="510"/>
        <v>1240.3254782476483</v>
      </c>
      <c r="BC281" s="45">
        <f t="shared" si="599"/>
        <v>165376.73043301978</v>
      </c>
      <c r="BD281" s="9">
        <f t="shared" si="511"/>
        <v>452.54991296754963</v>
      </c>
      <c r="BE281" s="45">
        <f t="shared" si="595"/>
        <v>60339.988395673288</v>
      </c>
      <c r="BF281" s="9">
        <f t="shared" si="512"/>
        <v>724.07986074807945</v>
      </c>
      <c r="BG281" s="45">
        <f t="shared" si="596"/>
        <v>96543.981433077264</v>
      </c>
      <c r="BH281" s="58"/>
      <c r="BI281" s="58"/>
      <c r="BJ281" s="58">
        <f t="shared" si="566"/>
        <v>-1240.3254782476483</v>
      </c>
      <c r="BK281" s="97"/>
      <c r="BL281" s="44"/>
      <c r="BM281" s="82">
        <f t="shared" si="567"/>
        <v>27.6</v>
      </c>
      <c r="BN281" s="86">
        <f t="shared" si="568"/>
        <v>27600</v>
      </c>
      <c r="BO281" s="86">
        <f t="shared" si="569"/>
        <v>100</v>
      </c>
      <c r="BP281" s="84">
        <f t="shared" si="513"/>
        <v>2</v>
      </c>
      <c r="BQ281" s="84">
        <f t="shared" si="514"/>
        <v>3</v>
      </c>
      <c r="BR281" s="84">
        <f t="shared" si="515"/>
        <v>0.2</v>
      </c>
      <c r="BS281" s="84">
        <f t="shared" si="570"/>
        <v>3.6356943074937961E-2</v>
      </c>
      <c r="BT281" s="84">
        <f t="shared" si="571"/>
        <v>612.08228350176432</v>
      </c>
      <c r="BU281" s="84">
        <f t="shared" si="572"/>
        <v>0</v>
      </c>
      <c r="BV281" s="83">
        <f t="shared" si="573"/>
        <v>737.41668114440472</v>
      </c>
      <c r="BW281" s="81">
        <f t="shared" si="597"/>
        <v>737.41668114440472</v>
      </c>
      <c r="BX281" s="83">
        <f t="shared" si="516"/>
        <v>0</v>
      </c>
      <c r="BY281" s="141">
        <f t="shared" si="517"/>
        <v>0</v>
      </c>
      <c r="BZ281" s="83">
        <f t="shared" si="518"/>
        <v>3</v>
      </c>
      <c r="CA281" s="83">
        <f t="shared" si="519"/>
        <v>0</v>
      </c>
      <c r="CB281" s="83">
        <f t="shared" si="574"/>
        <v>1.6251557179597924</v>
      </c>
      <c r="CC281" s="83">
        <f t="shared" si="520"/>
        <v>1.6251557179597924</v>
      </c>
      <c r="CD281" s="143">
        <f t="shared" si="521"/>
        <v>1.2238668524348462</v>
      </c>
      <c r="CE281" s="83">
        <f t="shared" si="575"/>
        <v>2.2507876611921739E-2</v>
      </c>
      <c r="CF281" s="84">
        <f t="shared" si="576"/>
        <v>724.38134061588482</v>
      </c>
      <c r="CG281" s="83">
        <f t="shared" si="522"/>
        <v>0</v>
      </c>
      <c r="CH281" s="83">
        <f t="shared" si="577"/>
        <v>1.4939571871865578</v>
      </c>
      <c r="CI281" s="83">
        <f t="shared" si="523"/>
        <v>1.4939571871865578</v>
      </c>
      <c r="CJ281" s="143">
        <f t="shared" si="524"/>
        <v>1.1969464386411544</v>
      </c>
      <c r="CK281" s="83">
        <f t="shared" si="578"/>
        <v>2.1690842053282672E-2</v>
      </c>
      <c r="CL281" s="84">
        <f t="shared" si="579"/>
        <v>672.52153172306362</v>
      </c>
      <c r="CM281" s="83">
        <f t="shared" si="525"/>
        <v>0</v>
      </c>
      <c r="CN281" s="83">
        <f t="shared" si="580"/>
        <v>1.5518103958055638</v>
      </c>
      <c r="CO281" s="83">
        <f t="shared" si="526"/>
        <v>1.5518103958055638</v>
      </c>
      <c r="CP281" s="143">
        <f t="shared" si="527"/>
        <v>1.2022682287919844</v>
      </c>
      <c r="CQ281" s="83">
        <f t="shared" si="581"/>
        <v>2.1852358384360764E-2</v>
      </c>
      <c r="CR281" s="84">
        <f t="shared" si="582"/>
        <v>658.17157781715196</v>
      </c>
      <c r="CS281" s="83">
        <f t="shared" si="528"/>
        <v>0</v>
      </c>
      <c r="CT281" s="83">
        <f t="shared" si="583"/>
        <v>1.568618793165198</v>
      </c>
      <c r="CU281" s="83">
        <f t="shared" si="529"/>
        <v>1.568618793165198</v>
      </c>
      <c r="CV281" s="143">
        <f t="shared" si="530"/>
        <v>1.2032003115553187</v>
      </c>
      <c r="CW281" s="83">
        <f t="shared" si="584"/>
        <v>2.1880647096227994E-2</v>
      </c>
      <c r="CX281" s="84">
        <f t="shared" si="585"/>
        <v>656.68652214324163</v>
      </c>
      <c r="CY281" s="83">
        <f t="shared" si="531"/>
        <v>0</v>
      </c>
      <c r="CZ281" s="83">
        <f t="shared" si="586"/>
        <v>1.5703790838107266</v>
      </c>
      <c r="DA281" s="83">
        <f t="shared" si="532"/>
        <v>1.5703790838107266</v>
      </c>
      <c r="DB281" s="143">
        <f t="shared" si="533"/>
        <v>1.2032309708933955</v>
      </c>
      <c r="DC281" s="83">
        <f t="shared" si="587"/>
        <v>2.1881577607138249E-2</v>
      </c>
      <c r="DD281" s="84">
        <f t="shared" si="588"/>
        <v>656.63170839736074</v>
      </c>
      <c r="DE281" s="86">
        <f t="shared" si="534"/>
        <v>1327.3500260599285</v>
      </c>
      <c r="DF281" s="86">
        <f t="shared" si="535"/>
        <v>530.94001042397133</v>
      </c>
      <c r="DG281" s="86">
        <f t="shared" si="536"/>
        <v>331.83750651498212</v>
      </c>
      <c r="DH281" s="86">
        <f t="shared" si="537"/>
        <v>0.61659463282189841</v>
      </c>
      <c r="DI281" s="86">
        <f t="shared" si="538"/>
        <v>2.8942902520419751</v>
      </c>
      <c r="DJ281" s="86">
        <f t="shared" si="539"/>
        <v>864.63272680825298</v>
      </c>
      <c r="DK281" s="86">
        <f t="shared" si="540"/>
        <v>480.78236064225058</v>
      </c>
      <c r="DL281" s="86">
        <f t="shared" si="598"/>
        <v>480.78236064225058</v>
      </c>
      <c r="DM281" s="86">
        <f t="shared" si="541"/>
        <v>0.61659463282189841</v>
      </c>
      <c r="DN281" s="85">
        <f t="shared" si="542"/>
        <v>0.61659463282189841</v>
      </c>
      <c r="DO281" s="85">
        <f t="shared" si="589"/>
        <v>61.65946328218984</v>
      </c>
      <c r="DP281" s="85">
        <f t="shared" si="543"/>
        <v>0.61659463282189841</v>
      </c>
      <c r="DQ281" s="85">
        <f t="shared" si="590"/>
        <v>61.65946328218984</v>
      </c>
      <c r="DR281" s="85">
        <f t="shared" si="544"/>
        <v>0.61659463282189841</v>
      </c>
      <c r="DS281" s="85">
        <f t="shared" si="591"/>
        <v>61.65946328218984</v>
      </c>
      <c r="DT281" s="81"/>
      <c r="DU281" s="81"/>
      <c r="DV281" s="81">
        <f t="shared" si="592"/>
        <v>-0.61659463282189841</v>
      </c>
      <c r="DW281" s="100"/>
    </row>
    <row r="282" spans="1:127" x14ac:dyDescent="0.2">
      <c r="A282" s="59">
        <f t="shared" si="545"/>
        <v>36.933333333333294</v>
      </c>
      <c r="B282" s="44">
        <f t="shared" si="546"/>
        <v>36933.333333333292</v>
      </c>
      <c r="C282" s="52">
        <f t="shared" si="480"/>
        <v>133.33333333333334</v>
      </c>
      <c r="D282" s="50">
        <f t="shared" si="481"/>
        <v>3</v>
      </c>
      <c r="E282" s="44">
        <f t="shared" si="482"/>
        <v>2.6</v>
      </c>
      <c r="F282" s="47">
        <f t="shared" si="483"/>
        <v>0.2</v>
      </c>
      <c r="G282" s="52">
        <f t="shared" si="547"/>
        <v>2.6370225095622778E-2</v>
      </c>
      <c r="H282" s="57">
        <f t="shared" si="548"/>
        <v>462.89427121717944</v>
      </c>
      <c r="I282" s="52">
        <f t="shared" si="549"/>
        <v>0</v>
      </c>
      <c r="J282" s="54">
        <f t="shared" si="550"/>
        <v>1009.4596732612214</v>
      </c>
      <c r="K282" s="46">
        <f t="shared" si="593"/>
        <v>1009.4596732612214</v>
      </c>
      <c r="L282" s="80">
        <f t="shared" si="484"/>
        <v>0</v>
      </c>
      <c r="M282" s="142">
        <f t="shared" si="485"/>
        <v>0</v>
      </c>
      <c r="N282" s="60">
        <f t="shared" si="486"/>
        <v>2.6</v>
      </c>
      <c r="O282" s="53">
        <f t="shared" si="487"/>
        <v>0</v>
      </c>
      <c r="P282" s="58">
        <f t="shared" si="551"/>
        <v>2.6179214584156818</v>
      </c>
      <c r="Q282" s="49">
        <f t="shared" si="488"/>
        <v>2.6179214584156818</v>
      </c>
      <c r="R282" s="143">
        <f t="shared" si="489"/>
        <v>0.2</v>
      </c>
      <c r="S282" s="51">
        <f t="shared" si="552"/>
        <v>2.0930035596554417E-2</v>
      </c>
      <c r="T282" s="57">
        <f t="shared" si="553"/>
        <v>459.26234982609691</v>
      </c>
      <c r="U282" s="53">
        <f t="shared" si="490"/>
        <v>0</v>
      </c>
      <c r="V282" s="58">
        <f t="shared" si="554"/>
        <v>2.6188305172600805</v>
      </c>
      <c r="W282" s="49">
        <f t="shared" si="491"/>
        <v>2.6188305172600805</v>
      </c>
      <c r="X282" s="143">
        <f t="shared" si="492"/>
        <v>0.2</v>
      </c>
      <c r="Y282" s="51">
        <f t="shared" si="555"/>
        <v>2.0335213815298663E-2</v>
      </c>
      <c r="Z282" s="57">
        <f t="shared" si="556"/>
        <v>453.22419285955556</v>
      </c>
      <c r="AA282" s="53">
        <f t="shared" si="493"/>
        <v>0</v>
      </c>
      <c r="AB282" s="58">
        <f t="shared" si="557"/>
        <v>2.6203432476330488</v>
      </c>
      <c r="AC282" s="49">
        <f t="shared" si="494"/>
        <v>2.6203432476330488</v>
      </c>
      <c r="AD282" s="143">
        <f t="shared" si="495"/>
        <v>0.2</v>
      </c>
      <c r="AE282" s="49">
        <f t="shared" si="594"/>
        <v>2.0282523966449664E-2</v>
      </c>
      <c r="AF282" s="57">
        <f t="shared" si="558"/>
        <v>451.51703252623309</v>
      </c>
      <c r="AG282" s="53">
        <f t="shared" si="496"/>
        <v>0</v>
      </c>
      <c r="AH282" s="58">
        <f t="shared" si="559"/>
        <v>2.620771256891238</v>
      </c>
      <c r="AI282" s="49">
        <f t="shared" si="497"/>
        <v>2.620771256891238</v>
      </c>
      <c r="AJ282" s="143">
        <f t="shared" si="498"/>
        <v>0.2</v>
      </c>
      <c r="AK282" s="51">
        <f t="shared" si="560"/>
        <v>2.0283082291311066E-2</v>
      </c>
      <c r="AL282" s="57">
        <f t="shared" si="561"/>
        <v>451.28992957872509</v>
      </c>
      <c r="AM282" s="53">
        <f t="shared" si="499"/>
        <v>0</v>
      </c>
      <c r="AN282" s="58">
        <f t="shared" si="562"/>
        <v>2.6208282053522605</v>
      </c>
      <c r="AO282" s="49">
        <f t="shared" si="500"/>
        <v>2.6208282053522605</v>
      </c>
      <c r="AP282" s="143">
        <f t="shared" si="501"/>
        <v>0.2</v>
      </c>
      <c r="AQ282" s="51">
        <f t="shared" si="563"/>
        <v>2.0283377941043262E-2</v>
      </c>
      <c r="AR282" s="57">
        <f t="shared" si="564"/>
        <v>451.26922945517151</v>
      </c>
      <c r="AS282" s="44">
        <f t="shared" si="502"/>
        <v>1817.0274118701984</v>
      </c>
      <c r="AT282" s="44">
        <f t="shared" si="503"/>
        <v>726.8109647480793</v>
      </c>
      <c r="AU282" s="44">
        <f t="shared" si="504"/>
        <v>454.25685296754961</v>
      </c>
      <c r="AV282" s="47">
        <f t="shared" si="505"/>
        <v>17.652493115824644</v>
      </c>
      <c r="AW282" s="47">
        <f t="shared" si="506"/>
        <v>1209.5536142955264</v>
      </c>
      <c r="AX282" s="86">
        <f t="shared" si="507"/>
        <v>441783.25190029159</v>
      </c>
      <c r="AY282" s="86">
        <f t="shared" si="508"/>
        <v>573.82226333591962</v>
      </c>
      <c r="AZ282" s="10">
        <f t="shared" si="565"/>
        <v>573.82226333591962</v>
      </c>
      <c r="BA282" s="44">
        <f t="shared" si="509"/>
        <v>1209.5536142955264</v>
      </c>
      <c r="BB282" s="9">
        <f t="shared" si="510"/>
        <v>1209.5536142955264</v>
      </c>
      <c r="BC282" s="45">
        <f t="shared" si="599"/>
        <v>161273.81523940351</v>
      </c>
      <c r="BD282" s="9">
        <f t="shared" si="511"/>
        <v>454.25685296754961</v>
      </c>
      <c r="BE282" s="45">
        <f t="shared" si="595"/>
        <v>60567.580395673285</v>
      </c>
      <c r="BF282" s="9">
        <f t="shared" si="512"/>
        <v>726.8109647480793</v>
      </c>
      <c r="BG282" s="45">
        <f t="shared" si="596"/>
        <v>96908.128633077242</v>
      </c>
      <c r="BH282" s="58"/>
      <c r="BI282" s="58"/>
      <c r="BJ282" s="58">
        <f t="shared" si="566"/>
        <v>-1209.5536142955264</v>
      </c>
      <c r="BK282" s="97"/>
      <c r="BL282" s="44"/>
      <c r="BM282" s="82">
        <f t="shared" si="567"/>
        <v>27.7</v>
      </c>
      <c r="BN282" s="86">
        <f t="shared" si="568"/>
        <v>27700</v>
      </c>
      <c r="BO282" s="86">
        <f t="shared" si="569"/>
        <v>100</v>
      </c>
      <c r="BP282" s="84">
        <f t="shared" si="513"/>
        <v>2</v>
      </c>
      <c r="BQ282" s="84">
        <f t="shared" si="514"/>
        <v>3</v>
      </c>
      <c r="BR282" s="84">
        <f t="shared" si="515"/>
        <v>0.2</v>
      </c>
      <c r="BS282" s="84">
        <f t="shared" si="570"/>
        <v>3.6336943074937962E-2</v>
      </c>
      <c r="BT282" s="84">
        <f t="shared" si="571"/>
        <v>613.29384827092895</v>
      </c>
      <c r="BU282" s="84">
        <f t="shared" si="572"/>
        <v>0</v>
      </c>
      <c r="BV282" s="83">
        <f t="shared" si="573"/>
        <v>740.16348114440473</v>
      </c>
      <c r="BW282" s="81">
        <f t="shared" si="597"/>
        <v>740.16348114440473</v>
      </c>
      <c r="BX282" s="83">
        <f t="shared" si="516"/>
        <v>0</v>
      </c>
      <c r="BY282" s="141">
        <f t="shared" si="517"/>
        <v>0</v>
      </c>
      <c r="BZ282" s="83">
        <f t="shared" si="518"/>
        <v>3</v>
      </c>
      <c r="CA282" s="83">
        <f t="shared" si="519"/>
        <v>0</v>
      </c>
      <c r="CB282" s="83">
        <f t="shared" si="574"/>
        <v>1.6238448801701058</v>
      </c>
      <c r="CC282" s="83">
        <f t="shared" si="520"/>
        <v>1.6238448801701058</v>
      </c>
      <c r="CD282" s="143">
        <f t="shared" si="521"/>
        <v>1.2238668524348462</v>
      </c>
      <c r="CE282" s="83">
        <f t="shared" si="575"/>
        <v>2.2385489926678253E-2</v>
      </c>
      <c r="CF282" s="84">
        <f t="shared" si="576"/>
        <v>725.76254261525253</v>
      </c>
      <c r="CG282" s="83">
        <f t="shared" si="522"/>
        <v>0</v>
      </c>
      <c r="CH282" s="83">
        <f t="shared" si="577"/>
        <v>1.4926843785998825</v>
      </c>
      <c r="CI282" s="83">
        <f t="shared" si="523"/>
        <v>1.4926843785998825</v>
      </c>
      <c r="CJ282" s="143">
        <f t="shared" si="524"/>
        <v>1.1969464386411544</v>
      </c>
      <c r="CK282" s="83">
        <f t="shared" si="578"/>
        <v>2.1571147409418557E-2</v>
      </c>
      <c r="CL282" s="84">
        <f t="shared" si="579"/>
        <v>673.96943096119946</v>
      </c>
      <c r="CM282" s="83">
        <f t="shared" si="525"/>
        <v>0</v>
      </c>
      <c r="CN282" s="83">
        <f t="shared" si="580"/>
        <v>1.5503516074786803</v>
      </c>
      <c r="CO282" s="83">
        <f t="shared" si="526"/>
        <v>1.5503516074786803</v>
      </c>
      <c r="CP282" s="143">
        <f t="shared" si="527"/>
        <v>1.2022682287919844</v>
      </c>
      <c r="CQ282" s="83">
        <f t="shared" si="581"/>
        <v>2.1732131561481564E-2</v>
      </c>
      <c r="CR282" s="84">
        <f t="shared" si="582"/>
        <v>659.57588887421309</v>
      </c>
      <c r="CS282" s="83">
        <f t="shared" si="528"/>
        <v>0</v>
      </c>
      <c r="CT282" s="83">
        <f t="shared" si="583"/>
        <v>1.5671773766553982</v>
      </c>
      <c r="CU282" s="83">
        <f t="shared" si="529"/>
        <v>1.5671773766553982</v>
      </c>
      <c r="CV282" s="143">
        <f t="shared" si="530"/>
        <v>1.2032003115553187</v>
      </c>
      <c r="CW282" s="83">
        <f t="shared" si="584"/>
        <v>2.1760327065072461E-2</v>
      </c>
      <c r="CX282" s="84">
        <f t="shared" si="585"/>
        <v>658.07758587241074</v>
      </c>
      <c r="CY282" s="83">
        <f t="shared" si="531"/>
        <v>0</v>
      </c>
      <c r="CZ282" s="83">
        <f t="shared" si="586"/>
        <v>1.5689498746777892</v>
      </c>
      <c r="DA282" s="83">
        <f t="shared" si="532"/>
        <v>1.5689498746777892</v>
      </c>
      <c r="DB282" s="143">
        <f t="shared" si="533"/>
        <v>1.2032309708933955</v>
      </c>
      <c r="DC282" s="83">
        <f t="shared" si="587"/>
        <v>2.176125451004891E-2</v>
      </c>
      <c r="DD282" s="84">
        <f t="shared" si="588"/>
        <v>658.02127199277243</v>
      </c>
      <c r="DE282" s="86">
        <f t="shared" si="534"/>
        <v>1332.2942660599285</v>
      </c>
      <c r="DF282" s="86">
        <f t="shared" si="535"/>
        <v>532.91770642397137</v>
      </c>
      <c r="DG282" s="86">
        <f t="shared" si="536"/>
        <v>333.07356651498213</v>
      </c>
      <c r="DH282" s="86">
        <f t="shared" si="537"/>
        <v>0.61075688507332748</v>
      </c>
      <c r="DI282" s="86">
        <f t="shared" si="538"/>
        <v>2.8441558040033836</v>
      </c>
      <c r="DJ282" s="86">
        <f t="shared" si="539"/>
        <v>836.71078129588409</v>
      </c>
      <c r="DK282" s="86">
        <f t="shared" si="540"/>
        <v>474.79125048822408</v>
      </c>
      <c r="DL282" s="86">
        <f t="shared" si="598"/>
        <v>474.79125048822408</v>
      </c>
      <c r="DM282" s="86">
        <f t="shared" si="541"/>
        <v>0.61075688507332748</v>
      </c>
      <c r="DN282" s="85">
        <f t="shared" si="542"/>
        <v>0.61075688507332748</v>
      </c>
      <c r="DO282" s="85">
        <f t="shared" si="589"/>
        <v>61.07568850733275</v>
      </c>
      <c r="DP282" s="85">
        <f t="shared" si="543"/>
        <v>0.61075688507332748</v>
      </c>
      <c r="DQ282" s="85">
        <f t="shared" si="590"/>
        <v>61.07568850733275</v>
      </c>
      <c r="DR282" s="85">
        <f t="shared" si="544"/>
        <v>0.61075688507332748</v>
      </c>
      <c r="DS282" s="85">
        <f t="shared" si="591"/>
        <v>61.07568850733275</v>
      </c>
      <c r="DT282" s="81"/>
      <c r="DU282" s="81"/>
      <c r="DV282" s="81">
        <f t="shared" si="592"/>
        <v>-0.61075688507332748</v>
      </c>
      <c r="DW282" s="100"/>
    </row>
    <row r="283" spans="1:127" x14ac:dyDescent="0.2">
      <c r="A283" s="59">
        <f t="shared" si="545"/>
        <v>37.066666666666627</v>
      </c>
      <c r="B283" s="44">
        <f t="shared" si="546"/>
        <v>37066.666666666628</v>
      </c>
      <c r="C283" s="52">
        <f t="shared" si="480"/>
        <v>133.33333333333334</v>
      </c>
      <c r="D283" s="50">
        <f t="shared" si="481"/>
        <v>3</v>
      </c>
      <c r="E283" s="44">
        <f t="shared" si="482"/>
        <v>2.6</v>
      </c>
      <c r="F283" s="47">
        <f t="shared" si="483"/>
        <v>0.2</v>
      </c>
      <c r="G283" s="52">
        <f t="shared" si="547"/>
        <v>2.634355842895611E-2</v>
      </c>
      <c r="H283" s="57">
        <f t="shared" si="548"/>
        <v>464.2459066921686</v>
      </c>
      <c r="I283" s="52">
        <f t="shared" si="549"/>
        <v>0</v>
      </c>
      <c r="J283" s="54">
        <f t="shared" si="550"/>
        <v>1013.2528732612213</v>
      </c>
      <c r="K283" s="46">
        <f t="shared" si="593"/>
        <v>1013.2528732612213</v>
      </c>
      <c r="L283" s="80">
        <f t="shared" si="484"/>
        <v>0</v>
      </c>
      <c r="M283" s="142">
        <f t="shared" si="485"/>
        <v>0</v>
      </c>
      <c r="N283" s="60">
        <f t="shared" si="486"/>
        <v>2.6</v>
      </c>
      <c r="O283" s="53">
        <f t="shared" si="487"/>
        <v>0</v>
      </c>
      <c r="P283" s="58">
        <f t="shared" si="551"/>
        <v>2.6180828225599431</v>
      </c>
      <c r="Q283" s="49">
        <f t="shared" si="488"/>
        <v>2.6180828225599431</v>
      </c>
      <c r="R283" s="143">
        <f t="shared" si="489"/>
        <v>0.2</v>
      </c>
      <c r="S283" s="51">
        <f t="shared" si="552"/>
        <v>2.0903368929887749E-2</v>
      </c>
      <c r="T283" s="57">
        <f t="shared" si="553"/>
        <v>460.32765819359236</v>
      </c>
      <c r="U283" s="53">
        <f t="shared" si="490"/>
        <v>0</v>
      </c>
      <c r="V283" s="58">
        <f t="shared" si="554"/>
        <v>2.6190635087701506</v>
      </c>
      <c r="W283" s="49">
        <f t="shared" si="491"/>
        <v>2.6190635087701506</v>
      </c>
      <c r="X283" s="143">
        <f t="shared" si="492"/>
        <v>0.2</v>
      </c>
      <c r="Y283" s="51">
        <f t="shared" si="555"/>
        <v>2.0308547148631995E-2</v>
      </c>
      <c r="Z283" s="57">
        <f t="shared" si="556"/>
        <v>454.25884708647243</v>
      </c>
      <c r="AA283" s="53">
        <f t="shared" si="493"/>
        <v>0</v>
      </c>
      <c r="AB283" s="58">
        <f t="shared" si="557"/>
        <v>2.6205839036584697</v>
      </c>
      <c r="AC283" s="49">
        <f t="shared" si="494"/>
        <v>2.6205839036584697</v>
      </c>
      <c r="AD283" s="143">
        <f t="shared" si="495"/>
        <v>0.2</v>
      </c>
      <c r="AE283" s="49">
        <f t="shared" si="594"/>
        <v>2.0255857299782996E-2</v>
      </c>
      <c r="AF283" s="57">
        <f t="shared" si="558"/>
        <v>452.54840837881403</v>
      </c>
      <c r="AG283" s="53">
        <f t="shared" si="496"/>
        <v>0</v>
      </c>
      <c r="AH283" s="58">
        <f t="shared" si="559"/>
        <v>2.6210127319183698</v>
      </c>
      <c r="AI283" s="49">
        <f t="shared" si="497"/>
        <v>2.6210127319183698</v>
      </c>
      <c r="AJ283" s="143">
        <f t="shared" si="498"/>
        <v>0.2</v>
      </c>
      <c r="AK283" s="51">
        <f t="shared" si="560"/>
        <v>2.0256415624644399E-2</v>
      </c>
      <c r="AL283" s="57">
        <f t="shared" si="561"/>
        <v>452.32116539806282</v>
      </c>
      <c r="AM283" s="53">
        <f t="shared" si="499"/>
        <v>0</v>
      </c>
      <c r="AN283" s="58">
        <f t="shared" si="562"/>
        <v>2.6210697151220397</v>
      </c>
      <c r="AO283" s="49">
        <f t="shared" si="500"/>
        <v>2.6210697151220397</v>
      </c>
      <c r="AP283" s="143">
        <f t="shared" si="501"/>
        <v>0.2</v>
      </c>
      <c r="AQ283" s="51">
        <f t="shared" si="563"/>
        <v>2.0256711274376595E-2</v>
      </c>
      <c r="AR283" s="57">
        <f t="shared" si="564"/>
        <v>452.30045790762864</v>
      </c>
      <c r="AS283" s="44">
        <f t="shared" si="502"/>
        <v>1823.8551718701983</v>
      </c>
      <c r="AT283" s="44">
        <f t="shared" si="503"/>
        <v>729.54206874807926</v>
      </c>
      <c r="AU283" s="44">
        <f t="shared" si="504"/>
        <v>455.96379296754958</v>
      </c>
      <c r="AV283" s="47">
        <f t="shared" si="505"/>
        <v>17.419135875297908</v>
      </c>
      <c r="AW283" s="47">
        <f t="shared" si="506"/>
        <v>1179.6710535804859</v>
      </c>
      <c r="AX283" s="86">
        <f t="shared" si="507"/>
        <v>424402.27070944192</v>
      </c>
      <c r="AY283" s="86">
        <f t="shared" si="508"/>
        <v>570.46815587258129</v>
      </c>
      <c r="AZ283" s="10">
        <f t="shared" si="565"/>
        <v>570.46815587258129</v>
      </c>
      <c r="BA283" s="44">
        <f t="shared" si="509"/>
        <v>1179.6710535804859</v>
      </c>
      <c r="BB283" s="9">
        <f t="shared" si="510"/>
        <v>1179.6710535804859</v>
      </c>
      <c r="BC283" s="45">
        <f t="shared" si="599"/>
        <v>157289.47381073146</v>
      </c>
      <c r="BD283" s="9">
        <f t="shared" si="511"/>
        <v>455.96379296754958</v>
      </c>
      <c r="BE283" s="45">
        <f t="shared" si="595"/>
        <v>60795.172395673282</v>
      </c>
      <c r="BF283" s="9">
        <f t="shared" si="512"/>
        <v>729.54206874807926</v>
      </c>
      <c r="BG283" s="45">
        <f t="shared" si="596"/>
        <v>97272.275833077249</v>
      </c>
      <c r="BH283" s="58"/>
      <c r="BI283" s="58"/>
      <c r="BJ283" s="58">
        <f t="shared" si="566"/>
        <v>-1179.6710535804859</v>
      </c>
      <c r="BK283" s="97"/>
      <c r="BL283" s="44"/>
      <c r="BM283" s="82">
        <f t="shared" si="567"/>
        <v>27.8</v>
      </c>
      <c r="BN283" s="86">
        <f t="shared" si="568"/>
        <v>27800</v>
      </c>
      <c r="BO283" s="86">
        <f t="shared" si="569"/>
        <v>100</v>
      </c>
      <c r="BP283" s="84">
        <f t="shared" si="513"/>
        <v>2</v>
      </c>
      <c r="BQ283" s="84">
        <f t="shared" si="514"/>
        <v>3</v>
      </c>
      <c r="BR283" s="84">
        <f t="shared" si="515"/>
        <v>0.2</v>
      </c>
      <c r="BS283" s="84">
        <f t="shared" si="570"/>
        <v>3.6316943074937963E-2</v>
      </c>
      <c r="BT283" s="84">
        <f t="shared" si="571"/>
        <v>614.50474637342688</v>
      </c>
      <c r="BU283" s="84">
        <f t="shared" si="572"/>
        <v>0</v>
      </c>
      <c r="BV283" s="83">
        <f t="shared" si="573"/>
        <v>742.91028114440473</v>
      </c>
      <c r="BW283" s="81">
        <f t="shared" si="597"/>
        <v>742.91028114440473</v>
      </c>
      <c r="BX283" s="83">
        <f t="shared" si="516"/>
        <v>0</v>
      </c>
      <c r="BY283" s="141">
        <f t="shared" si="517"/>
        <v>0</v>
      </c>
      <c r="BZ283" s="83">
        <f t="shared" si="518"/>
        <v>3</v>
      </c>
      <c r="CA283" s="83">
        <f t="shared" si="519"/>
        <v>0</v>
      </c>
      <c r="CB283" s="83">
        <f t="shared" si="574"/>
        <v>1.6225373659162763</v>
      </c>
      <c r="CC283" s="83">
        <f t="shared" si="520"/>
        <v>1.6225373659162763</v>
      </c>
      <c r="CD283" s="143">
        <f t="shared" si="521"/>
        <v>1.2238668524348462</v>
      </c>
      <c r="CE283" s="83">
        <f t="shared" si="575"/>
        <v>2.2263103241434767E-2</v>
      </c>
      <c r="CF283" s="84">
        <f t="shared" si="576"/>
        <v>727.13732273475</v>
      </c>
      <c r="CG283" s="83">
        <f t="shared" si="522"/>
        <v>0</v>
      </c>
      <c r="CH283" s="83">
        <f t="shared" si="577"/>
        <v>1.4914209642160996</v>
      </c>
      <c r="CI283" s="83">
        <f t="shared" si="523"/>
        <v>1.4914209642160996</v>
      </c>
      <c r="CJ283" s="143">
        <f t="shared" si="524"/>
        <v>1.1969464386411544</v>
      </c>
      <c r="CK283" s="83">
        <f t="shared" si="578"/>
        <v>2.1451452765554442E-2</v>
      </c>
      <c r="CL283" s="84">
        <f t="shared" si="579"/>
        <v>675.41054606871228</v>
      </c>
      <c r="CM283" s="83">
        <f t="shared" si="525"/>
        <v>0</v>
      </c>
      <c r="CN283" s="83">
        <f t="shared" si="580"/>
        <v>1.5489037963504859</v>
      </c>
      <c r="CO283" s="83">
        <f t="shared" si="526"/>
        <v>1.5489037963504859</v>
      </c>
      <c r="CP283" s="143">
        <f t="shared" si="527"/>
        <v>1.2022682287919844</v>
      </c>
      <c r="CQ283" s="83">
        <f t="shared" si="581"/>
        <v>2.1611904738602365E-2</v>
      </c>
      <c r="CR283" s="84">
        <f t="shared" si="582"/>
        <v>660.97376649407045</v>
      </c>
      <c r="CS283" s="83">
        <f t="shared" si="528"/>
        <v>0</v>
      </c>
      <c r="CT283" s="83">
        <f t="shared" si="583"/>
        <v>1.5657465966537292</v>
      </c>
      <c r="CU283" s="83">
        <f t="shared" si="529"/>
        <v>1.5657465966537292</v>
      </c>
      <c r="CV283" s="143">
        <f t="shared" si="530"/>
        <v>1.2032003115553187</v>
      </c>
      <c r="CW283" s="83">
        <f t="shared" si="584"/>
        <v>2.1640007033916928E-2</v>
      </c>
      <c r="CX283" s="84">
        <f t="shared" si="585"/>
        <v>659.4622515377489</v>
      </c>
      <c r="CY283" s="83">
        <f t="shared" si="531"/>
        <v>0</v>
      </c>
      <c r="CZ283" s="83">
        <f t="shared" si="586"/>
        <v>1.567531226614032</v>
      </c>
      <c r="DA283" s="83">
        <f t="shared" si="532"/>
        <v>1.567531226614032</v>
      </c>
      <c r="DB283" s="143">
        <f t="shared" si="533"/>
        <v>1.2032309708933955</v>
      </c>
      <c r="DC283" s="83">
        <f t="shared" si="587"/>
        <v>2.1640931412959571E-2</v>
      </c>
      <c r="DD283" s="84">
        <f t="shared" si="588"/>
        <v>659.40443236722103</v>
      </c>
      <c r="DE283" s="86">
        <f t="shared" si="534"/>
        <v>1337.2385060599286</v>
      </c>
      <c r="DF283" s="86">
        <f t="shared" si="535"/>
        <v>534.8954024239714</v>
      </c>
      <c r="DG283" s="86">
        <f t="shared" si="536"/>
        <v>334.30962651498214</v>
      </c>
      <c r="DH283" s="86">
        <f t="shared" si="537"/>
        <v>0.60501796369576655</v>
      </c>
      <c r="DI283" s="86">
        <f t="shared" si="538"/>
        <v>2.7952594043573185</v>
      </c>
      <c r="DJ283" s="86">
        <f t="shared" si="539"/>
        <v>809.89171010520681</v>
      </c>
      <c r="DK283" s="86">
        <f t="shared" si="540"/>
        <v>468.83218626941806</v>
      </c>
      <c r="DL283" s="86">
        <f t="shared" si="598"/>
        <v>468.83218626941806</v>
      </c>
      <c r="DM283" s="86">
        <f t="shared" si="541"/>
        <v>0.60501796369576655</v>
      </c>
      <c r="DN283" s="85">
        <f t="shared" si="542"/>
        <v>0.60501796369576655</v>
      </c>
      <c r="DO283" s="85">
        <f t="shared" si="589"/>
        <v>60.501796369576653</v>
      </c>
      <c r="DP283" s="85">
        <f t="shared" si="543"/>
        <v>0.60501796369576655</v>
      </c>
      <c r="DQ283" s="85">
        <f t="shared" si="590"/>
        <v>60.501796369576653</v>
      </c>
      <c r="DR283" s="85">
        <f t="shared" si="544"/>
        <v>0.60501796369576655</v>
      </c>
      <c r="DS283" s="85">
        <f t="shared" si="591"/>
        <v>60.501796369576653</v>
      </c>
      <c r="DT283" s="81"/>
      <c r="DU283" s="81"/>
      <c r="DV283" s="81">
        <f t="shared" si="592"/>
        <v>-0.60501796369576655</v>
      </c>
      <c r="DW283" s="100"/>
    </row>
    <row r="284" spans="1:127" x14ac:dyDescent="0.2">
      <c r="A284" s="59">
        <f t="shared" si="545"/>
        <v>37.199999999999967</v>
      </c>
      <c r="B284" s="44">
        <f t="shared" si="546"/>
        <v>37199.999999999964</v>
      </c>
      <c r="C284" s="52">
        <f t="shared" si="480"/>
        <v>133.33333333333334</v>
      </c>
      <c r="D284" s="50">
        <f t="shared" si="481"/>
        <v>3</v>
      </c>
      <c r="E284" s="44">
        <f t="shared" si="482"/>
        <v>2.6</v>
      </c>
      <c r="F284" s="47">
        <f t="shared" si="483"/>
        <v>0.2</v>
      </c>
      <c r="G284" s="52">
        <f t="shared" si="547"/>
        <v>2.6316891762289442E-2</v>
      </c>
      <c r="H284" s="57">
        <f t="shared" si="548"/>
        <v>465.59617464579026</v>
      </c>
      <c r="I284" s="52">
        <f t="shared" si="549"/>
        <v>0</v>
      </c>
      <c r="J284" s="54">
        <f t="shared" si="550"/>
        <v>1017.0460732612213</v>
      </c>
      <c r="K284" s="46">
        <f t="shared" si="593"/>
        <v>1017.0460732612213</v>
      </c>
      <c r="L284" s="80">
        <f t="shared" si="484"/>
        <v>0</v>
      </c>
      <c r="M284" s="142">
        <f t="shared" si="485"/>
        <v>0</v>
      </c>
      <c r="N284" s="60">
        <f t="shared" si="486"/>
        <v>2.6</v>
      </c>
      <c r="O284" s="53">
        <f t="shared" si="487"/>
        <v>0</v>
      </c>
      <c r="P284" s="58">
        <f t="shared" si="551"/>
        <v>2.6182444871451742</v>
      </c>
      <c r="Q284" s="49">
        <f t="shared" si="488"/>
        <v>2.6182444871451742</v>
      </c>
      <c r="R284" s="143">
        <f t="shared" si="489"/>
        <v>0.2</v>
      </c>
      <c r="S284" s="51">
        <f t="shared" si="552"/>
        <v>2.0876702263221081E-2</v>
      </c>
      <c r="T284" s="57">
        <f t="shared" si="553"/>
        <v>461.39154282533104</v>
      </c>
      <c r="U284" s="53">
        <f t="shared" si="490"/>
        <v>0</v>
      </c>
      <c r="V284" s="58">
        <f t="shared" si="554"/>
        <v>2.6192968092993856</v>
      </c>
      <c r="W284" s="49">
        <f t="shared" si="491"/>
        <v>2.6192968092993856</v>
      </c>
      <c r="X284" s="143">
        <f t="shared" si="492"/>
        <v>0.2</v>
      </c>
      <c r="Y284" s="51">
        <f t="shared" si="555"/>
        <v>2.0281880481965327E-2</v>
      </c>
      <c r="Z284" s="57">
        <f t="shared" si="556"/>
        <v>455.292051703178</v>
      </c>
      <c r="AA284" s="53">
        <f t="shared" si="493"/>
        <v>0</v>
      </c>
      <c r="AB284" s="58">
        <f t="shared" si="557"/>
        <v>2.6208248754266252</v>
      </c>
      <c r="AC284" s="49">
        <f t="shared" si="494"/>
        <v>2.6208248754266252</v>
      </c>
      <c r="AD284" s="143">
        <f t="shared" si="495"/>
        <v>0.2</v>
      </c>
      <c r="AE284" s="49">
        <f t="shared" si="594"/>
        <v>2.0229190633116328E-2</v>
      </c>
      <c r="AF284" s="57">
        <f t="shared" si="558"/>
        <v>453.57833273718268</v>
      </c>
      <c r="AG284" s="53">
        <f t="shared" si="496"/>
        <v>0</v>
      </c>
      <c r="AH284" s="58">
        <f t="shared" si="559"/>
        <v>2.6212545232613289</v>
      </c>
      <c r="AI284" s="49">
        <f t="shared" si="497"/>
        <v>2.6212545232613289</v>
      </c>
      <c r="AJ284" s="143">
        <f t="shared" si="498"/>
        <v>0.2</v>
      </c>
      <c r="AK284" s="51">
        <f t="shared" si="560"/>
        <v>2.0229748957977731E-2</v>
      </c>
      <c r="AL284" s="57">
        <f t="shared" si="561"/>
        <v>453.3509496512915</v>
      </c>
      <c r="AM284" s="53">
        <f t="shared" si="499"/>
        <v>0</v>
      </c>
      <c r="AN284" s="58">
        <f t="shared" si="562"/>
        <v>2.6213115412400878</v>
      </c>
      <c r="AO284" s="49">
        <f t="shared" si="500"/>
        <v>2.6213115412400878</v>
      </c>
      <c r="AP284" s="143">
        <f t="shared" si="501"/>
        <v>0.2</v>
      </c>
      <c r="AQ284" s="51">
        <f t="shared" si="563"/>
        <v>2.0230044607709927E-2</v>
      </c>
      <c r="AR284" s="57">
        <f t="shared" si="564"/>
        <v>453.33023481254401</v>
      </c>
      <c r="AS284" s="44">
        <f t="shared" si="502"/>
        <v>1830.6829318701984</v>
      </c>
      <c r="AT284" s="44">
        <f t="shared" si="503"/>
        <v>732.27317274807933</v>
      </c>
      <c r="AU284" s="44">
        <f t="shared" si="504"/>
        <v>457.67073296754961</v>
      </c>
      <c r="AV284" s="47">
        <f t="shared" si="505"/>
        <v>17.189833666853794</v>
      </c>
      <c r="AW284" s="47">
        <f t="shared" si="506"/>
        <v>1150.6488272379734</v>
      </c>
      <c r="AX284" s="86">
        <f t="shared" si="507"/>
        <v>407774.51515463245</v>
      </c>
      <c r="AY284" s="86">
        <f t="shared" si="508"/>
        <v>567.13094845134731</v>
      </c>
      <c r="AZ284" s="10">
        <f t="shared" si="565"/>
        <v>567.13094845134731</v>
      </c>
      <c r="BA284" s="44">
        <f t="shared" si="509"/>
        <v>1150.6488272379734</v>
      </c>
      <c r="BB284" s="9">
        <f t="shared" si="510"/>
        <v>1150.6488272379734</v>
      </c>
      <c r="BC284" s="45">
        <f t="shared" si="599"/>
        <v>153419.8436317298</v>
      </c>
      <c r="BD284" s="9">
        <f t="shared" si="511"/>
        <v>457.67073296754961</v>
      </c>
      <c r="BE284" s="45">
        <f t="shared" si="595"/>
        <v>61022.764395673286</v>
      </c>
      <c r="BF284" s="9">
        <f t="shared" si="512"/>
        <v>732.27317274807933</v>
      </c>
      <c r="BG284" s="45">
        <f t="shared" si="596"/>
        <v>97636.423033077255</v>
      </c>
      <c r="BH284" s="58"/>
      <c r="BI284" s="58"/>
      <c r="BJ284" s="58">
        <f t="shared" si="566"/>
        <v>-1150.6488272379734</v>
      </c>
      <c r="BK284" s="97"/>
      <c r="BL284" s="44"/>
      <c r="BM284" s="82">
        <f t="shared" si="567"/>
        <v>27.900000000000002</v>
      </c>
      <c r="BN284" s="86">
        <f t="shared" si="568"/>
        <v>27900</v>
      </c>
      <c r="BO284" s="86">
        <f t="shared" si="569"/>
        <v>100</v>
      </c>
      <c r="BP284" s="84">
        <f t="shared" si="513"/>
        <v>2</v>
      </c>
      <c r="BQ284" s="84">
        <f t="shared" si="514"/>
        <v>3</v>
      </c>
      <c r="BR284" s="84">
        <f t="shared" si="515"/>
        <v>0.2</v>
      </c>
      <c r="BS284" s="84">
        <f t="shared" si="570"/>
        <v>3.6296943074937964E-2</v>
      </c>
      <c r="BT284" s="84">
        <f t="shared" si="571"/>
        <v>615.71497780925824</v>
      </c>
      <c r="BU284" s="84">
        <f t="shared" si="572"/>
        <v>0</v>
      </c>
      <c r="BV284" s="83">
        <f t="shared" si="573"/>
        <v>745.65708114440474</v>
      </c>
      <c r="BW284" s="81">
        <f t="shared" si="597"/>
        <v>745.65708114440474</v>
      </c>
      <c r="BX284" s="83">
        <f t="shared" si="516"/>
        <v>0</v>
      </c>
      <c r="BY284" s="141">
        <f t="shared" si="517"/>
        <v>0</v>
      </c>
      <c r="BZ284" s="83">
        <f t="shared" si="518"/>
        <v>3</v>
      </c>
      <c r="CA284" s="83">
        <f t="shared" si="519"/>
        <v>0</v>
      </c>
      <c r="CB284" s="83">
        <f t="shared" si="574"/>
        <v>1.6212331637442883</v>
      </c>
      <c r="CC284" s="83">
        <f t="shared" si="520"/>
        <v>1.6212331637442883</v>
      </c>
      <c r="CD284" s="143">
        <f t="shared" si="521"/>
        <v>1.2238668524348462</v>
      </c>
      <c r="CE284" s="83">
        <f t="shared" si="575"/>
        <v>2.2140716556191282E-2</v>
      </c>
      <c r="CF284" s="84">
        <f t="shared" si="576"/>
        <v>728.50566779509779</v>
      </c>
      <c r="CG284" s="83">
        <f t="shared" si="522"/>
        <v>0</v>
      </c>
      <c r="CH284" s="83">
        <f t="shared" si="577"/>
        <v>1.4901669128949349</v>
      </c>
      <c r="CI284" s="83">
        <f t="shared" si="523"/>
        <v>1.4901669128949349</v>
      </c>
      <c r="CJ284" s="143">
        <f t="shared" si="524"/>
        <v>1.1969464386411544</v>
      </c>
      <c r="CK284" s="83">
        <f t="shared" si="578"/>
        <v>2.1331758121690327E-2</v>
      </c>
      <c r="CL284" s="84">
        <f t="shared" si="579"/>
        <v>676.84485643157257</v>
      </c>
      <c r="CM284" s="83">
        <f t="shared" si="525"/>
        <v>0</v>
      </c>
      <c r="CN284" s="83">
        <f t="shared" si="580"/>
        <v>1.5474669289079741</v>
      </c>
      <c r="CO284" s="83">
        <f t="shared" si="526"/>
        <v>1.5474669289079741</v>
      </c>
      <c r="CP284" s="143">
        <f t="shared" si="527"/>
        <v>1.2022682287919844</v>
      </c>
      <c r="CQ284" s="83">
        <f t="shared" si="581"/>
        <v>2.1491677915723165E-2</v>
      </c>
      <c r="CR284" s="84">
        <f t="shared" si="582"/>
        <v>662.36518869717588</v>
      </c>
      <c r="CS284" s="83">
        <f t="shared" si="528"/>
        <v>0</v>
      </c>
      <c r="CT284" s="83">
        <f t="shared" si="583"/>
        <v>1.5643264246906545</v>
      </c>
      <c r="CU284" s="83">
        <f t="shared" si="529"/>
        <v>1.5643264246906545</v>
      </c>
      <c r="CV284" s="143">
        <f t="shared" si="530"/>
        <v>1.2032003115553187</v>
      </c>
      <c r="CW284" s="83">
        <f t="shared" si="584"/>
        <v>2.1519687002761394E-2</v>
      </c>
      <c r="CX284" s="84">
        <f t="shared" si="585"/>
        <v>660.84049799630475</v>
      </c>
      <c r="CY284" s="83">
        <f t="shared" si="531"/>
        <v>0</v>
      </c>
      <c r="CZ284" s="83">
        <f t="shared" si="586"/>
        <v>1.5661231110034237</v>
      </c>
      <c r="DA284" s="83">
        <f t="shared" si="532"/>
        <v>1.5661231110034237</v>
      </c>
      <c r="DB284" s="143">
        <f t="shared" si="533"/>
        <v>1.2032309708933955</v>
      </c>
      <c r="DC284" s="83">
        <f t="shared" si="587"/>
        <v>2.1520608315870233E-2</v>
      </c>
      <c r="DD284" s="84">
        <f t="shared" si="588"/>
        <v>660.78116856858082</v>
      </c>
      <c r="DE284" s="86">
        <f t="shared" si="534"/>
        <v>1342.1827460599284</v>
      </c>
      <c r="DF284" s="86">
        <f t="shared" si="535"/>
        <v>536.87309842397133</v>
      </c>
      <c r="DG284" s="86">
        <f t="shared" si="536"/>
        <v>335.54568651498209</v>
      </c>
      <c r="DH284" s="86">
        <f t="shared" si="537"/>
        <v>0.59937589476592801</v>
      </c>
      <c r="DI284" s="86">
        <f t="shared" si="538"/>
        <v>2.7475650704526178</v>
      </c>
      <c r="DJ284" s="86">
        <f t="shared" si="539"/>
        <v>784.12604332676347</v>
      </c>
      <c r="DK284" s="86">
        <f t="shared" si="540"/>
        <v>462.90518687285362</v>
      </c>
      <c r="DL284" s="86">
        <f t="shared" si="598"/>
        <v>462.90518687285362</v>
      </c>
      <c r="DM284" s="86">
        <f t="shared" si="541"/>
        <v>0.59937589476592801</v>
      </c>
      <c r="DN284" s="85">
        <f t="shared" si="542"/>
        <v>0.59937589476592801</v>
      </c>
      <c r="DO284" s="85">
        <f t="shared" si="589"/>
        <v>59.937589476592798</v>
      </c>
      <c r="DP284" s="85">
        <f t="shared" si="543"/>
        <v>0.59937589476592801</v>
      </c>
      <c r="DQ284" s="85">
        <f t="shared" si="590"/>
        <v>59.937589476592798</v>
      </c>
      <c r="DR284" s="85">
        <f t="shared" si="544"/>
        <v>0.59937589476592801</v>
      </c>
      <c r="DS284" s="85">
        <f t="shared" si="591"/>
        <v>59.937589476592798</v>
      </c>
      <c r="DT284" s="81"/>
      <c r="DU284" s="81"/>
      <c r="DV284" s="81">
        <f t="shared" si="592"/>
        <v>-0.59937589476592801</v>
      </c>
      <c r="DW284" s="100"/>
    </row>
    <row r="285" spans="1:127" x14ac:dyDescent="0.2">
      <c r="A285" s="59">
        <f t="shared" si="545"/>
        <v>37.3333333333333</v>
      </c>
      <c r="B285" s="44">
        <f t="shared" si="546"/>
        <v>37333.333333333299</v>
      </c>
      <c r="C285" s="52">
        <f t="shared" si="480"/>
        <v>133.33333333333334</v>
      </c>
      <c r="D285" s="50">
        <f t="shared" si="481"/>
        <v>3</v>
      </c>
      <c r="E285" s="44">
        <f t="shared" si="482"/>
        <v>2.6</v>
      </c>
      <c r="F285" s="47">
        <f t="shared" si="483"/>
        <v>0.2</v>
      </c>
      <c r="G285" s="52">
        <f t="shared" si="547"/>
        <v>2.6290225095622774E-2</v>
      </c>
      <c r="H285" s="57">
        <f t="shared" si="548"/>
        <v>466.9450750780444</v>
      </c>
      <c r="I285" s="52">
        <f t="shared" si="549"/>
        <v>0</v>
      </c>
      <c r="J285" s="54">
        <f t="shared" si="550"/>
        <v>1020.8392732612213</v>
      </c>
      <c r="K285" s="46">
        <f t="shared" si="593"/>
        <v>1020.8392732612213</v>
      </c>
      <c r="L285" s="80">
        <f t="shared" si="484"/>
        <v>0</v>
      </c>
      <c r="M285" s="142">
        <f t="shared" si="485"/>
        <v>0</v>
      </c>
      <c r="N285" s="60">
        <f t="shared" si="486"/>
        <v>2.6</v>
      </c>
      <c r="O285" s="53">
        <f t="shared" si="487"/>
        <v>0</v>
      </c>
      <c r="P285" s="58">
        <f t="shared" si="551"/>
        <v>2.6184064521184669</v>
      </c>
      <c r="Q285" s="49">
        <f t="shared" si="488"/>
        <v>2.6184064521184669</v>
      </c>
      <c r="R285" s="143">
        <f t="shared" si="489"/>
        <v>0.2</v>
      </c>
      <c r="S285" s="51">
        <f t="shared" si="552"/>
        <v>2.0850035596554413E-2</v>
      </c>
      <c r="T285" s="57">
        <f t="shared" si="553"/>
        <v>462.45400377488818</v>
      </c>
      <c r="U285" s="53">
        <f t="shared" si="490"/>
        <v>0</v>
      </c>
      <c r="V285" s="58">
        <f t="shared" si="554"/>
        <v>2.6195304188353448</v>
      </c>
      <c r="W285" s="49">
        <f t="shared" si="491"/>
        <v>2.6195304188353448</v>
      </c>
      <c r="X285" s="143">
        <f t="shared" si="492"/>
        <v>0.2</v>
      </c>
      <c r="Y285" s="51">
        <f t="shared" si="555"/>
        <v>2.025521381529866E-2</v>
      </c>
      <c r="Z285" s="57">
        <f t="shared" si="556"/>
        <v>456.32380684583927</v>
      </c>
      <c r="AA285" s="53">
        <f t="shared" si="493"/>
        <v>0</v>
      </c>
      <c r="AB285" s="58">
        <f t="shared" si="557"/>
        <v>2.6210661629100049</v>
      </c>
      <c r="AC285" s="49">
        <f t="shared" si="494"/>
        <v>2.6210661629100049</v>
      </c>
      <c r="AD285" s="143">
        <f t="shared" si="495"/>
        <v>0.2</v>
      </c>
      <c r="AE285" s="49">
        <f t="shared" si="594"/>
        <v>2.020252396644966E-2</v>
      </c>
      <c r="AF285" s="57">
        <f t="shared" si="558"/>
        <v>454.60680574399981</v>
      </c>
      <c r="AG285" s="53">
        <f t="shared" si="496"/>
        <v>0</v>
      </c>
      <c r="AH285" s="58">
        <f t="shared" si="559"/>
        <v>2.6214966308915688</v>
      </c>
      <c r="AI285" s="49">
        <f t="shared" si="497"/>
        <v>2.6214966308915688</v>
      </c>
      <c r="AJ285" s="143">
        <f t="shared" si="498"/>
        <v>0.2</v>
      </c>
      <c r="AK285" s="51">
        <f t="shared" si="560"/>
        <v>2.0203082291311063E-2</v>
      </c>
      <c r="AL285" s="57">
        <f t="shared" si="561"/>
        <v>454.37928248176087</v>
      </c>
      <c r="AM285" s="53">
        <f t="shared" si="499"/>
        <v>0</v>
      </c>
      <c r="AN285" s="58">
        <f t="shared" si="562"/>
        <v>2.6215536836777069</v>
      </c>
      <c r="AO285" s="49">
        <f t="shared" si="500"/>
        <v>2.6215536836777069</v>
      </c>
      <c r="AP285" s="143">
        <f t="shared" si="501"/>
        <v>0.2</v>
      </c>
      <c r="AQ285" s="51">
        <f t="shared" si="563"/>
        <v>2.0203377941043259E-2</v>
      </c>
      <c r="AR285" s="57">
        <f t="shared" si="564"/>
        <v>454.3585603132874</v>
      </c>
      <c r="AS285" s="44">
        <f t="shared" si="502"/>
        <v>1837.5106918701981</v>
      </c>
      <c r="AT285" s="44">
        <f t="shared" si="503"/>
        <v>735.00427674807918</v>
      </c>
      <c r="AU285" s="44">
        <f t="shared" si="504"/>
        <v>459.37767296754953</v>
      </c>
      <c r="AV285" s="47">
        <f t="shared" si="505"/>
        <v>16.964501953143589</v>
      </c>
      <c r="AW285" s="47">
        <f t="shared" si="506"/>
        <v>1122.4590094381795</v>
      </c>
      <c r="AX285" s="86">
        <f t="shared" si="507"/>
        <v>391864.54451117094</v>
      </c>
      <c r="AY285" s="86">
        <f t="shared" si="508"/>
        <v>563.81056332714843</v>
      </c>
      <c r="AZ285" s="10">
        <f t="shared" si="565"/>
        <v>563.81056332714843</v>
      </c>
      <c r="BA285" s="44">
        <f t="shared" si="509"/>
        <v>1122.4590094381795</v>
      </c>
      <c r="BB285" s="9">
        <f t="shared" si="510"/>
        <v>1122.4590094381795</v>
      </c>
      <c r="BC285" s="45">
        <f t="shared" si="599"/>
        <v>149661.20125842394</v>
      </c>
      <c r="BD285" s="9">
        <f t="shared" si="511"/>
        <v>459.37767296754953</v>
      </c>
      <c r="BE285" s="45">
        <f t="shared" si="595"/>
        <v>61250.356395673276</v>
      </c>
      <c r="BF285" s="9">
        <f t="shared" si="512"/>
        <v>735.00427674807918</v>
      </c>
      <c r="BG285" s="45">
        <f t="shared" si="596"/>
        <v>98000.570233077233</v>
      </c>
      <c r="BH285" s="58"/>
      <c r="BI285" s="58"/>
      <c r="BJ285" s="58">
        <f t="shared" si="566"/>
        <v>-1122.4590094381795</v>
      </c>
      <c r="BK285" s="97"/>
      <c r="BL285" s="44"/>
      <c r="BM285" s="82">
        <f t="shared" si="567"/>
        <v>28</v>
      </c>
      <c r="BN285" s="86">
        <f t="shared" si="568"/>
        <v>28000</v>
      </c>
      <c r="BO285" s="86">
        <f t="shared" si="569"/>
        <v>100</v>
      </c>
      <c r="BP285" s="84">
        <f t="shared" si="513"/>
        <v>3</v>
      </c>
      <c r="BQ285" s="84">
        <f t="shared" si="514"/>
        <v>2.6</v>
      </c>
      <c r="BR285" s="84">
        <f t="shared" si="515"/>
        <v>0.2</v>
      </c>
      <c r="BS285" s="84">
        <f t="shared" si="570"/>
        <v>3.6276943074937965E-2</v>
      </c>
      <c r="BT285" s="84">
        <f t="shared" si="571"/>
        <v>616.92454257842292</v>
      </c>
      <c r="BU285" s="84">
        <f t="shared" si="572"/>
        <v>0</v>
      </c>
      <c r="BV285" s="83">
        <f t="shared" si="573"/>
        <v>748.40388114440475</v>
      </c>
      <c r="BW285" s="81">
        <f t="shared" si="597"/>
        <v>748.40388114440475</v>
      </c>
      <c r="BX285" s="83">
        <f t="shared" si="516"/>
        <v>0</v>
      </c>
      <c r="BY285" s="141">
        <f t="shared" si="517"/>
        <v>0</v>
      </c>
      <c r="BZ285" s="83">
        <f t="shared" si="518"/>
        <v>2.6</v>
      </c>
      <c r="CA285" s="83">
        <f t="shared" si="519"/>
        <v>0</v>
      </c>
      <c r="CB285" s="83">
        <f t="shared" si="574"/>
        <v>2.5460575178630944</v>
      </c>
      <c r="CC285" s="83">
        <f t="shared" si="520"/>
        <v>2.5460575178630944</v>
      </c>
      <c r="CD285" s="143">
        <f t="shared" si="521"/>
        <v>0.2</v>
      </c>
      <c r="CE285" s="83">
        <f t="shared" si="575"/>
        <v>2.2069523213569541E-2</v>
      </c>
      <c r="CF285" s="84">
        <f t="shared" si="576"/>
        <v>729.86756463432698</v>
      </c>
      <c r="CG285" s="83">
        <f t="shared" si="522"/>
        <v>0</v>
      </c>
      <c r="CH285" s="83">
        <f t="shared" si="577"/>
        <v>2.5192576129562148</v>
      </c>
      <c r="CI285" s="83">
        <f t="shared" si="523"/>
        <v>2.5192576129562148</v>
      </c>
      <c r="CJ285" s="143">
        <f t="shared" si="524"/>
        <v>0.2</v>
      </c>
      <c r="CK285" s="83">
        <f t="shared" si="578"/>
        <v>2.1261910799758268E-2</v>
      </c>
      <c r="CL285" s="84">
        <f t="shared" si="579"/>
        <v>678.27234154184339</v>
      </c>
      <c r="CM285" s="83">
        <f t="shared" si="525"/>
        <v>0</v>
      </c>
      <c r="CN285" s="83">
        <f t="shared" si="580"/>
        <v>2.5314301493376146</v>
      </c>
      <c r="CO285" s="83">
        <f t="shared" si="526"/>
        <v>2.5314301493376146</v>
      </c>
      <c r="CP285" s="143">
        <f t="shared" si="527"/>
        <v>0.2</v>
      </c>
      <c r="CQ285" s="83">
        <f t="shared" si="581"/>
        <v>2.1421564504283567E-2</v>
      </c>
      <c r="CR285" s="84">
        <f t="shared" si="582"/>
        <v>663.75013360965988</v>
      </c>
      <c r="CS285" s="83">
        <f t="shared" si="528"/>
        <v>0</v>
      </c>
      <c r="CT285" s="83">
        <f t="shared" si="583"/>
        <v>2.5348775252170079</v>
      </c>
      <c r="CU285" s="83">
        <f t="shared" si="529"/>
        <v>2.5348775252170079</v>
      </c>
      <c r="CV285" s="143">
        <f t="shared" si="530"/>
        <v>0.2</v>
      </c>
      <c r="CW285" s="83">
        <f t="shared" si="584"/>
        <v>2.144952698718363E-2</v>
      </c>
      <c r="CX285" s="84">
        <f t="shared" si="585"/>
        <v>662.21230420301936</v>
      </c>
      <c r="CY285" s="83">
        <f t="shared" si="531"/>
        <v>0</v>
      </c>
      <c r="CZ285" s="83">
        <f t="shared" si="586"/>
        <v>2.5352431350069171</v>
      </c>
      <c r="DA285" s="83">
        <f t="shared" si="532"/>
        <v>2.5352431350069171</v>
      </c>
      <c r="DB285" s="143">
        <f t="shared" si="533"/>
        <v>0.2</v>
      </c>
      <c r="DC285" s="83">
        <f t="shared" si="587"/>
        <v>2.1450446767325562E-2</v>
      </c>
      <c r="DD285" s="84">
        <f t="shared" si="588"/>
        <v>662.15145974278971</v>
      </c>
      <c r="DE285" s="86">
        <f t="shared" si="534"/>
        <v>1347.1269860599286</v>
      </c>
      <c r="DF285" s="86">
        <f t="shared" si="535"/>
        <v>538.85079442397137</v>
      </c>
      <c r="DG285" s="86">
        <f t="shared" si="536"/>
        <v>336.78174651498216</v>
      </c>
      <c r="DH285" s="86">
        <f t="shared" si="537"/>
        <v>0.5938287520309794</v>
      </c>
      <c r="DI285" s="86">
        <f t="shared" si="538"/>
        <v>2.7010380225009385</v>
      </c>
      <c r="DJ285" s="86">
        <f t="shared" si="539"/>
        <v>759.36676866130074</v>
      </c>
      <c r="DK285" s="86">
        <f t="shared" si="540"/>
        <v>457.01027109151971</v>
      </c>
      <c r="DL285" s="86">
        <f t="shared" si="598"/>
        <v>457.01027109151971</v>
      </c>
      <c r="DM285" s="86">
        <f t="shared" si="541"/>
        <v>0.5938287520309794</v>
      </c>
      <c r="DN285" s="85">
        <f t="shared" si="542"/>
        <v>0.5938287520309794</v>
      </c>
      <c r="DO285" s="85">
        <f t="shared" si="589"/>
        <v>59.382875203097939</v>
      </c>
      <c r="DP285" s="85">
        <f t="shared" si="543"/>
        <v>0.5938287520309794</v>
      </c>
      <c r="DQ285" s="85">
        <f t="shared" si="590"/>
        <v>59.382875203097939</v>
      </c>
      <c r="DR285" s="85">
        <f t="shared" si="544"/>
        <v>0.5938287520309794</v>
      </c>
      <c r="DS285" s="85">
        <f t="shared" si="591"/>
        <v>59.382875203097939</v>
      </c>
      <c r="DT285" s="81"/>
      <c r="DU285" s="81"/>
      <c r="DV285" s="81">
        <f t="shared" si="592"/>
        <v>-0.5938287520309794</v>
      </c>
      <c r="DW285" s="100"/>
    </row>
    <row r="286" spans="1:127" x14ac:dyDescent="0.2">
      <c r="A286" s="59">
        <f t="shared" si="545"/>
        <v>37.466666666666633</v>
      </c>
      <c r="B286" s="44">
        <f t="shared" si="546"/>
        <v>37466.666666666635</v>
      </c>
      <c r="C286" s="52">
        <f t="shared" si="480"/>
        <v>133.33333333333334</v>
      </c>
      <c r="D286" s="50">
        <f t="shared" si="481"/>
        <v>3</v>
      </c>
      <c r="E286" s="44">
        <f t="shared" si="482"/>
        <v>2.6</v>
      </c>
      <c r="F286" s="47">
        <f t="shared" si="483"/>
        <v>0.2</v>
      </c>
      <c r="G286" s="52">
        <f t="shared" si="547"/>
        <v>2.6263558428956106E-2</v>
      </c>
      <c r="H286" s="57">
        <f t="shared" si="548"/>
        <v>468.29260798893102</v>
      </c>
      <c r="I286" s="52">
        <f t="shared" si="549"/>
        <v>0</v>
      </c>
      <c r="J286" s="54">
        <f t="shared" si="550"/>
        <v>1024.6324732612213</v>
      </c>
      <c r="K286" s="46">
        <f t="shared" si="593"/>
        <v>1024.6324732612213</v>
      </c>
      <c r="L286" s="80">
        <f t="shared" si="484"/>
        <v>0</v>
      </c>
      <c r="M286" s="142">
        <f t="shared" si="485"/>
        <v>0</v>
      </c>
      <c r="N286" s="60">
        <f t="shared" si="486"/>
        <v>2.6</v>
      </c>
      <c r="O286" s="53">
        <f t="shared" si="487"/>
        <v>0</v>
      </c>
      <c r="P286" s="58">
        <f t="shared" si="551"/>
        <v>2.6185687174271761</v>
      </c>
      <c r="Q286" s="49">
        <f t="shared" si="488"/>
        <v>2.6185687174271761</v>
      </c>
      <c r="R286" s="143">
        <f t="shared" si="489"/>
        <v>0.2</v>
      </c>
      <c r="S286" s="51">
        <f t="shared" si="552"/>
        <v>2.0823368929887745E-2</v>
      </c>
      <c r="T286" s="57">
        <f t="shared" si="553"/>
        <v>463.51504109634055</v>
      </c>
      <c r="U286" s="53">
        <f t="shared" si="490"/>
        <v>0</v>
      </c>
      <c r="V286" s="58">
        <f t="shared" si="554"/>
        <v>2.6197643373657167</v>
      </c>
      <c r="W286" s="49">
        <f t="shared" si="491"/>
        <v>2.6197643373657167</v>
      </c>
      <c r="X286" s="143">
        <f t="shared" si="492"/>
        <v>0.2</v>
      </c>
      <c r="Y286" s="51">
        <f t="shared" si="555"/>
        <v>2.0228547148631992E-2</v>
      </c>
      <c r="Z286" s="57">
        <f t="shared" si="556"/>
        <v>457.35411265110463</v>
      </c>
      <c r="AA286" s="53">
        <f t="shared" si="493"/>
        <v>0</v>
      </c>
      <c r="AB286" s="58">
        <f t="shared" si="557"/>
        <v>2.6213077660812427</v>
      </c>
      <c r="AC286" s="49">
        <f t="shared" si="494"/>
        <v>2.6213077660812427</v>
      </c>
      <c r="AD286" s="143">
        <f t="shared" si="495"/>
        <v>0.2</v>
      </c>
      <c r="AE286" s="49">
        <f t="shared" si="594"/>
        <v>2.0175857299782992E-2</v>
      </c>
      <c r="AF286" s="57">
        <f t="shared" si="558"/>
        <v>455.63382754242207</v>
      </c>
      <c r="AG286" s="53">
        <f t="shared" si="496"/>
        <v>0</v>
      </c>
      <c r="AH286" s="58">
        <f t="shared" si="559"/>
        <v>2.6217390547806794</v>
      </c>
      <c r="AI286" s="49">
        <f t="shared" si="497"/>
        <v>2.6217390547806794</v>
      </c>
      <c r="AJ286" s="143">
        <f t="shared" si="498"/>
        <v>0.2</v>
      </c>
      <c r="AK286" s="51">
        <f t="shared" si="560"/>
        <v>2.0176415624644395E-2</v>
      </c>
      <c r="AL286" s="57">
        <f t="shared" si="561"/>
        <v>455.40616403331751</v>
      </c>
      <c r="AM286" s="53">
        <f t="shared" si="499"/>
        <v>0</v>
      </c>
      <c r="AN286" s="58">
        <f t="shared" si="562"/>
        <v>2.6217961424063341</v>
      </c>
      <c r="AO286" s="49">
        <f t="shared" si="500"/>
        <v>2.6217961424063341</v>
      </c>
      <c r="AP286" s="143">
        <f t="shared" si="501"/>
        <v>0.2</v>
      </c>
      <c r="AQ286" s="51">
        <f t="shared" si="563"/>
        <v>2.0176711274376591E-2</v>
      </c>
      <c r="AR286" s="57">
        <f t="shared" si="564"/>
        <v>455.3854345537257</v>
      </c>
      <c r="AS286" s="44">
        <f t="shared" si="502"/>
        <v>1844.3384518701982</v>
      </c>
      <c r="AT286" s="44">
        <f t="shared" si="503"/>
        <v>737.73538074807925</v>
      </c>
      <c r="AU286" s="44">
        <f t="shared" si="504"/>
        <v>461.08461296754956</v>
      </c>
      <c r="AV286" s="47">
        <f t="shared" si="505"/>
        <v>16.74305823048817</v>
      </c>
      <c r="AW286" s="47">
        <f t="shared" si="506"/>
        <v>1095.0746764338376</v>
      </c>
      <c r="AX286" s="86">
        <f t="shared" si="507"/>
        <v>376638.71027214592</v>
      </c>
      <c r="AY286" s="86">
        <f t="shared" si="508"/>
        <v>560.50692314184403</v>
      </c>
      <c r="AZ286" s="10">
        <f t="shared" si="565"/>
        <v>560.50692314184403</v>
      </c>
      <c r="BA286" s="44">
        <f t="shared" si="509"/>
        <v>1095.0746764338376</v>
      </c>
      <c r="BB286" s="9">
        <f t="shared" si="510"/>
        <v>1095.0746764338376</v>
      </c>
      <c r="BC286" s="45">
        <f t="shared" si="599"/>
        <v>146009.95685784501</v>
      </c>
      <c r="BD286" s="9">
        <f t="shared" si="511"/>
        <v>461.08461296754956</v>
      </c>
      <c r="BE286" s="45">
        <f t="shared" si="595"/>
        <v>61477.94839567328</v>
      </c>
      <c r="BF286" s="9">
        <f t="shared" si="512"/>
        <v>737.73538074807925</v>
      </c>
      <c r="BG286" s="45">
        <f t="shared" si="596"/>
        <v>98364.71743307724</v>
      </c>
      <c r="BH286" s="58"/>
      <c r="BI286" s="58"/>
      <c r="BJ286" s="58">
        <f t="shared" si="566"/>
        <v>-1095.0746764338376</v>
      </c>
      <c r="BK286" s="97"/>
      <c r="BL286" s="44"/>
      <c r="BM286" s="82">
        <f t="shared" si="567"/>
        <v>28.1</v>
      </c>
      <c r="BN286" s="86">
        <f t="shared" si="568"/>
        <v>28100</v>
      </c>
      <c r="BO286" s="86">
        <f t="shared" si="569"/>
        <v>100</v>
      </c>
      <c r="BP286" s="84">
        <f t="shared" si="513"/>
        <v>3</v>
      </c>
      <c r="BQ286" s="84">
        <f t="shared" si="514"/>
        <v>2.6</v>
      </c>
      <c r="BR286" s="84">
        <f t="shared" si="515"/>
        <v>0.2</v>
      </c>
      <c r="BS286" s="84">
        <f t="shared" si="570"/>
        <v>3.6256943074937965E-2</v>
      </c>
      <c r="BT286" s="84">
        <f t="shared" si="571"/>
        <v>618.31942500438208</v>
      </c>
      <c r="BU286" s="84">
        <f t="shared" si="572"/>
        <v>0</v>
      </c>
      <c r="BV286" s="83">
        <f t="shared" si="573"/>
        <v>751.24878114440469</v>
      </c>
      <c r="BW286" s="81">
        <f t="shared" si="597"/>
        <v>751.24878114440469</v>
      </c>
      <c r="BX286" s="83">
        <f t="shared" si="516"/>
        <v>0</v>
      </c>
      <c r="BY286" s="141">
        <f t="shared" si="517"/>
        <v>0</v>
      </c>
      <c r="BZ286" s="83">
        <f t="shared" si="518"/>
        <v>2.6</v>
      </c>
      <c r="CA286" s="83">
        <f t="shared" si="519"/>
        <v>0</v>
      </c>
      <c r="CB286" s="83">
        <f t="shared" si="574"/>
        <v>2.5460922522968676</v>
      </c>
      <c r="CC286" s="83">
        <f t="shared" si="520"/>
        <v>2.5460922522968676</v>
      </c>
      <c r="CD286" s="143">
        <f t="shared" si="521"/>
        <v>0.2</v>
      </c>
      <c r="CE286" s="83">
        <f t="shared" si="575"/>
        <v>2.2049523213569542E-2</v>
      </c>
      <c r="CF286" s="84">
        <f t="shared" si="576"/>
        <v>730.73398352152026</v>
      </c>
      <c r="CG286" s="83">
        <f t="shared" si="522"/>
        <v>0</v>
      </c>
      <c r="CH286" s="83">
        <f t="shared" si="577"/>
        <v>2.5194195347618522</v>
      </c>
      <c r="CI286" s="83">
        <f t="shared" si="523"/>
        <v>2.5194195347618522</v>
      </c>
      <c r="CJ286" s="143">
        <f t="shared" si="524"/>
        <v>0.2</v>
      </c>
      <c r="CK286" s="83">
        <f t="shared" si="578"/>
        <v>2.1241910799758269E-2</v>
      </c>
      <c r="CL286" s="84">
        <f t="shared" si="579"/>
        <v>679.11591985199573</v>
      </c>
      <c r="CM286" s="83">
        <f t="shared" si="525"/>
        <v>0</v>
      </c>
      <c r="CN286" s="83">
        <f t="shared" si="580"/>
        <v>2.5315972804602418</v>
      </c>
      <c r="CO286" s="83">
        <f t="shared" si="526"/>
        <v>2.5315972804602418</v>
      </c>
      <c r="CP286" s="143">
        <f t="shared" si="527"/>
        <v>0.2</v>
      </c>
      <c r="CQ286" s="83">
        <f t="shared" si="581"/>
        <v>2.1401564504283568E-2</v>
      </c>
      <c r="CR286" s="84">
        <f t="shared" si="582"/>
        <v>664.59596238000483</v>
      </c>
      <c r="CS286" s="83">
        <f t="shared" si="528"/>
        <v>0</v>
      </c>
      <c r="CT286" s="83">
        <f t="shared" si="583"/>
        <v>2.5350440762861837</v>
      </c>
      <c r="CU286" s="83">
        <f t="shared" si="529"/>
        <v>2.5350440762861837</v>
      </c>
      <c r="CV286" s="143">
        <f t="shared" si="530"/>
        <v>0.2</v>
      </c>
      <c r="CW286" s="83">
        <f t="shared" si="584"/>
        <v>2.1429526987183631E-2</v>
      </c>
      <c r="CX286" s="84">
        <f t="shared" si="585"/>
        <v>663.05808577526113</v>
      </c>
      <c r="CY286" s="83">
        <f t="shared" si="531"/>
        <v>0</v>
      </c>
      <c r="CZ286" s="83">
        <f t="shared" si="586"/>
        <v>2.5354096923173031</v>
      </c>
      <c r="DA286" s="83">
        <f t="shared" si="532"/>
        <v>2.5354096923173031</v>
      </c>
      <c r="DB286" s="143">
        <f t="shared" si="533"/>
        <v>0.2</v>
      </c>
      <c r="DC286" s="83">
        <f t="shared" si="587"/>
        <v>2.1430446767325563E-2</v>
      </c>
      <c r="DD286" s="84">
        <f t="shared" si="588"/>
        <v>662.99715562383847</v>
      </c>
      <c r="DE286" s="86">
        <f t="shared" si="534"/>
        <v>1352.2478060599283</v>
      </c>
      <c r="DF286" s="86">
        <f t="shared" si="535"/>
        <v>540.89912242397133</v>
      </c>
      <c r="DG286" s="86">
        <f t="shared" si="536"/>
        <v>338.06195151498207</v>
      </c>
      <c r="DH286" s="86">
        <f t="shared" si="537"/>
        <v>0.59043892015643429</v>
      </c>
      <c r="DI286" s="86">
        <f t="shared" si="538"/>
        <v>2.6727838828921988</v>
      </c>
      <c r="DJ286" s="86">
        <f t="shared" si="539"/>
        <v>744.51283622269557</v>
      </c>
      <c r="DK286" s="86">
        <f t="shared" si="540"/>
        <v>453.37428993867735</v>
      </c>
      <c r="DL286" s="86">
        <f t="shared" si="598"/>
        <v>453.37428993867735</v>
      </c>
      <c r="DM286" s="86">
        <f t="shared" si="541"/>
        <v>2.6727838828921988</v>
      </c>
      <c r="DN286" s="85">
        <f t="shared" si="542"/>
        <v>2.6727838828921988</v>
      </c>
      <c r="DO286" s="85">
        <f t="shared" si="589"/>
        <v>267.27838828921989</v>
      </c>
      <c r="DP286" s="85">
        <f t="shared" si="543"/>
        <v>2.6727838828921988</v>
      </c>
      <c r="DQ286" s="85">
        <f t="shared" si="590"/>
        <v>267.27838828921989</v>
      </c>
      <c r="DR286" s="85">
        <f t="shared" si="544"/>
        <v>2.6727838828921988</v>
      </c>
      <c r="DS286" s="85">
        <f t="shared" si="591"/>
        <v>267.27838828921989</v>
      </c>
      <c r="DT286" s="81"/>
      <c r="DU286" s="81"/>
      <c r="DV286" s="81">
        <f t="shared" si="592"/>
        <v>-2.6727838828921988</v>
      </c>
      <c r="DW286" s="100"/>
    </row>
    <row r="287" spans="1:127" x14ac:dyDescent="0.2">
      <c r="A287" s="59">
        <f t="shared" si="545"/>
        <v>37.599999999999973</v>
      </c>
      <c r="B287" s="44">
        <f t="shared" si="546"/>
        <v>37599.999999999971</v>
      </c>
      <c r="C287" s="52">
        <f t="shared" si="480"/>
        <v>133.33333333333334</v>
      </c>
      <c r="D287" s="50">
        <f t="shared" si="481"/>
        <v>3</v>
      </c>
      <c r="E287" s="44">
        <f t="shared" si="482"/>
        <v>2.6</v>
      </c>
      <c r="F287" s="47">
        <f t="shared" si="483"/>
        <v>0.2</v>
      </c>
      <c r="G287" s="52">
        <f t="shared" si="547"/>
        <v>2.6236891762289438E-2</v>
      </c>
      <c r="H287" s="57">
        <f t="shared" si="548"/>
        <v>469.63877337845014</v>
      </c>
      <c r="I287" s="52">
        <f t="shared" si="549"/>
        <v>0</v>
      </c>
      <c r="J287" s="54">
        <f t="shared" si="550"/>
        <v>1028.4256732612212</v>
      </c>
      <c r="K287" s="46">
        <f t="shared" si="593"/>
        <v>1028.4256732612212</v>
      </c>
      <c r="L287" s="80">
        <f t="shared" si="484"/>
        <v>0</v>
      </c>
      <c r="M287" s="142">
        <f t="shared" si="485"/>
        <v>0</v>
      </c>
      <c r="N287" s="60">
        <f t="shared" si="486"/>
        <v>2.6</v>
      </c>
      <c r="O287" s="53">
        <f t="shared" si="487"/>
        <v>0</v>
      </c>
      <c r="P287" s="58">
        <f t="shared" si="551"/>
        <v>2.6187312830189189</v>
      </c>
      <c r="Q287" s="49">
        <f t="shared" si="488"/>
        <v>2.6187312830189189</v>
      </c>
      <c r="R287" s="143">
        <f t="shared" si="489"/>
        <v>0.2</v>
      </c>
      <c r="S287" s="51">
        <f t="shared" si="552"/>
        <v>2.0796702263221077E-2</v>
      </c>
      <c r="T287" s="57">
        <f t="shared" si="553"/>
        <v>464.57465484426621</v>
      </c>
      <c r="U287" s="53">
        <f t="shared" si="490"/>
        <v>0</v>
      </c>
      <c r="V287" s="58">
        <f t="shared" si="554"/>
        <v>2.6199985648783151</v>
      </c>
      <c r="W287" s="49">
        <f t="shared" si="491"/>
        <v>2.6199985648783151</v>
      </c>
      <c r="X287" s="143">
        <f t="shared" si="492"/>
        <v>0.2</v>
      </c>
      <c r="Y287" s="51">
        <f t="shared" si="555"/>
        <v>2.0201880481965324E-2</v>
      </c>
      <c r="Z287" s="57">
        <f t="shared" si="556"/>
        <v>458.38296925610371</v>
      </c>
      <c r="AA287" s="53">
        <f t="shared" si="493"/>
        <v>0</v>
      </c>
      <c r="AB287" s="58">
        <f t="shared" si="557"/>
        <v>2.6215496849131092</v>
      </c>
      <c r="AC287" s="49">
        <f t="shared" si="494"/>
        <v>2.6215496849131092</v>
      </c>
      <c r="AD287" s="143">
        <f t="shared" si="495"/>
        <v>0.2</v>
      </c>
      <c r="AE287" s="49">
        <f t="shared" si="594"/>
        <v>2.0149190633116324E-2</v>
      </c>
      <c r="AF287" s="57">
        <f t="shared" si="558"/>
        <v>456.65939827610163</v>
      </c>
      <c r="AG287" s="53">
        <f t="shared" si="496"/>
        <v>0</v>
      </c>
      <c r="AH287" s="58">
        <f t="shared" si="559"/>
        <v>2.6219817949003859</v>
      </c>
      <c r="AI287" s="49">
        <f t="shared" si="497"/>
        <v>2.6219817949003859</v>
      </c>
      <c r="AJ287" s="143">
        <f t="shared" si="498"/>
        <v>0.2</v>
      </c>
      <c r="AK287" s="51">
        <f t="shared" si="560"/>
        <v>2.0149748957977727E-2</v>
      </c>
      <c r="AL287" s="57">
        <f t="shared" si="561"/>
        <v>456.43159445030449</v>
      </c>
      <c r="AM287" s="53">
        <f t="shared" si="499"/>
        <v>0</v>
      </c>
      <c r="AN287" s="58">
        <f t="shared" si="562"/>
        <v>2.6220389173975454</v>
      </c>
      <c r="AO287" s="49">
        <f t="shared" si="500"/>
        <v>2.6220389173975454</v>
      </c>
      <c r="AP287" s="143">
        <f t="shared" si="501"/>
        <v>0.2</v>
      </c>
      <c r="AQ287" s="51">
        <f t="shared" si="563"/>
        <v>2.0150044607709923E-2</v>
      </c>
      <c r="AR287" s="57">
        <f t="shared" si="564"/>
        <v>456.41085767822216</v>
      </c>
      <c r="AS287" s="44">
        <f t="shared" si="502"/>
        <v>1851.1662118701979</v>
      </c>
      <c r="AT287" s="44">
        <f t="shared" si="503"/>
        <v>740.46648474807921</v>
      </c>
      <c r="AU287" s="44">
        <f t="shared" si="504"/>
        <v>462.79155296754948</v>
      </c>
      <c r="AV287" s="47">
        <f t="shared" si="505"/>
        <v>16.525421973789573</v>
      </c>
      <c r="AW287" s="47">
        <f t="shared" si="506"/>
        <v>1068.4698673437529</v>
      </c>
      <c r="AX287" s="86">
        <f t="shared" si="507"/>
        <v>362065.05948743696</v>
      </c>
      <c r="AY287" s="86">
        <f t="shared" si="508"/>
        <v>557.21995092169414</v>
      </c>
      <c r="AZ287" s="10">
        <f t="shared" si="565"/>
        <v>557.21995092169414</v>
      </c>
      <c r="BA287" s="44">
        <f t="shared" si="509"/>
        <v>1068.4698673437529</v>
      </c>
      <c r="BB287" s="9">
        <f t="shared" si="510"/>
        <v>1068.4698673437529</v>
      </c>
      <c r="BC287" s="45">
        <f t="shared" si="599"/>
        <v>142462.64897916705</v>
      </c>
      <c r="BD287" s="9">
        <f t="shared" si="511"/>
        <v>462.79155296754948</v>
      </c>
      <c r="BE287" s="45">
        <f t="shared" si="595"/>
        <v>61705.54039567327</v>
      </c>
      <c r="BF287" s="9">
        <f t="shared" si="512"/>
        <v>740.46648474807921</v>
      </c>
      <c r="BG287" s="45">
        <f t="shared" si="596"/>
        <v>98728.864633077232</v>
      </c>
      <c r="BH287" s="58"/>
      <c r="BI287" s="58"/>
      <c r="BJ287" s="58">
        <f t="shared" si="566"/>
        <v>-1068.4698673437529</v>
      </c>
      <c r="BK287" s="97"/>
      <c r="BL287" s="44"/>
      <c r="BM287" s="82">
        <f t="shared" si="567"/>
        <v>28.2</v>
      </c>
      <c r="BN287" s="86">
        <f t="shared" si="568"/>
        <v>28200</v>
      </c>
      <c r="BO287" s="86">
        <f t="shared" si="569"/>
        <v>100</v>
      </c>
      <c r="BP287" s="84">
        <f t="shared" si="513"/>
        <v>3</v>
      </c>
      <c r="BQ287" s="84">
        <f t="shared" si="514"/>
        <v>2.6</v>
      </c>
      <c r="BR287" s="84">
        <f t="shared" si="515"/>
        <v>0.2</v>
      </c>
      <c r="BS287" s="84">
        <f t="shared" si="570"/>
        <v>3.6236943074937966E-2</v>
      </c>
      <c r="BT287" s="84">
        <f t="shared" si="571"/>
        <v>619.71353819957199</v>
      </c>
      <c r="BU287" s="84">
        <f t="shared" si="572"/>
        <v>0</v>
      </c>
      <c r="BV287" s="83">
        <f t="shared" si="573"/>
        <v>754.09368114440463</v>
      </c>
      <c r="BW287" s="81">
        <f t="shared" si="597"/>
        <v>754.09368114440463</v>
      </c>
      <c r="BX287" s="83">
        <f t="shared" si="516"/>
        <v>0</v>
      </c>
      <c r="BY287" s="141">
        <f t="shared" si="517"/>
        <v>0</v>
      </c>
      <c r="BZ287" s="83">
        <f t="shared" si="518"/>
        <v>2.6</v>
      </c>
      <c r="CA287" s="83">
        <f t="shared" si="519"/>
        <v>0</v>
      </c>
      <c r="CB287" s="83">
        <f t="shared" si="574"/>
        <v>2.5461271620327635</v>
      </c>
      <c r="CC287" s="83">
        <f t="shared" si="520"/>
        <v>2.5461271620327635</v>
      </c>
      <c r="CD287" s="143">
        <f t="shared" si="521"/>
        <v>0.2</v>
      </c>
      <c r="CE287" s="83">
        <f t="shared" si="575"/>
        <v>2.2029523213569543E-2</v>
      </c>
      <c r="CF287" s="84">
        <f t="shared" si="576"/>
        <v>731.59960507131632</v>
      </c>
      <c r="CG287" s="83">
        <f t="shared" si="522"/>
        <v>0</v>
      </c>
      <c r="CH287" s="83">
        <f t="shared" si="577"/>
        <v>2.5195816176219803</v>
      </c>
      <c r="CI287" s="83">
        <f t="shared" si="523"/>
        <v>2.5195816176219803</v>
      </c>
      <c r="CJ287" s="143">
        <f t="shared" si="524"/>
        <v>0.2</v>
      </c>
      <c r="CK287" s="83">
        <f t="shared" si="578"/>
        <v>2.122191079975827E-2</v>
      </c>
      <c r="CL287" s="84">
        <f t="shared" si="579"/>
        <v>679.95865011215324</v>
      </c>
      <c r="CM287" s="83">
        <f t="shared" si="525"/>
        <v>0</v>
      </c>
      <c r="CN287" s="83">
        <f t="shared" si="580"/>
        <v>2.531764586217105</v>
      </c>
      <c r="CO287" s="83">
        <f t="shared" si="526"/>
        <v>2.531764586217105</v>
      </c>
      <c r="CP287" s="143">
        <f t="shared" si="527"/>
        <v>0.2</v>
      </c>
      <c r="CQ287" s="83">
        <f t="shared" si="581"/>
        <v>2.1381564504283569E-2</v>
      </c>
      <c r="CR287" s="84">
        <f t="shared" si="582"/>
        <v>665.44094529531253</v>
      </c>
      <c r="CS287" s="83">
        <f t="shared" si="528"/>
        <v>0</v>
      </c>
      <c r="CT287" s="83">
        <f t="shared" si="583"/>
        <v>2.535210802001052</v>
      </c>
      <c r="CU287" s="83">
        <f t="shared" si="529"/>
        <v>2.535210802001052</v>
      </c>
      <c r="CV287" s="143">
        <f t="shared" si="530"/>
        <v>0.2</v>
      </c>
      <c r="CW287" s="83">
        <f t="shared" si="584"/>
        <v>2.1409526987183632E-2</v>
      </c>
      <c r="CX287" s="84">
        <f t="shared" si="585"/>
        <v>663.90302283917845</v>
      </c>
      <c r="CY287" s="83">
        <f t="shared" si="531"/>
        <v>0</v>
      </c>
      <c r="CZ287" s="83">
        <f t="shared" si="586"/>
        <v>2.5355764240078429</v>
      </c>
      <c r="DA287" s="83">
        <f t="shared" si="532"/>
        <v>2.5355764240078429</v>
      </c>
      <c r="DB287" s="143">
        <f t="shared" si="533"/>
        <v>0.2</v>
      </c>
      <c r="DC287" s="83">
        <f t="shared" si="587"/>
        <v>2.1410446767325564E-2</v>
      </c>
      <c r="DD287" s="84">
        <f t="shared" si="588"/>
        <v>663.84200712189158</v>
      </c>
      <c r="DE287" s="86">
        <f t="shared" si="534"/>
        <v>1357.3686260599284</v>
      </c>
      <c r="DF287" s="86">
        <f t="shared" si="535"/>
        <v>542.9474504239713</v>
      </c>
      <c r="DG287" s="86">
        <f t="shared" si="536"/>
        <v>339.34215651498209</v>
      </c>
      <c r="DH287" s="86">
        <f t="shared" si="537"/>
        <v>0.58707785325502093</v>
      </c>
      <c r="DI287" s="86">
        <f t="shared" si="538"/>
        <v>2.6449032016497687</v>
      </c>
      <c r="DJ287" s="86">
        <f t="shared" si="539"/>
        <v>729.98985464511463</v>
      </c>
      <c r="DK287" s="86">
        <f t="shared" si="540"/>
        <v>449.74357889181147</v>
      </c>
      <c r="DL287" s="86">
        <f t="shared" si="598"/>
        <v>449.74357889181147</v>
      </c>
      <c r="DM287" s="86">
        <f t="shared" si="541"/>
        <v>2.6449032016497687</v>
      </c>
      <c r="DN287" s="85">
        <f t="shared" si="542"/>
        <v>2.6449032016497687</v>
      </c>
      <c r="DO287" s="85">
        <f t="shared" si="589"/>
        <v>264.49032016497688</v>
      </c>
      <c r="DP287" s="85">
        <f t="shared" si="543"/>
        <v>2.6449032016497687</v>
      </c>
      <c r="DQ287" s="85">
        <f t="shared" si="590"/>
        <v>264.49032016497688</v>
      </c>
      <c r="DR287" s="85">
        <f t="shared" si="544"/>
        <v>2.6449032016497687</v>
      </c>
      <c r="DS287" s="85">
        <f t="shared" si="591"/>
        <v>264.49032016497688</v>
      </c>
      <c r="DT287" s="81"/>
      <c r="DU287" s="81"/>
      <c r="DV287" s="81">
        <f t="shared" si="592"/>
        <v>-2.6449032016497687</v>
      </c>
      <c r="DW287" s="100"/>
    </row>
    <row r="288" spans="1:127" x14ac:dyDescent="0.2">
      <c r="A288" s="59">
        <f t="shared" si="545"/>
        <v>37.733333333333306</v>
      </c>
      <c r="B288" s="44">
        <f t="shared" si="546"/>
        <v>37733.333333333307</v>
      </c>
      <c r="C288" s="52">
        <f t="shared" si="480"/>
        <v>133.33333333333334</v>
      </c>
      <c r="D288" s="50">
        <f t="shared" si="481"/>
        <v>3</v>
      </c>
      <c r="E288" s="44">
        <f t="shared" si="482"/>
        <v>2.6</v>
      </c>
      <c r="F288" s="47">
        <f t="shared" si="483"/>
        <v>0.2</v>
      </c>
      <c r="G288" s="52">
        <f t="shared" si="547"/>
        <v>2.621022509562277E-2</v>
      </c>
      <c r="H288" s="57">
        <f t="shared" si="548"/>
        <v>470.98357124660168</v>
      </c>
      <c r="I288" s="52">
        <f t="shared" si="549"/>
        <v>0</v>
      </c>
      <c r="J288" s="54">
        <f t="shared" si="550"/>
        <v>1032.2188732612212</v>
      </c>
      <c r="K288" s="46">
        <f t="shared" si="593"/>
        <v>1032.2188732612212</v>
      </c>
      <c r="L288" s="80">
        <f t="shared" si="484"/>
        <v>0</v>
      </c>
      <c r="M288" s="142">
        <f t="shared" si="485"/>
        <v>0</v>
      </c>
      <c r="N288" s="60">
        <f t="shared" si="486"/>
        <v>2.6</v>
      </c>
      <c r="O288" s="53">
        <f t="shared" si="487"/>
        <v>0</v>
      </c>
      <c r="P288" s="58">
        <f t="shared" si="551"/>
        <v>2.6188941488415733</v>
      </c>
      <c r="Q288" s="49">
        <f t="shared" si="488"/>
        <v>2.6188941488415733</v>
      </c>
      <c r="R288" s="143">
        <f t="shared" si="489"/>
        <v>0.2</v>
      </c>
      <c r="S288" s="51">
        <f t="shared" si="552"/>
        <v>2.0770035596554409E-2</v>
      </c>
      <c r="T288" s="57">
        <f t="shared" si="553"/>
        <v>465.63284507374397</v>
      </c>
      <c r="U288" s="53">
        <f t="shared" si="490"/>
        <v>0</v>
      </c>
      <c r="V288" s="58">
        <f t="shared" si="554"/>
        <v>2.6202331013610802</v>
      </c>
      <c r="W288" s="49">
        <f t="shared" si="491"/>
        <v>2.6202331013610802</v>
      </c>
      <c r="X288" s="143">
        <f t="shared" si="492"/>
        <v>0.2</v>
      </c>
      <c r="Y288" s="51">
        <f t="shared" si="555"/>
        <v>2.0175213815298656E-2</v>
      </c>
      <c r="Z288" s="57">
        <f t="shared" si="556"/>
        <v>459.41037679844686</v>
      </c>
      <c r="AA288" s="53">
        <f t="shared" si="493"/>
        <v>0</v>
      </c>
      <c r="AB288" s="58">
        <f t="shared" si="557"/>
        <v>2.621791919378516</v>
      </c>
      <c r="AC288" s="49">
        <f t="shared" si="494"/>
        <v>2.621791919378516</v>
      </c>
      <c r="AD288" s="143">
        <f t="shared" si="495"/>
        <v>0.2</v>
      </c>
      <c r="AE288" s="49">
        <f t="shared" si="594"/>
        <v>2.0122523966449656E-2</v>
      </c>
      <c r="AF288" s="57">
        <f t="shared" si="558"/>
        <v>457.6835180891859</v>
      </c>
      <c r="AG288" s="53">
        <f t="shared" si="496"/>
        <v>0</v>
      </c>
      <c r="AH288" s="58">
        <f t="shared" si="559"/>
        <v>2.6222248512225534</v>
      </c>
      <c r="AI288" s="49">
        <f t="shared" si="497"/>
        <v>2.6222248512225534</v>
      </c>
      <c r="AJ288" s="143">
        <f t="shared" si="498"/>
        <v>0.2</v>
      </c>
      <c r="AK288" s="51">
        <f t="shared" si="560"/>
        <v>2.0123082291311059E-2</v>
      </c>
      <c r="AL288" s="57">
        <f t="shared" si="561"/>
        <v>457.45557387756105</v>
      </c>
      <c r="AM288" s="53">
        <f t="shared" si="499"/>
        <v>0</v>
      </c>
      <c r="AN288" s="58">
        <f t="shared" si="562"/>
        <v>2.6222820086230505</v>
      </c>
      <c r="AO288" s="49">
        <f t="shared" si="500"/>
        <v>2.6222820086230505</v>
      </c>
      <c r="AP288" s="143">
        <f t="shared" si="501"/>
        <v>0.2</v>
      </c>
      <c r="AQ288" s="51">
        <f t="shared" si="563"/>
        <v>2.0123377941043255E-2</v>
      </c>
      <c r="AR288" s="57">
        <f t="shared" si="564"/>
        <v>457.43482983163642</v>
      </c>
      <c r="AS288" s="44">
        <f t="shared" si="502"/>
        <v>1857.993971870198</v>
      </c>
      <c r="AT288" s="44">
        <f t="shared" si="503"/>
        <v>743.19758874807928</v>
      </c>
      <c r="AU288" s="44">
        <f t="shared" si="504"/>
        <v>464.49849296754951</v>
      </c>
      <c r="AV288" s="47">
        <f t="shared" si="505"/>
        <v>16.31151458309488</v>
      </c>
      <c r="AW288" s="47">
        <f t="shared" si="506"/>
        <v>1042.6195465934263</v>
      </c>
      <c r="AX288" s="86">
        <f t="shared" si="507"/>
        <v>348113.24362921505</v>
      </c>
      <c r="AY288" s="86">
        <f t="shared" si="508"/>
        <v>553.94957007485107</v>
      </c>
      <c r="AZ288" s="10">
        <f t="shared" si="565"/>
        <v>553.94957007485107</v>
      </c>
      <c r="BA288" s="44">
        <f t="shared" si="509"/>
        <v>1042.6195465934263</v>
      </c>
      <c r="BB288" s="9">
        <f t="shared" si="510"/>
        <v>1042.6195465934263</v>
      </c>
      <c r="BC288" s="45">
        <f t="shared" si="599"/>
        <v>139015.9395457902</v>
      </c>
      <c r="BD288" s="9">
        <f t="shared" si="511"/>
        <v>464.49849296754951</v>
      </c>
      <c r="BE288" s="45">
        <f t="shared" si="595"/>
        <v>61933.132395673274</v>
      </c>
      <c r="BF288" s="9">
        <f t="shared" si="512"/>
        <v>743.19758874807928</v>
      </c>
      <c r="BG288" s="45">
        <f t="shared" si="596"/>
        <v>99093.011833077238</v>
      </c>
      <c r="BH288" s="58"/>
      <c r="BI288" s="58"/>
      <c r="BJ288" s="58">
        <f t="shared" si="566"/>
        <v>-1042.6195465934263</v>
      </c>
      <c r="BK288" s="97"/>
      <c r="BL288" s="44"/>
      <c r="BM288" s="82">
        <f t="shared" si="567"/>
        <v>28.3</v>
      </c>
      <c r="BN288" s="86">
        <f t="shared" si="568"/>
        <v>28300</v>
      </c>
      <c r="BO288" s="86">
        <f t="shared" si="569"/>
        <v>100</v>
      </c>
      <c r="BP288" s="84">
        <f t="shared" si="513"/>
        <v>3</v>
      </c>
      <c r="BQ288" s="84">
        <f t="shared" si="514"/>
        <v>2.6</v>
      </c>
      <c r="BR288" s="84">
        <f t="shared" si="515"/>
        <v>0.2</v>
      </c>
      <c r="BS288" s="84">
        <f t="shared" si="570"/>
        <v>3.6216943074937967E-2</v>
      </c>
      <c r="BT288" s="84">
        <f t="shared" si="571"/>
        <v>621.10688216399262</v>
      </c>
      <c r="BU288" s="84">
        <f t="shared" si="572"/>
        <v>0</v>
      </c>
      <c r="BV288" s="83">
        <f t="shared" si="573"/>
        <v>756.93858114440457</v>
      </c>
      <c r="BW288" s="81">
        <f t="shared" si="597"/>
        <v>756.93858114440457</v>
      </c>
      <c r="BX288" s="83">
        <f t="shared" si="516"/>
        <v>0</v>
      </c>
      <c r="BY288" s="141">
        <f t="shared" si="517"/>
        <v>0</v>
      </c>
      <c r="BZ288" s="83">
        <f t="shared" si="518"/>
        <v>2.6</v>
      </c>
      <c r="CA288" s="83">
        <f t="shared" si="519"/>
        <v>0</v>
      </c>
      <c r="CB288" s="83">
        <f t="shared" si="574"/>
        <v>2.5461622470093355</v>
      </c>
      <c r="CC288" s="83">
        <f t="shared" si="520"/>
        <v>2.5461622470093355</v>
      </c>
      <c r="CD288" s="143">
        <f t="shared" si="521"/>
        <v>0.2</v>
      </c>
      <c r="CE288" s="83">
        <f t="shared" si="575"/>
        <v>2.2009523213569544E-2</v>
      </c>
      <c r="CF288" s="84">
        <f t="shared" si="576"/>
        <v>732.46442924592623</v>
      </c>
      <c r="CG288" s="83">
        <f t="shared" si="522"/>
        <v>0</v>
      </c>
      <c r="CH288" s="83">
        <f t="shared" si="577"/>
        <v>2.5197438615426244</v>
      </c>
      <c r="CI288" s="83">
        <f t="shared" si="523"/>
        <v>2.5197438615426244</v>
      </c>
      <c r="CJ288" s="143">
        <f t="shared" si="524"/>
        <v>0.2</v>
      </c>
      <c r="CK288" s="83">
        <f t="shared" si="578"/>
        <v>2.1201910799758271E-2</v>
      </c>
      <c r="CL288" s="84">
        <f t="shared" si="579"/>
        <v>680.80053237750246</v>
      </c>
      <c r="CM288" s="83">
        <f t="shared" si="525"/>
        <v>0</v>
      </c>
      <c r="CN288" s="83">
        <f t="shared" si="580"/>
        <v>2.5319320665936371</v>
      </c>
      <c r="CO288" s="83">
        <f t="shared" si="526"/>
        <v>2.5319320665936371</v>
      </c>
      <c r="CP288" s="143">
        <f t="shared" si="527"/>
        <v>0.2</v>
      </c>
      <c r="CQ288" s="83">
        <f t="shared" si="581"/>
        <v>2.1361564504283569E-2</v>
      </c>
      <c r="CR288" s="84">
        <f t="shared" si="582"/>
        <v>666.28508240903273</v>
      </c>
      <c r="CS288" s="83">
        <f t="shared" si="528"/>
        <v>0</v>
      </c>
      <c r="CT288" s="83">
        <f t="shared" si="583"/>
        <v>2.5353777023470654</v>
      </c>
      <c r="CU288" s="83">
        <f t="shared" si="529"/>
        <v>2.5353777023470654</v>
      </c>
      <c r="CV288" s="143">
        <f t="shared" si="530"/>
        <v>0.2</v>
      </c>
      <c r="CW288" s="83">
        <f t="shared" si="584"/>
        <v>2.1389526987183632E-2</v>
      </c>
      <c r="CX288" s="84">
        <f t="shared" si="585"/>
        <v>664.74711544758372</v>
      </c>
      <c r="CY288" s="83">
        <f t="shared" si="531"/>
        <v>0</v>
      </c>
      <c r="CZ288" s="83">
        <f t="shared" si="586"/>
        <v>2.5357433300641405</v>
      </c>
      <c r="DA288" s="83">
        <f t="shared" si="532"/>
        <v>2.5357433300641405</v>
      </c>
      <c r="DB288" s="143">
        <f t="shared" si="533"/>
        <v>0.2</v>
      </c>
      <c r="DC288" s="83">
        <f t="shared" si="587"/>
        <v>2.1390446767325565E-2</v>
      </c>
      <c r="DD288" s="84">
        <f t="shared" si="588"/>
        <v>664.68601428983561</v>
      </c>
      <c r="DE288" s="86">
        <f t="shared" si="534"/>
        <v>1362.4894460599282</v>
      </c>
      <c r="DF288" s="86">
        <f t="shared" si="535"/>
        <v>544.99577842397127</v>
      </c>
      <c r="DG288" s="86">
        <f t="shared" si="536"/>
        <v>340.62236151498206</v>
      </c>
      <c r="DH288" s="86">
        <f t="shared" si="537"/>
        <v>0.58374524557856888</v>
      </c>
      <c r="DI288" s="86">
        <f t="shared" si="538"/>
        <v>2.6173901649006606</v>
      </c>
      <c r="DJ288" s="86">
        <f t="shared" si="539"/>
        <v>715.78963046973206</v>
      </c>
      <c r="DK288" s="86">
        <f t="shared" si="540"/>
        <v>446.11813059646414</v>
      </c>
      <c r="DL288" s="86">
        <f t="shared" si="598"/>
        <v>446.11813059646414</v>
      </c>
      <c r="DM288" s="86">
        <f t="shared" si="541"/>
        <v>2.6173901649006606</v>
      </c>
      <c r="DN288" s="85">
        <f t="shared" si="542"/>
        <v>2.6173901649006606</v>
      </c>
      <c r="DO288" s="85">
        <f t="shared" si="589"/>
        <v>261.73901649006604</v>
      </c>
      <c r="DP288" s="85">
        <f t="shared" si="543"/>
        <v>2.6173901649006606</v>
      </c>
      <c r="DQ288" s="85">
        <f t="shared" si="590"/>
        <v>261.73901649006604</v>
      </c>
      <c r="DR288" s="85">
        <f t="shared" si="544"/>
        <v>2.6173901649006606</v>
      </c>
      <c r="DS288" s="85">
        <f t="shared" si="591"/>
        <v>261.73901649006604</v>
      </c>
      <c r="DT288" s="81"/>
      <c r="DU288" s="81"/>
      <c r="DV288" s="81">
        <f t="shared" si="592"/>
        <v>-2.6173901649006606</v>
      </c>
      <c r="DW288" s="100"/>
    </row>
    <row r="289" spans="1:127" x14ac:dyDescent="0.2">
      <c r="A289" s="59">
        <f t="shared" si="545"/>
        <v>37.866666666666646</v>
      </c>
      <c r="B289" s="44">
        <f t="shared" si="546"/>
        <v>37866.666666666642</v>
      </c>
      <c r="C289" s="52">
        <f t="shared" si="480"/>
        <v>133.33333333333334</v>
      </c>
      <c r="D289" s="50">
        <f t="shared" si="481"/>
        <v>3</v>
      </c>
      <c r="E289" s="44">
        <f t="shared" si="482"/>
        <v>2.6</v>
      </c>
      <c r="F289" s="47">
        <f t="shared" si="483"/>
        <v>0.2</v>
      </c>
      <c r="G289" s="52">
        <f t="shared" si="547"/>
        <v>2.6183558428956102E-2</v>
      </c>
      <c r="H289" s="57">
        <f t="shared" si="548"/>
        <v>472.32700159338572</v>
      </c>
      <c r="I289" s="52">
        <f t="shared" si="549"/>
        <v>0</v>
      </c>
      <c r="J289" s="54">
        <f t="shared" si="550"/>
        <v>1036.0120732612213</v>
      </c>
      <c r="K289" s="46">
        <f t="shared" si="593"/>
        <v>1036.0120732612213</v>
      </c>
      <c r="L289" s="80">
        <f t="shared" si="484"/>
        <v>0</v>
      </c>
      <c r="M289" s="142">
        <f t="shared" si="485"/>
        <v>0</v>
      </c>
      <c r="N289" s="60">
        <f t="shared" si="486"/>
        <v>2.6</v>
      </c>
      <c r="O289" s="53">
        <f t="shared" si="487"/>
        <v>0</v>
      </c>
      <c r="P289" s="58">
        <f t="shared" si="551"/>
        <v>2.619057314843281</v>
      </c>
      <c r="Q289" s="49">
        <f t="shared" si="488"/>
        <v>2.619057314843281</v>
      </c>
      <c r="R289" s="143">
        <f t="shared" si="489"/>
        <v>0.2</v>
      </c>
      <c r="S289" s="51">
        <f t="shared" si="552"/>
        <v>2.0743368929887741E-2</v>
      </c>
      <c r="T289" s="57">
        <f t="shared" si="553"/>
        <v>466.68961184035305</v>
      </c>
      <c r="U289" s="53">
        <f t="shared" si="490"/>
        <v>0</v>
      </c>
      <c r="V289" s="58">
        <f t="shared" si="554"/>
        <v>2.6204679468020808</v>
      </c>
      <c r="W289" s="49">
        <f t="shared" si="491"/>
        <v>2.6204679468020808</v>
      </c>
      <c r="X289" s="143">
        <f t="shared" si="492"/>
        <v>0.2</v>
      </c>
      <c r="Y289" s="51">
        <f t="shared" si="555"/>
        <v>2.0148547148631988E-2</v>
      </c>
      <c r="Z289" s="57">
        <f t="shared" si="556"/>
        <v>460.43633541622489</v>
      </c>
      <c r="AA289" s="53">
        <f t="shared" si="493"/>
        <v>0</v>
      </c>
      <c r="AB289" s="58">
        <f t="shared" si="557"/>
        <v>2.6220344694505142</v>
      </c>
      <c r="AC289" s="49">
        <f t="shared" si="494"/>
        <v>2.6220344694505142</v>
      </c>
      <c r="AD289" s="143">
        <f t="shared" si="495"/>
        <v>0.2</v>
      </c>
      <c r="AE289" s="49">
        <f t="shared" si="594"/>
        <v>2.0095857299782988E-2</v>
      </c>
      <c r="AF289" s="57">
        <f t="shared" si="558"/>
        <v>458.70618712631693</v>
      </c>
      <c r="AG289" s="53">
        <f t="shared" si="496"/>
        <v>0</v>
      </c>
      <c r="AH289" s="58">
        <f t="shared" si="559"/>
        <v>2.6224682237191814</v>
      </c>
      <c r="AI289" s="49">
        <f t="shared" si="497"/>
        <v>2.6224682237191814</v>
      </c>
      <c r="AJ289" s="143">
        <f t="shared" si="498"/>
        <v>0.2</v>
      </c>
      <c r="AK289" s="51">
        <f t="shared" si="560"/>
        <v>2.0096415624644391E-2</v>
      </c>
      <c r="AL289" s="57">
        <f t="shared" si="561"/>
        <v>458.47810246042212</v>
      </c>
      <c r="AM289" s="53">
        <f t="shared" si="499"/>
        <v>0</v>
      </c>
      <c r="AN289" s="58">
        <f t="shared" si="562"/>
        <v>2.6225254160546974</v>
      </c>
      <c r="AO289" s="49">
        <f t="shared" si="500"/>
        <v>2.6225254160546974</v>
      </c>
      <c r="AP289" s="143">
        <f t="shared" si="501"/>
        <v>0.2</v>
      </c>
      <c r="AQ289" s="51">
        <f t="shared" si="563"/>
        <v>2.0096711274376587E-2</v>
      </c>
      <c r="AR289" s="57">
        <f t="shared" si="564"/>
        <v>458.45735115932382</v>
      </c>
      <c r="AS289" s="44">
        <f t="shared" si="502"/>
        <v>1864.8217318701982</v>
      </c>
      <c r="AT289" s="44">
        <f t="shared" si="503"/>
        <v>745.92869274807924</v>
      </c>
      <c r="AU289" s="44">
        <f t="shared" si="504"/>
        <v>466.20543296754954</v>
      </c>
      <c r="AV289" s="47">
        <f t="shared" si="505"/>
        <v>16.101259331758214</v>
      </c>
      <c r="AW289" s="47">
        <f t="shared" si="506"/>
        <v>1017.4995679376794</v>
      </c>
      <c r="AX289" s="86">
        <f t="shared" si="507"/>
        <v>334754.43265064445</v>
      </c>
      <c r="AY289" s="86">
        <f t="shared" si="508"/>
        <v>550.6957043888782</v>
      </c>
      <c r="AZ289" s="10">
        <f t="shared" si="565"/>
        <v>550.6957043888782</v>
      </c>
      <c r="BA289" s="44">
        <f t="shared" si="509"/>
        <v>1017.4995679376794</v>
      </c>
      <c r="BB289" s="9">
        <f t="shared" si="510"/>
        <v>1017.4995679376794</v>
      </c>
      <c r="BC289" s="45">
        <f t="shared" si="599"/>
        <v>135666.60905835728</v>
      </c>
      <c r="BD289" s="9">
        <f t="shared" si="511"/>
        <v>466.20543296754954</v>
      </c>
      <c r="BE289" s="45">
        <f t="shared" si="595"/>
        <v>62160.724395673278</v>
      </c>
      <c r="BF289" s="9">
        <f t="shared" si="512"/>
        <v>745.92869274807924</v>
      </c>
      <c r="BG289" s="45">
        <f t="shared" si="596"/>
        <v>99457.159033077245</v>
      </c>
      <c r="BH289" s="58"/>
      <c r="BI289" s="58"/>
      <c r="BJ289" s="58">
        <f t="shared" si="566"/>
        <v>-1017.4995679376794</v>
      </c>
      <c r="BK289" s="97"/>
      <c r="BL289" s="44"/>
      <c r="BM289" s="82">
        <f t="shared" si="567"/>
        <v>28.400000000000002</v>
      </c>
      <c r="BN289" s="86">
        <f t="shared" si="568"/>
        <v>28400</v>
      </c>
      <c r="BO289" s="86">
        <f t="shared" si="569"/>
        <v>100</v>
      </c>
      <c r="BP289" s="84">
        <f t="shared" si="513"/>
        <v>3</v>
      </c>
      <c r="BQ289" s="84">
        <f t="shared" si="514"/>
        <v>2.6</v>
      </c>
      <c r="BR289" s="84">
        <f t="shared" si="515"/>
        <v>0.2</v>
      </c>
      <c r="BS289" s="84">
        <f t="shared" si="570"/>
        <v>3.6196943074937968E-2</v>
      </c>
      <c r="BT289" s="84">
        <f t="shared" si="571"/>
        <v>622.49945689764411</v>
      </c>
      <c r="BU289" s="84">
        <f t="shared" si="572"/>
        <v>0</v>
      </c>
      <c r="BV289" s="83">
        <f t="shared" si="573"/>
        <v>759.7834811444045</v>
      </c>
      <c r="BW289" s="81">
        <f t="shared" si="597"/>
        <v>759.7834811444045</v>
      </c>
      <c r="BX289" s="83">
        <f t="shared" si="516"/>
        <v>0</v>
      </c>
      <c r="BY289" s="141">
        <f t="shared" si="517"/>
        <v>0</v>
      </c>
      <c r="BZ289" s="83">
        <f t="shared" si="518"/>
        <v>2.6</v>
      </c>
      <c r="CA289" s="83">
        <f t="shared" si="519"/>
        <v>0</v>
      </c>
      <c r="CB289" s="83">
        <f t="shared" si="574"/>
        <v>2.5461975071652487</v>
      </c>
      <c r="CC289" s="83">
        <f t="shared" si="520"/>
        <v>2.5461975071652487</v>
      </c>
      <c r="CD289" s="143">
        <f t="shared" si="521"/>
        <v>0.2</v>
      </c>
      <c r="CE289" s="83">
        <f t="shared" si="575"/>
        <v>2.1989523213569544E-2</v>
      </c>
      <c r="CF289" s="84">
        <f t="shared" si="576"/>
        <v>733.32845600774817</v>
      </c>
      <c r="CG289" s="83">
        <f t="shared" si="522"/>
        <v>0</v>
      </c>
      <c r="CH289" s="83">
        <f t="shared" si="577"/>
        <v>2.5199062665298415</v>
      </c>
      <c r="CI289" s="83">
        <f t="shared" si="523"/>
        <v>2.5199062665298415</v>
      </c>
      <c r="CJ289" s="143">
        <f t="shared" si="524"/>
        <v>0.2</v>
      </c>
      <c r="CK289" s="83">
        <f t="shared" si="578"/>
        <v>2.1181910799758272E-2</v>
      </c>
      <c r="CL289" s="84">
        <f t="shared" si="579"/>
        <v>681.64156670337968</v>
      </c>
      <c r="CM289" s="83">
        <f t="shared" si="525"/>
        <v>0</v>
      </c>
      <c r="CN289" s="83">
        <f t="shared" si="580"/>
        <v>2.53209972157532</v>
      </c>
      <c r="CO289" s="83">
        <f t="shared" si="526"/>
        <v>2.53209972157532</v>
      </c>
      <c r="CP289" s="143">
        <f t="shared" si="527"/>
        <v>0.2</v>
      </c>
      <c r="CQ289" s="83">
        <f t="shared" si="581"/>
        <v>2.134156450428357E-2</v>
      </c>
      <c r="CR289" s="84">
        <f t="shared" si="582"/>
        <v>667.12837377478445</v>
      </c>
      <c r="CS289" s="83">
        <f t="shared" si="528"/>
        <v>0</v>
      </c>
      <c r="CT289" s="83">
        <f t="shared" si="583"/>
        <v>2.5355447773097213</v>
      </c>
      <c r="CU289" s="83">
        <f t="shared" si="529"/>
        <v>2.5355447773097213</v>
      </c>
      <c r="CV289" s="143">
        <f t="shared" si="530"/>
        <v>0.2</v>
      </c>
      <c r="CW289" s="83">
        <f t="shared" si="584"/>
        <v>2.1369526987183633E-2</v>
      </c>
      <c r="CX289" s="84">
        <f t="shared" si="585"/>
        <v>665.59036365345821</v>
      </c>
      <c r="CY289" s="83">
        <f t="shared" si="531"/>
        <v>0</v>
      </c>
      <c r="CZ289" s="83">
        <f t="shared" si="586"/>
        <v>2.5359104104718448</v>
      </c>
      <c r="DA289" s="83">
        <f t="shared" si="532"/>
        <v>2.5359104104718448</v>
      </c>
      <c r="DB289" s="143">
        <f t="shared" si="533"/>
        <v>0.2</v>
      </c>
      <c r="DC289" s="83">
        <f t="shared" si="587"/>
        <v>2.1370446767325565E-2</v>
      </c>
      <c r="DD289" s="84">
        <f t="shared" si="588"/>
        <v>665.52917718072581</v>
      </c>
      <c r="DE289" s="86">
        <f t="shared" si="534"/>
        <v>1367.6102660599281</v>
      </c>
      <c r="DF289" s="86">
        <f t="shared" si="535"/>
        <v>547.04410642397124</v>
      </c>
      <c r="DG289" s="86">
        <f t="shared" si="536"/>
        <v>341.90256651498203</v>
      </c>
      <c r="DH289" s="86">
        <f t="shared" si="537"/>
        <v>0.58044079524277592</v>
      </c>
      <c r="DI289" s="86">
        <f t="shared" si="538"/>
        <v>2.590239061934724</v>
      </c>
      <c r="DJ289" s="86">
        <f t="shared" si="539"/>
        <v>701.90419213912662</v>
      </c>
      <c r="DK289" s="86">
        <f t="shared" si="540"/>
        <v>442.49793772101293</v>
      </c>
      <c r="DL289" s="86">
        <f t="shared" si="598"/>
        <v>442.49793772101293</v>
      </c>
      <c r="DM289" s="86">
        <f t="shared" si="541"/>
        <v>2.590239061934724</v>
      </c>
      <c r="DN289" s="85">
        <f t="shared" si="542"/>
        <v>2.590239061934724</v>
      </c>
      <c r="DO289" s="85">
        <f t="shared" si="589"/>
        <v>259.02390619347238</v>
      </c>
      <c r="DP289" s="85">
        <f t="shared" si="543"/>
        <v>2.590239061934724</v>
      </c>
      <c r="DQ289" s="85">
        <f t="shared" si="590"/>
        <v>259.02390619347238</v>
      </c>
      <c r="DR289" s="85">
        <f t="shared" si="544"/>
        <v>2.590239061934724</v>
      </c>
      <c r="DS289" s="85">
        <f t="shared" si="591"/>
        <v>259.02390619347238</v>
      </c>
      <c r="DT289" s="81"/>
      <c r="DU289" s="81"/>
      <c r="DV289" s="81">
        <f t="shared" si="592"/>
        <v>-2.590239061934724</v>
      </c>
      <c r="DW289" s="100"/>
    </row>
    <row r="290" spans="1:127" x14ac:dyDescent="0.2">
      <c r="A290" s="59">
        <f t="shared" si="545"/>
        <v>37.999999999999979</v>
      </c>
      <c r="B290" s="44">
        <f t="shared" si="546"/>
        <v>37999.999999999978</v>
      </c>
      <c r="C290" s="52">
        <f t="shared" si="480"/>
        <v>133.33333333333334</v>
      </c>
      <c r="D290" s="50">
        <f t="shared" si="481"/>
        <v>3</v>
      </c>
      <c r="E290" s="44">
        <f t="shared" si="482"/>
        <v>2.6</v>
      </c>
      <c r="F290" s="47">
        <f t="shared" si="483"/>
        <v>0.2</v>
      </c>
      <c r="G290" s="52">
        <f t="shared" si="547"/>
        <v>2.6156891762289435E-2</v>
      </c>
      <c r="H290" s="57">
        <f t="shared" si="548"/>
        <v>473.66906441880224</v>
      </c>
      <c r="I290" s="52">
        <f t="shared" si="549"/>
        <v>0</v>
      </c>
      <c r="J290" s="54">
        <f t="shared" si="550"/>
        <v>1039.8052732612211</v>
      </c>
      <c r="K290" s="46">
        <f t="shared" si="593"/>
        <v>1039.8052732612211</v>
      </c>
      <c r="L290" s="80">
        <f t="shared" si="484"/>
        <v>0</v>
      </c>
      <c r="M290" s="142">
        <f t="shared" si="485"/>
        <v>0</v>
      </c>
      <c r="N290" s="60">
        <f t="shared" si="486"/>
        <v>2.6</v>
      </c>
      <c r="O290" s="53">
        <f t="shared" si="487"/>
        <v>0</v>
      </c>
      <c r="P290" s="58">
        <f t="shared" si="551"/>
        <v>2.6192207809724461</v>
      </c>
      <c r="Q290" s="49">
        <f t="shared" si="488"/>
        <v>2.6192207809724461</v>
      </c>
      <c r="R290" s="143">
        <f t="shared" si="489"/>
        <v>0.2</v>
      </c>
      <c r="S290" s="51">
        <f t="shared" si="552"/>
        <v>2.0716702263221073E-2</v>
      </c>
      <c r="T290" s="57">
        <f t="shared" si="553"/>
        <v>467.74495520017285</v>
      </c>
      <c r="U290" s="53">
        <f t="shared" si="490"/>
        <v>0</v>
      </c>
      <c r="V290" s="58">
        <f t="shared" si="554"/>
        <v>2.6207031011895121</v>
      </c>
      <c r="W290" s="49">
        <f t="shared" si="491"/>
        <v>2.6207031011895121</v>
      </c>
      <c r="X290" s="143">
        <f t="shared" si="492"/>
        <v>0.2</v>
      </c>
      <c r="Y290" s="51">
        <f t="shared" si="555"/>
        <v>2.012188048196532E-2</v>
      </c>
      <c r="Z290" s="57">
        <f t="shared" si="556"/>
        <v>461.46084524800875</v>
      </c>
      <c r="AA290" s="53">
        <f t="shared" si="493"/>
        <v>0</v>
      </c>
      <c r="AB290" s="58">
        <f t="shared" si="557"/>
        <v>2.6222773351022961</v>
      </c>
      <c r="AC290" s="49">
        <f t="shared" si="494"/>
        <v>2.6222773351022961</v>
      </c>
      <c r="AD290" s="143">
        <f t="shared" si="495"/>
        <v>0.2</v>
      </c>
      <c r="AE290" s="49">
        <f t="shared" si="594"/>
        <v>2.006919063311632E-2</v>
      </c>
      <c r="AF290" s="57">
        <f t="shared" si="558"/>
        <v>459.72740553263117</v>
      </c>
      <c r="AG290" s="53">
        <f t="shared" si="496"/>
        <v>0</v>
      </c>
      <c r="AH290" s="58">
        <f t="shared" si="559"/>
        <v>2.6227119123624072</v>
      </c>
      <c r="AI290" s="49">
        <f t="shared" si="497"/>
        <v>2.6227119123624072</v>
      </c>
      <c r="AJ290" s="143">
        <f t="shared" si="498"/>
        <v>0.2</v>
      </c>
      <c r="AK290" s="51">
        <f t="shared" si="560"/>
        <v>2.0069748957977723E-2</v>
      </c>
      <c r="AL290" s="57">
        <f t="shared" si="561"/>
        <v>459.49918034471796</v>
      </c>
      <c r="AM290" s="53">
        <f t="shared" si="499"/>
        <v>0</v>
      </c>
      <c r="AN290" s="58">
        <f t="shared" si="562"/>
        <v>2.6227691396644719</v>
      </c>
      <c r="AO290" s="49">
        <f t="shared" si="500"/>
        <v>2.6227691396644719</v>
      </c>
      <c r="AP290" s="143">
        <f t="shared" si="501"/>
        <v>0.2</v>
      </c>
      <c r="AQ290" s="51">
        <f t="shared" si="563"/>
        <v>2.0070044607709919E-2</v>
      </c>
      <c r="AR290" s="57">
        <f t="shared" si="564"/>
        <v>459.47842180713502</v>
      </c>
      <c r="AS290" s="44">
        <f t="shared" si="502"/>
        <v>1871.6494918701981</v>
      </c>
      <c r="AT290" s="44">
        <f t="shared" si="503"/>
        <v>748.6597967480792</v>
      </c>
      <c r="AU290" s="44">
        <f t="shared" si="504"/>
        <v>467.91237296754952</v>
      </c>
      <c r="AV290" s="47">
        <f t="shared" si="505"/>
        <v>15.894581316148377</v>
      </c>
      <c r="AW290" s="47">
        <f t="shared" si="506"/>
        <v>993.08663999390978</v>
      </c>
      <c r="AX290" s="86">
        <f t="shared" si="507"/>
        <v>321961.23392553075</v>
      </c>
      <c r="AY290" s="86">
        <f t="shared" si="508"/>
        <v>547.45827802828626</v>
      </c>
      <c r="AZ290" s="10">
        <f t="shared" si="565"/>
        <v>547.45827802828626</v>
      </c>
      <c r="BA290" s="44">
        <f t="shared" si="509"/>
        <v>993.08663999390978</v>
      </c>
      <c r="BB290" s="9">
        <f t="shared" si="510"/>
        <v>993.08663999390978</v>
      </c>
      <c r="BC290" s="45">
        <f t="shared" si="599"/>
        <v>132411.55199918797</v>
      </c>
      <c r="BD290" s="9">
        <f t="shared" si="511"/>
        <v>467.91237296754952</v>
      </c>
      <c r="BE290" s="45">
        <f t="shared" si="595"/>
        <v>62388.316395673275</v>
      </c>
      <c r="BF290" s="9">
        <f t="shared" si="512"/>
        <v>748.6597967480792</v>
      </c>
      <c r="BG290" s="45">
        <f t="shared" si="596"/>
        <v>99821.306233077237</v>
      </c>
      <c r="BH290" s="58"/>
      <c r="BI290" s="58"/>
      <c r="BJ290" s="58">
        <f t="shared" si="566"/>
        <v>-993.08663999390978</v>
      </c>
      <c r="BK290" s="97"/>
      <c r="BL290" s="44"/>
      <c r="BM290" s="82">
        <f t="shared" si="567"/>
        <v>28.5</v>
      </c>
      <c r="BN290" s="86">
        <f t="shared" si="568"/>
        <v>28500</v>
      </c>
      <c r="BO290" s="86">
        <f t="shared" si="569"/>
        <v>100</v>
      </c>
      <c r="BP290" s="84">
        <f t="shared" si="513"/>
        <v>3</v>
      </c>
      <c r="BQ290" s="84">
        <f t="shared" si="514"/>
        <v>2.6</v>
      </c>
      <c r="BR290" s="84">
        <f t="shared" si="515"/>
        <v>0.2</v>
      </c>
      <c r="BS290" s="84">
        <f t="shared" si="570"/>
        <v>3.6176943074937969E-2</v>
      </c>
      <c r="BT290" s="84">
        <f t="shared" si="571"/>
        <v>623.89126240052633</v>
      </c>
      <c r="BU290" s="84">
        <f t="shared" si="572"/>
        <v>0</v>
      </c>
      <c r="BV290" s="83">
        <f t="shared" si="573"/>
        <v>762.62838114440444</v>
      </c>
      <c r="BW290" s="81">
        <f t="shared" si="597"/>
        <v>762.62838114440444</v>
      </c>
      <c r="BX290" s="83">
        <f t="shared" si="516"/>
        <v>0</v>
      </c>
      <c r="BY290" s="141">
        <f t="shared" si="517"/>
        <v>0</v>
      </c>
      <c r="BZ290" s="83">
        <f t="shared" si="518"/>
        <v>2.6</v>
      </c>
      <c r="CA290" s="83">
        <f t="shared" si="519"/>
        <v>0</v>
      </c>
      <c r="CB290" s="83">
        <f t="shared" si="574"/>
        <v>2.5462329424392744</v>
      </c>
      <c r="CC290" s="83">
        <f t="shared" si="520"/>
        <v>2.5462329424392744</v>
      </c>
      <c r="CD290" s="143">
        <f t="shared" si="521"/>
        <v>0.2</v>
      </c>
      <c r="CE290" s="83">
        <f t="shared" si="575"/>
        <v>2.1969523213569545E-2</v>
      </c>
      <c r="CF290" s="84">
        <f t="shared" si="576"/>
        <v>734.19168531936748</v>
      </c>
      <c r="CG290" s="83">
        <f t="shared" si="522"/>
        <v>0</v>
      </c>
      <c r="CH290" s="83">
        <f t="shared" si="577"/>
        <v>2.5200688325897138</v>
      </c>
      <c r="CI290" s="83">
        <f t="shared" si="523"/>
        <v>2.5200688325897138</v>
      </c>
      <c r="CJ290" s="143">
        <f t="shared" si="524"/>
        <v>0.2</v>
      </c>
      <c r="CK290" s="83">
        <f t="shared" si="578"/>
        <v>2.1161910799758273E-2</v>
      </c>
      <c r="CL290" s="84">
        <f t="shared" si="579"/>
        <v>682.48175314527123</v>
      </c>
      <c r="CM290" s="83">
        <f t="shared" si="525"/>
        <v>0</v>
      </c>
      <c r="CN290" s="83">
        <f t="shared" si="580"/>
        <v>2.5322675511476835</v>
      </c>
      <c r="CO290" s="83">
        <f t="shared" si="526"/>
        <v>2.5322675511476835</v>
      </c>
      <c r="CP290" s="143">
        <f t="shared" si="527"/>
        <v>0.2</v>
      </c>
      <c r="CQ290" s="83">
        <f t="shared" si="581"/>
        <v>2.1321564504283571E-2</v>
      </c>
      <c r="CR290" s="84">
        <f t="shared" si="582"/>
        <v>667.97081944635579</v>
      </c>
      <c r="CS290" s="83">
        <f t="shared" si="528"/>
        <v>0</v>
      </c>
      <c r="CT290" s="83">
        <f t="shared" si="583"/>
        <v>2.5357120268745614</v>
      </c>
      <c r="CU290" s="83">
        <f t="shared" si="529"/>
        <v>2.5357120268745614</v>
      </c>
      <c r="CV290" s="143">
        <f t="shared" si="530"/>
        <v>0.2</v>
      </c>
      <c r="CW290" s="83">
        <f t="shared" si="584"/>
        <v>2.1349526987183634E-2</v>
      </c>
      <c r="CX290" s="84">
        <f t="shared" si="585"/>
        <v>666.43276750995199</v>
      </c>
      <c r="CY290" s="83">
        <f t="shared" si="531"/>
        <v>0</v>
      </c>
      <c r="CZ290" s="83">
        <f t="shared" si="586"/>
        <v>2.5360776652166481</v>
      </c>
      <c r="DA290" s="83">
        <f t="shared" si="532"/>
        <v>2.5360776652166481</v>
      </c>
      <c r="DB290" s="143">
        <f t="shared" si="533"/>
        <v>0.2</v>
      </c>
      <c r="DC290" s="83">
        <f t="shared" si="587"/>
        <v>2.1350446767325566E-2</v>
      </c>
      <c r="DD290" s="84">
        <f t="shared" si="588"/>
        <v>666.37149584778604</v>
      </c>
      <c r="DE290" s="86">
        <f t="shared" si="534"/>
        <v>1372.731086059928</v>
      </c>
      <c r="DF290" s="86">
        <f t="shared" si="535"/>
        <v>549.09243442397121</v>
      </c>
      <c r="DG290" s="86">
        <f t="shared" si="536"/>
        <v>343.18277151498199</v>
      </c>
      <c r="DH290" s="86">
        <f t="shared" si="537"/>
        <v>0.57716420417105019</v>
      </c>
      <c r="DI290" s="86">
        <f t="shared" si="538"/>
        <v>2.5634442831615134</v>
      </c>
      <c r="DJ290" s="86">
        <f t="shared" si="539"/>
        <v>688.32578349588073</v>
      </c>
      <c r="DK290" s="86">
        <f t="shared" si="540"/>
        <v>438.88299295656992</v>
      </c>
      <c r="DL290" s="86">
        <f t="shared" si="598"/>
        <v>438.88299295656992</v>
      </c>
      <c r="DM290" s="86">
        <f t="shared" si="541"/>
        <v>2.5634442831615134</v>
      </c>
      <c r="DN290" s="85">
        <f t="shared" si="542"/>
        <v>2.5634442831615134</v>
      </c>
      <c r="DO290" s="85">
        <f t="shared" si="589"/>
        <v>256.34442831615132</v>
      </c>
      <c r="DP290" s="85">
        <f t="shared" si="543"/>
        <v>2.5634442831615134</v>
      </c>
      <c r="DQ290" s="85">
        <f t="shared" si="590"/>
        <v>256.34442831615132</v>
      </c>
      <c r="DR290" s="85">
        <f t="shared" si="544"/>
        <v>2.5634442831615134</v>
      </c>
      <c r="DS290" s="85">
        <f t="shared" si="591"/>
        <v>256.34442831615132</v>
      </c>
      <c r="DT290" s="81"/>
      <c r="DU290" s="81"/>
      <c r="DV290" s="81">
        <f t="shared" si="592"/>
        <v>-2.5634442831615134</v>
      </c>
      <c r="DW290" s="100"/>
    </row>
    <row r="291" spans="1:127" x14ac:dyDescent="0.2">
      <c r="A291" s="59">
        <f t="shared" si="545"/>
        <v>38.133333333333312</v>
      </c>
      <c r="B291" s="44">
        <f t="shared" si="546"/>
        <v>38133.333333333314</v>
      </c>
      <c r="C291" s="52">
        <f t="shared" si="480"/>
        <v>133.33333333333334</v>
      </c>
      <c r="D291" s="50">
        <f t="shared" si="481"/>
        <v>3</v>
      </c>
      <c r="E291" s="44">
        <f t="shared" si="482"/>
        <v>2.6</v>
      </c>
      <c r="F291" s="47">
        <f t="shared" si="483"/>
        <v>0.2</v>
      </c>
      <c r="G291" s="52">
        <f t="shared" si="547"/>
        <v>2.6130225095622767E-2</v>
      </c>
      <c r="H291" s="57">
        <f t="shared" si="548"/>
        <v>475.00975972285124</v>
      </c>
      <c r="I291" s="52">
        <f t="shared" si="549"/>
        <v>0</v>
      </c>
      <c r="J291" s="54">
        <f t="shared" si="550"/>
        <v>1043.5984732612212</v>
      </c>
      <c r="K291" s="46">
        <f t="shared" si="593"/>
        <v>1043.5984732612212</v>
      </c>
      <c r="L291" s="80">
        <f t="shared" si="484"/>
        <v>0</v>
      </c>
      <c r="M291" s="142">
        <f t="shared" si="485"/>
        <v>0</v>
      </c>
      <c r="N291" s="60">
        <f t="shared" si="486"/>
        <v>2.6</v>
      </c>
      <c r="O291" s="53">
        <f t="shared" si="487"/>
        <v>0</v>
      </c>
      <c r="P291" s="58">
        <f t="shared" si="551"/>
        <v>2.6193845471777322</v>
      </c>
      <c r="Q291" s="49">
        <f t="shared" si="488"/>
        <v>2.6193845471777322</v>
      </c>
      <c r="R291" s="143">
        <f t="shared" si="489"/>
        <v>0.2</v>
      </c>
      <c r="S291" s="51">
        <f t="shared" si="552"/>
        <v>2.0690035596554406E-2</v>
      </c>
      <c r="T291" s="57">
        <f t="shared" si="553"/>
        <v>468.7988752097823</v>
      </c>
      <c r="U291" s="53">
        <f t="shared" si="490"/>
        <v>0</v>
      </c>
      <c r="V291" s="58">
        <f t="shared" si="554"/>
        <v>2.6209385645116945</v>
      </c>
      <c r="W291" s="49">
        <f t="shared" si="491"/>
        <v>2.6209385645116945</v>
      </c>
      <c r="X291" s="143">
        <f t="shared" si="492"/>
        <v>0.2</v>
      </c>
      <c r="Y291" s="51">
        <f t="shared" si="555"/>
        <v>2.0095213815298652E-2</v>
      </c>
      <c r="Z291" s="57">
        <f t="shared" si="556"/>
        <v>462.4839064328491</v>
      </c>
      <c r="AA291" s="53">
        <f t="shared" si="493"/>
        <v>0</v>
      </c>
      <c r="AB291" s="58">
        <f t="shared" si="557"/>
        <v>2.6225205163071923</v>
      </c>
      <c r="AC291" s="49">
        <f t="shared" si="494"/>
        <v>2.6225205163071923</v>
      </c>
      <c r="AD291" s="143">
        <f t="shared" si="495"/>
        <v>0.2</v>
      </c>
      <c r="AE291" s="49">
        <f t="shared" si="594"/>
        <v>2.0042523966449653E-2</v>
      </c>
      <c r="AF291" s="57">
        <f t="shared" si="558"/>
        <v>460.74717345375893</v>
      </c>
      <c r="AG291" s="53">
        <f t="shared" si="496"/>
        <v>0</v>
      </c>
      <c r="AH291" s="58">
        <f t="shared" si="559"/>
        <v>2.6229559171245036</v>
      </c>
      <c r="AI291" s="49">
        <f t="shared" si="497"/>
        <v>2.6229559171245036</v>
      </c>
      <c r="AJ291" s="143">
        <f t="shared" si="498"/>
        <v>0.2</v>
      </c>
      <c r="AK291" s="51">
        <f t="shared" si="560"/>
        <v>2.0043082291311055E-2</v>
      </c>
      <c r="AL291" s="57">
        <f t="shared" si="561"/>
        <v>460.51880767677358</v>
      </c>
      <c r="AM291" s="53">
        <f t="shared" si="499"/>
        <v>0</v>
      </c>
      <c r="AN291" s="58">
        <f t="shared" si="562"/>
        <v>2.6230131794244937</v>
      </c>
      <c r="AO291" s="49">
        <f t="shared" si="500"/>
        <v>2.6230131794244937</v>
      </c>
      <c r="AP291" s="143">
        <f t="shared" si="501"/>
        <v>0.2</v>
      </c>
      <c r="AQ291" s="51">
        <f t="shared" si="563"/>
        <v>2.0043377941043251E-2</v>
      </c>
      <c r="AR291" s="57">
        <f t="shared" si="564"/>
        <v>460.49804192141585</v>
      </c>
      <c r="AS291" s="44">
        <f t="shared" si="502"/>
        <v>1878.4772518701982</v>
      </c>
      <c r="AT291" s="44">
        <f t="shared" si="503"/>
        <v>751.39090074807928</v>
      </c>
      <c r="AU291" s="44">
        <f t="shared" si="504"/>
        <v>469.61931296754955</v>
      </c>
      <c r="AV291" s="47">
        <f t="shared" si="505"/>
        <v>15.691407406851882</v>
      </c>
      <c r="AW291" s="47">
        <f t="shared" si="506"/>
        <v>969.35829321801634</v>
      </c>
      <c r="AX291" s="86">
        <f t="shared" si="507"/>
        <v>309707.61577652791</v>
      </c>
      <c r="AY291" s="86">
        <f t="shared" si="508"/>
        <v>544.23721553208634</v>
      </c>
      <c r="AZ291" s="10">
        <f t="shared" si="565"/>
        <v>544.23721553208634</v>
      </c>
      <c r="BA291" s="44">
        <f t="shared" si="509"/>
        <v>969.35829321801634</v>
      </c>
      <c r="BB291" s="9">
        <f t="shared" si="510"/>
        <v>969.35829321801634</v>
      </c>
      <c r="BC291" s="45">
        <f t="shared" si="599"/>
        <v>129247.77242906885</v>
      </c>
      <c r="BD291" s="9">
        <f t="shared" si="511"/>
        <v>469.61931296754955</v>
      </c>
      <c r="BE291" s="45">
        <f t="shared" si="595"/>
        <v>62615.908395673279</v>
      </c>
      <c r="BF291" s="9">
        <f t="shared" si="512"/>
        <v>751.39090074807928</v>
      </c>
      <c r="BG291" s="45">
        <f t="shared" si="596"/>
        <v>100185.45343307724</v>
      </c>
      <c r="BH291" s="58"/>
      <c r="BI291" s="58"/>
      <c r="BJ291" s="58">
        <f t="shared" si="566"/>
        <v>-969.35829321801634</v>
      </c>
      <c r="BK291" s="97"/>
      <c r="BL291" s="44"/>
      <c r="BM291" s="82">
        <f t="shared" si="567"/>
        <v>28.6</v>
      </c>
      <c r="BN291" s="86">
        <f t="shared" si="568"/>
        <v>28600</v>
      </c>
      <c r="BO291" s="86">
        <f t="shared" si="569"/>
        <v>100</v>
      </c>
      <c r="BP291" s="84">
        <f t="shared" si="513"/>
        <v>3</v>
      </c>
      <c r="BQ291" s="84">
        <f t="shared" si="514"/>
        <v>2.6</v>
      </c>
      <c r="BR291" s="84">
        <f t="shared" si="515"/>
        <v>0.2</v>
      </c>
      <c r="BS291" s="84">
        <f t="shared" si="570"/>
        <v>3.6156943074937969E-2</v>
      </c>
      <c r="BT291" s="84">
        <f t="shared" si="571"/>
        <v>625.28229867263929</v>
      </c>
      <c r="BU291" s="84">
        <f t="shared" si="572"/>
        <v>0</v>
      </c>
      <c r="BV291" s="83">
        <f t="shared" si="573"/>
        <v>765.47328114440438</v>
      </c>
      <c r="BW291" s="81">
        <f t="shared" si="597"/>
        <v>765.47328114440438</v>
      </c>
      <c r="BX291" s="83">
        <f t="shared" si="516"/>
        <v>0</v>
      </c>
      <c r="BY291" s="141">
        <f t="shared" si="517"/>
        <v>0</v>
      </c>
      <c r="BZ291" s="83">
        <f t="shared" si="518"/>
        <v>2.6</v>
      </c>
      <c r="CA291" s="83">
        <f t="shared" si="519"/>
        <v>0</v>
      </c>
      <c r="CB291" s="83">
        <f t="shared" si="574"/>
        <v>2.5462685527702926</v>
      </c>
      <c r="CC291" s="83">
        <f t="shared" si="520"/>
        <v>2.5462685527702926</v>
      </c>
      <c r="CD291" s="143">
        <f t="shared" si="521"/>
        <v>0.2</v>
      </c>
      <c r="CE291" s="83">
        <f t="shared" si="575"/>
        <v>2.1949523213569546E-2</v>
      </c>
      <c r="CF291" s="84">
        <f t="shared" si="576"/>
        <v>735.05411714355603</v>
      </c>
      <c r="CG291" s="83">
        <f t="shared" si="522"/>
        <v>0</v>
      </c>
      <c r="CH291" s="83">
        <f t="shared" si="577"/>
        <v>2.5202315597283538</v>
      </c>
      <c r="CI291" s="83">
        <f t="shared" si="523"/>
        <v>2.5202315597283538</v>
      </c>
      <c r="CJ291" s="143">
        <f t="shared" si="524"/>
        <v>0.2</v>
      </c>
      <c r="CK291" s="83">
        <f t="shared" si="578"/>
        <v>2.1141910799758273E-2</v>
      </c>
      <c r="CL291" s="84">
        <f t="shared" si="579"/>
        <v>683.32109175881305</v>
      </c>
      <c r="CM291" s="83">
        <f t="shared" si="525"/>
        <v>0</v>
      </c>
      <c r="CN291" s="83">
        <f t="shared" si="580"/>
        <v>2.5324355552963085</v>
      </c>
      <c r="CO291" s="83">
        <f t="shared" si="526"/>
        <v>2.5324355552963085</v>
      </c>
      <c r="CP291" s="143">
        <f t="shared" si="527"/>
        <v>0.2</v>
      </c>
      <c r="CQ291" s="83">
        <f t="shared" si="581"/>
        <v>2.1301564504283572E-2</v>
      </c>
      <c r="CR291" s="84">
        <f t="shared" si="582"/>
        <v>668.81241947770411</v>
      </c>
      <c r="CS291" s="83">
        <f t="shared" si="528"/>
        <v>0</v>
      </c>
      <c r="CT291" s="83">
        <f t="shared" si="583"/>
        <v>2.5358794510271716</v>
      </c>
      <c r="CU291" s="83">
        <f t="shared" si="529"/>
        <v>2.5358794510271716</v>
      </c>
      <c r="CV291" s="143">
        <f t="shared" si="530"/>
        <v>0.2</v>
      </c>
      <c r="CW291" s="83">
        <f t="shared" si="584"/>
        <v>2.1329526987183635E-2</v>
      </c>
      <c r="CX291" s="84">
        <f t="shared" si="585"/>
        <v>667.27432707038395</v>
      </c>
      <c r="CY291" s="83">
        <f t="shared" si="531"/>
        <v>0</v>
      </c>
      <c r="CZ291" s="83">
        <f t="shared" si="586"/>
        <v>2.536245094284288</v>
      </c>
      <c r="DA291" s="83">
        <f t="shared" si="532"/>
        <v>2.536245094284288</v>
      </c>
      <c r="DB291" s="143">
        <f t="shared" si="533"/>
        <v>0.2</v>
      </c>
      <c r="DC291" s="83">
        <f t="shared" si="587"/>
        <v>2.1330446767325567E-2</v>
      </c>
      <c r="DD291" s="84">
        <f t="shared" si="588"/>
        <v>667.21297034440806</v>
      </c>
      <c r="DE291" s="86">
        <f t="shared" si="534"/>
        <v>1377.8519060599278</v>
      </c>
      <c r="DF291" s="86">
        <f t="shared" si="535"/>
        <v>551.14076242397107</v>
      </c>
      <c r="DG291" s="86">
        <f t="shared" si="536"/>
        <v>344.46297651498196</v>
      </c>
      <c r="DH291" s="86">
        <f t="shared" si="537"/>
        <v>0.57391517803926817</v>
      </c>
      <c r="DI291" s="86">
        <f t="shared" si="538"/>
        <v>2.5370003181117164</v>
      </c>
      <c r="DJ291" s="86">
        <f t="shared" si="539"/>
        <v>675.04685748553527</v>
      </c>
      <c r="DK291" s="86">
        <f t="shared" si="540"/>
        <v>435.27328901688804</v>
      </c>
      <c r="DL291" s="86">
        <f t="shared" si="598"/>
        <v>435.27328901688804</v>
      </c>
      <c r="DM291" s="86">
        <f t="shared" si="541"/>
        <v>2.5370003181117164</v>
      </c>
      <c r="DN291" s="85">
        <f t="shared" si="542"/>
        <v>2.5370003181117164</v>
      </c>
      <c r="DO291" s="85">
        <f t="shared" si="589"/>
        <v>253.70003181117164</v>
      </c>
      <c r="DP291" s="85">
        <f t="shared" si="543"/>
        <v>2.5370003181117164</v>
      </c>
      <c r="DQ291" s="85">
        <f t="shared" si="590"/>
        <v>253.70003181117164</v>
      </c>
      <c r="DR291" s="85">
        <f t="shared" si="544"/>
        <v>2.5370003181117164</v>
      </c>
      <c r="DS291" s="85">
        <f t="shared" si="591"/>
        <v>253.70003181117164</v>
      </c>
      <c r="DT291" s="81"/>
      <c r="DU291" s="81"/>
      <c r="DV291" s="81">
        <f t="shared" si="592"/>
        <v>-2.5370003181117164</v>
      </c>
      <c r="DW291" s="100"/>
    </row>
    <row r="292" spans="1:127" x14ac:dyDescent="0.2">
      <c r="A292" s="59">
        <f t="shared" si="545"/>
        <v>38.266666666666652</v>
      </c>
      <c r="B292" s="44">
        <f t="shared" si="546"/>
        <v>38266.66666666665</v>
      </c>
      <c r="C292" s="52">
        <f t="shared" si="480"/>
        <v>133.33333333333334</v>
      </c>
      <c r="D292" s="50">
        <f t="shared" si="481"/>
        <v>3</v>
      </c>
      <c r="E292" s="44">
        <f t="shared" si="482"/>
        <v>2.6</v>
      </c>
      <c r="F292" s="47">
        <f t="shared" si="483"/>
        <v>0.2</v>
      </c>
      <c r="G292" s="52">
        <f t="shared" si="547"/>
        <v>2.6103558428956099E-2</v>
      </c>
      <c r="H292" s="57">
        <f t="shared" si="548"/>
        <v>476.34908750553274</v>
      </c>
      <c r="I292" s="52">
        <f t="shared" si="549"/>
        <v>0</v>
      </c>
      <c r="J292" s="54">
        <f t="shared" si="550"/>
        <v>1047.3916732612211</v>
      </c>
      <c r="K292" s="46">
        <f t="shared" si="593"/>
        <v>1047.3916732612211</v>
      </c>
      <c r="L292" s="80">
        <f t="shared" si="484"/>
        <v>0</v>
      </c>
      <c r="M292" s="142">
        <f t="shared" si="485"/>
        <v>0</v>
      </c>
      <c r="N292" s="60">
        <f t="shared" si="486"/>
        <v>2.6</v>
      </c>
      <c r="O292" s="53">
        <f t="shared" si="487"/>
        <v>0</v>
      </c>
      <c r="P292" s="58">
        <f t="shared" si="551"/>
        <v>2.6195486134080648</v>
      </c>
      <c r="Q292" s="49">
        <f t="shared" si="488"/>
        <v>2.6195486134080648</v>
      </c>
      <c r="R292" s="143">
        <f t="shared" si="489"/>
        <v>0.2</v>
      </c>
      <c r="S292" s="51">
        <f t="shared" si="552"/>
        <v>2.0663368929887738E-2</v>
      </c>
      <c r="T292" s="57">
        <f t="shared" si="553"/>
        <v>469.85137192625967</v>
      </c>
      <c r="U292" s="53">
        <f t="shared" si="490"/>
        <v>0</v>
      </c>
      <c r="V292" s="58">
        <f t="shared" si="554"/>
        <v>2.6211743367570746</v>
      </c>
      <c r="W292" s="49">
        <f t="shared" si="491"/>
        <v>2.6211743367570746</v>
      </c>
      <c r="X292" s="143">
        <f t="shared" si="492"/>
        <v>0.2</v>
      </c>
      <c r="Y292" s="51">
        <f t="shared" si="555"/>
        <v>2.0068547148631984E-2</v>
      </c>
      <c r="Z292" s="57">
        <f t="shared" si="556"/>
        <v>463.50551911027594</v>
      </c>
      <c r="AA292" s="53">
        <f t="shared" si="493"/>
        <v>0</v>
      </c>
      <c r="AB292" s="58">
        <f t="shared" si="557"/>
        <v>2.622764013038672</v>
      </c>
      <c r="AC292" s="49">
        <f t="shared" si="494"/>
        <v>2.622764013038672</v>
      </c>
      <c r="AD292" s="143">
        <f t="shared" si="495"/>
        <v>0.2</v>
      </c>
      <c r="AE292" s="49">
        <f t="shared" si="594"/>
        <v>2.0015857299782985E-2</v>
      </c>
      <c r="AF292" s="57">
        <f t="shared" si="558"/>
        <v>461.76549103582408</v>
      </c>
      <c r="AG292" s="53">
        <f t="shared" si="496"/>
        <v>0</v>
      </c>
      <c r="AH292" s="58">
        <f t="shared" si="559"/>
        <v>2.6232002379778816</v>
      </c>
      <c r="AI292" s="49">
        <f t="shared" si="497"/>
        <v>2.6232002379778816</v>
      </c>
      <c r="AJ292" s="143">
        <f t="shared" si="498"/>
        <v>0.2</v>
      </c>
      <c r="AK292" s="51">
        <f t="shared" si="560"/>
        <v>2.0016415624644388E-2</v>
      </c>
      <c r="AL292" s="57">
        <f t="shared" si="561"/>
        <v>461.53698460340865</v>
      </c>
      <c r="AM292" s="53">
        <f t="shared" si="499"/>
        <v>0</v>
      </c>
      <c r="AN292" s="58">
        <f t="shared" si="562"/>
        <v>2.6232575353070193</v>
      </c>
      <c r="AO292" s="49">
        <f t="shared" si="500"/>
        <v>2.6232575353070193</v>
      </c>
      <c r="AP292" s="143">
        <f t="shared" si="501"/>
        <v>0.2</v>
      </c>
      <c r="AQ292" s="51">
        <f t="shared" si="563"/>
        <v>2.0016711274376583E-2</v>
      </c>
      <c r="AR292" s="57">
        <f t="shared" si="564"/>
        <v>461.51621164900649</v>
      </c>
      <c r="AS292" s="44">
        <f t="shared" si="502"/>
        <v>1885.3050118701981</v>
      </c>
      <c r="AT292" s="44">
        <f t="shared" si="503"/>
        <v>754.12200474807912</v>
      </c>
      <c r="AU292" s="44">
        <f t="shared" si="504"/>
        <v>471.32625296754952</v>
      </c>
      <c r="AV292" s="47">
        <f t="shared" si="505"/>
        <v>15.491666201323055</v>
      </c>
      <c r="AW292" s="47">
        <f t="shared" si="506"/>
        <v>946.29284825831689</v>
      </c>
      <c r="AX292" s="86">
        <f t="shared" si="507"/>
        <v>297968.83531781047</v>
      </c>
      <c r="AY292" s="86">
        <f t="shared" si="508"/>
        <v>541.03244181137643</v>
      </c>
      <c r="AZ292" s="10">
        <f t="shared" si="565"/>
        <v>541.03244181137643</v>
      </c>
      <c r="BA292" s="44">
        <f t="shared" si="509"/>
        <v>946.29284825831689</v>
      </c>
      <c r="BB292" s="9">
        <f t="shared" si="510"/>
        <v>946.29284825831689</v>
      </c>
      <c r="BC292" s="45">
        <f t="shared" si="599"/>
        <v>126172.37976777559</v>
      </c>
      <c r="BD292" s="9">
        <f t="shared" si="511"/>
        <v>471.32625296754952</v>
      </c>
      <c r="BE292" s="45">
        <f t="shared" si="595"/>
        <v>62843.500395673276</v>
      </c>
      <c r="BF292" s="9">
        <f t="shared" si="512"/>
        <v>754.12200474807912</v>
      </c>
      <c r="BG292" s="45">
        <f t="shared" si="596"/>
        <v>100549.60063307722</v>
      </c>
      <c r="BH292" s="58"/>
      <c r="BI292" s="58"/>
      <c r="BJ292" s="58">
        <f t="shared" si="566"/>
        <v>-946.29284825831689</v>
      </c>
      <c r="BK292" s="97"/>
      <c r="BL292" s="44"/>
      <c r="BM292" s="82">
        <f t="shared" si="567"/>
        <v>28.7</v>
      </c>
      <c r="BN292" s="86">
        <f t="shared" si="568"/>
        <v>28700</v>
      </c>
      <c r="BO292" s="86">
        <f t="shared" si="569"/>
        <v>100</v>
      </c>
      <c r="BP292" s="84">
        <f t="shared" si="513"/>
        <v>3</v>
      </c>
      <c r="BQ292" s="84">
        <f t="shared" si="514"/>
        <v>2.6</v>
      </c>
      <c r="BR292" s="84">
        <f t="shared" si="515"/>
        <v>0.2</v>
      </c>
      <c r="BS292" s="84">
        <f t="shared" si="570"/>
        <v>3.613694307493797E-2</v>
      </c>
      <c r="BT292" s="84">
        <f t="shared" si="571"/>
        <v>626.67256571398309</v>
      </c>
      <c r="BU292" s="84">
        <f t="shared" si="572"/>
        <v>0</v>
      </c>
      <c r="BV292" s="83">
        <f t="shared" si="573"/>
        <v>768.31818114440432</v>
      </c>
      <c r="BW292" s="81">
        <f t="shared" si="597"/>
        <v>768.31818114440432</v>
      </c>
      <c r="BX292" s="83">
        <f t="shared" si="516"/>
        <v>0</v>
      </c>
      <c r="BY292" s="141">
        <f t="shared" si="517"/>
        <v>0</v>
      </c>
      <c r="BZ292" s="83">
        <f t="shared" si="518"/>
        <v>2.6</v>
      </c>
      <c r="CA292" s="83">
        <f t="shared" si="519"/>
        <v>0</v>
      </c>
      <c r="CB292" s="83">
        <f t="shared" si="574"/>
        <v>2.5463043380972912</v>
      </c>
      <c r="CC292" s="83">
        <f t="shared" si="520"/>
        <v>2.5463043380972912</v>
      </c>
      <c r="CD292" s="143">
        <f t="shared" si="521"/>
        <v>0.2</v>
      </c>
      <c r="CE292" s="83">
        <f t="shared" si="575"/>
        <v>2.1929523213569547E-2</v>
      </c>
      <c r="CF292" s="84">
        <f t="shared" si="576"/>
        <v>735.91575144327282</v>
      </c>
      <c r="CG292" s="83">
        <f t="shared" si="522"/>
        <v>0</v>
      </c>
      <c r="CH292" s="83">
        <f t="shared" si="577"/>
        <v>2.5203944479519014</v>
      </c>
      <c r="CI292" s="83">
        <f t="shared" si="523"/>
        <v>2.5203944479519014</v>
      </c>
      <c r="CJ292" s="143">
        <f t="shared" si="524"/>
        <v>0.2</v>
      </c>
      <c r="CK292" s="83">
        <f t="shared" si="578"/>
        <v>2.1121910799758274E-2</v>
      </c>
      <c r="CL292" s="84">
        <f t="shared" si="579"/>
        <v>684.15958259979095</v>
      </c>
      <c r="CM292" s="83">
        <f t="shared" si="525"/>
        <v>0</v>
      </c>
      <c r="CN292" s="83">
        <f t="shared" si="580"/>
        <v>2.5326037340068215</v>
      </c>
      <c r="CO292" s="83">
        <f t="shared" si="526"/>
        <v>2.5326037340068215</v>
      </c>
      <c r="CP292" s="143">
        <f t="shared" si="527"/>
        <v>0.2</v>
      </c>
      <c r="CQ292" s="83">
        <f t="shared" si="581"/>
        <v>2.1281564504283573E-2</v>
      </c>
      <c r="CR292" s="84">
        <f t="shared" si="582"/>
        <v>669.65317392295572</v>
      </c>
      <c r="CS292" s="83">
        <f t="shared" si="528"/>
        <v>0</v>
      </c>
      <c r="CT292" s="83">
        <f t="shared" si="583"/>
        <v>2.5360470497531824</v>
      </c>
      <c r="CU292" s="83">
        <f t="shared" si="529"/>
        <v>2.5360470497531824</v>
      </c>
      <c r="CV292" s="143">
        <f t="shared" si="530"/>
        <v>0.2</v>
      </c>
      <c r="CW292" s="83">
        <f t="shared" si="584"/>
        <v>2.1309526987183636E-2</v>
      </c>
      <c r="CX292" s="84">
        <f t="shared" si="585"/>
        <v>668.11504238824136</v>
      </c>
      <c r="CY292" s="83">
        <f t="shared" si="531"/>
        <v>0</v>
      </c>
      <c r="CZ292" s="83">
        <f t="shared" si="586"/>
        <v>2.5364126976605439</v>
      </c>
      <c r="DA292" s="83">
        <f t="shared" si="532"/>
        <v>2.5364126976605439</v>
      </c>
      <c r="DB292" s="143">
        <f t="shared" si="533"/>
        <v>0.2</v>
      </c>
      <c r="DC292" s="83">
        <f t="shared" si="587"/>
        <v>2.1310446767325568E-2</v>
      </c>
      <c r="DD292" s="84">
        <f t="shared" si="588"/>
        <v>668.05360072415226</v>
      </c>
      <c r="DE292" s="86">
        <f t="shared" si="534"/>
        <v>1382.9727260599277</v>
      </c>
      <c r="DF292" s="86">
        <f t="shared" si="535"/>
        <v>553.18909042397104</v>
      </c>
      <c r="DG292" s="86">
        <f t="shared" si="536"/>
        <v>345.74318151498193</v>
      </c>
      <c r="DH292" s="86">
        <f t="shared" si="537"/>
        <v>0.57069342622143471</v>
      </c>
      <c r="DI292" s="86">
        <f t="shared" si="538"/>
        <v>2.5109017534820044</v>
      </c>
      <c r="DJ292" s="86">
        <f t="shared" si="539"/>
        <v>662.06007005701304</v>
      </c>
      <c r="DK292" s="86">
        <f t="shared" si="540"/>
        <v>431.66881863825762</v>
      </c>
      <c r="DL292" s="86">
        <f t="shared" si="598"/>
        <v>431.66881863825762</v>
      </c>
      <c r="DM292" s="86">
        <f t="shared" si="541"/>
        <v>2.5109017534820044</v>
      </c>
      <c r="DN292" s="85">
        <f t="shared" si="542"/>
        <v>2.5109017534820044</v>
      </c>
      <c r="DO292" s="85">
        <f t="shared" si="589"/>
        <v>251.09017534820043</v>
      </c>
      <c r="DP292" s="85">
        <f t="shared" si="543"/>
        <v>2.5109017534820044</v>
      </c>
      <c r="DQ292" s="85">
        <f t="shared" si="590"/>
        <v>251.09017534820043</v>
      </c>
      <c r="DR292" s="85">
        <f t="shared" si="544"/>
        <v>2.5109017534820044</v>
      </c>
      <c r="DS292" s="85">
        <f t="shared" si="591"/>
        <v>251.09017534820043</v>
      </c>
      <c r="DT292" s="81"/>
      <c r="DU292" s="81"/>
      <c r="DV292" s="81">
        <f t="shared" si="592"/>
        <v>-2.5109017534820044</v>
      </c>
      <c r="DW292" s="100"/>
    </row>
    <row r="293" spans="1:127" x14ac:dyDescent="0.2">
      <c r="A293" s="59">
        <f t="shared" si="545"/>
        <v>38.399999999999984</v>
      </c>
      <c r="B293" s="44">
        <f t="shared" si="546"/>
        <v>38399.999999999985</v>
      </c>
      <c r="C293" s="52">
        <f t="shared" si="480"/>
        <v>133.33333333333334</v>
      </c>
      <c r="D293" s="50">
        <f t="shared" si="481"/>
        <v>3</v>
      </c>
      <c r="E293" s="44">
        <f t="shared" si="482"/>
        <v>2.6</v>
      </c>
      <c r="F293" s="47">
        <f t="shared" si="483"/>
        <v>0.2</v>
      </c>
      <c r="G293" s="52">
        <f t="shared" si="547"/>
        <v>2.6076891762289431E-2</v>
      </c>
      <c r="H293" s="57">
        <f t="shared" si="548"/>
        <v>477.68704776684672</v>
      </c>
      <c r="I293" s="52">
        <f t="shared" si="549"/>
        <v>0</v>
      </c>
      <c r="J293" s="54">
        <f t="shared" si="550"/>
        <v>1051.1848732612209</v>
      </c>
      <c r="K293" s="46">
        <f t="shared" si="593"/>
        <v>1051.1848732612209</v>
      </c>
      <c r="L293" s="80">
        <f t="shared" si="484"/>
        <v>0</v>
      </c>
      <c r="M293" s="142">
        <f t="shared" si="485"/>
        <v>0</v>
      </c>
      <c r="N293" s="60">
        <f t="shared" si="486"/>
        <v>2.6</v>
      </c>
      <c r="O293" s="53">
        <f t="shared" si="487"/>
        <v>0</v>
      </c>
      <c r="P293" s="58">
        <f t="shared" si="551"/>
        <v>2.6197129796126317</v>
      </c>
      <c r="Q293" s="49">
        <f t="shared" si="488"/>
        <v>2.6197129796126317</v>
      </c>
      <c r="R293" s="143">
        <f t="shared" si="489"/>
        <v>0.2</v>
      </c>
      <c r="S293" s="51">
        <f t="shared" si="552"/>
        <v>2.063670226322107E-2</v>
      </c>
      <c r="T293" s="57">
        <f t="shared" si="553"/>
        <v>470.9024454071822</v>
      </c>
      <c r="U293" s="53">
        <f t="shared" si="490"/>
        <v>0</v>
      </c>
      <c r="V293" s="58">
        <f t="shared" si="554"/>
        <v>2.621410417914229</v>
      </c>
      <c r="W293" s="49">
        <f t="shared" si="491"/>
        <v>2.621410417914229</v>
      </c>
      <c r="X293" s="143">
        <f t="shared" si="492"/>
        <v>0.2</v>
      </c>
      <c r="Y293" s="51">
        <f t="shared" si="555"/>
        <v>2.0041880481965316E-2</v>
      </c>
      <c r="Z293" s="57">
        <f t="shared" si="556"/>
        <v>464.52568342029844</v>
      </c>
      <c r="AA293" s="53">
        <f t="shared" si="493"/>
        <v>0</v>
      </c>
      <c r="AB293" s="58">
        <f t="shared" si="557"/>
        <v>2.6230078252703466</v>
      </c>
      <c r="AC293" s="49">
        <f t="shared" si="494"/>
        <v>2.6230078252703466</v>
      </c>
      <c r="AD293" s="143">
        <f t="shared" si="495"/>
        <v>0.2</v>
      </c>
      <c r="AE293" s="49">
        <f t="shared" si="594"/>
        <v>1.9989190633116317E-2</v>
      </c>
      <c r="AF293" s="57">
        <f t="shared" si="558"/>
        <v>462.78235842544359</v>
      </c>
      <c r="AG293" s="53">
        <f t="shared" si="496"/>
        <v>0</v>
      </c>
      <c r="AH293" s="58">
        <f t="shared" si="559"/>
        <v>2.6234448748950872</v>
      </c>
      <c r="AI293" s="49">
        <f t="shared" si="497"/>
        <v>2.6234448748950872</v>
      </c>
      <c r="AJ293" s="143">
        <f t="shared" si="498"/>
        <v>0.2</v>
      </c>
      <c r="AK293" s="51">
        <f t="shared" si="560"/>
        <v>1.998974895797772E-2</v>
      </c>
      <c r="AL293" s="57">
        <f t="shared" si="561"/>
        <v>462.55371127193678</v>
      </c>
      <c r="AM293" s="53">
        <f t="shared" si="499"/>
        <v>0</v>
      </c>
      <c r="AN293" s="58">
        <f t="shared" si="562"/>
        <v>2.6235022072844427</v>
      </c>
      <c r="AO293" s="49">
        <f t="shared" si="500"/>
        <v>2.6235022072844427</v>
      </c>
      <c r="AP293" s="143">
        <f t="shared" si="501"/>
        <v>0.2</v>
      </c>
      <c r="AQ293" s="51">
        <f t="shared" si="563"/>
        <v>1.9990044607709916E-2</v>
      </c>
      <c r="AR293" s="57">
        <f t="shared" si="564"/>
        <v>462.53293113724141</v>
      </c>
      <c r="AS293" s="44">
        <f t="shared" si="502"/>
        <v>1892.1327718701973</v>
      </c>
      <c r="AT293" s="44">
        <f t="shared" si="503"/>
        <v>756.85310874807897</v>
      </c>
      <c r="AU293" s="44">
        <f t="shared" si="504"/>
        <v>473.03319296754933</v>
      </c>
      <c r="AV293" s="47">
        <f t="shared" si="505"/>
        <v>15.295287977933565</v>
      </c>
      <c r="AW293" s="47">
        <f t="shared" si="506"/>
        <v>923.86938562575551</v>
      </c>
      <c r="AX293" s="86">
        <f t="shared" si="507"/>
        <v>286721.37035532715</v>
      </c>
      <c r="AY293" s="86">
        <f t="shared" si="508"/>
        <v>537.84388214693661</v>
      </c>
      <c r="AZ293" s="10">
        <f t="shared" si="565"/>
        <v>537.84388214693661</v>
      </c>
      <c r="BA293" s="44">
        <f t="shared" si="509"/>
        <v>923.86938562575551</v>
      </c>
      <c r="BB293" s="9">
        <f t="shared" si="510"/>
        <v>923.86938562575551</v>
      </c>
      <c r="BC293" s="45">
        <f t="shared" si="599"/>
        <v>123182.58475010074</v>
      </c>
      <c r="BD293" s="9">
        <f t="shared" si="511"/>
        <v>473.03319296754933</v>
      </c>
      <c r="BE293" s="45">
        <f t="shared" si="595"/>
        <v>63071.092395673251</v>
      </c>
      <c r="BF293" s="9">
        <f t="shared" si="512"/>
        <v>756.85310874807897</v>
      </c>
      <c r="BG293" s="45">
        <f t="shared" si="596"/>
        <v>100913.7478330772</v>
      </c>
      <c r="BH293" s="58"/>
      <c r="BI293" s="58"/>
      <c r="BJ293" s="58">
        <f t="shared" si="566"/>
        <v>-923.86938562575551</v>
      </c>
      <c r="BK293" s="97"/>
      <c r="BL293" s="44"/>
      <c r="BM293" s="82">
        <f t="shared" si="567"/>
        <v>28.8</v>
      </c>
      <c r="BN293" s="86">
        <f t="shared" si="568"/>
        <v>28800</v>
      </c>
      <c r="BO293" s="86">
        <f t="shared" si="569"/>
        <v>100</v>
      </c>
      <c r="BP293" s="84">
        <f t="shared" si="513"/>
        <v>3</v>
      </c>
      <c r="BQ293" s="84">
        <f t="shared" si="514"/>
        <v>2.6</v>
      </c>
      <c r="BR293" s="84">
        <f t="shared" si="515"/>
        <v>0.2</v>
      </c>
      <c r="BS293" s="84">
        <f t="shared" si="570"/>
        <v>3.6116943074937971E-2</v>
      </c>
      <c r="BT293" s="84">
        <f t="shared" si="571"/>
        <v>628.06206352455763</v>
      </c>
      <c r="BU293" s="84">
        <f t="shared" si="572"/>
        <v>0</v>
      </c>
      <c r="BV293" s="83">
        <f t="shared" si="573"/>
        <v>771.16308114440426</v>
      </c>
      <c r="BW293" s="81">
        <f t="shared" si="597"/>
        <v>771.16308114440426</v>
      </c>
      <c r="BX293" s="83">
        <f t="shared" si="516"/>
        <v>0</v>
      </c>
      <c r="BY293" s="141">
        <f t="shared" si="517"/>
        <v>0</v>
      </c>
      <c r="BZ293" s="83">
        <f t="shared" si="518"/>
        <v>2.6</v>
      </c>
      <c r="CA293" s="83">
        <f t="shared" si="519"/>
        <v>0</v>
      </c>
      <c r="CB293" s="83">
        <f t="shared" si="574"/>
        <v>2.5463402983593673</v>
      </c>
      <c r="CC293" s="83">
        <f t="shared" si="520"/>
        <v>2.5463402983593673</v>
      </c>
      <c r="CD293" s="143">
        <f t="shared" si="521"/>
        <v>0.2</v>
      </c>
      <c r="CE293" s="83">
        <f t="shared" si="575"/>
        <v>2.1909523213569548E-2</v>
      </c>
      <c r="CF293" s="84">
        <f t="shared" si="576"/>
        <v>736.77658818166321</v>
      </c>
      <c r="CG293" s="83">
        <f t="shared" si="522"/>
        <v>0</v>
      </c>
      <c r="CH293" s="83">
        <f t="shared" si="577"/>
        <v>2.5205574972665254</v>
      </c>
      <c r="CI293" s="83">
        <f t="shared" si="523"/>
        <v>2.5205574972665254</v>
      </c>
      <c r="CJ293" s="143">
        <f t="shared" si="524"/>
        <v>0.2</v>
      </c>
      <c r="CK293" s="83">
        <f t="shared" si="578"/>
        <v>2.1101910799758275E-2</v>
      </c>
      <c r="CL293" s="84">
        <f t="shared" si="579"/>
        <v>684.99722572414055</v>
      </c>
      <c r="CM293" s="83">
        <f t="shared" si="525"/>
        <v>0</v>
      </c>
      <c r="CN293" s="83">
        <f t="shared" si="580"/>
        <v>2.5327720872648998</v>
      </c>
      <c r="CO293" s="83">
        <f t="shared" si="526"/>
        <v>2.5327720872648998</v>
      </c>
      <c r="CP293" s="143">
        <f t="shared" si="527"/>
        <v>0.2</v>
      </c>
      <c r="CQ293" s="83">
        <f t="shared" si="581"/>
        <v>2.1261564504283573E-2</v>
      </c>
      <c r="CR293" s="84">
        <f t="shared" si="582"/>
        <v>670.49308283640551</v>
      </c>
      <c r="CS293" s="83">
        <f t="shared" si="528"/>
        <v>0</v>
      </c>
      <c r="CT293" s="83">
        <f t="shared" si="583"/>
        <v>2.5362148230382675</v>
      </c>
      <c r="CU293" s="83">
        <f t="shared" si="529"/>
        <v>2.5362148230382675</v>
      </c>
      <c r="CV293" s="143">
        <f t="shared" si="530"/>
        <v>0.2</v>
      </c>
      <c r="CW293" s="83">
        <f t="shared" si="584"/>
        <v>2.1289526987183637E-2</v>
      </c>
      <c r="CX293" s="84">
        <f t="shared" si="585"/>
        <v>668.95491351718022</v>
      </c>
      <c r="CY293" s="83">
        <f t="shared" si="531"/>
        <v>0</v>
      </c>
      <c r="CZ293" s="83">
        <f t="shared" si="586"/>
        <v>2.5365804753312413</v>
      </c>
      <c r="DA293" s="83">
        <f t="shared" si="532"/>
        <v>2.5365804753312413</v>
      </c>
      <c r="DB293" s="143">
        <f t="shared" si="533"/>
        <v>0.2</v>
      </c>
      <c r="DC293" s="83">
        <f t="shared" si="587"/>
        <v>2.1290446767325569E-2</v>
      </c>
      <c r="DD293" s="84">
        <f t="shared" si="588"/>
        <v>668.89338704074703</v>
      </c>
      <c r="DE293" s="86">
        <f t="shared" si="534"/>
        <v>1388.0935460599276</v>
      </c>
      <c r="DF293" s="86">
        <f t="shared" si="535"/>
        <v>555.23741842397101</v>
      </c>
      <c r="DG293" s="86">
        <f t="shared" si="536"/>
        <v>347.02338651498189</v>
      </c>
      <c r="DH293" s="86">
        <f t="shared" si="537"/>
        <v>0.56749866173623154</v>
      </c>
      <c r="DI293" s="86">
        <f t="shared" si="538"/>
        <v>2.485143271222277</v>
      </c>
      <c r="DJ293" s="86">
        <f t="shared" si="539"/>
        <v>649.35827425395905</v>
      </c>
      <c r="DK293" s="86">
        <f t="shared" si="540"/>
        <v>428.06957457941149</v>
      </c>
      <c r="DL293" s="86">
        <f t="shared" si="598"/>
        <v>428.06957457941149</v>
      </c>
      <c r="DM293" s="86">
        <f t="shared" si="541"/>
        <v>2.485143271222277</v>
      </c>
      <c r="DN293" s="85">
        <f t="shared" si="542"/>
        <v>2.485143271222277</v>
      </c>
      <c r="DO293" s="85">
        <f t="shared" si="589"/>
        <v>248.51432712222768</v>
      </c>
      <c r="DP293" s="85">
        <f t="shared" si="543"/>
        <v>2.485143271222277</v>
      </c>
      <c r="DQ293" s="85">
        <f t="shared" si="590"/>
        <v>248.51432712222768</v>
      </c>
      <c r="DR293" s="85">
        <f t="shared" si="544"/>
        <v>2.485143271222277</v>
      </c>
      <c r="DS293" s="85">
        <f t="shared" si="591"/>
        <v>248.51432712222768</v>
      </c>
      <c r="DT293" s="81"/>
      <c r="DU293" s="81"/>
      <c r="DV293" s="81">
        <f t="shared" si="592"/>
        <v>-2.485143271222277</v>
      </c>
      <c r="DW293" s="100"/>
    </row>
    <row r="294" spans="1:127" x14ac:dyDescent="0.2">
      <c r="A294" s="59">
        <f t="shared" si="545"/>
        <v>38.533333333333324</v>
      </c>
      <c r="B294" s="44">
        <f t="shared" si="546"/>
        <v>38533.333333333321</v>
      </c>
      <c r="C294" s="52">
        <f t="shared" si="480"/>
        <v>133.33333333333334</v>
      </c>
      <c r="D294" s="50">
        <f t="shared" si="481"/>
        <v>3</v>
      </c>
      <c r="E294" s="44">
        <f t="shared" si="482"/>
        <v>2.6</v>
      </c>
      <c r="F294" s="47">
        <f t="shared" si="483"/>
        <v>0.2</v>
      </c>
      <c r="G294" s="52">
        <f t="shared" si="547"/>
        <v>2.6050225095622763E-2</v>
      </c>
      <c r="H294" s="57">
        <f t="shared" si="548"/>
        <v>479.02364050679319</v>
      </c>
      <c r="I294" s="52">
        <f t="shared" si="549"/>
        <v>0</v>
      </c>
      <c r="J294" s="54">
        <f t="shared" si="550"/>
        <v>1054.978073261221</v>
      </c>
      <c r="K294" s="46">
        <f t="shared" si="593"/>
        <v>1054.978073261221</v>
      </c>
      <c r="L294" s="80">
        <f t="shared" si="484"/>
        <v>0</v>
      </c>
      <c r="M294" s="142">
        <f t="shared" si="485"/>
        <v>0</v>
      </c>
      <c r="N294" s="60">
        <f t="shared" si="486"/>
        <v>2.6</v>
      </c>
      <c r="O294" s="53">
        <f t="shared" si="487"/>
        <v>0</v>
      </c>
      <c r="P294" s="58">
        <f t="shared" si="551"/>
        <v>2.6198776457408801</v>
      </c>
      <c r="Q294" s="49">
        <f t="shared" si="488"/>
        <v>2.6198776457408801</v>
      </c>
      <c r="R294" s="143">
        <f t="shared" si="489"/>
        <v>0.2</v>
      </c>
      <c r="S294" s="51">
        <f t="shared" si="552"/>
        <v>2.0610035596554402E-2</v>
      </c>
      <c r="T294" s="57">
        <f t="shared" si="553"/>
        <v>471.9520957106256</v>
      </c>
      <c r="U294" s="53">
        <f t="shared" si="490"/>
        <v>0</v>
      </c>
      <c r="V294" s="58">
        <f t="shared" si="554"/>
        <v>2.6216468079718571</v>
      </c>
      <c r="W294" s="49">
        <f t="shared" si="491"/>
        <v>2.6216468079718571</v>
      </c>
      <c r="X294" s="143">
        <f t="shared" si="492"/>
        <v>0.2</v>
      </c>
      <c r="Y294" s="51">
        <f t="shared" si="555"/>
        <v>2.0015213815298648E-2</v>
      </c>
      <c r="Z294" s="57">
        <f t="shared" si="556"/>
        <v>465.54439950340446</v>
      </c>
      <c r="AA294" s="53">
        <f t="shared" si="493"/>
        <v>0</v>
      </c>
      <c r="AB294" s="58">
        <f t="shared" si="557"/>
        <v>2.6232519529759637</v>
      </c>
      <c r="AC294" s="49">
        <f t="shared" si="494"/>
        <v>2.6232519529759637</v>
      </c>
      <c r="AD294" s="143">
        <f t="shared" si="495"/>
        <v>0.2</v>
      </c>
      <c r="AE294" s="49">
        <f t="shared" si="594"/>
        <v>1.9962523966449649E-2</v>
      </c>
      <c r="AF294" s="57">
        <f t="shared" si="558"/>
        <v>463.7977757697272</v>
      </c>
      <c r="AG294" s="53">
        <f t="shared" si="496"/>
        <v>0</v>
      </c>
      <c r="AH294" s="58">
        <f t="shared" si="559"/>
        <v>2.623689827848803</v>
      </c>
      <c r="AI294" s="49">
        <f t="shared" si="497"/>
        <v>2.623689827848803</v>
      </c>
      <c r="AJ294" s="143">
        <f t="shared" si="498"/>
        <v>0.2</v>
      </c>
      <c r="AK294" s="51">
        <f t="shared" si="560"/>
        <v>1.9963082291311052E-2</v>
      </c>
      <c r="AL294" s="57">
        <f t="shared" si="561"/>
        <v>463.56898783016533</v>
      </c>
      <c r="AM294" s="53">
        <f t="shared" si="499"/>
        <v>0</v>
      </c>
      <c r="AN294" s="58">
        <f t="shared" si="562"/>
        <v>2.623747195329293</v>
      </c>
      <c r="AO294" s="49">
        <f t="shared" si="500"/>
        <v>2.623747195329293</v>
      </c>
      <c r="AP294" s="143">
        <f t="shared" si="501"/>
        <v>0.2</v>
      </c>
      <c r="AQ294" s="51">
        <f t="shared" si="563"/>
        <v>1.9963377941043248E-2</v>
      </c>
      <c r="AR294" s="57">
        <f t="shared" si="564"/>
        <v>463.54820053394883</v>
      </c>
      <c r="AS294" s="44">
        <f t="shared" si="502"/>
        <v>1898.9605318701974</v>
      </c>
      <c r="AT294" s="44">
        <f t="shared" si="503"/>
        <v>759.58421274807904</v>
      </c>
      <c r="AU294" s="44">
        <f t="shared" si="504"/>
        <v>474.74013296754936</v>
      </c>
      <c r="AV294" s="47">
        <f t="shared" si="505"/>
        <v>15.102204651376683</v>
      </c>
      <c r="AW294" s="47">
        <f t="shared" si="506"/>
        <v>902.06771662183746</v>
      </c>
      <c r="AX294" s="86">
        <f t="shared" si="507"/>
        <v>275942.85510390933</v>
      </c>
      <c r="AY294" s="86">
        <f t="shared" si="508"/>
        <v>534.67146218684866</v>
      </c>
      <c r="AZ294" s="10">
        <f t="shared" si="565"/>
        <v>534.67146218684866</v>
      </c>
      <c r="BA294" s="44">
        <f t="shared" si="509"/>
        <v>902.06771662183746</v>
      </c>
      <c r="BB294" s="9">
        <f t="shared" si="510"/>
        <v>902.06771662183746</v>
      </c>
      <c r="BC294" s="45">
        <f t="shared" si="599"/>
        <v>120275.69554957833</v>
      </c>
      <c r="BD294" s="9">
        <f t="shared" si="511"/>
        <v>474.74013296754936</v>
      </c>
      <c r="BE294" s="45">
        <f t="shared" si="595"/>
        <v>63298.684395673255</v>
      </c>
      <c r="BF294" s="9">
        <f t="shared" si="512"/>
        <v>759.58421274807904</v>
      </c>
      <c r="BG294" s="45">
        <f t="shared" si="596"/>
        <v>101277.89503307721</v>
      </c>
      <c r="BH294" s="58"/>
      <c r="BI294" s="58"/>
      <c r="BJ294" s="58">
        <f t="shared" si="566"/>
        <v>-902.06771662183746</v>
      </c>
      <c r="BK294" s="97"/>
      <c r="BL294" s="44"/>
      <c r="BM294" s="82">
        <f t="shared" si="567"/>
        <v>28.900000000000002</v>
      </c>
      <c r="BN294" s="86">
        <f t="shared" si="568"/>
        <v>28900</v>
      </c>
      <c r="BO294" s="86">
        <f t="shared" si="569"/>
        <v>100</v>
      </c>
      <c r="BP294" s="84">
        <f t="shared" si="513"/>
        <v>3</v>
      </c>
      <c r="BQ294" s="84">
        <f t="shared" si="514"/>
        <v>2.6</v>
      </c>
      <c r="BR294" s="84">
        <f t="shared" si="515"/>
        <v>0.2</v>
      </c>
      <c r="BS294" s="84">
        <f t="shared" si="570"/>
        <v>3.6096943074937972E-2</v>
      </c>
      <c r="BT294" s="84">
        <f t="shared" si="571"/>
        <v>629.4507921043629</v>
      </c>
      <c r="BU294" s="84">
        <f t="shared" si="572"/>
        <v>0</v>
      </c>
      <c r="BV294" s="83">
        <f t="shared" si="573"/>
        <v>774.00798114440431</v>
      </c>
      <c r="BW294" s="81">
        <f t="shared" si="597"/>
        <v>774.00798114440431</v>
      </c>
      <c r="BX294" s="83">
        <f t="shared" si="516"/>
        <v>0</v>
      </c>
      <c r="BY294" s="141">
        <f t="shared" si="517"/>
        <v>0</v>
      </c>
      <c r="BZ294" s="83">
        <f t="shared" si="518"/>
        <v>2.6</v>
      </c>
      <c r="CA294" s="83">
        <f t="shared" si="519"/>
        <v>0</v>
      </c>
      <c r="CB294" s="83">
        <f t="shared" si="574"/>
        <v>2.5463764334957228</v>
      </c>
      <c r="CC294" s="83">
        <f t="shared" si="520"/>
        <v>2.5463764334957228</v>
      </c>
      <c r="CD294" s="143">
        <f t="shared" si="521"/>
        <v>0.2</v>
      </c>
      <c r="CE294" s="83">
        <f t="shared" si="575"/>
        <v>2.1889523213569548E-2</v>
      </c>
      <c r="CF294" s="84">
        <f t="shared" si="576"/>
        <v>737.63662732205933</v>
      </c>
      <c r="CG294" s="83">
        <f t="shared" si="522"/>
        <v>0</v>
      </c>
      <c r="CH294" s="83">
        <f t="shared" si="577"/>
        <v>2.5207207076784202</v>
      </c>
      <c r="CI294" s="83">
        <f t="shared" si="523"/>
        <v>2.5207207076784202</v>
      </c>
      <c r="CJ294" s="143">
        <f t="shared" si="524"/>
        <v>0.2</v>
      </c>
      <c r="CK294" s="83">
        <f t="shared" si="578"/>
        <v>2.1081910799758276E-2</v>
      </c>
      <c r="CL294" s="84">
        <f t="shared" si="579"/>
        <v>685.83402118794697</v>
      </c>
      <c r="CM294" s="83">
        <f t="shared" si="525"/>
        <v>0</v>
      </c>
      <c r="CN294" s="83">
        <f t="shared" si="580"/>
        <v>2.5329406150562677</v>
      </c>
      <c r="CO294" s="83">
        <f t="shared" si="526"/>
        <v>2.5329406150562677</v>
      </c>
      <c r="CP294" s="143">
        <f t="shared" si="527"/>
        <v>0.2</v>
      </c>
      <c r="CQ294" s="83">
        <f t="shared" si="581"/>
        <v>2.1241564504283574E-2</v>
      </c>
      <c r="CR294" s="84">
        <f t="shared" si="582"/>
        <v>671.33214627251721</v>
      </c>
      <c r="CS294" s="83">
        <f t="shared" si="528"/>
        <v>0</v>
      </c>
      <c r="CT294" s="83">
        <f t="shared" si="583"/>
        <v>2.5363827708681446</v>
      </c>
      <c r="CU294" s="83">
        <f t="shared" si="529"/>
        <v>2.5363827708681446</v>
      </c>
      <c r="CV294" s="143">
        <f t="shared" si="530"/>
        <v>0.2</v>
      </c>
      <c r="CW294" s="83">
        <f t="shared" si="584"/>
        <v>2.1269526987183637E-2</v>
      </c>
      <c r="CX294" s="84">
        <f t="shared" si="585"/>
        <v>669.79394051102508</v>
      </c>
      <c r="CY294" s="83">
        <f t="shared" si="531"/>
        <v>0</v>
      </c>
      <c r="CZ294" s="83">
        <f t="shared" si="586"/>
        <v>2.5367484272822467</v>
      </c>
      <c r="DA294" s="83">
        <f t="shared" si="532"/>
        <v>2.5367484272822467</v>
      </c>
      <c r="DB294" s="143">
        <f t="shared" si="533"/>
        <v>0.2</v>
      </c>
      <c r="DC294" s="83">
        <f t="shared" si="587"/>
        <v>2.127044676732557E-2</v>
      </c>
      <c r="DD294" s="84">
        <f t="shared" si="588"/>
        <v>669.7323293480888</v>
      </c>
      <c r="DE294" s="86">
        <f t="shared" si="534"/>
        <v>1393.2143660599277</v>
      </c>
      <c r="DF294" s="86">
        <f t="shared" si="535"/>
        <v>557.28574642397109</v>
      </c>
      <c r="DG294" s="86">
        <f t="shared" si="536"/>
        <v>348.30359151498192</v>
      </c>
      <c r="DH294" s="86">
        <f t="shared" si="537"/>
        <v>0.56433060119443168</v>
      </c>
      <c r="DI294" s="86">
        <f t="shared" si="538"/>
        <v>2.4597196466643618</v>
      </c>
      <c r="DJ294" s="86">
        <f t="shared" si="539"/>
        <v>636.93451449058455</v>
      </c>
      <c r="DK294" s="86">
        <f t="shared" si="540"/>
        <v>424.47554962143221</v>
      </c>
      <c r="DL294" s="86">
        <f t="shared" si="598"/>
        <v>424.47554962143221</v>
      </c>
      <c r="DM294" s="86">
        <f t="shared" si="541"/>
        <v>2.4597196466643618</v>
      </c>
      <c r="DN294" s="85">
        <f t="shared" si="542"/>
        <v>2.4597196466643618</v>
      </c>
      <c r="DO294" s="85">
        <f t="shared" si="589"/>
        <v>245.97196466643618</v>
      </c>
      <c r="DP294" s="85">
        <f t="shared" si="543"/>
        <v>2.4597196466643618</v>
      </c>
      <c r="DQ294" s="85">
        <f t="shared" si="590"/>
        <v>245.97196466643618</v>
      </c>
      <c r="DR294" s="85">
        <f t="shared" si="544"/>
        <v>2.4597196466643618</v>
      </c>
      <c r="DS294" s="85">
        <f t="shared" si="591"/>
        <v>245.97196466643618</v>
      </c>
      <c r="DT294" s="81"/>
      <c r="DU294" s="81"/>
      <c r="DV294" s="81">
        <f t="shared" si="592"/>
        <v>-2.4597196466643618</v>
      </c>
      <c r="DW294" s="100"/>
    </row>
    <row r="295" spans="1:127" x14ac:dyDescent="0.2">
      <c r="A295" s="59">
        <f t="shared" si="545"/>
        <v>38.666666666666657</v>
      </c>
      <c r="B295" s="44">
        <f t="shared" si="546"/>
        <v>38666.666666666657</v>
      </c>
      <c r="C295" s="52">
        <f t="shared" si="480"/>
        <v>133.33333333333334</v>
      </c>
      <c r="D295" s="50">
        <f t="shared" si="481"/>
        <v>3</v>
      </c>
      <c r="E295" s="44">
        <f t="shared" si="482"/>
        <v>2.6</v>
      </c>
      <c r="F295" s="47">
        <f t="shared" si="483"/>
        <v>0.2</v>
      </c>
      <c r="G295" s="52">
        <f t="shared" si="547"/>
        <v>2.6023558428956095E-2</v>
      </c>
      <c r="H295" s="57">
        <f t="shared" si="548"/>
        <v>480.35886572537208</v>
      </c>
      <c r="I295" s="52">
        <f t="shared" si="549"/>
        <v>0</v>
      </c>
      <c r="J295" s="54">
        <f t="shared" si="550"/>
        <v>1058.7712732612208</v>
      </c>
      <c r="K295" s="46">
        <f t="shared" si="593"/>
        <v>1058.7712732612208</v>
      </c>
      <c r="L295" s="80">
        <f t="shared" si="484"/>
        <v>0</v>
      </c>
      <c r="M295" s="142">
        <f t="shared" si="485"/>
        <v>0</v>
      </c>
      <c r="N295" s="60">
        <f t="shared" si="486"/>
        <v>2.6</v>
      </c>
      <c r="O295" s="53">
        <f t="shared" si="487"/>
        <v>0</v>
      </c>
      <c r="P295" s="58">
        <f t="shared" si="551"/>
        <v>2.6200426117425182</v>
      </c>
      <c r="Q295" s="49">
        <f t="shared" si="488"/>
        <v>2.6200426117425182</v>
      </c>
      <c r="R295" s="143">
        <f t="shared" si="489"/>
        <v>0.2</v>
      </c>
      <c r="S295" s="51">
        <f t="shared" si="552"/>
        <v>2.0583368929887734E-2</v>
      </c>
      <c r="T295" s="57">
        <f t="shared" si="553"/>
        <v>473.00032289516378</v>
      </c>
      <c r="U295" s="53">
        <f t="shared" si="490"/>
        <v>0</v>
      </c>
      <c r="V295" s="58">
        <f t="shared" si="554"/>
        <v>2.6218835069187874</v>
      </c>
      <c r="W295" s="49">
        <f t="shared" si="491"/>
        <v>2.6218835069187874</v>
      </c>
      <c r="X295" s="143">
        <f t="shared" si="492"/>
        <v>0.2</v>
      </c>
      <c r="Y295" s="51">
        <f t="shared" si="555"/>
        <v>1.9988547148631981E-2</v>
      </c>
      <c r="Z295" s="57">
        <f t="shared" si="556"/>
        <v>466.56166750056025</v>
      </c>
      <c r="AA295" s="53">
        <f t="shared" si="493"/>
        <v>0</v>
      </c>
      <c r="AB295" s="58">
        <f t="shared" si="557"/>
        <v>2.6234963961294113</v>
      </c>
      <c r="AC295" s="49">
        <f t="shared" si="494"/>
        <v>2.6234963961294113</v>
      </c>
      <c r="AD295" s="143">
        <f t="shared" si="495"/>
        <v>0.2</v>
      </c>
      <c r="AE295" s="49">
        <f t="shared" si="594"/>
        <v>1.9935857299782981E-2</v>
      </c>
      <c r="AF295" s="57">
        <f t="shared" si="558"/>
        <v>464.81174321627685</v>
      </c>
      <c r="AG295" s="53">
        <f t="shared" si="496"/>
        <v>0</v>
      </c>
      <c r="AH295" s="58">
        <f t="shared" si="559"/>
        <v>2.6239350968118473</v>
      </c>
      <c r="AI295" s="49">
        <f t="shared" si="497"/>
        <v>2.6239350968118473</v>
      </c>
      <c r="AJ295" s="143">
        <f t="shared" si="498"/>
        <v>0.2</v>
      </c>
      <c r="AK295" s="51">
        <f t="shared" si="560"/>
        <v>1.9936415624644384E-2</v>
      </c>
      <c r="AL295" s="57">
        <f t="shared" si="561"/>
        <v>464.58281442639498</v>
      </c>
      <c r="AM295" s="53">
        <f t="shared" si="499"/>
        <v>0</v>
      </c>
      <c r="AN295" s="58">
        <f t="shared" si="562"/>
        <v>2.6239924994142343</v>
      </c>
      <c r="AO295" s="49">
        <f t="shared" si="500"/>
        <v>2.6239924994142343</v>
      </c>
      <c r="AP295" s="143">
        <f t="shared" si="501"/>
        <v>0.2</v>
      </c>
      <c r="AQ295" s="51">
        <f t="shared" si="563"/>
        <v>1.993671127437658E-2</v>
      </c>
      <c r="AR295" s="57">
        <f t="shared" si="564"/>
        <v>464.5620199874503</v>
      </c>
      <c r="AS295" s="44">
        <f t="shared" si="502"/>
        <v>1905.7882918701973</v>
      </c>
      <c r="AT295" s="44">
        <f t="shared" si="503"/>
        <v>762.31531674807889</v>
      </c>
      <c r="AU295" s="44">
        <f t="shared" si="504"/>
        <v>476.44707296754933</v>
      </c>
      <c r="AV295" s="47">
        <f t="shared" si="505"/>
        <v>14.912349729382381</v>
      </c>
      <c r="AW295" s="47">
        <f t="shared" si="506"/>
        <v>880.86835546830628</v>
      </c>
      <c r="AX295" s="86">
        <f t="shared" si="507"/>
        <v>265612.01949542406</v>
      </c>
      <c r="AY295" s="86">
        <f t="shared" si="508"/>
        <v>531.51510794413548</v>
      </c>
      <c r="AZ295" s="10">
        <f t="shared" si="565"/>
        <v>531.51510794413548</v>
      </c>
      <c r="BA295" s="44">
        <f t="shared" si="509"/>
        <v>880.86835546830628</v>
      </c>
      <c r="BB295" s="9">
        <f t="shared" si="510"/>
        <v>880.86835546830628</v>
      </c>
      <c r="BC295" s="45">
        <f t="shared" si="599"/>
        <v>117449.11406244084</v>
      </c>
      <c r="BD295" s="9">
        <f t="shared" si="511"/>
        <v>476.44707296754933</v>
      </c>
      <c r="BE295" s="45">
        <f t="shared" si="595"/>
        <v>63526.276395673245</v>
      </c>
      <c r="BF295" s="9">
        <f t="shared" si="512"/>
        <v>762.31531674807889</v>
      </c>
      <c r="BG295" s="45">
        <f t="shared" si="596"/>
        <v>101642.0422330772</v>
      </c>
      <c r="BH295" s="58"/>
      <c r="BI295" s="58"/>
      <c r="BJ295" s="58">
        <f t="shared" si="566"/>
        <v>-880.86835546830628</v>
      </c>
      <c r="BK295" s="97"/>
      <c r="BL295" s="44"/>
      <c r="BM295" s="82">
        <f t="shared" si="567"/>
        <v>29</v>
      </c>
      <c r="BN295" s="86">
        <f t="shared" si="568"/>
        <v>29000</v>
      </c>
      <c r="BO295" s="86">
        <f t="shared" si="569"/>
        <v>100</v>
      </c>
      <c r="BP295" s="84">
        <f t="shared" si="513"/>
        <v>3</v>
      </c>
      <c r="BQ295" s="84">
        <f t="shared" si="514"/>
        <v>2.6</v>
      </c>
      <c r="BR295" s="84">
        <f t="shared" si="515"/>
        <v>0.2</v>
      </c>
      <c r="BS295" s="84">
        <f t="shared" si="570"/>
        <v>3.6076943074937973E-2</v>
      </c>
      <c r="BT295" s="84">
        <f t="shared" si="571"/>
        <v>630.83875145339891</v>
      </c>
      <c r="BU295" s="84">
        <f t="shared" si="572"/>
        <v>0</v>
      </c>
      <c r="BV295" s="83">
        <f t="shared" si="573"/>
        <v>776.85288114440425</v>
      </c>
      <c r="BW295" s="81">
        <f t="shared" si="597"/>
        <v>776.85288114440425</v>
      </c>
      <c r="BX295" s="83">
        <f t="shared" si="516"/>
        <v>0</v>
      </c>
      <c r="BY295" s="141">
        <f t="shared" si="517"/>
        <v>0</v>
      </c>
      <c r="BZ295" s="83">
        <f t="shared" si="518"/>
        <v>2.6</v>
      </c>
      <c r="CA295" s="83">
        <f t="shared" si="519"/>
        <v>0</v>
      </c>
      <c r="CB295" s="83">
        <f t="shared" si="574"/>
        <v>2.54641274344567</v>
      </c>
      <c r="CC295" s="83">
        <f t="shared" si="520"/>
        <v>2.54641274344567</v>
      </c>
      <c r="CD295" s="143">
        <f t="shared" si="521"/>
        <v>0.2</v>
      </c>
      <c r="CE295" s="83">
        <f t="shared" si="575"/>
        <v>2.1869523213569549E-2</v>
      </c>
      <c r="CF295" s="84">
        <f t="shared" si="576"/>
        <v>738.49586882797962</v>
      </c>
      <c r="CG295" s="83">
        <f t="shared" si="522"/>
        <v>0</v>
      </c>
      <c r="CH295" s="83">
        <f t="shared" si="577"/>
        <v>2.5208840791938134</v>
      </c>
      <c r="CI295" s="83">
        <f t="shared" si="523"/>
        <v>2.5208840791938134</v>
      </c>
      <c r="CJ295" s="143">
        <f t="shared" si="524"/>
        <v>0.2</v>
      </c>
      <c r="CK295" s="83">
        <f t="shared" si="578"/>
        <v>2.1061910799758277E-2</v>
      </c>
      <c r="CL295" s="84">
        <f t="shared" si="579"/>
        <v>686.66996904744485</v>
      </c>
      <c r="CM295" s="83">
        <f t="shared" si="525"/>
        <v>0</v>
      </c>
      <c r="CN295" s="83">
        <f t="shared" si="580"/>
        <v>2.5331093173667005</v>
      </c>
      <c r="CO295" s="83">
        <f t="shared" si="526"/>
        <v>2.5331093173667005</v>
      </c>
      <c r="CP295" s="143">
        <f t="shared" si="527"/>
        <v>0.2</v>
      </c>
      <c r="CQ295" s="83">
        <f t="shared" si="581"/>
        <v>2.1221564504283575E-2</v>
      </c>
      <c r="CR295" s="84">
        <f t="shared" si="582"/>
        <v>672.17036428592337</v>
      </c>
      <c r="CS295" s="83">
        <f t="shared" si="528"/>
        <v>0</v>
      </c>
      <c r="CT295" s="83">
        <f t="shared" si="583"/>
        <v>2.5365508932285752</v>
      </c>
      <c r="CU295" s="83">
        <f t="shared" si="529"/>
        <v>2.5365508932285752</v>
      </c>
      <c r="CV295" s="143">
        <f t="shared" si="530"/>
        <v>0.2</v>
      </c>
      <c r="CW295" s="83">
        <f t="shared" si="584"/>
        <v>2.1249526987183638E-2</v>
      </c>
      <c r="CX295" s="84">
        <f t="shared" si="585"/>
        <v>670.63212342376846</v>
      </c>
      <c r="CY295" s="83">
        <f t="shared" si="531"/>
        <v>0</v>
      </c>
      <c r="CZ295" s="83">
        <f t="shared" si="586"/>
        <v>2.5369165534994731</v>
      </c>
      <c r="DA295" s="83">
        <f t="shared" si="532"/>
        <v>2.5369165534994731</v>
      </c>
      <c r="DB295" s="143">
        <f t="shared" si="533"/>
        <v>0.2</v>
      </c>
      <c r="DC295" s="83">
        <f t="shared" si="587"/>
        <v>2.125044676732557E-2</v>
      </c>
      <c r="DD295" s="84">
        <f t="shared" si="588"/>
        <v>670.57042770024202</v>
      </c>
      <c r="DE295" s="86">
        <f t="shared" si="534"/>
        <v>1398.3351860599278</v>
      </c>
      <c r="DF295" s="86">
        <f t="shared" si="535"/>
        <v>559.33407442397106</v>
      </c>
      <c r="DG295" s="86">
        <f t="shared" si="536"/>
        <v>349.58379651498194</v>
      </c>
      <c r="DH295" s="86">
        <f t="shared" si="537"/>
        <v>0.56118896474717339</v>
      </c>
      <c r="DI295" s="86">
        <f t="shared" si="538"/>
        <v>2.4346257466911472</v>
      </c>
      <c r="DJ295" s="86">
        <f t="shared" si="539"/>
        <v>624.78202100590283</v>
      </c>
      <c r="DK295" s="86">
        <f t="shared" si="540"/>
        <v>420.8867365676478</v>
      </c>
      <c r="DL295" s="86">
        <f t="shared" si="598"/>
        <v>420.8867365676478</v>
      </c>
      <c r="DM295" s="86">
        <f t="shared" si="541"/>
        <v>2.4346257466911472</v>
      </c>
      <c r="DN295" s="85">
        <f t="shared" si="542"/>
        <v>2.4346257466911472</v>
      </c>
      <c r="DO295" s="85">
        <f t="shared" si="589"/>
        <v>243.46257466911473</v>
      </c>
      <c r="DP295" s="85">
        <f t="shared" si="543"/>
        <v>2.4346257466911472</v>
      </c>
      <c r="DQ295" s="85">
        <f t="shared" si="590"/>
        <v>243.46257466911473</v>
      </c>
      <c r="DR295" s="85">
        <f t="shared" si="544"/>
        <v>2.4346257466911472</v>
      </c>
      <c r="DS295" s="85">
        <f t="shared" si="591"/>
        <v>243.46257466911473</v>
      </c>
      <c r="DT295" s="81"/>
      <c r="DU295" s="81"/>
      <c r="DV295" s="81">
        <f t="shared" si="592"/>
        <v>-2.4346257466911472</v>
      </c>
      <c r="DW295" s="100"/>
    </row>
    <row r="296" spans="1:127" x14ac:dyDescent="0.2">
      <c r="A296" s="59">
        <f t="shared" si="545"/>
        <v>38.79999999999999</v>
      </c>
      <c r="B296" s="44">
        <f t="shared" si="546"/>
        <v>38799.999999999993</v>
      </c>
      <c r="C296" s="52">
        <f t="shared" si="480"/>
        <v>133.33333333333334</v>
      </c>
      <c r="D296" s="50">
        <f t="shared" si="481"/>
        <v>3</v>
      </c>
      <c r="E296" s="44">
        <f t="shared" si="482"/>
        <v>2.6</v>
      </c>
      <c r="F296" s="47">
        <f t="shared" si="483"/>
        <v>0.2</v>
      </c>
      <c r="G296" s="52">
        <f t="shared" si="547"/>
        <v>2.5996891762289427E-2</v>
      </c>
      <c r="H296" s="57">
        <f t="shared" si="548"/>
        <v>481.69272342258347</v>
      </c>
      <c r="I296" s="52">
        <f t="shared" si="549"/>
        <v>0</v>
      </c>
      <c r="J296" s="54">
        <f t="shared" si="550"/>
        <v>1062.5644732612207</v>
      </c>
      <c r="K296" s="46">
        <f t="shared" si="593"/>
        <v>1062.5644732612207</v>
      </c>
      <c r="L296" s="80">
        <f t="shared" si="484"/>
        <v>0</v>
      </c>
      <c r="M296" s="142">
        <f t="shared" si="485"/>
        <v>0</v>
      </c>
      <c r="N296" s="60">
        <f t="shared" si="486"/>
        <v>2.6</v>
      </c>
      <c r="O296" s="53">
        <f t="shared" si="487"/>
        <v>0</v>
      </c>
      <c r="P296" s="58">
        <f t="shared" si="551"/>
        <v>2.6202078775675157</v>
      </c>
      <c r="Q296" s="49">
        <f t="shared" si="488"/>
        <v>2.6202078775675157</v>
      </c>
      <c r="R296" s="143">
        <f t="shared" si="489"/>
        <v>0.2</v>
      </c>
      <c r="S296" s="51">
        <f t="shared" si="552"/>
        <v>2.0556702263221066E-2</v>
      </c>
      <c r="T296" s="57">
        <f t="shared" si="553"/>
        <v>474.04712701986841</v>
      </c>
      <c r="U296" s="53">
        <f t="shared" si="490"/>
        <v>0</v>
      </c>
      <c r="V296" s="58">
        <f t="shared" si="554"/>
        <v>2.6221205147439726</v>
      </c>
      <c r="W296" s="49">
        <f t="shared" si="491"/>
        <v>2.6221205147439726</v>
      </c>
      <c r="X296" s="143">
        <f t="shared" si="492"/>
        <v>0.2</v>
      </c>
      <c r="Y296" s="51">
        <f t="shared" si="555"/>
        <v>1.9961880481965313E-2</v>
      </c>
      <c r="Z296" s="57">
        <f t="shared" si="556"/>
        <v>467.57748755321006</v>
      </c>
      <c r="AA296" s="53">
        <f t="shared" si="493"/>
        <v>0</v>
      </c>
      <c r="AB296" s="58">
        <f t="shared" si="557"/>
        <v>2.6237411547047174</v>
      </c>
      <c r="AC296" s="49">
        <f t="shared" si="494"/>
        <v>2.6237411547047174</v>
      </c>
      <c r="AD296" s="143">
        <f t="shared" si="495"/>
        <v>0.2</v>
      </c>
      <c r="AE296" s="49">
        <f t="shared" si="594"/>
        <v>1.9909190633116313E-2</v>
      </c>
      <c r="AF296" s="57">
        <f t="shared" si="558"/>
        <v>465.82426091318655</v>
      </c>
      <c r="AG296" s="53">
        <f t="shared" si="496"/>
        <v>0</v>
      </c>
      <c r="AH296" s="58">
        <f t="shared" si="559"/>
        <v>2.6241806817571764</v>
      </c>
      <c r="AI296" s="49">
        <f t="shared" si="497"/>
        <v>2.6241806817571764</v>
      </c>
      <c r="AJ296" s="143">
        <f t="shared" si="498"/>
        <v>0.2</v>
      </c>
      <c r="AK296" s="51">
        <f t="shared" si="560"/>
        <v>1.9909748957977716E-2</v>
      </c>
      <c r="AL296" s="57">
        <f t="shared" si="561"/>
        <v>465.59519120941923</v>
      </c>
      <c r="AM296" s="53">
        <f t="shared" si="499"/>
        <v>0</v>
      </c>
      <c r="AN296" s="58">
        <f t="shared" si="562"/>
        <v>2.6242381195120692</v>
      </c>
      <c r="AO296" s="49">
        <f t="shared" si="500"/>
        <v>2.6242381195120692</v>
      </c>
      <c r="AP296" s="143">
        <f t="shared" si="501"/>
        <v>0.2</v>
      </c>
      <c r="AQ296" s="51">
        <f t="shared" si="563"/>
        <v>1.9910044607709912E-2</v>
      </c>
      <c r="AR296" s="57">
        <f t="shared" si="564"/>
        <v>465.57438964656023</v>
      </c>
      <c r="AS296" s="44">
        <f t="shared" si="502"/>
        <v>1912.6160518701972</v>
      </c>
      <c r="AT296" s="44">
        <f t="shared" si="503"/>
        <v>765.04642074807884</v>
      </c>
      <c r="AU296" s="44">
        <f t="shared" si="504"/>
        <v>478.15401296754931</v>
      </c>
      <c r="AV296" s="47">
        <f t="shared" si="505"/>
        <v>14.725658270701214</v>
      </c>
      <c r="AW296" s="47">
        <f t="shared" si="506"/>
        <v>860.25249258534893</v>
      </c>
      <c r="AX296" s="86">
        <f t="shared" si="507"/>
        <v>255708.63186622408</v>
      </c>
      <c r="AY296" s="86">
        <f t="shared" si="508"/>
        <v>528.37474579442403</v>
      </c>
      <c r="AZ296" s="10">
        <f t="shared" si="565"/>
        <v>528.37474579442403</v>
      </c>
      <c r="BA296" s="44">
        <f t="shared" si="509"/>
        <v>860.25249258534893</v>
      </c>
      <c r="BB296" s="9">
        <f t="shared" si="510"/>
        <v>860.25249258534893</v>
      </c>
      <c r="BC296" s="45">
        <f t="shared" si="599"/>
        <v>114700.3323447132</v>
      </c>
      <c r="BD296" s="9">
        <f t="shared" si="511"/>
        <v>478.15401296754931</v>
      </c>
      <c r="BE296" s="45">
        <f t="shared" si="595"/>
        <v>63753.868395673242</v>
      </c>
      <c r="BF296" s="9">
        <f t="shared" si="512"/>
        <v>765.04642074807884</v>
      </c>
      <c r="BG296" s="45">
        <f t="shared" si="596"/>
        <v>102006.18943307719</v>
      </c>
      <c r="BH296" s="58"/>
      <c r="BI296" s="58"/>
      <c r="BJ296" s="58">
        <f t="shared" si="566"/>
        <v>-860.25249258534893</v>
      </c>
      <c r="BK296" s="97"/>
      <c r="BL296" s="44"/>
      <c r="BM296" s="82">
        <f t="shared" si="567"/>
        <v>29.1</v>
      </c>
      <c r="BN296" s="86">
        <f t="shared" si="568"/>
        <v>29100</v>
      </c>
      <c r="BO296" s="86">
        <f t="shared" si="569"/>
        <v>100</v>
      </c>
      <c r="BP296" s="84">
        <f t="shared" si="513"/>
        <v>3</v>
      </c>
      <c r="BQ296" s="84">
        <f t="shared" si="514"/>
        <v>2.6</v>
      </c>
      <c r="BR296" s="84">
        <f t="shared" si="515"/>
        <v>0.2</v>
      </c>
      <c r="BS296" s="84">
        <f t="shared" si="570"/>
        <v>3.6056943074937974E-2</v>
      </c>
      <c r="BT296" s="84">
        <f t="shared" si="571"/>
        <v>632.22594157166577</v>
      </c>
      <c r="BU296" s="84">
        <f t="shared" si="572"/>
        <v>0</v>
      </c>
      <c r="BV296" s="83">
        <f t="shared" si="573"/>
        <v>779.6977811444043</v>
      </c>
      <c r="BW296" s="81">
        <f t="shared" si="597"/>
        <v>779.6977811444043</v>
      </c>
      <c r="BX296" s="83">
        <f t="shared" si="516"/>
        <v>0</v>
      </c>
      <c r="BY296" s="141">
        <f t="shared" si="517"/>
        <v>0</v>
      </c>
      <c r="BZ296" s="83">
        <f t="shared" si="518"/>
        <v>2.6</v>
      </c>
      <c r="CA296" s="83">
        <f t="shared" si="519"/>
        <v>0</v>
      </c>
      <c r="CB296" s="83">
        <f t="shared" si="574"/>
        <v>2.546449228148628</v>
      </c>
      <c r="CC296" s="83">
        <f t="shared" si="520"/>
        <v>2.546449228148628</v>
      </c>
      <c r="CD296" s="143">
        <f t="shared" si="521"/>
        <v>0.2</v>
      </c>
      <c r="CE296" s="83">
        <f t="shared" si="575"/>
        <v>2.184952321356955E-2</v>
      </c>
      <c r="CF296" s="84">
        <f t="shared" si="576"/>
        <v>739.35431266312912</v>
      </c>
      <c r="CG296" s="83">
        <f t="shared" si="522"/>
        <v>0</v>
      </c>
      <c r="CH296" s="83">
        <f t="shared" si="577"/>
        <v>2.5210476118189562</v>
      </c>
      <c r="CI296" s="83">
        <f t="shared" si="523"/>
        <v>2.5210476118189562</v>
      </c>
      <c r="CJ296" s="143">
        <f t="shared" si="524"/>
        <v>0.2</v>
      </c>
      <c r="CK296" s="83">
        <f t="shared" si="578"/>
        <v>2.1041910799758277E-2</v>
      </c>
      <c r="CL296" s="84">
        <f t="shared" si="579"/>
        <v>687.50506935901853</v>
      </c>
      <c r="CM296" s="83">
        <f t="shared" si="525"/>
        <v>0</v>
      </c>
      <c r="CN296" s="83">
        <f t="shared" si="580"/>
        <v>2.5332781941820195</v>
      </c>
      <c r="CO296" s="83">
        <f t="shared" si="526"/>
        <v>2.5332781941820195</v>
      </c>
      <c r="CP296" s="143">
        <f t="shared" si="527"/>
        <v>0.2</v>
      </c>
      <c r="CQ296" s="83">
        <f t="shared" si="581"/>
        <v>2.1201564504283576E-2</v>
      </c>
      <c r="CR296" s="84">
        <f t="shared" si="582"/>
        <v>673.00773693142503</v>
      </c>
      <c r="CS296" s="83">
        <f t="shared" si="528"/>
        <v>0</v>
      </c>
      <c r="CT296" s="83">
        <f t="shared" si="583"/>
        <v>2.5367191901053658</v>
      </c>
      <c r="CU296" s="83">
        <f t="shared" si="529"/>
        <v>2.5367191901053658</v>
      </c>
      <c r="CV296" s="143">
        <f t="shared" si="530"/>
        <v>0.2</v>
      </c>
      <c r="CW296" s="83">
        <f t="shared" si="584"/>
        <v>2.1229526987183639E-2</v>
      </c>
      <c r="CX296" s="84">
        <f t="shared" si="585"/>
        <v>671.46946230957133</v>
      </c>
      <c r="CY296" s="83">
        <f t="shared" si="531"/>
        <v>0</v>
      </c>
      <c r="CZ296" s="83">
        <f t="shared" si="586"/>
        <v>2.5370848539688753</v>
      </c>
      <c r="DA296" s="83">
        <f t="shared" si="532"/>
        <v>2.5370848539688753</v>
      </c>
      <c r="DB296" s="143">
        <f t="shared" si="533"/>
        <v>0.2</v>
      </c>
      <c r="DC296" s="83">
        <f t="shared" si="587"/>
        <v>2.1230446767325571E-2</v>
      </c>
      <c r="DD296" s="84">
        <f t="shared" si="588"/>
        <v>671.40768215143885</v>
      </c>
      <c r="DE296" s="86">
        <f t="shared" si="534"/>
        <v>1403.4560060599279</v>
      </c>
      <c r="DF296" s="86">
        <f t="shared" si="535"/>
        <v>561.38240242397103</v>
      </c>
      <c r="DG296" s="86">
        <f t="shared" si="536"/>
        <v>350.86400151498196</v>
      </c>
      <c r="DH296" s="86">
        <f t="shared" si="537"/>
        <v>0.55807347603506596</v>
      </c>
      <c r="DI296" s="86">
        <f t="shared" si="538"/>
        <v>2.4098565279451956</v>
      </c>
      <c r="DJ296" s="86">
        <f t="shared" si="539"/>
        <v>612.89420449042132</v>
      </c>
      <c r="DK296" s="86">
        <f t="shared" si="540"/>
        <v>417.30312824354684</v>
      </c>
      <c r="DL296" s="86">
        <f t="shared" si="598"/>
        <v>417.30312824354684</v>
      </c>
      <c r="DM296" s="86">
        <f t="shared" si="541"/>
        <v>2.4098565279451956</v>
      </c>
      <c r="DN296" s="85">
        <f t="shared" si="542"/>
        <v>2.4098565279451956</v>
      </c>
      <c r="DO296" s="85">
        <f t="shared" si="589"/>
        <v>240.98565279451955</v>
      </c>
      <c r="DP296" s="85">
        <f t="shared" si="543"/>
        <v>2.4098565279451956</v>
      </c>
      <c r="DQ296" s="85">
        <f t="shared" si="590"/>
        <v>240.98565279451955</v>
      </c>
      <c r="DR296" s="85">
        <f t="shared" si="544"/>
        <v>2.4098565279451956</v>
      </c>
      <c r="DS296" s="85">
        <f t="shared" si="591"/>
        <v>240.98565279451955</v>
      </c>
      <c r="DT296" s="81"/>
      <c r="DU296" s="81"/>
      <c r="DV296" s="81">
        <f t="shared" si="592"/>
        <v>-2.4098565279451956</v>
      </c>
      <c r="DW296" s="100"/>
    </row>
    <row r="297" spans="1:127" x14ac:dyDescent="0.2">
      <c r="A297" s="59">
        <f t="shared" si="545"/>
        <v>38.93333333333333</v>
      </c>
      <c r="B297" s="44">
        <f t="shared" si="546"/>
        <v>38933.333333333328</v>
      </c>
      <c r="C297" s="52">
        <f t="shared" si="480"/>
        <v>133.33333333333334</v>
      </c>
      <c r="D297" s="50">
        <f t="shared" si="481"/>
        <v>3</v>
      </c>
      <c r="E297" s="44">
        <f t="shared" si="482"/>
        <v>2.6</v>
      </c>
      <c r="F297" s="47">
        <f t="shared" si="483"/>
        <v>0.2</v>
      </c>
      <c r="G297" s="52">
        <f t="shared" si="547"/>
        <v>2.5970225095622759E-2</v>
      </c>
      <c r="H297" s="57">
        <f t="shared" si="548"/>
        <v>483.02521359842734</v>
      </c>
      <c r="I297" s="52">
        <f t="shared" si="549"/>
        <v>0</v>
      </c>
      <c r="J297" s="54">
        <f t="shared" si="550"/>
        <v>1066.3576732612207</v>
      </c>
      <c r="K297" s="46">
        <f t="shared" si="593"/>
        <v>1066.3576732612207</v>
      </c>
      <c r="L297" s="80">
        <f t="shared" si="484"/>
        <v>0</v>
      </c>
      <c r="M297" s="142">
        <f t="shared" si="485"/>
        <v>0</v>
      </c>
      <c r="N297" s="60">
        <f t="shared" si="486"/>
        <v>2.6</v>
      </c>
      <c r="O297" s="53">
        <f t="shared" si="487"/>
        <v>0</v>
      </c>
      <c r="P297" s="58">
        <f t="shared" si="551"/>
        <v>2.620373443166101</v>
      </c>
      <c r="Q297" s="49">
        <f t="shared" si="488"/>
        <v>2.620373443166101</v>
      </c>
      <c r="R297" s="143">
        <f t="shared" si="489"/>
        <v>0.2</v>
      </c>
      <c r="S297" s="51">
        <f t="shared" si="552"/>
        <v>2.0530035596554398E-2</v>
      </c>
      <c r="T297" s="57">
        <f t="shared" si="553"/>
        <v>475.09250814430851</v>
      </c>
      <c r="U297" s="53">
        <f t="shared" si="490"/>
        <v>0</v>
      </c>
      <c r="V297" s="58">
        <f t="shared" si="554"/>
        <v>2.622357831436493</v>
      </c>
      <c r="W297" s="49">
        <f t="shared" si="491"/>
        <v>2.622357831436493</v>
      </c>
      <c r="X297" s="143">
        <f t="shared" si="492"/>
        <v>0.2</v>
      </c>
      <c r="Y297" s="51">
        <f t="shared" si="555"/>
        <v>1.9935213815298645E-2</v>
      </c>
      <c r="Z297" s="57">
        <f t="shared" si="556"/>
        <v>468.59185980327572</v>
      </c>
      <c r="AA297" s="53">
        <f t="shared" si="493"/>
        <v>0</v>
      </c>
      <c r="AB297" s="58">
        <f t="shared" si="557"/>
        <v>2.6239862286760469</v>
      </c>
      <c r="AC297" s="49">
        <f t="shared" si="494"/>
        <v>2.6239862286760469</v>
      </c>
      <c r="AD297" s="143">
        <f t="shared" si="495"/>
        <v>0.2</v>
      </c>
      <c r="AE297" s="49">
        <f t="shared" si="594"/>
        <v>1.9882523966449645E-2</v>
      </c>
      <c r="AF297" s="57">
        <f t="shared" si="558"/>
        <v>466.8353290090418</v>
      </c>
      <c r="AG297" s="53">
        <f t="shared" si="496"/>
        <v>0</v>
      </c>
      <c r="AH297" s="58">
        <f t="shared" si="559"/>
        <v>2.6244265826578799</v>
      </c>
      <c r="AI297" s="49">
        <f t="shared" si="497"/>
        <v>2.6244265826578799</v>
      </c>
      <c r="AJ297" s="143">
        <f t="shared" si="498"/>
        <v>0.2</v>
      </c>
      <c r="AK297" s="51">
        <f t="shared" si="560"/>
        <v>1.9883082291311048E-2</v>
      </c>
      <c r="AL297" s="57">
        <f t="shared" si="561"/>
        <v>466.60611832852402</v>
      </c>
      <c r="AM297" s="53">
        <f t="shared" si="499"/>
        <v>0</v>
      </c>
      <c r="AN297" s="58">
        <f t="shared" si="562"/>
        <v>2.6244840555957336</v>
      </c>
      <c r="AO297" s="49">
        <f t="shared" si="500"/>
        <v>2.6244840555957336</v>
      </c>
      <c r="AP297" s="143">
        <f t="shared" si="501"/>
        <v>0.2</v>
      </c>
      <c r="AQ297" s="51">
        <f t="shared" si="563"/>
        <v>1.9883377941043244E-2</v>
      </c>
      <c r="AR297" s="57">
        <f t="shared" si="564"/>
        <v>466.58530966058578</v>
      </c>
      <c r="AS297" s="44">
        <f t="shared" si="502"/>
        <v>1919.4438118701974</v>
      </c>
      <c r="AT297" s="44">
        <f t="shared" si="503"/>
        <v>767.77752474807892</v>
      </c>
      <c r="AU297" s="44">
        <f t="shared" si="504"/>
        <v>479.86095296754934</v>
      </c>
      <c r="AV297" s="47">
        <f t="shared" si="505"/>
        <v>14.542066844316112</v>
      </c>
      <c r="AW297" s="47">
        <f t="shared" si="506"/>
        <v>840.20196896756283</v>
      </c>
      <c r="AX297" s="86">
        <f t="shared" si="507"/>
        <v>246213.44482532234</v>
      </c>
      <c r="AY297" s="86">
        <f t="shared" si="508"/>
        <v>525.25030247362042</v>
      </c>
      <c r="AZ297" s="10">
        <f t="shared" si="565"/>
        <v>525.25030247362042</v>
      </c>
      <c r="BA297" s="44">
        <f t="shared" si="509"/>
        <v>840.20196896756283</v>
      </c>
      <c r="BB297" s="9">
        <f t="shared" si="510"/>
        <v>840.20196896756283</v>
      </c>
      <c r="BC297" s="45">
        <f t="shared" si="599"/>
        <v>112026.92919567505</v>
      </c>
      <c r="BD297" s="9">
        <f t="shared" si="511"/>
        <v>479.86095296754934</v>
      </c>
      <c r="BE297" s="45">
        <f t="shared" si="595"/>
        <v>63981.460395673246</v>
      </c>
      <c r="BF297" s="9">
        <f t="shared" si="512"/>
        <v>767.77752474807892</v>
      </c>
      <c r="BG297" s="45">
        <f t="shared" si="596"/>
        <v>102370.3366330772</v>
      </c>
      <c r="BH297" s="58"/>
      <c r="BI297" s="58"/>
      <c r="BJ297" s="58">
        <f t="shared" si="566"/>
        <v>-840.20196896756283</v>
      </c>
      <c r="BK297" s="97"/>
      <c r="BL297" s="44"/>
      <c r="BM297" s="82">
        <f t="shared" si="567"/>
        <v>29.2</v>
      </c>
      <c r="BN297" s="86">
        <f t="shared" si="568"/>
        <v>29200</v>
      </c>
      <c r="BO297" s="86">
        <f t="shared" si="569"/>
        <v>100</v>
      </c>
      <c r="BP297" s="84">
        <f t="shared" si="513"/>
        <v>3</v>
      </c>
      <c r="BQ297" s="84">
        <f t="shared" si="514"/>
        <v>2.6</v>
      </c>
      <c r="BR297" s="84">
        <f t="shared" si="515"/>
        <v>0.2</v>
      </c>
      <c r="BS297" s="84">
        <f t="shared" si="570"/>
        <v>3.6036943074937974E-2</v>
      </c>
      <c r="BT297" s="84">
        <f t="shared" si="571"/>
        <v>633.61236245916336</v>
      </c>
      <c r="BU297" s="84">
        <f t="shared" si="572"/>
        <v>0</v>
      </c>
      <c r="BV297" s="83">
        <f t="shared" si="573"/>
        <v>782.54268114440424</v>
      </c>
      <c r="BW297" s="81">
        <f t="shared" si="597"/>
        <v>782.54268114440424</v>
      </c>
      <c r="BX297" s="83">
        <f t="shared" si="516"/>
        <v>0</v>
      </c>
      <c r="BY297" s="141">
        <f t="shared" si="517"/>
        <v>0</v>
      </c>
      <c r="BZ297" s="83">
        <f t="shared" si="518"/>
        <v>2.6</v>
      </c>
      <c r="CA297" s="83">
        <f t="shared" si="519"/>
        <v>0</v>
      </c>
      <c r="CB297" s="83">
        <f t="shared" si="574"/>
        <v>2.5464858875441241</v>
      </c>
      <c r="CC297" s="83">
        <f t="shared" si="520"/>
        <v>2.5464858875441241</v>
      </c>
      <c r="CD297" s="143">
        <f t="shared" si="521"/>
        <v>0.2</v>
      </c>
      <c r="CE297" s="83">
        <f t="shared" si="575"/>
        <v>2.1829523213569551E-2</v>
      </c>
      <c r="CF297" s="84">
        <f t="shared" si="576"/>
        <v>740.21195879139873</v>
      </c>
      <c r="CG297" s="83">
        <f t="shared" si="522"/>
        <v>0</v>
      </c>
      <c r="CH297" s="83">
        <f t="shared" si="577"/>
        <v>2.5212113055601306</v>
      </c>
      <c r="CI297" s="83">
        <f t="shared" si="523"/>
        <v>2.5212113055601306</v>
      </c>
      <c r="CJ297" s="143">
        <f t="shared" si="524"/>
        <v>0.2</v>
      </c>
      <c r="CK297" s="83">
        <f t="shared" si="578"/>
        <v>2.1021910799758278E-2</v>
      </c>
      <c r="CL297" s="84">
        <f t="shared" si="579"/>
        <v>688.33932217920153</v>
      </c>
      <c r="CM297" s="83">
        <f t="shared" si="525"/>
        <v>0</v>
      </c>
      <c r="CN297" s="83">
        <f t="shared" si="580"/>
        <v>2.5334472454880954</v>
      </c>
      <c r="CO297" s="83">
        <f t="shared" si="526"/>
        <v>2.5334472454880954</v>
      </c>
      <c r="CP297" s="143">
        <f t="shared" si="527"/>
        <v>0.2</v>
      </c>
      <c r="CQ297" s="83">
        <f t="shared" si="581"/>
        <v>2.1181564504283577E-2</v>
      </c>
      <c r="CR297" s="84">
        <f t="shared" si="582"/>
        <v>673.8442642639917</v>
      </c>
      <c r="CS297" s="83">
        <f t="shared" si="528"/>
        <v>0</v>
      </c>
      <c r="CT297" s="83">
        <f t="shared" si="583"/>
        <v>2.5368876614843661</v>
      </c>
      <c r="CU297" s="83">
        <f t="shared" si="529"/>
        <v>2.5368876614843661</v>
      </c>
      <c r="CV297" s="143">
        <f t="shared" si="530"/>
        <v>0.2</v>
      </c>
      <c r="CW297" s="83">
        <f t="shared" si="584"/>
        <v>2.120952698718364E-2</v>
      </c>
      <c r="CX297" s="84">
        <f t="shared" si="585"/>
        <v>672.3059572227628</v>
      </c>
      <c r="CY297" s="83">
        <f t="shared" si="531"/>
        <v>0</v>
      </c>
      <c r="CZ297" s="83">
        <f t="shared" si="586"/>
        <v>2.5372533286764529</v>
      </c>
      <c r="DA297" s="83">
        <f t="shared" si="532"/>
        <v>2.5372533286764529</v>
      </c>
      <c r="DB297" s="143">
        <f t="shared" si="533"/>
        <v>0.2</v>
      </c>
      <c r="DC297" s="83">
        <f t="shared" si="587"/>
        <v>2.1210446767325572E-2</v>
      </c>
      <c r="DD297" s="84">
        <f t="shared" si="588"/>
        <v>672.24409275607945</v>
      </c>
      <c r="DE297" s="86">
        <f t="shared" si="534"/>
        <v>1408.5768260599275</v>
      </c>
      <c r="DF297" s="86">
        <f t="shared" si="535"/>
        <v>563.430730423971</v>
      </c>
      <c r="DG297" s="86">
        <f t="shared" si="536"/>
        <v>352.14420651498187</v>
      </c>
      <c r="DH297" s="86">
        <f t="shared" si="537"/>
        <v>0.55498386213812279</v>
      </c>
      <c r="DI297" s="86">
        <f t="shared" si="538"/>
        <v>2.3854070350759118</v>
      </c>
      <c r="DJ297" s="86">
        <f t="shared" si="539"/>
        <v>601.26465087957274</v>
      </c>
      <c r="DK297" s="86">
        <f t="shared" si="540"/>
        <v>413.72471749667307</v>
      </c>
      <c r="DL297" s="86">
        <f t="shared" si="598"/>
        <v>413.72471749667307</v>
      </c>
      <c r="DM297" s="86">
        <f t="shared" si="541"/>
        <v>2.3854070350759118</v>
      </c>
      <c r="DN297" s="85">
        <f t="shared" si="542"/>
        <v>2.3854070350759118</v>
      </c>
      <c r="DO297" s="85">
        <f t="shared" si="589"/>
        <v>238.54070350759119</v>
      </c>
      <c r="DP297" s="85">
        <f t="shared" si="543"/>
        <v>2.3854070350759118</v>
      </c>
      <c r="DQ297" s="85">
        <f t="shared" si="590"/>
        <v>238.54070350759119</v>
      </c>
      <c r="DR297" s="85">
        <f t="shared" si="544"/>
        <v>2.3854070350759118</v>
      </c>
      <c r="DS297" s="85">
        <f t="shared" si="591"/>
        <v>238.54070350759119</v>
      </c>
      <c r="DT297" s="81"/>
      <c r="DU297" s="81"/>
      <c r="DV297" s="81">
        <f t="shared" si="592"/>
        <v>-2.3854070350759118</v>
      </c>
      <c r="DW297" s="100"/>
    </row>
    <row r="298" spans="1:127" x14ac:dyDescent="0.2">
      <c r="A298" s="59">
        <f t="shared" si="545"/>
        <v>39.066666666666663</v>
      </c>
      <c r="B298" s="44">
        <f t="shared" si="546"/>
        <v>39066.666666666664</v>
      </c>
      <c r="C298" s="52">
        <f t="shared" si="480"/>
        <v>133.33333333333334</v>
      </c>
      <c r="D298" s="50">
        <f t="shared" si="481"/>
        <v>3</v>
      </c>
      <c r="E298" s="44">
        <f t="shared" si="482"/>
        <v>2.6</v>
      </c>
      <c r="F298" s="47">
        <f t="shared" si="483"/>
        <v>0.2</v>
      </c>
      <c r="G298" s="52">
        <f t="shared" si="547"/>
        <v>2.5943558428956091E-2</v>
      </c>
      <c r="H298" s="57">
        <f t="shared" si="548"/>
        <v>484.3563362529037</v>
      </c>
      <c r="I298" s="52">
        <f t="shared" si="549"/>
        <v>0</v>
      </c>
      <c r="J298" s="54">
        <f t="shared" si="550"/>
        <v>1070.1508732612206</v>
      </c>
      <c r="K298" s="46">
        <f t="shared" si="593"/>
        <v>1070.1508732612206</v>
      </c>
      <c r="L298" s="80">
        <f t="shared" si="484"/>
        <v>0</v>
      </c>
      <c r="M298" s="142">
        <f t="shared" si="485"/>
        <v>0</v>
      </c>
      <c r="N298" s="60">
        <f t="shared" si="486"/>
        <v>2.6</v>
      </c>
      <c r="O298" s="53">
        <f t="shared" si="487"/>
        <v>0</v>
      </c>
      <c r="P298" s="58">
        <f t="shared" si="551"/>
        <v>2.6205393084887625</v>
      </c>
      <c r="Q298" s="49">
        <f t="shared" si="488"/>
        <v>2.6205393084887625</v>
      </c>
      <c r="R298" s="143">
        <f t="shared" si="489"/>
        <v>0.2</v>
      </c>
      <c r="S298" s="51">
        <f t="shared" si="552"/>
        <v>2.050336892988773E-2</v>
      </c>
      <c r="T298" s="57">
        <f t="shared" si="553"/>
        <v>476.13646632855023</v>
      </c>
      <c r="U298" s="53">
        <f t="shared" si="490"/>
        <v>0</v>
      </c>
      <c r="V298" s="58">
        <f t="shared" si="554"/>
        <v>2.6225954569855556</v>
      </c>
      <c r="W298" s="49">
        <f t="shared" si="491"/>
        <v>2.6225954569855556</v>
      </c>
      <c r="X298" s="143">
        <f t="shared" si="492"/>
        <v>0.2</v>
      </c>
      <c r="Y298" s="51">
        <f t="shared" si="555"/>
        <v>1.9908547148631977E-2</v>
      </c>
      <c r="Z298" s="57">
        <f t="shared" si="556"/>
        <v>469.60478439315659</v>
      </c>
      <c r="AA298" s="53">
        <f t="shared" si="493"/>
        <v>0</v>
      </c>
      <c r="AB298" s="58">
        <f t="shared" si="557"/>
        <v>2.6242316180177054</v>
      </c>
      <c r="AC298" s="49">
        <f t="shared" si="494"/>
        <v>2.6242316180177054</v>
      </c>
      <c r="AD298" s="143">
        <f t="shared" si="495"/>
        <v>0.2</v>
      </c>
      <c r="AE298" s="49">
        <f t="shared" si="594"/>
        <v>1.9855857299782977E-2</v>
      </c>
      <c r="AF298" s="57">
        <f t="shared" si="558"/>
        <v>467.84494765291919</v>
      </c>
      <c r="AG298" s="53">
        <f t="shared" si="496"/>
        <v>0</v>
      </c>
      <c r="AH298" s="58">
        <f t="shared" si="559"/>
        <v>2.6246727994871839</v>
      </c>
      <c r="AI298" s="49">
        <f t="shared" si="497"/>
        <v>2.6246727994871839</v>
      </c>
      <c r="AJ298" s="143">
        <f t="shared" si="498"/>
        <v>0.2</v>
      </c>
      <c r="AK298" s="51">
        <f t="shared" si="560"/>
        <v>1.985641562464438E-2</v>
      </c>
      <c r="AL298" s="57">
        <f t="shared" si="561"/>
        <v>467.61559593348738</v>
      </c>
      <c r="AM298" s="53">
        <f t="shared" si="499"/>
        <v>0</v>
      </c>
      <c r="AN298" s="58">
        <f t="shared" si="562"/>
        <v>2.6247303076382993</v>
      </c>
      <c r="AO298" s="49">
        <f t="shared" si="500"/>
        <v>2.6247303076382993</v>
      </c>
      <c r="AP298" s="143">
        <f t="shared" si="501"/>
        <v>0.2</v>
      </c>
      <c r="AQ298" s="51">
        <f t="shared" si="563"/>
        <v>1.9856711274376576E-2</v>
      </c>
      <c r="AR298" s="57">
        <f t="shared" si="564"/>
        <v>467.59478017932616</v>
      </c>
      <c r="AS298" s="44">
        <f t="shared" si="502"/>
        <v>1926.271571870197</v>
      </c>
      <c r="AT298" s="44">
        <f t="shared" si="503"/>
        <v>770.50862874807876</v>
      </c>
      <c r="AU298" s="44">
        <f t="shared" si="504"/>
        <v>481.56789296754926</v>
      </c>
      <c r="AV298" s="47">
        <f t="shared" si="505"/>
        <v>14.361513489842975</v>
      </c>
      <c r="AW298" s="47">
        <f t="shared" si="506"/>
        <v>820.69925160940045</v>
      </c>
      <c r="AX298" s="86">
        <f t="shared" si="507"/>
        <v>237108.14411691364</v>
      </c>
      <c r="AY298" s="86">
        <f t="shared" si="508"/>
        <v>522.1417050756146</v>
      </c>
      <c r="AZ298" s="10">
        <f t="shared" si="565"/>
        <v>522.1417050756146</v>
      </c>
      <c r="BA298" s="44">
        <f t="shared" si="509"/>
        <v>820.69925160940045</v>
      </c>
      <c r="BB298" s="9">
        <f t="shared" si="510"/>
        <v>820.69925160940045</v>
      </c>
      <c r="BC298" s="45">
        <f t="shared" si="599"/>
        <v>109426.5668812534</v>
      </c>
      <c r="BD298" s="9">
        <f t="shared" si="511"/>
        <v>481.56789296754926</v>
      </c>
      <c r="BE298" s="45">
        <f t="shared" si="595"/>
        <v>64209.052395673236</v>
      </c>
      <c r="BF298" s="9">
        <f t="shared" si="512"/>
        <v>770.50862874807876</v>
      </c>
      <c r="BG298" s="45">
        <f t="shared" si="596"/>
        <v>102734.48383307717</v>
      </c>
      <c r="BH298" s="58"/>
      <c r="BI298" s="58"/>
      <c r="BJ298" s="58">
        <f t="shared" si="566"/>
        <v>-820.69925160940045</v>
      </c>
      <c r="BK298" s="97"/>
      <c r="BL298" s="44"/>
      <c r="BM298" s="82">
        <f t="shared" si="567"/>
        <v>29.3</v>
      </c>
      <c r="BN298" s="86">
        <f t="shared" si="568"/>
        <v>29300</v>
      </c>
      <c r="BO298" s="86">
        <f t="shared" si="569"/>
        <v>100</v>
      </c>
      <c r="BP298" s="84">
        <f t="shared" si="513"/>
        <v>3</v>
      </c>
      <c r="BQ298" s="84">
        <f t="shared" si="514"/>
        <v>2.6</v>
      </c>
      <c r="BR298" s="84">
        <f t="shared" si="515"/>
        <v>0.2</v>
      </c>
      <c r="BS298" s="84">
        <f t="shared" si="570"/>
        <v>3.6016943074937975E-2</v>
      </c>
      <c r="BT298" s="84">
        <f t="shared" si="571"/>
        <v>634.99801411589169</v>
      </c>
      <c r="BU298" s="84">
        <f t="shared" si="572"/>
        <v>0</v>
      </c>
      <c r="BV298" s="83">
        <f t="shared" si="573"/>
        <v>785.38758114440429</v>
      </c>
      <c r="BW298" s="81">
        <f t="shared" si="597"/>
        <v>785.38758114440429</v>
      </c>
      <c r="BX298" s="83">
        <f t="shared" si="516"/>
        <v>0</v>
      </c>
      <c r="BY298" s="141">
        <f t="shared" si="517"/>
        <v>0</v>
      </c>
      <c r="BZ298" s="83">
        <f t="shared" si="518"/>
        <v>2.6</v>
      </c>
      <c r="CA298" s="83">
        <f t="shared" si="519"/>
        <v>0</v>
      </c>
      <c r="CB298" s="83">
        <f t="shared" si="574"/>
        <v>2.5465227215717903</v>
      </c>
      <c r="CC298" s="83">
        <f t="shared" si="520"/>
        <v>2.5465227215717903</v>
      </c>
      <c r="CD298" s="143">
        <f t="shared" si="521"/>
        <v>0.2</v>
      </c>
      <c r="CE298" s="83">
        <f t="shared" si="575"/>
        <v>2.1809523213569552E-2</v>
      </c>
      <c r="CF298" s="84">
        <f t="shared" si="576"/>
        <v>741.06880717686579</v>
      </c>
      <c r="CG298" s="83">
        <f t="shared" si="522"/>
        <v>0</v>
      </c>
      <c r="CH298" s="83">
        <f t="shared" si="577"/>
        <v>2.5213751604236458</v>
      </c>
      <c r="CI298" s="83">
        <f t="shared" si="523"/>
        <v>2.5213751604236458</v>
      </c>
      <c r="CJ298" s="143">
        <f t="shared" si="524"/>
        <v>0.2</v>
      </c>
      <c r="CK298" s="83">
        <f t="shared" si="578"/>
        <v>2.1001910799758279E-2</v>
      </c>
      <c r="CL298" s="84">
        <f t="shared" si="579"/>
        <v>689.17272756467719</v>
      </c>
      <c r="CM298" s="83">
        <f t="shared" si="525"/>
        <v>0</v>
      </c>
      <c r="CN298" s="83">
        <f t="shared" si="580"/>
        <v>2.5336164712708467</v>
      </c>
      <c r="CO298" s="83">
        <f t="shared" si="526"/>
        <v>2.5336164712708467</v>
      </c>
      <c r="CP298" s="143">
        <f t="shared" si="527"/>
        <v>0.2</v>
      </c>
      <c r="CQ298" s="83">
        <f t="shared" si="581"/>
        <v>2.1161564504283577E-2</v>
      </c>
      <c r="CR298" s="84">
        <f t="shared" si="582"/>
        <v>674.67994633876117</v>
      </c>
      <c r="CS298" s="83">
        <f t="shared" si="528"/>
        <v>0</v>
      </c>
      <c r="CT298" s="83">
        <f t="shared" si="583"/>
        <v>2.5370563073514685</v>
      </c>
      <c r="CU298" s="83">
        <f t="shared" si="529"/>
        <v>2.5370563073514685</v>
      </c>
      <c r="CV298" s="143">
        <f t="shared" si="530"/>
        <v>0.2</v>
      </c>
      <c r="CW298" s="83">
        <f t="shared" si="584"/>
        <v>2.1189526987183641E-2</v>
      </c>
      <c r="CX298" s="84">
        <f t="shared" si="585"/>
        <v>673.14160821784003</v>
      </c>
      <c r="CY298" s="83">
        <f t="shared" si="531"/>
        <v>0</v>
      </c>
      <c r="CZ298" s="83">
        <f t="shared" si="586"/>
        <v>2.5374219776082483</v>
      </c>
      <c r="DA298" s="83">
        <f t="shared" si="532"/>
        <v>2.5374219776082483</v>
      </c>
      <c r="DB298" s="143">
        <f t="shared" si="533"/>
        <v>0.2</v>
      </c>
      <c r="DC298" s="83">
        <f t="shared" si="587"/>
        <v>2.1190446767325573E-2</v>
      </c>
      <c r="DD298" s="84">
        <f t="shared" si="588"/>
        <v>673.07965956873124</v>
      </c>
      <c r="DE298" s="86">
        <f t="shared" si="534"/>
        <v>1413.6976460599276</v>
      </c>
      <c r="DF298" s="86">
        <f t="shared" si="535"/>
        <v>565.47905842397097</v>
      </c>
      <c r="DG298" s="86">
        <f t="shared" si="536"/>
        <v>353.4244115149819</v>
      </c>
      <c r="DH298" s="86">
        <f t="shared" si="537"/>
        <v>0.55191985352650597</v>
      </c>
      <c r="DI298" s="86">
        <f t="shared" si="538"/>
        <v>2.3612723990244318</v>
      </c>
      <c r="DJ298" s="86">
        <f t="shared" si="539"/>
        <v>589.88711630838361</v>
      </c>
      <c r="DK298" s="86">
        <f t="shared" si="540"/>
        <v>410.15149719653829</v>
      </c>
      <c r="DL298" s="86">
        <f t="shared" si="598"/>
        <v>410.15149719653829</v>
      </c>
      <c r="DM298" s="86">
        <f t="shared" si="541"/>
        <v>2.3612723990244318</v>
      </c>
      <c r="DN298" s="85">
        <f t="shared" si="542"/>
        <v>2.3612723990244318</v>
      </c>
      <c r="DO298" s="85">
        <f t="shared" si="589"/>
        <v>236.12723990244316</v>
      </c>
      <c r="DP298" s="85">
        <f t="shared" si="543"/>
        <v>2.3612723990244318</v>
      </c>
      <c r="DQ298" s="85">
        <f t="shared" si="590"/>
        <v>236.12723990244316</v>
      </c>
      <c r="DR298" s="85">
        <f t="shared" si="544"/>
        <v>2.3612723990244318</v>
      </c>
      <c r="DS298" s="85">
        <f t="shared" si="591"/>
        <v>236.12723990244316</v>
      </c>
      <c r="DT298" s="81"/>
      <c r="DU298" s="81"/>
      <c r="DV298" s="81">
        <f t="shared" si="592"/>
        <v>-2.3612723990244318</v>
      </c>
      <c r="DW298" s="100"/>
    </row>
    <row r="299" spans="1:127" x14ac:dyDescent="0.2">
      <c r="A299" s="59">
        <f t="shared" si="545"/>
        <v>39.200000000000003</v>
      </c>
      <c r="B299" s="44">
        <f t="shared" si="546"/>
        <v>39200</v>
      </c>
      <c r="C299" s="52">
        <f t="shared" si="480"/>
        <v>133.33333333333334</v>
      </c>
      <c r="D299" s="50">
        <f t="shared" si="481"/>
        <v>3</v>
      </c>
      <c r="E299" s="44">
        <f t="shared" si="482"/>
        <v>2.6</v>
      </c>
      <c r="F299" s="47">
        <f t="shared" si="483"/>
        <v>0.2</v>
      </c>
      <c r="G299" s="52">
        <f t="shared" si="547"/>
        <v>2.5916891762289423E-2</v>
      </c>
      <c r="H299" s="57">
        <f t="shared" si="548"/>
        <v>485.68609138601255</v>
      </c>
      <c r="I299" s="52">
        <f t="shared" si="549"/>
        <v>0</v>
      </c>
      <c r="J299" s="54">
        <f t="shared" si="550"/>
        <v>1073.9440732612206</v>
      </c>
      <c r="K299" s="46">
        <f t="shared" si="593"/>
        <v>1073.9440732612206</v>
      </c>
      <c r="L299" s="80">
        <f t="shared" si="484"/>
        <v>0</v>
      </c>
      <c r="M299" s="142">
        <f t="shared" si="485"/>
        <v>0</v>
      </c>
      <c r="N299" s="60">
        <f t="shared" si="486"/>
        <v>2.6</v>
      </c>
      <c r="O299" s="53">
        <f t="shared" si="487"/>
        <v>0</v>
      </c>
      <c r="P299" s="58">
        <f t="shared" si="551"/>
        <v>2.6207054734862494</v>
      </c>
      <c r="Q299" s="49">
        <f t="shared" si="488"/>
        <v>2.6207054734862494</v>
      </c>
      <c r="R299" s="143">
        <f t="shared" si="489"/>
        <v>0.2</v>
      </c>
      <c r="S299" s="51">
        <f t="shared" si="552"/>
        <v>2.0476702263221062E-2</v>
      </c>
      <c r="T299" s="57">
        <f t="shared" si="553"/>
        <v>477.17900163315619</v>
      </c>
      <c r="U299" s="53">
        <f t="shared" si="490"/>
        <v>0</v>
      </c>
      <c r="V299" s="58">
        <f t="shared" si="554"/>
        <v>2.6228333913804911</v>
      </c>
      <c r="W299" s="49">
        <f t="shared" si="491"/>
        <v>2.6228333913804911</v>
      </c>
      <c r="X299" s="143">
        <f t="shared" si="492"/>
        <v>0.2</v>
      </c>
      <c r="Y299" s="51">
        <f t="shared" si="555"/>
        <v>1.9881880481965309E-2</v>
      </c>
      <c r="Z299" s="57">
        <f t="shared" si="556"/>
        <v>470.61626146572888</v>
      </c>
      <c r="AA299" s="53">
        <f t="shared" si="493"/>
        <v>0</v>
      </c>
      <c r="AB299" s="58">
        <f t="shared" si="557"/>
        <v>2.6244773227041356</v>
      </c>
      <c r="AC299" s="49">
        <f t="shared" si="494"/>
        <v>2.6244773227041356</v>
      </c>
      <c r="AD299" s="143">
        <f t="shared" si="495"/>
        <v>0.2</v>
      </c>
      <c r="AE299" s="49">
        <f t="shared" si="594"/>
        <v>1.9829190633116309E-2</v>
      </c>
      <c r="AF299" s="57">
        <f t="shared" si="558"/>
        <v>468.85311699438597</v>
      </c>
      <c r="AG299" s="53">
        <f t="shared" si="496"/>
        <v>0</v>
      </c>
      <c r="AH299" s="58">
        <f t="shared" si="559"/>
        <v>2.6249193322184521</v>
      </c>
      <c r="AI299" s="49">
        <f t="shared" si="497"/>
        <v>2.6249193322184521</v>
      </c>
      <c r="AJ299" s="143">
        <f t="shared" si="498"/>
        <v>0.2</v>
      </c>
      <c r="AK299" s="51">
        <f t="shared" si="560"/>
        <v>1.9829748957977712E-2</v>
      </c>
      <c r="AL299" s="57">
        <f t="shared" si="561"/>
        <v>468.62362417457905</v>
      </c>
      <c r="AM299" s="53">
        <f t="shared" si="499"/>
        <v>0</v>
      </c>
      <c r="AN299" s="58">
        <f t="shared" si="562"/>
        <v>2.6249768756129743</v>
      </c>
      <c r="AO299" s="49">
        <f t="shared" si="500"/>
        <v>2.6249768756129743</v>
      </c>
      <c r="AP299" s="143">
        <f t="shared" si="501"/>
        <v>0.2</v>
      </c>
      <c r="AQ299" s="51">
        <f t="shared" si="563"/>
        <v>1.9830044607709908E-2</v>
      </c>
      <c r="AR299" s="57">
        <f t="shared" si="564"/>
        <v>468.60280135307227</v>
      </c>
      <c r="AS299" s="44">
        <f t="shared" si="502"/>
        <v>1933.0993318701971</v>
      </c>
      <c r="AT299" s="44">
        <f t="shared" si="503"/>
        <v>773.23973274807884</v>
      </c>
      <c r="AU299" s="44">
        <f t="shared" si="504"/>
        <v>483.27483296754929</v>
      </c>
      <c r="AV299" s="47">
        <f t="shared" si="505"/>
        <v>14.183937679082115</v>
      </c>
      <c r="AW299" s="47">
        <f t="shared" si="506"/>
        <v>801.72740993392006</v>
      </c>
      <c r="AX299" s="86">
        <f t="shared" si="507"/>
        <v>228375.30030237476</v>
      </c>
      <c r="AY299" s="86">
        <f t="shared" si="508"/>
        <v>519.0488810499927</v>
      </c>
      <c r="AZ299" s="10">
        <f t="shared" si="565"/>
        <v>519.0488810499927</v>
      </c>
      <c r="BA299" s="44">
        <f t="shared" si="509"/>
        <v>801.72740993392006</v>
      </c>
      <c r="BB299" s="9">
        <f t="shared" si="510"/>
        <v>801.72740993392006</v>
      </c>
      <c r="BC299" s="45">
        <f t="shared" si="599"/>
        <v>106896.98799118935</v>
      </c>
      <c r="BD299" s="9">
        <f t="shared" si="511"/>
        <v>483.27483296754929</v>
      </c>
      <c r="BE299" s="45">
        <f t="shared" si="595"/>
        <v>64436.64439567324</v>
      </c>
      <c r="BF299" s="9">
        <f t="shared" si="512"/>
        <v>773.23973274807884</v>
      </c>
      <c r="BG299" s="45">
        <f t="shared" si="596"/>
        <v>103098.63103307718</v>
      </c>
      <c r="BH299" s="58"/>
      <c r="BI299" s="58"/>
      <c r="BJ299" s="58">
        <f t="shared" si="566"/>
        <v>-801.72740993392006</v>
      </c>
      <c r="BK299" s="97"/>
      <c r="BL299" s="44"/>
      <c r="BM299" s="82">
        <f t="shared" si="567"/>
        <v>29.400000000000002</v>
      </c>
      <c r="BN299" s="86">
        <f t="shared" si="568"/>
        <v>29400</v>
      </c>
      <c r="BO299" s="86">
        <f t="shared" si="569"/>
        <v>100</v>
      </c>
      <c r="BP299" s="84">
        <f t="shared" si="513"/>
        <v>3</v>
      </c>
      <c r="BQ299" s="84">
        <f t="shared" si="514"/>
        <v>2.6</v>
      </c>
      <c r="BR299" s="84">
        <f t="shared" si="515"/>
        <v>0.2</v>
      </c>
      <c r="BS299" s="84">
        <f t="shared" si="570"/>
        <v>3.5996943074937976E-2</v>
      </c>
      <c r="BT299" s="84">
        <f t="shared" si="571"/>
        <v>636.38289654185087</v>
      </c>
      <c r="BU299" s="84">
        <f t="shared" si="572"/>
        <v>0</v>
      </c>
      <c r="BV299" s="83">
        <f t="shared" si="573"/>
        <v>788.23248114440423</v>
      </c>
      <c r="BW299" s="81">
        <f t="shared" si="597"/>
        <v>788.23248114440423</v>
      </c>
      <c r="BX299" s="83">
        <f t="shared" si="516"/>
        <v>0</v>
      </c>
      <c r="BY299" s="141">
        <f t="shared" si="517"/>
        <v>0</v>
      </c>
      <c r="BZ299" s="83">
        <f t="shared" si="518"/>
        <v>2.6</v>
      </c>
      <c r="CA299" s="83">
        <f t="shared" si="519"/>
        <v>0</v>
      </c>
      <c r="CB299" s="83">
        <f t="shared" si="574"/>
        <v>2.5465597301713698</v>
      </c>
      <c r="CC299" s="83">
        <f t="shared" si="520"/>
        <v>2.5465597301713698</v>
      </c>
      <c r="CD299" s="143">
        <f t="shared" si="521"/>
        <v>0.2</v>
      </c>
      <c r="CE299" s="83">
        <f t="shared" si="575"/>
        <v>2.1789523213569553E-2</v>
      </c>
      <c r="CF299" s="84">
        <f t="shared" si="576"/>
        <v>741.92485778379353</v>
      </c>
      <c r="CG299" s="83">
        <f t="shared" si="522"/>
        <v>0</v>
      </c>
      <c r="CH299" s="83">
        <f t="shared" si="577"/>
        <v>2.5215391764158404</v>
      </c>
      <c r="CI299" s="83">
        <f t="shared" si="523"/>
        <v>2.5215391764158404</v>
      </c>
      <c r="CJ299" s="143">
        <f t="shared" si="524"/>
        <v>0.2</v>
      </c>
      <c r="CK299" s="83">
        <f t="shared" si="578"/>
        <v>2.098191079975828E-2</v>
      </c>
      <c r="CL299" s="84">
        <f t="shared" si="579"/>
        <v>690.00528557227767</v>
      </c>
      <c r="CM299" s="83">
        <f t="shared" si="525"/>
        <v>0</v>
      </c>
      <c r="CN299" s="83">
        <f t="shared" si="580"/>
        <v>2.5337858715162427</v>
      </c>
      <c r="CO299" s="83">
        <f t="shared" si="526"/>
        <v>2.5337858715162427</v>
      </c>
      <c r="CP299" s="143">
        <f t="shared" si="527"/>
        <v>0.2</v>
      </c>
      <c r="CQ299" s="83">
        <f t="shared" si="581"/>
        <v>2.1141564504283578E-2</v>
      </c>
      <c r="CR299" s="84">
        <f t="shared" si="582"/>
        <v>675.51478321103934</v>
      </c>
      <c r="CS299" s="83">
        <f t="shared" si="528"/>
        <v>0</v>
      </c>
      <c r="CT299" s="83">
        <f t="shared" si="583"/>
        <v>2.5372251276926114</v>
      </c>
      <c r="CU299" s="83">
        <f t="shared" si="529"/>
        <v>2.5372251276926114</v>
      </c>
      <c r="CV299" s="143">
        <f t="shared" si="530"/>
        <v>0.2</v>
      </c>
      <c r="CW299" s="83">
        <f t="shared" si="584"/>
        <v>2.1169526987183641E-2</v>
      </c>
      <c r="CX299" s="84">
        <f t="shared" si="585"/>
        <v>673.97641534946786</v>
      </c>
      <c r="CY299" s="83">
        <f t="shared" si="531"/>
        <v>0</v>
      </c>
      <c r="CZ299" s="83">
        <f t="shared" si="586"/>
        <v>2.5375908007503485</v>
      </c>
      <c r="DA299" s="83">
        <f t="shared" si="532"/>
        <v>2.5375908007503485</v>
      </c>
      <c r="DB299" s="143">
        <f t="shared" si="533"/>
        <v>0.2</v>
      </c>
      <c r="DC299" s="83">
        <f t="shared" si="587"/>
        <v>2.1170446767325574E-2</v>
      </c>
      <c r="DD299" s="84">
        <f t="shared" si="588"/>
        <v>673.91438264412966</v>
      </c>
      <c r="DE299" s="86">
        <f t="shared" si="534"/>
        <v>1418.8184660599275</v>
      </c>
      <c r="DF299" s="86">
        <f t="shared" si="535"/>
        <v>567.52738642397094</v>
      </c>
      <c r="DG299" s="86">
        <f t="shared" si="536"/>
        <v>354.70461651498186</v>
      </c>
      <c r="DH299" s="86">
        <f t="shared" si="537"/>
        <v>0.5488811840120591</v>
      </c>
      <c r="DI299" s="86">
        <f t="shared" si="538"/>
        <v>2.3374478353451846</v>
      </c>
      <c r="DJ299" s="86">
        <f t="shared" si="539"/>
        <v>578.75552222201884</v>
      </c>
      <c r="DK299" s="86">
        <f t="shared" si="540"/>
        <v>406.58346023452526</v>
      </c>
      <c r="DL299" s="86">
        <f t="shared" si="598"/>
        <v>406.58346023452526</v>
      </c>
      <c r="DM299" s="86">
        <f t="shared" si="541"/>
        <v>2.3374478353451846</v>
      </c>
      <c r="DN299" s="85">
        <f t="shared" si="542"/>
        <v>2.3374478353451846</v>
      </c>
      <c r="DO299" s="85">
        <f t="shared" si="589"/>
        <v>233.74478353451846</v>
      </c>
      <c r="DP299" s="85">
        <f t="shared" si="543"/>
        <v>2.3374478353451846</v>
      </c>
      <c r="DQ299" s="85">
        <f t="shared" si="590"/>
        <v>233.74478353451846</v>
      </c>
      <c r="DR299" s="85">
        <f t="shared" si="544"/>
        <v>2.3374478353451846</v>
      </c>
      <c r="DS299" s="85">
        <f t="shared" si="591"/>
        <v>233.74478353451846</v>
      </c>
      <c r="DT299" s="81"/>
      <c r="DU299" s="81"/>
      <c r="DV299" s="81">
        <f t="shared" si="592"/>
        <v>-2.3374478353451846</v>
      </c>
      <c r="DW299" s="100"/>
    </row>
    <row r="300" spans="1:127" x14ac:dyDescent="0.2">
      <c r="A300" s="59">
        <f t="shared" si="545"/>
        <v>39.333333333333336</v>
      </c>
      <c r="B300" s="44">
        <f t="shared" si="546"/>
        <v>39333.333333333336</v>
      </c>
      <c r="C300" s="52">
        <f t="shared" si="480"/>
        <v>133.33333333333334</v>
      </c>
      <c r="D300" s="50">
        <f t="shared" si="481"/>
        <v>3</v>
      </c>
      <c r="E300" s="44">
        <f t="shared" si="482"/>
        <v>2.6</v>
      </c>
      <c r="F300" s="47">
        <f t="shared" si="483"/>
        <v>0.2</v>
      </c>
      <c r="G300" s="52">
        <f t="shared" si="547"/>
        <v>2.5890225095622756E-2</v>
      </c>
      <c r="H300" s="57">
        <f t="shared" si="548"/>
        <v>487.01447899775388</v>
      </c>
      <c r="I300" s="52">
        <f t="shared" si="549"/>
        <v>0</v>
      </c>
      <c r="J300" s="54">
        <f t="shared" si="550"/>
        <v>1077.7372732612207</v>
      </c>
      <c r="K300" s="46">
        <f t="shared" si="593"/>
        <v>1077.7372732612207</v>
      </c>
      <c r="L300" s="80">
        <f t="shared" si="484"/>
        <v>0</v>
      </c>
      <c r="M300" s="142">
        <f t="shared" si="485"/>
        <v>0</v>
      </c>
      <c r="N300" s="60">
        <f t="shared" si="486"/>
        <v>2.6</v>
      </c>
      <c r="O300" s="53">
        <f t="shared" si="487"/>
        <v>0</v>
      </c>
      <c r="P300" s="58">
        <f t="shared" si="551"/>
        <v>2.6208719381095698</v>
      </c>
      <c r="Q300" s="49">
        <f t="shared" si="488"/>
        <v>2.6208719381095698</v>
      </c>
      <c r="R300" s="143">
        <f t="shared" si="489"/>
        <v>0.2</v>
      </c>
      <c r="S300" s="51">
        <f t="shared" si="552"/>
        <v>2.0450035596554395E-2</v>
      </c>
      <c r="T300" s="57">
        <f t="shared" si="553"/>
        <v>478.22011411918544</v>
      </c>
      <c r="U300" s="53">
        <f t="shared" si="490"/>
        <v>0</v>
      </c>
      <c r="V300" s="58">
        <f t="shared" si="554"/>
        <v>2.6230716346107608</v>
      </c>
      <c r="W300" s="49">
        <f t="shared" si="491"/>
        <v>2.6230716346107608</v>
      </c>
      <c r="X300" s="143">
        <f t="shared" si="492"/>
        <v>0.2</v>
      </c>
      <c r="Y300" s="51">
        <f t="shared" si="555"/>
        <v>1.9855213815298641E-2</v>
      </c>
      <c r="Z300" s="57">
        <f t="shared" si="556"/>
        <v>471.6262911643455</v>
      </c>
      <c r="AA300" s="53">
        <f t="shared" si="493"/>
        <v>0</v>
      </c>
      <c r="AB300" s="58">
        <f t="shared" si="557"/>
        <v>2.6247233427099195</v>
      </c>
      <c r="AC300" s="49">
        <f t="shared" si="494"/>
        <v>2.6247233427099195</v>
      </c>
      <c r="AD300" s="143">
        <f t="shared" si="495"/>
        <v>0.2</v>
      </c>
      <c r="AE300" s="49">
        <f t="shared" si="594"/>
        <v>1.9802523966449641E-2</v>
      </c>
      <c r="AF300" s="57">
        <f t="shared" si="558"/>
        <v>469.85983718349979</v>
      </c>
      <c r="AG300" s="53">
        <f t="shared" si="496"/>
        <v>0</v>
      </c>
      <c r="AH300" s="58">
        <f t="shared" si="559"/>
        <v>2.6251661808251812</v>
      </c>
      <c r="AI300" s="49">
        <f t="shared" si="497"/>
        <v>2.6251661808251812</v>
      </c>
      <c r="AJ300" s="143">
        <f t="shared" si="498"/>
        <v>0.2</v>
      </c>
      <c r="AK300" s="51">
        <f t="shared" si="560"/>
        <v>1.9803082291311044E-2</v>
      </c>
      <c r="AL300" s="57">
        <f t="shared" si="561"/>
        <v>469.63020320255987</v>
      </c>
      <c r="AM300" s="53">
        <f t="shared" si="499"/>
        <v>0</v>
      </c>
      <c r="AN300" s="58">
        <f t="shared" si="562"/>
        <v>2.6252237594931027</v>
      </c>
      <c r="AO300" s="49">
        <f t="shared" si="500"/>
        <v>2.6252237594931027</v>
      </c>
      <c r="AP300" s="143">
        <f t="shared" si="501"/>
        <v>0.2</v>
      </c>
      <c r="AQ300" s="51">
        <f t="shared" si="563"/>
        <v>1.980337794104324E-2</v>
      </c>
      <c r="AR300" s="57">
        <f t="shared" si="564"/>
        <v>469.60937333260631</v>
      </c>
      <c r="AS300" s="44">
        <f t="shared" si="502"/>
        <v>1939.9270918701973</v>
      </c>
      <c r="AT300" s="44">
        <f t="shared" si="503"/>
        <v>775.97083674807891</v>
      </c>
      <c r="AU300" s="44">
        <f t="shared" si="504"/>
        <v>484.98177296754932</v>
      </c>
      <c r="AV300" s="47">
        <f t="shared" si="505"/>
        <v>14.00928027868383</v>
      </c>
      <c r="AW300" s="47">
        <f t="shared" si="506"/>
        <v>783.27009318100124</v>
      </c>
      <c r="AX300" s="86">
        <f t="shared" si="507"/>
        <v>219998.32309765363</v>
      </c>
      <c r="AY300" s="86">
        <f t="shared" si="508"/>
        <v>515.97175819977906</v>
      </c>
      <c r="AZ300" s="10">
        <f t="shared" si="565"/>
        <v>515.97175819977906</v>
      </c>
      <c r="BA300" s="44">
        <f t="shared" si="509"/>
        <v>783.27009318100124</v>
      </c>
      <c r="BB300" s="9">
        <f t="shared" si="510"/>
        <v>783.27009318100124</v>
      </c>
      <c r="BC300" s="45">
        <f t="shared" si="599"/>
        <v>104436.0124241335</v>
      </c>
      <c r="BD300" s="9">
        <f t="shared" si="511"/>
        <v>484.98177296754932</v>
      </c>
      <c r="BE300" s="45">
        <f t="shared" si="595"/>
        <v>64664.236395673244</v>
      </c>
      <c r="BF300" s="9">
        <f t="shared" si="512"/>
        <v>775.97083674807891</v>
      </c>
      <c r="BG300" s="45">
        <f t="shared" si="596"/>
        <v>103462.7782330772</v>
      </c>
      <c r="BH300" s="58"/>
      <c r="BI300" s="58"/>
      <c r="BJ300" s="58">
        <f t="shared" si="566"/>
        <v>-783.27009318100124</v>
      </c>
      <c r="BK300" s="97"/>
      <c r="BL300" s="44"/>
      <c r="BM300" s="82">
        <f t="shared" si="567"/>
        <v>29.5</v>
      </c>
      <c r="BN300" s="86">
        <f t="shared" si="568"/>
        <v>29500</v>
      </c>
      <c r="BO300" s="86">
        <f t="shared" si="569"/>
        <v>100</v>
      </c>
      <c r="BP300" s="84">
        <f t="shared" si="513"/>
        <v>3</v>
      </c>
      <c r="BQ300" s="84">
        <f t="shared" si="514"/>
        <v>2.6</v>
      </c>
      <c r="BR300" s="84">
        <f t="shared" si="515"/>
        <v>0.2</v>
      </c>
      <c r="BS300" s="84">
        <f t="shared" si="570"/>
        <v>3.5976943074937977E-2</v>
      </c>
      <c r="BT300" s="84">
        <f t="shared" si="571"/>
        <v>637.76700973704078</v>
      </c>
      <c r="BU300" s="84">
        <f t="shared" si="572"/>
        <v>0</v>
      </c>
      <c r="BV300" s="83">
        <f t="shared" si="573"/>
        <v>791.07738114440417</v>
      </c>
      <c r="BW300" s="81">
        <f t="shared" si="597"/>
        <v>791.07738114440417</v>
      </c>
      <c r="BX300" s="83">
        <f t="shared" si="516"/>
        <v>0</v>
      </c>
      <c r="BY300" s="141">
        <f t="shared" si="517"/>
        <v>0</v>
      </c>
      <c r="BZ300" s="83">
        <f t="shared" si="518"/>
        <v>2.6</v>
      </c>
      <c r="CA300" s="83">
        <f t="shared" si="519"/>
        <v>0</v>
      </c>
      <c r="CB300" s="83">
        <f t="shared" si="574"/>
        <v>2.54659691328271</v>
      </c>
      <c r="CC300" s="83">
        <f t="shared" si="520"/>
        <v>2.54659691328271</v>
      </c>
      <c r="CD300" s="143">
        <f t="shared" si="521"/>
        <v>0.2</v>
      </c>
      <c r="CE300" s="83">
        <f t="shared" si="575"/>
        <v>2.1769523213569553E-2</v>
      </c>
      <c r="CF300" s="84">
        <f t="shared" si="576"/>
        <v>742.78011057663116</v>
      </c>
      <c r="CG300" s="83">
        <f t="shared" si="522"/>
        <v>0</v>
      </c>
      <c r="CH300" s="83">
        <f t="shared" si="577"/>
        <v>2.5217033535430802</v>
      </c>
      <c r="CI300" s="83">
        <f t="shared" si="523"/>
        <v>2.5217033535430802</v>
      </c>
      <c r="CJ300" s="143">
        <f t="shared" si="524"/>
        <v>0.2</v>
      </c>
      <c r="CK300" s="83">
        <f t="shared" si="578"/>
        <v>2.0961910799758281E-2</v>
      </c>
      <c r="CL300" s="84">
        <f t="shared" si="579"/>
        <v>690.83699625898487</v>
      </c>
      <c r="CM300" s="83">
        <f t="shared" si="525"/>
        <v>0</v>
      </c>
      <c r="CN300" s="83">
        <f t="shared" si="580"/>
        <v>2.5339554462102969</v>
      </c>
      <c r="CO300" s="83">
        <f t="shared" si="526"/>
        <v>2.5339554462102969</v>
      </c>
      <c r="CP300" s="143">
        <f t="shared" si="527"/>
        <v>0.2</v>
      </c>
      <c r="CQ300" s="83">
        <f t="shared" si="581"/>
        <v>2.1121564504283579E-2</v>
      </c>
      <c r="CR300" s="84">
        <f t="shared" si="582"/>
        <v>676.34877493630063</v>
      </c>
      <c r="CS300" s="83">
        <f t="shared" si="528"/>
        <v>0</v>
      </c>
      <c r="CT300" s="83">
        <f t="shared" si="583"/>
        <v>2.5373941224937751</v>
      </c>
      <c r="CU300" s="83">
        <f t="shared" si="529"/>
        <v>2.5373941224937751</v>
      </c>
      <c r="CV300" s="143">
        <f t="shared" si="530"/>
        <v>0.2</v>
      </c>
      <c r="CW300" s="83">
        <f t="shared" si="584"/>
        <v>2.1149526987183642E-2</v>
      </c>
      <c r="CX300" s="84">
        <f t="shared" si="585"/>
        <v>674.81037867247926</v>
      </c>
      <c r="CY300" s="83">
        <f t="shared" si="531"/>
        <v>0</v>
      </c>
      <c r="CZ300" s="83">
        <f t="shared" si="586"/>
        <v>2.5377597980888837</v>
      </c>
      <c r="DA300" s="83">
        <f t="shared" si="532"/>
        <v>2.5377597980888837</v>
      </c>
      <c r="DB300" s="143">
        <f t="shared" si="533"/>
        <v>0.2</v>
      </c>
      <c r="DC300" s="83">
        <f t="shared" si="587"/>
        <v>2.1150446767325574E-2</v>
      </c>
      <c r="DD300" s="84">
        <f t="shared" si="588"/>
        <v>674.74826203717714</v>
      </c>
      <c r="DE300" s="86">
        <f t="shared" si="534"/>
        <v>1423.9392860599273</v>
      </c>
      <c r="DF300" s="86">
        <f t="shared" si="535"/>
        <v>569.57571442397091</v>
      </c>
      <c r="DG300" s="86">
        <f t="shared" si="536"/>
        <v>355.98482151498183</v>
      </c>
      <c r="DH300" s="86">
        <f t="shared" si="537"/>
        <v>0.54586759070062529</v>
      </c>
      <c r="DI300" s="86">
        <f t="shared" si="538"/>
        <v>2.3139286425635053</v>
      </c>
      <c r="DJ300" s="86">
        <f t="shared" si="539"/>
        <v>567.86395063713405</v>
      </c>
      <c r="DK300" s="86">
        <f t="shared" si="540"/>
        <v>403.02059952379506</v>
      </c>
      <c r="DL300" s="86">
        <f t="shared" si="598"/>
        <v>403.02059952379506</v>
      </c>
      <c r="DM300" s="86">
        <f t="shared" si="541"/>
        <v>2.3139286425635053</v>
      </c>
      <c r="DN300" s="85">
        <f t="shared" si="542"/>
        <v>2.3139286425635053</v>
      </c>
      <c r="DO300" s="85">
        <f t="shared" si="589"/>
        <v>231.39286425635052</v>
      </c>
      <c r="DP300" s="85">
        <f t="shared" si="543"/>
        <v>2.3139286425635053</v>
      </c>
      <c r="DQ300" s="85">
        <f t="shared" si="590"/>
        <v>231.39286425635052</v>
      </c>
      <c r="DR300" s="85">
        <f t="shared" si="544"/>
        <v>2.3139286425635053</v>
      </c>
      <c r="DS300" s="85">
        <f t="shared" si="591"/>
        <v>231.39286425635052</v>
      </c>
      <c r="DT300" s="81"/>
      <c r="DU300" s="81"/>
      <c r="DV300" s="81">
        <f t="shared" si="592"/>
        <v>-2.3139286425635053</v>
      </c>
      <c r="DW300" s="100"/>
    </row>
    <row r="301" spans="1:127" x14ac:dyDescent="0.2">
      <c r="A301" s="59">
        <f t="shared" si="545"/>
        <v>39.466666666666676</v>
      </c>
      <c r="B301" s="44">
        <f t="shared" si="546"/>
        <v>39466.666666666672</v>
      </c>
      <c r="C301" s="52">
        <f t="shared" si="480"/>
        <v>133.33333333333334</v>
      </c>
      <c r="D301" s="50">
        <f t="shared" si="481"/>
        <v>3</v>
      </c>
      <c r="E301" s="44">
        <f t="shared" si="482"/>
        <v>2.6</v>
      </c>
      <c r="F301" s="47">
        <f t="shared" si="483"/>
        <v>0.2</v>
      </c>
      <c r="G301" s="52">
        <f t="shared" si="547"/>
        <v>2.5863558428956088E-2</v>
      </c>
      <c r="H301" s="57">
        <f t="shared" si="548"/>
        <v>488.34149908812765</v>
      </c>
      <c r="I301" s="52">
        <f t="shared" si="549"/>
        <v>0</v>
      </c>
      <c r="J301" s="54">
        <f t="shared" si="550"/>
        <v>1081.5304732612205</v>
      </c>
      <c r="K301" s="46">
        <f t="shared" si="593"/>
        <v>1081.5304732612205</v>
      </c>
      <c r="L301" s="80">
        <f t="shared" si="484"/>
        <v>0</v>
      </c>
      <c r="M301" s="142">
        <f t="shared" si="485"/>
        <v>0</v>
      </c>
      <c r="N301" s="60">
        <f t="shared" si="486"/>
        <v>2.6</v>
      </c>
      <c r="O301" s="53">
        <f t="shared" si="487"/>
        <v>0</v>
      </c>
      <c r="P301" s="58">
        <f t="shared" si="551"/>
        <v>2.6210387023099901</v>
      </c>
      <c r="Q301" s="49">
        <f t="shared" si="488"/>
        <v>2.6210387023099901</v>
      </c>
      <c r="R301" s="143">
        <f t="shared" si="489"/>
        <v>0.2</v>
      </c>
      <c r="S301" s="51">
        <f t="shared" si="552"/>
        <v>2.0423368929887727E-2</v>
      </c>
      <c r="T301" s="57">
        <f t="shared" si="553"/>
        <v>479.2598038481928</v>
      </c>
      <c r="U301" s="53">
        <f t="shared" si="490"/>
        <v>0</v>
      </c>
      <c r="V301" s="58">
        <f t="shared" si="554"/>
        <v>2.6233101866659476</v>
      </c>
      <c r="W301" s="49">
        <f t="shared" si="491"/>
        <v>2.6233101866659476</v>
      </c>
      <c r="X301" s="143">
        <f t="shared" si="492"/>
        <v>0.2</v>
      </c>
      <c r="Y301" s="51">
        <f t="shared" si="555"/>
        <v>1.9828547148631973E-2</v>
      </c>
      <c r="Z301" s="57">
        <f t="shared" si="556"/>
        <v>472.63487363283559</v>
      </c>
      <c r="AA301" s="53">
        <f t="shared" si="493"/>
        <v>0</v>
      </c>
      <c r="AB301" s="58">
        <f t="shared" si="557"/>
        <v>2.6249696780097787</v>
      </c>
      <c r="AC301" s="49">
        <f t="shared" si="494"/>
        <v>2.6249696780097787</v>
      </c>
      <c r="AD301" s="143">
        <f t="shared" si="495"/>
        <v>0.2</v>
      </c>
      <c r="AE301" s="49">
        <f t="shared" si="594"/>
        <v>1.9775857299782974E-2</v>
      </c>
      <c r="AF301" s="57">
        <f t="shared" si="558"/>
        <v>470.86510837080823</v>
      </c>
      <c r="AG301" s="53">
        <f t="shared" si="496"/>
        <v>0</v>
      </c>
      <c r="AH301" s="58">
        <f t="shared" si="559"/>
        <v>2.6254133452810056</v>
      </c>
      <c r="AI301" s="49">
        <f t="shared" si="497"/>
        <v>2.6254133452810056</v>
      </c>
      <c r="AJ301" s="143">
        <f t="shared" si="498"/>
        <v>0.2</v>
      </c>
      <c r="AK301" s="51">
        <f t="shared" si="560"/>
        <v>1.9776415624644376E-2</v>
      </c>
      <c r="AL301" s="57">
        <f t="shared" si="561"/>
        <v>470.63533316868171</v>
      </c>
      <c r="AM301" s="53">
        <f t="shared" si="499"/>
        <v>0</v>
      </c>
      <c r="AN301" s="58">
        <f t="shared" si="562"/>
        <v>2.6254709592521626</v>
      </c>
      <c r="AO301" s="49">
        <f t="shared" si="500"/>
        <v>2.6254709592521626</v>
      </c>
      <c r="AP301" s="143">
        <f t="shared" si="501"/>
        <v>0.2</v>
      </c>
      <c r="AQ301" s="51">
        <f t="shared" si="563"/>
        <v>1.9776711274376572E-2</v>
      </c>
      <c r="AR301" s="57">
        <f t="shared" si="564"/>
        <v>470.61449626920154</v>
      </c>
      <c r="AS301" s="44">
        <f t="shared" si="502"/>
        <v>1946.7548518701969</v>
      </c>
      <c r="AT301" s="44">
        <f t="shared" si="503"/>
        <v>778.70194074807875</v>
      </c>
      <c r="AU301" s="44">
        <f t="shared" si="504"/>
        <v>486.68871296754924</v>
      </c>
      <c r="AV301" s="47">
        <f t="shared" si="505"/>
        <v>13.837483513893133</v>
      </c>
      <c r="AW301" s="47">
        <f t="shared" si="506"/>
        <v>765.31150871308444</v>
      </c>
      <c r="AX301" s="86">
        <f t="shared" si="507"/>
        <v>211961.41821189297</v>
      </c>
      <c r="AY301" s="86">
        <f t="shared" si="508"/>
        <v>512.9102646791921</v>
      </c>
      <c r="AZ301" s="10">
        <f t="shared" si="565"/>
        <v>512.9102646791921</v>
      </c>
      <c r="BA301" s="44">
        <f t="shared" si="509"/>
        <v>765.31150871308444</v>
      </c>
      <c r="BB301" s="9">
        <f t="shared" si="510"/>
        <v>765.31150871308444</v>
      </c>
      <c r="BC301" s="45">
        <f t="shared" si="599"/>
        <v>102041.53449507793</v>
      </c>
      <c r="BD301" s="9">
        <f t="shared" si="511"/>
        <v>486.68871296754924</v>
      </c>
      <c r="BE301" s="45">
        <f t="shared" si="595"/>
        <v>64891.828395673234</v>
      </c>
      <c r="BF301" s="9">
        <f t="shared" si="512"/>
        <v>765.31150871308444</v>
      </c>
      <c r="BG301" s="45">
        <f t="shared" si="596"/>
        <v>102041.53449507793</v>
      </c>
      <c r="BH301" s="58"/>
      <c r="BI301" s="58"/>
      <c r="BJ301" s="58">
        <f t="shared" si="566"/>
        <v>-765.31150871308444</v>
      </c>
      <c r="BK301" s="97"/>
      <c r="BL301" s="44"/>
      <c r="BM301" s="82">
        <f t="shared" si="567"/>
        <v>29.6</v>
      </c>
      <c r="BN301" s="86">
        <f t="shared" si="568"/>
        <v>29600</v>
      </c>
      <c r="BO301" s="86">
        <f t="shared" si="569"/>
        <v>100</v>
      </c>
      <c r="BP301" s="84">
        <f t="shared" si="513"/>
        <v>3</v>
      </c>
      <c r="BQ301" s="84">
        <f t="shared" si="514"/>
        <v>2.6</v>
      </c>
      <c r="BR301" s="84">
        <f t="shared" si="515"/>
        <v>0.2</v>
      </c>
      <c r="BS301" s="84">
        <f t="shared" si="570"/>
        <v>3.5956943074937978E-2</v>
      </c>
      <c r="BT301" s="84">
        <f t="shared" si="571"/>
        <v>639.15035370146143</v>
      </c>
      <c r="BU301" s="84">
        <f t="shared" si="572"/>
        <v>0</v>
      </c>
      <c r="BV301" s="83">
        <f t="shared" si="573"/>
        <v>793.92228114440411</v>
      </c>
      <c r="BW301" s="81">
        <f t="shared" si="597"/>
        <v>793.92228114440411</v>
      </c>
      <c r="BX301" s="83">
        <f t="shared" si="516"/>
        <v>0</v>
      </c>
      <c r="BY301" s="141">
        <f t="shared" si="517"/>
        <v>0</v>
      </c>
      <c r="BZ301" s="83">
        <f t="shared" si="518"/>
        <v>2.6</v>
      </c>
      <c r="CA301" s="83">
        <f t="shared" si="519"/>
        <v>0</v>
      </c>
      <c r="CB301" s="83">
        <f t="shared" si="574"/>
        <v>2.5466342708457659</v>
      </c>
      <c r="CC301" s="83">
        <f t="shared" si="520"/>
        <v>2.5466342708457659</v>
      </c>
      <c r="CD301" s="143">
        <f t="shared" si="521"/>
        <v>0.2</v>
      </c>
      <c r="CE301" s="83">
        <f t="shared" si="575"/>
        <v>2.1749523213569554E-2</v>
      </c>
      <c r="CF301" s="84">
        <f t="shared" si="576"/>
        <v>743.63456552001355</v>
      </c>
      <c r="CG301" s="83">
        <f t="shared" si="522"/>
        <v>0</v>
      </c>
      <c r="CH301" s="83">
        <f t="shared" si="577"/>
        <v>2.5218676918117597</v>
      </c>
      <c r="CI301" s="83">
        <f t="shared" si="523"/>
        <v>2.5218676918117597</v>
      </c>
      <c r="CJ301" s="143">
        <f t="shared" si="524"/>
        <v>0.2</v>
      </c>
      <c r="CK301" s="83">
        <f t="shared" si="578"/>
        <v>2.0941910799758282E-2</v>
      </c>
      <c r="CL301" s="84">
        <f t="shared" si="579"/>
        <v>691.6678596819296</v>
      </c>
      <c r="CM301" s="83">
        <f t="shared" si="525"/>
        <v>0</v>
      </c>
      <c r="CN301" s="83">
        <f t="shared" si="580"/>
        <v>2.534125195339076</v>
      </c>
      <c r="CO301" s="83">
        <f t="shared" si="526"/>
        <v>2.534125195339076</v>
      </c>
      <c r="CP301" s="143">
        <f t="shared" si="527"/>
        <v>0.2</v>
      </c>
      <c r="CQ301" s="83">
        <f t="shared" si="581"/>
        <v>2.110156450428358E-2</v>
      </c>
      <c r="CR301" s="84">
        <f t="shared" si="582"/>
        <v>677.18192157018711</v>
      </c>
      <c r="CS301" s="83">
        <f t="shared" si="528"/>
        <v>0</v>
      </c>
      <c r="CT301" s="83">
        <f t="shared" si="583"/>
        <v>2.537563291740986</v>
      </c>
      <c r="CU301" s="83">
        <f t="shared" si="529"/>
        <v>2.537563291740986</v>
      </c>
      <c r="CV301" s="143">
        <f t="shared" si="530"/>
        <v>0.2</v>
      </c>
      <c r="CW301" s="83">
        <f t="shared" si="584"/>
        <v>2.1129526987183643E-2</v>
      </c>
      <c r="CX301" s="84">
        <f t="shared" si="585"/>
        <v>675.64349824187457</v>
      </c>
      <c r="CY301" s="83">
        <f t="shared" si="531"/>
        <v>0</v>
      </c>
      <c r="CZ301" s="83">
        <f t="shared" si="586"/>
        <v>2.5379289696100278</v>
      </c>
      <c r="DA301" s="83">
        <f t="shared" si="532"/>
        <v>2.5379289696100278</v>
      </c>
      <c r="DB301" s="143">
        <f t="shared" si="533"/>
        <v>0.2</v>
      </c>
      <c r="DC301" s="83">
        <f t="shared" si="587"/>
        <v>2.1130446767325575E-2</v>
      </c>
      <c r="DD301" s="84">
        <f t="shared" si="588"/>
        <v>675.58129780294371</v>
      </c>
      <c r="DE301" s="86">
        <f t="shared" si="534"/>
        <v>1429.0601060599274</v>
      </c>
      <c r="DF301" s="86">
        <f t="shared" si="535"/>
        <v>571.62404242397088</v>
      </c>
      <c r="DG301" s="86">
        <f t="shared" si="536"/>
        <v>357.26502651498186</v>
      </c>
      <c r="DH301" s="86">
        <f t="shared" si="537"/>
        <v>0.54287881394512971</v>
      </c>
      <c r="DI301" s="86">
        <f t="shared" si="538"/>
        <v>2.2907102005682138</v>
      </c>
      <c r="DJ301" s="86">
        <f t="shared" si="539"/>
        <v>557.20663954900226</v>
      </c>
      <c r="DK301" s="86">
        <f t="shared" si="540"/>
        <v>399.46290799919507</v>
      </c>
      <c r="DL301" s="86">
        <f t="shared" si="598"/>
        <v>399.46290799919507</v>
      </c>
      <c r="DM301" s="86">
        <f t="shared" si="541"/>
        <v>2.2907102005682138</v>
      </c>
      <c r="DN301" s="85">
        <f t="shared" si="542"/>
        <v>2.2907102005682138</v>
      </c>
      <c r="DO301" s="85">
        <f t="shared" si="589"/>
        <v>229.0710200568214</v>
      </c>
      <c r="DP301" s="85">
        <f t="shared" si="543"/>
        <v>2.2907102005682138</v>
      </c>
      <c r="DQ301" s="85">
        <f t="shared" si="590"/>
        <v>229.0710200568214</v>
      </c>
      <c r="DR301" s="85">
        <f t="shared" si="544"/>
        <v>2.2907102005682138</v>
      </c>
      <c r="DS301" s="85">
        <f t="shared" si="591"/>
        <v>229.0710200568214</v>
      </c>
      <c r="DT301" s="81"/>
      <c r="DU301" s="81"/>
      <c r="DV301" s="81">
        <f t="shared" si="592"/>
        <v>-2.2907102005682138</v>
      </c>
      <c r="DW301" s="100"/>
    </row>
    <row r="302" spans="1:127" x14ac:dyDescent="0.2">
      <c r="A302" s="59">
        <f t="shared" si="545"/>
        <v>39.600000000000009</v>
      </c>
      <c r="B302" s="44">
        <f t="shared" si="546"/>
        <v>39600.000000000007</v>
      </c>
      <c r="C302" s="52">
        <f t="shared" si="480"/>
        <v>133.33333333333334</v>
      </c>
      <c r="D302" s="50">
        <f t="shared" si="481"/>
        <v>3</v>
      </c>
      <c r="E302" s="44">
        <f t="shared" si="482"/>
        <v>2.6</v>
      </c>
      <c r="F302" s="47">
        <f t="shared" si="483"/>
        <v>0.2</v>
      </c>
      <c r="G302" s="52">
        <f t="shared" si="547"/>
        <v>2.583689176228942E-2</v>
      </c>
      <c r="H302" s="57">
        <f t="shared" si="548"/>
        <v>489.6671516571339</v>
      </c>
      <c r="I302" s="52">
        <f t="shared" si="549"/>
        <v>0</v>
      </c>
      <c r="J302" s="54">
        <f t="shared" si="550"/>
        <v>1085.3236732612204</v>
      </c>
      <c r="K302" s="46">
        <f t="shared" si="593"/>
        <v>1085.3236732612204</v>
      </c>
      <c r="L302" s="80">
        <f t="shared" si="484"/>
        <v>0</v>
      </c>
      <c r="M302" s="142">
        <f t="shared" si="485"/>
        <v>0</v>
      </c>
      <c r="N302" s="60">
        <f t="shared" si="486"/>
        <v>2.6</v>
      </c>
      <c r="O302" s="53">
        <f t="shared" si="487"/>
        <v>0</v>
      </c>
      <c r="P302" s="58">
        <f t="shared" si="551"/>
        <v>2.6212057660390369</v>
      </c>
      <c r="Q302" s="49">
        <f t="shared" si="488"/>
        <v>2.6212057660390369</v>
      </c>
      <c r="R302" s="143">
        <f t="shared" si="489"/>
        <v>0.2</v>
      </c>
      <c r="S302" s="51">
        <f t="shared" si="552"/>
        <v>2.0396702263221059E-2</v>
      </c>
      <c r="T302" s="57">
        <f t="shared" si="553"/>
        <v>480.29807088222867</v>
      </c>
      <c r="U302" s="53">
        <f t="shared" si="490"/>
        <v>0</v>
      </c>
      <c r="V302" s="58">
        <f t="shared" si="554"/>
        <v>2.6235490475357626</v>
      </c>
      <c r="W302" s="49">
        <f t="shared" si="491"/>
        <v>2.6235490475357626</v>
      </c>
      <c r="X302" s="143">
        <f t="shared" si="492"/>
        <v>0.2</v>
      </c>
      <c r="Y302" s="51">
        <f t="shared" si="555"/>
        <v>1.9801880481965305E-2</v>
      </c>
      <c r="Z302" s="57">
        <f t="shared" si="556"/>
        <v>473.64200901550424</v>
      </c>
      <c r="AA302" s="53">
        <f t="shared" si="493"/>
        <v>0</v>
      </c>
      <c r="AB302" s="58">
        <f t="shared" si="557"/>
        <v>2.6252163285785701</v>
      </c>
      <c r="AC302" s="49">
        <f t="shared" si="494"/>
        <v>2.6252163285785701</v>
      </c>
      <c r="AD302" s="143">
        <f t="shared" si="495"/>
        <v>0.2</v>
      </c>
      <c r="AE302" s="49">
        <f t="shared" si="594"/>
        <v>1.9749190633116306E-2</v>
      </c>
      <c r="AF302" s="57">
        <f t="shared" si="558"/>
        <v>471.86893070734828</v>
      </c>
      <c r="AG302" s="53">
        <f t="shared" si="496"/>
        <v>0</v>
      </c>
      <c r="AH302" s="58">
        <f t="shared" si="559"/>
        <v>2.6256608255596934</v>
      </c>
      <c r="AI302" s="49">
        <f t="shared" si="497"/>
        <v>2.6256608255596934</v>
      </c>
      <c r="AJ302" s="143">
        <f t="shared" si="498"/>
        <v>0.2</v>
      </c>
      <c r="AK302" s="51">
        <f t="shared" si="560"/>
        <v>1.9749748957977709E-2</v>
      </c>
      <c r="AL302" s="57">
        <f t="shared" si="561"/>
        <v>471.63901422468678</v>
      </c>
      <c r="AM302" s="53">
        <f t="shared" si="499"/>
        <v>0</v>
      </c>
      <c r="AN302" s="58">
        <f t="shared" si="562"/>
        <v>2.6257184748637665</v>
      </c>
      <c r="AO302" s="49">
        <f t="shared" si="500"/>
        <v>2.6257184748637665</v>
      </c>
      <c r="AP302" s="143">
        <f t="shared" si="501"/>
        <v>0.2</v>
      </c>
      <c r="AQ302" s="51">
        <f t="shared" si="563"/>
        <v>1.9750044607709905E-2</v>
      </c>
      <c r="AR302" s="57">
        <f t="shared" si="564"/>
        <v>471.61817031462169</v>
      </c>
      <c r="AS302" s="44">
        <f t="shared" si="502"/>
        <v>1953.5826118701966</v>
      </c>
      <c r="AT302" s="44">
        <f t="shared" si="503"/>
        <v>781.4330447480786</v>
      </c>
      <c r="AU302" s="44">
        <f t="shared" si="504"/>
        <v>488.39565296754915</v>
      </c>
      <c r="AV302" s="47">
        <f t="shared" si="505"/>
        <v>13.668490933338694</v>
      </c>
      <c r="AW302" s="47">
        <f t="shared" si="506"/>
        <v>747.83640119854488</v>
      </c>
      <c r="AX302" s="86">
        <f t="shared" si="507"/>
        <v>204249.54654266158</v>
      </c>
      <c r="AY302" s="86">
        <f t="shared" si="508"/>
        <v>509.86432899141835</v>
      </c>
      <c r="AZ302" s="10">
        <f t="shared" si="565"/>
        <v>509.86432899141835</v>
      </c>
      <c r="BA302" s="44">
        <f t="shared" si="509"/>
        <v>747.83640119854488</v>
      </c>
      <c r="BB302" s="9">
        <f t="shared" si="510"/>
        <v>747.83640119854488</v>
      </c>
      <c r="BC302" s="45">
        <f t="shared" si="599"/>
        <v>99711.520159805994</v>
      </c>
      <c r="BD302" s="9">
        <f t="shared" si="511"/>
        <v>488.39565296754915</v>
      </c>
      <c r="BE302" s="45">
        <f t="shared" si="595"/>
        <v>65119.420395673224</v>
      </c>
      <c r="BF302" s="9">
        <f t="shared" si="512"/>
        <v>747.83640119854488</v>
      </c>
      <c r="BG302" s="45">
        <f t="shared" si="596"/>
        <v>99711.520159805994</v>
      </c>
      <c r="BH302" s="58"/>
      <c r="BI302" s="58"/>
      <c r="BJ302" s="58">
        <f t="shared" si="566"/>
        <v>-747.83640119854488</v>
      </c>
      <c r="BK302" s="97"/>
      <c r="BL302" s="44"/>
      <c r="BM302" s="82">
        <f t="shared" si="567"/>
        <v>29.7</v>
      </c>
      <c r="BN302" s="86">
        <f t="shared" si="568"/>
        <v>29700</v>
      </c>
      <c r="BO302" s="86">
        <f t="shared" si="569"/>
        <v>100</v>
      </c>
      <c r="BP302" s="84">
        <f t="shared" si="513"/>
        <v>3</v>
      </c>
      <c r="BQ302" s="84">
        <f t="shared" si="514"/>
        <v>2.6</v>
      </c>
      <c r="BR302" s="84">
        <f t="shared" si="515"/>
        <v>0.2</v>
      </c>
      <c r="BS302" s="84">
        <f t="shared" si="570"/>
        <v>3.5936943074937978E-2</v>
      </c>
      <c r="BT302" s="84">
        <f t="shared" si="571"/>
        <v>640.53292843511292</v>
      </c>
      <c r="BU302" s="84">
        <f t="shared" si="572"/>
        <v>0</v>
      </c>
      <c r="BV302" s="83">
        <f t="shared" si="573"/>
        <v>796.76718114440405</v>
      </c>
      <c r="BW302" s="81">
        <f t="shared" si="597"/>
        <v>796.76718114440405</v>
      </c>
      <c r="BX302" s="83">
        <f t="shared" si="516"/>
        <v>0</v>
      </c>
      <c r="BY302" s="141">
        <f t="shared" si="517"/>
        <v>0</v>
      </c>
      <c r="BZ302" s="83">
        <f t="shared" si="518"/>
        <v>2.6</v>
      </c>
      <c r="CA302" s="83">
        <f t="shared" si="519"/>
        <v>0</v>
      </c>
      <c r="CB302" s="83">
        <f t="shared" si="574"/>
        <v>2.5466718028005992</v>
      </c>
      <c r="CC302" s="83">
        <f t="shared" si="520"/>
        <v>2.5466718028005992</v>
      </c>
      <c r="CD302" s="143">
        <f t="shared" si="521"/>
        <v>0.2</v>
      </c>
      <c r="CE302" s="83">
        <f t="shared" si="575"/>
        <v>2.1729523213569555E-2</v>
      </c>
      <c r="CF302" s="84">
        <f t="shared" si="576"/>
        <v>744.48822257876145</v>
      </c>
      <c r="CG302" s="83">
        <f t="shared" si="522"/>
        <v>0</v>
      </c>
      <c r="CH302" s="83">
        <f t="shared" si="577"/>
        <v>2.5220321912283015</v>
      </c>
      <c r="CI302" s="83">
        <f t="shared" si="523"/>
        <v>2.5220321912283015</v>
      </c>
      <c r="CJ302" s="143">
        <f t="shared" si="524"/>
        <v>0.2</v>
      </c>
      <c r="CK302" s="83">
        <f t="shared" si="578"/>
        <v>2.0921910799758282E-2</v>
      </c>
      <c r="CL302" s="84">
        <f t="shared" si="579"/>
        <v>692.49787589839173</v>
      </c>
      <c r="CM302" s="83">
        <f t="shared" si="525"/>
        <v>0</v>
      </c>
      <c r="CN302" s="83">
        <f t="shared" si="580"/>
        <v>2.5342951188886906</v>
      </c>
      <c r="CO302" s="83">
        <f t="shared" si="526"/>
        <v>2.5342951188886906</v>
      </c>
      <c r="CP302" s="143">
        <f t="shared" si="527"/>
        <v>0.2</v>
      </c>
      <c r="CQ302" s="83">
        <f t="shared" si="581"/>
        <v>2.1081564504283581E-2</v>
      </c>
      <c r="CR302" s="84">
        <f t="shared" si="582"/>
        <v>678.01422316850903</v>
      </c>
      <c r="CS302" s="83">
        <f t="shared" si="528"/>
        <v>0</v>
      </c>
      <c r="CT302" s="83">
        <f t="shared" si="583"/>
        <v>2.5377326354203116</v>
      </c>
      <c r="CU302" s="83">
        <f t="shared" si="529"/>
        <v>2.5377326354203116</v>
      </c>
      <c r="CV302" s="143">
        <f t="shared" si="530"/>
        <v>0.2</v>
      </c>
      <c r="CW302" s="83">
        <f t="shared" si="584"/>
        <v>2.1109526987183644E-2</v>
      </c>
      <c r="CX302" s="84">
        <f t="shared" si="585"/>
        <v>676.47577411282214</v>
      </c>
      <c r="CY302" s="83">
        <f t="shared" si="531"/>
        <v>0</v>
      </c>
      <c r="CZ302" s="83">
        <f t="shared" si="586"/>
        <v>2.5380983152999974</v>
      </c>
      <c r="DA302" s="83">
        <f t="shared" si="532"/>
        <v>2.5380983152999974</v>
      </c>
      <c r="DB302" s="143">
        <f t="shared" si="533"/>
        <v>0.2</v>
      </c>
      <c r="DC302" s="83">
        <f t="shared" si="587"/>
        <v>2.1110446767325576E-2</v>
      </c>
      <c r="DD302" s="84">
        <f t="shared" si="588"/>
        <v>676.41348999666661</v>
      </c>
      <c r="DE302" s="86">
        <f t="shared" si="534"/>
        <v>1434.1809260599273</v>
      </c>
      <c r="DF302" s="86">
        <f t="shared" si="535"/>
        <v>573.67237042397085</v>
      </c>
      <c r="DG302" s="86">
        <f t="shared" si="536"/>
        <v>358.54523151498182</v>
      </c>
      <c r="DH302" s="86">
        <f t="shared" si="537"/>
        <v>0.53991459729941316</v>
      </c>
      <c r="DI302" s="86">
        <f t="shared" si="538"/>
        <v>2.2677879690385554</v>
      </c>
      <c r="DJ302" s="86">
        <f t="shared" si="539"/>
        <v>546.77797847969009</v>
      </c>
      <c r="DK302" s="86">
        <f t="shared" si="540"/>
        <v>395.91037861716495</v>
      </c>
      <c r="DL302" s="86">
        <f t="shared" si="598"/>
        <v>395.91037861716495</v>
      </c>
      <c r="DM302" s="86">
        <f t="shared" si="541"/>
        <v>2.2677879690385554</v>
      </c>
      <c r="DN302" s="85">
        <f t="shared" si="542"/>
        <v>2.2677879690385554</v>
      </c>
      <c r="DO302" s="85">
        <f t="shared" si="589"/>
        <v>226.77879690385555</v>
      </c>
      <c r="DP302" s="85">
        <f t="shared" si="543"/>
        <v>2.2677879690385554</v>
      </c>
      <c r="DQ302" s="85">
        <f t="shared" si="590"/>
        <v>226.77879690385555</v>
      </c>
      <c r="DR302" s="85">
        <f t="shared" si="544"/>
        <v>2.2677879690385554</v>
      </c>
      <c r="DS302" s="85">
        <f t="shared" si="591"/>
        <v>226.77879690385555</v>
      </c>
      <c r="DT302" s="81"/>
      <c r="DU302" s="81"/>
      <c r="DV302" s="81">
        <f t="shared" si="592"/>
        <v>-2.2677879690385554</v>
      </c>
      <c r="DW302" s="100"/>
    </row>
    <row r="303" spans="1:127" x14ac:dyDescent="0.2">
      <c r="A303" s="59">
        <f t="shared" si="545"/>
        <v>39.733333333333341</v>
      </c>
      <c r="B303" s="44">
        <f t="shared" si="546"/>
        <v>39733.333333333343</v>
      </c>
      <c r="C303" s="52">
        <f t="shared" si="480"/>
        <v>133.33333333333334</v>
      </c>
      <c r="D303" s="50">
        <f t="shared" si="481"/>
        <v>3</v>
      </c>
      <c r="E303" s="44">
        <f t="shared" si="482"/>
        <v>2.6</v>
      </c>
      <c r="F303" s="47">
        <f t="shared" si="483"/>
        <v>0.2</v>
      </c>
      <c r="G303" s="52">
        <f t="shared" si="547"/>
        <v>2.5810225095622752E-2</v>
      </c>
      <c r="H303" s="57">
        <f t="shared" si="548"/>
        <v>490.99143670477264</v>
      </c>
      <c r="I303" s="52">
        <f t="shared" si="549"/>
        <v>0</v>
      </c>
      <c r="J303" s="54">
        <f t="shared" si="550"/>
        <v>1089.1168732612205</v>
      </c>
      <c r="K303" s="46">
        <f t="shared" si="593"/>
        <v>1089.1168732612205</v>
      </c>
      <c r="L303" s="80">
        <f t="shared" si="484"/>
        <v>0</v>
      </c>
      <c r="M303" s="142">
        <f t="shared" si="485"/>
        <v>0</v>
      </c>
      <c r="N303" s="60">
        <f t="shared" si="486"/>
        <v>2.6</v>
      </c>
      <c r="O303" s="53">
        <f t="shared" si="487"/>
        <v>0</v>
      </c>
      <c r="P303" s="58">
        <f t="shared" si="551"/>
        <v>2.6213731292484956</v>
      </c>
      <c r="Q303" s="49">
        <f t="shared" si="488"/>
        <v>2.6213731292484956</v>
      </c>
      <c r="R303" s="143">
        <f t="shared" si="489"/>
        <v>0.2</v>
      </c>
      <c r="S303" s="51">
        <f t="shared" si="552"/>
        <v>2.0370035596554391E-2</v>
      </c>
      <c r="T303" s="57">
        <f t="shared" si="553"/>
        <v>481.33491528383854</v>
      </c>
      <c r="U303" s="53">
        <f t="shared" si="490"/>
        <v>0</v>
      </c>
      <c r="V303" s="58">
        <f t="shared" si="554"/>
        <v>2.6237882172100435</v>
      </c>
      <c r="W303" s="49">
        <f t="shared" si="491"/>
        <v>2.6237882172100435</v>
      </c>
      <c r="X303" s="143">
        <f t="shared" si="492"/>
        <v>0.2</v>
      </c>
      <c r="Y303" s="51">
        <f t="shared" si="555"/>
        <v>1.9775213815298637E-2</v>
      </c>
      <c r="Z303" s="57">
        <f t="shared" si="556"/>
        <v>474.64769745713227</v>
      </c>
      <c r="AA303" s="53">
        <f t="shared" si="493"/>
        <v>0</v>
      </c>
      <c r="AB303" s="58">
        <f t="shared" si="557"/>
        <v>2.6254632943912921</v>
      </c>
      <c r="AC303" s="49">
        <f t="shared" si="494"/>
        <v>2.6254632943912921</v>
      </c>
      <c r="AD303" s="143">
        <f t="shared" si="495"/>
        <v>0.2</v>
      </c>
      <c r="AE303" s="49">
        <f t="shared" si="594"/>
        <v>1.9722523966449638E-2</v>
      </c>
      <c r="AF303" s="57">
        <f t="shared" si="558"/>
        <v>472.87130434464615</v>
      </c>
      <c r="AG303" s="53">
        <f t="shared" si="496"/>
        <v>0</v>
      </c>
      <c r="AH303" s="58">
        <f t="shared" si="559"/>
        <v>2.6259086216351495</v>
      </c>
      <c r="AI303" s="49">
        <f t="shared" si="497"/>
        <v>2.6259086216351495</v>
      </c>
      <c r="AJ303" s="143">
        <f t="shared" si="498"/>
        <v>0.2</v>
      </c>
      <c r="AK303" s="51">
        <f t="shared" si="560"/>
        <v>1.9723082291311041E-2</v>
      </c>
      <c r="AL303" s="57">
        <f t="shared" si="561"/>
        <v>472.64124652280736</v>
      </c>
      <c r="AM303" s="53">
        <f t="shared" si="499"/>
        <v>0</v>
      </c>
      <c r="AN303" s="58">
        <f t="shared" si="562"/>
        <v>2.6259663063016649</v>
      </c>
      <c r="AO303" s="49">
        <f t="shared" si="500"/>
        <v>2.6259663063016649</v>
      </c>
      <c r="AP303" s="143">
        <f t="shared" si="501"/>
        <v>0.2</v>
      </c>
      <c r="AQ303" s="51">
        <f t="shared" si="563"/>
        <v>1.9723377941043237E-2</v>
      </c>
      <c r="AR303" s="57">
        <f t="shared" si="564"/>
        <v>472.62039562112062</v>
      </c>
      <c r="AS303" s="44">
        <f t="shared" si="502"/>
        <v>1960.4103718701967</v>
      </c>
      <c r="AT303" s="44">
        <f t="shared" si="503"/>
        <v>784.16414874807867</v>
      </c>
      <c r="AU303" s="44">
        <f t="shared" si="504"/>
        <v>490.10259296754919</v>
      </c>
      <c r="AV303" s="47">
        <f t="shared" si="505"/>
        <v>13.502247374834322</v>
      </c>
      <c r="AW303" s="47">
        <f t="shared" si="506"/>
        <v>730.83003263459943</v>
      </c>
      <c r="AX303" s="86">
        <f t="shared" si="507"/>
        <v>196848.38559188537</v>
      </c>
      <c r="AY303" s="86">
        <f t="shared" si="508"/>
        <v>506.83387998640757</v>
      </c>
      <c r="AZ303" s="10">
        <f t="shared" si="565"/>
        <v>506.83387998640757</v>
      </c>
      <c r="BA303" s="44">
        <f t="shared" si="509"/>
        <v>730.83003263459943</v>
      </c>
      <c r="BB303" s="9">
        <f t="shared" si="510"/>
        <v>730.83003263459943</v>
      </c>
      <c r="BC303" s="45">
        <f t="shared" si="599"/>
        <v>97444.004351279931</v>
      </c>
      <c r="BD303" s="9">
        <f t="shared" si="511"/>
        <v>490.10259296754919</v>
      </c>
      <c r="BE303" s="45">
        <f t="shared" si="595"/>
        <v>65347.012395673228</v>
      </c>
      <c r="BF303" s="9">
        <f t="shared" si="512"/>
        <v>730.83003263459943</v>
      </c>
      <c r="BG303" s="45">
        <f t="shared" si="596"/>
        <v>97444.004351279931</v>
      </c>
      <c r="BH303" s="58"/>
      <c r="BI303" s="58"/>
      <c r="BJ303" s="58">
        <f t="shared" si="566"/>
        <v>-730.83003263459943</v>
      </c>
      <c r="BK303" s="97"/>
      <c r="BL303" s="44"/>
      <c r="BM303" s="82">
        <f t="shared" si="567"/>
        <v>29.8</v>
      </c>
      <c r="BN303" s="86">
        <f t="shared" si="568"/>
        <v>29800</v>
      </c>
      <c r="BO303" s="86">
        <f t="shared" si="569"/>
        <v>100</v>
      </c>
      <c r="BP303" s="84">
        <f t="shared" si="513"/>
        <v>3</v>
      </c>
      <c r="BQ303" s="84">
        <f t="shared" si="514"/>
        <v>2.6</v>
      </c>
      <c r="BR303" s="84">
        <f t="shared" si="515"/>
        <v>0.2</v>
      </c>
      <c r="BS303" s="84">
        <f t="shared" si="570"/>
        <v>3.5916943074937979E-2</v>
      </c>
      <c r="BT303" s="84">
        <f t="shared" si="571"/>
        <v>641.91473393799515</v>
      </c>
      <c r="BU303" s="84">
        <f t="shared" si="572"/>
        <v>0</v>
      </c>
      <c r="BV303" s="83">
        <f t="shared" si="573"/>
        <v>799.61208114440399</v>
      </c>
      <c r="BW303" s="81">
        <f t="shared" si="597"/>
        <v>799.61208114440399</v>
      </c>
      <c r="BX303" s="83">
        <f t="shared" si="516"/>
        <v>0</v>
      </c>
      <c r="BY303" s="141">
        <f t="shared" si="517"/>
        <v>0</v>
      </c>
      <c r="BZ303" s="83">
        <f t="shared" si="518"/>
        <v>2.6</v>
      </c>
      <c r="CA303" s="83">
        <f t="shared" si="519"/>
        <v>0</v>
      </c>
      <c r="CB303" s="83">
        <f t="shared" si="574"/>
        <v>2.5467095090873801</v>
      </c>
      <c r="CC303" s="83">
        <f t="shared" si="520"/>
        <v>2.5467095090873801</v>
      </c>
      <c r="CD303" s="143">
        <f t="shared" si="521"/>
        <v>0.2</v>
      </c>
      <c r="CE303" s="83">
        <f t="shared" si="575"/>
        <v>2.1709523213569556E-2</v>
      </c>
      <c r="CF303" s="84">
        <f t="shared" si="576"/>
        <v>745.34108171788114</v>
      </c>
      <c r="CG303" s="83">
        <f t="shared" si="522"/>
        <v>0</v>
      </c>
      <c r="CH303" s="83">
        <f t="shared" si="577"/>
        <v>2.5221968517991575</v>
      </c>
      <c r="CI303" s="83">
        <f t="shared" si="523"/>
        <v>2.5221968517991575</v>
      </c>
      <c r="CJ303" s="143">
        <f t="shared" si="524"/>
        <v>0.2</v>
      </c>
      <c r="CK303" s="83">
        <f t="shared" si="578"/>
        <v>2.0901910799758283E-2</v>
      </c>
      <c r="CL303" s="84">
        <f t="shared" si="579"/>
        <v>693.3270449658005</v>
      </c>
      <c r="CM303" s="83">
        <f t="shared" si="525"/>
        <v>0</v>
      </c>
      <c r="CN303" s="83">
        <f t="shared" si="580"/>
        <v>2.534465216845303</v>
      </c>
      <c r="CO303" s="83">
        <f t="shared" si="526"/>
        <v>2.534465216845303</v>
      </c>
      <c r="CP303" s="143">
        <f t="shared" si="527"/>
        <v>0.2</v>
      </c>
      <c r="CQ303" s="83">
        <f t="shared" si="581"/>
        <v>2.1061564504283582E-2</v>
      </c>
      <c r="CR303" s="84">
        <f t="shared" si="582"/>
        <v>678.84567978724431</v>
      </c>
      <c r="CS303" s="83">
        <f t="shared" si="528"/>
        <v>0</v>
      </c>
      <c r="CT303" s="83">
        <f t="shared" si="583"/>
        <v>2.5379021535178645</v>
      </c>
      <c r="CU303" s="83">
        <f t="shared" si="529"/>
        <v>2.5379021535178645</v>
      </c>
      <c r="CV303" s="143">
        <f t="shared" si="530"/>
        <v>0.2</v>
      </c>
      <c r="CW303" s="83">
        <f t="shared" si="584"/>
        <v>2.1089526987183645E-2</v>
      </c>
      <c r="CX303" s="84">
        <f t="shared" si="585"/>
        <v>677.30720634065767</v>
      </c>
      <c r="CY303" s="83">
        <f t="shared" si="531"/>
        <v>0</v>
      </c>
      <c r="CZ303" s="83">
        <f t="shared" si="586"/>
        <v>2.5382678351450543</v>
      </c>
      <c r="DA303" s="83">
        <f t="shared" si="532"/>
        <v>2.5382678351450543</v>
      </c>
      <c r="DB303" s="143">
        <f t="shared" si="533"/>
        <v>0.2</v>
      </c>
      <c r="DC303" s="83">
        <f t="shared" si="587"/>
        <v>2.1090446767325577E-2</v>
      </c>
      <c r="DD303" s="84">
        <f t="shared" si="588"/>
        <v>677.24483867375011</v>
      </c>
      <c r="DE303" s="86">
        <f t="shared" si="534"/>
        <v>1439.3017460599272</v>
      </c>
      <c r="DF303" s="86">
        <f t="shared" si="535"/>
        <v>575.72069842397082</v>
      </c>
      <c r="DG303" s="86">
        <f t="shared" si="536"/>
        <v>359.82543651498179</v>
      </c>
      <c r="DH303" s="86">
        <f t="shared" si="537"/>
        <v>0.53697468747280652</v>
      </c>
      <c r="DI303" s="86">
        <f t="shared" si="538"/>
        <v>2.2451574859045511</v>
      </c>
      <c r="DJ303" s="86">
        <f t="shared" si="539"/>
        <v>536.57250416263491</v>
      </c>
      <c r="DK303" s="86">
        <f t="shared" si="540"/>
        <v>392.36300435564556</v>
      </c>
      <c r="DL303" s="86">
        <f t="shared" si="598"/>
        <v>392.36300435564556</v>
      </c>
      <c r="DM303" s="86">
        <f t="shared" si="541"/>
        <v>2.2451574859045511</v>
      </c>
      <c r="DN303" s="85">
        <f t="shared" si="542"/>
        <v>2.2451574859045511</v>
      </c>
      <c r="DO303" s="85">
        <f t="shared" si="589"/>
        <v>224.5157485904551</v>
      </c>
      <c r="DP303" s="85">
        <f t="shared" si="543"/>
        <v>2.2451574859045511</v>
      </c>
      <c r="DQ303" s="85">
        <f t="shared" si="590"/>
        <v>224.5157485904551</v>
      </c>
      <c r="DR303" s="85">
        <f t="shared" si="544"/>
        <v>2.2451574859045511</v>
      </c>
      <c r="DS303" s="85">
        <f t="shared" si="591"/>
        <v>224.5157485904551</v>
      </c>
      <c r="DT303" s="81"/>
      <c r="DU303" s="81"/>
      <c r="DV303" s="81">
        <f t="shared" si="592"/>
        <v>-2.2451574859045511</v>
      </c>
      <c r="DW303" s="100"/>
    </row>
    <row r="304" spans="1:127" x14ac:dyDescent="0.2">
      <c r="A304" s="59">
        <f t="shared" si="545"/>
        <v>39.866666666666681</v>
      </c>
      <c r="B304" s="44">
        <f t="shared" si="546"/>
        <v>39866.666666666679</v>
      </c>
      <c r="C304" s="52">
        <f t="shared" si="480"/>
        <v>133.33333333333334</v>
      </c>
      <c r="D304" s="50">
        <f t="shared" si="481"/>
        <v>3</v>
      </c>
      <c r="E304" s="44">
        <f t="shared" si="482"/>
        <v>2.6</v>
      </c>
      <c r="F304" s="47">
        <f t="shared" si="483"/>
        <v>0.2</v>
      </c>
      <c r="G304" s="52">
        <f t="shared" si="547"/>
        <v>2.5783558428956084E-2</v>
      </c>
      <c r="H304" s="57">
        <f t="shared" si="548"/>
        <v>492.31435423104386</v>
      </c>
      <c r="I304" s="52">
        <f t="shared" si="549"/>
        <v>0</v>
      </c>
      <c r="J304" s="54">
        <f t="shared" si="550"/>
        <v>1092.9100732612203</v>
      </c>
      <c r="K304" s="46">
        <f t="shared" si="593"/>
        <v>1092.9100732612203</v>
      </c>
      <c r="L304" s="80">
        <f t="shared" si="484"/>
        <v>0</v>
      </c>
      <c r="M304" s="142">
        <f t="shared" si="485"/>
        <v>0</v>
      </c>
      <c r="N304" s="60">
        <f t="shared" si="486"/>
        <v>2.6</v>
      </c>
      <c r="O304" s="53">
        <f t="shared" si="487"/>
        <v>0</v>
      </c>
      <c r="P304" s="58">
        <f t="shared" si="551"/>
        <v>2.6215407918904092</v>
      </c>
      <c r="Q304" s="49">
        <f t="shared" si="488"/>
        <v>2.6215407918904092</v>
      </c>
      <c r="R304" s="143">
        <f t="shared" si="489"/>
        <v>0.2</v>
      </c>
      <c r="S304" s="51">
        <f t="shared" si="552"/>
        <v>2.0343368929887723E-2</v>
      </c>
      <c r="T304" s="57">
        <f t="shared" si="553"/>
        <v>482.37033711606261</v>
      </c>
      <c r="U304" s="53">
        <f t="shared" si="490"/>
        <v>0</v>
      </c>
      <c r="V304" s="58">
        <f t="shared" si="554"/>
        <v>2.6240276956787518</v>
      </c>
      <c r="W304" s="49">
        <f t="shared" si="491"/>
        <v>2.6240276956787518</v>
      </c>
      <c r="X304" s="143">
        <f t="shared" si="492"/>
        <v>0.2</v>
      </c>
      <c r="Y304" s="51">
        <f t="shared" si="555"/>
        <v>1.974854714863197E-2</v>
      </c>
      <c r="Z304" s="57">
        <f t="shared" si="556"/>
        <v>475.65193910297563</v>
      </c>
      <c r="AA304" s="53">
        <f t="shared" si="493"/>
        <v>0</v>
      </c>
      <c r="AB304" s="58">
        <f t="shared" si="557"/>
        <v>2.6257105754230783</v>
      </c>
      <c r="AC304" s="49">
        <f t="shared" si="494"/>
        <v>2.6257105754230783</v>
      </c>
      <c r="AD304" s="143">
        <f t="shared" si="495"/>
        <v>0.2</v>
      </c>
      <c r="AE304" s="49">
        <f t="shared" si="594"/>
        <v>1.969585729978297E-2</v>
      </c>
      <c r="AF304" s="57">
        <f t="shared" si="558"/>
        <v>473.8722294347167</v>
      </c>
      <c r="AG304" s="53">
        <f t="shared" si="496"/>
        <v>0</v>
      </c>
      <c r="AH304" s="58">
        <f t="shared" si="559"/>
        <v>2.6261567334814129</v>
      </c>
      <c r="AI304" s="49">
        <f t="shared" si="497"/>
        <v>2.6261567334814129</v>
      </c>
      <c r="AJ304" s="143">
        <f t="shared" si="498"/>
        <v>0.2</v>
      </c>
      <c r="AK304" s="51">
        <f t="shared" si="560"/>
        <v>1.9696415624644373E-2</v>
      </c>
      <c r="AL304" s="57">
        <f t="shared" si="561"/>
        <v>473.64203021576543</v>
      </c>
      <c r="AM304" s="53">
        <f t="shared" si="499"/>
        <v>0</v>
      </c>
      <c r="AN304" s="58">
        <f t="shared" si="562"/>
        <v>2.6262144535397409</v>
      </c>
      <c r="AO304" s="49">
        <f t="shared" si="500"/>
        <v>2.6262144535397409</v>
      </c>
      <c r="AP304" s="143">
        <f t="shared" si="501"/>
        <v>0.2</v>
      </c>
      <c r="AQ304" s="51">
        <f t="shared" si="563"/>
        <v>1.9696711274376569E-2</v>
      </c>
      <c r="AR304" s="57">
        <f t="shared" si="564"/>
        <v>473.62117234144188</v>
      </c>
      <c r="AS304" s="44">
        <f t="shared" si="502"/>
        <v>1967.2381318701964</v>
      </c>
      <c r="AT304" s="44">
        <f t="shared" si="503"/>
        <v>786.89525274807852</v>
      </c>
      <c r="AU304" s="44">
        <f t="shared" si="504"/>
        <v>491.8095329675491</v>
      </c>
      <c r="AV304" s="47">
        <f t="shared" si="505"/>
        <v>13.338698932159827</v>
      </c>
      <c r="AW304" s="47">
        <f t="shared" si="506"/>
        <v>714.27816317345435</v>
      </c>
      <c r="AX304" s="86">
        <f t="shared" si="507"/>
        <v>189744.29297482729</v>
      </c>
      <c r="AY304" s="86">
        <f t="shared" si="508"/>
        <v>503.8188468586859</v>
      </c>
      <c r="AZ304" s="10">
        <f t="shared" si="565"/>
        <v>503.8188468586859</v>
      </c>
      <c r="BA304" s="44">
        <f t="shared" si="509"/>
        <v>714.27816317345435</v>
      </c>
      <c r="BB304" s="9">
        <f t="shared" si="510"/>
        <v>714.27816317345435</v>
      </c>
      <c r="BC304" s="45">
        <f t="shared" si="599"/>
        <v>95237.08842312725</v>
      </c>
      <c r="BD304" s="9">
        <f t="shared" si="511"/>
        <v>491.8095329675491</v>
      </c>
      <c r="BE304" s="45">
        <f t="shared" si="595"/>
        <v>65574.604395673217</v>
      </c>
      <c r="BF304" s="9">
        <f t="shared" si="512"/>
        <v>714.27816317345435</v>
      </c>
      <c r="BG304" s="45">
        <f t="shared" si="596"/>
        <v>95237.08842312725</v>
      </c>
      <c r="BH304" s="58"/>
      <c r="BI304" s="58"/>
      <c r="BJ304" s="58">
        <f t="shared" si="566"/>
        <v>-714.27816317345435</v>
      </c>
      <c r="BK304" s="97"/>
      <c r="BL304" s="44"/>
      <c r="BM304" s="82">
        <f t="shared" si="567"/>
        <v>29.900000000000002</v>
      </c>
      <c r="BN304" s="86">
        <f t="shared" si="568"/>
        <v>29900</v>
      </c>
      <c r="BO304" s="86">
        <f t="shared" si="569"/>
        <v>100</v>
      </c>
      <c r="BP304" s="84">
        <f t="shared" si="513"/>
        <v>3</v>
      </c>
      <c r="BQ304" s="84">
        <f t="shared" si="514"/>
        <v>2.6</v>
      </c>
      <c r="BR304" s="84">
        <f t="shared" si="515"/>
        <v>0.2</v>
      </c>
      <c r="BS304" s="84">
        <f t="shared" si="570"/>
        <v>3.589694307493798E-2</v>
      </c>
      <c r="BT304" s="84">
        <f t="shared" si="571"/>
        <v>643.29577021010812</v>
      </c>
      <c r="BU304" s="84">
        <f t="shared" si="572"/>
        <v>0</v>
      </c>
      <c r="BV304" s="83">
        <f t="shared" si="573"/>
        <v>802.45698114440393</v>
      </c>
      <c r="BW304" s="81">
        <f t="shared" si="597"/>
        <v>802.45698114440393</v>
      </c>
      <c r="BX304" s="83">
        <f t="shared" si="516"/>
        <v>0</v>
      </c>
      <c r="BY304" s="141">
        <f t="shared" si="517"/>
        <v>0</v>
      </c>
      <c r="BZ304" s="83">
        <f t="shared" si="518"/>
        <v>2.6</v>
      </c>
      <c r="CA304" s="83">
        <f t="shared" si="519"/>
        <v>0</v>
      </c>
      <c r="CB304" s="83">
        <f t="shared" si="574"/>
        <v>2.5467473896463835</v>
      </c>
      <c r="CC304" s="83">
        <f t="shared" si="520"/>
        <v>2.5467473896463835</v>
      </c>
      <c r="CD304" s="143">
        <f t="shared" si="521"/>
        <v>0.2</v>
      </c>
      <c r="CE304" s="83">
        <f t="shared" si="575"/>
        <v>2.1689523213569557E-2</v>
      </c>
      <c r="CF304" s="84">
        <f t="shared" si="576"/>
        <v>746.19314290256432</v>
      </c>
      <c r="CG304" s="83">
        <f t="shared" si="522"/>
        <v>0</v>
      </c>
      <c r="CH304" s="83">
        <f t="shared" si="577"/>
        <v>2.5223616735308063</v>
      </c>
      <c r="CI304" s="83">
        <f t="shared" si="523"/>
        <v>2.5223616735308063</v>
      </c>
      <c r="CJ304" s="143">
        <f t="shared" si="524"/>
        <v>0.2</v>
      </c>
      <c r="CK304" s="83">
        <f t="shared" si="578"/>
        <v>2.0881910799758284E-2</v>
      </c>
      <c r="CL304" s="84">
        <f t="shared" si="579"/>
        <v>694.15536694173409</v>
      </c>
      <c r="CM304" s="83">
        <f t="shared" si="525"/>
        <v>0</v>
      </c>
      <c r="CN304" s="83">
        <f t="shared" si="580"/>
        <v>2.534635489195121</v>
      </c>
      <c r="CO304" s="83">
        <f t="shared" si="526"/>
        <v>2.534635489195121</v>
      </c>
      <c r="CP304" s="143">
        <f t="shared" si="527"/>
        <v>0.2</v>
      </c>
      <c r="CQ304" s="83">
        <f t="shared" si="581"/>
        <v>2.1041564504283582E-2</v>
      </c>
      <c r="CR304" s="84">
        <f t="shared" si="582"/>
        <v>679.67629148253855</v>
      </c>
      <c r="CS304" s="83">
        <f t="shared" si="528"/>
        <v>0</v>
      </c>
      <c r="CT304" s="83">
        <f t="shared" si="583"/>
        <v>2.5380718460198008</v>
      </c>
      <c r="CU304" s="83">
        <f t="shared" si="529"/>
        <v>2.5380718460198008</v>
      </c>
      <c r="CV304" s="143">
        <f t="shared" si="530"/>
        <v>0.2</v>
      </c>
      <c r="CW304" s="83">
        <f t="shared" si="584"/>
        <v>2.1069526987183645E-2</v>
      </c>
      <c r="CX304" s="84">
        <f t="shared" si="585"/>
        <v>678.13779498088422</v>
      </c>
      <c r="CY304" s="83">
        <f t="shared" si="531"/>
        <v>0</v>
      </c>
      <c r="CZ304" s="83">
        <f t="shared" si="586"/>
        <v>2.5384375291315027</v>
      </c>
      <c r="DA304" s="83">
        <f t="shared" si="532"/>
        <v>2.5384375291315027</v>
      </c>
      <c r="DB304" s="143">
        <f t="shared" si="533"/>
        <v>0.2</v>
      </c>
      <c r="DC304" s="83">
        <f t="shared" si="587"/>
        <v>2.1070446767325578E-2</v>
      </c>
      <c r="DD304" s="84">
        <f t="shared" si="588"/>
        <v>678.07534388976569</v>
      </c>
      <c r="DE304" s="86">
        <f t="shared" si="534"/>
        <v>1444.422566059927</v>
      </c>
      <c r="DF304" s="86">
        <f t="shared" si="535"/>
        <v>577.76902642397079</v>
      </c>
      <c r="DG304" s="86">
        <f t="shared" si="536"/>
        <v>361.10564151498176</v>
      </c>
      <c r="DH304" s="86">
        <f t="shared" si="537"/>
        <v>0.53405883428543377</v>
      </c>
      <c r="DI304" s="86">
        <f t="shared" si="538"/>
        <v>2.2228143658400912</v>
      </c>
      <c r="DJ304" s="86">
        <f t="shared" si="539"/>
        <v>526.58489635918022</v>
      </c>
      <c r="DK304" s="86">
        <f t="shared" si="540"/>
        <v>388.82077821398622</v>
      </c>
      <c r="DL304" s="86">
        <f t="shared" si="598"/>
        <v>388.82077821398622</v>
      </c>
      <c r="DM304" s="86">
        <f t="shared" si="541"/>
        <v>2.2228143658400912</v>
      </c>
      <c r="DN304" s="85">
        <f t="shared" si="542"/>
        <v>2.2228143658400912</v>
      </c>
      <c r="DO304" s="85">
        <f t="shared" si="589"/>
        <v>222.28143658400913</v>
      </c>
      <c r="DP304" s="85">
        <f t="shared" si="543"/>
        <v>2.2228143658400912</v>
      </c>
      <c r="DQ304" s="85">
        <f t="shared" si="590"/>
        <v>222.28143658400913</v>
      </c>
      <c r="DR304" s="85">
        <f t="shared" si="544"/>
        <v>2.2228143658400912</v>
      </c>
      <c r="DS304" s="85">
        <f t="shared" si="591"/>
        <v>222.28143658400913</v>
      </c>
      <c r="DT304" s="81"/>
      <c r="DU304" s="81"/>
      <c r="DV304" s="81">
        <f t="shared" si="592"/>
        <v>-2.2228143658400912</v>
      </c>
      <c r="DW304" s="100"/>
    </row>
    <row r="305" spans="1:127" x14ac:dyDescent="0.2">
      <c r="A305" s="59">
        <f t="shared" si="545"/>
        <v>40.000000000000014</v>
      </c>
      <c r="B305" s="44">
        <f t="shared" si="546"/>
        <v>40000.000000000015</v>
      </c>
      <c r="C305" s="52">
        <f t="shared" si="480"/>
        <v>133.33333333333334</v>
      </c>
      <c r="D305" s="50">
        <f t="shared" si="481"/>
        <v>3</v>
      </c>
      <c r="E305" s="44">
        <f t="shared" si="482"/>
        <v>2.6</v>
      </c>
      <c r="F305" s="47">
        <f t="shared" si="483"/>
        <v>0.2</v>
      </c>
      <c r="G305" s="52">
        <f t="shared" si="547"/>
        <v>2.5756891762289416E-2</v>
      </c>
      <c r="H305" s="57">
        <f t="shared" si="548"/>
        <v>493.63590423594758</v>
      </c>
      <c r="I305" s="52">
        <f t="shared" si="549"/>
        <v>0</v>
      </c>
      <c r="J305" s="54">
        <f t="shared" si="550"/>
        <v>1096.7032732612201</v>
      </c>
      <c r="K305" s="46">
        <f t="shared" si="593"/>
        <v>1096.7032732612201</v>
      </c>
      <c r="L305" s="80">
        <f t="shared" si="484"/>
        <v>0</v>
      </c>
      <c r="M305" s="142">
        <f t="shared" si="485"/>
        <v>0</v>
      </c>
      <c r="N305" s="60">
        <f t="shared" si="486"/>
        <v>2.6</v>
      </c>
      <c r="O305" s="53">
        <f t="shared" si="487"/>
        <v>0</v>
      </c>
      <c r="P305" s="58">
        <f t="shared" si="551"/>
        <v>2.6217087539170802</v>
      </c>
      <c r="Q305" s="49">
        <f t="shared" si="488"/>
        <v>2.6217087539170802</v>
      </c>
      <c r="R305" s="143">
        <f t="shared" si="489"/>
        <v>0.2</v>
      </c>
      <c r="S305" s="51">
        <f t="shared" si="552"/>
        <v>2.0316702263221055E-2</v>
      </c>
      <c r="T305" s="57">
        <f t="shared" si="553"/>
        <v>483.40433644243558</v>
      </c>
      <c r="U305" s="53">
        <f t="shared" si="490"/>
        <v>0</v>
      </c>
      <c r="V305" s="58">
        <f t="shared" si="554"/>
        <v>2.6242674829319763</v>
      </c>
      <c r="W305" s="49">
        <f t="shared" si="491"/>
        <v>2.6242674829319763</v>
      </c>
      <c r="X305" s="143">
        <f t="shared" si="492"/>
        <v>0.2</v>
      </c>
      <c r="Y305" s="51">
        <f t="shared" si="555"/>
        <v>1.9721880481965302E-2</v>
      </c>
      <c r="Z305" s="57">
        <f t="shared" si="556"/>
        <v>476.65473409876518</v>
      </c>
      <c r="AA305" s="53">
        <f t="shared" si="493"/>
        <v>0</v>
      </c>
      <c r="AB305" s="58">
        <f t="shared" si="557"/>
        <v>2.6259581716492031</v>
      </c>
      <c r="AC305" s="49">
        <f t="shared" si="494"/>
        <v>2.6259581716492031</v>
      </c>
      <c r="AD305" s="143">
        <f t="shared" si="495"/>
        <v>0.2</v>
      </c>
      <c r="AE305" s="49">
        <f t="shared" si="594"/>
        <v>1.9669190633116302E-2</v>
      </c>
      <c r="AF305" s="57">
        <f t="shared" si="558"/>
        <v>474.8717061300631</v>
      </c>
      <c r="AG305" s="53">
        <f t="shared" si="496"/>
        <v>0</v>
      </c>
      <c r="AH305" s="58">
        <f t="shared" si="559"/>
        <v>2.6264051610726584</v>
      </c>
      <c r="AI305" s="49">
        <f t="shared" si="497"/>
        <v>2.6264051610726584</v>
      </c>
      <c r="AJ305" s="143">
        <f t="shared" si="498"/>
        <v>0.2</v>
      </c>
      <c r="AK305" s="51">
        <f t="shared" si="560"/>
        <v>1.9669748957977705E-2</v>
      </c>
      <c r="AL305" s="57">
        <f t="shared" si="561"/>
        <v>474.64136545677206</v>
      </c>
      <c r="AM305" s="53">
        <f t="shared" si="499"/>
        <v>0</v>
      </c>
      <c r="AN305" s="58">
        <f t="shared" si="562"/>
        <v>2.6264629165520135</v>
      </c>
      <c r="AO305" s="49">
        <f t="shared" si="500"/>
        <v>2.6264629165520135</v>
      </c>
      <c r="AP305" s="143">
        <f t="shared" si="501"/>
        <v>0.2</v>
      </c>
      <c r="AQ305" s="51">
        <f t="shared" si="563"/>
        <v>1.9670044607709901E-2</v>
      </c>
      <c r="AR305" s="57">
        <f t="shared" si="564"/>
        <v>474.62050062881832</v>
      </c>
      <c r="AS305" s="44">
        <f t="shared" si="502"/>
        <v>1974.0658918701961</v>
      </c>
      <c r="AT305" s="44">
        <f t="shared" si="503"/>
        <v>789.62635674807848</v>
      </c>
      <c r="AU305" s="44">
        <f t="shared" si="504"/>
        <v>493.51647296754902</v>
      </c>
      <c r="AV305" s="47">
        <f t="shared" si="505"/>
        <v>13.17779292279123</v>
      </c>
      <c r="AW305" s="47">
        <f t="shared" si="506"/>
        <v>698.16703271701476</v>
      </c>
      <c r="AX305" s="86">
        <f t="shared" si="507"/>
        <v>182924.27190219218</v>
      </c>
      <c r="AY305" s="86">
        <f t="shared" si="508"/>
        <v>500.81915914518328</v>
      </c>
      <c r="AZ305" s="10">
        <f t="shared" si="565"/>
        <v>500.81915914518328</v>
      </c>
      <c r="BA305" s="44">
        <f t="shared" si="509"/>
        <v>698.16703271701476</v>
      </c>
      <c r="BB305" s="9">
        <f t="shared" si="510"/>
        <v>698.16703271701476</v>
      </c>
      <c r="BC305" s="45">
        <f t="shared" si="599"/>
        <v>93088.93769560197</v>
      </c>
      <c r="BD305" s="9">
        <f t="shared" si="511"/>
        <v>493.51647296754902</v>
      </c>
      <c r="BE305" s="45">
        <f t="shared" si="595"/>
        <v>65802.196395673207</v>
      </c>
      <c r="BF305" s="9">
        <f t="shared" si="512"/>
        <v>698.16703271701476</v>
      </c>
      <c r="BG305" s="45">
        <f t="shared" si="596"/>
        <v>93088.93769560197</v>
      </c>
      <c r="BH305" s="58"/>
      <c r="BI305" s="58"/>
      <c r="BJ305" s="58">
        <f t="shared" si="566"/>
        <v>-698.16703271701476</v>
      </c>
      <c r="BK305" s="97"/>
      <c r="BL305" s="44"/>
      <c r="BM305" s="82">
        <f t="shared" si="567"/>
        <v>30</v>
      </c>
      <c r="BN305" s="86">
        <f t="shared" si="568"/>
        <v>30000</v>
      </c>
      <c r="BO305" s="86">
        <f t="shared" si="569"/>
        <v>100</v>
      </c>
      <c r="BP305" s="84">
        <f t="shared" si="513"/>
        <v>3</v>
      </c>
      <c r="BQ305" s="84">
        <f t="shared" si="514"/>
        <v>2.6</v>
      </c>
      <c r="BR305" s="84">
        <f t="shared" si="515"/>
        <v>0.2</v>
      </c>
      <c r="BS305" s="84">
        <f t="shared" si="570"/>
        <v>3.5876943074937981E-2</v>
      </c>
      <c r="BT305" s="84">
        <f t="shared" si="571"/>
        <v>644.67603725145182</v>
      </c>
      <c r="BU305" s="84">
        <f t="shared" si="572"/>
        <v>0</v>
      </c>
      <c r="BV305" s="83">
        <f t="shared" si="573"/>
        <v>805.30188114440386</v>
      </c>
      <c r="BW305" s="81">
        <f t="shared" si="597"/>
        <v>805.30188114440386</v>
      </c>
      <c r="BX305" s="83">
        <f t="shared" si="516"/>
        <v>0</v>
      </c>
      <c r="BY305" s="141">
        <f t="shared" si="517"/>
        <v>0</v>
      </c>
      <c r="BZ305" s="83">
        <f t="shared" si="518"/>
        <v>2.6</v>
      </c>
      <c r="CA305" s="83">
        <f t="shared" si="519"/>
        <v>0</v>
      </c>
      <c r="CB305" s="83">
        <f t="shared" si="574"/>
        <v>2.546785444417992</v>
      </c>
      <c r="CC305" s="83">
        <f t="shared" si="520"/>
        <v>2.546785444417992</v>
      </c>
      <c r="CD305" s="143">
        <f t="shared" si="521"/>
        <v>0.2</v>
      </c>
      <c r="CE305" s="83">
        <f t="shared" si="575"/>
        <v>2.1669523213569557E-2</v>
      </c>
      <c r="CF305" s="84">
        <f t="shared" si="576"/>
        <v>747.04440609818812</v>
      </c>
      <c r="CG305" s="83">
        <f t="shared" si="522"/>
        <v>0</v>
      </c>
      <c r="CH305" s="83">
        <f t="shared" si="577"/>
        <v>2.5225266564297577</v>
      </c>
      <c r="CI305" s="83">
        <f t="shared" si="523"/>
        <v>2.5225266564297577</v>
      </c>
      <c r="CJ305" s="143">
        <f t="shared" si="524"/>
        <v>0.2</v>
      </c>
      <c r="CK305" s="83">
        <f t="shared" si="578"/>
        <v>2.0861910799758285E-2</v>
      </c>
      <c r="CL305" s="84">
        <f t="shared" si="579"/>
        <v>694.98284188391949</v>
      </c>
      <c r="CM305" s="83">
        <f t="shared" si="525"/>
        <v>0</v>
      </c>
      <c r="CN305" s="83">
        <f t="shared" si="580"/>
        <v>2.534805935924402</v>
      </c>
      <c r="CO305" s="83">
        <f t="shared" si="526"/>
        <v>2.534805935924402</v>
      </c>
      <c r="CP305" s="143">
        <f t="shared" si="527"/>
        <v>0.2</v>
      </c>
      <c r="CQ305" s="83">
        <f t="shared" si="581"/>
        <v>2.1021564504283583E-2</v>
      </c>
      <c r="CR305" s="84">
        <f t="shared" si="582"/>
        <v>680.50605831070538</v>
      </c>
      <c r="CS305" s="83">
        <f t="shared" si="528"/>
        <v>0</v>
      </c>
      <c r="CT305" s="83">
        <f t="shared" si="583"/>
        <v>2.5382417129123214</v>
      </c>
      <c r="CU305" s="83">
        <f t="shared" si="529"/>
        <v>2.5382417129123214</v>
      </c>
      <c r="CV305" s="143">
        <f t="shared" si="530"/>
        <v>0.2</v>
      </c>
      <c r="CW305" s="83">
        <f t="shared" si="584"/>
        <v>2.1049526987183646E-2</v>
      </c>
      <c r="CX305" s="84">
        <f t="shared" si="585"/>
        <v>678.96754008917219</v>
      </c>
      <c r="CY305" s="83">
        <f t="shared" si="531"/>
        <v>0</v>
      </c>
      <c r="CZ305" s="83">
        <f t="shared" si="586"/>
        <v>2.5386073972456908</v>
      </c>
      <c r="DA305" s="83">
        <f t="shared" si="532"/>
        <v>2.5386073972456908</v>
      </c>
      <c r="DB305" s="143">
        <f t="shared" si="533"/>
        <v>0.2</v>
      </c>
      <c r="DC305" s="83">
        <f t="shared" si="587"/>
        <v>2.1050446767325579E-2</v>
      </c>
      <c r="DD305" s="84">
        <f t="shared" si="588"/>
        <v>678.90500570045174</v>
      </c>
      <c r="DE305" s="86">
        <f t="shared" si="534"/>
        <v>1449.5433860599269</v>
      </c>
      <c r="DF305" s="86">
        <f t="shared" si="535"/>
        <v>579.81735442397076</v>
      </c>
      <c r="DG305" s="86">
        <f t="shared" si="536"/>
        <v>362.38584651498172</v>
      </c>
      <c r="DH305" s="86">
        <f t="shared" si="537"/>
        <v>0.53116679062421923</v>
      </c>
      <c r="DI305" s="86">
        <f t="shared" si="538"/>
        <v>2.2007542987879605</v>
      </c>
      <c r="DJ305" s="86">
        <f t="shared" si="539"/>
        <v>516.80997380275574</v>
      </c>
      <c r="DK305" s="86">
        <f t="shared" si="540"/>
        <v>385.28369321285976</v>
      </c>
      <c r="DL305" s="86">
        <f t="shared" si="598"/>
        <v>385.28369321285976</v>
      </c>
      <c r="DM305" s="86">
        <f t="shared" si="541"/>
        <v>2.2007542987879605</v>
      </c>
      <c r="DN305" s="85">
        <f t="shared" si="542"/>
        <v>2.2007542987879605</v>
      </c>
      <c r="DO305" s="85">
        <f t="shared" si="589"/>
        <v>220.07542987879606</v>
      </c>
      <c r="DP305" s="85">
        <f t="shared" si="543"/>
        <v>2.2007542987879605</v>
      </c>
      <c r="DQ305" s="85">
        <f t="shared" si="590"/>
        <v>220.07542987879606</v>
      </c>
      <c r="DR305" s="85">
        <f t="shared" si="544"/>
        <v>2.2007542987879605</v>
      </c>
      <c r="DS305" s="85">
        <f t="shared" si="591"/>
        <v>220.07542987879606</v>
      </c>
      <c r="DT305" s="81"/>
      <c r="DU305" s="81"/>
      <c r="DV305" s="81">
        <f t="shared" si="592"/>
        <v>-2.2007542987879605</v>
      </c>
      <c r="DW305" s="100"/>
    </row>
    <row r="306" spans="1:127" x14ac:dyDescent="0.2">
      <c r="A306" s="59">
        <f t="shared" si="545"/>
        <v>40.133333333333354</v>
      </c>
      <c r="B306" s="44">
        <f t="shared" si="546"/>
        <v>40133.33333333335</v>
      </c>
      <c r="C306" s="52">
        <f t="shared" si="480"/>
        <v>133.33333333333334</v>
      </c>
      <c r="D306" s="50">
        <f t="shared" si="481"/>
        <v>3</v>
      </c>
      <c r="E306" s="44">
        <f t="shared" si="482"/>
        <v>2.6</v>
      </c>
      <c r="F306" s="47">
        <f t="shared" si="483"/>
        <v>0.2</v>
      </c>
      <c r="G306" s="52">
        <f t="shared" si="547"/>
        <v>2.5730225095622748E-2</v>
      </c>
      <c r="H306" s="57">
        <f t="shared" si="548"/>
        <v>494.95608671948378</v>
      </c>
      <c r="I306" s="52">
        <f t="shared" si="549"/>
        <v>0</v>
      </c>
      <c r="J306" s="54">
        <f t="shared" si="550"/>
        <v>1100.4964732612202</v>
      </c>
      <c r="K306" s="46">
        <f t="shared" si="593"/>
        <v>1100.4964732612202</v>
      </c>
      <c r="L306" s="80">
        <f t="shared" si="484"/>
        <v>0</v>
      </c>
      <c r="M306" s="142">
        <f t="shared" si="485"/>
        <v>0</v>
      </c>
      <c r="N306" s="60">
        <f t="shared" si="486"/>
        <v>2.6</v>
      </c>
      <c r="O306" s="53">
        <f t="shared" si="487"/>
        <v>0</v>
      </c>
      <c r="P306" s="58">
        <f t="shared" si="551"/>
        <v>2.621877015281068</v>
      </c>
      <c r="Q306" s="49">
        <f t="shared" si="488"/>
        <v>2.621877015281068</v>
      </c>
      <c r="R306" s="143">
        <f t="shared" si="489"/>
        <v>0.2</v>
      </c>
      <c r="S306" s="51">
        <f t="shared" si="552"/>
        <v>2.0290035596554387E-2</v>
      </c>
      <c r="T306" s="57">
        <f t="shared" si="553"/>
        <v>484.43691332698603</v>
      </c>
      <c r="U306" s="53">
        <f t="shared" si="490"/>
        <v>0</v>
      </c>
      <c r="V306" s="58">
        <f t="shared" si="554"/>
        <v>2.6245075789599328</v>
      </c>
      <c r="W306" s="49">
        <f t="shared" si="491"/>
        <v>2.6245075789599328</v>
      </c>
      <c r="X306" s="143">
        <f t="shared" si="492"/>
        <v>0.2</v>
      </c>
      <c r="Y306" s="51">
        <f t="shared" si="555"/>
        <v>1.9695213815298634E-2</v>
      </c>
      <c r="Z306" s="57">
        <f t="shared" si="556"/>
        <v>477.65608259070638</v>
      </c>
      <c r="AA306" s="53">
        <f t="shared" si="493"/>
        <v>0</v>
      </c>
      <c r="AB306" s="58">
        <f t="shared" si="557"/>
        <v>2.6262060830450764</v>
      </c>
      <c r="AC306" s="49">
        <f t="shared" si="494"/>
        <v>2.6262060830450764</v>
      </c>
      <c r="AD306" s="143">
        <f t="shared" si="495"/>
        <v>0.2</v>
      </c>
      <c r="AE306" s="49">
        <f t="shared" si="594"/>
        <v>1.9642523966449634E-2</v>
      </c>
      <c r="AF306" s="57">
        <f t="shared" si="558"/>
        <v>475.86973458367646</v>
      </c>
      <c r="AG306" s="53">
        <f t="shared" si="496"/>
        <v>0</v>
      </c>
      <c r="AH306" s="58">
        <f t="shared" si="559"/>
        <v>2.6266539043831951</v>
      </c>
      <c r="AI306" s="49">
        <f t="shared" si="497"/>
        <v>2.6266539043831951</v>
      </c>
      <c r="AJ306" s="143">
        <f t="shared" si="498"/>
        <v>0.2</v>
      </c>
      <c r="AK306" s="51">
        <f t="shared" si="560"/>
        <v>1.9643082291311037E-2</v>
      </c>
      <c r="AL306" s="57">
        <f t="shared" si="561"/>
        <v>475.63925239952721</v>
      </c>
      <c r="AM306" s="53">
        <f t="shared" si="499"/>
        <v>0</v>
      </c>
      <c r="AN306" s="58">
        <f t="shared" si="562"/>
        <v>2.6267116953126366</v>
      </c>
      <c r="AO306" s="49">
        <f t="shared" si="500"/>
        <v>2.6267116953126366</v>
      </c>
      <c r="AP306" s="143">
        <f t="shared" si="501"/>
        <v>0.2</v>
      </c>
      <c r="AQ306" s="51">
        <f t="shared" si="563"/>
        <v>1.9643377941043233E-2</v>
      </c>
      <c r="AR306" s="57">
        <f t="shared" si="564"/>
        <v>475.61838063697172</v>
      </c>
      <c r="AS306" s="44">
        <f t="shared" si="502"/>
        <v>1980.8936518701962</v>
      </c>
      <c r="AT306" s="44">
        <f t="shared" si="503"/>
        <v>792.35746074807855</v>
      </c>
      <c r="AU306" s="44">
        <f t="shared" si="504"/>
        <v>495.22341296754905</v>
      </c>
      <c r="AV306" s="47">
        <f t="shared" si="505"/>
        <v>13.019477856550733</v>
      </c>
      <c r="AW306" s="47">
        <f t="shared" si="506"/>
        <v>682.4833432471313</v>
      </c>
      <c r="AX306" s="86">
        <f t="shared" si="507"/>
        <v>176375.93852266422</v>
      </c>
      <c r="AY306" s="86">
        <f t="shared" si="508"/>
        <v>497.83474672308483</v>
      </c>
      <c r="AZ306" s="10">
        <f t="shared" si="565"/>
        <v>497.83474672308483</v>
      </c>
      <c r="BA306" s="44">
        <f t="shared" si="509"/>
        <v>682.4833432471313</v>
      </c>
      <c r="BB306" s="9">
        <f t="shared" si="510"/>
        <v>682.4833432471313</v>
      </c>
      <c r="BC306" s="45">
        <f t="shared" si="599"/>
        <v>90997.779099617517</v>
      </c>
      <c r="BD306" s="9">
        <f t="shared" si="511"/>
        <v>495.22341296754905</v>
      </c>
      <c r="BE306" s="45">
        <f t="shared" si="595"/>
        <v>66029.788395673211</v>
      </c>
      <c r="BF306" s="9">
        <f t="shared" si="512"/>
        <v>682.4833432471313</v>
      </c>
      <c r="BG306" s="45">
        <f t="shared" si="596"/>
        <v>90997.779099617517</v>
      </c>
      <c r="BH306" s="58"/>
      <c r="BI306" s="58"/>
      <c r="BJ306" s="58">
        <f t="shared" si="566"/>
        <v>-682.4833432471313</v>
      </c>
      <c r="BK306" s="97"/>
      <c r="BL306" s="44"/>
      <c r="BM306" s="82">
        <f t="shared" si="567"/>
        <v>30.1</v>
      </c>
      <c r="BN306" s="86">
        <f t="shared" si="568"/>
        <v>30100</v>
      </c>
      <c r="BO306" s="86">
        <f t="shared" si="569"/>
        <v>100</v>
      </c>
      <c r="BP306" s="84">
        <f t="shared" si="513"/>
        <v>3</v>
      </c>
      <c r="BQ306" s="84">
        <f t="shared" si="514"/>
        <v>2.6</v>
      </c>
      <c r="BR306" s="84">
        <f t="shared" si="515"/>
        <v>0.2</v>
      </c>
      <c r="BS306" s="84">
        <f t="shared" si="570"/>
        <v>3.5856943074937982E-2</v>
      </c>
      <c r="BT306" s="84">
        <f t="shared" si="571"/>
        <v>646.05553506202637</v>
      </c>
      <c r="BU306" s="84">
        <f t="shared" si="572"/>
        <v>0</v>
      </c>
      <c r="BV306" s="83">
        <f t="shared" si="573"/>
        <v>808.1467811444038</v>
      </c>
      <c r="BW306" s="81">
        <f t="shared" si="597"/>
        <v>808.1467811444038</v>
      </c>
      <c r="BX306" s="83">
        <f t="shared" si="516"/>
        <v>0</v>
      </c>
      <c r="BY306" s="141">
        <f t="shared" si="517"/>
        <v>0</v>
      </c>
      <c r="BZ306" s="83">
        <f t="shared" si="518"/>
        <v>2.6</v>
      </c>
      <c r="CA306" s="83">
        <f t="shared" si="519"/>
        <v>0</v>
      </c>
      <c r="CB306" s="83">
        <f t="shared" si="574"/>
        <v>2.5468236733426939</v>
      </c>
      <c r="CC306" s="83">
        <f t="shared" si="520"/>
        <v>2.5468236733426939</v>
      </c>
      <c r="CD306" s="143">
        <f t="shared" si="521"/>
        <v>0.2</v>
      </c>
      <c r="CE306" s="83">
        <f t="shared" si="575"/>
        <v>2.1649523213569558E-2</v>
      </c>
      <c r="CF306" s="84">
        <f t="shared" si="576"/>
        <v>747.89487127031487</v>
      </c>
      <c r="CG306" s="83">
        <f t="shared" si="522"/>
        <v>0</v>
      </c>
      <c r="CH306" s="83">
        <f t="shared" si="577"/>
        <v>2.5226918005025456</v>
      </c>
      <c r="CI306" s="83">
        <f t="shared" si="523"/>
        <v>2.5226918005025456</v>
      </c>
      <c r="CJ306" s="143">
        <f t="shared" si="524"/>
        <v>0.2</v>
      </c>
      <c r="CK306" s="83">
        <f t="shared" si="578"/>
        <v>2.0841910799758286E-2</v>
      </c>
      <c r="CL306" s="84">
        <f t="shared" si="579"/>
        <v>695.80946985023297</v>
      </c>
      <c r="CM306" s="83">
        <f t="shared" si="525"/>
        <v>0</v>
      </c>
      <c r="CN306" s="83">
        <f t="shared" si="580"/>
        <v>2.5349765570194513</v>
      </c>
      <c r="CO306" s="83">
        <f t="shared" si="526"/>
        <v>2.5349765570194513</v>
      </c>
      <c r="CP306" s="143">
        <f t="shared" si="527"/>
        <v>0.2</v>
      </c>
      <c r="CQ306" s="83">
        <f t="shared" si="581"/>
        <v>2.1001564504283584E-2</v>
      </c>
      <c r="CR306" s="84">
        <f t="shared" si="582"/>
        <v>681.33498032822547</v>
      </c>
      <c r="CS306" s="83">
        <f t="shared" si="528"/>
        <v>0</v>
      </c>
      <c r="CT306" s="83">
        <f t="shared" si="583"/>
        <v>2.5384117541816686</v>
      </c>
      <c r="CU306" s="83">
        <f t="shared" si="529"/>
        <v>2.5384117541816686</v>
      </c>
      <c r="CV306" s="143">
        <f t="shared" si="530"/>
        <v>0.2</v>
      </c>
      <c r="CW306" s="83">
        <f t="shared" si="584"/>
        <v>2.1029526987183647E-2</v>
      </c>
      <c r="CX306" s="84">
        <f t="shared" si="585"/>
        <v>679.79644172135932</v>
      </c>
      <c r="CY306" s="83">
        <f t="shared" si="531"/>
        <v>0</v>
      </c>
      <c r="CZ306" s="83">
        <f t="shared" si="586"/>
        <v>2.5387774394740092</v>
      </c>
      <c r="DA306" s="83">
        <f t="shared" si="532"/>
        <v>2.5387774394740092</v>
      </c>
      <c r="DB306" s="143">
        <f t="shared" si="533"/>
        <v>0.2</v>
      </c>
      <c r="DC306" s="83">
        <f t="shared" si="587"/>
        <v>2.1030446767325579E-2</v>
      </c>
      <c r="DD306" s="84">
        <f t="shared" si="588"/>
        <v>679.73382416171341</v>
      </c>
      <c r="DE306" s="86">
        <f t="shared" si="534"/>
        <v>1454.6642060599268</v>
      </c>
      <c r="DF306" s="86">
        <f t="shared" si="535"/>
        <v>581.86568242397072</v>
      </c>
      <c r="DG306" s="86">
        <f t="shared" si="536"/>
        <v>363.66605151498169</v>
      </c>
      <c r="DH306" s="86">
        <f t="shared" si="537"/>
        <v>0.52829831239961056</v>
      </c>
      <c r="DI306" s="86">
        <f t="shared" si="538"/>
        <v>2.1789730485160348</v>
      </c>
      <c r="DJ306" s="86">
        <f t="shared" si="539"/>
        <v>507.24269026656572</v>
      </c>
      <c r="DK306" s="86">
        <f t="shared" si="540"/>
        <v>381.75174239416378</v>
      </c>
      <c r="DL306" s="86">
        <f t="shared" si="598"/>
        <v>381.75174239416378</v>
      </c>
      <c r="DM306" s="86">
        <f t="shared" si="541"/>
        <v>2.1789730485160348</v>
      </c>
      <c r="DN306" s="85">
        <f t="shared" si="542"/>
        <v>2.1789730485160348</v>
      </c>
      <c r="DO306" s="85">
        <f t="shared" si="589"/>
        <v>217.89730485160348</v>
      </c>
      <c r="DP306" s="85">
        <f t="shared" si="543"/>
        <v>2.1789730485160348</v>
      </c>
      <c r="DQ306" s="85">
        <f t="shared" si="590"/>
        <v>217.89730485160348</v>
      </c>
      <c r="DR306" s="85">
        <f t="shared" si="544"/>
        <v>2.1789730485160348</v>
      </c>
      <c r="DS306" s="85">
        <f t="shared" si="591"/>
        <v>217.89730485160348</v>
      </c>
      <c r="DT306" s="81"/>
      <c r="DU306" s="81"/>
      <c r="DV306" s="81">
        <f t="shared" si="592"/>
        <v>-2.1789730485160348</v>
      </c>
      <c r="DW306" s="100"/>
    </row>
    <row r="307" spans="1:127" x14ac:dyDescent="0.2">
      <c r="A307" s="59">
        <f t="shared" si="545"/>
        <v>40.266666666666687</v>
      </c>
      <c r="B307" s="44">
        <f t="shared" si="546"/>
        <v>40266.666666666686</v>
      </c>
      <c r="C307" s="52">
        <f t="shared" si="480"/>
        <v>133.33333333333334</v>
      </c>
      <c r="D307" s="50">
        <f t="shared" si="481"/>
        <v>3</v>
      </c>
      <c r="E307" s="44">
        <f t="shared" si="482"/>
        <v>2.6</v>
      </c>
      <c r="F307" s="47">
        <f t="shared" si="483"/>
        <v>0.2</v>
      </c>
      <c r="G307" s="52">
        <f t="shared" si="547"/>
        <v>2.570355842895608E-2</v>
      </c>
      <c r="H307" s="57">
        <f t="shared" si="548"/>
        <v>496.27490168165247</v>
      </c>
      <c r="I307" s="52">
        <f t="shared" si="549"/>
        <v>0</v>
      </c>
      <c r="J307" s="54">
        <f t="shared" si="550"/>
        <v>1104.2896732612201</v>
      </c>
      <c r="K307" s="46">
        <f t="shared" si="593"/>
        <v>1104.2896732612201</v>
      </c>
      <c r="L307" s="80">
        <f t="shared" si="484"/>
        <v>0</v>
      </c>
      <c r="M307" s="142">
        <f t="shared" si="485"/>
        <v>0</v>
      </c>
      <c r="N307" s="60">
        <f t="shared" si="486"/>
        <v>2.6</v>
      </c>
      <c r="O307" s="53">
        <f t="shared" si="487"/>
        <v>0</v>
      </c>
      <c r="P307" s="58">
        <f t="shared" si="551"/>
        <v>2.6220455759351911</v>
      </c>
      <c r="Q307" s="49">
        <f t="shared" si="488"/>
        <v>2.6220455759351911</v>
      </c>
      <c r="R307" s="143">
        <f t="shared" si="489"/>
        <v>0.2</v>
      </c>
      <c r="S307" s="51">
        <f t="shared" si="552"/>
        <v>2.0263368929887719E-2</v>
      </c>
      <c r="T307" s="57">
        <f t="shared" si="553"/>
        <v>485.46806783423619</v>
      </c>
      <c r="U307" s="53">
        <f t="shared" si="490"/>
        <v>0</v>
      </c>
      <c r="V307" s="58">
        <f t="shared" si="554"/>
        <v>2.6247479837529606</v>
      </c>
      <c r="W307" s="49">
        <f t="shared" si="491"/>
        <v>2.6247479837529606</v>
      </c>
      <c r="X307" s="143">
        <f t="shared" si="492"/>
        <v>0.2</v>
      </c>
      <c r="Y307" s="51">
        <f t="shared" si="555"/>
        <v>1.9668547148631966E-2</v>
      </c>
      <c r="Z307" s="57">
        <f t="shared" si="556"/>
        <v>478.6559847254789</v>
      </c>
      <c r="AA307" s="53">
        <f t="shared" si="493"/>
        <v>0</v>
      </c>
      <c r="AB307" s="58">
        <f t="shared" si="557"/>
        <v>2.626454309586248</v>
      </c>
      <c r="AC307" s="49">
        <f t="shared" si="494"/>
        <v>2.626454309586248</v>
      </c>
      <c r="AD307" s="143">
        <f t="shared" si="495"/>
        <v>0.2</v>
      </c>
      <c r="AE307" s="49">
        <f t="shared" si="594"/>
        <v>1.9615857299782966E-2</v>
      </c>
      <c r="AF307" s="57">
        <f t="shared" si="558"/>
        <v>476.86631494903537</v>
      </c>
      <c r="AG307" s="53">
        <f t="shared" si="496"/>
        <v>0</v>
      </c>
      <c r="AH307" s="58">
        <f t="shared" si="559"/>
        <v>2.6269029633874679</v>
      </c>
      <c r="AI307" s="49">
        <f t="shared" si="497"/>
        <v>2.6269029633874679</v>
      </c>
      <c r="AJ307" s="143">
        <f t="shared" si="498"/>
        <v>0.2</v>
      </c>
      <c r="AK307" s="51">
        <f t="shared" si="560"/>
        <v>1.9616415624644369E-2</v>
      </c>
      <c r="AL307" s="57">
        <f t="shared" si="561"/>
        <v>476.63569119821938</v>
      </c>
      <c r="AM307" s="53">
        <f t="shared" si="499"/>
        <v>0</v>
      </c>
      <c r="AN307" s="58">
        <f t="shared" si="562"/>
        <v>2.6269607897958975</v>
      </c>
      <c r="AO307" s="49">
        <f t="shared" si="500"/>
        <v>2.6269607897958975</v>
      </c>
      <c r="AP307" s="143">
        <f t="shared" si="501"/>
        <v>0.2</v>
      </c>
      <c r="AQ307" s="51">
        <f t="shared" si="563"/>
        <v>1.9616711274376565E-2</v>
      </c>
      <c r="AR307" s="57">
        <f t="shared" si="564"/>
        <v>476.61481252011237</v>
      </c>
      <c r="AS307" s="44">
        <f t="shared" si="502"/>
        <v>1987.7214118701961</v>
      </c>
      <c r="AT307" s="44">
        <f t="shared" si="503"/>
        <v>795.0885647480784</v>
      </c>
      <c r="AU307" s="44">
        <f t="shared" si="504"/>
        <v>496.93035296754903</v>
      </c>
      <c r="AV307" s="47">
        <f t="shared" si="505"/>
        <v>12.863703405147382</v>
      </c>
      <c r="AW307" s="47">
        <f t="shared" si="506"/>
        <v>667.21424185986609</v>
      </c>
      <c r="AX307" s="86">
        <f t="shared" si="507"/>
        <v>170087.49101993904</v>
      </c>
      <c r="AY307" s="86">
        <f t="shared" si="508"/>
        <v>494.86553980769662</v>
      </c>
      <c r="AZ307" s="10">
        <f t="shared" si="565"/>
        <v>494.86553980769662</v>
      </c>
      <c r="BA307" s="44">
        <f t="shared" si="509"/>
        <v>667.21424185986609</v>
      </c>
      <c r="BB307" s="9">
        <f t="shared" si="510"/>
        <v>667.21424185986609</v>
      </c>
      <c r="BC307" s="45">
        <f t="shared" si="599"/>
        <v>88961.898914648817</v>
      </c>
      <c r="BD307" s="9">
        <f t="shared" si="511"/>
        <v>496.93035296754903</v>
      </c>
      <c r="BE307" s="45">
        <f t="shared" si="595"/>
        <v>66257.380395673215</v>
      </c>
      <c r="BF307" s="9">
        <f t="shared" si="512"/>
        <v>667.21424185986609</v>
      </c>
      <c r="BG307" s="45">
        <f t="shared" si="596"/>
        <v>88961.898914648817</v>
      </c>
      <c r="BH307" s="58"/>
      <c r="BI307" s="58"/>
      <c r="BJ307" s="58">
        <f t="shared" si="566"/>
        <v>-667.21424185986609</v>
      </c>
      <c r="BK307" s="97"/>
      <c r="BL307" s="44"/>
      <c r="BM307" s="82">
        <f t="shared" si="567"/>
        <v>30.2</v>
      </c>
      <c r="BN307" s="86">
        <f t="shared" si="568"/>
        <v>30200</v>
      </c>
      <c r="BO307" s="86">
        <f t="shared" si="569"/>
        <v>100</v>
      </c>
      <c r="BP307" s="84">
        <f t="shared" si="513"/>
        <v>3</v>
      </c>
      <c r="BQ307" s="84">
        <f t="shared" si="514"/>
        <v>2.6</v>
      </c>
      <c r="BR307" s="84">
        <f t="shared" si="515"/>
        <v>0.2</v>
      </c>
      <c r="BS307" s="84">
        <f t="shared" si="570"/>
        <v>3.5836943074937982E-2</v>
      </c>
      <c r="BT307" s="84">
        <f t="shared" si="571"/>
        <v>647.43426364183165</v>
      </c>
      <c r="BU307" s="84">
        <f t="shared" si="572"/>
        <v>0</v>
      </c>
      <c r="BV307" s="83">
        <f t="shared" si="573"/>
        <v>810.99168114440374</v>
      </c>
      <c r="BW307" s="81">
        <f t="shared" si="597"/>
        <v>810.99168114440374</v>
      </c>
      <c r="BX307" s="83">
        <f t="shared" si="516"/>
        <v>0</v>
      </c>
      <c r="BY307" s="141">
        <f t="shared" si="517"/>
        <v>0</v>
      </c>
      <c r="BZ307" s="83">
        <f t="shared" si="518"/>
        <v>2.6</v>
      </c>
      <c r="CA307" s="83">
        <f t="shared" si="519"/>
        <v>0</v>
      </c>
      <c r="CB307" s="83">
        <f t="shared" si="574"/>
        <v>2.5468620763610845</v>
      </c>
      <c r="CC307" s="83">
        <f t="shared" si="520"/>
        <v>2.5468620763610845</v>
      </c>
      <c r="CD307" s="143">
        <f t="shared" si="521"/>
        <v>0.2</v>
      </c>
      <c r="CE307" s="83">
        <f t="shared" si="575"/>
        <v>2.1629523213569559E-2</v>
      </c>
      <c r="CF307" s="84">
        <f t="shared" si="576"/>
        <v>748.74453838469219</v>
      </c>
      <c r="CG307" s="83">
        <f t="shared" si="522"/>
        <v>0</v>
      </c>
      <c r="CH307" s="83">
        <f t="shared" si="577"/>
        <v>2.5228571057557372</v>
      </c>
      <c r="CI307" s="83">
        <f t="shared" si="523"/>
        <v>2.5228571057557372</v>
      </c>
      <c r="CJ307" s="143">
        <f t="shared" si="524"/>
        <v>0.2</v>
      </c>
      <c r="CK307" s="83">
        <f t="shared" si="578"/>
        <v>2.0821910799758286E-2</v>
      </c>
      <c r="CL307" s="84">
        <f t="shared" si="579"/>
        <v>696.63525089869916</v>
      </c>
      <c r="CM307" s="83">
        <f t="shared" si="525"/>
        <v>0</v>
      </c>
      <c r="CN307" s="83">
        <f t="shared" si="580"/>
        <v>2.5351473524666233</v>
      </c>
      <c r="CO307" s="83">
        <f t="shared" si="526"/>
        <v>2.5351473524666233</v>
      </c>
      <c r="CP307" s="143">
        <f t="shared" si="527"/>
        <v>0.2</v>
      </c>
      <c r="CQ307" s="83">
        <f t="shared" si="581"/>
        <v>2.0981564504283585E-2</v>
      </c>
      <c r="CR307" s="84">
        <f t="shared" si="582"/>
        <v>682.16305759174713</v>
      </c>
      <c r="CS307" s="83">
        <f t="shared" si="528"/>
        <v>0</v>
      </c>
      <c r="CT307" s="83">
        <f t="shared" si="583"/>
        <v>2.5385819698141301</v>
      </c>
      <c r="CU307" s="83">
        <f t="shared" si="529"/>
        <v>2.5385819698141301</v>
      </c>
      <c r="CV307" s="143">
        <f t="shared" si="530"/>
        <v>0.2</v>
      </c>
      <c r="CW307" s="83">
        <f t="shared" si="584"/>
        <v>2.1009526987183648E-2</v>
      </c>
      <c r="CX307" s="84">
        <f t="shared" si="585"/>
        <v>680.62449993345024</v>
      </c>
      <c r="CY307" s="83">
        <f t="shared" si="531"/>
        <v>0</v>
      </c>
      <c r="CZ307" s="83">
        <f t="shared" si="586"/>
        <v>2.5389476558028936</v>
      </c>
      <c r="DA307" s="83">
        <f t="shared" si="532"/>
        <v>2.5389476558028936</v>
      </c>
      <c r="DB307" s="143">
        <f t="shared" si="533"/>
        <v>0.2</v>
      </c>
      <c r="DC307" s="83">
        <f t="shared" si="587"/>
        <v>2.101044676732558E-2</v>
      </c>
      <c r="DD307" s="84">
        <f t="shared" si="588"/>
        <v>680.56179932962266</v>
      </c>
      <c r="DE307" s="86">
        <f t="shared" si="534"/>
        <v>1459.7850260599266</v>
      </c>
      <c r="DF307" s="86">
        <f t="shared" si="535"/>
        <v>583.91401042397069</v>
      </c>
      <c r="DG307" s="86">
        <f t="shared" si="536"/>
        <v>364.94625651498166</v>
      </c>
      <c r="DH307" s="86">
        <f t="shared" si="537"/>
        <v>0.52545315850297281</v>
      </c>
      <c r="DI307" s="86">
        <f t="shared" si="538"/>
        <v>2.1574664512040411</v>
      </c>
      <c r="DJ307" s="86">
        <f t="shared" si="539"/>
        <v>497.87813075075019</v>
      </c>
      <c r="DK307" s="86">
        <f t="shared" si="540"/>
        <v>378.22491882093618</v>
      </c>
      <c r="DL307" s="86">
        <f t="shared" si="598"/>
        <v>378.22491882093618</v>
      </c>
      <c r="DM307" s="86">
        <f t="shared" si="541"/>
        <v>2.1574664512040411</v>
      </c>
      <c r="DN307" s="85">
        <f t="shared" si="542"/>
        <v>2.1574664512040411</v>
      </c>
      <c r="DO307" s="85">
        <f t="shared" si="589"/>
        <v>215.74664512040411</v>
      </c>
      <c r="DP307" s="85">
        <f t="shared" si="543"/>
        <v>2.1574664512040411</v>
      </c>
      <c r="DQ307" s="85">
        <f t="shared" si="590"/>
        <v>215.74664512040411</v>
      </c>
      <c r="DR307" s="85">
        <f t="shared" si="544"/>
        <v>2.1574664512040411</v>
      </c>
      <c r="DS307" s="85">
        <f t="shared" si="591"/>
        <v>215.74664512040411</v>
      </c>
      <c r="DT307" s="81"/>
      <c r="DU307" s="81"/>
      <c r="DV307" s="81">
        <f t="shared" si="592"/>
        <v>-2.1574664512040411</v>
      </c>
      <c r="DW307" s="100"/>
    </row>
    <row r="308" spans="1:127" x14ac:dyDescent="0.2">
      <c r="A308" s="59">
        <f t="shared" si="545"/>
        <v>40.40000000000002</v>
      </c>
      <c r="B308" s="44">
        <f t="shared" si="546"/>
        <v>40400.000000000022</v>
      </c>
      <c r="C308" s="52">
        <f t="shared" si="480"/>
        <v>133.33333333333334</v>
      </c>
      <c r="D308" s="50">
        <f t="shared" si="481"/>
        <v>3</v>
      </c>
      <c r="E308" s="44">
        <f t="shared" si="482"/>
        <v>2.6</v>
      </c>
      <c r="F308" s="47">
        <f t="shared" si="483"/>
        <v>0.2</v>
      </c>
      <c r="G308" s="52">
        <f t="shared" si="547"/>
        <v>2.5676891762289412E-2</v>
      </c>
      <c r="H308" s="57">
        <f t="shared" si="548"/>
        <v>497.59234912245358</v>
      </c>
      <c r="I308" s="52">
        <f t="shared" si="549"/>
        <v>0</v>
      </c>
      <c r="J308" s="54">
        <f t="shared" si="550"/>
        <v>1108.0828732612199</v>
      </c>
      <c r="K308" s="46">
        <f t="shared" si="593"/>
        <v>1108.0828732612199</v>
      </c>
      <c r="L308" s="80">
        <f t="shared" si="484"/>
        <v>0</v>
      </c>
      <c r="M308" s="142">
        <f t="shared" si="485"/>
        <v>0</v>
      </c>
      <c r="N308" s="60">
        <f t="shared" si="486"/>
        <v>2.6</v>
      </c>
      <c r="O308" s="53">
        <f t="shared" si="487"/>
        <v>0</v>
      </c>
      <c r="P308" s="58">
        <f t="shared" si="551"/>
        <v>2.6222144358325248</v>
      </c>
      <c r="Q308" s="49">
        <f t="shared" si="488"/>
        <v>2.6222144358325248</v>
      </c>
      <c r="R308" s="143">
        <f t="shared" si="489"/>
        <v>0.2</v>
      </c>
      <c r="S308" s="51">
        <f t="shared" si="552"/>
        <v>2.0236702263221051E-2</v>
      </c>
      <c r="T308" s="57">
        <f t="shared" si="553"/>
        <v>486.4978000292017</v>
      </c>
      <c r="U308" s="53">
        <f t="shared" si="490"/>
        <v>0</v>
      </c>
      <c r="V308" s="58">
        <f t="shared" si="554"/>
        <v>2.6249886973015251</v>
      </c>
      <c r="W308" s="49">
        <f t="shared" si="491"/>
        <v>2.6249886973015251</v>
      </c>
      <c r="X308" s="143">
        <f t="shared" si="492"/>
        <v>0.2</v>
      </c>
      <c r="Y308" s="51">
        <f t="shared" si="555"/>
        <v>1.9641880481965298E-2</v>
      </c>
      <c r="Z308" s="57">
        <f t="shared" si="556"/>
        <v>479.65444065023632</v>
      </c>
      <c r="AA308" s="53">
        <f t="shared" si="493"/>
        <v>0</v>
      </c>
      <c r="AB308" s="58">
        <f t="shared" si="557"/>
        <v>2.6267028512484027</v>
      </c>
      <c r="AC308" s="49">
        <f t="shared" si="494"/>
        <v>2.6267028512484027</v>
      </c>
      <c r="AD308" s="143">
        <f t="shared" si="495"/>
        <v>0.2</v>
      </c>
      <c r="AE308" s="49">
        <f t="shared" si="594"/>
        <v>1.9589190633116298E-2</v>
      </c>
      <c r="AF308" s="57">
        <f t="shared" si="558"/>
        <v>477.86144738010557</v>
      </c>
      <c r="AG308" s="53">
        <f t="shared" si="496"/>
        <v>0</v>
      </c>
      <c r="AH308" s="58">
        <f t="shared" si="559"/>
        <v>2.6271523380600557</v>
      </c>
      <c r="AI308" s="49">
        <f t="shared" si="497"/>
        <v>2.6271523380600557</v>
      </c>
      <c r="AJ308" s="143">
        <f t="shared" si="498"/>
        <v>0.2</v>
      </c>
      <c r="AK308" s="51">
        <f t="shared" si="560"/>
        <v>1.9589748957977701E-2</v>
      </c>
      <c r="AL308" s="57">
        <f t="shared" si="561"/>
        <v>477.63068200752497</v>
      </c>
      <c r="AM308" s="53">
        <f t="shared" si="499"/>
        <v>0</v>
      </c>
      <c r="AN308" s="58">
        <f t="shared" si="562"/>
        <v>2.6272101999762194</v>
      </c>
      <c r="AO308" s="49">
        <f t="shared" si="500"/>
        <v>2.6272101999762194</v>
      </c>
      <c r="AP308" s="143">
        <f t="shared" si="501"/>
        <v>0.2</v>
      </c>
      <c r="AQ308" s="51">
        <f t="shared" si="563"/>
        <v>1.9590044607709897E-2</v>
      </c>
      <c r="AR308" s="57">
        <f t="shared" si="564"/>
        <v>477.60979643293871</v>
      </c>
      <c r="AS308" s="44">
        <f t="shared" si="502"/>
        <v>1994.549171870196</v>
      </c>
      <c r="AT308" s="44">
        <f t="shared" si="503"/>
        <v>797.81966874807836</v>
      </c>
      <c r="AU308" s="44">
        <f t="shared" si="504"/>
        <v>498.637292967549</v>
      </c>
      <c r="AV308" s="47">
        <f t="shared" si="505"/>
        <v>12.710420372580733</v>
      </c>
      <c r="AW308" s="47">
        <f t="shared" si="506"/>
        <v>652.34730447361164</v>
      </c>
      <c r="AX308" s="86">
        <f t="shared" si="507"/>
        <v>164047.68036464322</v>
      </c>
      <c r="AY308" s="86">
        <f t="shared" si="508"/>
        <v>491.91146895032892</v>
      </c>
      <c r="AZ308" s="10">
        <f t="shared" si="565"/>
        <v>491.91146895032892</v>
      </c>
      <c r="BA308" s="44">
        <f t="shared" si="509"/>
        <v>652.34730447361164</v>
      </c>
      <c r="BB308" s="9">
        <f t="shared" si="510"/>
        <v>652.34730447361164</v>
      </c>
      <c r="BC308" s="45">
        <f t="shared" si="599"/>
        <v>86979.640596481564</v>
      </c>
      <c r="BD308" s="9">
        <f t="shared" si="511"/>
        <v>498.637292967549</v>
      </c>
      <c r="BE308" s="45">
        <f t="shared" si="595"/>
        <v>66484.972395673205</v>
      </c>
      <c r="BF308" s="9">
        <f t="shared" si="512"/>
        <v>652.34730447361164</v>
      </c>
      <c r="BG308" s="45">
        <f t="shared" si="596"/>
        <v>86979.640596481564</v>
      </c>
      <c r="BH308" s="58"/>
      <c r="BI308" s="58"/>
      <c r="BJ308" s="58">
        <f t="shared" si="566"/>
        <v>-652.34730447361164</v>
      </c>
      <c r="BK308" s="97"/>
      <c r="BL308" s="44"/>
      <c r="BM308" s="82">
        <f t="shared" si="567"/>
        <v>30.3</v>
      </c>
      <c r="BN308" s="86">
        <f t="shared" si="568"/>
        <v>30300</v>
      </c>
      <c r="BO308" s="86">
        <f t="shared" si="569"/>
        <v>100</v>
      </c>
      <c r="BP308" s="84">
        <f t="shared" si="513"/>
        <v>3</v>
      </c>
      <c r="BQ308" s="84">
        <f t="shared" si="514"/>
        <v>2.6</v>
      </c>
      <c r="BR308" s="84">
        <f t="shared" si="515"/>
        <v>0.2</v>
      </c>
      <c r="BS308" s="84">
        <f t="shared" si="570"/>
        <v>3.5816943074937983E-2</v>
      </c>
      <c r="BT308" s="84">
        <f t="shared" si="571"/>
        <v>648.81222299086767</v>
      </c>
      <c r="BU308" s="84">
        <f t="shared" si="572"/>
        <v>0</v>
      </c>
      <c r="BV308" s="83">
        <f t="shared" si="573"/>
        <v>813.83658114440368</v>
      </c>
      <c r="BW308" s="81">
        <f t="shared" si="597"/>
        <v>813.83658114440368</v>
      </c>
      <c r="BX308" s="83">
        <f t="shared" si="516"/>
        <v>0</v>
      </c>
      <c r="BY308" s="141">
        <f t="shared" si="517"/>
        <v>0</v>
      </c>
      <c r="BZ308" s="83">
        <f t="shared" si="518"/>
        <v>2.6</v>
      </c>
      <c r="CA308" s="83">
        <f t="shared" si="519"/>
        <v>0</v>
      </c>
      <c r="CB308" s="83">
        <f t="shared" si="574"/>
        <v>2.5469006534138643</v>
      </c>
      <c r="CC308" s="83">
        <f t="shared" si="520"/>
        <v>2.5469006534138643</v>
      </c>
      <c r="CD308" s="143">
        <f t="shared" si="521"/>
        <v>0.2</v>
      </c>
      <c r="CE308" s="83">
        <f t="shared" si="575"/>
        <v>2.160952321356956E-2</v>
      </c>
      <c r="CF308" s="84">
        <f t="shared" si="576"/>
        <v>749.5934074072527</v>
      </c>
      <c r="CG308" s="83">
        <f t="shared" si="522"/>
        <v>0</v>
      </c>
      <c r="CH308" s="83">
        <f t="shared" si="577"/>
        <v>2.5230225721959236</v>
      </c>
      <c r="CI308" s="83">
        <f t="shared" si="523"/>
        <v>2.5230225721959236</v>
      </c>
      <c r="CJ308" s="143">
        <f t="shared" si="524"/>
        <v>0.2</v>
      </c>
      <c r="CK308" s="83">
        <f t="shared" si="578"/>
        <v>2.0801910799758287E-2</v>
      </c>
      <c r="CL308" s="84">
        <f t="shared" si="579"/>
        <v>697.4601850874916</v>
      </c>
      <c r="CM308" s="83">
        <f t="shared" si="525"/>
        <v>0</v>
      </c>
      <c r="CN308" s="83">
        <f t="shared" si="580"/>
        <v>2.5353183222523179</v>
      </c>
      <c r="CO308" s="83">
        <f t="shared" si="526"/>
        <v>2.5353183222523179</v>
      </c>
      <c r="CP308" s="143">
        <f t="shared" si="527"/>
        <v>0.2</v>
      </c>
      <c r="CQ308" s="83">
        <f t="shared" si="581"/>
        <v>2.0961564504283586E-2</v>
      </c>
      <c r="CR308" s="84">
        <f t="shared" si="582"/>
        <v>682.99029015808605</v>
      </c>
      <c r="CS308" s="83">
        <f t="shared" si="528"/>
        <v>0</v>
      </c>
      <c r="CT308" s="83">
        <f t="shared" si="583"/>
        <v>2.5387523597960366</v>
      </c>
      <c r="CU308" s="83">
        <f t="shared" si="529"/>
        <v>2.5387523597960366</v>
      </c>
      <c r="CV308" s="143">
        <f t="shared" si="530"/>
        <v>0.2</v>
      </c>
      <c r="CW308" s="83">
        <f t="shared" si="584"/>
        <v>2.0989526987183649E-2</v>
      </c>
      <c r="CX308" s="84">
        <f t="shared" si="585"/>
        <v>681.45171478161694</v>
      </c>
      <c r="CY308" s="83">
        <f t="shared" si="531"/>
        <v>0</v>
      </c>
      <c r="CZ308" s="83">
        <f t="shared" si="586"/>
        <v>2.5391180462188219</v>
      </c>
      <c r="DA308" s="83">
        <f t="shared" si="532"/>
        <v>2.5391180462188219</v>
      </c>
      <c r="DB308" s="143">
        <f t="shared" si="533"/>
        <v>0.2</v>
      </c>
      <c r="DC308" s="83">
        <f t="shared" si="587"/>
        <v>2.0990446767325581E-2</v>
      </c>
      <c r="DD308" s="84">
        <f t="shared" si="588"/>
        <v>681.38893126041796</v>
      </c>
      <c r="DE308" s="86">
        <f t="shared" si="534"/>
        <v>1464.9058460599265</v>
      </c>
      <c r="DF308" s="86">
        <f t="shared" si="535"/>
        <v>585.96233842397055</v>
      </c>
      <c r="DG308" s="86">
        <f t="shared" si="536"/>
        <v>366.22646151498162</v>
      </c>
      <c r="DH308" s="86">
        <f t="shared" si="537"/>
        <v>0.52263109076467174</v>
      </c>
      <c r="DI308" s="86">
        <f t="shared" si="538"/>
        <v>2.1362304140600279</v>
      </c>
      <c r="DJ308" s="86">
        <f t="shared" si="539"/>
        <v>488.71150778516966</v>
      </c>
      <c r="DK308" s="86">
        <f t="shared" si="540"/>
        <v>374.70321557726493</v>
      </c>
      <c r="DL308" s="86">
        <f t="shared" si="598"/>
        <v>374.70321557726493</v>
      </c>
      <c r="DM308" s="86">
        <f t="shared" si="541"/>
        <v>2.1362304140600279</v>
      </c>
      <c r="DN308" s="85">
        <f t="shared" si="542"/>
        <v>2.1362304140600279</v>
      </c>
      <c r="DO308" s="85">
        <f t="shared" si="589"/>
        <v>213.62304140600278</v>
      </c>
      <c r="DP308" s="85">
        <f t="shared" si="543"/>
        <v>2.1362304140600279</v>
      </c>
      <c r="DQ308" s="85">
        <f t="shared" si="590"/>
        <v>213.62304140600278</v>
      </c>
      <c r="DR308" s="85">
        <f t="shared" si="544"/>
        <v>2.1362304140600279</v>
      </c>
      <c r="DS308" s="85">
        <f t="shared" si="591"/>
        <v>213.62304140600278</v>
      </c>
      <c r="DT308" s="81"/>
      <c r="DU308" s="81"/>
      <c r="DV308" s="81">
        <f t="shared" si="592"/>
        <v>-2.1362304140600279</v>
      </c>
      <c r="DW308" s="100"/>
    </row>
    <row r="309" spans="1:127" x14ac:dyDescent="0.2">
      <c r="A309" s="59">
        <f t="shared" si="545"/>
        <v>40.53333333333336</v>
      </c>
      <c r="B309" s="44">
        <f t="shared" si="546"/>
        <v>40533.333333333358</v>
      </c>
      <c r="C309" s="52">
        <f t="shared" si="480"/>
        <v>133.33333333333334</v>
      </c>
      <c r="D309" s="50">
        <f t="shared" si="481"/>
        <v>3</v>
      </c>
      <c r="E309" s="44">
        <f t="shared" si="482"/>
        <v>2.6</v>
      </c>
      <c r="F309" s="47">
        <f t="shared" si="483"/>
        <v>0.2</v>
      </c>
      <c r="G309" s="52">
        <f t="shared" si="547"/>
        <v>2.5650225095622745E-2</v>
      </c>
      <c r="H309" s="57">
        <f t="shared" si="548"/>
        <v>498.90842904188719</v>
      </c>
      <c r="I309" s="52">
        <f t="shared" si="549"/>
        <v>0</v>
      </c>
      <c r="J309" s="54">
        <f t="shared" si="550"/>
        <v>1111.87607326122</v>
      </c>
      <c r="K309" s="46">
        <f t="shared" si="593"/>
        <v>1111.87607326122</v>
      </c>
      <c r="L309" s="80">
        <f t="shared" si="484"/>
        <v>0</v>
      </c>
      <c r="M309" s="142">
        <f t="shared" si="485"/>
        <v>0</v>
      </c>
      <c r="N309" s="60">
        <f t="shared" si="486"/>
        <v>2.6</v>
      </c>
      <c r="O309" s="53">
        <f t="shared" si="487"/>
        <v>0</v>
      </c>
      <c r="P309" s="58">
        <f t="shared" si="551"/>
        <v>2.6223835949264012</v>
      </c>
      <c r="Q309" s="49">
        <f t="shared" si="488"/>
        <v>2.6223835949264012</v>
      </c>
      <c r="R309" s="143">
        <f t="shared" si="489"/>
        <v>0.2</v>
      </c>
      <c r="S309" s="51">
        <f t="shared" si="552"/>
        <v>2.0210035596554383E-2</v>
      </c>
      <c r="T309" s="57">
        <f t="shared" si="553"/>
        <v>487.52610997739077</v>
      </c>
      <c r="U309" s="53">
        <f t="shared" si="490"/>
        <v>0</v>
      </c>
      <c r="V309" s="58">
        <f t="shared" si="554"/>
        <v>2.6252297195962182</v>
      </c>
      <c r="W309" s="49">
        <f t="shared" si="491"/>
        <v>2.6252297195962182</v>
      </c>
      <c r="X309" s="143">
        <f t="shared" si="492"/>
        <v>0.2</v>
      </c>
      <c r="Y309" s="51">
        <f t="shared" si="555"/>
        <v>1.961521381529863E-2</v>
      </c>
      <c r="Z309" s="57">
        <f t="shared" si="556"/>
        <v>480.65145051260566</v>
      </c>
      <c r="AA309" s="53">
        <f t="shared" si="493"/>
        <v>0</v>
      </c>
      <c r="AB309" s="58">
        <f t="shared" si="557"/>
        <v>2.6269517080073652</v>
      </c>
      <c r="AC309" s="49">
        <f t="shared" si="494"/>
        <v>2.6269517080073652</v>
      </c>
      <c r="AD309" s="143">
        <f t="shared" si="495"/>
        <v>0.2</v>
      </c>
      <c r="AE309" s="49">
        <f t="shared" si="594"/>
        <v>1.956252396644963E-2</v>
      </c>
      <c r="AF309" s="57">
        <f t="shared" si="558"/>
        <v>478.85513203133945</v>
      </c>
      <c r="AG309" s="53">
        <f t="shared" si="496"/>
        <v>0</v>
      </c>
      <c r="AH309" s="58">
        <f t="shared" si="559"/>
        <v>2.627402028375672</v>
      </c>
      <c r="AI309" s="49">
        <f t="shared" si="497"/>
        <v>2.627402028375672</v>
      </c>
      <c r="AJ309" s="143">
        <f t="shared" si="498"/>
        <v>0.2</v>
      </c>
      <c r="AK309" s="51">
        <f t="shared" si="560"/>
        <v>1.9563082291311033E-2</v>
      </c>
      <c r="AL309" s="57">
        <f t="shared" si="561"/>
        <v>478.62422498260804</v>
      </c>
      <c r="AM309" s="53">
        <f t="shared" si="499"/>
        <v>0</v>
      </c>
      <c r="AN309" s="58">
        <f t="shared" si="562"/>
        <v>2.6274599258281595</v>
      </c>
      <c r="AO309" s="49">
        <f t="shared" si="500"/>
        <v>2.6274599258281595</v>
      </c>
      <c r="AP309" s="143">
        <f t="shared" si="501"/>
        <v>0.2</v>
      </c>
      <c r="AQ309" s="51">
        <f t="shared" si="563"/>
        <v>1.9563377941043229E-2</v>
      </c>
      <c r="AR309" s="57">
        <f t="shared" si="564"/>
        <v>478.60333253063675</v>
      </c>
      <c r="AS309" s="44">
        <f t="shared" si="502"/>
        <v>2001.3769318701961</v>
      </c>
      <c r="AT309" s="44">
        <f t="shared" si="503"/>
        <v>800.55077274807843</v>
      </c>
      <c r="AU309" s="44">
        <f t="shared" si="504"/>
        <v>500.34423296754903</v>
      </c>
      <c r="AV309" s="47">
        <f t="shared" si="505"/>
        <v>12.559580666381057</v>
      </c>
      <c r="AW309" s="47">
        <f t="shared" si="506"/>
        <v>637.87052018244549</v>
      </c>
      <c r="AX309" s="86">
        <f t="shared" si="507"/>
        <v>158245.78262755409</v>
      </c>
      <c r="AY309" s="86">
        <f t="shared" si="508"/>
        <v>488.97246503619891</v>
      </c>
      <c r="AZ309" s="10">
        <f t="shared" si="565"/>
        <v>488.97246503619891</v>
      </c>
      <c r="BA309" s="44">
        <f t="shared" si="509"/>
        <v>637.87052018244549</v>
      </c>
      <c r="BB309" s="9">
        <f t="shared" si="510"/>
        <v>637.87052018244549</v>
      </c>
      <c r="BC309" s="45">
        <f t="shared" si="599"/>
        <v>85049.402690992734</v>
      </c>
      <c r="BD309" s="9">
        <f t="shared" si="511"/>
        <v>500.34423296754903</v>
      </c>
      <c r="BE309" s="45">
        <f t="shared" si="595"/>
        <v>66712.564395673209</v>
      </c>
      <c r="BF309" s="9">
        <f t="shared" si="512"/>
        <v>637.87052018244549</v>
      </c>
      <c r="BG309" s="45">
        <f t="shared" si="596"/>
        <v>85049.402690992734</v>
      </c>
      <c r="BH309" s="58"/>
      <c r="BI309" s="58"/>
      <c r="BJ309" s="58">
        <f t="shared" si="566"/>
        <v>-637.87052018244549</v>
      </c>
      <c r="BK309" s="97"/>
      <c r="BL309" s="44"/>
      <c r="BM309" s="82">
        <f t="shared" si="567"/>
        <v>30.400000000000002</v>
      </c>
      <c r="BN309" s="86">
        <f t="shared" si="568"/>
        <v>30400</v>
      </c>
      <c r="BO309" s="86">
        <f t="shared" si="569"/>
        <v>100</v>
      </c>
      <c r="BP309" s="84">
        <f t="shared" si="513"/>
        <v>3</v>
      </c>
      <c r="BQ309" s="84">
        <f t="shared" si="514"/>
        <v>2.6</v>
      </c>
      <c r="BR309" s="84">
        <f t="shared" si="515"/>
        <v>0.2</v>
      </c>
      <c r="BS309" s="84">
        <f t="shared" si="570"/>
        <v>3.5796943074937984E-2</v>
      </c>
      <c r="BT309" s="84">
        <f t="shared" si="571"/>
        <v>650.18941310913453</v>
      </c>
      <c r="BU309" s="84">
        <f t="shared" si="572"/>
        <v>0</v>
      </c>
      <c r="BV309" s="83">
        <f t="shared" si="573"/>
        <v>816.68148114440362</v>
      </c>
      <c r="BW309" s="81">
        <f t="shared" si="597"/>
        <v>816.68148114440362</v>
      </c>
      <c r="BX309" s="83">
        <f t="shared" si="516"/>
        <v>0</v>
      </c>
      <c r="BY309" s="141">
        <f t="shared" si="517"/>
        <v>0</v>
      </c>
      <c r="BZ309" s="83">
        <f t="shared" si="518"/>
        <v>2.6</v>
      </c>
      <c r="CA309" s="83">
        <f t="shared" si="519"/>
        <v>0</v>
      </c>
      <c r="CB309" s="83">
        <f t="shared" si="574"/>
        <v>2.5469394044418419</v>
      </c>
      <c r="CC309" s="83">
        <f t="shared" si="520"/>
        <v>2.5469394044418419</v>
      </c>
      <c r="CD309" s="143">
        <f t="shared" si="521"/>
        <v>0.2</v>
      </c>
      <c r="CE309" s="83">
        <f t="shared" si="575"/>
        <v>2.1589523213569561E-2</v>
      </c>
      <c r="CF309" s="84">
        <f t="shared" si="576"/>
        <v>750.44147830411384</v>
      </c>
      <c r="CG309" s="83">
        <f t="shared" si="522"/>
        <v>0</v>
      </c>
      <c r="CH309" s="83">
        <f t="shared" si="577"/>
        <v>2.5231881998297272</v>
      </c>
      <c r="CI309" s="83">
        <f t="shared" si="523"/>
        <v>2.5231881998297272</v>
      </c>
      <c r="CJ309" s="143">
        <f t="shared" si="524"/>
        <v>0.2</v>
      </c>
      <c r="CK309" s="83">
        <f t="shared" si="578"/>
        <v>2.0781910799758288E-2</v>
      </c>
      <c r="CL309" s="84">
        <f t="shared" si="579"/>
        <v>698.28427247493266</v>
      </c>
      <c r="CM309" s="83">
        <f t="shared" si="525"/>
        <v>0</v>
      </c>
      <c r="CN309" s="83">
        <f t="shared" si="580"/>
        <v>2.5354894663629861</v>
      </c>
      <c r="CO309" s="83">
        <f t="shared" si="526"/>
        <v>2.5354894663629861</v>
      </c>
      <c r="CP309" s="143">
        <f t="shared" si="527"/>
        <v>0.2</v>
      </c>
      <c r="CQ309" s="83">
        <f t="shared" si="581"/>
        <v>2.0941564504283586E-2</v>
      </c>
      <c r="CR309" s="84">
        <f t="shared" si="582"/>
        <v>683.81667808422503</v>
      </c>
      <c r="CS309" s="83">
        <f t="shared" si="528"/>
        <v>0</v>
      </c>
      <c r="CT309" s="83">
        <f t="shared" si="583"/>
        <v>2.5389229241137627</v>
      </c>
      <c r="CU309" s="83">
        <f t="shared" si="529"/>
        <v>2.5389229241137627</v>
      </c>
      <c r="CV309" s="143">
        <f t="shared" si="530"/>
        <v>0.2</v>
      </c>
      <c r="CW309" s="83">
        <f t="shared" si="584"/>
        <v>2.096952698718365E-2</v>
      </c>
      <c r="CX309" s="84">
        <f t="shared" si="585"/>
        <v>682.27808632219796</v>
      </c>
      <c r="CY309" s="83">
        <f t="shared" si="531"/>
        <v>0</v>
      </c>
      <c r="CZ309" s="83">
        <f t="shared" si="586"/>
        <v>2.5392886107083164</v>
      </c>
      <c r="DA309" s="83">
        <f t="shared" si="532"/>
        <v>2.5392886107083164</v>
      </c>
      <c r="DB309" s="143">
        <f t="shared" si="533"/>
        <v>0.2</v>
      </c>
      <c r="DC309" s="83">
        <f t="shared" si="587"/>
        <v>2.0970446767325582E-2</v>
      </c>
      <c r="DD309" s="84">
        <f t="shared" si="588"/>
        <v>682.21522001050459</v>
      </c>
      <c r="DE309" s="86">
        <f t="shared" si="534"/>
        <v>1470.0266660599264</v>
      </c>
      <c r="DF309" s="86">
        <f t="shared" si="535"/>
        <v>588.01066642397052</v>
      </c>
      <c r="DG309" s="86">
        <f t="shared" si="536"/>
        <v>367.50666651498159</v>
      </c>
      <c r="DH309" s="86">
        <f t="shared" si="537"/>
        <v>0.51983187391281371</v>
      </c>
      <c r="DI309" s="86">
        <f t="shared" si="538"/>
        <v>2.1152609139659715</v>
      </c>
      <c r="DJ309" s="86">
        <f t="shared" si="539"/>
        <v>479.73815784406247</v>
      </c>
      <c r="DK309" s="86">
        <f t="shared" si="540"/>
        <v>371.18662576819918</v>
      </c>
      <c r="DL309" s="86">
        <f t="shared" si="598"/>
        <v>371.18662576819918</v>
      </c>
      <c r="DM309" s="86">
        <f t="shared" si="541"/>
        <v>2.1152609139659715</v>
      </c>
      <c r="DN309" s="85">
        <f t="shared" si="542"/>
        <v>2.1152609139659715</v>
      </c>
      <c r="DO309" s="85">
        <f t="shared" si="589"/>
        <v>211.52609139659714</v>
      </c>
      <c r="DP309" s="85">
        <f t="shared" si="543"/>
        <v>2.1152609139659715</v>
      </c>
      <c r="DQ309" s="85">
        <f t="shared" si="590"/>
        <v>211.52609139659714</v>
      </c>
      <c r="DR309" s="85">
        <f t="shared" si="544"/>
        <v>2.1152609139659715</v>
      </c>
      <c r="DS309" s="85">
        <f t="shared" si="591"/>
        <v>211.52609139659714</v>
      </c>
      <c r="DT309" s="81"/>
      <c r="DU309" s="81"/>
      <c r="DV309" s="81">
        <f t="shared" si="592"/>
        <v>-2.1152609139659715</v>
      </c>
      <c r="DW309" s="100"/>
    </row>
    <row r="310" spans="1:127" x14ac:dyDescent="0.2">
      <c r="A310" s="59">
        <f t="shared" si="545"/>
        <v>40.666666666666693</v>
      </c>
      <c r="B310" s="44">
        <f t="shared" si="546"/>
        <v>40666.666666666693</v>
      </c>
      <c r="C310" s="52">
        <f t="shared" si="480"/>
        <v>133.33333333333334</v>
      </c>
      <c r="D310" s="50">
        <f t="shared" si="481"/>
        <v>3</v>
      </c>
      <c r="E310" s="44">
        <f t="shared" si="482"/>
        <v>2.6</v>
      </c>
      <c r="F310" s="47">
        <f t="shared" si="483"/>
        <v>0.2</v>
      </c>
      <c r="G310" s="52">
        <f t="shared" si="547"/>
        <v>2.5623558428956077E-2</v>
      </c>
      <c r="H310" s="57">
        <f t="shared" si="548"/>
        <v>500.22314143995328</v>
      </c>
      <c r="I310" s="52">
        <f t="shared" si="549"/>
        <v>0</v>
      </c>
      <c r="J310" s="54">
        <f t="shared" si="550"/>
        <v>1115.6692732612198</v>
      </c>
      <c r="K310" s="46">
        <f t="shared" si="593"/>
        <v>1115.6692732612198</v>
      </c>
      <c r="L310" s="80">
        <f t="shared" si="484"/>
        <v>0</v>
      </c>
      <c r="M310" s="142">
        <f t="shared" si="485"/>
        <v>0</v>
      </c>
      <c r="N310" s="60">
        <f t="shared" si="486"/>
        <v>2.6</v>
      </c>
      <c r="O310" s="53">
        <f t="shared" si="487"/>
        <v>0</v>
      </c>
      <c r="P310" s="58">
        <f t="shared" si="551"/>
        <v>2.622553053170412</v>
      </c>
      <c r="Q310" s="49">
        <f t="shared" si="488"/>
        <v>2.622553053170412</v>
      </c>
      <c r="R310" s="143">
        <f t="shared" si="489"/>
        <v>0.2</v>
      </c>
      <c r="S310" s="51">
        <f t="shared" si="552"/>
        <v>2.0183368929887716E-2</v>
      </c>
      <c r="T310" s="57">
        <f t="shared" si="553"/>
        <v>488.55299774480443</v>
      </c>
      <c r="U310" s="53">
        <f t="shared" si="490"/>
        <v>0</v>
      </c>
      <c r="V310" s="58">
        <f t="shared" si="554"/>
        <v>2.6254710506277568</v>
      </c>
      <c r="W310" s="49">
        <f t="shared" si="491"/>
        <v>2.6254710506277568</v>
      </c>
      <c r="X310" s="143">
        <f t="shared" si="492"/>
        <v>0.2</v>
      </c>
      <c r="Y310" s="51">
        <f t="shared" si="555"/>
        <v>1.9588547148631962E-2</v>
      </c>
      <c r="Z310" s="57">
        <f t="shared" si="556"/>
        <v>481.64701446068716</v>
      </c>
      <c r="AA310" s="53">
        <f t="shared" si="493"/>
        <v>0</v>
      </c>
      <c r="AB310" s="58">
        <f t="shared" si="557"/>
        <v>2.6272008798390969</v>
      </c>
      <c r="AC310" s="49">
        <f t="shared" si="494"/>
        <v>2.6272008798390969</v>
      </c>
      <c r="AD310" s="143">
        <f t="shared" si="495"/>
        <v>0.2</v>
      </c>
      <c r="AE310" s="49">
        <f t="shared" si="594"/>
        <v>1.9535857299782963E-2</v>
      </c>
      <c r="AF310" s="57">
        <f t="shared" si="558"/>
        <v>479.84736905767573</v>
      </c>
      <c r="AG310" s="53">
        <f t="shared" si="496"/>
        <v>0</v>
      </c>
      <c r="AH310" s="58">
        <f t="shared" si="559"/>
        <v>2.6276520343091661</v>
      </c>
      <c r="AI310" s="49">
        <f t="shared" si="497"/>
        <v>2.6276520343091661</v>
      </c>
      <c r="AJ310" s="143">
        <f t="shared" si="498"/>
        <v>0.2</v>
      </c>
      <c r="AK310" s="51">
        <f t="shared" si="560"/>
        <v>1.9536415624644365E-2</v>
      </c>
      <c r="AL310" s="57">
        <f t="shared" si="561"/>
        <v>479.6163202791198</v>
      </c>
      <c r="AM310" s="53">
        <f t="shared" si="499"/>
        <v>0</v>
      </c>
      <c r="AN310" s="58">
        <f t="shared" si="562"/>
        <v>2.6277099673264104</v>
      </c>
      <c r="AO310" s="49">
        <f t="shared" si="500"/>
        <v>2.6277099673264104</v>
      </c>
      <c r="AP310" s="143">
        <f t="shared" si="501"/>
        <v>0.2</v>
      </c>
      <c r="AQ310" s="51">
        <f t="shared" si="563"/>
        <v>1.9536711274376561E-2</v>
      </c>
      <c r="AR310" s="57">
        <f t="shared" si="564"/>
        <v>479.59542096887992</v>
      </c>
      <c r="AS310" s="44">
        <f t="shared" si="502"/>
        <v>2008.2046918701953</v>
      </c>
      <c r="AT310" s="44">
        <f t="shared" si="503"/>
        <v>803.28187674807816</v>
      </c>
      <c r="AU310" s="44">
        <f t="shared" si="504"/>
        <v>502.05117296754884</v>
      </c>
      <c r="AV310" s="47">
        <f t="shared" si="505"/>
        <v>12.411137269659845</v>
      </c>
      <c r="AW310" s="47">
        <f t="shared" si="506"/>
        <v>623.77227622718215</v>
      </c>
      <c r="AX310" s="86">
        <f t="shared" si="507"/>
        <v>152671.57276598291</v>
      </c>
      <c r="AY310" s="86">
        <f t="shared" si="508"/>
        <v>486.04845928234698</v>
      </c>
      <c r="AZ310" s="10">
        <f t="shared" si="565"/>
        <v>486.04845928234698</v>
      </c>
      <c r="BA310" s="44">
        <f t="shared" si="509"/>
        <v>623.77227622718215</v>
      </c>
      <c r="BB310" s="9">
        <f t="shared" si="510"/>
        <v>623.77227622718215</v>
      </c>
      <c r="BC310" s="45">
        <f t="shared" si="599"/>
        <v>83169.636830290954</v>
      </c>
      <c r="BD310" s="9">
        <f t="shared" si="511"/>
        <v>502.05117296754884</v>
      </c>
      <c r="BE310" s="45">
        <f t="shared" si="595"/>
        <v>66940.156395673184</v>
      </c>
      <c r="BF310" s="9">
        <f t="shared" si="512"/>
        <v>623.77227622718215</v>
      </c>
      <c r="BG310" s="45">
        <f t="shared" si="596"/>
        <v>83169.636830290954</v>
      </c>
      <c r="BH310" s="58"/>
      <c r="BI310" s="58"/>
      <c r="BJ310" s="58">
        <f t="shared" si="566"/>
        <v>-623.77227622718215</v>
      </c>
      <c r="BK310" s="97"/>
      <c r="BL310" s="44"/>
      <c r="BM310" s="82">
        <f t="shared" si="567"/>
        <v>30.5</v>
      </c>
      <c r="BN310" s="86">
        <f t="shared" si="568"/>
        <v>30500</v>
      </c>
      <c r="BO310" s="86">
        <f t="shared" si="569"/>
        <v>100</v>
      </c>
      <c r="BP310" s="84">
        <f t="shared" si="513"/>
        <v>3</v>
      </c>
      <c r="BQ310" s="84">
        <f t="shared" si="514"/>
        <v>2.6</v>
      </c>
      <c r="BR310" s="84">
        <f t="shared" si="515"/>
        <v>0.2</v>
      </c>
      <c r="BS310" s="84">
        <f t="shared" si="570"/>
        <v>3.5776943074937985E-2</v>
      </c>
      <c r="BT310" s="84">
        <f t="shared" si="571"/>
        <v>651.56583399663214</v>
      </c>
      <c r="BU310" s="84">
        <f t="shared" si="572"/>
        <v>0</v>
      </c>
      <c r="BV310" s="83">
        <f t="shared" si="573"/>
        <v>819.52638114440356</v>
      </c>
      <c r="BW310" s="81">
        <f t="shared" si="597"/>
        <v>819.52638114440356</v>
      </c>
      <c r="BX310" s="83">
        <f t="shared" si="516"/>
        <v>0</v>
      </c>
      <c r="BY310" s="141">
        <f t="shared" si="517"/>
        <v>0</v>
      </c>
      <c r="BZ310" s="83">
        <f t="shared" si="518"/>
        <v>2.6</v>
      </c>
      <c r="CA310" s="83">
        <f t="shared" si="519"/>
        <v>0</v>
      </c>
      <c r="CB310" s="83">
        <f t="shared" si="574"/>
        <v>2.5469783293859294</v>
      </c>
      <c r="CC310" s="83">
        <f t="shared" si="520"/>
        <v>2.5469783293859294</v>
      </c>
      <c r="CD310" s="143">
        <f t="shared" si="521"/>
        <v>0.2</v>
      </c>
      <c r="CE310" s="83">
        <f t="shared" si="575"/>
        <v>2.1569523213569562E-2</v>
      </c>
      <c r="CF310" s="84">
        <f t="shared" si="576"/>
        <v>751.28875104157805</v>
      </c>
      <c r="CG310" s="83">
        <f t="shared" si="522"/>
        <v>0</v>
      </c>
      <c r="CH310" s="83">
        <f t="shared" si="577"/>
        <v>2.5233539886637977</v>
      </c>
      <c r="CI310" s="83">
        <f t="shared" si="523"/>
        <v>2.5233539886637977</v>
      </c>
      <c r="CJ310" s="143">
        <f t="shared" si="524"/>
        <v>0.2</v>
      </c>
      <c r="CK310" s="83">
        <f t="shared" si="578"/>
        <v>2.0761910799758289E-2</v>
      </c>
      <c r="CL310" s="84">
        <f t="shared" si="579"/>
        <v>699.10751311949343</v>
      </c>
      <c r="CM310" s="83">
        <f t="shared" si="525"/>
        <v>0</v>
      </c>
      <c r="CN310" s="83">
        <f t="shared" si="580"/>
        <v>2.535660784785124</v>
      </c>
      <c r="CO310" s="83">
        <f t="shared" si="526"/>
        <v>2.535660784785124</v>
      </c>
      <c r="CP310" s="143">
        <f t="shared" si="527"/>
        <v>0.2</v>
      </c>
      <c r="CQ310" s="83">
        <f t="shared" si="581"/>
        <v>2.0921564504283587E-2</v>
      </c>
      <c r="CR310" s="84">
        <f t="shared" si="582"/>
        <v>684.64222142731398</v>
      </c>
      <c r="CS310" s="83">
        <f t="shared" si="528"/>
        <v>0</v>
      </c>
      <c r="CT310" s="83">
        <f t="shared" si="583"/>
        <v>2.5390936627537259</v>
      </c>
      <c r="CU310" s="83">
        <f t="shared" si="529"/>
        <v>2.5390936627537259</v>
      </c>
      <c r="CV310" s="143">
        <f t="shared" si="530"/>
        <v>0.2</v>
      </c>
      <c r="CW310" s="83">
        <f t="shared" si="584"/>
        <v>2.094952698718365E-2</v>
      </c>
      <c r="CX310" s="84">
        <f t="shared" si="585"/>
        <v>683.10361461169896</v>
      </c>
      <c r="CY310" s="83">
        <f t="shared" si="531"/>
        <v>0</v>
      </c>
      <c r="CZ310" s="83">
        <f t="shared" si="586"/>
        <v>2.5394593492579411</v>
      </c>
      <c r="DA310" s="83">
        <f t="shared" si="532"/>
        <v>2.5394593492579411</v>
      </c>
      <c r="DB310" s="143">
        <f t="shared" si="533"/>
        <v>0.2</v>
      </c>
      <c r="DC310" s="83">
        <f t="shared" si="587"/>
        <v>2.0950446767325583E-2</v>
      </c>
      <c r="DD310" s="84">
        <f t="shared" si="588"/>
        <v>683.04066563645404</v>
      </c>
      <c r="DE310" s="86">
        <f t="shared" si="534"/>
        <v>1475.1474860599265</v>
      </c>
      <c r="DF310" s="86">
        <f t="shared" si="535"/>
        <v>590.05899442397049</v>
      </c>
      <c r="DG310" s="86">
        <f t="shared" si="536"/>
        <v>368.78687151498161</v>
      </c>
      <c r="DH310" s="86">
        <f t="shared" si="537"/>
        <v>0.51705527553264263</v>
      </c>
      <c r="DI310" s="86">
        <f t="shared" si="538"/>
        <v>2.0945539961518316</v>
      </c>
      <c r="DJ310" s="86">
        <f t="shared" si="539"/>
        <v>470.95353786896834</v>
      </c>
      <c r="DK310" s="86">
        <f t="shared" si="540"/>
        <v>367.67514251965878</v>
      </c>
      <c r="DL310" s="86">
        <f t="shared" si="598"/>
        <v>367.67514251965878</v>
      </c>
      <c r="DM310" s="86">
        <f t="shared" si="541"/>
        <v>2.0945539961518316</v>
      </c>
      <c r="DN310" s="85">
        <f t="shared" si="542"/>
        <v>2.0945539961518316</v>
      </c>
      <c r="DO310" s="85">
        <f t="shared" si="589"/>
        <v>209.45539961518315</v>
      </c>
      <c r="DP310" s="85">
        <f t="shared" si="543"/>
        <v>2.0945539961518316</v>
      </c>
      <c r="DQ310" s="85">
        <f t="shared" si="590"/>
        <v>209.45539961518315</v>
      </c>
      <c r="DR310" s="85">
        <f t="shared" si="544"/>
        <v>2.0945539961518316</v>
      </c>
      <c r="DS310" s="85">
        <f t="shared" si="591"/>
        <v>209.45539961518315</v>
      </c>
      <c r="DT310" s="81"/>
      <c r="DU310" s="81"/>
      <c r="DV310" s="81">
        <f t="shared" si="592"/>
        <v>-2.0945539961518316</v>
      </c>
      <c r="DW310" s="100"/>
    </row>
    <row r="311" spans="1:127" x14ac:dyDescent="0.2">
      <c r="A311" s="59">
        <f t="shared" si="545"/>
        <v>40.800000000000033</v>
      </c>
      <c r="B311" s="44">
        <f t="shared" si="546"/>
        <v>40800.000000000029</v>
      </c>
      <c r="C311" s="52">
        <f t="shared" si="480"/>
        <v>133.33333333333334</v>
      </c>
      <c r="D311" s="50">
        <f t="shared" si="481"/>
        <v>3</v>
      </c>
      <c r="E311" s="44">
        <f t="shared" si="482"/>
        <v>2.6</v>
      </c>
      <c r="F311" s="47">
        <f t="shared" si="483"/>
        <v>0.2</v>
      </c>
      <c r="G311" s="52">
        <f t="shared" si="547"/>
        <v>2.5596891762289409E-2</v>
      </c>
      <c r="H311" s="57">
        <f t="shared" si="548"/>
        <v>501.53648631665186</v>
      </c>
      <c r="I311" s="52">
        <f t="shared" si="549"/>
        <v>0</v>
      </c>
      <c r="J311" s="54">
        <f t="shared" si="550"/>
        <v>1119.4624732612197</v>
      </c>
      <c r="K311" s="46">
        <f t="shared" si="593"/>
        <v>1119.4624732612197</v>
      </c>
      <c r="L311" s="80">
        <f t="shared" si="484"/>
        <v>0</v>
      </c>
      <c r="M311" s="142">
        <f t="shared" si="485"/>
        <v>0</v>
      </c>
      <c r="N311" s="60">
        <f t="shared" si="486"/>
        <v>2.6</v>
      </c>
      <c r="O311" s="53">
        <f t="shared" si="487"/>
        <v>0</v>
      </c>
      <c r="P311" s="58">
        <f t="shared" si="551"/>
        <v>2.6227228105184031</v>
      </c>
      <c r="Q311" s="49">
        <f t="shared" si="488"/>
        <v>2.6227228105184031</v>
      </c>
      <c r="R311" s="143">
        <f t="shared" si="489"/>
        <v>0.2</v>
      </c>
      <c r="S311" s="51">
        <f t="shared" si="552"/>
        <v>2.0156702263221048E-2</v>
      </c>
      <c r="T311" s="57">
        <f t="shared" si="553"/>
        <v>489.57846339793565</v>
      </c>
      <c r="U311" s="53">
        <f t="shared" si="490"/>
        <v>0</v>
      </c>
      <c r="V311" s="58">
        <f t="shared" si="554"/>
        <v>2.6257126903869845</v>
      </c>
      <c r="W311" s="49">
        <f t="shared" si="491"/>
        <v>2.6257126903869845</v>
      </c>
      <c r="X311" s="143">
        <f t="shared" si="492"/>
        <v>0.2</v>
      </c>
      <c r="Y311" s="51">
        <f t="shared" si="555"/>
        <v>1.9561880481965294E-2</v>
      </c>
      <c r="Z311" s="57">
        <f t="shared" si="556"/>
        <v>482.64113264305388</v>
      </c>
      <c r="AA311" s="53">
        <f t="shared" si="493"/>
        <v>0</v>
      </c>
      <c r="AB311" s="58">
        <f t="shared" si="557"/>
        <v>2.627450366719696</v>
      </c>
      <c r="AC311" s="49">
        <f t="shared" si="494"/>
        <v>2.627450366719696</v>
      </c>
      <c r="AD311" s="143">
        <f t="shared" si="495"/>
        <v>0.2</v>
      </c>
      <c r="AE311" s="49">
        <f t="shared" si="594"/>
        <v>1.9509190633116295E-2</v>
      </c>
      <c r="AF311" s="57">
        <f t="shared" si="558"/>
        <v>480.83815861453905</v>
      </c>
      <c r="AG311" s="53">
        <f t="shared" si="496"/>
        <v>0</v>
      </c>
      <c r="AH311" s="58">
        <f t="shared" si="559"/>
        <v>2.6279023558355203</v>
      </c>
      <c r="AI311" s="49">
        <f t="shared" si="497"/>
        <v>2.6279023558355203</v>
      </c>
      <c r="AJ311" s="143">
        <f t="shared" si="498"/>
        <v>0.2</v>
      </c>
      <c r="AK311" s="51">
        <f t="shared" si="560"/>
        <v>1.9509748957977698E-2</v>
      </c>
      <c r="AL311" s="57">
        <f t="shared" si="561"/>
        <v>480.60696805319839</v>
      </c>
      <c r="AM311" s="53">
        <f t="shared" si="499"/>
        <v>0</v>
      </c>
      <c r="AN311" s="58">
        <f t="shared" si="562"/>
        <v>2.6279603244457967</v>
      </c>
      <c r="AO311" s="49">
        <f t="shared" si="500"/>
        <v>2.6279603244457967</v>
      </c>
      <c r="AP311" s="143">
        <f t="shared" si="501"/>
        <v>0.2</v>
      </c>
      <c r="AQ311" s="51">
        <f t="shared" si="563"/>
        <v>1.9510044607709894E-2</v>
      </c>
      <c r="AR311" s="57">
        <f t="shared" si="564"/>
        <v>480.58606190382847</v>
      </c>
      <c r="AS311" s="44">
        <f t="shared" si="502"/>
        <v>2015.0324518701952</v>
      </c>
      <c r="AT311" s="44">
        <f t="shared" si="503"/>
        <v>806.01298074807812</v>
      </c>
      <c r="AU311" s="44">
        <f t="shared" si="504"/>
        <v>503.75811296754881</v>
      </c>
      <c r="AV311" s="47">
        <f t="shared" si="505"/>
        <v>12.26504421394578</v>
      </c>
      <c r="AW311" s="47">
        <f t="shared" si="506"/>
        <v>610.04134355805422</v>
      </c>
      <c r="AX311" s="86">
        <f t="shared" si="507"/>
        <v>147315.29980054911</v>
      </c>
      <c r="AY311" s="86">
        <f t="shared" si="508"/>
        <v>483.13938323557636</v>
      </c>
      <c r="AZ311" s="10">
        <f t="shared" si="565"/>
        <v>483.13938323557636</v>
      </c>
      <c r="BA311" s="44">
        <f t="shared" si="509"/>
        <v>610.04134355805422</v>
      </c>
      <c r="BB311" s="9">
        <f t="shared" si="510"/>
        <v>610.04134355805422</v>
      </c>
      <c r="BC311" s="45">
        <f t="shared" si="599"/>
        <v>81338.845807740567</v>
      </c>
      <c r="BD311" s="9">
        <f t="shared" si="511"/>
        <v>503.75811296754881</v>
      </c>
      <c r="BE311" s="45">
        <f t="shared" si="595"/>
        <v>67167.748395673174</v>
      </c>
      <c r="BF311" s="9">
        <f t="shared" si="512"/>
        <v>610.04134355805422</v>
      </c>
      <c r="BG311" s="45">
        <f t="shared" si="596"/>
        <v>81338.845807740567</v>
      </c>
      <c r="BH311" s="58"/>
      <c r="BI311" s="58"/>
      <c r="BJ311" s="58">
        <f t="shared" si="566"/>
        <v>-610.04134355805422</v>
      </c>
      <c r="BK311" s="97"/>
      <c r="BL311" s="44"/>
      <c r="BM311" s="82">
        <f t="shared" si="567"/>
        <v>30.6</v>
      </c>
      <c r="BN311" s="86">
        <f t="shared" si="568"/>
        <v>30600</v>
      </c>
      <c r="BO311" s="86">
        <f t="shared" si="569"/>
        <v>100</v>
      </c>
      <c r="BP311" s="84">
        <f t="shared" si="513"/>
        <v>3</v>
      </c>
      <c r="BQ311" s="84">
        <f t="shared" si="514"/>
        <v>2.6</v>
      </c>
      <c r="BR311" s="84">
        <f t="shared" si="515"/>
        <v>0.2</v>
      </c>
      <c r="BS311" s="84">
        <f t="shared" si="570"/>
        <v>3.5756943074937986E-2</v>
      </c>
      <c r="BT311" s="84">
        <f t="shared" si="571"/>
        <v>652.94148565336047</v>
      </c>
      <c r="BU311" s="84">
        <f t="shared" si="572"/>
        <v>0</v>
      </c>
      <c r="BV311" s="83">
        <f t="shared" si="573"/>
        <v>822.3712811444035</v>
      </c>
      <c r="BW311" s="81">
        <f t="shared" si="597"/>
        <v>822.3712811444035</v>
      </c>
      <c r="BX311" s="83">
        <f t="shared" si="516"/>
        <v>0</v>
      </c>
      <c r="BY311" s="141">
        <f t="shared" si="517"/>
        <v>0</v>
      </c>
      <c r="BZ311" s="83">
        <f t="shared" si="518"/>
        <v>2.6</v>
      </c>
      <c r="CA311" s="83">
        <f t="shared" si="519"/>
        <v>0</v>
      </c>
      <c r="CB311" s="83">
        <f t="shared" si="574"/>
        <v>2.5470174281871474</v>
      </c>
      <c r="CC311" s="83">
        <f t="shared" si="520"/>
        <v>2.5470174281871474</v>
      </c>
      <c r="CD311" s="143">
        <f t="shared" si="521"/>
        <v>0.2</v>
      </c>
      <c r="CE311" s="83">
        <f t="shared" si="575"/>
        <v>2.1549523213569562E-2</v>
      </c>
      <c r="CF311" s="84">
        <f t="shared" si="576"/>
        <v>752.13522558613249</v>
      </c>
      <c r="CG311" s="83">
        <f t="shared" si="522"/>
        <v>0</v>
      </c>
      <c r="CH311" s="83">
        <f t="shared" si="577"/>
        <v>2.5235199387048142</v>
      </c>
      <c r="CI311" s="83">
        <f t="shared" si="523"/>
        <v>2.5235199387048142</v>
      </c>
      <c r="CJ311" s="143">
        <f t="shared" si="524"/>
        <v>0.2</v>
      </c>
      <c r="CK311" s="83">
        <f t="shared" si="578"/>
        <v>2.074191079975829E-2</v>
      </c>
      <c r="CL311" s="84">
        <f t="shared" si="579"/>
        <v>699.92990707979334</v>
      </c>
      <c r="CM311" s="83">
        <f t="shared" si="525"/>
        <v>0</v>
      </c>
      <c r="CN311" s="83">
        <f t="shared" si="580"/>
        <v>2.535832277505278</v>
      </c>
      <c r="CO311" s="83">
        <f t="shared" si="526"/>
        <v>2.535832277505278</v>
      </c>
      <c r="CP311" s="143">
        <f t="shared" si="527"/>
        <v>0.2</v>
      </c>
      <c r="CQ311" s="83">
        <f t="shared" si="581"/>
        <v>2.0901564504283588E-2</v>
      </c>
      <c r="CR311" s="84">
        <f t="shared" si="582"/>
        <v>685.46692024466995</v>
      </c>
      <c r="CS311" s="83">
        <f t="shared" si="528"/>
        <v>0</v>
      </c>
      <c r="CT311" s="83">
        <f t="shared" si="583"/>
        <v>2.5392645757023882</v>
      </c>
      <c r="CU311" s="83">
        <f t="shared" si="529"/>
        <v>2.5392645757023882</v>
      </c>
      <c r="CV311" s="143">
        <f t="shared" si="530"/>
        <v>0.2</v>
      </c>
      <c r="CW311" s="83">
        <f t="shared" si="584"/>
        <v>2.0929526987183651E-2</v>
      </c>
      <c r="CX311" s="84">
        <f t="shared" si="585"/>
        <v>683.92829970679202</v>
      </c>
      <c r="CY311" s="83">
        <f t="shared" si="531"/>
        <v>0</v>
      </c>
      <c r="CZ311" s="83">
        <f t="shared" si="586"/>
        <v>2.5396302618543056</v>
      </c>
      <c r="DA311" s="83">
        <f t="shared" si="532"/>
        <v>2.5396302618543056</v>
      </c>
      <c r="DB311" s="143">
        <f t="shared" si="533"/>
        <v>0.2</v>
      </c>
      <c r="DC311" s="83">
        <f t="shared" si="587"/>
        <v>2.0930446767325583E-2</v>
      </c>
      <c r="DD311" s="84">
        <f t="shared" si="588"/>
        <v>683.86526819500432</v>
      </c>
      <c r="DE311" s="86">
        <f t="shared" si="534"/>
        <v>1480.2683060599263</v>
      </c>
      <c r="DF311" s="86">
        <f t="shared" si="535"/>
        <v>592.10732242397046</v>
      </c>
      <c r="DG311" s="86">
        <f t="shared" si="536"/>
        <v>370.06707651498158</v>
      </c>
      <c r="DH311" s="86">
        <f t="shared" si="537"/>
        <v>0.51430106602657488</v>
      </c>
      <c r="DI311" s="86">
        <f t="shared" si="538"/>
        <v>2.0741057728973691</v>
      </c>
      <c r="DJ311" s="86">
        <f t="shared" si="539"/>
        <v>462.35322189641937</v>
      </c>
      <c r="DK311" s="86">
        <f t="shared" si="540"/>
        <v>364.16875897835018</v>
      </c>
      <c r="DL311" s="86">
        <f t="shared" si="598"/>
        <v>364.16875897835018</v>
      </c>
      <c r="DM311" s="86">
        <f t="shared" si="541"/>
        <v>2.0741057728973691</v>
      </c>
      <c r="DN311" s="85">
        <f t="shared" si="542"/>
        <v>2.0741057728973691</v>
      </c>
      <c r="DO311" s="85">
        <f t="shared" si="589"/>
        <v>207.41057728973692</v>
      </c>
      <c r="DP311" s="85">
        <f t="shared" si="543"/>
        <v>2.0741057728973691</v>
      </c>
      <c r="DQ311" s="85">
        <f t="shared" si="590"/>
        <v>207.41057728973692</v>
      </c>
      <c r="DR311" s="85">
        <f t="shared" si="544"/>
        <v>2.0741057728973691</v>
      </c>
      <c r="DS311" s="85">
        <f t="shared" si="591"/>
        <v>207.41057728973692</v>
      </c>
      <c r="DT311" s="81"/>
      <c r="DU311" s="81"/>
      <c r="DV311" s="81">
        <f t="shared" si="592"/>
        <v>-2.0741057728973691</v>
      </c>
      <c r="DW311" s="100"/>
    </row>
    <row r="312" spans="1:127" x14ac:dyDescent="0.2">
      <c r="A312" s="59">
        <f t="shared" si="545"/>
        <v>40.933333333333366</v>
      </c>
      <c r="B312" s="44">
        <f t="shared" si="546"/>
        <v>40933.333333333365</v>
      </c>
      <c r="C312" s="52">
        <f t="shared" si="480"/>
        <v>133.33333333333334</v>
      </c>
      <c r="D312" s="50">
        <f t="shared" si="481"/>
        <v>3</v>
      </c>
      <c r="E312" s="44">
        <f t="shared" si="482"/>
        <v>2.6</v>
      </c>
      <c r="F312" s="47">
        <f t="shared" si="483"/>
        <v>0.2</v>
      </c>
      <c r="G312" s="52">
        <f t="shared" si="547"/>
        <v>2.5570225095622741E-2</v>
      </c>
      <c r="H312" s="57">
        <f t="shared" si="548"/>
        <v>502.84846367198293</v>
      </c>
      <c r="I312" s="52">
        <f t="shared" si="549"/>
        <v>0</v>
      </c>
      <c r="J312" s="54">
        <f t="shared" si="550"/>
        <v>1123.2556732612197</v>
      </c>
      <c r="K312" s="46">
        <f t="shared" si="593"/>
        <v>1123.2556732612197</v>
      </c>
      <c r="L312" s="80">
        <f t="shared" si="484"/>
        <v>0</v>
      </c>
      <c r="M312" s="142">
        <f t="shared" si="485"/>
        <v>0</v>
      </c>
      <c r="N312" s="60">
        <f t="shared" si="486"/>
        <v>2.6</v>
      </c>
      <c r="O312" s="53">
        <f t="shared" si="487"/>
        <v>0</v>
      </c>
      <c r="P312" s="58">
        <f t="shared" si="551"/>
        <v>2.6228928669244782</v>
      </c>
      <c r="Q312" s="49">
        <f t="shared" si="488"/>
        <v>2.6228928669244782</v>
      </c>
      <c r="R312" s="143">
        <f t="shared" si="489"/>
        <v>0.2</v>
      </c>
      <c r="S312" s="51">
        <f t="shared" si="552"/>
        <v>2.013003559655438E-2</v>
      </c>
      <c r="T312" s="57">
        <f t="shared" si="553"/>
        <v>490.60250700376918</v>
      </c>
      <c r="U312" s="53">
        <f t="shared" si="490"/>
        <v>0</v>
      </c>
      <c r="V312" s="58">
        <f t="shared" si="554"/>
        <v>2.6259546388648674</v>
      </c>
      <c r="W312" s="49">
        <f t="shared" si="491"/>
        <v>2.6259546388648674</v>
      </c>
      <c r="X312" s="143">
        <f t="shared" si="492"/>
        <v>0.2</v>
      </c>
      <c r="Y312" s="51">
        <f t="shared" si="555"/>
        <v>1.9535213815298626E-2</v>
      </c>
      <c r="Z312" s="57">
        <f t="shared" si="556"/>
        <v>483.63380520875137</v>
      </c>
      <c r="AA312" s="53">
        <f t="shared" si="493"/>
        <v>0</v>
      </c>
      <c r="AB312" s="58">
        <f t="shared" si="557"/>
        <v>2.627700168625398</v>
      </c>
      <c r="AC312" s="49">
        <f t="shared" si="494"/>
        <v>2.627700168625398</v>
      </c>
      <c r="AD312" s="143">
        <f t="shared" si="495"/>
        <v>0.2</v>
      </c>
      <c r="AE312" s="49">
        <f t="shared" si="594"/>
        <v>1.9482523966449627E-2</v>
      </c>
      <c r="AF312" s="57">
        <f t="shared" si="558"/>
        <v>481.82750085783948</v>
      </c>
      <c r="AG312" s="53">
        <f t="shared" si="496"/>
        <v>0</v>
      </c>
      <c r="AH312" s="58">
        <f t="shared" si="559"/>
        <v>2.6281529929298517</v>
      </c>
      <c r="AI312" s="49">
        <f t="shared" si="497"/>
        <v>2.6281529929298517</v>
      </c>
      <c r="AJ312" s="143">
        <f t="shared" si="498"/>
        <v>0.2</v>
      </c>
      <c r="AK312" s="51">
        <f t="shared" si="560"/>
        <v>1.948308229131103E-2</v>
      </c>
      <c r="AL312" s="57">
        <f t="shared" si="561"/>
        <v>481.59616846146827</v>
      </c>
      <c r="AM312" s="53">
        <f t="shared" si="499"/>
        <v>0</v>
      </c>
      <c r="AN312" s="58">
        <f t="shared" si="562"/>
        <v>2.628210997161279</v>
      </c>
      <c r="AO312" s="49">
        <f t="shared" si="500"/>
        <v>2.628210997161279</v>
      </c>
      <c r="AP312" s="143">
        <f t="shared" si="501"/>
        <v>0.2</v>
      </c>
      <c r="AQ312" s="51">
        <f t="shared" si="563"/>
        <v>1.9483377941043226E-2</v>
      </c>
      <c r="AR312" s="57">
        <f t="shared" si="564"/>
        <v>481.57525549212909</v>
      </c>
      <c r="AS312" s="44">
        <f t="shared" si="502"/>
        <v>2021.8602118701954</v>
      </c>
      <c r="AT312" s="44">
        <f t="shared" si="503"/>
        <v>808.74408474807808</v>
      </c>
      <c r="AU312" s="44">
        <f t="shared" si="504"/>
        <v>505.46505296754884</v>
      </c>
      <c r="AV312" s="47">
        <f t="shared" si="505"/>
        <v>12.121256552782075</v>
      </c>
      <c r="AW312" s="47">
        <f t="shared" si="506"/>
        <v>596.6668629639704</v>
      </c>
      <c r="AX312" s="86">
        <f t="shared" si="507"/>
        <v>142167.66330436504</v>
      </c>
      <c r="AY312" s="86">
        <f t="shared" si="508"/>
        <v>480.24516877040253</v>
      </c>
      <c r="AZ312" s="10">
        <f t="shared" si="565"/>
        <v>480.24516877040253</v>
      </c>
      <c r="BA312" s="44">
        <f t="shared" si="509"/>
        <v>596.6668629639704</v>
      </c>
      <c r="BB312" s="9">
        <f t="shared" si="510"/>
        <v>596.6668629639704</v>
      </c>
      <c r="BC312" s="45">
        <f t="shared" si="599"/>
        <v>79555.581728529389</v>
      </c>
      <c r="BD312" s="9">
        <f t="shared" si="511"/>
        <v>505.46505296754884</v>
      </c>
      <c r="BE312" s="45">
        <f t="shared" si="595"/>
        <v>67395.340395673178</v>
      </c>
      <c r="BF312" s="9">
        <f t="shared" si="512"/>
        <v>596.6668629639704</v>
      </c>
      <c r="BG312" s="45">
        <f t="shared" si="596"/>
        <v>79555.581728529389</v>
      </c>
      <c r="BH312" s="58"/>
      <c r="BI312" s="58"/>
      <c r="BJ312" s="58">
        <f t="shared" si="566"/>
        <v>-596.6668629639704</v>
      </c>
      <c r="BK312" s="97"/>
      <c r="BL312" s="44"/>
      <c r="BM312" s="82">
        <f t="shared" si="567"/>
        <v>30.7</v>
      </c>
      <c r="BN312" s="86">
        <f t="shared" si="568"/>
        <v>30700</v>
      </c>
      <c r="BO312" s="86">
        <f t="shared" si="569"/>
        <v>100</v>
      </c>
      <c r="BP312" s="84">
        <f t="shared" si="513"/>
        <v>3</v>
      </c>
      <c r="BQ312" s="84">
        <f t="shared" si="514"/>
        <v>2.6</v>
      </c>
      <c r="BR312" s="84">
        <f t="shared" si="515"/>
        <v>0.2</v>
      </c>
      <c r="BS312" s="84">
        <f t="shared" si="570"/>
        <v>3.5736943074937987E-2</v>
      </c>
      <c r="BT312" s="84">
        <f t="shared" si="571"/>
        <v>654.31636807931966</v>
      </c>
      <c r="BU312" s="84">
        <f t="shared" si="572"/>
        <v>0</v>
      </c>
      <c r="BV312" s="83">
        <f t="shared" si="573"/>
        <v>825.21618114440344</v>
      </c>
      <c r="BW312" s="81">
        <f t="shared" si="597"/>
        <v>825.21618114440344</v>
      </c>
      <c r="BX312" s="83">
        <f t="shared" si="516"/>
        <v>0</v>
      </c>
      <c r="BY312" s="141">
        <f t="shared" si="517"/>
        <v>0</v>
      </c>
      <c r="BZ312" s="83">
        <f t="shared" si="518"/>
        <v>2.6</v>
      </c>
      <c r="CA312" s="83">
        <f t="shared" si="519"/>
        <v>0</v>
      </c>
      <c r="CB312" s="83">
        <f t="shared" si="574"/>
        <v>2.5470567007866194</v>
      </c>
      <c r="CC312" s="83">
        <f t="shared" si="520"/>
        <v>2.5470567007866194</v>
      </c>
      <c r="CD312" s="143">
        <f t="shared" si="521"/>
        <v>0.2</v>
      </c>
      <c r="CE312" s="83">
        <f t="shared" si="575"/>
        <v>2.1529523213569563E-2</v>
      </c>
      <c r="CF312" s="84">
        <f t="shared" si="576"/>
        <v>752.98090190444896</v>
      </c>
      <c r="CG312" s="83">
        <f t="shared" si="522"/>
        <v>0</v>
      </c>
      <c r="CH312" s="83">
        <f t="shared" si="577"/>
        <v>2.523686049959482</v>
      </c>
      <c r="CI312" s="83">
        <f t="shared" si="523"/>
        <v>2.523686049959482</v>
      </c>
      <c r="CJ312" s="143">
        <f t="shared" si="524"/>
        <v>0.2</v>
      </c>
      <c r="CK312" s="83">
        <f t="shared" si="578"/>
        <v>2.072191079975829E-2</v>
      </c>
      <c r="CL312" s="84">
        <f t="shared" si="579"/>
        <v>700.75145441460063</v>
      </c>
      <c r="CM312" s="83">
        <f t="shared" si="525"/>
        <v>0</v>
      </c>
      <c r="CN312" s="83">
        <f t="shared" si="580"/>
        <v>2.5360039445100409</v>
      </c>
      <c r="CO312" s="83">
        <f t="shared" si="526"/>
        <v>2.5360039445100409</v>
      </c>
      <c r="CP312" s="143">
        <f t="shared" si="527"/>
        <v>0.2</v>
      </c>
      <c r="CQ312" s="83">
        <f t="shared" si="581"/>
        <v>2.0881564504283589E-2</v>
      </c>
      <c r="CR312" s="84">
        <f t="shared" si="582"/>
        <v>686.29077459377686</v>
      </c>
      <c r="CS312" s="83">
        <f t="shared" si="528"/>
        <v>0</v>
      </c>
      <c r="CT312" s="83">
        <f t="shared" si="583"/>
        <v>2.539435662946254</v>
      </c>
      <c r="CU312" s="83">
        <f t="shared" si="529"/>
        <v>2.539435662946254</v>
      </c>
      <c r="CV312" s="143">
        <f t="shared" si="530"/>
        <v>0.2</v>
      </c>
      <c r="CW312" s="83">
        <f t="shared" si="584"/>
        <v>2.0909526987183652E-2</v>
      </c>
      <c r="CX312" s="84">
        <f t="shared" si="585"/>
        <v>684.75214166431613</v>
      </c>
      <c r="CY312" s="83">
        <f t="shared" si="531"/>
        <v>0</v>
      </c>
      <c r="CZ312" s="83">
        <f t="shared" si="586"/>
        <v>2.5398013484840609</v>
      </c>
      <c r="DA312" s="83">
        <f t="shared" si="532"/>
        <v>2.5398013484840609</v>
      </c>
      <c r="DB312" s="143">
        <f t="shared" si="533"/>
        <v>0.2</v>
      </c>
      <c r="DC312" s="83">
        <f t="shared" si="587"/>
        <v>2.0910446767325584E-2</v>
      </c>
      <c r="DD312" s="84">
        <f t="shared" si="588"/>
        <v>684.68902774305957</v>
      </c>
      <c r="DE312" s="86">
        <f t="shared" si="534"/>
        <v>1485.3891260599262</v>
      </c>
      <c r="DF312" s="86">
        <f t="shared" si="535"/>
        <v>594.15565042397043</v>
      </c>
      <c r="DG312" s="86">
        <f t="shared" si="536"/>
        <v>371.34728151498155</v>
      </c>
      <c r="DH312" s="86">
        <f t="shared" si="537"/>
        <v>0.51156901857486792</v>
      </c>
      <c r="DI312" s="86">
        <f t="shared" si="538"/>
        <v>2.0539124222611318</v>
      </c>
      <c r="DJ312" s="86">
        <f t="shared" si="539"/>
        <v>453.93289778705275</v>
      </c>
      <c r="DK312" s="86">
        <f t="shared" si="540"/>
        <v>360.66746831167586</v>
      </c>
      <c r="DL312" s="86">
        <f t="shared" si="598"/>
        <v>360.66746831167586</v>
      </c>
      <c r="DM312" s="86">
        <f t="shared" si="541"/>
        <v>2.0539124222611318</v>
      </c>
      <c r="DN312" s="85">
        <f t="shared" si="542"/>
        <v>2.0539124222611318</v>
      </c>
      <c r="DO312" s="85">
        <f t="shared" si="589"/>
        <v>205.39124222611318</v>
      </c>
      <c r="DP312" s="85">
        <f t="shared" si="543"/>
        <v>2.0539124222611318</v>
      </c>
      <c r="DQ312" s="85">
        <f t="shared" si="590"/>
        <v>205.39124222611318</v>
      </c>
      <c r="DR312" s="85">
        <f t="shared" si="544"/>
        <v>2.0539124222611318</v>
      </c>
      <c r="DS312" s="85">
        <f t="shared" si="591"/>
        <v>205.39124222611318</v>
      </c>
      <c r="DT312" s="81"/>
      <c r="DU312" s="81"/>
      <c r="DV312" s="81">
        <f t="shared" si="592"/>
        <v>-2.0539124222611318</v>
      </c>
      <c r="DW312" s="100"/>
    </row>
    <row r="313" spans="1:127" x14ac:dyDescent="0.2">
      <c r="A313" s="59">
        <f t="shared" si="545"/>
        <v>41.066666666666698</v>
      </c>
      <c r="B313" s="44">
        <f t="shared" si="546"/>
        <v>41066.666666666701</v>
      </c>
      <c r="C313" s="52">
        <f t="shared" si="480"/>
        <v>133.33333333333334</v>
      </c>
      <c r="D313" s="50">
        <f t="shared" si="481"/>
        <v>3</v>
      </c>
      <c r="E313" s="44">
        <f t="shared" si="482"/>
        <v>2.6</v>
      </c>
      <c r="F313" s="47">
        <f t="shared" si="483"/>
        <v>0.2</v>
      </c>
      <c r="G313" s="52">
        <f t="shared" si="547"/>
        <v>2.5543558428956073E-2</v>
      </c>
      <c r="H313" s="57">
        <f t="shared" si="548"/>
        <v>504.15907350594648</v>
      </c>
      <c r="I313" s="52">
        <f t="shared" si="549"/>
        <v>0</v>
      </c>
      <c r="J313" s="54">
        <f t="shared" si="550"/>
        <v>1127.0488732612198</v>
      </c>
      <c r="K313" s="46">
        <f t="shared" si="593"/>
        <v>1127.0488732612198</v>
      </c>
      <c r="L313" s="80">
        <f t="shared" si="484"/>
        <v>0</v>
      </c>
      <c r="M313" s="142">
        <f t="shared" si="485"/>
        <v>0</v>
      </c>
      <c r="N313" s="60">
        <f t="shared" si="486"/>
        <v>2.6</v>
      </c>
      <c r="O313" s="53">
        <f t="shared" si="487"/>
        <v>0</v>
      </c>
      <c r="P313" s="58">
        <f t="shared" si="551"/>
        <v>2.6230632223429988</v>
      </c>
      <c r="Q313" s="49">
        <f t="shared" si="488"/>
        <v>2.6230632223429988</v>
      </c>
      <c r="R313" s="143">
        <f t="shared" si="489"/>
        <v>0.2</v>
      </c>
      <c r="S313" s="51">
        <f t="shared" si="552"/>
        <v>2.0103368929887712E-2</v>
      </c>
      <c r="T313" s="57">
        <f t="shared" si="553"/>
        <v>491.6251286297811</v>
      </c>
      <c r="U313" s="53">
        <f t="shared" si="490"/>
        <v>0</v>
      </c>
      <c r="V313" s="58">
        <f t="shared" si="554"/>
        <v>2.6261968960525022</v>
      </c>
      <c r="W313" s="49">
        <f t="shared" si="491"/>
        <v>2.6261968960525022</v>
      </c>
      <c r="X313" s="143">
        <f t="shared" si="492"/>
        <v>0.2</v>
      </c>
      <c r="Y313" s="51">
        <f t="shared" si="555"/>
        <v>1.9508547148631959E-2</v>
      </c>
      <c r="Z313" s="57">
        <f t="shared" si="556"/>
        <v>484.62503230729732</v>
      </c>
      <c r="AA313" s="53">
        <f t="shared" si="493"/>
        <v>0</v>
      </c>
      <c r="AB313" s="58">
        <f t="shared" si="557"/>
        <v>2.6279502855325765</v>
      </c>
      <c r="AC313" s="49">
        <f t="shared" si="494"/>
        <v>2.6279502855325765</v>
      </c>
      <c r="AD313" s="143">
        <f t="shared" si="495"/>
        <v>0.2</v>
      </c>
      <c r="AE313" s="49">
        <f t="shared" si="594"/>
        <v>1.9455857299782959E-2</v>
      </c>
      <c r="AF313" s="57">
        <f t="shared" si="558"/>
        <v>482.81539594397231</v>
      </c>
      <c r="AG313" s="53">
        <f t="shared" si="496"/>
        <v>0</v>
      </c>
      <c r="AH313" s="58">
        <f t="shared" si="559"/>
        <v>2.6284039455674133</v>
      </c>
      <c r="AI313" s="49">
        <f t="shared" si="497"/>
        <v>2.6284039455674133</v>
      </c>
      <c r="AJ313" s="143">
        <f t="shared" si="498"/>
        <v>0.2</v>
      </c>
      <c r="AK313" s="51">
        <f t="shared" si="560"/>
        <v>1.9456415624644362E-2</v>
      </c>
      <c r="AL313" s="57">
        <f t="shared" si="561"/>
        <v>482.58392166103994</v>
      </c>
      <c r="AM313" s="53">
        <f t="shared" si="499"/>
        <v>0</v>
      </c>
      <c r="AN313" s="58">
        <f t="shared" si="562"/>
        <v>2.6284619854479527</v>
      </c>
      <c r="AO313" s="49">
        <f t="shared" si="500"/>
        <v>2.6284619854479527</v>
      </c>
      <c r="AP313" s="143">
        <f t="shared" si="501"/>
        <v>0.2</v>
      </c>
      <c r="AQ313" s="51">
        <f t="shared" si="563"/>
        <v>1.9456711274376558E-2</v>
      </c>
      <c r="AR313" s="57">
        <f t="shared" si="564"/>
        <v>482.56300189091468</v>
      </c>
      <c r="AS313" s="44">
        <f t="shared" si="502"/>
        <v>2028.6879718701955</v>
      </c>
      <c r="AT313" s="44">
        <f t="shared" si="503"/>
        <v>811.47518874807815</v>
      </c>
      <c r="AU313" s="44">
        <f t="shared" si="504"/>
        <v>507.17199296754887</v>
      </c>
      <c r="AV313" s="47">
        <f t="shared" si="505"/>
        <v>11.979730336061483</v>
      </c>
      <c r="AW313" s="47">
        <f t="shared" si="506"/>
        <v>583.63833174448143</v>
      </c>
      <c r="AX313" s="86">
        <f t="shared" si="507"/>
        <v>137219.79113129823</v>
      </c>
      <c r="AY313" s="86">
        <f t="shared" si="508"/>
        <v>477.36574808702511</v>
      </c>
      <c r="AZ313" s="10">
        <f t="shared" si="565"/>
        <v>477.36574808702511</v>
      </c>
      <c r="BA313" s="44">
        <f t="shared" si="509"/>
        <v>583.63833174448143</v>
      </c>
      <c r="BB313" s="9">
        <f t="shared" si="510"/>
        <v>583.63833174448143</v>
      </c>
      <c r="BC313" s="45">
        <f t="shared" si="599"/>
        <v>77818.444232597525</v>
      </c>
      <c r="BD313" s="9">
        <f t="shared" si="511"/>
        <v>507.17199296754887</v>
      </c>
      <c r="BE313" s="45">
        <f t="shared" si="595"/>
        <v>67622.932395673182</v>
      </c>
      <c r="BF313" s="9">
        <f t="shared" si="512"/>
        <v>583.63833174448143</v>
      </c>
      <c r="BG313" s="45">
        <f t="shared" si="596"/>
        <v>77818.444232597525</v>
      </c>
      <c r="BH313" s="58"/>
      <c r="BI313" s="58"/>
      <c r="BJ313" s="58">
        <f t="shared" si="566"/>
        <v>-583.63833174448143</v>
      </c>
      <c r="BK313" s="97"/>
      <c r="BL313" s="44"/>
      <c r="BM313" s="82">
        <f t="shared" si="567"/>
        <v>30.8</v>
      </c>
      <c r="BN313" s="86">
        <f t="shared" si="568"/>
        <v>30800</v>
      </c>
      <c r="BO313" s="86">
        <f t="shared" si="569"/>
        <v>100</v>
      </c>
      <c r="BP313" s="84">
        <f t="shared" si="513"/>
        <v>3</v>
      </c>
      <c r="BQ313" s="84">
        <f t="shared" si="514"/>
        <v>2.6</v>
      </c>
      <c r="BR313" s="84">
        <f t="shared" si="515"/>
        <v>0.2</v>
      </c>
      <c r="BS313" s="84">
        <f t="shared" si="570"/>
        <v>3.5716943074937987E-2</v>
      </c>
      <c r="BT313" s="84">
        <f t="shared" si="571"/>
        <v>655.69048127450958</v>
      </c>
      <c r="BU313" s="84">
        <f t="shared" si="572"/>
        <v>0</v>
      </c>
      <c r="BV313" s="83">
        <f t="shared" si="573"/>
        <v>828.06108114440337</v>
      </c>
      <c r="BW313" s="81">
        <f t="shared" si="597"/>
        <v>828.06108114440337</v>
      </c>
      <c r="BX313" s="83">
        <f t="shared" si="516"/>
        <v>0</v>
      </c>
      <c r="BY313" s="141">
        <f t="shared" si="517"/>
        <v>0</v>
      </c>
      <c r="BZ313" s="83">
        <f t="shared" si="518"/>
        <v>2.6</v>
      </c>
      <c r="CA313" s="83">
        <f t="shared" si="519"/>
        <v>0</v>
      </c>
      <c r="CB313" s="83">
        <f t="shared" si="574"/>
        <v>2.5470961471255773</v>
      </c>
      <c r="CC313" s="83">
        <f t="shared" si="520"/>
        <v>2.5470961471255773</v>
      </c>
      <c r="CD313" s="143">
        <f t="shared" si="521"/>
        <v>0.2</v>
      </c>
      <c r="CE313" s="83">
        <f t="shared" si="575"/>
        <v>2.1509523213569564E-2</v>
      </c>
      <c r="CF313" s="84">
        <f t="shared" si="576"/>
        <v>753.82577996338352</v>
      </c>
      <c r="CG313" s="83">
        <f t="shared" si="522"/>
        <v>0</v>
      </c>
      <c r="CH313" s="83">
        <f t="shared" si="577"/>
        <v>2.5238523224345375</v>
      </c>
      <c r="CI313" s="83">
        <f t="shared" si="523"/>
        <v>2.5238523224345375</v>
      </c>
      <c r="CJ313" s="143">
        <f t="shared" si="524"/>
        <v>0.2</v>
      </c>
      <c r="CK313" s="83">
        <f t="shared" si="578"/>
        <v>2.0701910799758291E-2</v>
      </c>
      <c r="CL313" s="84">
        <f t="shared" si="579"/>
        <v>701.57215518283169</v>
      </c>
      <c r="CM313" s="83">
        <f t="shared" si="525"/>
        <v>0</v>
      </c>
      <c r="CN313" s="83">
        <f t="shared" si="580"/>
        <v>2.5361757857860554</v>
      </c>
      <c r="CO313" s="83">
        <f t="shared" si="526"/>
        <v>2.5361757857860554</v>
      </c>
      <c r="CP313" s="143">
        <f t="shared" si="527"/>
        <v>0.2</v>
      </c>
      <c r="CQ313" s="83">
        <f t="shared" si="581"/>
        <v>2.086156450428359E-2</v>
      </c>
      <c r="CR313" s="84">
        <f t="shared" si="582"/>
        <v>687.11378453228531</v>
      </c>
      <c r="CS313" s="83">
        <f t="shared" si="528"/>
        <v>0</v>
      </c>
      <c r="CT313" s="83">
        <f t="shared" si="583"/>
        <v>2.5396069244718724</v>
      </c>
      <c r="CU313" s="83">
        <f t="shared" si="529"/>
        <v>2.5396069244718724</v>
      </c>
      <c r="CV313" s="143">
        <f t="shared" si="530"/>
        <v>0.2</v>
      </c>
      <c r="CW313" s="83">
        <f t="shared" si="584"/>
        <v>2.0889526987183653E-2</v>
      </c>
      <c r="CX313" s="84">
        <f t="shared" si="585"/>
        <v>685.57514054127671</v>
      </c>
      <c r="CY313" s="83">
        <f t="shared" si="531"/>
        <v>0</v>
      </c>
      <c r="CZ313" s="83">
        <f t="shared" si="586"/>
        <v>2.5399726091339021</v>
      </c>
      <c r="DA313" s="83">
        <f t="shared" si="532"/>
        <v>2.5399726091339021</v>
      </c>
      <c r="DB313" s="143">
        <f t="shared" si="533"/>
        <v>0.2</v>
      </c>
      <c r="DC313" s="83">
        <f t="shared" si="587"/>
        <v>2.0890446767325585E-2</v>
      </c>
      <c r="DD313" s="84">
        <f t="shared" si="588"/>
        <v>685.51194433769012</v>
      </c>
      <c r="DE313" s="86">
        <f t="shared" si="534"/>
        <v>1490.5099460599258</v>
      </c>
      <c r="DF313" s="86">
        <f t="shared" si="535"/>
        <v>596.2039784239704</v>
      </c>
      <c r="DG313" s="86">
        <f t="shared" si="536"/>
        <v>372.62748651498146</v>
      </c>
      <c r="DH313" s="86">
        <f t="shared" si="537"/>
        <v>0.50885890909689957</v>
      </c>
      <c r="DI313" s="86">
        <f t="shared" si="538"/>
        <v>2.0339701868359823</v>
      </c>
      <c r="DJ313" s="86">
        <f t="shared" si="539"/>
        <v>445.68836405287482</v>
      </c>
      <c r="DK313" s="86">
        <f t="shared" si="540"/>
        <v>357.17126370764953</v>
      </c>
      <c r="DL313" s="86">
        <f t="shared" si="598"/>
        <v>357.17126370764953</v>
      </c>
      <c r="DM313" s="86">
        <f t="shared" si="541"/>
        <v>2.0339701868359823</v>
      </c>
      <c r="DN313" s="85">
        <f t="shared" si="542"/>
        <v>2.0339701868359823</v>
      </c>
      <c r="DO313" s="85">
        <f t="shared" si="589"/>
        <v>203.39701868359822</v>
      </c>
      <c r="DP313" s="85">
        <f t="shared" si="543"/>
        <v>2.0339701868359823</v>
      </c>
      <c r="DQ313" s="85">
        <f t="shared" si="590"/>
        <v>203.39701868359822</v>
      </c>
      <c r="DR313" s="85">
        <f t="shared" si="544"/>
        <v>2.0339701868359823</v>
      </c>
      <c r="DS313" s="85">
        <f t="shared" si="591"/>
        <v>203.39701868359822</v>
      </c>
      <c r="DT313" s="81"/>
      <c r="DU313" s="81"/>
      <c r="DV313" s="81">
        <f t="shared" si="592"/>
        <v>-2.0339701868359823</v>
      </c>
      <c r="DW313" s="100"/>
    </row>
    <row r="314" spans="1:127" x14ac:dyDescent="0.2">
      <c r="A314" s="59">
        <f t="shared" si="545"/>
        <v>41.200000000000038</v>
      </c>
      <c r="B314" s="44">
        <f t="shared" si="546"/>
        <v>41200.000000000036</v>
      </c>
      <c r="C314" s="52">
        <f t="shared" si="480"/>
        <v>133.33333333333334</v>
      </c>
      <c r="D314" s="50">
        <f t="shared" si="481"/>
        <v>3</v>
      </c>
      <c r="E314" s="44">
        <f t="shared" si="482"/>
        <v>2.6</v>
      </c>
      <c r="F314" s="47">
        <f t="shared" si="483"/>
        <v>0.2</v>
      </c>
      <c r="G314" s="52">
        <f t="shared" si="547"/>
        <v>2.5516891762289405E-2</v>
      </c>
      <c r="H314" s="57">
        <f t="shared" si="548"/>
        <v>505.46831581854252</v>
      </c>
      <c r="I314" s="52">
        <f t="shared" si="549"/>
        <v>0</v>
      </c>
      <c r="J314" s="54">
        <f t="shared" si="550"/>
        <v>1130.8420732612196</v>
      </c>
      <c r="K314" s="46">
        <f t="shared" si="593"/>
        <v>1130.8420732612196</v>
      </c>
      <c r="L314" s="80">
        <f t="shared" si="484"/>
        <v>0</v>
      </c>
      <c r="M314" s="142">
        <f t="shared" si="485"/>
        <v>0</v>
      </c>
      <c r="N314" s="60">
        <f t="shared" si="486"/>
        <v>2.6</v>
      </c>
      <c r="O314" s="53">
        <f t="shared" si="487"/>
        <v>0</v>
      </c>
      <c r="P314" s="58">
        <f t="shared" si="551"/>
        <v>2.6232338767285821</v>
      </c>
      <c r="Q314" s="49">
        <f t="shared" si="488"/>
        <v>2.6232338767285821</v>
      </c>
      <c r="R314" s="143">
        <f t="shared" si="489"/>
        <v>0.2</v>
      </c>
      <c r="S314" s="51">
        <f t="shared" si="552"/>
        <v>2.0076702263221044E-2</v>
      </c>
      <c r="T314" s="57">
        <f t="shared" si="553"/>
        <v>492.64632834393871</v>
      </c>
      <c r="U314" s="53">
        <f t="shared" si="490"/>
        <v>0</v>
      </c>
      <c r="V314" s="58">
        <f t="shared" si="554"/>
        <v>2.6264394619411044</v>
      </c>
      <c r="W314" s="49">
        <f t="shared" si="491"/>
        <v>2.6264394619411044</v>
      </c>
      <c r="X314" s="143">
        <f t="shared" si="492"/>
        <v>0.2</v>
      </c>
      <c r="Y314" s="51">
        <f t="shared" si="555"/>
        <v>1.9481880481965291E-2</v>
      </c>
      <c r="Z314" s="57">
        <f t="shared" si="556"/>
        <v>485.61481408868127</v>
      </c>
      <c r="AA314" s="53">
        <f t="shared" si="493"/>
        <v>0</v>
      </c>
      <c r="AB314" s="58">
        <f t="shared" si="557"/>
        <v>2.6282007174177404</v>
      </c>
      <c r="AC314" s="49">
        <f t="shared" si="494"/>
        <v>2.6282007174177404</v>
      </c>
      <c r="AD314" s="143">
        <f t="shared" si="495"/>
        <v>0.2</v>
      </c>
      <c r="AE314" s="49">
        <f t="shared" si="594"/>
        <v>1.9429190633116291E-2</v>
      </c>
      <c r="AF314" s="57">
        <f t="shared" si="558"/>
        <v>483.80184402981752</v>
      </c>
      <c r="AG314" s="53">
        <f t="shared" si="496"/>
        <v>0</v>
      </c>
      <c r="AH314" s="58">
        <f t="shared" si="559"/>
        <v>2.6286552137235897</v>
      </c>
      <c r="AI314" s="49">
        <f t="shared" si="497"/>
        <v>2.6286552137235897</v>
      </c>
      <c r="AJ314" s="143">
        <f t="shared" si="498"/>
        <v>0.2</v>
      </c>
      <c r="AK314" s="51">
        <f t="shared" si="560"/>
        <v>1.9429748957977694E-2</v>
      </c>
      <c r="AL314" s="57">
        <f t="shared" si="561"/>
        <v>483.5702278095095</v>
      </c>
      <c r="AM314" s="53">
        <f t="shared" si="499"/>
        <v>0</v>
      </c>
      <c r="AN314" s="58">
        <f t="shared" si="562"/>
        <v>2.6287132892810443</v>
      </c>
      <c r="AO314" s="49">
        <f t="shared" si="500"/>
        <v>2.6287132892810443</v>
      </c>
      <c r="AP314" s="143">
        <f t="shared" si="501"/>
        <v>0.2</v>
      </c>
      <c r="AQ314" s="51">
        <f t="shared" si="563"/>
        <v>1.943004460770989E-2</v>
      </c>
      <c r="AR314" s="57">
        <f t="shared" si="564"/>
        <v>483.54930125780368</v>
      </c>
      <c r="AS314" s="44">
        <f t="shared" si="502"/>
        <v>2035.5157318701954</v>
      </c>
      <c r="AT314" s="44">
        <f t="shared" si="503"/>
        <v>814.20629274807811</v>
      </c>
      <c r="AU314" s="44">
        <f t="shared" si="504"/>
        <v>508.87893296754885</v>
      </c>
      <c r="AV314" s="47">
        <f t="shared" si="505"/>
        <v>11.840422585076796</v>
      </c>
      <c r="AW314" s="47">
        <f t="shared" si="506"/>
        <v>570.94559090168855</v>
      </c>
      <c r="AX314" s="86">
        <f t="shared" si="507"/>
        <v>132463.21831429718</v>
      </c>
      <c r="AY314" s="86">
        <f t="shared" si="508"/>
        <v>474.50105370931186</v>
      </c>
      <c r="AZ314" s="10">
        <f t="shared" si="565"/>
        <v>474.50105370931186</v>
      </c>
      <c r="BA314" s="44">
        <f t="shared" si="509"/>
        <v>570.94559090168855</v>
      </c>
      <c r="BB314" s="9">
        <f t="shared" si="510"/>
        <v>570.94559090168855</v>
      </c>
      <c r="BC314" s="45">
        <f t="shared" si="599"/>
        <v>76126.078786891812</v>
      </c>
      <c r="BD314" s="9">
        <f t="shared" si="511"/>
        <v>508.87893296754885</v>
      </c>
      <c r="BE314" s="45">
        <f t="shared" si="595"/>
        <v>67850.524395673187</v>
      </c>
      <c r="BF314" s="9">
        <f t="shared" si="512"/>
        <v>570.94559090168855</v>
      </c>
      <c r="BG314" s="45">
        <f t="shared" si="596"/>
        <v>76126.078786891812</v>
      </c>
      <c r="BH314" s="58"/>
      <c r="BI314" s="58"/>
      <c r="BJ314" s="58">
        <f t="shared" si="566"/>
        <v>-570.94559090168855</v>
      </c>
      <c r="BK314" s="97"/>
      <c r="BL314" s="44"/>
      <c r="BM314" s="82">
        <f t="shared" si="567"/>
        <v>30.900000000000002</v>
      </c>
      <c r="BN314" s="86">
        <f t="shared" si="568"/>
        <v>30900</v>
      </c>
      <c r="BO314" s="86">
        <f t="shared" si="569"/>
        <v>100</v>
      </c>
      <c r="BP314" s="84">
        <f t="shared" si="513"/>
        <v>3</v>
      </c>
      <c r="BQ314" s="84">
        <f t="shared" si="514"/>
        <v>2.6</v>
      </c>
      <c r="BR314" s="84">
        <f t="shared" si="515"/>
        <v>0.2</v>
      </c>
      <c r="BS314" s="84">
        <f t="shared" si="570"/>
        <v>3.5696943074937988E-2</v>
      </c>
      <c r="BT314" s="84">
        <f t="shared" si="571"/>
        <v>657.06382523893024</v>
      </c>
      <c r="BU314" s="84">
        <f t="shared" si="572"/>
        <v>0</v>
      </c>
      <c r="BV314" s="83">
        <f t="shared" si="573"/>
        <v>830.90598114440331</v>
      </c>
      <c r="BW314" s="81">
        <f t="shared" si="597"/>
        <v>830.90598114440331</v>
      </c>
      <c r="BX314" s="83">
        <f t="shared" si="516"/>
        <v>0</v>
      </c>
      <c r="BY314" s="141">
        <f t="shared" si="517"/>
        <v>0</v>
      </c>
      <c r="BZ314" s="83">
        <f t="shared" si="518"/>
        <v>2.6</v>
      </c>
      <c r="CA314" s="83">
        <f t="shared" si="519"/>
        <v>0</v>
      </c>
      <c r="CB314" s="83">
        <f t="shared" si="574"/>
        <v>2.5471357671453561</v>
      </c>
      <c r="CC314" s="83">
        <f t="shared" si="520"/>
        <v>2.5471357671453561</v>
      </c>
      <c r="CD314" s="143">
        <f t="shared" si="521"/>
        <v>0.2</v>
      </c>
      <c r="CE314" s="83">
        <f t="shared" si="575"/>
        <v>2.1489523213569565E-2</v>
      </c>
      <c r="CF314" s="84">
        <f t="shared" si="576"/>
        <v>754.66985972997702</v>
      </c>
      <c r="CG314" s="83">
        <f t="shared" si="522"/>
        <v>0</v>
      </c>
      <c r="CH314" s="83">
        <f t="shared" si="577"/>
        <v>2.5240187561367438</v>
      </c>
      <c r="CI314" s="83">
        <f t="shared" si="523"/>
        <v>2.5240187561367438</v>
      </c>
      <c r="CJ314" s="143">
        <f t="shared" si="524"/>
        <v>0.2</v>
      </c>
      <c r="CK314" s="83">
        <f t="shared" si="578"/>
        <v>2.0681910799758292E-2</v>
      </c>
      <c r="CL314" s="84">
        <f t="shared" si="579"/>
        <v>702.39200944355161</v>
      </c>
      <c r="CM314" s="83">
        <f t="shared" si="525"/>
        <v>0</v>
      </c>
      <c r="CN314" s="83">
        <f t="shared" si="580"/>
        <v>2.5363478013200091</v>
      </c>
      <c r="CO314" s="83">
        <f t="shared" si="526"/>
        <v>2.5363478013200091</v>
      </c>
      <c r="CP314" s="143">
        <f t="shared" si="527"/>
        <v>0.2</v>
      </c>
      <c r="CQ314" s="83">
        <f t="shared" si="581"/>
        <v>2.0841564504283591E-2</v>
      </c>
      <c r="CR314" s="84">
        <f t="shared" si="582"/>
        <v>687.93595011801267</v>
      </c>
      <c r="CS314" s="83">
        <f t="shared" si="528"/>
        <v>0</v>
      </c>
      <c r="CT314" s="83">
        <f t="shared" si="583"/>
        <v>2.5397783602658341</v>
      </c>
      <c r="CU314" s="83">
        <f t="shared" si="529"/>
        <v>2.5397783602658341</v>
      </c>
      <c r="CV314" s="143">
        <f t="shared" si="530"/>
        <v>0.2</v>
      </c>
      <c r="CW314" s="83">
        <f t="shared" si="584"/>
        <v>2.0869526987183654E-2</v>
      </c>
      <c r="CX314" s="84">
        <f t="shared" si="585"/>
        <v>686.39729639484551</v>
      </c>
      <c r="CY314" s="83">
        <f t="shared" si="531"/>
        <v>0</v>
      </c>
      <c r="CZ314" s="83">
        <f t="shared" si="586"/>
        <v>2.5401440437905674</v>
      </c>
      <c r="DA314" s="83">
        <f t="shared" si="532"/>
        <v>2.5401440437905674</v>
      </c>
      <c r="DB314" s="143">
        <f t="shared" si="533"/>
        <v>0.2</v>
      </c>
      <c r="DC314" s="83">
        <f t="shared" si="587"/>
        <v>2.0870446767325586E-2</v>
      </c>
      <c r="DD314" s="84">
        <f t="shared" si="588"/>
        <v>686.33401803613231</v>
      </c>
      <c r="DE314" s="86">
        <f t="shared" si="534"/>
        <v>1495.6307660599259</v>
      </c>
      <c r="DF314" s="86">
        <f t="shared" si="535"/>
        <v>598.25230642397037</v>
      </c>
      <c r="DG314" s="86">
        <f t="shared" si="536"/>
        <v>373.90769151498148</v>
      </c>
      <c r="DH314" s="86">
        <f t="shared" si="537"/>
        <v>0.50617051621306786</v>
      </c>
      <c r="DI314" s="86">
        <f t="shared" si="538"/>
        <v>2.0142753725305238</v>
      </c>
      <c r="DJ314" s="86">
        <f t="shared" si="539"/>
        <v>437.61552677953466</v>
      </c>
      <c r="DK314" s="86">
        <f t="shared" si="540"/>
        <v>353.68013837480805</v>
      </c>
      <c r="DL314" s="86">
        <f t="shared" si="598"/>
        <v>353.68013837480805</v>
      </c>
      <c r="DM314" s="86">
        <f t="shared" si="541"/>
        <v>2.0142753725305238</v>
      </c>
      <c r="DN314" s="85">
        <f t="shared" si="542"/>
        <v>2.0142753725305238</v>
      </c>
      <c r="DO314" s="85">
        <f t="shared" si="589"/>
        <v>201.42753725305238</v>
      </c>
      <c r="DP314" s="85">
        <f t="shared" si="543"/>
        <v>2.0142753725305238</v>
      </c>
      <c r="DQ314" s="85">
        <f t="shared" si="590"/>
        <v>201.42753725305238</v>
      </c>
      <c r="DR314" s="85">
        <f t="shared" si="544"/>
        <v>2.0142753725305238</v>
      </c>
      <c r="DS314" s="85">
        <f t="shared" si="591"/>
        <v>201.42753725305238</v>
      </c>
      <c r="DT314" s="81"/>
      <c r="DU314" s="81"/>
      <c r="DV314" s="81">
        <f t="shared" si="592"/>
        <v>-2.0142753725305238</v>
      </c>
      <c r="DW314" s="100"/>
    </row>
    <row r="315" spans="1:127" x14ac:dyDescent="0.2">
      <c r="A315" s="59">
        <f t="shared" si="545"/>
        <v>41.333333333333371</v>
      </c>
      <c r="B315" s="44">
        <f t="shared" si="546"/>
        <v>41333.333333333372</v>
      </c>
      <c r="C315" s="52">
        <f t="shared" si="480"/>
        <v>133.33333333333334</v>
      </c>
      <c r="D315" s="50">
        <f t="shared" si="481"/>
        <v>3</v>
      </c>
      <c r="E315" s="44">
        <f t="shared" si="482"/>
        <v>2.6</v>
      </c>
      <c r="F315" s="47">
        <f t="shared" si="483"/>
        <v>0.2</v>
      </c>
      <c r="G315" s="52">
        <f t="shared" si="547"/>
        <v>2.5490225095622737E-2</v>
      </c>
      <c r="H315" s="57">
        <f t="shared" si="548"/>
        <v>506.77619060977099</v>
      </c>
      <c r="I315" s="52">
        <f t="shared" si="549"/>
        <v>0</v>
      </c>
      <c r="J315" s="54">
        <f t="shared" si="550"/>
        <v>1134.6352732612197</v>
      </c>
      <c r="K315" s="46">
        <f t="shared" si="593"/>
        <v>1134.6352732612197</v>
      </c>
      <c r="L315" s="80">
        <f t="shared" si="484"/>
        <v>0</v>
      </c>
      <c r="M315" s="142">
        <f t="shared" si="485"/>
        <v>0</v>
      </c>
      <c r="N315" s="60">
        <f t="shared" si="486"/>
        <v>2.6</v>
      </c>
      <c r="O315" s="53">
        <f t="shared" si="487"/>
        <v>0</v>
      </c>
      <c r="P315" s="58">
        <f t="shared" si="551"/>
        <v>2.6234048300360993</v>
      </c>
      <c r="Q315" s="49">
        <f t="shared" si="488"/>
        <v>2.6234048300360993</v>
      </c>
      <c r="R315" s="143">
        <f t="shared" si="489"/>
        <v>0.2</v>
      </c>
      <c r="S315" s="51">
        <f t="shared" si="552"/>
        <v>2.0050035596554376E-2</v>
      </c>
      <c r="T315" s="57">
        <f t="shared" si="553"/>
        <v>493.66610621469965</v>
      </c>
      <c r="U315" s="53">
        <f t="shared" si="490"/>
        <v>0</v>
      </c>
      <c r="V315" s="58">
        <f t="shared" si="554"/>
        <v>2.6266823365220202</v>
      </c>
      <c r="W315" s="49">
        <f t="shared" si="491"/>
        <v>2.6266823365220202</v>
      </c>
      <c r="X315" s="143">
        <f t="shared" si="492"/>
        <v>0.2</v>
      </c>
      <c r="Y315" s="51">
        <f t="shared" si="555"/>
        <v>1.9455213815298623E-2</v>
      </c>
      <c r="Z315" s="57">
        <f t="shared" si="556"/>
        <v>486.60315070336412</v>
      </c>
      <c r="AA315" s="53">
        <f t="shared" si="493"/>
        <v>0</v>
      </c>
      <c r="AB315" s="58">
        <f t="shared" si="557"/>
        <v>2.628451464257537</v>
      </c>
      <c r="AC315" s="49">
        <f t="shared" si="494"/>
        <v>2.628451464257537</v>
      </c>
      <c r="AD315" s="143">
        <f t="shared" si="495"/>
        <v>0.2</v>
      </c>
      <c r="AE315" s="49">
        <f t="shared" si="594"/>
        <v>1.9402523966449623E-2</v>
      </c>
      <c r="AF315" s="57">
        <f t="shared" si="558"/>
        <v>484.7868452727393</v>
      </c>
      <c r="AG315" s="53">
        <f t="shared" si="496"/>
        <v>0</v>
      </c>
      <c r="AH315" s="58">
        <f t="shared" si="559"/>
        <v>2.6289067973739004</v>
      </c>
      <c r="AI315" s="49">
        <f t="shared" si="497"/>
        <v>2.6289067973739004</v>
      </c>
      <c r="AJ315" s="143">
        <f t="shared" si="498"/>
        <v>0.2</v>
      </c>
      <c r="AK315" s="51">
        <f t="shared" si="560"/>
        <v>1.9403082291311026E-2</v>
      </c>
      <c r="AL315" s="57">
        <f t="shared" si="561"/>
        <v>484.55508706495829</v>
      </c>
      <c r="AM315" s="53">
        <f t="shared" si="499"/>
        <v>0</v>
      </c>
      <c r="AN315" s="58">
        <f t="shared" si="562"/>
        <v>2.6289649086359166</v>
      </c>
      <c r="AO315" s="49">
        <f t="shared" si="500"/>
        <v>2.6289649086359166</v>
      </c>
      <c r="AP315" s="143">
        <f t="shared" si="501"/>
        <v>0.2</v>
      </c>
      <c r="AQ315" s="51">
        <f t="shared" si="563"/>
        <v>1.9403377941043222E-2</v>
      </c>
      <c r="AR315" s="57">
        <f t="shared" si="564"/>
        <v>484.53415375089986</v>
      </c>
      <c r="AS315" s="44">
        <f t="shared" si="502"/>
        <v>2042.3434918701955</v>
      </c>
      <c r="AT315" s="44">
        <f t="shared" si="503"/>
        <v>816.93739674807819</v>
      </c>
      <c r="AU315" s="44">
        <f t="shared" si="504"/>
        <v>510.58587296754888</v>
      </c>
      <c r="AV315" s="47">
        <f t="shared" si="505"/>
        <v>11.703291268264733</v>
      </c>
      <c r="AW315" s="47">
        <f t="shared" si="506"/>
        <v>558.5788128303027</v>
      </c>
      <c r="AX315" s="86">
        <f t="shared" si="507"/>
        <v>127889.86706878658</v>
      </c>
      <c r="AY315" s="86">
        <f t="shared" si="508"/>
        <v>471.65101848280375</v>
      </c>
      <c r="AZ315" s="10">
        <f t="shared" si="565"/>
        <v>471.65101848280375</v>
      </c>
      <c r="BA315" s="44">
        <f t="shared" si="509"/>
        <v>558.5788128303027</v>
      </c>
      <c r="BB315" s="9">
        <f t="shared" si="510"/>
        <v>558.5788128303027</v>
      </c>
      <c r="BC315" s="45">
        <f t="shared" si="599"/>
        <v>74477.17504404037</v>
      </c>
      <c r="BD315" s="9">
        <f t="shared" si="511"/>
        <v>510.58587296754888</v>
      </c>
      <c r="BE315" s="45">
        <f t="shared" si="595"/>
        <v>68078.116395673191</v>
      </c>
      <c r="BF315" s="9">
        <f t="shared" si="512"/>
        <v>558.5788128303027</v>
      </c>
      <c r="BG315" s="45">
        <f t="shared" si="596"/>
        <v>74477.17504404037</v>
      </c>
      <c r="BH315" s="58"/>
      <c r="BI315" s="58"/>
      <c r="BJ315" s="58">
        <f t="shared" si="566"/>
        <v>-558.5788128303027</v>
      </c>
      <c r="BK315" s="97"/>
      <c r="BL315" s="44"/>
      <c r="BM315" s="82">
        <f t="shared" si="567"/>
        <v>31</v>
      </c>
      <c r="BN315" s="86">
        <f t="shared" si="568"/>
        <v>31000</v>
      </c>
      <c r="BO315" s="86">
        <f t="shared" si="569"/>
        <v>100</v>
      </c>
      <c r="BP315" s="84">
        <f t="shared" si="513"/>
        <v>3</v>
      </c>
      <c r="BQ315" s="84">
        <f t="shared" si="514"/>
        <v>2.6</v>
      </c>
      <c r="BR315" s="84">
        <f t="shared" si="515"/>
        <v>0.2</v>
      </c>
      <c r="BS315" s="84">
        <f t="shared" si="570"/>
        <v>3.5676943074937989E-2</v>
      </c>
      <c r="BT315" s="84">
        <f t="shared" si="571"/>
        <v>658.43639997258163</v>
      </c>
      <c r="BU315" s="84">
        <f t="shared" si="572"/>
        <v>0</v>
      </c>
      <c r="BV315" s="83">
        <f t="shared" si="573"/>
        <v>833.75088114440325</v>
      </c>
      <c r="BW315" s="81">
        <f t="shared" si="597"/>
        <v>833.75088114440325</v>
      </c>
      <c r="BX315" s="83">
        <f t="shared" si="516"/>
        <v>0</v>
      </c>
      <c r="BY315" s="141">
        <f t="shared" si="517"/>
        <v>0</v>
      </c>
      <c r="BZ315" s="83">
        <f t="shared" si="518"/>
        <v>2.6</v>
      </c>
      <c r="CA315" s="83">
        <f t="shared" si="519"/>
        <v>0</v>
      </c>
      <c r="CB315" s="83">
        <f t="shared" si="574"/>
        <v>2.5471755607873989</v>
      </c>
      <c r="CC315" s="83">
        <f t="shared" si="520"/>
        <v>2.5471755607873989</v>
      </c>
      <c r="CD315" s="143">
        <f t="shared" si="521"/>
        <v>0.2</v>
      </c>
      <c r="CE315" s="83">
        <f t="shared" si="575"/>
        <v>2.1469523213569566E-2</v>
      </c>
      <c r="CF315" s="84">
        <f t="shared" si="576"/>
        <v>755.51314117145432</v>
      </c>
      <c r="CG315" s="83">
        <f t="shared" si="522"/>
        <v>0</v>
      </c>
      <c r="CH315" s="83">
        <f t="shared" si="577"/>
        <v>2.5241853510728935</v>
      </c>
      <c r="CI315" s="83">
        <f t="shared" si="523"/>
        <v>2.5241853510728935</v>
      </c>
      <c r="CJ315" s="143">
        <f t="shared" si="524"/>
        <v>0.2</v>
      </c>
      <c r="CK315" s="83">
        <f t="shared" si="578"/>
        <v>2.0661910799758293E-2</v>
      </c>
      <c r="CL315" s="84">
        <f t="shared" si="579"/>
        <v>703.21101725597373</v>
      </c>
      <c r="CM315" s="83">
        <f t="shared" si="525"/>
        <v>0</v>
      </c>
      <c r="CN315" s="83">
        <f t="shared" si="580"/>
        <v>2.5365199910986402</v>
      </c>
      <c r="CO315" s="83">
        <f t="shared" si="526"/>
        <v>2.5365199910986402</v>
      </c>
      <c r="CP315" s="143">
        <f t="shared" si="527"/>
        <v>0.2</v>
      </c>
      <c r="CQ315" s="83">
        <f t="shared" si="581"/>
        <v>2.0821564504283591E-2</v>
      </c>
      <c r="CR315" s="84">
        <f t="shared" si="582"/>
        <v>688.75727140894298</v>
      </c>
      <c r="CS315" s="83">
        <f t="shared" si="528"/>
        <v>0</v>
      </c>
      <c r="CT315" s="83">
        <f t="shared" si="583"/>
        <v>2.5399499703147757</v>
      </c>
      <c r="CU315" s="83">
        <f t="shared" si="529"/>
        <v>2.5399499703147757</v>
      </c>
      <c r="CV315" s="143">
        <f t="shared" si="530"/>
        <v>0.2</v>
      </c>
      <c r="CW315" s="83">
        <f t="shared" si="584"/>
        <v>2.0849526987183654E-2</v>
      </c>
      <c r="CX315" s="84">
        <f t="shared" si="585"/>
        <v>687.21860928236072</v>
      </c>
      <c r="CY315" s="83">
        <f t="shared" si="531"/>
        <v>0</v>
      </c>
      <c r="CZ315" s="83">
        <f t="shared" si="586"/>
        <v>2.5403156524408383</v>
      </c>
      <c r="DA315" s="83">
        <f t="shared" si="532"/>
        <v>2.5403156524408383</v>
      </c>
      <c r="DB315" s="143">
        <f t="shared" si="533"/>
        <v>0.2</v>
      </c>
      <c r="DC315" s="83">
        <f t="shared" si="587"/>
        <v>2.0850446767325587E-2</v>
      </c>
      <c r="DD315" s="84">
        <f t="shared" si="588"/>
        <v>687.15524889578842</v>
      </c>
      <c r="DE315" s="86">
        <f t="shared" si="534"/>
        <v>1500.7515860599258</v>
      </c>
      <c r="DF315" s="86">
        <f t="shared" si="535"/>
        <v>600.30063442397034</v>
      </c>
      <c r="DG315" s="86">
        <f t="shared" si="536"/>
        <v>375.18789651498145</v>
      </c>
      <c r="DH315" s="86">
        <f t="shared" si="537"/>
        <v>0.50350362120727621</v>
      </c>
      <c r="DI315" s="86">
        <f t="shared" si="538"/>
        <v>1.9948243473759009</v>
      </c>
      <c r="DJ315" s="86">
        <f t="shared" si="539"/>
        <v>429.71039664056912</v>
      </c>
      <c r="DK315" s="86">
        <f t="shared" si="540"/>
        <v>350.19408554212788</v>
      </c>
      <c r="DL315" s="86">
        <f t="shared" si="598"/>
        <v>350.19408554212788</v>
      </c>
      <c r="DM315" s="86">
        <f t="shared" si="541"/>
        <v>1.9948243473759009</v>
      </c>
      <c r="DN315" s="85">
        <f t="shared" si="542"/>
        <v>1.9948243473759009</v>
      </c>
      <c r="DO315" s="85">
        <f t="shared" si="589"/>
        <v>199.4824347375901</v>
      </c>
      <c r="DP315" s="85">
        <f t="shared" si="543"/>
        <v>1.9948243473759009</v>
      </c>
      <c r="DQ315" s="85">
        <f t="shared" si="590"/>
        <v>199.4824347375901</v>
      </c>
      <c r="DR315" s="85">
        <f t="shared" si="544"/>
        <v>1.9948243473759009</v>
      </c>
      <c r="DS315" s="85">
        <f t="shared" si="591"/>
        <v>199.4824347375901</v>
      </c>
      <c r="DT315" s="81"/>
      <c r="DU315" s="81"/>
      <c r="DV315" s="81">
        <f t="shared" si="592"/>
        <v>-1.9948243473759009</v>
      </c>
      <c r="DW315" s="100"/>
    </row>
    <row r="316" spans="1:127" x14ac:dyDescent="0.2">
      <c r="A316" s="59">
        <f t="shared" si="545"/>
        <v>41.466666666666711</v>
      </c>
      <c r="B316" s="44">
        <f t="shared" si="546"/>
        <v>41466.666666666708</v>
      </c>
      <c r="C316" s="52">
        <f t="shared" si="480"/>
        <v>133.33333333333334</v>
      </c>
      <c r="D316" s="50">
        <f t="shared" si="481"/>
        <v>3</v>
      </c>
      <c r="E316" s="44">
        <f t="shared" si="482"/>
        <v>2.6</v>
      </c>
      <c r="F316" s="47">
        <f t="shared" si="483"/>
        <v>0.2</v>
      </c>
      <c r="G316" s="52">
        <f t="shared" si="547"/>
        <v>2.5463558428956069E-2</v>
      </c>
      <c r="H316" s="57">
        <f t="shared" si="548"/>
        <v>508.08269787963195</v>
      </c>
      <c r="I316" s="52">
        <f t="shared" si="549"/>
        <v>0</v>
      </c>
      <c r="J316" s="54">
        <f t="shared" si="550"/>
        <v>1138.4284732612198</v>
      </c>
      <c r="K316" s="46">
        <f t="shared" si="593"/>
        <v>1138.4284732612198</v>
      </c>
      <c r="L316" s="80">
        <f t="shared" si="484"/>
        <v>0</v>
      </c>
      <c r="M316" s="142">
        <f t="shared" si="485"/>
        <v>0</v>
      </c>
      <c r="N316" s="60">
        <f t="shared" si="486"/>
        <v>2.6</v>
      </c>
      <c r="O316" s="53">
        <f t="shared" si="487"/>
        <v>0</v>
      </c>
      <c r="P316" s="58">
        <f t="shared" si="551"/>
        <v>2.62357608222068</v>
      </c>
      <c r="Q316" s="49">
        <f t="shared" si="488"/>
        <v>2.62357608222068</v>
      </c>
      <c r="R316" s="143">
        <f t="shared" si="489"/>
        <v>0.2</v>
      </c>
      <c r="S316" s="51">
        <f t="shared" si="552"/>
        <v>2.0023368929887708E-2</v>
      </c>
      <c r="T316" s="57">
        <f t="shared" si="553"/>
        <v>494.68446231101211</v>
      </c>
      <c r="U316" s="53">
        <f t="shared" si="490"/>
        <v>0</v>
      </c>
      <c r="V316" s="58">
        <f t="shared" si="554"/>
        <v>2.626925519786719</v>
      </c>
      <c r="W316" s="49">
        <f t="shared" si="491"/>
        <v>2.626925519786719</v>
      </c>
      <c r="X316" s="143">
        <f t="shared" si="492"/>
        <v>0.2</v>
      </c>
      <c r="Y316" s="51">
        <f t="shared" si="555"/>
        <v>1.9428547148631955E-2</v>
      </c>
      <c r="Z316" s="57">
        <f t="shared" si="556"/>
        <v>487.59004230227788</v>
      </c>
      <c r="AA316" s="53">
        <f t="shared" si="493"/>
        <v>0</v>
      </c>
      <c r="AB316" s="58">
        <f t="shared" si="557"/>
        <v>2.62870252602875</v>
      </c>
      <c r="AC316" s="49">
        <f t="shared" si="494"/>
        <v>2.62870252602875</v>
      </c>
      <c r="AD316" s="143">
        <f t="shared" si="495"/>
        <v>0.2</v>
      </c>
      <c r="AE316" s="49">
        <f t="shared" si="594"/>
        <v>1.9375857299782955E-2</v>
      </c>
      <c r="AF316" s="57">
        <f t="shared" si="558"/>
        <v>485.7703998305858</v>
      </c>
      <c r="AG316" s="53">
        <f t="shared" si="496"/>
        <v>0</v>
      </c>
      <c r="AH316" s="58">
        <f t="shared" si="559"/>
        <v>2.629158696494001</v>
      </c>
      <c r="AI316" s="49">
        <f t="shared" si="497"/>
        <v>2.629158696494001</v>
      </c>
      <c r="AJ316" s="143">
        <f t="shared" si="498"/>
        <v>0.2</v>
      </c>
      <c r="AK316" s="51">
        <f t="shared" si="560"/>
        <v>1.9376415624644358E-2</v>
      </c>
      <c r="AL316" s="57">
        <f t="shared" si="561"/>
        <v>485.53849958595231</v>
      </c>
      <c r="AM316" s="53">
        <f t="shared" si="499"/>
        <v>0</v>
      </c>
      <c r="AN316" s="58">
        <f t="shared" si="562"/>
        <v>2.6292168434880652</v>
      </c>
      <c r="AO316" s="49">
        <f t="shared" si="500"/>
        <v>2.6292168434880652</v>
      </c>
      <c r="AP316" s="143">
        <f t="shared" si="501"/>
        <v>0.2</v>
      </c>
      <c r="AQ316" s="51">
        <f t="shared" si="563"/>
        <v>1.9376711274376554E-2</v>
      </c>
      <c r="AR316" s="57">
        <f t="shared" si="564"/>
        <v>485.51755952879194</v>
      </c>
      <c r="AS316" s="44">
        <f t="shared" si="502"/>
        <v>2049.1712518701956</v>
      </c>
      <c r="AT316" s="44">
        <f t="shared" si="503"/>
        <v>819.66850074807815</v>
      </c>
      <c r="AU316" s="44">
        <f t="shared" si="504"/>
        <v>512.29281296754891</v>
      </c>
      <c r="AV316" s="47">
        <f t="shared" si="505"/>
        <v>11.568295277622106</v>
      </c>
      <c r="AW316" s="47">
        <f t="shared" si="506"/>
        <v>546.5284894850405</v>
      </c>
      <c r="AX316" s="86">
        <f t="shared" si="507"/>
        <v>123492.02783994652</v>
      </c>
      <c r="AY316" s="86">
        <f t="shared" si="508"/>
        <v>468.81557557273095</v>
      </c>
      <c r="AZ316" s="10">
        <f t="shared" si="565"/>
        <v>468.81557557273095</v>
      </c>
      <c r="BA316" s="44">
        <f t="shared" si="509"/>
        <v>546.5284894850405</v>
      </c>
      <c r="BB316" s="9">
        <f t="shared" si="510"/>
        <v>546.5284894850405</v>
      </c>
      <c r="BC316" s="45">
        <f t="shared" si="599"/>
        <v>72870.465264672064</v>
      </c>
      <c r="BD316" s="9">
        <f t="shared" si="511"/>
        <v>512.29281296754891</v>
      </c>
      <c r="BE316" s="45">
        <f t="shared" si="595"/>
        <v>68305.708395673195</v>
      </c>
      <c r="BF316" s="9">
        <f t="shared" si="512"/>
        <v>546.5284894850405</v>
      </c>
      <c r="BG316" s="45">
        <f t="shared" si="596"/>
        <v>72870.465264672064</v>
      </c>
      <c r="BH316" s="58"/>
      <c r="BI316" s="58"/>
      <c r="BJ316" s="58">
        <f t="shared" si="566"/>
        <v>-546.5284894850405</v>
      </c>
      <c r="BK316" s="97"/>
      <c r="BL316" s="44"/>
      <c r="BM316" s="82">
        <f t="shared" si="567"/>
        <v>31.1</v>
      </c>
      <c r="BN316" s="86">
        <f t="shared" si="568"/>
        <v>31100</v>
      </c>
      <c r="BO316" s="86">
        <f t="shared" si="569"/>
        <v>100</v>
      </c>
      <c r="BP316" s="84">
        <f t="shared" si="513"/>
        <v>3</v>
      </c>
      <c r="BQ316" s="84">
        <f t="shared" si="514"/>
        <v>2.6</v>
      </c>
      <c r="BR316" s="84">
        <f t="shared" si="515"/>
        <v>0.2</v>
      </c>
      <c r="BS316" s="84">
        <f t="shared" si="570"/>
        <v>3.565694307493799E-2</v>
      </c>
      <c r="BT316" s="84">
        <f t="shared" si="571"/>
        <v>659.80820547546386</v>
      </c>
      <c r="BU316" s="84">
        <f t="shared" si="572"/>
        <v>0</v>
      </c>
      <c r="BV316" s="83">
        <f t="shared" si="573"/>
        <v>836.59578114440319</v>
      </c>
      <c r="BW316" s="81">
        <f t="shared" si="597"/>
        <v>836.59578114440319</v>
      </c>
      <c r="BX316" s="83">
        <f t="shared" si="516"/>
        <v>0</v>
      </c>
      <c r="BY316" s="141">
        <f t="shared" si="517"/>
        <v>0</v>
      </c>
      <c r="BZ316" s="83">
        <f t="shared" si="518"/>
        <v>2.6</v>
      </c>
      <c r="CA316" s="83">
        <f t="shared" si="519"/>
        <v>0</v>
      </c>
      <c r="CB316" s="83">
        <f t="shared" si="574"/>
        <v>2.5472155279932518</v>
      </c>
      <c r="CC316" s="83">
        <f t="shared" si="520"/>
        <v>2.5472155279932518</v>
      </c>
      <c r="CD316" s="143">
        <f t="shared" si="521"/>
        <v>0.2</v>
      </c>
      <c r="CE316" s="83">
        <f t="shared" si="575"/>
        <v>2.1449523213569566E-2</v>
      </c>
      <c r="CF316" s="84">
        <f t="shared" si="576"/>
        <v>756.35562425522471</v>
      </c>
      <c r="CG316" s="83">
        <f t="shared" si="522"/>
        <v>0</v>
      </c>
      <c r="CH316" s="83">
        <f t="shared" si="577"/>
        <v>2.5243521072498067</v>
      </c>
      <c r="CI316" s="83">
        <f t="shared" si="523"/>
        <v>2.5243521072498067</v>
      </c>
      <c r="CJ316" s="143">
        <f t="shared" si="524"/>
        <v>0.2</v>
      </c>
      <c r="CK316" s="83">
        <f t="shared" si="578"/>
        <v>2.0641910799758294E-2</v>
      </c>
      <c r="CL316" s="84">
        <f t="shared" si="579"/>
        <v>704.02917867945951</v>
      </c>
      <c r="CM316" s="83">
        <f t="shared" si="525"/>
        <v>0</v>
      </c>
      <c r="CN316" s="83">
        <f t="shared" si="580"/>
        <v>2.5366923551087321</v>
      </c>
      <c r="CO316" s="83">
        <f t="shared" si="526"/>
        <v>2.5366923551087321</v>
      </c>
      <c r="CP316" s="143">
        <f t="shared" si="527"/>
        <v>0.2</v>
      </c>
      <c r="CQ316" s="83">
        <f t="shared" si="581"/>
        <v>2.0801564504283592E-2</v>
      </c>
      <c r="CR316" s="84">
        <f t="shared" si="582"/>
        <v>689.57774846322661</v>
      </c>
      <c r="CS316" s="83">
        <f t="shared" si="528"/>
        <v>0</v>
      </c>
      <c r="CT316" s="83">
        <f t="shared" si="583"/>
        <v>2.5401217546053751</v>
      </c>
      <c r="CU316" s="83">
        <f t="shared" si="529"/>
        <v>2.5401217546053751</v>
      </c>
      <c r="CV316" s="143">
        <f t="shared" si="530"/>
        <v>0.2</v>
      </c>
      <c r="CW316" s="83">
        <f t="shared" si="584"/>
        <v>2.0829526987183655E-2</v>
      </c>
      <c r="CX316" s="84">
        <f t="shared" si="585"/>
        <v>688.03907926132649</v>
      </c>
      <c r="CY316" s="83">
        <f t="shared" si="531"/>
        <v>0</v>
      </c>
      <c r="CZ316" s="83">
        <f t="shared" si="586"/>
        <v>2.5404874350715394</v>
      </c>
      <c r="DA316" s="83">
        <f t="shared" si="532"/>
        <v>2.5404874350715394</v>
      </c>
      <c r="DB316" s="143">
        <f t="shared" si="533"/>
        <v>0.2</v>
      </c>
      <c r="DC316" s="83">
        <f t="shared" si="587"/>
        <v>2.0830446767325587E-2</v>
      </c>
      <c r="DD316" s="84">
        <f t="shared" si="588"/>
        <v>687.97563697422663</v>
      </c>
      <c r="DE316" s="86">
        <f t="shared" si="534"/>
        <v>1505.8724060599257</v>
      </c>
      <c r="DF316" s="86">
        <f t="shared" si="535"/>
        <v>602.34896242397031</v>
      </c>
      <c r="DG316" s="86">
        <f t="shared" si="536"/>
        <v>376.46810151498141</v>
      </c>
      <c r="DH316" s="86">
        <f t="shared" si="537"/>
        <v>0.50085800799001268</v>
      </c>
      <c r="DI316" s="86">
        <f t="shared" si="538"/>
        <v>1.9756135403573603</v>
      </c>
      <c r="DJ316" s="86">
        <f t="shared" si="539"/>
        <v>421.96908600071356</v>
      </c>
      <c r="DK316" s="86">
        <f t="shared" si="540"/>
        <v>346.71309845893603</v>
      </c>
      <c r="DL316" s="86">
        <f t="shared" si="598"/>
        <v>346.71309845893603</v>
      </c>
      <c r="DM316" s="86">
        <f t="shared" si="541"/>
        <v>1.9756135403573603</v>
      </c>
      <c r="DN316" s="85">
        <f t="shared" si="542"/>
        <v>1.9756135403573603</v>
      </c>
      <c r="DO316" s="85">
        <f t="shared" si="589"/>
        <v>197.56135403573603</v>
      </c>
      <c r="DP316" s="85">
        <f t="shared" si="543"/>
        <v>1.9756135403573603</v>
      </c>
      <c r="DQ316" s="85">
        <f t="shared" si="590"/>
        <v>197.56135403573603</v>
      </c>
      <c r="DR316" s="85">
        <f t="shared" si="544"/>
        <v>1.9756135403573603</v>
      </c>
      <c r="DS316" s="85">
        <f t="shared" si="591"/>
        <v>197.56135403573603</v>
      </c>
      <c r="DT316" s="81"/>
      <c r="DU316" s="81"/>
      <c r="DV316" s="81">
        <f t="shared" si="592"/>
        <v>-1.9756135403573603</v>
      </c>
      <c r="DW316" s="100"/>
    </row>
    <row r="317" spans="1:127" x14ac:dyDescent="0.2">
      <c r="A317" s="59">
        <f t="shared" si="545"/>
        <v>41.600000000000044</v>
      </c>
      <c r="B317" s="44">
        <f t="shared" si="546"/>
        <v>41600.000000000044</v>
      </c>
      <c r="C317" s="52">
        <f t="shared" si="480"/>
        <v>133.33333333333334</v>
      </c>
      <c r="D317" s="50">
        <f t="shared" si="481"/>
        <v>3</v>
      </c>
      <c r="E317" s="44">
        <f t="shared" si="482"/>
        <v>2.6</v>
      </c>
      <c r="F317" s="47">
        <f t="shared" si="483"/>
        <v>0.2</v>
      </c>
      <c r="G317" s="52">
        <f t="shared" si="547"/>
        <v>2.5436891762289401E-2</v>
      </c>
      <c r="H317" s="57">
        <f t="shared" si="548"/>
        <v>509.3878376281254</v>
      </c>
      <c r="I317" s="52">
        <f t="shared" si="549"/>
        <v>0</v>
      </c>
      <c r="J317" s="54">
        <f t="shared" si="550"/>
        <v>1142.2216732612196</v>
      </c>
      <c r="K317" s="46">
        <f t="shared" si="593"/>
        <v>1142.2216732612196</v>
      </c>
      <c r="L317" s="80">
        <f t="shared" si="484"/>
        <v>0</v>
      </c>
      <c r="M317" s="142">
        <f t="shared" si="485"/>
        <v>0</v>
      </c>
      <c r="N317" s="60">
        <f t="shared" si="486"/>
        <v>2.6</v>
      </c>
      <c r="O317" s="53">
        <f t="shared" si="487"/>
        <v>0</v>
      </c>
      <c r="P317" s="58">
        <f t="shared" si="551"/>
        <v>2.6237476332377092</v>
      </c>
      <c r="Q317" s="49">
        <f t="shared" si="488"/>
        <v>2.6237476332377092</v>
      </c>
      <c r="R317" s="143">
        <f t="shared" si="489"/>
        <v>0.2</v>
      </c>
      <c r="S317" s="51">
        <f t="shared" si="552"/>
        <v>1.999670226322104E-2</v>
      </c>
      <c r="T317" s="57">
        <f t="shared" si="553"/>
        <v>495.70139670231396</v>
      </c>
      <c r="U317" s="53">
        <f t="shared" si="490"/>
        <v>0</v>
      </c>
      <c r="V317" s="58">
        <f t="shared" si="554"/>
        <v>2.627169011726795</v>
      </c>
      <c r="W317" s="49">
        <f t="shared" si="491"/>
        <v>2.627169011726795</v>
      </c>
      <c r="X317" s="143">
        <f t="shared" si="492"/>
        <v>0.2</v>
      </c>
      <c r="Y317" s="51">
        <f t="shared" si="555"/>
        <v>1.9401880481965287E-2</v>
      </c>
      <c r="Z317" s="57">
        <f t="shared" si="556"/>
        <v>488.57548903682533</v>
      </c>
      <c r="AA317" s="53">
        <f t="shared" si="493"/>
        <v>0</v>
      </c>
      <c r="AB317" s="58">
        <f t="shared" si="557"/>
        <v>2.6289539027082984</v>
      </c>
      <c r="AC317" s="49">
        <f t="shared" si="494"/>
        <v>2.6289539027082984</v>
      </c>
      <c r="AD317" s="143">
        <f t="shared" si="495"/>
        <v>0.2</v>
      </c>
      <c r="AE317" s="49">
        <f t="shared" si="594"/>
        <v>1.9349190633116287E-2</v>
      </c>
      <c r="AF317" s="57">
        <f t="shared" si="558"/>
        <v>486.75250786168868</v>
      </c>
      <c r="AG317" s="53">
        <f t="shared" si="496"/>
        <v>0</v>
      </c>
      <c r="AH317" s="58">
        <f t="shared" si="559"/>
        <v>2.6294109110596771</v>
      </c>
      <c r="AI317" s="49">
        <f t="shared" si="497"/>
        <v>2.6294109110596771</v>
      </c>
      <c r="AJ317" s="143">
        <f t="shared" si="498"/>
        <v>0.2</v>
      </c>
      <c r="AK317" s="51">
        <f t="shared" si="560"/>
        <v>1.934974895797769E-2</v>
      </c>
      <c r="AL317" s="57">
        <f t="shared" si="561"/>
        <v>486.52046553154202</v>
      </c>
      <c r="AM317" s="53">
        <f t="shared" si="499"/>
        <v>0</v>
      </c>
      <c r="AN317" s="58">
        <f t="shared" si="562"/>
        <v>2.6294690938131202</v>
      </c>
      <c r="AO317" s="49">
        <f t="shared" si="500"/>
        <v>2.6294690938131202</v>
      </c>
      <c r="AP317" s="143">
        <f t="shared" si="501"/>
        <v>0.2</v>
      </c>
      <c r="AQ317" s="51">
        <f t="shared" si="563"/>
        <v>1.9350044607709886E-2</v>
      </c>
      <c r="AR317" s="57">
        <f t="shared" si="564"/>
        <v>486.49951875055291</v>
      </c>
      <c r="AS317" s="44">
        <f t="shared" si="502"/>
        <v>2055.9990118701953</v>
      </c>
      <c r="AT317" s="44">
        <f t="shared" si="503"/>
        <v>822.3996047480781</v>
      </c>
      <c r="AU317" s="44">
        <f t="shared" si="504"/>
        <v>513.99975296754883</v>
      </c>
      <c r="AV317" s="47">
        <f t="shared" si="505"/>
        <v>11.435394405773998</v>
      </c>
      <c r="AW317" s="47">
        <f t="shared" si="506"/>
        <v>534.78542100551306</v>
      </c>
      <c r="AX317" s="86">
        <f t="shared" si="507"/>
        <v>119262.34133627388</v>
      </c>
      <c r="AY317" s="86">
        <f t="shared" si="508"/>
        <v>465.99465846205248</v>
      </c>
      <c r="AZ317" s="10">
        <f t="shared" si="565"/>
        <v>465.99465846205248</v>
      </c>
      <c r="BA317" s="44">
        <f t="shared" si="509"/>
        <v>534.78542100551306</v>
      </c>
      <c r="BB317" s="9">
        <f t="shared" si="510"/>
        <v>534.78542100551306</v>
      </c>
      <c r="BC317" s="45">
        <f t="shared" si="599"/>
        <v>71304.722800735079</v>
      </c>
      <c r="BD317" s="9">
        <f t="shared" si="511"/>
        <v>513.99975296754883</v>
      </c>
      <c r="BE317" s="45">
        <f t="shared" si="595"/>
        <v>68533.300395673185</v>
      </c>
      <c r="BF317" s="9">
        <f t="shared" si="512"/>
        <v>534.78542100551306</v>
      </c>
      <c r="BG317" s="45">
        <f t="shared" si="596"/>
        <v>71304.722800735079</v>
      </c>
      <c r="BH317" s="58"/>
      <c r="BI317" s="58"/>
      <c r="BJ317" s="58">
        <f t="shared" si="566"/>
        <v>-534.78542100551306</v>
      </c>
      <c r="BK317" s="97"/>
      <c r="BL317" s="44"/>
      <c r="BM317" s="82">
        <f t="shared" si="567"/>
        <v>31.2</v>
      </c>
      <c r="BN317" s="86">
        <f t="shared" si="568"/>
        <v>31200</v>
      </c>
      <c r="BO317" s="86">
        <f t="shared" si="569"/>
        <v>100</v>
      </c>
      <c r="BP317" s="84">
        <f t="shared" si="513"/>
        <v>3</v>
      </c>
      <c r="BQ317" s="84">
        <f t="shared" si="514"/>
        <v>2.6</v>
      </c>
      <c r="BR317" s="84">
        <f t="shared" si="515"/>
        <v>0.2</v>
      </c>
      <c r="BS317" s="84">
        <f t="shared" si="570"/>
        <v>3.5636943074937991E-2</v>
      </c>
      <c r="BT317" s="84">
        <f t="shared" si="571"/>
        <v>661.17924174757684</v>
      </c>
      <c r="BU317" s="84">
        <f t="shared" si="572"/>
        <v>0</v>
      </c>
      <c r="BV317" s="83">
        <f t="shared" si="573"/>
        <v>839.44068114440313</v>
      </c>
      <c r="BW317" s="81">
        <f t="shared" si="597"/>
        <v>839.44068114440313</v>
      </c>
      <c r="BX317" s="83">
        <f t="shared" si="516"/>
        <v>0</v>
      </c>
      <c r="BY317" s="141">
        <f t="shared" si="517"/>
        <v>0</v>
      </c>
      <c r="BZ317" s="83">
        <f t="shared" si="518"/>
        <v>2.6</v>
      </c>
      <c r="CA317" s="83">
        <f t="shared" si="519"/>
        <v>0</v>
      </c>
      <c r="CB317" s="83">
        <f t="shared" si="574"/>
        <v>2.5472556687045689</v>
      </c>
      <c r="CC317" s="83">
        <f t="shared" si="520"/>
        <v>2.5472556687045689</v>
      </c>
      <c r="CD317" s="143">
        <f t="shared" si="521"/>
        <v>0.2</v>
      </c>
      <c r="CE317" s="83">
        <f t="shared" si="575"/>
        <v>2.1429523213569567E-2</v>
      </c>
      <c r="CF317" s="84">
        <f t="shared" si="576"/>
        <v>757.19730894888153</v>
      </c>
      <c r="CG317" s="83">
        <f t="shared" si="522"/>
        <v>0</v>
      </c>
      <c r="CH317" s="83">
        <f t="shared" si="577"/>
        <v>2.5245190246743325</v>
      </c>
      <c r="CI317" s="83">
        <f t="shared" si="523"/>
        <v>2.5245190246743325</v>
      </c>
      <c r="CJ317" s="143">
        <f t="shared" si="524"/>
        <v>0.2</v>
      </c>
      <c r="CK317" s="83">
        <f t="shared" si="578"/>
        <v>2.0621910799758295E-2</v>
      </c>
      <c r="CL317" s="84">
        <f t="shared" si="579"/>
        <v>704.84649377351889</v>
      </c>
      <c r="CM317" s="83">
        <f t="shared" si="525"/>
        <v>0</v>
      </c>
      <c r="CN317" s="83">
        <f t="shared" si="580"/>
        <v>2.536864893337119</v>
      </c>
      <c r="CO317" s="83">
        <f t="shared" si="526"/>
        <v>2.536864893337119</v>
      </c>
      <c r="CP317" s="143">
        <f t="shared" si="527"/>
        <v>0.2</v>
      </c>
      <c r="CQ317" s="83">
        <f t="shared" si="581"/>
        <v>2.0781564504283593E-2</v>
      </c>
      <c r="CR317" s="84">
        <f t="shared" si="582"/>
        <v>690.39738133918058</v>
      </c>
      <c r="CS317" s="83">
        <f t="shared" si="528"/>
        <v>0</v>
      </c>
      <c r="CT317" s="83">
        <f t="shared" si="583"/>
        <v>2.5402937131243548</v>
      </c>
      <c r="CU317" s="83">
        <f t="shared" si="529"/>
        <v>2.5402937131243548</v>
      </c>
      <c r="CV317" s="143">
        <f t="shared" si="530"/>
        <v>0.2</v>
      </c>
      <c r="CW317" s="83">
        <f t="shared" si="584"/>
        <v>2.0809526987183656E-2</v>
      </c>
      <c r="CX317" s="84">
        <f t="shared" si="585"/>
        <v>688.85870638941344</v>
      </c>
      <c r="CY317" s="83">
        <f t="shared" si="531"/>
        <v>0</v>
      </c>
      <c r="CZ317" s="83">
        <f t="shared" si="586"/>
        <v>2.5406593916695397</v>
      </c>
      <c r="DA317" s="83">
        <f t="shared" si="532"/>
        <v>2.5406593916695397</v>
      </c>
      <c r="DB317" s="143">
        <f t="shared" si="533"/>
        <v>0.2</v>
      </c>
      <c r="DC317" s="83">
        <f t="shared" si="587"/>
        <v>2.0810446767325588E-2</v>
      </c>
      <c r="DD317" s="84">
        <f t="shared" si="588"/>
        <v>688.79518232918088</v>
      </c>
      <c r="DE317" s="86">
        <f t="shared" si="534"/>
        <v>1510.9932260599257</v>
      </c>
      <c r="DF317" s="86">
        <f t="shared" si="535"/>
        <v>604.39729042397028</v>
      </c>
      <c r="DG317" s="86">
        <f t="shared" si="536"/>
        <v>377.74830651498144</v>
      </c>
      <c r="DH317" s="86">
        <f t="shared" si="537"/>
        <v>0.49823346306200622</v>
      </c>
      <c r="DI317" s="86">
        <f t="shared" si="538"/>
        <v>1.9566394402700162</v>
      </c>
      <c r="DJ317" s="86">
        <f t="shared" si="539"/>
        <v>414.38780610539999</v>
      </c>
      <c r="DK317" s="86">
        <f t="shared" si="540"/>
        <v>343.23717039482716</v>
      </c>
      <c r="DL317" s="86">
        <f t="shared" si="598"/>
        <v>343.23717039482716</v>
      </c>
      <c r="DM317" s="86">
        <f t="shared" si="541"/>
        <v>1.9566394402700162</v>
      </c>
      <c r="DN317" s="85">
        <f t="shared" si="542"/>
        <v>1.9566394402700162</v>
      </c>
      <c r="DO317" s="85">
        <f t="shared" si="589"/>
        <v>195.66394402700163</v>
      </c>
      <c r="DP317" s="85">
        <f t="shared" si="543"/>
        <v>1.9566394402700162</v>
      </c>
      <c r="DQ317" s="85">
        <f t="shared" si="590"/>
        <v>195.66394402700163</v>
      </c>
      <c r="DR317" s="85">
        <f t="shared" si="544"/>
        <v>1.9566394402700162</v>
      </c>
      <c r="DS317" s="85">
        <f t="shared" si="591"/>
        <v>195.66394402700163</v>
      </c>
      <c r="DT317" s="81"/>
      <c r="DU317" s="81"/>
      <c r="DV317" s="81">
        <f t="shared" si="592"/>
        <v>-1.9566394402700162</v>
      </c>
      <c r="DW317" s="100"/>
    </row>
    <row r="318" spans="1:127" x14ac:dyDescent="0.2">
      <c r="A318" s="59">
        <f t="shared" si="545"/>
        <v>41.733333333333377</v>
      </c>
      <c r="B318" s="44">
        <f t="shared" si="546"/>
        <v>41733.333333333379</v>
      </c>
      <c r="C318" s="52">
        <f t="shared" si="480"/>
        <v>133.33333333333334</v>
      </c>
      <c r="D318" s="50">
        <f t="shared" si="481"/>
        <v>3</v>
      </c>
      <c r="E318" s="44">
        <f t="shared" si="482"/>
        <v>2.6</v>
      </c>
      <c r="F318" s="47">
        <f t="shared" si="483"/>
        <v>0.2</v>
      </c>
      <c r="G318" s="52">
        <f t="shared" si="547"/>
        <v>2.5410225095622734E-2</v>
      </c>
      <c r="H318" s="57">
        <f t="shared" si="548"/>
        <v>510.69160985525133</v>
      </c>
      <c r="I318" s="52">
        <f t="shared" si="549"/>
        <v>0</v>
      </c>
      <c r="J318" s="54">
        <f t="shared" si="550"/>
        <v>1146.0148732612197</v>
      </c>
      <c r="K318" s="46">
        <f t="shared" si="593"/>
        <v>1146.0148732612197</v>
      </c>
      <c r="L318" s="80">
        <f t="shared" si="484"/>
        <v>0</v>
      </c>
      <c r="M318" s="142">
        <f t="shared" si="485"/>
        <v>0</v>
      </c>
      <c r="N318" s="60">
        <f t="shared" si="486"/>
        <v>2.6</v>
      </c>
      <c r="O318" s="53">
        <f t="shared" si="487"/>
        <v>0</v>
      </c>
      <c r="P318" s="58">
        <f t="shared" si="551"/>
        <v>2.6239194830428265</v>
      </c>
      <c r="Q318" s="49">
        <f t="shared" si="488"/>
        <v>2.6239194830428265</v>
      </c>
      <c r="R318" s="143">
        <f t="shared" si="489"/>
        <v>0.2</v>
      </c>
      <c r="S318" s="51">
        <f t="shared" si="552"/>
        <v>1.9970035596554372E-2</v>
      </c>
      <c r="T318" s="57">
        <f t="shared" si="553"/>
        <v>496.71690945853271</v>
      </c>
      <c r="U318" s="53">
        <f t="shared" si="490"/>
        <v>0</v>
      </c>
      <c r="V318" s="58">
        <f t="shared" si="554"/>
        <v>2.6274128123339686</v>
      </c>
      <c r="W318" s="49">
        <f t="shared" si="491"/>
        <v>2.6274128123339686</v>
      </c>
      <c r="X318" s="143">
        <f t="shared" si="492"/>
        <v>0.2</v>
      </c>
      <c r="Y318" s="51">
        <f t="shared" si="555"/>
        <v>1.9375213815298619E-2</v>
      </c>
      <c r="Z318" s="57">
        <f t="shared" si="556"/>
        <v>489.55949105887964</v>
      </c>
      <c r="AA318" s="53">
        <f t="shared" si="493"/>
        <v>0</v>
      </c>
      <c r="AB318" s="58">
        <f t="shared" si="557"/>
        <v>2.6292055942732402</v>
      </c>
      <c r="AC318" s="49">
        <f t="shared" si="494"/>
        <v>2.6292055942732402</v>
      </c>
      <c r="AD318" s="143">
        <f t="shared" si="495"/>
        <v>0.2</v>
      </c>
      <c r="AE318" s="49">
        <f t="shared" si="594"/>
        <v>1.9322523966449619E-2</v>
      </c>
      <c r="AF318" s="57">
        <f t="shared" si="558"/>
        <v>487.73316952486272</v>
      </c>
      <c r="AG318" s="53">
        <f t="shared" si="496"/>
        <v>0</v>
      </c>
      <c r="AH318" s="58">
        <f t="shared" si="559"/>
        <v>2.6296634410468531</v>
      </c>
      <c r="AI318" s="49">
        <f t="shared" si="497"/>
        <v>2.6296634410468531</v>
      </c>
      <c r="AJ318" s="143">
        <f t="shared" si="498"/>
        <v>0.2</v>
      </c>
      <c r="AK318" s="51">
        <f t="shared" si="560"/>
        <v>1.9323082291311022E-2</v>
      </c>
      <c r="AL318" s="57">
        <f t="shared" si="561"/>
        <v>487.50098506126193</v>
      </c>
      <c r="AM318" s="53">
        <f t="shared" si="499"/>
        <v>0</v>
      </c>
      <c r="AN318" s="58">
        <f t="shared" si="562"/>
        <v>2.6297216595868442</v>
      </c>
      <c r="AO318" s="49">
        <f t="shared" si="500"/>
        <v>2.6297216595868442</v>
      </c>
      <c r="AP318" s="143">
        <f t="shared" si="501"/>
        <v>0.2</v>
      </c>
      <c r="AQ318" s="51">
        <f t="shared" si="563"/>
        <v>1.9323377941043218E-2</v>
      </c>
      <c r="AR318" s="57">
        <f t="shared" si="564"/>
        <v>487.48003157573999</v>
      </c>
      <c r="AS318" s="44">
        <f t="shared" si="502"/>
        <v>2062.8267718701954</v>
      </c>
      <c r="AT318" s="44">
        <f t="shared" si="503"/>
        <v>825.13070874807818</v>
      </c>
      <c r="AU318" s="44">
        <f t="shared" si="504"/>
        <v>515.70669296754886</v>
      </c>
      <c r="AV318" s="47">
        <f t="shared" si="505"/>
        <v>11.304549323673886</v>
      </c>
      <c r="AW318" s="47">
        <f t="shared" si="506"/>
        <v>523.3407047795871</v>
      </c>
      <c r="AX318" s="86">
        <f t="shared" si="507"/>
        <v>115193.78149513589</v>
      </c>
      <c r="AY318" s="86">
        <f t="shared" si="508"/>
        <v>463.1882009495007</v>
      </c>
      <c r="AZ318" s="10">
        <f t="shared" si="565"/>
        <v>463.1882009495007</v>
      </c>
      <c r="BA318" s="44">
        <f t="shared" si="509"/>
        <v>523.3407047795871</v>
      </c>
      <c r="BB318" s="9">
        <f t="shared" si="510"/>
        <v>523.3407047795871</v>
      </c>
      <c r="BC318" s="45">
        <f t="shared" si="599"/>
        <v>69778.76063727829</v>
      </c>
      <c r="BD318" s="9">
        <f t="shared" si="511"/>
        <v>515.70669296754886</v>
      </c>
      <c r="BE318" s="45">
        <f t="shared" si="595"/>
        <v>68760.892395673189</v>
      </c>
      <c r="BF318" s="9">
        <f t="shared" si="512"/>
        <v>523.3407047795871</v>
      </c>
      <c r="BG318" s="45">
        <f t="shared" si="596"/>
        <v>69778.76063727829</v>
      </c>
      <c r="BH318" s="58"/>
      <c r="BI318" s="58"/>
      <c r="BJ318" s="58">
        <f t="shared" si="566"/>
        <v>-523.3407047795871</v>
      </c>
      <c r="BK318" s="97"/>
      <c r="BL318" s="44"/>
      <c r="BM318" s="82">
        <f t="shared" si="567"/>
        <v>31.3</v>
      </c>
      <c r="BN318" s="86">
        <f t="shared" si="568"/>
        <v>31300</v>
      </c>
      <c r="BO318" s="86">
        <f t="shared" si="569"/>
        <v>100</v>
      </c>
      <c r="BP318" s="84">
        <f t="shared" si="513"/>
        <v>3</v>
      </c>
      <c r="BQ318" s="84">
        <f t="shared" si="514"/>
        <v>2.6</v>
      </c>
      <c r="BR318" s="84">
        <f t="shared" si="515"/>
        <v>0.2</v>
      </c>
      <c r="BS318" s="84">
        <f t="shared" si="570"/>
        <v>3.5616943074937991E-2</v>
      </c>
      <c r="BT318" s="84">
        <f t="shared" si="571"/>
        <v>662.54950878892055</v>
      </c>
      <c r="BU318" s="84">
        <f t="shared" si="572"/>
        <v>0</v>
      </c>
      <c r="BV318" s="83">
        <f t="shared" si="573"/>
        <v>842.28558114440307</v>
      </c>
      <c r="BW318" s="81">
        <f t="shared" si="597"/>
        <v>842.28558114440307</v>
      </c>
      <c r="BX318" s="83">
        <f t="shared" si="516"/>
        <v>0</v>
      </c>
      <c r="BY318" s="141">
        <f t="shared" si="517"/>
        <v>0</v>
      </c>
      <c r="BZ318" s="83">
        <f t="shared" si="518"/>
        <v>2.6</v>
      </c>
      <c r="CA318" s="83">
        <f t="shared" si="519"/>
        <v>0</v>
      </c>
      <c r="CB318" s="83">
        <f t="shared" si="574"/>
        <v>2.5472959828631043</v>
      </c>
      <c r="CC318" s="83">
        <f t="shared" si="520"/>
        <v>2.5472959828631043</v>
      </c>
      <c r="CD318" s="143">
        <f t="shared" si="521"/>
        <v>0.2</v>
      </c>
      <c r="CE318" s="83">
        <f t="shared" si="575"/>
        <v>2.1409523213569568E-2</v>
      </c>
      <c r="CF318" s="84">
        <f t="shared" si="576"/>
        <v>758.03819522020194</v>
      </c>
      <c r="CG318" s="83">
        <f t="shared" si="522"/>
        <v>0</v>
      </c>
      <c r="CH318" s="83">
        <f t="shared" si="577"/>
        <v>2.524686103353349</v>
      </c>
      <c r="CI318" s="83">
        <f t="shared" si="523"/>
        <v>2.524686103353349</v>
      </c>
      <c r="CJ318" s="143">
        <f t="shared" si="524"/>
        <v>0.2</v>
      </c>
      <c r="CK318" s="83">
        <f t="shared" si="578"/>
        <v>2.0601910799758295E-2</v>
      </c>
      <c r="CL318" s="84">
        <f t="shared" si="579"/>
        <v>705.66296259780984</v>
      </c>
      <c r="CM318" s="83">
        <f t="shared" si="525"/>
        <v>0</v>
      </c>
      <c r="CN318" s="83">
        <f t="shared" si="580"/>
        <v>2.5370376057706792</v>
      </c>
      <c r="CO318" s="83">
        <f t="shared" si="526"/>
        <v>2.5370376057706792</v>
      </c>
      <c r="CP318" s="143">
        <f t="shared" si="527"/>
        <v>0.2</v>
      </c>
      <c r="CQ318" s="83">
        <f t="shared" si="581"/>
        <v>2.0761564504283594E-2</v>
      </c>
      <c r="CR318" s="84">
        <f t="shared" si="582"/>
        <v>691.21617009528813</v>
      </c>
      <c r="CS318" s="83">
        <f t="shared" si="528"/>
        <v>0</v>
      </c>
      <c r="CT318" s="83">
        <f t="shared" si="583"/>
        <v>2.5404658458584799</v>
      </c>
      <c r="CU318" s="83">
        <f t="shared" si="529"/>
        <v>2.5404658458584799</v>
      </c>
      <c r="CV318" s="143">
        <f t="shared" si="530"/>
        <v>0.2</v>
      </c>
      <c r="CW318" s="83">
        <f t="shared" si="584"/>
        <v>2.0789526987183657E-2</v>
      </c>
      <c r="CX318" s="84">
        <f t="shared" si="585"/>
        <v>689.67749072445793</v>
      </c>
      <c r="CY318" s="83">
        <f t="shared" si="531"/>
        <v>0</v>
      </c>
      <c r="CZ318" s="83">
        <f t="shared" si="586"/>
        <v>2.5408315222217484</v>
      </c>
      <c r="DA318" s="83">
        <f t="shared" si="532"/>
        <v>2.5408315222217484</v>
      </c>
      <c r="DB318" s="143">
        <f t="shared" si="533"/>
        <v>0.2</v>
      </c>
      <c r="DC318" s="83">
        <f t="shared" si="587"/>
        <v>2.0790446767325589E-2</v>
      </c>
      <c r="DD318" s="84">
        <f t="shared" si="588"/>
        <v>689.6138850185506</v>
      </c>
      <c r="DE318" s="86">
        <f t="shared" si="534"/>
        <v>1516.1140460599254</v>
      </c>
      <c r="DF318" s="86">
        <f t="shared" si="535"/>
        <v>606.44561842397013</v>
      </c>
      <c r="DG318" s="86">
        <f t="shared" si="536"/>
        <v>379.02851151498135</v>
      </c>
      <c r="DH318" s="86">
        <f t="shared" si="537"/>
        <v>0.49562977547844284</v>
      </c>
      <c r="DI318" s="86">
        <f t="shared" si="538"/>
        <v>1.9378985945982816</v>
      </c>
      <c r="DJ318" s="86">
        <f t="shared" si="539"/>
        <v>406.96286435373423</v>
      </c>
      <c r="DK318" s="86">
        <f t="shared" si="540"/>
        <v>339.76629463957966</v>
      </c>
      <c r="DL318" s="86">
        <f t="shared" si="598"/>
        <v>339.76629463957966</v>
      </c>
      <c r="DM318" s="86">
        <f t="shared" si="541"/>
        <v>1.9378985945982816</v>
      </c>
      <c r="DN318" s="85">
        <f t="shared" si="542"/>
        <v>1.9378985945982816</v>
      </c>
      <c r="DO318" s="85">
        <f t="shared" si="589"/>
        <v>193.78985945982816</v>
      </c>
      <c r="DP318" s="85">
        <f t="shared" si="543"/>
        <v>1.9378985945982816</v>
      </c>
      <c r="DQ318" s="85">
        <f t="shared" si="590"/>
        <v>193.78985945982816</v>
      </c>
      <c r="DR318" s="85">
        <f t="shared" si="544"/>
        <v>1.9378985945982816</v>
      </c>
      <c r="DS318" s="85">
        <f t="shared" si="591"/>
        <v>193.78985945982816</v>
      </c>
      <c r="DT318" s="81"/>
      <c r="DU318" s="81"/>
      <c r="DV318" s="81">
        <f t="shared" si="592"/>
        <v>-1.9378985945982816</v>
      </c>
      <c r="DW318" s="100"/>
    </row>
    <row r="319" spans="1:127" x14ac:dyDescent="0.2">
      <c r="A319" s="59">
        <f t="shared" si="545"/>
        <v>41.866666666666717</v>
      </c>
      <c r="B319" s="44">
        <f t="shared" si="546"/>
        <v>41866.666666666715</v>
      </c>
      <c r="C319" s="52">
        <f t="shared" si="480"/>
        <v>133.33333333333334</v>
      </c>
      <c r="D319" s="50">
        <f t="shared" si="481"/>
        <v>3</v>
      </c>
      <c r="E319" s="44">
        <f t="shared" si="482"/>
        <v>2.6</v>
      </c>
      <c r="F319" s="47">
        <f t="shared" si="483"/>
        <v>0.2</v>
      </c>
      <c r="G319" s="52">
        <f t="shared" si="547"/>
        <v>2.5383558428956066E-2</v>
      </c>
      <c r="H319" s="57">
        <f t="shared" si="548"/>
        <v>511.99401456100975</v>
      </c>
      <c r="I319" s="52">
        <f t="shared" si="549"/>
        <v>0</v>
      </c>
      <c r="J319" s="54">
        <f t="shared" si="550"/>
        <v>1149.8080732612198</v>
      </c>
      <c r="K319" s="46">
        <f t="shared" si="593"/>
        <v>1149.8080732612198</v>
      </c>
      <c r="L319" s="80">
        <f t="shared" si="484"/>
        <v>0</v>
      </c>
      <c r="M319" s="142">
        <f t="shared" si="485"/>
        <v>0</v>
      </c>
      <c r="N319" s="60">
        <f t="shared" si="486"/>
        <v>2.6</v>
      </c>
      <c r="O319" s="53">
        <f t="shared" si="487"/>
        <v>0</v>
      </c>
      <c r="P319" s="58">
        <f t="shared" si="551"/>
        <v>2.6240916315919258</v>
      </c>
      <c r="Q319" s="49">
        <f t="shared" si="488"/>
        <v>2.6240916315919258</v>
      </c>
      <c r="R319" s="143">
        <f t="shared" si="489"/>
        <v>0.2</v>
      </c>
      <c r="S319" s="51">
        <f t="shared" si="552"/>
        <v>1.9943368929887705E-2</v>
      </c>
      <c r="T319" s="57">
        <f t="shared" si="553"/>
        <v>497.73100065008498</v>
      </c>
      <c r="U319" s="53">
        <f t="shared" si="490"/>
        <v>0</v>
      </c>
      <c r="V319" s="58">
        <f t="shared" si="554"/>
        <v>2.6276569216000825</v>
      </c>
      <c r="W319" s="49">
        <f t="shared" si="491"/>
        <v>2.6276569216000825</v>
      </c>
      <c r="X319" s="143">
        <f t="shared" si="492"/>
        <v>0.2</v>
      </c>
      <c r="Y319" s="51">
        <f t="shared" si="555"/>
        <v>1.9348547148631951E-2</v>
      </c>
      <c r="Z319" s="57">
        <f t="shared" si="556"/>
        <v>490.54204852078402</v>
      </c>
      <c r="AA319" s="53">
        <f t="shared" si="493"/>
        <v>0</v>
      </c>
      <c r="AB319" s="58">
        <f t="shared" si="557"/>
        <v>2.629457600700766</v>
      </c>
      <c r="AC319" s="49">
        <f t="shared" si="494"/>
        <v>2.629457600700766</v>
      </c>
      <c r="AD319" s="143">
        <f t="shared" si="495"/>
        <v>0.2</v>
      </c>
      <c r="AE319" s="49">
        <f t="shared" si="594"/>
        <v>1.9295857299782952E-2</v>
      </c>
      <c r="AF319" s="57">
        <f t="shared" si="558"/>
        <v>488.71238497940527</v>
      </c>
      <c r="AG319" s="53">
        <f t="shared" si="496"/>
        <v>0</v>
      </c>
      <c r="AH319" s="58">
        <f t="shared" si="559"/>
        <v>2.6299162864315799</v>
      </c>
      <c r="AI319" s="49">
        <f t="shared" si="497"/>
        <v>2.6299162864315799</v>
      </c>
      <c r="AJ319" s="143">
        <f t="shared" si="498"/>
        <v>0.2</v>
      </c>
      <c r="AK319" s="51">
        <f t="shared" si="560"/>
        <v>1.9296415624644354E-2</v>
      </c>
      <c r="AL319" s="57">
        <f t="shared" si="561"/>
        <v>488.48005833513002</v>
      </c>
      <c r="AM319" s="53">
        <f t="shared" si="499"/>
        <v>0</v>
      </c>
      <c r="AN319" s="58">
        <f t="shared" si="562"/>
        <v>2.6299745407851329</v>
      </c>
      <c r="AO319" s="49">
        <f t="shared" si="500"/>
        <v>2.6299745407851329</v>
      </c>
      <c r="AP319" s="143">
        <f t="shared" si="501"/>
        <v>0.2</v>
      </c>
      <c r="AQ319" s="51">
        <f t="shared" si="563"/>
        <v>1.929671127437655E-2</v>
      </c>
      <c r="AR319" s="57">
        <f t="shared" si="564"/>
        <v>488.45909816439399</v>
      </c>
      <c r="AS319" s="44">
        <f t="shared" si="502"/>
        <v>2069.6545318701956</v>
      </c>
      <c r="AT319" s="44">
        <f t="shared" si="503"/>
        <v>827.86181274807825</v>
      </c>
      <c r="AU319" s="44">
        <f t="shared" si="504"/>
        <v>517.41363296754889</v>
      </c>
      <c r="AV319" s="47">
        <f t="shared" si="505"/>
        <v>11.175721558917294</v>
      </c>
      <c r="AW319" s="47">
        <f t="shared" si="506"/>
        <v>512.18572492707892</v>
      </c>
      <c r="AX319" s="86">
        <f t="shared" si="507"/>
        <v>111279.6393292134</v>
      </c>
      <c r="AY319" s="86">
        <f t="shared" si="508"/>
        <v>460.39613714765431</v>
      </c>
      <c r="AZ319" s="10">
        <f t="shared" si="565"/>
        <v>460.39613714765431</v>
      </c>
      <c r="BA319" s="44">
        <f t="shared" si="509"/>
        <v>512.18572492707892</v>
      </c>
      <c r="BB319" s="9">
        <f t="shared" si="510"/>
        <v>512.18572492707892</v>
      </c>
      <c r="BC319" s="45">
        <f t="shared" si="599"/>
        <v>68291.429990277189</v>
      </c>
      <c r="BD319" s="9">
        <f t="shared" si="511"/>
        <v>512.18572492707892</v>
      </c>
      <c r="BE319" s="45">
        <f t="shared" si="595"/>
        <v>68291.429990277189</v>
      </c>
      <c r="BF319" s="9">
        <f t="shared" si="512"/>
        <v>512.18572492707892</v>
      </c>
      <c r="BG319" s="45">
        <f t="shared" si="596"/>
        <v>68291.429990277189</v>
      </c>
      <c r="BH319" s="58"/>
      <c r="BI319" s="58"/>
      <c r="BJ319" s="58">
        <f t="shared" si="566"/>
        <v>-512.18572492707892</v>
      </c>
      <c r="BK319" s="97"/>
      <c r="BL319" s="44"/>
      <c r="BM319" s="82">
        <f t="shared" si="567"/>
        <v>31.400000000000002</v>
      </c>
      <c r="BN319" s="86">
        <f t="shared" si="568"/>
        <v>31400</v>
      </c>
      <c r="BO319" s="86">
        <f t="shared" si="569"/>
        <v>100</v>
      </c>
      <c r="BP319" s="84">
        <f t="shared" si="513"/>
        <v>3</v>
      </c>
      <c r="BQ319" s="84">
        <f t="shared" si="514"/>
        <v>2.6</v>
      </c>
      <c r="BR319" s="84">
        <f t="shared" si="515"/>
        <v>0.2</v>
      </c>
      <c r="BS319" s="84">
        <f t="shared" si="570"/>
        <v>3.5596943074937992E-2</v>
      </c>
      <c r="BT319" s="84">
        <f t="shared" si="571"/>
        <v>663.91900659949511</v>
      </c>
      <c r="BU319" s="84">
        <f t="shared" si="572"/>
        <v>0</v>
      </c>
      <c r="BV319" s="83">
        <f t="shared" si="573"/>
        <v>845.13048114440301</v>
      </c>
      <c r="BW319" s="81">
        <f t="shared" si="597"/>
        <v>845.13048114440301</v>
      </c>
      <c r="BX319" s="83">
        <f t="shared" si="516"/>
        <v>0</v>
      </c>
      <c r="BY319" s="141">
        <f t="shared" si="517"/>
        <v>0</v>
      </c>
      <c r="BZ319" s="83">
        <f t="shared" si="518"/>
        <v>2.6</v>
      </c>
      <c r="CA319" s="83">
        <f t="shared" si="519"/>
        <v>0</v>
      </c>
      <c r="CB319" s="83">
        <f t="shared" si="574"/>
        <v>2.5473364704107233</v>
      </c>
      <c r="CC319" s="83">
        <f t="shared" si="520"/>
        <v>2.5473364704107233</v>
      </c>
      <c r="CD319" s="143">
        <f t="shared" si="521"/>
        <v>0.2</v>
      </c>
      <c r="CE319" s="83">
        <f t="shared" si="575"/>
        <v>2.1389523213569569E-2</v>
      </c>
      <c r="CF319" s="84">
        <f t="shared" si="576"/>
        <v>758.87828303714718</v>
      </c>
      <c r="CG319" s="83">
        <f t="shared" si="522"/>
        <v>0</v>
      </c>
      <c r="CH319" s="83">
        <f t="shared" si="577"/>
        <v>2.5248533432937617</v>
      </c>
      <c r="CI319" s="83">
        <f t="shared" si="523"/>
        <v>2.5248533432937617</v>
      </c>
      <c r="CJ319" s="143">
        <f t="shared" si="524"/>
        <v>0.2</v>
      </c>
      <c r="CK319" s="83">
        <f t="shared" si="578"/>
        <v>2.0581910799758296E-2</v>
      </c>
      <c r="CL319" s="84">
        <f t="shared" si="579"/>
        <v>706.47858521213834</v>
      </c>
      <c r="CM319" s="83">
        <f t="shared" si="525"/>
        <v>0</v>
      </c>
      <c r="CN319" s="83">
        <f t="shared" si="580"/>
        <v>2.5372104923963428</v>
      </c>
      <c r="CO319" s="83">
        <f t="shared" si="526"/>
        <v>2.5372104923963428</v>
      </c>
      <c r="CP319" s="143">
        <f t="shared" si="527"/>
        <v>0.2</v>
      </c>
      <c r="CQ319" s="83">
        <f t="shared" si="581"/>
        <v>2.0741564504283595E-2</v>
      </c>
      <c r="CR319" s="84">
        <f t="shared" si="582"/>
        <v>692.03411479019849</v>
      </c>
      <c r="CS319" s="83">
        <f t="shared" si="528"/>
        <v>0</v>
      </c>
      <c r="CT319" s="83">
        <f t="shared" si="583"/>
        <v>2.5406381527945601</v>
      </c>
      <c r="CU319" s="83">
        <f t="shared" si="529"/>
        <v>2.5406381527945601</v>
      </c>
      <c r="CV319" s="143">
        <f t="shared" si="530"/>
        <v>0.2</v>
      </c>
      <c r="CW319" s="83">
        <f t="shared" si="584"/>
        <v>2.0769526987183658E-2</v>
      </c>
      <c r="CX319" s="84">
        <f t="shared" si="585"/>
        <v>690.49543232446251</v>
      </c>
      <c r="CY319" s="83">
        <f t="shared" si="531"/>
        <v>0</v>
      </c>
      <c r="CZ319" s="83">
        <f t="shared" si="586"/>
        <v>2.5410038267151216</v>
      </c>
      <c r="DA319" s="83">
        <f t="shared" si="532"/>
        <v>2.5410038267151216</v>
      </c>
      <c r="DB319" s="143">
        <f t="shared" si="533"/>
        <v>0.2</v>
      </c>
      <c r="DC319" s="83">
        <f t="shared" si="587"/>
        <v>2.077044676732559E-2</v>
      </c>
      <c r="DD319" s="84">
        <f t="shared" si="588"/>
        <v>690.43174510040103</v>
      </c>
      <c r="DE319" s="86">
        <f t="shared" si="534"/>
        <v>1521.2348660599253</v>
      </c>
      <c r="DF319" s="86">
        <f t="shared" si="535"/>
        <v>608.4939464239701</v>
      </c>
      <c r="DG319" s="86">
        <f t="shared" si="536"/>
        <v>380.30871651498131</v>
      </c>
      <c r="DH319" s="86">
        <f t="shared" si="537"/>
        <v>0.49304673681374966</v>
      </c>
      <c r="DI319" s="86">
        <f t="shared" si="538"/>
        <v>1.9193876084184196</v>
      </c>
      <c r="DJ319" s="86">
        <f t="shared" si="539"/>
        <v>399.69066165230936</v>
      </c>
      <c r="DK319" s="86">
        <f t="shared" si="540"/>
        <v>336.30046450307316</v>
      </c>
      <c r="DL319" s="86">
        <f t="shared" si="598"/>
        <v>336.30046450307316</v>
      </c>
      <c r="DM319" s="86">
        <f t="shared" si="541"/>
        <v>1.9193876084184196</v>
      </c>
      <c r="DN319" s="85">
        <f t="shared" si="542"/>
        <v>1.9193876084184196</v>
      </c>
      <c r="DO319" s="85">
        <f t="shared" si="589"/>
        <v>191.93876084184197</v>
      </c>
      <c r="DP319" s="85">
        <f t="shared" si="543"/>
        <v>1.9193876084184196</v>
      </c>
      <c r="DQ319" s="85">
        <f t="shared" si="590"/>
        <v>191.93876084184197</v>
      </c>
      <c r="DR319" s="85">
        <f t="shared" si="544"/>
        <v>1.9193876084184196</v>
      </c>
      <c r="DS319" s="85">
        <f t="shared" si="591"/>
        <v>191.93876084184197</v>
      </c>
      <c r="DT319" s="81"/>
      <c r="DU319" s="81"/>
      <c r="DV319" s="81">
        <f t="shared" si="592"/>
        <v>-1.9193876084184196</v>
      </c>
      <c r="DW319" s="100"/>
    </row>
    <row r="320" spans="1:127" x14ac:dyDescent="0.2">
      <c r="A320" s="59">
        <f t="shared" si="545"/>
        <v>42.00000000000005</v>
      </c>
      <c r="B320" s="44">
        <f t="shared" si="546"/>
        <v>42000.000000000051</v>
      </c>
      <c r="C320" s="52">
        <f t="shared" si="480"/>
        <v>133.33333333333334</v>
      </c>
      <c r="D320" s="50">
        <f t="shared" si="481"/>
        <v>3</v>
      </c>
      <c r="E320" s="44">
        <f t="shared" si="482"/>
        <v>2.6</v>
      </c>
      <c r="F320" s="47">
        <f t="shared" si="483"/>
        <v>0.2</v>
      </c>
      <c r="G320" s="52">
        <f t="shared" si="547"/>
        <v>2.5356891762289398E-2</v>
      </c>
      <c r="H320" s="57">
        <f t="shared" si="548"/>
        <v>513.29505174540066</v>
      </c>
      <c r="I320" s="52">
        <f t="shared" si="549"/>
        <v>0</v>
      </c>
      <c r="J320" s="54">
        <f t="shared" si="550"/>
        <v>1153.6012732612196</v>
      </c>
      <c r="K320" s="46">
        <f t="shared" si="593"/>
        <v>1153.6012732612196</v>
      </c>
      <c r="L320" s="80">
        <f t="shared" si="484"/>
        <v>0</v>
      </c>
      <c r="M320" s="142">
        <f t="shared" si="485"/>
        <v>0</v>
      </c>
      <c r="N320" s="60">
        <f t="shared" si="486"/>
        <v>2.6</v>
      </c>
      <c r="O320" s="53">
        <f t="shared" si="487"/>
        <v>0</v>
      </c>
      <c r="P320" s="58">
        <f t="shared" si="551"/>
        <v>2.6242640788411586</v>
      </c>
      <c r="Q320" s="49">
        <f t="shared" si="488"/>
        <v>2.6242640788411586</v>
      </c>
      <c r="R320" s="143">
        <f t="shared" si="489"/>
        <v>0.2</v>
      </c>
      <c r="S320" s="51">
        <f t="shared" si="552"/>
        <v>1.9916702263221037E-2</v>
      </c>
      <c r="T320" s="57">
        <f t="shared" si="553"/>
        <v>498.74367034787616</v>
      </c>
      <c r="U320" s="53">
        <f t="shared" si="490"/>
        <v>0</v>
      </c>
      <c r="V320" s="58">
        <f t="shared" si="554"/>
        <v>2.6279013395171096</v>
      </c>
      <c r="W320" s="49">
        <f t="shared" si="491"/>
        <v>2.6279013395171096</v>
      </c>
      <c r="X320" s="143">
        <f t="shared" si="492"/>
        <v>0.2</v>
      </c>
      <c r="Y320" s="51">
        <f t="shared" si="555"/>
        <v>1.9321880481965283E-2</v>
      </c>
      <c r="Z320" s="57">
        <f t="shared" si="556"/>
        <v>491.52316157535154</v>
      </c>
      <c r="AA320" s="53">
        <f t="shared" si="493"/>
        <v>0</v>
      </c>
      <c r="AB320" s="58">
        <f t="shared" si="557"/>
        <v>2.6297099219682076</v>
      </c>
      <c r="AC320" s="49">
        <f t="shared" si="494"/>
        <v>2.6297099219682076</v>
      </c>
      <c r="AD320" s="143">
        <f t="shared" si="495"/>
        <v>0.2</v>
      </c>
      <c r="AE320" s="49">
        <f t="shared" si="594"/>
        <v>1.9269190633116284E-2</v>
      </c>
      <c r="AF320" s="57">
        <f t="shared" si="558"/>
        <v>489.69015438509615</v>
      </c>
      <c r="AG320" s="53">
        <f t="shared" si="496"/>
        <v>0</v>
      </c>
      <c r="AH320" s="58">
        <f t="shared" si="559"/>
        <v>2.6301694471900503</v>
      </c>
      <c r="AI320" s="49">
        <f t="shared" si="497"/>
        <v>2.6301694471900503</v>
      </c>
      <c r="AJ320" s="143">
        <f t="shared" si="498"/>
        <v>0.2</v>
      </c>
      <c r="AK320" s="51">
        <f t="shared" si="560"/>
        <v>1.9269748957977686E-2</v>
      </c>
      <c r="AL320" s="57">
        <f t="shared" si="561"/>
        <v>489.45768551364756</v>
      </c>
      <c r="AM320" s="53">
        <f t="shared" si="499"/>
        <v>0</v>
      </c>
      <c r="AN320" s="58">
        <f t="shared" si="562"/>
        <v>2.6302277373840179</v>
      </c>
      <c r="AO320" s="49">
        <f t="shared" si="500"/>
        <v>2.6302277373840179</v>
      </c>
      <c r="AP320" s="143">
        <f t="shared" si="501"/>
        <v>0.2</v>
      </c>
      <c r="AQ320" s="51">
        <f t="shared" si="563"/>
        <v>1.9270044607709882E-2</v>
      </c>
      <c r="AR320" s="57">
        <f t="shared" si="564"/>
        <v>489.43671867703904</v>
      </c>
      <c r="AS320" s="44">
        <f t="shared" si="502"/>
        <v>2076.4822918701952</v>
      </c>
      <c r="AT320" s="44">
        <f t="shared" si="503"/>
        <v>830.5929167480781</v>
      </c>
      <c r="AU320" s="44">
        <f t="shared" si="504"/>
        <v>519.12057296754881</v>
      </c>
      <c r="AV320" s="47">
        <f t="shared" si="505"/>
        <v>11.048873474649422</v>
      </c>
      <c r="AW320" s="47">
        <f t="shared" si="506"/>
        <v>501.31214218641963</v>
      </c>
      <c r="AX320" s="86">
        <f t="shared" si="507"/>
        <v>107513.50760562888</v>
      </c>
      <c r="AY320" s="86">
        <f t="shared" si="508"/>
        <v>457.6184014810168</v>
      </c>
      <c r="AZ320" s="10">
        <f t="shared" si="565"/>
        <v>457.6184014810168</v>
      </c>
      <c r="BA320" s="44">
        <f t="shared" si="509"/>
        <v>501.31214218641963</v>
      </c>
      <c r="BB320" s="9">
        <f t="shared" si="510"/>
        <v>501.31214218641963</v>
      </c>
      <c r="BC320" s="45">
        <f t="shared" si="599"/>
        <v>66841.618958189283</v>
      </c>
      <c r="BD320" s="9">
        <f t="shared" si="511"/>
        <v>501.31214218641963</v>
      </c>
      <c r="BE320" s="45">
        <f t="shared" si="595"/>
        <v>66841.618958189283</v>
      </c>
      <c r="BF320" s="9">
        <f t="shared" si="512"/>
        <v>501.31214218641963</v>
      </c>
      <c r="BG320" s="45">
        <f t="shared" si="596"/>
        <v>66841.618958189283</v>
      </c>
      <c r="BH320" s="58"/>
      <c r="BI320" s="58"/>
      <c r="BJ320" s="58">
        <f t="shared" si="566"/>
        <v>-501.31214218641963</v>
      </c>
      <c r="BK320" s="97"/>
      <c r="BL320" s="44"/>
      <c r="BM320" s="82">
        <f t="shared" si="567"/>
        <v>31.5</v>
      </c>
      <c r="BN320" s="86">
        <f t="shared" si="568"/>
        <v>31500</v>
      </c>
      <c r="BO320" s="86">
        <f t="shared" si="569"/>
        <v>100</v>
      </c>
      <c r="BP320" s="84">
        <f t="shared" si="513"/>
        <v>3</v>
      </c>
      <c r="BQ320" s="84">
        <f t="shared" si="514"/>
        <v>2.6</v>
      </c>
      <c r="BR320" s="84">
        <f t="shared" si="515"/>
        <v>0.2</v>
      </c>
      <c r="BS320" s="84">
        <f t="shared" si="570"/>
        <v>3.5576943074937993E-2</v>
      </c>
      <c r="BT320" s="84">
        <f t="shared" si="571"/>
        <v>665.2877351793004</v>
      </c>
      <c r="BU320" s="84">
        <f t="shared" si="572"/>
        <v>0</v>
      </c>
      <c r="BV320" s="83">
        <f t="shared" si="573"/>
        <v>847.97538114440295</v>
      </c>
      <c r="BW320" s="81">
        <f t="shared" si="597"/>
        <v>847.97538114440295</v>
      </c>
      <c r="BX320" s="83">
        <f t="shared" si="516"/>
        <v>0</v>
      </c>
      <c r="BY320" s="141">
        <f t="shared" si="517"/>
        <v>0</v>
      </c>
      <c r="BZ320" s="83">
        <f t="shared" si="518"/>
        <v>2.6</v>
      </c>
      <c r="CA320" s="83">
        <f t="shared" si="519"/>
        <v>0</v>
      </c>
      <c r="CB320" s="83">
        <f t="shared" si="574"/>
        <v>2.5473771312893922</v>
      </c>
      <c r="CC320" s="83">
        <f t="shared" si="520"/>
        <v>2.5473771312893922</v>
      </c>
      <c r="CD320" s="143">
        <f t="shared" si="521"/>
        <v>0.2</v>
      </c>
      <c r="CE320" s="83">
        <f t="shared" si="575"/>
        <v>2.136952321356957E-2</v>
      </c>
      <c r="CF320" s="84">
        <f t="shared" si="576"/>
        <v>759.7175723678622</v>
      </c>
      <c r="CG320" s="83">
        <f t="shared" si="522"/>
        <v>0</v>
      </c>
      <c r="CH320" s="83">
        <f t="shared" si="577"/>
        <v>2.525020744502505</v>
      </c>
      <c r="CI320" s="83">
        <f t="shared" si="523"/>
        <v>2.525020744502505</v>
      </c>
      <c r="CJ320" s="143">
        <f t="shared" si="524"/>
        <v>0.2</v>
      </c>
      <c r="CK320" s="83">
        <f t="shared" si="578"/>
        <v>2.0561910799758297E-2</v>
      </c>
      <c r="CL320" s="84">
        <f t="shared" si="579"/>
        <v>707.29336167645852</v>
      </c>
      <c r="CM320" s="83">
        <f t="shared" si="525"/>
        <v>0</v>
      </c>
      <c r="CN320" s="83">
        <f t="shared" si="580"/>
        <v>2.5373835532010838</v>
      </c>
      <c r="CO320" s="83">
        <f t="shared" si="526"/>
        <v>2.5373835532010838</v>
      </c>
      <c r="CP320" s="143">
        <f t="shared" si="527"/>
        <v>0.2</v>
      </c>
      <c r="CQ320" s="83">
        <f t="shared" si="581"/>
        <v>2.0721564504283595E-2</v>
      </c>
      <c r="CR320" s="84">
        <f t="shared" si="582"/>
        <v>692.8512154827273</v>
      </c>
      <c r="CS320" s="83">
        <f t="shared" si="528"/>
        <v>0</v>
      </c>
      <c r="CT320" s="83">
        <f t="shared" si="583"/>
        <v>2.5408106339194454</v>
      </c>
      <c r="CU320" s="83">
        <f t="shared" si="529"/>
        <v>2.5408106339194454</v>
      </c>
      <c r="CV320" s="143">
        <f t="shared" si="530"/>
        <v>0.2</v>
      </c>
      <c r="CW320" s="83">
        <f t="shared" si="584"/>
        <v>2.0749526987183659E-2</v>
      </c>
      <c r="CX320" s="84">
        <f t="shared" si="585"/>
        <v>691.31253124759519</v>
      </c>
      <c r="CY320" s="83">
        <f t="shared" si="531"/>
        <v>0</v>
      </c>
      <c r="CZ320" s="83">
        <f t="shared" si="586"/>
        <v>2.5411763051366556</v>
      </c>
      <c r="DA320" s="83">
        <f t="shared" si="532"/>
        <v>2.5411763051366556</v>
      </c>
      <c r="DB320" s="143">
        <f t="shared" si="533"/>
        <v>0.2</v>
      </c>
      <c r="DC320" s="83">
        <f t="shared" si="587"/>
        <v>2.0750446767325591E-2</v>
      </c>
      <c r="DD320" s="84">
        <f t="shared" si="588"/>
        <v>691.24876263296267</v>
      </c>
      <c r="DE320" s="86">
        <f t="shared" si="534"/>
        <v>1526.3556860599251</v>
      </c>
      <c r="DF320" s="86">
        <f t="shared" si="535"/>
        <v>610.54227442397007</v>
      </c>
      <c r="DG320" s="86">
        <f t="shared" si="536"/>
        <v>381.58892151498128</v>
      </c>
      <c r="DH320" s="86">
        <f t="shared" si="537"/>
        <v>0.49048414112691685</v>
      </c>
      <c r="DI320" s="86">
        <f t="shared" si="538"/>
        <v>1.9011031433237315</v>
      </c>
      <c r="DJ320" s="86">
        <f t="shared" si="539"/>
        <v>392.56768984727881</v>
      </c>
      <c r="DK320" s="86">
        <f t="shared" si="540"/>
        <v>332.83967331519477</v>
      </c>
      <c r="DL320" s="86">
        <f t="shared" si="598"/>
        <v>332.83967331519477</v>
      </c>
      <c r="DM320" s="86">
        <f t="shared" si="541"/>
        <v>1.9011031433237315</v>
      </c>
      <c r="DN320" s="85">
        <f t="shared" si="542"/>
        <v>1.9011031433237315</v>
      </c>
      <c r="DO320" s="85">
        <f t="shared" si="589"/>
        <v>190.11031433237315</v>
      </c>
      <c r="DP320" s="85">
        <f t="shared" si="543"/>
        <v>1.9011031433237315</v>
      </c>
      <c r="DQ320" s="85">
        <f t="shared" si="590"/>
        <v>190.11031433237315</v>
      </c>
      <c r="DR320" s="85">
        <f t="shared" si="544"/>
        <v>1.9011031433237315</v>
      </c>
      <c r="DS320" s="85">
        <f t="shared" si="591"/>
        <v>190.11031433237315</v>
      </c>
      <c r="DT320" s="81"/>
      <c r="DU320" s="81"/>
      <c r="DV320" s="81">
        <f t="shared" si="592"/>
        <v>-1.9011031433237315</v>
      </c>
      <c r="DW320" s="100"/>
    </row>
    <row r="321" spans="1:127" x14ac:dyDescent="0.2">
      <c r="A321" s="59">
        <f t="shared" si="545"/>
        <v>42.13333333333339</v>
      </c>
      <c r="B321" s="44">
        <f t="shared" si="546"/>
        <v>42133.333333333387</v>
      </c>
      <c r="C321" s="52">
        <f t="shared" si="480"/>
        <v>133.33333333333334</v>
      </c>
      <c r="D321" s="50">
        <f t="shared" si="481"/>
        <v>3</v>
      </c>
      <c r="E321" s="44">
        <f t="shared" si="482"/>
        <v>2.6</v>
      </c>
      <c r="F321" s="47">
        <f t="shared" si="483"/>
        <v>0.2</v>
      </c>
      <c r="G321" s="52">
        <f t="shared" si="547"/>
        <v>2.533022509562273E-2</v>
      </c>
      <c r="H321" s="57">
        <f t="shared" si="548"/>
        <v>514.59472140842411</v>
      </c>
      <c r="I321" s="52">
        <f t="shared" si="549"/>
        <v>0</v>
      </c>
      <c r="J321" s="54">
        <f t="shared" si="550"/>
        <v>1157.3944732612194</v>
      </c>
      <c r="K321" s="46">
        <f t="shared" si="593"/>
        <v>1157.3944732612194</v>
      </c>
      <c r="L321" s="80">
        <f t="shared" si="484"/>
        <v>0</v>
      </c>
      <c r="M321" s="142">
        <f t="shared" si="485"/>
        <v>0</v>
      </c>
      <c r="N321" s="60">
        <f t="shared" si="486"/>
        <v>2.6</v>
      </c>
      <c r="O321" s="53">
        <f t="shared" si="487"/>
        <v>0</v>
      </c>
      <c r="P321" s="58">
        <f t="shared" si="551"/>
        <v>2.624436824746931</v>
      </c>
      <c r="Q321" s="49">
        <f t="shared" si="488"/>
        <v>2.624436824746931</v>
      </c>
      <c r="R321" s="143">
        <f t="shared" si="489"/>
        <v>0.2</v>
      </c>
      <c r="S321" s="51">
        <f t="shared" si="552"/>
        <v>1.9890035596554369E-2</v>
      </c>
      <c r="T321" s="57">
        <f t="shared" si="553"/>
        <v>499.75491862330006</v>
      </c>
      <c r="U321" s="53">
        <f t="shared" si="490"/>
        <v>0</v>
      </c>
      <c r="V321" s="58">
        <f t="shared" si="554"/>
        <v>2.6281460660771434</v>
      </c>
      <c r="W321" s="49">
        <f t="shared" si="491"/>
        <v>2.6281460660771434</v>
      </c>
      <c r="X321" s="143">
        <f t="shared" si="492"/>
        <v>0.2</v>
      </c>
      <c r="Y321" s="51">
        <f t="shared" si="555"/>
        <v>1.9295213815298615E-2</v>
      </c>
      <c r="Z321" s="57">
        <f t="shared" si="556"/>
        <v>492.50283037586439</v>
      </c>
      <c r="AA321" s="53">
        <f t="shared" si="493"/>
        <v>0</v>
      </c>
      <c r="AB321" s="58">
        <f t="shared" si="557"/>
        <v>2.6299625580530299</v>
      </c>
      <c r="AC321" s="49">
        <f t="shared" si="494"/>
        <v>2.6299625580530299</v>
      </c>
      <c r="AD321" s="143">
        <f t="shared" si="495"/>
        <v>0.2</v>
      </c>
      <c r="AE321" s="49">
        <f t="shared" si="594"/>
        <v>1.9242523966449616E-2</v>
      </c>
      <c r="AF321" s="57">
        <f t="shared" si="558"/>
        <v>490.66647790219702</v>
      </c>
      <c r="AG321" s="53">
        <f t="shared" si="496"/>
        <v>0</v>
      </c>
      <c r="AH321" s="58">
        <f t="shared" si="559"/>
        <v>2.6304229232985845</v>
      </c>
      <c r="AI321" s="49">
        <f t="shared" si="497"/>
        <v>2.6304229232985845</v>
      </c>
      <c r="AJ321" s="143">
        <f t="shared" si="498"/>
        <v>0.2</v>
      </c>
      <c r="AK321" s="51">
        <f t="shared" si="560"/>
        <v>1.9243082291311019E-2</v>
      </c>
      <c r="AL321" s="57">
        <f t="shared" si="561"/>
        <v>490.43386675779857</v>
      </c>
      <c r="AM321" s="53">
        <f t="shared" si="499"/>
        <v>0</v>
      </c>
      <c r="AN321" s="58">
        <f t="shared" si="562"/>
        <v>2.6304812493596623</v>
      </c>
      <c r="AO321" s="49">
        <f t="shared" si="500"/>
        <v>2.6304812493596623</v>
      </c>
      <c r="AP321" s="143">
        <f t="shared" si="501"/>
        <v>0.2</v>
      </c>
      <c r="AQ321" s="51">
        <f t="shared" si="563"/>
        <v>1.9243377941043215E-2</v>
      </c>
      <c r="AR321" s="57">
        <f t="shared" si="564"/>
        <v>490.41289327468201</v>
      </c>
      <c r="AS321" s="44">
        <f t="shared" si="502"/>
        <v>2083.3100518701949</v>
      </c>
      <c r="AT321" s="44">
        <f t="shared" si="503"/>
        <v>833.32402074807794</v>
      </c>
      <c r="AU321" s="44">
        <f t="shared" si="504"/>
        <v>520.82751296754873</v>
      </c>
      <c r="AV321" s="47">
        <f t="shared" si="505"/>
        <v>10.92396824905005</v>
      </c>
      <c r="AW321" s="47">
        <f t="shared" si="506"/>
        <v>490.71188418774744</v>
      </c>
      <c r="AX321" s="86">
        <f t="shared" si="507"/>
        <v>103889.26631239787</v>
      </c>
      <c r="AY321" s="86">
        <f t="shared" si="508"/>
        <v>454.85492868411575</v>
      </c>
      <c r="AZ321" s="10">
        <f t="shared" si="565"/>
        <v>454.85492868411575</v>
      </c>
      <c r="BA321" s="44">
        <f t="shared" si="509"/>
        <v>490.71188418774744</v>
      </c>
      <c r="BB321" s="9">
        <f t="shared" si="510"/>
        <v>490.71188418774744</v>
      </c>
      <c r="BC321" s="45">
        <f t="shared" si="599"/>
        <v>65428.251225032996</v>
      </c>
      <c r="BD321" s="9">
        <f t="shared" si="511"/>
        <v>490.71188418774744</v>
      </c>
      <c r="BE321" s="45">
        <f t="shared" si="595"/>
        <v>65428.251225032996</v>
      </c>
      <c r="BF321" s="9">
        <f t="shared" si="512"/>
        <v>490.71188418774744</v>
      </c>
      <c r="BG321" s="45">
        <f t="shared" si="596"/>
        <v>65428.251225032996</v>
      </c>
      <c r="BH321" s="58"/>
      <c r="BI321" s="58"/>
      <c r="BJ321" s="58">
        <f t="shared" si="566"/>
        <v>-490.71188418774744</v>
      </c>
      <c r="BK321" s="97"/>
      <c r="BL321" s="44"/>
      <c r="BM321" s="82">
        <f t="shared" si="567"/>
        <v>31.6</v>
      </c>
      <c r="BN321" s="86">
        <f t="shared" si="568"/>
        <v>31600</v>
      </c>
      <c r="BO321" s="86">
        <f t="shared" si="569"/>
        <v>100</v>
      </c>
      <c r="BP321" s="84">
        <f t="shared" si="513"/>
        <v>3</v>
      </c>
      <c r="BQ321" s="84">
        <f t="shared" si="514"/>
        <v>2.6</v>
      </c>
      <c r="BR321" s="84">
        <f t="shared" si="515"/>
        <v>0.2</v>
      </c>
      <c r="BS321" s="84">
        <f t="shared" si="570"/>
        <v>3.5556943074937994E-2</v>
      </c>
      <c r="BT321" s="84">
        <f t="shared" si="571"/>
        <v>666.65569452833643</v>
      </c>
      <c r="BU321" s="84">
        <f t="shared" si="572"/>
        <v>0</v>
      </c>
      <c r="BV321" s="83">
        <f t="shared" si="573"/>
        <v>850.820281144403</v>
      </c>
      <c r="BW321" s="81">
        <f t="shared" si="597"/>
        <v>850.820281144403</v>
      </c>
      <c r="BX321" s="83">
        <f t="shared" si="516"/>
        <v>0</v>
      </c>
      <c r="BY321" s="141">
        <f t="shared" si="517"/>
        <v>0</v>
      </c>
      <c r="BZ321" s="83">
        <f t="shared" si="518"/>
        <v>2.6</v>
      </c>
      <c r="CA321" s="83">
        <f t="shared" si="519"/>
        <v>0</v>
      </c>
      <c r="CB321" s="83">
        <f t="shared" si="574"/>
        <v>2.5474179654411833</v>
      </c>
      <c r="CC321" s="83">
        <f t="shared" si="520"/>
        <v>2.5474179654411833</v>
      </c>
      <c r="CD321" s="143">
        <f t="shared" si="521"/>
        <v>0.2</v>
      </c>
      <c r="CE321" s="83">
        <f t="shared" si="575"/>
        <v>2.134952321356957E-2</v>
      </c>
      <c r="CF321" s="84">
        <f t="shared" si="576"/>
        <v>760.55606318067555</v>
      </c>
      <c r="CG321" s="83">
        <f t="shared" si="522"/>
        <v>0</v>
      </c>
      <c r="CH321" s="83">
        <f t="shared" si="577"/>
        <v>2.5251883069865428</v>
      </c>
      <c r="CI321" s="83">
        <f t="shared" si="523"/>
        <v>2.5251883069865428</v>
      </c>
      <c r="CJ321" s="143">
        <f t="shared" si="524"/>
        <v>0.2</v>
      </c>
      <c r="CK321" s="83">
        <f t="shared" si="578"/>
        <v>2.0541910799758298E-2</v>
      </c>
      <c r="CL321" s="84">
        <f t="shared" si="579"/>
        <v>708.1072920508725</v>
      </c>
      <c r="CM321" s="83">
        <f t="shared" si="525"/>
        <v>0</v>
      </c>
      <c r="CN321" s="83">
        <f t="shared" si="580"/>
        <v>2.5375567881719254</v>
      </c>
      <c r="CO321" s="83">
        <f t="shared" si="526"/>
        <v>2.5375567881719254</v>
      </c>
      <c r="CP321" s="143">
        <f t="shared" si="527"/>
        <v>0.2</v>
      </c>
      <c r="CQ321" s="83">
        <f t="shared" si="581"/>
        <v>2.0701564504283596E-2</v>
      </c>
      <c r="CR321" s="84">
        <f t="shared" si="582"/>
        <v>693.66747223185598</v>
      </c>
      <c r="CS321" s="83">
        <f t="shared" si="528"/>
        <v>0</v>
      </c>
      <c r="CT321" s="83">
        <f t="shared" si="583"/>
        <v>2.5409832892200339</v>
      </c>
      <c r="CU321" s="83">
        <f t="shared" si="529"/>
        <v>2.5409832892200339</v>
      </c>
      <c r="CV321" s="143">
        <f t="shared" si="530"/>
        <v>0.2</v>
      </c>
      <c r="CW321" s="83">
        <f t="shared" si="584"/>
        <v>2.0729526987183659E-2</v>
      </c>
      <c r="CX321" s="84">
        <f t="shared" si="585"/>
        <v>692.12878755219003</v>
      </c>
      <c r="CY321" s="83">
        <f t="shared" si="531"/>
        <v>0</v>
      </c>
      <c r="CZ321" s="83">
        <f t="shared" si="586"/>
        <v>2.5413489574733905</v>
      </c>
      <c r="DA321" s="83">
        <f t="shared" si="532"/>
        <v>2.5413489574733905</v>
      </c>
      <c r="DB321" s="143">
        <f t="shared" si="533"/>
        <v>0.2</v>
      </c>
      <c r="DC321" s="83">
        <f t="shared" si="587"/>
        <v>2.0730446767325592E-2</v>
      </c>
      <c r="DD321" s="84">
        <f t="shared" si="588"/>
        <v>692.06493767463144</v>
      </c>
      <c r="DE321" s="86">
        <f t="shared" si="534"/>
        <v>1531.4765060599252</v>
      </c>
      <c r="DF321" s="86">
        <f t="shared" si="535"/>
        <v>612.59060242397015</v>
      </c>
      <c r="DG321" s="86">
        <f t="shared" si="536"/>
        <v>382.8691265149813</v>
      </c>
      <c r="DH321" s="86">
        <f t="shared" si="537"/>
        <v>0.48794178492736068</v>
      </c>
      <c r="DI321" s="86">
        <f t="shared" si="538"/>
        <v>1.8830419163718113</v>
      </c>
      <c r="DJ321" s="86">
        <f t="shared" si="539"/>
        <v>385.59052923223459</v>
      </c>
      <c r="DK321" s="86">
        <f t="shared" si="540"/>
        <v>329.38391442577347</v>
      </c>
      <c r="DL321" s="86">
        <f t="shared" si="598"/>
        <v>329.38391442577347</v>
      </c>
      <c r="DM321" s="86">
        <f t="shared" si="541"/>
        <v>1.8830419163718113</v>
      </c>
      <c r="DN321" s="85">
        <f t="shared" si="542"/>
        <v>1.8830419163718113</v>
      </c>
      <c r="DO321" s="85">
        <f t="shared" si="589"/>
        <v>188.30419163718113</v>
      </c>
      <c r="DP321" s="85">
        <f t="shared" si="543"/>
        <v>1.8830419163718113</v>
      </c>
      <c r="DQ321" s="85">
        <f t="shared" si="590"/>
        <v>188.30419163718113</v>
      </c>
      <c r="DR321" s="85">
        <f t="shared" si="544"/>
        <v>1.8830419163718113</v>
      </c>
      <c r="DS321" s="85">
        <f t="shared" si="591"/>
        <v>188.30419163718113</v>
      </c>
      <c r="DT321" s="81"/>
      <c r="DU321" s="81"/>
      <c r="DV321" s="81">
        <f t="shared" si="592"/>
        <v>-1.8830419163718113</v>
      </c>
      <c r="DW321" s="100"/>
    </row>
    <row r="322" spans="1:127" x14ac:dyDescent="0.2">
      <c r="A322" s="59">
        <f t="shared" si="545"/>
        <v>42.266666666666723</v>
      </c>
      <c r="B322" s="44">
        <f t="shared" si="546"/>
        <v>42266.666666666722</v>
      </c>
      <c r="C322" s="52">
        <f t="shared" si="480"/>
        <v>133.33333333333334</v>
      </c>
      <c r="D322" s="50">
        <f t="shared" si="481"/>
        <v>3</v>
      </c>
      <c r="E322" s="44">
        <f t="shared" si="482"/>
        <v>2.6</v>
      </c>
      <c r="F322" s="47">
        <f t="shared" si="483"/>
        <v>0.2</v>
      </c>
      <c r="G322" s="52">
        <f t="shared" si="547"/>
        <v>2.5303558428956062E-2</v>
      </c>
      <c r="H322" s="57">
        <f t="shared" si="548"/>
        <v>515.89302355007999</v>
      </c>
      <c r="I322" s="52">
        <f t="shared" si="549"/>
        <v>0</v>
      </c>
      <c r="J322" s="54">
        <f t="shared" si="550"/>
        <v>1161.1876732612195</v>
      </c>
      <c r="K322" s="46">
        <f t="shared" si="593"/>
        <v>1161.1876732612195</v>
      </c>
      <c r="L322" s="80">
        <f t="shared" si="484"/>
        <v>0</v>
      </c>
      <c r="M322" s="142">
        <f t="shared" si="485"/>
        <v>0</v>
      </c>
      <c r="N322" s="60">
        <f t="shared" si="486"/>
        <v>2.6</v>
      </c>
      <c r="O322" s="53">
        <f t="shared" si="487"/>
        <v>0</v>
      </c>
      <c r="P322" s="58">
        <f t="shared" si="551"/>
        <v>2.6246098692658992</v>
      </c>
      <c r="Q322" s="49">
        <f t="shared" si="488"/>
        <v>2.6246098692658992</v>
      </c>
      <c r="R322" s="143">
        <f t="shared" si="489"/>
        <v>0.2</v>
      </c>
      <c r="S322" s="51">
        <f t="shared" si="552"/>
        <v>1.9863368929887701E-2</v>
      </c>
      <c r="T322" s="57">
        <f t="shared" si="553"/>
        <v>500.76474554823852</v>
      </c>
      <c r="U322" s="53">
        <f t="shared" si="490"/>
        <v>0</v>
      </c>
      <c r="V322" s="58">
        <f t="shared" si="554"/>
        <v>2.6283911012724026</v>
      </c>
      <c r="W322" s="49">
        <f t="shared" si="491"/>
        <v>2.6283911012724026</v>
      </c>
      <c r="X322" s="143">
        <f t="shared" si="492"/>
        <v>0.2</v>
      </c>
      <c r="Y322" s="51">
        <f t="shared" si="555"/>
        <v>1.9268547148631947E-2</v>
      </c>
      <c r="Z322" s="57">
        <f t="shared" si="556"/>
        <v>493.48105507607403</v>
      </c>
      <c r="AA322" s="53">
        <f t="shared" si="493"/>
        <v>0</v>
      </c>
      <c r="AB322" s="58">
        <f t="shared" si="557"/>
        <v>2.630215508932833</v>
      </c>
      <c r="AC322" s="49">
        <f t="shared" si="494"/>
        <v>2.630215508932833</v>
      </c>
      <c r="AD322" s="143">
        <f t="shared" si="495"/>
        <v>0.2</v>
      </c>
      <c r="AE322" s="49">
        <f t="shared" si="594"/>
        <v>1.9215857299782948E-2</v>
      </c>
      <c r="AF322" s="57">
        <f t="shared" si="558"/>
        <v>491.641355691451</v>
      </c>
      <c r="AG322" s="53">
        <f t="shared" si="496"/>
        <v>0</v>
      </c>
      <c r="AH322" s="58">
        <f t="shared" si="559"/>
        <v>2.6306767147336383</v>
      </c>
      <c r="AI322" s="49">
        <f t="shared" si="497"/>
        <v>2.6306767147336383</v>
      </c>
      <c r="AJ322" s="143">
        <f t="shared" si="498"/>
        <v>0.2</v>
      </c>
      <c r="AK322" s="51">
        <f t="shared" si="560"/>
        <v>1.9216415624644351E-2</v>
      </c>
      <c r="AL322" s="57">
        <f t="shared" si="561"/>
        <v>491.40860222904934</v>
      </c>
      <c r="AM322" s="53">
        <f t="shared" si="499"/>
        <v>0</v>
      </c>
      <c r="AN322" s="58">
        <f t="shared" si="562"/>
        <v>2.6307350766883602</v>
      </c>
      <c r="AO322" s="49">
        <f t="shared" si="500"/>
        <v>2.6307350766883602</v>
      </c>
      <c r="AP322" s="143">
        <f t="shared" si="501"/>
        <v>0.2</v>
      </c>
      <c r="AQ322" s="51">
        <f t="shared" si="563"/>
        <v>1.9216711274376547E-2</v>
      </c>
      <c r="AR322" s="57">
        <f t="shared" si="564"/>
        <v>491.38762211881226</v>
      </c>
      <c r="AS322" s="44">
        <f t="shared" si="502"/>
        <v>2090.137811870195</v>
      </c>
      <c r="AT322" s="44">
        <f t="shared" si="503"/>
        <v>836.0551247480779</v>
      </c>
      <c r="AU322" s="44">
        <f t="shared" si="504"/>
        <v>522.53445296754876</v>
      </c>
      <c r="AV322" s="47">
        <f t="shared" si="505"/>
        <v>10.80096985537749</v>
      </c>
      <c r="AW322" s="47">
        <f t="shared" si="506"/>
        <v>480.37713609648478</v>
      </c>
      <c r="AX322" s="86">
        <f t="shared" si="507"/>
        <v>100401.06886937027</v>
      </c>
      <c r="AY322" s="86">
        <f t="shared" si="508"/>
        <v>452.10565379961645</v>
      </c>
      <c r="AZ322" s="10">
        <f t="shared" si="565"/>
        <v>452.10565379961645</v>
      </c>
      <c r="BA322" s="44">
        <f t="shared" si="509"/>
        <v>480.37713609648478</v>
      </c>
      <c r="BB322" s="9">
        <f t="shared" si="510"/>
        <v>480.37713609648478</v>
      </c>
      <c r="BC322" s="45">
        <f t="shared" si="599"/>
        <v>64050.284812864644</v>
      </c>
      <c r="BD322" s="9">
        <f t="shared" si="511"/>
        <v>480.37713609648478</v>
      </c>
      <c r="BE322" s="45">
        <f t="shared" si="595"/>
        <v>64050.284812864644</v>
      </c>
      <c r="BF322" s="9">
        <f t="shared" si="512"/>
        <v>480.37713609648478</v>
      </c>
      <c r="BG322" s="45">
        <f t="shared" si="596"/>
        <v>64050.284812864644</v>
      </c>
      <c r="BH322" s="58"/>
      <c r="BI322" s="58"/>
      <c r="BJ322" s="58">
        <f t="shared" si="566"/>
        <v>-480.37713609648478</v>
      </c>
      <c r="BK322" s="97"/>
      <c r="BL322" s="44"/>
      <c r="BM322" s="82">
        <f t="shared" si="567"/>
        <v>31.7</v>
      </c>
      <c r="BN322" s="86">
        <f t="shared" si="568"/>
        <v>31700</v>
      </c>
      <c r="BO322" s="86">
        <f t="shared" si="569"/>
        <v>100</v>
      </c>
      <c r="BP322" s="84">
        <f t="shared" si="513"/>
        <v>3</v>
      </c>
      <c r="BQ322" s="84">
        <f t="shared" si="514"/>
        <v>2.6</v>
      </c>
      <c r="BR322" s="84">
        <f t="shared" si="515"/>
        <v>0.2</v>
      </c>
      <c r="BS322" s="84">
        <f t="shared" si="570"/>
        <v>3.5536943074937995E-2</v>
      </c>
      <c r="BT322" s="84">
        <f t="shared" si="571"/>
        <v>668.0228846466033</v>
      </c>
      <c r="BU322" s="84">
        <f t="shared" si="572"/>
        <v>0</v>
      </c>
      <c r="BV322" s="83">
        <f t="shared" si="573"/>
        <v>853.66518114440294</v>
      </c>
      <c r="BW322" s="81">
        <f t="shared" si="597"/>
        <v>853.66518114440294</v>
      </c>
      <c r="BX322" s="83">
        <f t="shared" si="516"/>
        <v>0</v>
      </c>
      <c r="BY322" s="141">
        <f t="shared" si="517"/>
        <v>0</v>
      </c>
      <c r="BZ322" s="83">
        <f t="shared" si="518"/>
        <v>2.6</v>
      </c>
      <c r="CA322" s="83">
        <f t="shared" si="519"/>
        <v>0</v>
      </c>
      <c r="CB322" s="83">
        <f t="shared" si="574"/>
        <v>2.5474589728082728</v>
      </c>
      <c r="CC322" s="83">
        <f t="shared" si="520"/>
        <v>2.5474589728082728</v>
      </c>
      <c r="CD322" s="143">
        <f t="shared" si="521"/>
        <v>0.2</v>
      </c>
      <c r="CE322" s="83">
        <f t="shared" si="575"/>
        <v>2.1329523213569571E-2</v>
      </c>
      <c r="CF322" s="84">
        <f t="shared" si="576"/>
        <v>761.39375544409938</v>
      </c>
      <c r="CG322" s="83">
        <f t="shared" si="522"/>
        <v>0</v>
      </c>
      <c r="CH322" s="83">
        <f t="shared" si="577"/>
        <v>2.5253560307528655</v>
      </c>
      <c r="CI322" s="83">
        <f t="shared" si="523"/>
        <v>2.5253560307528655</v>
      </c>
      <c r="CJ322" s="143">
        <f t="shared" si="524"/>
        <v>0.2</v>
      </c>
      <c r="CK322" s="83">
        <f t="shared" si="578"/>
        <v>2.0521910799758299E-2</v>
      </c>
      <c r="CL322" s="84">
        <f t="shared" si="579"/>
        <v>708.92037639563011</v>
      </c>
      <c r="CM322" s="83">
        <f t="shared" si="525"/>
        <v>0</v>
      </c>
      <c r="CN322" s="83">
        <f t="shared" si="580"/>
        <v>2.537730197295939</v>
      </c>
      <c r="CO322" s="83">
        <f t="shared" si="526"/>
        <v>2.537730197295939</v>
      </c>
      <c r="CP322" s="143">
        <f t="shared" si="527"/>
        <v>0.2</v>
      </c>
      <c r="CQ322" s="83">
        <f t="shared" si="581"/>
        <v>2.0681564504283597E-2</v>
      </c>
      <c r="CR322" s="84">
        <f t="shared" si="582"/>
        <v>694.48288509673182</v>
      </c>
      <c r="CS322" s="83">
        <f t="shared" si="528"/>
        <v>0</v>
      </c>
      <c r="CT322" s="83">
        <f t="shared" si="583"/>
        <v>2.5411561186832619</v>
      </c>
      <c r="CU322" s="83">
        <f t="shared" si="529"/>
        <v>2.5411561186832619</v>
      </c>
      <c r="CV322" s="143">
        <f t="shared" si="530"/>
        <v>0.2</v>
      </c>
      <c r="CW322" s="83">
        <f t="shared" si="584"/>
        <v>2.070952698718366E-2</v>
      </c>
      <c r="CX322" s="84">
        <f t="shared" si="585"/>
        <v>692.94420129674654</v>
      </c>
      <c r="CY322" s="83">
        <f t="shared" si="531"/>
        <v>0</v>
      </c>
      <c r="CZ322" s="83">
        <f t="shared" si="586"/>
        <v>2.5415217837124109</v>
      </c>
      <c r="DA322" s="83">
        <f t="shared" si="532"/>
        <v>2.5415217837124109</v>
      </c>
      <c r="DB322" s="143">
        <f t="shared" si="533"/>
        <v>0.2</v>
      </c>
      <c r="DC322" s="83">
        <f t="shared" si="587"/>
        <v>2.0710446767325592E-2</v>
      </c>
      <c r="DD322" s="84">
        <f t="shared" si="588"/>
        <v>692.88027028396846</v>
      </c>
      <c r="DE322" s="86">
        <f t="shared" si="534"/>
        <v>1536.5973260599251</v>
      </c>
      <c r="DF322" s="86">
        <f t="shared" si="535"/>
        <v>614.63893042397001</v>
      </c>
      <c r="DG322" s="86">
        <f t="shared" si="536"/>
        <v>384.14933151498127</v>
      </c>
      <c r="DH322" s="86">
        <f t="shared" si="537"/>
        <v>0.48541946714132117</v>
      </c>
      <c r="DI322" s="86">
        <f t="shared" si="538"/>
        <v>1.8652006990534296</v>
      </c>
      <c r="DJ322" s="86">
        <f t="shared" si="539"/>
        <v>378.7558461294887</v>
      </c>
      <c r="DK322" s="86">
        <f t="shared" si="540"/>
        <v>325.93318120448032</v>
      </c>
      <c r="DL322" s="86">
        <f t="shared" si="598"/>
        <v>325.93318120448032</v>
      </c>
      <c r="DM322" s="86">
        <f t="shared" si="541"/>
        <v>1.8652006990534296</v>
      </c>
      <c r="DN322" s="85">
        <f t="shared" si="542"/>
        <v>1.8652006990534296</v>
      </c>
      <c r="DO322" s="85">
        <f t="shared" si="589"/>
        <v>186.52006990534295</v>
      </c>
      <c r="DP322" s="85">
        <f t="shared" si="543"/>
        <v>1.8652006990534296</v>
      </c>
      <c r="DQ322" s="85">
        <f t="shared" si="590"/>
        <v>186.52006990534295</v>
      </c>
      <c r="DR322" s="85">
        <f t="shared" si="544"/>
        <v>1.8652006990534296</v>
      </c>
      <c r="DS322" s="85">
        <f t="shared" si="591"/>
        <v>186.52006990534295</v>
      </c>
      <c r="DT322" s="81"/>
      <c r="DU322" s="81"/>
      <c r="DV322" s="81">
        <f t="shared" si="592"/>
        <v>-1.8652006990534296</v>
      </c>
      <c r="DW322" s="100"/>
    </row>
    <row r="323" spans="1:127" x14ac:dyDescent="0.2">
      <c r="A323" s="59">
        <f t="shared" si="545"/>
        <v>42.400000000000063</v>
      </c>
      <c r="B323" s="44">
        <f t="shared" si="546"/>
        <v>42400.000000000058</v>
      </c>
      <c r="C323" s="52">
        <f t="shared" si="480"/>
        <v>133.33333333333334</v>
      </c>
      <c r="D323" s="50">
        <f t="shared" si="481"/>
        <v>3</v>
      </c>
      <c r="E323" s="44">
        <f t="shared" si="482"/>
        <v>2.6</v>
      </c>
      <c r="F323" s="47">
        <f t="shared" si="483"/>
        <v>0.2</v>
      </c>
      <c r="G323" s="52">
        <f t="shared" si="547"/>
        <v>2.5276891762289394E-2</v>
      </c>
      <c r="H323" s="57">
        <f t="shared" si="548"/>
        <v>517.18995817036841</v>
      </c>
      <c r="I323" s="52">
        <f t="shared" si="549"/>
        <v>0</v>
      </c>
      <c r="J323" s="54">
        <f t="shared" si="550"/>
        <v>1164.9808732612194</v>
      </c>
      <c r="K323" s="46">
        <f t="shared" si="593"/>
        <v>1164.9808732612194</v>
      </c>
      <c r="L323" s="80">
        <f t="shared" si="484"/>
        <v>0</v>
      </c>
      <c r="M323" s="142">
        <f t="shared" si="485"/>
        <v>0</v>
      </c>
      <c r="N323" s="60">
        <f t="shared" si="486"/>
        <v>2.6</v>
      </c>
      <c r="O323" s="53">
        <f t="shared" si="487"/>
        <v>0</v>
      </c>
      <c r="P323" s="58">
        <f t="shared" si="551"/>
        <v>2.6247832123549801</v>
      </c>
      <c r="Q323" s="49">
        <f t="shared" si="488"/>
        <v>2.6247832123549801</v>
      </c>
      <c r="R323" s="143">
        <f t="shared" si="489"/>
        <v>0.2</v>
      </c>
      <c r="S323" s="51">
        <f t="shared" si="552"/>
        <v>1.9836702263221033E-2</v>
      </c>
      <c r="T323" s="57">
        <f t="shared" si="553"/>
        <v>501.77315119506108</v>
      </c>
      <c r="U323" s="53">
        <f t="shared" si="490"/>
        <v>0</v>
      </c>
      <c r="V323" s="58">
        <f t="shared" si="554"/>
        <v>2.6286364450952338</v>
      </c>
      <c r="W323" s="49">
        <f t="shared" si="491"/>
        <v>2.6286364450952338</v>
      </c>
      <c r="X323" s="143">
        <f t="shared" si="492"/>
        <v>0.2</v>
      </c>
      <c r="Y323" s="51">
        <f t="shared" si="555"/>
        <v>1.924188048196528E-2</v>
      </c>
      <c r="Z323" s="57">
        <f t="shared" si="556"/>
        <v>494.45783583020039</v>
      </c>
      <c r="AA323" s="53">
        <f t="shared" si="493"/>
        <v>0</v>
      </c>
      <c r="AB323" s="58">
        <f t="shared" si="557"/>
        <v>2.6304687745853568</v>
      </c>
      <c r="AC323" s="49">
        <f t="shared" si="494"/>
        <v>2.6304687745853568</v>
      </c>
      <c r="AD323" s="143">
        <f t="shared" si="495"/>
        <v>0.2</v>
      </c>
      <c r="AE323" s="49">
        <f t="shared" si="594"/>
        <v>1.918919063311628E-2</v>
      </c>
      <c r="AF323" s="57">
        <f t="shared" si="558"/>
        <v>492.61478791408234</v>
      </c>
      <c r="AG323" s="53">
        <f t="shared" si="496"/>
        <v>0</v>
      </c>
      <c r="AH323" s="58">
        <f t="shared" si="559"/>
        <v>2.6309308214718006</v>
      </c>
      <c r="AI323" s="49">
        <f t="shared" si="497"/>
        <v>2.6309308214718006</v>
      </c>
      <c r="AJ323" s="143">
        <f t="shared" si="498"/>
        <v>0.2</v>
      </c>
      <c r="AK323" s="51">
        <f t="shared" si="560"/>
        <v>1.9189748957977683E-2</v>
      </c>
      <c r="AL323" s="57">
        <f t="shared" si="561"/>
        <v>492.38189208934824</v>
      </c>
      <c r="AM323" s="53">
        <f t="shared" si="499"/>
        <v>0</v>
      </c>
      <c r="AN323" s="58">
        <f t="shared" si="562"/>
        <v>2.6309892193465432</v>
      </c>
      <c r="AO323" s="49">
        <f t="shared" si="500"/>
        <v>2.6309892193465432</v>
      </c>
      <c r="AP323" s="143">
        <f t="shared" si="501"/>
        <v>0.2</v>
      </c>
      <c r="AQ323" s="51">
        <f t="shared" si="563"/>
        <v>1.9190044607709879E-2</v>
      </c>
      <c r="AR323" s="57">
        <f t="shared" si="564"/>
        <v>492.3609053714012</v>
      </c>
      <c r="AS323" s="44">
        <f t="shared" si="502"/>
        <v>2096.9655718701947</v>
      </c>
      <c r="AT323" s="44">
        <f t="shared" si="503"/>
        <v>838.78622874807786</v>
      </c>
      <c r="AU323" s="44">
        <f t="shared" si="504"/>
        <v>524.24139296754868</v>
      </c>
      <c r="AV323" s="47">
        <f t="shared" si="505"/>
        <v>10.679843042555516</v>
      </c>
      <c r="AW323" s="47">
        <f t="shared" si="506"/>
        <v>470.30033161233837</v>
      </c>
      <c r="AX323" s="86">
        <f t="shared" si="507"/>
        <v>97043.329043353282</v>
      </c>
      <c r="AY323" s="86">
        <f t="shared" si="508"/>
        <v>449.37051217644989</v>
      </c>
      <c r="AZ323" s="10">
        <f t="shared" si="565"/>
        <v>449.37051217644989</v>
      </c>
      <c r="BA323" s="44">
        <f t="shared" si="509"/>
        <v>470.30033161233837</v>
      </c>
      <c r="BB323" s="9">
        <f t="shared" si="510"/>
        <v>470.30033161233837</v>
      </c>
      <c r="BC323" s="45">
        <f t="shared" si="599"/>
        <v>62706.710881645122</v>
      </c>
      <c r="BD323" s="9">
        <f t="shared" si="511"/>
        <v>470.30033161233837</v>
      </c>
      <c r="BE323" s="45">
        <f t="shared" si="595"/>
        <v>62706.710881645122</v>
      </c>
      <c r="BF323" s="9">
        <f t="shared" si="512"/>
        <v>470.30033161233837</v>
      </c>
      <c r="BG323" s="45">
        <f t="shared" si="596"/>
        <v>62706.710881645122</v>
      </c>
      <c r="BH323" s="58"/>
      <c r="BI323" s="58"/>
      <c r="BJ323" s="58">
        <f t="shared" si="566"/>
        <v>-470.30033161233837</v>
      </c>
      <c r="BK323" s="97"/>
      <c r="BL323" s="44"/>
      <c r="BM323" s="82">
        <f t="shared" si="567"/>
        <v>31.8</v>
      </c>
      <c r="BN323" s="86">
        <f t="shared" si="568"/>
        <v>31800</v>
      </c>
      <c r="BO323" s="86">
        <f t="shared" si="569"/>
        <v>100</v>
      </c>
      <c r="BP323" s="84">
        <f t="shared" si="513"/>
        <v>3</v>
      </c>
      <c r="BQ323" s="84">
        <f t="shared" si="514"/>
        <v>2.6</v>
      </c>
      <c r="BR323" s="84">
        <f t="shared" si="515"/>
        <v>0.2</v>
      </c>
      <c r="BS323" s="84">
        <f t="shared" si="570"/>
        <v>3.5516943074937996E-2</v>
      </c>
      <c r="BT323" s="84">
        <f t="shared" si="571"/>
        <v>669.38930553410091</v>
      </c>
      <c r="BU323" s="84">
        <f t="shared" si="572"/>
        <v>0</v>
      </c>
      <c r="BV323" s="83">
        <f t="shared" si="573"/>
        <v>856.51008114440299</v>
      </c>
      <c r="BW323" s="81">
        <f t="shared" si="597"/>
        <v>856.51008114440299</v>
      </c>
      <c r="BX323" s="83">
        <f t="shared" si="516"/>
        <v>0</v>
      </c>
      <c r="BY323" s="141">
        <f t="shared" si="517"/>
        <v>0</v>
      </c>
      <c r="BZ323" s="83">
        <f t="shared" si="518"/>
        <v>2.6</v>
      </c>
      <c r="CA323" s="83">
        <f t="shared" si="519"/>
        <v>0</v>
      </c>
      <c r="CB323" s="83">
        <f t="shared" si="574"/>
        <v>2.5475001533329431</v>
      </c>
      <c r="CC323" s="83">
        <f t="shared" si="520"/>
        <v>2.5475001533329431</v>
      </c>
      <c r="CD323" s="143">
        <f t="shared" si="521"/>
        <v>0.2</v>
      </c>
      <c r="CE323" s="83">
        <f t="shared" si="575"/>
        <v>2.1309523213569572E-2</v>
      </c>
      <c r="CF323" s="84">
        <f t="shared" si="576"/>
        <v>762.23064912682935</v>
      </c>
      <c r="CG323" s="83">
        <f t="shared" si="522"/>
        <v>0</v>
      </c>
      <c r="CH323" s="83">
        <f t="shared" si="577"/>
        <v>2.5255239158084946</v>
      </c>
      <c r="CI323" s="83">
        <f t="shared" si="523"/>
        <v>2.5255239158084946</v>
      </c>
      <c r="CJ323" s="143">
        <f t="shared" si="524"/>
        <v>0.2</v>
      </c>
      <c r="CK323" s="83">
        <f t="shared" si="578"/>
        <v>2.0501910799758299E-2</v>
      </c>
      <c r="CL323" s="84">
        <f t="shared" si="579"/>
        <v>709.73261477112942</v>
      </c>
      <c r="CM323" s="83">
        <f t="shared" si="525"/>
        <v>0</v>
      </c>
      <c r="CN323" s="83">
        <f t="shared" si="580"/>
        <v>2.5379037805602427</v>
      </c>
      <c r="CO323" s="83">
        <f t="shared" si="526"/>
        <v>2.5379037805602427</v>
      </c>
      <c r="CP323" s="143">
        <f t="shared" si="527"/>
        <v>0.2</v>
      </c>
      <c r="CQ323" s="83">
        <f t="shared" si="581"/>
        <v>2.0661564504283598E-2</v>
      </c>
      <c r="CR323" s="84">
        <f t="shared" si="582"/>
        <v>695.29745413666797</v>
      </c>
      <c r="CS323" s="83">
        <f t="shared" si="528"/>
        <v>0</v>
      </c>
      <c r="CT323" s="83">
        <f t="shared" si="583"/>
        <v>2.541329122296113</v>
      </c>
      <c r="CU323" s="83">
        <f t="shared" si="529"/>
        <v>2.541329122296113</v>
      </c>
      <c r="CV323" s="143">
        <f t="shared" si="530"/>
        <v>0.2</v>
      </c>
      <c r="CW323" s="83">
        <f t="shared" si="584"/>
        <v>2.0689526987183661E-2</v>
      </c>
      <c r="CX323" s="84">
        <f t="shared" si="585"/>
        <v>693.75877253992974</v>
      </c>
      <c r="CY323" s="83">
        <f t="shared" si="531"/>
        <v>0</v>
      </c>
      <c r="CZ323" s="83">
        <f t="shared" si="586"/>
        <v>2.5416947838408421</v>
      </c>
      <c r="DA323" s="83">
        <f t="shared" si="532"/>
        <v>2.5416947838408421</v>
      </c>
      <c r="DB323" s="143">
        <f t="shared" si="533"/>
        <v>0.2</v>
      </c>
      <c r="DC323" s="83">
        <f t="shared" si="587"/>
        <v>2.0690446767325593E-2</v>
      </c>
      <c r="DD323" s="84">
        <f t="shared" si="588"/>
        <v>693.69476051969991</v>
      </c>
      <c r="DE323" s="86">
        <f t="shared" si="534"/>
        <v>1541.7181460599252</v>
      </c>
      <c r="DF323" s="86">
        <f t="shared" si="535"/>
        <v>616.68725842397009</v>
      </c>
      <c r="DG323" s="86">
        <f t="shared" si="536"/>
        <v>385.42953651498129</v>
      </c>
      <c r="DH323" s="86">
        <f t="shared" si="537"/>
        <v>0.48291698907876746</v>
      </c>
      <c r="DI323" s="86">
        <f t="shared" si="538"/>
        <v>1.8475763162825345</v>
      </c>
      <c r="DJ323" s="86">
        <f t="shared" si="539"/>
        <v>372.0603905424702</v>
      </c>
      <c r="DK323" s="86">
        <f t="shared" si="540"/>
        <v>322.48746704075762</v>
      </c>
      <c r="DL323" s="86">
        <f t="shared" si="598"/>
        <v>322.48746704075762</v>
      </c>
      <c r="DM323" s="86">
        <f t="shared" si="541"/>
        <v>1.8475763162825345</v>
      </c>
      <c r="DN323" s="85">
        <f t="shared" si="542"/>
        <v>1.8475763162825345</v>
      </c>
      <c r="DO323" s="85">
        <f t="shared" si="589"/>
        <v>184.75763162825345</v>
      </c>
      <c r="DP323" s="85">
        <f t="shared" si="543"/>
        <v>1.8475763162825345</v>
      </c>
      <c r="DQ323" s="85">
        <f t="shared" si="590"/>
        <v>184.75763162825345</v>
      </c>
      <c r="DR323" s="85">
        <f t="shared" si="544"/>
        <v>1.8475763162825345</v>
      </c>
      <c r="DS323" s="85">
        <f t="shared" si="591"/>
        <v>184.75763162825345</v>
      </c>
      <c r="DT323" s="81"/>
      <c r="DU323" s="81"/>
      <c r="DV323" s="81">
        <f t="shared" si="592"/>
        <v>-1.8475763162825345</v>
      </c>
      <c r="DW323" s="100"/>
    </row>
    <row r="324" spans="1:127" x14ac:dyDescent="0.2">
      <c r="A324" s="59">
        <f t="shared" si="545"/>
        <v>42.533333333333395</v>
      </c>
      <c r="B324" s="44">
        <f t="shared" si="546"/>
        <v>42533.333333333394</v>
      </c>
      <c r="C324" s="52">
        <f t="shared" si="480"/>
        <v>133.33333333333334</v>
      </c>
      <c r="D324" s="50">
        <f t="shared" si="481"/>
        <v>3</v>
      </c>
      <c r="E324" s="44">
        <f t="shared" si="482"/>
        <v>2.6</v>
      </c>
      <c r="F324" s="47">
        <f t="shared" si="483"/>
        <v>0.2</v>
      </c>
      <c r="G324" s="52">
        <f t="shared" si="547"/>
        <v>2.5250225095622726E-2</v>
      </c>
      <c r="H324" s="57">
        <f t="shared" si="548"/>
        <v>518.48552526928927</v>
      </c>
      <c r="I324" s="52">
        <f t="shared" si="549"/>
        <v>0</v>
      </c>
      <c r="J324" s="54">
        <f t="shared" si="550"/>
        <v>1168.7740732612192</v>
      </c>
      <c r="K324" s="46">
        <f t="shared" si="593"/>
        <v>1168.7740732612192</v>
      </c>
      <c r="L324" s="80">
        <f t="shared" si="484"/>
        <v>0</v>
      </c>
      <c r="M324" s="142">
        <f t="shared" si="485"/>
        <v>0</v>
      </c>
      <c r="N324" s="60">
        <f t="shared" si="486"/>
        <v>2.6</v>
      </c>
      <c r="O324" s="53">
        <f t="shared" si="487"/>
        <v>0</v>
      </c>
      <c r="P324" s="58">
        <f t="shared" si="551"/>
        <v>2.6249568539713413</v>
      </c>
      <c r="Q324" s="49">
        <f t="shared" si="488"/>
        <v>2.6249568539713413</v>
      </c>
      <c r="R324" s="143">
        <f t="shared" si="489"/>
        <v>0.2</v>
      </c>
      <c r="S324" s="51">
        <f t="shared" si="552"/>
        <v>1.9810035596554365E-2</v>
      </c>
      <c r="T324" s="57">
        <f t="shared" si="553"/>
        <v>502.78013563662449</v>
      </c>
      <c r="U324" s="53">
        <f t="shared" si="490"/>
        <v>0</v>
      </c>
      <c r="V324" s="58">
        <f t="shared" si="554"/>
        <v>2.628882097538106</v>
      </c>
      <c r="W324" s="49">
        <f t="shared" si="491"/>
        <v>2.628882097538106</v>
      </c>
      <c r="X324" s="143">
        <f t="shared" si="492"/>
        <v>0.2</v>
      </c>
      <c r="Y324" s="51">
        <f t="shared" si="555"/>
        <v>1.9215213815298612E-2</v>
      </c>
      <c r="Z324" s="57">
        <f t="shared" si="556"/>
        <v>495.43317279293177</v>
      </c>
      <c r="AA324" s="53">
        <f t="shared" si="493"/>
        <v>0</v>
      </c>
      <c r="AB324" s="58">
        <f t="shared" si="557"/>
        <v>2.6307223549884733</v>
      </c>
      <c r="AC324" s="49">
        <f t="shared" si="494"/>
        <v>2.6307223549884733</v>
      </c>
      <c r="AD324" s="143">
        <f t="shared" si="495"/>
        <v>0.2</v>
      </c>
      <c r="AE324" s="49">
        <f t="shared" si="594"/>
        <v>1.9162523966449612E-2</v>
      </c>
      <c r="AF324" s="57">
        <f t="shared" si="558"/>
        <v>493.58677473179597</v>
      </c>
      <c r="AG324" s="53">
        <f t="shared" si="496"/>
        <v>0</v>
      </c>
      <c r="AH324" s="58">
        <f t="shared" si="559"/>
        <v>2.6311852434897944</v>
      </c>
      <c r="AI324" s="49">
        <f t="shared" si="497"/>
        <v>2.6311852434897944</v>
      </c>
      <c r="AJ324" s="143">
        <f t="shared" si="498"/>
        <v>0.2</v>
      </c>
      <c r="AK324" s="51">
        <f t="shared" si="560"/>
        <v>1.9163082291311015E-2</v>
      </c>
      <c r="AL324" s="57">
        <f t="shared" si="561"/>
        <v>493.35373650112524</v>
      </c>
      <c r="AM324" s="53">
        <f t="shared" si="499"/>
        <v>0</v>
      </c>
      <c r="AN324" s="58">
        <f t="shared" si="562"/>
        <v>2.6312436773107732</v>
      </c>
      <c r="AO324" s="49">
        <f t="shared" si="500"/>
        <v>2.6312436773107732</v>
      </c>
      <c r="AP324" s="143">
        <f t="shared" si="501"/>
        <v>0.2</v>
      </c>
      <c r="AQ324" s="51">
        <f t="shared" si="563"/>
        <v>1.9163377941043211E-2</v>
      </c>
      <c r="AR324" s="57">
        <f t="shared" si="564"/>
        <v>493.33274319490192</v>
      </c>
      <c r="AS324" s="44">
        <f t="shared" si="502"/>
        <v>2103.7933318701944</v>
      </c>
      <c r="AT324" s="44">
        <f t="shared" si="503"/>
        <v>841.51733274807782</v>
      </c>
      <c r="AU324" s="44">
        <f t="shared" si="504"/>
        <v>525.94833296754859</v>
      </c>
      <c r="AV324" s="47">
        <f t="shared" si="505"/>
        <v>10.560553316286738</v>
      </c>
      <c r="AW324" s="47">
        <f t="shared" si="506"/>
        <v>460.47414430914586</v>
      </c>
      <c r="AX324" s="86">
        <f t="shared" si="507"/>
        <v>93810.708529346099</v>
      </c>
      <c r="AY324" s="86">
        <f t="shared" si="508"/>
        <v>446.64943946795398</v>
      </c>
      <c r="AZ324" s="10">
        <f t="shared" si="565"/>
        <v>446.64943946795398</v>
      </c>
      <c r="BA324" s="44">
        <f t="shared" si="509"/>
        <v>460.47414430914586</v>
      </c>
      <c r="BB324" s="9">
        <f t="shared" si="510"/>
        <v>460.47414430914586</v>
      </c>
      <c r="BC324" s="45">
        <f t="shared" si="599"/>
        <v>61396.552574552785</v>
      </c>
      <c r="BD324" s="9">
        <f t="shared" si="511"/>
        <v>460.47414430914586</v>
      </c>
      <c r="BE324" s="45">
        <f t="shared" si="595"/>
        <v>61396.552574552785</v>
      </c>
      <c r="BF324" s="9">
        <f t="shared" si="512"/>
        <v>460.47414430914586</v>
      </c>
      <c r="BG324" s="45">
        <f t="shared" si="596"/>
        <v>61396.552574552785</v>
      </c>
      <c r="BH324" s="58"/>
      <c r="BI324" s="58"/>
      <c r="BJ324" s="58">
        <f t="shared" si="566"/>
        <v>-460.47414430914586</v>
      </c>
      <c r="BK324" s="97"/>
      <c r="BL324" s="44"/>
      <c r="BM324" s="82">
        <f t="shared" si="567"/>
        <v>31.900000000000002</v>
      </c>
      <c r="BN324" s="86">
        <f t="shared" si="568"/>
        <v>31900</v>
      </c>
      <c r="BO324" s="86">
        <f t="shared" si="569"/>
        <v>100</v>
      </c>
      <c r="BP324" s="84">
        <f t="shared" si="513"/>
        <v>3</v>
      </c>
      <c r="BQ324" s="84">
        <f t="shared" si="514"/>
        <v>2.6</v>
      </c>
      <c r="BR324" s="84">
        <f t="shared" si="515"/>
        <v>0.2</v>
      </c>
      <c r="BS324" s="84">
        <f t="shared" si="570"/>
        <v>3.5496943074937996E-2</v>
      </c>
      <c r="BT324" s="84">
        <f t="shared" si="571"/>
        <v>670.75495719082926</v>
      </c>
      <c r="BU324" s="84">
        <f t="shared" si="572"/>
        <v>0</v>
      </c>
      <c r="BV324" s="83">
        <f t="shared" si="573"/>
        <v>859.35498114440293</v>
      </c>
      <c r="BW324" s="81">
        <f t="shared" si="597"/>
        <v>859.35498114440293</v>
      </c>
      <c r="BX324" s="83">
        <f t="shared" si="516"/>
        <v>0</v>
      </c>
      <c r="BY324" s="141">
        <f t="shared" si="517"/>
        <v>0</v>
      </c>
      <c r="BZ324" s="83">
        <f t="shared" si="518"/>
        <v>2.6</v>
      </c>
      <c r="CA324" s="83">
        <f t="shared" si="519"/>
        <v>0</v>
      </c>
      <c r="CB324" s="83">
        <f t="shared" si="574"/>
        <v>2.5475415069575793</v>
      </c>
      <c r="CC324" s="83">
        <f t="shared" si="520"/>
        <v>2.5475415069575793</v>
      </c>
      <c r="CD324" s="143">
        <f t="shared" si="521"/>
        <v>0.2</v>
      </c>
      <c r="CE324" s="83">
        <f t="shared" si="575"/>
        <v>2.1289523213569573E-2</v>
      </c>
      <c r="CF324" s="84">
        <f t="shared" si="576"/>
        <v>763.06674419774436</v>
      </c>
      <c r="CG324" s="83">
        <f t="shared" si="522"/>
        <v>0</v>
      </c>
      <c r="CH324" s="83">
        <f t="shared" si="577"/>
        <v>2.5256919621604776</v>
      </c>
      <c r="CI324" s="83">
        <f t="shared" si="523"/>
        <v>2.5256919621604776</v>
      </c>
      <c r="CJ324" s="143">
        <f t="shared" si="524"/>
        <v>0.2</v>
      </c>
      <c r="CK324" s="83">
        <f t="shared" si="578"/>
        <v>2.04819107997583E-2</v>
      </c>
      <c r="CL324" s="84">
        <f t="shared" si="579"/>
        <v>710.54400723791571</v>
      </c>
      <c r="CM324" s="83">
        <f t="shared" si="525"/>
        <v>0</v>
      </c>
      <c r="CN324" s="83">
        <f t="shared" si="580"/>
        <v>2.5380775379520024</v>
      </c>
      <c r="CO324" s="83">
        <f t="shared" si="526"/>
        <v>2.5380775379520024</v>
      </c>
      <c r="CP324" s="143">
        <f t="shared" si="527"/>
        <v>0.2</v>
      </c>
      <c r="CQ324" s="83">
        <f t="shared" si="581"/>
        <v>2.0641564504283599E-2</v>
      </c>
      <c r="CR324" s="84">
        <f t="shared" si="582"/>
        <v>696.11117941114333</v>
      </c>
      <c r="CS324" s="83">
        <f t="shared" si="528"/>
        <v>0</v>
      </c>
      <c r="CT324" s="83">
        <f t="shared" si="583"/>
        <v>2.5415023000456101</v>
      </c>
      <c r="CU324" s="83">
        <f t="shared" si="529"/>
        <v>2.5415023000456101</v>
      </c>
      <c r="CV324" s="143">
        <f t="shared" si="530"/>
        <v>0.2</v>
      </c>
      <c r="CW324" s="83">
        <f t="shared" si="584"/>
        <v>2.0669526987183662E-2</v>
      </c>
      <c r="CX324" s="84">
        <f t="shared" si="585"/>
        <v>694.57250134057006</v>
      </c>
      <c r="CY324" s="83">
        <f t="shared" si="531"/>
        <v>0</v>
      </c>
      <c r="CZ324" s="83">
        <f t="shared" si="586"/>
        <v>2.5418679578458545</v>
      </c>
      <c r="DA324" s="83">
        <f t="shared" si="532"/>
        <v>2.5418679578458545</v>
      </c>
      <c r="DB324" s="143">
        <f t="shared" si="533"/>
        <v>0.2</v>
      </c>
      <c r="DC324" s="83">
        <f t="shared" si="587"/>
        <v>2.0670446767325594E-2</v>
      </c>
      <c r="DD324" s="84">
        <f t="shared" si="588"/>
        <v>694.50840844071718</v>
      </c>
      <c r="DE324" s="86">
        <f t="shared" si="534"/>
        <v>1546.8389660599253</v>
      </c>
      <c r="DF324" s="86">
        <f t="shared" si="535"/>
        <v>618.73558642397006</v>
      </c>
      <c r="DG324" s="86">
        <f t="shared" si="536"/>
        <v>386.70974151498132</v>
      </c>
      <c r="DH324" s="86">
        <f t="shared" si="537"/>
        <v>0.48043415440082521</v>
      </c>
      <c r="DI324" s="86">
        <f t="shared" si="538"/>
        <v>1.8301656454069208</v>
      </c>
      <c r="DJ324" s="86">
        <f t="shared" si="539"/>
        <v>365.50099387698253</v>
      </c>
      <c r="DK324" s="86">
        <f t="shared" si="540"/>
        <v>319.04676534372828</v>
      </c>
      <c r="DL324" s="86">
        <f t="shared" si="598"/>
        <v>319.04676534372828</v>
      </c>
      <c r="DM324" s="86">
        <f t="shared" si="541"/>
        <v>1.8301656454069208</v>
      </c>
      <c r="DN324" s="85">
        <f t="shared" si="542"/>
        <v>1.8301656454069208</v>
      </c>
      <c r="DO324" s="85">
        <f t="shared" si="589"/>
        <v>183.01656454069209</v>
      </c>
      <c r="DP324" s="85">
        <f t="shared" si="543"/>
        <v>1.8301656454069208</v>
      </c>
      <c r="DQ324" s="85">
        <f t="shared" si="590"/>
        <v>183.01656454069209</v>
      </c>
      <c r="DR324" s="85">
        <f t="shared" si="544"/>
        <v>1.8301656454069208</v>
      </c>
      <c r="DS324" s="85">
        <f t="shared" si="591"/>
        <v>183.01656454069209</v>
      </c>
      <c r="DT324" s="81"/>
      <c r="DU324" s="81"/>
      <c r="DV324" s="81">
        <f t="shared" si="592"/>
        <v>-1.8301656454069208</v>
      </c>
      <c r="DW324" s="100"/>
    </row>
    <row r="325" spans="1:127" x14ac:dyDescent="0.2">
      <c r="A325" s="59">
        <f t="shared" si="545"/>
        <v>42.666666666666728</v>
      </c>
      <c r="B325" s="44">
        <f t="shared" si="546"/>
        <v>42666.66666666673</v>
      </c>
      <c r="C325" s="52">
        <f t="shared" ref="C325:C388" si="600">Dlith/1200</f>
        <v>133.33333333333334</v>
      </c>
      <c r="D325" s="50">
        <f t="shared" ref="D325:D388" si="601">IF(B325&lt;Dzsed,1,IF(B325&lt;Dzsed+Dzuc,2,IF(B325&lt;Dzsed+Dzuc+Dzlc,3,4)))</f>
        <v>3</v>
      </c>
      <c r="E325" s="44">
        <f t="shared" ref="E325:E388" si="602">IF(B325&lt;Dzsed,ksed,IF(B325&lt;(Dzsed+Dzuc),kuc,IF(B325&lt;(Dzsed+Dzuc+Dzlc),klc,kma)))</f>
        <v>2.6</v>
      </c>
      <c r="F325" s="47">
        <f t="shared" ref="F325:F388" si="603">IF(B325&lt;Dzsed,Ased,IF(B325&lt;(Dzsed+Dzuc),Auc,IF(B325&lt;(Dzsed+Dzuc+Dzlc),Alc,Ama)))</f>
        <v>0.2</v>
      </c>
      <c r="G325" s="52">
        <f t="shared" si="547"/>
        <v>2.5223558428956058E-2</v>
      </c>
      <c r="H325" s="57">
        <f t="shared" si="548"/>
        <v>519.77972484684256</v>
      </c>
      <c r="I325" s="52">
        <f t="shared" si="549"/>
        <v>0</v>
      </c>
      <c r="J325" s="54">
        <f t="shared" si="550"/>
        <v>1172.5672732612193</v>
      </c>
      <c r="K325" s="46">
        <f t="shared" si="593"/>
        <v>1172.5672732612193</v>
      </c>
      <c r="L325" s="80">
        <f t="shared" ref="L325:L388" si="604">IF(B325&lt;Dzsed,φ_0*0.01*EXP((-k_athy_z)*(B325+Dzburial)*0.001),0)</f>
        <v>0</v>
      </c>
      <c r="M325" s="142">
        <f t="shared" ref="M325:M388" si="605">IF(B325&lt;Dzsed,φ_0*0.01*EXP((-k_athy_P)*(K325+(rhosed*9.81*0.000001)+(1078*9.81*Dzburial*0.000001))),0)</f>
        <v>0</v>
      </c>
      <c r="N325" s="60">
        <f t="shared" ref="N325:N388" si="606">IF(L325=0,E325,(IF(B325&lt;Dzsed,λRMv20*f^(M325/φ_0),0)))</f>
        <v>2.6</v>
      </c>
      <c r="O325" s="53">
        <f t="shared" ref="O325:O388" si="607">IF(B325&lt;Dzsed,IF(H325&gt;450,0.1,IF(H325&lt;137,(0.565+((1.88*10^(-3))*H325)-(7.23*10^(-6))*(H325^2)),(0.602+((1.31*10^(-3))*H325)-(5.14*10^(-6))*(H325^2)))),0)</f>
        <v>0</v>
      </c>
      <c r="P325" s="58">
        <f t="shared" si="551"/>
        <v>2.6251307940724029</v>
      </c>
      <c r="Q325" s="49">
        <f t="shared" ref="Q325:Q388" si="608">IF(B325&lt;Dzsed,IF(O325&lt;0,(1)*(P325^(1-$M325)),(O325^$M325)*(P325^(1-$M325))),P325)</f>
        <v>2.6251307940724029</v>
      </c>
      <c r="R325" s="143">
        <f t="shared" ref="R325:R388" si="609">IF($B325&lt;Dzsed,Ased*(1-M325),IF($B325&lt;(Dzsed+Dzuc),Auc1_,IF($B325&lt;(Dzsed+Dzuc+Dzlc),Alc,Ama)))</f>
        <v>0.2</v>
      </c>
      <c r="S325" s="51">
        <f t="shared" si="552"/>
        <v>1.9783368929887697E-2</v>
      </c>
      <c r="T325" s="57">
        <f t="shared" si="553"/>
        <v>503.78569894627253</v>
      </c>
      <c r="U325" s="53">
        <f t="shared" ref="U325:U388" si="610">IF($B325&lt;Dzsed,IF(T325&gt;450,0.1,IF(T325&lt;137,(0.565+((1.88*10^(-3))*T325)-(7.23*10^(-6))*(T325^2)),(0.602+((1.31*10^(-3))*T325)-(5.14*10^(-6))*(T325^2)))),0)</f>
        <v>0</v>
      </c>
      <c r="V325" s="58">
        <f t="shared" si="554"/>
        <v>2.6291280585936114</v>
      </c>
      <c r="W325" s="49">
        <f t="shared" ref="W325:W388" si="611">IF($B325&lt;Dzsed,IF(U325&lt;0,(1)*(V325^(1-$M325)),(U325^$M325)*(V325^(1-$M325))),V325)</f>
        <v>2.6291280585936114</v>
      </c>
      <c r="X325" s="143">
        <f t="shared" ref="X325:X388" si="612">IF($B325&lt;Dzsed,Ased*(1-M325),IF($B325&lt;(Dzsed+Dzuc),Auc2_,IF($B325&lt;(Dzsed+Dzuc+Dzlc),Alc,Ama)))</f>
        <v>0.2</v>
      </c>
      <c r="Y325" s="51">
        <f t="shared" si="555"/>
        <v>1.9188547148631944E-2</v>
      </c>
      <c r="Z325" s="57">
        <f t="shared" si="556"/>
        <v>496.40706611942454</v>
      </c>
      <c r="AA325" s="53">
        <f t="shared" ref="AA325:AA388" si="613">IF($B325&lt;Dzsed,IF(Z325&gt;450,0.1,IF(Z325&lt;137,(0.565+((1.88*10^(-3))*Z325)-(7.23*10^(-6))*(Z325^2)),(0.602+((1.31*10^(-3))*Z325)-(5.14*10^(-6))*(Z325^2)))),0)</f>
        <v>0</v>
      </c>
      <c r="AB325" s="58">
        <f t="shared" si="557"/>
        <v>2.6309762501201908</v>
      </c>
      <c r="AC325" s="49">
        <f t="shared" ref="AC325:AC388" si="614">IF($B325&lt;Dzsed,IF(AA325&lt;0,(1)*(AB325^(1-$M325)),(AA325^$M325)*(AB325^(1-$M325))),AB325)</f>
        <v>2.6309762501201908</v>
      </c>
      <c r="AD325" s="143">
        <f t="shared" ref="AD325:AD388" si="615">IF($B325&lt;Dzsed,Ased*(1-M325),IF($B325&lt;(Dzsed+Dzuc),Auc3_,IF($B325&lt;(Dzsed+Dzuc+Dzlc),Alc,Ama)))</f>
        <v>0.2</v>
      </c>
      <c r="AE325" s="49">
        <f t="shared" si="594"/>
        <v>1.9135857299782944E-2</v>
      </c>
      <c r="AF325" s="57">
        <f t="shared" si="558"/>
        <v>494.55731630677724</v>
      </c>
      <c r="AG325" s="53">
        <f t="shared" ref="AG325:AG388" si="616">IF($B325&lt;Dzsed,IF(AF325&gt;450,0.1,IF(AF325&lt;137,(0.565+((1.88*10^(-3))*AF325)-(7.23*10^(-6))*(AF325^2)),(0.602+((1.31*10^(-3))*AF325)-(5.14*10^(-6))*(AF325^2)))),0)</f>
        <v>0</v>
      </c>
      <c r="AH325" s="58">
        <f t="shared" si="559"/>
        <v>2.6314399807644726</v>
      </c>
      <c r="AI325" s="49">
        <f t="shared" ref="AI325:AI388" si="617">IF($B325&lt;Dzsed,IF(AG325&lt;0,(1)*(AH325^(1-$M325)),(AG325^$M325)*(AH325^(1-$M325))),AH325)</f>
        <v>2.6314399807644726</v>
      </c>
      <c r="AJ325" s="143">
        <f t="shared" ref="AJ325:AJ388" si="618">IF($B325&lt;Dzsed,Ased*(1-M325),IF($B325&lt;(Dzsed+Dzuc),Auc4_,IF($B325&lt;(Dzsed+Dzuc+Dzlc),Alc,Ama)))</f>
        <v>0.2</v>
      </c>
      <c r="AK325" s="51">
        <f t="shared" si="560"/>
        <v>1.9136415624644347E-2</v>
      </c>
      <c r="AL325" s="57">
        <f t="shared" si="561"/>
        <v>494.32413562729135</v>
      </c>
      <c r="AM325" s="53">
        <f t="shared" ref="AM325:AM388" si="619">IF($B325&lt;Dzsed,IF(AL325&gt;450,0.1,IF(AL325&lt;137,(0.565+((1.88*10^(-3))*AL325)-(7.23*10^(-6))*(AL325^2)),(0.602+((1.31*10^(-3))*AL325)-(5.14*10^(-6))*(AL325^2)))),0)</f>
        <v>0</v>
      </c>
      <c r="AN325" s="58">
        <f t="shared" si="562"/>
        <v>2.6314984505577446</v>
      </c>
      <c r="AO325" s="49">
        <f t="shared" ref="AO325:AO388" si="620">IF($B325&lt;Dzsed,IF(AM325&lt;0,(1)*(AN325^(1-$M325)),(AM325^$M325)*(AN325^(1-$M325))),AN325)</f>
        <v>2.6314984505577446</v>
      </c>
      <c r="AP325" s="143">
        <f t="shared" ref="AP325:AP388" si="621">IF($B325&lt;Dzsed,Ased*(1-M325),IF($B325&lt;(Dzsed+Dzuc),Auc5_,IF($B325&lt;(Dzsed+Dzuc+Dzlc),Alc,Ama)))</f>
        <v>0.2</v>
      </c>
      <c r="AQ325" s="51">
        <f t="shared" si="563"/>
        <v>1.9136711274376543E-2</v>
      </c>
      <c r="AR325" s="57">
        <f t="shared" si="564"/>
        <v>494.30313575224864</v>
      </c>
      <c r="AS325" s="44">
        <f t="shared" ref="AS325:AS388" si="622">IF(AND(B325&lt;=Dlith,B325&gt;(Dzlc+Dzuc+Dzsed)),J325*(1-lambdama)*fcompma,IF(AND(B325&lt;=(Dzlc+Dzuc+Dzsed),B325&gt;(Dzuc+Dzsed)),J325*(1-lambdalc)*fcomplc,IF(AND(B325&lt;=(Dzuc+Dzsed),B325&gt;Dzsed),J325*(1-lambdauc)*fcompuc,J325*(1-lambdased)*fcompsed)))</f>
        <v>2110.6210918701945</v>
      </c>
      <c r="AT325" s="44">
        <f t="shared" ref="AT325:AT388" si="623">IF(AND(B325&lt;=Dlith,B325&gt;(Dzlc+Dzuc+Dzsed)),J325*(1-lambdama)*fssma,IF(AND(B325&lt;=(Dzlc+Dzuc+Dzsed),B325&gt;(Dzuc+Dzsed)),J325*(1-lambdalc)*fsslc,IF(AND(B325&lt;=(Dzuc+Dzsed),B325&gt;Dzsed),J325*(1-lambdauc)*fssuc,J325*(1-lambdased)*fsssed)))</f>
        <v>844.24843674807778</v>
      </c>
      <c r="AU325" s="44">
        <f t="shared" ref="AU325:AU388" si="624">IF(AND(B325&lt;=Dlith,B325&gt;(Dzlc+Dzuc+Dzsed)),J325*(1-lambdama)*fextma,IF(AND(B325&lt;=(Dzlc+Dzuc+Dzsed),B325&gt;(Dzuc+Dzsed)),J325*(1-lambdalc)*fextlc,IF(AND(B325&lt;=(Dzuc+Dzsed),B325&gt;Dzsed),J325*(1-lambdauc)*fextuc,J325*(1-lambdased)*fextsed)))</f>
        <v>527.65527296754863</v>
      </c>
      <c r="AV325" s="47">
        <f t="shared" ref="AV325:AV388" si="625">((εuc/Apuc)^(1/nuc))*EXP(Epuc/(nuc*Rgas*(AR325+273)))*0.000001</f>
        <v>10.443066920676666</v>
      </c>
      <c r="AW325" s="47">
        <f t="shared" ref="AW325:AW388" si="626">((εlc/Aplc)^(1/nlc))*EXP(Eplc/(nlc*Rgas*(AR325+273)))*0.000001</f>
        <v>450.89147930172885</v>
      </c>
      <c r="AX325" s="86">
        <f t="shared" ref="AX325:AX388" si="627">((εma/0.00000000000007)^(1/3))*EXP(510/(3*Rgas*(AR325+273)))*0.000001</f>
        <v>90698.105162024644</v>
      </c>
      <c r="AY325" s="86">
        <f t="shared" ref="AY325:AY388" si="628">IF(nma=0,IF(AR325&lt;846.3,σD*(1-SQRT(-((Rgas*(AR325+273))/ED)*LN(εma/AD)))^2*0.000001,0),σD*(1-SQRT(-((Rgas*(AR325+273))/ED)*LN(εma/AD)))*0.000001)</f>
        <v>443.94237163003754</v>
      </c>
      <c r="AZ325" s="10">
        <f t="shared" si="565"/>
        <v>443.94237163003754</v>
      </c>
      <c r="BA325" s="44">
        <f t="shared" ref="BA325:BA388" si="629">IF(AND(B325&lt;=Dlith,B325&gt;(Dzlc+Dzuc+Dzsed)),AZ325,IF(AND(B325&lt;=(Dzlc+Dzuc+Dzsed),B325&gt;(Dzuc+Dzsed)),AW325,IF(AND(B325&lt;=(Dzuc+Dzsed),B325&gt;Dzsed),AV325,0)))</f>
        <v>450.89147930172885</v>
      </c>
      <c r="BB325" s="9">
        <f t="shared" ref="BB325:BB388" si="630">IF(BA325&gt;=0,(IF(B325&gt;Dzsed,IF(BA325&lt;AS325,BA325,AS325),AS325)),0)</f>
        <v>450.89147930172885</v>
      </c>
      <c r="BC325" s="45">
        <f t="shared" si="599"/>
        <v>60118.863906897182</v>
      </c>
      <c r="BD325" s="9">
        <f t="shared" ref="BD325:BD388" si="631">IF(BA325&gt;=0,(IF(B325&gt;Dzsed,IF(BA325&lt;AU325,BA325,AU325),AU325)),0)</f>
        <v>450.89147930172885</v>
      </c>
      <c r="BE325" s="45">
        <f t="shared" si="595"/>
        <v>60118.863906897182</v>
      </c>
      <c r="BF325" s="9">
        <f t="shared" ref="BF325:BF388" si="632">IF(BA325&gt;=0,(IF(B325&gt;Dzsed,IF(BA325&lt;AT325,BA325,AT325),AT325)),0)</f>
        <v>450.89147930172885</v>
      </c>
      <c r="BG325" s="45">
        <f t="shared" si="596"/>
        <v>60118.863906897182</v>
      </c>
      <c r="BH325" s="58"/>
      <c r="BI325" s="58"/>
      <c r="BJ325" s="58">
        <f t="shared" si="566"/>
        <v>-450.89147930172885</v>
      </c>
      <c r="BK325" s="97"/>
      <c r="BL325" s="44"/>
      <c r="BM325" s="82">
        <f t="shared" si="567"/>
        <v>32</v>
      </c>
      <c r="BN325" s="86">
        <f t="shared" si="568"/>
        <v>32000</v>
      </c>
      <c r="BO325" s="86">
        <f t="shared" si="569"/>
        <v>100</v>
      </c>
      <c r="BP325" s="84">
        <f t="shared" ref="BP325:BP388" si="633">IF(BN325&lt;Dzsedb,1,IF(BN325&lt;Dzsedb+Dzucb,2,IF(BN325&lt;Dzsedb+Dzucb+Dzlcb,3,4)))</f>
        <v>3</v>
      </c>
      <c r="BQ325" s="84">
        <f t="shared" ref="BQ325:BQ388" si="634">IF(BN325&lt;Dzsedb,ksedb,IF(BN325&lt;(Dzsedb+Dzucb),kucb,IF(BN325&lt;(Dzsedb+Dzucb+Dzlcb),klcb,kmab)))</f>
        <v>2.6</v>
      </c>
      <c r="BR325" s="84">
        <f t="shared" ref="BR325:BR388" si="635">IF($BN325&lt;Dzsedb,Asedb,IF($B325&lt;(Dzsedb+Dzucb),Aucb,IF($BN325&lt;(Dzsedb+Dzucb+Dzlcb),Alcb,Amab)))</f>
        <v>0.2</v>
      </c>
      <c r="BS325" s="84">
        <f t="shared" si="570"/>
        <v>3.5476943074937997E-2</v>
      </c>
      <c r="BT325" s="84">
        <f t="shared" si="571"/>
        <v>672.11983961678834</v>
      </c>
      <c r="BU325" s="84">
        <f t="shared" si="572"/>
        <v>0</v>
      </c>
      <c r="BV325" s="83">
        <f t="shared" si="573"/>
        <v>862.19988114440298</v>
      </c>
      <c r="BW325" s="81">
        <f t="shared" si="597"/>
        <v>862.19988114440298</v>
      </c>
      <c r="BX325" s="83">
        <f t="shared" ref="BX325:BX388" si="636">IF(BN325&lt;Dzsedb,φ_0b*0.01*EXP((-k_athy_zb)*(BN325+Dzburialb)*0.001),0)</f>
        <v>0</v>
      </c>
      <c r="BY325" s="141">
        <f t="shared" ref="BY325:BY388" si="637">IF(BN325&lt;Dzsedb,φ_0b*0.01*EXP((-k_athy_Pb)*(BW325+(rhosedb*9.81*0.000001)+(1078*9.81*Dzburialb*0.000001))),0)</f>
        <v>0</v>
      </c>
      <c r="BZ325" s="83">
        <f t="shared" ref="BZ325:BZ388" si="638">IF(BX325=0,BQ325,(IF(BN325&lt;Dzsedb,λRMv20b*fb^(BY325/φ_0b),0)))</f>
        <v>2.6</v>
      </c>
      <c r="CA325" s="83">
        <f t="shared" ref="CA325:CA388" si="639">IF(BN325&lt;Dzsedb,IF(BT325&gt;450,0.1,IF(BT325&lt;137,(0.565+((1.88*10^(-3))*BT325)-(7.23*10^(-6))*(BT325^2)),(0.602+((1.31*10^(-3))*BT325)-(5.14*10^(-6))*(BT325^2)))),0)</f>
        <v>0</v>
      </c>
      <c r="CB325" s="83">
        <f t="shared" si="574"/>
        <v>2.5475830336246719</v>
      </c>
      <c r="CC325" s="83">
        <f t="shared" ref="CC325:CC388" si="640">IF(BN325&lt;Dzsedb,IF(CA325&lt;0,(1)*(CB325^(1-$BY325)),(CA325^$BY325)*(CB325^(1-$BY325))),CB325)</f>
        <v>2.5475830336246719</v>
      </c>
      <c r="CD325" s="143">
        <f t="shared" ref="CD325:CD388" si="641">IF($BN325&lt;Dzsedb,Asedb*(1-BY325),IF($BN325&lt;(Dzsedb+Dzucb),Aucb1,IF($BN325&lt;(Dzsedb+Dzucb+Dzlcb),Alcb,Amab)))</f>
        <v>0.2</v>
      </c>
      <c r="CE325" s="83">
        <f t="shared" si="575"/>
        <v>2.1269523213569574E-2</v>
      </c>
      <c r="CF325" s="84">
        <f t="shared" si="576"/>
        <v>763.90204062590669</v>
      </c>
      <c r="CG325" s="83">
        <f t="shared" ref="CG325:CG388" si="642">IF($BN325&lt;Dzsedb,IF(CF325&gt;450,0.1,IF(CF325&lt;137,(0.565+((1.88*10^(-3))*CF325)-(7.23*10^(-6))*(CF325^2)),(0.602+((1.31*10^(-3))*CF325)-(5.14*10^(-6))*(CF325^2)))),0)</f>
        <v>0</v>
      </c>
      <c r="CH325" s="83">
        <f t="shared" si="577"/>
        <v>2.5258601698158922</v>
      </c>
      <c r="CI325" s="83">
        <f t="shared" ref="CI325:CI388" si="643">IF($BN325&lt;Dzsedb,IF(CG325&lt;0,(1)*(CH325^(1-$BY325)),(CG325^$BY325)*(CH325^(1-$BY325))),CH325)</f>
        <v>2.5258601698158922</v>
      </c>
      <c r="CJ325" s="143">
        <f t="shared" ref="CJ325:CJ388" si="644">IF($BN325&lt;Dzsedb,Asedb*(1-BY325),IF($BN325&lt;(Dzsedb+Dzucb),Aucb2,IF($BN325&lt;(Dzsedb+Dzucb+Dzlcb),Alcb,Amab)))</f>
        <v>0.2</v>
      </c>
      <c r="CK325" s="83">
        <f t="shared" si="578"/>
        <v>2.0461910799758301E-2</v>
      </c>
      <c r="CL325" s="84">
        <f t="shared" si="579"/>
        <v>711.35455385668263</v>
      </c>
      <c r="CM325" s="83">
        <f t="shared" ref="CM325:CM388" si="645">IF($BN325&lt;Dzsedb,IF(CL325&gt;450,0.1,IF(CL325&lt;137,(0.565+((1.88*10^(-3))*CL325)-(7.23*10^(-6))*(CL325^2)),(0.602+((1.31*10^(-3))*CL325)-(5.14*10^(-6))*(CL325^2)))),0)</f>
        <v>0</v>
      </c>
      <c r="CN325" s="83">
        <f t="shared" si="580"/>
        <v>2.5382514694584315</v>
      </c>
      <c r="CO325" s="83">
        <f t="shared" ref="CO325:CO388" si="646">IF($BN325&lt;Dzsedb,IF(CM325&lt;0,(1)*(CN325^(1-$BY325)),(CM325^$BY325)*(CN325^(1-$BY325))),CN325)</f>
        <v>2.5382514694584315</v>
      </c>
      <c r="CP325" s="143">
        <f t="shared" ref="CP325:CP388" si="647">IF($BN325&lt;Dzsedb,Asedb*(1-BY325),IF($BN325&lt;(Dzsedb+Dzucb),Aucb3,IF($BN325&lt;(Dzsedb+Dzucb+Dzlcb),Alcb,Amab)))</f>
        <v>0.2</v>
      </c>
      <c r="CQ325" s="83">
        <f t="shared" si="581"/>
        <v>2.0621564504283599E-2</v>
      </c>
      <c r="CR325" s="84">
        <f t="shared" si="582"/>
        <v>696.92406097980222</v>
      </c>
      <c r="CS325" s="83">
        <f t="shared" ref="CS325:CS388" si="648">IF($BN325&lt;Dzsedb,IF(CR325&gt;450,0.1,IF(CR325&lt;137,(0.565+((1.88*10^(-3))*CR325)-(7.23*10^(-6))*(CR325^2)),(0.602+((1.31*10^(-3))*CR325)-(5.14*10^(-6))*(CR325^2)))),0)</f>
        <v>0</v>
      </c>
      <c r="CT325" s="83">
        <f t="shared" si="583"/>
        <v>2.5416756519188235</v>
      </c>
      <c r="CU325" s="83">
        <f t="shared" ref="CU325:CU388" si="649">IF($BN325&lt;Dzsedb,IF(CS325&lt;0,(1)*(CT325^(1-$BY325)),(CS325^$BY325)*(CT325^(1-$BY325))),CT325)</f>
        <v>2.5416756519188235</v>
      </c>
      <c r="CV325" s="143">
        <f t="shared" ref="CV325:CV388" si="650">IF($BN325&lt;Dzsedb,Asedb*(1-BY325),IF($BN325&lt;(Dzsedb+Dzucb),Aucb4,IF($BN325&lt;(Dzsedb+Dzucb+Dzlcb),Alcb,Amab)))</f>
        <v>0.2</v>
      </c>
      <c r="CW325" s="83">
        <f t="shared" si="584"/>
        <v>2.0649526987183663E-2</v>
      </c>
      <c r="CX325" s="84">
        <f t="shared" si="585"/>
        <v>695.38538775766335</v>
      </c>
      <c r="CY325" s="83">
        <f t="shared" ref="CY325:CY388" si="651">IF($BN325&lt;Dzsedb,IF(CX325&gt;450,0.1,IF(CX325&lt;137,(0.565+((1.88*10^(-3))*CX325)-(7.23*10^(-6))*(CX325^2)),(0.602+((1.31*10^(-3))*CX325)-(5.14*10^(-6))*(CX325^2)))),0)</f>
        <v>0</v>
      </c>
      <c r="CZ325" s="83">
        <f t="shared" si="586"/>
        <v>2.54204130571466</v>
      </c>
      <c r="DA325" s="83">
        <f t="shared" ref="DA325:DA388" si="652">IF($BN325&lt;Dzsedb,IF(CY325&lt;0,(1)*(CZ325^(1-$BY325)),(CY325^$BY325)*(CZ325^(1-$BY325))),CZ325)</f>
        <v>2.54204130571466</v>
      </c>
      <c r="DB325" s="143">
        <f t="shared" ref="DB325:DB388" si="653">IF($BN325&lt;Dzsedb,Asedb*(1-BY325),IF($BN325&lt;(Dzsedb+Dzucb),Aucb5,IF($BN325&lt;(Dzsedb+Dzucb+Dzlcb),Alcb,Amab)))</f>
        <v>0.2</v>
      </c>
      <c r="DC325" s="83">
        <f t="shared" si="587"/>
        <v>2.0650446767325595E-2</v>
      </c>
      <c r="DD325" s="84">
        <f t="shared" si="588"/>
        <v>695.32121410607658</v>
      </c>
      <c r="DE325" s="86">
        <f t="shared" ref="DE325:DE388" si="654">IF(AND(BN325&lt;=Dlithb,BN325&gt;(Dzlcb+Dzucb+Dzsedb)),BV325*(1-lambdamab)*fcompmab,IF(AND(BN325&lt;=(Dzlcb+Dzucb+Dzsedb),BN325&gt;(Dzucb+Dzsedb)),BV325*(1-lambdalcb)*fcomplcb,IF(AND(BN325&lt;=(Dzucb+Dzsedb),BN325&gt;Dzsedb),BV325*(1-lambdaucb)*fcompucb,BV325*(1-lambdasedb)*fcompsedb)))</f>
        <v>1551.9597860599254</v>
      </c>
      <c r="DF325" s="86">
        <f t="shared" ref="DF325:DF388" si="655">IF(AND(BN325&lt;=Dlithb,BN325&gt;(Dzlcb+Dzucb+Dzsedb)),BV325*(1-lambdamab)*fssmab,IF(AND(BN325&lt;=(Dzlcb+Dzucb+Dzsedb),BN325&gt;(Dzucb+Dzsedb)),BV325*(1-lambdalcb)*fsslcb,IF(AND(BN325&lt;=(Dzucb+Dzsedb),BN325&gt;Dzsedb),BV325*(1-lambdaucb)*fssucb,BV325*(1-lambdasedb)*fsssedb)))</f>
        <v>620.78391442397015</v>
      </c>
      <c r="DG325" s="86">
        <f t="shared" ref="DG325:DG388" si="656">IF(AND(BN325&lt;=Dlithb,BN325&gt;(Dzlcb+Dzucb+Dzsedb)),BV325*(1-lambdamab)*fextmab,IF(AND(BN325&lt;=(Dzlcb+Dzucb+Dzsedb),BN325&gt;(Dzucb+Dzsedb)),BV325*(1-lambdalcb)*fextlcb,IF(AND(BN325&lt;=(Dzucb+Dzsedb),BN325&gt;Dzsedb),BV325*(1-lambdaucb)*fextucb,BV325*(1-lambdasedb)*fextsedb)))</f>
        <v>387.98994651498134</v>
      </c>
      <c r="DH325" s="86">
        <f t="shared" ref="DH325:DH388" si="657">((εucb/Apucb)^(1/nucb))*EXP(Epucb/(nucb*Rgas*(DD325+273)))*0.000001</f>
        <v>0.4779707690876997</v>
      </c>
      <c r="DI325" s="86">
        <f t="shared" ref="DI325:DI388" si="658">((εlcb/Aplcb)^(1/nlcb))*EXP(Eplcb/(nlcb*Rgas*(DD325+273)))*0.000001</f>
        <v>1.812965615239049</v>
      </c>
      <c r="DJ325" s="86">
        <f t="shared" ref="DJ325:DJ388" si="659">((εmab/0.00000000000007)^(1/3))*EXP(510/(3*Rgas*(DD325+273)))*0.000001</f>
        <v>359.07456672917766</v>
      </c>
      <c r="DK325" s="86">
        <f t="shared" ref="DK325:DK388" si="660">IF(nmab=0,IF(DD325&lt;846.3,σDb*(1-SQRT(-((Rgas*(DD325+273))/EDb)*LN(εmab/ADb)))^2*0.000001,0),σDb*(1-SQRT(-((Rgas*(DD325+273))/EDb)*LN(εmab/ADb)))*0.000001)</f>
        <v>315.61106954212426</v>
      </c>
      <c r="DL325" s="86">
        <f t="shared" si="598"/>
        <v>315.61106954212426</v>
      </c>
      <c r="DM325" s="86">
        <f t="shared" ref="DM325:DM388" si="661">IF(AND(BN325&lt;=Dlithb,BN325&gt;(Dzlcb+Dzucb+Dzsedb)),DL325,IF(AND(BN325&lt;=(Dzlcb+Dzucb+Dzsedb),BN325&gt;(Dzucb+Dzsedb)),DI325,IF(AND(BN325&lt;=(Dzucb+Dzsedb),BN325&gt;Dzsedb),DH325,0)))</f>
        <v>1.812965615239049</v>
      </c>
      <c r="DN325" s="85">
        <f t="shared" ref="DN325:DN388" si="662">IF(DM325&gt;=0,(IF(BN325&gt;Dzsedb,IF(DM325&lt;DE325,DM325,DE325),DE325)),0)</f>
        <v>1.812965615239049</v>
      </c>
      <c r="DO325" s="85">
        <f t="shared" si="589"/>
        <v>181.2965615239049</v>
      </c>
      <c r="DP325" s="85">
        <f t="shared" ref="DP325:DP388" si="663">IF(DM325&gt;=0,(IF(BN325&gt;Dzsedb,IF(DM325&lt;DG325,DM325,DG325),DG325)),0)</f>
        <v>1.812965615239049</v>
      </c>
      <c r="DQ325" s="85">
        <f t="shared" si="590"/>
        <v>181.2965615239049</v>
      </c>
      <c r="DR325" s="85">
        <f t="shared" ref="DR325:DR388" si="664">IF(DM325&gt;=0,(IF(BN325&gt;Dzsedb,IF(DM325&lt;DF325,DM325,DF325),DF325)),0)</f>
        <v>1.812965615239049</v>
      </c>
      <c r="DS325" s="85">
        <f t="shared" si="591"/>
        <v>181.2965615239049</v>
      </c>
      <c r="DT325" s="81"/>
      <c r="DU325" s="81"/>
      <c r="DV325" s="81">
        <f t="shared" si="592"/>
        <v>-1.812965615239049</v>
      </c>
      <c r="DW325" s="100"/>
    </row>
    <row r="326" spans="1:127" x14ac:dyDescent="0.2">
      <c r="A326" s="59">
        <f t="shared" ref="A326:A389" si="665">B326*0.001</f>
        <v>42.800000000000068</v>
      </c>
      <c r="B326" s="44">
        <f t="shared" ref="B326:B389" si="666">B325+Dlith/1200</f>
        <v>42800.000000000065</v>
      </c>
      <c r="C326" s="52">
        <f t="shared" si="600"/>
        <v>133.33333333333334</v>
      </c>
      <c r="D326" s="50">
        <f t="shared" si="601"/>
        <v>3</v>
      </c>
      <c r="E326" s="44">
        <f t="shared" si="602"/>
        <v>2.6</v>
      </c>
      <c r="F326" s="47">
        <f t="shared" si="603"/>
        <v>0.2</v>
      </c>
      <c r="G326" s="52">
        <f t="shared" ref="G326:G389" si="667">G325-0.5*(F326+F325)*(dz)*0.000001</f>
        <v>2.519689176228939E-2</v>
      </c>
      <c r="H326" s="57">
        <f t="shared" ref="H326:H389" si="668">H325+(G325*(dz)/E325)-(0.5*F325*0.000001*((dz)^2)/E325)</f>
        <v>521.07255690302839</v>
      </c>
      <c r="I326" s="52">
        <f t="shared" ref="I326:I389" si="669">IF(B326&lt;Dzsed,I325+1078*9.81*(dz)*0.000001,0)</f>
        <v>0</v>
      </c>
      <c r="J326" s="54">
        <f t="shared" ref="J326:J389" si="670">IF(AND(B326&lt;=Dlith,B326&gt;(Dzlc+Dzuc+Dzsed)),rhoma*9.81*(dz)+J325*1000000,IF(AND(B326&lt;=(Dzlc+Dzuc+Dzsed),B326&gt;(Dzuc+Dzsed)),rholc*9.81*(dz)+J325*1000000,IF(AND(B326&lt;=(Dzuc+Dzsed),B326&gt;Dzsed),rhouc*9.81*(dz)+J325*1000000,((rhosed*(1-L326))+(1078*L326))*9.81*(dz)+J325*1000000)))*0.000001</f>
        <v>1176.3604732612191</v>
      </c>
      <c r="K326" s="46">
        <f t="shared" si="593"/>
        <v>1176.3604732612191</v>
      </c>
      <c r="L326" s="80">
        <f t="shared" si="604"/>
        <v>0</v>
      </c>
      <c r="M326" s="142">
        <f t="shared" si="605"/>
        <v>0</v>
      </c>
      <c r="N326" s="60">
        <f t="shared" si="606"/>
        <v>2.6</v>
      </c>
      <c r="O326" s="53">
        <f t="shared" si="607"/>
        <v>0</v>
      </c>
      <c r="P326" s="58">
        <f t="shared" ref="P326:P389" si="671">IF(B326&lt;Dzsed,358*(1.0227*$N326-1.882)*((1/(H326+273))-0.00068)+1.84,IF(B326&lt;Dzsed+Dzuc,E326*(1+c_*J326)/(1+buc*H326),IF(B326&lt;Dzsed+Dzuc+Dzlc,E326*(1+c_*J326)/(1+blc*H326),(E326*(298/(H326+273))^0.5*(1+0.032*K326*0.001)+(0.368*10^-9*(H326+273)^3)))))</f>
        <v>2.6253050326158434</v>
      </c>
      <c r="Q326" s="49">
        <f t="shared" si="608"/>
        <v>2.6253050326158434</v>
      </c>
      <c r="R326" s="143">
        <f t="shared" si="609"/>
        <v>0.2</v>
      </c>
      <c r="S326" s="51">
        <f t="shared" ref="S326:S389" si="672">S325-0.5*(R326+R325)*(dz)*0.000001</f>
        <v>1.9756702263221029E-2</v>
      </c>
      <c r="T326" s="57">
        <f t="shared" ref="T326:T389" si="673">T325+(S325*(dz)/Q325)-(0.5*R325*0.000001*((dz)^2)/Q325)</f>
        <v>504.78984119783553</v>
      </c>
      <c r="U326" s="53">
        <f t="shared" si="610"/>
        <v>0</v>
      </c>
      <c r="V326" s="58">
        <f t="shared" ref="V326:V389" si="674">IF($B326&lt;Dzsed,358*(1.0227*$N326-1.882)*((1/(T326+273))-0.00068)+1.84,IF($B326&lt;Dzsed+Dzuc,$E326*(1+c_*$J326)/(1+buc*T326),IF($B326&lt;Dzsed+Dzuc+Dzlc,$E326*(1+c_*$J326)/(1+blc*T326),($E326*(298/(T326+273))^0.5*(1+0.032*$K326*0.001)+(0.368*10^-9*(T326+273)^3)))))</f>
        <v>2.6293743282544719</v>
      </c>
      <c r="W326" s="49">
        <f t="shared" si="611"/>
        <v>2.6293743282544719</v>
      </c>
      <c r="X326" s="143">
        <f t="shared" si="612"/>
        <v>0.2</v>
      </c>
      <c r="Y326" s="51">
        <f t="shared" ref="Y326:Y389" si="675">Y325-0.5*(X326+X325)*(dz)*0.000001</f>
        <v>1.9161880481965276E-2</v>
      </c>
      <c r="Z326" s="57">
        <f t="shared" ref="Z326:Z389" si="676">Z325+(Y325*(dz)/W325)-(0.5*X325*0.000001*((dz)^2)/W325)</f>
        <v>497.37951596530263</v>
      </c>
      <c r="AA326" s="53">
        <f t="shared" si="613"/>
        <v>0</v>
      </c>
      <c r="AB326" s="58">
        <f t="shared" ref="AB326:AB389" si="677">IF($B326&lt;Dzsed,358*(1.0227*$N326-1.882)*((1/(Z326+273))-0.00068)+1.84,IF($B326&lt;Dzsed+Dzuc,$E326*(1+c_*$J326)/(1+buc*Z326),IF($B326&lt;Dzsed+Dzuc+Dzlc,$E326*(1+c_*$J326)/(1+blc*Z326),($E326*(298/(Z326+273))^0.5*(1+0.032*$K326*0.001)+(0.368*10^-9*(Z326+273)^3)))))</f>
        <v>2.6312304599586565</v>
      </c>
      <c r="AC326" s="49">
        <f t="shared" si="614"/>
        <v>2.6312304599586565</v>
      </c>
      <c r="AD326" s="143">
        <f t="shared" si="615"/>
        <v>0.2</v>
      </c>
      <c r="AE326" s="49">
        <f t="shared" si="594"/>
        <v>1.9109190633116276E-2</v>
      </c>
      <c r="AF326" s="57">
        <f t="shared" ref="AF326:AF389" si="678">AF325+(AE325*(dz)/AC325)-(0.5*AD325*0.000001*((dz)^2)/AC325)</f>
        <v>495.52641280169115</v>
      </c>
      <c r="AG326" s="53">
        <f t="shared" si="616"/>
        <v>0</v>
      </c>
      <c r="AH326" s="58">
        <f t="shared" ref="AH326:AH389" si="679">IF($B326&lt;Dzsed,358*(1.0227*$N326-1.882)*((1/(AF326+273))-0.00068)+1.84,IF($B326&lt;Dzsed+Dzuc,$E326*(1+c_*$J326)/(1+buc*AF326),IF($B326&lt;Dzsed+Dzuc+Dzlc,$E326*(1+c_*$J326)/(1+blc*AF326),($E326*(298/(AF326+273))^0.5*(1+0.032*$K326*0.001)+(0.368*10^-9*(AF326+273)^3)))))</f>
        <v>2.6316950332728246</v>
      </c>
      <c r="AI326" s="49">
        <f t="shared" si="617"/>
        <v>2.6316950332728246</v>
      </c>
      <c r="AJ326" s="143">
        <f t="shared" si="618"/>
        <v>0.2</v>
      </c>
      <c r="AK326" s="51">
        <f t="shared" ref="AK326:AK389" si="680">AK325-0.5*(AJ326+AJ325)*(dz)*0.000001</f>
        <v>1.9109748957977679E-2</v>
      </c>
      <c r="AL326" s="57">
        <f t="shared" ref="AL326:AL389" si="681">AL325+(AK325*(dz)/AI325)-(0.5*AJ325*0.000001*((dz)^2)/AI325)</f>
        <v>495.29308963123844</v>
      </c>
      <c r="AM326" s="53">
        <f t="shared" si="619"/>
        <v>0</v>
      </c>
      <c r="AN326" s="58">
        <f t="shared" ref="AN326:AN389" si="682">IF($B326&lt;Dzsed,358*(1.0227*$N326-1.882)*((1/(AL326+273))-0.00068)+1.84,IF($B326&lt;Dzsed+Dzuc,$E326*(1+c_*$J326)/(1+buc*AL326),IF($B326&lt;Dzsed+Dzuc+Dzlc,$E326*(1+c_*$J326)/(1+blc*AL326),($E326*(298/(AL326+273))^0.5*(1+0.032*$K326*0.001)+(0.368*10^-9*(AL326+273)^3)))))</f>
        <v>2.6317535390642859</v>
      </c>
      <c r="AO326" s="49">
        <f t="shared" si="620"/>
        <v>2.6317535390642859</v>
      </c>
      <c r="AP326" s="143">
        <f t="shared" si="621"/>
        <v>0.2</v>
      </c>
      <c r="AQ326" s="51">
        <f t="shared" ref="AQ326:AQ389" si="683">AQ325-0.5*(AP326+AP325)*(dz)*0.000001</f>
        <v>1.9110044607709875E-2</v>
      </c>
      <c r="AR326" s="57">
        <f t="shared" ref="AR326:AR389" si="684">AR325+(AQ325*(dz)/AO325)-(0.5*AP325*0.000001*((dz)^2)/AO325)</f>
        <v>495.27208320685651</v>
      </c>
      <c r="AS326" s="44">
        <f t="shared" si="622"/>
        <v>2117.4488518701946</v>
      </c>
      <c r="AT326" s="44">
        <f t="shared" si="623"/>
        <v>846.97954074807774</v>
      </c>
      <c r="AU326" s="44">
        <f t="shared" si="624"/>
        <v>529.36221296754866</v>
      </c>
      <c r="AV326" s="47">
        <f t="shared" si="625"/>
        <v>10.327350820353905</v>
      </c>
      <c r="AW326" s="47">
        <f t="shared" si="626"/>
        <v>441.54546522648849</v>
      </c>
      <c r="AX326" s="86">
        <f t="shared" si="627"/>
        <v>87700.641723631154</v>
      </c>
      <c r="AY326" s="86">
        <f t="shared" si="628"/>
        <v>441.24924491934536</v>
      </c>
      <c r="AZ326" s="10">
        <f t="shared" ref="AZ326:AZ389" si="685">MIN(AX326:AY326)</f>
        <v>441.24924491934536</v>
      </c>
      <c r="BA326" s="44">
        <f t="shared" si="629"/>
        <v>441.54546522648849</v>
      </c>
      <c r="BB326" s="9">
        <f t="shared" si="630"/>
        <v>441.54546522648849</v>
      </c>
      <c r="BC326" s="45">
        <f t="shared" si="599"/>
        <v>58872.728696865139</v>
      </c>
      <c r="BD326" s="9">
        <f t="shared" si="631"/>
        <v>441.54546522648849</v>
      </c>
      <c r="BE326" s="45">
        <f t="shared" si="595"/>
        <v>58872.728696865139</v>
      </c>
      <c r="BF326" s="9">
        <f t="shared" si="632"/>
        <v>441.54546522648849</v>
      </c>
      <c r="BG326" s="45">
        <f t="shared" si="596"/>
        <v>58872.728696865139</v>
      </c>
      <c r="BH326" s="58"/>
      <c r="BI326" s="58"/>
      <c r="BJ326" s="58">
        <f t="shared" ref="BJ326:BJ389" si="686">BB326*-1</f>
        <v>-441.54546522648849</v>
      </c>
      <c r="BK326" s="97"/>
      <c r="BL326" s="44"/>
      <c r="BM326" s="82">
        <f t="shared" ref="BM326:BM389" si="687">BN326*0.001</f>
        <v>32.1</v>
      </c>
      <c r="BN326" s="86">
        <f t="shared" ref="BN326:BN389" si="688">BN325+Dlithb/1200</f>
        <v>32100</v>
      </c>
      <c r="BO326" s="86">
        <f t="shared" ref="BO326:BO389" si="689">Dlithb/1200</f>
        <v>100</v>
      </c>
      <c r="BP326" s="84">
        <f t="shared" si="633"/>
        <v>3</v>
      </c>
      <c r="BQ326" s="84">
        <f t="shared" si="634"/>
        <v>2.6</v>
      </c>
      <c r="BR326" s="84">
        <f t="shared" si="635"/>
        <v>0.2</v>
      </c>
      <c r="BS326" s="84">
        <f t="shared" ref="BS326:BS389" si="690">BS325-0.5*(BR326+BR325)*(dzb)*0.000001</f>
        <v>3.5456943074937998E-2</v>
      </c>
      <c r="BT326" s="84">
        <f t="shared" ref="BT326:BT389" si="691">BT325+(BS325*(dzb)/BQ325)-(0.5*BR325*0.000001*((dzb)^2)/BQ325)</f>
        <v>673.48395281197827</v>
      </c>
      <c r="BU326" s="84">
        <f t="shared" ref="BU326:BU389" si="692">IF(BN326&lt;Dzsedb,BU325+1078*9.81*(dzb)*0.000001,0)</f>
        <v>0</v>
      </c>
      <c r="BV326" s="83">
        <f t="shared" ref="BV326:BV389" si="693">IF(AND(BN326&lt;=Dlithb,BN326&gt;(Dzlcb+Dzucb+Dzsedb)),rhomab*9.81*(dzb)+BV325*1000000,IF(AND(BN326&lt;=(Dzlcb+Dzucb+Dzsedb),BN326&gt;(Dzucb+Dzsedb)),rholcb*9.81*(dzb)+BV325*1000000,IF(AND(BN326&lt;=(Dzucb+Dzsedb),BN326&gt;Dzsedb),rhoucb*9.81*(dzb)+BV325*1000000,((rhosedb*(1-BX326))+(1078*BX326))*9.81*(dzb)+BV325*1000000)))*0.000001</f>
        <v>865.04478114440292</v>
      </c>
      <c r="BW326" s="81">
        <f t="shared" si="597"/>
        <v>865.04478114440292</v>
      </c>
      <c r="BX326" s="83">
        <f t="shared" si="636"/>
        <v>0</v>
      </c>
      <c r="BY326" s="141">
        <f t="shared" si="637"/>
        <v>0</v>
      </c>
      <c r="BZ326" s="83">
        <f t="shared" si="638"/>
        <v>2.6</v>
      </c>
      <c r="CA326" s="83">
        <f t="shared" si="639"/>
        <v>0</v>
      </c>
      <c r="CB326" s="83">
        <f t="shared" ref="CB326:CB389" si="694">IF(BN326&lt;Dzsed,358*(1.0227*$BZ326-1.882)*((1/(BT326+273))-0.00068)+1.84,IF(BN326&lt;Dzsedb+Dzucb,BQ326*(1+c_b*BV326)/(1+bucb*BT326),IF(BN326&lt;Dzsedb+Dzucb+Dzlcb,BQ326*(1+c_b*BV326)/(1+blcb*BT326),(BQ326*(298/(BT326+273))^0.5*(1+0.032*BW326*0.001)+(0.368*10^-9*(BT326+273)^3)))))</f>
        <v>2.5476247332768156</v>
      </c>
      <c r="CC326" s="83">
        <f t="shared" si="640"/>
        <v>2.5476247332768156</v>
      </c>
      <c r="CD326" s="143">
        <f t="shared" si="641"/>
        <v>0.2</v>
      </c>
      <c r="CE326" s="83">
        <f t="shared" ref="CE326:CE389" si="695">CE325-0.5*(CD326+CD325)*(dzb)*0.000001</f>
        <v>2.1249523213569575E-2</v>
      </c>
      <c r="CF326" s="84">
        <f t="shared" ref="CF326:CF389" si="696">CF325+(CE325*(dzb)/CC325)-(0.5*CD325*0.000001*((dzb)^2)/CC325)</f>
        <v>764.73653838056168</v>
      </c>
      <c r="CG326" s="83">
        <f t="shared" si="642"/>
        <v>0</v>
      </c>
      <c r="CH326" s="83">
        <f t="shared" ref="CH326:CH389" si="697">IF($BN326&lt;Dzsedb,358*(1.0227*$BZ326-1.882)*((1/(CF326+273))-0.00068)+1.84,IF($BN326&lt;Dzsedb+Dzucb,$BQ326*(1+c_b*$BV326)/(1+bucb*CF326),IF($BN326&lt;Dzsedb+Dzucb+Dzlcb,$BQ326*(1+c_b*$BV326)/(1+blcb*CF326),($BQ326*(298/(CF326+273))^0.5*(1+0.032*$BW326*0.001)+(0.368*10^-9*(CF326+273)^3)))))</f>
        <v>2.5260285387818446</v>
      </c>
      <c r="CI326" s="83">
        <f t="shared" si="643"/>
        <v>2.5260285387818446</v>
      </c>
      <c r="CJ326" s="143">
        <f t="shared" si="644"/>
        <v>0.2</v>
      </c>
      <c r="CK326" s="83">
        <f t="shared" ref="CK326:CK389" si="698">CK325-0.5*(CJ326+CJ325)*(dzb)*0.000001</f>
        <v>2.0441910799758302E-2</v>
      </c>
      <c r="CL326" s="84">
        <f t="shared" ref="CL326:CL389" si="699">CL325+(CK325*(dzb)/CI325)-(0.5*CJ325*0.000001*((dzb)^2)/CI325)</f>
        <v>712.16425468827094</v>
      </c>
      <c r="CM326" s="83">
        <f t="shared" si="645"/>
        <v>0</v>
      </c>
      <c r="CN326" s="83">
        <f t="shared" ref="CN326:CN389" si="700">IF($BN326&lt;Dzsedb,358*(1.0227*$BZ326-1.882)*((1/(CL326+273))-0.00068)+1.84,IF($BN326&lt;Dzsedb+Dzucb,$BQ326*(1+c_b*$BV326)/(1+bucb*CL326),IF($BN326&lt;Dzsedb+Dzucb+Dzlcb,$BQ326*(1+c_b*$BV326)/(1+blcb*CL326),($BQ326*(298/(CL326+273))^0.5*(1+0.032*$BW326*0.001)+(0.368*10^-9*(CL326+273)^3)))))</f>
        <v>2.5384255750667899</v>
      </c>
      <c r="CO326" s="83">
        <f t="shared" si="646"/>
        <v>2.5384255750667899</v>
      </c>
      <c r="CP326" s="143">
        <f t="shared" si="647"/>
        <v>0.2</v>
      </c>
      <c r="CQ326" s="83">
        <f t="shared" ref="CQ326:CQ389" si="701">CQ325-0.5*(CP326+CP325)*(dzb)*0.000001</f>
        <v>2.06015645042836E-2</v>
      </c>
      <c r="CR326" s="84">
        <f t="shared" ref="CR326:CR389" si="702">CR325+(CQ325*(dzb)/CO325)-(0.5*CP325*0.000001*((dzb)^2)/CO325)</f>
        <v>697.73609890245461</v>
      </c>
      <c r="CS326" s="83">
        <f t="shared" si="648"/>
        <v>0</v>
      </c>
      <c r="CT326" s="83">
        <f t="shared" ref="CT326:CT389" si="703">IF($BN326&lt;Dzsedb,358*(1.0227*$BZ326-1.882)*((1/(CR326+273))-0.00068)+1.84,IF($BN326&lt;Dzsedb+Dzucb,$BQ326*(1+c_b*$BV326)/(1+bucb*CR326),IF($BN326&lt;Dzsedb+Dzucb+Dzlcb,$BQ326*(1+c_b*$BV326)/(1+blcb*CR326),($BQ326*(298/(CR326+273))^0.5*(1+0.032*$BW326*0.001)+(0.368*10^-9*(CR326+273)^3)))))</f>
        <v>2.5418491779028627</v>
      </c>
      <c r="CU326" s="83">
        <f t="shared" si="649"/>
        <v>2.5418491779028627</v>
      </c>
      <c r="CV326" s="143">
        <f t="shared" si="650"/>
        <v>0.2</v>
      </c>
      <c r="CW326" s="83">
        <f t="shared" ref="CW326:CW389" si="704">CW325-0.5*(CV326+CV325)*(dzb)*0.000001</f>
        <v>2.0629526987183663E-2</v>
      </c>
      <c r="CX326" s="84">
        <f t="shared" ref="CX326:CX389" si="705">CX325+(CW325*(dzb)/CU325)-(0.5*CV325*0.000001*((dzb)^2)/CU325)</f>
        <v>696.19743185037055</v>
      </c>
      <c r="CY326" s="83">
        <f t="shared" si="651"/>
        <v>0</v>
      </c>
      <c r="CZ326" s="83">
        <f t="shared" ref="CZ326:CZ389" si="706">IF($BN326&lt;Dzsedb,358*(1.0227*$BZ326-1.882)*((1/(CX326+273))-0.00068)+1.84,IF($BN326&lt;Dzsedb+Dzucb,$BQ326*(1+c_b*$BV326)/(1+bucb*CX326),IF($BN326&lt;Dzsedb+Dzucb+Dzlcb,$BQ326*(1+c_b*$BV326)/(1+blcb*CX326),($BQ326*(298/(CX326+273))^0.5*(1+0.032*$BW326*0.001)+(0.368*10^-9*(CX326+273)^3)))))</f>
        <v>2.5422148274345147</v>
      </c>
      <c r="DA326" s="83">
        <f t="shared" si="652"/>
        <v>2.5422148274345147</v>
      </c>
      <c r="DB326" s="143">
        <f t="shared" si="653"/>
        <v>0.2</v>
      </c>
      <c r="DC326" s="83">
        <f t="shared" ref="DC326:DC389" si="707">DC325-0.5*(DB326+DB325)*(dzb)*0.000001</f>
        <v>2.0630446767325596E-2</v>
      </c>
      <c r="DD326" s="84">
        <f t="shared" ref="DD326:DD389" si="708">DD325+(DC325*(dzb)/DA325)-(0.5*DB325*0.000001*((dzb)^2)/DA325)</f>
        <v>696.13317757499919</v>
      </c>
      <c r="DE326" s="86">
        <f t="shared" si="654"/>
        <v>1557.0806060599252</v>
      </c>
      <c r="DF326" s="86">
        <f t="shared" si="655"/>
        <v>622.83224242397</v>
      </c>
      <c r="DG326" s="86">
        <f t="shared" si="656"/>
        <v>389.27015151498131</v>
      </c>
      <c r="DH326" s="86">
        <f t="shared" si="657"/>
        <v>0.47552664140709361</v>
      </c>
      <c r="DI326" s="86">
        <f t="shared" si="658"/>
        <v>1.7959732051066506</v>
      </c>
      <c r="DJ326" s="86">
        <f t="shared" si="659"/>
        <v>352.77809673816307</v>
      </c>
      <c r="DK326" s="86">
        <f t="shared" si="660"/>
        <v>312.18037308419656</v>
      </c>
      <c r="DL326" s="86">
        <f t="shared" si="598"/>
        <v>312.18037308419656</v>
      </c>
      <c r="DM326" s="86">
        <f t="shared" si="661"/>
        <v>1.7959732051066506</v>
      </c>
      <c r="DN326" s="85">
        <f t="shared" si="662"/>
        <v>1.7959732051066506</v>
      </c>
      <c r="DO326" s="85">
        <f t="shared" ref="DO326:DO389" si="709">DN326*$BN$6</f>
        <v>179.59732051066507</v>
      </c>
      <c r="DP326" s="85">
        <f t="shared" si="663"/>
        <v>1.7959732051066506</v>
      </c>
      <c r="DQ326" s="85">
        <f t="shared" ref="DQ326:DQ389" si="710">DP326*$BN$6</f>
        <v>179.59732051066507</v>
      </c>
      <c r="DR326" s="85">
        <f t="shared" si="664"/>
        <v>1.7959732051066506</v>
      </c>
      <c r="DS326" s="85">
        <f t="shared" ref="DS326:DS389" si="711">DR326*$BN$6</f>
        <v>179.59732051066507</v>
      </c>
      <c r="DT326" s="81"/>
      <c r="DU326" s="81"/>
      <c r="DV326" s="81">
        <f t="shared" ref="DV326:DV389" si="712">DN326*-1</f>
        <v>-1.7959732051066506</v>
      </c>
      <c r="DW326" s="100"/>
    </row>
    <row r="327" spans="1:127" x14ac:dyDescent="0.2">
      <c r="A327" s="59">
        <f t="shared" si="665"/>
        <v>42.933333333333401</v>
      </c>
      <c r="B327" s="44">
        <f t="shared" si="666"/>
        <v>42933.333333333401</v>
      </c>
      <c r="C327" s="52">
        <f t="shared" si="600"/>
        <v>133.33333333333334</v>
      </c>
      <c r="D327" s="50">
        <f t="shared" si="601"/>
        <v>3</v>
      </c>
      <c r="E327" s="44">
        <f t="shared" si="602"/>
        <v>2.6</v>
      </c>
      <c r="F327" s="47">
        <f t="shared" si="603"/>
        <v>0.2</v>
      </c>
      <c r="G327" s="52">
        <f t="shared" si="667"/>
        <v>2.5170225095622722E-2</v>
      </c>
      <c r="H327" s="57">
        <f t="shared" si="668"/>
        <v>522.36402143784665</v>
      </c>
      <c r="I327" s="52">
        <f t="shared" si="669"/>
        <v>0</v>
      </c>
      <c r="J327" s="54">
        <f t="shared" si="670"/>
        <v>1180.153673261219</v>
      </c>
      <c r="K327" s="46">
        <f t="shared" ref="K327:K390" si="713">J327-I327</f>
        <v>1180.153673261219</v>
      </c>
      <c r="L327" s="80">
        <f t="shared" si="604"/>
        <v>0</v>
      </c>
      <c r="M327" s="142">
        <f t="shared" si="605"/>
        <v>0</v>
      </c>
      <c r="N327" s="60">
        <f t="shared" si="606"/>
        <v>2.6</v>
      </c>
      <c r="O327" s="53">
        <f t="shared" si="607"/>
        <v>0</v>
      </c>
      <c r="P327" s="58">
        <f t="shared" si="671"/>
        <v>2.6254795695595909</v>
      </c>
      <c r="Q327" s="49">
        <f t="shared" si="608"/>
        <v>2.6254795695595909</v>
      </c>
      <c r="R327" s="143">
        <f t="shared" si="609"/>
        <v>0.2</v>
      </c>
      <c r="S327" s="51">
        <f t="shared" si="672"/>
        <v>1.9730035596554361E-2</v>
      </c>
      <c r="T327" s="57">
        <f t="shared" si="673"/>
        <v>505.79256246562994</v>
      </c>
      <c r="U327" s="53">
        <f t="shared" si="610"/>
        <v>0</v>
      </c>
      <c r="V327" s="58">
        <f t="shared" si="674"/>
        <v>2.6296209065135292</v>
      </c>
      <c r="W327" s="49">
        <f t="shared" si="611"/>
        <v>2.6296209065135292</v>
      </c>
      <c r="X327" s="143">
        <f t="shared" si="612"/>
        <v>0.2</v>
      </c>
      <c r="Y327" s="51">
        <f t="shared" si="675"/>
        <v>1.9135213815298608E-2</v>
      </c>
      <c r="Z327" s="57">
        <f t="shared" si="676"/>
        <v>498.35052248665727</v>
      </c>
      <c r="AA327" s="53">
        <f t="shared" si="613"/>
        <v>0</v>
      </c>
      <c r="AB327" s="58">
        <f t="shared" si="677"/>
        <v>2.6314849844821491</v>
      </c>
      <c r="AC327" s="49">
        <f t="shared" si="614"/>
        <v>2.6314849844821491</v>
      </c>
      <c r="AD327" s="143">
        <f t="shared" si="615"/>
        <v>0.2</v>
      </c>
      <c r="AE327" s="49">
        <f t="shared" ref="AE327:AE390" si="714">AE326-0.5*(AD327+AD326)*($B327-$B326)*0.000001</f>
        <v>1.9082523966449608E-2</v>
      </c>
      <c r="AF327" s="57">
        <f t="shared" si="678"/>
        <v>496.49406437968247</v>
      </c>
      <c r="AG327" s="53">
        <f t="shared" si="616"/>
        <v>0</v>
      </c>
      <c r="AH327" s="58">
        <f t="shared" si="679"/>
        <v>2.6319504009919723</v>
      </c>
      <c r="AI327" s="49">
        <f t="shared" si="617"/>
        <v>2.6319504009919723</v>
      </c>
      <c r="AJ327" s="143">
        <f t="shared" si="618"/>
        <v>0.2</v>
      </c>
      <c r="AK327" s="51">
        <f t="shared" si="680"/>
        <v>1.9083082291311011E-2</v>
      </c>
      <c r="AL327" s="57">
        <f t="shared" si="681"/>
        <v>496.26059867683864</v>
      </c>
      <c r="AM327" s="53">
        <f t="shared" si="619"/>
        <v>0</v>
      </c>
      <c r="AN327" s="58">
        <f t="shared" si="682"/>
        <v>2.6320089428073592</v>
      </c>
      <c r="AO327" s="49">
        <f t="shared" si="620"/>
        <v>2.6320089428073592</v>
      </c>
      <c r="AP327" s="143">
        <f t="shared" si="621"/>
        <v>0.2</v>
      </c>
      <c r="AQ327" s="51">
        <f t="shared" si="683"/>
        <v>1.9083377941043207E-2</v>
      </c>
      <c r="AR327" s="57">
        <f t="shared" si="684"/>
        <v>496.23958572262103</v>
      </c>
      <c r="AS327" s="44">
        <f t="shared" si="622"/>
        <v>2124.2766118701943</v>
      </c>
      <c r="AT327" s="44">
        <f t="shared" si="623"/>
        <v>849.7106447480777</v>
      </c>
      <c r="AU327" s="44">
        <f t="shared" si="624"/>
        <v>531.06915296754858</v>
      </c>
      <c r="AV327" s="47">
        <f t="shared" si="625"/>
        <v>10.213372683070963</v>
      </c>
      <c r="AW327" s="47">
        <f t="shared" si="626"/>
        <v>432.42944652303481</v>
      </c>
      <c r="AX327" s="86">
        <f t="shared" si="627"/>
        <v>84813.655316333068</v>
      </c>
      <c r="AY327" s="86">
        <f t="shared" si="628"/>
        <v>438.56999589145363</v>
      </c>
      <c r="AZ327" s="10">
        <f t="shared" si="685"/>
        <v>438.56999589145363</v>
      </c>
      <c r="BA327" s="44">
        <f t="shared" si="629"/>
        <v>432.42944652303481</v>
      </c>
      <c r="BB327" s="9">
        <f t="shared" si="630"/>
        <v>432.42944652303481</v>
      </c>
      <c r="BC327" s="45">
        <f t="shared" si="599"/>
        <v>57657.259536404643</v>
      </c>
      <c r="BD327" s="9">
        <f t="shared" si="631"/>
        <v>432.42944652303481</v>
      </c>
      <c r="BE327" s="45">
        <f t="shared" ref="BE327:BE390" si="715">BD327*$B$6</f>
        <v>57657.259536404643</v>
      </c>
      <c r="BF327" s="9">
        <f t="shared" si="632"/>
        <v>432.42944652303481</v>
      </c>
      <c r="BG327" s="45">
        <f t="shared" ref="BG327:BG390" si="716">BF327*$B$6</f>
        <v>57657.259536404643</v>
      </c>
      <c r="BH327" s="58"/>
      <c r="BI327" s="58"/>
      <c r="BJ327" s="58">
        <f t="shared" si="686"/>
        <v>-432.42944652303481</v>
      </c>
      <c r="BK327" s="97"/>
      <c r="BL327" s="44"/>
      <c r="BM327" s="82">
        <f t="shared" si="687"/>
        <v>32.200000000000003</v>
      </c>
      <c r="BN327" s="86">
        <f t="shared" si="688"/>
        <v>32200</v>
      </c>
      <c r="BO327" s="86">
        <f t="shared" si="689"/>
        <v>100</v>
      </c>
      <c r="BP327" s="84">
        <f t="shared" si="633"/>
        <v>3</v>
      </c>
      <c r="BQ327" s="84">
        <f t="shared" si="634"/>
        <v>2.6</v>
      </c>
      <c r="BR327" s="84">
        <f t="shared" si="635"/>
        <v>0.2</v>
      </c>
      <c r="BS327" s="84">
        <f t="shared" si="690"/>
        <v>3.5436943074937999E-2</v>
      </c>
      <c r="BT327" s="84">
        <f t="shared" si="691"/>
        <v>674.84729677639893</v>
      </c>
      <c r="BU327" s="84">
        <f t="shared" si="692"/>
        <v>0</v>
      </c>
      <c r="BV327" s="83">
        <f t="shared" si="693"/>
        <v>867.88968114440286</v>
      </c>
      <c r="BW327" s="81">
        <f t="shared" ref="BW327:BW390" si="717">BV327-BU327</f>
        <v>867.88968114440286</v>
      </c>
      <c r="BX327" s="83">
        <f t="shared" si="636"/>
        <v>0</v>
      </c>
      <c r="BY327" s="141">
        <f t="shared" si="637"/>
        <v>0</v>
      </c>
      <c r="BZ327" s="83">
        <f t="shared" si="638"/>
        <v>2.6</v>
      </c>
      <c r="CA327" s="83">
        <f t="shared" si="639"/>
        <v>0</v>
      </c>
      <c r="CB327" s="83">
        <f t="shared" si="694"/>
        <v>2.5476666058567079</v>
      </c>
      <c r="CC327" s="83">
        <f t="shared" si="640"/>
        <v>2.5476666058567079</v>
      </c>
      <c r="CD327" s="143">
        <f t="shared" si="641"/>
        <v>0.2</v>
      </c>
      <c r="CE327" s="83">
        <f t="shared" si="695"/>
        <v>2.1229523213569575E-2</v>
      </c>
      <c r="CF327" s="84">
        <f t="shared" si="696"/>
        <v>765.57023743113768</v>
      </c>
      <c r="CG327" s="83">
        <f t="shared" si="642"/>
        <v>0</v>
      </c>
      <c r="CH327" s="83">
        <f t="shared" si="697"/>
        <v>2.5261970690654691</v>
      </c>
      <c r="CI327" s="83">
        <f t="shared" si="643"/>
        <v>2.5261970690654691</v>
      </c>
      <c r="CJ327" s="143">
        <f t="shared" si="644"/>
        <v>0.2</v>
      </c>
      <c r="CK327" s="83">
        <f t="shared" si="698"/>
        <v>2.0421910799758303E-2</v>
      </c>
      <c r="CL327" s="84">
        <f t="shared" si="699"/>
        <v>712.97310979366944</v>
      </c>
      <c r="CM327" s="83">
        <f t="shared" si="645"/>
        <v>0</v>
      </c>
      <c r="CN327" s="83">
        <f t="shared" si="700"/>
        <v>2.5385998547643864</v>
      </c>
      <c r="CO327" s="83">
        <f t="shared" si="646"/>
        <v>2.5385998547643864</v>
      </c>
      <c r="CP327" s="143">
        <f t="shared" si="647"/>
        <v>0.2</v>
      </c>
      <c r="CQ327" s="83">
        <f t="shared" si="701"/>
        <v>2.0581564504283601E-2</v>
      </c>
      <c r="CR327" s="84">
        <f t="shared" si="702"/>
        <v>698.54729323907566</v>
      </c>
      <c r="CS327" s="83">
        <f t="shared" si="648"/>
        <v>0</v>
      </c>
      <c r="CT327" s="83">
        <f t="shared" si="703"/>
        <v>2.5420228779848841</v>
      </c>
      <c r="CU327" s="83">
        <f t="shared" si="649"/>
        <v>2.5420228779848841</v>
      </c>
      <c r="CV327" s="143">
        <f t="shared" si="650"/>
        <v>0.2</v>
      </c>
      <c r="CW327" s="83">
        <f t="shared" si="704"/>
        <v>2.0609526987183664E-2</v>
      </c>
      <c r="CX327" s="84">
        <f t="shared" si="705"/>
        <v>697.00863367801776</v>
      </c>
      <c r="CY327" s="83">
        <f t="shared" si="651"/>
        <v>0</v>
      </c>
      <c r="CZ327" s="83">
        <f t="shared" si="706"/>
        <v>2.5423885229927157</v>
      </c>
      <c r="DA327" s="83">
        <f t="shared" si="652"/>
        <v>2.5423885229927157</v>
      </c>
      <c r="DB327" s="143">
        <f t="shared" si="653"/>
        <v>0.2</v>
      </c>
      <c r="DC327" s="83">
        <f t="shared" si="707"/>
        <v>2.0610446767325596E-2</v>
      </c>
      <c r="DD327" s="84">
        <f t="shared" si="708"/>
        <v>696.94429890687093</v>
      </c>
      <c r="DE327" s="86">
        <f t="shared" si="654"/>
        <v>1562.2014260599253</v>
      </c>
      <c r="DF327" s="86">
        <f t="shared" si="655"/>
        <v>624.88057042397008</v>
      </c>
      <c r="DG327" s="86">
        <f t="shared" si="656"/>
        <v>390.55035651498133</v>
      </c>
      <c r="DH327" s="86">
        <f t="shared" si="657"/>
        <v>0.4731015818831123</v>
      </c>
      <c r="DI327" s="86">
        <f t="shared" si="658"/>
        <v>1.7791854439226353</v>
      </c>
      <c r="DJ327" s="86">
        <f t="shared" si="659"/>
        <v>346.60864650122494</v>
      </c>
      <c r="DK327" s="86">
        <f t="shared" si="660"/>
        <v>308.75466943763917</v>
      </c>
      <c r="DL327" s="86">
        <f t="shared" ref="DL327:DL390" si="718">MIN(DJ327:DK327)</f>
        <v>308.75466943763917</v>
      </c>
      <c r="DM327" s="86">
        <f t="shared" si="661"/>
        <v>1.7791854439226353</v>
      </c>
      <c r="DN327" s="85">
        <f t="shared" si="662"/>
        <v>1.7791854439226353</v>
      </c>
      <c r="DO327" s="85">
        <f t="shared" si="709"/>
        <v>177.91854439226353</v>
      </c>
      <c r="DP327" s="85">
        <f t="shared" si="663"/>
        <v>1.7791854439226353</v>
      </c>
      <c r="DQ327" s="85">
        <f t="shared" si="710"/>
        <v>177.91854439226353</v>
      </c>
      <c r="DR327" s="85">
        <f t="shared" si="664"/>
        <v>1.7791854439226353</v>
      </c>
      <c r="DS327" s="85">
        <f t="shared" si="711"/>
        <v>177.91854439226353</v>
      </c>
      <c r="DT327" s="81"/>
      <c r="DU327" s="81"/>
      <c r="DV327" s="81">
        <f t="shared" si="712"/>
        <v>-1.7791854439226353</v>
      </c>
      <c r="DW327" s="100"/>
    </row>
    <row r="328" spans="1:127" x14ac:dyDescent="0.2">
      <c r="A328" s="59">
        <f t="shared" si="665"/>
        <v>43.066666666666741</v>
      </c>
      <c r="B328" s="44">
        <f t="shared" si="666"/>
        <v>43066.666666666737</v>
      </c>
      <c r="C328" s="52">
        <f t="shared" si="600"/>
        <v>133.33333333333334</v>
      </c>
      <c r="D328" s="50">
        <f t="shared" si="601"/>
        <v>3</v>
      </c>
      <c r="E328" s="44">
        <f t="shared" si="602"/>
        <v>2.6</v>
      </c>
      <c r="F328" s="47">
        <f t="shared" si="603"/>
        <v>0.2</v>
      </c>
      <c r="G328" s="52">
        <f t="shared" si="667"/>
        <v>2.5143558428956055E-2</v>
      </c>
      <c r="H328" s="57">
        <f t="shared" si="668"/>
        <v>523.65411845129745</v>
      </c>
      <c r="I328" s="52">
        <f t="shared" si="669"/>
        <v>0</v>
      </c>
      <c r="J328" s="54">
        <f t="shared" si="670"/>
        <v>1183.946873261219</v>
      </c>
      <c r="K328" s="46">
        <f t="shared" si="713"/>
        <v>1183.946873261219</v>
      </c>
      <c r="L328" s="80">
        <f t="shared" si="604"/>
        <v>0</v>
      </c>
      <c r="M328" s="142">
        <f t="shared" si="605"/>
        <v>0</v>
      </c>
      <c r="N328" s="60">
        <f t="shared" si="606"/>
        <v>2.6</v>
      </c>
      <c r="O328" s="53">
        <f t="shared" si="607"/>
        <v>0</v>
      </c>
      <c r="P328" s="58">
        <f t="shared" si="671"/>
        <v>2.625654404861828</v>
      </c>
      <c r="Q328" s="49">
        <f t="shared" si="608"/>
        <v>2.625654404861828</v>
      </c>
      <c r="R328" s="143">
        <f t="shared" si="609"/>
        <v>0.2</v>
      </c>
      <c r="S328" s="51">
        <f t="shared" si="672"/>
        <v>1.9703368929887694E-2</v>
      </c>
      <c r="T328" s="57">
        <f t="shared" si="673"/>
        <v>506.79386282445813</v>
      </c>
      <c r="U328" s="53">
        <f t="shared" si="610"/>
        <v>0</v>
      </c>
      <c r="V328" s="58">
        <f t="shared" si="674"/>
        <v>2.629867793363752</v>
      </c>
      <c r="W328" s="49">
        <f t="shared" si="611"/>
        <v>2.629867793363752</v>
      </c>
      <c r="X328" s="143">
        <f t="shared" si="612"/>
        <v>0.2</v>
      </c>
      <c r="Y328" s="51">
        <f t="shared" si="675"/>
        <v>1.910854714863194E-2</v>
      </c>
      <c r="Z328" s="57">
        <f t="shared" si="676"/>
        <v>499.32008584004666</v>
      </c>
      <c r="AA328" s="53">
        <f t="shared" si="613"/>
        <v>0</v>
      </c>
      <c r="AB328" s="58">
        <f t="shared" si="677"/>
        <v>2.6317398236690845</v>
      </c>
      <c r="AC328" s="49">
        <f t="shared" si="614"/>
        <v>2.6317398236690845</v>
      </c>
      <c r="AD328" s="143">
        <f t="shared" si="615"/>
        <v>0.2</v>
      </c>
      <c r="AE328" s="49">
        <f t="shared" si="714"/>
        <v>1.905585729978294E-2</v>
      </c>
      <c r="AF328" s="57">
        <f t="shared" si="678"/>
        <v>497.46027120437481</v>
      </c>
      <c r="AG328" s="53">
        <f t="shared" si="616"/>
        <v>0</v>
      </c>
      <c r="AH328" s="58">
        <f t="shared" si="679"/>
        <v>2.6322060838991677</v>
      </c>
      <c r="AI328" s="49">
        <f t="shared" si="617"/>
        <v>2.6322060838991677</v>
      </c>
      <c r="AJ328" s="143">
        <f t="shared" si="618"/>
        <v>0.2</v>
      </c>
      <c r="AK328" s="51">
        <f t="shared" si="680"/>
        <v>1.9056415624644343E-2</v>
      </c>
      <c r="AL328" s="57">
        <f t="shared" si="681"/>
        <v>497.22666292844411</v>
      </c>
      <c r="AM328" s="53">
        <f t="shared" si="619"/>
        <v>0</v>
      </c>
      <c r="AN328" s="58">
        <f t="shared" si="682"/>
        <v>2.6322646617640553</v>
      </c>
      <c r="AO328" s="49">
        <f t="shared" si="620"/>
        <v>2.6322646617640553</v>
      </c>
      <c r="AP328" s="143">
        <f t="shared" si="621"/>
        <v>0.2</v>
      </c>
      <c r="AQ328" s="51">
        <f t="shared" si="683"/>
        <v>1.9056711274376539E-2</v>
      </c>
      <c r="AR328" s="57">
        <f t="shared" si="684"/>
        <v>497.2056434639178</v>
      </c>
      <c r="AS328" s="44">
        <f t="shared" si="622"/>
        <v>2131.1043718701944</v>
      </c>
      <c r="AT328" s="44">
        <f t="shared" si="623"/>
        <v>852.44174874807766</v>
      </c>
      <c r="AU328" s="44">
        <f t="shared" si="624"/>
        <v>532.77609296754861</v>
      </c>
      <c r="AV328" s="47">
        <f t="shared" si="625"/>
        <v>10.101100862772412</v>
      </c>
      <c r="AW328" s="47">
        <f t="shared" si="626"/>
        <v>423.53697600472725</v>
      </c>
      <c r="AX328" s="86">
        <f t="shared" si="627"/>
        <v>82032.687268938753</v>
      </c>
      <c r="AY328" s="86">
        <f t="shared" si="628"/>
        <v>435.90456139906678</v>
      </c>
      <c r="AZ328" s="10">
        <f t="shared" si="685"/>
        <v>435.90456139906678</v>
      </c>
      <c r="BA328" s="44">
        <f t="shared" si="629"/>
        <v>423.53697600472725</v>
      </c>
      <c r="BB328" s="9">
        <f t="shared" si="630"/>
        <v>423.53697600472725</v>
      </c>
      <c r="BC328" s="45">
        <f t="shared" ref="BC328:BC391" si="719">BB328*$B$6</f>
        <v>56471.596800630301</v>
      </c>
      <c r="BD328" s="9">
        <f t="shared" si="631"/>
        <v>423.53697600472725</v>
      </c>
      <c r="BE328" s="45">
        <f t="shared" si="715"/>
        <v>56471.596800630301</v>
      </c>
      <c r="BF328" s="9">
        <f t="shared" si="632"/>
        <v>423.53697600472725</v>
      </c>
      <c r="BG328" s="45">
        <f t="shared" si="716"/>
        <v>56471.596800630301</v>
      </c>
      <c r="BH328" s="58"/>
      <c r="BI328" s="58"/>
      <c r="BJ328" s="58">
        <f t="shared" si="686"/>
        <v>-423.53697600472725</v>
      </c>
      <c r="BK328" s="97"/>
      <c r="BL328" s="44"/>
      <c r="BM328" s="82">
        <f t="shared" si="687"/>
        <v>32.299999999999997</v>
      </c>
      <c r="BN328" s="86">
        <f t="shared" si="688"/>
        <v>32300</v>
      </c>
      <c r="BO328" s="86">
        <f t="shared" si="689"/>
        <v>100</v>
      </c>
      <c r="BP328" s="84">
        <f t="shared" si="633"/>
        <v>3</v>
      </c>
      <c r="BQ328" s="84">
        <f t="shared" si="634"/>
        <v>2.6</v>
      </c>
      <c r="BR328" s="84">
        <f t="shared" si="635"/>
        <v>0.2</v>
      </c>
      <c r="BS328" s="84">
        <f t="shared" si="690"/>
        <v>3.5416943074938E-2</v>
      </c>
      <c r="BT328" s="84">
        <f t="shared" si="691"/>
        <v>676.20987151005033</v>
      </c>
      <c r="BU328" s="84">
        <f t="shared" si="692"/>
        <v>0</v>
      </c>
      <c r="BV328" s="83">
        <f t="shared" si="693"/>
        <v>870.7345811444028</v>
      </c>
      <c r="BW328" s="81">
        <f t="shared" si="717"/>
        <v>870.7345811444028</v>
      </c>
      <c r="BX328" s="83">
        <f t="shared" si="636"/>
        <v>0</v>
      </c>
      <c r="BY328" s="141">
        <f t="shared" si="637"/>
        <v>0</v>
      </c>
      <c r="BZ328" s="83">
        <f t="shared" si="638"/>
        <v>2.6</v>
      </c>
      <c r="CA328" s="83">
        <f t="shared" si="639"/>
        <v>0</v>
      </c>
      <c r="CB328" s="83">
        <f t="shared" si="694"/>
        <v>2.5477086513071532</v>
      </c>
      <c r="CC328" s="83">
        <f t="shared" si="640"/>
        <v>2.5477086513071532</v>
      </c>
      <c r="CD328" s="143">
        <f t="shared" si="641"/>
        <v>0.2</v>
      </c>
      <c r="CE328" s="83">
        <f t="shared" si="695"/>
        <v>2.1209523213569576E-2</v>
      </c>
      <c r="CF328" s="84">
        <f t="shared" si="696"/>
        <v>766.40313774724609</v>
      </c>
      <c r="CG328" s="83">
        <f t="shared" si="642"/>
        <v>0</v>
      </c>
      <c r="CH328" s="83">
        <f t="shared" si="697"/>
        <v>2.5263657606739276</v>
      </c>
      <c r="CI328" s="83">
        <f t="shared" si="643"/>
        <v>2.5263657606739276</v>
      </c>
      <c r="CJ328" s="143">
        <f t="shared" si="644"/>
        <v>0.2</v>
      </c>
      <c r="CK328" s="83">
        <f t="shared" si="698"/>
        <v>2.0401910799758304E-2</v>
      </c>
      <c r="CL328" s="84">
        <f t="shared" si="699"/>
        <v>713.78111923401411</v>
      </c>
      <c r="CM328" s="83">
        <f t="shared" si="645"/>
        <v>0</v>
      </c>
      <c r="CN328" s="83">
        <f t="shared" si="700"/>
        <v>2.5387743085385761</v>
      </c>
      <c r="CO328" s="83">
        <f t="shared" si="646"/>
        <v>2.5387743085385761</v>
      </c>
      <c r="CP328" s="143">
        <f t="shared" si="647"/>
        <v>0.2</v>
      </c>
      <c r="CQ328" s="83">
        <f t="shared" si="701"/>
        <v>2.0561564504283602E-2</v>
      </c>
      <c r="CR328" s="84">
        <f t="shared" si="702"/>
        <v>699.35764404980603</v>
      </c>
      <c r="CS328" s="83">
        <f t="shared" si="648"/>
        <v>0</v>
      </c>
      <c r="CT328" s="83">
        <f t="shared" si="703"/>
        <v>2.5421967521520834</v>
      </c>
      <c r="CU328" s="83">
        <f t="shared" si="649"/>
        <v>2.5421967521520834</v>
      </c>
      <c r="CV328" s="143">
        <f t="shared" si="650"/>
        <v>0.2</v>
      </c>
      <c r="CW328" s="83">
        <f t="shared" si="704"/>
        <v>2.0589526987183665E-2</v>
      </c>
      <c r="CX328" s="84">
        <f t="shared" si="705"/>
        <v>697.81899330009605</v>
      </c>
      <c r="CY328" s="83">
        <f t="shared" si="651"/>
        <v>0</v>
      </c>
      <c r="CZ328" s="83">
        <f t="shared" si="706"/>
        <v>2.5425623923766056</v>
      </c>
      <c r="DA328" s="83">
        <f t="shared" si="652"/>
        <v>2.5425623923766056</v>
      </c>
      <c r="DB328" s="143">
        <f t="shared" si="653"/>
        <v>0.2</v>
      </c>
      <c r="DC328" s="83">
        <f t="shared" si="707"/>
        <v>2.0590446767325597E-2</v>
      </c>
      <c r="DD328" s="84">
        <f t="shared" si="708"/>
        <v>697.75457816124219</v>
      </c>
      <c r="DE328" s="86">
        <f t="shared" si="654"/>
        <v>1567.322246059925</v>
      </c>
      <c r="DF328" s="86">
        <f t="shared" si="655"/>
        <v>626.92889842396994</v>
      </c>
      <c r="DG328" s="86">
        <f t="shared" si="656"/>
        <v>391.83056151498124</v>
      </c>
      <c r="DH328" s="86">
        <f t="shared" si="657"/>
        <v>0.47069540326564202</v>
      </c>
      <c r="DI328" s="86">
        <f t="shared" si="658"/>
        <v>1.7625994092738444</v>
      </c>
      <c r="DJ328" s="86">
        <f t="shared" si="659"/>
        <v>340.56335154970714</v>
      </c>
      <c r="DK328" s="86">
        <f t="shared" si="660"/>
        <v>305.33395208950685</v>
      </c>
      <c r="DL328" s="86">
        <f t="shared" si="718"/>
        <v>305.33395208950685</v>
      </c>
      <c r="DM328" s="86">
        <f t="shared" si="661"/>
        <v>1.7625994092738444</v>
      </c>
      <c r="DN328" s="85">
        <f t="shared" si="662"/>
        <v>1.7625994092738444</v>
      </c>
      <c r="DO328" s="85">
        <f t="shared" si="709"/>
        <v>176.25994092738443</v>
      </c>
      <c r="DP328" s="85">
        <f t="shared" si="663"/>
        <v>1.7625994092738444</v>
      </c>
      <c r="DQ328" s="85">
        <f t="shared" si="710"/>
        <v>176.25994092738443</v>
      </c>
      <c r="DR328" s="85">
        <f t="shared" si="664"/>
        <v>1.7625994092738444</v>
      </c>
      <c r="DS328" s="85">
        <f t="shared" si="711"/>
        <v>176.25994092738443</v>
      </c>
      <c r="DT328" s="81"/>
      <c r="DU328" s="81"/>
      <c r="DV328" s="81">
        <f t="shared" si="712"/>
        <v>-1.7625994092738444</v>
      </c>
      <c r="DW328" s="100"/>
    </row>
    <row r="329" spans="1:127" x14ac:dyDescent="0.2">
      <c r="A329" s="59">
        <f t="shared" si="665"/>
        <v>43.200000000000074</v>
      </c>
      <c r="B329" s="44">
        <f t="shared" si="666"/>
        <v>43200.000000000073</v>
      </c>
      <c r="C329" s="52">
        <f t="shared" si="600"/>
        <v>133.33333333333334</v>
      </c>
      <c r="D329" s="50">
        <f t="shared" si="601"/>
        <v>3</v>
      </c>
      <c r="E329" s="44">
        <f t="shared" si="602"/>
        <v>2.6</v>
      </c>
      <c r="F329" s="47">
        <f t="shared" si="603"/>
        <v>0.2</v>
      </c>
      <c r="G329" s="52">
        <f t="shared" si="667"/>
        <v>2.5116891762289387E-2</v>
      </c>
      <c r="H329" s="57">
        <f t="shared" si="668"/>
        <v>524.94284794338068</v>
      </c>
      <c r="I329" s="52">
        <f t="shared" si="669"/>
        <v>0</v>
      </c>
      <c r="J329" s="54">
        <f t="shared" si="670"/>
        <v>1187.7400732612189</v>
      </c>
      <c r="K329" s="46">
        <f t="shared" si="713"/>
        <v>1187.7400732612189</v>
      </c>
      <c r="L329" s="80">
        <f t="shared" si="604"/>
        <v>0</v>
      </c>
      <c r="M329" s="142">
        <f t="shared" si="605"/>
        <v>0</v>
      </c>
      <c r="N329" s="60">
        <f t="shared" si="606"/>
        <v>2.6</v>
      </c>
      <c r="O329" s="53">
        <f t="shared" si="607"/>
        <v>0</v>
      </c>
      <c r="P329" s="58">
        <f t="shared" si="671"/>
        <v>2.6258295384809891</v>
      </c>
      <c r="Q329" s="49">
        <f t="shared" si="608"/>
        <v>2.6258295384809891</v>
      </c>
      <c r="R329" s="143">
        <f t="shared" si="609"/>
        <v>0.2</v>
      </c>
      <c r="S329" s="51">
        <f t="shared" si="672"/>
        <v>1.9676702263221026E-2</v>
      </c>
      <c r="T329" s="57">
        <f t="shared" si="673"/>
        <v>507.7937423496079</v>
      </c>
      <c r="U329" s="53">
        <f t="shared" si="610"/>
        <v>0</v>
      </c>
      <c r="V329" s="58">
        <f t="shared" si="674"/>
        <v>2.6301149887982307</v>
      </c>
      <c r="W329" s="49">
        <f t="shared" si="611"/>
        <v>2.6301149887982307</v>
      </c>
      <c r="X329" s="143">
        <f t="shared" si="612"/>
        <v>0.2</v>
      </c>
      <c r="Y329" s="51">
        <f t="shared" si="675"/>
        <v>1.9081880481965272E-2</v>
      </c>
      <c r="Z329" s="57">
        <f t="shared" si="676"/>
        <v>500.28820618249551</v>
      </c>
      <c r="AA329" s="53">
        <f t="shared" si="613"/>
        <v>0</v>
      </c>
      <c r="AB329" s="58">
        <f t="shared" si="677"/>
        <v>2.6319949774980138</v>
      </c>
      <c r="AC329" s="49">
        <f t="shared" si="614"/>
        <v>2.6319949774980138</v>
      </c>
      <c r="AD329" s="143">
        <f t="shared" si="615"/>
        <v>0.2</v>
      </c>
      <c r="AE329" s="49">
        <f t="shared" si="714"/>
        <v>1.9029190633116273E-2</v>
      </c>
      <c r="AF329" s="57">
        <f t="shared" si="678"/>
        <v>498.42503343987073</v>
      </c>
      <c r="AG329" s="53">
        <f t="shared" si="616"/>
        <v>0</v>
      </c>
      <c r="AH329" s="58">
        <f t="shared" si="679"/>
        <v>2.6324620819717972</v>
      </c>
      <c r="AI329" s="49">
        <f t="shared" si="617"/>
        <v>2.6324620819717972</v>
      </c>
      <c r="AJ329" s="143">
        <f t="shared" si="618"/>
        <v>0.2</v>
      </c>
      <c r="AK329" s="51">
        <f t="shared" si="680"/>
        <v>1.9029748957977675E-2</v>
      </c>
      <c r="AL329" s="57">
        <f t="shared" si="681"/>
        <v>498.19128255088657</v>
      </c>
      <c r="AM329" s="53">
        <f t="shared" si="619"/>
        <v>0</v>
      </c>
      <c r="AN329" s="58">
        <f t="shared" si="682"/>
        <v>2.6325206959116008</v>
      </c>
      <c r="AO329" s="49">
        <f t="shared" si="620"/>
        <v>2.6325206959116008</v>
      </c>
      <c r="AP329" s="143">
        <f t="shared" si="621"/>
        <v>0.2</v>
      </c>
      <c r="AQ329" s="51">
        <f t="shared" si="683"/>
        <v>1.9030044607709871E-2</v>
      </c>
      <c r="AR329" s="57">
        <f t="shared" si="684"/>
        <v>498.17025659560193</v>
      </c>
      <c r="AS329" s="44">
        <f t="shared" si="622"/>
        <v>2137.9321318701936</v>
      </c>
      <c r="AT329" s="44">
        <f t="shared" si="623"/>
        <v>855.1728527480775</v>
      </c>
      <c r="AU329" s="44">
        <f t="shared" si="624"/>
        <v>534.48303296754841</v>
      </c>
      <c r="AV329" s="47">
        <f t="shared" si="625"/>
        <v>9.9905043831155318</v>
      </c>
      <c r="AW329" s="47">
        <f t="shared" si="626"/>
        <v>414.86180770647121</v>
      </c>
      <c r="AX329" s="86">
        <f t="shared" si="627"/>
        <v>79353.473549513466</v>
      </c>
      <c r="AY329" s="86">
        <f t="shared" si="628"/>
        <v>433.25287859023632</v>
      </c>
      <c r="AZ329" s="10">
        <f t="shared" si="685"/>
        <v>433.25287859023632</v>
      </c>
      <c r="BA329" s="44">
        <f t="shared" si="629"/>
        <v>414.86180770647121</v>
      </c>
      <c r="BB329" s="9">
        <f t="shared" si="630"/>
        <v>414.86180770647121</v>
      </c>
      <c r="BC329" s="45">
        <f t="shared" si="719"/>
        <v>55314.907694196168</v>
      </c>
      <c r="BD329" s="9">
        <f t="shared" si="631"/>
        <v>414.86180770647121</v>
      </c>
      <c r="BE329" s="45">
        <f t="shared" si="715"/>
        <v>55314.907694196168</v>
      </c>
      <c r="BF329" s="9">
        <f t="shared" si="632"/>
        <v>414.86180770647121</v>
      </c>
      <c r="BG329" s="45">
        <f t="shared" si="716"/>
        <v>55314.907694196168</v>
      </c>
      <c r="BH329" s="58"/>
      <c r="BI329" s="58"/>
      <c r="BJ329" s="58">
        <f t="shared" si="686"/>
        <v>-414.86180770647121</v>
      </c>
      <c r="BK329" s="97"/>
      <c r="BL329" s="44"/>
      <c r="BM329" s="82">
        <f t="shared" si="687"/>
        <v>32.4</v>
      </c>
      <c r="BN329" s="86">
        <f t="shared" si="688"/>
        <v>32400</v>
      </c>
      <c r="BO329" s="86">
        <f t="shared" si="689"/>
        <v>100</v>
      </c>
      <c r="BP329" s="84">
        <f t="shared" si="633"/>
        <v>3</v>
      </c>
      <c r="BQ329" s="84">
        <f t="shared" si="634"/>
        <v>2.6</v>
      </c>
      <c r="BR329" s="84">
        <f t="shared" si="635"/>
        <v>0.2</v>
      </c>
      <c r="BS329" s="84">
        <f t="shared" si="690"/>
        <v>3.5396943074938E-2</v>
      </c>
      <c r="BT329" s="84">
        <f t="shared" si="691"/>
        <v>677.57167701293258</v>
      </c>
      <c r="BU329" s="84">
        <f t="shared" si="692"/>
        <v>0</v>
      </c>
      <c r="BV329" s="83">
        <f t="shared" si="693"/>
        <v>873.57948114440273</v>
      </c>
      <c r="BW329" s="81">
        <f t="shared" si="717"/>
        <v>873.57948114440273</v>
      </c>
      <c r="BX329" s="83">
        <f t="shared" si="636"/>
        <v>0</v>
      </c>
      <c r="BY329" s="141">
        <f t="shared" si="637"/>
        <v>0</v>
      </c>
      <c r="BZ329" s="83">
        <f t="shared" si="638"/>
        <v>2.6</v>
      </c>
      <c r="CA329" s="83">
        <f t="shared" si="639"/>
        <v>0</v>
      </c>
      <c r="CB329" s="83">
        <f t="shared" si="694"/>
        <v>2.5477508695710567</v>
      </c>
      <c r="CC329" s="83">
        <f t="shared" si="640"/>
        <v>2.5477508695710567</v>
      </c>
      <c r="CD329" s="143">
        <f t="shared" si="641"/>
        <v>0.2</v>
      </c>
      <c r="CE329" s="83">
        <f t="shared" si="695"/>
        <v>2.1189523213569577E-2</v>
      </c>
      <c r="CF329" s="84">
        <f t="shared" si="696"/>
        <v>767.23523929868099</v>
      </c>
      <c r="CG329" s="83">
        <f t="shared" si="642"/>
        <v>0</v>
      </c>
      <c r="CH329" s="83">
        <f t="shared" si="697"/>
        <v>2.5265346136144138</v>
      </c>
      <c r="CI329" s="83">
        <f t="shared" si="643"/>
        <v>2.5265346136144138</v>
      </c>
      <c r="CJ329" s="143">
        <f t="shared" si="644"/>
        <v>0.2</v>
      </c>
      <c r="CK329" s="83">
        <f t="shared" si="698"/>
        <v>2.0381910799758304E-2</v>
      </c>
      <c r="CL329" s="84">
        <f t="shared" si="699"/>
        <v>714.58828307058855</v>
      </c>
      <c r="CM329" s="83">
        <f t="shared" si="645"/>
        <v>0</v>
      </c>
      <c r="CN329" s="83">
        <f t="shared" si="700"/>
        <v>2.5389489363767623</v>
      </c>
      <c r="CO329" s="83">
        <f t="shared" si="646"/>
        <v>2.5389489363767623</v>
      </c>
      <c r="CP329" s="143">
        <f t="shared" si="647"/>
        <v>0.2</v>
      </c>
      <c r="CQ329" s="83">
        <f t="shared" si="701"/>
        <v>2.0541564504283603E-2</v>
      </c>
      <c r="CR329" s="84">
        <f t="shared" si="702"/>
        <v>700.16715139495136</v>
      </c>
      <c r="CS329" s="83">
        <f t="shared" si="648"/>
        <v>0</v>
      </c>
      <c r="CT329" s="83">
        <f t="shared" si="703"/>
        <v>2.5423708003917032</v>
      </c>
      <c r="CU329" s="83">
        <f t="shared" si="649"/>
        <v>2.5423708003917032</v>
      </c>
      <c r="CV329" s="143">
        <f t="shared" si="650"/>
        <v>0.2</v>
      </c>
      <c r="CW329" s="83">
        <f t="shared" si="704"/>
        <v>2.0569526987183666E-2</v>
      </c>
      <c r="CX329" s="84">
        <f t="shared" si="705"/>
        <v>698.62851077626158</v>
      </c>
      <c r="CY329" s="83">
        <f t="shared" si="651"/>
        <v>0</v>
      </c>
      <c r="CZ329" s="83">
        <f t="shared" si="706"/>
        <v>2.5427364355735684</v>
      </c>
      <c r="DA329" s="83">
        <f t="shared" si="652"/>
        <v>2.5427364355735684</v>
      </c>
      <c r="DB329" s="143">
        <f t="shared" si="653"/>
        <v>0.2</v>
      </c>
      <c r="DC329" s="83">
        <f t="shared" si="707"/>
        <v>2.0570446767325598E-2</v>
      </c>
      <c r="DD329" s="84">
        <f t="shared" si="708"/>
        <v>698.56401539782814</v>
      </c>
      <c r="DE329" s="86">
        <f t="shared" si="654"/>
        <v>1572.4430660599246</v>
      </c>
      <c r="DF329" s="86">
        <f t="shared" si="655"/>
        <v>628.97722642396991</v>
      </c>
      <c r="DG329" s="86">
        <f t="shared" si="656"/>
        <v>393.11076651498115</v>
      </c>
      <c r="DH329" s="86">
        <f t="shared" si="657"/>
        <v>0.46830792050019682</v>
      </c>
      <c r="DI329" s="86">
        <f t="shared" si="658"/>
        <v>1.7462122265282916</v>
      </c>
      <c r="DJ329" s="86">
        <f t="shared" si="659"/>
        <v>334.63941838367083</v>
      </c>
      <c r="DK329" s="86">
        <f t="shared" si="660"/>
        <v>301.91821454614239</v>
      </c>
      <c r="DL329" s="86">
        <f t="shared" si="718"/>
        <v>301.91821454614239</v>
      </c>
      <c r="DM329" s="86">
        <f t="shared" si="661"/>
        <v>1.7462122265282916</v>
      </c>
      <c r="DN329" s="85">
        <f t="shared" si="662"/>
        <v>1.7462122265282916</v>
      </c>
      <c r="DO329" s="85">
        <f t="shared" si="709"/>
        <v>174.62122265282915</v>
      </c>
      <c r="DP329" s="85">
        <f t="shared" si="663"/>
        <v>1.7462122265282916</v>
      </c>
      <c r="DQ329" s="85">
        <f t="shared" si="710"/>
        <v>174.62122265282915</v>
      </c>
      <c r="DR329" s="85">
        <f t="shared" si="664"/>
        <v>1.7462122265282916</v>
      </c>
      <c r="DS329" s="85">
        <f t="shared" si="711"/>
        <v>174.62122265282915</v>
      </c>
      <c r="DT329" s="81"/>
      <c r="DU329" s="81"/>
      <c r="DV329" s="81">
        <f t="shared" si="712"/>
        <v>-1.7462122265282916</v>
      </c>
      <c r="DW329" s="100"/>
    </row>
    <row r="330" spans="1:127" x14ac:dyDescent="0.2">
      <c r="A330" s="59">
        <f t="shared" si="665"/>
        <v>43.333333333333407</v>
      </c>
      <c r="B330" s="44">
        <f t="shared" si="666"/>
        <v>43333.333333333409</v>
      </c>
      <c r="C330" s="52">
        <f t="shared" si="600"/>
        <v>133.33333333333334</v>
      </c>
      <c r="D330" s="50">
        <f t="shared" si="601"/>
        <v>3</v>
      </c>
      <c r="E330" s="44">
        <f t="shared" si="602"/>
        <v>2.6</v>
      </c>
      <c r="F330" s="47">
        <f t="shared" si="603"/>
        <v>0.2</v>
      </c>
      <c r="G330" s="52">
        <f t="shared" si="667"/>
        <v>2.5090225095622719E-2</v>
      </c>
      <c r="H330" s="57">
        <f t="shared" si="668"/>
        <v>526.23020991409646</v>
      </c>
      <c r="I330" s="52">
        <f t="shared" si="669"/>
        <v>0</v>
      </c>
      <c r="J330" s="54">
        <f t="shared" si="670"/>
        <v>1191.5332732612187</v>
      </c>
      <c r="K330" s="46">
        <f t="shared" si="713"/>
        <v>1191.5332732612187</v>
      </c>
      <c r="L330" s="80">
        <f t="shared" si="604"/>
        <v>0</v>
      </c>
      <c r="M330" s="142">
        <f t="shared" si="605"/>
        <v>0</v>
      </c>
      <c r="N330" s="60">
        <f t="shared" si="606"/>
        <v>2.6</v>
      </c>
      <c r="O330" s="53">
        <f t="shared" si="607"/>
        <v>0</v>
      </c>
      <c r="P330" s="58">
        <f t="shared" si="671"/>
        <v>2.6260049703757664</v>
      </c>
      <c r="Q330" s="49">
        <f t="shared" si="608"/>
        <v>2.6260049703757664</v>
      </c>
      <c r="R330" s="143">
        <f t="shared" si="609"/>
        <v>0.2</v>
      </c>
      <c r="S330" s="51">
        <f t="shared" si="672"/>
        <v>1.9650035596554358E-2</v>
      </c>
      <c r="T330" s="57">
        <f t="shared" si="673"/>
        <v>508.79220111685208</v>
      </c>
      <c r="U330" s="53">
        <f t="shared" si="610"/>
        <v>0</v>
      </c>
      <c r="V330" s="58">
        <f t="shared" si="674"/>
        <v>2.6303624928101859</v>
      </c>
      <c r="W330" s="49">
        <f t="shared" si="611"/>
        <v>2.6303624928101859</v>
      </c>
      <c r="X330" s="143">
        <f t="shared" si="612"/>
        <v>0.2</v>
      </c>
      <c r="Y330" s="51">
        <f t="shared" si="675"/>
        <v>1.9055213815298604E-2</v>
      </c>
      <c r="Z330" s="57">
        <f t="shared" si="676"/>
        <v>501.25488367149484</v>
      </c>
      <c r="AA330" s="53">
        <f t="shared" si="613"/>
        <v>0</v>
      </c>
      <c r="AB330" s="58">
        <f t="shared" si="677"/>
        <v>2.6322504459476241</v>
      </c>
      <c r="AC330" s="49">
        <f t="shared" si="614"/>
        <v>2.6322504459476241</v>
      </c>
      <c r="AD330" s="143">
        <f t="shared" si="615"/>
        <v>0.2</v>
      </c>
      <c r="AE330" s="49">
        <f t="shared" si="714"/>
        <v>1.9002523966449605E-2</v>
      </c>
      <c r="AF330" s="57">
        <f t="shared" si="678"/>
        <v>499.38835125075093</v>
      </c>
      <c r="AG330" s="53">
        <f t="shared" si="616"/>
        <v>0</v>
      </c>
      <c r="AH330" s="58">
        <f t="shared" si="679"/>
        <v>2.6327183951873812</v>
      </c>
      <c r="AI330" s="49">
        <f t="shared" si="617"/>
        <v>2.6327183951873812</v>
      </c>
      <c r="AJ330" s="143">
        <f t="shared" si="618"/>
        <v>0.2</v>
      </c>
      <c r="AK330" s="51">
        <f t="shared" si="680"/>
        <v>1.9003082291311008E-2</v>
      </c>
      <c r="AL330" s="57">
        <f t="shared" si="681"/>
        <v>499.15445770947679</v>
      </c>
      <c r="AM330" s="53">
        <f t="shared" si="619"/>
        <v>0</v>
      </c>
      <c r="AN330" s="58">
        <f t="shared" si="682"/>
        <v>2.6327770452273547</v>
      </c>
      <c r="AO330" s="49">
        <f t="shared" si="620"/>
        <v>2.6327770452273547</v>
      </c>
      <c r="AP330" s="143">
        <f t="shared" si="621"/>
        <v>0.2</v>
      </c>
      <c r="AQ330" s="51">
        <f t="shared" si="683"/>
        <v>1.9003377941043204E-2</v>
      </c>
      <c r="AR330" s="57">
        <f t="shared" si="684"/>
        <v>499.13342528300791</v>
      </c>
      <c r="AS330" s="44">
        <f t="shared" si="622"/>
        <v>2144.7598918701933</v>
      </c>
      <c r="AT330" s="44">
        <f t="shared" si="623"/>
        <v>857.90395674807735</v>
      </c>
      <c r="AU330" s="44">
        <f t="shared" si="624"/>
        <v>536.18997296754833</v>
      </c>
      <c r="AV330" s="47">
        <f t="shared" si="625"/>
        <v>9.8815529214315081</v>
      </c>
      <c r="AW330" s="47">
        <f t="shared" si="626"/>
        <v>406.39788999868512</v>
      </c>
      <c r="AX330" s="86">
        <f t="shared" si="627"/>
        <v>76771.935657081413</v>
      </c>
      <c r="AY330" s="86">
        <f t="shared" si="628"/>
        <v>430.61488490659048</v>
      </c>
      <c r="AZ330" s="10">
        <f t="shared" si="685"/>
        <v>430.61488490659048</v>
      </c>
      <c r="BA330" s="44">
        <f t="shared" si="629"/>
        <v>406.39788999868512</v>
      </c>
      <c r="BB330" s="9">
        <f t="shared" si="630"/>
        <v>406.39788999868512</v>
      </c>
      <c r="BC330" s="45">
        <f t="shared" si="719"/>
        <v>54186.385333158018</v>
      </c>
      <c r="BD330" s="9">
        <f t="shared" si="631"/>
        <v>406.39788999868512</v>
      </c>
      <c r="BE330" s="45">
        <f t="shared" si="715"/>
        <v>54186.385333158018</v>
      </c>
      <c r="BF330" s="9">
        <f t="shared" si="632"/>
        <v>406.39788999868512</v>
      </c>
      <c r="BG330" s="45">
        <f t="shared" si="716"/>
        <v>54186.385333158018</v>
      </c>
      <c r="BH330" s="58"/>
      <c r="BI330" s="58"/>
      <c r="BJ330" s="58">
        <f t="shared" si="686"/>
        <v>-406.39788999868512</v>
      </c>
      <c r="BK330" s="97"/>
      <c r="BL330" s="44"/>
      <c r="BM330" s="82">
        <f t="shared" si="687"/>
        <v>32.5</v>
      </c>
      <c r="BN330" s="86">
        <f t="shared" si="688"/>
        <v>32500</v>
      </c>
      <c r="BO330" s="86">
        <f t="shared" si="689"/>
        <v>100</v>
      </c>
      <c r="BP330" s="84">
        <f t="shared" si="633"/>
        <v>3</v>
      </c>
      <c r="BQ330" s="84">
        <f t="shared" si="634"/>
        <v>2.6</v>
      </c>
      <c r="BR330" s="84">
        <f t="shared" si="635"/>
        <v>0.2</v>
      </c>
      <c r="BS330" s="84">
        <f t="shared" si="690"/>
        <v>3.5376943074938001E-2</v>
      </c>
      <c r="BT330" s="84">
        <f t="shared" si="691"/>
        <v>678.93271328504557</v>
      </c>
      <c r="BU330" s="84">
        <f t="shared" si="692"/>
        <v>0</v>
      </c>
      <c r="BV330" s="83">
        <f t="shared" si="693"/>
        <v>876.42438114440267</v>
      </c>
      <c r="BW330" s="81">
        <f t="shared" si="717"/>
        <v>876.42438114440267</v>
      </c>
      <c r="BX330" s="83">
        <f t="shared" si="636"/>
        <v>0</v>
      </c>
      <c r="BY330" s="141">
        <f t="shared" si="637"/>
        <v>0</v>
      </c>
      <c r="BZ330" s="83">
        <f t="shared" si="638"/>
        <v>2.6</v>
      </c>
      <c r="CA330" s="83">
        <f t="shared" si="639"/>
        <v>0</v>
      </c>
      <c r="CB330" s="83">
        <f t="shared" si="694"/>
        <v>2.5477932605914302</v>
      </c>
      <c r="CC330" s="83">
        <f t="shared" si="640"/>
        <v>2.5477932605914302</v>
      </c>
      <c r="CD330" s="143">
        <f t="shared" si="641"/>
        <v>0.2</v>
      </c>
      <c r="CE330" s="83">
        <f t="shared" si="695"/>
        <v>2.1169523213569578E-2</v>
      </c>
      <c r="CF330" s="84">
        <f t="shared" si="696"/>
        <v>768.0665420554194</v>
      </c>
      <c r="CG330" s="83">
        <f t="shared" si="642"/>
        <v>0</v>
      </c>
      <c r="CH330" s="83">
        <f t="shared" si="697"/>
        <v>2.5267036278941455</v>
      </c>
      <c r="CI330" s="83">
        <f t="shared" si="643"/>
        <v>2.5267036278941455</v>
      </c>
      <c r="CJ330" s="143">
        <f t="shared" si="644"/>
        <v>0.2</v>
      </c>
      <c r="CK330" s="83">
        <f t="shared" si="698"/>
        <v>2.0361910799758305E-2</v>
      </c>
      <c r="CL330" s="84">
        <f t="shared" si="699"/>
        <v>715.39460136482387</v>
      </c>
      <c r="CM330" s="83">
        <f t="shared" si="645"/>
        <v>0</v>
      </c>
      <c r="CN330" s="83">
        <f t="shared" si="700"/>
        <v>2.5391237382663943</v>
      </c>
      <c r="CO330" s="83">
        <f t="shared" si="646"/>
        <v>2.5391237382663943</v>
      </c>
      <c r="CP330" s="143">
        <f t="shared" si="647"/>
        <v>0.2</v>
      </c>
      <c r="CQ330" s="83">
        <f t="shared" si="701"/>
        <v>2.0521564504283604E-2</v>
      </c>
      <c r="CR330" s="84">
        <f t="shared" si="702"/>
        <v>700.9758153349826</v>
      </c>
      <c r="CS330" s="83">
        <f t="shared" si="648"/>
        <v>0</v>
      </c>
      <c r="CT330" s="83">
        <f t="shared" si="703"/>
        <v>2.5425450226910247</v>
      </c>
      <c r="CU330" s="83">
        <f t="shared" si="649"/>
        <v>2.5425450226910247</v>
      </c>
      <c r="CV330" s="143">
        <f t="shared" si="650"/>
        <v>0.2</v>
      </c>
      <c r="CW330" s="83">
        <f t="shared" si="704"/>
        <v>2.0549526987183667E-2</v>
      </c>
      <c r="CX330" s="84">
        <f t="shared" si="705"/>
        <v>699.4371861663351</v>
      </c>
      <c r="CY330" s="83">
        <f t="shared" si="651"/>
        <v>0</v>
      </c>
      <c r="CZ330" s="83">
        <f t="shared" si="706"/>
        <v>2.542910652571031</v>
      </c>
      <c r="DA330" s="83">
        <f t="shared" si="652"/>
        <v>2.542910652571031</v>
      </c>
      <c r="DB330" s="143">
        <f t="shared" si="653"/>
        <v>0.2</v>
      </c>
      <c r="DC330" s="83">
        <f t="shared" si="707"/>
        <v>2.0550446767325599E-2</v>
      </c>
      <c r="DD330" s="84">
        <f t="shared" si="708"/>
        <v>699.3726106765082</v>
      </c>
      <c r="DE330" s="86">
        <f t="shared" si="654"/>
        <v>1577.5638860599247</v>
      </c>
      <c r="DF330" s="86">
        <f t="shared" si="655"/>
        <v>631.02555442396988</v>
      </c>
      <c r="DG330" s="86">
        <f t="shared" si="656"/>
        <v>394.39097151498117</v>
      </c>
      <c r="DH330" s="86">
        <f t="shared" si="657"/>
        <v>0.46593895069823338</v>
      </c>
      <c r="DI330" s="86">
        <f t="shared" si="658"/>
        <v>1.7300210679604451</v>
      </c>
      <c r="DJ330" s="86">
        <f t="shared" si="659"/>
        <v>328.83412256352091</v>
      </c>
      <c r="DK330" s="86">
        <f t="shared" si="660"/>
        <v>298.50745033308499</v>
      </c>
      <c r="DL330" s="86">
        <f t="shared" si="718"/>
        <v>298.50745033308499</v>
      </c>
      <c r="DM330" s="86">
        <f t="shared" si="661"/>
        <v>1.7300210679604451</v>
      </c>
      <c r="DN330" s="85">
        <f t="shared" si="662"/>
        <v>1.7300210679604451</v>
      </c>
      <c r="DO330" s="85">
        <f t="shared" si="709"/>
        <v>173.0021067960445</v>
      </c>
      <c r="DP330" s="85">
        <f t="shared" si="663"/>
        <v>1.7300210679604451</v>
      </c>
      <c r="DQ330" s="85">
        <f t="shared" si="710"/>
        <v>173.0021067960445</v>
      </c>
      <c r="DR330" s="85">
        <f t="shared" si="664"/>
        <v>1.7300210679604451</v>
      </c>
      <c r="DS330" s="85">
        <f t="shared" si="711"/>
        <v>173.0021067960445</v>
      </c>
      <c r="DT330" s="81"/>
      <c r="DU330" s="81"/>
      <c r="DV330" s="81">
        <f t="shared" si="712"/>
        <v>-1.7300210679604451</v>
      </c>
      <c r="DW330" s="100"/>
    </row>
    <row r="331" spans="1:127" x14ac:dyDescent="0.2">
      <c r="A331" s="59">
        <f t="shared" si="665"/>
        <v>43.466666666666747</v>
      </c>
      <c r="B331" s="44">
        <f t="shared" si="666"/>
        <v>43466.666666666744</v>
      </c>
      <c r="C331" s="52">
        <f t="shared" si="600"/>
        <v>133.33333333333334</v>
      </c>
      <c r="D331" s="50">
        <f t="shared" si="601"/>
        <v>3</v>
      </c>
      <c r="E331" s="44">
        <f t="shared" si="602"/>
        <v>2.6</v>
      </c>
      <c r="F331" s="47">
        <f t="shared" si="603"/>
        <v>0.2</v>
      </c>
      <c r="G331" s="52">
        <f t="shared" si="667"/>
        <v>2.5063558428956051E-2</v>
      </c>
      <c r="H331" s="57">
        <f t="shared" si="668"/>
        <v>527.51620436344467</v>
      </c>
      <c r="I331" s="52">
        <f t="shared" si="669"/>
        <v>0</v>
      </c>
      <c r="J331" s="54">
        <f t="shared" si="670"/>
        <v>1195.3264732612188</v>
      </c>
      <c r="K331" s="46">
        <f t="shared" si="713"/>
        <v>1195.3264732612188</v>
      </c>
      <c r="L331" s="80">
        <f t="shared" si="604"/>
        <v>0</v>
      </c>
      <c r="M331" s="142">
        <f t="shared" si="605"/>
        <v>0</v>
      </c>
      <c r="N331" s="60">
        <f t="shared" si="606"/>
        <v>2.6</v>
      </c>
      <c r="O331" s="53">
        <f t="shared" si="607"/>
        <v>0</v>
      </c>
      <c r="P331" s="58">
        <f t="shared" si="671"/>
        <v>2.6261807005050981</v>
      </c>
      <c r="Q331" s="49">
        <f t="shared" si="608"/>
        <v>2.6261807005050981</v>
      </c>
      <c r="R331" s="143">
        <f t="shared" si="609"/>
        <v>0.2</v>
      </c>
      <c r="S331" s="51">
        <f t="shared" si="672"/>
        <v>1.962336892988769E-2</v>
      </c>
      <c r="T331" s="57">
        <f t="shared" si="673"/>
        <v>509.78923920244824</v>
      </c>
      <c r="U331" s="53">
        <f t="shared" si="610"/>
        <v>0</v>
      </c>
      <c r="V331" s="58">
        <f t="shared" si="674"/>
        <v>2.630610305392957</v>
      </c>
      <c r="W331" s="49">
        <f t="shared" si="611"/>
        <v>2.630610305392957</v>
      </c>
      <c r="X331" s="143">
        <f t="shared" si="612"/>
        <v>0.2</v>
      </c>
      <c r="Y331" s="51">
        <f t="shared" si="675"/>
        <v>1.9028547148631936E-2</v>
      </c>
      <c r="Z331" s="57">
        <f t="shared" si="676"/>
        <v>502.22011846500158</v>
      </c>
      <c r="AA331" s="53">
        <f t="shared" si="613"/>
        <v>0</v>
      </c>
      <c r="AB331" s="58">
        <f t="shared" si="677"/>
        <v>2.6325062289967369</v>
      </c>
      <c r="AC331" s="49">
        <f t="shared" si="614"/>
        <v>2.6325062289967369</v>
      </c>
      <c r="AD331" s="143">
        <f t="shared" si="615"/>
        <v>0.2</v>
      </c>
      <c r="AE331" s="49">
        <f t="shared" si="714"/>
        <v>1.8975857299782937E-2</v>
      </c>
      <c r="AF331" s="57">
        <f t="shared" si="678"/>
        <v>500.35022480207408</v>
      </c>
      <c r="AG331" s="53">
        <f t="shared" si="616"/>
        <v>0</v>
      </c>
      <c r="AH331" s="58">
        <f t="shared" si="679"/>
        <v>2.6329750235235703</v>
      </c>
      <c r="AI331" s="49">
        <f t="shared" si="617"/>
        <v>2.6329750235235703</v>
      </c>
      <c r="AJ331" s="143">
        <f t="shared" si="618"/>
        <v>0.2</v>
      </c>
      <c r="AK331" s="51">
        <f t="shared" si="680"/>
        <v>1.897641562464434E-2</v>
      </c>
      <c r="AL331" s="57">
        <f t="shared" si="681"/>
        <v>500.11618857000434</v>
      </c>
      <c r="AM331" s="53">
        <f t="shared" si="619"/>
        <v>0</v>
      </c>
      <c r="AN331" s="58">
        <f t="shared" si="682"/>
        <v>2.6330337096888061</v>
      </c>
      <c r="AO331" s="49">
        <f t="shared" si="620"/>
        <v>2.6330337096888061</v>
      </c>
      <c r="AP331" s="143">
        <f t="shared" si="621"/>
        <v>0.2</v>
      </c>
      <c r="AQ331" s="51">
        <f t="shared" si="683"/>
        <v>1.8976711274376536E-2</v>
      </c>
      <c r="AR331" s="57">
        <f t="shared" si="684"/>
        <v>500.09514969194885</v>
      </c>
      <c r="AS331" s="44">
        <f t="shared" si="622"/>
        <v>2151.5876518701934</v>
      </c>
      <c r="AT331" s="44">
        <f t="shared" si="623"/>
        <v>860.63506074807742</v>
      </c>
      <c r="AU331" s="44">
        <f t="shared" si="624"/>
        <v>537.89691296754836</v>
      </c>
      <c r="AV331" s="47">
        <f t="shared" si="625"/>
        <v>9.7742167931130481</v>
      </c>
      <c r="AW331" s="47">
        <f t="shared" si="626"/>
        <v>398.1393589567719</v>
      </c>
      <c r="AX331" s="86">
        <f t="shared" si="627"/>
        <v>74284.171967053582</v>
      </c>
      <c r="AY331" s="86">
        <f t="shared" si="628"/>
        <v>427.99051808157947</v>
      </c>
      <c r="AZ331" s="10">
        <f t="shared" si="685"/>
        <v>427.99051808157947</v>
      </c>
      <c r="BA331" s="44">
        <f t="shared" si="629"/>
        <v>398.1393589567719</v>
      </c>
      <c r="BB331" s="9">
        <f t="shared" si="630"/>
        <v>398.1393589567719</v>
      </c>
      <c r="BC331" s="45">
        <f t="shared" si="719"/>
        <v>53085.24786090292</v>
      </c>
      <c r="BD331" s="9">
        <f t="shared" si="631"/>
        <v>398.1393589567719</v>
      </c>
      <c r="BE331" s="45">
        <f t="shared" si="715"/>
        <v>53085.24786090292</v>
      </c>
      <c r="BF331" s="9">
        <f t="shared" si="632"/>
        <v>398.1393589567719</v>
      </c>
      <c r="BG331" s="45">
        <f t="shared" si="716"/>
        <v>53085.24786090292</v>
      </c>
      <c r="BH331" s="58"/>
      <c r="BI331" s="58"/>
      <c r="BJ331" s="58">
        <f t="shared" si="686"/>
        <v>-398.1393589567719</v>
      </c>
      <c r="BK331" s="97"/>
      <c r="BL331" s="44"/>
      <c r="BM331" s="82">
        <f t="shared" si="687"/>
        <v>32.6</v>
      </c>
      <c r="BN331" s="86">
        <f t="shared" si="688"/>
        <v>32600</v>
      </c>
      <c r="BO331" s="86">
        <f t="shared" si="689"/>
        <v>100</v>
      </c>
      <c r="BP331" s="84">
        <f t="shared" si="633"/>
        <v>3</v>
      </c>
      <c r="BQ331" s="84">
        <f t="shared" si="634"/>
        <v>2.6</v>
      </c>
      <c r="BR331" s="84">
        <f t="shared" si="635"/>
        <v>0.2</v>
      </c>
      <c r="BS331" s="84">
        <f t="shared" si="690"/>
        <v>3.5356943074938002E-2</v>
      </c>
      <c r="BT331" s="84">
        <f t="shared" si="691"/>
        <v>680.29298032638928</v>
      </c>
      <c r="BU331" s="84">
        <f t="shared" si="692"/>
        <v>0</v>
      </c>
      <c r="BV331" s="83">
        <f t="shared" si="693"/>
        <v>879.26928114440261</v>
      </c>
      <c r="BW331" s="81">
        <f t="shared" si="717"/>
        <v>879.26928114440261</v>
      </c>
      <c r="BX331" s="83">
        <f t="shared" si="636"/>
        <v>0</v>
      </c>
      <c r="BY331" s="141">
        <f t="shared" si="637"/>
        <v>0</v>
      </c>
      <c r="BZ331" s="83">
        <f t="shared" si="638"/>
        <v>2.6</v>
      </c>
      <c r="CA331" s="83">
        <f t="shared" si="639"/>
        <v>0</v>
      </c>
      <c r="CB331" s="83">
        <f t="shared" si="694"/>
        <v>2.5478358243113854</v>
      </c>
      <c r="CC331" s="83">
        <f t="shared" si="640"/>
        <v>2.5478358243113854</v>
      </c>
      <c r="CD331" s="143">
        <f t="shared" si="641"/>
        <v>0.2</v>
      </c>
      <c r="CE331" s="83">
        <f t="shared" si="695"/>
        <v>2.1149523213569579E-2</v>
      </c>
      <c r="CF331" s="84">
        <f t="shared" si="696"/>
        <v>768.89704598762057</v>
      </c>
      <c r="CG331" s="83">
        <f t="shared" si="642"/>
        <v>0</v>
      </c>
      <c r="CH331" s="83">
        <f t="shared" si="697"/>
        <v>2.526872803520372</v>
      </c>
      <c r="CI331" s="83">
        <f t="shared" si="643"/>
        <v>2.526872803520372</v>
      </c>
      <c r="CJ331" s="143">
        <f t="shared" si="644"/>
        <v>0.2</v>
      </c>
      <c r="CK331" s="83">
        <f t="shared" si="698"/>
        <v>2.0341910799758306E-2</v>
      </c>
      <c r="CL331" s="84">
        <f t="shared" si="699"/>
        <v>716.20007417829822</v>
      </c>
      <c r="CM331" s="83">
        <f t="shared" si="645"/>
        <v>0</v>
      </c>
      <c r="CN331" s="83">
        <f t="shared" si="700"/>
        <v>2.5392987141949694</v>
      </c>
      <c r="CO331" s="83">
        <f t="shared" si="646"/>
        <v>2.5392987141949694</v>
      </c>
      <c r="CP331" s="143">
        <f t="shared" si="647"/>
        <v>0.2</v>
      </c>
      <c r="CQ331" s="83">
        <f t="shared" si="701"/>
        <v>2.0501564504283604E-2</v>
      </c>
      <c r="CR331" s="84">
        <f t="shared" si="702"/>
        <v>701.7836359305353</v>
      </c>
      <c r="CS331" s="83">
        <f t="shared" si="648"/>
        <v>0</v>
      </c>
      <c r="CT331" s="83">
        <f t="shared" si="703"/>
        <v>2.5427194190373763</v>
      </c>
      <c r="CU331" s="83">
        <f t="shared" si="649"/>
        <v>2.5427194190373763</v>
      </c>
      <c r="CV331" s="143">
        <f t="shared" si="650"/>
        <v>0.2</v>
      </c>
      <c r="CW331" s="83">
        <f t="shared" si="704"/>
        <v>2.0529526987183667E-2</v>
      </c>
      <c r="CX331" s="84">
        <f t="shared" si="705"/>
        <v>700.24501953030233</v>
      </c>
      <c r="CY331" s="83">
        <f t="shared" si="651"/>
        <v>0</v>
      </c>
      <c r="CZ331" s="83">
        <f t="shared" si="706"/>
        <v>2.543085043356462</v>
      </c>
      <c r="DA331" s="83">
        <f t="shared" si="652"/>
        <v>2.543085043356462</v>
      </c>
      <c r="DB331" s="143">
        <f t="shared" si="653"/>
        <v>0.2</v>
      </c>
      <c r="DC331" s="83">
        <f t="shared" si="707"/>
        <v>2.05304467673256E-2</v>
      </c>
      <c r="DD331" s="84">
        <f t="shared" si="708"/>
        <v>700.1803640573263</v>
      </c>
      <c r="DE331" s="86">
        <f t="shared" si="654"/>
        <v>1582.6847060599246</v>
      </c>
      <c r="DF331" s="86">
        <f t="shared" si="655"/>
        <v>633.07388242396985</v>
      </c>
      <c r="DG331" s="86">
        <f t="shared" si="656"/>
        <v>395.67117651498114</v>
      </c>
      <c r="DH331" s="86">
        <f t="shared" si="657"/>
        <v>0.46358831310790599</v>
      </c>
      <c r="DI331" s="86">
        <f t="shared" si="658"/>
        <v>1.7140231518941762</v>
      </c>
      <c r="DJ331" s="86">
        <f t="shared" si="659"/>
        <v>323.1448068568111</v>
      </c>
      <c r="DK331" s="86">
        <f t="shared" si="660"/>
        <v>295.10165299500079</v>
      </c>
      <c r="DL331" s="86">
        <f t="shared" si="718"/>
        <v>295.10165299500079</v>
      </c>
      <c r="DM331" s="86">
        <f t="shared" si="661"/>
        <v>1.7140231518941762</v>
      </c>
      <c r="DN331" s="85">
        <f t="shared" si="662"/>
        <v>1.7140231518941762</v>
      </c>
      <c r="DO331" s="85">
        <f t="shared" si="709"/>
        <v>171.40231518941761</v>
      </c>
      <c r="DP331" s="85">
        <f t="shared" si="663"/>
        <v>1.7140231518941762</v>
      </c>
      <c r="DQ331" s="85">
        <f t="shared" si="710"/>
        <v>171.40231518941761</v>
      </c>
      <c r="DR331" s="85">
        <f t="shared" si="664"/>
        <v>1.7140231518941762</v>
      </c>
      <c r="DS331" s="85">
        <f t="shared" si="711"/>
        <v>171.40231518941761</v>
      </c>
      <c r="DT331" s="81"/>
      <c r="DU331" s="81"/>
      <c r="DV331" s="81">
        <f t="shared" si="712"/>
        <v>-1.7140231518941762</v>
      </c>
      <c r="DW331" s="100"/>
    </row>
    <row r="332" spans="1:127" x14ac:dyDescent="0.2">
      <c r="A332" s="59">
        <f t="shared" si="665"/>
        <v>43.60000000000008</v>
      </c>
      <c r="B332" s="44">
        <f t="shared" si="666"/>
        <v>43600.00000000008</v>
      </c>
      <c r="C332" s="52">
        <f t="shared" si="600"/>
        <v>133.33333333333334</v>
      </c>
      <c r="D332" s="50">
        <f t="shared" si="601"/>
        <v>3</v>
      </c>
      <c r="E332" s="44">
        <f t="shared" si="602"/>
        <v>2.6</v>
      </c>
      <c r="F332" s="47">
        <f t="shared" si="603"/>
        <v>0.2</v>
      </c>
      <c r="G332" s="52">
        <f t="shared" si="667"/>
        <v>2.5036891762289383E-2</v>
      </c>
      <c r="H332" s="57">
        <f t="shared" si="668"/>
        <v>528.80083129142531</v>
      </c>
      <c r="I332" s="52">
        <f t="shared" si="669"/>
        <v>0</v>
      </c>
      <c r="J332" s="54">
        <f t="shared" si="670"/>
        <v>1199.1196732612186</v>
      </c>
      <c r="K332" s="46">
        <f t="shared" si="713"/>
        <v>1199.1196732612186</v>
      </c>
      <c r="L332" s="80">
        <f t="shared" si="604"/>
        <v>0</v>
      </c>
      <c r="M332" s="142">
        <f t="shared" si="605"/>
        <v>0</v>
      </c>
      <c r="N332" s="60">
        <f t="shared" si="606"/>
        <v>2.6</v>
      </c>
      <c r="O332" s="53">
        <f t="shared" si="607"/>
        <v>0</v>
      </c>
      <c r="P332" s="58">
        <f t="shared" si="671"/>
        <v>2.6263567288281786</v>
      </c>
      <c r="Q332" s="49">
        <f t="shared" si="608"/>
        <v>2.6263567288281786</v>
      </c>
      <c r="R332" s="143">
        <f t="shared" si="609"/>
        <v>0.2</v>
      </c>
      <c r="S332" s="51">
        <f t="shared" si="672"/>
        <v>1.9596702263221022E-2</v>
      </c>
      <c r="T332" s="57">
        <f t="shared" si="673"/>
        <v>510.78485668313834</v>
      </c>
      <c r="U332" s="53">
        <f t="shared" si="610"/>
        <v>0</v>
      </c>
      <c r="V332" s="58">
        <f t="shared" si="674"/>
        <v>2.6308584265400095</v>
      </c>
      <c r="W332" s="49">
        <f t="shared" si="611"/>
        <v>2.6308584265400095</v>
      </c>
      <c r="X332" s="143">
        <f t="shared" si="612"/>
        <v>0.2</v>
      </c>
      <c r="Y332" s="51">
        <f t="shared" si="675"/>
        <v>1.9001880481965269E-2</v>
      </c>
      <c r="Z332" s="57">
        <f t="shared" si="676"/>
        <v>503.18391072143805</v>
      </c>
      <c r="AA332" s="53">
        <f t="shared" si="613"/>
        <v>0</v>
      </c>
      <c r="AB332" s="58">
        <f t="shared" si="677"/>
        <v>2.6327623266243063</v>
      </c>
      <c r="AC332" s="49">
        <f t="shared" si="614"/>
        <v>2.6327623266243063</v>
      </c>
      <c r="AD332" s="143">
        <f t="shared" si="615"/>
        <v>0.2</v>
      </c>
      <c r="AE332" s="49">
        <f t="shared" si="714"/>
        <v>1.8949190633116269E-2</v>
      </c>
      <c r="AF332" s="57">
        <f t="shared" si="678"/>
        <v>501.31065425937629</v>
      </c>
      <c r="AG332" s="53">
        <f t="shared" si="616"/>
        <v>0</v>
      </c>
      <c r="AH332" s="58">
        <f t="shared" si="679"/>
        <v>2.6332319669581463</v>
      </c>
      <c r="AI332" s="49">
        <f t="shared" si="617"/>
        <v>2.6332319669581463</v>
      </c>
      <c r="AJ332" s="143">
        <f t="shared" si="618"/>
        <v>0.2</v>
      </c>
      <c r="AK332" s="51">
        <f t="shared" si="680"/>
        <v>1.8949748957977672E-2</v>
      </c>
      <c r="AL332" s="57">
        <f t="shared" si="681"/>
        <v>501.07647529873719</v>
      </c>
      <c r="AM332" s="53">
        <f t="shared" si="619"/>
        <v>0</v>
      </c>
      <c r="AN332" s="58">
        <f t="shared" si="682"/>
        <v>2.6332906892735775</v>
      </c>
      <c r="AO332" s="49">
        <f t="shared" si="620"/>
        <v>2.6332906892735775</v>
      </c>
      <c r="AP332" s="143">
        <f t="shared" si="621"/>
        <v>0.2</v>
      </c>
      <c r="AQ332" s="51">
        <f t="shared" si="683"/>
        <v>1.8950044607709868E-2</v>
      </c>
      <c r="AR332" s="57">
        <f t="shared" si="684"/>
        <v>501.05542998871647</v>
      </c>
      <c r="AS332" s="44">
        <f t="shared" si="622"/>
        <v>2158.4154118701936</v>
      </c>
      <c r="AT332" s="44">
        <f t="shared" si="623"/>
        <v>863.36616474807738</v>
      </c>
      <c r="AU332" s="44">
        <f t="shared" si="624"/>
        <v>539.60385296754839</v>
      </c>
      <c r="AV332" s="47">
        <f t="shared" si="625"/>
        <v>9.6684669364166833</v>
      </c>
      <c r="AW332" s="47">
        <f t="shared" si="626"/>
        <v>390.08053197589288</v>
      </c>
      <c r="AX332" s="86">
        <f t="shared" si="627"/>
        <v>71886.449506465302</v>
      </c>
      <c r="AY332" s="86">
        <f t="shared" si="628"/>
        <v>425.37971613873231</v>
      </c>
      <c r="AZ332" s="10">
        <f t="shared" si="685"/>
        <v>425.37971613873231</v>
      </c>
      <c r="BA332" s="44">
        <f t="shared" si="629"/>
        <v>390.08053197589288</v>
      </c>
      <c r="BB332" s="9">
        <f t="shared" si="630"/>
        <v>390.08053197589288</v>
      </c>
      <c r="BC332" s="45">
        <f t="shared" si="719"/>
        <v>52010.737596785722</v>
      </c>
      <c r="BD332" s="9">
        <f t="shared" si="631"/>
        <v>390.08053197589288</v>
      </c>
      <c r="BE332" s="45">
        <f t="shared" si="715"/>
        <v>52010.737596785722</v>
      </c>
      <c r="BF332" s="9">
        <f t="shared" si="632"/>
        <v>390.08053197589288</v>
      </c>
      <c r="BG332" s="45">
        <f t="shared" si="716"/>
        <v>52010.737596785722</v>
      </c>
      <c r="BH332" s="58"/>
      <c r="BI332" s="58"/>
      <c r="BJ332" s="58">
        <f t="shared" si="686"/>
        <v>-390.08053197589288</v>
      </c>
      <c r="BK332" s="97"/>
      <c r="BL332" s="44"/>
      <c r="BM332" s="82">
        <f t="shared" si="687"/>
        <v>32.700000000000003</v>
      </c>
      <c r="BN332" s="86">
        <f t="shared" si="688"/>
        <v>32700</v>
      </c>
      <c r="BO332" s="86">
        <f t="shared" si="689"/>
        <v>100</v>
      </c>
      <c r="BP332" s="84">
        <f t="shared" si="633"/>
        <v>3</v>
      </c>
      <c r="BQ332" s="84">
        <f t="shared" si="634"/>
        <v>2.6</v>
      </c>
      <c r="BR332" s="84">
        <f t="shared" si="635"/>
        <v>0.2</v>
      </c>
      <c r="BS332" s="84">
        <f t="shared" si="690"/>
        <v>3.5336943074938003E-2</v>
      </c>
      <c r="BT332" s="84">
        <f t="shared" si="691"/>
        <v>681.65247813696385</v>
      </c>
      <c r="BU332" s="84">
        <f t="shared" si="692"/>
        <v>0</v>
      </c>
      <c r="BV332" s="83">
        <f t="shared" si="693"/>
        <v>882.11418114440255</v>
      </c>
      <c r="BW332" s="81">
        <f t="shared" si="717"/>
        <v>882.11418114440255</v>
      </c>
      <c r="BX332" s="83">
        <f t="shared" si="636"/>
        <v>0</v>
      </c>
      <c r="BY332" s="141">
        <f t="shared" si="637"/>
        <v>0</v>
      </c>
      <c r="BZ332" s="83">
        <f t="shared" si="638"/>
        <v>2.6</v>
      </c>
      <c r="CA332" s="83">
        <f t="shared" si="639"/>
        <v>0</v>
      </c>
      <c r="CB332" s="83">
        <f t="shared" si="694"/>
        <v>2.5478785606741421</v>
      </c>
      <c r="CC332" s="83">
        <f t="shared" si="640"/>
        <v>2.5478785606741421</v>
      </c>
      <c r="CD332" s="143">
        <f t="shared" si="641"/>
        <v>0.2</v>
      </c>
      <c r="CE332" s="83">
        <f t="shared" si="695"/>
        <v>2.1129523213569579E-2</v>
      </c>
      <c r="CF332" s="84">
        <f t="shared" si="696"/>
        <v>769.72675106562667</v>
      </c>
      <c r="CG332" s="83">
        <f t="shared" si="642"/>
        <v>0</v>
      </c>
      <c r="CH332" s="83">
        <f t="shared" si="697"/>
        <v>2.5270421405003711</v>
      </c>
      <c r="CI332" s="83">
        <f t="shared" si="643"/>
        <v>2.5270421405003711</v>
      </c>
      <c r="CJ332" s="143">
        <f t="shared" si="644"/>
        <v>0.2</v>
      </c>
      <c r="CK332" s="83">
        <f t="shared" si="698"/>
        <v>2.0321910799758307E-2</v>
      </c>
      <c r="CL332" s="84">
        <f t="shared" si="699"/>
        <v>717.00470157273742</v>
      </c>
      <c r="CM332" s="83">
        <f t="shared" si="645"/>
        <v>0</v>
      </c>
      <c r="CN332" s="83">
        <f t="shared" si="700"/>
        <v>2.5394738641500334</v>
      </c>
      <c r="CO332" s="83">
        <f t="shared" si="646"/>
        <v>2.5394738641500334</v>
      </c>
      <c r="CP332" s="143">
        <f t="shared" si="647"/>
        <v>0.2</v>
      </c>
      <c r="CQ332" s="83">
        <f t="shared" si="701"/>
        <v>2.0481564504283605E-2</v>
      </c>
      <c r="CR332" s="84">
        <f t="shared" si="702"/>
        <v>702.5906132424102</v>
      </c>
      <c r="CS332" s="83">
        <f t="shared" si="648"/>
        <v>0</v>
      </c>
      <c r="CT332" s="83">
        <f t="shared" si="703"/>
        <v>2.5428939894181268</v>
      </c>
      <c r="CU332" s="83">
        <f t="shared" si="649"/>
        <v>2.5428939894181268</v>
      </c>
      <c r="CV332" s="143">
        <f t="shared" si="650"/>
        <v>0.2</v>
      </c>
      <c r="CW332" s="83">
        <f t="shared" si="704"/>
        <v>2.0509526987183668E-2</v>
      </c>
      <c r="CX332" s="84">
        <f t="shared" si="705"/>
        <v>701.05201092831317</v>
      </c>
      <c r="CY332" s="83">
        <f t="shared" si="651"/>
        <v>0</v>
      </c>
      <c r="CZ332" s="83">
        <f t="shared" si="706"/>
        <v>2.5432596079173759</v>
      </c>
      <c r="DA332" s="83">
        <f t="shared" si="652"/>
        <v>2.5432596079173759</v>
      </c>
      <c r="DB332" s="143">
        <f t="shared" si="653"/>
        <v>0.2</v>
      </c>
      <c r="DC332" s="83">
        <f t="shared" si="707"/>
        <v>2.0510446767325601E-2</v>
      </c>
      <c r="DD332" s="84">
        <f t="shared" si="708"/>
        <v>700.98727560049053</v>
      </c>
      <c r="DE332" s="86">
        <f t="shared" si="654"/>
        <v>1587.8055260599247</v>
      </c>
      <c r="DF332" s="86">
        <f t="shared" si="655"/>
        <v>635.12221042396982</v>
      </c>
      <c r="DG332" s="86">
        <f t="shared" si="656"/>
        <v>396.95138151498116</v>
      </c>
      <c r="DH332" s="86">
        <f t="shared" si="657"/>
        <v>0.46125582908527923</v>
      </c>
      <c r="DI332" s="86">
        <f t="shared" si="658"/>
        <v>1.6982157418629478</v>
      </c>
      <c r="DJ332" s="86">
        <f t="shared" si="659"/>
        <v>317.56887943855531</v>
      </c>
      <c r="DK332" s="86">
        <f t="shared" si="660"/>
        <v>291.70081609560413</v>
      </c>
      <c r="DL332" s="86">
        <f t="shared" si="718"/>
        <v>291.70081609560413</v>
      </c>
      <c r="DM332" s="86">
        <f t="shared" si="661"/>
        <v>1.6982157418629478</v>
      </c>
      <c r="DN332" s="85">
        <f t="shared" si="662"/>
        <v>1.6982157418629478</v>
      </c>
      <c r="DO332" s="85">
        <f t="shared" si="709"/>
        <v>169.82157418629478</v>
      </c>
      <c r="DP332" s="85">
        <f t="shared" si="663"/>
        <v>1.6982157418629478</v>
      </c>
      <c r="DQ332" s="85">
        <f t="shared" si="710"/>
        <v>169.82157418629478</v>
      </c>
      <c r="DR332" s="85">
        <f t="shared" si="664"/>
        <v>1.6982157418629478</v>
      </c>
      <c r="DS332" s="85">
        <f t="shared" si="711"/>
        <v>169.82157418629478</v>
      </c>
      <c r="DT332" s="81"/>
      <c r="DU332" s="81"/>
      <c r="DV332" s="81">
        <f t="shared" si="712"/>
        <v>-1.6982157418629478</v>
      </c>
      <c r="DW332" s="100"/>
    </row>
    <row r="333" spans="1:127" x14ac:dyDescent="0.2">
      <c r="A333" s="59">
        <f t="shared" si="665"/>
        <v>43.73333333333342</v>
      </c>
      <c r="B333" s="44">
        <f t="shared" si="666"/>
        <v>43733.333333333416</v>
      </c>
      <c r="C333" s="52">
        <f t="shared" si="600"/>
        <v>133.33333333333334</v>
      </c>
      <c r="D333" s="50">
        <f t="shared" si="601"/>
        <v>3</v>
      </c>
      <c r="E333" s="44">
        <f t="shared" si="602"/>
        <v>2.6</v>
      </c>
      <c r="F333" s="47">
        <f t="shared" si="603"/>
        <v>0.2</v>
      </c>
      <c r="G333" s="52">
        <f t="shared" si="667"/>
        <v>2.5010225095622715E-2</v>
      </c>
      <c r="H333" s="57">
        <f t="shared" si="668"/>
        <v>530.08409069803849</v>
      </c>
      <c r="I333" s="52">
        <f t="shared" si="669"/>
        <v>0</v>
      </c>
      <c r="J333" s="54">
        <f t="shared" si="670"/>
        <v>1202.9128732612185</v>
      </c>
      <c r="K333" s="46">
        <f t="shared" si="713"/>
        <v>1202.9128732612185</v>
      </c>
      <c r="L333" s="80">
        <f t="shared" si="604"/>
        <v>0</v>
      </c>
      <c r="M333" s="142">
        <f t="shared" si="605"/>
        <v>0</v>
      </c>
      <c r="N333" s="60">
        <f t="shared" si="606"/>
        <v>2.6</v>
      </c>
      <c r="O333" s="53">
        <f t="shared" si="607"/>
        <v>0</v>
      </c>
      <c r="P333" s="58">
        <f t="shared" si="671"/>
        <v>2.6265330553044559</v>
      </c>
      <c r="Q333" s="49">
        <f t="shared" si="608"/>
        <v>2.6265330553044559</v>
      </c>
      <c r="R333" s="143">
        <f t="shared" si="609"/>
        <v>0.2</v>
      </c>
      <c r="S333" s="51">
        <f t="shared" si="672"/>
        <v>1.9570035596554354E-2</v>
      </c>
      <c r="T333" s="57">
        <f t="shared" si="673"/>
        <v>511.77905363614838</v>
      </c>
      <c r="U333" s="53">
        <f t="shared" si="610"/>
        <v>0</v>
      </c>
      <c r="V333" s="58">
        <f t="shared" si="674"/>
        <v>2.6311068562449349</v>
      </c>
      <c r="W333" s="49">
        <f t="shared" si="611"/>
        <v>2.6311068562449349</v>
      </c>
      <c r="X333" s="143">
        <f t="shared" si="612"/>
        <v>0.2</v>
      </c>
      <c r="Y333" s="51">
        <f t="shared" si="675"/>
        <v>1.8975213815298601E-2</v>
      </c>
      <c r="Z333" s="57">
        <f t="shared" si="676"/>
        <v>504.14626059969203</v>
      </c>
      <c r="AA333" s="53">
        <f t="shared" si="613"/>
        <v>0</v>
      </c>
      <c r="AB333" s="58">
        <f t="shared" si="677"/>
        <v>2.6330187388094273</v>
      </c>
      <c r="AC333" s="49">
        <f t="shared" si="614"/>
        <v>2.6330187388094273</v>
      </c>
      <c r="AD333" s="143">
        <f t="shared" si="615"/>
        <v>0.2</v>
      </c>
      <c r="AE333" s="49">
        <f t="shared" si="714"/>
        <v>1.8922523966449601E-2</v>
      </c>
      <c r="AF333" s="57">
        <f t="shared" si="678"/>
        <v>502.26963978867082</v>
      </c>
      <c r="AG333" s="53">
        <f t="shared" si="616"/>
        <v>0</v>
      </c>
      <c r="AH333" s="58">
        <f t="shared" si="679"/>
        <v>2.6334892254690287</v>
      </c>
      <c r="AI333" s="49">
        <f t="shared" si="617"/>
        <v>2.6334892254690287</v>
      </c>
      <c r="AJ333" s="143">
        <f t="shared" si="618"/>
        <v>0.2</v>
      </c>
      <c r="AK333" s="51">
        <f t="shared" si="680"/>
        <v>1.8923082291311004E-2</v>
      </c>
      <c r="AL333" s="57">
        <f t="shared" si="681"/>
        <v>502.03531806242125</v>
      </c>
      <c r="AM333" s="53">
        <f t="shared" si="619"/>
        <v>0</v>
      </c>
      <c r="AN333" s="58">
        <f t="shared" si="682"/>
        <v>2.6335479839594242</v>
      </c>
      <c r="AO333" s="49">
        <f t="shared" si="620"/>
        <v>2.6335479839594242</v>
      </c>
      <c r="AP333" s="143">
        <f t="shared" si="621"/>
        <v>0.2</v>
      </c>
      <c r="AQ333" s="51">
        <f t="shared" si="683"/>
        <v>1.89233779410432E-2</v>
      </c>
      <c r="AR333" s="57">
        <f t="shared" si="684"/>
        <v>502.01426634008033</v>
      </c>
      <c r="AS333" s="44">
        <f t="shared" si="622"/>
        <v>2165.2431718701932</v>
      </c>
      <c r="AT333" s="44">
        <f t="shared" si="623"/>
        <v>866.09726874807723</v>
      </c>
      <c r="AU333" s="44">
        <f t="shared" si="624"/>
        <v>541.31079296754831</v>
      </c>
      <c r="AV333" s="47">
        <f t="shared" si="625"/>
        <v>9.5642748976675005</v>
      </c>
      <c r="AW333" s="47">
        <f t="shared" si="626"/>
        <v>382.2159016213206</v>
      </c>
      <c r="AX333" s="86">
        <f t="shared" si="627"/>
        <v>69575.196136424231</v>
      </c>
      <c r="AY333" s="86">
        <f t="shared" si="628"/>
        <v>422.78241738993125</v>
      </c>
      <c r="AZ333" s="10">
        <f t="shared" si="685"/>
        <v>422.78241738993125</v>
      </c>
      <c r="BA333" s="44">
        <f t="shared" si="629"/>
        <v>382.2159016213206</v>
      </c>
      <c r="BB333" s="9">
        <f t="shared" si="630"/>
        <v>382.2159016213206</v>
      </c>
      <c r="BC333" s="45">
        <f t="shared" si="719"/>
        <v>50962.120216176081</v>
      </c>
      <c r="BD333" s="9">
        <f t="shared" si="631"/>
        <v>382.2159016213206</v>
      </c>
      <c r="BE333" s="45">
        <f t="shared" si="715"/>
        <v>50962.120216176081</v>
      </c>
      <c r="BF333" s="9">
        <f t="shared" si="632"/>
        <v>382.2159016213206</v>
      </c>
      <c r="BG333" s="45">
        <f t="shared" si="716"/>
        <v>50962.120216176081</v>
      </c>
      <c r="BH333" s="58"/>
      <c r="BI333" s="58"/>
      <c r="BJ333" s="58">
        <f t="shared" si="686"/>
        <v>-382.2159016213206</v>
      </c>
      <c r="BK333" s="97"/>
      <c r="BL333" s="44"/>
      <c r="BM333" s="82">
        <f t="shared" si="687"/>
        <v>32.799999999999997</v>
      </c>
      <c r="BN333" s="86">
        <f t="shared" si="688"/>
        <v>32800</v>
      </c>
      <c r="BO333" s="86">
        <f t="shared" si="689"/>
        <v>100</v>
      </c>
      <c r="BP333" s="84">
        <f t="shared" si="633"/>
        <v>3</v>
      </c>
      <c r="BQ333" s="84">
        <f t="shared" si="634"/>
        <v>2.6</v>
      </c>
      <c r="BR333" s="84">
        <f t="shared" si="635"/>
        <v>0.2</v>
      </c>
      <c r="BS333" s="84">
        <f t="shared" si="690"/>
        <v>3.5316943074938004E-2</v>
      </c>
      <c r="BT333" s="84">
        <f t="shared" si="691"/>
        <v>683.01120671676915</v>
      </c>
      <c r="BU333" s="84">
        <f t="shared" si="692"/>
        <v>0</v>
      </c>
      <c r="BV333" s="83">
        <f t="shared" si="693"/>
        <v>884.95908114440249</v>
      </c>
      <c r="BW333" s="81">
        <f t="shared" si="717"/>
        <v>884.95908114440249</v>
      </c>
      <c r="BX333" s="83">
        <f t="shared" si="636"/>
        <v>0</v>
      </c>
      <c r="BY333" s="141">
        <f t="shared" si="637"/>
        <v>0</v>
      </c>
      <c r="BZ333" s="83">
        <f t="shared" si="638"/>
        <v>2.6</v>
      </c>
      <c r="CA333" s="83">
        <f t="shared" si="639"/>
        <v>0</v>
      </c>
      <c r="CB333" s="83">
        <f t="shared" si="694"/>
        <v>2.547921469623021</v>
      </c>
      <c r="CC333" s="83">
        <f t="shared" si="640"/>
        <v>2.547921469623021</v>
      </c>
      <c r="CD333" s="143">
        <f t="shared" si="641"/>
        <v>0.2</v>
      </c>
      <c r="CE333" s="83">
        <f t="shared" si="695"/>
        <v>2.110952321356958E-2</v>
      </c>
      <c r="CF333" s="84">
        <f t="shared" si="696"/>
        <v>770.555657259962</v>
      </c>
      <c r="CG333" s="83">
        <f t="shared" si="642"/>
        <v>0</v>
      </c>
      <c r="CH333" s="83">
        <f t="shared" si="697"/>
        <v>2.5272116388414494</v>
      </c>
      <c r="CI333" s="83">
        <f t="shared" si="643"/>
        <v>2.5272116388414494</v>
      </c>
      <c r="CJ333" s="143">
        <f t="shared" si="644"/>
        <v>0.2</v>
      </c>
      <c r="CK333" s="83">
        <f t="shared" si="698"/>
        <v>2.0301910799758308E-2</v>
      </c>
      <c r="CL333" s="84">
        <f t="shared" si="699"/>
        <v>717.80848361001426</v>
      </c>
      <c r="CM333" s="83">
        <f t="shared" si="645"/>
        <v>0</v>
      </c>
      <c r="CN333" s="83">
        <f t="shared" si="700"/>
        <v>2.5396491881191761</v>
      </c>
      <c r="CO333" s="83">
        <f t="shared" si="646"/>
        <v>2.5396491881191761</v>
      </c>
      <c r="CP333" s="143">
        <f t="shared" si="647"/>
        <v>0.2</v>
      </c>
      <c r="CQ333" s="83">
        <f t="shared" si="701"/>
        <v>2.0461564504283606E-2</v>
      </c>
      <c r="CR333" s="84">
        <f t="shared" si="702"/>
        <v>703.39674733157256</v>
      </c>
      <c r="CS333" s="83">
        <f t="shared" si="648"/>
        <v>0</v>
      </c>
      <c r="CT333" s="83">
        <f t="shared" si="703"/>
        <v>2.5430687338206894</v>
      </c>
      <c r="CU333" s="83">
        <f t="shared" si="649"/>
        <v>2.5430687338206894</v>
      </c>
      <c r="CV333" s="143">
        <f t="shared" si="650"/>
        <v>0.2</v>
      </c>
      <c r="CW333" s="83">
        <f t="shared" si="704"/>
        <v>2.0489526987183669E-2</v>
      </c>
      <c r="CX333" s="84">
        <f t="shared" si="705"/>
        <v>701.85816042068257</v>
      </c>
      <c r="CY333" s="83">
        <f t="shared" si="651"/>
        <v>0</v>
      </c>
      <c r="CZ333" s="83">
        <f t="shared" si="706"/>
        <v>2.5434343462413267</v>
      </c>
      <c r="DA333" s="83">
        <f t="shared" si="652"/>
        <v>2.5434343462413267</v>
      </c>
      <c r="DB333" s="143">
        <f t="shared" si="653"/>
        <v>0.2</v>
      </c>
      <c r="DC333" s="83">
        <f t="shared" si="707"/>
        <v>2.0490446767325601E-2</v>
      </c>
      <c r="DD333" s="84">
        <f t="shared" si="708"/>
        <v>701.79334536637305</v>
      </c>
      <c r="DE333" s="86">
        <f t="shared" si="654"/>
        <v>1592.9263460599245</v>
      </c>
      <c r="DF333" s="86">
        <f t="shared" si="655"/>
        <v>637.17053842396979</v>
      </c>
      <c r="DG333" s="86">
        <f t="shared" si="656"/>
        <v>398.23158651498113</v>
      </c>
      <c r="DH333" s="86">
        <f t="shared" si="657"/>
        <v>0.45894132206596955</v>
      </c>
      <c r="DI333" s="86">
        <f t="shared" si="658"/>
        <v>1.6825961457869225</v>
      </c>
      <c r="DJ333" s="86">
        <f t="shared" si="659"/>
        <v>312.1038121433632</v>
      </c>
      <c r="DK333" s="86">
        <f t="shared" si="660"/>
        <v>288.3049332175728</v>
      </c>
      <c r="DL333" s="86">
        <f t="shared" si="718"/>
        <v>288.3049332175728</v>
      </c>
      <c r="DM333" s="86">
        <f t="shared" si="661"/>
        <v>1.6825961457869225</v>
      </c>
      <c r="DN333" s="85">
        <f t="shared" si="662"/>
        <v>1.6825961457869225</v>
      </c>
      <c r="DO333" s="85">
        <f t="shared" si="709"/>
        <v>168.25961457869226</v>
      </c>
      <c r="DP333" s="85">
        <f t="shared" si="663"/>
        <v>1.6825961457869225</v>
      </c>
      <c r="DQ333" s="85">
        <f t="shared" si="710"/>
        <v>168.25961457869226</v>
      </c>
      <c r="DR333" s="85">
        <f t="shared" si="664"/>
        <v>1.6825961457869225</v>
      </c>
      <c r="DS333" s="85">
        <f t="shared" si="711"/>
        <v>168.25961457869226</v>
      </c>
      <c r="DT333" s="81"/>
      <c r="DU333" s="81"/>
      <c r="DV333" s="81">
        <f t="shared" si="712"/>
        <v>-1.6825961457869225</v>
      </c>
      <c r="DW333" s="100"/>
    </row>
    <row r="334" spans="1:127" x14ac:dyDescent="0.2">
      <c r="A334" s="59">
        <f t="shared" si="665"/>
        <v>43.866666666666752</v>
      </c>
      <c r="B334" s="44">
        <f t="shared" si="666"/>
        <v>43866.666666666752</v>
      </c>
      <c r="C334" s="52">
        <f t="shared" si="600"/>
        <v>133.33333333333334</v>
      </c>
      <c r="D334" s="50">
        <f t="shared" si="601"/>
        <v>3</v>
      </c>
      <c r="E334" s="44">
        <f t="shared" si="602"/>
        <v>2.6</v>
      </c>
      <c r="F334" s="47">
        <f t="shared" si="603"/>
        <v>0.2</v>
      </c>
      <c r="G334" s="52">
        <f t="shared" si="667"/>
        <v>2.4983558428956047E-2</v>
      </c>
      <c r="H334" s="57">
        <f t="shared" si="668"/>
        <v>531.36598258328411</v>
      </c>
      <c r="I334" s="52">
        <f t="shared" si="669"/>
        <v>0</v>
      </c>
      <c r="J334" s="54">
        <f t="shared" si="670"/>
        <v>1206.7060732612185</v>
      </c>
      <c r="K334" s="46">
        <f t="shared" si="713"/>
        <v>1206.7060732612185</v>
      </c>
      <c r="L334" s="80">
        <f t="shared" si="604"/>
        <v>0</v>
      </c>
      <c r="M334" s="142">
        <f t="shared" si="605"/>
        <v>0</v>
      </c>
      <c r="N334" s="60">
        <f t="shared" si="606"/>
        <v>2.6</v>
      </c>
      <c r="O334" s="53">
        <f t="shared" si="607"/>
        <v>0</v>
      </c>
      <c r="P334" s="58">
        <f t="shared" si="671"/>
        <v>2.6267096798936262</v>
      </c>
      <c r="Q334" s="49">
        <f t="shared" si="608"/>
        <v>2.6267096798936262</v>
      </c>
      <c r="R334" s="143">
        <f t="shared" si="609"/>
        <v>0.2</v>
      </c>
      <c r="S334" s="51">
        <f t="shared" si="672"/>
        <v>1.9543368929887686E-2</v>
      </c>
      <c r="T334" s="57">
        <f t="shared" si="673"/>
        <v>512.77183013918795</v>
      </c>
      <c r="U334" s="53">
        <f t="shared" si="610"/>
        <v>0</v>
      </c>
      <c r="V334" s="58">
        <f t="shared" si="674"/>
        <v>2.6313555945014468</v>
      </c>
      <c r="W334" s="49">
        <f t="shared" si="611"/>
        <v>2.6313555945014468</v>
      </c>
      <c r="X334" s="143">
        <f t="shared" si="612"/>
        <v>0.2</v>
      </c>
      <c r="Y334" s="51">
        <f t="shared" si="675"/>
        <v>1.8948547148631933E-2</v>
      </c>
      <c r="Z334" s="57">
        <f t="shared" si="676"/>
        <v>505.10716825911601</v>
      </c>
      <c r="AA334" s="53">
        <f t="shared" si="613"/>
        <v>0</v>
      </c>
      <c r="AB334" s="58">
        <f t="shared" si="677"/>
        <v>2.6332754655313231</v>
      </c>
      <c r="AC334" s="49">
        <f t="shared" si="614"/>
        <v>2.6332754655313231</v>
      </c>
      <c r="AD334" s="143">
        <f t="shared" si="615"/>
        <v>0.2</v>
      </c>
      <c r="AE334" s="49">
        <f t="shared" si="714"/>
        <v>1.8895857299782933E-2</v>
      </c>
      <c r="AF334" s="57">
        <f t="shared" si="678"/>
        <v>503.22718155644753</v>
      </c>
      <c r="AG334" s="53">
        <f t="shared" si="616"/>
        <v>0</v>
      </c>
      <c r="AH334" s="58">
        <f t="shared" si="679"/>
        <v>2.6337467990342636</v>
      </c>
      <c r="AI334" s="49">
        <f t="shared" si="617"/>
        <v>2.6337467990342636</v>
      </c>
      <c r="AJ334" s="143">
        <f t="shared" si="618"/>
        <v>0.2</v>
      </c>
      <c r="AK334" s="51">
        <f t="shared" si="680"/>
        <v>1.8896415624644336E-2</v>
      </c>
      <c r="AL334" s="57">
        <f t="shared" si="681"/>
        <v>502.9927170282798</v>
      </c>
      <c r="AM334" s="53">
        <f t="shared" si="619"/>
        <v>0</v>
      </c>
      <c r="AN334" s="58">
        <f t="shared" si="682"/>
        <v>2.6338055937242331</v>
      </c>
      <c r="AO334" s="49">
        <f t="shared" si="620"/>
        <v>2.6338055937242331</v>
      </c>
      <c r="AP334" s="143">
        <f t="shared" si="621"/>
        <v>0.2</v>
      </c>
      <c r="AQ334" s="51">
        <f t="shared" si="683"/>
        <v>1.8896711274376532E-2</v>
      </c>
      <c r="AR334" s="57">
        <f t="shared" si="684"/>
        <v>502.97165891328768</v>
      </c>
      <c r="AS334" s="44">
        <f t="shared" si="622"/>
        <v>2172.0709318701934</v>
      </c>
      <c r="AT334" s="44">
        <f t="shared" si="623"/>
        <v>868.8283727480773</v>
      </c>
      <c r="AU334" s="44">
        <f t="shared" si="624"/>
        <v>543.01773296754834</v>
      </c>
      <c r="AV334" s="47">
        <f t="shared" si="625"/>
        <v>9.4616128168545632</v>
      </c>
      <c r="AW334" s="47">
        <f t="shared" si="626"/>
        <v>374.54012970498206</v>
      </c>
      <c r="AX334" s="86">
        <f t="shared" si="627"/>
        <v>67346.993120415675</v>
      </c>
      <c r="AY334" s="86">
        <f t="shared" si="628"/>
        <v>420.19856043369674</v>
      </c>
      <c r="AZ334" s="10">
        <f t="shared" si="685"/>
        <v>420.19856043369674</v>
      </c>
      <c r="BA334" s="44">
        <f t="shared" si="629"/>
        <v>374.54012970498206</v>
      </c>
      <c r="BB334" s="9">
        <f t="shared" si="630"/>
        <v>374.54012970498206</v>
      </c>
      <c r="BC334" s="45">
        <f t="shared" si="719"/>
        <v>49938.683960664275</v>
      </c>
      <c r="BD334" s="9">
        <f t="shared" si="631"/>
        <v>374.54012970498206</v>
      </c>
      <c r="BE334" s="45">
        <f t="shared" si="715"/>
        <v>49938.683960664275</v>
      </c>
      <c r="BF334" s="9">
        <f t="shared" si="632"/>
        <v>374.54012970498206</v>
      </c>
      <c r="BG334" s="45">
        <f t="shared" si="716"/>
        <v>49938.683960664275</v>
      </c>
      <c r="BH334" s="58"/>
      <c r="BI334" s="58"/>
      <c r="BJ334" s="58">
        <f t="shared" si="686"/>
        <v>-374.54012970498206</v>
      </c>
      <c r="BK334" s="97"/>
      <c r="BL334" s="44"/>
      <c r="BM334" s="82">
        <f t="shared" si="687"/>
        <v>32.9</v>
      </c>
      <c r="BN334" s="86">
        <f t="shared" si="688"/>
        <v>32900</v>
      </c>
      <c r="BO334" s="86">
        <f t="shared" si="689"/>
        <v>100</v>
      </c>
      <c r="BP334" s="84">
        <f t="shared" si="633"/>
        <v>3</v>
      </c>
      <c r="BQ334" s="84">
        <f t="shared" si="634"/>
        <v>2.6</v>
      </c>
      <c r="BR334" s="84">
        <f t="shared" si="635"/>
        <v>0.2</v>
      </c>
      <c r="BS334" s="84">
        <f t="shared" si="690"/>
        <v>3.5296943074938004E-2</v>
      </c>
      <c r="BT334" s="84">
        <f t="shared" si="691"/>
        <v>684.36916606580519</v>
      </c>
      <c r="BU334" s="84">
        <f t="shared" si="692"/>
        <v>0</v>
      </c>
      <c r="BV334" s="83">
        <f t="shared" si="693"/>
        <v>887.80398114440243</v>
      </c>
      <c r="BW334" s="81">
        <f t="shared" si="717"/>
        <v>887.80398114440243</v>
      </c>
      <c r="BX334" s="83">
        <f t="shared" si="636"/>
        <v>0</v>
      </c>
      <c r="BY334" s="141">
        <f t="shared" si="637"/>
        <v>0</v>
      </c>
      <c r="BZ334" s="83">
        <f t="shared" si="638"/>
        <v>2.6</v>
      </c>
      <c r="CA334" s="83">
        <f t="shared" si="639"/>
        <v>0</v>
      </c>
      <c r="CB334" s="83">
        <f t="shared" si="694"/>
        <v>2.5479645511014462</v>
      </c>
      <c r="CC334" s="83">
        <f t="shared" si="640"/>
        <v>2.5479645511014462</v>
      </c>
      <c r="CD334" s="143">
        <f t="shared" si="641"/>
        <v>0.2</v>
      </c>
      <c r="CE334" s="83">
        <f t="shared" si="695"/>
        <v>2.1089523213569581E-2</v>
      </c>
      <c r="CF334" s="84">
        <f t="shared" si="696"/>
        <v>771.38376454133333</v>
      </c>
      <c r="CG334" s="83">
        <f t="shared" si="642"/>
        <v>0</v>
      </c>
      <c r="CH334" s="83">
        <f t="shared" si="697"/>
        <v>2.5273812985509401</v>
      </c>
      <c r="CI334" s="83">
        <f t="shared" si="643"/>
        <v>2.5273812985509401</v>
      </c>
      <c r="CJ334" s="143">
        <f t="shared" si="644"/>
        <v>0.2</v>
      </c>
      <c r="CK334" s="83">
        <f t="shared" si="698"/>
        <v>2.0281910799758308E-2</v>
      </c>
      <c r="CL334" s="84">
        <f t="shared" si="699"/>
        <v>718.6114203521488</v>
      </c>
      <c r="CM334" s="83">
        <f t="shared" si="645"/>
        <v>0</v>
      </c>
      <c r="CN334" s="83">
        <f t="shared" si="700"/>
        <v>2.539824686090038</v>
      </c>
      <c r="CO334" s="83">
        <f t="shared" si="646"/>
        <v>2.539824686090038</v>
      </c>
      <c r="CP334" s="143">
        <f t="shared" si="647"/>
        <v>0.2</v>
      </c>
      <c r="CQ334" s="83">
        <f t="shared" si="701"/>
        <v>2.0441564504283607E-2</v>
      </c>
      <c r="CR334" s="84">
        <f t="shared" si="702"/>
        <v>704.20203825915257</v>
      </c>
      <c r="CS334" s="83">
        <f t="shared" si="648"/>
        <v>0</v>
      </c>
      <c r="CT334" s="83">
        <f t="shared" si="703"/>
        <v>2.5432436522325199</v>
      </c>
      <c r="CU334" s="83">
        <f t="shared" si="649"/>
        <v>2.5432436522325199</v>
      </c>
      <c r="CV334" s="143">
        <f t="shared" si="650"/>
        <v>0.2</v>
      </c>
      <c r="CW334" s="83">
        <f t="shared" si="704"/>
        <v>2.046952698718367E-2</v>
      </c>
      <c r="CX334" s="84">
        <f t="shared" si="705"/>
        <v>702.66346806788931</v>
      </c>
      <c r="CY334" s="83">
        <f t="shared" si="651"/>
        <v>0</v>
      </c>
      <c r="CZ334" s="83">
        <f t="shared" si="706"/>
        <v>2.5436092583159136</v>
      </c>
      <c r="DA334" s="83">
        <f t="shared" si="652"/>
        <v>2.5436092583159136</v>
      </c>
      <c r="DB334" s="143">
        <f t="shared" si="653"/>
        <v>0.2</v>
      </c>
      <c r="DC334" s="83">
        <f t="shared" si="707"/>
        <v>2.0470446767325602E-2</v>
      </c>
      <c r="DD334" s="84">
        <f t="shared" si="708"/>
        <v>702.59857341551026</v>
      </c>
      <c r="DE334" s="86">
        <f t="shared" si="654"/>
        <v>1598.0471660599242</v>
      </c>
      <c r="DF334" s="86">
        <f t="shared" si="655"/>
        <v>639.21886642396964</v>
      </c>
      <c r="DG334" s="86">
        <f t="shared" si="656"/>
        <v>399.51179151498104</v>
      </c>
      <c r="DH334" s="86">
        <f t="shared" si="657"/>
        <v>0.45664461753722246</v>
      </c>
      <c r="DI334" s="86">
        <f t="shared" si="658"/>
        <v>1.667161715166549</v>
      </c>
      <c r="DJ334" s="86">
        <f t="shared" si="659"/>
        <v>306.74713876782994</v>
      </c>
      <c r="DK334" s="86">
        <f t="shared" si="660"/>
        <v>284.91399796247919</v>
      </c>
      <c r="DL334" s="86">
        <f t="shared" si="718"/>
        <v>284.91399796247919</v>
      </c>
      <c r="DM334" s="86">
        <f t="shared" si="661"/>
        <v>1.667161715166549</v>
      </c>
      <c r="DN334" s="85">
        <f t="shared" si="662"/>
        <v>1.667161715166549</v>
      </c>
      <c r="DO334" s="85">
        <f t="shared" si="709"/>
        <v>166.7161715166549</v>
      </c>
      <c r="DP334" s="85">
        <f t="shared" si="663"/>
        <v>1.667161715166549</v>
      </c>
      <c r="DQ334" s="85">
        <f t="shared" si="710"/>
        <v>166.7161715166549</v>
      </c>
      <c r="DR334" s="85">
        <f t="shared" si="664"/>
        <v>1.667161715166549</v>
      </c>
      <c r="DS334" s="85">
        <f t="shared" si="711"/>
        <v>166.7161715166549</v>
      </c>
      <c r="DT334" s="81"/>
      <c r="DU334" s="81"/>
      <c r="DV334" s="81">
        <f t="shared" si="712"/>
        <v>-1.667161715166549</v>
      </c>
      <c r="DW334" s="100"/>
    </row>
    <row r="335" spans="1:127" x14ac:dyDescent="0.2">
      <c r="A335" s="59">
        <f t="shared" si="665"/>
        <v>44.000000000000085</v>
      </c>
      <c r="B335" s="44">
        <f t="shared" si="666"/>
        <v>44000.000000000087</v>
      </c>
      <c r="C335" s="52">
        <f t="shared" si="600"/>
        <v>133.33333333333334</v>
      </c>
      <c r="D335" s="50">
        <f t="shared" si="601"/>
        <v>4</v>
      </c>
      <c r="E335" s="44">
        <f t="shared" si="602"/>
        <v>4.13</v>
      </c>
      <c r="F335" s="47">
        <f t="shared" si="603"/>
        <v>0.02</v>
      </c>
      <c r="G335" s="52">
        <f t="shared" si="667"/>
        <v>2.4968891762289381E-2</v>
      </c>
      <c r="H335" s="57">
        <f t="shared" si="668"/>
        <v>532.64650694716227</v>
      </c>
      <c r="I335" s="52">
        <f t="shared" si="669"/>
        <v>0</v>
      </c>
      <c r="J335" s="54">
        <f t="shared" si="670"/>
        <v>1211.0224732612185</v>
      </c>
      <c r="K335" s="46">
        <f t="shared" si="713"/>
        <v>1211.0224732612185</v>
      </c>
      <c r="L335" s="80">
        <f t="shared" si="604"/>
        <v>0</v>
      </c>
      <c r="M335" s="142">
        <f t="shared" si="605"/>
        <v>0</v>
      </c>
      <c r="N335" s="60">
        <f t="shared" si="606"/>
        <v>4.13</v>
      </c>
      <c r="O335" s="53">
        <f t="shared" si="607"/>
        <v>0</v>
      </c>
      <c r="P335" s="58">
        <f t="shared" si="671"/>
        <v>2.8015780881327994</v>
      </c>
      <c r="Q335" s="49">
        <f t="shared" si="608"/>
        <v>2.8015780881327994</v>
      </c>
      <c r="R335" s="143">
        <f t="shared" si="609"/>
        <v>0.02</v>
      </c>
      <c r="S335" s="51">
        <f t="shared" si="672"/>
        <v>1.952870226322102E-2</v>
      </c>
      <c r="T335" s="57">
        <f t="shared" si="673"/>
        <v>513.76318627044975</v>
      </c>
      <c r="U335" s="53">
        <f t="shared" si="610"/>
        <v>0</v>
      </c>
      <c r="V335" s="58">
        <f t="shared" si="674"/>
        <v>2.8194872979207823</v>
      </c>
      <c r="W335" s="49">
        <f t="shared" si="611"/>
        <v>2.8194872979207823</v>
      </c>
      <c r="X335" s="143">
        <f t="shared" si="612"/>
        <v>0.02</v>
      </c>
      <c r="Y335" s="51">
        <f t="shared" si="675"/>
        <v>1.8933880481965266E-2</v>
      </c>
      <c r="Z335" s="57">
        <f t="shared" si="676"/>
        <v>506.06663385952703</v>
      </c>
      <c r="AA335" s="53">
        <f t="shared" si="613"/>
        <v>0</v>
      </c>
      <c r="AB335" s="58">
        <f t="shared" si="677"/>
        <v>2.8272887951862744</v>
      </c>
      <c r="AC335" s="49">
        <f t="shared" si="614"/>
        <v>2.8272887951862744</v>
      </c>
      <c r="AD335" s="143">
        <f t="shared" si="615"/>
        <v>0.02</v>
      </c>
      <c r="AE335" s="49">
        <f t="shared" si="714"/>
        <v>1.8881190633116267E-2</v>
      </c>
      <c r="AF335" s="57">
        <f t="shared" si="678"/>
        <v>504.18327972967273</v>
      </c>
      <c r="AG335" s="53">
        <f t="shared" si="616"/>
        <v>0</v>
      </c>
      <c r="AH335" s="58">
        <f t="shared" si="679"/>
        <v>2.8292427811430381</v>
      </c>
      <c r="AI335" s="49">
        <f t="shared" si="617"/>
        <v>2.8292427811430381</v>
      </c>
      <c r="AJ335" s="143">
        <f t="shared" si="618"/>
        <v>0.02</v>
      </c>
      <c r="AK335" s="51">
        <f t="shared" si="680"/>
        <v>1.888174895797767E-2</v>
      </c>
      <c r="AL335" s="57">
        <f t="shared" si="681"/>
        <v>503.94867236401342</v>
      </c>
      <c r="AM335" s="53">
        <f t="shared" si="619"/>
        <v>0</v>
      </c>
      <c r="AN335" s="58">
        <f t="shared" si="682"/>
        <v>2.8294874317372951</v>
      </c>
      <c r="AO335" s="49">
        <f t="shared" si="620"/>
        <v>2.8294874317372951</v>
      </c>
      <c r="AP335" s="143">
        <f t="shared" si="621"/>
        <v>0.02</v>
      </c>
      <c r="AQ335" s="51">
        <f t="shared" si="683"/>
        <v>1.8882044607709866E-2</v>
      </c>
      <c r="AR335" s="57">
        <f t="shared" si="684"/>
        <v>503.92760787606295</v>
      </c>
      <c r="AS335" s="44">
        <f t="shared" si="622"/>
        <v>2179.8404518701932</v>
      </c>
      <c r="AT335" s="44">
        <f t="shared" si="623"/>
        <v>871.93618074807728</v>
      </c>
      <c r="AU335" s="44">
        <f t="shared" si="624"/>
        <v>544.9601129675483</v>
      </c>
      <c r="AV335" s="47">
        <f t="shared" si="625"/>
        <v>9.3604534136057378</v>
      </c>
      <c r="AW335" s="47">
        <f t="shared" si="626"/>
        <v>367.04804157928902</v>
      </c>
      <c r="AX335" s="86">
        <f t="shared" si="627"/>
        <v>65198.568058311495</v>
      </c>
      <c r="AY335" s="86">
        <f t="shared" si="628"/>
        <v>417.62808415348672</v>
      </c>
      <c r="AZ335" s="10">
        <f t="shared" si="685"/>
        <v>417.62808415348672</v>
      </c>
      <c r="BA335" s="44">
        <f t="shared" si="629"/>
        <v>417.62808415348672</v>
      </c>
      <c r="BB335" s="9">
        <f t="shared" si="630"/>
        <v>417.62808415348672</v>
      </c>
      <c r="BC335" s="45">
        <f t="shared" si="719"/>
        <v>55683.744553798235</v>
      </c>
      <c r="BD335" s="9">
        <f t="shared" si="631"/>
        <v>417.62808415348672</v>
      </c>
      <c r="BE335" s="45">
        <f t="shared" si="715"/>
        <v>55683.744553798235</v>
      </c>
      <c r="BF335" s="9">
        <f t="shared" si="632"/>
        <v>417.62808415348672</v>
      </c>
      <c r="BG335" s="45">
        <f t="shared" si="716"/>
        <v>55683.744553798235</v>
      </c>
      <c r="BH335" s="58"/>
      <c r="BI335" s="58"/>
      <c r="BJ335" s="58">
        <f t="shared" si="686"/>
        <v>-417.62808415348672</v>
      </c>
      <c r="BK335" s="97"/>
      <c r="BL335" s="44"/>
      <c r="BM335" s="82">
        <f t="shared" si="687"/>
        <v>33</v>
      </c>
      <c r="BN335" s="86">
        <f t="shared" si="688"/>
        <v>33000</v>
      </c>
      <c r="BO335" s="86">
        <f t="shared" si="689"/>
        <v>100</v>
      </c>
      <c r="BP335" s="84">
        <f t="shared" si="633"/>
        <v>3</v>
      </c>
      <c r="BQ335" s="84">
        <f t="shared" si="634"/>
        <v>2.6</v>
      </c>
      <c r="BR335" s="84">
        <f t="shared" si="635"/>
        <v>0.2</v>
      </c>
      <c r="BS335" s="84">
        <f t="shared" si="690"/>
        <v>3.5276943074938005E-2</v>
      </c>
      <c r="BT335" s="84">
        <f t="shared" si="691"/>
        <v>685.72635618407207</v>
      </c>
      <c r="BU335" s="84">
        <f t="shared" si="692"/>
        <v>0</v>
      </c>
      <c r="BV335" s="83">
        <f t="shared" si="693"/>
        <v>890.64888114440237</v>
      </c>
      <c r="BW335" s="81">
        <f t="shared" si="717"/>
        <v>890.64888114440237</v>
      </c>
      <c r="BX335" s="83">
        <f t="shared" si="636"/>
        <v>0</v>
      </c>
      <c r="BY335" s="141">
        <f t="shared" si="637"/>
        <v>0</v>
      </c>
      <c r="BZ335" s="83">
        <f t="shared" si="638"/>
        <v>2.6</v>
      </c>
      <c r="CA335" s="83">
        <f t="shared" si="639"/>
        <v>0</v>
      </c>
      <c r="CB335" s="83">
        <f t="shared" si="694"/>
        <v>2.5480078050529453</v>
      </c>
      <c r="CC335" s="83">
        <f t="shared" si="640"/>
        <v>2.5480078050529453</v>
      </c>
      <c r="CD335" s="143">
        <f t="shared" si="641"/>
        <v>0.2</v>
      </c>
      <c r="CE335" s="83">
        <f t="shared" si="695"/>
        <v>2.1069523213569582E-2</v>
      </c>
      <c r="CF335" s="84">
        <f t="shared" si="696"/>
        <v>772.21107288062933</v>
      </c>
      <c r="CG335" s="83">
        <f t="shared" si="642"/>
        <v>0</v>
      </c>
      <c r="CH335" s="83">
        <f t="shared" si="697"/>
        <v>2.5275511196362079</v>
      </c>
      <c r="CI335" s="83">
        <f t="shared" si="643"/>
        <v>2.5275511196362079</v>
      </c>
      <c r="CJ335" s="143">
        <f t="shared" si="644"/>
        <v>0.2</v>
      </c>
      <c r="CK335" s="83">
        <f t="shared" si="698"/>
        <v>2.0261910799758309E-2</v>
      </c>
      <c r="CL335" s="84">
        <f t="shared" si="699"/>
        <v>719.41351186130817</v>
      </c>
      <c r="CM335" s="83">
        <f t="shared" si="645"/>
        <v>0</v>
      </c>
      <c r="CN335" s="83">
        <f t="shared" si="700"/>
        <v>2.5400003580503037</v>
      </c>
      <c r="CO335" s="83">
        <f t="shared" si="646"/>
        <v>2.5400003580503037</v>
      </c>
      <c r="CP335" s="143">
        <f t="shared" si="647"/>
        <v>0.2</v>
      </c>
      <c r="CQ335" s="83">
        <f t="shared" si="701"/>
        <v>2.0421564504283608E-2</v>
      </c>
      <c r="CR335" s="84">
        <f t="shared" si="702"/>
        <v>705.00648608644485</v>
      </c>
      <c r="CS335" s="83">
        <f t="shared" si="648"/>
        <v>0</v>
      </c>
      <c r="CT335" s="83">
        <f t="shared" si="703"/>
        <v>2.5434187446411158</v>
      </c>
      <c r="CU335" s="83">
        <f t="shared" si="649"/>
        <v>2.5434187446411158</v>
      </c>
      <c r="CV335" s="143">
        <f t="shared" si="650"/>
        <v>0.2</v>
      </c>
      <c r="CW335" s="83">
        <f t="shared" si="704"/>
        <v>2.0449526987183671E-2</v>
      </c>
      <c r="CX335" s="84">
        <f t="shared" si="705"/>
        <v>703.46793393057703</v>
      </c>
      <c r="CY335" s="83">
        <f t="shared" si="651"/>
        <v>0</v>
      </c>
      <c r="CZ335" s="83">
        <f t="shared" si="706"/>
        <v>2.5437843441287771</v>
      </c>
      <c r="DA335" s="83">
        <f t="shared" si="652"/>
        <v>2.5437843441287771</v>
      </c>
      <c r="DB335" s="143">
        <f t="shared" si="653"/>
        <v>0.2</v>
      </c>
      <c r="DC335" s="83">
        <f t="shared" si="707"/>
        <v>2.0450446767325603E-2</v>
      </c>
      <c r="DD335" s="84">
        <f t="shared" si="708"/>
        <v>703.40295980860242</v>
      </c>
      <c r="DE335" s="86">
        <f t="shared" si="654"/>
        <v>1603.1679860599243</v>
      </c>
      <c r="DF335" s="86">
        <f t="shared" si="655"/>
        <v>641.26719442396973</v>
      </c>
      <c r="DG335" s="86">
        <f t="shared" si="656"/>
        <v>400.79199651498107</v>
      </c>
      <c r="DH335" s="86">
        <f t="shared" si="657"/>
        <v>0.4543655430104086</v>
      </c>
      <c r="DI335" s="86">
        <f t="shared" si="658"/>
        <v>1.6519098442923577</v>
      </c>
      <c r="DJ335" s="86">
        <f t="shared" si="659"/>
        <v>301.49645342162881</v>
      </c>
      <c r="DK335" s="86">
        <f t="shared" si="660"/>
        <v>281.52800395070625</v>
      </c>
      <c r="DL335" s="86">
        <f t="shared" si="718"/>
        <v>281.52800395070625</v>
      </c>
      <c r="DM335" s="86">
        <f t="shared" si="661"/>
        <v>1.6519098442923577</v>
      </c>
      <c r="DN335" s="85">
        <f t="shared" si="662"/>
        <v>1.6519098442923577</v>
      </c>
      <c r="DO335" s="85">
        <f t="shared" si="709"/>
        <v>165.19098442923575</v>
      </c>
      <c r="DP335" s="85">
        <f t="shared" si="663"/>
        <v>1.6519098442923577</v>
      </c>
      <c r="DQ335" s="85">
        <f t="shared" si="710"/>
        <v>165.19098442923575</v>
      </c>
      <c r="DR335" s="85">
        <f t="shared" si="664"/>
        <v>1.6519098442923577</v>
      </c>
      <c r="DS335" s="85">
        <f t="shared" si="711"/>
        <v>165.19098442923575</v>
      </c>
      <c r="DT335" s="81"/>
      <c r="DU335" s="81"/>
      <c r="DV335" s="81">
        <f t="shared" si="712"/>
        <v>-1.6519098442923577</v>
      </c>
      <c r="DW335" s="100"/>
    </row>
    <row r="336" spans="1:127" x14ac:dyDescent="0.2">
      <c r="A336" s="59">
        <f t="shared" si="665"/>
        <v>44.133333333333425</v>
      </c>
      <c r="B336" s="44">
        <f t="shared" si="666"/>
        <v>44133.333333333423</v>
      </c>
      <c r="C336" s="52">
        <f t="shared" si="600"/>
        <v>133.33333333333334</v>
      </c>
      <c r="D336" s="50">
        <f t="shared" si="601"/>
        <v>4</v>
      </c>
      <c r="E336" s="44">
        <f t="shared" si="602"/>
        <v>4.13</v>
      </c>
      <c r="F336" s="47">
        <f t="shared" si="603"/>
        <v>0.02</v>
      </c>
      <c r="G336" s="52">
        <f t="shared" si="667"/>
        <v>2.4966225095622713E-2</v>
      </c>
      <c r="H336" s="57">
        <f t="shared" si="668"/>
        <v>533.45256210225364</v>
      </c>
      <c r="I336" s="52">
        <f t="shared" si="669"/>
        <v>0</v>
      </c>
      <c r="J336" s="54">
        <f t="shared" si="670"/>
        <v>1215.3388732612184</v>
      </c>
      <c r="K336" s="46">
        <f t="shared" si="713"/>
        <v>1215.3388732612184</v>
      </c>
      <c r="L336" s="80">
        <f t="shared" si="604"/>
        <v>0</v>
      </c>
      <c r="M336" s="142">
        <f t="shared" si="605"/>
        <v>0</v>
      </c>
      <c r="N336" s="60">
        <f t="shared" si="606"/>
        <v>4.13</v>
      </c>
      <c r="O336" s="53">
        <f t="shared" si="607"/>
        <v>0</v>
      </c>
      <c r="P336" s="58">
        <f t="shared" si="671"/>
        <v>2.8011987743889604</v>
      </c>
      <c r="Q336" s="49">
        <f t="shared" si="608"/>
        <v>2.8011987743889604</v>
      </c>
      <c r="R336" s="143">
        <f t="shared" si="609"/>
        <v>0.02</v>
      </c>
      <c r="S336" s="51">
        <f t="shared" si="672"/>
        <v>1.9526035596554352E-2</v>
      </c>
      <c r="T336" s="57">
        <f t="shared" si="673"/>
        <v>514.69253719651545</v>
      </c>
      <c r="U336" s="53">
        <f t="shared" si="610"/>
        <v>0</v>
      </c>
      <c r="V336" s="58">
        <f t="shared" si="674"/>
        <v>2.818916007608399</v>
      </c>
      <c r="W336" s="49">
        <f t="shared" si="611"/>
        <v>2.818916007608399</v>
      </c>
      <c r="X336" s="143">
        <f t="shared" si="612"/>
        <v>0.02</v>
      </c>
      <c r="Y336" s="51">
        <f t="shared" si="675"/>
        <v>1.8931213815298598E-2</v>
      </c>
      <c r="Z336" s="57">
        <f t="shared" si="676"/>
        <v>506.96195253029362</v>
      </c>
      <c r="AA336" s="53">
        <f t="shared" si="613"/>
        <v>0</v>
      </c>
      <c r="AB336" s="58">
        <f t="shared" si="677"/>
        <v>2.8267187294396141</v>
      </c>
      <c r="AC336" s="49">
        <f t="shared" si="614"/>
        <v>2.8267187294396141</v>
      </c>
      <c r="AD336" s="143">
        <f t="shared" si="615"/>
        <v>0.02</v>
      </c>
      <c r="AE336" s="49">
        <f t="shared" si="714"/>
        <v>1.8878523966449599E-2</v>
      </c>
      <c r="AF336" s="57">
        <f t="shared" si="678"/>
        <v>505.07364307385029</v>
      </c>
      <c r="AG336" s="53">
        <f t="shared" si="616"/>
        <v>0</v>
      </c>
      <c r="AH336" s="58">
        <f t="shared" si="679"/>
        <v>2.8286698493975475</v>
      </c>
      <c r="AI336" s="49">
        <f t="shared" si="617"/>
        <v>2.8286698493975475</v>
      </c>
      <c r="AJ336" s="143">
        <f t="shared" si="618"/>
        <v>0.02</v>
      </c>
      <c r="AK336" s="51">
        <f t="shared" si="680"/>
        <v>1.8879082291311002E-2</v>
      </c>
      <c r="AL336" s="57">
        <f t="shared" si="681"/>
        <v>504.83844710046623</v>
      </c>
      <c r="AM336" s="53">
        <f t="shared" si="619"/>
        <v>0</v>
      </c>
      <c r="AN336" s="58">
        <f t="shared" si="682"/>
        <v>2.8289141179892558</v>
      </c>
      <c r="AO336" s="49">
        <f t="shared" si="620"/>
        <v>2.8289141179892558</v>
      </c>
      <c r="AP336" s="143">
        <f t="shared" si="621"/>
        <v>0.02</v>
      </c>
      <c r="AQ336" s="51">
        <f t="shared" si="683"/>
        <v>1.8879377941043197E-2</v>
      </c>
      <c r="AR336" s="57">
        <f t="shared" si="684"/>
        <v>504.81731961030846</v>
      </c>
      <c r="AS336" s="44">
        <f t="shared" si="622"/>
        <v>2187.609971870193</v>
      </c>
      <c r="AT336" s="44">
        <f t="shared" si="623"/>
        <v>875.04398874807714</v>
      </c>
      <c r="AU336" s="44">
        <f t="shared" si="624"/>
        <v>546.90249296754826</v>
      </c>
      <c r="AV336" s="47">
        <f t="shared" si="625"/>
        <v>9.2674952718796515</v>
      </c>
      <c r="AW336" s="47">
        <f t="shared" si="626"/>
        <v>360.22586448793061</v>
      </c>
      <c r="AX336" s="86">
        <f t="shared" si="627"/>
        <v>63265.159449026396</v>
      </c>
      <c r="AY336" s="86">
        <f t="shared" si="628"/>
        <v>415.24421469586292</v>
      </c>
      <c r="AZ336" s="10">
        <f t="shared" si="685"/>
        <v>415.24421469586292</v>
      </c>
      <c r="BA336" s="44">
        <f t="shared" si="629"/>
        <v>415.24421469586292</v>
      </c>
      <c r="BB336" s="9">
        <f t="shared" si="630"/>
        <v>415.24421469586292</v>
      </c>
      <c r="BC336" s="45">
        <f t="shared" si="719"/>
        <v>55365.89529278173</v>
      </c>
      <c r="BD336" s="9">
        <f t="shared" si="631"/>
        <v>415.24421469586292</v>
      </c>
      <c r="BE336" s="45">
        <f t="shared" si="715"/>
        <v>55365.89529278173</v>
      </c>
      <c r="BF336" s="9">
        <f t="shared" si="632"/>
        <v>415.24421469586292</v>
      </c>
      <c r="BG336" s="45">
        <f t="shared" si="716"/>
        <v>55365.89529278173</v>
      </c>
      <c r="BH336" s="58"/>
      <c r="BI336" s="58"/>
      <c r="BJ336" s="58">
        <f t="shared" si="686"/>
        <v>-415.24421469586292</v>
      </c>
      <c r="BK336" s="97"/>
      <c r="BL336" s="44"/>
      <c r="BM336" s="82">
        <f t="shared" si="687"/>
        <v>33.1</v>
      </c>
      <c r="BN336" s="86">
        <f t="shared" si="688"/>
        <v>33100</v>
      </c>
      <c r="BO336" s="86">
        <f t="shared" si="689"/>
        <v>100</v>
      </c>
      <c r="BP336" s="84">
        <f t="shared" si="633"/>
        <v>3</v>
      </c>
      <c r="BQ336" s="84">
        <f t="shared" si="634"/>
        <v>2.6</v>
      </c>
      <c r="BR336" s="84">
        <f t="shared" si="635"/>
        <v>0.2</v>
      </c>
      <c r="BS336" s="84">
        <f t="shared" si="690"/>
        <v>3.5256943074938006E-2</v>
      </c>
      <c r="BT336" s="84">
        <f t="shared" si="691"/>
        <v>687.08277707156969</v>
      </c>
      <c r="BU336" s="84">
        <f t="shared" si="692"/>
        <v>0</v>
      </c>
      <c r="BV336" s="83">
        <f t="shared" si="693"/>
        <v>893.49378114440231</v>
      </c>
      <c r="BW336" s="81">
        <f t="shared" si="717"/>
        <v>893.49378114440231</v>
      </c>
      <c r="BX336" s="83">
        <f t="shared" si="636"/>
        <v>0</v>
      </c>
      <c r="BY336" s="141">
        <f t="shared" si="637"/>
        <v>0</v>
      </c>
      <c r="BZ336" s="83">
        <f t="shared" si="638"/>
        <v>2.6</v>
      </c>
      <c r="CA336" s="83">
        <f t="shared" si="639"/>
        <v>0</v>
      </c>
      <c r="CB336" s="83">
        <f t="shared" si="694"/>
        <v>2.5480512314211512</v>
      </c>
      <c r="CC336" s="83">
        <f t="shared" si="640"/>
        <v>2.5480512314211512</v>
      </c>
      <c r="CD336" s="143">
        <f t="shared" si="641"/>
        <v>0.2</v>
      </c>
      <c r="CE336" s="83">
        <f t="shared" si="695"/>
        <v>2.1049523213569583E-2</v>
      </c>
      <c r="CF336" s="84">
        <f t="shared" si="696"/>
        <v>773.03758224892113</v>
      </c>
      <c r="CG336" s="83">
        <f t="shared" si="642"/>
        <v>0</v>
      </c>
      <c r="CH336" s="83">
        <f t="shared" si="697"/>
        <v>2.527721102104644</v>
      </c>
      <c r="CI336" s="83">
        <f t="shared" si="643"/>
        <v>2.527721102104644</v>
      </c>
      <c r="CJ336" s="143">
        <f t="shared" si="644"/>
        <v>0.2</v>
      </c>
      <c r="CK336" s="83">
        <f t="shared" si="698"/>
        <v>2.024191079975831E-2</v>
      </c>
      <c r="CL336" s="84">
        <f t="shared" si="699"/>
        <v>720.21475819980651</v>
      </c>
      <c r="CM336" s="83">
        <f t="shared" si="645"/>
        <v>0</v>
      </c>
      <c r="CN336" s="83">
        <f t="shared" si="700"/>
        <v>2.5401762039877083</v>
      </c>
      <c r="CO336" s="83">
        <f t="shared" si="646"/>
        <v>2.5401762039877083</v>
      </c>
      <c r="CP336" s="143">
        <f t="shared" si="647"/>
        <v>0.2</v>
      </c>
      <c r="CQ336" s="83">
        <f t="shared" si="701"/>
        <v>2.0401564504283608E-2</v>
      </c>
      <c r="CR336" s="84">
        <f t="shared" si="702"/>
        <v>705.81009087490838</v>
      </c>
      <c r="CS336" s="83">
        <f t="shared" si="648"/>
        <v>0</v>
      </c>
      <c r="CT336" s="83">
        <f t="shared" si="703"/>
        <v>2.5435940110340196</v>
      </c>
      <c r="CU336" s="83">
        <f t="shared" si="649"/>
        <v>2.5435940110340196</v>
      </c>
      <c r="CV336" s="143">
        <f t="shared" si="650"/>
        <v>0.2</v>
      </c>
      <c r="CW336" s="83">
        <f t="shared" si="704"/>
        <v>2.0429526987183672E-2</v>
      </c>
      <c r="CX336" s="84">
        <f t="shared" si="705"/>
        <v>704.27155806955341</v>
      </c>
      <c r="CY336" s="83">
        <f t="shared" si="651"/>
        <v>0</v>
      </c>
      <c r="CZ336" s="83">
        <f t="shared" si="706"/>
        <v>2.5439596036676004</v>
      </c>
      <c r="DA336" s="83">
        <f t="shared" si="652"/>
        <v>2.5439596036676004</v>
      </c>
      <c r="DB336" s="143">
        <f t="shared" si="653"/>
        <v>0.2</v>
      </c>
      <c r="DC336" s="83">
        <f t="shared" si="707"/>
        <v>2.0430446767325604E-2</v>
      </c>
      <c r="DD336" s="84">
        <f t="shared" si="708"/>
        <v>704.20650460651359</v>
      </c>
      <c r="DE336" s="86">
        <f t="shared" si="654"/>
        <v>1608.2888060599239</v>
      </c>
      <c r="DF336" s="86">
        <f t="shared" si="655"/>
        <v>643.31552242396958</v>
      </c>
      <c r="DG336" s="86">
        <f t="shared" si="656"/>
        <v>402.07220151498097</v>
      </c>
      <c r="DH336" s="86">
        <f t="shared" si="657"/>
        <v>0.45210392799394061</v>
      </c>
      <c r="DI336" s="86">
        <f t="shared" si="658"/>
        <v>1.6368379694705071</v>
      </c>
      <c r="DJ336" s="86">
        <f t="shared" si="659"/>
        <v>296.34940892581562</v>
      </c>
      <c r="DK336" s="86">
        <f t="shared" si="660"/>
        <v>278.14694482137577</v>
      </c>
      <c r="DL336" s="86">
        <f t="shared" si="718"/>
        <v>278.14694482137577</v>
      </c>
      <c r="DM336" s="86">
        <f t="shared" si="661"/>
        <v>1.6368379694705071</v>
      </c>
      <c r="DN336" s="85">
        <f t="shared" si="662"/>
        <v>1.6368379694705071</v>
      </c>
      <c r="DO336" s="85">
        <f t="shared" si="709"/>
        <v>163.68379694705069</v>
      </c>
      <c r="DP336" s="85">
        <f t="shared" si="663"/>
        <v>1.6368379694705071</v>
      </c>
      <c r="DQ336" s="85">
        <f t="shared" si="710"/>
        <v>163.68379694705069</v>
      </c>
      <c r="DR336" s="85">
        <f t="shared" si="664"/>
        <v>1.6368379694705071</v>
      </c>
      <c r="DS336" s="85">
        <f t="shared" si="711"/>
        <v>163.68379694705069</v>
      </c>
      <c r="DT336" s="81"/>
      <c r="DU336" s="81"/>
      <c r="DV336" s="81">
        <f t="shared" si="712"/>
        <v>-1.6368379694705071</v>
      </c>
      <c r="DW336" s="100"/>
    </row>
    <row r="337" spans="1:127" x14ac:dyDescent="0.2">
      <c r="A337" s="59">
        <f t="shared" si="665"/>
        <v>44.266666666666758</v>
      </c>
      <c r="B337" s="44">
        <f t="shared" si="666"/>
        <v>44266.666666666759</v>
      </c>
      <c r="C337" s="52">
        <f t="shared" si="600"/>
        <v>133.33333333333334</v>
      </c>
      <c r="D337" s="50">
        <f t="shared" si="601"/>
        <v>4</v>
      </c>
      <c r="E337" s="44">
        <f t="shared" si="602"/>
        <v>4.13</v>
      </c>
      <c r="F337" s="47">
        <f t="shared" si="603"/>
        <v>0.02</v>
      </c>
      <c r="G337" s="52">
        <f t="shared" si="667"/>
        <v>2.4963558428956045E-2</v>
      </c>
      <c r="H337" s="57">
        <f t="shared" si="668"/>
        <v>534.25853116641144</v>
      </c>
      <c r="I337" s="52">
        <f t="shared" si="669"/>
        <v>0</v>
      </c>
      <c r="J337" s="54">
        <f t="shared" si="670"/>
        <v>1219.6552732612183</v>
      </c>
      <c r="K337" s="46">
        <f t="shared" si="713"/>
        <v>1219.6552732612183</v>
      </c>
      <c r="L337" s="80">
        <f t="shared" si="604"/>
        <v>0</v>
      </c>
      <c r="M337" s="142">
        <f t="shared" si="605"/>
        <v>0</v>
      </c>
      <c r="N337" s="60">
        <f t="shared" si="606"/>
        <v>4.13</v>
      </c>
      <c r="O337" s="53">
        <f t="shared" si="607"/>
        <v>0</v>
      </c>
      <c r="P337" s="58">
        <f t="shared" si="671"/>
        <v>2.8008223022798124</v>
      </c>
      <c r="Q337" s="49">
        <f t="shared" si="608"/>
        <v>2.8008223022798124</v>
      </c>
      <c r="R337" s="143">
        <f t="shared" si="609"/>
        <v>0.02</v>
      </c>
      <c r="S337" s="51">
        <f t="shared" si="672"/>
        <v>1.9523368929887683E-2</v>
      </c>
      <c r="T337" s="57">
        <f t="shared" si="673"/>
        <v>515.62188703733989</v>
      </c>
      <c r="U337" s="53">
        <f t="shared" si="610"/>
        <v>0</v>
      </c>
      <c r="V337" s="58">
        <f t="shared" si="674"/>
        <v>2.8183485617744122</v>
      </c>
      <c r="W337" s="49">
        <f t="shared" si="611"/>
        <v>2.8183485617744122</v>
      </c>
      <c r="X337" s="143">
        <f t="shared" si="612"/>
        <v>0.02</v>
      </c>
      <c r="Y337" s="51">
        <f t="shared" si="675"/>
        <v>1.892854714863193E-2</v>
      </c>
      <c r="Z337" s="57">
        <f t="shared" si="676"/>
        <v>507.85732651712038</v>
      </c>
      <c r="AA337" s="53">
        <f t="shared" si="613"/>
        <v>0</v>
      </c>
      <c r="AB337" s="58">
        <f t="shared" si="677"/>
        <v>2.8261522037116906</v>
      </c>
      <c r="AC337" s="49">
        <f t="shared" si="614"/>
        <v>2.8261522037116906</v>
      </c>
      <c r="AD337" s="143">
        <f t="shared" si="615"/>
        <v>0.02</v>
      </c>
      <c r="AE337" s="49">
        <f t="shared" si="714"/>
        <v>1.887585729978293E-2</v>
      </c>
      <c r="AF337" s="57">
        <f t="shared" si="678"/>
        <v>505.96406019419152</v>
      </c>
      <c r="AG337" s="53">
        <f t="shared" si="616"/>
        <v>0</v>
      </c>
      <c r="AH337" s="58">
        <f t="shared" si="679"/>
        <v>2.8281004277927049</v>
      </c>
      <c r="AI337" s="49">
        <f t="shared" si="617"/>
        <v>2.8281004277927049</v>
      </c>
      <c r="AJ337" s="143">
        <f t="shared" si="618"/>
        <v>0.02</v>
      </c>
      <c r="AK337" s="51">
        <f t="shared" si="680"/>
        <v>1.8876415624644333E-2</v>
      </c>
      <c r="AL337" s="57">
        <f t="shared" si="681"/>
        <v>505.72827635888359</v>
      </c>
      <c r="AM337" s="53">
        <f t="shared" si="619"/>
        <v>0</v>
      </c>
      <c r="AN337" s="58">
        <f t="shared" si="682"/>
        <v>2.8283443099416141</v>
      </c>
      <c r="AO337" s="49">
        <f t="shared" si="620"/>
        <v>2.8283443099416141</v>
      </c>
      <c r="AP337" s="143">
        <f t="shared" si="621"/>
        <v>0.02</v>
      </c>
      <c r="AQ337" s="51">
        <f t="shared" si="683"/>
        <v>1.8876711274376529E-2</v>
      </c>
      <c r="AR337" s="57">
        <f t="shared" si="684"/>
        <v>505.70708596919337</v>
      </c>
      <c r="AS337" s="44">
        <f t="shared" si="622"/>
        <v>2195.3794918701929</v>
      </c>
      <c r="AT337" s="44">
        <f t="shared" si="623"/>
        <v>878.15179674807712</v>
      </c>
      <c r="AU337" s="44">
        <f t="shared" si="624"/>
        <v>548.84487296754821</v>
      </c>
      <c r="AV337" s="47">
        <f t="shared" si="625"/>
        <v>9.1756639527606989</v>
      </c>
      <c r="AW337" s="47">
        <f t="shared" si="626"/>
        <v>353.54523951870522</v>
      </c>
      <c r="AX337" s="86">
        <f t="shared" si="627"/>
        <v>61393.194328413119</v>
      </c>
      <c r="AY337" s="86">
        <f t="shared" si="628"/>
        <v>412.86837998328758</v>
      </c>
      <c r="AZ337" s="10">
        <f t="shared" si="685"/>
        <v>412.86837998328758</v>
      </c>
      <c r="BA337" s="44">
        <f t="shared" si="629"/>
        <v>412.86837998328758</v>
      </c>
      <c r="BB337" s="9">
        <f t="shared" si="630"/>
        <v>412.86837998328758</v>
      </c>
      <c r="BC337" s="45">
        <f t="shared" si="719"/>
        <v>55049.117331105015</v>
      </c>
      <c r="BD337" s="9">
        <f t="shared" si="631"/>
        <v>412.86837998328758</v>
      </c>
      <c r="BE337" s="45">
        <f t="shared" si="715"/>
        <v>55049.117331105015</v>
      </c>
      <c r="BF337" s="9">
        <f t="shared" si="632"/>
        <v>412.86837998328758</v>
      </c>
      <c r="BG337" s="45">
        <f t="shared" si="716"/>
        <v>55049.117331105015</v>
      </c>
      <c r="BH337" s="58"/>
      <c r="BI337" s="58"/>
      <c r="BJ337" s="58">
        <f t="shared" si="686"/>
        <v>-412.86837998328758</v>
      </c>
      <c r="BK337" s="97"/>
      <c r="BL337" s="44"/>
      <c r="BM337" s="82">
        <f t="shared" si="687"/>
        <v>33.200000000000003</v>
      </c>
      <c r="BN337" s="86">
        <f t="shared" si="688"/>
        <v>33200</v>
      </c>
      <c r="BO337" s="86">
        <f t="shared" si="689"/>
        <v>100</v>
      </c>
      <c r="BP337" s="84">
        <f t="shared" si="633"/>
        <v>3</v>
      </c>
      <c r="BQ337" s="84">
        <f t="shared" si="634"/>
        <v>2.6</v>
      </c>
      <c r="BR337" s="84">
        <f t="shared" si="635"/>
        <v>0.2</v>
      </c>
      <c r="BS337" s="84">
        <f t="shared" si="690"/>
        <v>3.5236943074938007E-2</v>
      </c>
      <c r="BT337" s="84">
        <f t="shared" si="691"/>
        <v>688.43842872829805</v>
      </c>
      <c r="BU337" s="84">
        <f t="shared" si="692"/>
        <v>0</v>
      </c>
      <c r="BV337" s="83">
        <f t="shared" si="693"/>
        <v>896.33868114440224</v>
      </c>
      <c r="BW337" s="81">
        <f t="shared" si="717"/>
        <v>896.33868114440224</v>
      </c>
      <c r="BX337" s="83">
        <f t="shared" si="636"/>
        <v>0</v>
      </c>
      <c r="BY337" s="141">
        <f t="shared" si="637"/>
        <v>0</v>
      </c>
      <c r="BZ337" s="83">
        <f t="shared" si="638"/>
        <v>2.6</v>
      </c>
      <c r="CA337" s="83">
        <f t="shared" si="639"/>
        <v>0</v>
      </c>
      <c r="CB337" s="83">
        <f t="shared" si="694"/>
        <v>2.5480948301497963</v>
      </c>
      <c r="CC337" s="83">
        <f t="shared" si="640"/>
        <v>2.5480948301497963</v>
      </c>
      <c r="CD337" s="143">
        <f t="shared" si="641"/>
        <v>0.2</v>
      </c>
      <c r="CE337" s="83">
        <f t="shared" si="695"/>
        <v>2.1029523213569584E-2</v>
      </c>
      <c r="CF337" s="84">
        <f t="shared" si="696"/>
        <v>773.86329261746164</v>
      </c>
      <c r="CG337" s="83">
        <f t="shared" si="642"/>
        <v>0</v>
      </c>
      <c r="CH337" s="83">
        <f t="shared" si="697"/>
        <v>2.5278912459636684</v>
      </c>
      <c r="CI337" s="83">
        <f t="shared" si="643"/>
        <v>2.5278912459636684</v>
      </c>
      <c r="CJ337" s="143">
        <f t="shared" si="644"/>
        <v>0.2</v>
      </c>
      <c r="CK337" s="83">
        <f t="shared" si="698"/>
        <v>2.0221910799758311E-2</v>
      </c>
      <c r="CL337" s="84">
        <f t="shared" si="699"/>
        <v>721.01515943010497</v>
      </c>
      <c r="CM337" s="83">
        <f t="shared" si="645"/>
        <v>0</v>
      </c>
      <c r="CN337" s="83">
        <f t="shared" si="700"/>
        <v>2.5403522238900296</v>
      </c>
      <c r="CO337" s="83">
        <f t="shared" si="646"/>
        <v>2.5403522238900296</v>
      </c>
      <c r="CP337" s="143">
        <f t="shared" si="647"/>
        <v>0.2</v>
      </c>
      <c r="CQ337" s="83">
        <f t="shared" si="701"/>
        <v>2.0381564504283609E-2</v>
      </c>
      <c r="CR337" s="84">
        <f t="shared" si="702"/>
        <v>706.61285268616666</v>
      </c>
      <c r="CS337" s="83">
        <f t="shared" si="648"/>
        <v>0</v>
      </c>
      <c r="CT337" s="83">
        <f t="shared" si="703"/>
        <v>2.5437694513988149</v>
      </c>
      <c r="CU337" s="83">
        <f t="shared" si="649"/>
        <v>2.5437694513988149</v>
      </c>
      <c r="CV337" s="143">
        <f t="shared" si="650"/>
        <v>0.2</v>
      </c>
      <c r="CW337" s="83">
        <f t="shared" si="704"/>
        <v>2.0409526987183672E-2</v>
      </c>
      <c r="CX337" s="84">
        <f t="shared" si="705"/>
        <v>705.07434054578994</v>
      </c>
      <c r="CY337" s="83">
        <f t="shared" si="651"/>
        <v>0</v>
      </c>
      <c r="CZ337" s="83">
        <f t="shared" si="706"/>
        <v>2.5441350369201103</v>
      </c>
      <c r="DA337" s="83">
        <f t="shared" si="652"/>
        <v>2.5441350369201103</v>
      </c>
      <c r="DB337" s="143">
        <f t="shared" si="653"/>
        <v>0.2</v>
      </c>
      <c r="DC337" s="83">
        <f t="shared" si="707"/>
        <v>2.0410446767325605E-2</v>
      </c>
      <c r="DD337" s="84">
        <f t="shared" si="708"/>
        <v>705.00920787027167</v>
      </c>
      <c r="DE337" s="86">
        <f t="shared" si="654"/>
        <v>1613.409626059924</v>
      </c>
      <c r="DF337" s="86">
        <f t="shared" si="655"/>
        <v>645.36385042396967</v>
      </c>
      <c r="DG337" s="86">
        <f t="shared" si="656"/>
        <v>403.352406514981</v>
      </c>
      <c r="DH337" s="86">
        <f t="shared" si="657"/>
        <v>0.44985960396659286</v>
      </c>
      <c r="DI337" s="86">
        <f t="shared" si="658"/>
        <v>1.6219435682638124</v>
      </c>
      <c r="DJ337" s="86">
        <f t="shared" si="659"/>
        <v>291.30371525688804</v>
      </c>
      <c r="DK337" s="86">
        <f t="shared" si="660"/>
        <v>274.77081423226633</v>
      </c>
      <c r="DL337" s="86">
        <f t="shared" si="718"/>
        <v>274.77081423226633</v>
      </c>
      <c r="DM337" s="86">
        <f t="shared" si="661"/>
        <v>1.6219435682638124</v>
      </c>
      <c r="DN337" s="85">
        <f t="shared" si="662"/>
        <v>1.6219435682638124</v>
      </c>
      <c r="DO337" s="85">
        <f t="shared" si="709"/>
        <v>162.19435682638124</v>
      </c>
      <c r="DP337" s="85">
        <f t="shared" si="663"/>
        <v>1.6219435682638124</v>
      </c>
      <c r="DQ337" s="85">
        <f t="shared" si="710"/>
        <v>162.19435682638124</v>
      </c>
      <c r="DR337" s="85">
        <f t="shared" si="664"/>
        <v>1.6219435682638124</v>
      </c>
      <c r="DS337" s="85">
        <f t="shared" si="711"/>
        <v>162.19435682638124</v>
      </c>
      <c r="DT337" s="81"/>
      <c r="DU337" s="81"/>
      <c r="DV337" s="81">
        <f t="shared" si="712"/>
        <v>-1.6219435682638124</v>
      </c>
      <c r="DW337" s="100"/>
    </row>
    <row r="338" spans="1:127" x14ac:dyDescent="0.2">
      <c r="A338" s="59">
        <f t="shared" si="665"/>
        <v>44.400000000000098</v>
      </c>
      <c r="B338" s="44">
        <f t="shared" si="666"/>
        <v>44400.000000000095</v>
      </c>
      <c r="C338" s="52">
        <f t="shared" si="600"/>
        <v>133.33333333333334</v>
      </c>
      <c r="D338" s="50">
        <f t="shared" si="601"/>
        <v>4</v>
      </c>
      <c r="E338" s="44">
        <f t="shared" si="602"/>
        <v>4.13</v>
      </c>
      <c r="F338" s="47">
        <f t="shared" si="603"/>
        <v>0.02</v>
      </c>
      <c r="G338" s="52">
        <f t="shared" si="667"/>
        <v>2.4960891762289376E-2</v>
      </c>
      <c r="H338" s="57">
        <f t="shared" si="668"/>
        <v>535.06441413963569</v>
      </c>
      <c r="I338" s="52">
        <f t="shared" si="669"/>
        <v>0</v>
      </c>
      <c r="J338" s="54">
        <f t="shared" si="670"/>
        <v>1223.9716732612183</v>
      </c>
      <c r="K338" s="46">
        <f t="shared" si="713"/>
        <v>1223.9716732612183</v>
      </c>
      <c r="L338" s="80">
        <f t="shared" si="604"/>
        <v>0</v>
      </c>
      <c r="M338" s="142">
        <f t="shared" si="605"/>
        <v>0</v>
      </c>
      <c r="N338" s="60">
        <f t="shared" si="606"/>
        <v>4.13</v>
      </c>
      <c r="O338" s="53">
        <f t="shared" si="607"/>
        <v>0</v>
      </c>
      <c r="P338" s="58">
        <f t="shared" si="671"/>
        <v>2.800448667925588</v>
      </c>
      <c r="Q338" s="49">
        <f t="shared" si="608"/>
        <v>2.800448667925588</v>
      </c>
      <c r="R338" s="143">
        <f t="shared" si="609"/>
        <v>0.02</v>
      </c>
      <c r="S338" s="51">
        <f t="shared" si="672"/>
        <v>1.9520702263221015E-2</v>
      </c>
      <c r="T338" s="57">
        <f t="shared" si="673"/>
        <v>516.55123484973842</v>
      </c>
      <c r="U338" s="53">
        <f t="shared" si="610"/>
        <v>0</v>
      </c>
      <c r="V338" s="58">
        <f t="shared" si="674"/>
        <v>2.8177849560894201</v>
      </c>
      <c r="W338" s="49">
        <f t="shared" si="611"/>
        <v>2.8177849560894201</v>
      </c>
      <c r="X338" s="143">
        <f t="shared" si="612"/>
        <v>0.02</v>
      </c>
      <c r="Y338" s="51">
        <f t="shared" si="675"/>
        <v>1.8925880481965262E-2</v>
      </c>
      <c r="Z338" s="57">
        <f t="shared" si="676"/>
        <v>508.75275462098762</v>
      </c>
      <c r="AA338" s="53">
        <f t="shared" si="613"/>
        <v>0</v>
      </c>
      <c r="AB338" s="58">
        <f t="shared" si="677"/>
        <v>2.8255892150499471</v>
      </c>
      <c r="AC338" s="49">
        <f t="shared" si="614"/>
        <v>2.8255892150499471</v>
      </c>
      <c r="AD338" s="143">
        <f t="shared" si="615"/>
        <v>0.02</v>
      </c>
      <c r="AE338" s="49">
        <f t="shared" si="714"/>
        <v>1.8873190633116262E-2</v>
      </c>
      <c r="AF338" s="57">
        <f t="shared" si="678"/>
        <v>506.85452999699316</v>
      </c>
      <c r="AG338" s="53">
        <f t="shared" si="616"/>
        <v>0</v>
      </c>
      <c r="AH338" s="58">
        <f t="shared" si="679"/>
        <v>2.8275345132870409</v>
      </c>
      <c r="AI338" s="49">
        <f t="shared" si="617"/>
        <v>2.8275345132870409</v>
      </c>
      <c r="AJ338" s="143">
        <f t="shared" si="618"/>
        <v>0.02</v>
      </c>
      <c r="AK338" s="51">
        <f t="shared" si="680"/>
        <v>1.8873748957977665E-2</v>
      </c>
      <c r="AL338" s="57">
        <f t="shared" si="681"/>
        <v>506.61815905686325</v>
      </c>
      <c r="AM338" s="53">
        <f t="shared" si="619"/>
        <v>0</v>
      </c>
      <c r="AN338" s="58">
        <f t="shared" si="682"/>
        <v>2.8277780045549896</v>
      </c>
      <c r="AO338" s="49">
        <f t="shared" si="620"/>
        <v>2.8277780045549896</v>
      </c>
      <c r="AP338" s="143">
        <f t="shared" si="621"/>
        <v>0.02</v>
      </c>
      <c r="AQ338" s="51">
        <f t="shared" si="683"/>
        <v>1.8874044607709861E-2</v>
      </c>
      <c r="AR338" s="57">
        <f t="shared" si="684"/>
        <v>506.59690587193984</v>
      </c>
      <c r="AS338" s="44">
        <f t="shared" si="622"/>
        <v>2203.1490118701927</v>
      </c>
      <c r="AT338" s="44">
        <f t="shared" si="623"/>
        <v>881.25960474807709</v>
      </c>
      <c r="AU338" s="44">
        <f t="shared" si="624"/>
        <v>550.78725296754817</v>
      </c>
      <c r="AV338" s="47">
        <f t="shared" si="625"/>
        <v>9.0849436722802253</v>
      </c>
      <c r="AW338" s="47">
        <f t="shared" si="626"/>
        <v>347.00294882363511</v>
      </c>
      <c r="AX338" s="86">
        <f t="shared" si="627"/>
        <v>59580.596577635391</v>
      </c>
      <c r="AY338" s="86">
        <f t="shared" si="628"/>
        <v>410.50057037400154</v>
      </c>
      <c r="AZ338" s="10">
        <f t="shared" si="685"/>
        <v>410.50057037400154</v>
      </c>
      <c r="BA338" s="44">
        <f t="shared" si="629"/>
        <v>410.50057037400154</v>
      </c>
      <c r="BB338" s="9">
        <f t="shared" si="630"/>
        <v>410.50057037400154</v>
      </c>
      <c r="BC338" s="45">
        <f t="shared" si="719"/>
        <v>54733.409383200211</v>
      </c>
      <c r="BD338" s="9">
        <f t="shared" si="631"/>
        <v>410.50057037400154</v>
      </c>
      <c r="BE338" s="45">
        <f t="shared" si="715"/>
        <v>54733.409383200211</v>
      </c>
      <c r="BF338" s="9">
        <f t="shared" si="632"/>
        <v>410.50057037400154</v>
      </c>
      <c r="BG338" s="45">
        <f t="shared" si="716"/>
        <v>54733.409383200211</v>
      </c>
      <c r="BH338" s="58"/>
      <c r="BI338" s="58"/>
      <c r="BJ338" s="58">
        <f t="shared" si="686"/>
        <v>-410.50057037400154</v>
      </c>
      <c r="BK338" s="97"/>
      <c r="BL338" s="44"/>
      <c r="BM338" s="82">
        <f t="shared" si="687"/>
        <v>33.299999999999997</v>
      </c>
      <c r="BN338" s="86">
        <f t="shared" si="688"/>
        <v>33300</v>
      </c>
      <c r="BO338" s="86">
        <f t="shared" si="689"/>
        <v>100</v>
      </c>
      <c r="BP338" s="84">
        <f t="shared" si="633"/>
        <v>3</v>
      </c>
      <c r="BQ338" s="84">
        <f t="shared" si="634"/>
        <v>2.6</v>
      </c>
      <c r="BR338" s="84">
        <f t="shared" si="635"/>
        <v>0.2</v>
      </c>
      <c r="BS338" s="84">
        <f t="shared" si="690"/>
        <v>3.5216943074938008E-2</v>
      </c>
      <c r="BT338" s="84">
        <f t="shared" si="691"/>
        <v>689.79331115425714</v>
      </c>
      <c r="BU338" s="84">
        <f t="shared" si="692"/>
        <v>0</v>
      </c>
      <c r="BV338" s="83">
        <f t="shared" si="693"/>
        <v>899.18358114440218</v>
      </c>
      <c r="BW338" s="81">
        <f t="shared" si="717"/>
        <v>899.18358114440218</v>
      </c>
      <c r="BX338" s="83">
        <f t="shared" si="636"/>
        <v>0</v>
      </c>
      <c r="BY338" s="141">
        <f t="shared" si="637"/>
        <v>0</v>
      </c>
      <c r="BZ338" s="83">
        <f t="shared" si="638"/>
        <v>2.6</v>
      </c>
      <c r="CA338" s="83">
        <f t="shared" si="639"/>
        <v>0</v>
      </c>
      <c r="CB338" s="83">
        <f t="shared" si="694"/>
        <v>2.548138601182719</v>
      </c>
      <c r="CC338" s="83">
        <f t="shared" si="640"/>
        <v>2.548138601182719</v>
      </c>
      <c r="CD338" s="143">
        <f t="shared" si="641"/>
        <v>0.2</v>
      </c>
      <c r="CE338" s="83">
        <f t="shared" si="695"/>
        <v>2.1009523213569584E-2</v>
      </c>
      <c r="CF338" s="84">
        <f t="shared" si="696"/>
        <v>774.6882039576858</v>
      </c>
      <c r="CG338" s="83">
        <f t="shared" si="642"/>
        <v>0</v>
      </c>
      <c r="CH338" s="83">
        <f t="shared" si="697"/>
        <v>2.5280615512207323</v>
      </c>
      <c r="CI338" s="83">
        <f t="shared" si="643"/>
        <v>2.5280615512207323</v>
      </c>
      <c r="CJ338" s="143">
        <f t="shared" si="644"/>
        <v>0.2</v>
      </c>
      <c r="CK338" s="83">
        <f t="shared" si="698"/>
        <v>2.0201910799758312E-2</v>
      </c>
      <c r="CL338" s="84">
        <f t="shared" si="699"/>
        <v>721.81471561481158</v>
      </c>
      <c r="CM338" s="83">
        <f t="shared" si="645"/>
        <v>0</v>
      </c>
      <c r="CN338" s="83">
        <f t="shared" si="700"/>
        <v>2.5405284177450964</v>
      </c>
      <c r="CO338" s="83">
        <f t="shared" si="646"/>
        <v>2.5405284177450964</v>
      </c>
      <c r="CP338" s="143">
        <f t="shared" si="647"/>
        <v>0.2</v>
      </c>
      <c r="CQ338" s="83">
        <f t="shared" si="701"/>
        <v>2.036156450428361E-2</v>
      </c>
      <c r="CR338" s="84">
        <f t="shared" si="702"/>
        <v>707.41477158200746</v>
      </c>
      <c r="CS338" s="83">
        <f t="shared" si="648"/>
        <v>0</v>
      </c>
      <c r="CT338" s="83">
        <f t="shared" si="703"/>
        <v>2.5439450657231291</v>
      </c>
      <c r="CU338" s="83">
        <f t="shared" si="649"/>
        <v>2.5439450657231291</v>
      </c>
      <c r="CV338" s="143">
        <f t="shared" si="650"/>
        <v>0.2</v>
      </c>
      <c r="CW338" s="83">
        <f t="shared" si="704"/>
        <v>2.0389526987183673E-2</v>
      </c>
      <c r="CX338" s="84">
        <f t="shared" si="705"/>
        <v>705.87628142042252</v>
      </c>
      <c r="CY338" s="83">
        <f t="shared" si="651"/>
        <v>0</v>
      </c>
      <c r="CZ338" s="83">
        <f t="shared" si="706"/>
        <v>2.5443106438740757</v>
      </c>
      <c r="DA338" s="83">
        <f t="shared" si="652"/>
        <v>2.5443106438740757</v>
      </c>
      <c r="DB338" s="143">
        <f t="shared" si="653"/>
        <v>0.2</v>
      </c>
      <c r="DC338" s="83">
        <f t="shared" si="707"/>
        <v>2.0390446767325605E-2</v>
      </c>
      <c r="DD338" s="84">
        <f t="shared" si="708"/>
        <v>705.81106966106813</v>
      </c>
      <c r="DE338" s="86">
        <f t="shared" si="654"/>
        <v>1618.5304460599239</v>
      </c>
      <c r="DF338" s="86">
        <f t="shared" si="655"/>
        <v>647.41217842396952</v>
      </c>
      <c r="DG338" s="86">
        <f t="shared" si="656"/>
        <v>404.63261151498097</v>
      </c>
      <c r="DH338" s="86">
        <f t="shared" si="657"/>
        <v>0.44763240435122925</v>
      </c>
      <c r="DI338" s="86">
        <f t="shared" si="658"/>
        <v>1.6072241587478886</v>
      </c>
      <c r="DJ338" s="86">
        <f t="shared" si="659"/>
        <v>286.35713803523225</v>
      </c>
      <c r="DK338" s="86">
        <f t="shared" si="660"/>
        <v>271.39960585974421</v>
      </c>
      <c r="DL338" s="86">
        <f t="shared" si="718"/>
        <v>271.39960585974421</v>
      </c>
      <c r="DM338" s="86">
        <f t="shared" si="661"/>
        <v>1.6072241587478886</v>
      </c>
      <c r="DN338" s="85">
        <f t="shared" si="662"/>
        <v>1.6072241587478886</v>
      </c>
      <c r="DO338" s="85">
        <f t="shared" si="709"/>
        <v>160.72241587478885</v>
      </c>
      <c r="DP338" s="85">
        <f t="shared" si="663"/>
        <v>1.6072241587478886</v>
      </c>
      <c r="DQ338" s="85">
        <f t="shared" si="710"/>
        <v>160.72241587478885</v>
      </c>
      <c r="DR338" s="85">
        <f t="shared" si="664"/>
        <v>1.6072241587478886</v>
      </c>
      <c r="DS338" s="85">
        <f t="shared" si="711"/>
        <v>160.72241587478885</v>
      </c>
      <c r="DT338" s="81"/>
      <c r="DU338" s="81"/>
      <c r="DV338" s="81">
        <f t="shared" si="712"/>
        <v>-1.6072241587478886</v>
      </c>
      <c r="DW338" s="100"/>
    </row>
    <row r="339" spans="1:127" x14ac:dyDescent="0.2">
      <c r="A339" s="59">
        <f t="shared" si="665"/>
        <v>44.533333333333431</v>
      </c>
      <c r="B339" s="44">
        <f t="shared" si="666"/>
        <v>44533.33333333343</v>
      </c>
      <c r="C339" s="52">
        <f t="shared" si="600"/>
        <v>133.33333333333334</v>
      </c>
      <c r="D339" s="50">
        <f t="shared" si="601"/>
        <v>4</v>
      </c>
      <c r="E339" s="44">
        <f t="shared" si="602"/>
        <v>4.13</v>
      </c>
      <c r="F339" s="47">
        <f t="shared" si="603"/>
        <v>0.02</v>
      </c>
      <c r="G339" s="52">
        <f t="shared" si="667"/>
        <v>2.4958225095622708E-2</v>
      </c>
      <c r="H339" s="57">
        <f t="shared" si="668"/>
        <v>535.87021102192648</v>
      </c>
      <c r="I339" s="52">
        <f t="shared" si="669"/>
        <v>0</v>
      </c>
      <c r="J339" s="54">
        <f t="shared" si="670"/>
        <v>1228.2880732612182</v>
      </c>
      <c r="K339" s="46">
        <f t="shared" si="713"/>
        <v>1228.2880732612182</v>
      </c>
      <c r="L339" s="80">
        <f t="shared" si="604"/>
        <v>0</v>
      </c>
      <c r="M339" s="142">
        <f t="shared" si="605"/>
        <v>0</v>
      </c>
      <c r="N339" s="60">
        <f t="shared" si="606"/>
        <v>4.13</v>
      </c>
      <c r="O339" s="53">
        <f t="shared" si="607"/>
        <v>0</v>
      </c>
      <c r="P339" s="58">
        <f t="shared" si="671"/>
        <v>2.8000778674630866</v>
      </c>
      <c r="Q339" s="49">
        <f t="shared" si="608"/>
        <v>2.8000778674630866</v>
      </c>
      <c r="R339" s="143">
        <f t="shared" si="609"/>
        <v>0.02</v>
      </c>
      <c r="S339" s="51">
        <f t="shared" si="672"/>
        <v>1.9518035596554347E-2</v>
      </c>
      <c r="T339" s="57">
        <f t="shared" si="673"/>
        <v>517.4805796914394</v>
      </c>
      <c r="U339" s="53">
        <f t="shared" si="610"/>
        <v>0</v>
      </c>
      <c r="V339" s="58">
        <f t="shared" si="674"/>
        <v>2.8172251862358686</v>
      </c>
      <c r="W339" s="49">
        <f t="shared" si="611"/>
        <v>2.8172251862358686</v>
      </c>
      <c r="X339" s="143">
        <f t="shared" si="612"/>
        <v>0.02</v>
      </c>
      <c r="Y339" s="51">
        <f t="shared" si="675"/>
        <v>1.8923213815298594E-2</v>
      </c>
      <c r="Z339" s="57">
        <f t="shared" si="676"/>
        <v>509.6482356433055</v>
      </c>
      <c r="AA339" s="53">
        <f t="shared" si="613"/>
        <v>0</v>
      </c>
      <c r="AB339" s="58">
        <f t="shared" si="677"/>
        <v>2.8250297605053167</v>
      </c>
      <c r="AC339" s="49">
        <f t="shared" si="614"/>
        <v>2.8250297605053167</v>
      </c>
      <c r="AD339" s="143">
        <f t="shared" si="615"/>
        <v>0.02</v>
      </c>
      <c r="AE339" s="49">
        <f t="shared" si="714"/>
        <v>1.8870523966449594E-2</v>
      </c>
      <c r="AF339" s="57">
        <f t="shared" si="678"/>
        <v>507.74505138862673</v>
      </c>
      <c r="AG339" s="53">
        <f t="shared" si="616"/>
        <v>0</v>
      </c>
      <c r="AH339" s="58">
        <f t="shared" si="679"/>
        <v>2.8269721028445156</v>
      </c>
      <c r="AI339" s="49">
        <f t="shared" si="617"/>
        <v>2.8269721028445156</v>
      </c>
      <c r="AJ339" s="143">
        <f t="shared" si="618"/>
        <v>0.02</v>
      </c>
      <c r="AK339" s="51">
        <f t="shared" si="680"/>
        <v>1.8871082291310997E-2</v>
      </c>
      <c r="AL339" s="57">
        <f t="shared" si="681"/>
        <v>507.50809411210707</v>
      </c>
      <c r="AM339" s="53">
        <f t="shared" si="619"/>
        <v>0</v>
      </c>
      <c r="AN339" s="58">
        <f t="shared" si="682"/>
        <v>2.8272151987955381</v>
      </c>
      <c r="AO339" s="49">
        <f t="shared" si="620"/>
        <v>2.8272151987955381</v>
      </c>
      <c r="AP339" s="143">
        <f t="shared" si="621"/>
        <v>0.02</v>
      </c>
      <c r="AQ339" s="51">
        <f t="shared" si="683"/>
        <v>1.8871377941043193E-2</v>
      </c>
      <c r="AR339" s="57">
        <f t="shared" si="684"/>
        <v>507.48677823787409</v>
      </c>
      <c r="AS339" s="44">
        <f t="shared" si="622"/>
        <v>2210.918531870193</v>
      </c>
      <c r="AT339" s="44">
        <f t="shared" si="623"/>
        <v>884.36741274807707</v>
      </c>
      <c r="AU339" s="44">
        <f t="shared" si="624"/>
        <v>552.72963296754824</v>
      </c>
      <c r="AV339" s="47">
        <f t="shared" si="625"/>
        <v>8.9953188949133747</v>
      </c>
      <c r="AW339" s="47">
        <f t="shared" si="626"/>
        <v>340.59585369767643</v>
      </c>
      <c r="AX339" s="86">
        <f t="shared" si="627"/>
        <v>57825.364209883832</v>
      </c>
      <c r="AY339" s="86">
        <f t="shared" si="628"/>
        <v>408.1407762213135</v>
      </c>
      <c r="AZ339" s="10">
        <f t="shared" si="685"/>
        <v>408.1407762213135</v>
      </c>
      <c r="BA339" s="44">
        <f t="shared" si="629"/>
        <v>408.1407762213135</v>
      </c>
      <c r="BB339" s="9">
        <f t="shared" si="630"/>
        <v>408.1407762213135</v>
      </c>
      <c r="BC339" s="45">
        <f t="shared" si="719"/>
        <v>54418.770162841807</v>
      </c>
      <c r="BD339" s="9">
        <f t="shared" si="631"/>
        <v>408.1407762213135</v>
      </c>
      <c r="BE339" s="45">
        <f t="shared" si="715"/>
        <v>54418.770162841807</v>
      </c>
      <c r="BF339" s="9">
        <f t="shared" si="632"/>
        <v>408.1407762213135</v>
      </c>
      <c r="BG339" s="45">
        <f t="shared" si="716"/>
        <v>54418.770162841807</v>
      </c>
      <c r="BH339" s="58"/>
      <c r="BI339" s="58"/>
      <c r="BJ339" s="58">
        <f t="shared" si="686"/>
        <v>-408.1407762213135</v>
      </c>
      <c r="BK339" s="97"/>
      <c r="BL339" s="44"/>
      <c r="BM339" s="82">
        <f t="shared" si="687"/>
        <v>33.4</v>
      </c>
      <c r="BN339" s="86">
        <f t="shared" si="688"/>
        <v>33400</v>
      </c>
      <c r="BO339" s="86">
        <f t="shared" si="689"/>
        <v>100</v>
      </c>
      <c r="BP339" s="84">
        <f t="shared" si="633"/>
        <v>3</v>
      </c>
      <c r="BQ339" s="84">
        <f t="shared" si="634"/>
        <v>2.6</v>
      </c>
      <c r="BR339" s="84">
        <f t="shared" si="635"/>
        <v>0.2</v>
      </c>
      <c r="BS339" s="84">
        <f t="shared" si="690"/>
        <v>3.5196943074938009E-2</v>
      </c>
      <c r="BT339" s="84">
        <f t="shared" si="691"/>
        <v>691.14742434944708</v>
      </c>
      <c r="BU339" s="84">
        <f t="shared" si="692"/>
        <v>0</v>
      </c>
      <c r="BV339" s="83">
        <f t="shared" si="693"/>
        <v>902.02848114440212</v>
      </c>
      <c r="BW339" s="81">
        <f t="shared" si="717"/>
        <v>902.02848114440212</v>
      </c>
      <c r="BX339" s="83">
        <f t="shared" si="636"/>
        <v>0</v>
      </c>
      <c r="BY339" s="141">
        <f t="shared" si="637"/>
        <v>0</v>
      </c>
      <c r="BZ339" s="83">
        <f t="shared" si="638"/>
        <v>2.6</v>
      </c>
      <c r="CA339" s="83">
        <f t="shared" si="639"/>
        <v>0</v>
      </c>
      <c r="CB339" s="83">
        <f t="shared" si="694"/>
        <v>2.5481825444638573</v>
      </c>
      <c r="CC339" s="83">
        <f t="shared" si="640"/>
        <v>2.5481825444638573</v>
      </c>
      <c r="CD339" s="143">
        <f t="shared" si="641"/>
        <v>0.2</v>
      </c>
      <c r="CE339" s="83">
        <f t="shared" si="695"/>
        <v>2.0989523213569585E-2</v>
      </c>
      <c r="CF339" s="84">
        <f t="shared" si="696"/>
        <v>775.51231624120999</v>
      </c>
      <c r="CG339" s="83">
        <f t="shared" si="642"/>
        <v>0</v>
      </c>
      <c r="CH339" s="83">
        <f t="shared" si="697"/>
        <v>2.5282320178833113</v>
      </c>
      <c r="CI339" s="83">
        <f t="shared" si="643"/>
        <v>2.5282320178833113</v>
      </c>
      <c r="CJ339" s="143">
        <f t="shared" si="644"/>
        <v>0.2</v>
      </c>
      <c r="CK339" s="83">
        <f t="shared" si="698"/>
        <v>2.0181910799758312E-2</v>
      </c>
      <c r="CL339" s="84">
        <f t="shared" si="699"/>
        <v>722.61342681668123</v>
      </c>
      <c r="CM339" s="83">
        <f t="shared" si="645"/>
        <v>0</v>
      </c>
      <c r="CN339" s="83">
        <f t="shared" si="700"/>
        <v>2.5407047855407825</v>
      </c>
      <c r="CO339" s="83">
        <f t="shared" si="646"/>
        <v>2.5407047855407825</v>
      </c>
      <c r="CP339" s="143">
        <f t="shared" si="647"/>
        <v>0.2</v>
      </c>
      <c r="CQ339" s="83">
        <f t="shared" si="701"/>
        <v>2.0341564504283611E-2</v>
      </c>
      <c r="CR339" s="84">
        <f t="shared" si="702"/>
        <v>708.21584762438238</v>
      </c>
      <c r="CS339" s="83">
        <f t="shared" si="648"/>
        <v>0</v>
      </c>
      <c r="CT339" s="83">
        <f t="shared" si="703"/>
        <v>2.5441208539946309</v>
      </c>
      <c r="CU339" s="83">
        <f t="shared" si="649"/>
        <v>2.5441208539946309</v>
      </c>
      <c r="CV339" s="143">
        <f t="shared" si="650"/>
        <v>0.2</v>
      </c>
      <c r="CW339" s="83">
        <f t="shared" si="704"/>
        <v>2.0369526987183674E-2</v>
      </c>
      <c r="CX339" s="84">
        <f t="shared" si="705"/>
        <v>706.67738075475074</v>
      </c>
      <c r="CY339" s="83">
        <f t="shared" si="651"/>
        <v>0</v>
      </c>
      <c r="CZ339" s="83">
        <f t="shared" si="706"/>
        <v>2.544486424517308</v>
      </c>
      <c r="DA339" s="83">
        <f t="shared" si="652"/>
        <v>2.544486424517308</v>
      </c>
      <c r="DB339" s="143">
        <f t="shared" si="653"/>
        <v>0.2</v>
      </c>
      <c r="DC339" s="83">
        <f t="shared" si="707"/>
        <v>2.0370446767325606E-2</v>
      </c>
      <c r="DD339" s="84">
        <f t="shared" si="708"/>
        <v>706.61209004025784</v>
      </c>
      <c r="DE339" s="86">
        <f t="shared" si="654"/>
        <v>1623.6512660599237</v>
      </c>
      <c r="DF339" s="86">
        <f t="shared" si="655"/>
        <v>649.46050642396938</v>
      </c>
      <c r="DG339" s="86">
        <f t="shared" si="656"/>
        <v>405.91281651498093</v>
      </c>
      <c r="DH339" s="86">
        <f t="shared" si="657"/>
        <v>0.44542216448892236</v>
      </c>
      <c r="DI339" s="86">
        <f t="shared" si="658"/>
        <v>1.592677298782103</v>
      </c>
      <c r="DJ339" s="86">
        <f t="shared" si="659"/>
        <v>281.50749705657609</v>
      </c>
      <c r="DK339" s="86">
        <f t="shared" si="660"/>
        <v>268.03331339868259</v>
      </c>
      <c r="DL339" s="86">
        <f t="shared" si="718"/>
        <v>268.03331339868259</v>
      </c>
      <c r="DM339" s="86">
        <f t="shared" si="661"/>
        <v>1.592677298782103</v>
      </c>
      <c r="DN339" s="85">
        <f t="shared" si="662"/>
        <v>1.592677298782103</v>
      </c>
      <c r="DO339" s="85">
        <f t="shared" si="709"/>
        <v>159.2677298782103</v>
      </c>
      <c r="DP339" s="85">
        <f t="shared" si="663"/>
        <v>1.592677298782103</v>
      </c>
      <c r="DQ339" s="85">
        <f t="shared" si="710"/>
        <v>159.2677298782103</v>
      </c>
      <c r="DR339" s="85">
        <f t="shared" si="664"/>
        <v>1.592677298782103</v>
      </c>
      <c r="DS339" s="85">
        <f t="shared" si="711"/>
        <v>159.2677298782103</v>
      </c>
      <c r="DT339" s="81"/>
      <c r="DU339" s="81"/>
      <c r="DV339" s="81">
        <f t="shared" si="712"/>
        <v>-1.592677298782103</v>
      </c>
      <c r="DW339" s="100"/>
    </row>
    <row r="340" spans="1:127" x14ac:dyDescent="0.2">
      <c r="A340" s="59">
        <f t="shared" si="665"/>
        <v>44.666666666666764</v>
      </c>
      <c r="B340" s="44">
        <f t="shared" si="666"/>
        <v>44666.666666666766</v>
      </c>
      <c r="C340" s="52">
        <f t="shared" si="600"/>
        <v>133.33333333333334</v>
      </c>
      <c r="D340" s="50">
        <f t="shared" si="601"/>
        <v>4</v>
      </c>
      <c r="E340" s="44">
        <f t="shared" si="602"/>
        <v>4.13</v>
      </c>
      <c r="F340" s="47">
        <f t="shared" si="603"/>
        <v>0.02</v>
      </c>
      <c r="G340" s="52">
        <f t="shared" si="667"/>
        <v>2.495555842895604E-2</v>
      </c>
      <c r="H340" s="57">
        <f t="shared" si="668"/>
        <v>536.67592181328371</v>
      </c>
      <c r="I340" s="52">
        <f t="shared" si="669"/>
        <v>0</v>
      </c>
      <c r="J340" s="54">
        <f t="shared" si="670"/>
        <v>1232.6044732612181</v>
      </c>
      <c r="K340" s="46">
        <f t="shared" si="713"/>
        <v>1232.6044732612181</v>
      </c>
      <c r="L340" s="80">
        <f t="shared" si="604"/>
        <v>0</v>
      </c>
      <c r="M340" s="142">
        <f t="shared" si="605"/>
        <v>0</v>
      </c>
      <c r="N340" s="60">
        <f t="shared" si="606"/>
        <v>4.13</v>
      </c>
      <c r="O340" s="53">
        <f t="shared" si="607"/>
        <v>0</v>
      </c>
      <c r="P340" s="58">
        <f t="shared" si="671"/>
        <v>2.7997098970455845</v>
      </c>
      <c r="Q340" s="49">
        <f t="shared" si="608"/>
        <v>2.7997098970455845</v>
      </c>
      <c r="R340" s="143">
        <f t="shared" si="609"/>
        <v>0.02</v>
      </c>
      <c r="S340" s="51">
        <f t="shared" si="672"/>
        <v>1.9515368929887679E-2</v>
      </c>
      <c r="T340" s="57">
        <f t="shared" si="673"/>
        <v>518.40992062108546</v>
      </c>
      <c r="U340" s="53">
        <f t="shared" si="610"/>
        <v>0</v>
      </c>
      <c r="V340" s="58">
        <f t="shared" si="674"/>
        <v>2.8166692479079645</v>
      </c>
      <c r="W340" s="49">
        <f t="shared" si="611"/>
        <v>2.8166692479079645</v>
      </c>
      <c r="X340" s="143">
        <f t="shared" si="612"/>
        <v>0.02</v>
      </c>
      <c r="Y340" s="51">
        <f t="shared" si="675"/>
        <v>1.8920547148631926E-2</v>
      </c>
      <c r="Z340" s="57">
        <f t="shared" si="676"/>
        <v>510.54376838592106</v>
      </c>
      <c r="AA340" s="53">
        <f t="shared" si="613"/>
        <v>0</v>
      </c>
      <c r="AB340" s="58">
        <f t="shared" si="677"/>
        <v>2.8244738371321616</v>
      </c>
      <c r="AC340" s="49">
        <f t="shared" si="614"/>
        <v>2.8244738371321616</v>
      </c>
      <c r="AD340" s="143">
        <f t="shared" si="615"/>
        <v>0.02</v>
      </c>
      <c r="AE340" s="49">
        <f t="shared" si="714"/>
        <v>1.8867857299782926E-2</v>
      </c>
      <c r="AF340" s="57">
        <f t="shared" si="678"/>
        <v>508.6356232755457</v>
      </c>
      <c r="AG340" s="53">
        <f t="shared" si="616"/>
        <v>0</v>
      </c>
      <c r="AH340" s="58">
        <f t="shared" si="679"/>
        <v>2.8264131934344472</v>
      </c>
      <c r="AI340" s="49">
        <f t="shared" si="617"/>
        <v>2.8264131934344472</v>
      </c>
      <c r="AJ340" s="143">
        <f t="shared" si="618"/>
        <v>0.02</v>
      </c>
      <c r="AK340" s="51">
        <f t="shared" si="680"/>
        <v>1.8868415624644329E-2</v>
      </c>
      <c r="AL340" s="57">
        <f t="shared" si="681"/>
        <v>508.39808044242807</v>
      </c>
      <c r="AM340" s="53">
        <f t="shared" si="619"/>
        <v>0</v>
      </c>
      <c r="AN340" s="58">
        <f t="shared" si="682"/>
        <v>2.8266558896348788</v>
      </c>
      <c r="AO340" s="49">
        <f t="shared" si="620"/>
        <v>2.8266558896348788</v>
      </c>
      <c r="AP340" s="143">
        <f t="shared" si="621"/>
        <v>0.02</v>
      </c>
      <c r="AQ340" s="51">
        <f t="shared" si="683"/>
        <v>1.8868711274376525E-2</v>
      </c>
      <c r="AR340" s="57">
        <f t="shared" si="684"/>
        <v>508.37670198643292</v>
      </c>
      <c r="AS340" s="44">
        <f t="shared" si="622"/>
        <v>2218.6880518701928</v>
      </c>
      <c r="AT340" s="44">
        <f t="shared" si="623"/>
        <v>887.47522074807705</v>
      </c>
      <c r="AU340" s="44">
        <f t="shared" si="624"/>
        <v>554.6720129675482</v>
      </c>
      <c r="AV340" s="47">
        <f t="shared" si="625"/>
        <v>8.9067743292630492</v>
      </c>
      <c r="AW340" s="47">
        <f t="shared" si="626"/>
        <v>334.32089249197679</v>
      </c>
      <c r="AX340" s="86">
        <f t="shared" si="627"/>
        <v>56125.566586672336</v>
      </c>
      <c r="AY340" s="86">
        <f t="shared" si="628"/>
        <v>405.78898787361248</v>
      </c>
      <c r="AZ340" s="10">
        <f t="shared" si="685"/>
        <v>405.78898787361248</v>
      </c>
      <c r="BA340" s="44">
        <f t="shared" si="629"/>
        <v>405.78898787361248</v>
      </c>
      <c r="BB340" s="9">
        <f t="shared" si="630"/>
        <v>405.78898787361248</v>
      </c>
      <c r="BC340" s="45">
        <f t="shared" si="719"/>
        <v>54105.198383148338</v>
      </c>
      <c r="BD340" s="9">
        <f t="shared" si="631"/>
        <v>405.78898787361248</v>
      </c>
      <c r="BE340" s="45">
        <f t="shared" si="715"/>
        <v>54105.198383148338</v>
      </c>
      <c r="BF340" s="9">
        <f t="shared" si="632"/>
        <v>405.78898787361248</v>
      </c>
      <c r="BG340" s="45">
        <f t="shared" si="716"/>
        <v>54105.198383148338</v>
      </c>
      <c r="BH340" s="58"/>
      <c r="BI340" s="58"/>
      <c r="BJ340" s="58">
        <f t="shared" si="686"/>
        <v>-405.78898787361248</v>
      </c>
      <c r="BK340" s="97"/>
      <c r="BL340" s="44"/>
      <c r="BM340" s="82">
        <f t="shared" si="687"/>
        <v>33.5</v>
      </c>
      <c r="BN340" s="86">
        <f t="shared" si="688"/>
        <v>33500</v>
      </c>
      <c r="BO340" s="86">
        <f t="shared" si="689"/>
        <v>100</v>
      </c>
      <c r="BP340" s="84">
        <f t="shared" si="633"/>
        <v>3</v>
      </c>
      <c r="BQ340" s="84">
        <f t="shared" si="634"/>
        <v>2.6</v>
      </c>
      <c r="BR340" s="84">
        <f t="shared" si="635"/>
        <v>0.2</v>
      </c>
      <c r="BS340" s="84">
        <f t="shared" si="690"/>
        <v>3.5176943074938009E-2</v>
      </c>
      <c r="BT340" s="84">
        <f t="shared" si="691"/>
        <v>692.50076831386775</v>
      </c>
      <c r="BU340" s="84">
        <f t="shared" si="692"/>
        <v>0</v>
      </c>
      <c r="BV340" s="83">
        <f t="shared" si="693"/>
        <v>904.87338114440206</v>
      </c>
      <c r="BW340" s="81">
        <f t="shared" si="717"/>
        <v>904.87338114440206</v>
      </c>
      <c r="BX340" s="83">
        <f t="shared" si="636"/>
        <v>0</v>
      </c>
      <c r="BY340" s="141">
        <f t="shared" si="637"/>
        <v>0</v>
      </c>
      <c r="BZ340" s="83">
        <f t="shared" si="638"/>
        <v>2.6</v>
      </c>
      <c r="CA340" s="83">
        <f t="shared" si="639"/>
        <v>0</v>
      </c>
      <c r="CB340" s="83">
        <f t="shared" si="694"/>
        <v>2.5482266599372556</v>
      </c>
      <c r="CC340" s="83">
        <f t="shared" si="640"/>
        <v>2.5482266599372556</v>
      </c>
      <c r="CD340" s="143">
        <f t="shared" si="641"/>
        <v>0.2</v>
      </c>
      <c r="CE340" s="83">
        <f t="shared" si="695"/>
        <v>2.0969523213569586E-2</v>
      </c>
      <c r="CF340" s="84">
        <f t="shared" si="696"/>
        <v>776.33562943983259</v>
      </c>
      <c r="CG340" s="83">
        <f t="shared" si="642"/>
        <v>0</v>
      </c>
      <c r="CH340" s="83">
        <f t="shared" si="697"/>
        <v>2.5284026459589137</v>
      </c>
      <c r="CI340" s="83">
        <f t="shared" si="643"/>
        <v>2.5284026459589137</v>
      </c>
      <c r="CJ340" s="143">
        <f t="shared" si="644"/>
        <v>0.2</v>
      </c>
      <c r="CK340" s="83">
        <f t="shared" si="698"/>
        <v>2.0161910799758313E-2</v>
      </c>
      <c r="CL340" s="84">
        <f t="shared" si="699"/>
        <v>723.41129309861549</v>
      </c>
      <c r="CM340" s="83">
        <f t="shared" si="645"/>
        <v>0</v>
      </c>
      <c r="CN340" s="83">
        <f t="shared" si="700"/>
        <v>2.5408813272650086</v>
      </c>
      <c r="CO340" s="83">
        <f t="shared" si="646"/>
        <v>2.5408813272650086</v>
      </c>
      <c r="CP340" s="143">
        <f t="shared" si="647"/>
        <v>0.2</v>
      </c>
      <c r="CQ340" s="83">
        <f t="shared" si="701"/>
        <v>2.0321564504283612E-2</v>
      </c>
      <c r="CR340" s="84">
        <f t="shared" si="702"/>
        <v>709.01608087540751</v>
      </c>
      <c r="CS340" s="83">
        <f t="shared" si="648"/>
        <v>0</v>
      </c>
      <c r="CT340" s="83">
        <f t="shared" si="703"/>
        <v>2.5442968162010353</v>
      </c>
      <c r="CU340" s="83">
        <f t="shared" si="649"/>
        <v>2.5442968162010353</v>
      </c>
      <c r="CV340" s="143">
        <f t="shared" si="650"/>
        <v>0.2</v>
      </c>
      <c r="CW340" s="83">
        <f t="shared" si="704"/>
        <v>2.0349526987183675E-2</v>
      </c>
      <c r="CX340" s="84">
        <f t="shared" si="705"/>
        <v>707.47763861023805</v>
      </c>
      <c r="CY340" s="83">
        <f t="shared" si="651"/>
        <v>0</v>
      </c>
      <c r="CZ340" s="83">
        <f t="shared" si="706"/>
        <v>2.544662378837661</v>
      </c>
      <c r="DA340" s="83">
        <f t="shared" si="652"/>
        <v>2.544662378837661</v>
      </c>
      <c r="DB340" s="143">
        <f t="shared" si="653"/>
        <v>0.2</v>
      </c>
      <c r="DC340" s="83">
        <f t="shared" si="707"/>
        <v>2.0350446767325607E-2</v>
      </c>
      <c r="DD340" s="84">
        <f t="shared" si="708"/>
        <v>707.41226906935947</v>
      </c>
      <c r="DE340" s="86">
        <f t="shared" si="654"/>
        <v>1628.7720860599238</v>
      </c>
      <c r="DF340" s="86">
        <f t="shared" si="655"/>
        <v>651.50883442396946</v>
      </c>
      <c r="DG340" s="86">
        <f t="shared" si="656"/>
        <v>407.19302151498096</v>
      </c>
      <c r="DH340" s="86">
        <f t="shared" si="657"/>
        <v>0.443228721613462</v>
      </c>
      <c r="DI340" s="86">
        <f t="shared" si="658"/>
        <v>1.578300585294979</v>
      </c>
      <c r="DJ340" s="86">
        <f t="shared" si="659"/>
        <v>276.75266486514749</v>
      </c>
      <c r="DK340" s="86">
        <f t="shared" si="660"/>
        <v>264.67193056239137</v>
      </c>
      <c r="DL340" s="86">
        <f t="shared" si="718"/>
        <v>264.67193056239137</v>
      </c>
      <c r="DM340" s="86">
        <f t="shared" si="661"/>
        <v>1.578300585294979</v>
      </c>
      <c r="DN340" s="85">
        <f t="shared" si="662"/>
        <v>1.578300585294979</v>
      </c>
      <c r="DO340" s="85">
        <f t="shared" si="709"/>
        <v>157.8300585294979</v>
      </c>
      <c r="DP340" s="85">
        <f t="shared" si="663"/>
        <v>1.578300585294979</v>
      </c>
      <c r="DQ340" s="85">
        <f t="shared" si="710"/>
        <v>157.8300585294979</v>
      </c>
      <c r="DR340" s="85">
        <f t="shared" si="664"/>
        <v>1.578300585294979</v>
      </c>
      <c r="DS340" s="85">
        <f t="shared" si="711"/>
        <v>157.8300585294979</v>
      </c>
      <c r="DT340" s="81"/>
      <c r="DU340" s="81"/>
      <c r="DV340" s="81">
        <f t="shared" si="712"/>
        <v>-1.578300585294979</v>
      </c>
      <c r="DW340" s="100"/>
    </row>
    <row r="341" spans="1:127" x14ac:dyDescent="0.2">
      <c r="A341" s="59">
        <f t="shared" si="665"/>
        <v>44.800000000000104</v>
      </c>
      <c r="B341" s="44">
        <f t="shared" si="666"/>
        <v>44800.000000000102</v>
      </c>
      <c r="C341" s="52">
        <f t="shared" si="600"/>
        <v>133.33333333333334</v>
      </c>
      <c r="D341" s="50">
        <f t="shared" si="601"/>
        <v>4</v>
      </c>
      <c r="E341" s="44">
        <f t="shared" si="602"/>
        <v>4.13</v>
      </c>
      <c r="F341" s="47">
        <f t="shared" si="603"/>
        <v>0.02</v>
      </c>
      <c r="G341" s="52">
        <f t="shared" si="667"/>
        <v>2.4952891762289372E-2</v>
      </c>
      <c r="H341" s="57">
        <f t="shared" si="668"/>
        <v>537.48154651370737</v>
      </c>
      <c r="I341" s="52">
        <f t="shared" si="669"/>
        <v>0</v>
      </c>
      <c r="J341" s="54">
        <f t="shared" si="670"/>
        <v>1236.920873261218</v>
      </c>
      <c r="K341" s="46">
        <f t="shared" si="713"/>
        <v>1236.920873261218</v>
      </c>
      <c r="L341" s="80">
        <f t="shared" si="604"/>
        <v>0</v>
      </c>
      <c r="M341" s="142">
        <f t="shared" si="605"/>
        <v>0</v>
      </c>
      <c r="N341" s="60">
        <f t="shared" si="606"/>
        <v>4.13</v>
      </c>
      <c r="O341" s="53">
        <f t="shared" si="607"/>
        <v>0</v>
      </c>
      <c r="P341" s="58">
        <f t="shared" si="671"/>
        <v>2.7993447528427575</v>
      </c>
      <c r="Q341" s="49">
        <f t="shared" si="608"/>
        <v>2.7993447528427575</v>
      </c>
      <c r="R341" s="143">
        <f t="shared" si="609"/>
        <v>0.02</v>
      </c>
      <c r="S341" s="51">
        <f t="shared" si="672"/>
        <v>1.9512702263221011E-2</v>
      </c>
      <c r="T341" s="57">
        <f t="shared" si="673"/>
        <v>519.33925669823384</v>
      </c>
      <c r="U341" s="53">
        <f t="shared" si="610"/>
        <v>0</v>
      </c>
      <c r="V341" s="58">
        <f t="shared" si="674"/>
        <v>2.8161171368115965</v>
      </c>
      <c r="W341" s="49">
        <f t="shared" si="611"/>
        <v>2.8161171368115965</v>
      </c>
      <c r="X341" s="143">
        <f t="shared" si="612"/>
        <v>0.02</v>
      </c>
      <c r="Y341" s="51">
        <f t="shared" si="675"/>
        <v>1.8917880481965257E-2</v>
      </c>
      <c r="Z341" s="57">
        <f t="shared" si="676"/>
        <v>511.43935165112458</v>
      </c>
      <c r="AA341" s="53">
        <f t="shared" si="613"/>
        <v>0</v>
      </c>
      <c r="AB341" s="58">
        <f t="shared" si="677"/>
        <v>2.8239214419882313</v>
      </c>
      <c r="AC341" s="49">
        <f t="shared" si="614"/>
        <v>2.8239214419882313</v>
      </c>
      <c r="AD341" s="143">
        <f t="shared" si="615"/>
        <v>0.02</v>
      </c>
      <c r="AE341" s="49">
        <f t="shared" si="714"/>
        <v>1.8865190633116258E-2</v>
      </c>
      <c r="AF341" s="57">
        <f t="shared" si="678"/>
        <v>509.52624456429311</v>
      </c>
      <c r="AG341" s="53">
        <f t="shared" si="616"/>
        <v>0</v>
      </c>
      <c r="AH341" s="58">
        <f t="shared" si="679"/>
        <v>2.8258577820314534</v>
      </c>
      <c r="AI341" s="49">
        <f t="shared" si="617"/>
        <v>2.8258577820314534</v>
      </c>
      <c r="AJ341" s="143">
        <f t="shared" si="618"/>
        <v>0.02</v>
      </c>
      <c r="AK341" s="51">
        <f t="shared" si="680"/>
        <v>1.8865748957977661E-2</v>
      </c>
      <c r="AL341" s="57">
        <f t="shared" si="681"/>
        <v>509.28811696575679</v>
      </c>
      <c r="AM341" s="53">
        <f t="shared" si="619"/>
        <v>0</v>
      </c>
      <c r="AN341" s="58">
        <f t="shared" si="682"/>
        <v>2.8261000740500406</v>
      </c>
      <c r="AO341" s="49">
        <f t="shared" si="620"/>
        <v>2.8261000740500406</v>
      </c>
      <c r="AP341" s="143">
        <f t="shared" si="621"/>
        <v>0.02</v>
      </c>
      <c r="AQ341" s="51">
        <f t="shared" si="683"/>
        <v>1.8866044607709857E-2</v>
      </c>
      <c r="AR341" s="57">
        <f t="shared" si="684"/>
        <v>509.26667603717033</v>
      </c>
      <c r="AS341" s="44">
        <f t="shared" si="622"/>
        <v>2226.4575718701922</v>
      </c>
      <c r="AT341" s="44">
        <f t="shared" si="623"/>
        <v>890.58302874807691</v>
      </c>
      <c r="AU341" s="44">
        <f t="shared" si="624"/>
        <v>556.61439296754804</v>
      </c>
      <c r="AV341" s="47">
        <f t="shared" si="625"/>
        <v>8.8192949238257388</v>
      </c>
      <c r="AW341" s="47">
        <f t="shared" si="626"/>
        <v>328.17507858571253</v>
      </c>
      <c r="AX341" s="86">
        <f t="shared" si="627"/>
        <v>54479.341743621888</v>
      </c>
      <c r="AY341" s="86">
        <f t="shared" si="628"/>
        <v>403.44519567438454</v>
      </c>
      <c r="AZ341" s="10">
        <f t="shared" si="685"/>
        <v>403.44519567438454</v>
      </c>
      <c r="BA341" s="44">
        <f t="shared" si="629"/>
        <v>403.44519567438454</v>
      </c>
      <c r="BB341" s="9">
        <f t="shared" si="630"/>
        <v>403.44519567438454</v>
      </c>
      <c r="BC341" s="45">
        <f t="shared" si="719"/>
        <v>53792.692756584605</v>
      </c>
      <c r="BD341" s="9">
        <f t="shared" si="631"/>
        <v>403.44519567438454</v>
      </c>
      <c r="BE341" s="45">
        <f t="shared" si="715"/>
        <v>53792.692756584605</v>
      </c>
      <c r="BF341" s="9">
        <f t="shared" si="632"/>
        <v>403.44519567438454</v>
      </c>
      <c r="BG341" s="45">
        <f t="shared" si="716"/>
        <v>53792.692756584605</v>
      </c>
      <c r="BH341" s="58"/>
      <c r="BI341" s="58"/>
      <c r="BJ341" s="58">
        <f t="shared" si="686"/>
        <v>-403.44519567438454</v>
      </c>
      <c r="BK341" s="97"/>
      <c r="BL341" s="44"/>
      <c r="BM341" s="82">
        <f t="shared" si="687"/>
        <v>33.6</v>
      </c>
      <c r="BN341" s="86">
        <f t="shared" si="688"/>
        <v>33600</v>
      </c>
      <c r="BO341" s="86">
        <f t="shared" si="689"/>
        <v>100</v>
      </c>
      <c r="BP341" s="84">
        <f t="shared" si="633"/>
        <v>3</v>
      </c>
      <c r="BQ341" s="84">
        <f t="shared" si="634"/>
        <v>2.6</v>
      </c>
      <c r="BR341" s="84">
        <f t="shared" si="635"/>
        <v>0.2</v>
      </c>
      <c r="BS341" s="84">
        <f t="shared" si="690"/>
        <v>3.515694307493801E-2</v>
      </c>
      <c r="BT341" s="84">
        <f t="shared" si="691"/>
        <v>693.85334304751916</v>
      </c>
      <c r="BU341" s="84">
        <f t="shared" si="692"/>
        <v>0</v>
      </c>
      <c r="BV341" s="83">
        <f t="shared" si="693"/>
        <v>907.718281144402</v>
      </c>
      <c r="BW341" s="81">
        <f t="shared" si="717"/>
        <v>907.718281144402</v>
      </c>
      <c r="BX341" s="83">
        <f t="shared" si="636"/>
        <v>0</v>
      </c>
      <c r="BY341" s="141">
        <f t="shared" si="637"/>
        <v>0</v>
      </c>
      <c r="BZ341" s="83">
        <f t="shared" si="638"/>
        <v>2.6</v>
      </c>
      <c r="CA341" s="83">
        <f t="shared" si="639"/>
        <v>0</v>
      </c>
      <c r="CB341" s="83">
        <f t="shared" si="694"/>
        <v>2.5482709475470591</v>
      </c>
      <c r="CC341" s="83">
        <f t="shared" si="640"/>
        <v>2.5482709475470591</v>
      </c>
      <c r="CD341" s="143">
        <f t="shared" si="641"/>
        <v>0.2</v>
      </c>
      <c r="CE341" s="83">
        <f t="shared" si="695"/>
        <v>2.0949523213569587E-2</v>
      </c>
      <c r="CF341" s="84">
        <f t="shared" si="696"/>
        <v>777.15814352553355</v>
      </c>
      <c r="CG341" s="83">
        <f t="shared" si="642"/>
        <v>0</v>
      </c>
      <c r="CH341" s="83">
        <f t="shared" si="697"/>
        <v>2.528573435455074</v>
      </c>
      <c r="CI341" s="83">
        <f t="shared" si="643"/>
        <v>2.528573435455074</v>
      </c>
      <c r="CJ341" s="143">
        <f t="shared" si="644"/>
        <v>0.2</v>
      </c>
      <c r="CK341" s="83">
        <f t="shared" si="698"/>
        <v>2.0141910799758314E-2</v>
      </c>
      <c r="CL341" s="84">
        <f t="shared" si="699"/>
        <v>724.20831452366292</v>
      </c>
      <c r="CM341" s="83">
        <f t="shared" si="645"/>
        <v>0</v>
      </c>
      <c r="CN341" s="83">
        <f t="shared" si="700"/>
        <v>2.5410580429057426</v>
      </c>
      <c r="CO341" s="83">
        <f t="shared" si="646"/>
        <v>2.5410580429057426</v>
      </c>
      <c r="CP341" s="143">
        <f t="shared" si="647"/>
        <v>0.2</v>
      </c>
      <c r="CQ341" s="83">
        <f t="shared" si="701"/>
        <v>2.0301564504283613E-2</v>
      </c>
      <c r="CR341" s="84">
        <f t="shared" si="702"/>
        <v>709.81547139736256</v>
      </c>
      <c r="CS341" s="83">
        <f t="shared" si="648"/>
        <v>0</v>
      </c>
      <c r="CT341" s="83">
        <f t="shared" si="703"/>
        <v>2.544472952330096</v>
      </c>
      <c r="CU341" s="83">
        <f t="shared" si="649"/>
        <v>2.544472952330096</v>
      </c>
      <c r="CV341" s="143">
        <f t="shared" si="650"/>
        <v>0.2</v>
      </c>
      <c r="CW341" s="83">
        <f t="shared" si="704"/>
        <v>2.0329526987183676E-2</v>
      </c>
      <c r="CX341" s="84">
        <f t="shared" si="705"/>
        <v>708.27705504851167</v>
      </c>
      <c r="CY341" s="83">
        <f t="shared" si="651"/>
        <v>0</v>
      </c>
      <c r="CZ341" s="83">
        <f t="shared" si="706"/>
        <v>2.5448385068230319</v>
      </c>
      <c r="DA341" s="83">
        <f t="shared" si="652"/>
        <v>2.5448385068230319</v>
      </c>
      <c r="DB341" s="143">
        <f t="shared" si="653"/>
        <v>0.2</v>
      </c>
      <c r="DC341" s="83">
        <f t="shared" si="707"/>
        <v>2.0330446767325608E-2</v>
      </c>
      <c r="DD341" s="84">
        <f t="shared" si="708"/>
        <v>708.21160681005483</v>
      </c>
      <c r="DE341" s="86">
        <f t="shared" si="654"/>
        <v>1633.8929060599235</v>
      </c>
      <c r="DF341" s="86">
        <f t="shared" si="655"/>
        <v>653.55716242396932</v>
      </c>
      <c r="DG341" s="86">
        <f t="shared" si="656"/>
        <v>408.47322651498087</v>
      </c>
      <c r="DH341" s="86">
        <f t="shared" si="657"/>
        <v>0.44105191482624784</v>
      </c>
      <c r="DI341" s="86">
        <f t="shared" si="658"/>
        <v>1.5640916535837623</v>
      </c>
      <c r="DJ341" s="86">
        <f t="shared" si="659"/>
        <v>272.0905653672915</v>
      </c>
      <c r="DK341" s="86">
        <f t="shared" si="660"/>
        <v>261.31545108253152</v>
      </c>
      <c r="DL341" s="86">
        <f t="shared" si="718"/>
        <v>261.31545108253152</v>
      </c>
      <c r="DM341" s="86">
        <f t="shared" si="661"/>
        <v>1.5640916535837623</v>
      </c>
      <c r="DN341" s="85">
        <f t="shared" si="662"/>
        <v>1.5640916535837623</v>
      </c>
      <c r="DO341" s="85">
        <f t="shared" si="709"/>
        <v>156.40916535837624</v>
      </c>
      <c r="DP341" s="85">
        <f t="shared" si="663"/>
        <v>1.5640916535837623</v>
      </c>
      <c r="DQ341" s="85">
        <f t="shared" si="710"/>
        <v>156.40916535837624</v>
      </c>
      <c r="DR341" s="85">
        <f t="shared" si="664"/>
        <v>1.5640916535837623</v>
      </c>
      <c r="DS341" s="85">
        <f t="shared" si="711"/>
        <v>156.40916535837624</v>
      </c>
      <c r="DT341" s="81"/>
      <c r="DU341" s="81"/>
      <c r="DV341" s="81">
        <f t="shared" si="712"/>
        <v>-1.5640916535837623</v>
      </c>
      <c r="DW341" s="100"/>
    </row>
    <row r="342" spans="1:127" x14ac:dyDescent="0.2">
      <c r="A342" s="59">
        <f t="shared" si="665"/>
        <v>44.933333333333437</v>
      </c>
      <c r="B342" s="44">
        <f t="shared" si="666"/>
        <v>44933.333333333438</v>
      </c>
      <c r="C342" s="52">
        <f t="shared" si="600"/>
        <v>133.33333333333334</v>
      </c>
      <c r="D342" s="50">
        <f t="shared" si="601"/>
        <v>4</v>
      </c>
      <c r="E342" s="44">
        <f t="shared" si="602"/>
        <v>4.13</v>
      </c>
      <c r="F342" s="47">
        <f t="shared" si="603"/>
        <v>0.02</v>
      </c>
      <c r="G342" s="52">
        <f t="shared" si="667"/>
        <v>2.4950225095622704E-2</v>
      </c>
      <c r="H342" s="57">
        <f t="shared" si="668"/>
        <v>538.28708512319747</v>
      </c>
      <c r="I342" s="52">
        <f t="shared" si="669"/>
        <v>0</v>
      </c>
      <c r="J342" s="54">
        <f t="shared" si="670"/>
        <v>1241.237273261218</v>
      </c>
      <c r="K342" s="46">
        <f t="shared" si="713"/>
        <v>1241.237273261218</v>
      </c>
      <c r="L342" s="80">
        <f t="shared" si="604"/>
        <v>0</v>
      </c>
      <c r="M342" s="142">
        <f t="shared" si="605"/>
        <v>0</v>
      </c>
      <c r="N342" s="60">
        <f t="shared" si="606"/>
        <v>4.13</v>
      </c>
      <c r="O342" s="53">
        <f t="shared" si="607"/>
        <v>0</v>
      </c>
      <c r="P342" s="58">
        <f t="shared" si="671"/>
        <v>2.7989824310406033</v>
      </c>
      <c r="Q342" s="49">
        <f t="shared" si="608"/>
        <v>2.7989824310406033</v>
      </c>
      <c r="R342" s="143">
        <f t="shared" si="609"/>
        <v>0.02</v>
      </c>
      <c r="S342" s="51">
        <f t="shared" si="672"/>
        <v>1.9510035596554343E-2</v>
      </c>
      <c r="T342" s="57">
        <f t="shared" si="673"/>
        <v>520.26858698335741</v>
      </c>
      <c r="U342" s="53">
        <f t="shared" si="610"/>
        <v>0</v>
      </c>
      <c r="V342" s="58">
        <f t="shared" si="674"/>
        <v>2.8155688486642632</v>
      </c>
      <c r="W342" s="49">
        <f t="shared" si="611"/>
        <v>2.8155688486642632</v>
      </c>
      <c r="X342" s="143">
        <f t="shared" si="612"/>
        <v>0.02</v>
      </c>
      <c r="Y342" s="51">
        <f t="shared" si="675"/>
        <v>1.8915213815298589E-2</v>
      </c>
      <c r="Z342" s="57">
        <f t="shared" si="676"/>
        <v>512.33498424165657</v>
      </c>
      <c r="AA342" s="53">
        <f t="shared" si="613"/>
        <v>0</v>
      </c>
      <c r="AB342" s="58">
        <f t="shared" si="677"/>
        <v>2.8233725721346086</v>
      </c>
      <c r="AC342" s="49">
        <f t="shared" si="614"/>
        <v>2.8233725721346086</v>
      </c>
      <c r="AD342" s="143">
        <f t="shared" si="615"/>
        <v>0.02</v>
      </c>
      <c r="AE342" s="49">
        <f t="shared" si="714"/>
        <v>1.886252396644959E-2</v>
      </c>
      <c r="AF342" s="57">
        <f t="shared" si="678"/>
        <v>510.41691416150883</v>
      </c>
      <c r="AG342" s="53">
        <f t="shared" si="616"/>
        <v>0</v>
      </c>
      <c r="AH342" s="58">
        <f t="shared" si="679"/>
        <v>2.8253058656153902</v>
      </c>
      <c r="AI342" s="49">
        <f t="shared" si="617"/>
        <v>2.8253058656153902</v>
      </c>
      <c r="AJ342" s="143">
        <f t="shared" si="618"/>
        <v>0.02</v>
      </c>
      <c r="AK342" s="51">
        <f t="shared" si="680"/>
        <v>1.8863082291310992E-2</v>
      </c>
      <c r="AL342" s="57">
        <f t="shared" si="681"/>
        <v>510.17820260014815</v>
      </c>
      <c r="AM342" s="53">
        <f t="shared" si="619"/>
        <v>0</v>
      </c>
      <c r="AN342" s="58">
        <f t="shared" si="682"/>
        <v>2.8255477490234009</v>
      </c>
      <c r="AO342" s="49">
        <f t="shared" si="620"/>
        <v>2.8255477490234009</v>
      </c>
      <c r="AP342" s="143">
        <f t="shared" si="621"/>
        <v>0.02</v>
      </c>
      <c r="AQ342" s="51">
        <f t="shared" si="683"/>
        <v>1.8863377941043188E-2</v>
      </c>
      <c r="AR342" s="57">
        <f t="shared" si="684"/>
        <v>510.15669930976412</v>
      </c>
      <c r="AS342" s="44">
        <f t="shared" si="622"/>
        <v>2234.2270918701925</v>
      </c>
      <c r="AT342" s="44">
        <f t="shared" si="623"/>
        <v>893.69083674807689</v>
      </c>
      <c r="AU342" s="44">
        <f t="shared" si="624"/>
        <v>558.55677296754811</v>
      </c>
      <c r="AV342" s="47">
        <f t="shared" si="625"/>
        <v>8.7328658628374125</v>
      </c>
      <c r="AW342" s="47">
        <f t="shared" si="626"/>
        <v>322.15549841474882</v>
      </c>
      <c r="AX342" s="86">
        <f t="shared" si="627"/>
        <v>52884.893821239988</v>
      </c>
      <c r="AY342" s="86">
        <f t="shared" si="628"/>
        <v>401.10938996222529</v>
      </c>
      <c r="AZ342" s="10">
        <f t="shared" si="685"/>
        <v>401.10938996222529</v>
      </c>
      <c r="BA342" s="44">
        <f t="shared" si="629"/>
        <v>401.10938996222529</v>
      </c>
      <c r="BB342" s="9">
        <f t="shared" si="630"/>
        <v>401.10938996222529</v>
      </c>
      <c r="BC342" s="45">
        <f t="shared" si="719"/>
        <v>53481.251994963379</v>
      </c>
      <c r="BD342" s="9">
        <f t="shared" si="631"/>
        <v>401.10938996222529</v>
      </c>
      <c r="BE342" s="45">
        <f t="shared" si="715"/>
        <v>53481.251994963379</v>
      </c>
      <c r="BF342" s="9">
        <f t="shared" si="632"/>
        <v>401.10938996222529</v>
      </c>
      <c r="BG342" s="45">
        <f t="shared" si="716"/>
        <v>53481.251994963379</v>
      </c>
      <c r="BH342" s="58"/>
      <c r="BI342" s="58"/>
      <c r="BJ342" s="58">
        <f t="shared" si="686"/>
        <v>-401.10938996222529</v>
      </c>
      <c r="BK342" s="97"/>
      <c r="BL342" s="44"/>
      <c r="BM342" s="82">
        <f t="shared" si="687"/>
        <v>33.700000000000003</v>
      </c>
      <c r="BN342" s="86">
        <f t="shared" si="688"/>
        <v>33700</v>
      </c>
      <c r="BO342" s="86">
        <f t="shared" si="689"/>
        <v>100</v>
      </c>
      <c r="BP342" s="84">
        <f t="shared" si="633"/>
        <v>3</v>
      </c>
      <c r="BQ342" s="84">
        <f t="shared" si="634"/>
        <v>2.6</v>
      </c>
      <c r="BR342" s="84">
        <f t="shared" si="635"/>
        <v>0.2</v>
      </c>
      <c r="BS342" s="84">
        <f t="shared" si="690"/>
        <v>3.5136943074938011E-2</v>
      </c>
      <c r="BT342" s="84">
        <f t="shared" si="691"/>
        <v>695.20514855040142</v>
      </c>
      <c r="BU342" s="84">
        <f t="shared" si="692"/>
        <v>0</v>
      </c>
      <c r="BV342" s="83">
        <f t="shared" si="693"/>
        <v>910.56318114440194</v>
      </c>
      <c r="BW342" s="81">
        <f t="shared" si="717"/>
        <v>910.56318114440194</v>
      </c>
      <c r="BX342" s="83">
        <f t="shared" si="636"/>
        <v>0</v>
      </c>
      <c r="BY342" s="141">
        <f t="shared" si="637"/>
        <v>0</v>
      </c>
      <c r="BZ342" s="83">
        <f t="shared" si="638"/>
        <v>2.6</v>
      </c>
      <c r="CA342" s="83">
        <f t="shared" si="639"/>
        <v>0</v>
      </c>
      <c r="CB342" s="83">
        <f t="shared" si="694"/>
        <v>2.5483154072375154</v>
      </c>
      <c r="CC342" s="83">
        <f t="shared" si="640"/>
        <v>2.5483154072375154</v>
      </c>
      <c r="CD342" s="143">
        <f t="shared" si="641"/>
        <v>0.2</v>
      </c>
      <c r="CE342" s="83">
        <f t="shared" si="695"/>
        <v>2.0929523213569588E-2</v>
      </c>
      <c r="CF342" s="84">
        <f t="shared" si="696"/>
        <v>777.97985847047403</v>
      </c>
      <c r="CG342" s="83">
        <f t="shared" si="642"/>
        <v>0</v>
      </c>
      <c r="CH342" s="83">
        <f t="shared" si="697"/>
        <v>2.5287443863793571</v>
      </c>
      <c r="CI342" s="83">
        <f t="shared" si="643"/>
        <v>2.5287443863793571</v>
      </c>
      <c r="CJ342" s="143">
        <f t="shared" si="644"/>
        <v>0.2</v>
      </c>
      <c r="CK342" s="83">
        <f t="shared" si="698"/>
        <v>2.0121910799758315E-2</v>
      </c>
      <c r="CL342" s="84">
        <f t="shared" si="699"/>
        <v>725.00449115501851</v>
      </c>
      <c r="CM342" s="83">
        <f t="shared" si="645"/>
        <v>0</v>
      </c>
      <c r="CN342" s="83">
        <f t="shared" si="700"/>
        <v>2.5412349324509993</v>
      </c>
      <c r="CO342" s="83">
        <f t="shared" si="646"/>
        <v>2.5412349324509993</v>
      </c>
      <c r="CP342" s="143">
        <f t="shared" si="647"/>
        <v>0.2</v>
      </c>
      <c r="CQ342" s="83">
        <f t="shared" si="701"/>
        <v>2.0281564504283613E-2</v>
      </c>
      <c r="CR342" s="84">
        <f t="shared" si="702"/>
        <v>710.61401925269138</v>
      </c>
      <c r="CS342" s="83">
        <f t="shared" si="648"/>
        <v>0</v>
      </c>
      <c r="CT342" s="83">
        <f t="shared" si="703"/>
        <v>2.5446492623696124</v>
      </c>
      <c r="CU342" s="83">
        <f t="shared" si="649"/>
        <v>2.5446492623696124</v>
      </c>
      <c r="CV342" s="143">
        <f t="shared" si="650"/>
        <v>0.2</v>
      </c>
      <c r="CW342" s="83">
        <f t="shared" si="704"/>
        <v>2.0309526987183676E-2</v>
      </c>
      <c r="CX342" s="84">
        <f t="shared" si="705"/>
        <v>709.07563013136235</v>
      </c>
      <c r="CY342" s="83">
        <f t="shared" si="651"/>
        <v>0</v>
      </c>
      <c r="CZ342" s="83">
        <f t="shared" si="706"/>
        <v>2.5450148084613602</v>
      </c>
      <c r="DA342" s="83">
        <f t="shared" si="652"/>
        <v>2.5450148084613602</v>
      </c>
      <c r="DB342" s="143">
        <f t="shared" si="653"/>
        <v>0.2</v>
      </c>
      <c r="DC342" s="83">
        <f t="shared" si="707"/>
        <v>2.0310446767325609E-2</v>
      </c>
      <c r="DD342" s="84">
        <f t="shared" si="708"/>
        <v>709.010103324189</v>
      </c>
      <c r="DE342" s="86">
        <f t="shared" si="654"/>
        <v>1639.0137260599236</v>
      </c>
      <c r="DF342" s="86">
        <f t="shared" si="655"/>
        <v>655.6054904239694</v>
      </c>
      <c r="DG342" s="86">
        <f t="shared" si="656"/>
        <v>409.75343151498089</v>
      </c>
      <c r="DH342" s="86">
        <f t="shared" si="657"/>
        <v>0.43889158507155573</v>
      </c>
      <c r="DI342" s="86">
        <f t="shared" si="658"/>
        <v>1.5500481766278569</v>
      </c>
      <c r="DJ342" s="86">
        <f t="shared" si="659"/>
        <v>267.51917248429459</v>
      </c>
      <c r="DK342" s="86">
        <f t="shared" si="660"/>
        <v>257.96386870905917</v>
      </c>
      <c r="DL342" s="86">
        <f t="shared" si="718"/>
        <v>257.96386870905917</v>
      </c>
      <c r="DM342" s="86">
        <f t="shared" si="661"/>
        <v>1.5500481766278569</v>
      </c>
      <c r="DN342" s="85">
        <f t="shared" si="662"/>
        <v>1.5500481766278569</v>
      </c>
      <c r="DO342" s="85">
        <f t="shared" si="709"/>
        <v>155.00481766278568</v>
      </c>
      <c r="DP342" s="85">
        <f t="shared" si="663"/>
        <v>1.5500481766278569</v>
      </c>
      <c r="DQ342" s="85">
        <f t="shared" si="710"/>
        <v>155.00481766278568</v>
      </c>
      <c r="DR342" s="85">
        <f t="shared" si="664"/>
        <v>1.5500481766278569</v>
      </c>
      <c r="DS342" s="85">
        <f t="shared" si="711"/>
        <v>155.00481766278568</v>
      </c>
      <c r="DT342" s="81"/>
      <c r="DU342" s="81"/>
      <c r="DV342" s="81">
        <f t="shared" si="712"/>
        <v>-1.5500481766278569</v>
      </c>
      <c r="DW342" s="100"/>
    </row>
    <row r="343" spans="1:127" x14ac:dyDescent="0.2">
      <c r="A343" s="59">
        <f t="shared" si="665"/>
        <v>45.066666666666777</v>
      </c>
      <c r="B343" s="44">
        <f t="shared" si="666"/>
        <v>45066.666666666773</v>
      </c>
      <c r="C343" s="52">
        <f t="shared" si="600"/>
        <v>133.33333333333334</v>
      </c>
      <c r="D343" s="50">
        <f t="shared" si="601"/>
        <v>4</v>
      </c>
      <c r="E343" s="44">
        <f t="shared" si="602"/>
        <v>4.13</v>
      </c>
      <c r="F343" s="47">
        <f t="shared" si="603"/>
        <v>0.02</v>
      </c>
      <c r="G343" s="52">
        <f t="shared" si="667"/>
        <v>2.4947558428956036E-2</v>
      </c>
      <c r="H343" s="57">
        <f t="shared" si="668"/>
        <v>539.09253764175401</v>
      </c>
      <c r="I343" s="52">
        <f t="shared" si="669"/>
        <v>0</v>
      </c>
      <c r="J343" s="54">
        <f t="shared" si="670"/>
        <v>1245.5536732612179</v>
      </c>
      <c r="K343" s="46">
        <f t="shared" si="713"/>
        <v>1245.5536732612179</v>
      </c>
      <c r="L343" s="80">
        <f t="shared" si="604"/>
        <v>0</v>
      </c>
      <c r="M343" s="142">
        <f t="shared" si="605"/>
        <v>0</v>
      </c>
      <c r="N343" s="60">
        <f t="shared" si="606"/>
        <v>4.13</v>
      </c>
      <c r="O343" s="53">
        <f t="shared" si="607"/>
        <v>0</v>
      </c>
      <c r="P343" s="58">
        <f t="shared" si="671"/>
        <v>2.7986229278413548</v>
      </c>
      <c r="Q343" s="49">
        <f t="shared" si="608"/>
        <v>2.7986229278413548</v>
      </c>
      <c r="R343" s="143">
        <f t="shared" si="609"/>
        <v>0.02</v>
      </c>
      <c r="S343" s="51">
        <f t="shared" si="672"/>
        <v>1.9507368929887674E-2</v>
      </c>
      <c r="T343" s="57">
        <f t="shared" si="673"/>
        <v>521.1979105378449</v>
      </c>
      <c r="U343" s="53">
        <f t="shared" si="610"/>
        <v>0</v>
      </c>
      <c r="V343" s="58">
        <f t="shared" si="674"/>
        <v>2.8150243791949889</v>
      </c>
      <c r="W343" s="49">
        <f t="shared" si="611"/>
        <v>2.8150243791949889</v>
      </c>
      <c r="X343" s="143">
        <f t="shared" si="612"/>
        <v>0.02</v>
      </c>
      <c r="Y343" s="51">
        <f t="shared" si="675"/>
        <v>1.8912547148631921E-2</v>
      </c>
      <c r="Z343" s="57">
        <f t="shared" si="676"/>
        <v>513.23066496071453</v>
      </c>
      <c r="AA343" s="53">
        <f t="shared" si="613"/>
        <v>0</v>
      </c>
      <c r="AB343" s="58">
        <f t="shared" si="677"/>
        <v>2.8228272246356623</v>
      </c>
      <c r="AC343" s="49">
        <f t="shared" si="614"/>
        <v>2.8228272246356623</v>
      </c>
      <c r="AD343" s="143">
        <f t="shared" si="615"/>
        <v>0.02</v>
      </c>
      <c r="AE343" s="49">
        <f t="shared" si="714"/>
        <v>1.8859857299782921E-2</v>
      </c>
      <c r="AF343" s="57">
        <f t="shared" si="678"/>
        <v>511.30763097393702</v>
      </c>
      <c r="AG343" s="53">
        <f t="shared" si="616"/>
        <v>0</v>
      </c>
      <c r="AH343" s="58">
        <f t="shared" si="679"/>
        <v>2.824757441171287</v>
      </c>
      <c r="AI343" s="49">
        <f t="shared" si="617"/>
        <v>2.824757441171287</v>
      </c>
      <c r="AJ343" s="143">
        <f t="shared" si="618"/>
        <v>0.02</v>
      </c>
      <c r="AK343" s="51">
        <f t="shared" si="680"/>
        <v>1.8860415624644324E-2</v>
      </c>
      <c r="AL343" s="57">
        <f t="shared" si="681"/>
        <v>511.06833626378813</v>
      </c>
      <c r="AM343" s="53">
        <f t="shared" si="619"/>
        <v>0</v>
      </c>
      <c r="AN343" s="58">
        <f t="shared" si="682"/>
        <v>2.8249989115426222</v>
      </c>
      <c r="AO343" s="49">
        <f t="shared" si="620"/>
        <v>2.8249989115426222</v>
      </c>
      <c r="AP343" s="143">
        <f t="shared" si="621"/>
        <v>0.02</v>
      </c>
      <c r="AQ343" s="51">
        <f t="shared" si="683"/>
        <v>1.886071127437652E-2</v>
      </c>
      <c r="AR343" s="57">
        <f t="shared" si="684"/>
        <v>511.04677072402251</v>
      </c>
      <c r="AS343" s="44">
        <f t="shared" si="622"/>
        <v>2241.9966118701923</v>
      </c>
      <c r="AT343" s="44">
        <f t="shared" si="623"/>
        <v>896.79864474807687</v>
      </c>
      <c r="AU343" s="44">
        <f t="shared" si="624"/>
        <v>560.49915296754807</v>
      </c>
      <c r="AV343" s="47">
        <f t="shared" si="625"/>
        <v>8.6474725621977182</v>
      </c>
      <c r="AW343" s="47">
        <f t="shared" si="626"/>
        <v>316.25930955543544</v>
      </c>
      <c r="AX343" s="86">
        <f t="shared" si="627"/>
        <v>51340.490596384945</v>
      </c>
      <c r="AY343" s="86">
        <f t="shared" si="628"/>
        <v>398.78156107085937</v>
      </c>
      <c r="AZ343" s="10">
        <f t="shared" si="685"/>
        <v>398.78156107085937</v>
      </c>
      <c r="BA343" s="44">
        <f t="shared" si="629"/>
        <v>398.78156107085937</v>
      </c>
      <c r="BB343" s="9">
        <f t="shared" si="630"/>
        <v>398.78156107085937</v>
      </c>
      <c r="BC343" s="45">
        <f t="shared" si="719"/>
        <v>53170.874809447916</v>
      </c>
      <c r="BD343" s="9">
        <f t="shared" si="631"/>
        <v>398.78156107085937</v>
      </c>
      <c r="BE343" s="45">
        <f t="shared" si="715"/>
        <v>53170.874809447916</v>
      </c>
      <c r="BF343" s="9">
        <f t="shared" si="632"/>
        <v>398.78156107085937</v>
      </c>
      <c r="BG343" s="45">
        <f t="shared" si="716"/>
        <v>53170.874809447916</v>
      </c>
      <c r="BH343" s="58"/>
      <c r="BI343" s="58"/>
      <c r="BJ343" s="58">
        <f t="shared" si="686"/>
        <v>-398.78156107085937</v>
      </c>
      <c r="BK343" s="97"/>
      <c r="BL343" s="44"/>
      <c r="BM343" s="82">
        <f t="shared" si="687"/>
        <v>33.799999999999997</v>
      </c>
      <c r="BN343" s="86">
        <f t="shared" si="688"/>
        <v>33800</v>
      </c>
      <c r="BO343" s="86">
        <f t="shared" si="689"/>
        <v>100</v>
      </c>
      <c r="BP343" s="84">
        <f t="shared" si="633"/>
        <v>3</v>
      </c>
      <c r="BQ343" s="84">
        <f t="shared" si="634"/>
        <v>2.6</v>
      </c>
      <c r="BR343" s="84">
        <f t="shared" si="635"/>
        <v>0.2</v>
      </c>
      <c r="BS343" s="84">
        <f t="shared" si="690"/>
        <v>3.5116943074938012E-2</v>
      </c>
      <c r="BT343" s="84">
        <f t="shared" si="691"/>
        <v>696.55618482251441</v>
      </c>
      <c r="BU343" s="84">
        <f t="shared" si="692"/>
        <v>0</v>
      </c>
      <c r="BV343" s="83">
        <f t="shared" si="693"/>
        <v>913.40808114440188</v>
      </c>
      <c r="BW343" s="81">
        <f t="shared" si="717"/>
        <v>913.40808114440188</v>
      </c>
      <c r="BX343" s="83">
        <f t="shared" si="636"/>
        <v>0</v>
      </c>
      <c r="BY343" s="141">
        <f t="shared" si="637"/>
        <v>0</v>
      </c>
      <c r="BZ343" s="83">
        <f t="shared" si="638"/>
        <v>2.6</v>
      </c>
      <c r="CA343" s="83">
        <f t="shared" si="639"/>
        <v>0</v>
      </c>
      <c r="CB343" s="83">
        <f t="shared" si="694"/>
        <v>2.5483600389529748</v>
      </c>
      <c r="CC343" s="83">
        <f t="shared" si="640"/>
        <v>2.5483600389529748</v>
      </c>
      <c r="CD343" s="143">
        <f t="shared" si="641"/>
        <v>0.2</v>
      </c>
      <c r="CE343" s="83">
        <f t="shared" si="695"/>
        <v>2.0909523213569588E-2</v>
      </c>
      <c r="CF343" s="84">
        <f t="shared" si="696"/>
        <v>778.80077424699664</v>
      </c>
      <c r="CG343" s="83">
        <f t="shared" si="642"/>
        <v>0</v>
      </c>
      <c r="CH343" s="83">
        <f t="shared" si="697"/>
        <v>2.5289154987393547</v>
      </c>
      <c r="CI343" s="83">
        <f t="shared" si="643"/>
        <v>2.5289154987393547</v>
      </c>
      <c r="CJ343" s="143">
        <f t="shared" si="644"/>
        <v>0.2</v>
      </c>
      <c r="CK343" s="83">
        <f t="shared" si="698"/>
        <v>2.0101910799758316E-2</v>
      </c>
      <c r="CL343" s="84">
        <f t="shared" si="699"/>
        <v>725.79982305602391</v>
      </c>
      <c r="CM343" s="83">
        <f t="shared" si="645"/>
        <v>0</v>
      </c>
      <c r="CN343" s="83">
        <f t="shared" si="700"/>
        <v>2.5414119958888408</v>
      </c>
      <c r="CO343" s="83">
        <f t="shared" si="646"/>
        <v>2.5414119958888408</v>
      </c>
      <c r="CP343" s="143">
        <f t="shared" si="647"/>
        <v>0.2</v>
      </c>
      <c r="CQ343" s="83">
        <f t="shared" si="701"/>
        <v>2.0261564504283614E-2</v>
      </c>
      <c r="CR343" s="84">
        <f t="shared" si="702"/>
        <v>711.41172450400131</v>
      </c>
      <c r="CS343" s="83">
        <f t="shared" si="648"/>
        <v>0</v>
      </c>
      <c r="CT343" s="83">
        <f t="shared" si="703"/>
        <v>2.5448257463074242</v>
      </c>
      <c r="CU343" s="83">
        <f t="shared" si="649"/>
        <v>2.5448257463074242</v>
      </c>
      <c r="CV343" s="143">
        <f t="shared" si="650"/>
        <v>0.2</v>
      </c>
      <c r="CW343" s="83">
        <f t="shared" si="704"/>
        <v>2.0289526987183677E-2</v>
      </c>
      <c r="CX343" s="84">
        <f t="shared" si="705"/>
        <v>709.8733639207444</v>
      </c>
      <c r="CY343" s="83">
        <f t="shared" si="651"/>
        <v>0</v>
      </c>
      <c r="CZ343" s="83">
        <f t="shared" si="706"/>
        <v>2.5451912837406274</v>
      </c>
      <c r="DA343" s="83">
        <f t="shared" si="652"/>
        <v>2.5451912837406274</v>
      </c>
      <c r="DB343" s="143">
        <f t="shared" si="653"/>
        <v>0.2</v>
      </c>
      <c r="DC343" s="83">
        <f t="shared" si="707"/>
        <v>2.0290446767325609E-2</v>
      </c>
      <c r="DD343" s="84">
        <f t="shared" si="708"/>
        <v>709.80775867377019</v>
      </c>
      <c r="DE343" s="86">
        <f t="shared" si="654"/>
        <v>1644.1345460599232</v>
      </c>
      <c r="DF343" s="86">
        <f t="shared" si="655"/>
        <v>657.65381842396926</v>
      </c>
      <c r="DG343" s="86">
        <f t="shared" si="656"/>
        <v>411.0336365149808</v>
      </c>
      <c r="DH343" s="86">
        <f t="shared" si="657"/>
        <v>0.43674757511217505</v>
      </c>
      <c r="DI343" s="86">
        <f t="shared" si="658"/>
        <v>1.536167864415805</v>
      </c>
      <c r="DJ343" s="86">
        <f t="shared" si="659"/>
        <v>263.03650884324657</v>
      </c>
      <c r="DK343" s="86">
        <f t="shared" si="660"/>
        <v>254.61717721013162</v>
      </c>
      <c r="DL343" s="86">
        <f t="shared" si="718"/>
        <v>254.61717721013162</v>
      </c>
      <c r="DM343" s="86">
        <f t="shared" si="661"/>
        <v>1.536167864415805</v>
      </c>
      <c r="DN343" s="85">
        <f t="shared" si="662"/>
        <v>1.536167864415805</v>
      </c>
      <c r="DO343" s="85">
        <f t="shared" si="709"/>
        <v>153.6167864415805</v>
      </c>
      <c r="DP343" s="85">
        <f t="shared" si="663"/>
        <v>1.536167864415805</v>
      </c>
      <c r="DQ343" s="85">
        <f t="shared" si="710"/>
        <v>153.6167864415805</v>
      </c>
      <c r="DR343" s="85">
        <f t="shared" si="664"/>
        <v>1.536167864415805</v>
      </c>
      <c r="DS343" s="85">
        <f t="shared" si="711"/>
        <v>153.6167864415805</v>
      </c>
      <c r="DT343" s="81"/>
      <c r="DU343" s="81"/>
      <c r="DV343" s="81">
        <f t="shared" si="712"/>
        <v>-1.536167864415805</v>
      </c>
      <c r="DW343" s="100"/>
    </row>
    <row r="344" spans="1:127" x14ac:dyDescent="0.2">
      <c r="A344" s="59">
        <f t="shared" si="665"/>
        <v>45.200000000000109</v>
      </c>
      <c r="B344" s="44">
        <f t="shared" si="666"/>
        <v>45200.000000000109</v>
      </c>
      <c r="C344" s="52">
        <f t="shared" si="600"/>
        <v>133.33333333333334</v>
      </c>
      <c r="D344" s="50">
        <f t="shared" si="601"/>
        <v>4</v>
      </c>
      <c r="E344" s="44">
        <f t="shared" si="602"/>
        <v>4.13</v>
      </c>
      <c r="F344" s="47">
        <f t="shared" si="603"/>
        <v>0.02</v>
      </c>
      <c r="G344" s="52">
        <f t="shared" si="667"/>
        <v>2.4944891762289367E-2</v>
      </c>
      <c r="H344" s="57">
        <f t="shared" si="668"/>
        <v>539.89790406937698</v>
      </c>
      <c r="I344" s="52">
        <f t="shared" si="669"/>
        <v>0</v>
      </c>
      <c r="J344" s="54">
        <f t="shared" si="670"/>
        <v>1249.8700732612178</v>
      </c>
      <c r="K344" s="46">
        <f t="shared" si="713"/>
        <v>1249.8700732612178</v>
      </c>
      <c r="L344" s="80">
        <f t="shared" si="604"/>
        <v>0</v>
      </c>
      <c r="M344" s="142">
        <f t="shared" si="605"/>
        <v>0</v>
      </c>
      <c r="N344" s="60">
        <f t="shared" si="606"/>
        <v>4.13</v>
      </c>
      <c r="O344" s="53">
        <f t="shared" si="607"/>
        <v>0</v>
      </c>
      <c r="P344" s="58">
        <f t="shared" si="671"/>
        <v>2.7982662394634059</v>
      </c>
      <c r="Q344" s="49">
        <f t="shared" si="608"/>
        <v>2.7982662394634059</v>
      </c>
      <c r="R344" s="143">
        <f t="shared" si="609"/>
        <v>0.02</v>
      </c>
      <c r="S344" s="51">
        <f t="shared" si="672"/>
        <v>1.9504702263221006E-2</v>
      </c>
      <c r="T344" s="57">
        <f t="shared" si="673"/>
        <v>522.12722642400229</v>
      </c>
      <c r="U344" s="53">
        <f t="shared" si="610"/>
        <v>0</v>
      </c>
      <c r="V344" s="58">
        <f t="shared" si="674"/>
        <v>2.814483724144246</v>
      </c>
      <c r="W344" s="49">
        <f t="shared" si="611"/>
        <v>2.814483724144246</v>
      </c>
      <c r="X344" s="143">
        <f t="shared" si="612"/>
        <v>0.02</v>
      </c>
      <c r="Y344" s="51">
        <f t="shared" si="675"/>
        <v>1.8909880481965253E-2</v>
      </c>
      <c r="Z344" s="57">
        <f t="shared" si="676"/>
        <v>514.12639261195932</v>
      </c>
      <c r="AA344" s="53">
        <f t="shared" si="613"/>
        <v>0</v>
      </c>
      <c r="AB344" s="58">
        <f t="shared" si="677"/>
        <v>2.8222853965589931</v>
      </c>
      <c r="AC344" s="49">
        <f t="shared" si="614"/>
        <v>2.8222853965589931</v>
      </c>
      <c r="AD344" s="143">
        <f t="shared" si="615"/>
        <v>0.02</v>
      </c>
      <c r="AE344" s="49">
        <f t="shared" si="714"/>
        <v>1.8857190633116253E-2</v>
      </c>
      <c r="AF344" s="57">
        <f t="shared" si="678"/>
        <v>512.19839390843356</v>
      </c>
      <c r="AG344" s="53">
        <f t="shared" si="616"/>
        <v>0</v>
      </c>
      <c r="AH344" s="58">
        <f t="shared" si="679"/>
        <v>2.8242125056892862</v>
      </c>
      <c r="AI344" s="49">
        <f t="shared" si="617"/>
        <v>2.8242125056892862</v>
      </c>
      <c r="AJ344" s="143">
        <f t="shared" si="618"/>
        <v>0.02</v>
      </c>
      <c r="AK344" s="51">
        <f t="shared" si="680"/>
        <v>1.8857748957977656E-2</v>
      </c>
      <c r="AL344" s="57">
        <f t="shared" si="681"/>
        <v>511.95851687500038</v>
      </c>
      <c r="AM344" s="53">
        <f t="shared" si="619"/>
        <v>0</v>
      </c>
      <c r="AN344" s="58">
        <f t="shared" si="682"/>
        <v>2.8244535586005903</v>
      </c>
      <c r="AO344" s="49">
        <f t="shared" si="620"/>
        <v>2.8244535586005903</v>
      </c>
      <c r="AP344" s="143">
        <f t="shared" si="621"/>
        <v>0.02</v>
      </c>
      <c r="AQ344" s="51">
        <f t="shared" si="683"/>
        <v>1.8858044607709852E-2</v>
      </c>
      <c r="AR344" s="57">
        <f t="shared" si="684"/>
        <v>511.93688919989097</v>
      </c>
      <c r="AS344" s="44">
        <f t="shared" si="622"/>
        <v>2249.7661318701921</v>
      </c>
      <c r="AT344" s="44">
        <f t="shared" si="623"/>
        <v>899.90645274807684</v>
      </c>
      <c r="AU344" s="44">
        <f t="shared" si="624"/>
        <v>562.44153296754803</v>
      </c>
      <c r="AV344" s="47">
        <f t="shared" si="625"/>
        <v>8.5631006654709267</v>
      </c>
      <c r="AW344" s="47">
        <f t="shared" si="626"/>
        <v>310.48373886192832</v>
      </c>
      <c r="AX344" s="86">
        <f t="shared" si="627"/>
        <v>49844.461110302895</v>
      </c>
      <c r="AY344" s="86">
        <f t="shared" si="628"/>
        <v>396.46169932915109</v>
      </c>
      <c r="AZ344" s="10">
        <f t="shared" si="685"/>
        <v>396.46169932915109</v>
      </c>
      <c r="BA344" s="44">
        <f t="shared" si="629"/>
        <v>396.46169932915109</v>
      </c>
      <c r="BB344" s="9">
        <f t="shared" si="630"/>
        <v>396.46169932915109</v>
      </c>
      <c r="BC344" s="45">
        <f t="shared" si="719"/>
        <v>52861.559910553486</v>
      </c>
      <c r="BD344" s="9">
        <f t="shared" si="631"/>
        <v>396.46169932915109</v>
      </c>
      <c r="BE344" s="45">
        <f t="shared" si="715"/>
        <v>52861.559910553486</v>
      </c>
      <c r="BF344" s="9">
        <f t="shared" si="632"/>
        <v>396.46169932915109</v>
      </c>
      <c r="BG344" s="45">
        <f t="shared" si="716"/>
        <v>52861.559910553486</v>
      </c>
      <c r="BH344" s="58"/>
      <c r="BI344" s="58"/>
      <c r="BJ344" s="58">
        <f t="shared" si="686"/>
        <v>-396.46169932915109</v>
      </c>
      <c r="BK344" s="97"/>
      <c r="BL344" s="44"/>
      <c r="BM344" s="82">
        <f t="shared" si="687"/>
        <v>33.9</v>
      </c>
      <c r="BN344" s="86">
        <f t="shared" si="688"/>
        <v>33900</v>
      </c>
      <c r="BO344" s="86">
        <f t="shared" si="689"/>
        <v>100</v>
      </c>
      <c r="BP344" s="84">
        <f t="shared" si="633"/>
        <v>3</v>
      </c>
      <c r="BQ344" s="84">
        <f t="shared" si="634"/>
        <v>2.6</v>
      </c>
      <c r="BR344" s="84">
        <f t="shared" si="635"/>
        <v>0.2</v>
      </c>
      <c r="BS344" s="84">
        <f t="shared" si="690"/>
        <v>3.5096943074938013E-2</v>
      </c>
      <c r="BT344" s="84">
        <f t="shared" si="691"/>
        <v>697.90645186385814</v>
      </c>
      <c r="BU344" s="84">
        <f t="shared" si="692"/>
        <v>0</v>
      </c>
      <c r="BV344" s="83">
        <f t="shared" si="693"/>
        <v>916.25298114440182</v>
      </c>
      <c r="BW344" s="81">
        <f t="shared" si="717"/>
        <v>916.25298114440182</v>
      </c>
      <c r="BX344" s="83">
        <f t="shared" si="636"/>
        <v>0</v>
      </c>
      <c r="BY344" s="141">
        <f t="shared" si="637"/>
        <v>0</v>
      </c>
      <c r="BZ344" s="83">
        <f t="shared" si="638"/>
        <v>2.6</v>
      </c>
      <c r="CA344" s="83">
        <f t="shared" si="639"/>
        <v>0</v>
      </c>
      <c r="CB344" s="83">
        <f t="shared" si="694"/>
        <v>2.5484048426378902</v>
      </c>
      <c r="CC344" s="83">
        <f t="shared" si="640"/>
        <v>2.5484048426378902</v>
      </c>
      <c r="CD344" s="143">
        <f t="shared" si="641"/>
        <v>0.2</v>
      </c>
      <c r="CE344" s="83">
        <f t="shared" si="695"/>
        <v>2.0889523213569589E-2</v>
      </c>
      <c r="CF344" s="84">
        <f t="shared" si="696"/>
        <v>779.62089082762532</v>
      </c>
      <c r="CG344" s="83">
        <f t="shared" si="642"/>
        <v>0</v>
      </c>
      <c r="CH344" s="83">
        <f t="shared" si="697"/>
        <v>2.5290867725426893</v>
      </c>
      <c r="CI344" s="83">
        <f t="shared" si="643"/>
        <v>2.5290867725426893</v>
      </c>
      <c r="CJ344" s="143">
        <f t="shared" si="644"/>
        <v>0.2</v>
      </c>
      <c r="CK344" s="83">
        <f t="shared" si="698"/>
        <v>2.0081910799758317E-2</v>
      </c>
      <c r="CL344" s="84">
        <f t="shared" si="699"/>
        <v>726.5943102901673</v>
      </c>
      <c r="CM344" s="83">
        <f t="shared" si="645"/>
        <v>0</v>
      </c>
      <c r="CN344" s="83">
        <f t="shared" si="700"/>
        <v>2.5415892332073762</v>
      </c>
      <c r="CO344" s="83">
        <f t="shared" si="646"/>
        <v>2.5415892332073762</v>
      </c>
      <c r="CP344" s="143">
        <f t="shared" si="647"/>
        <v>0.2</v>
      </c>
      <c r="CQ344" s="83">
        <f t="shared" si="701"/>
        <v>2.0241564504283615E-2</v>
      </c>
      <c r="CR344" s="84">
        <f t="shared" si="702"/>
        <v>712.20858721406341</v>
      </c>
      <c r="CS344" s="83">
        <f t="shared" si="648"/>
        <v>0</v>
      </c>
      <c r="CT344" s="83">
        <f t="shared" si="703"/>
        <v>2.5450024041314161</v>
      </c>
      <c r="CU344" s="83">
        <f t="shared" si="649"/>
        <v>2.5450024041314161</v>
      </c>
      <c r="CV344" s="143">
        <f t="shared" si="650"/>
        <v>0.2</v>
      </c>
      <c r="CW344" s="83">
        <f t="shared" si="704"/>
        <v>2.0269526987183678E-2</v>
      </c>
      <c r="CX344" s="84">
        <f t="shared" si="705"/>
        <v>710.67025647877551</v>
      </c>
      <c r="CY344" s="83">
        <f t="shared" si="651"/>
        <v>0</v>
      </c>
      <c r="CZ344" s="83">
        <f t="shared" si="706"/>
        <v>2.5453679326488574</v>
      </c>
      <c r="DA344" s="83">
        <f t="shared" si="652"/>
        <v>2.5453679326488574</v>
      </c>
      <c r="DB344" s="143">
        <f t="shared" si="653"/>
        <v>0.2</v>
      </c>
      <c r="DC344" s="83">
        <f t="shared" si="707"/>
        <v>2.027044676732561E-2</v>
      </c>
      <c r="DD344" s="84">
        <f t="shared" si="708"/>
        <v>710.60457292096964</v>
      </c>
      <c r="DE344" s="86">
        <f t="shared" si="654"/>
        <v>1649.2553660599231</v>
      </c>
      <c r="DF344" s="86">
        <f t="shared" si="655"/>
        <v>659.70214642396922</v>
      </c>
      <c r="DG344" s="86">
        <f t="shared" si="656"/>
        <v>412.31384151498077</v>
      </c>
      <c r="DH344" s="86">
        <f t="shared" si="657"/>
        <v>0.43461972950540984</v>
      </c>
      <c r="DI344" s="86">
        <f t="shared" si="658"/>
        <v>1.5224484632855226</v>
      </c>
      <c r="DJ344" s="86">
        <f t="shared" si="659"/>
        <v>258.64064450479214</v>
      </c>
      <c r="DK344" s="86">
        <f t="shared" si="660"/>
        <v>251.27537037204931</v>
      </c>
      <c r="DL344" s="86">
        <f t="shared" si="718"/>
        <v>251.27537037204931</v>
      </c>
      <c r="DM344" s="86">
        <f t="shared" si="661"/>
        <v>1.5224484632855226</v>
      </c>
      <c r="DN344" s="85">
        <f t="shared" si="662"/>
        <v>1.5224484632855226</v>
      </c>
      <c r="DO344" s="85">
        <f t="shared" si="709"/>
        <v>152.24484632855226</v>
      </c>
      <c r="DP344" s="85">
        <f t="shared" si="663"/>
        <v>1.5224484632855226</v>
      </c>
      <c r="DQ344" s="85">
        <f t="shared" si="710"/>
        <v>152.24484632855226</v>
      </c>
      <c r="DR344" s="85">
        <f t="shared" si="664"/>
        <v>1.5224484632855226</v>
      </c>
      <c r="DS344" s="85">
        <f t="shared" si="711"/>
        <v>152.24484632855226</v>
      </c>
      <c r="DT344" s="81"/>
      <c r="DU344" s="81"/>
      <c r="DV344" s="81">
        <f t="shared" si="712"/>
        <v>-1.5224484632855226</v>
      </c>
      <c r="DW344" s="100"/>
    </row>
    <row r="345" spans="1:127" x14ac:dyDescent="0.2">
      <c r="A345" s="59">
        <f t="shared" si="665"/>
        <v>45.333333333333449</v>
      </c>
      <c r="B345" s="44">
        <f t="shared" si="666"/>
        <v>45333.333333333445</v>
      </c>
      <c r="C345" s="52">
        <f t="shared" si="600"/>
        <v>133.33333333333334</v>
      </c>
      <c r="D345" s="50">
        <f t="shared" si="601"/>
        <v>4</v>
      </c>
      <c r="E345" s="44">
        <f t="shared" si="602"/>
        <v>4.13</v>
      </c>
      <c r="F345" s="47">
        <f t="shared" si="603"/>
        <v>0.02</v>
      </c>
      <c r="G345" s="52">
        <f t="shared" si="667"/>
        <v>2.4942225095622699E-2</v>
      </c>
      <c r="H345" s="57">
        <f t="shared" si="668"/>
        <v>540.70318440606638</v>
      </c>
      <c r="I345" s="52">
        <f t="shared" si="669"/>
        <v>0</v>
      </c>
      <c r="J345" s="54">
        <f t="shared" si="670"/>
        <v>1254.1864732612178</v>
      </c>
      <c r="K345" s="46">
        <f t="shared" si="713"/>
        <v>1254.1864732612178</v>
      </c>
      <c r="L345" s="80">
        <f t="shared" si="604"/>
        <v>0</v>
      </c>
      <c r="M345" s="142">
        <f t="shared" si="605"/>
        <v>0</v>
      </c>
      <c r="N345" s="60">
        <f t="shared" si="606"/>
        <v>4.13</v>
      </c>
      <c r="O345" s="53">
        <f t="shared" si="607"/>
        <v>0</v>
      </c>
      <c r="P345" s="58">
        <f t="shared" si="671"/>
        <v>2.7979123621412292</v>
      </c>
      <c r="Q345" s="49">
        <f t="shared" si="608"/>
        <v>2.7979123621412292</v>
      </c>
      <c r="R345" s="143">
        <f t="shared" si="609"/>
        <v>0.02</v>
      </c>
      <c r="S345" s="51">
        <f t="shared" si="672"/>
        <v>1.9502035596554338E-2</v>
      </c>
      <c r="T345" s="57">
        <f t="shared" si="673"/>
        <v>523.05653370505297</v>
      </c>
      <c r="U345" s="53">
        <f t="shared" si="610"/>
        <v>0</v>
      </c>
      <c r="V345" s="58">
        <f t="shared" si="674"/>
        <v>2.8139468792638813</v>
      </c>
      <c r="W345" s="49">
        <f t="shared" si="611"/>
        <v>2.8139468792638813</v>
      </c>
      <c r="X345" s="143">
        <f t="shared" si="612"/>
        <v>0.02</v>
      </c>
      <c r="Y345" s="51">
        <f t="shared" si="675"/>
        <v>1.8907213815298585E-2</v>
      </c>
      <c r="Z345" s="57">
        <f t="shared" si="676"/>
        <v>515.02216599952237</v>
      </c>
      <c r="AA345" s="53">
        <f t="shared" si="613"/>
        <v>0</v>
      </c>
      <c r="AB345" s="58">
        <f t="shared" si="677"/>
        <v>2.8217470849753954</v>
      </c>
      <c r="AC345" s="49">
        <f t="shared" si="614"/>
        <v>2.8217470849753954</v>
      </c>
      <c r="AD345" s="143">
        <f t="shared" si="615"/>
        <v>0.02</v>
      </c>
      <c r="AE345" s="49">
        <f t="shared" si="714"/>
        <v>1.8854523966449585E-2</v>
      </c>
      <c r="AF345" s="57">
        <f t="shared" si="678"/>
        <v>513.08920187197373</v>
      </c>
      <c r="AG345" s="53">
        <f t="shared" si="616"/>
        <v>0</v>
      </c>
      <c r="AH345" s="58">
        <f t="shared" si="679"/>
        <v>2.8236710561645855</v>
      </c>
      <c r="AI345" s="49">
        <f t="shared" si="617"/>
        <v>2.8236710561645855</v>
      </c>
      <c r="AJ345" s="143">
        <f t="shared" si="618"/>
        <v>0.02</v>
      </c>
      <c r="AK345" s="51">
        <f t="shared" si="680"/>
        <v>1.8855082291310988E-2</v>
      </c>
      <c r="AL345" s="57">
        <f t="shared" si="681"/>
        <v>512.84874335225311</v>
      </c>
      <c r="AM345" s="53">
        <f t="shared" si="619"/>
        <v>0</v>
      </c>
      <c r="AN345" s="58">
        <f t="shared" si="682"/>
        <v>2.8239116871953591</v>
      </c>
      <c r="AO345" s="49">
        <f t="shared" si="620"/>
        <v>2.8239116871953591</v>
      </c>
      <c r="AP345" s="143">
        <f t="shared" si="621"/>
        <v>0.02</v>
      </c>
      <c r="AQ345" s="51">
        <f t="shared" si="683"/>
        <v>1.8855377941043184E-2</v>
      </c>
      <c r="AR345" s="57">
        <f t="shared" si="684"/>
        <v>512.82705365745869</v>
      </c>
      <c r="AS345" s="44">
        <f t="shared" si="622"/>
        <v>2257.5356518701919</v>
      </c>
      <c r="AT345" s="44">
        <f t="shared" si="623"/>
        <v>903.01426074807682</v>
      </c>
      <c r="AU345" s="44">
        <f t="shared" si="624"/>
        <v>564.38391296754799</v>
      </c>
      <c r="AV345" s="47">
        <f t="shared" si="625"/>
        <v>8.4797360399622779</v>
      </c>
      <c r="AW345" s="47">
        <f t="shared" si="626"/>
        <v>304.82608065542206</v>
      </c>
      <c r="AX345" s="86">
        <f t="shared" si="627"/>
        <v>48395.193389290333</v>
      </c>
      <c r="AY345" s="86">
        <f t="shared" si="628"/>
        <v>394.14979506112564</v>
      </c>
      <c r="AZ345" s="10">
        <f t="shared" si="685"/>
        <v>394.14979506112564</v>
      </c>
      <c r="BA345" s="44">
        <f t="shared" si="629"/>
        <v>394.14979506112564</v>
      </c>
      <c r="BB345" s="9">
        <f t="shared" si="630"/>
        <v>394.14979506112564</v>
      </c>
      <c r="BC345" s="45">
        <f t="shared" si="719"/>
        <v>52553.306008150088</v>
      </c>
      <c r="BD345" s="9">
        <f t="shared" si="631"/>
        <v>394.14979506112564</v>
      </c>
      <c r="BE345" s="45">
        <f t="shared" si="715"/>
        <v>52553.306008150088</v>
      </c>
      <c r="BF345" s="9">
        <f t="shared" si="632"/>
        <v>394.14979506112564</v>
      </c>
      <c r="BG345" s="45">
        <f t="shared" si="716"/>
        <v>52553.306008150088</v>
      </c>
      <c r="BH345" s="58"/>
      <c r="BI345" s="58"/>
      <c r="BJ345" s="58">
        <f t="shared" si="686"/>
        <v>-394.14979506112564</v>
      </c>
      <c r="BK345" s="97"/>
      <c r="BL345" s="44"/>
      <c r="BM345" s="82">
        <f t="shared" si="687"/>
        <v>34</v>
      </c>
      <c r="BN345" s="86">
        <f t="shared" si="688"/>
        <v>34000</v>
      </c>
      <c r="BO345" s="86">
        <f t="shared" si="689"/>
        <v>100</v>
      </c>
      <c r="BP345" s="84">
        <f t="shared" si="633"/>
        <v>3</v>
      </c>
      <c r="BQ345" s="84">
        <f t="shared" si="634"/>
        <v>2.6</v>
      </c>
      <c r="BR345" s="84">
        <f t="shared" si="635"/>
        <v>0.2</v>
      </c>
      <c r="BS345" s="84">
        <f t="shared" si="690"/>
        <v>3.5076943074938013E-2</v>
      </c>
      <c r="BT345" s="84">
        <f t="shared" si="691"/>
        <v>699.25594967443271</v>
      </c>
      <c r="BU345" s="84">
        <f t="shared" si="692"/>
        <v>0</v>
      </c>
      <c r="BV345" s="83">
        <f t="shared" si="693"/>
        <v>919.09788114440175</v>
      </c>
      <c r="BW345" s="81">
        <f t="shared" si="717"/>
        <v>919.09788114440175</v>
      </c>
      <c r="BX345" s="83">
        <f t="shared" si="636"/>
        <v>0</v>
      </c>
      <c r="BY345" s="141">
        <f t="shared" si="637"/>
        <v>0</v>
      </c>
      <c r="BZ345" s="83">
        <f t="shared" si="638"/>
        <v>2.6</v>
      </c>
      <c r="CA345" s="83">
        <f t="shared" si="639"/>
        <v>0</v>
      </c>
      <c r="CB345" s="83">
        <f t="shared" si="694"/>
        <v>2.5484498182368163</v>
      </c>
      <c r="CC345" s="83">
        <f t="shared" si="640"/>
        <v>2.5484498182368163</v>
      </c>
      <c r="CD345" s="143">
        <f t="shared" si="641"/>
        <v>0.2</v>
      </c>
      <c r="CE345" s="83">
        <f t="shared" si="695"/>
        <v>2.086952321356959E-2</v>
      </c>
      <c r="CF345" s="84">
        <f t="shared" si="696"/>
        <v>780.4402081850651</v>
      </c>
      <c r="CG345" s="83">
        <f t="shared" si="642"/>
        <v>0</v>
      </c>
      <c r="CH345" s="83">
        <f t="shared" si="697"/>
        <v>2.5292582077970103</v>
      </c>
      <c r="CI345" s="83">
        <f t="shared" si="643"/>
        <v>2.5292582077970103</v>
      </c>
      <c r="CJ345" s="143">
        <f t="shared" si="644"/>
        <v>0.2</v>
      </c>
      <c r="CK345" s="83">
        <f t="shared" si="698"/>
        <v>2.0061910799758317E-2</v>
      </c>
      <c r="CL345" s="84">
        <f t="shared" si="699"/>
        <v>727.3879529210833</v>
      </c>
      <c r="CM345" s="83">
        <f t="shared" si="645"/>
        <v>0</v>
      </c>
      <c r="CN345" s="83">
        <f t="shared" si="700"/>
        <v>2.5417666443947593</v>
      </c>
      <c r="CO345" s="83">
        <f t="shared" si="646"/>
        <v>2.5417666443947593</v>
      </c>
      <c r="CP345" s="143">
        <f t="shared" si="647"/>
        <v>0.2</v>
      </c>
      <c r="CQ345" s="83">
        <f t="shared" si="701"/>
        <v>2.0221564504283616E-2</v>
      </c>
      <c r="CR345" s="84">
        <f t="shared" si="702"/>
        <v>713.00460744581233</v>
      </c>
      <c r="CS345" s="83">
        <f t="shared" si="648"/>
        <v>0</v>
      </c>
      <c r="CT345" s="83">
        <f t="shared" si="703"/>
        <v>2.5451792358295129</v>
      </c>
      <c r="CU345" s="83">
        <f t="shared" si="649"/>
        <v>2.5451792358295129</v>
      </c>
      <c r="CV345" s="143">
        <f t="shared" si="650"/>
        <v>0.2</v>
      </c>
      <c r="CW345" s="83">
        <f t="shared" si="704"/>
        <v>2.0249526987183679E-2</v>
      </c>
      <c r="CX345" s="84">
        <f t="shared" si="705"/>
        <v>711.46630786773676</v>
      </c>
      <c r="CY345" s="83">
        <f t="shared" si="651"/>
        <v>0</v>
      </c>
      <c r="CZ345" s="83">
        <f t="shared" si="706"/>
        <v>2.5455447551741175</v>
      </c>
      <c r="DA345" s="83">
        <f t="shared" si="652"/>
        <v>2.5455447551741175</v>
      </c>
      <c r="DB345" s="143">
        <f t="shared" si="653"/>
        <v>0.2</v>
      </c>
      <c r="DC345" s="83">
        <f t="shared" si="707"/>
        <v>2.0250446767325611E-2</v>
      </c>
      <c r="DD345" s="84">
        <f t="shared" si="708"/>
        <v>711.40054612812173</v>
      </c>
      <c r="DE345" s="86">
        <f t="shared" si="654"/>
        <v>1654.3761860599232</v>
      </c>
      <c r="DF345" s="86">
        <f t="shared" si="655"/>
        <v>661.75047442396919</v>
      </c>
      <c r="DG345" s="86">
        <f t="shared" si="656"/>
        <v>413.59404651498079</v>
      </c>
      <c r="DH345" s="86">
        <f t="shared" si="657"/>
        <v>0.43250789457943417</v>
      </c>
      <c r="DI345" s="86">
        <f t="shared" si="658"/>
        <v>1.5088877552775182</v>
      </c>
      <c r="DJ345" s="86">
        <f t="shared" si="659"/>
        <v>254.32969572664828</v>
      </c>
      <c r="DK345" s="86">
        <f t="shared" si="660"/>
        <v>247.93844199917419</v>
      </c>
      <c r="DL345" s="86">
        <f t="shared" si="718"/>
        <v>247.93844199917419</v>
      </c>
      <c r="DM345" s="86">
        <f t="shared" si="661"/>
        <v>1.5088877552775182</v>
      </c>
      <c r="DN345" s="85">
        <f t="shared" si="662"/>
        <v>1.5088877552775182</v>
      </c>
      <c r="DO345" s="85">
        <f t="shared" si="709"/>
        <v>150.88877552775182</v>
      </c>
      <c r="DP345" s="85">
        <f t="shared" si="663"/>
        <v>1.5088877552775182</v>
      </c>
      <c r="DQ345" s="85">
        <f t="shared" si="710"/>
        <v>150.88877552775182</v>
      </c>
      <c r="DR345" s="85">
        <f t="shared" si="664"/>
        <v>1.5088877552775182</v>
      </c>
      <c r="DS345" s="85">
        <f t="shared" si="711"/>
        <v>150.88877552775182</v>
      </c>
      <c r="DT345" s="81"/>
      <c r="DU345" s="81"/>
      <c r="DV345" s="81">
        <f t="shared" si="712"/>
        <v>-1.5088877552775182</v>
      </c>
      <c r="DW345" s="100"/>
    </row>
    <row r="346" spans="1:127" x14ac:dyDescent="0.2">
      <c r="A346" s="59">
        <f t="shared" si="665"/>
        <v>45.466666666666782</v>
      </c>
      <c r="B346" s="44">
        <f t="shared" si="666"/>
        <v>45466.666666666781</v>
      </c>
      <c r="C346" s="52">
        <f t="shared" si="600"/>
        <v>133.33333333333334</v>
      </c>
      <c r="D346" s="50">
        <f t="shared" si="601"/>
        <v>4</v>
      </c>
      <c r="E346" s="44">
        <f t="shared" si="602"/>
        <v>4.13</v>
      </c>
      <c r="F346" s="47">
        <f t="shared" si="603"/>
        <v>0.02</v>
      </c>
      <c r="G346" s="52">
        <f t="shared" si="667"/>
        <v>2.4939558428956031E-2</v>
      </c>
      <c r="H346" s="57">
        <f t="shared" si="668"/>
        <v>541.50837865182234</v>
      </c>
      <c r="I346" s="52">
        <f t="shared" si="669"/>
        <v>0</v>
      </c>
      <c r="J346" s="54">
        <f t="shared" si="670"/>
        <v>1258.5028732612177</v>
      </c>
      <c r="K346" s="46">
        <f t="shared" si="713"/>
        <v>1258.5028732612177</v>
      </c>
      <c r="L346" s="80">
        <f t="shared" si="604"/>
        <v>0</v>
      </c>
      <c r="M346" s="142">
        <f t="shared" si="605"/>
        <v>0</v>
      </c>
      <c r="N346" s="60">
        <f t="shared" si="606"/>
        <v>4.13</v>
      </c>
      <c r="O346" s="53">
        <f t="shared" si="607"/>
        <v>0</v>
      </c>
      <c r="P346" s="58">
        <f t="shared" si="671"/>
        <v>2.7975612921253004</v>
      </c>
      <c r="Q346" s="49">
        <f t="shared" si="608"/>
        <v>2.7975612921253004</v>
      </c>
      <c r="R346" s="143">
        <f t="shared" si="609"/>
        <v>0.02</v>
      </c>
      <c r="S346" s="51">
        <f t="shared" si="672"/>
        <v>1.949936892988767E-2</v>
      </c>
      <c r="T346" s="57">
        <f t="shared" si="673"/>
        <v>523.98583144513884</v>
      </c>
      <c r="U346" s="53">
        <f t="shared" si="610"/>
        <v>0</v>
      </c>
      <c r="V346" s="58">
        <f t="shared" si="674"/>
        <v>2.8134138403170339</v>
      </c>
      <c r="W346" s="49">
        <f t="shared" si="611"/>
        <v>2.8134138403170339</v>
      </c>
      <c r="X346" s="143">
        <f t="shared" si="612"/>
        <v>0.02</v>
      </c>
      <c r="Y346" s="51">
        <f t="shared" si="675"/>
        <v>1.8904547148631917E-2</v>
      </c>
      <c r="Z346" s="57">
        <f t="shared" si="676"/>
        <v>515.91798392801206</v>
      </c>
      <c r="AA346" s="53">
        <f t="shared" si="613"/>
        <v>0</v>
      </c>
      <c r="AB346" s="58">
        <f t="shared" si="677"/>
        <v>2.821212286958795</v>
      </c>
      <c r="AC346" s="49">
        <f t="shared" si="614"/>
        <v>2.821212286958795</v>
      </c>
      <c r="AD346" s="143">
        <f t="shared" si="615"/>
        <v>0.02</v>
      </c>
      <c r="AE346" s="49">
        <f t="shared" si="714"/>
        <v>1.8851857299782917E-2</v>
      </c>
      <c r="AF346" s="57">
        <f t="shared" si="678"/>
        <v>513.98005377165919</v>
      </c>
      <c r="AG346" s="53">
        <f t="shared" si="616"/>
        <v>0</v>
      </c>
      <c r="AH346" s="58">
        <f t="shared" si="679"/>
        <v>2.8231330895973699</v>
      </c>
      <c r="AI346" s="49">
        <f t="shared" si="617"/>
        <v>2.8231330895973699</v>
      </c>
      <c r="AJ346" s="143">
        <f t="shared" si="618"/>
        <v>0.02</v>
      </c>
      <c r="AK346" s="51">
        <f t="shared" si="680"/>
        <v>1.885241562464432E-2</v>
      </c>
      <c r="AL346" s="57">
        <f t="shared" si="681"/>
        <v>513.73901461416551</v>
      </c>
      <c r="AM346" s="53">
        <f t="shared" si="619"/>
        <v>0</v>
      </c>
      <c r="AN346" s="58">
        <f t="shared" si="682"/>
        <v>2.8233732943300867</v>
      </c>
      <c r="AO346" s="49">
        <f t="shared" si="620"/>
        <v>2.8233732943300867</v>
      </c>
      <c r="AP346" s="143">
        <f t="shared" si="621"/>
        <v>0.02</v>
      </c>
      <c r="AQ346" s="51">
        <f t="shared" si="683"/>
        <v>1.8852711274376516E-2</v>
      </c>
      <c r="AR346" s="57">
        <f t="shared" si="684"/>
        <v>513.71726301696526</v>
      </c>
      <c r="AS346" s="44">
        <f t="shared" si="622"/>
        <v>2265.3051718701918</v>
      </c>
      <c r="AT346" s="44">
        <f t="shared" si="623"/>
        <v>906.12206874807669</v>
      </c>
      <c r="AU346" s="44">
        <f t="shared" si="624"/>
        <v>566.32629296754794</v>
      </c>
      <c r="AV346" s="47">
        <f t="shared" si="625"/>
        <v>8.3973647728678724</v>
      </c>
      <c r="AW346" s="47">
        <f t="shared" si="626"/>
        <v>299.28369496378843</v>
      </c>
      <c r="AX346" s="86">
        <f t="shared" si="627"/>
        <v>46991.132254203178</v>
      </c>
      <c r="AY346" s="86">
        <f t="shared" si="628"/>
        <v>391.84583858597841</v>
      </c>
      <c r="AZ346" s="10">
        <f t="shared" si="685"/>
        <v>391.84583858597841</v>
      </c>
      <c r="BA346" s="44">
        <f t="shared" si="629"/>
        <v>391.84583858597841</v>
      </c>
      <c r="BB346" s="9">
        <f t="shared" si="630"/>
        <v>391.84583858597841</v>
      </c>
      <c r="BC346" s="45">
        <f t="shared" si="719"/>
        <v>52246.111811463794</v>
      </c>
      <c r="BD346" s="9">
        <f t="shared" si="631"/>
        <v>391.84583858597841</v>
      </c>
      <c r="BE346" s="45">
        <f t="shared" si="715"/>
        <v>52246.111811463794</v>
      </c>
      <c r="BF346" s="9">
        <f t="shared" si="632"/>
        <v>391.84583858597841</v>
      </c>
      <c r="BG346" s="45">
        <f t="shared" si="716"/>
        <v>52246.111811463794</v>
      </c>
      <c r="BH346" s="58"/>
      <c r="BI346" s="58"/>
      <c r="BJ346" s="58">
        <f t="shared" si="686"/>
        <v>-391.84583858597841</v>
      </c>
      <c r="BK346" s="97"/>
      <c r="BL346" s="44"/>
      <c r="BM346" s="82">
        <f t="shared" si="687"/>
        <v>34.1</v>
      </c>
      <c r="BN346" s="86">
        <f t="shared" si="688"/>
        <v>34100</v>
      </c>
      <c r="BO346" s="86">
        <f t="shared" si="689"/>
        <v>100</v>
      </c>
      <c r="BP346" s="84">
        <f t="shared" si="633"/>
        <v>3</v>
      </c>
      <c r="BQ346" s="84">
        <f t="shared" si="634"/>
        <v>2.6</v>
      </c>
      <c r="BR346" s="84">
        <f t="shared" si="635"/>
        <v>0.2</v>
      </c>
      <c r="BS346" s="84">
        <f t="shared" si="690"/>
        <v>3.5056943074938014E-2</v>
      </c>
      <c r="BT346" s="84">
        <f t="shared" si="691"/>
        <v>700.60467825423802</v>
      </c>
      <c r="BU346" s="84">
        <f t="shared" si="692"/>
        <v>0</v>
      </c>
      <c r="BV346" s="83">
        <f t="shared" si="693"/>
        <v>921.94278114440169</v>
      </c>
      <c r="BW346" s="81">
        <f t="shared" si="717"/>
        <v>921.94278114440169</v>
      </c>
      <c r="BX346" s="83">
        <f t="shared" si="636"/>
        <v>0</v>
      </c>
      <c r="BY346" s="141">
        <f t="shared" si="637"/>
        <v>0</v>
      </c>
      <c r="BZ346" s="83">
        <f t="shared" si="638"/>
        <v>2.6</v>
      </c>
      <c r="CA346" s="83">
        <f t="shared" si="639"/>
        <v>0</v>
      </c>
      <c r="CB346" s="83">
        <f t="shared" si="694"/>
        <v>2.5484949656944114</v>
      </c>
      <c r="CC346" s="83">
        <f t="shared" si="640"/>
        <v>2.5484949656944114</v>
      </c>
      <c r="CD346" s="143">
        <f t="shared" si="641"/>
        <v>0.2</v>
      </c>
      <c r="CE346" s="83">
        <f t="shared" si="695"/>
        <v>2.0849523213569591E-2</v>
      </c>
      <c r="CF346" s="84">
        <f t="shared" si="696"/>
        <v>781.25872629220214</v>
      </c>
      <c r="CG346" s="83">
        <f t="shared" si="642"/>
        <v>0</v>
      </c>
      <c r="CH346" s="83">
        <f t="shared" si="697"/>
        <v>2.5294298045099972</v>
      </c>
      <c r="CI346" s="83">
        <f t="shared" si="643"/>
        <v>2.5294298045099972</v>
      </c>
      <c r="CJ346" s="143">
        <f t="shared" si="644"/>
        <v>0.2</v>
      </c>
      <c r="CK346" s="83">
        <f t="shared" si="698"/>
        <v>2.0041910799758318E-2</v>
      </c>
      <c r="CL346" s="84">
        <f t="shared" si="699"/>
        <v>728.18075101255306</v>
      </c>
      <c r="CM346" s="83">
        <f t="shared" si="645"/>
        <v>0</v>
      </c>
      <c r="CN346" s="83">
        <f t="shared" si="700"/>
        <v>2.5419442294391934</v>
      </c>
      <c r="CO346" s="83">
        <f t="shared" si="646"/>
        <v>2.5419442294391934</v>
      </c>
      <c r="CP346" s="143">
        <f t="shared" si="647"/>
        <v>0.2</v>
      </c>
      <c r="CQ346" s="83">
        <f t="shared" si="701"/>
        <v>2.0201564504283617E-2</v>
      </c>
      <c r="CR346" s="84">
        <f t="shared" si="702"/>
        <v>713.79978526234618</v>
      </c>
      <c r="CS346" s="83">
        <f t="shared" si="648"/>
        <v>0</v>
      </c>
      <c r="CT346" s="83">
        <f t="shared" si="703"/>
        <v>2.545356241389686</v>
      </c>
      <c r="CU346" s="83">
        <f t="shared" si="649"/>
        <v>2.545356241389686</v>
      </c>
      <c r="CV346" s="143">
        <f t="shared" si="650"/>
        <v>0.2</v>
      </c>
      <c r="CW346" s="83">
        <f t="shared" si="704"/>
        <v>2.022952698718368E-2</v>
      </c>
      <c r="CX346" s="84">
        <f t="shared" si="705"/>
        <v>712.26151815007222</v>
      </c>
      <c r="CY346" s="83">
        <f t="shared" si="651"/>
        <v>0</v>
      </c>
      <c r="CZ346" s="83">
        <f t="shared" si="706"/>
        <v>2.5457217513045172</v>
      </c>
      <c r="DA346" s="83">
        <f t="shared" si="652"/>
        <v>2.5457217513045172</v>
      </c>
      <c r="DB346" s="143">
        <f t="shared" si="653"/>
        <v>0.2</v>
      </c>
      <c r="DC346" s="83">
        <f t="shared" si="707"/>
        <v>2.0230446767325612E-2</v>
      </c>
      <c r="DD346" s="84">
        <f t="shared" si="708"/>
        <v>712.19567835772352</v>
      </c>
      <c r="DE346" s="86">
        <f t="shared" si="654"/>
        <v>1659.497006059923</v>
      </c>
      <c r="DF346" s="86">
        <f t="shared" si="655"/>
        <v>663.79880242396916</v>
      </c>
      <c r="DG346" s="86">
        <f t="shared" si="656"/>
        <v>414.87425151498076</v>
      </c>
      <c r="DH346" s="86">
        <f t="shared" si="657"/>
        <v>0.43041191841000426</v>
      </c>
      <c r="DI346" s="86">
        <f t="shared" si="658"/>
        <v>1.495483557500817</v>
      </c>
      <c r="DJ346" s="86">
        <f t="shared" si="659"/>
        <v>250.10182376183565</v>
      </c>
      <c r="DK346" s="86">
        <f t="shared" si="660"/>
        <v>244.60638591385944</v>
      </c>
      <c r="DL346" s="86">
        <f t="shared" si="718"/>
        <v>244.60638591385944</v>
      </c>
      <c r="DM346" s="86">
        <f t="shared" si="661"/>
        <v>1.495483557500817</v>
      </c>
      <c r="DN346" s="85">
        <f t="shared" si="662"/>
        <v>1.495483557500817</v>
      </c>
      <c r="DO346" s="85">
        <f t="shared" si="709"/>
        <v>149.5483557500817</v>
      </c>
      <c r="DP346" s="85">
        <f t="shared" si="663"/>
        <v>1.495483557500817</v>
      </c>
      <c r="DQ346" s="85">
        <f t="shared" si="710"/>
        <v>149.5483557500817</v>
      </c>
      <c r="DR346" s="85">
        <f t="shared" si="664"/>
        <v>1.495483557500817</v>
      </c>
      <c r="DS346" s="85">
        <f t="shared" si="711"/>
        <v>149.5483557500817</v>
      </c>
      <c r="DT346" s="81"/>
      <c r="DU346" s="81"/>
      <c r="DV346" s="81">
        <f t="shared" si="712"/>
        <v>-1.495483557500817</v>
      </c>
      <c r="DW346" s="100"/>
    </row>
    <row r="347" spans="1:127" x14ac:dyDescent="0.2">
      <c r="A347" s="59">
        <f t="shared" si="665"/>
        <v>45.600000000000115</v>
      </c>
      <c r="B347" s="44">
        <f t="shared" si="666"/>
        <v>45600.000000000116</v>
      </c>
      <c r="C347" s="52">
        <f t="shared" si="600"/>
        <v>133.33333333333334</v>
      </c>
      <c r="D347" s="50">
        <f t="shared" si="601"/>
        <v>4</v>
      </c>
      <c r="E347" s="44">
        <f t="shared" si="602"/>
        <v>4.13</v>
      </c>
      <c r="F347" s="47">
        <f t="shared" si="603"/>
        <v>0.02</v>
      </c>
      <c r="G347" s="52">
        <f t="shared" si="667"/>
        <v>2.4936891762289363E-2</v>
      </c>
      <c r="H347" s="57">
        <f t="shared" si="668"/>
        <v>542.31348680664473</v>
      </c>
      <c r="I347" s="52">
        <f t="shared" si="669"/>
        <v>0</v>
      </c>
      <c r="J347" s="54">
        <f t="shared" si="670"/>
        <v>1262.8192732612176</v>
      </c>
      <c r="K347" s="46">
        <f t="shared" si="713"/>
        <v>1262.8192732612176</v>
      </c>
      <c r="L347" s="80">
        <f t="shared" si="604"/>
        <v>0</v>
      </c>
      <c r="M347" s="142">
        <f t="shared" si="605"/>
        <v>0</v>
      </c>
      <c r="N347" s="60">
        <f t="shared" si="606"/>
        <v>4.13</v>
      </c>
      <c r="O347" s="53">
        <f t="shared" si="607"/>
        <v>0</v>
      </c>
      <c r="P347" s="58">
        <f t="shared" si="671"/>
        <v>2.7972130256820158</v>
      </c>
      <c r="Q347" s="49">
        <f t="shared" si="608"/>
        <v>2.7972130256820158</v>
      </c>
      <c r="R347" s="143">
        <f t="shared" si="609"/>
        <v>0.02</v>
      </c>
      <c r="S347" s="51">
        <f t="shared" si="672"/>
        <v>1.9496702263221002E-2</v>
      </c>
      <c r="T347" s="57">
        <f t="shared" si="673"/>
        <v>524.91511870932084</v>
      </c>
      <c r="U347" s="53">
        <f t="shared" si="610"/>
        <v>0</v>
      </c>
      <c r="V347" s="58">
        <f t="shared" si="674"/>
        <v>2.8128846030780661</v>
      </c>
      <c r="W347" s="49">
        <f t="shared" si="611"/>
        <v>2.8128846030780661</v>
      </c>
      <c r="X347" s="143">
        <f t="shared" si="612"/>
        <v>0.02</v>
      </c>
      <c r="Y347" s="51">
        <f t="shared" si="675"/>
        <v>1.8901880481965248E-2</v>
      </c>
      <c r="Z347" s="57">
        <f t="shared" si="676"/>
        <v>516.81384520252061</v>
      </c>
      <c r="AA347" s="53">
        <f t="shared" si="613"/>
        <v>0</v>
      </c>
      <c r="AB347" s="58">
        <f t="shared" si="677"/>
        <v>2.8206809995862092</v>
      </c>
      <c r="AC347" s="49">
        <f t="shared" si="614"/>
        <v>2.8206809995862092</v>
      </c>
      <c r="AD347" s="143">
        <f t="shared" si="615"/>
        <v>0.02</v>
      </c>
      <c r="AE347" s="49">
        <f t="shared" si="714"/>
        <v>1.8849190633116249E-2</v>
      </c>
      <c r="AF347" s="57">
        <f t="shared" si="678"/>
        <v>514.8709485147258</v>
      </c>
      <c r="AG347" s="53">
        <f t="shared" si="616"/>
        <v>0</v>
      </c>
      <c r="AH347" s="58">
        <f t="shared" si="679"/>
        <v>2.822598602992759</v>
      </c>
      <c r="AI347" s="49">
        <f t="shared" si="617"/>
        <v>2.822598602992759</v>
      </c>
      <c r="AJ347" s="143">
        <f t="shared" si="618"/>
        <v>0.02</v>
      </c>
      <c r="AK347" s="51">
        <f t="shared" si="680"/>
        <v>1.8849748957977652E-2</v>
      </c>
      <c r="AL347" s="57">
        <f t="shared" si="681"/>
        <v>514.62932957951477</v>
      </c>
      <c r="AM347" s="53">
        <f t="shared" si="619"/>
        <v>0</v>
      </c>
      <c r="AN347" s="58">
        <f t="shared" si="682"/>
        <v>2.8228383770129777</v>
      </c>
      <c r="AO347" s="49">
        <f t="shared" si="620"/>
        <v>2.8228383770129777</v>
      </c>
      <c r="AP347" s="143">
        <f t="shared" si="621"/>
        <v>0.02</v>
      </c>
      <c r="AQ347" s="51">
        <f t="shared" si="683"/>
        <v>1.8850044607709848E-2</v>
      </c>
      <c r="AR347" s="57">
        <f t="shared" si="684"/>
        <v>514.6075161988075</v>
      </c>
      <c r="AS347" s="44">
        <f t="shared" si="622"/>
        <v>2273.0746918701916</v>
      </c>
      <c r="AT347" s="44">
        <f t="shared" si="623"/>
        <v>909.22987674807666</v>
      </c>
      <c r="AU347" s="44">
        <f t="shared" si="624"/>
        <v>568.2686729675479</v>
      </c>
      <c r="AV347" s="47">
        <f t="shared" si="625"/>
        <v>8.3159731674968942</v>
      </c>
      <c r="AW347" s="47">
        <f t="shared" si="626"/>
        <v>293.85400581012294</v>
      </c>
      <c r="AX347" s="86">
        <f t="shared" si="627"/>
        <v>45630.777215200062</v>
      </c>
      <c r="AY347" s="86">
        <f t="shared" si="628"/>
        <v>389.5498202180973</v>
      </c>
      <c r="AZ347" s="10">
        <f t="shared" si="685"/>
        <v>389.5498202180973</v>
      </c>
      <c r="BA347" s="44">
        <f t="shared" si="629"/>
        <v>389.5498202180973</v>
      </c>
      <c r="BB347" s="9">
        <f t="shared" si="630"/>
        <v>389.5498202180973</v>
      </c>
      <c r="BC347" s="45">
        <f t="shared" si="719"/>
        <v>51939.97602907964</v>
      </c>
      <c r="BD347" s="9">
        <f t="shared" si="631"/>
        <v>389.5498202180973</v>
      </c>
      <c r="BE347" s="45">
        <f t="shared" si="715"/>
        <v>51939.97602907964</v>
      </c>
      <c r="BF347" s="9">
        <f t="shared" si="632"/>
        <v>389.5498202180973</v>
      </c>
      <c r="BG347" s="45">
        <f t="shared" si="716"/>
        <v>51939.97602907964</v>
      </c>
      <c r="BH347" s="58"/>
      <c r="BI347" s="58"/>
      <c r="BJ347" s="58">
        <f t="shared" si="686"/>
        <v>-389.5498202180973</v>
      </c>
      <c r="BK347" s="97"/>
      <c r="BL347" s="44"/>
      <c r="BM347" s="82">
        <f t="shared" si="687"/>
        <v>34.200000000000003</v>
      </c>
      <c r="BN347" s="86">
        <f t="shared" si="688"/>
        <v>34200</v>
      </c>
      <c r="BO347" s="86">
        <f t="shared" si="689"/>
        <v>100</v>
      </c>
      <c r="BP347" s="84">
        <f t="shared" si="633"/>
        <v>3</v>
      </c>
      <c r="BQ347" s="84">
        <f t="shared" si="634"/>
        <v>2.6</v>
      </c>
      <c r="BR347" s="84">
        <f t="shared" si="635"/>
        <v>0.2</v>
      </c>
      <c r="BS347" s="84">
        <f t="shared" si="690"/>
        <v>3.5036943074938015E-2</v>
      </c>
      <c r="BT347" s="84">
        <f t="shared" si="691"/>
        <v>701.95263760327407</v>
      </c>
      <c r="BU347" s="84">
        <f t="shared" si="692"/>
        <v>0</v>
      </c>
      <c r="BV347" s="83">
        <f t="shared" si="693"/>
        <v>924.78768114440163</v>
      </c>
      <c r="BW347" s="81">
        <f t="shared" si="717"/>
        <v>924.78768114440163</v>
      </c>
      <c r="BX347" s="83">
        <f t="shared" si="636"/>
        <v>0</v>
      </c>
      <c r="BY347" s="141">
        <f t="shared" si="637"/>
        <v>0</v>
      </c>
      <c r="BZ347" s="83">
        <f t="shared" si="638"/>
        <v>2.6</v>
      </c>
      <c r="CA347" s="83">
        <f t="shared" si="639"/>
        <v>0</v>
      </c>
      <c r="CB347" s="83">
        <f t="shared" si="694"/>
        <v>2.5485402849554322</v>
      </c>
      <c r="CC347" s="83">
        <f t="shared" si="640"/>
        <v>2.5485402849554322</v>
      </c>
      <c r="CD347" s="143">
        <f t="shared" si="641"/>
        <v>0.2</v>
      </c>
      <c r="CE347" s="83">
        <f t="shared" si="695"/>
        <v>2.0829523213569592E-2</v>
      </c>
      <c r="CF347" s="84">
        <f t="shared" si="696"/>
        <v>782.07644512210334</v>
      </c>
      <c r="CG347" s="83">
        <f t="shared" si="642"/>
        <v>0</v>
      </c>
      <c r="CH347" s="83">
        <f t="shared" si="697"/>
        <v>2.5296015626893573</v>
      </c>
      <c r="CI347" s="83">
        <f t="shared" si="643"/>
        <v>2.5296015626893573</v>
      </c>
      <c r="CJ347" s="143">
        <f t="shared" si="644"/>
        <v>0.2</v>
      </c>
      <c r="CK347" s="83">
        <f t="shared" si="698"/>
        <v>2.0021910799758319E-2</v>
      </c>
      <c r="CL347" s="84">
        <f t="shared" si="699"/>
        <v>728.97270462850395</v>
      </c>
      <c r="CM347" s="83">
        <f t="shared" si="645"/>
        <v>0</v>
      </c>
      <c r="CN347" s="83">
        <f t="shared" si="700"/>
        <v>2.5421219883289261</v>
      </c>
      <c r="CO347" s="83">
        <f t="shared" si="646"/>
        <v>2.5421219883289261</v>
      </c>
      <c r="CP347" s="143">
        <f t="shared" si="647"/>
        <v>0.2</v>
      </c>
      <c r="CQ347" s="83">
        <f t="shared" si="701"/>
        <v>2.0181564504283617E-2</v>
      </c>
      <c r="CR347" s="84">
        <f t="shared" si="702"/>
        <v>714.59412072692635</v>
      </c>
      <c r="CS347" s="83">
        <f t="shared" si="648"/>
        <v>0</v>
      </c>
      <c r="CT347" s="83">
        <f t="shared" si="703"/>
        <v>2.5455334207999445</v>
      </c>
      <c r="CU347" s="83">
        <f t="shared" si="649"/>
        <v>2.5455334207999445</v>
      </c>
      <c r="CV347" s="143">
        <f t="shared" si="650"/>
        <v>0.2</v>
      </c>
      <c r="CW347" s="83">
        <f t="shared" si="704"/>
        <v>2.0209526987183681E-2</v>
      </c>
      <c r="CX347" s="84">
        <f t="shared" si="705"/>
        <v>713.05588738838924</v>
      </c>
      <c r="CY347" s="83">
        <f t="shared" si="651"/>
        <v>0</v>
      </c>
      <c r="CZ347" s="83">
        <f t="shared" si="706"/>
        <v>2.5458989210282073</v>
      </c>
      <c r="DA347" s="83">
        <f t="shared" si="652"/>
        <v>2.5458989210282073</v>
      </c>
      <c r="DB347" s="143">
        <f t="shared" si="653"/>
        <v>0.2</v>
      </c>
      <c r="DC347" s="83">
        <f t="shared" si="707"/>
        <v>2.0210446767325613E-2</v>
      </c>
      <c r="DD347" s="84">
        <f t="shared" si="708"/>
        <v>712.98996967243477</v>
      </c>
      <c r="DE347" s="86">
        <f t="shared" si="654"/>
        <v>1664.6178260599231</v>
      </c>
      <c r="DF347" s="86">
        <f t="shared" si="655"/>
        <v>665.84713042396913</v>
      </c>
      <c r="DG347" s="86">
        <f t="shared" si="656"/>
        <v>416.15445651498078</v>
      </c>
      <c r="DH347" s="86">
        <f t="shared" si="657"/>
        <v>0.42833165079751406</v>
      </c>
      <c r="DI347" s="86">
        <f t="shared" si="658"/>
        <v>1.4822337215113166</v>
      </c>
      <c r="DJ347" s="86">
        <f t="shared" si="659"/>
        <v>245.95523369055584</v>
      </c>
      <c r="DK347" s="86">
        <f t="shared" si="660"/>
        <v>241.27919595637624</v>
      </c>
      <c r="DL347" s="86">
        <f t="shared" si="718"/>
        <v>241.27919595637624</v>
      </c>
      <c r="DM347" s="86">
        <f t="shared" si="661"/>
        <v>1.4822337215113166</v>
      </c>
      <c r="DN347" s="85">
        <f t="shared" si="662"/>
        <v>1.4822337215113166</v>
      </c>
      <c r="DO347" s="85">
        <f t="shared" si="709"/>
        <v>148.22337215113166</v>
      </c>
      <c r="DP347" s="85">
        <f t="shared" si="663"/>
        <v>1.4822337215113166</v>
      </c>
      <c r="DQ347" s="85">
        <f t="shared" si="710"/>
        <v>148.22337215113166</v>
      </c>
      <c r="DR347" s="85">
        <f t="shared" si="664"/>
        <v>1.4822337215113166</v>
      </c>
      <c r="DS347" s="85">
        <f t="shared" si="711"/>
        <v>148.22337215113166</v>
      </c>
      <c r="DT347" s="81"/>
      <c r="DU347" s="81"/>
      <c r="DV347" s="81">
        <f t="shared" si="712"/>
        <v>-1.4822337215113166</v>
      </c>
      <c r="DW347" s="100"/>
    </row>
    <row r="348" spans="1:127" x14ac:dyDescent="0.2">
      <c r="A348" s="59">
        <f t="shared" si="665"/>
        <v>45.733333333333455</v>
      </c>
      <c r="B348" s="44">
        <f t="shared" si="666"/>
        <v>45733.333333333452</v>
      </c>
      <c r="C348" s="52">
        <f t="shared" si="600"/>
        <v>133.33333333333334</v>
      </c>
      <c r="D348" s="50">
        <f t="shared" si="601"/>
        <v>4</v>
      </c>
      <c r="E348" s="44">
        <f t="shared" si="602"/>
        <v>4.13</v>
      </c>
      <c r="F348" s="47">
        <f t="shared" si="603"/>
        <v>0.02</v>
      </c>
      <c r="G348" s="52">
        <f t="shared" si="667"/>
        <v>2.4934225095622695E-2</v>
      </c>
      <c r="H348" s="57">
        <f t="shared" si="668"/>
        <v>543.11850887053356</v>
      </c>
      <c r="I348" s="52">
        <f t="shared" si="669"/>
        <v>0</v>
      </c>
      <c r="J348" s="54">
        <f t="shared" si="670"/>
        <v>1267.1356732612176</v>
      </c>
      <c r="K348" s="46">
        <f t="shared" si="713"/>
        <v>1267.1356732612176</v>
      </c>
      <c r="L348" s="80">
        <f t="shared" si="604"/>
        <v>0</v>
      </c>
      <c r="M348" s="142">
        <f t="shared" si="605"/>
        <v>0</v>
      </c>
      <c r="N348" s="60">
        <f t="shared" si="606"/>
        <v>4.13</v>
      </c>
      <c r="O348" s="53">
        <f t="shared" si="607"/>
        <v>0</v>
      </c>
      <c r="P348" s="58">
        <f t="shared" si="671"/>
        <v>2.7968675590936187</v>
      </c>
      <c r="Q348" s="49">
        <f t="shared" si="608"/>
        <v>2.7968675590936187</v>
      </c>
      <c r="R348" s="143">
        <f t="shared" si="609"/>
        <v>0.02</v>
      </c>
      <c r="S348" s="51">
        <f t="shared" si="672"/>
        <v>1.9494035596554334E-2</v>
      </c>
      <c r="T348" s="57">
        <f t="shared" si="673"/>
        <v>525.84439456357973</v>
      </c>
      <c r="U348" s="53">
        <f t="shared" si="610"/>
        <v>0</v>
      </c>
      <c r="V348" s="58">
        <f t="shared" si="674"/>
        <v>2.8123591633324754</v>
      </c>
      <c r="W348" s="49">
        <f t="shared" si="611"/>
        <v>2.8123591633324754</v>
      </c>
      <c r="X348" s="143">
        <f t="shared" si="612"/>
        <v>0.02</v>
      </c>
      <c r="Y348" s="51">
        <f t="shared" si="675"/>
        <v>1.889921381529858E-2</v>
      </c>
      <c r="Z348" s="57">
        <f t="shared" si="676"/>
        <v>517.70974862863102</v>
      </c>
      <c r="AA348" s="53">
        <f t="shared" si="613"/>
        <v>0</v>
      </c>
      <c r="AB348" s="58">
        <f t="shared" si="677"/>
        <v>2.8201532199376969</v>
      </c>
      <c r="AC348" s="49">
        <f t="shared" si="614"/>
        <v>2.8201532199376969</v>
      </c>
      <c r="AD348" s="143">
        <f t="shared" si="615"/>
        <v>0.02</v>
      </c>
      <c r="AE348" s="49">
        <f t="shared" si="714"/>
        <v>1.8846523966449581E-2</v>
      </c>
      <c r="AF348" s="57">
        <f t="shared" si="678"/>
        <v>515.76188500855119</v>
      </c>
      <c r="AG348" s="53">
        <f t="shared" si="616"/>
        <v>0</v>
      </c>
      <c r="AH348" s="58">
        <f t="shared" si="679"/>
        <v>2.8220675933607411</v>
      </c>
      <c r="AI348" s="49">
        <f t="shared" si="617"/>
        <v>2.8220675933607411</v>
      </c>
      <c r="AJ348" s="143">
        <f t="shared" si="618"/>
        <v>0.02</v>
      </c>
      <c r="AK348" s="51">
        <f t="shared" si="680"/>
        <v>1.8847082291310983E-2</v>
      </c>
      <c r="AL348" s="57">
        <f t="shared" si="681"/>
        <v>515.51968716724309</v>
      </c>
      <c r="AM348" s="53">
        <f t="shared" si="619"/>
        <v>0</v>
      </c>
      <c r="AN348" s="58">
        <f t="shared" si="682"/>
        <v>2.8223069322572218</v>
      </c>
      <c r="AO348" s="49">
        <f t="shared" si="620"/>
        <v>2.8223069322572218</v>
      </c>
      <c r="AP348" s="143">
        <f t="shared" si="621"/>
        <v>0.02</v>
      </c>
      <c r="AQ348" s="51">
        <f t="shared" si="683"/>
        <v>1.8847377941043179E-2</v>
      </c>
      <c r="AR348" s="57">
        <f t="shared" si="684"/>
        <v>515.49781212354605</v>
      </c>
      <c r="AS348" s="44">
        <f t="shared" si="622"/>
        <v>2280.8442118701914</v>
      </c>
      <c r="AT348" s="44">
        <f t="shared" si="623"/>
        <v>912.33768474807664</v>
      </c>
      <c r="AU348" s="44">
        <f t="shared" si="624"/>
        <v>570.21105296754786</v>
      </c>
      <c r="AV348" s="47">
        <f t="shared" si="625"/>
        <v>8.2355477395644918</v>
      </c>
      <c r="AW348" s="47">
        <f t="shared" si="626"/>
        <v>288.53449954875805</v>
      </c>
      <c r="AX348" s="86">
        <f t="shared" si="627"/>
        <v>44312.680448253355</v>
      </c>
      <c r="AY348" s="86">
        <f t="shared" si="628"/>
        <v>387.26173026707579</v>
      </c>
      <c r="AZ348" s="10">
        <f t="shared" si="685"/>
        <v>387.26173026707579</v>
      </c>
      <c r="BA348" s="44">
        <f t="shared" si="629"/>
        <v>387.26173026707579</v>
      </c>
      <c r="BB348" s="9">
        <f t="shared" si="630"/>
        <v>387.26173026707579</v>
      </c>
      <c r="BC348" s="45">
        <f t="shared" si="719"/>
        <v>51634.897368943442</v>
      </c>
      <c r="BD348" s="9">
        <f t="shared" si="631"/>
        <v>387.26173026707579</v>
      </c>
      <c r="BE348" s="45">
        <f t="shared" si="715"/>
        <v>51634.897368943442</v>
      </c>
      <c r="BF348" s="9">
        <f t="shared" si="632"/>
        <v>387.26173026707579</v>
      </c>
      <c r="BG348" s="45">
        <f t="shared" si="716"/>
        <v>51634.897368943442</v>
      </c>
      <c r="BH348" s="58"/>
      <c r="BI348" s="58"/>
      <c r="BJ348" s="58">
        <f t="shared" si="686"/>
        <v>-387.26173026707579</v>
      </c>
      <c r="BK348" s="97"/>
      <c r="BL348" s="44"/>
      <c r="BM348" s="82">
        <f t="shared" si="687"/>
        <v>34.300000000000004</v>
      </c>
      <c r="BN348" s="86">
        <f t="shared" si="688"/>
        <v>34300</v>
      </c>
      <c r="BO348" s="86">
        <f t="shared" si="689"/>
        <v>100</v>
      </c>
      <c r="BP348" s="84">
        <f t="shared" si="633"/>
        <v>3</v>
      </c>
      <c r="BQ348" s="84">
        <f t="shared" si="634"/>
        <v>2.6</v>
      </c>
      <c r="BR348" s="84">
        <f t="shared" si="635"/>
        <v>0.2</v>
      </c>
      <c r="BS348" s="84">
        <f t="shared" si="690"/>
        <v>3.5016943074938016E-2</v>
      </c>
      <c r="BT348" s="84">
        <f t="shared" si="691"/>
        <v>703.29982772154085</v>
      </c>
      <c r="BU348" s="84">
        <f t="shared" si="692"/>
        <v>0</v>
      </c>
      <c r="BV348" s="83">
        <f t="shared" si="693"/>
        <v>927.63258114440168</v>
      </c>
      <c r="BW348" s="81">
        <f t="shared" si="717"/>
        <v>927.63258114440168</v>
      </c>
      <c r="BX348" s="83">
        <f t="shared" si="636"/>
        <v>0</v>
      </c>
      <c r="BY348" s="141">
        <f t="shared" si="637"/>
        <v>0</v>
      </c>
      <c r="BZ348" s="83">
        <f t="shared" si="638"/>
        <v>2.6</v>
      </c>
      <c r="CA348" s="83">
        <f t="shared" si="639"/>
        <v>0</v>
      </c>
      <c r="CB348" s="83">
        <f t="shared" si="694"/>
        <v>2.5485857759647415</v>
      </c>
      <c r="CC348" s="83">
        <f t="shared" si="640"/>
        <v>2.5485857759647415</v>
      </c>
      <c r="CD348" s="143">
        <f t="shared" si="641"/>
        <v>0.2</v>
      </c>
      <c r="CE348" s="83">
        <f t="shared" si="695"/>
        <v>2.0809523213569592E-2</v>
      </c>
      <c r="CF348" s="84">
        <f t="shared" si="696"/>
        <v>782.8933646480167</v>
      </c>
      <c r="CG348" s="83">
        <f t="shared" si="642"/>
        <v>0</v>
      </c>
      <c r="CH348" s="83">
        <f t="shared" si="697"/>
        <v>2.5297734823428284</v>
      </c>
      <c r="CI348" s="83">
        <f t="shared" si="643"/>
        <v>2.5297734823428284</v>
      </c>
      <c r="CJ348" s="143">
        <f t="shared" si="644"/>
        <v>0.2</v>
      </c>
      <c r="CK348" s="83">
        <f t="shared" si="698"/>
        <v>2.000191079975832E-2</v>
      </c>
      <c r="CL348" s="84">
        <f t="shared" si="699"/>
        <v>729.76381383300975</v>
      </c>
      <c r="CM348" s="83">
        <f t="shared" si="645"/>
        <v>0</v>
      </c>
      <c r="CN348" s="83">
        <f t="shared" si="700"/>
        <v>2.5422999210522534</v>
      </c>
      <c r="CO348" s="83">
        <f t="shared" si="646"/>
        <v>2.5422999210522534</v>
      </c>
      <c r="CP348" s="143">
        <f t="shared" si="647"/>
        <v>0.2</v>
      </c>
      <c r="CQ348" s="83">
        <f t="shared" si="701"/>
        <v>2.0161564504283618E-2</v>
      </c>
      <c r="CR348" s="84">
        <f t="shared" si="702"/>
        <v>715.38761390297736</v>
      </c>
      <c r="CS348" s="83">
        <f t="shared" si="648"/>
        <v>0</v>
      </c>
      <c r="CT348" s="83">
        <f t="shared" si="703"/>
        <v>2.5457107740483442</v>
      </c>
      <c r="CU348" s="83">
        <f t="shared" si="649"/>
        <v>2.5457107740483442</v>
      </c>
      <c r="CV348" s="143">
        <f t="shared" si="650"/>
        <v>0.2</v>
      </c>
      <c r="CW348" s="83">
        <f t="shared" si="704"/>
        <v>2.0189526987183681E-2</v>
      </c>
      <c r="CX348" s="84">
        <f t="shared" si="705"/>
        <v>713.84941564545829</v>
      </c>
      <c r="CY348" s="83">
        <f t="shared" si="651"/>
        <v>0</v>
      </c>
      <c r="CZ348" s="83">
        <f t="shared" si="706"/>
        <v>2.5460762643333834</v>
      </c>
      <c r="DA348" s="83">
        <f t="shared" si="652"/>
        <v>2.5460762643333834</v>
      </c>
      <c r="DB348" s="143">
        <f t="shared" si="653"/>
        <v>0.2</v>
      </c>
      <c r="DC348" s="83">
        <f t="shared" si="707"/>
        <v>2.0190446767325614E-2</v>
      </c>
      <c r="DD348" s="84">
        <f t="shared" si="708"/>
        <v>713.7834201350779</v>
      </c>
      <c r="DE348" s="86">
        <f t="shared" si="654"/>
        <v>1669.7386460599232</v>
      </c>
      <c r="DF348" s="86">
        <f t="shared" si="655"/>
        <v>667.89545842396922</v>
      </c>
      <c r="DG348" s="86">
        <f t="shared" si="656"/>
        <v>417.4346615149808</v>
      </c>
      <c r="DH348" s="86">
        <f t="shared" si="657"/>
        <v>0.42626694324438735</v>
      </c>
      <c r="DI348" s="86">
        <f t="shared" si="658"/>
        <v>1.4691361327022781</v>
      </c>
      <c r="DJ348" s="86">
        <f t="shared" si="659"/>
        <v>241.88817328473286</v>
      </c>
      <c r="DK348" s="86">
        <f t="shared" si="660"/>
        <v>237.95686598484554</v>
      </c>
      <c r="DL348" s="86">
        <f t="shared" si="718"/>
        <v>237.95686598484554</v>
      </c>
      <c r="DM348" s="86">
        <f t="shared" si="661"/>
        <v>1.4691361327022781</v>
      </c>
      <c r="DN348" s="85">
        <f t="shared" si="662"/>
        <v>1.4691361327022781</v>
      </c>
      <c r="DO348" s="85">
        <f t="shared" si="709"/>
        <v>146.91361327022781</v>
      </c>
      <c r="DP348" s="85">
        <f t="shared" si="663"/>
        <v>1.4691361327022781</v>
      </c>
      <c r="DQ348" s="85">
        <f t="shared" si="710"/>
        <v>146.91361327022781</v>
      </c>
      <c r="DR348" s="85">
        <f t="shared" si="664"/>
        <v>1.4691361327022781</v>
      </c>
      <c r="DS348" s="85">
        <f t="shared" si="711"/>
        <v>146.91361327022781</v>
      </c>
      <c r="DT348" s="81"/>
      <c r="DU348" s="81"/>
      <c r="DV348" s="81">
        <f t="shared" si="712"/>
        <v>-1.4691361327022781</v>
      </c>
      <c r="DW348" s="100"/>
    </row>
    <row r="349" spans="1:127" x14ac:dyDescent="0.2">
      <c r="A349" s="59">
        <f t="shared" si="665"/>
        <v>45.866666666666788</v>
      </c>
      <c r="B349" s="44">
        <f t="shared" si="666"/>
        <v>45866.666666666788</v>
      </c>
      <c r="C349" s="52">
        <f t="shared" si="600"/>
        <v>133.33333333333334</v>
      </c>
      <c r="D349" s="50">
        <f t="shared" si="601"/>
        <v>4</v>
      </c>
      <c r="E349" s="44">
        <f t="shared" si="602"/>
        <v>4.13</v>
      </c>
      <c r="F349" s="47">
        <f t="shared" si="603"/>
        <v>0.02</v>
      </c>
      <c r="G349" s="52">
        <f t="shared" si="667"/>
        <v>2.4931558428956026E-2</v>
      </c>
      <c r="H349" s="57">
        <f t="shared" si="668"/>
        <v>543.92344484348882</v>
      </c>
      <c r="I349" s="52">
        <f t="shared" si="669"/>
        <v>0</v>
      </c>
      <c r="J349" s="54">
        <f t="shared" si="670"/>
        <v>1271.4520732612175</v>
      </c>
      <c r="K349" s="46">
        <f t="shared" si="713"/>
        <v>1271.4520732612175</v>
      </c>
      <c r="L349" s="80">
        <f t="shared" si="604"/>
        <v>0</v>
      </c>
      <c r="M349" s="142">
        <f t="shared" si="605"/>
        <v>0</v>
      </c>
      <c r="N349" s="60">
        <f t="shared" si="606"/>
        <v>4.13</v>
      </c>
      <c r="O349" s="53">
        <f t="shared" si="607"/>
        <v>0</v>
      </c>
      <c r="P349" s="58">
        <f t="shared" si="671"/>
        <v>2.7965248886581184</v>
      </c>
      <c r="Q349" s="49">
        <f t="shared" si="608"/>
        <v>2.7965248886581184</v>
      </c>
      <c r="R349" s="143">
        <f t="shared" si="609"/>
        <v>0.02</v>
      </c>
      <c r="S349" s="51">
        <f t="shared" si="672"/>
        <v>1.9491368929887665E-2</v>
      </c>
      <c r="T349" s="57">
        <f t="shared" si="673"/>
        <v>526.77365807481726</v>
      </c>
      <c r="U349" s="53">
        <f t="shared" si="610"/>
        <v>0</v>
      </c>
      <c r="V349" s="58">
        <f t="shared" si="674"/>
        <v>2.8118375168768299</v>
      </c>
      <c r="W349" s="49">
        <f t="shared" si="611"/>
        <v>2.8118375168768299</v>
      </c>
      <c r="X349" s="143">
        <f t="shared" si="612"/>
        <v>0.02</v>
      </c>
      <c r="Y349" s="51">
        <f t="shared" si="675"/>
        <v>1.8896547148631912E-2</v>
      </c>
      <c r="Z349" s="57">
        <f t="shared" si="676"/>
        <v>518.60569301242367</v>
      </c>
      <c r="AA349" s="53">
        <f t="shared" si="613"/>
        <v>0</v>
      </c>
      <c r="AB349" s="58">
        <f t="shared" si="677"/>
        <v>2.8196289450963095</v>
      </c>
      <c r="AC349" s="49">
        <f t="shared" si="614"/>
        <v>2.8196289450963095</v>
      </c>
      <c r="AD349" s="143">
        <f t="shared" si="615"/>
        <v>0.02</v>
      </c>
      <c r="AE349" s="49">
        <f t="shared" si="714"/>
        <v>1.8843857299782912E-2</v>
      </c>
      <c r="AF349" s="57">
        <f t="shared" si="678"/>
        <v>516.65286216066181</v>
      </c>
      <c r="AG349" s="53">
        <f t="shared" si="616"/>
        <v>0</v>
      </c>
      <c r="AH349" s="58">
        <f t="shared" si="679"/>
        <v>2.8215400577161138</v>
      </c>
      <c r="AI349" s="49">
        <f t="shared" si="617"/>
        <v>2.8215400577161138</v>
      </c>
      <c r="AJ349" s="143">
        <f t="shared" si="618"/>
        <v>0.02</v>
      </c>
      <c r="AK349" s="51">
        <f t="shared" si="680"/>
        <v>1.8844415624644315E-2</v>
      </c>
      <c r="AL349" s="57">
        <f t="shared" si="681"/>
        <v>516.41008629646376</v>
      </c>
      <c r="AM349" s="53">
        <f t="shared" si="619"/>
        <v>0</v>
      </c>
      <c r="AN349" s="58">
        <f t="shared" si="682"/>
        <v>2.8217789570809373</v>
      </c>
      <c r="AO349" s="49">
        <f t="shared" si="620"/>
        <v>2.8217789570809373</v>
      </c>
      <c r="AP349" s="143">
        <f t="shared" si="621"/>
        <v>0.02</v>
      </c>
      <c r="AQ349" s="51">
        <f t="shared" si="683"/>
        <v>1.8844711274376511E-2</v>
      </c>
      <c r="AR349" s="57">
        <f t="shared" si="684"/>
        <v>516.38814971191209</v>
      </c>
      <c r="AS349" s="44">
        <f t="shared" si="622"/>
        <v>2288.6137318701913</v>
      </c>
      <c r="AT349" s="44">
        <f t="shared" si="623"/>
        <v>915.44549274807662</v>
      </c>
      <c r="AU349" s="44">
        <f t="shared" si="624"/>
        <v>572.15343296754781</v>
      </c>
      <c r="AV349" s="47">
        <f t="shared" si="625"/>
        <v>8.1560752135540326</v>
      </c>
      <c r="AW349" s="47">
        <f t="shared" si="626"/>
        <v>283.32272324736169</v>
      </c>
      <c r="AX349" s="86">
        <f t="shared" si="627"/>
        <v>43035.444850114982</v>
      </c>
      <c r="AY349" s="86">
        <f t="shared" si="628"/>
        <v>384.98155903772982</v>
      </c>
      <c r="AZ349" s="10">
        <f t="shared" si="685"/>
        <v>384.98155903772982</v>
      </c>
      <c r="BA349" s="44">
        <f t="shared" si="629"/>
        <v>384.98155903772982</v>
      </c>
      <c r="BB349" s="9">
        <f t="shared" si="630"/>
        <v>384.98155903772982</v>
      </c>
      <c r="BC349" s="45">
        <f t="shared" si="719"/>
        <v>51330.874538363983</v>
      </c>
      <c r="BD349" s="9">
        <f t="shared" si="631"/>
        <v>384.98155903772982</v>
      </c>
      <c r="BE349" s="45">
        <f t="shared" si="715"/>
        <v>51330.874538363983</v>
      </c>
      <c r="BF349" s="9">
        <f t="shared" si="632"/>
        <v>384.98155903772982</v>
      </c>
      <c r="BG349" s="45">
        <f t="shared" si="716"/>
        <v>51330.874538363983</v>
      </c>
      <c r="BH349" s="58"/>
      <c r="BI349" s="58"/>
      <c r="BJ349" s="58">
        <f t="shared" si="686"/>
        <v>-384.98155903772982</v>
      </c>
      <c r="BK349" s="97"/>
      <c r="BL349" s="44"/>
      <c r="BM349" s="82">
        <f t="shared" si="687"/>
        <v>34.4</v>
      </c>
      <c r="BN349" s="86">
        <f t="shared" si="688"/>
        <v>34400</v>
      </c>
      <c r="BO349" s="86">
        <f t="shared" si="689"/>
        <v>100</v>
      </c>
      <c r="BP349" s="84">
        <f t="shared" si="633"/>
        <v>3</v>
      </c>
      <c r="BQ349" s="84">
        <f t="shared" si="634"/>
        <v>2.6</v>
      </c>
      <c r="BR349" s="84">
        <f t="shared" si="635"/>
        <v>0.2</v>
      </c>
      <c r="BS349" s="84">
        <f t="shared" si="690"/>
        <v>3.4996943074938017E-2</v>
      </c>
      <c r="BT349" s="84">
        <f t="shared" si="691"/>
        <v>704.64624860903848</v>
      </c>
      <c r="BU349" s="84">
        <f t="shared" si="692"/>
        <v>0</v>
      </c>
      <c r="BV349" s="83">
        <f t="shared" si="693"/>
        <v>930.47748114440162</v>
      </c>
      <c r="BW349" s="81">
        <f t="shared" si="717"/>
        <v>930.47748114440162</v>
      </c>
      <c r="BX349" s="83">
        <f t="shared" si="636"/>
        <v>0</v>
      </c>
      <c r="BY349" s="141">
        <f t="shared" si="637"/>
        <v>0</v>
      </c>
      <c r="BZ349" s="83">
        <f t="shared" si="638"/>
        <v>2.6</v>
      </c>
      <c r="CA349" s="83">
        <f t="shared" si="639"/>
        <v>0</v>
      </c>
      <c r="CB349" s="83">
        <f t="shared" si="694"/>
        <v>2.5486314386673019</v>
      </c>
      <c r="CC349" s="83">
        <f t="shared" si="640"/>
        <v>2.5486314386673019</v>
      </c>
      <c r="CD349" s="143">
        <f t="shared" si="641"/>
        <v>0.2</v>
      </c>
      <c r="CE349" s="83">
        <f t="shared" si="695"/>
        <v>2.0789523213569593E-2</v>
      </c>
      <c r="CF349" s="84">
        <f t="shared" si="696"/>
        <v>783.70948484337077</v>
      </c>
      <c r="CG349" s="83">
        <f t="shared" si="642"/>
        <v>0</v>
      </c>
      <c r="CH349" s="83">
        <f t="shared" si="697"/>
        <v>2.5299455634781736</v>
      </c>
      <c r="CI349" s="83">
        <f t="shared" si="643"/>
        <v>2.5299455634781736</v>
      </c>
      <c r="CJ349" s="143">
        <f t="shared" si="644"/>
        <v>0.2</v>
      </c>
      <c r="CK349" s="83">
        <f t="shared" si="698"/>
        <v>1.9981910799758321E-2</v>
      </c>
      <c r="CL349" s="84">
        <f t="shared" si="699"/>
        <v>730.55407869029034</v>
      </c>
      <c r="CM349" s="83">
        <f t="shared" si="645"/>
        <v>0</v>
      </c>
      <c r="CN349" s="83">
        <f t="shared" si="700"/>
        <v>2.5424780275975172</v>
      </c>
      <c r="CO349" s="83">
        <f t="shared" si="646"/>
        <v>2.5424780275975172</v>
      </c>
      <c r="CP349" s="143">
        <f t="shared" si="647"/>
        <v>0.2</v>
      </c>
      <c r="CQ349" s="83">
        <f t="shared" si="701"/>
        <v>2.0141564504283619E-2</v>
      </c>
      <c r="CR349" s="84">
        <f t="shared" si="702"/>
        <v>716.18026485408711</v>
      </c>
      <c r="CS349" s="83">
        <f t="shared" si="648"/>
        <v>0</v>
      </c>
      <c r="CT349" s="83">
        <f t="shared" si="703"/>
        <v>2.5458883011229809</v>
      </c>
      <c r="CU349" s="83">
        <f t="shared" si="649"/>
        <v>2.5458883011229809</v>
      </c>
      <c r="CV349" s="143">
        <f t="shared" si="650"/>
        <v>0.2</v>
      </c>
      <c r="CW349" s="83">
        <f t="shared" si="704"/>
        <v>2.0169526987183682E-2</v>
      </c>
      <c r="CX349" s="84">
        <f t="shared" si="705"/>
        <v>714.64210298421256</v>
      </c>
      <c r="CY349" s="83">
        <f t="shared" si="651"/>
        <v>0</v>
      </c>
      <c r="CZ349" s="83">
        <f t="shared" si="706"/>
        <v>2.5462537812082795</v>
      </c>
      <c r="DA349" s="83">
        <f t="shared" si="652"/>
        <v>2.5462537812082795</v>
      </c>
      <c r="DB349" s="143">
        <f t="shared" si="653"/>
        <v>0.2</v>
      </c>
      <c r="DC349" s="83">
        <f t="shared" si="707"/>
        <v>2.0170446767325614E-2</v>
      </c>
      <c r="DD349" s="84">
        <f t="shared" si="708"/>
        <v>714.57602980863805</v>
      </c>
      <c r="DE349" s="86">
        <f t="shared" si="654"/>
        <v>1674.8594660599229</v>
      </c>
      <c r="DF349" s="86">
        <f t="shared" si="655"/>
        <v>669.94378642396907</v>
      </c>
      <c r="DG349" s="86">
        <f t="shared" si="656"/>
        <v>418.71486651498071</v>
      </c>
      <c r="DH349" s="86">
        <f t="shared" si="657"/>
        <v>0.4242176489328105</v>
      </c>
      <c r="DI349" s="86">
        <f t="shared" si="658"/>
        <v>1.4561887097067499</v>
      </c>
      <c r="DJ349" s="86">
        <f t="shared" si="659"/>
        <v>237.89893190421733</v>
      </c>
      <c r="DK349" s="86">
        <f t="shared" si="660"/>
        <v>234.63938987515991</v>
      </c>
      <c r="DL349" s="86">
        <f t="shared" si="718"/>
        <v>234.63938987515991</v>
      </c>
      <c r="DM349" s="86">
        <f t="shared" si="661"/>
        <v>1.4561887097067499</v>
      </c>
      <c r="DN349" s="85">
        <f t="shared" si="662"/>
        <v>1.4561887097067499</v>
      </c>
      <c r="DO349" s="85">
        <f t="shared" si="709"/>
        <v>145.61887097067498</v>
      </c>
      <c r="DP349" s="85">
        <f t="shared" si="663"/>
        <v>1.4561887097067499</v>
      </c>
      <c r="DQ349" s="85">
        <f t="shared" si="710"/>
        <v>145.61887097067498</v>
      </c>
      <c r="DR349" s="85">
        <f t="shared" si="664"/>
        <v>1.4561887097067499</v>
      </c>
      <c r="DS349" s="85">
        <f t="shared" si="711"/>
        <v>145.61887097067498</v>
      </c>
      <c r="DT349" s="81"/>
      <c r="DU349" s="81"/>
      <c r="DV349" s="81">
        <f t="shared" si="712"/>
        <v>-1.4561887097067499</v>
      </c>
      <c r="DW349" s="100"/>
    </row>
    <row r="350" spans="1:127" x14ac:dyDescent="0.2">
      <c r="A350" s="59">
        <f t="shared" si="665"/>
        <v>46.000000000000128</v>
      </c>
      <c r="B350" s="44">
        <f t="shared" si="666"/>
        <v>46000.000000000124</v>
      </c>
      <c r="C350" s="52">
        <f t="shared" si="600"/>
        <v>133.33333333333334</v>
      </c>
      <c r="D350" s="50">
        <f t="shared" si="601"/>
        <v>4</v>
      </c>
      <c r="E350" s="44">
        <f t="shared" si="602"/>
        <v>4.13</v>
      </c>
      <c r="F350" s="47">
        <f t="shared" si="603"/>
        <v>0.02</v>
      </c>
      <c r="G350" s="52">
        <f t="shared" si="667"/>
        <v>2.4928891762289358E-2</v>
      </c>
      <c r="H350" s="57">
        <f t="shared" si="668"/>
        <v>544.72829472551052</v>
      </c>
      <c r="I350" s="52">
        <f t="shared" si="669"/>
        <v>0</v>
      </c>
      <c r="J350" s="54">
        <f t="shared" si="670"/>
        <v>1275.7684732612174</v>
      </c>
      <c r="K350" s="46">
        <f t="shared" si="713"/>
        <v>1275.7684732612174</v>
      </c>
      <c r="L350" s="80">
        <f t="shared" si="604"/>
        <v>0</v>
      </c>
      <c r="M350" s="142">
        <f t="shared" si="605"/>
        <v>0</v>
      </c>
      <c r="N350" s="60">
        <f t="shared" si="606"/>
        <v>4.13</v>
      </c>
      <c r="O350" s="53">
        <f t="shared" si="607"/>
        <v>0</v>
      </c>
      <c r="P350" s="58">
        <f t="shared" si="671"/>
        <v>2.796185010689217</v>
      </c>
      <c r="Q350" s="49">
        <f t="shared" si="608"/>
        <v>2.796185010689217</v>
      </c>
      <c r="R350" s="143">
        <f t="shared" si="609"/>
        <v>0.02</v>
      </c>
      <c r="S350" s="51">
        <f t="shared" si="672"/>
        <v>1.9488702263220997E-2</v>
      </c>
      <c r="T350" s="57">
        <f t="shared" si="673"/>
        <v>527.70290831085606</v>
      </c>
      <c r="U350" s="53">
        <f t="shared" si="610"/>
        <v>0</v>
      </c>
      <c r="V350" s="58">
        <f t="shared" si="674"/>
        <v>2.8113196595186865</v>
      </c>
      <c r="W350" s="49">
        <f t="shared" si="611"/>
        <v>2.8113196595186865</v>
      </c>
      <c r="X350" s="143">
        <f t="shared" si="612"/>
        <v>0.02</v>
      </c>
      <c r="Y350" s="51">
        <f t="shared" si="675"/>
        <v>1.8893880481965244E-2</v>
      </c>
      <c r="Z350" s="57">
        <f t="shared" si="676"/>
        <v>519.50167716048293</v>
      </c>
      <c r="AA350" s="53">
        <f t="shared" si="613"/>
        <v>0</v>
      </c>
      <c r="AB350" s="58">
        <f t="shared" si="677"/>
        <v>2.8191081721480433</v>
      </c>
      <c r="AC350" s="49">
        <f t="shared" si="614"/>
        <v>2.8191081721480433</v>
      </c>
      <c r="AD350" s="143">
        <f t="shared" si="615"/>
        <v>0.02</v>
      </c>
      <c r="AE350" s="49">
        <f t="shared" si="714"/>
        <v>1.8841190633116244E-2</v>
      </c>
      <c r="AF350" s="57">
        <f t="shared" si="678"/>
        <v>517.54387887874066</v>
      </c>
      <c r="AG350" s="53">
        <f t="shared" si="616"/>
        <v>0</v>
      </c>
      <c r="AH350" s="58">
        <f t="shared" si="679"/>
        <v>2.8210159930784271</v>
      </c>
      <c r="AI350" s="49">
        <f t="shared" si="617"/>
        <v>2.8210159930784271</v>
      </c>
      <c r="AJ350" s="143">
        <f t="shared" si="618"/>
        <v>0.02</v>
      </c>
      <c r="AK350" s="51">
        <f t="shared" si="680"/>
        <v>1.8841748957977647E-2</v>
      </c>
      <c r="AL350" s="57">
        <f t="shared" si="681"/>
        <v>517.30052588646856</v>
      </c>
      <c r="AM350" s="53">
        <f t="shared" si="619"/>
        <v>0</v>
      </c>
      <c r="AN350" s="58">
        <f t="shared" si="682"/>
        <v>2.8212544485071116</v>
      </c>
      <c r="AO350" s="49">
        <f t="shared" si="620"/>
        <v>2.8212544485071116</v>
      </c>
      <c r="AP350" s="143">
        <f t="shared" si="621"/>
        <v>0.02</v>
      </c>
      <c r="AQ350" s="51">
        <f t="shared" si="683"/>
        <v>1.8842044607709843E-2</v>
      </c>
      <c r="AR350" s="57">
        <f t="shared" si="684"/>
        <v>517.27852788481414</v>
      </c>
      <c r="AS350" s="44">
        <f t="shared" si="622"/>
        <v>2296.3832518701915</v>
      </c>
      <c r="AT350" s="44">
        <f t="shared" si="623"/>
        <v>918.55330074807659</v>
      </c>
      <c r="AU350" s="44">
        <f t="shared" si="624"/>
        <v>574.09581296754789</v>
      </c>
      <c r="AV350" s="47">
        <f t="shared" si="625"/>
        <v>8.0775425191472934</v>
      </c>
      <c r="AW350" s="47">
        <f t="shared" si="626"/>
        <v>278.21628311375468</v>
      </c>
      <c r="AX350" s="86">
        <f t="shared" si="627"/>
        <v>41797.722168556953</v>
      </c>
      <c r="AY350" s="86">
        <f t="shared" si="628"/>
        <v>382.70929683011468</v>
      </c>
      <c r="AZ350" s="10">
        <f t="shared" si="685"/>
        <v>382.70929683011468</v>
      </c>
      <c r="BA350" s="44">
        <f t="shared" si="629"/>
        <v>382.70929683011468</v>
      </c>
      <c r="BB350" s="9">
        <f t="shared" si="630"/>
        <v>382.70929683011468</v>
      </c>
      <c r="BC350" s="45">
        <f t="shared" si="719"/>
        <v>51027.906244015292</v>
      </c>
      <c r="BD350" s="9">
        <f t="shared" si="631"/>
        <v>382.70929683011468</v>
      </c>
      <c r="BE350" s="45">
        <f t="shared" si="715"/>
        <v>51027.906244015292</v>
      </c>
      <c r="BF350" s="9">
        <f t="shared" si="632"/>
        <v>382.70929683011468</v>
      </c>
      <c r="BG350" s="45">
        <f t="shared" si="716"/>
        <v>51027.906244015292</v>
      </c>
      <c r="BH350" s="58"/>
      <c r="BI350" s="58"/>
      <c r="BJ350" s="58">
        <f t="shared" si="686"/>
        <v>-382.70929683011468</v>
      </c>
      <c r="BK350" s="97"/>
      <c r="BL350" s="44"/>
      <c r="BM350" s="82">
        <f t="shared" si="687"/>
        <v>34.5</v>
      </c>
      <c r="BN350" s="86">
        <f t="shared" si="688"/>
        <v>34500</v>
      </c>
      <c r="BO350" s="86">
        <f t="shared" si="689"/>
        <v>100</v>
      </c>
      <c r="BP350" s="84">
        <f t="shared" si="633"/>
        <v>3</v>
      </c>
      <c r="BQ350" s="84">
        <f t="shared" si="634"/>
        <v>2.6</v>
      </c>
      <c r="BR350" s="84">
        <f t="shared" si="635"/>
        <v>0.2</v>
      </c>
      <c r="BS350" s="84">
        <f t="shared" si="690"/>
        <v>3.4976943074938018E-2</v>
      </c>
      <c r="BT350" s="84">
        <f t="shared" si="691"/>
        <v>705.99190026576684</v>
      </c>
      <c r="BU350" s="84">
        <f t="shared" si="692"/>
        <v>0</v>
      </c>
      <c r="BV350" s="83">
        <f t="shared" si="693"/>
        <v>933.32238114440167</v>
      </c>
      <c r="BW350" s="81">
        <f t="shared" si="717"/>
        <v>933.32238114440167</v>
      </c>
      <c r="BX350" s="83">
        <f t="shared" si="636"/>
        <v>0</v>
      </c>
      <c r="BY350" s="141">
        <f t="shared" si="637"/>
        <v>0</v>
      </c>
      <c r="BZ350" s="83">
        <f t="shared" si="638"/>
        <v>2.6</v>
      </c>
      <c r="CA350" s="83">
        <f t="shared" si="639"/>
        <v>0</v>
      </c>
      <c r="CB350" s="83">
        <f t="shared" si="694"/>
        <v>2.548677273008177</v>
      </c>
      <c r="CC350" s="83">
        <f t="shared" si="640"/>
        <v>2.548677273008177</v>
      </c>
      <c r="CD350" s="143">
        <f t="shared" si="641"/>
        <v>0.2</v>
      </c>
      <c r="CE350" s="83">
        <f t="shared" si="695"/>
        <v>2.0769523213569594E-2</v>
      </c>
      <c r="CF350" s="84">
        <f t="shared" si="696"/>
        <v>784.52480568177475</v>
      </c>
      <c r="CG350" s="83">
        <f t="shared" si="642"/>
        <v>0</v>
      </c>
      <c r="CH350" s="83">
        <f t="shared" si="697"/>
        <v>2.5301178061031888</v>
      </c>
      <c r="CI350" s="83">
        <f t="shared" si="643"/>
        <v>2.5301178061031888</v>
      </c>
      <c r="CJ350" s="143">
        <f t="shared" si="644"/>
        <v>0.2</v>
      </c>
      <c r="CK350" s="83">
        <f t="shared" si="698"/>
        <v>1.9961910799758321E-2</v>
      </c>
      <c r="CL350" s="84">
        <f t="shared" si="699"/>
        <v>731.34349926471168</v>
      </c>
      <c r="CM350" s="83">
        <f t="shared" si="645"/>
        <v>0</v>
      </c>
      <c r="CN350" s="83">
        <f t="shared" si="700"/>
        <v>2.542656307953107</v>
      </c>
      <c r="CO350" s="83">
        <f t="shared" si="646"/>
        <v>2.542656307953107</v>
      </c>
      <c r="CP350" s="143">
        <f t="shared" si="647"/>
        <v>0.2</v>
      </c>
      <c r="CQ350" s="83">
        <f t="shared" si="701"/>
        <v>2.012156450428362E-2</v>
      </c>
      <c r="CR350" s="84">
        <f t="shared" si="702"/>
        <v>716.9720736440064</v>
      </c>
      <c r="CS350" s="83">
        <f t="shared" si="648"/>
        <v>0</v>
      </c>
      <c r="CT350" s="83">
        <f t="shared" si="703"/>
        <v>2.5460660020119943</v>
      </c>
      <c r="CU350" s="83">
        <f t="shared" si="649"/>
        <v>2.5460660020119943</v>
      </c>
      <c r="CV350" s="143">
        <f t="shared" si="650"/>
        <v>0.2</v>
      </c>
      <c r="CW350" s="83">
        <f t="shared" si="704"/>
        <v>2.0149526987183683E-2</v>
      </c>
      <c r="CX350" s="84">
        <f t="shared" si="705"/>
        <v>715.43394946774799</v>
      </c>
      <c r="CY350" s="83">
        <f t="shared" si="651"/>
        <v>0</v>
      </c>
      <c r="CZ350" s="83">
        <f t="shared" si="706"/>
        <v>2.5464314716411773</v>
      </c>
      <c r="DA350" s="83">
        <f t="shared" si="652"/>
        <v>2.5464314716411773</v>
      </c>
      <c r="DB350" s="143">
        <f t="shared" si="653"/>
        <v>0.2</v>
      </c>
      <c r="DC350" s="83">
        <f t="shared" si="707"/>
        <v>2.0150446767325615E-2</v>
      </c>
      <c r="DD350" s="84">
        <f t="shared" si="708"/>
        <v>715.36779875626269</v>
      </c>
      <c r="DE350" s="86">
        <f t="shared" si="654"/>
        <v>1679.9802860599229</v>
      </c>
      <c r="DF350" s="86">
        <f t="shared" si="655"/>
        <v>671.99211442396916</v>
      </c>
      <c r="DG350" s="86">
        <f t="shared" si="656"/>
        <v>419.99507151498074</v>
      </c>
      <c r="DH350" s="86">
        <f t="shared" si="657"/>
        <v>0.42218362270278997</v>
      </c>
      <c r="DI350" s="86">
        <f t="shared" si="658"/>
        <v>1.4433894038116193</v>
      </c>
      <c r="DJ350" s="86">
        <f t="shared" si="659"/>
        <v>233.98583942374069</v>
      </c>
      <c r="DK350" s="86">
        <f t="shared" si="660"/>
        <v>231.32676152091742</v>
      </c>
      <c r="DL350" s="86">
        <f t="shared" si="718"/>
        <v>231.32676152091742</v>
      </c>
      <c r="DM350" s="86">
        <f t="shared" si="661"/>
        <v>1.4433894038116193</v>
      </c>
      <c r="DN350" s="85">
        <f t="shared" si="662"/>
        <v>1.4433894038116193</v>
      </c>
      <c r="DO350" s="85">
        <f t="shared" si="709"/>
        <v>144.33894038116193</v>
      </c>
      <c r="DP350" s="85">
        <f t="shared" si="663"/>
        <v>1.4433894038116193</v>
      </c>
      <c r="DQ350" s="85">
        <f t="shared" si="710"/>
        <v>144.33894038116193</v>
      </c>
      <c r="DR350" s="85">
        <f t="shared" si="664"/>
        <v>1.4433894038116193</v>
      </c>
      <c r="DS350" s="85">
        <f t="shared" si="711"/>
        <v>144.33894038116193</v>
      </c>
      <c r="DT350" s="81"/>
      <c r="DU350" s="81"/>
      <c r="DV350" s="81">
        <f t="shared" si="712"/>
        <v>-1.4433894038116193</v>
      </c>
      <c r="DW350" s="100"/>
    </row>
    <row r="351" spans="1:127" x14ac:dyDescent="0.2">
      <c r="A351" s="59">
        <f t="shared" si="665"/>
        <v>46.133333333333461</v>
      </c>
      <c r="B351" s="44">
        <f t="shared" si="666"/>
        <v>46133.333333333459</v>
      </c>
      <c r="C351" s="52">
        <f t="shared" si="600"/>
        <v>133.33333333333334</v>
      </c>
      <c r="D351" s="50">
        <f t="shared" si="601"/>
        <v>4</v>
      </c>
      <c r="E351" s="44">
        <f t="shared" si="602"/>
        <v>4.13</v>
      </c>
      <c r="F351" s="47">
        <f t="shared" si="603"/>
        <v>0.02</v>
      </c>
      <c r="G351" s="52">
        <f t="shared" si="667"/>
        <v>2.492622509562269E-2</v>
      </c>
      <c r="H351" s="57">
        <f t="shared" si="668"/>
        <v>545.53305851659866</v>
      </c>
      <c r="I351" s="52">
        <f t="shared" si="669"/>
        <v>0</v>
      </c>
      <c r="J351" s="54">
        <f t="shared" si="670"/>
        <v>1280.0848732612174</v>
      </c>
      <c r="K351" s="46">
        <f t="shared" si="713"/>
        <v>1280.0848732612174</v>
      </c>
      <c r="L351" s="80">
        <f t="shared" si="604"/>
        <v>0</v>
      </c>
      <c r="M351" s="142">
        <f t="shared" si="605"/>
        <v>0</v>
      </c>
      <c r="N351" s="60">
        <f t="shared" si="606"/>
        <v>4.13</v>
      </c>
      <c r="O351" s="53">
        <f t="shared" si="607"/>
        <v>0</v>
      </c>
      <c r="P351" s="58">
        <f t="shared" si="671"/>
        <v>2.795847921516228</v>
      </c>
      <c r="Q351" s="49">
        <f t="shared" si="608"/>
        <v>2.795847921516228</v>
      </c>
      <c r="R351" s="143">
        <f t="shared" si="609"/>
        <v>0.02</v>
      </c>
      <c r="S351" s="51">
        <f t="shared" si="672"/>
        <v>1.9486035596554329E-2</v>
      </c>
      <c r="T351" s="57">
        <f t="shared" si="673"/>
        <v>528.63214434044119</v>
      </c>
      <c r="U351" s="53">
        <f t="shared" si="610"/>
        <v>0</v>
      </c>
      <c r="V351" s="58">
        <f t="shared" si="674"/>
        <v>2.8108055870765152</v>
      </c>
      <c r="W351" s="49">
        <f t="shared" si="611"/>
        <v>2.8108055870765152</v>
      </c>
      <c r="X351" s="143">
        <f t="shared" si="612"/>
        <v>0.02</v>
      </c>
      <c r="Y351" s="51">
        <f t="shared" si="675"/>
        <v>1.8891213815298576E-2</v>
      </c>
      <c r="Z351" s="57">
        <f t="shared" si="676"/>
        <v>520.39769987990417</v>
      </c>
      <c r="AA351" s="53">
        <f t="shared" si="613"/>
        <v>0</v>
      </c>
      <c r="AB351" s="58">
        <f t="shared" si="677"/>
        <v>2.8185908981817893</v>
      </c>
      <c r="AC351" s="49">
        <f t="shared" si="614"/>
        <v>2.8185908981817893</v>
      </c>
      <c r="AD351" s="143">
        <f t="shared" si="615"/>
        <v>0.02</v>
      </c>
      <c r="AE351" s="49">
        <f t="shared" si="714"/>
        <v>1.8838523966449576E-2</v>
      </c>
      <c r="AF351" s="57">
        <f t="shared" si="678"/>
        <v>518.43493407063499</v>
      </c>
      <c r="AG351" s="53">
        <f t="shared" si="616"/>
        <v>0</v>
      </c>
      <c r="AH351" s="58">
        <f t="shared" si="679"/>
        <v>2.8204953964719235</v>
      </c>
      <c r="AI351" s="49">
        <f t="shared" si="617"/>
        <v>2.8204953964719235</v>
      </c>
      <c r="AJ351" s="143">
        <f t="shared" si="618"/>
        <v>0.02</v>
      </c>
      <c r="AK351" s="51">
        <f t="shared" si="680"/>
        <v>1.8839082291310979E-2</v>
      </c>
      <c r="AL351" s="57">
        <f t="shared" si="681"/>
        <v>518.19100485673414</v>
      </c>
      <c r="AM351" s="53">
        <f t="shared" si="619"/>
        <v>0</v>
      </c>
      <c r="AN351" s="58">
        <f t="shared" si="682"/>
        <v>2.820733403563541</v>
      </c>
      <c r="AO351" s="49">
        <f t="shared" si="620"/>
        <v>2.820733403563541</v>
      </c>
      <c r="AP351" s="143">
        <f t="shared" si="621"/>
        <v>0.02</v>
      </c>
      <c r="AQ351" s="51">
        <f t="shared" si="683"/>
        <v>1.8839377941043175E-2</v>
      </c>
      <c r="AR351" s="57">
        <f t="shared" si="684"/>
        <v>518.16894556334466</v>
      </c>
      <c r="AS351" s="44">
        <f t="shared" si="622"/>
        <v>2304.1527718701909</v>
      </c>
      <c r="AT351" s="44">
        <f t="shared" si="623"/>
        <v>921.66110874807634</v>
      </c>
      <c r="AU351" s="44">
        <f t="shared" si="624"/>
        <v>576.03819296754773</v>
      </c>
      <c r="AV351" s="47">
        <f t="shared" si="625"/>
        <v>7.9999367877211061</v>
      </c>
      <c r="AW351" s="47">
        <f t="shared" si="626"/>
        <v>273.2128429661492</v>
      </c>
      <c r="AX351" s="86">
        <f t="shared" si="627"/>
        <v>40598.211204845233</v>
      </c>
      <c r="AY351" s="86">
        <f t="shared" si="628"/>
        <v>380.44493393954281</v>
      </c>
      <c r="AZ351" s="10">
        <f t="shared" si="685"/>
        <v>380.44493393954281</v>
      </c>
      <c r="BA351" s="44">
        <f t="shared" si="629"/>
        <v>380.44493393954281</v>
      </c>
      <c r="BB351" s="9">
        <f t="shared" si="630"/>
        <v>380.44493393954281</v>
      </c>
      <c r="BC351" s="45">
        <f t="shared" si="719"/>
        <v>50725.991191939043</v>
      </c>
      <c r="BD351" s="9">
        <f t="shared" si="631"/>
        <v>380.44493393954281</v>
      </c>
      <c r="BE351" s="45">
        <f t="shared" si="715"/>
        <v>50725.991191939043</v>
      </c>
      <c r="BF351" s="9">
        <f t="shared" si="632"/>
        <v>380.44493393954281</v>
      </c>
      <c r="BG351" s="45">
        <f t="shared" si="716"/>
        <v>50725.991191939043</v>
      </c>
      <c r="BH351" s="58"/>
      <c r="BI351" s="58"/>
      <c r="BJ351" s="58">
        <f t="shared" si="686"/>
        <v>-380.44493393954281</v>
      </c>
      <c r="BK351" s="97"/>
      <c r="BL351" s="44"/>
      <c r="BM351" s="82">
        <f t="shared" si="687"/>
        <v>34.6</v>
      </c>
      <c r="BN351" s="86">
        <f t="shared" si="688"/>
        <v>34600</v>
      </c>
      <c r="BO351" s="86">
        <f t="shared" si="689"/>
        <v>100</v>
      </c>
      <c r="BP351" s="84">
        <f t="shared" si="633"/>
        <v>3</v>
      </c>
      <c r="BQ351" s="84">
        <f t="shared" si="634"/>
        <v>2.6</v>
      </c>
      <c r="BR351" s="84">
        <f t="shared" si="635"/>
        <v>0.2</v>
      </c>
      <c r="BS351" s="84">
        <f t="shared" si="690"/>
        <v>3.4956943074938018E-2</v>
      </c>
      <c r="BT351" s="84">
        <f t="shared" si="691"/>
        <v>707.33678269172594</v>
      </c>
      <c r="BU351" s="84">
        <f t="shared" si="692"/>
        <v>0</v>
      </c>
      <c r="BV351" s="83">
        <f t="shared" si="693"/>
        <v>936.16728114440161</v>
      </c>
      <c r="BW351" s="81">
        <f t="shared" si="717"/>
        <v>936.16728114440161</v>
      </c>
      <c r="BX351" s="83">
        <f t="shared" si="636"/>
        <v>0</v>
      </c>
      <c r="BY351" s="141">
        <f t="shared" si="637"/>
        <v>0</v>
      </c>
      <c r="BZ351" s="83">
        <f t="shared" si="638"/>
        <v>2.6</v>
      </c>
      <c r="CA351" s="83">
        <f t="shared" si="639"/>
        <v>0</v>
      </c>
      <c r="CB351" s="83">
        <f t="shared" si="694"/>
        <v>2.5487232789325343</v>
      </c>
      <c r="CC351" s="83">
        <f t="shared" si="640"/>
        <v>2.5487232789325343</v>
      </c>
      <c r="CD351" s="143">
        <f t="shared" si="641"/>
        <v>0.2</v>
      </c>
      <c r="CE351" s="83">
        <f t="shared" si="695"/>
        <v>2.0749523213569595E-2</v>
      </c>
      <c r="CF351" s="84">
        <f t="shared" si="696"/>
        <v>785.33932713701836</v>
      </c>
      <c r="CG351" s="83">
        <f t="shared" si="642"/>
        <v>0</v>
      </c>
      <c r="CH351" s="83">
        <f t="shared" si="697"/>
        <v>2.5302902102256954</v>
      </c>
      <c r="CI351" s="83">
        <f t="shared" si="643"/>
        <v>2.5302902102256954</v>
      </c>
      <c r="CJ351" s="143">
        <f t="shared" si="644"/>
        <v>0.2</v>
      </c>
      <c r="CK351" s="83">
        <f t="shared" si="698"/>
        <v>1.9941910799758322E-2</v>
      </c>
      <c r="CL351" s="84">
        <f t="shared" si="699"/>
        <v>732.13207562078617</v>
      </c>
      <c r="CM351" s="83">
        <f t="shared" si="645"/>
        <v>0</v>
      </c>
      <c r="CN351" s="83">
        <f t="shared" si="700"/>
        <v>2.5428347621074567</v>
      </c>
      <c r="CO351" s="83">
        <f t="shared" si="646"/>
        <v>2.5428347621074567</v>
      </c>
      <c r="CP351" s="143">
        <f t="shared" si="647"/>
        <v>0.2</v>
      </c>
      <c r="CQ351" s="83">
        <f t="shared" si="701"/>
        <v>2.0101564504283621E-2</v>
      </c>
      <c r="CR351" s="84">
        <f t="shared" si="702"/>
        <v>717.76304033664894</v>
      </c>
      <c r="CS351" s="83">
        <f t="shared" si="648"/>
        <v>0</v>
      </c>
      <c r="CT351" s="83">
        <f t="shared" si="703"/>
        <v>2.5462438767035658</v>
      </c>
      <c r="CU351" s="83">
        <f t="shared" si="649"/>
        <v>2.5462438767035658</v>
      </c>
      <c r="CV351" s="143">
        <f t="shared" si="650"/>
        <v>0.2</v>
      </c>
      <c r="CW351" s="83">
        <f t="shared" si="704"/>
        <v>2.0129526987183684E-2</v>
      </c>
      <c r="CX351" s="84">
        <f t="shared" si="705"/>
        <v>716.22495515932349</v>
      </c>
      <c r="CY351" s="83">
        <f t="shared" si="651"/>
        <v>0</v>
      </c>
      <c r="CZ351" s="83">
        <f t="shared" si="706"/>
        <v>2.5466093356203952</v>
      </c>
      <c r="DA351" s="83">
        <f t="shared" si="652"/>
        <v>2.5466093356203952</v>
      </c>
      <c r="DB351" s="143">
        <f t="shared" si="653"/>
        <v>0.2</v>
      </c>
      <c r="DC351" s="83">
        <f t="shared" si="707"/>
        <v>2.0130446767325616E-2</v>
      </c>
      <c r="DD351" s="84">
        <f t="shared" si="708"/>
        <v>716.15872704126161</v>
      </c>
      <c r="DE351" s="86">
        <f t="shared" si="654"/>
        <v>1685.1011060599226</v>
      </c>
      <c r="DF351" s="86">
        <f t="shared" si="655"/>
        <v>674.04044242396901</v>
      </c>
      <c r="DG351" s="86">
        <f t="shared" si="656"/>
        <v>421.27527651498065</v>
      </c>
      <c r="DH351" s="86">
        <f t="shared" si="657"/>
        <v>0.42016472103053454</v>
      </c>
      <c r="DI351" s="86">
        <f t="shared" si="658"/>
        <v>1.4307361983830738</v>
      </c>
      <c r="DJ351" s="86">
        <f t="shared" si="659"/>
        <v>230.14726518966657</v>
      </c>
      <c r="DK351" s="86">
        <f t="shared" si="660"/>
        <v>228.01897483334795</v>
      </c>
      <c r="DL351" s="86">
        <f t="shared" si="718"/>
        <v>228.01897483334795</v>
      </c>
      <c r="DM351" s="86">
        <f t="shared" si="661"/>
        <v>1.4307361983830738</v>
      </c>
      <c r="DN351" s="85">
        <f t="shared" si="662"/>
        <v>1.4307361983830738</v>
      </c>
      <c r="DO351" s="85">
        <f t="shared" si="709"/>
        <v>143.07361983830737</v>
      </c>
      <c r="DP351" s="85">
        <f t="shared" si="663"/>
        <v>1.4307361983830738</v>
      </c>
      <c r="DQ351" s="85">
        <f t="shared" si="710"/>
        <v>143.07361983830737</v>
      </c>
      <c r="DR351" s="85">
        <f t="shared" si="664"/>
        <v>1.4307361983830738</v>
      </c>
      <c r="DS351" s="85">
        <f t="shared" si="711"/>
        <v>143.07361983830737</v>
      </c>
      <c r="DT351" s="81"/>
      <c r="DU351" s="81"/>
      <c r="DV351" s="81">
        <f t="shared" si="712"/>
        <v>-1.4307361983830738</v>
      </c>
      <c r="DW351" s="100"/>
    </row>
    <row r="352" spans="1:127" x14ac:dyDescent="0.2">
      <c r="A352" s="59">
        <f t="shared" si="665"/>
        <v>46.266666666666794</v>
      </c>
      <c r="B352" s="44">
        <f t="shared" si="666"/>
        <v>46266.666666666795</v>
      </c>
      <c r="C352" s="52">
        <f t="shared" si="600"/>
        <v>133.33333333333334</v>
      </c>
      <c r="D352" s="50">
        <f t="shared" si="601"/>
        <v>4</v>
      </c>
      <c r="E352" s="44">
        <f t="shared" si="602"/>
        <v>4.13</v>
      </c>
      <c r="F352" s="47">
        <f t="shared" si="603"/>
        <v>0.02</v>
      </c>
      <c r="G352" s="52">
        <f t="shared" si="667"/>
        <v>2.4923558428956022E-2</v>
      </c>
      <c r="H352" s="57">
        <f t="shared" si="668"/>
        <v>546.33773621675323</v>
      </c>
      <c r="I352" s="52">
        <f t="shared" si="669"/>
        <v>0</v>
      </c>
      <c r="J352" s="54">
        <f t="shared" si="670"/>
        <v>1284.4012732612173</v>
      </c>
      <c r="K352" s="46">
        <f t="shared" si="713"/>
        <v>1284.4012732612173</v>
      </c>
      <c r="L352" s="80">
        <f t="shared" si="604"/>
        <v>0</v>
      </c>
      <c r="M352" s="142">
        <f t="shared" si="605"/>
        <v>0</v>
      </c>
      <c r="N352" s="60">
        <f t="shared" si="606"/>
        <v>4.13</v>
      </c>
      <c r="O352" s="53">
        <f t="shared" si="607"/>
        <v>0</v>
      </c>
      <c r="P352" s="58">
        <f t="shared" si="671"/>
        <v>2.7955136174840076</v>
      </c>
      <c r="Q352" s="49">
        <f t="shared" si="608"/>
        <v>2.7955136174840076</v>
      </c>
      <c r="R352" s="143">
        <f t="shared" si="609"/>
        <v>0.02</v>
      </c>
      <c r="S352" s="51">
        <f t="shared" si="672"/>
        <v>1.9483368929887661E-2</v>
      </c>
      <c r="T352" s="57">
        <f t="shared" si="673"/>
        <v>529.56136523324074</v>
      </c>
      <c r="U352" s="53">
        <f t="shared" si="610"/>
        <v>0</v>
      </c>
      <c r="V352" s="58">
        <f t="shared" si="674"/>
        <v>2.8102952953796283</v>
      </c>
      <c r="W352" s="49">
        <f t="shared" si="611"/>
        <v>2.8102952953796283</v>
      </c>
      <c r="X352" s="143">
        <f t="shared" si="612"/>
        <v>0.02</v>
      </c>
      <c r="Y352" s="51">
        <f t="shared" si="675"/>
        <v>1.8888547148631907E-2</v>
      </c>
      <c r="Z352" s="57">
        <f t="shared" si="676"/>
        <v>521.29375997830039</v>
      </c>
      <c r="AA352" s="53">
        <f t="shared" si="613"/>
        <v>0</v>
      </c>
      <c r="AB352" s="58">
        <f t="shared" si="677"/>
        <v>2.8180771202892938</v>
      </c>
      <c r="AC352" s="49">
        <f t="shared" si="614"/>
        <v>2.8180771202892938</v>
      </c>
      <c r="AD352" s="143">
        <f t="shared" si="615"/>
        <v>0.02</v>
      </c>
      <c r="AE352" s="49">
        <f t="shared" si="714"/>
        <v>1.8835857299782908E-2</v>
      </c>
      <c r="AF352" s="57">
        <f t="shared" si="678"/>
        <v>519.32602664436365</v>
      </c>
      <c r="AG352" s="53">
        <f t="shared" si="616"/>
        <v>0</v>
      </c>
      <c r="AH352" s="58">
        <f t="shared" si="679"/>
        <v>2.819978264925477</v>
      </c>
      <c r="AI352" s="49">
        <f t="shared" si="617"/>
        <v>2.819978264925477</v>
      </c>
      <c r="AJ352" s="143">
        <f t="shared" si="618"/>
        <v>0.02</v>
      </c>
      <c r="AK352" s="51">
        <f t="shared" si="680"/>
        <v>1.8836415624644311E-2</v>
      </c>
      <c r="AL352" s="57">
        <f t="shared" si="681"/>
        <v>519.08152212692903</v>
      </c>
      <c r="AM352" s="53">
        <f t="shared" si="619"/>
        <v>0</v>
      </c>
      <c r="AN352" s="58">
        <f t="shared" si="682"/>
        <v>2.8202158192827769</v>
      </c>
      <c r="AO352" s="49">
        <f t="shared" si="620"/>
        <v>2.8202158192827769</v>
      </c>
      <c r="AP352" s="143">
        <f t="shared" si="621"/>
        <v>0.02</v>
      </c>
      <c r="AQ352" s="51">
        <f t="shared" si="683"/>
        <v>1.8836711274376507E-2</v>
      </c>
      <c r="AR352" s="57">
        <f t="shared" si="684"/>
        <v>519.0594016687869</v>
      </c>
      <c r="AS352" s="44">
        <f t="shared" si="622"/>
        <v>2311.9222918701907</v>
      </c>
      <c r="AT352" s="44">
        <f t="shared" si="623"/>
        <v>924.76891674807632</v>
      </c>
      <c r="AU352" s="44">
        <f t="shared" si="624"/>
        <v>577.98057296754769</v>
      </c>
      <c r="AV352" s="47">
        <f t="shared" si="625"/>
        <v>7.9232453489093482</v>
      </c>
      <c r="AW352" s="47">
        <f t="shared" si="626"/>
        <v>268.31012274553274</v>
      </c>
      <c r="AX352" s="86">
        <f t="shared" si="627"/>
        <v>39435.656085534865</v>
      </c>
      <c r="AY352" s="86">
        <f t="shared" si="628"/>
        <v>378.18846065659937</v>
      </c>
      <c r="AZ352" s="10">
        <f t="shared" si="685"/>
        <v>378.18846065659937</v>
      </c>
      <c r="BA352" s="44">
        <f t="shared" si="629"/>
        <v>378.18846065659937</v>
      </c>
      <c r="BB352" s="9">
        <f t="shared" si="630"/>
        <v>378.18846065659937</v>
      </c>
      <c r="BC352" s="45">
        <f t="shared" si="719"/>
        <v>50425.128087546589</v>
      </c>
      <c r="BD352" s="9">
        <f t="shared" si="631"/>
        <v>378.18846065659937</v>
      </c>
      <c r="BE352" s="45">
        <f t="shared" si="715"/>
        <v>50425.128087546589</v>
      </c>
      <c r="BF352" s="9">
        <f t="shared" si="632"/>
        <v>378.18846065659937</v>
      </c>
      <c r="BG352" s="45">
        <f t="shared" si="716"/>
        <v>50425.128087546589</v>
      </c>
      <c r="BH352" s="58"/>
      <c r="BI352" s="58"/>
      <c r="BJ352" s="58">
        <f t="shared" si="686"/>
        <v>-378.18846065659937</v>
      </c>
      <c r="BK352" s="97"/>
      <c r="BL352" s="44"/>
      <c r="BM352" s="82">
        <f t="shared" si="687"/>
        <v>34.700000000000003</v>
      </c>
      <c r="BN352" s="86">
        <f t="shared" si="688"/>
        <v>34700</v>
      </c>
      <c r="BO352" s="86">
        <f t="shared" si="689"/>
        <v>100</v>
      </c>
      <c r="BP352" s="84">
        <f t="shared" si="633"/>
        <v>3</v>
      </c>
      <c r="BQ352" s="84">
        <f t="shared" si="634"/>
        <v>2.6</v>
      </c>
      <c r="BR352" s="84">
        <f t="shared" si="635"/>
        <v>0.2</v>
      </c>
      <c r="BS352" s="84">
        <f t="shared" si="690"/>
        <v>3.4936943074938019E-2</v>
      </c>
      <c r="BT352" s="84">
        <f t="shared" si="691"/>
        <v>708.68089588691589</v>
      </c>
      <c r="BU352" s="84">
        <f t="shared" si="692"/>
        <v>0</v>
      </c>
      <c r="BV352" s="83">
        <f t="shared" si="693"/>
        <v>939.01218114440167</v>
      </c>
      <c r="BW352" s="81">
        <f t="shared" si="717"/>
        <v>939.01218114440167</v>
      </c>
      <c r="BX352" s="83">
        <f t="shared" si="636"/>
        <v>0</v>
      </c>
      <c r="BY352" s="141">
        <f t="shared" si="637"/>
        <v>0</v>
      </c>
      <c r="BZ352" s="83">
        <f t="shared" si="638"/>
        <v>2.6</v>
      </c>
      <c r="CA352" s="83">
        <f t="shared" si="639"/>
        <v>0</v>
      </c>
      <c r="CB352" s="83">
        <f t="shared" si="694"/>
        <v>2.5487694563856405</v>
      </c>
      <c r="CC352" s="83">
        <f t="shared" si="640"/>
        <v>2.5487694563856405</v>
      </c>
      <c r="CD352" s="143">
        <f t="shared" si="641"/>
        <v>0.2</v>
      </c>
      <c r="CE352" s="83">
        <f t="shared" si="695"/>
        <v>2.0729523213569596E-2</v>
      </c>
      <c r="CF352" s="84">
        <f t="shared" si="696"/>
        <v>786.15304918307186</v>
      </c>
      <c r="CG352" s="83">
        <f t="shared" si="642"/>
        <v>0</v>
      </c>
      <c r="CH352" s="83">
        <f t="shared" si="697"/>
        <v>2.5304627758535463</v>
      </c>
      <c r="CI352" s="83">
        <f t="shared" si="643"/>
        <v>2.5304627758535463</v>
      </c>
      <c r="CJ352" s="143">
        <f t="shared" si="644"/>
        <v>0.2</v>
      </c>
      <c r="CK352" s="83">
        <f t="shared" si="698"/>
        <v>1.9921910799758323E-2</v>
      </c>
      <c r="CL352" s="84">
        <f t="shared" si="699"/>
        <v>732.91980782317182</v>
      </c>
      <c r="CM352" s="83">
        <f t="shared" si="645"/>
        <v>0</v>
      </c>
      <c r="CN352" s="83">
        <f t="shared" si="700"/>
        <v>2.5430133900490488</v>
      </c>
      <c r="CO352" s="83">
        <f t="shared" si="646"/>
        <v>2.5430133900490488</v>
      </c>
      <c r="CP352" s="143">
        <f t="shared" si="647"/>
        <v>0.2</v>
      </c>
      <c r="CQ352" s="83">
        <f t="shared" si="701"/>
        <v>2.0081564504283621E-2</v>
      </c>
      <c r="CR352" s="84">
        <f t="shared" si="702"/>
        <v>718.55316499609125</v>
      </c>
      <c r="CS352" s="83">
        <f t="shared" si="648"/>
        <v>0</v>
      </c>
      <c r="CT352" s="83">
        <f t="shared" si="703"/>
        <v>2.5464219251859204</v>
      </c>
      <c r="CU352" s="83">
        <f t="shared" si="649"/>
        <v>2.5464219251859204</v>
      </c>
      <c r="CV352" s="143">
        <f t="shared" si="650"/>
        <v>0.2</v>
      </c>
      <c r="CW352" s="83">
        <f t="shared" si="704"/>
        <v>2.0109526987183685E-2</v>
      </c>
      <c r="CX352" s="84">
        <f t="shared" si="705"/>
        <v>717.01512012236037</v>
      </c>
      <c r="CY352" s="83">
        <f t="shared" si="651"/>
        <v>0</v>
      </c>
      <c r="CZ352" s="83">
        <f t="shared" si="706"/>
        <v>2.5467873731342991</v>
      </c>
      <c r="DA352" s="83">
        <f t="shared" si="652"/>
        <v>2.5467873731342991</v>
      </c>
      <c r="DB352" s="143">
        <f t="shared" si="653"/>
        <v>0.2</v>
      </c>
      <c r="DC352" s="83">
        <f t="shared" si="707"/>
        <v>2.0110446767325617E-2</v>
      </c>
      <c r="DD352" s="84">
        <f t="shared" si="708"/>
        <v>716.94881472710699</v>
      </c>
      <c r="DE352" s="86">
        <f t="shared" si="654"/>
        <v>1690.2219260599227</v>
      </c>
      <c r="DF352" s="86">
        <f t="shared" si="655"/>
        <v>676.08877042396909</v>
      </c>
      <c r="DG352" s="86">
        <f t="shared" si="656"/>
        <v>422.55548151498067</v>
      </c>
      <c r="DH352" s="86">
        <f t="shared" si="657"/>
        <v>0.41816080200715633</v>
      </c>
      <c r="DI352" s="86">
        <f t="shared" si="658"/>
        <v>1.4182271083032323</v>
      </c>
      <c r="DJ352" s="86">
        <f t="shared" si="659"/>
        <v>226.38161700569054</v>
      </c>
      <c r="DK352" s="86">
        <f t="shared" si="660"/>
        <v>224.71602374124552</v>
      </c>
      <c r="DL352" s="86">
        <f t="shared" si="718"/>
        <v>224.71602374124552</v>
      </c>
      <c r="DM352" s="86">
        <f t="shared" si="661"/>
        <v>1.4182271083032323</v>
      </c>
      <c r="DN352" s="85">
        <f t="shared" si="662"/>
        <v>1.4182271083032323</v>
      </c>
      <c r="DO352" s="85">
        <f t="shared" si="709"/>
        <v>141.82271083032322</v>
      </c>
      <c r="DP352" s="85">
        <f t="shared" si="663"/>
        <v>1.4182271083032323</v>
      </c>
      <c r="DQ352" s="85">
        <f t="shared" si="710"/>
        <v>141.82271083032322</v>
      </c>
      <c r="DR352" s="85">
        <f t="shared" si="664"/>
        <v>1.4182271083032323</v>
      </c>
      <c r="DS352" s="85">
        <f t="shared" si="711"/>
        <v>141.82271083032322</v>
      </c>
      <c r="DT352" s="81"/>
      <c r="DU352" s="81"/>
      <c r="DV352" s="81">
        <f t="shared" si="712"/>
        <v>-1.4182271083032323</v>
      </c>
      <c r="DW352" s="100"/>
    </row>
    <row r="353" spans="1:127" x14ac:dyDescent="0.2">
      <c r="A353" s="59">
        <f t="shared" si="665"/>
        <v>46.400000000000134</v>
      </c>
      <c r="B353" s="44">
        <f t="shared" si="666"/>
        <v>46400.000000000131</v>
      </c>
      <c r="C353" s="52">
        <f t="shared" si="600"/>
        <v>133.33333333333334</v>
      </c>
      <c r="D353" s="50">
        <f t="shared" si="601"/>
        <v>4</v>
      </c>
      <c r="E353" s="44">
        <f t="shared" si="602"/>
        <v>4.13</v>
      </c>
      <c r="F353" s="47">
        <f t="shared" si="603"/>
        <v>0.02</v>
      </c>
      <c r="G353" s="52">
        <f t="shared" si="667"/>
        <v>2.4920891762289354E-2</v>
      </c>
      <c r="H353" s="57">
        <f t="shared" si="668"/>
        <v>547.14232782597435</v>
      </c>
      <c r="I353" s="52">
        <f t="shared" si="669"/>
        <v>0</v>
      </c>
      <c r="J353" s="54">
        <f t="shared" si="670"/>
        <v>1288.7176732612172</v>
      </c>
      <c r="K353" s="46">
        <f t="shared" si="713"/>
        <v>1288.7176732612172</v>
      </c>
      <c r="L353" s="80">
        <f t="shared" si="604"/>
        <v>0</v>
      </c>
      <c r="M353" s="142">
        <f t="shared" si="605"/>
        <v>0</v>
      </c>
      <c r="N353" s="60">
        <f t="shared" si="606"/>
        <v>4.13</v>
      </c>
      <c r="O353" s="53">
        <f t="shared" si="607"/>
        <v>0</v>
      </c>
      <c r="P353" s="58">
        <f t="shared" si="671"/>
        <v>2.7951820949528701</v>
      </c>
      <c r="Q353" s="49">
        <f t="shared" si="608"/>
        <v>2.7951820949528701</v>
      </c>
      <c r="R353" s="143">
        <f t="shared" si="609"/>
        <v>0.02</v>
      </c>
      <c r="S353" s="51">
        <f t="shared" si="672"/>
        <v>1.9480702263220993E-2</v>
      </c>
      <c r="T353" s="57">
        <f t="shared" si="673"/>
        <v>530.49057005984616</v>
      </c>
      <c r="U353" s="53">
        <f t="shared" si="610"/>
        <v>0</v>
      </c>
      <c r="V353" s="58">
        <f t="shared" si="674"/>
        <v>2.8097887802681027</v>
      </c>
      <c r="W353" s="49">
        <f t="shared" si="611"/>
        <v>2.8097887802681027</v>
      </c>
      <c r="X353" s="143">
        <f t="shared" si="612"/>
        <v>0.02</v>
      </c>
      <c r="Y353" s="51">
        <f t="shared" si="675"/>
        <v>1.8885880481965239E-2</v>
      </c>
      <c r="Z353" s="57">
        <f t="shared" si="676"/>
        <v>522.18985626380947</v>
      </c>
      <c r="AA353" s="53">
        <f t="shared" si="613"/>
        <v>0</v>
      </c>
      <c r="AB353" s="58">
        <f t="shared" si="677"/>
        <v>2.8175668355651009</v>
      </c>
      <c r="AC353" s="49">
        <f t="shared" si="614"/>
        <v>2.8175668355651009</v>
      </c>
      <c r="AD353" s="143">
        <f t="shared" si="615"/>
        <v>0.02</v>
      </c>
      <c r="AE353" s="49">
        <f t="shared" si="714"/>
        <v>1.883319063311624E-2</v>
      </c>
      <c r="AF353" s="57">
        <f t="shared" si="678"/>
        <v>520.21715550812439</v>
      </c>
      <c r="AG353" s="53">
        <f t="shared" si="616"/>
        <v>0</v>
      </c>
      <c r="AH353" s="58">
        <f t="shared" si="679"/>
        <v>2.8194645954725348</v>
      </c>
      <c r="AI353" s="49">
        <f t="shared" si="617"/>
        <v>2.8194645954725348</v>
      </c>
      <c r="AJ353" s="143">
        <f t="shared" si="618"/>
        <v>0.02</v>
      </c>
      <c r="AK353" s="51">
        <f t="shared" si="680"/>
        <v>1.8833748957977643E-2</v>
      </c>
      <c r="AL353" s="57">
        <f t="shared" si="681"/>
        <v>519.97207661692062</v>
      </c>
      <c r="AM353" s="53">
        <f t="shared" si="619"/>
        <v>0</v>
      </c>
      <c r="AN353" s="58">
        <f t="shared" si="682"/>
        <v>2.8197016927020617</v>
      </c>
      <c r="AO353" s="49">
        <f t="shared" si="620"/>
        <v>2.8197016927020617</v>
      </c>
      <c r="AP353" s="143">
        <f t="shared" si="621"/>
        <v>0.02</v>
      </c>
      <c r="AQ353" s="51">
        <f t="shared" si="683"/>
        <v>1.8834044607709838E-2</v>
      </c>
      <c r="AR353" s="57">
        <f t="shared" si="684"/>
        <v>519.94989512262157</v>
      </c>
      <c r="AS353" s="44">
        <f t="shared" si="622"/>
        <v>2319.691811870191</v>
      </c>
      <c r="AT353" s="44">
        <f t="shared" si="623"/>
        <v>927.8767247480763</v>
      </c>
      <c r="AU353" s="44">
        <f t="shared" si="624"/>
        <v>579.92295296754776</v>
      </c>
      <c r="AV353" s="47">
        <f t="shared" si="625"/>
        <v>7.8474557272287493</v>
      </c>
      <c r="AW353" s="47">
        <f t="shared" si="626"/>
        <v>263.50589706897756</v>
      </c>
      <c r="AX353" s="86">
        <f t="shared" si="627"/>
        <v>38308.844600790457</v>
      </c>
      <c r="AY353" s="86">
        <f t="shared" si="628"/>
        <v>375.93986726715957</v>
      </c>
      <c r="AZ353" s="10">
        <f t="shared" si="685"/>
        <v>375.93986726715957</v>
      </c>
      <c r="BA353" s="44">
        <f t="shared" si="629"/>
        <v>375.93986726715957</v>
      </c>
      <c r="BB353" s="9">
        <f t="shared" si="630"/>
        <v>375.93986726715957</v>
      </c>
      <c r="BC353" s="45">
        <f t="shared" si="719"/>
        <v>50125.315635621278</v>
      </c>
      <c r="BD353" s="9">
        <f t="shared" si="631"/>
        <v>375.93986726715957</v>
      </c>
      <c r="BE353" s="45">
        <f t="shared" si="715"/>
        <v>50125.315635621278</v>
      </c>
      <c r="BF353" s="9">
        <f t="shared" si="632"/>
        <v>375.93986726715957</v>
      </c>
      <c r="BG353" s="45">
        <f t="shared" si="716"/>
        <v>50125.315635621278</v>
      </c>
      <c r="BH353" s="58"/>
      <c r="BI353" s="58"/>
      <c r="BJ353" s="58">
        <f t="shared" si="686"/>
        <v>-375.93986726715957</v>
      </c>
      <c r="BK353" s="97"/>
      <c r="BL353" s="44"/>
      <c r="BM353" s="82">
        <f t="shared" si="687"/>
        <v>34.800000000000004</v>
      </c>
      <c r="BN353" s="86">
        <f t="shared" si="688"/>
        <v>34800</v>
      </c>
      <c r="BO353" s="86">
        <f t="shared" si="689"/>
        <v>100</v>
      </c>
      <c r="BP353" s="84">
        <f t="shared" si="633"/>
        <v>3</v>
      </c>
      <c r="BQ353" s="84">
        <f t="shared" si="634"/>
        <v>2.6</v>
      </c>
      <c r="BR353" s="84">
        <f t="shared" si="635"/>
        <v>0.2</v>
      </c>
      <c r="BS353" s="84">
        <f t="shared" si="690"/>
        <v>3.491694307493802E-2</v>
      </c>
      <c r="BT353" s="84">
        <f t="shared" si="691"/>
        <v>710.02423985133657</v>
      </c>
      <c r="BU353" s="84">
        <f t="shared" si="692"/>
        <v>0</v>
      </c>
      <c r="BV353" s="83">
        <f t="shared" si="693"/>
        <v>941.8570811444016</v>
      </c>
      <c r="BW353" s="81">
        <f t="shared" si="717"/>
        <v>941.8570811444016</v>
      </c>
      <c r="BX353" s="83">
        <f t="shared" si="636"/>
        <v>0</v>
      </c>
      <c r="BY353" s="141">
        <f t="shared" si="637"/>
        <v>0</v>
      </c>
      <c r="BZ353" s="83">
        <f t="shared" si="638"/>
        <v>2.6</v>
      </c>
      <c r="CA353" s="83">
        <f t="shared" si="639"/>
        <v>0</v>
      </c>
      <c r="CB353" s="83">
        <f t="shared" si="694"/>
        <v>2.5488158053128647</v>
      </c>
      <c r="CC353" s="83">
        <f t="shared" si="640"/>
        <v>2.5488158053128647</v>
      </c>
      <c r="CD353" s="143">
        <f t="shared" si="641"/>
        <v>0.2</v>
      </c>
      <c r="CE353" s="83">
        <f t="shared" si="695"/>
        <v>2.0709523213569597E-2</v>
      </c>
      <c r="CF353" s="84">
        <f t="shared" si="696"/>
        <v>786.96597179408548</v>
      </c>
      <c r="CG353" s="83">
        <f t="shared" si="642"/>
        <v>0</v>
      </c>
      <c r="CH353" s="83">
        <f t="shared" si="697"/>
        <v>2.5306355029946213</v>
      </c>
      <c r="CI353" s="83">
        <f t="shared" si="643"/>
        <v>2.5306355029946213</v>
      </c>
      <c r="CJ353" s="143">
        <f t="shared" si="644"/>
        <v>0.2</v>
      </c>
      <c r="CK353" s="83">
        <f t="shared" si="698"/>
        <v>1.9901910799758324E-2</v>
      </c>
      <c r="CL353" s="84">
        <f t="shared" si="699"/>
        <v>733.70669593667276</v>
      </c>
      <c r="CM353" s="83">
        <f t="shared" si="645"/>
        <v>0</v>
      </c>
      <c r="CN353" s="83">
        <f t="shared" si="700"/>
        <v>2.5431921917664106</v>
      </c>
      <c r="CO353" s="83">
        <f t="shared" si="646"/>
        <v>2.5431921917664106</v>
      </c>
      <c r="CP353" s="143">
        <f t="shared" si="647"/>
        <v>0.2</v>
      </c>
      <c r="CQ353" s="83">
        <f t="shared" si="701"/>
        <v>2.0061564504283622E-2</v>
      </c>
      <c r="CR353" s="84">
        <f t="shared" si="702"/>
        <v>719.34244768657277</v>
      </c>
      <c r="CS353" s="83">
        <f t="shared" si="648"/>
        <v>0</v>
      </c>
      <c r="CT353" s="83">
        <f t="shared" si="703"/>
        <v>2.5466001474473239</v>
      </c>
      <c r="CU353" s="83">
        <f t="shared" si="649"/>
        <v>2.5466001474473239</v>
      </c>
      <c r="CV353" s="143">
        <f t="shared" si="650"/>
        <v>0.2</v>
      </c>
      <c r="CW353" s="83">
        <f t="shared" si="704"/>
        <v>2.0089526987183685E-2</v>
      </c>
      <c r="CX353" s="84">
        <f t="shared" si="705"/>
        <v>717.80444442044245</v>
      </c>
      <c r="CY353" s="83">
        <f t="shared" si="651"/>
        <v>0</v>
      </c>
      <c r="CZ353" s="83">
        <f t="shared" si="706"/>
        <v>2.5469655841712924</v>
      </c>
      <c r="DA353" s="83">
        <f t="shared" si="652"/>
        <v>2.5469655841712924</v>
      </c>
      <c r="DB353" s="143">
        <f t="shared" si="653"/>
        <v>0.2</v>
      </c>
      <c r="DC353" s="83">
        <f t="shared" si="707"/>
        <v>2.0090446767325618E-2</v>
      </c>
      <c r="DD353" s="84">
        <f t="shared" si="708"/>
        <v>717.73806187743298</v>
      </c>
      <c r="DE353" s="86">
        <f t="shared" si="654"/>
        <v>1695.3427460599228</v>
      </c>
      <c r="DF353" s="86">
        <f t="shared" si="655"/>
        <v>678.13709842396918</v>
      </c>
      <c r="DG353" s="86">
        <f t="shared" si="656"/>
        <v>423.83568651498069</v>
      </c>
      <c r="DH353" s="86">
        <f t="shared" si="657"/>
        <v>0.41617172531768393</v>
      </c>
      <c r="DI353" s="86">
        <f t="shared" si="658"/>
        <v>1.4058601794176622</v>
      </c>
      <c r="DJ353" s="86">
        <f t="shared" si="659"/>
        <v>222.68734014659771</v>
      </c>
      <c r="DK353" s="86">
        <f t="shared" si="660"/>
        <v>221.41790219089341</v>
      </c>
      <c r="DL353" s="86">
        <f t="shared" si="718"/>
        <v>221.41790219089341</v>
      </c>
      <c r="DM353" s="86">
        <f t="shared" si="661"/>
        <v>1.4058601794176622</v>
      </c>
      <c r="DN353" s="85">
        <f t="shared" si="662"/>
        <v>1.4058601794176622</v>
      </c>
      <c r="DO353" s="85">
        <f t="shared" si="709"/>
        <v>140.58601794176622</v>
      </c>
      <c r="DP353" s="85">
        <f t="shared" si="663"/>
        <v>1.4058601794176622</v>
      </c>
      <c r="DQ353" s="85">
        <f t="shared" si="710"/>
        <v>140.58601794176622</v>
      </c>
      <c r="DR353" s="85">
        <f t="shared" si="664"/>
        <v>1.4058601794176622</v>
      </c>
      <c r="DS353" s="85">
        <f t="shared" si="711"/>
        <v>140.58601794176622</v>
      </c>
      <c r="DT353" s="81"/>
      <c r="DU353" s="81"/>
      <c r="DV353" s="81">
        <f t="shared" si="712"/>
        <v>-1.4058601794176622</v>
      </c>
      <c r="DW353" s="100"/>
    </row>
    <row r="354" spans="1:127" x14ac:dyDescent="0.2">
      <c r="A354" s="59">
        <f t="shared" si="665"/>
        <v>46.533333333333466</v>
      </c>
      <c r="B354" s="44">
        <f t="shared" si="666"/>
        <v>46533.333333333467</v>
      </c>
      <c r="C354" s="52">
        <f t="shared" si="600"/>
        <v>133.33333333333334</v>
      </c>
      <c r="D354" s="50">
        <f t="shared" si="601"/>
        <v>4</v>
      </c>
      <c r="E354" s="44">
        <f t="shared" si="602"/>
        <v>4.13</v>
      </c>
      <c r="F354" s="47">
        <f t="shared" si="603"/>
        <v>0.02</v>
      </c>
      <c r="G354" s="52">
        <f t="shared" si="667"/>
        <v>2.4918225095622686E-2</v>
      </c>
      <c r="H354" s="57">
        <f t="shared" si="668"/>
        <v>547.9468333442619</v>
      </c>
      <c r="I354" s="52">
        <f t="shared" si="669"/>
        <v>0</v>
      </c>
      <c r="J354" s="54">
        <f t="shared" si="670"/>
        <v>1293.0340732612171</v>
      </c>
      <c r="K354" s="46">
        <f t="shared" si="713"/>
        <v>1293.0340732612171</v>
      </c>
      <c r="L354" s="80">
        <f t="shared" si="604"/>
        <v>0</v>
      </c>
      <c r="M354" s="142">
        <f t="shared" si="605"/>
        <v>0</v>
      </c>
      <c r="N354" s="60">
        <f t="shared" si="606"/>
        <v>4.13</v>
      </c>
      <c r="O354" s="53">
        <f t="shared" si="607"/>
        <v>0</v>
      </c>
      <c r="P354" s="58">
        <f t="shared" si="671"/>
        <v>2.7948533502985184</v>
      </c>
      <c r="Q354" s="49">
        <f t="shared" si="608"/>
        <v>2.7948533502985184</v>
      </c>
      <c r="R354" s="143">
        <f t="shared" si="609"/>
        <v>0.02</v>
      </c>
      <c r="S354" s="51">
        <f t="shared" si="672"/>
        <v>1.9478035596554324E-2</v>
      </c>
      <c r="T354" s="57">
        <f t="shared" si="673"/>
        <v>531.41975789177366</v>
      </c>
      <c r="U354" s="53">
        <f t="shared" si="610"/>
        <v>0</v>
      </c>
      <c r="V354" s="58">
        <f t="shared" si="674"/>
        <v>2.8092860375927042</v>
      </c>
      <c r="W354" s="49">
        <f t="shared" si="611"/>
        <v>2.8092860375927042</v>
      </c>
      <c r="X354" s="143">
        <f t="shared" si="612"/>
        <v>0.02</v>
      </c>
      <c r="Y354" s="51">
        <f t="shared" si="675"/>
        <v>1.8883213815298571E-2</v>
      </c>
      <c r="Z354" s="57">
        <f t="shared" si="676"/>
        <v>523.08598754510012</v>
      </c>
      <c r="AA354" s="53">
        <f t="shared" si="613"/>
        <v>0</v>
      </c>
      <c r="AB354" s="58">
        <f t="shared" si="677"/>
        <v>2.817060041106513</v>
      </c>
      <c r="AC354" s="49">
        <f t="shared" si="614"/>
        <v>2.817060041106513</v>
      </c>
      <c r="AD354" s="143">
        <f t="shared" si="615"/>
        <v>0.02</v>
      </c>
      <c r="AE354" s="49">
        <f t="shared" si="714"/>
        <v>1.8830523966449571E-2</v>
      </c>
      <c r="AF354" s="57">
        <f t="shared" si="678"/>
        <v>521.10831957030155</v>
      </c>
      <c r="AG354" s="53">
        <f t="shared" si="616"/>
        <v>0</v>
      </c>
      <c r="AH354" s="58">
        <f t="shared" si="679"/>
        <v>2.8189543851510601</v>
      </c>
      <c r="AI354" s="49">
        <f t="shared" si="617"/>
        <v>2.8189543851510601</v>
      </c>
      <c r="AJ354" s="143">
        <f t="shared" si="618"/>
        <v>0.02</v>
      </c>
      <c r="AK354" s="51">
        <f t="shared" si="680"/>
        <v>1.8831082291310974E-2</v>
      </c>
      <c r="AL354" s="57">
        <f t="shared" si="681"/>
        <v>520.8626672467816</v>
      </c>
      <c r="AM354" s="53">
        <f t="shared" si="619"/>
        <v>0</v>
      </c>
      <c r="AN354" s="58">
        <f t="shared" si="682"/>
        <v>2.8191910208632764</v>
      </c>
      <c r="AO354" s="49">
        <f t="shared" si="620"/>
        <v>2.8191910208632764</v>
      </c>
      <c r="AP354" s="143">
        <f t="shared" si="621"/>
        <v>0.02</v>
      </c>
      <c r="AQ354" s="51">
        <f t="shared" si="683"/>
        <v>1.883137794104317E-2</v>
      </c>
      <c r="AR354" s="57">
        <f t="shared" si="684"/>
        <v>520.84042484653378</v>
      </c>
      <c r="AS354" s="44">
        <f t="shared" si="622"/>
        <v>2327.4613318701909</v>
      </c>
      <c r="AT354" s="44">
        <f t="shared" si="623"/>
        <v>930.98453274807628</v>
      </c>
      <c r="AU354" s="44">
        <f t="shared" si="624"/>
        <v>581.86533296754772</v>
      </c>
      <c r="AV354" s="47">
        <f t="shared" si="625"/>
        <v>7.7725556387673054</v>
      </c>
      <c r="AW354" s="47">
        <f t="shared" si="626"/>
        <v>258.79799382265816</v>
      </c>
      <c r="AX354" s="86">
        <f t="shared" si="627"/>
        <v>37216.606606559726</v>
      </c>
      <c r="AY354" s="86">
        <f t="shared" si="628"/>
        <v>373.69914405240945</v>
      </c>
      <c r="AZ354" s="10">
        <f t="shared" si="685"/>
        <v>373.69914405240945</v>
      </c>
      <c r="BA354" s="44">
        <f t="shared" si="629"/>
        <v>373.69914405240945</v>
      </c>
      <c r="BB354" s="9">
        <f t="shared" si="630"/>
        <v>373.69914405240945</v>
      </c>
      <c r="BC354" s="45">
        <f t="shared" si="719"/>
        <v>49826.552540321267</v>
      </c>
      <c r="BD354" s="9">
        <f t="shared" si="631"/>
        <v>373.69914405240945</v>
      </c>
      <c r="BE354" s="45">
        <f t="shared" si="715"/>
        <v>49826.552540321267</v>
      </c>
      <c r="BF354" s="9">
        <f t="shared" si="632"/>
        <v>373.69914405240945</v>
      </c>
      <c r="BG354" s="45">
        <f t="shared" si="716"/>
        <v>49826.552540321267</v>
      </c>
      <c r="BH354" s="58"/>
      <c r="BI354" s="58"/>
      <c r="BJ354" s="58">
        <f t="shared" si="686"/>
        <v>-373.69914405240945</v>
      </c>
      <c r="BK354" s="97"/>
      <c r="BL354" s="44"/>
      <c r="BM354" s="82">
        <f t="shared" si="687"/>
        <v>34.9</v>
      </c>
      <c r="BN354" s="86">
        <f t="shared" si="688"/>
        <v>34900</v>
      </c>
      <c r="BO354" s="86">
        <f t="shared" si="689"/>
        <v>100</v>
      </c>
      <c r="BP354" s="84">
        <f t="shared" si="633"/>
        <v>3</v>
      </c>
      <c r="BQ354" s="84">
        <f t="shared" si="634"/>
        <v>2.6</v>
      </c>
      <c r="BR354" s="84">
        <f t="shared" si="635"/>
        <v>0.2</v>
      </c>
      <c r="BS354" s="84">
        <f t="shared" si="690"/>
        <v>3.4896943074938021E-2</v>
      </c>
      <c r="BT354" s="84">
        <f t="shared" si="691"/>
        <v>711.36681458498799</v>
      </c>
      <c r="BU354" s="84">
        <f t="shared" si="692"/>
        <v>0</v>
      </c>
      <c r="BV354" s="83">
        <f t="shared" si="693"/>
        <v>944.70198114440154</v>
      </c>
      <c r="BW354" s="81">
        <f t="shared" si="717"/>
        <v>944.70198114440154</v>
      </c>
      <c r="BX354" s="83">
        <f t="shared" si="636"/>
        <v>0</v>
      </c>
      <c r="BY354" s="141">
        <f t="shared" si="637"/>
        <v>0</v>
      </c>
      <c r="BZ354" s="83">
        <f t="shared" si="638"/>
        <v>2.6</v>
      </c>
      <c r="CA354" s="83">
        <f t="shared" si="639"/>
        <v>0</v>
      </c>
      <c r="CB354" s="83">
        <f t="shared" si="694"/>
        <v>2.5488623256596776</v>
      </c>
      <c r="CC354" s="83">
        <f t="shared" si="640"/>
        <v>2.5488623256596776</v>
      </c>
      <c r="CD354" s="143">
        <f t="shared" si="641"/>
        <v>0.2</v>
      </c>
      <c r="CE354" s="83">
        <f t="shared" si="695"/>
        <v>2.0689523213569597E-2</v>
      </c>
      <c r="CF354" s="84">
        <f t="shared" si="696"/>
        <v>787.77809494439009</v>
      </c>
      <c r="CG354" s="83">
        <f t="shared" si="642"/>
        <v>0</v>
      </c>
      <c r="CH354" s="83">
        <f t="shared" si="697"/>
        <v>2.5308083916568296</v>
      </c>
      <c r="CI354" s="83">
        <f t="shared" si="643"/>
        <v>2.5308083916568296</v>
      </c>
      <c r="CJ354" s="143">
        <f t="shared" si="644"/>
        <v>0.2</v>
      </c>
      <c r="CK354" s="83">
        <f t="shared" si="698"/>
        <v>1.9881910799758325E-2</v>
      </c>
      <c r="CL354" s="84">
        <f t="shared" si="699"/>
        <v>734.49274002623918</v>
      </c>
      <c r="CM354" s="83">
        <f t="shared" si="645"/>
        <v>0</v>
      </c>
      <c r="CN354" s="83">
        <f t="shared" si="700"/>
        <v>2.5433711672481181</v>
      </c>
      <c r="CO354" s="83">
        <f t="shared" si="646"/>
        <v>2.5433711672481181</v>
      </c>
      <c r="CP354" s="143">
        <f t="shared" si="647"/>
        <v>0.2</v>
      </c>
      <c r="CQ354" s="83">
        <f t="shared" si="701"/>
        <v>2.0041564504283623E-2</v>
      </c>
      <c r="CR354" s="84">
        <f t="shared" si="702"/>
        <v>720.13088847249526</v>
      </c>
      <c r="CS354" s="83">
        <f t="shared" si="648"/>
        <v>0</v>
      </c>
      <c r="CT354" s="83">
        <f t="shared" si="703"/>
        <v>2.5467785434760866</v>
      </c>
      <c r="CU354" s="83">
        <f t="shared" si="649"/>
        <v>2.5467785434760866</v>
      </c>
      <c r="CV354" s="143">
        <f t="shared" si="650"/>
        <v>0.2</v>
      </c>
      <c r="CW354" s="83">
        <f t="shared" si="704"/>
        <v>2.0069526987183686E-2</v>
      </c>
      <c r="CX354" s="84">
        <f t="shared" si="705"/>
        <v>718.59292811731609</v>
      </c>
      <c r="CY354" s="83">
        <f t="shared" si="651"/>
        <v>0</v>
      </c>
      <c r="CZ354" s="83">
        <f t="shared" si="706"/>
        <v>2.5471439687198245</v>
      </c>
      <c r="DA354" s="83">
        <f t="shared" si="652"/>
        <v>2.5471439687198245</v>
      </c>
      <c r="DB354" s="143">
        <f t="shared" si="653"/>
        <v>0.2</v>
      </c>
      <c r="DC354" s="83">
        <f t="shared" si="707"/>
        <v>2.0070446767325618E-2</v>
      </c>
      <c r="DD354" s="84">
        <f t="shared" si="708"/>
        <v>718.52646855603598</v>
      </c>
      <c r="DE354" s="86">
        <f t="shared" si="654"/>
        <v>1700.4635660599226</v>
      </c>
      <c r="DF354" s="86">
        <f t="shared" si="655"/>
        <v>680.18542642396903</v>
      </c>
      <c r="DG354" s="86">
        <f t="shared" si="656"/>
        <v>425.11589151498066</v>
      </c>
      <c r="DH354" s="86">
        <f t="shared" si="657"/>
        <v>0.4141973522203854</v>
      </c>
      <c r="DI354" s="86">
        <f t="shared" si="658"/>
        <v>1.3936334879936394</v>
      </c>
      <c r="DJ354" s="86">
        <f t="shared" si="659"/>
        <v>219.06291639928048</v>
      </c>
      <c r="DK354" s="86">
        <f t="shared" si="660"/>
        <v>218.12460414600199</v>
      </c>
      <c r="DL354" s="86">
        <f t="shared" si="718"/>
        <v>218.12460414600199</v>
      </c>
      <c r="DM354" s="86">
        <f t="shared" si="661"/>
        <v>1.3936334879936394</v>
      </c>
      <c r="DN354" s="85">
        <f t="shared" si="662"/>
        <v>1.3936334879936394</v>
      </c>
      <c r="DO354" s="85">
        <f t="shared" si="709"/>
        <v>139.36334879936393</v>
      </c>
      <c r="DP354" s="85">
        <f t="shared" si="663"/>
        <v>1.3936334879936394</v>
      </c>
      <c r="DQ354" s="85">
        <f t="shared" si="710"/>
        <v>139.36334879936393</v>
      </c>
      <c r="DR354" s="85">
        <f t="shared" si="664"/>
        <v>1.3936334879936394</v>
      </c>
      <c r="DS354" s="85">
        <f t="shared" si="711"/>
        <v>139.36334879936393</v>
      </c>
      <c r="DT354" s="81"/>
      <c r="DU354" s="81"/>
      <c r="DV354" s="81">
        <f t="shared" si="712"/>
        <v>-1.3936334879936394</v>
      </c>
      <c r="DW354" s="100"/>
    </row>
    <row r="355" spans="1:127" x14ac:dyDescent="0.2">
      <c r="A355" s="59">
        <f t="shared" si="665"/>
        <v>46.666666666666806</v>
      </c>
      <c r="B355" s="44">
        <f t="shared" si="666"/>
        <v>46666.666666666802</v>
      </c>
      <c r="C355" s="52">
        <f t="shared" si="600"/>
        <v>133.33333333333334</v>
      </c>
      <c r="D355" s="50">
        <f t="shared" si="601"/>
        <v>4</v>
      </c>
      <c r="E355" s="44">
        <f t="shared" si="602"/>
        <v>4.13</v>
      </c>
      <c r="F355" s="47">
        <f t="shared" si="603"/>
        <v>0.02</v>
      </c>
      <c r="G355" s="52">
        <f t="shared" si="667"/>
        <v>2.4915558428956017E-2</v>
      </c>
      <c r="H355" s="57">
        <f t="shared" si="668"/>
        <v>548.7512527716159</v>
      </c>
      <c r="I355" s="52">
        <f t="shared" si="669"/>
        <v>0</v>
      </c>
      <c r="J355" s="54">
        <f t="shared" si="670"/>
        <v>1297.3504732612171</v>
      </c>
      <c r="K355" s="46">
        <f t="shared" si="713"/>
        <v>1297.3504732612171</v>
      </c>
      <c r="L355" s="80">
        <f t="shared" si="604"/>
        <v>0</v>
      </c>
      <c r="M355" s="142">
        <f t="shared" si="605"/>
        <v>0</v>
      </c>
      <c r="N355" s="60">
        <f t="shared" si="606"/>
        <v>4.13</v>
      </c>
      <c r="O355" s="53">
        <f t="shared" si="607"/>
        <v>0</v>
      </c>
      <c r="P355" s="58">
        <f t="shared" si="671"/>
        <v>2.7945273799119703</v>
      </c>
      <c r="Q355" s="49">
        <f>IF(B355&lt;Dzsed,IF(O355&lt;0,(1)*(P355^(1-$M355)),(O355^$M355)*(P355^(1-$M355))),P355)</f>
        <v>2.7945273799119703</v>
      </c>
      <c r="R355" s="143">
        <f t="shared" si="609"/>
        <v>0.02</v>
      </c>
      <c r="S355" s="51">
        <f t="shared" si="672"/>
        <v>1.9475368929887656E-2</v>
      </c>
      <c r="T355" s="57">
        <f t="shared" si="673"/>
        <v>532.34892780146447</v>
      </c>
      <c r="U355" s="53">
        <f t="shared" si="610"/>
        <v>0</v>
      </c>
      <c r="V355" s="58">
        <f t="shared" si="674"/>
        <v>2.8087870632148189</v>
      </c>
      <c r="W355" s="49">
        <f t="shared" si="611"/>
        <v>2.8087870632148189</v>
      </c>
      <c r="X355" s="143">
        <f t="shared" si="612"/>
        <v>0.02</v>
      </c>
      <c r="Y355" s="51">
        <f t="shared" si="675"/>
        <v>1.8880547148631903E-2</v>
      </c>
      <c r="Z355" s="57">
        <f t="shared" si="676"/>
        <v>523.98215263137934</v>
      </c>
      <c r="AA355" s="53">
        <f t="shared" si="613"/>
        <v>0</v>
      </c>
      <c r="AB355" s="58">
        <f t="shared" si="677"/>
        <v>2.8165567340135413</v>
      </c>
      <c r="AC355" s="49">
        <f t="shared" si="614"/>
        <v>2.8165567340135413</v>
      </c>
      <c r="AD355" s="143">
        <f t="shared" si="615"/>
        <v>0.02</v>
      </c>
      <c r="AE355" s="49">
        <f t="shared" si="714"/>
        <v>1.8827857299782903E-2</v>
      </c>
      <c r="AF355" s="57">
        <f t="shared" si="678"/>
        <v>521.99951773947373</v>
      </c>
      <c r="AG355" s="53">
        <f t="shared" si="616"/>
        <v>0</v>
      </c>
      <c r="AH355" s="58">
        <f t="shared" si="679"/>
        <v>2.8184476310034756</v>
      </c>
      <c r="AI355" s="49">
        <f t="shared" si="617"/>
        <v>2.8184476310034756</v>
      </c>
      <c r="AJ355" s="143">
        <f t="shared" si="618"/>
        <v>0.02</v>
      </c>
      <c r="AK355" s="51">
        <f t="shared" si="680"/>
        <v>1.8828415624644306E-2</v>
      </c>
      <c r="AL355" s="57">
        <f t="shared" si="681"/>
        <v>521.75329293679704</v>
      </c>
      <c r="AM355" s="53">
        <f t="shared" si="619"/>
        <v>0</v>
      </c>
      <c r="AN355" s="58">
        <f t="shared" si="682"/>
        <v>2.8186838008128827</v>
      </c>
      <c r="AO355" s="49">
        <f t="shared" si="620"/>
        <v>2.8186838008128827</v>
      </c>
      <c r="AP355" s="143">
        <f t="shared" si="621"/>
        <v>0.02</v>
      </c>
      <c r="AQ355" s="51">
        <f t="shared" si="683"/>
        <v>1.8828711274376502E-2</v>
      </c>
      <c r="AR355" s="57">
        <f t="shared" si="684"/>
        <v>521.73098976241965</v>
      </c>
      <c r="AS355" s="44">
        <f t="shared" si="622"/>
        <v>2335.2308518701907</v>
      </c>
      <c r="AT355" s="44">
        <f t="shared" si="623"/>
        <v>934.09234074807625</v>
      </c>
      <c r="AU355" s="44">
        <f t="shared" si="624"/>
        <v>583.80771296754767</v>
      </c>
      <c r="AV355" s="47">
        <f t="shared" si="625"/>
        <v>7.6985329879341222</v>
      </c>
      <c r="AW355" s="47">
        <f t="shared" si="626"/>
        <v>254.18429279346552</v>
      </c>
      <c r="AX355" s="86">
        <f t="shared" si="627"/>
        <v>36157.812488036587</v>
      </c>
      <c r="AY355" s="86">
        <f t="shared" si="628"/>
        <v>371.466281288858</v>
      </c>
      <c r="AZ355" s="10">
        <f t="shared" si="685"/>
        <v>371.466281288858</v>
      </c>
      <c r="BA355" s="44">
        <f t="shared" si="629"/>
        <v>371.466281288858</v>
      </c>
      <c r="BB355" s="9">
        <f t="shared" si="630"/>
        <v>371.466281288858</v>
      </c>
      <c r="BC355" s="45">
        <f t="shared" si="719"/>
        <v>49528.837505181073</v>
      </c>
      <c r="BD355" s="9">
        <f t="shared" si="631"/>
        <v>371.466281288858</v>
      </c>
      <c r="BE355" s="45">
        <f t="shared" si="715"/>
        <v>49528.837505181073</v>
      </c>
      <c r="BF355" s="9">
        <f t="shared" si="632"/>
        <v>371.466281288858</v>
      </c>
      <c r="BG355" s="45">
        <f t="shared" si="716"/>
        <v>49528.837505181073</v>
      </c>
      <c r="BH355" s="58"/>
      <c r="BI355" s="58"/>
      <c r="BJ355" s="58">
        <f t="shared" si="686"/>
        <v>-371.466281288858</v>
      </c>
      <c r="BK355" s="97"/>
      <c r="BL355" s="44"/>
      <c r="BM355" s="82">
        <f t="shared" si="687"/>
        <v>35</v>
      </c>
      <c r="BN355" s="86">
        <f t="shared" si="688"/>
        <v>35000</v>
      </c>
      <c r="BO355" s="86">
        <f t="shared" si="689"/>
        <v>100</v>
      </c>
      <c r="BP355" s="84">
        <f t="shared" si="633"/>
        <v>3</v>
      </c>
      <c r="BQ355" s="84">
        <f t="shared" si="634"/>
        <v>2.6</v>
      </c>
      <c r="BR355" s="84">
        <f t="shared" si="635"/>
        <v>0.2</v>
      </c>
      <c r="BS355" s="84">
        <f t="shared" si="690"/>
        <v>3.4876943074938022E-2</v>
      </c>
      <c r="BT355" s="84">
        <f t="shared" si="691"/>
        <v>712.70862008787026</v>
      </c>
      <c r="BU355" s="84">
        <f t="shared" si="692"/>
        <v>0</v>
      </c>
      <c r="BV355" s="83">
        <f t="shared" si="693"/>
        <v>947.54688114440148</v>
      </c>
      <c r="BW355" s="81">
        <f t="shared" si="717"/>
        <v>947.54688114440148</v>
      </c>
      <c r="BX355" s="83">
        <f t="shared" si="636"/>
        <v>0</v>
      </c>
      <c r="BY355" s="141">
        <f t="shared" si="637"/>
        <v>0</v>
      </c>
      <c r="BZ355" s="83">
        <f t="shared" si="638"/>
        <v>2.6</v>
      </c>
      <c r="CA355" s="83">
        <f t="shared" si="639"/>
        <v>0</v>
      </c>
      <c r="CB355" s="83">
        <f t="shared" si="694"/>
        <v>2.5489090173716509</v>
      </c>
      <c r="CC355" s="83">
        <f t="shared" si="640"/>
        <v>2.5489090173716509</v>
      </c>
      <c r="CD355" s="143">
        <f t="shared" si="641"/>
        <v>0.2</v>
      </c>
      <c r="CE355" s="83">
        <f t="shared" si="695"/>
        <v>2.0669523213569598E-2</v>
      </c>
      <c r="CF355" s="84">
        <f t="shared" si="696"/>
        <v>788.58941860849654</v>
      </c>
      <c r="CG355" s="83">
        <f t="shared" si="642"/>
        <v>0</v>
      </c>
      <c r="CH355" s="83">
        <f t="shared" si="697"/>
        <v>2.5309814418481089</v>
      </c>
      <c r="CI355" s="83">
        <f t="shared" si="643"/>
        <v>2.5309814418481089</v>
      </c>
      <c r="CJ355" s="143">
        <f t="shared" si="644"/>
        <v>0.2</v>
      </c>
      <c r="CK355" s="83">
        <f t="shared" si="698"/>
        <v>1.9861910799758326E-2</v>
      </c>
      <c r="CL355" s="84">
        <f t="shared" si="699"/>
        <v>735.27794015696691</v>
      </c>
      <c r="CM355" s="83">
        <f t="shared" si="645"/>
        <v>0</v>
      </c>
      <c r="CN355" s="83">
        <f t="shared" si="700"/>
        <v>2.5435503164827917</v>
      </c>
      <c r="CO355" s="83">
        <f t="shared" si="646"/>
        <v>2.5435503164827917</v>
      </c>
      <c r="CP355" s="143">
        <f t="shared" si="647"/>
        <v>0.2</v>
      </c>
      <c r="CQ355" s="83">
        <f t="shared" si="701"/>
        <v>2.0021564504283624E-2</v>
      </c>
      <c r="CR355" s="84">
        <f t="shared" si="702"/>
        <v>720.9184874184233</v>
      </c>
      <c r="CS355" s="83">
        <f t="shared" si="648"/>
        <v>0</v>
      </c>
      <c r="CT355" s="83">
        <f t="shared" si="703"/>
        <v>2.5469571132605591</v>
      </c>
      <c r="CU355" s="83">
        <f t="shared" si="649"/>
        <v>2.5469571132605591</v>
      </c>
      <c r="CV355" s="143">
        <f t="shared" si="650"/>
        <v>0.2</v>
      </c>
      <c r="CW355" s="83">
        <f t="shared" si="704"/>
        <v>2.0049526987183687E-2</v>
      </c>
      <c r="CX355" s="84">
        <f t="shared" si="705"/>
        <v>719.38057127689001</v>
      </c>
      <c r="CY355" s="83">
        <f t="shared" si="651"/>
        <v>0</v>
      </c>
      <c r="CZ355" s="83">
        <f t="shared" si="706"/>
        <v>2.5473225267683852</v>
      </c>
      <c r="DA355" s="83">
        <f t="shared" si="652"/>
        <v>2.5473225267683852</v>
      </c>
      <c r="DB355" s="143">
        <f t="shared" si="653"/>
        <v>0.2</v>
      </c>
      <c r="DC355" s="83">
        <f t="shared" si="707"/>
        <v>2.0050446767325619E-2</v>
      </c>
      <c r="DD355" s="84">
        <f t="shared" si="708"/>
        <v>719.31403482687415</v>
      </c>
      <c r="DE355" s="86">
        <f t="shared" si="654"/>
        <v>1705.5843860599227</v>
      </c>
      <c r="DF355" s="86">
        <f t="shared" si="655"/>
        <v>682.23375442396912</v>
      </c>
      <c r="DG355" s="86">
        <f t="shared" si="656"/>
        <v>426.39609651498068</v>
      </c>
      <c r="DH355" s="86">
        <f t="shared" si="657"/>
        <v>0.41223754552639003</v>
      </c>
      <c r="DI355" s="86">
        <f t="shared" si="658"/>
        <v>1.3815451401888306</v>
      </c>
      <c r="DJ355" s="86">
        <f t="shared" si="659"/>
        <v>215.50686313018056</v>
      </c>
      <c r="DK355" s="86">
        <f t="shared" si="660"/>
        <v>214.83612358763142</v>
      </c>
      <c r="DL355" s="86">
        <f t="shared" si="718"/>
        <v>214.83612358763142</v>
      </c>
      <c r="DM355" s="86">
        <f t="shared" si="661"/>
        <v>1.3815451401888306</v>
      </c>
      <c r="DN355" s="85">
        <f t="shared" si="662"/>
        <v>1.3815451401888306</v>
      </c>
      <c r="DO355" s="85">
        <f t="shared" si="709"/>
        <v>138.15451401888305</v>
      </c>
      <c r="DP355" s="85">
        <f t="shared" si="663"/>
        <v>1.3815451401888306</v>
      </c>
      <c r="DQ355" s="85">
        <f t="shared" si="710"/>
        <v>138.15451401888305</v>
      </c>
      <c r="DR355" s="85">
        <f t="shared" si="664"/>
        <v>1.3815451401888306</v>
      </c>
      <c r="DS355" s="85">
        <f t="shared" si="711"/>
        <v>138.15451401888305</v>
      </c>
      <c r="DT355" s="81"/>
      <c r="DU355" s="81"/>
      <c r="DV355" s="81">
        <f t="shared" si="712"/>
        <v>-1.3815451401888306</v>
      </c>
      <c r="DW355" s="100"/>
    </row>
    <row r="356" spans="1:127" x14ac:dyDescent="0.2">
      <c r="A356" s="59">
        <f t="shared" si="665"/>
        <v>46.800000000000139</v>
      </c>
      <c r="B356" s="44">
        <f t="shared" si="666"/>
        <v>46800.000000000138</v>
      </c>
      <c r="C356" s="52">
        <f t="shared" si="600"/>
        <v>133.33333333333334</v>
      </c>
      <c r="D356" s="50">
        <f t="shared" si="601"/>
        <v>4</v>
      </c>
      <c r="E356" s="44">
        <f t="shared" si="602"/>
        <v>4.13</v>
      </c>
      <c r="F356" s="47">
        <f t="shared" si="603"/>
        <v>0.02</v>
      </c>
      <c r="G356" s="52">
        <f t="shared" si="667"/>
        <v>2.4912891762289349E-2</v>
      </c>
      <c r="H356" s="57">
        <f t="shared" si="668"/>
        <v>549.55558610803632</v>
      </c>
      <c r="I356" s="52">
        <f t="shared" si="669"/>
        <v>0</v>
      </c>
      <c r="J356" s="54">
        <f t="shared" si="670"/>
        <v>1301.666873261217</v>
      </c>
      <c r="K356" s="46">
        <f t="shared" si="713"/>
        <v>1301.666873261217</v>
      </c>
      <c r="L356" s="80">
        <f t="shared" si="604"/>
        <v>0</v>
      </c>
      <c r="M356" s="142">
        <f t="shared" si="605"/>
        <v>0</v>
      </c>
      <c r="N356" s="60">
        <f t="shared" si="606"/>
        <v>4.13</v>
      </c>
      <c r="O356" s="53">
        <f t="shared" si="607"/>
        <v>0</v>
      </c>
      <c r="P356" s="58">
        <f t="shared" si="671"/>
        <v>2.7942041801994804</v>
      </c>
      <c r="Q356" s="49">
        <f t="shared" si="608"/>
        <v>2.7942041801994804</v>
      </c>
      <c r="R356" s="143">
        <f t="shared" si="609"/>
        <v>0.02</v>
      </c>
      <c r="S356" s="51">
        <f t="shared" si="672"/>
        <v>1.9472702263220988E-2</v>
      </c>
      <c r="T356" s="57">
        <f t="shared" si="673"/>
        <v>533.27807886228618</v>
      </c>
      <c r="U356" s="53">
        <f t="shared" si="610"/>
        <v>0</v>
      </c>
      <c r="V356" s="58">
        <f t="shared" si="674"/>
        <v>2.8082918530063736</v>
      </c>
      <c r="W356" s="49">
        <f t="shared" si="611"/>
        <v>2.8082918530063736</v>
      </c>
      <c r="X356" s="143">
        <f t="shared" si="612"/>
        <v>0.02</v>
      </c>
      <c r="Y356" s="51">
        <f t="shared" si="675"/>
        <v>1.8877880481965235E-2</v>
      </c>
      <c r="Z356" s="57">
        <f t="shared" si="676"/>
        <v>524.87835033239878</v>
      </c>
      <c r="AA356" s="53">
        <f t="shared" si="613"/>
        <v>0</v>
      </c>
      <c r="AB356" s="58">
        <f t="shared" si="677"/>
        <v>2.8160569113888578</v>
      </c>
      <c r="AC356" s="49">
        <f t="shared" si="614"/>
        <v>2.8160569113888578</v>
      </c>
      <c r="AD356" s="143">
        <f t="shared" si="615"/>
        <v>0.02</v>
      </c>
      <c r="AE356" s="49">
        <f t="shared" si="714"/>
        <v>1.8825190633116235E-2</v>
      </c>
      <c r="AF356" s="57">
        <f t="shared" si="678"/>
        <v>522.89074892442113</v>
      </c>
      <c r="AG356" s="53">
        <f t="shared" si="616"/>
        <v>0</v>
      </c>
      <c r="AH356" s="58">
        <f t="shared" si="679"/>
        <v>2.8179443300765996</v>
      </c>
      <c r="AI356" s="49">
        <f t="shared" si="617"/>
        <v>2.8179443300765996</v>
      </c>
      <c r="AJ356" s="143">
        <f t="shared" si="618"/>
        <v>0.02</v>
      </c>
      <c r="AK356" s="51">
        <f t="shared" si="680"/>
        <v>1.8825748957977638E-2</v>
      </c>
      <c r="AL356" s="57">
        <f t="shared" si="681"/>
        <v>522.64395260747096</v>
      </c>
      <c r="AM356" s="53">
        <f t="shared" si="619"/>
        <v>0</v>
      </c>
      <c r="AN356" s="58">
        <f t="shared" si="682"/>
        <v>2.8181800296018644</v>
      </c>
      <c r="AO356" s="49">
        <f t="shared" si="620"/>
        <v>2.8181800296018644</v>
      </c>
      <c r="AP356" s="143">
        <f t="shared" si="621"/>
        <v>0.02</v>
      </c>
      <c r="AQ356" s="51">
        <f t="shared" si="683"/>
        <v>1.8826044607709834E-2</v>
      </c>
      <c r="AR356" s="57">
        <f t="shared" si="684"/>
        <v>522.62158879239314</v>
      </c>
      <c r="AS356" s="44">
        <f t="shared" si="622"/>
        <v>2343.0003718701905</v>
      </c>
      <c r="AT356" s="44">
        <f t="shared" si="623"/>
        <v>937.20014874807612</v>
      </c>
      <c r="AU356" s="44">
        <f t="shared" si="624"/>
        <v>585.75009296754763</v>
      </c>
      <c r="AV356" s="47">
        <f t="shared" si="625"/>
        <v>7.6253758642693699</v>
      </c>
      <c r="AW356" s="47">
        <f t="shared" si="626"/>
        <v>249.66272433804758</v>
      </c>
      <c r="AX356" s="86">
        <f t="shared" si="627"/>
        <v>35131.37168195664</v>
      </c>
      <c r="AY356" s="86">
        <f t="shared" si="628"/>
        <v>369.24126924835991</v>
      </c>
      <c r="AZ356" s="10">
        <f t="shared" si="685"/>
        <v>369.24126924835991</v>
      </c>
      <c r="BA356" s="44">
        <f t="shared" si="629"/>
        <v>369.24126924835991</v>
      </c>
      <c r="BB356" s="9">
        <f t="shared" si="630"/>
        <v>369.24126924835991</v>
      </c>
      <c r="BC356" s="45">
        <f t="shared" si="719"/>
        <v>49232.169233114655</v>
      </c>
      <c r="BD356" s="9">
        <f t="shared" si="631"/>
        <v>369.24126924835991</v>
      </c>
      <c r="BE356" s="45">
        <f t="shared" si="715"/>
        <v>49232.169233114655</v>
      </c>
      <c r="BF356" s="9">
        <f t="shared" si="632"/>
        <v>369.24126924835991</v>
      </c>
      <c r="BG356" s="45">
        <f t="shared" si="716"/>
        <v>49232.169233114655</v>
      </c>
      <c r="BH356" s="58"/>
      <c r="BI356" s="58"/>
      <c r="BJ356" s="58">
        <f t="shared" si="686"/>
        <v>-369.24126924835991</v>
      </c>
      <c r="BK356" s="97"/>
      <c r="BL356" s="44"/>
      <c r="BM356" s="82">
        <f t="shared" si="687"/>
        <v>35.1</v>
      </c>
      <c r="BN356" s="86">
        <f t="shared" si="688"/>
        <v>35100</v>
      </c>
      <c r="BO356" s="86">
        <f t="shared" si="689"/>
        <v>100</v>
      </c>
      <c r="BP356" s="84">
        <f t="shared" si="633"/>
        <v>3</v>
      </c>
      <c r="BQ356" s="84">
        <f t="shared" si="634"/>
        <v>2.6</v>
      </c>
      <c r="BR356" s="84">
        <f t="shared" si="635"/>
        <v>0.2</v>
      </c>
      <c r="BS356" s="84">
        <f t="shared" si="690"/>
        <v>3.4856943074938022E-2</v>
      </c>
      <c r="BT356" s="84">
        <f t="shared" si="691"/>
        <v>714.04965635998326</v>
      </c>
      <c r="BU356" s="84">
        <f t="shared" si="692"/>
        <v>0</v>
      </c>
      <c r="BV356" s="83">
        <f t="shared" si="693"/>
        <v>950.39178114440142</v>
      </c>
      <c r="BW356" s="81">
        <f t="shared" si="717"/>
        <v>950.39178114440142</v>
      </c>
      <c r="BX356" s="83">
        <f t="shared" si="636"/>
        <v>0</v>
      </c>
      <c r="BY356" s="141">
        <f t="shared" si="637"/>
        <v>0</v>
      </c>
      <c r="BZ356" s="83">
        <f t="shared" si="638"/>
        <v>2.6</v>
      </c>
      <c r="CA356" s="83">
        <f t="shared" si="639"/>
        <v>0</v>
      </c>
      <c r="CB356" s="83">
        <f t="shared" si="694"/>
        <v>2.5489558803944568</v>
      </c>
      <c r="CC356" s="83">
        <f t="shared" si="640"/>
        <v>2.5489558803944568</v>
      </c>
      <c r="CD356" s="143">
        <f t="shared" si="641"/>
        <v>0.2</v>
      </c>
      <c r="CE356" s="83">
        <f t="shared" si="695"/>
        <v>2.0649523213569599E-2</v>
      </c>
      <c r="CF356" s="84">
        <f t="shared" si="696"/>
        <v>789.39994276109553</v>
      </c>
      <c r="CG356" s="83">
        <f t="shared" si="642"/>
        <v>0</v>
      </c>
      <c r="CH356" s="83">
        <f t="shared" si="697"/>
        <v>2.5311546535764275</v>
      </c>
      <c r="CI356" s="83">
        <f t="shared" si="643"/>
        <v>2.5311546535764275</v>
      </c>
      <c r="CJ356" s="143">
        <f t="shared" si="644"/>
        <v>0.2</v>
      </c>
      <c r="CK356" s="83">
        <f t="shared" si="698"/>
        <v>1.9841910799758326E-2</v>
      </c>
      <c r="CL356" s="84">
        <f t="shared" si="699"/>
        <v>736.06229639409764</v>
      </c>
      <c r="CM356" s="83">
        <f t="shared" si="645"/>
        <v>0</v>
      </c>
      <c r="CN356" s="83">
        <f t="shared" si="700"/>
        <v>2.5437296394590994</v>
      </c>
      <c r="CO356" s="83">
        <f t="shared" si="646"/>
        <v>2.5437296394590994</v>
      </c>
      <c r="CP356" s="143">
        <f t="shared" si="647"/>
        <v>0.2</v>
      </c>
      <c r="CQ356" s="83">
        <f t="shared" si="701"/>
        <v>2.0001564504283625E-2</v>
      </c>
      <c r="CR356" s="84">
        <f t="shared" si="702"/>
        <v>721.70524458908369</v>
      </c>
      <c r="CS356" s="83">
        <f t="shared" si="648"/>
        <v>0</v>
      </c>
      <c r="CT356" s="83">
        <f t="shared" si="703"/>
        <v>2.547135856789136</v>
      </c>
      <c r="CU356" s="83">
        <f t="shared" si="649"/>
        <v>2.547135856789136</v>
      </c>
      <c r="CV356" s="143">
        <f t="shared" si="650"/>
        <v>0.2</v>
      </c>
      <c r="CW356" s="83">
        <f t="shared" si="704"/>
        <v>2.0029526987183688E-2</v>
      </c>
      <c r="CX356" s="84">
        <f t="shared" si="705"/>
        <v>720.16737396323481</v>
      </c>
      <c r="CY356" s="83">
        <f t="shared" si="651"/>
        <v>0</v>
      </c>
      <c r="CZ356" s="83">
        <f t="shared" si="706"/>
        <v>2.5475012583055077</v>
      </c>
      <c r="DA356" s="83">
        <f t="shared" si="652"/>
        <v>2.5475012583055077</v>
      </c>
      <c r="DB356" s="143">
        <f t="shared" si="653"/>
        <v>0.2</v>
      </c>
      <c r="DC356" s="83">
        <f t="shared" si="707"/>
        <v>2.003044676732562E-2</v>
      </c>
      <c r="DD356" s="84">
        <f t="shared" si="708"/>
        <v>720.10076075406766</v>
      </c>
      <c r="DE356" s="86">
        <f t="shared" si="654"/>
        <v>1710.7052060599226</v>
      </c>
      <c r="DF356" s="86">
        <f t="shared" si="655"/>
        <v>684.28208242396897</v>
      </c>
      <c r="DG356" s="86">
        <f t="shared" si="656"/>
        <v>427.67630151498065</v>
      </c>
      <c r="DH356" s="86">
        <f t="shared" si="657"/>
        <v>0.4102921695796144</v>
      </c>
      <c r="DI356" s="86">
        <f t="shared" si="658"/>
        <v>1.3695932715302443</v>
      </c>
      <c r="DJ356" s="86">
        <f t="shared" si="659"/>
        <v>212.01773237839305</v>
      </c>
      <c r="DK356" s="86">
        <f t="shared" si="660"/>
        <v>211.55245451412276</v>
      </c>
      <c r="DL356" s="86">
        <f t="shared" si="718"/>
        <v>211.55245451412276</v>
      </c>
      <c r="DM356" s="86">
        <f t="shared" si="661"/>
        <v>1.3695932715302443</v>
      </c>
      <c r="DN356" s="85">
        <f t="shared" si="662"/>
        <v>1.3695932715302443</v>
      </c>
      <c r="DO356" s="85">
        <f t="shared" si="709"/>
        <v>136.95932715302445</v>
      </c>
      <c r="DP356" s="85">
        <f t="shared" si="663"/>
        <v>1.3695932715302443</v>
      </c>
      <c r="DQ356" s="85">
        <f t="shared" si="710"/>
        <v>136.95932715302445</v>
      </c>
      <c r="DR356" s="85">
        <f t="shared" si="664"/>
        <v>1.3695932715302443</v>
      </c>
      <c r="DS356" s="85">
        <f t="shared" si="711"/>
        <v>136.95932715302445</v>
      </c>
      <c r="DT356" s="81"/>
      <c r="DU356" s="81"/>
      <c r="DV356" s="81">
        <f t="shared" si="712"/>
        <v>-1.3695932715302443</v>
      </c>
      <c r="DW356" s="100"/>
    </row>
    <row r="357" spans="1:127" x14ac:dyDescent="0.2">
      <c r="A357" s="59">
        <f t="shared" si="665"/>
        <v>46.933333333333472</v>
      </c>
      <c r="B357" s="44">
        <f t="shared" si="666"/>
        <v>46933.333333333474</v>
      </c>
      <c r="C357" s="52">
        <f t="shared" si="600"/>
        <v>133.33333333333334</v>
      </c>
      <c r="D357" s="50">
        <f t="shared" si="601"/>
        <v>4</v>
      </c>
      <c r="E357" s="44">
        <f t="shared" si="602"/>
        <v>4.13</v>
      </c>
      <c r="F357" s="47">
        <f t="shared" si="603"/>
        <v>0.02</v>
      </c>
      <c r="G357" s="52">
        <f t="shared" si="667"/>
        <v>2.4910225095622681E-2</v>
      </c>
      <c r="H357" s="57">
        <f t="shared" si="668"/>
        <v>550.35983335352319</v>
      </c>
      <c r="I357" s="52">
        <f t="shared" si="669"/>
        <v>0</v>
      </c>
      <c r="J357" s="54">
        <f t="shared" si="670"/>
        <v>1305.9832732612172</v>
      </c>
      <c r="K357" s="46">
        <f t="shared" si="713"/>
        <v>1305.9832732612172</v>
      </c>
      <c r="L357" s="80">
        <f t="shared" si="604"/>
        <v>0</v>
      </c>
      <c r="M357" s="142">
        <f t="shared" si="605"/>
        <v>0</v>
      </c>
      <c r="N357" s="60">
        <f t="shared" si="606"/>
        <v>4.13</v>
      </c>
      <c r="O357" s="53">
        <f t="shared" si="607"/>
        <v>0</v>
      </c>
      <c r="P357" s="58">
        <f t="shared" si="671"/>
        <v>2.7938837475824654</v>
      </c>
      <c r="Q357" s="49">
        <f t="shared" si="608"/>
        <v>2.7938837475824654</v>
      </c>
      <c r="R357" s="143">
        <f t="shared" si="609"/>
        <v>0.02</v>
      </c>
      <c r="S357" s="51">
        <f t="shared" si="672"/>
        <v>1.947003559655432E-2</v>
      </c>
      <c r="T357" s="57">
        <f t="shared" si="673"/>
        <v>534.20721014853291</v>
      </c>
      <c r="U357" s="53">
        <f t="shared" si="610"/>
        <v>0</v>
      </c>
      <c r="V357" s="58">
        <f t="shared" si="674"/>
        <v>2.8078004028497658</v>
      </c>
      <c r="W357" s="49">
        <f t="shared" si="611"/>
        <v>2.8078004028497658</v>
      </c>
      <c r="X357" s="143">
        <f t="shared" si="612"/>
        <v>0.02</v>
      </c>
      <c r="Y357" s="51">
        <f t="shared" si="675"/>
        <v>1.8875213815298567E-2</v>
      </c>
      <c r="Z357" s="57">
        <f t="shared" si="676"/>
        <v>525.7745794584622</v>
      </c>
      <c r="AA357" s="53">
        <f t="shared" si="613"/>
        <v>0</v>
      </c>
      <c r="AB357" s="58">
        <f t="shared" si="677"/>
        <v>2.8155605703377544</v>
      </c>
      <c r="AC357" s="49">
        <f t="shared" si="614"/>
        <v>2.8155605703377544</v>
      </c>
      <c r="AD357" s="143">
        <f t="shared" si="615"/>
        <v>0.02</v>
      </c>
      <c r="AE357" s="49">
        <f t="shared" si="714"/>
        <v>1.8822523966449567E-2</v>
      </c>
      <c r="AF357" s="57">
        <f t="shared" si="678"/>
        <v>523.78201203413346</v>
      </c>
      <c r="AG357" s="53">
        <f t="shared" si="616"/>
        <v>0</v>
      </c>
      <c r="AH357" s="58">
        <f t="shared" si="679"/>
        <v>2.8174444794215963</v>
      </c>
      <c r="AI357" s="49">
        <f t="shared" si="617"/>
        <v>2.8174444794215963</v>
      </c>
      <c r="AJ357" s="143">
        <f t="shared" si="618"/>
        <v>0.02</v>
      </c>
      <c r="AK357" s="51">
        <f t="shared" si="680"/>
        <v>1.882308229131097E-2</v>
      </c>
      <c r="AL357" s="57">
        <f t="shared" si="681"/>
        <v>523.53464517953387</v>
      </c>
      <c r="AM357" s="53">
        <f t="shared" si="619"/>
        <v>0</v>
      </c>
      <c r="AN357" s="58">
        <f t="shared" si="682"/>
        <v>2.8176797042856681</v>
      </c>
      <c r="AO357" s="49">
        <f t="shared" si="620"/>
        <v>2.8176797042856681</v>
      </c>
      <c r="AP357" s="143">
        <f t="shared" si="621"/>
        <v>0.02</v>
      </c>
      <c r="AQ357" s="51">
        <f t="shared" si="683"/>
        <v>1.8823377941043166E-2</v>
      </c>
      <c r="AR357" s="57">
        <f t="shared" si="684"/>
        <v>523.5122208587926</v>
      </c>
      <c r="AS357" s="44">
        <f t="shared" si="622"/>
        <v>2350.7698918701908</v>
      </c>
      <c r="AT357" s="44">
        <f t="shared" si="623"/>
        <v>940.30795674807621</v>
      </c>
      <c r="AU357" s="44">
        <f t="shared" si="624"/>
        <v>587.6924729675477</v>
      </c>
      <c r="AV357" s="47">
        <f t="shared" si="625"/>
        <v>7.5530725393131224</v>
      </c>
      <c r="AW357" s="47">
        <f t="shared" si="626"/>
        <v>245.23126808823051</v>
      </c>
      <c r="AX357" s="86">
        <f t="shared" si="627"/>
        <v>34136.231255375511</v>
      </c>
      <c r="AY357" s="86">
        <f t="shared" si="628"/>
        <v>367.02409819813272</v>
      </c>
      <c r="AZ357" s="10">
        <f t="shared" si="685"/>
        <v>367.02409819813272</v>
      </c>
      <c r="BA357" s="44">
        <f t="shared" si="629"/>
        <v>367.02409819813272</v>
      </c>
      <c r="BB357" s="9">
        <f t="shared" si="630"/>
        <v>367.02409819813272</v>
      </c>
      <c r="BC357" s="45">
        <f t="shared" si="719"/>
        <v>48936.546426417699</v>
      </c>
      <c r="BD357" s="9">
        <f t="shared" si="631"/>
        <v>367.02409819813272</v>
      </c>
      <c r="BE357" s="45">
        <f t="shared" si="715"/>
        <v>48936.546426417699</v>
      </c>
      <c r="BF357" s="9">
        <f t="shared" si="632"/>
        <v>367.02409819813272</v>
      </c>
      <c r="BG357" s="45">
        <f t="shared" si="716"/>
        <v>48936.546426417699</v>
      </c>
      <c r="BH357" s="58"/>
      <c r="BI357" s="58"/>
      <c r="BJ357" s="58">
        <f t="shared" si="686"/>
        <v>-367.02409819813272</v>
      </c>
      <c r="BK357" s="97"/>
      <c r="BL357" s="44"/>
      <c r="BM357" s="82">
        <f t="shared" si="687"/>
        <v>35.200000000000003</v>
      </c>
      <c r="BN357" s="86">
        <f t="shared" si="688"/>
        <v>35200</v>
      </c>
      <c r="BO357" s="86">
        <f t="shared" si="689"/>
        <v>100</v>
      </c>
      <c r="BP357" s="84">
        <f t="shared" si="633"/>
        <v>3</v>
      </c>
      <c r="BQ357" s="84">
        <f t="shared" si="634"/>
        <v>2.6</v>
      </c>
      <c r="BR357" s="84">
        <f t="shared" si="635"/>
        <v>0.2</v>
      </c>
      <c r="BS357" s="84">
        <f t="shared" si="690"/>
        <v>3.4836943074938023E-2</v>
      </c>
      <c r="BT357" s="84">
        <f t="shared" si="691"/>
        <v>715.389923401327</v>
      </c>
      <c r="BU357" s="84">
        <f t="shared" si="692"/>
        <v>0</v>
      </c>
      <c r="BV357" s="83">
        <f t="shared" si="693"/>
        <v>953.23668114440136</v>
      </c>
      <c r="BW357" s="81">
        <f t="shared" si="717"/>
        <v>953.23668114440136</v>
      </c>
      <c r="BX357" s="83">
        <f t="shared" si="636"/>
        <v>0</v>
      </c>
      <c r="BY357" s="141">
        <f t="shared" si="637"/>
        <v>0</v>
      </c>
      <c r="BZ357" s="83">
        <f t="shared" si="638"/>
        <v>2.6</v>
      </c>
      <c r="CA357" s="83">
        <f t="shared" si="639"/>
        <v>0</v>
      </c>
      <c r="CB357" s="83">
        <f t="shared" si="694"/>
        <v>2.5490029146738689</v>
      </c>
      <c r="CC357" s="83">
        <f t="shared" si="640"/>
        <v>2.5490029146738689</v>
      </c>
      <c r="CD357" s="143">
        <f t="shared" si="641"/>
        <v>0.2</v>
      </c>
      <c r="CE357" s="83">
        <f t="shared" si="695"/>
        <v>2.06295232135696E-2</v>
      </c>
      <c r="CF357" s="84">
        <f t="shared" si="696"/>
        <v>790.20966737705771</v>
      </c>
      <c r="CG357" s="83">
        <f t="shared" si="642"/>
        <v>0</v>
      </c>
      <c r="CH357" s="83">
        <f t="shared" si="697"/>
        <v>2.5313280268497795</v>
      </c>
      <c r="CI357" s="83">
        <f t="shared" si="643"/>
        <v>2.5313280268497795</v>
      </c>
      <c r="CJ357" s="143">
        <f t="shared" si="644"/>
        <v>0.2</v>
      </c>
      <c r="CK357" s="83">
        <f t="shared" si="698"/>
        <v>1.9821910799758327E-2</v>
      </c>
      <c r="CL357" s="84">
        <f t="shared" si="699"/>
        <v>736.84580880301883</v>
      </c>
      <c r="CM357" s="83">
        <f t="shared" si="645"/>
        <v>0</v>
      </c>
      <c r="CN357" s="83">
        <f t="shared" si="700"/>
        <v>2.543909136165754</v>
      </c>
      <c r="CO357" s="83">
        <f t="shared" si="646"/>
        <v>2.543909136165754</v>
      </c>
      <c r="CP357" s="143">
        <f t="shared" si="647"/>
        <v>0.2</v>
      </c>
      <c r="CQ357" s="83">
        <f t="shared" si="701"/>
        <v>1.9981564504283626E-2</v>
      </c>
      <c r="CR357" s="84">
        <f t="shared" si="702"/>
        <v>722.49116004936559</v>
      </c>
      <c r="CS357" s="83">
        <f t="shared" si="648"/>
        <v>0</v>
      </c>
      <c r="CT357" s="83">
        <f t="shared" si="703"/>
        <v>2.5473147740502529</v>
      </c>
      <c r="CU357" s="83">
        <f t="shared" si="649"/>
        <v>2.5473147740502529</v>
      </c>
      <c r="CV357" s="143">
        <f t="shared" si="650"/>
        <v>0.2</v>
      </c>
      <c r="CW357" s="83">
        <f t="shared" si="704"/>
        <v>2.0009526987183689E-2</v>
      </c>
      <c r="CX357" s="84">
        <f t="shared" si="705"/>
        <v>720.95333624058344</v>
      </c>
      <c r="CY357" s="83">
        <f t="shared" si="651"/>
        <v>0</v>
      </c>
      <c r="CZ357" s="83">
        <f t="shared" si="706"/>
        <v>2.5476801633197645</v>
      </c>
      <c r="DA357" s="83">
        <f t="shared" si="652"/>
        <v>2.5476801633197645</v>
      </c>
      <c r="DB357" s="143">
        <f t="shared" si="653"/>
        <v>0.2</v>
      </c>
      <c r="DC357" s="83">
        <f t="shared" si="707"/>
        <v>2.0010446767325621E-2</v>
      </c>
      <c r="DD357" s="84">
        <f t="shared" si="708"/>
        <v>720.88664640189825</v>
      </c>
      <c r="DE357" s="86">
        <f t="shared" si="654"/>
        <v>1715.8260260599222</v>
      </c>
      <c r="DF357" s="86">
        <f t="shared" si="655"/>
        <v>686.33041042396883</v>
      </c>
      <c r="DG357" s="86">
        <f t="shared" si="656"/>
        <v>428.95650651498056</v>
      </c>
      <c r="DH357" s="86">
        <f t="shared" si="657"/>
        <v>0.40836109023697514</v>
      </c>
      <c r="DI357" s="86">
        <f t="shared" si="658"/>
        <v>1.357776046403202</v>
      </c>
      <c r="DJ357" s="86">
        <f t="shared" si="659"/>
        <v>208.5941099736819</v>
      </c>
      <c r="DK357" s="86">
        <f t="shared" si="660"/>
        <v>208.27359094104017</v>
      </c>
      <c r="DL357" s="86">
        <f t="shared" si="718"/>
        <v>208.27359094104017</v>
      </c>
      <c r="DM357" s="86">
        <f t="shared" si="661"/>
        <v>1.357776046403202</v>
      </c>
      <c r="DN357" s="85">
        <f t="shared" si="662"/>
        <v>1.357776046403202</v>
      </c>
      <c r="DO357" s="85">
        <f t="shared" si="709"/>
        <v>135.77760464032019</v>
      </c>
      <c r="DP357" s="85">
        <f t="shared" si="663"/>
        <v>1.357776046403202</v>
      </c>
      <c r="DQ357" s="85">
        <f t="shared" si="710"/>
        <v>135.77760464032019</v>
      </c>
      <c r="DR357" s="85">
        <f t="shared" si="664"/>
        <v>1.357776046403202</v>
      </c>
      <c r="DS357" s="85">
        <f t="shared" si="711"/>
        <v>135.77760464032019</v>
      </c>
      <c r="DT357" s="81"/>
      <c r="DU357" s="81"/>
      <c r="DV357" s="81">
        <f t="shared" si="712"/>
        <v>-1.357776046403202</v>
      </c>
      <c r="DW357" s="100"/>
    </row>
    <row r="358" spans="1:127" x14ac:dyDescent="0.2">
      <c r="A358" s="59">
        <f t="shared" si="665"/>
        <v>47.066666666666812</v>
      </c>
      <c r="B358" s="44">
        <f t="shared" si="666"/>
        <v>47066.66666666681</v>
      </c>
      <c r="C358" s="52">
        <f t="shared" si="600"/>
        <v>133.33333333333334</v>
      </c>
      <c r="D358" s="50">
        <f t="shared" si="601"/>
        <v>4</v>
      </c>
      <c r="E358" s="44">
        <f t="shared" si="602"/>
        <v>4.13</v>
      </c>
      <c r="F358" s="47">
        <f t="shared" si="603"/>
        <v>0.02</v>
      </c>
      <c r="G358" s="52">
        <f t="shared" si="667"/>
        <v>2.4907558428956013E-2</v>
      </c>
      <c r="H358" s="57">
        <f t="shared" si="668"/>
        <v>551.16399450807648</v>
      </c>
      <c r="I358" s="52">
        <f t="shared" si="669"/>
        <v>0</v>
      </c>
      <c r="J358" s="54">
        <f t="shared" si="670"/>
        <v>1310.2996732612171</v>
      </c>
      <c r="K358" s="46">
        <f t="shared" si="713"/>
        <v>1310.2996732612171</v>
      </c>
      <c r="L358" s="80">
        <f t="shared" si="604"/>
        <v>0</v>
      </c>
      <c r="M358" s="142">
        <f t="shared" si="605"/>
        <v>0</v>
      </c>
      <c r="N358" s="60">
        <f t="shared" si="606"/>
        <v>4.13</v>
      </c>
      <c r="O358" s="53">
        <f t="shared" si="607"/>
        <v>0</v>
      </c>
      <c r="P358" s="58">
        <f t="shared" si="671"/>
        <v>2.7935660784974381</v>
      </c>
      <c r="Q358" s="49">
        <f t="shared" si="608"/>
        <v>2.7935660784974381</v>
      </c>
      <c r="R358" s="143">
        <f t="shared" si="609"/>
        <v>0.02</v>
      </c>
      <c r="S358" s="51">
        <f t="shared" si="672"/>
        <v>1.9467368929887652E-2</v>
      </c>
      <c r="T358" s="57">
        <f t="shared" si="673"/>
        <v>535.13632073542669</v>
      </c>
      <c r="U358" s="53">
        <f t="shared" si="610"/>
        <v>0</v>
      </c>
      <c r="V358" s="58">
        <f t="shared" si="674"/>
        <v>2.8073127086377916</v>
      </c>
      <c r="W358" s="49">
        <f t="shared" si="611"/>
        <v>2.8073127086377916</v>
      </c>
      <c r="X358" s="143">
        <f t="shared" si="612"/>
        <v>0.02</v>
      </c>
      <c r="Y358" s="51">
        <f t="shared" si="675"/>
        <v>1.8872547148631898E-2</v>
      </c>
      <c r="Z358" s="57">
        <f t="shared" si="676"/>
        <v>526.67083882043153</v>
      </c>
      <c r="AA358" s="53">
        <f t="shared" si="613"/>
        <v>0</v>
      </c>
      <c r="AB358" s="58">
        <f t="shared" si="677"/>
        <v>2.8150677079680899</v>
      </c>
      <c r="AC358" s="49">
        <f t="shared" si="614"/>
        <v>2.8150677079680899</v>
      </c>
      <c r="AD358" s="143">
        <f t="shared" si="615"/>
        <v>0.02</v>
      </c>
      <c r="AE358" s="49">
        <f t="shared" si="714"/>
        <v>1.8819857299782899E-2</v>
      </c>
      <c r="AF358" s="57">
        <f t="shared" si="678"/>
        <v>524.67330597781677</v>
      </c>
      <c r="AG358" s="53">
        <f t="shared" si="616"/>
        <v>0</v>
      </c>
      <c r="AH358" s="58">
        <f t="shared" si="679"/>
        <v>2.816948076093913</v>
      </c>
      <c r="AI358" s="49">
        <f t="shared" si="617"/>
        <v>2.816948076093913</v>
      </c>
      <c r="AJ358" s="143">
        <f t="shared" si="618"/>
        <v>0.02</v>
      </c>
      <c r="AK358" s="51">
        <f t="shared" si="680"/>
        <v>1.8820415624644302E-2</v>
      </c>
      <c r="AL358" s="57">
        <f t="shared" si="681"/>
        <v>524.42536957394873</v>
      </c>
      <c r="AM358" s="53">
        <f t="shared" si="619"/>
        <v>0</v>
      </c>
      <c r="AN358" s="58">
        <f t="shared" si="682"/>
        <v>2.8171828219241561</v>
      </c>
      <c r="AO358" s="49">
        <f t="shared" si="620"/>
        <v>2.8171828219241561</v>
      </c>
      <c r="AP358" s="143">
        <f t="shared" si="621"/>
        <v>0.02</v>
      </c>
      <c r="AQ358" s="51">
        <f t="shared" si="683"/>
        <v>1.8820711274376498E-2</v>
      </c>
      <c r="AR358" s="57">
        <f t="shared" si="684"/>
        <v>524.40288488418832</v>
      </c>
      <c r="AS358" s="44">
        <f t="shared" si="622"/>
        <v>2358.5394118701906</v>
      </c>
      <c r="AT358" s="44">
        <f t="shared" si="623"/>
        <v>943.41576474807619</v>
      </c>
      <c r="AU358" s="44">
        <f t="shared" si="624"/>
        <v>589.63485296754766</v>
      </c>
      <c r="AV358" s="47">
        <f t="shared" si="625"/>
        <v>7.4816114635319959</v>
      </c>
      <c r="AW358" s="47">
        <f t="shared" si="626"/>
        <v>240.88795169174756</v>
      </c>
      <c r="AX358" s="86">
        <f t="shared" si="627"/>
        <v>33171.374538668875</v>
      </c>
      <c r="AY358" s="86">
        <f t="shared" si="628"/>
        <v>364.81475840077167</v>
      </c>
      <c r="AZ358" s="10">
        <f t="shared" si="685"/>
        <v>364.81475840077167</v>
      </c>
      <c r="BA358" s="44">
        <f t="shared" si="629"/>
        <v>364.81475840077167</v>
      </c>
      <c r="BB358" s="9">
        <f t="shared" si="630"/>
        <v>364.81475840077167</v>
      </c>
      <c r="BC358" s="45">
        <f t="shared" si="719"/>
        <v>48641.967786769557</v>
      </c>
      <c r="BD358" s="9">
        <f t="shared" si="631"/>
        <v>364.81475840077167</v>
      </c>
      <c r="BE358" s="45">
        <f t="shared" si="715"/>
        <v>48641.967786769557</v>
      </c>
      <c r="BF358" s="9">
        <f t="shared" si="632"/>
        <v>364.81475840077167</v>
      </c>
      <c r="BG358" s="45">
        <f t="shared" si="716"/>
        <v>48641.967786769557</v>
      </c>
      <c r="BH358" s="58"/>
      <c r="BI358" s="58"/>
      <c r="BJ358" s="58">
        <f t="shared" si="686"/>
        <v>-364.81475840077167</v>
      </c>
      <c r="BK358" s="97"/>
      <c r="BL358" s="44"/>
      <c r="BM358" s="82">
        <f t="shared" si="687"/>
        <v>35.300000000000004</v>
      </c>
      <c r="BN358" s="86">
        <f t="shared" si="688"/>
        <v>35300</v>
      </c>
      <c r="BO358" s="86">
        <f t="shared" si="689"/>
        <v>100</v>
      </c>
      <c r="BP358" s="84">
        <f t="shared" si="633"/>
        <v>3</v>
      </c>
      <c r="BQ358" s="84">
        <f t="shared" si="634"/>
        <v>2.6</v>
      </c>
      <c r="BR358" s="84">
        <f t="shared" si="635"/>
        <v>0.2</v>
      </c>
      <c r="BS358" s="84">
        <f t="shared" si="690"/>
        <v>3.4816943074938024E-2</v>
      </c>
      <c r="BT358" s="84">
        <f t="shared" si="691"/>
        <v>716.72942121190147</v>
      </c>
      <c r="BU358" s="84">
        <f t="shared" si="692"/>
        <v>0</v>
      </c>
      <c r="BV358" s="83">
        <f t="shared" si="693"/>
        <v>956.0815811444013</v>
      </c>
      <c r="BW358" s="81">
        <f t="shared" si="717"/>
        <v>956.0815811444013</v>
      </c>
      <c r="BX358" s="83">
        <f t="shared" si="636"/>
        <v>0</v>
      </c>
      <c r="BY358" s="141">
        <f t="shared" si="637"/>
        <v>0</v>
      </c>
      <c r="BZ358" s="83">
        <f t="shared" si="638"/>
        <v>2.6</v>
      </c>
      <c r="CA358" s="83">
        <f t="shared" si="639"/>
        <v>0</v>
      </c>
      <c r="CB358" s="83">
        <f t="shared" si="694"/>
        <v>2.549050120155762</v>
      </c>
      <c r="CC358" s="83">
        <f t="shared" si="640"/>
        <v>2.549050120155762</v>
      </c>
      <c r="CD358" s="143">
        <f t="shared" si="641"/>
        <v>0.2</v>
      </c>
      <c r="CE358" s="83">
        <f t="shared" si="695"/>
        <v>2.0609523213569601E-2</v>
      </c>
      <c r="CF358" s="84">
        <f t="shared" si="696"/>
        <v>791.0185924314336</v>
      </c>
      <c r="CG358" s="83">
        <f t="shared" si="642"/>
        <v>0</v>
      </c>
      <c r="CH358" s="83">
        <f t="shared" si="697"/>
        <v>2.5315015616761909</v>
      </c>
      <c r="CI358" s="83">
        <f t="shared" si="643"/>
        <v>2.5315015616761909</v>
      </c>
      <c r="CJ358" s="143">
        <f t="shared" si="644"/>
        <v>0.2</v>
      </c>
      <c r="CK358" s="83">
        <f t="shared" si="698"/>
        <v>1.9801910799758328E-2</v>
      </c>
      <c r="CL358" s="84">
        <f t="shared" si="699"/>
        <v>737.62847744926364</v>
      </c>
      <c r="CM358" s="83">
        <f t="shared" si="645"/>
        <v>0</v>
      </c>
      <c r="CN358" s="83">
        <f t="shared" si="700"/>
        <v>2.544088806591517</v>
      </c>
      <c r="CO358" s="83">
        <f t="shared" si="646"/>
        <v>2.544088806591517</v>
      </c>
      <c r="CP358" s="143">
        <f t="shared" si="647"/>
        <v>0.2</v>
      </c>
      <c r="CQ358" s="83">
        <f t="shared" si="701"/>
        <v>1.9961564504283626E-2</v>
      </c>
      <c r="CR358" s="84">
        <f t="shared" si="702"/>
        <v>723.27623386432049</v>
      </c>
      <c r="CS358" s="83">
        <f t="shared" si="648"/>
        <v>0</v>
      </c>
      <c r="CT358" s="83">
        <f t="shared" si="703"/>
        <v>2.5474938650323899</v>
      </c>
      <c r="CU358" s="83">
        <f t="shared" si="649"/>
        <v>2.5474938650323899</v>
      </c>
      <c r="CV358" s="143">
        <f t="shared" si="650"/>
        <v>0.2</v>
      </c>
      <c r="CW358" s="83">
        <f t="shared" si="704"/>
        <v>1.9989526987183689E-2</v>
      </c>
      <c r="CX358" s="84">
        <f t="shared" si="705"/>
        <v>721.73845817333086</v>
      </c>
      <c r="CY358" s="83">
        <f t="shared" si="651"/>
        <v>0</v>
      </c>
      <c r="CZ358" s="83">
        <f t="shared" si="706"/>
        <v>2.5478592417997743</v>
      </c>
      <c r="DA358" s="83">
        <f t="shared" si="652"/>
        <v>2.5478592417997743</v>
      </c>
      <c r="DB358" s="143">
        <f t="shared" si="653"/>
        <v>0.2</v>
      </c>
      <c r="DC358" s="83">
        <f t="shared" si="707"/>
        <v>1.9990446767325622E-2</v>
      </c>
      <c r="DD358" s="84">
        <f t="shared" si="708"/>
        <v>721.67169183480939</v>
      </c>
      <c r="DE358" s="86">
        <f t="shared" si="654"/>
        <v>1720.9468460599223</v>
      </c>
      <c r="DF358" s="86">
        <f t="shared" si="655"/>
        <v>688.37873842396891</v>
      </c>
      <c r="DG358" s="86">
        <f t="shared" si="656"/>
        <v>430.23671151498058</v>
      </c>
      <c r="DH358" s="86">
        <f t="shared" si="657"/>
        <v>0.40644417484889472</v>
      </c>
      <c r="DI358" s="86">
        <f t="shared" si="658"/>
        <v>1.3460916575501229</v>
      </c>
      <c r="DJ358" s="86">
        <f t="shared" si="659"/>
        <v>205.23461467865533</v>
      </c>
      <c r="DK358" s="86">
        <f t="shared" si="660"/>
        <v>204.9995269010883</v>
      </c>
      <c r="DL358" s="86">
        <f t="shared" si="718"/>
        <v>204.9995269010883</v>
      </c>
      <c r="DM358" s="86">
        <f t="shared" si="661"/>
        <v>1.3460916575501229</v>
      </c>
      <c r="DN358" s="85">
        <f t="shared" si="662"/>
        <v>1.3460916575501229</v>
      </c>
      <c r="DO358" s="85">
        <f t="shared" si="709"/>
        <v>134.6091657550123</v>
      </c>
      <c r="DP358" s="85">
        <f t="shared" si="663"/>
        <v>1.3460916575501229</v>
      </c>
      <c r="DQ358" s="85">
        <f t="shared" si="710"/>
        <v>134.6091657550123</v>
      </c>
      <c r="DR358" s="85">
        <f t="shared" si="664"/>
        <v>1.3460916575501229</v>
      </c>
      <c r="DS358" s="85">
        <f t="shared" si="711"/>
        <v>134.6091657550123</v>
      </c>
      <c r="DT358" s="81"/>
      <c r="DU358" s="81"/>
      <c r="DV358" s="81">
        <f t="shared" si="712"/>
        <v>-1.3460916575501229</v>
      </c>
      <c r="DW358" s="100"/>
    </row>
    <row r="359" spans="1:127" x14ac:dyDescent="0.2">
      <c r="A359" s="59">
        <f t="shared" si="665"/>
        <v>47.200000000000145</v>
      </c>
      <c r="B359" s="44">
        <f t="shared" si="666"/>
        <v>47200.000000000146</v>
      </c>
      <c r="C359" s="52">
        <f t="shared" si="600"/>
        <v>133.33333333333334</v>
      </c>
      <c r="D359" s="50">
        <f t="shared" si="601"/>
        <v>4</v>
      </c>
      <c r="E359" s="44">
        <f t="shared" si="602"/>
        <v>4.13</v>
      </c>
      <c r="F359" s="47">
        <f t="shared" si="603"/>
        <v>0.02</v>
      </c>
      <c r="G359" s="52">
        <f t="shared" si="667"/>
        <v>2.4904891762289345E-2</v>
      </c>
      <c r="H359" s="57">
        <f t="shared" si="668"/>
        <v>551.96806957169622</v>
      </c>
      <c r="I359" s="52">
        <f t="shared" si="669"/>
        <v>0</v>
      </c>
      <c r="J359" s="54">
        <f t="shared" si="670"/>
        <v>1314.616073261217</v>
      </c>
      <c r="K359" s="46">
        <f t="shared" si="713"/>
        <v>1314.616073261217</v>
      </c>
      <c r="L359" s="80">
        <f t="shared" si="604"/>
        <v>0</v>
      </c>
      <c r="M359" s="142">
        <f t="shared" si="605"/>
        <v>0</v>
      </c>
      <c r="N359" s="60">
        <f t="shared" si="606"/>
        <v>4.13</v>
      </c>
      <c r="O359" s="53">
        <f t="shared" si="607"/>
        <v>0</v>
      </c>
      <c r="P359" s="58">
        <f t="shared" si="671"/>
        <v>2.7932511693959241</v>
      </c>
      <c r="Q359" s="49">
        <f t="shared" si="608"/>
        <v>2.7932511693959241</v>
      </c>
      <c r="R359" s="143">
        <f t="shared" si="609"/>
        <v>0.02</v>
      </c>
      <c r="S359" s="51">
        <f t="shared" si="672"/>
        <v>1.9464702263220984E-2</v>
      </c>
      <c r="T359" s="57">
        <f t="shared" si="673"/>
        <v>536.06540969911782</v>
      </c>
      <c r="U359" s="53">
        <f t="shared" si="610"/>
        <v>0</v>
      </c>
      <c r="V359" s="58">
        <f t="shared" si="674"/>
        <v>2.8068287662735707</v>
      </c>
      <c r="W359" s="49">
        <f t="shared" si="611"/>
        <v>2.8068287662735707</v>
      </c>
      <c r="X359" s="143">
        <f t="shared" si="612"/>
        <v>0.02</v>
      </c>
      <c r="Y359" s="51">
        <f t="shared" si="675"/>
        <v>1.886988048196523E-2</v>
      </c>
      <c r="Z359" s="57">
        <f t="shared" si="676"/>
        <v>527.56712722973407</v>
      </c>
      <c r="AA359" s="53">
        <f t="shared" si="613"/>
        <v>0</v>
      </c>
      <c r="AB359" s="58">
        <f t="shared" si="677"/>
        <v>2.81457832139025</v>
      </c>
      <c r="AC359" s="49">
        <f t="shared" si="614"/>
        <v>2.81457832139025</v>
      </c>
      <c r="AD359" s="143">
        <f t="shared" si="615"/>
        <v>0.02</v>
      </c>
      <c r="AE359" s="49">
        <f t="shared" si="714"/>
        <v>1.8817190633116231E-2</v>
      </c>
      <c r="AF359" s="57">
        <f t="shared" si="678"/>
        <v>525.56462966490164</v>
      </c>
      <c r="AG359" s="53">
        <f t="shared" si="616"/>
        <v>0</v>
      </c>
      <c r="AH359" s="58">
        <f t="shared" si="679"/>
        <v>2.8164551171532257</v>
      </c>
      <c r="AI359" s="49">
        <f t="shared" si="617"/>
        <v>2.8164551171532257</v>
      </c>
      <c r="AJ359" s="143">
        <f t="shared" si="618"/>
        <v>0.02</v>
      </c>
      <c r="AK359" s="51">
        <f t="shared" si="680"/>
        <v>1.8817748957977633E-2</v>
      </c>
      <c r="AL359" s="57">
        <f t="shared" si="681"/>
        <v>525.31612471191852</v>
      </c>
      <c r="AM359" s="53">
        <f t="shared" si="619"/>
        <v>0</v>
      </c>
      <c r="AN359" s="58">
        <f t="shared" si="682"/>
        <v>2.8166893795815393</v>
      </c>
      <c r="AO359" s="49">
        <f t="shared" si="620"/>
        <v>2.8166893795815393</v>
      </c>
      <c r="AP359" s="143">
        <f t="shared" si="621"/>
        <v>0.02</v>
      </c>
      <c r="AQ359" s="51">
        <f t="shared" si="683"/>
        <v>1.8818044607709829E-2</v>
      </c>
      <c r="AR359" s="57">
        <f t="shared" si="684"/>
        <v>525.29357979138831</v>
      </c>
      <c r="AS359" s="44">
        <f t="shared" si="622"/>
        <v>2366.3089318701905</v>
      </c>
      <c r="AT359" s="44">
        <f t="shared" si="623"/>
        <v>946.52357274807616</v>
      </c>
      <c r="AU359" s="44">
        <f t="shared" si="624"/>
        <v>591.57723296754762</v>
      </c>
      <c r="AV359" s="47">
        <f t="shared" si="625"/>
        <v>7.4109812633024887</v>
      </c>
      <c r="AW359" s="47">
        <f t="shared" si="626"/>
        <v>236.63084958725699</v>
      </c>
      <c r="AX359" s="86">
        <f t="shared" si="627"/>
        <v>32235.819810599078</v>
      </c>
      <c r="AY359" s="86">
        <f t="shared" si="628"/>
        <v>362.61324011427223</v>
      </c>
      <c r="AZ359" s="10">
        <f t="shared" si="685"/>
        <v>362.61324011427223</v>
      </c>
      <c r="BA359" s="44">
        <f t="shared" si="629"/>
        <v>362.61324011427223</v>
      </c>
      <c r="BB359" s="9">
        <f t="shared" si="630"/>
        <v>362.61324011427223</v>
      </c>
      <c r="BC359" s="45">
        <f t="shared" si="719"/>
        <v>48348.4320152363</v>
      </c>
      <c r="BD359" s="9">
        <f t="shared" si="631"/>
        <v>362.61324011427223</v>
      </c>
      <c r="BE359" s="45">
        <f t="shared" si="715"/>
        <v>48348.4320152363</v>
      </c>
      <c r="BF359" s="9">
        <f t="shared" si="632"/>
        <v>362.61324011427223</v>
      </c>
      <c r="BG359" s="45">
        <f t="shared" si="716"/>
        <v>48348.4320152363</v>
      </c>
      <c r="BH359" s="58"/>
      <c r="BI359" s="58"/>
      <c r="BJ359" s="58">
        <f t="shared" si="686"/>
        <v>-362.61324011427223</v>
      </c>
      <c r="BK359" s="97"/>
      <c r="BL359" s="44"/>
      <c r="BM359" s="82">
        <f t="shared" si="687"/>
        <v>35.4</v>
      </c>
      <c r="BN359" s="86">
        <f t="shared" si="688"/>
        <v>35400</v>
      </c>
      <c r="BO359" s="86">
        <f t="shared" si="689"/>
        <v>100</v>
      </c>
      <c r="BP359" s="84">
        <f t="shared" si="633"/>
        <v>3</v>
      </c>
      <c r="BQ359" s="84">
        <f t="shared" si="634"/>
        <v>2.6</v>
      </c>
      <c r="BR359" s="84">
        <f t="shared" si="635"/>
        <v>0.2</v>
      </c>
      <c r="BS359" s="84">
        <f t="shared" si="690"/>
        <v>3.4796943074938025E-2</v>
      </c>
      <c r="BT359" s="84">
        <f t="shared" si="691"/>
        <v>718.06814979170679</v>
      </c>
      <c r="BU359" s="84">
        <f t="shared" si="692"/>
        <v>0</v>
      </c>
      <c r="BV359" s="83">
        <f t="shared" si="693"/>
        <v>958.92648114440124</v>
      </c>
      <c r="BW359" s="81">
        <f t="shared" si="717"/>
        <v>958.92648114440124</v>
      </c>
      <c r="BX359" s="83">
        <f t="shared" si="636"/>
        <v>0</v>
      </c>
      <c r="BY359" s="141">
        <f t="shared" si="637"/>
        <v>0</v>
      </c>
      <c r="BZ359" s="83">
        <f t="shared" si="638"/>
        <v>2.6</v>
      </c>
      <c r="CA359" s="83">
        <f t="shared" si="639"/>
        <v>0</v>
      </c>
      <c r="CB359" s="83">
        <f t="shared" si="694"/>
        <v>2.5490974967861111</v>
      </c>
      <c r="CC359" s="83">
        <f t="shared" si="640"/>
        <v>2.5490974967861111</v>
      </c>
      <c r="CD359" s="143">
        <f t="shared" si="641"/>
        <v>0.2</v>
      </c>
      <c r="CE359" s="83">
        <f t="shared" si="695"/>
        <v>2.0589523213569601E-2</v>
      </c>
      <c r="CF359" s="84">
        <f t="shared" si="696"/>
        <v>791.82671789945346</v>
      </c>
      <c r="CG359" s="83">
        <f t="shared" si="642"/>
        <v>0</v>
      </c>
      <c r="CH359" s="83">
        <f t="shared" si="697"/>
        <v>2.5316752580637143</v>
      </c>
      <c r="CI359" s="83">
        <f t="shared" si="643"/>
        <v>2.5316752580637143</v>
      </c>
      <c r="CJ359" s="143">
        <f t="shared" si="644"/>
        <v>0.2</v>
      </c>
      <c r="CK359" s="83">
        <f t="shared" si="698"/>
        <v>1.9781910799758329E-2</v>
      </c>
      <c r="CL359" s="84">
        <f t="shared" si="699"/>
        <v>738.41030239851045</v>
      </c>
      <c r="CM359" s="83">
        <f t="shared" si="645"/>
        <v>0</v>
      </c>
      <c r="CN359" s="83">
        <f t="shared" si="700"/>
        <v>2.5442686507251939</v>
      </c>
      <c r="CO359" s="83">
        <f t="shared" si="646"/>
        <v>2.5442686507251939</v>
      </c>
      <c r="CP359" s="143">
        <f t="shared" si="647"/>
        <v>0.2</v>
      </c>
      <c r="CQ359" s="83">
        <f t="shared" si="701"/>
        <v>1.9941564504283627E-2</v>
      </c>
      <c r="CR359" s="84">
        <f t="shared" si="702"/>
        <v>724.060466099162</v>
      </c>
      <c r="CS359" s="83">
        <f t="shared" si="648"/>
        <v>0</v>
      </c>
      <c r="CT359" s="83">
        <f t="shared" si="703"/>
        <v>2.5476731297240667</v>
      </c>
      <c r="CU359" s="83">
        <f t="shared" si="649"/>
        <v>2.5476731297240667</v>
      </c>
      <c r="CV359" s="143">
        <f t="shared" si="650"/>
        <v>0.2</v>
      </c>
      <c r="CW359" s="83">
        <f t="shared" si="704"/>
        <v>1.996952698718369E-2</v>
      </c>
      <c r="CX359" s="84">
        <f t="shared" si="705"/>
        <v>722.5227398260339</v>
      </c>
      <c r="CY359" s="83">
        <f t="shared" si="651"/>
        <v>0</v>
      </c>
      <c r="CZ359" s="83">
        <f t="shared" si="706"/>
        <v>2.5480384937341949</v>
      </c>
      <c r="DA359" s="83">
        <f t="shared" si="652"/>
        <v>2.5480384937341949</v>
      </c>
      <c r="DB359" s="143">
        <f t="shared" si="653"/>
        <v>0.2</v>
      </c>
      <c r="DC359" s="83">
        <f t="shared" si="707"/>
        <v>1.9970446767325623E-2</v>
      </c>
      <c r="DD359" s="84">
        <f t="shared" si="708"/>
        <v>722.45589711740627</v>
      </c>
      <c r="DE359" s="86">
        <f t="shared" si="654"/>
        <v>1726.067666059922</v>
      </c>
      <c r="DF359" s="86">
        <f t="shared" si="655"/>
        <v>690.42706642396877</v>
      </c>
      <c r="DG359" s="86">
        <f t="shared" si="656"/>
        <v>431.51691651498049</v>
      </c>
      <c r="DH359" s="86">
        <f t="shared" si="657"/>
        <v>0.40454129224008833</v>
      </c>
      <c r="DI359" s="86">
        <f t="shared" si="658"/>
        <v>1.3345383255789525</v>
      </c>
      <c r="DJ359" s="86">
        <f t="shared" si="659"/>
        <v>201.93789735441746</v>
      </c>
      <c r="DK359" s="86">
        <f t="shared" si="660"/>
        <v>201.73025644405328</v>
      </c>
      <c r="DL359" s="86">
        <f t="shared" si="718"/>
        <v>201.73025644405328</v>
      </c>
      <c r="DM359" s="86">
        <f t="shared" si="661"/>
        <v>1.3345383255789525</v>
      </c>
      <c r="DN359" s="85">
        <f t="shared" si="662"/>
        <v>1.3345383255789525</v>
      </c>
      <c r="DO359" s="85">
        <f t="shared" si="709"/>
        <v>133.45383255789525</v>
      </c>
      <c r="DP359" s="85">
        <f t="shared" si="663"/>
        <v>1.3345383255789525</v>
      </c>
      <c r="DQ359" s="85">
        <f t="shared" si="710"/>
        <v>133.45383255789525</v>
      </c>
      <c r="DR359" s="85">
        <f t="shared" si="664"/>
        <v>1.3345383255789525</v>
      </c>
      <c r="DS359" s="85">
        <f t="shared" si="711"/>
        <v>133.45383255789525</v>
      </c>
      <c r="DT359" s="81"/>
      <c r="DU359" s="81"/>
      <c r="DV359" s="81">
        <f t="shared" si="712"/>
        <v>-1.3345383255789525</v>
      </c>
      <c r="DW359" s="100"/>
    </row>
    <row r="360" spans="1:127" x14ac:dyDescent="0.2">
      <c r="A360" s="59">
        <f t="shared" si="665"/>
        <v>47.333333333333485</v>
      </c>
      <c r="B360" s="44">
        <f t="shared" si="666"/>
        <v>47333.333333333481</v>
      </c>
      <c r="C360" s="52">
        <f t="shared" si="600"/>
        <v>133.33333333333334</v>
      </c>
      <c r="D360" s="50">
        <f t="shared" si="601"/>
        <v>4</v>
      </c>
      <c r="E360" s="44">
        <f t="shared" si="602"/>
        <v>4.13</v>
      </c>
      <c r="F360" s="47">
        <f t="shared" si="603"/>
        <v>0.02</v>
      </c>
      <c r="G360" s="52">
        <f t="shared" si="667"/>
        <v>2.4902225095622676E-2</v>
      </c>
      <c r="H360" s="57">
        <f t="shared" si="668"/>
        <v>552.77205854438239</v>
      </c>
      <c r="I360" s="52">
        <f t="shared" si="669"/>
        <v>0</v>
      </c>
      <c r="J360" s="54">
        <f t="shared" si="670"/>
        <v>1318.932473261217</v>
      </c>
      <c r="K360" s="46">
        <f t="shared" si="713"/>
        <v>1318.932473261217</v>
      </c>
      <c r="L360" s="80">
        <f t="shared" si="604"/>
        <v>0</v>
      </c>
      <c r="M360" s="142">
        <f t="shared" si="605"/>
        <v>0</v>
      </c>
      <c r="N360" s="60">
        <f t="shared" si="606"/>
        <v>4.13</v>
      </c>
      <c r="O360" s="53">
        <f t="shared" si="607"/>
        <v>0</v>
      </c>
      <c r="P360" s="58">
        <f t="shared" si="671"/>
        <v>2.792939016744397</v>
      </c>
      <c r="Q360" s="49">
        <f t="shared" si="608"/>
        <v>2.792939016744397</v>
      </c>
      <c r="R360" s="143">
        <f t="shared" si="609"/>
        <v>0.02</v>
      </c>
      <c r="S360" s="51">
        <f t="shared" si="672"/>
        <v>1.9462035596554315E-2</v>
      </c>
      <c r="T360" s="57">
        <f t="shared" si="673"/>
        <v>536.99447611668575</v>
      </c>
      <c r="U360" s="53">
        <f t="shared" si="610"/>
        <v>0</v>
      </c>
      <c r="V360" s="58">
        <f t="shared" si="674"/>
        <v>2.8063485716704766</v>
      </c>
      <c r="W360" s="49">
        <f t="shared" si="611"/>
        <v>2.8063485716704766</v>
      </c>
      <c r="X360" s="143">
        <f t="shared" si="612"/>
        <v>0.02</v>
      </c>
      <c r="Y360" s="51">
        <f t="shared" si="675"/>
        <v>1.8867213815298562E-2</v>
      </c>
      <c r="Z360" s="57">
        <f t="shared" si="676"/>
        <v>528.46344349836932</v>
      </c>
      <c r="AA360" s="53">
        <f t="shared" si="613"/>
        <v>0</v>
      </c>
      <c r="AB360" s="58">
        <f t="shared" si="677"/>
        <v>2.8140924077170988</v>
      </c>
      <c r="AC360" s="49">
        <f t="shared" si="614"/>
        <v>2.8140924077170988</v>
      </c>
      <c r="AD360" s="143">
        <f t="shared" si="615"/>
        <v>0.02</v>
      </c>
      <c r="AE360" s="49">
        <f t="shared" si="714"/>
        <v>1.8814523966449562E-2</v>
      </c>
      <c r="AF360" s="57">
        <f t="shared" si="678"/>
        <v>526.45598200505083</v>
      </c>
      <c r="AG360" s="53">
        <f t="shared" si="616"/>
        <v>0</v>
      </c>
      <c r="AH360" s="58">
        <f t="shared" si="679"/>
        <v>2.8159655996633819</v>
      </c>
      <c r="AI360" s="49">
        <f t="shared" si="617"/>
        <v>2.8159655996633819</v>
      </c>
      <c r="AJ360" s="143">
        <f t="shared" si="618"/>
        <v>0.02</v>
      </c>
      <c r="AK360" s="51">
        <f t="shared" si="680"/>
        <v>1.8815082291310965E-2</v>
      </c>
      <c r="AL360" s="57">
        <f t="shared" si="681"/>
        <v>526.2069095148928</v>
      </c>
      <c r="AM360" s="53">
        <f t="shared" si="619"/>
        <v>0</v>
      </c>
      <c r="AN360" s="58">
        <f t="shared" si="682"/>
        <v>2.8161993743263292</v>
      </c>
      <c r="AO360" s="49">
        <f t="shared" si="620"/>
        <v>2.8161993743263292</v>
      </c>
      <c r="AP360" s="143">
        <f t="shared" si="621"/>
        <v>0.02</v>
      </c>
      <c r="AQ360" s="51">
        <f t="shared" si="683"/>
        <v>1.8815377941043161E-2</v>
      </c>
      <c r="AR360" s="57">
        <f t="shared" si="684"/>
        <v>526.1843045034459</v>
      </c>
      <c r="AS360" s="44">
        <f t="shared" si="622"/>
        <v>2374.0784518701903</v>
      </c>
      <c r="AT360" s="44">
        <f t="shared" si="623"/>
        <v>949.63138074807614</v>
      </c>
      <c r="AU360" s="44">
        <f t="shared" si="624"/>
        <v>593.51961296754757</v>
      </c>
      <c r="AV360" s="47">
        <f t="shared" si="625"/>
        <v>7.3411707379495521</v>
      </c>
      <c r="AW360" s="47">
        <f t="shared" si="626"/>
        <v>232.45808181267088</v>
      </c>
      <c r="AX360" s="86">
        <f t="shared" si="627"/>
        <v>31328.61903337175</v>
      </c>
      <c r="AY360" s="86">
        <f t="shared" si="628"/>
        <v>360.41953359204757</v>
      </c>
      <c r="AZ360" s="10">
        <f t="shared" si="685"/>
        <v>360.41953359204757</v>
      </c>
      <c r="BA360" s="44">
        <f t="shared" si="629"/>
        <v>360.41953359204757</v>
      </c>
      <c r="BB360" s="9">
        <f t="shared" si="630"/>
        <v>360.41953359204757</v>
      </c>
      <c r="BC360" s="45">
        <f t="shared" si="719"/>
        <v>48055.937812273012</v>
      </c>
      <c r="BD360" s="9">
        <f t="shared" si="631"/>
        <v>360.41953359204757</v>
      </c>
      <c r="BE360" s="45">
        <f t="shared" si="715"/>
        <v>48055.937812273012</v>
      </c>
      <c r="BF360" s="9">
        <f t="shared" si="632"/>
        <v>360.41953359204757</v>
      </c>
      <c r="BG360" s="45">
        <f t="shared" si="716"/>
        <v>48055.937812273012</v>
      </c>
      <c r="BH360" s="58"/>
      <c r="BI360" s="58"/>
      <c r="BJ360" s="58">
        <f t="shared" si="686"/>
        <v>-360.41953359204757</v>
      </c>
      <c r="BK360" s="97"/>
      <c r="BL360" s="44"/>
      <c r="BM360" s="82">
        <f t="shared" si="687"/>
        <v>35.5</v>
      </c>
      <c r="BN360" s="86">
        <f t="shared" si="688"/>
        <v>35500</v>
      </c>
      <c r="BO360" s="86">
        <f t="shared" si="689"/>
        <v>100</v>
      </c>
      <c r="BP360" s="84">
        <f t="shared" si="633"/>
        <v>3</v>
      </c>
      <c r="BQ360" s="84">
        <f t="shared" si="634"/>
        <v>2.6</v>
      </c>
      <c r="BR360" s="84">
        <f t="shared" si="635"/>
        <v>0.2</v>
      </c>
      <c r="BS360" s="84">
        <f t="shared" si="690"/>
        <v>3.4776943074938026E-2</v>
      </c>
      <c r="BT360" s="84">
        <f t="shared" si="691"/>
        <v>719.40610914074284</v>
      </c>
      <c r="BU360" s="84">
        <f t="shared" si="692"/>
        <v>0</v>
      </c>
      <c r="BV360" s="83">
        <f t="shared" si="693"/>
        <v>961.77138114440118</v>
      </c>
      <c r="BW360" s="81">
        <f t="shared" si="717"/>
        <v>961.77138114440118</v>
      </c>
      <c r="BX360" s="83">
        <f t="shared" si="636"/>
        <v>0</v>
      </c>
      <c r="BY360" s="141">
        <f t="shared" si="637"/>
        <v>0</v>
      </c>
      <c r="BZ360" s="83">
        <f t="shared" si="638"/>
        <v>2.6</v>
      </c>
      <c r="CA360" s="83">
        <f t="shared" si="639"/>
        <v>0</v>
      </c>
      <c r="CB360" s="83">
        <f t="shared" si="694"/>
        <v>2.5491450445109924</v>
      </c>
      <c r="CC360" s="83">
        <f t="shared" si="640"/>
        <v>2.5491450445109924</v>
      </c>
      <c r="CD360" s="143">
        <f t="shared" si="641"/>
        <v>0.2</v>
      </c>
      <c r="CE360" s="83">
        <f t="shared" si="695"/>
        <v>2.0569523213569602E-2</v>
      </c>
      <c r="CF360" s="84">
        <f t="shared" si="696"/>
        <v>792.63404375652703</v>
      </c>
      <c r="CG360" s="83">
        <f t="shared" si="642"/>
        <v>0</v>
      </c>
      <c r="CH360" s="83">
        <f t="shared" si="697"/>
        <v>2.5318491160204326</v>
      </c>
      <c r="CI360" s="83">
        <f t="shared" si="643"/>
        <v>2.5318491160204326</v>
      </c>
      <c r="CJ360" s="143">
        <f t="shared" si="644"/>
        <v>0.2</v>
      </c>
      <c r="CK360" s="83">
        <f t="shared" si="698"/>
        <v>1.976191079975833E-2</v>
      </c>
      <c r="CL360" s="84">
        <f t="shared" si="699"/>
        <v>739.1912837165836</v>
      </c>
      <c r="CM360" s="83">
        <f t="shared" si="645"/>
        <v>0</v>
      </c>
      <c r="CN360" s="83">
        <f t="shared" si="700"/>
        <v>2.5444486685556393</v>
      </c>
      <c r="CO360" s="83">
        <f t="shared" si="646"/>
        <v>2.5444486685556393</v>
      </c>
      <c r="CP360" s="143">
        <f t="shared" si="647"/>
        <v>0.2</v>
      </c>
      <c r="CQ360" s="83">
        <f t="shared" si="701"/>
        <v>1.9921564504283628E-2</v>
      </c>
      <c r="CR360" s="84">
        <f t="shared" si="702"/>
        <v>724.84385681926551</v>
      </c>
      <c r="CS360" s="83">
        <f t="shared" si="648"/>
        <v>0</v>
      </c>
      <c r="CT360" s="83">
        <f t="shared" si="703"/>
        <v>2.5478525681138473</v>
      </c>
      <c r="CU360" s="83">
        <f t="shared" si="649"/>
        <v>2.5478525681138473</v>
      </c>
      <c r="CV360" s="143">
        <f t="shared" si="650"/>
        <v>0.2</v>
      </c>
      <c r="CW360" s="83">
        <f t="shared" si="704"/>
        <v>1.9949526987183691E-2</v>
      </c>
      <c r="CX360" s="84">
        <f t="shared" si="705"/>
        <v>723.30618126341108</v>
      </c>
      <c r="CY360" s="83">
        <f t="shared" si="651"/>
        <v>0</v>
      </c>
      <c r="CZ360" s="83">
        <f t="shared" si="706"/>
        <v>2.5482179191117282</v>
      </c>
      <c r="DA360" s="83">
        <f t="shared" si="652"/>
        <v>2.5482179191117282</v>
      </c>
      <c r="DB360" s="143">
        <f t="shared" si="653"/>
        <v>0.2</v>
      </c>
      <c r="DC360" s="83">
        <f t="shared" si="707"/>
        <v>1.9950446767325623E-2</v>
      </c>
      <c r="DD360" s="84">
        <f t="shared" si="708"/>
        <v>723.23926231445523</v>
      </c>
      <c r="DE360" s="86">
        <f t="shared" si="654"/>
        <v>1731.1884860599221</v>
      </c>
      <c r="DF360" s="86">
        <f t="shared" si="655"/>
        <v>692.47539442396885</v>
      </c>
      <c r="DG360" s="86">
        <f t="shared" si="656"/>
        <v>432.79712151498052</v>
      </c>
      <c r="DH360" s="86">
        <f t="shared" si="657"/>
        <v>0.40265231269063106</v>
      </c>
      <c r="DI360" s="86">
        <f t="shared" si="658"/>
        <v>1.323114298480947</v>
      </c>
      <c r="DJ360" s="86">
        <f t="shared" si="659"/>
        <v>198.70264014898964</v>
      </c>
      <c r="DK360" s="86">
        <f t="shared" si="660"/>
        <v>198.46577363673234</v>
      </c>
      <c r="DL360" s="86">
        <f t="shared" si="718"/>
        <v>198.46577363673234</v>
      </c>
      <c r="DM360" s="86">
        <f t="shared" si="661"/>
        <v>1.323114298480947</v>
      </c>
      <c r="DN360" s="85">
        <f t="shared" si="662"/>
        <v>1.323114298480947</v>
      </c>
      <c r="DO360" s="85">
        <f t="shared" si="709"/>
        <v>132.31142984809469</v>
      </c>
      <c r="DP360" s="85">
        <f t="shared" si="663"/>
        <v>1.323114298480947</v>
      </c>
      <c r="DQ360" s="85">
        <f t="shared" si="710"/>
        <v>132.31142984809469</v>
      </c>
      <c r="DR360" s="85">
        <f t="shared" si="664"/>
        <v>1.323114298480947</v>
      </c>
      <c r="DS360" s="85">
        <f t="shared" si="711"/>
        <v>132.31142984809469</v>
      </c>
      <c r="DT360" s="81"/>
      <c r="DU360" s="81"/>
      <c r="DV360" s="81">
        <f t="shared" si="712"/>
        <v>-1.323114298480947</v>
      </c>
      <c r="DW360" s="100"/>
    </row>
    <row r="361" spans="1:127" x14ac:dyDescent="0.2">
      <c r="A361" s="59">
        <f t="shared" si="665"/>
        <v>47.466666666666818</v>
      </c>
      <c r="B361" s="44">
        <f t="shared" si="666"/>
        <v>47466.666666666817</v>
      </c>
      <c r="C361" s="52">
        <f t="shared" si="600"/>
        <v>133.33333333333334</v>
      </c>
      <c r="D361" s="50">
        <f t="shared" si="601"/>
        <v>4</v>
      </c>
      <c r="E361" s="44">
        <f t="shared" si="602"/>
        <v>4.13</v>
      </c>
      <c r="F361" s="47">
        <f t="shared" si="603"/>
        <v>0.02</v>
      </c>
      <c r="G361" s="52">
        <f t="shared" si="667"/>
        <v>2.4899558428956008E-2</v>
      </c>
      <c r="H361" s="57">
        <f t="shared" si="668"/>
        <v>553.57596142613511</v>
      </c>
      <c r="I361" s="52">
        <f t="shared" si="669"/>
        <v>0</v>
      </c>
      <c r="J361" s="54">
        <f t="shared" si="670"/>
        <v>1323.2488732612169</v>
      </c>
      <c r="K361" s="46">
        <f t="shared" si="713"/>
        <v>1323.2488732612169</v>
      </c>
      <c r="L361" s="80">
        <f t="shared" si="604"/>
        <v>0</v>
      </c>
      <c r="M361" s="142">
        <f t="shared" si="605"/>
        <v>0</v>
      </c>
      <c r="N361" s="60">
        <f t="shared" si="606"/>
        <v>4.13</v>
      </c>
      <c r="O361" s="53">
        <f t="shared" si="607"/>
        <v>0</v>
      </c>
      <c r="P361" s="58">
        <f t="shared" si="671"/>
        <v>2.7926296170242031</v>
      </c>
      <c r="Q361" s="49">
        <f t="shared" si="608"/>
        <v>2.7926296170242031</v>
      </c>
      <c r="R361" s="143">
        <f t="shared" si="609"/>
        <v>0.02</v>
      </c>
      <c r="S361" s="51">
        <f t="shared" si="672"/>
        <v>1.9459368929887647E-2</v>
      </c>
      <c r="T361" s="57">
        <f t="shared" si="673"/>
        <v>537.92351906614022</v>
      </c>
      <c r="U361" s="53">
        <f t="shared" si="610"/>
        <v>0</v>
      </c>
      <c r="V361" s="58">
        <f t="shared" si="674"/>
        <v>2.8058721207520634</v>
      </c>
      <c r="W361" s="49">
        <f t="shared" si="611"/>
        <v>2.8058721207520634</v>
      </c>
      <c r="X361" s="143">
        <f t="shared" si="612"/>
        <v>0.02</v>
      </c>
      <c r="Y361" s="51">
        <f t="shared" si="675"/>
        <v>1.8864547148631894E-2</v>
      </c>
      <c r="Z361" s="57">
        <f t="shared" si="676"/>
        <v>529.35978643891542</v>
      </c>
      <c r="AA361" s="53">
        <f t="shared" si="613"/>
        <v>0</v>
      </c>
      <c r="AB361" s="58">
        <f t="shared" si="677"/>
        <v>2.813609964063934</v>
      </c>
      <c r="AC361" s="49">
        <f t="shared" si="614"/>
        <v>2.813609964063934</v>
      </c>
      <c r="AD361" s="143">
        <f t="shared" si="615"/>
        <v>0.02</v>
      </c>
      <c r="AE361" s="49">
        <f t="shared" si="714"/>
        <v>1.8811857299782894E-2</v>
      </c>
      <c r="AF361" s="57">
        <f t="shared" si="678"/>
        <v>527.34736190816625</v>
      </c>
      <c r="AG361" s="53">
        <f t="shared" si="616"/>
        <v>0</v>
      </c>
      <c r="AH361" s="58">
        <f t="shared" si="679"/>
        <v>2.8154795206923442</v>
      </c>
      <c r="AI361" s="49">
        <f t="shared" si="617"/>
        <v>2.8154795206923442</v>
      </c>
      <c r="AJ361" s="143">
        <f t="shared" si="618"/>
        <v>0.02</v>
      </c>
      <c r="AK361" s="51">
        <f t="shared" si="680"/>
        <v>1.8812415624644297E-2</v>
      </c>
      <c r="AL361" s="57">
        <f t="shared" si="681"/>
        <v>527.09772290457465</v>
      </c>
      <c r="AM361" s="53">
        <f t="shared" si="619"/>
        <v>0</v>
      </c>
      <c r="AN361" s="58">
        <f t="shared" si="682"/>
        <v>2.8157128032312779</v>
      </c>
      <c r="AO361" s="49">
        <f t="shared" si="620"/>
        <v>2.8157128032312779</v>
      </c>
      <c r="AP361" s="143">
        <f t="shared" si="621"/>
        <v>0.02</v>
      </c>
      <c r="AQ361" s="51">
        <f t="shared" si="683"/>
        <v>1.8812711274376493E-2</v>
      </c>
      <c r="AR361" s="57">
        <f t="shared" si="684"/>
        <v>527.07505794366637</v>
      </c>
      <c r="AS361" s="44">
        <f t="shared" si="622"/>
        <v>2381.8479718701906</v>
      </c>
      <c r="AT361" s="44">
        <f t="shared" si="623"/>
        <v>952.73918874807612</v>
      </c>
      <c r="AU361" s="44">
        <f t="shared" si="624"/>
        <v>595.46199296754764</v>
      </c>
      <c r="AV361" s="47">
        <f t="shared" si="625"/>
        <v>7.2721688568398077</v>
      </c>
      <c r="AW361" s="47">
        <f t="shared" si="626"/>
        <v>228.36781284581554</v>
      </c>
      <c r="AX361" s="86">
        <f t="shared" si="627"/>
        <v>30448.856635699485</v>
      </c>
      <c r="AY361" s="86">
        <f t="shared" si="628"/>
        <v>358.23362908294729</v>
      </c>
      <c r="AZ361" s="10">
        <f t="shared" si="685"/>
        <v>358.23362908294729</v>
      </c>
      <c r="BA361" s="44">
        <f t="shared" si="629"/>
        <v>358.23362908294729</v>
      </c>
      <c r="BB361" s="9">
        <f t="shared" si="630"/>
        <v>358.23362908294729</v>
      </c>
      <c r="BC361" s="45">
        <f t="shared" si="719"/>
        <v>47764.483877726307</v>
      </c>
      <c r="BD361" s="9">
        <f t="shared" si="631"/>
        <v>358.23362908294729</v>
      </c>
      <c r="BE361" s="45">
        <f t="shared" si="715"/>
        <v>47764.483877726307</v>
      </c>
      <c r="BF361" s="9">
        <f t="shared" si="632"/>
        <v>358.23362908294729</v>
      </c>
      <c r="BG361" s="45">
        <f t="shared" si="716"/>
        <v>47764.483877726307</v>
      </c>
      <c r="BH361" s="58"/>
      <c r="BI361" s="58"/>
      <c r="BJ361" s="58">
        <f t="shared" si="686"/>
        <v>-358.23362908294729</v>
      </c>
      <c r="BK361" s="97"/>
      <c r="BL361" s="44"/>
      <c r="BM361" s="82">
        <f t="shared" si="687"/>
        <v>35.6</v>
      </c>
      <c r="BN361" s="86">
        <f t="shared" si="688"/>
        <v>35600</v>
      </c>
      <c r="BO361" s="86">
        <f t="shared" si="689"/>
        <v>100</v>
      </c>
      <c r="BP361" s="84">
        <f t="shared" si="633"/>
        <v>3</v>
      </c>
      <c r="BQ361" s="84">
        <f t="shared" si="634"/>
        <v>2.6</v>
      </c>
      <c r="BR361" s="84">
        <f t="shared" si="635"/>
        <v>0.2</v>
      </c>
      <c r="BS361" s="84">
        <f t="shared" si="690"/>
        <v>3.4756943074938026E-2</v>
      </c>
      <c r="BT361" s="84">
        <f t="shared" si="691"/>
        <v>720.74329925900963</v>
      </c>
      <c r="BU361" s="84">
        <f t="shared" si="692"/>
        <v>0</v>
      </c>
      <c r="BV361" s="83">
        <f t="shared" si="693"/>
        <v>964.61628114440111</v>
      </c>
      <c r="BW361" s="81">
        <f t="shared" si="717"/>
        <v>964.61628114440111</v>
      </c>
      <c r="BX361" s="83">
        <f t="shared" si="636"/>
        <v>0</v>
      </c>
      <c r="BY361" s="141">
        <f t="shared" si="637"/>
        <v>0</v>
      </c>
      <c r="BZ361" s="83">
        <f t="shared" si="638"/>
        <v>2.6</v>
      </c>
      <c r="CA361" s="83">
        <f t="shared" si="639"/>
        <v>0</v>
      </c>
      <c r="CB361" s="83">
        <f t="shared" si="694"/>
        <v>2.5491927632765825</v>
      </c>
      <c r="CC361" s="83">
        <f t="shared" si="640"/>
        <v>2.5491927632765825</v>
      </c>
      <c r="CD361" s="143">
        <f t="shared" si="641"/>
        <v>0.2</v>
      </c>
      <c r="CE361" s="83">
        <f t="shared" si="695"/>
        <v>2.0549523213569603E-2</v>
      </c>
      <c r="CF361" s="84">
        <f t="shared" si="696"/>
        <v>793.44056997824362</v>
      </c>
      <c r="CG361" s="83">
        <f t="shared" si="642"/>
        <v>0</v>
      </c>
      <c r="CH361" s="83">
        <f t="shared" si="697"/>
        <v>2.5320231355544558</v>
      </c>
      <c r="CI361" s="83">
        <f t="shared" si="643"/>
        <v>2.5320231355544558</v>
      </c>
      <c r="CJ361" s="143">
        <f t="shared" si="644"/>
        <v>0.2</v>
      </c>
      <c r="CK361" s="83">
        <f t="shared" si="698"/>
        <v>1.974191079975833E-2</v>
      </c>
      <c r="CL361" s="84">
        <f t="shared" si="699"/>
        <v>739.97142146945271</v>
      </c>
      <c r="CM361" s="83">
        <f t="shared" si="645"/>
        <v>0</v>
      </c>
      <c r="CN361" s="83">
        <f t="shared" si="700"/>
        <v>2.5446288600717502</v>
      </c>
      <c r="CO361" s="83">
        <f t="shared" si="646"/>
        <v>2.5446288600717502</v>
      </c>
      <c r="CP361" s="143">
        <f t="shared" si="647"/>
        <v>0.2</v>
      </c>
      <c r="CQ361" s="83">
        <f t="shared" si="701"/>
        <v>1.9901564504283629E-2</v>
      </c>
      <c r="CR361" s="84">
        <f t="shared" si="702"/>
        <v>725.62640609016853</v>
      </c>
      <c r="CS361" s="83">
        <f t="shared" si="648"/>
        <v>0</v>
      </c>
      <c r="CT361" s="83">
        <f t="shared" si="703"/>
        <v>2.5480321801903369</v>
      </c>
      <c r="CU361" s="83">
        <f t="shared" si="649"/>
        <v>2.5480321801903369</v>
      </c>
      <c r="CV361" s="143">
        <f t="shared" si="650"/>
        <v>0.2</v>
      </c>
      <c r="CW361" s="83">
        <f t="shared" si="704"/>
        <v>1.9929526987183692E-2</v>
      </c>
      <c r="CX361" s="84">
        <f t="shared" si="705"/>
        <v>724.08878255034278</v>
      </c>
      <c r="CY361" s="83">
        <f t="shared" si="651"/>
        <v>0</v>
      </c>
      <c r="CZ361" s="83">
        <f t="shared" si="706"/>
        <v>2.5483975179211167</v>
      </c>
      <c r="DA361" s="83">
        <f t="shared" si="652"/>
        <v>2.5483975179211167</v>
      </c>
      <c r="DB361" s="143">
        <f t="shared" si="653"/>
        <v>0.2</v>
      </c>
      <c r="DC361" s="83">
        <f t="shared" si="707"/>
        <v>1.9930446767325624E-2</v>
      </c>
      <c r="DD361" s="84">
        <f t="shared" si="708"/>
        <v>724.02178749088432</v>
      </c>
      <c r="DE361" s="86">
        <f t="shared" si="654"/>
        <v>1736.3093060599219</v>
      </c>
      <c r="DF361" s="86">
        <f t="shared" si="655"/>
        <v>694.52372242396871</v>
      </c>
      <c r="DG361" s="86">
        <f t="shared" si="656"/>
        <v>434.07732651498048</v>
      </c>
      <c r="DH361" s="86">
        <f t="shared" si="657"/>
        <v>0.40077710791729998</v>
      </c>
      <c r="DI361" s="86">
        <f t="shared" si="658"/>
        <v>1.3118178511577341</v>
      </c>
      <c r="DJ361" s="86">
        <f t="shared" si="659"/>
        <v>195.52755570784527</v>
      </c>
      <c r="DK361" s="86">
        <f t="shared" si="660"/>
        <v>195.2060725628647</v>
      </c>
      <c r="DL361" s="86">
        <f t="shared" si="718"/>
        <v>195.2060725628647</v>
      </c>
      <c r="DM361" s="86">
        <f t="shared" si="661"/>
        <v>1.3118178511577341</v>
      </c>
      <c r="DN361" s="85">
        <f t="shared" si="662"/>
        <v>1.3118178511577341</v>
      </c>
      <c r="DO361" s="85">
        <f t="shared" si="709"/>
        <v>131.18178511577341</v>
      </c>
      <c r="DP361" s="85">
        <f t="shared" si="663"/>
        <v>1.3118178511577341</v>
      </c>
      <c r="DQ361" s="85">
        <f t="shared" si="710"/>
        <v>131.18178511577341</v>
      </c>
      <c r="DR361" s="85">
        <f t="shared" si="664"/>
        <v>1.3118178511577341</v>
      </c>
      <c r="DS361" s="85">
        <f t="shared" si="711"/>
        <v>131.18178511577341</v>
      </c>
      <c r="DT361" s="81"/>
      <c r="DU361" s="81"/>
      <c r="DV361" s="81">
        <f t="shared" si="712"/>
        <v>-1.3118178511577341</v>
      </c>
      <c r="DW361" s="100"/>
    </row>
    <row r="362" spans="1:127" x14ac:dyDescent="0.2">
      <c r="A362" s="59">
        <f t="shared" si="665"/>
        <v>47.600000000000151</v>
      </c>
      <c r="B362" s="44">
        <f t="shared" si="666"/>
        <v>47600.000000000153</v>
      </c>
      <c r="C362" s="52">
        <f t="shared" si="600"/>
        <v>133.33333333333334</v>
      </c>
      <c r="D362" s="50">
        <f t="shared" si="601"/>
        <v>4</v>
      </c>
      <c r="E362" s="44">
        <f t="shared" si="602"/>
        <v>4.13</v>
      </c>
      <c r="F362" s="47">
        <f t="shared" si="603"/>
        <v>0.02</v>
      </c>
      <c r="G362" s="52">
        <f t="shared" si="667"/>
        <v>2.489689176228934E-2</v>
      </c>
      <c r="H362" s="57">
        <f t="shared" si="668"/>
        <v>554.37977821695426</v>
      </c>
      <c r="I362" s="52">
        <f t="shared" si="669"/>
        <v>0</v>
      </c>
      <c r="J362" s="54">
        <f t="shared" si="670"/>
        <v>1327.5652732612168</v>
      </c>
      <c r="K362" s="46">
        <f t="shared" si="713"/>
        <v>1327.5652732612168</v>
      </c>
      <c r="L362" s="80">
        <f t="shared" si="604"/>
        <v>0</v>
      </c>
      <c r="M362" s="142">
        <f t="shared" si="605"/>
        <v>0</v>
      </c>
      <c r="N362" s="60">
        <f t="shared" si="606"/>
        <v>4.13</v>
      </c>
      <c r="O362" s="53">
        <f t="shared" si="607"/>
        <v>0</v>
      </c>
      <c r="P362" s="58">
        <f t="shared" si="671"/>
        <v>2.7923229667314882</v>
      </c>
      <c r="Q362" s="49">
        <f t="shared" si="608"/>
        <v>2.7923229667314882</v>
      </c>
      <c r="R362" s="143">
        <f t="shared" si="609"/>
        <v>0.02</v>
      </c>
      <c r="S362" s="51">
        <f t="shared" si="672"/>
        <v>1.9456702263220979E-2</v>
      </c>
      <c r="T362" s="57">
        <f t="shared" si="673"/>
        <v>538.85253762642162</v>
      </c>
      <c r="U362" s="53">
        <f t="shared" si="610"/>
        <v>0</v>
      </c>
      <c r="V362" s="58">
        <f t="shared" si="674"/>
        <v>2.8053994094519932</v>
      </c>
      <c r="W362" s="49">
        <f t="shared" si="611"/>
        <v>2.8053994094519932</v>
      </c>
      <c r="X362" s="143">
        <f t="shared" si="612"/>
        <v>0.02</v>
      </c>
      <c r="Y362" s="51">
        <f t="shared" si="675"/>
        <v>1.8861880481965226E-2</v>
      </c>
      <c r="Z362" s="57">
        <f t="shared" si="676"/>
        <v>530.25615486453671</v>
      </c>
      <c r="AA362" s="53">
        <f t="shared" si="613"/>
        <v>0</v>
      </c>
      <c r="AB362" s="58">
        <f t="shared" si="677"/>
        <v>2.8131309875484405</v>
      </c>
      <c r="AC362" s="49">
        <f t="shared" si="614"/>
        <v>2.8131309875484405</v>
      </c>
      <c r="AD362" s="143">
        <f t="shared" si="615"/>
        <v>0.02</v>
      </c>
      <c r="AE362" s="49">
        <f t="shared" si="714"/>
        <v>1.8809190633116226E-2</v>
      </c>
      <c r="AF362" s="57">
        <f t="shared" si="678"/>
        <v>528.23876828439711</v>
      </c>
      <c r="AG362" s="53">
        <f t="shared" si="616"/>
        <v>0</v>
      </c>
      <c r="AH362" s="58">
        <f t="shared" si="679"/>
        <v>2.8149968773121343</v>
      </c>
      <c r="AI362" s="49">
        <f t="shared" si="617"/>
        <v>2.8149968773121343</v>
      </c>
      <c r="AJ362" s="143">
        <f t="shared" si="618"/>
        <v>0.02</v>
      </c>
      <c r="AK362" s="51">
        <f t="shared" si="680"/>
        <v>1.8809748957977629E-2</v>
      </c>
      <c r="AL362" s="57">
        <f t="shared" si="681"/>
        <v>527.98856380292773</v>
      </c>
      <c r="AM362" s="53">
        <f t="shared" si="619"/>
        <v>0</v>
      </c>
      <c r="AN362" s="58">
        <f t="shared" si="682"/>
        <v>2.8152296633733243</v>
      </c>
      <c r="AO362" s="49">
        <f t="shared" si="620"/>
        <v>2.8152296633733243</v>
      </c>
      <c r="AP362" s="143">
        <f t="shared" si="621"/>
        <v>0.02</v>
      </c>
      <c r="AQ362" s="51">
        <f t="shared" si="683"/>
        <v>1.8810044607709825E-2</v>
      </c>
      <c r="AR362" s="57">
        <f t="shared" si="684"/>
        <v>527.96583903561373</v>
      </c>
      <c r="AS362" s="44">
        <f t="shared" si="622"/>
        <v>2389.61749187019</v>
      </c>
      <c r="AT362" s="44">
        <f t="shared" si="623"/>
        <v>955.84699674807598</v>
      </c>
      <c r="AU362" s="44">
        <f t="shared" si="624"/>
        <v>597.40437296754749</v>
      </c>
      <c r="AV362" s="47">
        <f t="shared" si="625"/>
        <v>7.2039647565279177</v>
      </c>
      <c r="AW362" s="47">
        <f t="shared" si="626"/>
        <v>224.358250476519</v>
      </c>
      <c r="AX362" s="86">
        <f t="shared" si="627"/>
        <v>29595.648341967615</v>
      </c>
      <c r="AY362" s="86">
        <f t="shared" si="628"/>
        <v>356.05551683127482</v>
      </c>
      <c r="AZ362" s="10">
        <f t="shared" si="685"/>
        <v>356.05551683127482</v>
      </c>
      <c r="BA362" s="44">
        <f t="shared" si="629"/>
        <v>356.05551683127482</v>
      </c>
      <c r="BB362" s="9">
        <f t="shared" si="630"/>
        <v>356.05551683127482</v>
      </c>
      <c r="BC362" s="45">
        <f t="shared" si="719"/>
        <v>47474.068910836642</v>
      </c>
      <c r="BD362" s="9">
        <f t="shared" si="631"/>
        <v>356.05551683127482</v>
      </c>
      <c r="BE362" s="45">
        <f t="shared" si="715"/>
        <v>47474.068910836642</v>
      </c>
      <c r="BF362" s="9">
        <f t="shared" si="632"/>
        <v>356.05551683127482</v>
      </c>
      <c r="BG362" s="45">
        <f t="shared" si="716"/>
        <v>47474.068910836642</v>
      </c>
      <c r="BH362" s="58"/>
      <c r="BI362" s="58"/>
      <c r="BJ362" s="58">
        <f t="shared" si="686"/>
        <v>-356.05551683127482</v>
      </c>
      <c r="BK362" s="97"/>
      <c r="BL362" s="44"/>
      <c r="BM362" s="82">
        <f t="shared" si="687"/>
        <v>35.700000000000003</v>
      </c>
      <c r="BN362" s="86">
        <f t="shared" si="688"/>
        <v>35700</v>
      </c>
      <c r="BO362" s="86">
        <f t="shared" si="689"/>
        <v>100</v>
      </c>
      <c r="BP362" s="84">
        <f t="shared" si="633"/>
        <v>3</v>
      </c>
      <c r="BQ362" s="84">
        <f t="shared" si="634"/>
        <v>2.6</v>
      </c>
      <c r="BR362" s="84">
        <f t="shared" si="635"/>
        <v>0.2</v>
      </c>
      <c r="BS362" s="84">
        <f t="shared" si="690"/>
        <v>3.4736943074938027E-2</v>
      </c>
      <c r="BT362" s="84">
        <f t="shared" si="691"/>
        <v>722.07972014650727</v>
      </c>
      <c r="BU362" s="84">
        <f t="shared" si="692"/>
        <v>0</v>
      </c>
      <c r="BV362" s="83">
        <f t="shared" si="693"/>
        <v>967.46118114440105</v>
      </c>
      <c r="BW362" s="81">
        <f t="shared" si="717"/>
        <v>967.46118114440105</v>
      </c>
      <c r="BX362" s="83">
        <f t="shared" si="636"/>
        <v>0</v>
      </c>
      <c r="BY362" s="141">
        <f t="shared" si="637"/>
        <v>0</v>
      </c>
      <c r="BZ362" s="83">
        <f t="shared" si="638"/>
        <v>2.6</v>
      </c>
      <c r="CA362" s="83">
        <f t="shared" si="639"/>
        <v>0</v>
      </c>
      <c r="CB362" s="83">
        <f t="shared" si="694"/>
        <v>2.5492406530291594</v>
      </c>
      <c r="CC362" s="83">
        <f t="shared" si="640"/>
        <v>2.5492406530291594</v>
      </c>
      <c r="CD362" s="143">
        <f t="shared" si="641"/>
        <v>0.2</v>
      </c>
      <c r="CE362" s="83">
        <f t="shared" si="695"/>
        <v>2.0529523213569604E-2</v>
      </c>
      <c r="CF362" s="84">
        <f t="shared" si="696"/>
        <v>794.24629654037187</v>
      </c>
      <c r="CG362" s="83">
        <f t="shared" si="642"/>
        <v>0</v>
      </c>
      <c r="CH362" s="83">
        <f t="shared" si="697"/>
        <v>2.5321973166739249</v>
      </c>
      <c r="CI362" s="83">
        <f t="shared" si="643"/>
        <v>2.5321973166739249</v>
      </c>
      <c r="CJ362" s="143">
        <f t="shared" si="644"/>
        <v>0.2</v>
      </c>
      <c r="CK362" s="83">
        <f t="shared" si="698"/>
        <v>1.9721910799758331E-2</v>
      </c>
      <c r="CL362" s="84">
        <f t="shared" si="699"/>
        <v>740.7507157232327</v>
      </c>
      <c r="CM362" s="83">
        <f t="shared" si="645"/>
        <v>0</v>
      </c>
      <c r="CN362" s="83">
        <f t="shared" si="700"/>
        <v>2.5448092252624721</v>
      </c>
      <c r="CO362" s="83">
        <f t="shared" si="646"/>
        <v>2.5448092252624721</v>
      </c>
      <c r="CP362" s="143">
        <f t="shared" si="647"/>
        <v>0.2</v>
      </c>
      <c r="CQ362" s="83">
        <f t="shared" si="701"/>
        <v>1.988156450428363E-2</v>
      </c>
      <c r="CR362" s="84">
        <f t="shared" si="702"/>
        <v>726.40811397757034</v>
      </c>
      <c r="CS362" s="83">
        <f t="shared" si="648"/>
        <v>0</v>
      </c>
      <c r="CT362" s="83">
        <f t="shared" si="703"/>
        <v>2.5482119659421847</v>
      </c>
      <c r="CU362" s="83">
        <f t="shared" si="649"/>
        <v>2.5482119659421847</v>
      </c>
      <c r="CV362" s="143">
        <f t="shared" si="650"/>
        <v>0.2</v>
      </c>
      <c r="CW362" s="83">
        <f t="shared" si="704"/>
        <v>1.9909526987183693E-2</v>
      </c>
      <c r="CX362" s="84">
        <f t="shared" si="705"/>
        <v>724.87054375187108</v>
      </c>
      <c r="CY362" s="83">
        <f t="shared" si="651"/>
        <v>0</v>
      </c>
      <c r="CZ362" s="83">
        <f t="shared" si="706"/>
        <v>2.5485772901511452</v>
      </c>
      <c r="DA362" s="83">
        <f t="shared" si="652"/>
        <v>2.5485772901511452</v>
      </c>
      <c r="DB362" s="143">
        <f t="shared" si="653"/>
        <v>0.2</v>
      </c>
      <c r="DC362" s="83">
        <f t="shared" si="707"/>
        <v>1.9910446767325625E-2</v>
      </c>
      <c r="DD362" s="84">
        <f t="shared" si="708"/>
        <v>724.80347271178255</v>
      </c>
      <c r="DE362" s="86">
        <f t="shared" si="654"/>
        <v>1741.4301260599218</v>
      </c>
      <c r="DF362" s="86">
        <f t="shared" si="655"/>
        <v>696.57205042396868</v>
      </c>
      <c r="DG362" s="86">
        <f t="shared" si="656"/>
        <v>435.35753151498045</v>
      </c>
      <c r="DH362" s="86">
        <f t="shared" si="657"/>
        <v>0.39891555105518706</v>
      </c>
      <c r="DI362" s="86">
        <f t="shared" si="658"/>
        <v>1.3006472849573527</v>
      </c>
      <c r="DJ362" s="86">
        <f t="shared" si="659"/>
        <v>192.41138640591797</v>
      </c>
      <c r="DK362" s="86">
        <f t="shared" si="660"/>
        <v>191.95114732307033</v>
      </c>
      <c r="DL362" s="86">
        <f t="shared" si="718"/>
        <v>191.95114732307033</v>
      </c>
      <c r="DM362" s="86">
        <f t="shared" si="661"/>
        <v>1.3006472849573527</v>
      </c>
      <c r="DN362" s="85">
        <f t="shared" si="662"/>
        <v>1.3006472849573527</v>
      </c>
      <c r="DO362" s="85">
        <f t="shared" si="709"/>
        <v>130.06472849573527</v>
      </c>
      <c r="DP362" s="85">
        <f t="shared" si="663"/>
        <v>1.3006472849573527</v>
      </c>
      <c r="DQ362" s="85">
        <f t="shared" si="710"/>
        <v>130.06472849573527</v>
      </c>
      <c r="DR362" s="85">
        <f t="shared" si="664"/>
        <v>1.3006472849573527</v>
      </c>
      <c r="DS362" s="85">
        <f t="shared" si="711"/>
        <v>130.06472849573527</v>
      </c>
      <c r="DT362" s="81"/>
      <c r="DU362" s="81"/>
      <c r="DV362" s="81">
        <f t="shared" si="712"/>
        <v>-1.3006472849573527</v>
      </c>
      <c r="DW362" s="100"/>
    </row>
    <row r="363" spans="1:127" x14ac:dyDescent="0.2">
      <c r="A363" s="59">
        <f t="shared" si="665"/>
        <v>47.733333333333491</v>
      </c>
      <c r="B363" s="44">
        <f t="shared" si="666"/>
        <v>47733.333333333489</v>
      </c>
      <c r="C363" s="52">
        <f t="shared" si="600"/>
        <v>133.33333333333334</v>
      </c>
      <c r="D363" s="50">
        <f t="shared" si="601"/>
        <v>4</v>
      </c>
      <c r="E363" s="44">
        <f t="shared" si="602"/>
        <v>4.13</v>
      </c>
      <c r="F363" s="47">
        <f t="shared" si="603"/>
        <v>0.02</v>
      </c>
      <c r="G363" s="52">
        <f t="shared" si="667"/>
        <v>2.4894225095622672E-2</v>
      </c>
      <c r="H363" s="57">
        <f t="shared" si="668"/>
        <v>555.18350891683986</v>
      </c>
      <c r="I363" s="52">
        <f t="shared" si="669"/>
        <v>0</v>
      </c>
      <c r="J363" s="54">
        <f t="shared" si="670"/>
        <v>1331.8816732612167</v>
      </c>
      <c r="K363" s="46">
        <f t="shared" si="713"/>
        <v>1331.8816732612167</v>
      </c>
      <c r="L363" s="80">
        <f t="shared" si="604"/>
        <v>0</v>
      </c>
      <c r="M363" s="142">
        <f t="shared" si="605"/>
        <v>0</v>
      </c>
      <c r="N363" s="60">
        <f t="shared" si="606"/>
        <v>4.13</v>
      </c>
      <c r="O363" s="53">
        <f t="shared" si="607"/>
        <v>0</v>
      </c>
      <c r="P363" s="58">
        <f t="shared" si="671"/>
        <v>2.7920190623771308</v>
      </c>
      <c r="Q363" s="49">
        <f t="shared" si="608"/>
        <v>2.7920190623771308</v>
      </c>
      <c r="R363" s="143">
        <f t="shared" si="609"/>
        <v>0.02</v>
      </c>
      <c r="S363" s="51">
        <f t="shared" si="672"/>
        <v>1.9454035596554311E-2</v>
      </c>
      <c r="T363" s="57">
        <f t="shared" si="673"/>
        <v>539.78153087740225</v>
      </c>
      <c r="U363" s="53">
        <f t="shared" si="610"/>
        <v>0</v>
      </c>
      <c r="V363" s="58">
        <f t="shared" si="674"/>
        <v>2.8049304337139676</v>
      </c>
      <c r="W363" s="49">
        <f t="shared" si="611"/>
        <v>2.8049304337139676</v>
      </c>
      <c r="X363" s="143">
        <f t="shared" si="612"/>
        <v>0.02</v>
      </c>
      <c r="Y363" s="51">
        <f t="shared" si="675"/>
        <v>1.8859213815298558E-2</v>
      </c>
      <c r="Z363" s="57">
        <f t="shared" si="676"/>
        <v>531.15254758898971</v>
      </c>
      <c r="AA363" s="53">
        <f t="shared" si="613"/>
        <v>0</v>
      </c>
      <c r="AB363" s="58">
        <f t="shared" si="677"/>
        <v>2.8126554752906521</v>
      </c>
      <c r="AC363" s="49">
        <f t="shared" si="614"/>
        <v>2.8126554752906521</v>
      </c>
      <c r="AD363" s="143">
        <f t="shared" si="615"/>
        <v>0.02</v>
      </c>
      <c r="AE363" s="49">
        <f t="shared" si="714"/>
        <v>1.8806523966449558E-2</v>
      </c>
      <c r="AF363" s="57">
        <f t="shared" si="678"/>
        <v>529.13020004414716</v>
      </c>
      <c r="AG363" s="53">
        <f t="shared" si="616"/>
        <v>0</v>
      </c>
      <c r="AH363" s="58">
        <f t="shared" si="679"/>
        <v>2.8145176665987801</v>
      </c>
      <c r="AI363" s="49">
        <f t="shared" si="617"/>
        <v>2.8145176665987801</v>
      </c>
      <c r="AJ363" s="143">
        <f t="shared" si="618"/>
        <v>0.02</v>
      </c>
      <c r="AK363" s="51">
        <f t="shared" si="680"/>
        <v>1.8807082291310961E-2</v>
      </c>
      <c r="AL363" s="57">
        <f t="shared" si="681"/>
        <v>528.87943113218284</v>
      </c>
      <c r="AM363" s="53">
        <f t="shared" si="619"/>
        <v>0</v>
      </c>
      <c r="AN363" s="58">
        <f t="shared" si="682"/>
        <v>2.8147499518335413</v>
      </c>
      <c r="AO363" s="49">
        <f t="shared" si="620"/>
        <v>2.8147499518335413</v>
      </c>
      <c r="AP363" s="143">
        <f t="shared" si="621"/>
        <v>0.02</v>
      </c>
      <c r="AQ363" s="51">
        <f t="shared" si="683"/>
        <v>1.8807377941043157E-2</v>
      </c>
      <c r="AR363" s="57">
        <f t="shared" si="684"/>
        <v>528.85664670311746</v>
      </c>
      <c r="AS363" s="44">
        <f t="shared" si="622"/>
        <v>2397.3870118701898</v>
      </c>
      <c r="AT363" s="44">
        <f t="shared" si="623"/>
        <v>958.95480474807596</v>
      </c>
      <c r="AU363" s="44">
        <f t="shared" si="624"/>
        <v>599.34675296754745</v>
      </c>
      <c r="AV363" s="47">
        <f t="shared" si="625"/>
        <v>7.1365477379552829</v>
      </c>
      <c r="AW363" s="47">
        <f t="shared" si="626"/>
        <v>220.42764470920281</v>
      </c>
      <c r="AX363" s="86">
        <f t="shared" si="627"/>
        <v>28768.140045677526</v>
      </c>
      <c r="AY363" s="86">
        <f t="shared" si="628"/>
        <v>353.88518707680998</v>
      </c>
      <c r="AZ363" s="10">
        <f t="shared" si="685"/>
        <v>353.88518707680998</v>
      </c>
      <c r="BA363" s="44">
        <f t="shared" si="629"/>
        <v>353.88518707680998</v>
      </c>
      <c r="BB363" s="9">
        <f t="shared" si="630"/>
        <v>353.88518707680998</v>
      </c>
      <c r="BC363" s="45">
        <f t="shared" si="719"/>
        <v>47184.691610241338</v>
      </c>
      <c r="BD363" s="9">
        <f t="shared" si="631"/>
        <v>353.88518707680998</v>
      </c>
      <c r="BE363" s="45">
        <f t="shared" si="715"/>
        <v>47184.691610241338</v>
      </c>
      <c r="BF363" s="9">
        <f t="shared" si="632"/>
        <v>353.88518707680998</v>
      </c>
      <c r="BG363" s="45">
        <f t="shared" si="716"/>
        <v>47184.691610241338</v>
      </c>
      <c r="BH363" s="58"/>
      <c r="BI363" s="58"/>
      <c r="BJ363" s="58">
        <f t="shared" si="686"/>
        <v>-353.88518707680998</v>
      </c>
      <c r="BK363" s="97"/>
      <c r="BL363" s="44"/>
      <c r="BM363" s="82">
        <f t="shared" si="687"/>
        <v>35.800000000000004</v>
      </c>
      <c r="BN363" s="86">
        <f t="shared" si="688"/>
        <v>35800</v>
      </c>
      <c r="BO363" s="86">
        <f t="shared" si="689"/>
        <v>100</v>
      </c>
      <c r="BP363" s="84">
        <f t="shared" si="633"/>
        <v>3</v>
      </c>
      <c r="BQ363" s="84">
        <f t="shared" si="634"/>
        <v>2.6</v>
      </c>
      <c r="BR363" s="84">
        <f t="shared" si="635"/>
        <v>0.2</v>
      </c>
      <c r="BS363" s="84">
        <f t="shared" si="690"/>
        <v>3.4716943074938028E-2</v>
      </c>
      <c r="BT363" s="84">
        <f t="shared" si="691"/>
        <v>723.41537180323564</v>
      </c>
      <c r="BU363" s="84">
        <f t="shared" si="692"/>
        <v>0</v>
      </c>
      <c r="BV363" s="83">
        <f t="shared" si="693"/>
        <v>970.30608114440099</v>
      </c>
      <c r="BW363" s="81">
        <f t="shared" si="717"/>
        <v>970.30608114440099</v>
      </c>
      <c r="BX363" s="83">
        <f t="shared" si="636"/>
        <v>0</v>
      </c>
      <c r="BY363" s="141">
        <f t="shared" si="637"/>
        <v>0</v>
      </c>
      <c r="BZ363" s="83">
        <f t="shared" si="638"/>
        <v>2.6</v>
      </c>
      <c r="CA363" s="83">
        <f t="shared" si="639"/>
        <v>0</v>
      </c>
      <c r="CB363" s="83">
        <f t="shared" si="694"/>
        <v>2.5492887137150984</v>
      </c>
      <c r="CC363" s="83">
        <f t="shared" si="640"/>
        <v>2.5492887137150984</v>
      </c>
      <c r="CD363" s="143">
        <f t="shared" si="641"/>
        <v>0.2</v>
      </c>
      <c r="CE363" s="83">
        <f t="shared" si="695"/>
        <v>2.0509523213569605E-2</v>
      </c>
      <c r="CF363" s="84">
        <f t="shared" si="696"/>
        <v>795.05122341885976</v>
      </c>
      <c r="CG363" s="83">
        <f t="shared" si="642"/>
        <v>0</v>
      </c>
      <c r="CH363" s="83">
        <f t="shared" si="697"/>
        <v>2.5323716593870094</v>
      </c>
      <c r="CI363" s="83">
        <f t="shared" si="643"/>
        <v>2.5323716593870094</v>
      </c>
      <c r="CJ363" s="143">
        <f t="shared" si="644"/>
        <v>0.2</v>
      </c>
      <c r="CK363" s="83">
        <f t="shared" si="698"/>
        <v>1.9701910799758332E-2</v>
      </c>
      <c r="CL363" s="84">
        <f t="shared" si="699"/>
        <v>741.52916654418414</v>
      </c>
      <c r="CM363" s="83">
        <f t="shared" si="645"/>
        <v>0</v>
      </c>
      <c r="CN363" s="83">
        <f t="shared" si="700"/>
        <v>2.5449897641167976</v>
      </c>
      <c r="CO363" s="83">
        <f t="shared" si="646"/>
        <v>2.5449897641167976</v>
      </c>
      <c r="CP363" s="143">
        <f t="shared" si="647"/>
        <v>0.2</v>
      </c>
      <c r="CQ363" s="83">
        <f t="shared" si="701"/>
        <v>1.986156450428363E-2</v>
      </c>
      <c r="CR363" s="84">
        <f t="shared" si="702"/>
        <v>727.18898054733199</v>
      </c>
      <c r="CS363" s="83">
        <f t="shared" si="648"/>
        <v>0</v>
      </c>
      <c r="CT363" s="83">
        <f t="shared" si="703"/>
        <v>2.5483919253580787</v>
      </c>
      <c r="CU363" s="83">
        <f t="shared" si="649"/>
        <v>2.5483919253580787</v>
      </c>
      <c r="CV363" s="143">
        <f t="shared" si="650"/>
        <v>0.2</v>
      </c>
      <c r="CW363" s="83">
        <f t="shared" si="704"/>
        <v>1.9889526987183694E-2</v>
      </c>
      <c r="CX363" s="84">
        <f t="shared" si="705"/>
        <v>725.65146493319935</v>
      </c>
      <c r="CY363" s="83">
        <f t="shared" si="651"/>
        <v>0</v>
      </c>
      <c r="CZ363" s="83">
        <f t="shared" si="706"/>
        <v>2.5487572357906414</v>
      </c>
      <c r="DA363" s="83">
        <f t="shared" si="652"/>
        <v>2.5487572357906414</v>
      </c>
      <c r="DB363" s="143">
        <f t="shared" si="653"/>
        <v>0.2</v>
      </c>
      <c r="DC363" s="83">
        <f t="shared" si="707"/>
        <v>1.9890446767325626E-2</v>
      </c>
      <c r="DD363" s="84">
        <f t="shared" si="708"/>
        <v>725.58431804240013</v>
      </c>
      <c r="DE363" s="86">
        <f t="shared" si="654"/>
        <v>1746.5509460599219</v>
      </c>
      <c r="DF363" s="86">
        <f t="shared" si="655"/>
        <v>698.62037842396865</v>
      </c>
      <c r="DG363" s="86">
        <f t="shared" si="656"/>
        <v>436.63773651498047</v>
      </c>
      <c r="DH363" s="86">
        <f t="shared" si="657"/>
        <v>0.3970675166395734</v>
      </c>
      <c r="DI363" s="86">
        <f t="shared" si="658"/>
        <v>1.2896009272191558</v>
      </c>
      <c r="DJ363" s="86">
        <f t="shared" si="659"/>
        <v>189.35290360044985</v>
      </c>
      <c r="DK363" s="86">
        <f t="shared" si="660"/>
        <v>188.70099203477724</v>
      </c>
      <c r="DL363" s="86">
        <f t="shared" si="718"/>
        <v>188.70099203477724</v>
      </c>
      <c r="DM363" s="86">
        <f t="shared" si="661"/>
        <v>1.2896009272191558</v>
      </c>
      <c r="DN363" s="85">
        <f t="shared" si="662"/>
        <v>1.2896009272191558</v>
      </c>
      <c r="DO363" s="85">
        <f t="shared" si="709"/>
        <v>128.96009272191557</v>
      </c>
      <c r="DP363" s="85">
        <f t="shared" si="663"/>
        <v>1.2896009272191558</v>
      </c>
      <c r="DQ363" s="85">
        <f t="shared" si="710"/>
        <v>128.96009272191557</v>
      </c>
      <c r="DR363" s="85">
        <f t="shared" si="664"/>
        <v>1.2896009272191558</v>
      </c>
      <c r="DS363" s="85">
        <f t="shared" si="711"/>
        <v>128.96009272191557</v>
      </c>
      <c r="DT363" s="81"/>
      <c r="DU363" s="81"/>
      <c r="DV363" s="81">
        <f t="shared" si="712"/>
        <v>-1.2896009272191558</v>
      </c>
      <c r="DW363" s="100"/>
    </row>
    <row r="364" spans="1:127" x14ac:dyDescent="0.2">
      <c r="A364" s="59">
        <f t="shared" si="665"/>
        <v>47.866666666666823</v>
      </c>
      <c r="B364" s="44">
        <f t="shared" si="666"/>
        <v>47866.666666666824</v>
      </c>
      <c r="C364" s="52">
        <f t="shared" si="600"/>
        <v>133.33333333333334</v>
      </c>
      <c r="D364" s="50">
        <f t="shared" si="601"/>
        <v>4</v>
      </c>
      <c r="E364" s="44">
        <f t="shared" si="602"/>
        <v>4.13</v>
      </c>
      <c r="F364" s="47">
        <f t="shared" si="603"/>
        <v>0.02</v>
      </c>
      <c r="G364" s="52">
        <f t="shared" si="667"/>
        <v>2.4891558428956004E-2</v>
      </c>
      <c r="H364" s="57">
        <f t="shared" si="668"/>
        <v>555.98715352579188</v>
      </c>
      <c r="I364" s="52">
        <f t="shared" si="669"/>
        <v>0</v>
      </c>
      <c r="J364" s="54">
        <f t="shared" si="670"/>
        <v>1336.1980732612167</v>
      </c>
      <c r="K364" s="46">
        <f t="shared" si="713"/>
        <v>1336.1980732612167</v>
      </c>
      <c r="L364" s="80">
        <f t="shared" si="604"/>
        <v>0</v>
      </c>
      <c r="M364" s="142">
        <f t="shared" si="605"/>
        <v>0</v>
      </c>
      <c r="N364" s="60">
        <f t="shared" si="606"/>
        <v>4.13</v>
      </c>
      <c r="O364" s="53">
        <f t="shared" si="607"/>
        <v>0</v>
      </c>
      <c r="P364" s="58">
        <f t="shared" si="671"/>
        <v>2.7917179004866641</v>
      </c>
      <c r="Q364" s="49">
        <f t="shared" si="608"/>
        <v>2.7917179004866641</v>
      </c>
      <c r="R364" s="143">
        <f t="shared" si="609"/>
        <v>0.02</v>
      </c>
      <c r="S364" s="51">
        <f t="shared" si="672"/>
        <v>1.9451368929887643E-2</v>
      </c>
      <c r="T364" s="57">
        <f t="shared" si="673"/>
        <v>540.7104978998866</v>
      </c>
      <c r="U364" s="53">
        <f t="shared" si="610"/>
        <v>0</v>
      </c>
      <c r="V364" s="58">
        <f t="shared" si="674"/>
        <v>2.8044651894916552</v>
      </c>
      <c r="W364" s="49">
        <f t="shared" si="611"/>
        <v>2.8044651894916552</v>
      </c>
      <c r="X364" s="143">
        <f t="shared" si="612"/>
        <v>0.02</v>
      </c>
      <c r="Y364" s="51">
        <f t="shared" si="675"/>
        <v>1.8856547148631889E-2</v>
      </c>
      <c r="Z364" s="57">
        <f t="shared" si="676"/>
        <v>532.04896342663062</v>
      </c>
      <c r="AA364" s="53">
        <f t="shared" si="613"/>
        <v>0</v>
      </c>
      <c r="AB364" s="58">
        <f t="shared" si="677"/>
        <v>2.8121834244128951</v>
      </c>
      <c r="AC364" s="49">
        <f t="shared" si="614"/>
        <v>2.8121834244128951</v>
      </c>
      <c r="AD364" s="143">
        <f t="shared" si="615"/>
        <v>0.02</v>
      </c>
      <c r="AE364" s="49">
        <f t="shared" si="714"/>
        <v>1.880385729978289E-2</v>
      </c>
      <c r="AF364" s="57">
        <f t="shared" si="678"/>
        <v>530.02165609808242</v>
      </c>
      <c r="AG364" s="53">
        <f t="shared" si="616"/>
        <v>0</v>
      </c>
      <c r="AH364" s="58">
        <f t="shared" si="679"/>
        <v>2.8140418856322542</v>
      </c>
      <c r="AI364" s="49">
        <f t="shared" si="617"/>
        <v>2.8140418856322542</v>
      </c>
      <c r="AJ364" s="143">
        <f t="shared" si="618"/>
        <v>0.02</v>
      </c>
      <c r="AK364" s="51">
        <f t="shared" si="680"/>
        <v>1.8804415624644293E-2</v>
      </c>
      <c r="AL364" s="57">
        <f t="shared" si="681"/>
        <v>529.77032381484526</v>
      </c>
      <c r="AM364" s="53">
        <f t="shared" si="619"/>
        <v>0</v>
      </c>
      <c r="AN364" s="58">
        <f t="shared" si="682"/>
        <v>2.814273665697077</v>
      </c>
      <c r="AO364" s="49">
        <f t="shared" si="620"/>
        <v>2.814273665697077</v>
      </c>
      <c r="AP364" s="143">
        <f t="shared" si="621"/>
        <v>0.02</v>
      </c>
      <c r="AQ364" s="51">
        <f t="shared" si="683"/>
        <v>1.8804711274376489E-2</v>
      </c>
      <c r="AR364" s="57">
        <f t="shared" si="684"/>
        <v>529.74747987027956</v>
      </c>
      <c r="AS364" s="44">
        <f t="shared" si="622"/>
        <v>2405.1565318701901</v>
      </c>
      <c r="AT364" s="44">
        <f t="shared" si="623"/>
        <v>962.06261274807594</v>
      </c>
      <c r="AU364" s="44">
        <f t="shared" si="624"/>
        <v>601.28913296754752</v>
      </c>
      <c r="AV364" s="47">
        <f t="shared" si="625"/>
        <v>7.0699072636998075</v>
      </c>
      <c r="AW364" s="47">
        <f t="shared" si="626"/>
        <v>216.5742866951077</v>
      </c>
      <c r="AX364" s="86">
        <f t="shared" si="627"/>
        <v>27965.506725417508</v>
      </c>
      <c r="AY364" s="86">
        <f t="shared" si="628"/>
        <v>351.7226300548262</v>
      </c>
      <c r="AZ364" s="10">
        <f t="shared" si="685"/>
        <v>351.7226300548262</v>
      </c>
      <c r="BA364" s="44">
        <f t="shared" si="629"/>
        <v>351.7226300548262</v>
      </c>
      <c r="BB364" s="9">
        <f t="shared" si="630"/>
        <v>351.7226300548262</v>
      </c>
      <c r="BC364" s="45">
        <f t="shared" si="719"/>
        <v>46896.350673976827</v>
      </c>
      <c r="BD364" s="9">
        <f t="shared" si="631"/>
        <v>351.7226300548262</v>
      </c>
      <c r="BE364" s="45">
        <f t="shared" si="715"/>
        <v>46896.350673976827</v>
      </c>
      <c r="BF364" s="9">
        <f t="shared" si="632"/>
        <v>351.7226300548262</v>
      </c>
      <c r="BG364" s="45">
        <f t="shared" si="716"/>
        <v>46896.350673976827</v>
      </c>
      <c r="BH364" s="58"/>
      <c r="BI364" s="58"/>
      <c r="BJ364" s="58">
        <f t="shared" si="686"/>
        <v>-351.7226300548262</v>
      </c>
      <c r="BK364" s="97"/>
      <c r="BL364" s="44"/>
      <c r="BM364" s="82">
        <f t="shared" si="687"/>
        <v>35.9</v>
      </c>
      <c r="BN364" s="86">
        <f t="shared" si="688"/>
        <v>35900</v>
      </c>
      <c r="BO364" s="86">
        <f t="shared" si="689"/>
        <v>100</v>
      </c>
      <c r="BP364" s="84">
        <f t="shared" si="633"/>
        <v>3</v>
      </c>
      <c r="BQ364" s="84">
        <f t="shared" si="634"/>
        <v>2.6</v>
      </c>
      <c r="BR364" s="84">
        <f t="shared" si="635"/>
        <v>0.2</v>
      </c>
      <c r="BS364" s="84">
        <f t="shared" si="690"/>
        <v>3.4696943074938029E-2</v>
      </c>
      <c r="BT364" s="84">
        <f t="shared" si="691"/>
        <v>724.75025422919475</v>
      </c>
      <c r="BU364" s="84">
        <f t="shared" si="692"/>
        <v>0</v>
      </c>
      <c r="BV364" s="83">
        <f t="shared" si="693"/>
        <v>973.15098114440093</v>
      </c>
      <c r="BW364" s="81">
        <f t="shared" si="717"/>
        <v>973.15098114440093</v>
      </c>
      <c r="BX364" s="83">
        <f t="shared" si="636"/>
        <v>0</v>
      </c>
      <c r="BY364" s="141">
        <f t="shared" si="637"/>
        <v>0</v>
      </c>
      <c r="BZ364" s="83">
        <f t="shared" si="638"/>
        <v>2.6</v>
      </c>
      <c r="CA364" s="83">
        <f t="shared" si="639"/>
        <v>0</v>
      </c>
      <c r="CB364" s="83">
        <f t="shared" si="694"/>
        <v>2.5493369452808792</v>
      </c>
      <c r="CC364" s="83">
        <f t="shared" si="640"/>
        <v>2.5493369452808792</v>
      </c>
      <c r="CD364" s="143">
        <f t="shared" si="641"/>
        <v>0.2</v>
      </c>
      <c r="CE364" s="83">
        <f t="shared" si="695"/>
        <v>2.0489523213569606E-2</v>
      </c>
      <c r="CF364" s="84">
        <f t="shared" si="696"/>
        <v>795.8553505898343</v>
      </c>
      <c r="CG364" s="83">
        <f t="shared" si="642"/>
        <v>0</v>
      </c>
      <c r="CH364" s="83">
        <f t="shared" si="697"/>
        <v>2.5325461637019067</v>
      </c>
      <c r="CI364" s="83">
        <f t="shared" si="643"/>
        <v>2.5325461637019067</v>
      </c>
      <c r="CJ364" s="143">
        <f t="shared" si="644"/>
        <v>0.2</v>
      </c>
      <c r="CK364" s="83">
        <f t="shared" si="698"/>
        <v>1.9681910799758333E-2</v>
      </c>
      <c r="CL364" s="84">
        <f t="shared" si="699"/>
        <v>742.30677399871263</v>
      </c>
      <c r="CM364" s="83">
        <f t="shared" si="645"/>
        <v>0</v>
      </c>
      <c r="CN364" s="83">
        <f t="shared" si="700"/>
        <v>2.5451704766237633</v>
      </c>
      <c r="CO364" s="83">
        <f t="shared" si="646"/>
        <v>2.5451704766237633</v>
      </c>
      <c r="CP364" s="143">
        <f t="shared" si="647"/>
        <v>0.2</v>
      </c>
      <c r="CQ364" s="83">
        <f t="shared" si="701"/>
        <v>1.9841564504283631E-2</v>
      </c>
      <c r="CR364" s="84">
        <f t="shared" si="702"/>
        <v>727.96900586547599</v>
      </c>
      <c r="CS364" s="83">
        <f t="shared" si="648"/>
        <v>0</v>
      </c>
      <c r="CT364" s="83">
        <f t="shared" si="703"/>
        <v>2.5485720584267533</v>
      </c>
      <c r="CU364" s="83">
        <f t="shared" si="649"/>
        <v>2.5485720584267533</v>
      </c>
      <c r="CV364" s="143">
        <f t="shared" si="650"/>
        <v>0.2</v>
      </c>
      <c r="CW364" s="83">
        <f t="shared" si="704"/>
        <v>1.9869526987183694E-2</v>
      </c>
      <c r="CX364" s="84">
        <f t="shared" si="705"/>
        <v>726.4315461596924</v>
      </c>
      <c r="CY364" s="83">
        <f t="shared" si="651"/>
        <v>0</v>
      </c>
      <c r="CZ364" s="83">
        <f t="shared" si="706"/>
        <v>2.5489373548284742</v>
      </c>
      <c r="DA364" s="83">
        <f t="shared" si="652"/>
        <v>2.5489373548284742</v>
      </c>
      <c r="DB364" s="143">
        <f t="shared" si="653"/>
        <v>0.2</v>
      </c>
      <c r="DC364" s="83">
        <f t="shared" si="707"/>
        <v>1.9870446767325627E-2</v>
      </c>
      <c r="DD364" s="84">
        <f t="shared" si="708"/>
        <v>726.36432354814838</v>
      </c>
      <c r="DE364" s="86">
        <f t="shared" si="654"/>
        <v>1751.6717660599215</v>
      </c>
      <c r="DF364" s="86">
        <f t="shared" si="655"/>
        <v>700.66870642396862</v>
      </c>
      <c r="DG364" s="86">
        <f t="shared" si="656"/>
        <v>437.91794151498038</v>
      </c>
      <c r="DH364" s="86">
        <f t="shared" si="657"/>
        <v>0.39523288058807221</v>
      </c>
      <c r="DI364" s="86">
        <f t="shared" si="658"/>
        <v>1.2786771308273297</v>
      </c>
      <c r="DJ364" s="86">
        <f t="shared" si="659"/>
        <v>186.35090690407367</v>
      </c>
      <c r="DK364" s="86">
        <f t="shared" si="660"/>
        <v>185.45560083215733</v>
      </c>
      <c r="DL364" s="86">
        <f t="shared" si="718"/>
        <v>185.45560083215733</v>
      </c>
      <c r="DM364" s="86">
        <f t="shared" si="661"/>
        <v>1.2786771308273297</v>
      </c>
      <c r="DN364" s="85">
        <f t="shared" si="662"/>
        <v>1.2786771308273297</v>
      </c>
      <c r="DO364" s="85">
        <f t="shared" si="709"/>
        <v>127.86771308273298</v>
      </c>
      <c r="DP364" s="85">
        <f t="shared" si="663"/>
        <v>1.2786771308273297</v>
      </c>
      <c r="DQ364" s="85">
        <f t="shared" si="710"/>
        <v>127.86771308273298</v>
      </c>
      <c r="DR364" s="85">
        <f t="shared" si="664"/>
        <v>1.2786771308273297</v>
      </c>
      <c r="DS364" s="85">
        <f t="shared" si="711"/>
        <v>127.86771308273298</v>
      </c>
      <c r="DT364" s="81"/>
      <c r="DU364" s="81"/>
      <c r="DV364" s="81">
        <f t="shared" si="712"/>
        <v>-1.2786771308273297</v>
      </c>
      <c r="DW364" s="100"/>
    </row>
    <row r="365" spans="1:127" x14ac:dyDescent="0.2">
      <c r="A365" s="59">
        <f t="shared" si="665"/>
        <v>48.000000000000163</v>
      </c>
      <c r="B365" s="44">
        <f t="shared" si="666"/>
        <v>48000.00000000016</v>
      </c>
      <c r="C365" s="52">
        <f t="shared" si="600"/>
        <v>133.33333333333334</v>
      </c>
      <c r="D365" s="50">
        <f t="shared" si="601"/>
        <v>4</v>
      </c>
      <c r="E365" s="44">
        <f t="shared" si="602"/>
        <v>4.13</v>
      </c>
      <c r="F365" s="47">
        <f t="shared" si="603"/>
        <v>0.02</v>
      </c>
      <c r="G365" s="52">
        <f t="shared" si="667"/>
        <v>2.4888891762289336E-2</v>
      </c>
      <c r="H365" s="57">
        <f t="shared" si="668"/>
        <v>556.79071204381034</v>
      </c>
      <c r="I365" s="52">
        <f t="shared" si="669"/>
        <v>0</v>
      </c>
      <c r="J365" s="54">
        <f t="shared" si="670"/>
        <v>1340.5144732612166</v>
      </c>
      <c r="K365" s="46">
        <f t="shared" si="713"/>
        <v>1340.5144732612166</v>
      </c>
      <c r="L365" s="80">
        <f t="shared" si="604"/>
        <v>0</v>
      </c>
      <c r="M365" s="142">
        <f t="shared" si="605"/>
        <v>0</v>
      </c>
      <c r="N365" s="60">
        <f t="shared" si="606"/>
        <v>4.13</v>
      </c>
      <c r="O365" s="53">
        <f t="shared" si="607"/>
        <v>0</v>
      </c>
      <c r="P365" s="58">
        <f t="shared" si="671"/>
        <v>2.7914194776002126</v>
      </c>
      <c r="Q365" s="49">
        <f t="shared" si="608"/>
        <v>2.7914194776002126</v>
      </c>
      <c r="R365" s="143">
        <f t="shared" si="609"/>
        <v>0.02</v>
      </c>
      <c r="S365" s="51">
        <f t="shared" si="672"/>
        <v>1.9448702263220975E-2</v>
      </c>
      <c r="T365" s="57">
        <f t="shared" si="673"/>
        <v>541.63943777561281</v>
      </c>
      <c r="U365" s="53">
        <f t="shared" si="610"/>
        <v>0</v>
      </c>
      <c r="V365" s="58">
        <f t="shared" si="674"/>
        <v>2.8040036727486219</v>
      </c>
      <c r="W365" s="49">
        <f t="shared" si="611"/>
        <v>2.8040036727486219</v>
      </c>
      <c r="X365" s="143">
        <f t="shared" si="612"/>
        <v>0.02</v>
      </c>
      <c r="Y365" s="51">
        <f t="shared" si="675"/>
        <v>1.8853880481965221E-2</v>
      </c>
      <c r="Z365" s="57">
        <f t="shared" si="676"/>
        <v>532.94540119242163</v>
      </c>
      <c r="AA365" s="53">
        <f t="shared" si="613"/>
        <v>0</v>
      </c>
      <c r="AB365" s="58">
        <f t="shared" si="677"/>
        <v>2.811714832039756</v>
      </c>
      <c r="AC365" s="49">
        <f t="shared" si="614"/>
        <v>2.811714832039756</v>
      </c>
      <c r="AD365" s="143">
        <f t="shared" si="615"/>
        <v>0.02</v>
      </c>
      <c r="AE365" s="49">
        <f t="shared" si="714"/>
        <v>1.8801190633116222E-2</v>
      </c>
      <c r="AF365" s="57">
        <f t="shared" si="678"/>
        <v>530.91313535713891</v>
      </c>
      <c r="AG365" s="53">
        <f t="shared" si="616"/>
        <v>0</v>
      </c>
      <c r="AH365" s="58">
        <f t="shared" si="679"/>
        <v>2.8135695314964262</v>
      </c>
      <c r="AI365" s="49">
        <f t="shared" si="617"/>
        <v>2.8135695314964262</v>
      </c>
      <c r="AJ365" s="143">
        <f t="shared" si="618"/>
        <v>0.02</v>
      </c>
      <c r="AK365" s="51">
        <f t="shared" si="680"/>
        <v>1.8801748957977624E-2</v>
      </c>
      <c r="AL365" s="57">
        <f t="shared" si="681"/>
        <v>530.66124077370148</v>
      </c>
      <c r="AM365" s="53">
        <f t="shared" si="619"/>
        <v>0</v>
      </c>
      <c r="AN365" s="58">
        <f t="shared" si="682"/>
        <v>2.8138008020531058</v>
      </c>
      <c r="AO365" s="49">
        <f t="shared" si="620"/>
        <v>2.8138008020531058</v>
      </c>
      <c r="AP365" s="143">
        <f t="shared" si="621"/>
        <v>0.02</v>
      </c>
      <c r="AQ365" s="51">
        <f t="shared" si="683"/>
        <v>1.880204460770982E-2</v>
      </c>
      <c r="AR365" s="57">
        <f t="shared" si="684"/>
        <v>530.63833746148146</v>
      </c>
      <c r="AS365" s="44">
        <f t="shared" si="622"/>
        <v>2412.9260518701899</v>
      </c>
      <c r="AT365" s="44">
        <f t="shared" si="623"/>
        <v>965.17042074807591</v>
      </c>
      <c r="AU365" s="44">
        <f t="shared" si="624"/>
        <v>603.23151296754747</v>
      </c>
      <c r="AV365" s="47">
        <f t="shared" si="625"/>
        <v>7.0040329552760934</v>
      </c>
      <c r="AW365" s="47">
        <f t="shared" si="626"/>
        <v>212.79650769331749</v>
      </c>
      <c r="AX365" s="86">
        <f t="shared" si="627"/>
        <v>27186.951401683993</v>
      </c>
      <c r="AY365" s="86">
        <f t="shared" si="628"/>
        <v>349.5678359961106</v>
      </c>
      <c r="AZ365" s="10">
        <f t="shared" si="685"/>
        <v>349.5678359961106</v>
      </c>
      <c r="BA365" s="44">
        <f t="shared" si="629"/>
        <v>349.5678359961106</v>
      </c>
      <c r="BB365" s="9">
        <f t="shared" si="630"/>
        <v>349.5678359961106</v>
      </c>
      <c r="BC365" s="45">
        <f t="shared" si="719"/>
        <v>46609.044799481417</v>
      </c>
      <c r="BD365" s="9">
        <f t="shared" si="631"/>
        <v>349.5678359961106</v>
      </c>
      <c r="BE365" s="45">
        <f t="shared" si="715"/>
        <v>46609.044799481417</v>
      </c>
      <c r="BF365" s="9">
        <f t="shared" si="632"/>
        <v>349.5678359961106</v>
      </c>
      <c r="BG365" s="45">
        <f t="shared" si="716"/>
        <v>46609.044799481417</v>
      </c>
      <c r="BH365" s="58"/>
      <c r="BI365" s="58"/>
      <c r="BJ365" s="58">
        <f t="shared" si="686"/>
        <v>-349.5678359961106</v>
      </c>
      <c r="BK365" s="97"/>
      <c r="BL365" s="44"/>
      <c r="BM365" s="82">
        <f t="shared" si="687"/>
        <v>36</v>
      </c>
      <c r="BN365" s="86">
        <f t="shared" si="688"/>
        <v>36000</v>
      </c>
      <c r="BO365" s="86">
        <f t="shared" si="689"/>
        <v>100</v>
      </c>
      <c r="BP365" s="84">
        <f t="shared" si="633"/>
        <v>3</v>
      </c>
      <c r="BQ365" s="84">
        <f t="shared" si="634"/>
        <v>2.6</v>
      </c>
      <c r="BR365" s="84">
        <f t="shared" si="635"/>
        <v>0.2</v>
      </c>
      <c r="BS365" s="84">
        <f t="shared" si="690"/>
        <v>3.467694307493803E-2</v>
      </c>
      <c r="BT365" s="84">
        <f t="shared" si="691"/>
        <v>726.08436742438471</v>
      </c>
      <c r="BU365" s="84">
        <f t="shared" si="692"/>
        <v>0</v>
      </c>
      <c r="BV365" s="83">
        <f t="shared" si="693"/>
        <v>975.99588114440087</v>
      </c>
      <c r="BW365" s="81">
        <f t="shared" si="717"/>
        <v>975.99588114440087</v>
      </c>
      <c r="BX365" s="83">
        <f t="shared" si="636"/>
        <v>0</v>
      </c>
      <c r="BY365" s="141">
        <f t="shared" si="637"/>
        <v>0</v>
      </c>
      <c r="BZ365" s="83">
        <f t="shared" si="638"/>
        <v>2.6</v>
      </c>
      <c r="CA365" s="83">
        <f t="shared" si="639"/>
        <v>0</v>
      </c>
      <c r="CB365" s="83">
        <f t="shared" si="694"/>
        <v>2.5493853476730783</v>
      </c>
      <c r="CC365" s="83">
        <f t="shared" si="640"/>
        <v>2.5493853476730783</v>
      </c>
      <c r="CD365" s="143">
        <f t="shared" si="641"/>
        <v>0.2</v>
      </c>
      <c r="CE365" s="83">
        <f t="shared" si="695"/>
        <v>2.0469523213569606E-2</v>
      </c>
      <c r="CF365" s="84">
        <f t="shared" si="696"/>
        <v>796.65867802960167</v>
      </c>
      <c r="CG365" s="83">
        <f t="shared" si="642"/>
        <v>0</v>
      </c>
      <c r="CH365" s="83">
        <f t="shared" si="697"/>
        <v>2.5327208296268422</v>
      </c>
      <c r="CI365" s="83">
        <f t="shared" si="643"/>
        <v>2.5327208296268422</v>
      </c>
      <c r="CJ365" s="143">
        <f t="shared" si="644"/>
        <v>0.2</v>
      </c>
      <c r="CK365" s="83">
        <f t="shared" si="698"/>
        <v>1.9661910799758334E-2</v>
      </c>
      <c r="CL365" s="84">
        <f t="shared" si="699"/>
        <v>743.08353815336886</v>
      </c>
      <c r="CM365" s="83">
        <f t="shared" si="645"/>
        <v>0</v>
      </c>
      <c r="CN365" s="83">
        <f t="shared" si="700"/>
        <v>2.5453513627724531</v>
      </c>
      <c r="CO365" s="83">
        <f t="shared" si="646"/>
        <v>2.5453513627724531</v>
      </c>
      <c r="CP365" s="143">
        <f t="shared" si="647"/>
        <v>0.2</v>
      </c>
      <c r="CQ365" s="83">
        <f t="shared" si="701"/>
        <v>1.9821564504283632E-2</v>
      </c>
      <c r="CR365" s="84">
        <f t="shared" si="702"/>
        <v>728.74818999818638</v>
      </c>
      <c r="CS365" s="83">
        <f t="shared" si="648"/>
        <v>0</v>
      </c>
      <c r="CT365" s="83">
        <f t="shared" si="703"/>
        <v>2.548752365136981</v>
      </c>
      <c r="CU365" s="83">
        <f t="shared" si="649"/>
        <v>2.548752365136981</v>
      </c>
      <c r="CV365" s="143">
        <f t="shared" si="650"/>
        <v>0.2</v>
      </c>
      <c r="CW365" s="83">
        <f t="shared" si="704"/>
        <v>1.9849526987183695E-2</v>
      </c>
      <c r="CX365" s="84">
        <f t="shared" si="705"/>
        <v>727.21078749687649</v>
      </c>
      <c r="CY365" s="83">
        <f t="shared" si="651"/>
        <v>0</v>
      </c>
      <c r="CZ365" s="83">
        <f t="shared" si="706"/>
        <v>2.5491176472535537</v>
      </c>
      <c r="DA365" s="83">
        <f t="shared" si="652"/>
        <v>2.5491176472535537</v>
      </c>
      <c r="DB365" s="143">
        <f t="shared" si="653"/>
        <v>0.2</v>
      </c>
      <c r="DC365" s="83">
        <f t="shared" si="707"/>
        <v>1.9850446767325627E-2</v>
      </c>
      <c r="DD365" s="84">
        <f t="shared" si="708"/>
        <v>727.1434892945997</v>
      </c>
      <c r="DE365" s="86">
        <f t="shared" si="654"/>
        <v>1756.7925860599216</v>
      </c>
      <c r="DF365" s="86">
        <f t="shared" si="655"/>
        <v>702.71703442396858</v>
      </c>
      <c r="DG365" s="86">
        <f t="shared" si="656"/>
        <v>439.19814651498041</v>
      </c>
      <c r="DH365" s="86">
        <f t="shared" si="657"/>
        <v>0.39341152018302245</v>
      </c>
      <c r="DI365" s="86">
        <f t="shared" si="658"/>
        <v>1.2678742737729334</v>
      </c>
      <c r="DJ365" s="86">
        <f t="shared" si="659"/>
        <v>183.40422347755603</v>
      </c>
      <c r="DK365" s="86">
        <f t="shared" si="660"/>
        <v>182.21496786606127</v>
      </c>
      <c r="DL365" s="86">
        <f t="shared" si="718"/>
        <v>182.21496786606127</v>
      </c>
      <c r="DM365" s="86">
        <f t="shared" si="661"/>
        <v>1.2678742737729334</v>
      </c>
      <c r="DN365" s="85">
        <f t="shared" si="662"/>
        <v>1.2678742737729334</v>
      </c>
      <c r="DO365" s="85">
        <f t="shared" si="709"/>
        <v>126.78742737729334</v>
      </c>
      <c r="DP365" s="85">
        <f t="shared" si="663"/>
        <v>1.2678742737729334</v>
      </c>
      <c r="DQ365" s="85">
        <f t="shared" si="710"/>
        <v>126.78742737729334</v>
      </c>
      <c r="DR365" s="85">
        <f t="shared" si="664"/>
        <v>1.2678742737729334</v>
      </c>
      <c r="DS365" s="85">
        <f t="shared" si="711"/>
        <v>126.78742737729334</v>
      </c>
      <c r="DT365" s="81"/>
      <c r="DU365" s="81"/>
      <c r="DV365" s="81">
        <f t="shared" si="712"/>
        <v>-1.2678742737729334</v>
      </c>
      <c r="DW365" s="100"/>
    </row>
    <row r="366" spans="1:127" x14ac:dyDescent="0.2">
      <c r="A366" s="59">
        <f t="shared" si="665"/>
        <v>48.133333333333496</v>
      </c>
      <c r="B366" s="44">
        <f t="shared" si="666"/>
        <v>48133.333333333496</v>
      </c>
      <c r="C366" s="52">
        <f t="shared" si="600"/>
        <v>133.33333333333334</v>
      </c>
      <c r="D366" s="50">
        <f t="shared" si="601"/>
        <v>4</v>
      </c>
      <c r="E366" s="44">
        <f t="shared" si="602"/>
        <v>4.13</v>
      </c>
      <c r="F366" s="47">
        <f t="shared" si="603"/>
        <v>0.02</v>
      </c>
      <c r="G366" s="52">
        <f t="shared" si="667"/>
        <v>2.4886225095622667E-2</v>
      </c>
      <c r="H366" s="57">
        <f t="shared" si="668"/>
        <v>557.59418447089524</v>
      </c>
      <c r="I366" s="52">
        <f t="shared" si="669"/>
        <v>0</v>
      </c>
      <c r="J366" s="54">
        <f t="shared" si="670"/>
        <v>1344.8308732612165</v>
      </c>
      <c r="K366" s="46">
        <f t="shared" si="713"/>
        <v>1344.8308732612165</v>
      </c>
      <c r="L366" s="80">
        <f t="shared" si="604"/>
        <v>0</v>
      </c>
      <c r="M366" s="142">
        <f t="shared" si="605"/>
        <v>0</v>
      </c>
      <c r="N366" s="60">
        <f t="shared" si="606"/>
        <v>4.13</v>
      </c>
      <c r="O366" s="53">
        <f t="shared" si="607"/>
        <v>0</v>
      </c>
      <c r="P366" s="58">
        <f t="shared" si="671"/>
        <v>2.791123790272418</v>
      </c>
      <c r="Q366" s="49">
        <f t="shared" si="608"/>
        <v>2.791123790272418</v>
      </c>
      <c r="R366" s="143">
        <f t="shared" si="609"/>
        <v>0.02</v>
      </c>
      <c r="S366" s="51">
        <f t="shared" si="672"/>
        <v>1.9446035596554306E-2</v>
      </c>
      <c r="T366" s="57">
        <f t="shared" si="673"/>
        <v>542.5683495872529</v>
      </c>
      <c r="U366" s="53">
        <f t="shared" si="610"/>
        <v>0</v>
      </c>
      <c r="V366" s="58">
        <f t="shared" si="674"/>
        <v>2.8035458794582602</v>
      </c>
      <c r="W366" s="49">
        <f t="shared" si="611"/>
        <v>2.8035458794582602</v>
      </c>
      <c r="X366" s="143">
        <f t="shared" si="612"/>
        <v>0.02</v>
      </c>
      <c r="Y366" s="51">
        <f t="shared" si="675"/>
        <v>1.8851213815298553E-2</v>
      </c>
      <c r="Z366" s="57">
        <f t="shared" si="676"/>
        <v>533.84185970193801</v>
      </c>
      <c r="AA366" s="53">
        <f t="shared" si="613"/>
        <v>0</v>
      </c>
      <c r="AB366" s="58">
        <f t="shared" si="677"/>
        <v>2.8112496952980304</v>
      </c>
      <c r="AC366" s="49">
        <f t="shared" si="614"/>
        <v>2.8112496952980304</v>
      </c>
      <c r="AD366" s="143">
        <f t="shared" si="615"/>
        <v>0.02</v>
      </c>
      <c r="AE366" s="49">
        <f t="shared" si="714"/>
        <v>1.8798523966449553E-2</v>
      </c>
      <c r="AF366" s="57">
        <f t="shared" si="678"/>
        <v>531.80463673253007</v>
      </c>
      <c r="AG366" s="53">
        <f t="shared" si="616"/>
        <v>0</v>
      </c>
      <c r="AH366" s="58">
        <f t="shared" si="679"/>
        <v>2.8131006012790025</v>
      </c>
      <c r="AI366" s="49">
        <f t="shared" si="617"/>
        <v>2.8131006012790025</v>
      </c>
      <c r="AJ366" s="143">
        <f t="shared" si="618"/>
        <v>0.02</v>
      </c>
      <c r="AK366" s="51">
        <f t="shared" si="680"/>
        <v>1.8799082291310956E-2</v>
      </c>
      <c r="AL366" s="57">
        <f t="shared" si="681"/>
        <v>531.552180931826</v>
      </c>
      <c r="AM366" s="53">
        <f t="shared" si="619"/>
        <v>0</v>
      </c>
      <c r="AN366" s="58">
        <f t="shared" si="682"/>
        <v>2.813331357994767</v>
      </c>
      <c r="AO366" s="49">
        <f t="shared" si="620"/>
        <v>2.813331357994767</v>
      </c>
      <c r="AP366" s="143">
        <f t="shared" si="621"/>
        <v>0.02</v>
      </c>
      <c r="AQ366" s="51">
        <f t="shared" si="683"/>
        <v>1.8799377941043152E-2</v>
      </c>
      <c r="AR366" s="57">
        <f t="shared" si="684"/>
        <v>531.52921840139061</v>
      </c>
      <c r="AS366" s="44">
        <f t="shared" si="622"/>
        <v>2420.6955718701897</v>
      </c>
      <c r="AT366" s="44">
        <f t="shared" si="623"/>
        <v>968.27822874807589</v>
      </c>
      <c r="AU366" s="44">
        <f t="shared" si="624"/>
        <v>605.17389296754743</v>
      </c>
      <c r="AV366" s="47">
        <f t="shared" si="625"/>
        <v>6.9389145904845835</v>
      </c>
      <c r="AW366" s="47">
        <f t="shared" si="626"/>
        <v>209.09267805974201</v>
      </c>
      <c r="AX366" s="86">
        <f t="shared" si="627"/>
        <v>26431.704132943323</v>
      </c>
      <c r="AY366" s="86">
        <f t="shared" si="628"/>
        <v>347.42079512698319</v>
      </c>
      <c r="AZ366" s="10">
        <f t="shared" si="685"/>
        <v>347.42079512698319</v>
      </c>
      <c r="BA366" s="44">
        <f t="shared" si="629"/>
        <v>347.42079512698319</v>
      </c>
      <c r="BB366" s="9">
        <f t="shared" si="630"/>
        <v>347.42079512698319</v>
      </c>
      <c r="BC366" s="45">
        <f t="shared" si="719"/>
        <v>46322.772683597759</v>
      </c>
      <c r="BD366" s="9">
        <f t="shared" si="631"/>
        <v>347.42079512698319</v>
      </c>
      <c r="BE366" s="45">
        <f t="shared" si="715"/>
        <v>46322.772683597759</v>
      </c>
      <c r="BF366" s="9">
        <f t="shared" si="632"/>
        <v>347.42079512698319</v>
      </c>
      <c r="BG366" s="45">
        <f t="shared" si="716"/>
        <v>46322.772683597759</v>
      </c>
      <c r="BH366" s="58"/>
      <c r="BI366" s="58"/>
      <c r="BJ366" s="58">
        <f t="shared" si="686"/>
        <v>-347.42079512698319</v>
      </c>
      <c r="BK366" s="97"/>
      <c r="BL366" s="44"/>
      <c r="BM366" s="82">
        <f t="shared" si="687"/>
        <v>36.1</v>
      </c>
      <c r="BN366" s="86">
        <f t="shared" si="688"/>
        <v>36100</v>
      </c>
      <c r="BO366" s="86">
        <f t="shared" si="689"/>
        <v>100</v>
      </c>
      <c r="BP366" s="84">
        <f t="shared" si="633"/>
        <v>3</v>
      </c>
      <c r="BQ366" s="84">
        <f t="shared" si="634"/>
        <v>2.6</v>
      </c>
      <c r="BR366" s="84">
        <f t="shared" si="635"/>
        <v>0.2</v>
      </c>
      <c r="BS366" s="84">
        <f t="shared" si="690"/>
        <v>3.4656943074938031E-2</v>
      </c>
      <c r="BT366" s="84">
        <f t="shared" si="691"/>
        <v>727.4177113888054</v>
      </c>
      <c r="BU366" s="84">
        <f t="shared" si="692"/>
        <v>0</v>
      </c>
      <c r="BV366" s="83">
        <f t="shared" si="693"/>
        <v>978.84078114440081</v>
      </c>
      <c r="BW366" s="81">
        <f t="shared" si="717"/>
        <v>978.84078114440081</v>
      </c>
      <c r="BX366" s="83">
        <f t="shared" si="636"/>
        <v>0</v>
      </c>
      <c r="BY366" s="141">
        <f t="shared" si="637"/>
        <v>0</v>
      </c>
      <c r="BZ366" s="83">
        <f t="shared" si="638"/>
        <v>2.6</v>
      </c>
      <c r="CA366" s="83">
        <f t="shared" si="639"/>
        <v>0</v>
      </c>
      <c r="CB366" s="83">
        <f t="shared" si="694"/>
        <v>2.5494339208383745</v>
      </c>
      <c r="CC366" s="83">
        <f t="shared" si="640"/>
        <v>2.5494339208383745</v>
      </c>
      <c r="CD366" s="143">
        <f t="shared" si="641"/>
        <v>0.2</v>
      </c>
      <c r="CE366" s="83">
        <f t="shared" si="695"/>
        <v>2.0449523213569607E-2</v>
      </c>
      <c r="CF366" s="84">
        <f t="shared" si="696"/>
        <v>797.46120571464712</v>
      </c>
      <c r="CG366" s="83">
        <f t="shared" si="642"/>
        <v>0</v>
      </c>
      <c r="CH366" s="83">
        <f t="shared" si="697"/>
        <v>2.5328956571700743</v>
      </c>
      <c r="CI366" s="83">
        <f t="shared" si="643"/>
        <v>2.5328956571700743</v>
      </c>
      <c r="CJ366" s="143">
        <f t="shared" si="644"/>
        <v>0.2</v>
      </c>
      <c r="CK366" s="83">
        <f t="shared" si="698"/>
        <v>1.9641910799758334E-2</v>
      </c>
      <c r="CL366" s="84">
        <f t="shared" si="699"/>
        <v>743.85945907484893</v>
      </c>
      <c r="CM366" s="83">
        <f t="shared" si="645"/>
        <v>0</v>
      </c>
      <c r="CN366" s="83">
        <f t="shared" si="700"/>
        <v>2.5455324225519966</v>
      </c>
      <c r="CO366" s="83">
        <f t="shared" si="646"/>
        <v>2.5455324225519966</v>
      </c>
      <c r="CP366" s="143">
        <f t="shared" si="647"/>
        <v>0.2</v>
      </c>
      <c r="CQ366" s="83">
        <f t="shared" si="701"/>
        <v>1.9801564504283633E-2</v>
      </c>
      <c r="CR366" s="84">
        <f t="shared" si="702"/>
        <v>729.52653301180885</v>
      </c>
      <c r="CS366" s="83">
        <f t="shared" si="648"/>
        <v>0</v>
      </c>
      <c r="CT366" s="83">
        <f t="shared" si="703"/>
        <v>2.5489328454775801</v>
      </c>
      <c r="CU366" s="83">
        <f t="shared" si="649"/>
        <v>2.5489328454775801</v>
      </c>
      <c r="CV366" s="143">
        <f t="shared" si="650"/>
        <v>0.2</v>
      </c>
      <c r="CW366" s="83">
        <f t="shared" si="704"/>
        <v>1.9829526987183696E-2</v>
      </c>
      <c r="CX366" s="84">
        <f t="shared" si="705"/>
        <v>727.98918901043885</v>
      </c>
      <c r="CY366" s="83">
        <f t="shared" si="651"/>
        <v>0</v>
      </c>
      <c r="CZ366" s="83">
        <f t="shared" si="706"/>
        <v>2.5492981130548356</v>
      </c>
      <c r="DA366" s="83">
        <f t="shared" si="652"/>
        <v>2.5492981130548356</v>
      </c>
      <c r="DB366" s="143">
        <f t="shared" si="653"/>
        <v>0.2</v>
      </c>
      <c r="DC366" s="83">
        <f t="shared" si="707"/>
        <v>1.9830446767325628E-2</v>
      </c>
      <c r="DD366" s="84">
        <f t="shared" si="708"/>
        <v>727.92181534748704</v>
      </c>
      <c r="DE366" s="86">
        <f t="shared" si="654"/>
        <v>1761.9134060599213</v>
      </c>
      <c r="DF366" s="86">
        <f t="shared" si="655"/>
        <v>704.76536242396855</v>
      </c>
      <c r="DG366" s="86">
        <f t="shared" si="656"/>
        <v>440.47835151498032</v>
      </c>
      <c r="DH366" s="86">
        <f t="shared" si="657"/>
        <v>0.39160331405414345</v>
      </c>
      <c r="DI366" s="86">
        <f t="shared" si="658"/>
        <v>1.2571907587241964</v>
      </c>
      <c r="DJ366" s="86">
        <f t="shared" si="659"/>
        <v>180.51170734161749</v>
      </c>
      <c r="DK366" s="86">
        <f t="shared" si="660"/>
        <v>178.97908730395056</v>
      </c>
      <c r="DL366" s="86">
        <f t="shared" si="718"/>
        <v>178.97908730395056</v>
      </c>
      <c r="DM366" s="86">
        <f t="shared" si="661"/>
        <v>1.2571907587241964</v>
      </c>
      <c r="DN366" s="85">
        <f t="shared" si="662"/>
        <v>1.2571907587241964</v>
      </c>
      <c r="DO366" s="85">
        <f t="shared" si="709"/>
        <v>125.71907587241964</v>
      </c>
      <c r="DP366" s="85">
        <f t="shared" si="663"/>
        <v>1.2571907587241964</v>
      </c>
      <c r="DQ366" s="85">
        <f t="shared" si="710"/>
        <v>125.71907587241964</v>
      </c>
      <c r="DR366" s="85">
        <f t="shared" si="664"/>
        <v>1.2571907587241964</v>
      </c>
      <c r="DS366" s="85">
        <f t="shared" si="711"/>
        <v>125.71907587241964</v>
      </c>
      <c r="DT366" s="81"/>
      <c r="DU366" s="81"/>
      <c r="DV366" s="81">
        <f t="shared" si="712"/>
        <v>-1.2571907587241964</v>
      </c>
      <c r="DW366" s="100"/>
    </row>
    <row r="367" spans="1:127" x14ac:dyDescent="0.2">
      <c r="A367" s="59">
        <f t="shared" si="665"/>
        <v>48.266666666666829</v>
      </c>
      <c r="B367" s="44">
        <f t="shared" si="666"/>
        <v>48266.666666666832</v>
      </c>
      <c r="C367" s="52">
        <f t="shared" si="600"/>
        <v>133.33333333333334</v>
      </c>
      <c r="D367" s="50">
        <f t="shared" si="601"/>
        <v>4</v>
      </c>
      <c r="E367" s="44">
        <f t="shared" si="602"/>
        <v>4.13</v>
      </c>
      <c r="F367" s="47">
        <f t="shared" si="603"/>
        <v>0.02</v>
      </c>
      <c r="G367" s="52">
        <f t="shared" si="667"/>
        <v>2.4883558428955999E-2</v>
      </c>
      <c r="H367" s="57">
        <f t="shared" si="668"/>
        <v>558.39757080704658</v>
      </c>
      <c r="I367" s="52">
        <f t="shared" si="669"/>
        <v>0</v>
      </c>
      <c r="J367" s="54">
        <f t="shared" si="670"/>
        <v>1349.1472732612165</v>
      </c>
      <c r="K367" s="46">
        <f t="shared" si="713"/>
        <v>1349.1472732612165</v>
      </c>
      <c r="L367" s="80">
        <f t="shared" si="604"/>
        <v>0</v>
      </c>
      <c r="M367" s="142">
        <f t="shared" si="605"/>
        <v>0</v>
      </c>
      <c r="N367" s="60">
        <f t="shared" si="606"/>
        <v>4.13</v>
      </c>
      <c r="O367" s="53">
        <f t="shared" si="607"/>
        <v>0</v>
      </c>
      <c r="P367" s="58">
        <f t="shared" si="671"/>
        <v>2.7908308350723665</v>
      </c>
      <c r="Q367" s="49">
        <f t="shared" si="608"/>
        <v>2.7908308350723665</v>
      </c>
      <c r="R367" s="143">
        <f t="shared" si="609"/>
        <v>0.02</v>
      </c>
      <c r="S367" s="51">
        <f t="shared" si="672"/>
        <v>1.9443368929887638E-2</v>
      </c>
      <c r="T367" s="57">
        <f t="shared" si="673"/>
        <v>543.497232418414</v>
      </c>
      <c r="U367" s="53">
        <f t="shared" si="610"/>
        <v>0</v>
      </c>
      <c r="V367" s="58">
        <f t="shared" si="674"/>
        <v>2.8030918056037186</v>
      </c>
      <c r="W367" s="49">
        <f t="shared" si="611"/>
        <v>2.8030918056037186</v>
      </c>
      <c r="X367" s="143">
        <f t="shared" si="612"/>
        <v>0.02</v>
      </c>
      <c r="Y367" s="51">
        <f t="shared" si="675"/>
        <v>1.8848547148631885E-2</v>
      </c>
      <c r="Z367" s="57">
        <f t="shared" si="676"/>
        <v>534.7383377713752</v>
      </c>
      <c r="AA367" s="53">
        <f t="shared" si="613"/>
        <v>0</v>
      </c>
      <c r="AB367" s="58">
        <f t="shared" si="677"/>
        <v>2.8107880113166792</v>
      </c>
      <c r="AC367" s="49">
        <f t="shared" si="614"/>
        <v>2.8107880113166792</v>
      </c>
      <c r="AD367" s="143">
        <f t="shared" si="615"/>
        <v>0.02</v>
      </c>
      <c r="AE367" s="49">
        <f t="shared" si="714"/>
        <v>1.8795857299782885E-2</v>
      </c>
      <c r="AF367" s="57">
        <f t="shared" si="678"/>
        <v>532.69615913575433</v>
      </c>
      <c r="AG367" s="53">
        <f t="shared" si="616"/>
        <v>0</v>
      </c>
      <c r="AH367" s="58">
        <f t="shared" si="679"/>
        <v>2.8126350920714742</v>
      </c>
      <c r="AI367" s="49">
        <f t="shared" si="617"/>
        <v>2.8126350920714742</v>
      </c>
      <c r="AJ367" s="143">
        <f t="shared" si="618"/>
        <v>0.02</v>
      </c>
      <c r="AK367" s="51">
        <f t="shared" si="680"/>
        <v>1.8796415624644288E-2</v>
      </c>
      <c r="AL367" s="57">
        <f t="shared" si="681"/>
        <v>532.44314321258867</v>
      </c>
      <c r="AM367" s="53">
        <f t="shared" si="619"/>
        <v>0</v>
      </c>
      <c r="AN367" s="58">
        <f t="shared" si="682"/>
        <v>2.8128653306191183</v>
      </c>
      <c r="AO367" s="49">
        <f t="shared" si="620"/>
        <v>2.8128653306191183</v>
      </c>
      <c r="AP367" s="143">
        <f t="shared" si="621"/>
        <v>0.02</v>
      </c>
      <c r="AQ367" s="51">
        <f t="shared" si="683"/>
        <v>1.8796711274376484E-2</v>
      </c>
      <c r="AR367" s="57">
        <f t="shared" si="684"/>
        <v>532.42012161496768</v>
      </c>
      <c r="AS367" s="44">
        <f t="shared" si="622"/>
        <v>2428.4650918701896</v>
      </c>
      <c r="AT367" s="44">
        <f t="shared" si="623"/>
        <v>971.38603674807575</v>
      </c>
      <c r="AU367" s="44">
        <f t="shared" si="624"/>
        <v>607.11627296754739</v>
      </c>
      <c r="AV367" s="47">
        <f t="shared" si="625"/>
        <v>6.8745421008092009</v>
      </c>
      <c r="AW367" s="47">
        <f t="shared" si="626"/>
        <v>205.46120626327152</v>
      </c>
      <c r="AX367" s="86">
        <f t="shared" si="627"/>
        <v>25699.021049392439</v>
      </c>
      <c r="AY367" s="86">
        <f t="shared" si="628"/>
        <v>345.28149766931926</v>
      </c>
      <c r="AZ367" s="10">
        <f t="shared" si="685"/>
        <v>345.28149766931926</v>
      </c>
      <c r="BA367" s="44">
        <f t="shared" si="629"/>
        <v>345.28149766931926</v>
      </c>
      <c r="BB367" s="9">
        <f t="shared" si="630"/>
        <v>345.28149766931926</v>
      </c>
      <c r="BC367" s="45">
        <f t="shared" si="719"/>
        <v>46037.533022575903</v>
      </c>
      <c r="BD367" s="9">
        <f t="shared" si="631"/>
        <v>345.28149766931926</v>
      </c>
      <c r="BE367" s="45">
        <f t="shared" si="715"/>
        <v>46037.533022575903</v>
      </c>
      <c r="BF367" s="9">
        <f t="shared" si="632"/>
        <v>345.28149766931926</v>
      </c>
      <c r="BG367" s="45">
        <f t="shared" si="716"/>
        <v>46037.533022575903</v>
      </c>
      <c r="BH367" s="58"/>
      <c r="BI367" s="58"/>
      <c r="BJ367" s="58">
        <f t="shared" si="686"/>
        <v>-345.28149766931926</v>
      </c>
      <c r="BK367" s="97"/>
      <c r="BL367" s="44"/>
      <c r="BM367" s="82">
        <f t="shared" si="687"/>
        <v>36.200000000000003</v>
      </c>
      <c r="BN367" s="86">
        <f t="shared" si="688"/>
        <v>36200</v>
      </c>
      <c r="BO367" s="86">
        <f t="shared" si="689"/>
        <v>100</v>
      </c>
      <c r="BP367" s="84">
        <f t="shared" si="633"/>
        <v>3</v>
      </c>
      <c r="BQ367" s="84">
        <f t="shared" si="634"/>
        <v>2.6</v>
      </c>
      <c r="BR367" s="84">
        <f t="shared" si="635"/>
        <v>0.2</v>
      </c>
      <c r="BS367" s="84">
        <f t="shared" si="690"/>
        <v>3.4636943074938031E-2</v>
      </c>
      <c r="BT367" s="84">
        <f t="shared" si="691"/>
        <v>728.75028612245683</v>
      </c>
      <c r="BU367" s="84">
        <f t="shared" si="692"/>
        <v>0</v>
      </c>
      <c r="BV367" s="83">
        <f t="shared" si="693"/>
        <v>981.68568114440075</v>
      </c>
      <c r="BW367" s="81">
        <f t="shared" si="717"/>
        <v>981.68568114440075</v>
      </c>
      <c r="BX367" s="83">
        <f t="shared" si="636"/>
        <v>0</v>
      </c>
      <c r="BY367" s="141">
        <f t="shared" si="637"/>
        <v>0</v>
      </c>
      <c r="BZ367" s="83">
        <f t="shared" si="638"/>
        <v>2.6</v>
      </c>
      <c r="CA367" s="83">
        <f t="shared" si="639"/>
        <v>0</v>
      </c>
      <c r="CB367" s="83">
        <f t="shared" si="694"/>
        <v>2.5494826647235453</v>
      </c>
      <c r="CC367" s="83">
        <f t="shared" si="640"/>
        <v>2.5494826647235453</v>
      </c>
      <c r="CD367" s="143">
        <f t="shared" si="641"/>
        <v>0.2</v>
      </c>
      <c r="CE367" s="83">
        <f t="shared" si="695"/>
        <v>2.0429523213569608E-2</v>
      </c>
      <c r="CF367" s="84">
        <f t="shared" si="696"/>
        <v>798.26293362163472</v>
      </c>
      <c r="CG367" s="83">
        <f t="shared" si="642"/>
        <v>0</v>
      </c>
      <c r="CH367" s="83">
        <f t="shared" si="697"/>
        <v>2.5330706463398855</v>
      </c>
      <c r="CI367" s="83">
        <f t="shared" si="643"/>
        <v>2.5330706463398855</v>
      </c>
      <c r="CJ367" s="143">
        <f t="shared" si="644"/>
        <v>0.2</v>
      </c>
      <c r="CK367" s="83">
        <f t="shared" si="698"/>
        <v>1.9621910799758335E-2</v>
      </c>
      <c r="CL367" s="84">
        <f t="shared" si="699"/>
        <v>744.63453682999398</v>
      </c>
      <c r="CM367" s="83">
        <f t="shared" si="645"/>
        <v>0</v>
      </c>
      <c r="CN367" s="83">
        <f t="shared" si="700"/>
        <v>2.5457136559515696</v>
      </c>
      <c r="CO367" s="83">
        <f t="shared" si="646"/>
        <v>2.5457136559515696</v>
      </c>
      <c r="CP367" s="143">
        <f t="shared" si="647"/>
        <v>0.2</v>
      </c>
      <c r="CQ367" s="83">
        <f t="shared" si="701"/>
        <v>1.9781564504283634E-2</v>
      </c>
      <c r="CR367" s="84">
        <f t="shared" si="702"/>
        <v>730.30403497285022</v>
      </c>
      <c r="CS367" s="83">
        <f t="shared" si="648"/>
        <v>0</v>
      </c>
      <c r="CT367" s="83">
        <f t="shared" si="703"/>
        <v>2.5491134994374081</v>
      </c>
      <c r="CU367" s="83">
        <f t="shared" si="649"/>
        <v>2.5491134994374081</v>
      </c>
      <c r="CV367" s="143">
        <f t="shared" si="650"/>
        <v>0.2</v>
      </c>
      <c r="CW367" s="83">
        <f t="shared" si="704"/>
        <v>1.9809526987183697E-2</v>
      </c>
      <c r="CX367" s="84">
        <f t="shared" si="705"/>
        <v>728.76675076622803</v>
      </c>
      <c r="CY367" s="83">
        <f t="shared" si="651"/>
        <v>0</v>
      </c>
      <c r="CZ367" s="83">
        <f t="shared" si="706"/>
        <v>2.549478752221312</v>
      </c>
      <c r="DA367" s="83">
        <f t="shared" si="652"/>
        <v>2.549478752221312</v>
      </c>
      <c r="DB367" s="143">
        <f t="shared" si="653"/>
        <v>0.2</v>
      </c>
      <c r="DC367" s="83">
        <f t="shared" si="707"/>
        <v>1.9810446767325629E-2</v>
      </c>
      <c r="DD367" s="84">
        <f t="shared" si="708"/>
        <v>728.69930177270453</v>
      </c>
      <c r="DE367" s="86">
        <f t="shared" si="654"/>
        <v>1767.0342260599211</v>
      </c>
      <c r="DF367" s="86">
        <f t="shared" si="655"/>
        <v>706.81369042396841</v>
      </c>
      <c r="DG367" s="86">
        <f t="shared" si="656"/>
        <v>441.75855651498028</v>
      </c>
      <c r="DH367" s="86">
        <f t="shared" si="657"/>
        <v>0.38980814216142629</v>
      </c>
      <c r="DI367" s="86">
        <f t="shared" si="658"/>
        <v>1.2466250126049445</v>
      </c>
      <c r="DJ367" s="86">
        <f t="shared" si="659"/>
        <v>177.67223870728839</v>
      </c>
      <c r="DK367" s="86">
        <f t="shared" si="660"/>
        <v>175.74795332983993</v>
      </c>
      <c r="DL367" s="86">
        <f t="shared" si="718"/>
        <v>175.74795332983993</v>
      </c>
      <c r="DM367" s="86">
        <f t="shared" si="661"/>
        <v>1.2466250126049445</v>
      </c>
      <c r="DN367" s="85">
        <f t="shared" si="662"/>
        <v>1.2466250126049445</v>
      </c>
      <c r="DO367" s="85">
        <f t="shared" si="709"/>
        <v>124.66250126049445</v>
      </c>
      <c r="DP367" s="85">
        <f t="shared" si="663"/>
        <v>1.2466250126049445</v>
      </c>
      <c r="DQ367" s="85">
        <f t="shared" si="710"/>
        <v>124.66250126049445</v>
      </c>
      <c r="DR367" s="85">
        <f t="shared" si="664"/>
        <v>1.2466250126049445</v>
      </c>
      <c r="DS367" s="85">
        <f t="shared" si="711"/>
        <v>124.66250126049445</v>
      </c>
      <c r="DT367" s="81"/>
      <c r="DU367" s="81"/>
      <c r="DV367" s="81">
        <f t="shared" si="712"/>
        <v>-1.2466250126049445</v>
      </c>
      <c r="DW367" s="100"/>
    </row>
    <row r="368" spans="1:127" x14ac:dyDescent="0.2">
      <c r="A368" s="59">
        <f t="shared" si="665"/>
        <v>48.400000000000169</v>
      </c>
      <c r="B368" s="44">
        <f t="shared" si="666"/>
        <v>48400.000000000167</v>
      </c>
      <c r="C368" s="52">
        <f t="shared" si="600"/>
        <v>133.33333333333334</v>
      </c>
      <c r="D368" s="50">
        <f t="shared" si="601"/>
        <v>4</v>
      </c>
      <c r="E368" s="44">
        <f t="shared" si="602"/>
        <v>4.13</v>
      </c>
      <c r="F368" s="47">
        <f t="shared" si="603"/>
        <v>0.02</v>
      </c>
      <c r="G368" s="52">
        <f t="shared" si="667"/>
        <v>2.4880891762289331E-2</v>
      </c>
      <c r="H368" s="57">
        <f t="shared" si="668"/>
        <v>559.20087105226446</v>
      </c>
      <c r="I368" s="52">
        <f t="shared" si="669"/>
        <v>0</v>
      </c>
      <c r="J368" s="54">
        <f t="shared" si="670"/>
        <v>1353.4636732612164</v>
      </c>
      <c r="K368" s="46">
        <f t="shared" si="713"/>
        <v>1353.4636732612164</v>
      </c>
      <c r="L368" s="80">
        <f t="shared" si="604"/>
        <v>0</v>
      </c>
      <c r="M368" s="142">
        <f t="shared" si="605"/>
        <v>0</v>
      </c>
      <c r="N368" s="60">
        <f t="shared" si="606"/>
        <v>4.13</v>
      </c>
      <c r="O368" s="53">
        <f t="shared" si="607"/>
        <v>0</v>
      </c>
      <c r="P368" s="58">
        <f t="shared" si="671"/>
        <v>2.7905406085835294</v>
      </c>
      <c r="Q368" s="49">
        <f t="shared" si="608"/>
        <v>2.7905406085835294</v>
      </c>
      <c r="R368" s="143">
        <f t="shared" si="609"/>
        <v>0.02</v>
      </c>
      <c r="S368" s="51">
        <f t="shared" si="672"/>
        <v>1.944070226322097E-2</v>
      </c>
      <c r="T368" s="57">
        <f t="shared" si="673"/>
        <v>544.42608535363911</v>
      </c>
      <c r="U368" s="53">
        <f t="shared" si="610"/>
        <v>0</v>
      </c>
      <c r="V368" s="58">
        <f t="shared" si="674"/>
        <v>2.802641447177836</v>
      </c>
      <c r="W368" s="49">
        <f t="shared" si="611"/>
        <v>2.802641447177836</v>
      </c>
      <c r="X368" s="143">
        <f t="shared" si="612"/>
        <v>0.02</v>
      </c>
      <c r="Y368" s="51">
        <f t="shared" si="675"/>
        <v>1.8845880481965217E-2</v>
      </c>
      <c r="Z368" s="57">
        <f t="shared" si="676"/>
        <v>535.63483421755507</v>
      </c>
      <c r="AA368" s="53">
        <f t="shared" si="613"/>
        <v>0</v>
      </c>
      <c r="AB368" s="58">
        <f t="shared" si="677"/>
        <v>2.8103297772267894</v>
      </c>
      <c r="AC368" s="49">
        <f t="shared" si="614"/>
        <v>2.8103297772267894</v>
      </c>
      <c r="AD368" s="143">
        <f t="shared" si="615"/>
        <v>0.02</v>
      </c>
      <c r="AE368" s="49">
        <f t="shared" si="714"/>
        <v>1.8793190633116217E-2</v>
      </c>
      <c r="AF368" s="57">
        <f t="shared" si="678"/>
        <v>533.58770147860298</v>
      </c>
      <c r="AG368" s="53">
        <f t="shared" si="616"/>
        <v>0</v>
      </c>
      <c r="AH368" s="58">
        <f t="shared" si="679"/>
        <v>2.8121730009690622</v>
      </c>
      <c r="AI368" s="49">
        <f t="shared" si="617"/>
        <v>2.8121730009690622</v>
      </c>
      <c r="AJ368" s="143">
        <f t="shared" si="618"/>
        <v>0.02</v>
      </c>
      <c r="AK368" s="51">
        <f t="shared" si="680"/>
        <v>1.879374895797762E-2</v>
      </c>
      <c r="AL368" s="57">
        <f t="shared" si="681"/>
        <v>533.33412653966116</v>
      </c>
      <c r="AM368" s="53">
        <f t="shared" si="619"/>
        <v>0</v>
      </c>
      <c r="AN368" s="58">
        <f t="shared" si="682"/>
        <v>2.8124027170270778</v>
      </c>
      <c r="AO368" s="49">
        <f t="shared" si="620"/>
        <v>2.8124027170270778</v>
      </c>
      <c r="AP368" s="143">
        <f t="shared" si="621"/>
        <v>0.02</v>
      </c>
      <c r="AQ368" s="51">
        <f t="shared" si="683"/>
        <v>1.8794044607709816E-2</v>
      </c>
      <c r="AR368" s="57">
        <f t="shared" si="684"/>
        <v>533.31104602747314</v>
      </c>
      <c r="AS368" s="44">
        <f t="shared" si="622"/>
        <v>2436.2346118701894</v>
      </c>
      <c r="AT368" s="44">
        <f t="shared" si="623"/>
        <v>974.49384474807573</v>
      </c>
      <c r="AU368" s="44">
        <f t="shared" si="624"/>
        <v>609.05865296754735</v>
      </c>
      <c r="AV368" s="47">
        <f t="shared" si="625"/>
        <v>6.8109055688620685</v>
      </c>
      <c r="AW368" s="47">
        <f t="shared" si="626"/>
        <v>201.90053792832623</v>
      </c>
      <c r="AX368" s="86">
        <f t="shared" si="627"/>
        <v>24988.183422939364</v>
      </c>
      <c r="AY368" s="86">
        <f t="shared" si="628"/>
        <v>343.1499338405676</v>
      </c>
      <c r="AZ368" s="10">
        <f t="shared" si="685"/>
        <v>343.1499338405676</v>
      </c>
      <c r="BA368" s="44">
        <f t="shared" si="629"/>
        <v>343.1499338405676</v>
      </c>
      <c r="BB368" s="9">
        <f t="shared" si="630"/>
        <v>343.1499338405676</v>
      </c>
      <c r="BC368" s="45">
        <f t="shared" si="719"/>
        <v>45753.324512075684</v>
      </c>
      <c r="BD368" s="9">
        <f t="shared" si="631"/>
        <v>343.1499338405676</v>
      </c>
      <c r="BE368" s="45">
        <f t="shared" si="715"/>
        <v>45753.324512075684</v>
      </c>
      <c r="BF368" s="9">
        <f t="shared" si="632"/>
        <v>343.1499338405676</v>
      </c>
      <c r="BG368" s="45">
        <f t="shared" si="716"/>
        <v>45753.324512075684</v>
      </c>
      <c r="BH368" s="58"/>
      <c r="BI368" s="58"/>
      <c r="BJ368" s="58">
        <f t="shared" si="686"/>
        <v>-343.1499338405676</v>
      </c>
      <c r="BK368" s="97"/>
      <c r="BL368" s="44"/>
      <c r="BM368" s="82">
        <f t="shared" si="687"/>
        <v>36.300000000000004</v>
      </c>
      <c r="BN368" s="86">
        <f t="shared" si="688"/>
        <v>36300</v>
      </c>
      <c r="BO368" s="86">
        <f t="shared" si="689"/>
        <v>100</v>
      </c>
      <c r="BP368" s="84">
        <f t="shared" si="633"/>
        <v>3</v>
      </c>
      <c r="BQ368" s="84">
        <f t="shared" si="634"/>
        <v>2.6</v>
      </c>
      <c r="BR368" s="84">
        <f t="shared" si="635"/>
        <v>0.2</v>
      </c>
      <c r="BS368" s="84">
        <f t="shared" si="690"/>
        <v>3.4616943074938032E-2</v>
      </c>
      <c r="BT368" s="84">
        <f t="shared" si="691"/>
        <v>730.08209162533899</v>
      </c>
      <c r="BU368" s="84">
        <f t="shared" si="692"/>
        <v>0</v>
      </c>
      <c r="BV368" s="83">
        <f t="shared" si="693"/>
        <v>984.53058114440068</v>
      </c>
      <c r="BW368" s="81">
        <f t="shared" si="717"/>
        <v>984.53058114440068</v>
      </c>
      <c r="BX368" s="83">
        <f t="shared" si="636"/>
        <v>0</v>
      </c>
      <c r="BY368" s="141">
        <f t="shared" si="637"/>
        <v>0</v>
      </c>
      <c r="BZ368" s="83">
        <f t="shared" si="638"/>
        <v>2.6</v>
      </c>
      <c r="CA368" s="83">
        <f t="shared" si="639"/>
        <v>0</v>
      </c>
      <c r="CB368" s="83">
        <f t="shared" si="694"/>
        <v>2.5495315792754694</v>
      </c>
      <c r="CC368" s="83">
        <f t="shared" si="640"/>
        <v>2.5495315792754694</v>
      </c>
      <c r="CD368" s="143">
        <f t="shared" si="641"/>
        <v>0.2</v>
      </c>
      <c r="CE368" s="83">
        <f t="shared" si="695"/>
        <v>2.0409523213569609E-2</v>
      </c>
      <c r="CF368" s="84">
        <f t="shared" si="696"/>
        <v>799.06386172740724</v>
      </c>
      <c r="CG368" s="83">
        <f t="shared" si="642"/>
        <v>0</v>
      </c>
      <c r="CH368" s="83">
        <f t="shared" si="697"/>
        <v>2.5332457971445903</v>
      </c>
      <c r="CI368" s="83">
        <f t="shared" si="643"/>
        <v>2.5332457971445903</v>
      </c>
      <c r="CJ368" s="143">
        <f t="shared" si="644"/>
        <v>0.2</v>
      </c>
      <c r="CK368" s="83">
        <f t="shared" si="698"/>
        <v>1.9601910799758336E-2</v>
      </c>
      <c r="CL368" s="84">
        <f t="shared" si="699"/>
        <v>745.40877148578988</v>
      </c>
      <c r="CM368" s="83">
        <f t="shared" si="645"/>
        <v>0</v>
      </c>
      <c r="CN368" s="83">
        <f t="shared" si="700"/>
        <v>2.545895062960394</v>
      </c>
      <c r="CO368" s="83">
        <f t="shared" si="646"/>
        <v>2.545895062960394</v>
      </c>
      <c r="CP368" s="143">
        <f t="shared" si="647"/>
        <v>0.2</v>
      </c>
      <c r="CQ368" s="83">
        <f t="shared" si="701"/>
        <v>1.9761564504283635E-2</v>
      </c>
      <c r="CR368" s="84">
        <f t="shared" si="702"/>
        <v>731.08069594797837</v>
      </c>
      <c r="CS368" s="83">
        <f t="shared" si="648"/>
        <v>0</v>
      </c>
      <c r="CT368" s="83">
        <f t="shared" si="703"/>
        <v>2.5492943270053665</v>
      </c>
      <c r="CU368" s="83">
        <f t="shared" si="649"/>
        <v>2.5492943270053665</v>
      </c>
      <c r="CV368" s="143">
        <f t="shared" si="650"/>
        <v>0.2</v>
      </c>
      <c r="CW368" s="83">
        <f t="shared" si="704"/>
        <v>1.9789526987183698E-2</v>
      </c>
      <c r="CX368" s="84">
        <f t="shared" si="705"/>
        <v>729.54347283025356</v>
      </c>
      <c r="CY368" s="83">
        <f t="shared" si="651"/>
        <v>0</v>
      </c>
      <c r="CZ368" s="83">
        <f t="shared" si="706"/>
        <v>2.5496595647420217</v>
      </c>
      <c r="DA368" s="83">
        <f t="shared" si="652"/>
        <v>2.5496595647420217</v>
      </c>
      <c r="DB368" s="143">
        <f t="shared" si="653"/>
        <v>0.2</v>
      </c>
      <c r="DC368" s="83">
        <f t="shared" si="707"/>
        <v>1.979044676732563E-2</v>
      </c>
      <c r="DD368" s="84">
        <f t="shared" si="708"/>
        <v>729.4759486363065</v>
      </c>
      <c r="DE368" s="86">
        <f t="shared" si="654"/>
        <v>1772.1550460599212</v>
      </c>
      <c r="DF368" s="86">
        <f t="shared" si="655"/>
        <v>708.86201842396849</v>
      </c>
      <c r="DG368" s="86">
        <f t="shared" si="656"/>
        <v>443.03876151498031</v>
      </c>
      <c r="DH368" s="86">
        <f t="shared" si="657"/>
        <v>0.38802588577828806</v>
      </c>
      <c r="DI368" s="86">
        <f t="shared" si="658"/>
        <v>1.2361754861810117</v>
      </c>
      <c r="DJ368" s="86">
        <f t="shared" si="659"/>
        <v>174.88472332426417</v>
      </c>
      <c r="DK368" s="86">
        <f t="shared" si="660"/>
        <v>172.52156014421908</v>
      </c>
      <c r="DL368" s="86">
        <f t="shared" si="718"/>
        <v>172.52156014421908</v>
      </c>
      <c r="DM368" s="86">
        <f t="shared" si="661"/>
        <v>1.2361754861810117</v>
      </c>
      <c r="DN368" s="85">
        <f t="shared" si="662"/>
        <v>1.2361754861810117</v>
      </c>
      <c r="DO368" s="85">
        <f t="shared" si="709"/>
        <v>123.61754861810117</v>
      </c>
      <c r="DP368" s="85">
        <f t="shared" si="663"/>
        <v>1.2361754861810117</v>
      </c>
      <c r="DQ368" s="85">
        <f t="shared" si="710"/>
        <v>123.61754861810117</v>
      </c>
      <c r="DR368" s="85">
        <f t="shared" si="664"/>
        <v>1.2361754861810117</v>
      </c>
      <c r="DS368" s="85">
        <f t="shared" si="711"/>
        <v>123.61754861810117</v>
      </c>
      <c r="DT368" s="81"/>
      <c r="DU368" s="81"/>
      <c r="DV368" s="81">
        <f t="shared" si="712"/>
        <v>-1.2361754861810117</v>
      </c>
      <c r="DW368" s="100"/>
    </row>
    <row r="369" spans="1:127" x14ac:dyDescent="0.2">
      <c r="A369" s="59">
        <f t="shared" si="665"/>
        <v>48.533333333333502</v>
      </c>
      <c r="B369" s="44">
        <f t="shared" si="666"/>
        <v>48533.333333333503</v>
      </c>
      <c r="C369" s="52">
        <f t="shared" si="600"/>
        <v>133.33333333333334</v>
      </c>
      <c r="D369" s="50">
        <f t="shared" si="601"/>
        <v>4</v>
      </c>
      <c r="E369" s="44">
        <f t="shared" si="602"/>
        <v>4.13</v>
      </c>
      <c r="F369" s="47">
        <f t="shared" si="603"/>
        <v>0.02</v>
      </c>
      <c r="G369" s="52">
        <f t="shared" si="667"/>
        <v>2.4878225095622663E-2</v>
      </c>
      <c r="H369" s="57">
        <f t="shared" si="668"/>
        <v>560.00408520654878</v>
      </c>
      <c r="I369" s="52">
        <f t="shared" si="669"/>
        <v>0</v>
      </c>
      <c r="J369" s="54">
        <f t="shared" si="670"/>
        <v>1357.7800732612163</v>
      </c>
      <c r="K369" s="46">
        <f t="shared" si="713"/>
        <v>1357.7800732612163</v>
      </c>
      <c r="L369" s="80">
        <f t="shared" si="604"/>
        <v>0</v>
      </c>
      <c r="M369" s="142">
        <f t="shared" si="605"/>
        <v>0</v>
      </c>
      <c r="N369" s="60">
        <f t="shared" si="606"/>
        <v>4.13</v>
      </c>
      <c r="O369" s="53">
        <f t="shared" si="607"/>
        <v>0</v>
      </c>
      <c r="P369" s="58">
        <f t="shared" si="671"/>
        <v>2.7902531074036809</v>
      </c>
      <c r="Q369" s="49">
        <f t="shared" si="608"/>
        <v>2.7902531074036809</v>
      </c>
      <c r="R369" s="143">
        <f t="shared" si="609"/>
        <v>0.02</v>
      </c>
      <c r="S369" s="51">
        <f t="shared" si="672"/>
        <v>1.9438035596554302E-2</v>
      </c>
      <c r="T369" s="57">
        <f t="shared" si="673"/>
        <v>545.35490747840788</v>
      </c>
      <c r="U369" s="53">
        <f t="shared" si="610"/>
        <v>0</v>
      </c>
      <c r="V369" s="58">
        <f t="shared" si="674"/>
        <v>2.8021948001830661</v>
      </c>
      <c r="W369" s="49">
        <f t="shared" si="611"/>
        <v>2.8021948001830661</v>
      </c>
      <c r="X369" s="143">
        <f t="shared" si="612"/>
        <v>0.02</v>
      </c>
      <c r="Y369" s="51">
        <f t="shared" si="675"/>
        <v>1.8843213815298548E-2</v>
      </c>
      <c r="Z369" s="57">
        <f t="shared" si="676"/>
        <v>536.53134785793327</v>
      </c>
      <c r="AA369" s="53">
        <f t="shared" si="613"/>
        <v>0</v>
      </c>
      <c r="AB369" s="58">
        <f t="shared" si="677"/>
        <v>2.809874990161525</v>
      </c>
      <c r="AC369" s="49">
        <f t="shared" si="614"/>
        <v>2.809874990161525</v>
      </c>
      <c r="AD369" s="143">
        <f t="shared" si="615"/>
        <v>0.02</v>
      </c>
      <c r="AE369" s="49">
        <f t="shared" si="714"/>
        <v>1.8790523966449549E-2</v>
      </c>
      <c r="AF369" s="57">
        <f t="shared" si="678"/>
        <v>534.47926267316745</v>
      </c>
      <c r="AG369" s="53">
        <f t="shared" si="616"/>
        <v>0</v>
      </c>
      <c r="AH369" s="58">
        <f t="shared" si="679"/>
        <v>2.8117143250706658</v>
      </c>
      <c r="AI369" s="49">
        <f t="shared" si="617"/>
        <v>2.8117143250706658</v>
      </c>
      <c r="AJ369" s="143">
        <f t="shared" si="618"/>
        <v>0.02</v>
      </c>
      <c r="AK369" s="51">
        <f t="shared" si="680"/>
        <v>1.8791082291310952E-2</v>
      </c>
      <c r="AL369" s="57">
        <f t="shared" si="681"/>
        <v>534.22512983702427</v>
      </c>
      <c r="AM369" s="53">
        <f t="shared" si="619"/>
        <v>0</v>
      </c>
      <c r="AN369" s="58">
        <f t="shared" si="682"/>
        <v>2.8119435143233718</v>
      </c>
      <c r="AO369" s="49">
        <f t="shared" si="620"/>
        <v>2.8119435143233718</v>
      </c>
      <c r="AP369" s="143">
        <f t="shared" si="621"/>
        <v>0.02</v>
      </c>
      <c r="AQ369" s="51">
        <f t="shared" si="683"/>
        <v>1.8791377941043148E-2</v>
      </c>
      <c r="AR369" s="57">
        <f t="shared" si="684"/>
        <v>534.20199056447473</v>
      </c>
      <c r="AS369" s="44">
        <f t="shared" si="622"/>
        <v>2444.0041318701892</v>
      </c>
      <c r="AT369" s="44">
        <f t="shared" si="623"/>
        <v>977.60165274807571</v>
      </c>
      <c r="AU369" s="44">
        <f t="shared" si="624"/>
        <v>611.0010329675473</v>
      </c>
      <c r="AV369" s="47">
        <f t="shared" si="625"/>
        <v>6.7479952258746971</v>
      </c>
      <c r="AW369" s="47">
        <f t="shared" si="626"/>
        <v>198.40915490304857</v>
      </c>
      <c r="AX369" s="86">
        <f t="shared" si="627"/>
        <v>24298.496771981292</v>
      </c>
      <c r="AY369" s="86">
        <f t="shared" si="628"/>
        <v>341.02609385376928</v>
      </c>
      <c r="AZ369" s="10">
        <f t="shared" si="685"/>
        <v>341.02609385376928</v>
      </c>
      <c r="BA369" s="44">
        <f t="shared" si="629"/>
        <v>341.02609385376928</v>
      </c>
      <c r="BB369" s="9">
        <f t="shared" si="630"/>
        <v>341.02609385376928</v>
      </c>
      <c r="BC369" s="45">
        <f t="shared" si="719"/>
        <v>45470.145847169239</v>
      </c>
      <c r="BD369" s="9">
        <f t="shared" si="631"/>
        <v>341.02609385376928</v>
      </c>
      <c r="BE369" s="45">
        <f t="shared" si="715"/>
        <v>45470.145847169239</v>
      </c>
      <c r="BF369" s="9">
        <f t="shared" si="632"/>
        <v>341.02609385376928</v>
      </c>
      <c r="BG369" s="45">
        <f t="shared" si="716"/>
        <v>45470.145847169239</v>
      </c>
      <c r="BH369" s="58"/>
      <c r="BI369" s="58"/>
      <c r="BJ369" s="58">
        <f t="shared" si="686"/>
        <v>-341.02609385376928</v>
      </c>
      <c r="BK369" s="97"/>
      <c r="BL369" s="44"/>
      <c r="BM369" s="82">
        <f t="shared" si="687"/>
        <v>36.4</v>
      </c>
      <c r="BN369" s="86">
        <f t="shared" si="688"/>
        <v>36400</v>
      </c>
      <c r="BO369" s="86">
        <f t="shared" si="689"/>
        <v>100</v>
      </c>
      <c r="BP369" s="84">
        <f t="shared" si="633"/>
        <v>3</v>
      </c>
      <c r="BQ369" s="84">
        <f t="shared" si="634"/>
        <v>2.6</v>
      </c>
      <c r="BR369" s="84">
        <f t="shared" si="635"/>
        <v>0.2</v>
      </c>
      <c r="BS369" s="84">
        <f t="shared" si="690"/>
        <v>3.4596943074938033E-2</v>
      </c>
      <c r="BT369" s="84">
        <f t="shared" si="691"/>
        <v>731.413127897452</v>
      </c>
      <c r="BU369" s="84">
        <f t="shared" si="692"/>
        <v>0</v>
      </c>
      <c r="BV369" s="83">
        <f t="shared" si="693"/>
        <v>987.37548114440062</v>
      </c>
      <c r="BW369" s="81">
        <f t="shared" si="717"/>
        <v>987.37548114440062</v>
      </c>
      <c r="BX369" s="83">
        <f t="shared" si="636"/>
        <v>0</v>
      </c>
      <c r="BY369" s="141">
        <f t="shared" si="637"/>
        <v>0</v>
      </c>
      <c r="BZ369" s="83">
        <f t="shared" si="638"/>
        <v>2.6</v>
      </c>
      <c r="CA369" s="83">
        <f t="shared" si="639"/>
        <v>0</v>
      </c>
      <c r="CB369" s="83">
        <f t="shared" si="694"/>
        <v>2.5495806644411236</v>
      </c>
      <c r="CC369" s="83">
        <f t="shared" si="640"/>
        <v>2.5495806644411236</v>
      </c>
      <c r="CD369" s="143">
        <f t="shared" si="641"/>
        <v>0.2</v>
      </c>
      <c r="CE369" s="83">
        <f t="shared" si="695"/>
        <v>2.038952321356961E-2</v>
      </c>
      <c r="CF369" s="84">
        <f t="shared" si="696"/>
        <v>799.86399000898621</v>
      </c>
      <c r="CG369" s="83">
        <f t="shared" si="642"/>
        <v>0</v>
      </c>
      <c r="CH369" s="83">
        <f t="shared" si="697"/>
        <v>2.5334211095925308</v>
      </c>
      <c r="CI369" s="83">
        <f t="shared" si="643"/>
        <v>2.5334211095925308</v>
      </c>
      <c r="CJ369" s="143">
        <f t="shared" si="644"/>
        <v>0.2</v>
      </c>
      <c r="CK369" s="83">
        <f t="shared" si="698"/>
        <v>1.9581910799758337E-2</v>
      </c>
      <c r="CL369" s="84">
        <f t="shared" si="699"/>
        <v>746.18216310936793</v>
      </c>
      <c r="CM369" s="83">
        <f t="shared" si="645"/>
        <v>0</v>
      </c>
      <c r="CN369" s="83">
        <f t="shared" si="700"/>
        <v>2.5460766435677367</v>
      </c>
      <c r="CO369" s="83">
        <f t="shared" si="646"/>
        <v>2.5460766435677367</v>
      </c>
      <c r="CP369" s="143">
        <f t="shared" si="647"/>
        <v>0.2</v>
      </c>
      <c r="CQ369" s="83">
        <f t="shared" si="701"/>
        <v>1.9741564504283635E-2</v>
      </c>
      <c r="CR369" s="84">
        <f t="shared" si="702"/>
        <v>731.85651600402252</v>
      </c>
      <c r="CS369" s="83">
        <f t="shared" si="648"/>
        <v>0</v>
      </c>
      <c r="CT369" s="83">
        <f t="shared" si="703"/>
        <v>2.5494753281703981</v>
      </c>
      <c r="CU369" s="83">
        <f t="shared" si="649"/>
        <v>2.5494753281703981</v>
      </c>
      <c r="CV369" s="143">
        <f t="shared" si="650"/>
        <v>0.2</v>
      </c>
      <c r="CW369" s="83">
        <f t="shared" si="704"/>
        <v>1.9769526987183698E-2</v>
      </c>
      <c r="CX369" s="84">
        <f t="shared" si="705"/>
        <v>730.31935526868574</v>
      </c>
      <c r="CY369" s="83">
        <f t="shared" si="651"/>
        <v>0</v>
      </c>
      <c r="CZ369" s="83">
        <f t="shared" si="706"/>
        <v>2.5498405506060426</v>
      </c>
      <c r="DA369" s="83">
        <f t="shared" si="652"/>
        <v>2.5498405506060426</v>
      </c>
      <c r="DB369" s="143">
        <f t="shared" si="653"/>
        <v>0.2</v>
      </c>
      <c r="DC369" s="83">
        <f t="shared" si="707"/>
        <v>1.9770446767325631E-2</v>
      </c>
      <c r="DD369" s="84">
        <f t="shared" si="708"/>
        <v>730.25175600450802</v>
      </c>
      <c r="DE369" s="86">
        <f t="shared" si="654"/>
        <v>1777.2758660599211</v>
      </c>
      <c r="DF369" s="86">
        <f t="shared" si="655"/>
        <v>710.91034642396835</v>
      </c>
      <c r="DG369" s="86">
        <f t="shared" si="656"/>
        <v>444.31896651498027</v>
      </c>
      <c r="DH369" s="86">
        <f t="shared" si="657"/>
        <v>0.38625642747494893</v>
      </c>
      <c r="DI369" s="86">
        <f t="shared" si="658"/>
        <v>1.2258406536544133</v>
      </c>
      <c r="DJ369" s="86">
        <f t="shared" si="659"/>
        <v>172.14809184673814</v>
      </c>
      <c r="DK369" s="86">
        <f t="shared" si="660"/>
        <v>169.29990196400169</v>
      </c>
      <c r="DL369" s="86">
        <f t="shared" si="718"/>
        <v>169.29990196400169</v>
      </c>
      <c r="DM369" s="86">
        <f t="shared" si="661"/>
        <v>1.2258406536544133</v>
      </c>
      <c r="DN369" s="85">
        <f t="shared" si="662"/>
        <v>1.2258406536544133</v>
      </c>
      <c r="DO369" s="85">
        <f t="shared" si="709"/>
        <v>122.58406536544133</v>
      </c>
      <c r="DP369" s="85">
        <f t="shared" si="663"/>
        <v>1.2258406536544133</v>
      </c>
      <c r="DQ369" s="85">
        <f t="shared" si="710"/>
        <v>122.58406536544133</v>
      </c>
      <c r="DR369" s="85">
        <f t="shared" si="664"/>
        <v>1.2258406536544133</v>
      </c>
      <c r="DS369" s="85">
        <f t="shared" si="711"/>
        <v>122.58406536544133</v>
      </c>
      <c r="DT369" s="81"/>
      <c r="DU369" s="81"/>
      <c r="DV369" s="81">
        <f t="shared" si="712"/>
        <v>-1.2258406536544133</v>
      </c>
      <c r="DW369" s="100"/>
    </row>
    <row r="370" spans="1:127" x14ac:dyDescent="0.2">
      <c r="A370" s="59">
        <f t="shared" si="665"/>
        <v>48.666666666666842</v>
      </c>
      <c r="B370" s="44">
        <f t="shared" si="666"/>
        <v>48666.666666666839</v>
      </c>
      <c r="C370" s="52">
        <f t="shared" si="600"/>
        <v>133.33333333333334</v>
      </c>
      <c r="D370" s="50">
        <f t="shared" si="601"/>
        <v>4</v>
      </c>
      <c r="E370" s="44">
        <f t="shared" si="602"/>
        <v>4.13</v>
      </c>
      <c r="F370" s="47">
        <f t="shared" si="603"/>
        <v>0.02</v>
      </c>
      <c r="G370" s="52">
        <f t="shared" si="667"/>
        <v>2.4875558428955995E-2</v>
      </c>
      <c r="H370" s="57">
        <f t="shared" si="668"/>
        <v>560.80721326989953</v>
      </c>
      <c r="I370" s="52">
        <f t="shared" si="669"/>
        <v>0</v>
      </c>
      <c r="J370" s="54">
        <f t="shared" si="670"/>
        <v>1362.0964732612163</v>
      </c>
      <c r="K370" s="46">
        <f t="shared" si="713"/>
        <v>1362.0964732612163</v>
      </c>
      <c r="L370" s="80">
        <f t="shared" si="604"/>
        <v>0</v>
      </c>
      <c r="M370" s="142">
        <f t="shared" si="605"/>
        <v>0</v>
      </c>
      <c r="N370" s="60">
        <f t="shared" si="606"/>
        <v>4.13</v>
      </c>
      <c r="O370" s="53">
        <f t="shared" si="607"/>
        <v>0</v>
      </c>
      <c r="P370" s="58">
        <f t="shared" si="671"/>
        <v>2.7899683281448389</v>
      </c>
      <c r="Q370" s="49">
        <f t="shared" si="608"/>
        <v>2.7899683281448389</v>
      </c>
      <c r="R370" s="143">
        <f t="shared" si="609"/>
        <v>0.02</v>
      </c>
      <c r="S370" s="51">
        <f t="shared" si="672"/>
        <v>1.9435368929887634E-2</v>
      </c>
      <c r="T370" s="57">
        <f t="shared" si="673"/>
        <v>546.28369787913766</v>
      </c>
      <c r="U370" s="53">
        <f t="shared" si="610"/>
        <v>0</v>
      </c>
      <c r="V370" s="58">
        <f t="shared" si="674"/>
        <v>2.8017518606314127</v>
      </c>
      <c r="W370" s="49">
        <f t="shared" si="611"/>
        <v>2.8017518606314127</v>
      </c>
      <c r="X370" s="143">
        <f t="shared" si="612"/>
        <v>0.02</v>
      </c>
      <c r="Y370" s="51">
        <f t="shared" si="675"/>
        <v>1.884054714863188E-2</v>
      </c>
      <c r="Z370" s="57">
        <f t="shared" si="676"/>
        <v>537.42787751060575</v>
      </c>
      <c r="AA370" s="53">
        <f t="shared" si="613"/>
        <v>0</v>
      </c>
      <c r="AB370" s="58">
        <f t="shared" si="677"/>
        <v>2.8094236472560885</v>
      </c>
      <c r="AC370" s="49">
        <f t="shared" si="614"/>
        <v>2.8094236472560885</v>
      </c>
      <c r="AD370" s="143">
        <f t="shared" si="615"/>
        <v>0.02</v>
      </c>
      <c r="AE370" s="49">
        <f t="shared" si="714"/>
        <v>1.8787857299782881E-2</v>
      </c>
      <c r="AF370" s="57">
        <f t="shared" si="678"/>
        <v>535.37084163184738</v>
      </c>
      <c r="AG370" s="53">
        <f t="shared" si="616"/>
        <v>0</v>
      </c>
      <c r="AH370" s="58">
        <f t="shared" si="679"/>
        <v>2.8112590614788031</v>
      </c>
      <c r="AI370" s="49">
        <f t="shared" si="617"/>
        <v>2.8112590614788031</v>
      </c>
      <c r="AJ370" s="143">
        <f t="shared" si="618"/>
        <v>0.02</v>
      </c>
      <c r="AK370" s="51">
        <f t="shared" si="680"/>
        <v>1.8788415624644283E-2</v>
      </c>
      <c r="AL370" s="57">
        <f t="shared" si="681"/>
        <v>535.11615202897497</v>
      </c>
      <c r="AM370" s="53">
        <f t="shared" si="619"/>
        <v>0</v>
      </c>
      <c r="AN370" s="58">
        <f t="shared" si="682"/>
        <v>2.8114877196164816</v>
      </c>
      <c r="AO370" s="49">
        <f t="shared" si="620"/>
        <v>2.8114877196164816</v>
      </c>
      <c r="AP370" s="143">
        <f t="shared" si="621"/>
        <v>0.02</v>
      </c>
      <c r="AQ370" s="51">
        <f t="shared" si="683"/>
        <v>1.8788711274376479E-2</v>
      </c>
      <c r="AR370" s="57">
        <f t="shared" si="684"/>
        <v>535.09295415185341</v>
      </c>
      <c r="AS370" s="44">
        <f t="shared" si="622"/>
        <v>2451.7736518701895</v>
      </c>
      <c r="AT370" s="44">
        <f t="shared" si="623"/>
        <v>980.70946074807568</v>
      </c>
      <c r="AU370" s="44">
        <f t="shared" si="624"/>
        <v>612.94341296754737</v>
      </c>
      <c r="AV370" s="47">
        <f t="shared" si="625"/>
        <v>6.6858014492346935</v>
      </c>
      <c r="AW370" s="47">
        <f t="shared" si="626"/>
        <v>194.98557435241557</v>
      </c>
      <c r="AX370" s="86">
        <f t="shared" si="627"/>
        <v>23629.289999624758</v>
      </c>
      <c r="AY370" s="86">
        <f t="shared" si="628"/>
        <v>338.90996791758374</v>
      </c>
      <c r="AZ370" s="10">
        <f t="shared" si="685"/>
        <v>338.90996791758374</v>
      </c>
      <c r="BA370" s="44">
        <f t="shared" si="629"/>
        <v>338.90996791758374</v>
      </c>
      <c r="BB370" s="9">
        <f t="shared" si="630"/>
        <v>338.90996791758374</v>
      </c>
      <c r="BC370" s="45">
        <f t="shared" si="719"/>
        <v>45187.995722344502</v>
      </c>
      <c r="BD370" s="9">
        <f t="shared" si="631"/>
        <v>338.90996791758374</v>
      </c>
      <c r="BE370" s="45">
        <f t="shared" si="715"/>
        <v>45187.995722344502</v>
      </c>
      <c r="BF370" s="9">
        <f t="shared" si="632"/>
        <v>338.90996791758374</v>
      </c>
      <c r="BG370" s="45">
        <f t="shared" si="716"/>
        <v>45187.995722344502</v>
      </c>
      <c r="BH370" s="58"/>
      <c r="BI370" s="58"/>
      <c r="BJ370" s="58">
        <f t="shared" si="686"/>
        <v>-338.90996791758374</v>
      </c>
      <c r="BK370" s="97"/>
      <c r="BL370" s="44"/>
      <c r="BM370" s="82">
        <f t="shared" si="687"/>
        <v>36.5</v>
      </c>
      <c r="BN370" s="86">
        <f t="shared" si="688"/>
        <v>36500</v>
      </c>
      <c r="BO370" s="86">
        <f t="shared" si="689"/>
        <v>100</v>
      </c>
      <c r="BP370" s="84">
        <f t="shared" si="633"/>
        <v>3</v>
      </c>
      <c r="BQ370" s="84">
        <f t="shared" si="634"/>
        <v>2.6</v>
      </c>
      <c r="BR370" s="84">
        <f t="shared" si="635"/>
        <v>0.2</v>
      </c>
      <c r="BS370" s="84">
        <f t="shared" si="690"/>
        <v>3.4576943074938034E-2</v>
      </c>
      <c r="BT370" s="84">
        <f t="shared" si="691"/>
        <v>732.74339493879575</v>
      </c>
      <c r="BU370" s="84">
        <f t="shared" si="692"/>
        <v>0</v>
      </c>
      <c r="BV370" s="83">
        <f t="shared" si="693"/>
        <v>990.22038114440056</v>
      </c>
      <c r="BW370" s="81">
        <f t="shared" si="717"/>
        <v>990.22038114440056</v>
      </c>
      <c r="BX370" s="83">
        <f t="shared" si="636"/>
        <v>0</v>
      </c>
      <c r="BY370" s="141">
        <f t="shared" si="637"/>
        <v>0</v>
      </c>
      <c r="BZ370" s="83">
        <f t="shared" si="638"/>
        <v>2.6</v>
      </c>
      <c r="CA370" s="83">
        <f t="shared" si="639"/>
        <v>0</v>
      </c>
      <c r="CB370" s="83">
        <f t="shared" si="694"/>
        <v>2.5496299201675856</v>
      </c>
      <c r="CC370" s="83">
        <f t="shared" si="640"/>
        <v>2.5496299201675856</v>
      </c>
      <c r="CD370" s="143">
        <f t="shared" si="641"/>
        <v>0.2</v>
      </c>
      <c r="CE370" s="83">
        <f t="shared" si="695"/>
        <v>2.036952321356961E-2</v>
      </c>
      <c r="CF370" s="84">
        <f t="shared" si="696"/>
        <v>800.6633184435716</v>
      </c>
      <c r="CG370" s="83">
        <f t="shared" si="642"/>
        <v>0</v>
      </c>
      <c r="CH370" s="83">
        <f t="shared" si="697"/>
        <v>2.5335965836920789</v>
      </c>
      <c r="CI370" s="83">
        <f t="shared" si="643"/>
        <v>2.5335965836920789</v>
      </c>
      <c r="CJ370" s="143">
        <f t="shared" si="644"/>
        <v>0.2</v>
      </c>
      <c r="CK370" s="83">
        <f t="shared" si="698"/>
        <v>1.9561910799758338E-2</v>
      </c>
      <c r="CL370" s="84">
        <f t="shared" si="699"/>
        <v>746.9547117680039</v>
      </c>
      <c r="CM370" s="83">
        <f t="shared" si="645"/>
        <v>0</v>
      </c>
      <c r="CN370" s="83">
        <f t="shared" si="700"/>
        <v>2.5462583977629127</v>
      </c>
      <c r="CO370" s="83">
        <f t="shared" si="646"/>
        <v>2.5462583977629127</v>
      </c>
      <c r="CP370" s="143">
        <f t="shared" si="647"/>
        <v>0.2</v>
      </c>
      <c r="CQ370" s="83">
        <f t="shared" si="701"/>
        <v>1.9721564504283636E-2</v>
      </c>
      <c r="CR370" s="84">
        <f t="shared" si="702"/>
        <v>732.63149520797265</v>
      </c>
      <c r="CS370" s="83">
        <f t="shared" si="648"/>
        <v>0</v>
      </c>
      <c r="CT370" s="83">
        <f t="shared" si="703"/>
        <v>2.5496565029214882</v>
      </c>
      <c r="CU370" s="83">
        <f t="shared" si="649"/>
        <v>2.5496565029214882</v>
      </c>
      <c r="CV370" s="143">
        <f t="shared" si="650"/>
        <v>0.2</v>
      </c>
      <c r="CW370" s="83">
        <f t="shared" si="704"/>
        <v>1.9749526987183699E-2</v>
      </c>
      <c r="CX370" s="84">
        <f t="shared" si="705"/>
        <v>731.09439814785583</v>
      </c>
      <c r="CY370" s="83">
        <f t="shared" si="651"/>
        <v>0</v>
      </c>
      <c r="CZ370" s="83">
        <f t="shared" si="706"/>
        <v>2.550021709802496</v>
      </c>
      <c r="DA370" s="83">
        <f t="shared" si="652"/>
        <v>2.550021709802496</v>
      </c>
      <c r="DB370" s="143">
        <f t="shared" si="653"/>
        <v>0.2</v>
      </c>
      <c r="DC370" s="83">
        <f t="shared" si="707"/>
        <v>1.9750446767325631E-2</v>
      </c>
      <c r="DD370" s="84">
        <f t="shared" si="708"/>
        <v>731.02672394368471</v>
      </c>
      <c r="DE370" s="86">
        <f t="shared" si="654"/>
        <v>1782.3966860599212</v>
      </c>
      <c r="DF370" s="86">
        <f t="shared" si="655"/>
        <v>712.95867442396843</v>
      </c>
      <c r="DG370" s="86">
        <f t="shared" si="656"/>
        <v>445.5991715149803</v>
      </c>
      <c r="DH370" s="86">
        <f t="shared" si="657"/>
        <v>0.38449965110206014</v>
      </c>
      <c r="DI370" s="86">
        <f t="shared" si="658"/>
        <v>1.2156190122651582</v>
      </c>
      <c r="DJ370" s="86">
        <f t="shared" si="659"/>
        <v>169.46129921621585</v>
      </c>
      <c r="DK370" s="86">
        <f t="shared" si="660"/>
        <v>166.08297302245268</v>
      </c>
      <c r="DL370" s="86">
        <f t="shared" si="718"/>
        <v>166.08297302245268</v>
      </c>
      <c r="DM370" s="86">
        <f t="shared" si="661"/>
        <v>1.2156190122651582</v>
      </c>
      <c r="DN370" s="85">
        <f t="shared" si="662"/>
        <v>1.2156190122651582</v>
      </c>
      <c r="DO370" s="85">
        <f t="shared" si="709"/>
        <v>121.56190122651583</v>
      </c>
      <c r="DP370" s="85">
        <f t="shared" si="663"/>
        <v>1.2156190122651582</v>
      </c>
      <c r="DQ370" s="85">
        <f t="shared" si="710"/>
        <v>121.56190122651583</v>
      </c>
      <c r="DR370" s="85">
        <f t="shared" si="664"/>
        <v>1.2156190122651582</v>
      </c>
      <c r="DS370" s="85">
        <f t="shared" si="711"/>
        <v>121.56190122651583</v>
      </c>
      <c r="DT370" s="81"/>
      <c r="DU370" s="81"/>
      <c r="DV370" s="81">
        <f t="shared" si="712"/>
        <v>-1.2156190122651582</v>
      </c>
      <c r="DW370" s="100"/>
    </row>
    <row r="371" spans="1:127" x14ac:dyDescent="0.2">
      <c r="A371" s="59">
        <f t="shared" si="665"/>
        <v>48.800000000000175</v>
      </c>
      <c r="B371" s="44">
        <f t="shared" si="666"/>
        <v>48800.000000000175</v>
      </c>
      <c r="C371" s="52">
        <f t="shared" si="600"/>
        <v>133.33333333333334</v>
      </c>
      <c r="D371" s="50">
        <f t="shared" si="601"/>
        <v>4</v>
      </c>
      <c r="E371" s="44">
        <f t="shared" si="602"/>
        <v>4.13</v>
      </c>
      <c r="F371" s="47">
        <f t="shared" si="603"/>
        <v>0.02</v>
      </c>
      <c r="G371" s="52">
        <f t="shared" si="667"/>
        <v>2.4872891762289327E-2</v>
      </c>
      <c r="H371" s="57">
        <f t="shared" si="668"/>
        <v>561.61025524231673</v>
      </c>
      <c r="I371" s="52">
        <f t="shared" si="669"/>
        <v>0</v>
      </c>
      <c r="J371" s="54">
        <f t="shared" si="670"/>
        <v>1366.4128732612162</v>
      </c>
      <c r="K371" s="46">
        <f t="shared" si="713"/>
        <v>1366.4128732612162</v>
      </c>
      <c r="L371" s="80">
        <f t="shared" si="604"/>
        <v>0</v>
      </c>
      <c r="M371" s="142">
        <f t="shared" si="605"/>
        <v>0</v>
      </c>
      <c r="N371" s="60">
        <f t="shared" si="606"/>
        <v>4.13</v>
      </c>
      <c r="O371" s="53">
        <f t="shared" si="607"/>
        <v>0</v>
      </c>
      <c r="P371" s="58">
        <f t="shared" si="671"/>
        <v>2.7896862674331953</v>
      </c>
      <c r="Q371" s="49">
        <f t="shared" si="608"/>
        <v>2.7896862674331953</v>
      </c>
      <c r="R371" s="143">
        <f t="shared" si="609"/>
        <v>0.02</v>
      </c>
      <c r="S371" s="51">
        <f t="shared" si="672"/>
        <v>1.9432702263220965E-2</v>
      </c>
      <c r="T371" s="57">
        <f t="shared" si="673"/>
        <v>547.21245564318383</v>
      </c>
      <c r="U371" s="53">
        <f t="shared" si="610"/>
        <v>0</v>
      </c>
      <c r="V371" s="58">
        <f t="shared" si="674"/>
        <v>2.8013126245443645</v>
      </c>
      <c r="W371" s="49">
        <f t="shared" si="611"/>
        <v>2.8013126245443645</v>
      </c>
      <c r="X371" s="143">
        <f t="shared" si="612"/>
        <v>0.02</v>
      </c>
      <c r="Y371" s="51">
        <f t="shared" si="675"/>
        <v>1.8837880481965212E-2</v>
      </c>
      <c r="Z371" s="57">
        <f t="shared" si="676"/>
        <v>538.32442199431568</v>
      </c>
      <c r="AA371" s="53">
        <f t="shared" si="613"/>
        <v>0</v>
      </c>
      <c r="AB371" s="58">
        <f t="shared" si="677"/>
        <v>2.8089757456476749</v>
      </c>
      <c r="AC371" s="49">
        <f t="shared" si="614"/>
        <v>2.8089757456476749</v>
      </c>
      <c r="AD371" s="143">
        <f t="shared" si="615"/>
        <v>0.02</v>
      </c>
      <c r="AE371" s="49">
        <f t="shared" si="714"/>
        <v>1.8785190633116212E-2</v>
      </c>
      <c r="AF371" s="57">
        <f t="shared" si="678"/>
        <v>536.26243726735777</v>
      </c>
      <c r="AG371" s="53">
        <f t="shared" si="616"/>
        <v>0</v>
      </c>
      <c r="AH371" s="58">
        <f t="shared" si="679"/>
        <v>2.8108072072995665</v>
      </c>
      <c r="AI371" s="49">
        <f t="shared" si="617"/>
        <v>2.8108072072995665</v>
      </c>
      <c r="AJ371" s="143">
        <f t="shared" si="618"/>
        <v>0.02</v>
      </c>
      <c r="AK371" s="51">
        <f t="shared" si="680"/>
        <v>1.8785748957977615E-2</v>
      </c>
      <c r="AL371" s="57">
        <f t="shared" si="681"/>
        <v>536.00719204013296</v>
      </c>
      <c r="AM371" s="53">
        <f t="shared" si="619"/>
        <v>0</v>
      </c>
      <c r="AN371" s="58">
        <f t="shared" si="682"/>
        <v>2.8110353300185942</v>
      </c>
      <c r="AO371" s="49">
        <f t="shared" si="620"/>
        <v>2.8110353300185942</v>
      </c>
      <c r="AP371" s="143">
        <f t="shared" si="621"/>
        <v>0.02</v>
      </c>
      <c r="AQ371" s="51">
        <f t="shared" si="683"/>
        <v>1.8786044607709811E-2</v>
      </c>
      <c r="AR371" s="57">
        <f t="shared" si="684"/>
        <v>535.9839357158113</v>
      </c>
      <c r="AS371" s="44">
        <f t="shared" si="622"/>
        <v>2459.5431718701893</v>
      </c>
      <c r="AT371" s="44">
        <f t="shared" si="623"/>
        <v>983.81726874807566</v>
      </c>
      <c r="AU371" s="44">
        <f t="shared" si="624"/>
        <v>614.88579296754733</v>
      </c>
      <c r="AV371" s="47">
        <f t="shared" si="625"/>
        <v>6.6243147600668317</v>
      </c>
      <c r="AW371" s="47">
        <f t="shared" si="626"/>
        <v>191.62834787555562</v>
      </c>
      <c r="AX371" s="86">
        <f t="shared" si="627"/>
        <v>22979.914564036066</v>
      </c>
      <c r="AY371" s="86">
        <f t="shared" si="628"/>
        <v>336.80154623630324</v>
      </c>
      <c r="AZ371" s="10">
        <f t="shared" si="685"/>
        <v>336.80154623630324</v>
      </c>
      <c r="BA371" s="44">
        <f t="shared" si="629"/>
        <v>336.80154623630324</v>
      </c>
      <c r="BB371" s="9">
        <f t="shared" si="630"/>
        <v>336.80154623630324</v>
      </c>
      <c r="BC371" s="45">
        <f t="shared" si="719"/>
        <v>44906.872831507098</v>
      </c>
      <c r="BD371" s="9">
        <f t="shared" si="631"/>
        <v>336.80154623630324</v>
      </c>
      <c r="BE371" s="45">
        <f t="shared" si="715"/>
        <v>44906.872831507098</v>
      </c>
      <c r="BF371" s="9">
        <f t="shared" si="632"/>
        <v>336.80154623630324</v>
      </c>
      <c r="BG371" s="45">
        <f t="shared" si="716"/>
        <v>44906.872831507098</v>
      </c>
      <c r="BH371" s="58"/>
      <c r="BI371" s="58"/>
      <c r="BJ371" s="58">
        <f t="shared" si="686"/>
        <v>-336.80154623630324</v>
      </c>
      <c r="BK371" s="97"/>
      <c r="BL371" s="44"/>
      <c r="BM371" s="82">
        <f t="shared" si="687"/>
        <v>36.6</v>
      </c>
      <c r="BN371" s="86">
        <f t="shared" si="688"/>
        <v>36600</v>
      </c>
      <c r="BO371" s="86">
        <f t="shared" si="689"/>
        <v>100</v>
      </c>
      <c r="BP371" s="84">
        <f t="shared" si="633"/>
        <v>3</v>
      </c>
      <c r="BQ371" s="84">
        <f t="shared" si="634"/>
        <v>2.6</v>
      </c>
      <c r="BR371" s="84">
        <f t="shared" si="635"/>
        <v>0.2</v>
      </c>
      <c r="BS371" s="84">
        <f t="shared" si="690"/>
        <v>3.4556943074938035E-2</v>
      </c>
      <c r="BT371" s="84">
        <f t="shared" si="691"/>
        <v>734.07289274937023</v>
      </c>
      <c r="BU371" s="84">
        <f t="shared" si="692"/>
        <v>0</v>
      </c>
      <c r="BV371" s="83">
        <f t="shared" si="693"/>
        <v>993.0652811444005</v>
      </c>
      <c r="BW371" s="81">
        <f t="shared" si="717"/>
        <v>993.0652811444005</v>
      </c>
      <c r="BX371" s="83">
        <f t="shared" si="636"/>
        <v>0</v>
      </c>
      <c r="BY371" s="141">
        <f t="shared" si="637"/>
        <v>0</v>
      </c>
      <c r="BZ371" s="83">
        <f t="shared" si="638"/>
        <v>2.6</v>
      </c>
      <c r="CA371" s="83">
        <f t="shared" si="639"/>
        <v>0</v>
      </c>
      <c r="CB371" s="83">
        <f t="shared" si="694"/>
        <v>2.5496793464020318</v>
      </c>
      <c r="CC371" s="83">
        <f t="shared" si="640"/>
        <v>2.5496793464020318</v>
      </c>
      <c r="CD371" s="143">
        <f t="shared" si="641"/>
        <v>0.2</v>
      </c>
      <c r="CE371" s="83">
        <f t="shared" si="695"/>
        <v>2.0349523213569611E-2</v>
      </c>
      <c r="CF371" s="84">
        <f t="shared" si="696"/>
        <v>801.46184700854201</v>
      </c>
      <c r="CG371" s="83">
        <f t="shared" si="642"/>
        <v>0</v>
      </c>
      <c r="CH371" s="83">
        <f t="shared" si="697"/>
        <v>2.5337722194516341</v>
      </c>
      <c r="CI371" s="83">
        <f t="shared" si="643"/>
        <v>2.5337722194516341</v>
      </c>
      <c r="CJ371" s="143">
        <f t="shared" si="644"/>
        <v>0.2</v>
      </c>
      <c r="CK371" s="83">
        <f t="shared" si="698"/>
        <v>1.9541910799758339E-2</v>
      </c>
      <c r="CL371" s="84">
        <f t="shared" si="699"/>
        <v>747.72641752911863</v>
      </c>
      <c r="CM371" s="83">
        <f t="shared" si="645"/>
        <v>0</v>
      </c>
      <c r="CN371" s="83">
        <f t="shared" si="700"/>
        <v>2.5464403255352801</v>
      </c>
      <c r="CO371" s="83">
        <f t="shared" si="646"/>
        <v>2.5464403255352801</v>
      </c>
      <c r="CP371" s="143">
        <f t="shared" si="647"/>
        <v>0.2</v>
      </c>
      <c r="CQ371" s="83">
        <f t="shared" si="701"/>
        <v>1.9701564504283637E-2</v>
      </c>
      <c r="CR371" s="84">
        <f t="shared" si="702"/>
        <v>733.40563362697992</v>
      </c>
      <c r="CS371" s="83">
        <f t="shared" si="648"/>
        <v>0</v>
      </c>
      <c r="CT371" s="83">
        <f t="shared" si="703"/>
        <v>2.5498378512476632</v>
      </c>
      <c r="CU371" s="83">
        <f t="shared" si="649"/>
        <v>2.5498378512476632</v>
      </c>
      <c r="CV371" s="143">
        <f t="shared" si="650"/>
        <v>0.2</v>
      </c>
      <c r="CW371" s="83">
        <f t="shared" si="704"/>
        <v>1.97295269871837E-2</v>
      </c>
      <c r="CX371" s="84">
        <f t="shared" si="705"/>
        <v>731.86860153425573</v>
      </c>
      <c r="CY371" s="83">
        <f t="shared" si="651"/>
        <v>0</v>
      </c>
      <c r="CZ371" s="83">
        <f t="shared" si="706"/>
        <v>2.5502030423205442</v>
      </c>
      <c r="DA371" s="83">
        <f t="shared" si="652"/>
        <v>2.5502030423205442</v>
      </c>
      <c r="DB371" s="143">
        <f t="shared" si="653"/>
        <v>0.2</v>
      </c>
      <c r="DC371" s="83">
        <f t="shared" si="707"/>
        <v>1.9730446767325632E-2</v>
      </c>
      <c r="DD371" s="84">
        <f t="shared" si="708"/>
        <v>731.80085252037259</v>
      </c>
      <c r="DE371" s="86">
        <f t="shared" si="654"/>
        <v>1787.5175060599208</v>
      </c>
      <c r="DF371" s="86">
        <f t="shared" si="655"/>
        <v>715.00700242396829</v>
      </c>
      <c r="DG371" s="86">
        <f t="shared" si="656"/>
        <v>446.87937651498021</v>
      </c>
      <c r="DH371" s="86">
        <f t="shared" si="657"/>
        <v>0.38275544177455967</v>
      </c>
      <c r="DI371" s="86">
        <f t="shared" si="658"/>
        <v>1.2055090819005543</v>
      </c>
      <c r="DJ371" s="86">
        <f t="shared" si="659"/>
        <v>166.82332406082321</v>
      </c>
      <c r="DK371" s="86">
        <f t="shared" si="660"/>
        <v>162.87076756912415</v>
      </c>
      <c r="DL371" s="86">
        <f t="shared" si="718"/>
        <v>162.87076756912415</v>
      </c>
      <c r="DM371" s="86">
        <f t="shared" si="661"/>
        <v>1.2055090819005543</v>
      </c>
      <c r="DN371" s="85">
        <f t="shared" si="662"/>
        <v>1.2055090819005543</v>
      </c>
      <c r="DO371" s="85">
        <f t="shared" si="709"/>
        <v>120.55090819005542</v>
      </c>
      <c r="DP371" s="85">
        <f t="shared" si="663"/>
        <v>1.2055090819005543</v>
      </c>
      <c r="DQ371" s="85">
        <f t="shared" si="710"/>
        <v>120.55090819005542</v>
      </c>
      <c r="DR371" s="85">
        <f t="shared" si="664"/>
        <v>1.2055090819005543</v>
      </c>
      <c r="DS371" s="85">
        <f t="shared" si="711"/>
        <v>120.55090819005542</v>
      </c>
      <c r="DT371" s="81"/>
      <c r="DU371" s="81"/>
      <c r="DV371" s="81">
        <f t="shared" si="712"/>
        <v>-1.2055090819005543</v>
      </c>
      <c r="DW371" s="100"/>
    </row>
    <row r="372" spans="1:127" x14ac:dyDescent="0.2">
      <c r="A372" s="59">
        <f t="shared" si="665"/>
        <v>48.933333333333515</v>
      </c>
      <c r="B372" s="44">
        <f t="shared" si="666"/>
        <v>48933.33333333351</v>
      </c>
      <c r="C372" s="52">
        <f t="shared" si="600"/>
        <v>133.33333333333334</v>
      </c>
      <c r="D372" s="50">
        <f t="shared" si="601"/>
        <v>4</v>
      </c>
      <c r="E372" s="44">
        <f t="shared" si="602"/>
        <v>4.13</v>
      </c>
      <c r="F372" s="47">
        <f t="shared" si="603"/>
        <v>0.02</v>
      </c>
      <c r="G372" s="52">
        <f t="shared" si="667"/>
        <v>2.4870225095622658E-2</v>
      </c>
      <c r="H372" s="57">
        <f t="shared" si="668"/>
        <v>562.41321112380035</v>
      </c>
      <c r="I372" s="52">
        <f t="shared" si="669"/>
        <v>0</v>
      </c>
      <c r="J372" s="54">
        <f t="shared" si="670"/>
        <v>1370.7292732612161</v>
      </c>
      <c r="K372" s="46">
        <f t="shared" si="713"/>
        <v>1370.7292732612161</v>
      </c>
      <c r="L372" s="80">
        <f t="shared" si="604"/>
        <v>0</v>
      </c>
      <c r="M372" s="142">
        <f t="shared" si="605"/>
        <v>0</v>
      </c>
      <c r="N372" s="60">
        <f t="shared" si="606"/>
        <v>4.13</v>
      </c>
      <c r="O372" s="53">
        <f t="shared" si="607"/>
        <v>0</v>
      </c>
      <c r="P372" s="58">
        <f t="shared" si="671"/>
        <v>2.7894069219090429</v>
      </c>
      <c r="Q372" s="49">
        <f t="shared" si="608"/>
        <v>2.7894069219090429</v>
      </c>
      <c r="R372" s="143">
        <f t="shared" si="609"/>
        <v>0.02</v>
      </c>
      <c r="S372" s="51">
        <f t="shared" si="672"/>
        <v>1.9430035596554297E-2</v>
      </c>
      <c r="T372" s="57">
        <f t="shared" si="673"/>
        <v>548.14117985884116</v>
      </c>
      <c r="U372" s="53">
        <f t="shared" si="610"/>
        <v>0</v>
      </c>
      <c r="V372" s="58">
        <f t="shared" si="674"/>
        <v>2.8008770879528191</v>
      </c>
      <c r="W372" s="49">
        <f t="shared" si="611"/>
        <v>2.8008770879528191</v>
      </c>
      <c r="X372" s="143">
        <f t="shared" si="612"/>
        <v>0.02</v>
      </c>
      <c r="Y372" s="51">
        <f t="shared" si="675"/>
        <v>1.8835213815298544E-2</v>
      </c>
      <c r="Z372" s="57">
        <f t="shared" si="676"/>
        <v>539.22098012846038</v>
      </c>
      <c r="AA372" s="53">
        <f t="shared" si="613"/>
        <v>0</v>
      </c>
      <c r="AB372" s="58">
        <f t="shared" si="677"/>
        <v>2.8085312824754305</v>
      </c>
      <c r="AC372" s="49">
        <f t="shared" si="614"/>
        <v>2.8085312824754305</v>
      </c>
      <c r="AD372" s="143">
        <f t="shared" si="615"/>
        <v>0.02</v>
      </c>
      <c r="AE372" s="49">
        <f t="shared" si="714"/>
        <v>1.8782523966449544E-2</v>
      </c>
      <c r="AF372" s="57">
        <f t="shared" si="678"/>
        <v>537.15404849273705</v>
      </c>
      <c r="AG372" s="53">
        <f t="shared" si="616"/>
        <v>0</v>
      </c>
      <c r="AH372" s="58">
        <f t="shared" si="679"/>
        <v>2.8103587596425621</v>
      </c>
      <c r="AI372" s="49">
        <f t="shared" si="617"/>
        <v>2.8103587596425621</v>
      </c>
      <c r="AJ372" s="143">
        <f t="shared" si="618"/>
        <v>0.02</v>
      </c>
      <c r="AK372" s="51">
        <f t="shared" si="680"/>
        <v>1.8783082291310947E-2</v>
      </c>
      <c r="AL372" s="57">
        <f t="shared" si="681"/>
        <v>536.89824879544801</v>
      </c>
      <c r="AM372" s="53">
        <f t="shared" si="619"/>
        <v>0</v>
      </c>
      <c r="AN372" s="58">
        <f t="shared" si="682"/>
        <v>2.8105863426455429</v>
      </c>
      <c r="AO372" s="49">
        <f t="shared" si="620"/>
        <v>2.8105863426455429</v>
      </c>
      <c r="AP372" s="143">
        <f t="shared" si="621"/>
        <v>0.02</v>
      </c>
      <c r="AQ372" s="51">
        <f t="shared" si="683"/>
        <v>1.8783377941043143E-2</v>
      </c>
      <c r="AR372" s="57">
        <f t="shared" si="684"/>
        <v>536.87493418287795</v>
      </c>
      <c r="AS372" s="44">
        <f t="shared" si="622"/>
        <v>2467.3126918701887</v>
      </c>
      <c r="AT372" s="44">
        <f t="shared" si="623"/>
        <v>986.92507674807553</v>
      </c>
      <c r="AU372" s="44">
        <f t="shared" si="624"/>
        <v>616.82817296754718</v>
      </c>
      <c r="AV372" s="47">
        <f t="shared" si="625"/>
        <v>6.5635258208580565</v>
      </c>
      <c r="AW372" s="47">
        <f t="shared" si="626"/>
        <v>188.3360606465954</v>
      </c>
      <c r="AX372" s="86">
        <f t="shared" si="627"/>
        <v>22349.743679674426</v>
      </c>
      <c r="AY372" s="86">
        <f t="shared" si="628"/>
        <v>334.70081900987799</v>
      </c>
      <c r="AZ372" s="10">
        <f t="shared" si="685"/>
        <v>334.70081900987799</v>
      </c>
      <c r="BA372" s="44">
        <f t="shared" si="629"/>
        <v>334.70081900987799</v>
      </c>
      <c r="BB372" s="9">
        <f t="shared" si="630"/>
        <v>334.70081900987799</v>
      </c>
      <c r="BC372" s="45">
        <f t="shared" si="719"/>
        <v>44626.775867983735</v>
      </c>
      <c r="BD372" s="9">
        <f t="shared" si="631"/>
        <v>334.70081900987799</v>
      </c>
      <c r="BE372" s="45">
        <f t="shared" si="715"/>
        <v>44626.775867983735</v>
      </c>
      <c r="BF372" s="9">
        <f t="shared" si="632"/>
        <v>334.70081900987799</v>
      </c>
      <c r="BG372" s="45">
        <f t="shared" si="716"/>
        <v>44626.775867983735</v>
      </c>
      <c r="BH372" s="58"/>
      <c r="BI372" s="58"/>
      <c r="BJ372" s="58">
        <f t="shared" si="686"/>
        <v>-334.70081900987799</v>
      </c>
      <c r="BK372" s="97"/>
      <c r="BL372" s="44"/>
      <c r="BM372" s="82">
        <f t="shared" si="687"/>
        <v>36.700000000000003</v>
      </c>
      <c r="BN372" s="86">
        <f t="shared" si="688"/>
        <v>36700</v>
      </c>
      <c r="BO372" s="86">
        <f t="shared" si="689"/>
        <v>100</v>
      </c>
      <c r="BP372" s="84">
        <f t="shared" si="633"/>
        <v>3</v>
      </c>
      <c r="BQ372" s="84">
        <f t="shared" si="634"/>
        <v>2.6</v>
      </c>
      <c r="BR372" s="84">
        <f t="shared" si="635"/>
        <v>0.2</v>
      </c>
      <c r="BS372" s="84">
        <f t="shared" si="690"/>
        <v>3.4536943074938035E-2</v>
      </c>
      <c r="BT372" s="84">
        <f t="shared" si="691"/>
        <v>735.40162132917555</v>
      </c>
      <c r="BU372" s="84">
        <f t="shared" si="692"/>
        <v>0</v>
      </c>
      <c r="BV372" s="83">
        <f t="shared" si="693"/>
        <v>995.91018114440044</v>
      </c>
      <c r="BW372" s="81">
        <f t="shared" si="717"/>
        <v>995.91018114440044</v>
      </c>
      <c r="BX372" s="83">
        <f t="shared" si="636"/>
        <v>0</v>
      </c>
      <c r="BY372" s="141">
        <f t="shared" si="637"/>
        <v>0</v>
      </c>
      <c r="BZ372" s="83">
        <f t="shared" si="638"/>
        <v>2.6</v>
      </c>
      <c r="CA372" s="83">
        <f t="shared" si="639"/>
        <v>0</v>
      </c>
      <c r="CB372" s="83">
        <f t="shared" si="694"/>
        <v>2.5497289430917394</v>
      </c>
      <c r="CC372" s="83">
        <f t="shared" si="640"/>
        <v>2.5497289430917394</v>
      </c>
      <c r="CD372" s="143">
        <f t="shared" si="641"/>
        <v>0.2</v>
      </c>
      <c r="CE372" s="83">
        <f t="shared" si="695"/>
        <v>2.0329523213569612E-2</v>
      </c>
      <c r="CF372" s="84">
        <f t="shared" si="696"/>
        <v>802.25957568145418</v>
      </c>
      <c r="CG372" s="83">
        <f t="shared" si="642"/>
        <v>0</v>
      </c>
      <c r="CH372" s="83">
        <f t="shared" si="697"/>
        <v>2.5339480168796271</v>
      </c>
      <c r="CI372" s="83">
        <f t="shared" si="643"/>
        <v>2.5339480168796271</v>
      </c>
      <c r="CJ372" s="143">
        <f t="shared" si="644"/>
        <v>0.2</v>
      </c>
      <c r="CK372" s="83">
        <f t="shared" si="698"/>
        <v>1.9521910799758339E-2</v>
      </c>
      <c r="CL372" s="84">
        <f t="shared" si="699"/>
        <v>748.49728046027769</v>
      </c>
      <c r="CM372" s="83">
        <f t="shared" si="645"/>
        <v>0</v>
      </c>
      <c r="CN372" s="83">
        <f t="shared" si="700"/>
        <v>2.5466224268742454</v>
      </c>
      <c r="CO372" s="83">
        <f t="shared" si="646"/>
        <v>2.5466224268742454</v>
      </c>
      <c r="CP372" s="143">
        <f t="shared" si="647"/>
        <v>0.2</v>
      </c>
      <c r="CQ372" s="83">
        <f t="shared" si="701"/>
        <v>1.9681564504283638E-2</v>
      </c>
      <c r="CR372" s="84">
        <f t="shared" si="702"/>
        <v>734.17893132835627</v>
      </c>
      <c r="CS372" s="83">
        <f t="shared" si="648"/>
        <v>0</v>
      </c>
      <c r="CT372" s="83">
        <f t="shared" si="703"/>
        <v>2.5500193731379928</v>
      </c>
      <c r="CU372" s="83">
        <f t="shared" si="649"/>
        <v>2.5500193731379928</v>
      </c>
      <c r="CV372" s="143">
        <f t="shared" si="650"/>
        <v>0.2</v>
      </c>
      <c r="CW372" s="83">
        <f t="shared" si="704"/>
        <v>1.9709526987183701E-2</v>
      </c>
      <c r="CX372" s="84">
        <f t="shared" si="705"/>
        <v>732.64196549453789</v>
      </c>
      <c r="CY372" s="83">
        <f t="shared" si="651"/>
        <v>0</v>
      </c>
      <c r="CZ372" s="83">
        <f t="shared" si="706"/>
        <v>2.5503845481493914</v>
      </c>
      <c r="DA372" s="83">
        <f t="shared" si="652"/>
        <v>2.5503845481493914</v>
      </c>
      <c r="DB372" s="143">
        <f t="shared" si="653"/>
        <v>0.2</v>
      </c>
      <c r="DC372" s="83">
        <f t="shared" si="707"/>
        <v>1.9710446767325633E-2</v>
      </c>
      <c r="DD372" s="84">
        <f t="shared" si="708"/>
        <v>732.57414180126773</v>
      </c>
      <c r="DE372" s="86">
        <f t="shared" si="654"/>
        <v>1792.6383260599205</v>
      </c>
      <c r="DF372" s="86">
        <f t="shared" si="655"/>
        <v>717.05533042396826</v>
      </c>
      <c r="DG372" s="86">
        <f t="shared" si="656"/>
        <v>448.15958151498012</v>
      </c>
      <c r="DH372" s="86">
        <f t="shared" si="657"/>
        <v>0.38102368585576035</v>
      </c>
      <c r="DI372" s="86">
        <f t="shared" si="658"/>
        <v>1.1955094047118162</v>
      </c>
      <c r="DJ372" s="86">
        <f t="shared" si="659"/>
        <v>164.23316811063583</v>
      </c>
      <c r="DK372" s="86">
        <f t="shared" si="660"/>
        <v>159.66327986979974</v>
      </c>
      <c r="DL372" s="86">
        <f t="shared" si="718"/>
        <v>159.66327986979974</v>
      </c>
      <c r="DM372" s="86">
        <f t="shared" si="661"/>
        <v>1.1955094047118162</v>
      </c>
      <c r="DN372" s="85">
        <f t="shared" si="662"/>
        <v>1.1955094047118162</v>
      </c>
      <c r="DO372" s="85">
        <f t="shared" si="709"/>
        <v>119.55094047118162</v>
      </c>
      <c r="DP372" s="85">
        <f t="shared" si="663"/>
        <v>1.1955094047118162</v>
      </c>
      <c r="DQ372" s="85">
        <f t="shared" si="710"/>
        <v>119.55094047118162</v>
      </c>
      <c r="DR372" s="85">
        <f t="shared" si="664"/>
        <v>1.1955094047118162</v>
      </c>
      <c r="DS372" s="85">
        <f t="shared" si="711"/>
        <v>119.55094047118162</v>
      </c>
      <c r="DT372" s="81"/>
      <c r="DU372" s="81"/>
      <c r="DV372" s="81">
        <f t="shared" si="712"/>
        <v>-1.1955094047118162</v>
      </c>
      <c r="DW372" s="100"/>
    </row>
    <row r="373" spans="1:127" x14ac:dyDescent="0.2">
      <c r="A373" s="59">
        <f t="shared" si="665"/>
        <v>49.066666666666848</v>
      </c>
      <c r="B373" s="44">
        <f t="shared" si="666"/>
        <v>49066.666666666846</v>
      </c>
      <c r="C373" s="52">
        <f t="shared" si="600"/>
        <v>133.33333333333334</v>
      </c>
      <c r="D373" s="50">
        <f t="shared" si="601"/>
        <v>4</v>
      </c>
      <c r="E373" s="44">
        <f t="shared" si="602"/>
        <v>4.13</v>
      </c>
      <c r="F373" s="47">
        <f t="shared" si="603"/>
        <v>0.02</v>
      </c>
      <c r="G373" s="52">
        <f t="shared" si="667"/>
        <v>2.486755842895599E-2</v>
      </c>
      <c r="H373" s="57">
        <f t="shared" si="668"/>
        <v>563.21608091435041</v>
      </c>
      <c r="I373" s="52">
        <f t="shared" si="669"/>
        <v>0</v>
      </c>
      <c r="J373" s="54">
        <f t="shared" si="670"/>
        <v>1375.0456732612161</v>
      </c>
      <c r="K373" s="46">
        <f t="shared" si="713"/>
        <v>1375.0456732612161</v>
      </c>
      <c r="L373" s="80">
        <f t="shared" si="604"/>
        <v>0</v>
      </c>
      <c r="M373" s="142">
        <f t="shared" si="605"/>
        <v>0</v>
      </c>
      <c r="N373" s="60">
        <f t="shared" si="606"/>
        <v>4.13</v>
      </c>
      <c r="O373" s="53">
        <f t="shared" si="607"/>
        <v>0</v>
      </c>
      <c r="P373" s="58">
        <f t="shared" si="671"/>
        <v>2.789130288226715</v>
      </c>
      <c r="Q373" s="49">
        <f t="shared" si="608"/>
        <v>2.789130288226715</v>
      </c>
      <c r="R373" s="143">
        <f t="shared" si="609"/>
        <v>0.02</v>
      </c>
      <c r="S373" s="51">
        <f t="shared" si="672"/>
        <v>1.9427368929887629E-2</v>
      </c>
      <c r="T373" s="57">
        <f t="shared" si="673"/>
        <v>549.06986961534437</v>
      </c>
      <c r="U373" s="53">
        <f t="shared" si="610"/>
        <v>0</v>
      </c>
      <c r="V373" s="58">
        <f t="shared" si="674"/>
        <v>2.8004452468970209</v>
      </c>
      <c r="W373" s="49">
        <f t="shared" si="611"/>
        <v>2.8004452468970209</v>
      </c>
      <c r="X373" s="143">
        <f t="shared" si="612"/>
        <v>0.02</v>
      </c>
      <c r="Y373" s="51">
        <f t="shared" si="675"/>
        <v>1.8832547148631876E-2</v>
      </c>
      <c r="Z373" s="57">
        <f t="shared" si="676"/>
        <v>540.11755073309826</v>
      </c>
      <c r="AA373" s="53">
        <f t="shared" si="613"/>
        <v>0</v>
      </c>
      <c r="AB373" s="58">
        <f t="shared" si="677"/>
        <v>2.808090254880411</v>
      </c>
      <c r="AC373" s="49">
        <f t="shared" si="614"/>
        <v>2.808090254880411</v>
      </c>
      <c r="AD373" s="143">
        <f t="shared" si="615"/>
        <v>0.02</v>
      </c>
      <c r="AE373" s="49">
        <f t="shared" si="714"/>
        <v>1.8779857299782876E-2</v>
      </c>
      <c r="AF373" s="57">
        <f t="shared" si="678"/>
        <v>538.04567422135449</v>
      </c>
      <c r="AG373" s="53">
        <f t="shared" si="616"/>
        <v>0</v>
      </c>
      <c r="AH373" s="58">
        <f t="shared" si="679"/>
        <v>2.8099137156208629</v>
      </c>
      <c r="AI373" s="49">
        <f t="shared" si="617"/>
        <v>2.8099137156208629</v>
      </c>
      <c r="AJ373" s="143">
        <f t="shared" si="618"/>
        <v>0.02</v>
      </c>
      <c r="AK373" s="51">
        <f t="shared" si="680"/>
        <v>1.8780415624644279E-2</v>
      </c>
      <c r="AL373" s="57">
        <f t="shared" si="681"/>
        <v>537.78932122020683</v>
      </c>
      <c r="AM373" s="53">
        <f t="shared" si="619"/>
        <v>0</v>
      </c>
      <c r="AN373" s="58">
        <f t="shared" si="682"/>
        <v>2.8101407546167634</v>
      </c>
      <c r="AO373" s="49">
        <f t="shared" si="620"/>
        <v>2.8101407546167634</v>
      </c>
      <c r="AP373" s="143">
        <f t="shared" si="621"/>
        <v>0.02</v>
      </c>
      <c r="AQ373" s="51">
        <f t="shared" si="683"/>
        <v>1.8780711274376475E-2</v>
      </c>
      <c r="AR373" s="57">
        <f t="shared" si="684"/>
        <v>537.7659484799176</v>
      </c>
      <c r="AS373" s="44">
        <f t="shared" si="622"/>
        <v>2475.082211870189</v>
      </c>
      <c r="AT373" s="44">
        <f t="shared" si="623"/>
        <v>990.0328847480755</v>
      </c>
      <c r="AU373" s="44">
        <f t="shared" si="624"/>
        <v>618.77055296754725</v>
      </c>
      <c r="AV373" s="47">
        <f t="shared" si="625"/>
        <v>6.5034254331250851</v>
      </c>
      <c r="AW373" s="47">
        <f t="shared" si="626"/>
        <v>185.10733057836563</v>
      </c>
      <c r="AX373" s="86">
        <f t="shared" si="627"/>
        <v>21738.171548203161</v>
      </c>
      <c r="AY373" s="86">
        <f t="shared" si="628"/>
        <v>332.60777643393612</v>
      </c>
      <c r="AZ373" s="10">
        <f t="shared" si="685"/>
        <v>332.60777643393612</v>
      </c>
      <c r="BA373" s="44">
        <f t="shared" si="629"/>
        <v>332.60777643393612</v>
      </c>
      <c r="BB373" s="9">
        <f t="shared" si="630"/>
        <v>332.60777643393612</v>
      </c>
      <c r="BC373" s="45">
        <f t="shared" si="719"/>
        <v>44347.703524524819</v>
      </c>
      <c r="BD373" s="9">
        <f t="shared" si="631"/>
        <v>332.60777643393612</v>
      </c>
      <c r="BE373" s="45">
        <f t="shared" si="715"/>
        <v>44347.703524524819</v>
      </c>
      <c r="BF373" s="9">
        <f t="shared" si="632"/>
        <v>332.60777643393612</v>
      </c>
      <c r="BG373" s="45">
        <f t="shared" si="716"/>
        <v>44347.703524524819</v>
      </c>
      <c r="BH373" s="58"/>
      <c r="BI373" s="58"/>
      <c r="BJ373" s="58">
        <f t="shared" si="686"/>
        <v>-332.60777643393612</v>
      </c>
      <c r="BK373" s="97"/>
      <c r="BL373" s="44"/>
      <c r="BM373" s="82">
        <f t="shared" si="687"/>
        <v>36.800000000000004</v>
      </c>
      <c r="BN373" s="86">
        <f t="shared" si="688"/>
        <v>36800</v>
      </c>
      <c r="BO373" s="86">
        <f t="shared" si="689"/>
        <v>100</v>
      </c>
      <c r="BP373" s="84">
        <f t="shared" si="633"/>
        <v>3</v>
      </c>
      <c r="BQ373" s="84">
        <f t="shared" si="634"/>
        <v>2.6</v>
      </c>
      <c r="BR373" s="84">
        <f t="shared" si="635"/>
        <v>0.2</v>
      </c>
      <c r="BS373" s="84">
        <f t="shared" si="690"/>
        <v>3.4516943074938036E-2</v>
      </c>
      <c r="BT373" s="84">
        <f t="shared" si="691"/>
        <v>736.72958067821162</v>
      </c>
      <c r="BU373" s="84">
        <f t="shared" si="692"/>
        <v>0</v>
      </c>
      <c r="BV373" s="83">
        <f t="shared" si="693"/>
        <v>998.75508114440038</v>
      </c>
      <c r="BW373" s="81">
        <f t="shared" si="717"/>
        <v>998.75508114440038</v>
      </c>
      <c r="BX373" s="83">
        <f t="shared" si="636"/>
        <v>0</v>
      </c>
      <c r="BY373" s="141">
        <f t="shared" si="637"/>
        <v>0</v>
      </c>
      <c r="BZ373" s="83">
        <f t="shared" si="638"/>
        <v>2.6</v>
      </c>
      <c r="CA373" s="83">
        <f t="shared" si="639"/>
        <v>0</v>
      </c>
      <c r="CB373" s="83">
        <f t="shared" si="694"/>
        <v>2.549778710184083</v>
      </c>
      <c r="CC373" s="83">
        <f t="shared" si="640"/>
        <v>2.549778710184083</v>
      </c>
      <c r="CD373" s="143">
        <f t="shared" si="641"/>
        <v>0.2</v>
      </c>
      <c r="CE373" s="83">
        <f t="shared" si="695"/>
        <v>2.0309523213569613E-2</v>
      </c>
      <c r="CF373" s="84">
        <f t="shared" si="696"/>
        <v>803.05650444004334</v>
      </c>
      <c r="CG373" s="83">
        <f t="shared" si="642"/>
        <v>0</v>
      </c>
      <c r="CH373" s="83">
        <f t="shared" si="697"/>
        <v>2.5341239759845151</v>
      </c>
      <c r="CI373" s="83">
        <f t="shared" si="643"/>
        <v>2.5341239759845151</v>
      </c>
      <c r="CJ373" s="143">
        <f t="shared" si="644"/>
        <v>0.2</v>
      </c>
      <c r="CK373" s="83">
        <f t="shared" si="698"/>
        <v>1.950191079975834E-2</v>
      </c>
      <c r="CL373" s="84">
        <f t="shared" si="699"/>
        <v>749.26730062919125</v>
      </c>
      <c r="CM373" s="83">
        <f t="shared" si="645"/>
        <v>0</v>
      </c>
      <c r="CN373" s="83">
        <f t="shared" si="700"/>
        <v>2.5468047017692599</v>
      </c>
      <c r="CO373" s="83">
        <f t="shared" si="646"/>
        <v>2.5468047017692599</v>
      </c>
      <c r="CP373" s="143">
        <f t="shared" si="647"/>
        <v>0.2</v>
      </c>
      <c r="CQ373" s="83">
        <f t="shared" si="701"/>
        <v>1.9661564504283639E-2</v>
      </c>
      <c r="CR373" s="84">
        <f t="shared" si="702"/>
        <v>734.95138837957404</v>
      </c>
      <c r="CS373" s="83">
        <f t="shared" si="648"/>
        <v>0</v>
      </c>
      <c r="CT373" s="83">
        <f t="shared" si="703"/>
        <v>2.550201068581587</v>
      </c>
      <c r="CU373" s="83">
        <f t="shared" si="649"/>
        <v>2.550201068581587</v>
      </c>
      <c r="CV373" s="143">
        <f t="shared" si="650"/>
        <v>0.2</v>
      </c>
      <c r="CW373" s="83">
        <f t="shared" si="704"/>
        <v>1.9689526987183702E-2</v>
      </c>
      <c r="CX373" s="84">
        <f t="shared" si="705"/>
        <v>733.41449009551536</v>
      </c>
      <c r="CY373" s="83">
        <f t="shared" si="651"/>
        <v>0</v>
      </c>
      <c r="CZ373" s="83">
        <f t="shared" si="706"/>
        <v>2.5505662272782832</v>
      </c>
      <c r="DA373" s="83">
        <f t="shared" si="652"/>
        <v>2.5505662272782832</v>
      </c>
      <c r="DB373" s="143">
        <f t="shared" si="653"/>
        <v>0.2</v>
      </c>
      <c r="DC373" s="83">
        <f t="shared" si="707"/>
        <v>1.9690446767325634E-2</v>
      </c>
      <c r="DD373" s="84">
        <f t="shared" si="708"/>
        <v>733.3465918532263</v>
      </c>
      <c r="DE373" s="86">
        <f t="shared" si="654"/>
        <v>1797.7591460599206</v>
      </c>
      <c r="DF373" s="86">
        <f t="shared" si="655"/>
        <v>719.10365842396823</v>
      </c>
      <c r="DG373" s="86">
        <f t="shared" si="656"/>
        <v>449.43978651498014</v>
      </c>
      <c r="DH373" s="86">
        <f t="shared" si="657"/>
        <v>0.37930427094166164</v>
      </c>
      <c r="DI373" s="86">
        <f t="shared" si="658"/>
        <v>1.1856185447378706</v>
      </c>
      <c r="DJ373" s="86">
        <f t="shared" si="659"/>
        <v>161.68985562856869</v>
      </c>
      <c r="DK373" s="86">
        <f t="shared" si="660"/>
        <v>156.46050420642169</v>
      </c>
      <c r="DL373" s="86">
        <f t="shared" si="718"/>
        <v>156.46050420642169</v>
      </c>
      <c r="DM373" s="86">
        <f t="shared" si="661"/>
        <v>1.1856185447378706</v>
      </c>
      <c r="DN373" s="85">
        <f t="shared" si="662"/>
        <v>1.1856185447378706</v>
      </c>
      <c r="DO373" s="85">
        <f t="shared" si="709"/>
        <v>118.56185447378706</v>
      </c>
      <c r="DP373" s="85">
        <f t="shared" si="663"/>
        <v>1.1856185447378706</v>
      </c>
      <c r="DQ373" s="85">
        <f t="shared" si="710"/>
        <v>118.56185447378706</v>
      </c>
      <c r="DR373" s="85">
        <f t="shared" si="664"/>
        <v>1.1856185447378706</v>
      </c>
      <c r="DS373" s="85">
        <f t="shared" si="711"/>
        <v>118.56185447378706</v>
      </c>
      <c r="DT373" s="81"/>
      <c r="DU373" s="81"/>
      <c r="DV373" s="81">
        <f t="shared" si="712"/>
        <v>-1.1856185447378706</v>
      </c>
      <c r="DW373" s="100"/>
    </row>
    <row r="374" spans="1:127" x14ac:dyDescent="0.2">
      <c r="A374" s="59">
        <f t="shared" si="665"/>
        <v>49.20000000000018</v>
      </c>
      <c r="B374" s="44">
        <f t="shared" si="666"/>
        <v>49200.000000000182</v>
      </c>
      <c r="C374" s="52">
        <f t="shared" si="600"/>
        <v>133.33333333333334</v>
      </c>
      <c r="D374" s="50">
        <f t="shared" si="601"/>
        <v>4</v>
      </c>
      <c r="E374" s="44">
        <f t="shared" si="602"/>
        <v>4.13</v>
      </c>
      <c r="F374" s="47">
        <f t="shared" si="603"/>
        <v>0.02</v>
      </c>
      <c r="G374" s="52">
        <f t="shared" si="667"/>
        <v>2.4864891762289322E-2</v>
      </c>
      <c r="H374" s="57">
        <f t="shared" si="668"/>
        <v>564.01886461396691</v>
      </c>
      <c r="I374" s="52">
        <f t="shared" si="669"/>
        <v>0</v>
      </c>
      <c r="J374" s="54">
        <f t="shared" si="670"/>
        <v>1379.3620732612162</v>
      </c>
      <c r="K374" s="46">
        <f t="shared" si="713"/>
        <v>1379.3620732612162</v>
      </c>
      <c r="L374" s="80">
        <f t="shared" si="604"/>
        <v>0</v>
      </c>
      <c r="M374" s="142">
        <f t="shared" si="605"/>
        <v>0</v>
      </c>
      <c r="N374" s="60">
        <f t="shared" si="606"/>
        <v>4.13</v>
      </c>
      <c r="O374" s="53">
        <f t="shared" si="607"/>
        <v>0</v>
      </c>
      <c r="P374" s="58">
        <f t="shared" si="671"/>
        <v>2.7888563630545131</v>
      </c>
      <c r="Q374" s="49">
        <f t="shared" si="608"/>
        <v>2.7888563630545131</v>
      </c>
      <c r="R374" s="143">
        <f t="shared" si="609"/>
        <v>0.02</v>
      </c>
      <c r="S374" s="51">
        <f t="shared" si="672"/>
        <v>1.9424702263220961E-2</v>
      </c>
      <c r="T374" s="57">
        <f t="shared" si="673"/>
        <v>549.99852400286932</v>
      </c>
      <c r="U374" s="53">
        <f t="shared" si="610"/>
        <v>0</v>
      </c>
      <c r="V374" s="58">
        <f t="shared" si="674"/>
        <v>2.8000170974264913</v>
      </c>
      <c r="W374" s="49">
        <f t="shared" si="611"/>
        <v>2.8000170974264913</v>
      </c>
      <c r="X374" s="143">
        <f t="shared" si="612"/>
        <v>0.02</v>
      </c>
      <c r="Y374" s="51">
        <f t="shared" si="675"/>
        <v>1.8829880481965208E-2</v>
      </c>
      <c r="Z374" s="57">
        <f t="shared" si="676"/>
        <v>541.01413262895517</v>
      </c>
      <c r="AA374" s="53">
        <f t="shared" si="613"/>
        <v>0</v>
      </c>
      <c r="AB374" s="58">
        <f t="shared" si="677"/>
        <v>2.8076526600055356</v>
      </c>
      <c r="AC374" s="49">
        <f t="shared" si="614"/>
        <v>2.8076526600055356</v>
      </c>
      <c r="AD374" s="143">
        <f t="shared" si="615"/>
        <v>0.02</v>
      </c>
      <c r="AE374" s="49">
        <f t="shared" si="714"/>
        <v>1.8777190633116208E-2</v>
      </c>
      <c r="AF374" s="57">
        <f t="shared" si="678"/>
        <v>538.93731336691792</v>
      </c>
      <c r="AG374" s="53">
        <f t="shared" si="616"/>
        <v>0</v>
      </c>
      <c r="AH374" s="58">
        <f t="shared" si="679"/>
        <v>2.8094720723509488</v>
      </c>
      <c r="AI374" s="49">
        <f t="shared" si="617"/>
        <v>2.8094720723509488</v>
      </c>
      <c r="AJ374" s="143">
        <f t="shared" si="618"/>
        <v>0.02</v>
      </c>
      <c r="AK374" s="51">
        <f t="shared" si="680"/>
        <v>1.8777748957977611E-2</v>
      </c>
      <c r="AL374" s="57">
        <f t="shared" si="681"/>
        <v>538.68040824004026</v>
      </c>
      <c r="AM374" s="53">
        <f t="shared" si="619"/>
        <v>0</v>
      </c>
      <c r="AN374" s="58">
        <f t="shared" si="682"/>
        <v>2.8096985630552358</v>
      </c>
      <c r="AO374" s="49">
        <f t="shared" si="620"/>
        <v>2.8096985630552358</v>
      </c>
      <c r="AP374" s="143">
        <f t="shared" si="621"/>
        <v>0.02</v>
      </c>
      <c r="AQ374" s="51">
        <f t="shared" si="683"/>
        <v>1.8778044607709807E-2</v>
      </c>
      <c r="AR374" s="57">
        <f t="shared" si="684"/>
        <v>538.65697753413565</v>
      </c>
      <c r="AS374" s="44">
        <f t="shared" si="622"/>
        <v>2482.8517318701888</v>
      </c>
      <c r="AT374" s="44">
        <f t="shared" si="623"/>
        <v>993.14069274807559</v>
      </c>
      <c r="AU374" s="44">
        <f t="shared" si="624"/>
        <v>620.7129329675472</v>
      </c>
      <c r="AV374" s="47">
        <f t="shared" si="625"/>
        <v>6.4440045351243054</v>
      </c>
      <c r="AW374" s="47">
        <f t="shared" si="626"/>
        <v>181.94080750832305</v>
      </c>
      <c r="AX374" s="86">
        <f t="shared" si="627"/>
        <v>21144.61261792816</v>
      </c>
      <c r="AY374" s="86">
        <f t="shared" si="628"/>
        <v>330.52240869980551</v>
      </c>
      <c r="AZ374" s="10">
        <f t="shared" si="685"/>
        <v>330.52240869980551</v>
      </c>
      <c r="BA374" s="44">
        <f t="shared" si="629"/>
        <v>330.52240869980551</v>
      </c>
      <c r="BB374" s="9">
        <f t="shared" si="630"/>
        <v>330.52240869980551</v>
      </c>
      <c r="BC374" s="45">
        <f t="shared" si="719"/>
        <v>44069.654493307404</v>
      </c>
      <c r="BD374" s="9">
        <f t="shared" si="631"/>
        <v>330.52240869980551</v>
      </c>
      <c r="BE374" s="45">
        <f t="shared" si="715"/>
        <v>44069.654493307404</v>
      </c>
      <c r="BF374" s="9">
        <f t="shared" si="632"/>
        <v>330.52240869980551</v>
      </c>
      <c r="BG374" s="45">
        <f t="shared" si="716"/>
        <v>44069.654493307404</v>
      </c>
      <c r="BH374" s="58"/>
      <c r="BI374" s="58"/>
      <c r="BJ374" s="58">
        <f t="shared" si="686"/>
        <v>-330.52240869980551</v>
      </c>
      <c r="BK374" s="97"/>
      <c r="BL374" s="44"/>
      <c r="BM374" s="82">
        <f t="shared" si="687"/>
        <v>36.9</v>
      </c>
      <c r="BN374" s="86">
        <f t="shared" si="688"/>
        <v>36900</v>
      </c>
      <c r="BO374" s="86">
        <f t="shared" si="689"/>
        <v>100</v>
      </c>
      <c r="BP374" s="84">
        <f t="shared" si="633"/>
        <v>3</v>
      </c>
      <c r="BQ374" s="84">
        <f t="shared" si="634"/>
        <v>2.6</v>
      </c>
      <c r="BR374" s="84">
        <f t="shared" si="635"/>
        <v>0.2</v>
      </c>
      <c r="BS374" s="84">
        <f t="shared" si="690"/>
        <v>3.4496943074938037E-2</v>
      </c>
      <c r="BT374" s="84">
        <f t="shared" si="691"/>
        <v>738.05677079647842</v>
      </c>
      <c r="BU374" s="84">
        <f t="shared" si="692"/>
        <v>0</v>
      </c>
      <c r="BV374" s="83">
        <f t="shared" si="693"/>
        <v>1001.5999811444003</v>
      </c>
      <c r="BW374" s="81">
        <f t="shared" si="717"/>
        <v>1001.5999811444003</v>
      </c>
      <c r="BX374" s="83">
        <f t="shared" si="636"/>
        <v>0</v>
      </c>
      <c r="BY374" s="141">
        <f t="shared" si="637"/>
        <v>0</v>
      </c>
      <c r="BZ374" s="83">
        <f t="shared" si="638"/>
        <v>2.6</v>
      </c>
      <c r="CA374" s="83">
        <f t="shared" si="639"/>
        <v>0</v>
      </c>
      <c r="CB374" s="83">
        <f t="shared" si="694"/>
        <v>2.5498286476265393</v>
      </c>
      <c r="CC374" s="83">
        <f t="shared" si="640"/>
        <v>2.5498286476265393</v>
      </c>
      <c r="CD374" s="143">
        <f t="shared" si="641"/>
        <v>0.2</v>
      </c>
      <c r="CE374" s="83">
        <f t="shared" si="695"/>
        <v>2.0289523213569614E-2</v>
      </c>
      <c r="CF374" s="84">
        <f t="shared" si="696"/>
        <v>803.85263326222275</v>
      </c>
      <c r="CG374" s="83">
        <f t="shared" si="642"/>
        <v>0</v>
      </c>
      <c r="CH374" s="83">
        <f t="shared" si="697"/>
        <v>2.5343000967747868</v>
      </c>
      <c r="CI374" s="83">
        <f t="shared" si="643"/>
        <v>2.5343000967747868</v>
      </c>
      <c r="CJ374" s="143">
        <f t="shared" si="644"/>
        <v>0.2</v>
      </c>
      <c r="CK374" s="83">
        <f t="shared" si="698"/>
        <v>1.9481910799758341E-2</v>
      </c>
      <c r="CL374" s="84">
        <f t="shared" si="699"/>
        <v>750.03647810371422</v>
      </c>
      <c r="CM374" s="83">
        <f t="shared" si="645"/>
        <v>0</v>
      </c>
      <c r="CN374" s="83">
        <f t="shared" si="700"/>
        <v>2.5469871502098198</v>
      </c>
      <c r="CO374" s="83">
        <f t="shared" si="646"/>
        <v>2.5469871502098198</v>
      </c>
      <c r="CP374" s="143">
        <f t="shared" si="647"/>
        <v>0.2</v>
      </c>
      <c r="CQ374" s="83">
        <f t="shared" si="701"/>
        <v>1.9641564504283639E-2</v>
      </c>
      <c r="CR374" s="84">
        <f t="shared" si="702"/>
        <v>735.72300484826644</v>
      </c>
      <c r="CS374" s="83">
        <f t="shared" si="648"/>
        <v>0</v>
      </c>
      <c r="CT374" s="83">
        <f t="shared" si="703"/>
        <v>2.5503829375676008</v>
      </c>
      <c r="CU374" s="83">
        <f t="shared" si="649"/>
        <v>2.5503829375676008</v>
      </c>
      <c r="CV374" s="143">
        <f t="shared" si="650"/>
        <v>0.2</v>
      </c>
      <c r="CW374" s="83">
        <f t="shared" si="704"/>
        <v>1.9669526987183703E-2</v>
      </c>
      <c r="CX374" s="84">
        <f t="shared" si="705"/>
        <v>734.18617540416165</v>
      </c>
      <c r="CY374" s="83">
        <f t="shared" si="651"/>
        <v>0</v>
      </c>
      <c r="CZ374" s="83">
        <f t="shared" si="706"/>
        <v>2.5507480796965099</v>
      </c>
      <c r="DA374" s="83">
        <f t="shared" si="652"/>
        <v>2.5507480796965099</v>
      </c>
      <c r="DB374" s="143">
        <f t="shared" si="653"/>
        <v>0.2</v>
      </c>
      <c r="DC374" s="83">
        <f t="shared" si="707"/>
        <v>1.9670446767325635E-2</v>
      </c>
      <c r="DD374" s="84">
        <f t="shared" si="708"/>
        <v>734.11820274326499</v>
      </c>
      <c r="DE374" s="86">
        <f t="shared" si="654"/>
        <v>1802.8799660599204</v>
      </c>
      <c r="DF374" s="86">
        <f t="shared" si="655"/>
        <v>721.1519864239682</v>
      </c>
      <c r="DG374" s="86">
        <f t="shared" si="656"/>
        <v>450.71999151498011</v>
      </c>
      <c r="DH374" s="86">
        <f t="shared" si="657"/>
        <v>0.3775970858454859</v>
      </c>
      <c r="DI374" s="86">
        <f t="shared" si="658"/>
        <v>1.1758350875361459</v>
      </c>
      <c r="DJ374" s="86">
        <f t="shared" si="659"/>
        <v>159.19243285638859</v>
      </c>
      <c r="DK374" s="86">
        <f t="shared" si="660"/>
        <v>153.26243487703277</v>
      </c>
      <c r="DL374" s="86">
        <f t="shared" si="718"/>
        <v>153.26243487703277</v>
      </c>
      <c r="DM374" s="86">
        <f t="shared" si="661"/>
        <v>1.1758350875361459</v>
      </c>
      <c r="DN374" s="85">
        <f t="shared" si="662"/>
        <v>1.1758350875361459</v>
      </c>
      <c r="DO374" s="85">
        <f t="shared" si="709"/>
        <v>117.58350875361458</v>
      </c>
      <c r="DP374" s="85">
        <f t="shared" si="663"/>
        <v>1.1758350875361459</v>
      </c>
      <c r="DQ374" s="85">
        <f t="shared" si="710"/>
        <v>117.58350875361458</v>
      </c>
      <c r="DR374" s="85">
        <f t="shared" si="664"/>
        <v>1.1758350875361459</v>
      </c>
      <c r="DS374" s="85">
        <f t="shared" si="711"/>
        <v>117.58350875361458</v>
      </c>
      <c r="DT374" s="81"/>
      <c r="DU374" s="81"/>
      <c r="DV374" s="81">
        <f t="shared" si="712"/>
        <v>-1.1758350875361459</v>
      </c>
      <c r="DW374" s="100"/>
    </row>
    <row r="375" spans="1:127" x14ac:dyDescent="0.2">
      <c r="A375" s="59">
        <f t="shared" si="665"/>
        <v>49.33333333333352</v>
      </c>
      <c r="B375" s="44">
        <f t="shared" si="666"/>
        <v>49333.333333333518</v>
      </c>
      <c r="C375" s="52">
        <f t="shared" si="600"/>
        <v>133.33333333333334</v>
      </c>
      <c r="D375" s="50">
        <f t="shared" si="601"/>
        <v>4</v>
      </c>
      <c r="E375" s="44">
        <f t="shared" si="602"/>
        <v>4.13</v>
      </c>
      <c r="F375" s="47">
        <f t="shared" si="603"/>
        <v>0.02</v>
      </c>
      <c r="G375" s="52">
        <f t="shared" si="667"/>
        <v>2.4862225095622654E-2</v>
      </c>
      <c r="H375" s="57">
        <f t="shared" si="668"/>
        <v>564.82156222264996</v>
      </c>
      <c r="I375" s="52">
        <f t="shared" si="669"/>
        <v>0</v>
      </c>
      <c r="J375" s="54">
        <f t="shared" si="670"/>
        <v>1383.6784732612161</v>
      </c>
      <c r="K375" s="46">
        <f t="shared" si="713"/>
        <v>1383.6784732612161</v>
      </c>
      <c r="L375" s="80">
        <f t="shared" si="604"/>
        <v>0</v>
      </c>
      <c r="M375" s="142">
        <f t="shared" si="605"/>
        <v>0</v>
      </c>
      <c r="N375" s="60">
        <f t="shared" si="606"/>
        <v>4.13</v>
      </c>
      <c r="O375" s="53">
        <f t="shared" si="607"/>
        <v>0</v>
      </c>
      <c r="P375" s="58">
        <f t="shared" si="671"/>
        <v>2.7885851430746413</v>
      </c>
      <c r="Q375" s="49">
        <f t="shared" si="608"/>
        <v>2.7885851430746413</v>
      </c>
      <c r="R375" s="143">
        <f t="shared" si="609"/>
        <v>0.02</v>
      </c>
      <c r="S375" s="51">
        <f t="shared" si="672"/>
        <v>1.9422035596554293E-2</v>
      </c>
      <c r="T375" s="57">
        <f t="shared" si="673"/>
        <v>550.92714211253372</v>
      </c>
      <c r="U375" s="53">
        <f t="shared" si="610"/>
        <v>0</v>
      </c>
      <c r="V375" s="58">
        <f t="shared" si="674"/>
        <v>2.7995926355999621</v>
      </c>
      <c r="W375" s="49">
        <f t="shared" si="611"/>
        <v>2.7995926355999621</v>
      </c>
      <c r="X375" s="143">
        <f t="shared" si="612"/>
        <v>0.02</v>
      </c>
      <c r="Y375" s="51">
        <f t="shared" si="675"/>
        <v>1.8827213815298539E-2</v>
      </c>
      <c r="Z375" s="57">
        <f t="shared" si="676"/>
        <v>541.91072463743194</v>
      </c>
      <c r="AA375" s="53">
        <f t="shared" si="613"/>
        <v>0</v>
      </c>
      <c r="AB375" s="58">
        <f t="shared" si="677"/>
        <v>2.8072184949955492</v>
      </c>
      <c r="AC375" s="49">
        <f t="shared" si="614"/>
        <v>2.8072184949955492</v>
      </c>
      <c r="AD375" s="143">
        <f t="shared" si="615"/>
        <v>0.02</v>
      </c>
      <c r="AE375" s="49">
        <f t="shared" si="714"/>
        <v>1.877452396644954E-2</v>
      </c>
      <c r="AF375" s="57">
        <f t="shared" si="678"/>
        <v>539.82896484348123</v>
      </c>
      <c r="AG375" s="53">
        <f t="shared" si="616"/>
        <v>0</v>
      </c>
      <c r="AH375" s="58">
        <f t="shared" si="679"/>
        <v>2.8090338269526653</v>
      </c>
      <c r="AI375" s="49">
        <f t="shared" si="617"/>
        <v>2.8090338269526653</v>
      </c>
      <c r="AJ375" s="143">
        <f t="shared" si="618"/>
        <v>0.02</v>
      </c>
      <c r="AK375" s="51">
        <f t="shared" si="680"/>
        <v>1.8775082291310943E-2</v>
      </c>
      <c r="AL375" s="57">
        <f t="shared" si="681"/>
        <v>539.57150878092978</v>
      </c>
      <c r="AM375" s="53">
        <f t="shared" si="619"/>
        <v>0</v>
      </c>
      <c r="AN375" s="58">
        <f t="shared" si="682"/>
        <v>2.8092597650874351</v>
      </c>
      <c r="AO375" s="49">
        <f t="shared" si="620"/>
        <v>2.8092597650874351</v>
      </c>
      <c r="AP375" s="143">
        <f t="shared" si="621"/>
        <v>0.02</v>
      </c>
      <c r="AQ375" s="51">
        <f t="shared" si="683"/>
        <v>1.8775377941043139E-2</v>
      </c>
      <c r="AR375" s="57">
        <f t="shared" si="684"/>
        <v>539.54802027308619</v>
      </c>
      <c r="AS375" s="44">
        <f t="shared" si="622"/>
        <v>2490.6212518701891</v>
      </c>
      <c r="AT375" s="44">
        <f t="shared" si="623"/>
        <v>996.24850074807557</v>
      </c>
      <c r="AU375" s="44">
        <f t="shared" si="624"/>
        <v>622.65531296754727</v>
      </c>
      <c r="AV375" s="47">
        <f t="shared" si="625"/>
        <v>6.385254199602568</v>
      </c>
      <c r="AW375" s="47">
        <f t="shared" si="626"/>
        <v>178.83517240605923</v>
      </c>
      <c r="AX375" s="86">
        <f t="shared" si="627"/>
        <v>20568.500870655025</v>
      </c>
      <c r="AY375" s="86">
        <f t="shared" si="628"/>
        <v>328.44470599453399</v>
      </c>
      <c r="AZ375" s="10">
        <f t="shared" si="685"/>
        <v>328.44470599453399</v>
      </c>
      <c r="BA375" s="44">
        <f t="shared" si="629"/>
        <v>328.44470599453399</v>
      </c>
      <c r="BB375" s="9">
        <f t="shared" si="630"/>
        <v>328.44470599453399</v>
      </c>
      <c r="BC375" s="45">
        <f t="shared" si="719"/>
        <v>43792.627465937869</v>
      </c>
      <c r="BD375" s="9">
        <f t="shared" si="631"/>
        <v>328.44470599453399</v>
      </c>
      <c r="BE375" s="45">
        <f t="shared" si="715"/>
        <v>43792.627465937869</v>
      </c>
      <c r="BF375" s="9">
        <f t="shared" si="632"/>
        <v>328.44470599453399</v>
      </c>
      <c r="BG375" s="45">
        <f t="shared" si="716"/>
        <v>43792.627465937869</v>
      </c>
      <c r="BH375" s="58"/>
      <c r="BI375" s="58"/>
      <c r="BJ375" s="58">
        <f t="shared" si="686"/>
        <v>-328.44470599453399</v>
      </c>
      <c r="BK375" s="97"/>
      <c r="BL375" s="44"/>
      <c r="BM375" s="82">
        <f t="shared" si="687"/>
        <v>37</v>
      </c>
      <c r="BN375" s="86">
        <f t="shared" si="688"/>
        <v>37000</v>
      </c>
      <c r="BO375" s="86">
        <f t="shared" si="689"/>
        <v>100</v>
      </c>
      <c r="BP375" s="84">
        <f t="shared" si="633"/>
        <v>3</v>
      </c>
      <c r="BQ375" s="84">
        <f t="shared" si="634"/>
        <v>2.6</v>
      </c>
      <c r="BR375" s="84">
        <f t="shared" si="635"/>
        <v>0.2</v>
      </c>
      <c r="BS375" s="84">
        <f t="shared" si="690"/>
        <v>3.4476943074938038E-2</v>
      </c>
      <c r="BT375" s="84">
        <f t="shared" si="691"/>
        <v>739.38319168397607</v>
      </c>
      <c r="BU375" s="84">
        <f t="shared" si="692"/>
        <v>0</v>
      </c>
      <c r="BV375" s="83">
        <f t="shared" si="693"/>
        <v>1004.4448811444004</v>
      </c>
      <c r="BW375" s="81">
        <f t="shared" si="717"/>
        <v>1004.4448811444004</v>
      </c>
      <c r="BX375" s="83">
        <f t="shared" si="636"/>
        <v>0</v>
      </c>
      <c r="BY375" s="141">
        <f t="shared" si="637"/>
        <v>0</v>
      </c>
      <c r="BZ375" s="83">
        <f t="shared" si="638"/>
        <v>2.6</v>
      </c>
      <c r="CA375" s="83">
        <f t="shared" si="639"/>
        <v>0</v>
      </c>
      <c r="CB375" s="83">
        <f t="shared" si="694"/>
        <v>2.5498787553666808</v>
      </c>
      <c r="CC375" s="83">
        <f t="shared" si="640"/>
        <v>2.5498787553666808</v>
      </c>
      <c r="CD375" s="143">
        <f t="shared" si="641"/>
        <v>0.2</v>
      </c>
      <c r="CE375" s="83">
        <f t="shared" si="695"/>
        <v>2.0269523213569614E-2</v>
      </c>
      <c r="CF375" s="84">
        <f t="shared" si="696"/>
        <v>804.64796212608371</v>
      </c>
      <c r="CG375" s="83">
        <f t="shared" si="642"/>
        <v>0</v>
      </c>
      <c r="CH375" s="83">
        <f t="shared" si="697"/>
        <v>2.5344763792589573</v>
      </c>
      <c r="CI375" s="83">
        <f t="shared" si="643"/>
        <v>2.5344763792589573</v>
      </c>
      <c r="CJ375" s="143">
        <f t="shared" si="644"/>
        <v>0.2</v>
      </c>
      <c r="CK375" s="83">
        <f t="shared" si="698"/>
        <v>1.9461910799758342E-2</v>
      </c>
      <c r="CL375" s="84">
        <f t="shared" si="699"/>
        <v>750.80481295184597</v>
      </c>
      <c r="CM375" s="83">
        <f t="shared" si="645"/>
        <v>0</v>
      </c>
      <c r="CN375" s="83">
        <f t="shared" si="700"/>
        <v>2.5471697721854683</v>
      </c>
      <c r="CO375" s="83">
        <f t="shared" si="646"/>
        <v>2.5471697721854683</v>
      </c>
      <c r="CP375" s="143">
        <f t="shared" si="647"/>
        <v>0.2</v>
      </c>
      <c r="CQ375" s="83">
        <f t="shared" si="701"/>
        <v>1.962156450428364E-2</v>
      </c>
      <c r="CR375" s="84">
        <f t="shared" si="702"/>
        <v>736.49378080222698</v>
      </c>
      <c r="CS375" s="83">
        <f t="shared" si="648"/>
        <v>0</v>
      </c>
      <c r="CT375" s="83">
        <f t="shared" si="703"/>
        <v>2.5505649800852264</v>
      </c>
      <c r="CU375" s="83">
        <f t="shared" si="649"/>
        <v>2.5505649800852264</v>
      </c>
      <c r="CV375" s="143">
        <f t="shared" si="650"/>
        <v>0.2</v>
      </c>
      <c r="CW375" s="83">
        <f t="shared" si="704"/>
        <v>1.9649526987183703E-2</v>
      </c>
      <c r="CX375" s="84">
        <f t="shared" si="705"/>
        <v>734.95702148761029</v>
      </c>
      <c r="CY375" s="83">
        <f t="shared" si="651"/>
        <v>0</v>
      </c>
      <c r="CZ375" s="83">
        <f t="shared" si="706"/>
        <v>2.5509301053933982</v>
      </c>
      <c r="DA375" s="83">
        <f t="shared" si="652"/>
        <v>2.5509301053933982</v>
      </c>
      <c r="DB375" s="143">
        <f t="shared" si="653"/>
        <v>0.2</v>
      </c>
      <c r="DC375" s="83">
        <f t="shared" si="707"/>
        <v>1.9650446767325636E-2</v>
      </c>
      <c r="DD375" s="84">
        <f t="shared" si="708"/>
        <v>734.88897453855986</v>
      </c>
      <c r="DE375" s="86">
        <f t="shared" si="654"/>
        <v>1808.0007860599205</v>
      </c>
      <c r="DF375" s="86">
        <f t="shared" si="655"/>
        <v>723.20031442396817</v>
      </c>
      <c r="DG375" s="86">
        <f t="shared" si="656"/>
        <v>452.00019651498013</v>
      </c>
      <c r="DH375" s="86">
        <f t="shared" si="657"/>
        <v>0.37590202058243521</v>
      </c>
      <c r="DI375" s="86">
        <f t="shared" si="658"/>
        <v>1.1661576398202935</v>
      </c>
      <c r="DJ375" s="86">
        <f t="shared" si="659"/>
        <v>156.73996747542046</v>
      </c>
      <c r="DK375" s="86">
        <f t="shared" si="660"/>
        <v>150.06906619571831</v>
      </c>
      <c r="DL375" s="86">
        <f t="shared" si="718"/>
        <v>150.06906619571831</v>
      </c>
      <c r="DM375" s="86">
        <f t="shared" si="661"/>
        <v>1.1661576398202935</v>
      </c>
      <c r="DN375" s="85">
        <f t="shared" si="662"/>
        <v>1.1661576398202935</v>
      </c>
      <c r="DO375" s="85">
        <f t="shared" si="709"/>
        <v>116.61576398202935</v>
      </c>
      <c r="DP375" s="85">
        <f t="shared" si="663"/>
        <v>1.1661576398202935</v>
      </c>
      <c r="DQ375" s="85">
        <f t="shared" si="710"/>
        <v>116.61576398202935</v>
      </c>
      <c r="DR375" s="85">
        <f t="shared" si="664"/>
        <v>1.1661576398202935</v>
      </c>
      <c r="DS375" s="85">
        <f t="shared" si="711"/>
        <v>116.61576398202935</v>
      </c>
      <c r="DT375" s="81"/>
      <c r="DU375" s="81"/>
      <c r="DV375" s="81">
        <f t="shared" si="712"/>
        <v>-1.1661576398202935</v>
      </c>
      <c r="DW375" s="100"/>
    </row>
    <row r="376" spans="1:127" x14ac:dyDescent="0.2">
      <c r="A376" s="59">
        <f t="shared" si="665"/>
        <v>49.466666666666853</v>
      </c>
      <c r="B376" s="44">
        <f t="shared" si="666"/>
        <v>49466.666666666853</v>
      </c>
      <c r="C376" s="52">
        <f t="shared" si="600"/>
        <v>133.33333333333334</v>
      </c>
      <c r="D376" s="50">
        <f t="shared" si="601"/>
        <v>4</v>
      </c>
      <c r="E376" s="44">
        <f t="shared" si="602"/>
        <v>4.13</v>
      </c>
      <c r="F376" s="47">
        <f t="shared" si="603"/>
        <v>0.02</v>
      </c>
      <c r="G376" s="52">
        <f t="shared" si="667"/>
        <v>2.4859558428955986E-2</v>
      </c>
      <c r="H376" s="57">
        <f t="shared" si="668"/>
        <v>565.62417374039944</v>
      </c>
      <c r="I376" s="52">
        <f t="shared" si="669"/>
        <v>0</v>
      </c>
      <c r="J376" s="54">
        <f t="shared" si="670"/>
        <v>1387.9948732612161</v>
      </c>
      <c r="K376" s="46">
        <f t="shared" si="713"/>
        <v>1387.9948732612161</v>
      </c>
      <c r="L376" s="80">
        <f t="shared" si="604"/>
        <v>0</v>
      </c>
      <c r="M376" s="142">
        <f t="shared" si="605"/>
        <v>0</v>
      </c>
      <c r="N376" s="60">
        <f t="shared" si="606"/>
        <v>4.13</v>
      </c>
      <c r="O376" s="53">
        <f t="shared" si="607"/>
        <v>0</v>
      </c>
      <c r="P376" s="58">
        <f t="shared" si="671"/>
        <v>2.7883166249831421</v>
      </c>
      <c r="Q376" s="49">
        <f t="shared" si="608"/>
        <v>2.7883166249831421</v>
      </c>
      <c r="R376" s="143">
        <f t="shared" si="609"/>
        <v>0.02</v>
      </c>
      <c r="S376" s="51">
        <f t="shared" si="672"/>
        <v>1.9419368929887625E-2</v>
      </c>
      <c r="T376" s="57">
        <f t="shared" si="673"/>
        <v>551.85572303639765</v>
      </c>
      <c r="U376" s="53">
        <f t="shared" si="610"/>
        <v>0</v>
      </c>
      <c r="V376" s="58">
        <f t="shared" si="674"/>
        <v>2.7991718574853115</v>
      </c>
      <c r="W376" s="49">
        <f t="shared" si="611"/>
        <v>2.7991718574853115</v>
      </c>
      <c r="X376" s="143">
        <f t="shared" si="612"/>
        <v>0.02</v>
      </c>
      <c r="Y376" s="51">
        <f t="shared" si="675"/>
        <v>1.8824547148631871E-2</v>
      </c>
      <c r="Z376" s="57">
        <f t="shared" si="676"/>
        <v>542.80732558061072</v>
      </c>
      <c r="AA376" s="53">
        <f t="shared" si="613"/>
        <v>0</v>
      </c>
      <c r="AB376" s="58">
        <f t="shared" si="677"/>
        <v>2.8067877569969792</v>
      </c>
      <c r="AC376" s="49">
        <f t="shared" si="614"/>
        <v>2.8067877569969792</v>
      </c>
      <c r="AD376" s="143">
        <f t="shared" si="615"/>
        <v>0.02</v>
      </c>
      <c r="AE376" s="49">
        <f t="shared" si="714"/>
        <v>1.8771857299782872E-2</v>
      </c>
      <c r="AF376" s="57">
        <f t="shared" si="678"/>
        <v>540.72062756545245</v>
      </c>
      <c r="AG376" s="53">
        <f t="shared" si="616"/>
        <v>0</v>
      </c>
      <c r="AH376" s="58">
        <f t="shared" si="679"/>
        <v>2.8085989765491632</v>
      </c>
      <c r="AI376" s="49">
        <f t="shared" si="617"/>
        <v>2.8085989765491632</v>
      </c>
      <c r="AJ376" s="143">
        <f t="shared" si="618"/>
        <v>0.02</v>
      </c>
      <c r="AK376" s="51">
        <f t="shared" si="680"/>
        <v>1.8772415624644274E-2</v>
      </c>
      <c r="AL376" s="57">
        <f t="shared" si="681"/>
        <v>540.46262176921516</v>
      </c>
      <c r="AM376" s="53">
        <f t="shared" si="619"/>
        <v>0</v>
      </c>
      <c r="AN376" s="58">
        <f t="shared" si="682"/>
        <v>2.8088243578432817</v>
      </c>
      <c r="AO376" s="49">
        <f t="shared" si="620"/>
        <v>2.8088243578432817</v>
      </c>
      <c r="AP376" s="143">
        <f t="shared" si="621"/>
        <v>0.02</v>
      </c>
      <c r="AQ376" s="51">
        <f t="shared" si="683"/>
        <v>1.877271127437647E-2</v>
      </c>
      <c r="AR376" s="57">
        <f t="shared" si="684"/>
        <v>540.43907562467871</v>
      </c>
      <c r="AS376" s="44">
        <f t="shared" si="622"/>
        <v>2498.3907718701889</v>
      </c>
      <c r="AT376" s="44">
        <f t="shared" si="623"/>
        <v>999.35630874807555</v>
      </c>
      <c r="AU376" s="44">
        <f t="shared" si="624"/>
        <v>624.59769296754723</v>
      </c>
      <c r="AV376" s="47">
        <f t="shared" si="625"/>
        <v>6.3271656315885032</v>
      </c>
      <c r="AW376" s="47">
        <f t="shared" si="626"/>
        <v>175.78913660179734</v>
      </c>
      <c r="AX376" s="86">
        <f t="shared" si="627"/>
        <v>20009.289134906154</v>
      </c>
      <c r="AY376" s="86">
        <f t="shared" si="628"/>
        <v>326.37465850091206</v>
      </c>
      <c r="AZ376" s="10">
        <f t="shared" si="685"/>
        <v>326.37465850091206</v>
      </c>
      <c r="BA376" s="44">
        <f t="shared" si="629"/>
        <v>326.37465850091206</v>
      </c>
      <c r="BB376" s="9">
        <f t="shared" si="630"/>
        <v>326.37465850091206</v>
      </c>
      <c r="BC376" s="45">
        <f t="shared" si="719"/>
        <v>43516.621133454944</v>
      </c>
      <c r="BD376" s="9">
        <f t="shared" si="631"/>
        <v>326.37465850091206</v>
      </c>
      <c r="BE376" s="45">
        <f t="shared" si="715"/>
        <v>43516.621133454944</v>
      </c>
      <c r="BF376" s="9">
        <f t="shared" si="632"/>
        <v>326.37465850091206</v>
      </c>
      <c r="BG376" s="45">
        <f t="shared" si="716"/>
        <v>43516.621133454944</v>
      </c>
      <c r="BH376" s="58"/>
      <c r="BI376" s="58"/>
      <c r="BJ376" s="58">
        <f t="shared" si="686"/>
        <v>-326.37465850091206</v>
      </c>
      <c r="BK376" s="97"/>
      <c r="BL376" s="44"/>
      <c r="BM376" s="82">
        <f t="shared" si="687"/>
        <v>37.1</v>
      </c>
      <c r="BN376" s="86">
        <f t="shared" si="688"/>
        <v>37100</v>
      </c>
      <c r="BO376" s="86">
        <f t="shared" si="689"/>
        <v>100</v>
      </c>
      <c r="BP376" s="84">
        <f t="shared" si="633"/>
        <v>3</v>
      </c>
      <c r="BQ376" s="84">
        <f t="shared" si="634"/>
        <v>2.6</v>
      </c>
      <c r="BR376" s="84">
        <f t="shared" si="635"/>
        <v>0.2</v>
      </c>
      <c r="BS376" s="84">
        <f t="shared" si="690"/>
        <v>3.4456943074938039E-2</v>
      </c>
      <c r="BT376" s="84">
        <f t="shared" si="691"/>
        <v>740.70884334070445</v>
      </c>
      <c r="BU376" s="84">
        <f t="shared" si="692"/>
        <v>0</v>
      </c>
      <c r="BV376" s="83">
        <f t="shared" si="693"/>
        <v>1007.2897811444003</v>
      </c>
      <c r="BW376" s="81">
        <f t="shared" si="717"/>
        <v>1007.2897811444003</v>
      </c>
      <c r="BX376" s="83">
        <f t="shared" si="636"/>
        <v>0</v>
      </c>
      <c r="BY376" s="141">
        <f t="shared" si="637"/>
        <v>0</v>
      </c>
      <c r="BZ376" s="83">
        <f t="shared" si="638"/>
        <v>2.6</v>
      </c>
      <c r="CA376" s="83">
        <f t="shared" si="639"/>
        <v>0</v>
      </c>
      <c r="CB376" s="83">
        <f t="shared" si="694"/>
        <v>2.5499290333521811</v>
      </c>
      <c r="CC376" s="83">
        <f t="shared" si="640"/>
        <v>2.5499290333521811</v>
      </c>
      <c r="CD376" s="143">
        <f t="shared" si="641"/>
        <v>0.2</v>
      </c>
      <c r="CE376" s="83">
        <f t="shared" si="695"/>
        <v>2.0249523213569615E-2</v>
      </c>
      <c r="CF376" s="84">
        <f t="shared" si="696"/>
        <v>805.44249100989555</v>
      </c>
      <c r="CG376" s="83">
        <f t="shared" si="642"/>
        <v>0</v>
      </c>
      <c r="CH376" s="83">
        <f t="shared" si="697"/>
        <v>2.5346528234455721</v>
      </c>
      <c r="CI376" s="83">
        <f t="shared" si="643"/>
        <v>2.5346528234455721</v>
      </c>
      <c r="CJ376" s="143">
        <f t="shared" si="644"/>
        <v>0.2</v>
      </c>
      <c r="CK376" s="83">
        <f t="shared" si="698"/>
        <v>1.9441910799758343E-2</v>
      </c>
      <c r="CL376" s="84">
        <f t="shared" si="699"/>
        <v>751.57230524173065</v>
      </c>
      <c r="CM376" s="83">
        <f t="shared" si="645"/>
        <v>0</v>
      </c>
      <c r="CN376" s="83">
        <f t="shared" si="700"/>
        <v>2.5473525676857935</v>
      </c>
      <c r="CO376" s="83">
        <f t="shared" si="646"/>
        <v>2.5473525676857935</v>
      </c>
      <c r="CP376" s="143">
        <f t="shared" si="647"/>
        <v>0.2</v>
      </c>
      <c r="CQ376" s="83">
        <f t="shared" si="701"/>
        <v>1.9601564504283641E-2</v>
      </c>
      <c r="CR376" s="84">
        <f t="shared" si="702"/>
        <v>737.2637163094098</v>
      </c>
      <c r="CS376" s="83">
        <f t="shared" si="648"/>
        <v>0</v>
      </c>
      <c r="CT376" s="83">
        <f t="shared" si="703"/>
        <v>2.550747196123702</v>
      </c>
      <c r="CU376" s="83">
        <f t="shared" si="649"/>
        <v>2.550747196123702</v>
      </c>
      <c r="CV376" s="143">
        <f t="shared" si="650"/>
        <v>0.2</v>
      </c>
      <c r="CW376" s="83">
        <f t="shared" si="704"/>
        <v>1.9629526987183704E-2</v>
      </c>
      <c r="CX376" s="84">
        <f t="shared" si="705"/>
        <v>735.72702841315538</v>
      </c>
      <c r="CY376" s="83">
        <f t="shared" si="651"/>
        <v>0</v>
      </c>
      <c r="CZ376" s="83">
        <f t="shared" si="706"/>
        <v>2.5511123043583201</v>
      </c>
      <c r="DA376" s="83">
        <f t="shared" si="652"/>
        <v>2.5511123043583201</v>
      </c>
      <c r="DB376" s="143">
        <f t="shared" si="653"/>
        <v>0.2</v>
      </c>
      <c r="DC376" s="83">
        <f t="shared" si="707"/>
        <v>1.9630446767325636E-2</v>
      </c>
      <c r="DD376" s="84">
        <f t="shared" si="708"/>
        <v>735.65890730644719</v>
      </c>
      <c r="DE376" s="86">
        <f t="shared" si="654"/>
        <v>1813.1216060599206</v>
      </c>
      <c r="DF376" s="86">
        <f t="shared" si="655"/>
        <v>725.24864242396825</v>
      </c>
      <c r="DG376" s="86">
        <f t="shared" si="656"/>
        <v>453.28040151498016</v>
      </c>
      <c r="DH376" s="86">
        <f t="shared" si="657"/>
        <v>0.37421896635466206</v>
      </c>
      <c r="DI376" s="86">
        <f t="shared" si="658"/>
        <v>1.1565848291046223</v>
      </c>
      <c r="DJ376" s="86">
        <f t="shared" si="659"/>
        <v>154.33154808151914</v>
      </c>
      <c r="DK376" s="86">
        <f t="shared" si="660"/>
        <v>146.88039249252992</v>
      </c>
      <c r="DL376" s="86">
        <f t="shared" si="718"/>
        <v>146.88039249252992</v>
      </c>
      <c r="DM376" s="86">
        <f t="shared" si="661"/>
        <v>1.1565848291046223</v>
      </c>
      <c r="DN376" s="85">
        <f t="shared" si="662"/>
        <v>1.1565848291046223</v>
      </c>
      <c r="DO376" s="85">
        <f t="shared" si="709"/>
        <v>115.65848291046224</v>
      </c>
      <c r="DP376" s="85">
        <f t="shared" si="663"/>
        <v>1.1565848291046223</v>
      </c>
      <c r="DQ376" s="85">
        <f t="shared" si="710"/>
        <v>115.65848291046224</v>
      </c>
      <c r="DR376" s="85">
        <f t="shared" si="664"/>
        <v>1.1565848291046223</v>
      </c>
      <c r="DS376" s="85">
        <f t="shared" si="711"/>
        <v>115.65848291046224</v>
      </c>
      <c r="DT376" s="81"/>
      <c r="DU376" s="81"/>
      <c r="DV376" s="81">
        <f t="shared" si="712"/>
        <v>-1.1565848291046223</v>
      </c>
      <c r="DW376" s="100"/>
    </row>
    <row r="377" spans="1:127" x14ac:dyDescent="0.2">
      <c r="A377" s="59">
        <f t="shared" si="665"/>
        <v>49.600000000000193</v>
      </c>
      <c r="B377" s="44">
        <f t="shared" si="666"/>
        <v>49600.000000000189</v>
      </c>
      <c r="C377" s="52">
        <f t="shared" si="600"/>
        <v>133.33333333333334</v>
      </c>
      <c r="D377" s="50">
        <f t="shared" si="601"/>
        <v>4</v>
      </c>
      <c r="E377" s="44">
        <f t="shared" si="602"/>
        <v>4.13</v>
      </c>
      <c r="F377" s="47">
        <f t="shared" si="603"/>
        <v>0.02</v>
      </c>
      <c r="G377" s="52">
        <f t="shared" si="667"/>
        <v>2.4856891762289317E-2</v>
      </c>
      <c r="H377" s="57">
        <f t="shared" si="668"/>
        <v>566.42669916721536</v>
      </c>
      <c r="I377" s="52">
        <f t="shared" si="669"/>
        <v>0</v>
      </c>
      <c r="J377" s="54">
        <f t="shared" si="670"/>
        <v>1392.311273261216</v>
      </c>
      <c r="K377" s="46">
        <f t="shared" si="713"/>
        <v>1392.311273261216</v>
      </c>
      <c r="L377" s="80">
        <f t="shared" si="604"/>
        <v>0</v>
      </c>
      <c r="M377" s="142">
        <f t="shared" si="605"/>
        <v>0</v>
      </c>
      <c r="N377" s="60">
        <f t="shared" si="606"/>
        <v>4.13</v>
      </c>
      <c r="O377" s="53">
        <f t="shared" si="607"/>
        <v>0</v>
      </c>
      <c r="P377" s="58">
        <f t="shared" si="671"/>
        <v>2.7880508054898279</v>
      </c>
      <c r="Q377" s="49">
        <f t="shared" si="608"/>
        <v>2.7880508054898279</v>
      </c>
      <c r="R377" s="143">
        <f t="shared" si="609"/>
        <v>0.02</v>
      </c>
      <c r="S377" s="51">
        <f t="shared" si="672"/>
        <v>1.9416702263220956E-2</v>
      </c>
      <c r="T377" s="57">
        <f t="shared" si="673"/>
        <v>552.78426586746502</v>
      </c>
      <c r="U377" s="53">
        <f t="shared" si="610"/>
        <v>0</v>
      </c>
      <c r="V377" s="58">
        <f t="shared" si="674"/>
        <v>2.7987547591594901</v>
      </c>
      <c r="W377" s="49">
        <f t="shared" si="611"/>
        <v>2.7987547591594901</v>
      </c>
      <c r="X377" s="143">
        <f t="shared" si="612"/>
        <v>0.02</v>
      </c>
      <c r="Y377" s="51">
        <f t="shared" si="675"/>
        <v>1.8821880481965203E-2</v>
      </c>
      <c r="Z377" s="57">
        <f t="shared" si="676"/>
        <v>543.70393428126215</v>
      </c>
      <c r="AA377" s="53">
        <f t="shared" si="613"/>
        <v>0</v>
      </c>
      <c r="AB377" s="58">
        <f t="shared" si="677"/>
        <v>2.8063604431580922</v>
      </c>
      <c r="AC377" s="49">
        <f t="shared" si="614"/>
        <v>2.8063604431580922</v>
      </c>
      <c r="AD377" s="143">
        <f t="shared" si="615"/>
        <v>0.02</v>
      </c>
      <c r="AE377" s="49">
        <f t="shared" si="714"/>
        <v>1.8769190633116203E-2</v>
      </c>
      <c r="AF377" s="57">
        <f t="shared" si="678"/>
        <v>541.61230044760066</v>
      </c>
      <c r="AG377" s="53">
        <f t="shared" si="616"/>
        <v>0</v>
      </c>
      <c r="AH377" s="58">
        <f t="shared" si="679"/>
        <v>2.8081675182668486</v>
      </c>
      <c r="AI377" s="49">
        <f t="shared" si="617"/>
        <v>2.8081675182668486</v>
      </c>
      <c r="AJ377" s="143">
        <f t="shared" si="618"/>
        <v>0.02</v>
      </c>
      <c r="AK377" s="51">
        <f t="shared" si="680"/>
        <v>1.8769748957977606E-2</v>
      </c>
      <c r="AL377" s="57">
        <f t="shared" si="681"/>
        <v>541.35374613160093</v>
      </c>
      <c r="AM377" s="53">
        <f t="shared" si="619"/>
        <v>0</v>
      </c>
      <c r="AN377" s="58">
        <f t="shared" si="682"/>
        <v>2.8083923384560867</v>
      </c>
      <c r="AO377" s="49">
        <f t="shared" si="620"/>
        <v>2.8083923384560867</v>
      </c>
      <c r="AP377" s="143">
        <f t="shared" si="621"/>
        <v>0.02</v>
      </c>
      <c r="AQ377" s="51">
        <f t="shared" si="683"/>
        <v>1.8770044607709802E-2</v>
      </c>
      <c r="AR377" s="57">
        <f t="shared" si="684"/>
        <v>541.33014251718498</v>
      </c>
      <c r="AS377" s="44">
        <f t="shared" si="622"/>
        <v>2506.1602918701888</v>
      </c>
      <c r="AT377" s="44">
        <f t="shared" si="623"/>
        <v>1002.4641167480755</v>
      </c>
      <c r="AU377" s="44">
        <f t="shared" si="624"/>
        <v>626.54007296754719</v>
      </c>
      <c r="AV377" s="47">
        <f t="shared" si="625"/>
        <v>6.2697301662235168</v>
      </c>
      <c r="AW377" s="47">
        <f t="shared" si="626"/>
        <v>172.80144103527854</v>
      </c>
      <c r="AX377" s="86">
        <f t="shared" si="627"/>
        <v>19466.448424476966</v>
      </c>
      <c r="AY377" s="86">
        <f t="shared" si="628"/>
        <v>324.31225639749641</v>
      </c>
      <c r="AZ377" s="10">
        <f t="shared" si="685"/>
        <v>324.31225639749641</v>
      </c>
      <c r="BA377" s="44">
        <f t="shared" si="629"/>
        <v>324.31225639749641</v>
      </c>
      <c r="BB377" s="9">
        <f t="shared" si="630"/>
        <v>324.31225639749641</v>
      </c>
      <c r="BC377" s="45">
        <f t="shared" si="719"/>
        <v>43241.634186332856</v>
      </c>
      <c r="BD377" s="9">
        <f t="shared" si="631"/>
        <v>324.31225639749641</v>
      </c>
      <c r="BE377" s="45">
        <f t="shared" si="715"/>
        <v>43241.634186332856</v>
      </c>
      <c r="BF377" s="9">
        <f t="shared" si="632"/>
        <v>324.31225639749641</v>
      </c>
      <c r="BG377" s="45">
        <f t="shared" si="716"/>
        <v>43241.634186332856</v>
      </c>
      <c r="BH377" s="58"/>
      <c r="BI377" s="58"/>
      <c r="BJ377" s="58">
        <f t="shared" si="686"/>
        <v>-324.31225639749641</v>
      </c>
      <c r="BK377" s="97"/>
      <c r="BL377" s="44"/>
      <c r="BM377" s="82">
        <f t="shared" si="687"/>
        <v>37.200000000000003</v>
      </c>
      <c r="BN377" s="86">
        <f t="shared" si="688"/>
        <v>37200</v>
      </c>
      <c r="BO377" s="86">
        <f t="shared" si="689"/>
        <v>100</v>
      </c>
      <c r="BP377" s="84">
        <f t="shared" si="633"/>
        <v>3</v>
      </c>
      <c r="BQ377" s="84">
        <f t="shared" si="634"/>
        <v>2.6</v>
      </c>
      <c r="BR377" s="84">
        <f t="shared" si="635"/>
        <v>0.2</v>
      </c>
      <c r="BS377" s="84">
        <f t="shared" si="690"/>
        <v>3.443694307493804E-2</v>
      </c>
      <c r="BT377" s="84">
        <f t="shared" si="691"/>
        <v>742.03372576666357</v>
      </c>
      <c r="BU377" s="84">
        <f t="shared" si="692"/>
        <v>0</v>
      </c>
      <c r="BV377" s="83">
        <f t="shared" si="693"/>
        <v>1010.1346811444004</v>
      </c>
      <c r="BW377" s="81">
        <f t="shared" si="717"/>
        <v>1010.1346811444004</v>
      </c>
      <c r="BX377" s="83">
        <f t="shared" si="636"/>
        <v>0</v>
      </c>
      <c r="BY377" s="141">
        <f t="shared" si="637"/>
        <v>0</v>
      </c>
      <c r="BZ377" s="83">
        <f t="shared" si="638"/>
        <v>2.6</v>
      </c>
      <c r="CA377" s="83">
        <f t="shared" si="639"/>
        <v>0</v>
      </c>
      <c r="CB377" s="83">
        <f t="shared" si="694"/>
        <v>2.5499794815308134</v>
      </c>
      <c r="CC377" s="83">
        <f t="shared" si="640"/>
        <v>2.5499794815308134</v>
      </c>
      <c r="CD377" s="143">
        <f t="shared" si="641"/>
        <v>0.2</v>
      </c>
      <c r="CE377" s="83">
        <f t="shared" si="695"/>
        <v>2.0229523213569616E-2</v>
      </c>
      <c r="CF377" s="84">
        <f t="shared" si="696"/>
        <v>806.2362198921054</v>
      </c>
      <c r="CG377" s="83">
        <f t="shared" si="642"/>
        <v>0</v>
      </c>
      <c r="CH377" s="83">
        <f t="shared" si="697"/>
        <v>2.5348294293432061</v>
      </c>
      <c r="CI377" s="83">
        <f t="shared" si="643"/>
        <v>2.5348294293432061</v>
      </c>
      <c r="CJ377" s="143">
        <f t="shared" si="644"/>
        <v>0.2</v>
      </c>
      <c r="CK377" s="83">
        <f t="shared" si="698"/>
        <v>1.9421910799758343E-2</v>
      </c>
      <c r="CL377" s="84">
        <f t="shared" si="699"/>
        <v>752.33895504165639</v>
      </c>
      <c r="CM377" s="83">
        <f t="shared" si="645"/>
        <v>0</v>
      </c>
      <c r="CN377" s="83">
        <f t="shared" si="700"/>
        <v>2.5475355367004302</v>
      </c>
      <c r="CO377" s="83">
        <f t="shared" si="646"/>
        <v>2.5475355367004302</v>
      </c>
      <c r="CP377" s="143">
        <f t="shared" si="647"/>
        <v>0.2</v>
      </c>
      <c r="CQ377" s="83">
        <f t="shared" si="701"/>
        <v>1.9581564504283642E-2</v>
      </c>
      <c r="CR377" s="84">
        <f t="shared" si="702"/>
        <v>738.03281143792913</v>
      </c>
      <c r="CS377" s="83">
        <f t="shared" si="648"/>
        <v>0</v>
      </c>
      <c r="CT377" s="83">
        <f t="shared" si="703"/>
        <v>2.5509295856723062</v>
      </c>
      <c r="CU377" s="83">
        <f t="shared" si="649"/>
        <v>2.5509295856723062</v>
      </c>
      <c r="CV377" s="143">
        <f t="shared" si="650"/>
        <v>0.2</v>
      </c>
      <c r="CW377" s="83">
        <f t="shared" si="704"/>
        <v>1.9609526987183705E-2</v>
      </c>
      <c r="CX377" s="84">
        <f t="shared" si="705"/>
        <v>736.49619624825095</v>
      </c>
      <c r="CY377" s="83">
        <f t="shared" si="651"/>
        <v>0</v>
      </c>
      <c r="CZ377" s="83">
        <f t="shared" si="706"/>
        <v>2.5512946765806901</v>
      </c>
      <c r="DA377" s="83">
        <f t="shared" si="652"/>
        <v>2.5512946765806901</v>
      </c>
      <c r="DB377" s="143">
        <f t="shared" si="653"/>
        <v>0.2</v>
      </c>
      <c r="DC377" s="83">
        <f t="shared" si="707"/>
        <v>1.9610446767325637E-2</v>
      </c>
      <c r="DD377" s="84">
        <f t="shared" si="708"/>
        <v>736.42800111442295</v>
      </c>
      <c r="DE377" s="86">
        <f t="shared" si="654"/>
        <v>1818.2424260599207</v>
      </c>
      <c r="DF377" s="86">
        <f t="shared" si="655"/>
        <v>727.29697042396822</v>
      </c>
      <c r="DG377" s="86">
        <f t="shared" si="656"/>
        <v>454.56060651498018</v>
      </c>
      <c r="DH377" s="86">
        <f t="shared" si="657"/>
        <v>0.37254781553645211</v>
      </c>
      <c r="DI377" s="86">
        <f t="shared" si="658"/>
        <v>1.14711530335514</v>
      </c>
      <c r="DJ377" s="86">
        <f t="shared" si="659"/>
        <v>151.96628367391892</v>
      </c>
      <c r="DK377" s="86">
        <f t="shared" si="660"/>
        <v>143.69640811344127</v>
      </c>
      <c r="DL377" s="86">
        <f t="shared" si="718"/>
        <v>143.69640811344127</v>
      </c>
      <c r="DM377" s="86">
        <f t="shared" si="661"/>
        <v>1.14711530335514</v>
      </c>
      <c r="DN377" s="85">
        <f t="shared" si="662"/>
        <v>1.14711530335514</v>
      </c>
      <c r="DO377" s="85">
        <f t="shared" si="709"/>
        <v>114.711530335514</v>
      </c>
      <c r="DP377" s="85">
        <f t="shared" si="663"/>
        <v>1.14711530335514</v>
      </c>
      <c r="DQ377" s="85">
        <f t="shared" si="710"/>
        <v>114.711530335514</v>
      </c>
      <c r="DR377" s="85">
        <f t="shared" si="664"/>
        <v>1.14711530335514</v>
      </c>
      <c r="DS377" s="85">
        <f t="shared" si="711"/>
        <v>114.711530335514</v>
      </c>
      <c r="DT377" s="81"/>
      <c r="DU377" s="81"/>
      <c r="DV377" s="81">
        <f t="shared" si="712"/>
        <v>-1.14711530335514</v>
      </c>
      <c r="DW377" s="100"/>
    </row>
    <row r="378" spans="1:127" x14ac:dyDescent="0.2">
      <c r="A378" s="59">
        <f t="shared" si="665"/>
        <v>49.733333333333526</v>
      </c>
      <c r="B378" s="44">
        <f t="shared" si="666"/>
        <v>49733.333333333525</v>
      </c>
      <c r="C378" s="52">
        <f t="shared" si="600"/>
        <v>133.33333333333334</v>
      </c>
      <c r="D378" s="50">
        <f t="shared" si="601"/>
        <v>4</v>
      </c>
      <c r="E378" s="44">
        <f t="shared" si="602"/>
        <v>4.13</v>
      </c>
      <c r="F378" s="47">
        <f t="shared" si="603"/>
        <v>0.02</v>
      </c>
      <c r="G378" s="52">
        <f t="shared" si="667"/>
        <v>2.4854225095622649E-2</v>
      </c>
      <c r="H378" s="57">
        <f t="shared" si="668"/>
        <v>567.22913850309772</v>
      </c>
      <c r="I378" s="52">
        <f t="shared" si="669"/>
        <v>0</v>
      </c>
      <c r="J378" s="54">
        <f t="shared" si="670"/>
        <v>1396.6276732612159</v>
      </c>
      <c r="K378" s="46">
        <f t="shared" si="713"/>
        <v>1396.6276732612159</v>
      </c>
      <c r="L378" s="80">
        <f t="shared" si="604"/>
        <v>0</v>
      </c>
      <c r="M378" s="142">
        <f t="shared" si="605"/>
        <v>0</v>
      </c>
      <c r="N378" s="60">
        <f t="shared" si="606"/>
        <v>4.13</v>
      </c>
      <c r="O378" s="53">
        <f t="shared" si="607"/>
        <v>0</v>
      </c>
      <c r="P378" s="58">
        <f t="shared" si="671"/>
        <v>2.7877876813182176</v>
      </c>
      <c r="Q378" s="49">
        <f t="shared" si="608"/>
        <v>2.7877876813182176</v>
      </c>
      <c r="R378" s="143">
        <f t="shared" si="609"/>
        <v>0.02</v>
      </c>
      <c r="S378" s="51">
        <f t="shared" si="672"/>
        <v>1.9414035596554288E-2</v>
      </c>
      <c r="T378" s="57">
        <f t="shared" si="673"/>
        <v>553.71276969968392</v>
      </c>
      <c r="U378" s="53">
        <f t="shared" si="610"/>
        <v>0</v>
      </c>
      <c r="V378" s="58">
        <f t="shared" si="674"/>
        <v>2.7983413367084635</v>
      </c>
      <c r="W378" s="49">
        <f t="shared" si="611"/>
        <v>2.7983413367084635</v>
      </c>
      <c r="X378" s="143">
        <f t="shared" si="612"/>
        <v>0.02</v>
      </c>
      <c r="Y378" s="51">
        <f t="shared" si="675"/>
        <v>1.8819213815298535E-2</v>
      </c>
      <c r="Z378" s="57">
        <f t="shared" si="676"/>
        <v>544.60054956285182</v>
      </c>
      <c r="AA378" s="53">
        <f t="shared" si="613"/>
        <v>0</v>
      </c>
      <c r="AB378" s="58">
        <f t="shared" si="677"/>
        <v>2.8059365506288558</v>
      </c>
      <c r="AC378" s="49">
        <f t="shared" si="614"/>
        <v>2.8059365506288558</v>
      </c>
      <c r="AD378" s="143">
        <f t="shared" si="615"/>
        <v>0.02</v>
      </c>
      <c r="AE378" s="49">
        <f t="shared" si="714"/>
        <v>1.8766523966449535E-2</v>
      </c>
      <c r="AF378" s="57">
        <f t="shared" si="678"/>
        <v>542.50398240506456</v>
      </c>
      <c r="AG378" s="53">
        <f t="shared" si="616"/>
        <v>0</v>
      </c>
      <c r="AH378" s="58">
        <f t="shared" si="679"/>
        <v>2.8077394492353362</v>
      </c>
      <c r="AI378" s="49">
        <f t="shared" si="617"/>
        <v>2.8077394492353362</v>
      </c>
      <c r="AJ378" s="143">
        <f t="shared" si="618"/>
        <v>0.02</v>
      </c>
      <c r="AK378" s="51">
        <f t="shared" si="680"/>
        <v>1.8767082291310938E-2</v>
      </c>
      <c r="AL378" s="57">
        <f t="shared" si="681"/>
        <v>542.24488079516391</v>
      </c>
      <c r="AM378" s="53">
        <f t="shared" si="619"/>
        <v>0</v>
      </c>
      <c r="AN378" s="58">
        <f t="shared" si="682"/>
        <v>2.8079637040625052</v>
      </c>
      <c r="AO378" s="49">
        <f t="shared" si="620"/>
        <v>2.8079637040625052</v>
      </c>
      <c r="AP378" s="143">
        <f t="shared" si="621"/>
        <v>0.02</v>
      </c>
      <c r="AQ378" s="51">
        <f t="shared" si="683"/>
        <v>1.8767377941043134E-2</v>
      </c>
      <c r="AR378" s="57">
        <f t="shared" si="684"/>
        <v>542.22121987924584</v>
      </c>
      <c r="AS378" s="44">
        <f t="shared" si="622"/>
        <v>2513.9298118701886</v>
      </c>
      <c r="AT378" s="44">
        <f t="shared" si="623"/>
        <v>1005.5719247480754</v>
      </c>
      <c r="AU378" s="44">
        <f t="shared" si="624"/>
        <v>628.48245296754715</v>
      </c>
      <c r="AV378" s="47">
        <f t="shared" si="625"/>
        <v>6.212939266631504</v>
      </c>
      <c r="AW378" s="47">
        <f t="shared" si="626"/>
        <v>169.87085552447346</v>
      </c>
      <c r="AX378" s="86">
        <f t="shared" si="627"/>
        <v>18939.467301354576</v>
      </c>
      <c r="AY378" s="86">
        <f t="shared" si="628"/>
        <v>322.25748985862913</v>
      </c>
      <c r="AZ378" s="10">
        <f t="shared" si="685"/>
        <v>322.25748985862913</v>
      </c>
      <c r="BA378" s="44">
        <f t="shared" si="629"/>
        <v>322.25748985862913</v>
      </c>
      <c r="BB378" s="9">
        <f t="shared" si="630"/>
        <v>322.25748985862913</v>
      </c>
      <c r="BC378" s="45">
        <f t="shared" si="719"/>
        <v>42967.665314483886</v>
      </c>
      <c r="BD378" s="9">
        <f t="shared" si="631"/>
        <v>322.25748985862913</v>
      </c>
      <c r="BE378" s="45">
        <f t="shared" si="715"/>
        <v>42967.665314483886</v>
      </c>
      <c r="BF378" s="9">
        <f t="shared" si="632"/>
        <v>322.25748985862913</v>
      </c>
      <c r="BG378" s="45">
        <f t="shared" si="716"/>
        <v>42967.665314483886</v>
      </c>
      <c r="BH378" s="58"/>
      <c r="BI378" s="58"/>
      <c r="BJ378" s="58">
        <f t="shared" si="686"/>
        <v>-322.25748985862913</v>
      </c>
      <c r="BK378" s="97"/>
      <c r="BL378" s="44"/>
      <c r="BM378" s="82">
        <f t="shared" si="687"/>
        <v>37.300000000000004</v>
      </c>
      <c r="BN378" s="86">
        <f t="shared" si="688"/>
        <v>37300</v>
      </c>
      <c r="BO378" s="86">
        <f t="shared" si="689"/>
        <v>100</v>
      </c>
      <c r="BP378" s="84">
        <f t="shared" si="633"/>
        <v>3</v>
      </c>
      <c r="BQ378" s="84">
        <f t="shared" si="634"/>
        <v>2.6</v>
      </c>
      <c r="BR378" s="84">
        <f t="shared" si="635"/>
        <v>0.2</v>
      </c>
      <c r="BS378" s="84">
        <f t="shared" si="690"/>
        <v>3.441694307493804E-2</v>
      </c>
      <c r="BT378" s="84">
        <f t="shared" si="691"/>
        <v>743.35783896185342</v>
      </c>
      <c r="BU378" s="84">
        <f t="shared" si="692"/>
        <v>0</v>
      </c>
      <c r="BV378" s="83">
        <f t="shared" si="693"/>
        <v>1012.9795811444003</v>
      </c>
      <c r="BW378" s="81">
        <f t="shared" si="717"/>
        <v>1012.9795811444003</v>
      </c>
      <c r="BX378" s="83">
        <f t="shared" si="636"/>
        <v>0</v>
      </c>
      <c r="BY378" s="141">
        <f t="shared" si="637"/>
        <v>0</v>
      </c>
      <c r="BZ378" s="83">
        <f t="shared" si="638"/>
        <v>2.6</v>
      </c>
      <c r="CA378" s="83">
        <f t="shared" si="639"/>
        <v>0</v>
      </c>
      <c r="CB378" s="83">
        <f t="shared" si="694"/>
        <v>2.5500300998504479</v>
      </c>
      <c r="CC378" s="83">
        <f t="shared" si="640"/>
        <v>2.5500300998504479</v>
      </c>
      <c r="CD378" s="143">
        <f t="shared" si="641"/>
        <v>0.2</v>
      </c>
      <c r="CE378" s="83">
        <f t="shared" si="695"/>
        <v>2.0209523213569617E-2</v>
      </c>
      <c r="CF378" s="84">
        <f t="shared" si="696"/>
        <v>807.02914875133808</v>
      </c>
      <c r="CG378" s="83">
        <f t="shared" si="642"/>
        <v>0</v>
      </c>
      <c r="CH378" s="83">
        <f t="shared" si="697"/>
        <v>2.5350061969604614</v>
      </c>
      <c r="CI378" s="83">
        <f t="shared" si="643"/>
        <v>2.5350061969604614</v>
      </c>
      <c r="CJ378" s="143">
        <f t="shared" si="644"/>
        <v>0.2</v>
      </c>
      <c r="CK378" s="83">
        <f t="shared" si="698"/>
        <v>1.9401910799758344E-2</v>
      </c>
      <c r="CL378" s="84">
        <f t="shared" si="699"/>
        <v>753.10476242005609</v>
      </c>
      <c r="CM378" s="83">
        <f t="shared" si="645"/>
        <v>0</v>
      </c>
      <c r="CN378" s="83">
        <f t="shared" si="700"/>
        <v>2.547718679219058</v>
      </c>
      <c r="CO378" s="83">
        <f t="shared" si="646"/>
        <v>2.547718679219058</v>
      </c>
      <c r="CP378" s="143">
        <f t="shared" si="647"/>
        <v>0.2</v>
      </c>
      <c r="CQ378" s="83">
        <f t="shared" si="701"/>
        <v>1.9561564504283643E-2</v>
      </c>
      <c r="CR378" s="84">
        <f t="shared" si="702"/>
        <v>738.80106625605947</v>
      </c>
      <c r="CS378" s="83">
        <f t="shared" si="648"/>
        <v>0</v>
      </c>
      <c r="CT378" s="83">
        <f t="shared" si="703"/>
        <v>2.5511121487203594</v>
      </c>
      <c r="CU378" s="83">
        <f t="shared" si="649"/>
        <v>2.5511121487203594</v>
      </c>
      <c r="CV378" s="143">
        <f t="shared" si="650"/>
        <v>0.2</v>
      </c>
      <c r="CW378" s="83">
        <f t="shared" si="704"/>
        <v>1.9589526987183706E-2</v>
      </c>
      <c r="CX378" s="84">
        <f t="shared" si="705"/>
        <v>737.26452506051089</v>
      </c>
      <c r="CY378" s="83">
        <f t="shared" si="651"/>
        <v>0</v>
      </c>
      <c r="CZ378" s="83">
        <f t="shared" si="706"/>
        <v>2.5514772220499613</v>
      </c>
      <c r="DA378" s="83">
        <f t="shared" si="652"/>
        <v>2.5514772220499613</v>
      </c>
      <c r="DB378" s="143">
        <f t="shared" si="653"/>
        <v>0.2</v>
      </c>
      <c r="DC378" s="83">
        <f t="shared" si="707"/>
        <v>1.9590446767325638E-2</v>
      </c>
      <c r="DD378" s="84">
        <f t="shared" si="708"/>
        <v>737.19625603014254</v>
      </c>
      <c r="DE378" s="86">
        <f t="shared" si="654"/>
        <v>1823.3632460599206</v>
      </c>
      <c r="DF378" s="86">
        <f t="shared" si="655"/>
        <v>729.34529842396819</v>
      </c>
      <c r="DG378" s="86">
        <f t="shared" si="656"/>
        <v>455.84081151498015</v>
      </c>
      <c r="DH378" s="86">
        <f t="shared" si="657"/>
        <v>0.37088846165961825</v>
      </c>
      <c r="DI378" s="86">
        <f t="shared" si="658"/>
        <v>1.1377477306470849</v>
      </c>
      <c r="DJ378" s="86">
        <f t="shared" si="659"/>
        <v>149.64330315755268</v>
      </c>
      <c r="DK378" s="86">
        <f t="shared" si="660"/>
        <v>140.51710742026944</v>
      </c>
      <c r="DL378" s="86">
        <f t="shared" si="718"/>
        <v>140.51710742026944</v>
      </c>
      <c r="DM378" s="86">
        <f t="shared" si="661"/>
        <v>1.1377477306470849</v>
      </c>
      <c r="DN378" s="85">
        <f t="shared" si="662"/>
        <v>1.1377477306470849</v>
      </c>
      <c r="DO378" s="85">
        <f t="shared" si="709"/>
        <v>113.77477306470848</v>
      </c>
      <c r="DP378" s="85">
        <f t="shared" si="663"/>
        <v>1.1377477306470849</v>
      </c>
      <c r="DQ378" s="85">
        <f t="shared" si="710"/>
        <v>113.77477306470848</v>
      </c>
      <c r="DR378" s="85">
        <f t="shared" si="664"/>
        <v>1.1377477306470849</v>
      </c>
      <c r="DS378" s="85">
        <f t="shared" si="711"/>
        <v>113.77477306470848</v>
      </c>
      <c r="DT378" s="81"/>
      <c r="DU378" s="81"/>
      <c r="DV378" s="81">
        <f t="shared" si="712"/>
        <v>-1.1377477306470849</v>
      </c>
      <c r="DW378" s="100"/>
    </row>
    <row r="379" spans="1:127" x14ac:dyDescent="0.2">
      <c r="A379" s="59">
        <f t="shared" si="665"/>
        <v>49.866666666666859</v>
      </c>
      <c r="B379" s="44">
        <f t="shared" si="666"/>
        <v>49866.666666666861</v>
      </c>
      <c r="C379" s="52">
        <f t="shared" si="600"/>
        <v>133.33333333333334</v>
      </c>
      <c r="D379" s="50">
        <f t="shared" si="601"/>
        <v>4</v>
      </c>
      <c r="E379" s="44">
        <f t="shared" si="602"/>
        <v>4.13</v>
      </c>
      <c r="F379" s="47">
        <f t="shared" si="603"/>
        <v>0.02</v>
      </c>
      <c r="G379" s="52">
        <f t="shared" si="667"/>
        <v>2.4851558428955981E-2</v>
      </c>
      <c r="H379" s="57">
        <f t="shared" si="668"/>
        <v>568.03149174804651</v>
      </c>
      <c r="I379" s="52">
        <f t="shared" si="669"/>
        <v>0</v>
      </c>
      <c r="J379" s="54">
        <f t="shared" si="670"/>
        <v>1400.9440732612159</v>
      </c>
      <c r="K379" s="46">
        <f t="shared" si="713"/>
        <v>1400.9440732612159</v>
      </c>
      <c r="L379" s="80">
        <f t="shared" si="604"/>
        <v>0</v>
      </c>
      <c r="M379" s="142">
        <f t="shared" si="605"/>
        <v>0</v>
      </c>
      <c r="N379" s="60">
        <f t="shared" si="606"/>
        <v>4.13</v>
      </c>
      <c r="O379" s="53">
        <f t="shared" si="607"/>
        <v>0</v>
      </c>
      <c r="P379" s="58">
        <f t="shared" si="671"/>
        <v>2.7875272492054677</v>
      </c>
      <c r="Q379" s="49">
        <f t="shared" si="608"/>
        <v>2.7875272492054677</v>
      </c>
      <c r="R379" s="143">
        <f t="shared" si="609"/>
        <v>0.02</v>
      </c>
      <c r="S379" s="51">
        <f t="shared" si="672"/>
        <v>1.941136892988762E-2</v>
      </c>
      <c r="T379" s="57">
        <f t="shared" si="673"/>
        <v>554.64123362794794</v>
      </c>
      <c r="U379" s="53">
        <f t="shared" si="610"/>
        <v>0</v>
      </c>
      <c r="V379" s="58">
        <f t="shared" si="674"/>
        <v>2.7979315862271408</v>
      </c>
      <c r="W379" s="49">
        <f t="shared" si="611"/>
        <v>2.7979315862271408</v>
      </c>
      <c r="X379" s="143">
        <f t="shared" si="612"/>
        <v>0.02</v>
      </c>
      <c r="Y379" s="51">
        <f t="shared" si="675"/>
        <v>1.8816547148631867E-2</v>
      </c>
      <c r="Z379" s="57">
        <f t="shared" si="676"/>
        <v>545.49717024954759</v>
      </c>
      <c r="AA379" s="53">
        <f t="shared" si="613"/>
        <v>0</v>
      </c>
      <c r="AB379" s="58">
        <f t="shared" si="677"/>
        <v>2.8055160765608944</v>
      </c>
      <c r="AC379" s="49">
        <f t="shared" si="614"/>
        <v>2.8055160765608944</v>
      </c>
      <c r="AD379" s="143">
        <f t="shared" si="615"/>
        <v>0.02</v>
      </c>
      <c r="AE379" s="49">
        <f t="shared" si="714"/>
        <v>1.8763857299782867E-2</v>
      </c>
      <c r="AF379" s="57">
        <f t="shared" si="678"/>
        <v>543.39567235335937</v>
      </c>
      <c r="AG379" s="53">
        <f t="shared" si="616"/>
        <v>0</v>
      </c>
      <c r="AH379" s="58">
        <f t="shared" si="679"/>
        <v>2.8073147665873943</v>
      </c>
      <c r="AI379" s="49">
        <f t="shared" si="617"/>
        <v>2.8073147665873943</v>
      </c>
      <c r="AJ379" s="143">
        <f t="shared" si="618"/>
        <v>0.02</v>
      </c>
      <c r="AK379" s="51">
        <f t="shared" si="680"/>
        <v>1.876441562464427E-2</v>
      </c>
      <c r="AL379" s="57">
        <f t="shared" si="681"/>
        <v>543.13602468735985</v>
      </c>
      <c r="AM379" s="53">
        <f t="shared" si="619"/>
        <v>0</v>
      </c>
      <c r="AN379" s="58">
        <f t="shared" si="682"/>
        <v>2.8075384518024826</v>
      </c>
      <c r="AO379" s="49">
        <f t="shared" si="620"/>
        <v>2.8075384518024826</v>
      </c>
      <c r="AP379" s="143">
        <f t="shared" si="621"/>
        <v>0.02</v>
      </c>
      <c r="AQ379" s="51">
        <f t="shared" si="683"/>
        <v>1.8764711274376466E-2</v>
      </c>
      <c r="AR379" s="57">
        <f t="shared" si="684"/>
        <v>543.11230663987874</v>
      </c>
      <c r="AS379" s="44">
        <f t="shared" si="622"/>
        <v>2521.6993318701884</v>
      </c>
      <c r="AT379" s="44">
        <f t="shared" si="623"/>
        <v>1008.6797327480754</v>
      </c>
      <c r="AU379" s="44">
        <f t="shared" si="624"/>
        <v>630.4248329675471</v>
      </c>
      <c r="AV379" s="47">
        <f t="shared" si="625"/>
        <v>6.1567845218266068</v>
      </c>
      <c r="AW379" s="47">
        <f t="shared" si="626"/>
        <v>166.99617805355967</v>
      </c>
      <c r="AX379" s="86">
        <f t="shared" si="627"/>
        <v>18427.851262060678</v>
      </c>
      <c r="AY379" s="86">
        <f t="shared" si="628"/>
        <v>320.21034905446089</v>
      </c>
      <c r="AZ379" s="10">
        <f t="shared" si="685"/>
        <v>320.21034905446089</v>
      </c>
      <c r="BA379" s="44">
        <f t="shared" si="629"/>
        <v>320.21034905446089</v>
      </c>
      <c r="BB379" s="9">
        <f t="shared" si="630"/>
        <v>320.21034905446089</v>
      </c>
      <c r="BC379" s="45">
        <f t="shared" si="719"/>
        <v>42694.713207261455</v>
      </c>
      <c r="BD379" s="9">
        <f t="shared" si="631"/>
        <v>320.21034905446089</v>
      </c>
      <c r="BE379" s="45">
        <f t="shared" si="715"/>
        <v>42694.713207261455</v>
      </c>
      <c r="BF379" s="9">
        <f t="shared" si="632"/>
        <v>320.21034905446089</v>
      </c>
      <c r="BG379" s="45">
        <f t="shared" si="716"/>
        <v>42694.713207261455</v>
      </c>
      <c r="BH379" s="58"/>
      <c r="BI379" s="58"/>
      <c r="BJ379" s="58">
        <f t="shared" si="686"/>
        <v>-320.21034905446089</v>
      </c>
      <c r="BK379" s="97"/>
      <c r="BL379" s="44"/>
      <c r="BM379" s="82">
        <f t="shared" si="687"/>
        <v>37.4</v>
      </c>
      <c r="BN379" s="86">
        <f t="shared" si="688"/>
        <v>37400</v>
      </c>
      <c r="BO379" s="86">
        <f t="shared" si="689"/>
        <v>100</v>
      </c>
      <c r="BP379" s="84">
        <f t="shared" si="633"/>
        <v>3</v>
      </c>
      <c r="BQ379" s="84">
        <f t="shared" si="634"/>
        <v>2.6</v>
      </c>
      <c r="BR379" s="84">
        <f t="shared" si="635"/>
        <v>0.2</v>
      </c>
      <c r="BS379" s="84">
        <f t="shared" si="690"/>
        <v>3.4396943074938041E-2</v>
      </c>
      <c r="BT379" s="84">
        <f t="shared" si="691"/>
        <v>744.68118292627412</v>
      </c>
      <c r="BU379" s="84">
        <f t="shared" si="692"/>
        <v>0</v>
      </c>
      <c r="BV379" s="83">
        <f t="shared" si="693"/>
        <v>1015.8244811444004</v>
      </c>
      <c r="BW379" s="81">
        <f t="shared" si="717"/>
        <v>1015.8244811444004</v>
      </c>
      <c r="BX379" s="83">
        <f t="shared" si="636"/>
        <v>0</v>
      </c>
      <c r="BY379" s="141">
        <f t="shared" si="637"/>
        <v>0</v>
      </c>
      <c r="BZ379" s="83">
        <f t="shared" si="638"/>
        <v>2.6</v>
      </c>
      <c r="CA379" s="83">
        <f t="shared" si="639"/>
        <v>0</v>
      </c>
      <c r="CB379" s="83">
        <f t="shared" si="694"/>
        <v>2.5500808882590551</v>
      </c>
      <c r="CC379" s="83">
        <f t="shared" si="640"/>
        <v>2.5500808882590551</v>
      </c>
      <c r="CD379" s="143">
        <f t="shared" si="641"/>
        <v>0.2</v>
      </c>
      <c r="CE379" s="83">
        <f t="shared" si="695"/>
        <v>2.0189523213569618E-2</v>
      </c>
      <c r="CF379" s="84">
        <f t="shared" si="696"/>
        <v>807.82127756639613</v>
      </c>
      <c r="CG379" s="83">
        <f t="shared" si="642"/>
        <v>0</v>
      </c>
      <c r="CH379" s="83">
        <f t="shared" si="697"/>
        <v>2.5351831263059728</v>
      </c>
      <c r="CI379" s="83">
        <f t="shared" si="643"/>
        <v>2.5351831263059728</v>
      </c>
      <c r="CJ379" s="143">
        <f t="shared" si="644"/>
        <v>0.2</v>
      </c>
      <c r="CK379" s="83">
        <f t="shared" si="698"/>
        <v>1.9381910799758345E-2</v>
      </c>
      <c r="CL379" s="84">
        <f t="shared" si="699"/>
        <v>753.8697274455069</v>
      </c>
      <c r="CM379" s="83">
        <f t="shared" si="645"/>
        <v>0</v>
      </c>
      <c r="CN379" s="83">
        <f t="shared" si="700"/>
        <v>2.547901995231403</v>
      </c>
      <c r="CO379" s="83">
        <f t="shared" si="646"/>
        <v>2.547901995231403</v>
      </c>
      <c r="CP379" s="143">
        <f t="shared" si="647"/>
        <v>0.2</v>
      </c>
      <c r="CQ379" s="83">
        <f t="shared" si="701"/>
        <v>1.9541564504283643E-2</v>
      </c>
      <c r="CR379" s="84">
        <f t="shared" si="702"/>
        <v>739.56848083223531</v>
      </c>
      <c r="CS379" s="83">
        <f t="shared" si="648"/>
        <v>0</v>
      </c>
      <c r="CT379" s="83">
        <f t="shared" si="703"/>
        <v>2.5512948852572248</v>
      </c>
      <c r="CU379" s="83">
        <f t="shared" si="649"/>
        <v>2.5512948852572248</v>
      </c>
      <c r="CV379" s="143">
        <f t="shared" si="650"/>
        <v>0.2</v>
      </c>
      <c r="CW379" s="83">
        <f t="shared" si="704"/>
        <v>1.9569526987183707E-2</v>
      </c>
      <c r="CX379" s="84">
        <f t="shared" si="705"/>
        <v>738.03201491770926</v>
      </c>
      <c r="CY379" s="83">
        <f t="shared" si="651"/>
        <v>0</v>
      </c>
      <c r="CZ379" s="83">
        <f t="shared" si="706"/>
        <v>2.5516599407556311</v>
      </c>
      <c r="DA379" s="83">
        <f t="shared" si="652"/>
        <v>2.5516599407556311</v>
      </c>
      <c r="DB379" s="143">
        <f t="shared" si="653"/>
        <v>0.2</v>
      </c>
      <c r="DC379" s="83">
        <f t="shared" si="707"/>
        <v>1.9570446767325639E-2</v>
      </c>
      <c r="DD379" s="84">
        <f t="shared" si="708"/>
        <v>737.96367212142138</v>
      </c>
      <c r="DE379" s="86">
        <f t="shared" si="654"/>
        <v>1828.4840660599207</v>
      </c>
      <c r="DF379" s="86">
        <f t="shared" si="655"/>
        <v>731.39362642396816</v>
      </c>
      <c r="DG379" s="86">
        <f t="shared" si="656"/>
        <v>457.12101651498017</v>
      </c>
      <c r="DH379" s="86">
        <f t="shared" si="657"/>
        <v>0.36924079939909776</v>
      </c>
      <c r="DI379" s="86">
        <f t="shared" si="658"/>
        <v>1.1284807988287748</v>
      </c>
      <c r="DJ379" s="86">
        <f t="shared" si="659"/>
        <v>147.36175485847264</v>
      </c>
      <c r="DK379" s="86">
        <f t="shared" si="660"/>
        <v>137.34248479062629</v>
      </c>
      <c r="DL379" s="86">
        <f t="shared" si="718"/>
        <v>137.34248479062629</v>
      </c>
      <c r="DM379" s="86">
        <f t="shared" si="661"/>
        <v>1.1284807988287748</v>
      </c>
      <c r="DN379" s="85">
        <f t="shared" si="662"/>
        <v>1.1284807988287748</v>
      </c>
      <c r="DO379" s="85">
        <f t="shared" si="709"/>
        <v>112.84807988287749</v>
      </c>
      <c r="DP379" s="85">
        <f t="shared" si="663"/>
        <v>1.1284807988287748</v>
      </c>
      <c r="DQ379" s="85">
        <f t="shared" si="710"/>
        <v>112.84807988287749</v>
      </c>
      <c r="DR379" s="85">
        <f t="shared" si="664"/>
        <v>1.1284807988287748</v>
      </c>
      <c r="DS379" s="85">
        <f t="shared" si="711"/>
        <v>112.84807988287749</v>
      </c>
      <c r="DT379" s="81"/>
      <c r="DU379" s="81"/>
      <c r="DV379" s="81">
        <f t="shared" si="712"/>
        <v>-1.1284807988287748</v>
      </c>
      <c r="DW379" s="100"/>
    </row>
    <row r="380" spans="1:127" x14ac:dyDescent="0.2">
      <c r="A380" s="59">
        <f t="shared" si="665"/>
        <v>50.000000000000199</v>
      </c>
      <c r="B380" s="44">
        <f t="shared" si="666"/>
        <v>50000.000000000196</v>
      </c>
      <c r="C380" s="52">
        <f t="shared" si="600"/>
        <v>133.33333333333334</v>
      </c>
      <c r="D380" s="50">
        <f t="shared" si="601"/>
        <v>4</v>
      </c>
      <c r="E380" s="44">
        <f t="shared" si="602"/>
        <v>4.13</v>
      </c>
      <c r="F380" s="47">
        <f t="shared" si="603"/>
        <v>0.02</v>
      </c>
      <c r="G380" s="52">
        <f t="shared" si="667"/>
        <v>2.4848891762289313E-2</v>
      </c>
      <c r="H380" s="57">
        <f t="shared" si="668"/>
        <v>568.83375890206173</v>
      </c>
      <c r="I380" s="52">
        <f t="shared" si="669"/>
        <v>0</v>
      </c>
      <c r="J380" s="54">
        <f t="shared" si="670"/>
        <v>1405.2604732612158</v>
      </c>
      <c r="K380" s="46">
        <f t="shared" si="713"/>
        <v>1405.2604732612158</v>
      </c>
      <c r="L380" s="80">
        <f t="shared" si="604"/>
        <v>0</v>
      </c>
      <c r="M380" s="142">
        <f t="shared" si="605"/>
        <v>0</v>
      </c>
      <c r="N380" s="60">
        <f t="shared" si="606"/>
        <v>4.13</v>
      </c>
      <c r="O380" s="53">
        <f t="shared" si="607"/>
        <v>0</v>
      </c>
      <c r="P380" s="58">
        <f t="shared" si="671"/>
        <v>2.7872695059023092</v>
      </c>
      <c r="Q380" s="49">
        <f t="shared" si="608"/>
        <v>2.7872695059023092</v>
      </c>
      <c r="R380" s="143">
        <f t="shared" si="609"/>
        <v>0.02</v>
      </c>
      <c r="S380" s="51">
        <f t="shared" si="672"/>
        <v>1.9408702263220952E-2</v>
      </c>
      <c r="T380" s="57">
        <f t="shared" si="673"/>
        <v>555.5696567480968</v>
      </c>
      <c r="U380" s="53">
        <f t="shared" si="610"/>
        <v>0</v>
      </c>
      <c r="V380" s="58">
        <f t="shared" si="674"/>
        <v>2.7975255038193083</v>
      </c>
      <c r="W380" s="49">
        <f t="shared" si="611"/>
        <v>2.7975255038193083</v>
      </c>
      <c r="X380" s="143">
        <f t="shared" si="612"/>
        <v>0.02</v>
      </c>
      <c r="Y380" s="51">
        <f t="shared" si="675"/>
        <v>1.8813880481965198E-2</v>
      </c>
      <c r="Z380" s="57">
        <f t="shared" si="676"/>
        <v>546.39379516622614</v>
      </c>
      <c r="AA380" s="53">
        <f t="shared" si="613"/>
        <v>0</v>
      </c>
      <c r="AB380" s="58">
        <f t="shared" si="677"/>
        <v>2.8050990181074487</v>
      </c>
      <c r="AC380" s="49">
        <f t="shared" si="614"/>
        <v>2.8050990181074487</v>
      </c>
      <c r="AD380" s="143">
        <f t="shared" si="615"/>
        <v>0.02</v>
      </c>
      <c r="AE380" s="49">
        <f t="shared" si="714"/>
        <v>1.8761190633116199E-2</v>
      </c>
      <c r="AF380" s="57">
        <f t="shared" si="678"/>
        <v>544.28736920838503</v>
      </c>
      <c r="AG380" s="53">
        <f t="shared" si="616"/>
        <v>0</v>
      </c>
      <c r="AH380" s="58">
        <f t="shared" si="679"/>
        <v>2.8068934674588926</v>
      </c>
      <c r="AI380" s="49">
        <f t="shared" si="617"/>
        <v>2.8068934674588926</v>
      </c>
      <c r="AJ380" s="143">
        <f t="shared" si="618"/>
        <v>0.02</v>
      </c>
      <c r="AK380" s="51">
        <f t="shared" si="680"/>
        <v>1.8761748957977602E-2</v>
      </c>
      <c r="AL380" s="57">
        <f t="shared" si="681"/>
        <v>544.0271767360307</v>
      </c>
      <c r="AM380" s="53">
        <f t="shared" si="619"/>
        <v>0</v>
      </c>
      <c r="AN380" s="58">
        <f t="shared" si="682"/>
        <v>2.8071165788192074</v>
      </c>
      <c r="AO380" s="49">
        <f t="shared" si="620"/>
        <v>2.8071165788192074</v>
      </c>
      <c r="AP380" s="143">
        <f t="shared" si="621"/>
        <v>0.02</v>
      </c>
      <c r="AQ380" s="51">
        <f t="shared" si="683"/>
        <v>1.8762044607709798E-2</v>
      </c>
      <c r="AR380" s="57">
        <f t="shared" si="684"/>
        <v>544.00340172848428</v>
      </c>
      <c r="AS380" s="44">
        <f t="shared" si="622"/>
        <v>2529.4688518701882</v>
      </c>
      <c r="AT380" s="44">
        <f t="shared" si="623"/>
        <v>1011.7875407480753</v>
      </c>
      <c r="AU380" s="44">
        <f t="shared" si="624"/>
        <v>632.36721296754706</v>
      </c>
      <c r="AV380" s="47">
        <f t="shared" si="625"/>
        <v>6.1012576446585216</v>
      </c>
      <c r="AW380" s="47">
        <f t="shared" si="626"/>
        <v>164.17623407962805</v>
      </c>
      <c r="AX380" s="86">
        <f t="shared" si="627"/>
        <v>17931.122146517082</v>
      </c>
      <c r="AY380" s="86">
        <f t="shared" si="628"/>
        <v>318.17082415097468</v>
      </c>
      <c r="AZ380" s="10">
        <f t="shared" si="685"/>
        <v>318.17082415097468</v>
      </c>
      <c r="BA380" s="44">
        <f t="shared" si="629"/>
        <v>318.17082415097468</v>
      </c>
      <c r="BB380" s="9">
        <f t="shared" si="630"/>
        <v>318.17082415097468</v>
      </c>
      <c r="BC380" s="45">
        <f t="shared" si="719"/>
        <v>42422.776553463293</v>
      </c>
      <c r="BD380" s="9">
        <f t="shared" si="631"/>
        <v>318.17082415097468</v>
      </c>
      <c r="BE380" s="45">
        <f t="shared" si="715"/>
        <v>42422.776553463293</v>
      </c>
      <c r="BF380" s="9">
        <f t="shared" si="632"/>
        <v>318.17082415097468</v>
      </c>
      <c r="BG380" s="45">
        <f t="shared" si="716"/>
        <v>42422.776553463293</v>
      </c>
      <c r="BH380" s="58"/>
      <c r="BI380" s="58"/>
      <c r="BJ380" s="58">
        <f t="shared" si="686"/>
        <v>-318.17082415097468</v>
      </c>
      <c r="BK380" s="97"/>
      <c r="BL380" s="44"/>
      <c r="BM380" s="82">
        <f t="shared" si="687"/>
        <v>37.5</v>
      </c>
      <c r="BN380" s="86">
        <f t="shared" si="688"/>
        <v>37500</v>
      </c>
      <c r="BO380" s="86">
        <f t="shared" si="689"/>
        <v>100</v>
      </c>
      <c r="BP380" s="84">
        <f t="shared" si="633"/>
        <v>3</v>
      </c>
      <c r="BQ380" s="84">
        <f t="shared" si="634"/>
        <v>2.6</v>
      </c>
      <c r="BR380" s="84">
        <f t="shared" si="635"/>
        <v>0.2</v>
      </c>
      <c r="BS380" s="84">
        <f t="shared" si="690"/>
        <v>3.4376943074938042E-2</v>
      </c>
      <c r="BT380" s="84">
        <f t="shared" si="691"/>
        <v>746.00375765992555</v>
      </c>
      <c r="BU380" s="84">
        <f t="shared" si="692"/>
        <v>0</v>
      </c>
      <c r="BV380" s="83">
        <f t="shared" si="693"/>
        <v>1018.6693811444003</v>
      </c>
      <c r="BW380" s="81">
        <f t="shared" si="717"/>
        <v>1018.6693811444003</v>
      </c>
      <c r="BX380" s="83">
        <f t="shared" si="636"/>
        <v>0</v>
      </c>
      <c r="BY380" s="141">
        <f t="shared" si="637"/>
        <v>0</v>
      </c>
      <c r="BZ380" s="83">
        <f t="shared" si="638"/>
        <v>2.6</v>
      </c>
      <c r="CA380" s="83">
        <f t="shared" si="639"/>
        <v>0</v>
      </c>
      <c r="CB380" s="83">
        <f t="shared" si="694"/>
        <v>2.5501318467047032</v>
      </c>
      <c r="CC380" s="83">
        <f t="shared" si="640"/>
        <v>2.5501318467047032</v>
      </c>
      <c r="CD380" s="143">
        <f t="shared" si="641"/>
        <v>0.2</v>
      </c>
      <c r="CE380" s="83">
        <f t="shared" si="695"/>
        <v>2.0169523213569619E-2</v>
      </c>
      <c r="CF380" s="84">
        <f t="shared" si="696"/>
        <v>808.61260631625964</v>
      </c>
      <c r="CG380" s="83">
        <f t="shared" si="642"/>
        <v>0</v>
      </c>
      <c r="CH380" s="83">
        <f t="shared" si="697"/>
        <v>2.5353602173883996</v>
      </c>
      <c r="CI380" s="83">
        <f t="shared" si="643"/>
        <v>2.5353602173883996</v>
      </c>
      <c r="CJ380" s="143">
        <f t="shared" si="644"/>
        <v>0.2</v>
      </c>
      <c r="CK380" s="83">
        <f t="shared" si="698"/>
        <v>1.9361910799758346E-2</v>
      </c>
      <c r="CL380" s="84">
        <f t="shared" si="699"/>
        <v>754.63385018673011</v>
      </c>
      <c r="CM380" s="83">
        <f t="shared" si="645"/>
        <v>0</v>
      </c>
      <c r="CN380" s="83">
        <f t="shared" si="700"/>
        <v>2.5480854847272352</v>
      </c>
      <c r="CO380" s="83">
        <f t="shared" si="646"/>
        <v>2.5480854847272352</v>
      </c>
      <c r="CP380" s="143">
        <f t="shared" si="647"/>
        <v>0.2</v>
      </c>
      <c r="CQ380" s="83">
        <f t="shared" si="701"/>
        <v>1.9521564504283644E-2</v>
      </c>
      <c r="CR380" s="84">
        <f t="shared" si="702"/>
        <v>740.33505523505141</v>
      </c>
      <c r="CS380" s="83">
        <f t="shared" si="648"/>
        <v>0</v>
      </c>
      <c r="CT380" s="83">
        <f t="shared" si="703"/>
        <v>2.551477795272306</v>
      </c>
      <c r="CU380" s="83">
        <f t="shared" si="649"/>
        <v>2.551477795272306</v>
      </c>
      <c r="CV380" s="143">
        <f t="shared" si="650"/>
        <v>0.2</v>
      </c>
      <c r="CW380" s="83">
        <f t="shared" si="704"/>
        <v>1.9549526987183707E-2</v>
      </c>
      <c r="CX380" s="84">
        <f t="shared" si="705"/>
        <v>738.79866588777975</v>
      </c>
      <c r="CY380" s="83">
        <f t="shared" si="651"/>
        <v>0</v>
      </c>
      <c r="CZ380" s="83">
        <f t="shared" si="706"/>
        <v>2.5518428326872367</v>
      </c>
      <c r="DA380" s="83">
        <f t="shared" si="652"/>
        <v>2.5518428326872367</v>
      </c>
      <c r="DB380" s="143">
        <f t="shared" si="653"/>
        <v>0.2</v>
      </c>
      <c r="DC380" s="83">
        <f t="shared" si="707"/>
        <v>1.955044676732564E-2</v>
      </c>
      <c r="DD380" s="84">
        <f t="shared" si="708"/>
        <v>738.73024945623399</v>
      </c>
      <c r="DE380" s="86">
        <f t="shared" si="654"/>
        <v>1833.6048860599203</v>
      </c>
      <c r="DF380" s="86">
        <f t="shared" si="655"/>
        <v>733.44195442396813</v>
      </c>
      <c r="DG380" s="86">
        <f t="shared" si="656"/>
        <v>458.40122151498008</v>
      </c>
      <c r="DH380" s="86">
        <f t="shared" si="657"/>
        <v>0.36760472455875504</v>
      </c>
      <c r="DI380" s="86">
        <f t="shared" si="658"/>
        <v>1.1193132151916845</v>
      </c>
      <c r="DJ380" s="86">
        <f t="shared" si="659"/>
        <v>145.12080605199571</v>
      </c>
      <c r="DK380" s="86">
        <f t="shared" si="660"/>
        <v>134.17253461785282</v>
      </c>
      <c r="DL380" s="86">
        <f t="shared" si="718"/>
        <v>134.17253461785282</v>
      </c>
      <c r="DM380" s="86">
        <f t="shared" si="661"/>
        <v>1.1193132151916845</v>
      </c>
      <c r="DN380" s="85">
        <f t="shared" si="662"/>
        <v>1.1193132151916845</v>
      </c>
      <c r="DO380" s="85">
        <f t="shared" si="709"/>
        <v>111.93132151916845</v>
      </c>
      <c r="DP380" s="85">
        <f t="shared" si="663"/>
        <v>1.1193132151916845</v>
      </c>
      <c r="DQ380" s="85">
        <f t="shared" si="710"/>
        <v>111.93132151916845</v>
      </c>
      <c r="DR380" s="85">
        <f t="shared" si="664"/>
        <v>1.1193132151916845</v>
      </c>
      <c r="DS380" s="85">
        <f t="shared" si="711"/>
        <v>111.93132151916845</v>
      </c>
      <c r="DT380" s="81"/>
      <c r="DU380" s="81"/>
      <c r="DV380" s="81">
        <f t="shared" si="712"/>
        <v>-1.1193132151916845</v>
      </c>
      <c r="DW380" s="100"/>
    </row>
    <row r="381" spans="1:127" x14ac:dyDescent="0.2">
      <c r="A381" s="59">
        <f t="shared" si="665"/>
        <v>50.133333333333532</v>
      </c>
      <c r="B381" s="44">
        <f t="shared" si="666"/>
        <v>50133.333333333532</v>
      </c>
      <c r="C381" s="52">
        <f t="shared" si="600"/>
        <v>133.33333333333334</v>
      </c>
      <c r="D381" s="50">
        <f t="shared" si="601"/>
        <v>4</v>
      </c>
      <c r="E381" s="44">
        <f t="shared" si="602"/>
        <v>4.13</v>
      </c>
      <c r="F381" s="47">
        <f t="shared" si="603"/>
        <v>0.02</v>
      </c>
      <c r="G381" s="52">
        <f t="shared" si="667"/>
        <v>2.4846225095622645E-2</v>
      </c>
      <c r="H381" s="57">
        <f t="shared" si="668"/>
        <v>569.63593996514339</v>
      </c>
      <c r="I381" s="52">
        <f t="shared" si="669"/>
        <v>0</v>
      </c>
      <c r="J381" s="54">
        <f t="shared" si="670"/>
        <v>1409.5768732612157</v>
      </c>
      <c r="K381" s="46">
        <f t="shared" si="713"/>
        <v>1409.5768732612157</v>
      </c>
      <c r="L381" s="80">
        <f t="shared" si="604"/>
        <v>0</v>
      </c>
      <c r="M381" s="142">
        <f t="shared" si="605"/>
        <v>0</v>
      </c>
      <c r="N381" s="60">
        <f t="shared" si="606"/>
        <v>4.13</v>
      </c>
      <c r="O381" s="53">
        <f t="shared" si="607"/>
        <v>0</v>
      </c>
      <c r="P381" s="58">
        <f t="shared" si="671"/>
        <v>2.7870144481729868</v>
      </c>
      <c r="Q381" s="49">
        <f t="shared" si="608"/>
        <v>2.7870144481729868</v>
      </c>
      <c r="R381" s="143">
        <f t="shared" si="609"/>
        <v>0.02</v>
      </c>
      <c r="S381" s="51">
        <f t="shared" si="672"/>
        <v>1.9406035596554284E-2</v>
      </c>
      <c r="T381" s="57">
        <f t="shared" si="673"/>
        <v>556.49803815691712</v>
      </c>
      <c r="U381" s="53">
        <f t="shared" si="610"/>
        <v>0</v>
      </c>
      <c r="V381" s="58">
        <f t="shared" si="674"/>
        <v>2.7971230855975726</v>
      </c>
      <c r="W381" s="49">
        <f t="shared" si="611"/>
        <v>2.7971230855975726</v>
      </c>
      <c r="X381" s="143">
        <f t="shared" si="612"/>
        <v>0.02</v>
      </c>
      <c r="Y381" s="51">
        <f t="shared" si="675"/>
        <v>1.881121381529853E-2</v>
      </c>
      <c r="Z381" s="57">
        <f t="shared" si="676"/>
        <v>547.29042313847981</v>
      </c>
      <c r="AA381" s="53">
        <f t="shared" si="613"/>
        <v>0</v>
      </c>
      <c r="AB381" s="58">
        <f t="shared" si="677"/>
        <v>2.8046853724233398</v>
      </c>
      <c r="AC381" s="49">
        <f t="shared" si="614"/>
        <v>2.8046853724233398</v>
      </c>
      <c r="AD381" s="143">
        <f t="shared" si="615"/>
        <v>0.02</v>
      </c>
      <c r="AE381" s="49">
        <f t="shared" si="714"/>
        <v>1.8758523966449531E-2</v>
      </c>
      <c r="AF381" s="57">
        <f t="shared" si="678"/>
        <v>545.17907188643358</v>
      </c>
      <c r="AG381" s="53">
        <f t="shared" si="616"/>
        <v>0</v>
      </c>
      <c r="AH381" s="58">
        <f t="shared" si="679"/>
        <v>2.8064755489887601</v>
      </c>
      <c r="AI381" s="49">
        <f t="shared" si="617"/>
        <v>2.8064755489887601</v>
      </c>
      <c r="AJ381" s="143">
        <f t="shared" si="618"/>
        <v>0.02</v>
      </c>
      <c r="AK381" s="51">
        <f t="shared" si="680"/>
        <v>1.8759082291310934E-2</v>
      </c>
      <c r="AL381" s="57">
        <f t="shared" si="681"/>
        <v>544.91833586941141</v>
      </c>
      <c r="AM381" s="53">
        <f t="shared" si="619"/>
        <v>0</v>
      </c>
      <c r="AN381" s="58">
        <f t="shared" si="682"/>
        <v>2.806698082259059</v>
      </c>
      <c r="AO381" s="49">
        <f t="shared" si="620"/>
        <v>2.806698082259059</v>
      </c>
      <c r="AP381" s="143">
        <f t="shared" si="621"/>
        <v>0.02</v>
      </c>
      <c r="AQ381" s="51">
        <f t="shared" si="683"/>
        <v>1.875937794104313E-2</v>
      </c>
      <c r="AR381" s="57">
        <f t="shared" si="684"/>
        <v>544.89450407485322</v>
      </c>
      <c r="AS381" s="44">
        <f t="shared" si="622"/>
        <v>2537.2383718701885</v>
      </c>
      <c r="AT381" s="44">
        <f t="shared" si="623"/>
        <v>1014.8953487480753</v>
      </c>
      <c r="AU381" s="44">
        <f t="shared" si="624"/>
        <v>634.30959296754713</v>
      </c>
      <c r="AV381" s="47">
        <f t="shared" si="625"/>
        <v>6.0463504697942216</v>
      </c>
      <c r="AW381" s="47">
        <f t="shared" si="626"/>
        <v>161.40987585759828</v>
      </c>
      <c r="AX381" s="86">
        <f t="shared" si="627"/>
        <v>17448.817568571463</v>
      </c>
      <c r="AY381" s="86">
        <f t="shared" si="628"/>
        <v>316.13890531000811</v>
      </c>
      <c r="AZ381" s="10">
        <f t="shared" si="685"/>
        <v>316.13890531000811</v>
      </c>
      <c r="BA381" s="44">
        <f t="shared" si="629"/>
        <v>316.13890531000811</v>
      </c>
      <c r="BB381" s="9">
        <f t="shared" si="630"/>
        <v>316.13890531000811</v>
      </c>
      <c r="BC381" s="45">
        <f t="shared" si="719"/>
        <v>42151.854041334416</v>
      </c>
      <c r="BD381" s="9">
        <f t="shared" si="631"/>
        <v>316.13890531000811</v>
      </c>
      <c r="BE381" s="45">
        <f t="shared" si="715"/>
        <v>42151.854041334416</v>
      </c>
      <c r="BF381" s="9">
        <f t="shared" si="632"/>
        <v>316.13890531000811</v>
      </c>
      <c r="BG381" s="45">
        <f t="shared" si="716"/>
        <v>42151.854041334416</v>
      </c>
      <c r="BH381" s="58"/>
      <c r="BI381" s="58"/>
      <c r="BJ381" s="58">
        <f t="shared" si="686"/>
        <v>-316.13890531000811</v>
      </c>
      <c r="BK381" s="97"/>
      <c r="BL381" s="44"/>
      <c r="BM381" s="82">
        <f t="shared" si="687"/>
        <v>37.6</v>
      </c>
      <c r="BN381" s="86">
        <f t="shared" si="688"/>
        <v>37600</v>
      </c>
      <c r="BO381" s="86">
        <f t="shared" si="689"/>
        <v>100</v>
      </c>
      <c r="BP381" s="84">
        <f t="shared" si="633"/>
        <v>3</v>
      </c>
      <c r="BQ381" s="84">
        <f t="shared" si="634"/>
        <v>2.6</v>
      </c>
      <c r="BR381" s="84">
        <f t="shared" si="635"/>
        <v>0.2</v>
      </c>
      <c r="BS381" s="84">
        <f t="shared" si="690"/>
        <v>3.4356943074938043E-2</v>
      </c>
      <c r="BT381" s="84">
        <f t="shared" si="691"/>
        <v>747.32556316280773</v>
      </c>
      <c r="BU381" s="84">
        <f t="shared" si="692"/>
        <v>0</v>
      </c>
      <c r="BV381" s="83">
        <f t="shared" si="693"/>
        <v>1021.5142811444002</v>
      </c>
      <c r="BW381" s="81">
        <f t="shared" si="717"/>
        <v>1021.5142811444002</v>
      </c>
      <c r="BX381" s="83">
        <f t="shared" si="636"/>
        <v>0</v>
      </c>
      <c r="BY381" s="141">
        <f t="shared" si="637"/>
        <v>0</v>
      </c>
      <c r="BZ381" s="83">
        <f t="shared" si="638"/>
        <v>2.6</v>
      </c>
      <c r="CA381" s="83">
        <f t="shared" si="639"/>
        <v>0</v>
      </c>
      <c r="CB381" s="83">
        <f t="shared" si="694"/>
        <v>2.5501829751355598</v>
      </c>
      <c r="CC381" s="83">
        <f t="shared" si="640"/>
        <v>2.5501829751355598</v>
      </c>
      <c r="CD381" s="143">
        <f t="shared" si="641"/>
        <v>0.2</v>
      </c>
      <c r="CE381" s="83">
        <f t="shared" si="695"/>
        <v>2.0149523213569619E-2</v>
      </c>
      <c r="CF381" s="84">
        <f t="shared" si="696"/>
        <v>809.40313498008618</v>
      </c>
      <c r="CG381" s="83">
        <f t="shared" si="642"/>
        <v>0</v>
      </c>
      <c r="CH381" s="83">
        <f t="shared" si="697"/>
        <v>2.5355374702164331</v>
      </c>
      <c r="CI381" s="83">
        <f t="shared" si="643"/>
        <v>2.5355374702164331</v>
      </c>
      <c r="CJ381" s="143">
        <f t="shared" si="644"/>
        <v>0.2</v>
      </c>
      <c r="CK381" s="83">
        <f t="shared" si="698"/>
        <v>1.9341910799758347E-2</v>
      </c>
      <c r="CL381" s="84">
        <f t="shared" si="699"/>
        <v>755.39713071259132</v>
      </c>
      <c r="CM381" s="83">
        <f t="shared" si="645"/>
        <v>0</v>
      </c>
      <c r="CN381" s="83">
        <f t="shared" si="700"/>
        <v>2.5482691476963728</v>
      </c>
      <c r="CO381" s="83">
        <f t="shared" si="646"/>
        <v>2.5482691476963728</v>
      </c>
      <c r="CP381" s="143">
        <f t="shared" si="647"/>
        <v>0.2</v>
      </c>
      <c r="CQ381" s="83">
        <f t="shared" si="701"/>
        <v>1.9501564504283645E-2</v>
      </c>
      <c r="CR381" s="84">
        <f t="shared" si="702"/>
        <v>741.10078953326206</v>
      </c>
      <c r="CS381" s="83">
        <f t="shared" si="648"/>
        <v>0</v>
      </c>
      <c r="CT381" s="83">
        <f t="shared" si="703"/>
        <v>2.5516608787550483</v>
      </c>
      <c r="CU381" s="83">
        <f t="shared" si="649"/>
        <v>2.5516608787550483</v>
      </c>
      <c r="CV381" s="143">
        <f t="shared" si="650"/>
        <v>0.2</v>
      </c>
      <c r="CW381" s="83">
        <f t="shared" si="704"/>
        <v>1.9529526987183708E-2</v>
      </c>
      <c r="CX381" s="84">
        <f t="shared" si="705"/>
        <v>739.56447803881576</v>
      </c>
      <c r="CY381" s="83">
        <f t="shared" si="651"/>
        <v>0</v>
      </c>
      <c r="CZ381" s="83">
        <f t="shared" si="706"/>
        <v>2.552025897834358</v>
      </c>
      <c r="DA381" s="83">
        <f t="shared" si="652"/>
        <v>2.552025897834358</v>
      </c>
      <c r="DB381" s="143">
        <f t="shared" si="653"/>
        <v>0.2</v>
      </c>
      <c r="DC381" s="83">
        <f t="shared" si="707"/>
        <v>1.953044676732564E-2</v>
      </c>
      <c r="DD381" s="84">
        <f t="shared" si="708"/>
        <v>739.49598810271436</v>
      </c>
      <c r="DE381" s="86">
        <f t="shared" si="654"/>
        <v>1838.7257060599204</v>
      </c>
      <c r="DF381" s="86">
        <f t="shared" si="655"/>
        <v>735.4902824239681</v>
      </c>
      <c r="DG381" s="86">
        <f t="shared" si="656"/>
        <v>459.6814265149801</v>
      </c>
      <c r="DH381" s="86">
        <f t="shared" si="657"/>
        <v>0.36598013405738017</v>
      </c>
      <c r="DI381" s="86">
        <f t="shared" si="658"/>
        <v>1.1102437061466106</v>
      </c>
      <c r="DJ381" s="86">
        <f t="shared" si="659"/>
        <v>142.91964250322027</v>
      </c>
      <c r="DK381" s="86">
        <f t="shared" si="660"/>
        <v>131.00725131095552</v>
      </c>
      <c r="DL381" s="86">
        <f t="shared" si="718"/>
        <v>131.00725131095552</v>
      </c>
      <c r="DM381" s="86">
        <f t="shared" si="661"/>
        <v>1.1102437061466106</v>
      </c>
      <c r="DN381" s="85">
        <f t="shared" si="662"/>
        <v>1.1102437061466106</v>
      </c>
      <c r="DO381" s="85">
        <f t="shared" si="709"/>
        <v>111.02437061466107</v>
      </c>
      <c r="DP381" s="85">
        <f t="shared" si="663"/>
        <v>1.1102437061466106</v>
      </c>
      <c r="DQ381" s="85">
        <f t="shared" si="710"/>
        <v>111.02437061466107</v>
      </c>
      <c r="DR381" s="85">
        <f t="shared" si="664"/>
        <v>1.1102437061466106</v>
      </c>
      <c r="DS381" s="85">
        <f t="shared" si="711"/>
        <v>111.02437061466107</v>
      </c>
      <c r="DT381" s="81"/>
      <c r="DU381" s="81"/>
      <c r="DV381" s="81">
        <f t="shared" si="712"/>
        <v>-1.1102437061466106</v>
      </c>
      <c r="DW381" s="100"/>
    </row>
    <row r="382" spans="1:127" x14ac:dyDescent="0.2">
      <c r="A382" s="59">
        <f t="shared" si="665"/>
        <v>50.266666666666872</v>
      </c>
      <c r="B382" s="44">
        <f t="shared" si="666"/>
        <v>50266.666666666868</v>
      </c>
      <c r="C382" s="52">
        <f t="shared" si="600"/>
        <v>133.33333333333334</v>
      </c>
      <c r="D382" s="50">
        <f t="shared" si="601"/>
        <v>4</v>
      </c>
      <c r="E382" s="44">
        <f t="shared" si="602"/>
        <v>4.13</v>
      </c>
      <c r="F382" s="47">
        <f t="shared" si="603"/>
        <v>0.02</v>
      </c>
      <c r="G382" s="52">
        <f t="shared" si="667"/>
        <v>2.4843558428955977E-2</v>
      </c>
      <c r="H382" s="57">
        <f t="shared" si="668"/>
        <v>570.43803493729149</v>
      </c>
      <c r="I382" s="52">
        <f t="shared" si="669"/>
        <v>0</v>
      </c>
      <c r="J382" s="54">
        <f t="shared" si="670"/>
        <v>1413.8932732612157</v>
      </c>
      <c r="K382" s="46">
        <f t="shared" si="713"/>
        <v>1413.8932732612157</v>
      </c>
      <c r="L382" s="80">
        <f t="shared" si="604"/>
        <v>0</v>
      </c>
      <c r="M382" s="142">
        <f t="shared" si="605"/>
        <v>0</v>
      </c>
      <c r="N382" s="60">
        <f t="shared" si="606"/>
        <v>4.13</v>
      </c>
      <c r="O382" s="53">
        <f t="shared" si="607"/>
        <v>0</v>
      </c>
      <c r="P382" s="58">
        <f t="shared" si="671"/>
        <v>2.7867620727951885</v>
      </c>
      <c r="Q382" s="49">
        <f t="shared" si="608"/>
        <v>2.7867620727951885</v>
      </c>
      <c r="R382" s="143">
        <f t="shared" si="609"/>
        <v>0.02</v>
      </c>
      <c r="S382" s="51">
        <f t="shared" si="672"/>
        <v>1.9403368929887616E-2</v>
      </c>
      <c r="T382" s="57">
        <f t="shared" si="673"/>
        <v>557.42637695214376</v>
      </c>
      <c r="U382" s="53">
        <f t="shared" si="610"/>
        <v>0</v>
      </c>
      <c r="V382" s="58">
        <f t="shared" si="674"/>
        <v>2.7967243276832838</v>
      </c>
      <c r="W382" s="49">
        <f t="shared" si="611"/>
        <v>2.7967243276832838</v>
      </c>
      <c r="X382" s="143">
        <f t="shared" si="612"/>
        <v>0.02</v>
      </c>
      <c r="Y382" s="51">
        <f t="shared" si="675"/>
        <v>1.8808547148631862E-2</v>
      </c>
      <c r="Z382" s="57">
        <f t="shared" si="676"/>
        <v>548.18705299262376</v>
      </c>
      <c r="AA382" s="53">
        <f t="shared" si="613"/>
        <v>0</v>
      </c>
      <c r="AB382" s="58">
        <f t="shared" si="677"/>
        <v>2.8042751366649217</v>
      </c>
      <c r="AC382" s="49">
        <f t="shared" si="614"/>
        <v>2.8042751366649217</v>
      </c>
      <c r="AD382" s="143">
        <f t="shared" si="615"/>
        <v>0.02</v>
      </c>
      <c r="AE382" s="49">
        <f t="shared" si="714"/>
        <v>1.8755857299782863E-2</v>
      </c>
      <c r="AF382" s="57">
        <f t="shared" si="678"/>
        <v>546.07077930419689</v>
      </c>
      <c r="AG382" s="53">
        <f t="shared" si="616"/>
        <v>0</v>
      </c>
      <c r="AH382" s="58">
        <f t="shared" si="679"/>
        <v>2.8060610083189252</v>
      </c>
      <c r="AI382" s="49">
        <f t="shared" si="617"/>
        <v>2.8060610083189252</v>
      </c>
      <c r="AJ382" s="143">
        <f t="shared" si="618"/>
        <v>0.02</v>
      </c>
      <c r="AK382" s="51">
        <f t="shared" si="680"/>
        <v>1.8756415624644265E-2</v>
      </c>
      <c r="AL382" s="57">
        <f t="shared" si="681"/>
        <v>545.80950101613723</v>
      </c>
      <c r="AM382" s="53">
        <f t="shared" si="619"/>
        <v>0</v>
      </c>
      <c r="AN382" s="58">
        <f t="shared" si="682"/>
        <v>2.8062829592715581</v>
      </c>
      <c r="AO382" s="49">
        <f t="shared" si="620"/>
        <v>2.8062829592715581</v>
      </c>
      <c r="AP382" s="143">
        <f t="shared" si="621"/>
        <v>0.02</v>
      </c>
      <c r="AQ382" s="51">
        <f t="shared" si="683"/>
        <v>1.8756711274376461E-2</v>
      </c>
      <c r="AR382" s="57">
        <f t="shared" si="684"/>
        <v>545.78561260917343</v>
      </c>
      <c r="AS382" s="44">
        <f t="shared" si="622"/>
        <v>2545.0078918701884</v>
      </c>
      <c r="AT382" s="44">
        <f t="shared" si="623"/>
        <v>1018.0031567480753</v>
      </c>
      <c r="AU382" s="44">
        <f t="shared" si="624"/>
        <v>636.25197296754709</v>
      </c>
      <c r="AV382" s="47">
        <f t="shared" si="625"/>
        <v>5.992054951735704</v>
      </c>
      <c r="AW382" s="47">
        <f t="shared" si="626"/>
        <v>158.69598178283286</v>
      </c>
      <c r="AX382" s="86">
        <f t="shared" si="627"/>
        <v>16980.490367350583</v>
      </c>
      <c r="AY382" s="86">
        <f t="shared" si="628"/>
        <v>314.1145826892751</v>
      </c>
      <c r="AZ382" s="10">
        <f t="shared" si="685"/>
        <v>314.1145826892751</v>
      </c>
      <c r="BA382" s="44">
        <f t="shared" si="629"/>
        <v>314.1145826892751</v>
      </c>
      <c r="BB382" s="9">
        <f t="shared" si="630"/>
        <v>314.1145826892751</v>
      </c>
      <c r="BC382" s="45">
        <f t="shared" si="719"/>
        <v>41881.944358570014</v>
      </c>
      <c r="BD382" s="9">
        <f t="shared" si="631"/>
        <v>314.1145826892751</v>
      </c>
      <c r="BE382" s="45">
        <f t="shared" si="715"/>
        <v>41881.944358570014</v>
      </c>
      <c r="BF382" s="9">
        <f t="shared" si="632"/>
        <v>314.1145826892751</v>
      </c>
      <c r="BG382" s="45">
        <f t="shared" si="716"/>
        <v>41881.944358570014</v>
      </c>
      <c r="BH382" s="58"/>
      <c r="BI382" s="58"/>
      <c r="BJ382" s="58">
        <f t="shared" si="686"/>
        <v>-314.1145826892751</v>
      </c>
      <c r="BK382" s="97"/>
      <c r="BL382" s="44"/>
      <c r="BM382" s="82">
        <f t="shared" si="687"/>
        <v>37.700000000000003</v>
      </c>
      <c r="BN382" s="86">
        <f t="shared" si="688"/>
        <v>37700</v>
      </c>
      <c r="BO382" s="86">
        <f t="shared" si="689"/>
        <v>100</v>
      </c>
      <c r="BP382" s="84">
        <f t="shared" si="633"/>
        <v>3</v>
      </c>
      <c r="BQ382" s="84">
        <f t="shared" si="634"/>
        <v>2.6</v>
      </c>
      <c r="BR382" s="84">
        <f t="shared" si="635"/>
        <v>0.2</v>
      </c>
      <c r="BS382" s="84">
        <f t="shared" si="690"/>
        <v>3.4336943074938044E-2</v>
      </c>
      <c r="BT382" s="84">
        <f t="shared" si="691"/>
        <v>748.64659943492074</v>
      </c>
      <c r="BU382" s="84">
        <f t="shared" si="692"/>
        <v>0</v>
      </c>
      <c r="BV382" s="83">
        <f t="shared" si="693"/>
        <v>1024.3591811444003</v>
      </c>
      <c r="BW382" s="81">
        <f t="shared" si="717"/>
        <v>1024.3591811444003</v>
      </c>
      <c r="BX382" s="83">
        <f t="shared" si="636"/>
        <v>0</v>
      </c>
      <c r="BY382" s="141">
        <f t="shared" si="637"/>
        <v>0</v>
      </c>
      <c r="BZ382" s="83">
        <f t="shared" si="638"/>
        <v>2.6</v>
      </c>
      <c r="CA382" s="83">
        <f t="shared" si="639"/>
        <v>0</v>
      </c>
      <c r="CB382" s="83">
        <f t="shared" si="694"/>
        <v>2.5502342734998904</v>
      </c>
      <c r="CC382" s="83">
        <f t="shared" si="640"/>
        <v>2.5502342734998904</v>
      </c>
      <c r="CD382" s="143">
        <f t="shared" si="641"/>
        <v>0.2</v>
      </c>
      <c r="CE382" s="83">
        <f t="shared" si="695"/>
        <v>2.012952321356962E-2</v>
      </c>
      <c r="CF382" s="84">
        <f t="shared" si="696"/>
        <v>810.19286353721054</v>
      </c>
      <c r="CG382" s="83">
        <f t="shared" si="642"/>
        <v>0</v>
      </c>
      <c r="CH382" s="83">
        <f t="shared" si="697"/>
        <v>2.535714884798792</v>
      </c>
      <c r="CI382" s="83">
        <f t="shared" si="643"/>
        <v>2.535714884798792</v>
      </c>
      <c r="CJ382" s="143">
        <f t="shared" si="644"/>
        <v>0.2</v>
      </c>
      <c r="CK382" s="83">
        <f t="shared" si="698"/>
        <v>1.9321910799758348E-2</v>
      </c>
      <c r="CL382" s="84">
        <f t="shared" si="699"/>
        <v>756.15956909210024</v>
      </c>
      <c r="CM382" s="83">
        <f t="shared" si="645"/>
        <v>0</v>
      </c>
      <c r="CN382" s="83">
        <f t="shared" si="700"/>
        <v>2.5484529841286769</v>
      </c>
      <c r="CO382" s="83">
        <f t="shared" si="646"/>
        <v>2.5484529841286769</v>
      </c>
      <c r="CP382" s="143">
        <f t="shared" si="647"/>
        <v>0.2</v>
      </c>
      <c r="CQ382" s="83">
        <f t="shared" si="701"/>
        <v>1.9481564504283646E-2</v>
      </c>
      <c r="CR382" s="84">
        <f t="shared" si="702"/>
        <v>741.86568379578159</v>
      </c>
      <c r="CS382" s="83">
        <f t="shared" si="648"/>
        <v>0</v>
      </c>
      <c r="CT382" s="83">
        <f t="shared" si="703"/>
        <v>2.5518441356949402</v>
      </c>
      <c r="CU382" s="83">
        <f t="shared" si="649"/>
        <v>2.5518441356949402</v>
      </c>
      <c r="CV382" s="143">
        <f t="shared" si="650"/>
        <v>0.2</v>
      </c>
      <c r="CW382" s="83">
        <f t="shared" si="704"/>
        <v>1.9509526987183709E-2</v>
      </c>
      <c r="CX382" s="84">
        <f t="shared" si="705"/>
        <v>740.32945143907045</v>
      </c>
      <c r="CY382" s="83">
        <f t="shared" si="651"/>
        <v>0</v>
      </c>
      <c r="CZ382" s="83">
        <f t="shared" si="706"/>
        <v>2.5522091361866166</v>
      </c>
      <c r="DA382" s="83">
        <f t="shared" si="652"/>
        <v>2.5522091361866166</v>
      </c>
      <c r="DB382" s="143">
        <f t="shared" si="653"/>
        <v>0.2</v>
      </c>
      <c r="DC382" s="83">
        <f t="shared" si="707"/>
        <v>1.9510446767325641E-2</v>
      </c>
      <c r="DD382" s="84">
        <f t="shared" si="708"/>
        <v>740.26088812915577</v>
      </c>
      <c r="DE382" s="86">
        <f t="shared" si="654"/>
        <v>1843.8465260599205</v>
      </c>
      <c r="DF382" s="86">
        <f t="shared" si="655"/>
        <v>737.53861042396818</v>
      </c>
      <c r="DG382" s="86">
        <f t="shared" si="656"/>
        <v>460.96163151498013</v>
      </c>
      <c r="DH382" s="86">
        <f t="shared" si="657"/>
        <v>0.36436692591488812</v>
      </c>
      <c r="DI382" s="86">
        <f t="shared" si="658"/>
        <v>1.10127101690578</v>
      </c>
      <c r="DJ382" s="86">
        <f t="shared" si="659"/>
        <v>140.75746801956308</v>
      </c>
      <c r="DK382" s="86">
        <f t="shared" si="660"/>
        <v>127.84662929455031</v>
      </c>
      <c r="DL382" s="86">
        <f t="shared" si="718"/>
        <v>127.84662929455031</v>
      </c>
      <c r="DM382" s="86">
        <f t="shared" si="661"/>
        <v>1.10127101690578</v>
      </c>
      <c r="DN382" s="85">
        <f t="shared" si="662"/>
        <v>1.10127101690578</v>
      </c>
      <c r="DO382" s="85">
        <f t="shared" si="709"/>
        <v>110.127101690578</v>
      </c>
      <c r="DP382" s="85">
        <f t="shared" si="663"/>
        <v>1.10127101690578</v>
      </c>
      <c r="DQ382" s="85">
        <f t="shared" si="710"/>
        <v>110.127101690578</v>
      </c>
      <c r="DR382" s="85">
        <f t="shared" si="664"/>
        <v>1.10127101690578</v>
      </c>
      <c r="DS382" s="85">
        <f t="shared" si="711"/>
        <v>110.127101690578</v>
      </c>
      <c r="DT382" s="81"/>
      <c r="DU382" s="81"/>
      <c r="DV382" s="81">
        <f t="shared" si="712"/>
        <v>-1.10127101690578</v>
      </c>
      <c r="DW382" s="100"/>
    </row>
    <row r="383" spans="1:127" x14ac:dyDescent="0.2">
      <c r="A383" s="59">
        <f t="shared" si="665"/>
        <v>50.400000000000205</v>
      </c>
      <c r="B383" s="44">
        <f t="shared" si="666"/>
        <v>50400.000000000204</v>
      </c>
      <c r="C383" s="52">
        <f t="shared" si="600"/>
        <v>133.33333333333334</v>
      </c>
      <c r="D383" s="50">
        <f t="shared" si="601"/>
        <v>4</v>
      </c>
      <c r="E383" s="44">
        <f t="shared" si="602"/>
        <v>4.13</v>
      </c>
      <c r="F383" s="47">
        <f t="shared" si="603"/>
        <v>0.02</v>
      </c>
      <c r="G383" s="52">
        <f t="shared" si="667"/>
        <v>2.4840891762289308E-2</v>
      </c>
      <c r="H383" s="57">
        <f t="shared" si="668"/>
        <v>571.24004381850614</v>
      </c>
      <c r="I383" s="52">
        <f t="shared" si="669"/>
        <v>0</v>
      </c>
      <c r="J383" s="54">
        <f t="shared" si="670"/>
        <v>1418.2096732612156</v>
      </c>
      <c r="K383" s="46">
        <f t="shared" si="713"/>
        <v>1418.2096732612156</v>
      </c>
      <c r="L383" s="80">
        <f t="shared" si="604"/>
        <v>0</v>
      </c>
      <c r="M383" s="142">
        <f t="shared" si="605"/>
        <v>0</v>
      </c>
      <c r="N383" s="60">
        <f t="shared" si="606"/>
        <v>4.13</v>
      </c>
      <c r="O383" s="53">
        <f t="shared" si="607"/>
        <v>0</v>
      </c>
      <c r="P383" s="58">
        <f t="shared" si="671"/>
        <v>2.7865123765599846</v>
      </c>
      <c r="Q383" s="49">
        <f t="shared" si="608"/>
        <v>2.7865123765599846</v>
      </c>
      <c r="R383" s="143">
        <f t="shared" si="609"/>
        <v>0.02</v>
      </c>
      <c r="S383" s="51">
        <f t="shared" si="672"/>
        <v>1.9400702263220947E-2</v>
      </c>
      <c r="T383" s="57">
        <f t="shared" si="673"/>
        <v>558.35467223246019</v>
      </c>
      <c r="U383" s="53">
        <f t="shared" si="610"/>
        <v>0</v>
      </c>
      <c r="V383" s="58">
        <f t="shared" si="674"/>
        <v>2.7963292262064781</v>
      </c>
      <c r="W383" s="49">
        <f t="shared" si="611"/>
        <v>2.7963292262064781</v>
      </c>
      <c r="X383" s="143">
        <f t="shared" si="612"/>
        <v>0.02</v>
      </c>
      <c r="Y383" s="51">
        <f t="shared" si="675"/>
        <v>1.8805880481965194E-2</v>
      </c>
      <c r="Z383" s="57">
        <f t="shared" si="676"/>
        <v>549.08368355570235</v>
      </c>
      <c r="AA383" s="53">
        <f t="shared" si="613"/>
        <v>0</v>
      </c>
      <c r="AB383" s="58">
        <f t="shared" si="677"/>
        <v>2.8038683079900442</v>
      </c>
      <c r="AC383" s="49">
        <f t="shared" si="614"/>
        <v>2.8038683079900442</v>
      </c>
      <c r="AD383" s="143">
        <f t="shared" si="615"/>
        <v>0.02</v>
      </c>
      <c r="AE383" s="49">
        <f t="shared" si="714"/>
        <v>1.8753190633116194E-2</v>
      </c>
      <c r="AF383" s="57">
        <f t="shared" si="678"/>
        <v>546.96249037877442</v>
      </c>
      <c r="AG383" s="53">
        <f t="shared" si="616"/>
        <v>0</v>
      </c>
      <c r="AH383" s="58">
        <f t="shared" si="679"/>
        <v>2.8056498425942724</v>
      </c>
      <c r="AI383" s="49">
        <f t="shared" si="617"/>
        <v>2.8056498425942724</v>
      </c>
      <c r="AJ383" s="143">
        <f t="shared" si="618"/>
        <v>0.02</v>
      </c>
      <c r="AK383" s="51">
        <f t="shared" si="680"/>
        <v>1.8753748957977597E-2</v>
      </c>
      <c r="AL383" s="57">
        <f t="shared" si="681"/>
        <v>546.70067110525076</v>
      </c>
      <c r="AM383" s="53">
        <f t="shared" si="619"/>
        <v>0</v>
      </c>
      <c r="AN383" s="58">
        <f t="shared" si="682"/>
        <v>2.8058712070093201</v>
      </c>
      <c r="AO383" s="49">
        <f t="shared" si="620"/>
        <v>2.8058712070093201</v>
      </c>
      <c r="AP383" s="143">
        <f t="shared" si="621"/>
        <v>0.02</v>
      </c>
      <c r="AQ383" s="51">
        <f t="shared" si="683"/>
        <v>1.8754044607709793E-2</v>
      </c>
      <c r="AR383" s="57">
        <f t="shared" si="684"/>
        <v>546.67672626203716</v>
      </c>
      <c r="AS383" s="44">
        <f t="shared" si="622"/>
        <v>2552.7774118701877</v>
      </c>
      <c r="AT383" s="44">
        <f t="shared" si="623"/>
        <v>1021.110964748075</v>
      </c>
      <c r="AU383" s="44">
        <f t="shared" si="624"/>
        <v>638.19435296754693</v>
      </c>
      <c r="AV383" s="47">
        <f t="shared" si="625"/>
        <v>5.9383631628730056</v>
      </c>
      <c r="AW383" s="47">
        <f t="shared" si="626"/>
        <v>156.03345575095756</v>
      </c>
      <c r="AX383" s="86">
        <f t="shared" si="627"/>
        <v>16525.708078646032</v>
      </c>
      <c r="AY383" s="86">
        <f t="shared" si="628"/>
        <v>312.09784644239016</v>
      </c>
      <c r="AZ383" s="10">
        <f t="shared" si="685"/>
        <v>312.09784644239016</v>
      </c>
      <c r="BA383" s="44">
        <f t="shared" si="629"/>
        <v>312.09784644239016</v>
      </c>
      <c r="BB383" s="9">
        <f t="shared" si="630"/>
        <v>312.09784644239016</v>
      </c>
      <c r="BC383" s="45">
        <f t="shared" si="719"/>
        <v>41613.046192318689</v>
      </c>
      <c r="BD383" s="9">
        <f t="shared" si="631"/>
        <v>312.09784644239016</v>
      </c>
      <c r="BE383" s="45">
        <f t="shared" si="715"/>
        <v>41613.046192318689</v>
      </c>
      <c r="BF383" s="9">
        <f t="shared" si="632"/>
        <v>312.09784644239016</v>
      </c>
      <c r="BG383" s="45">
        <f t="shared" si="716"/>
        <v>41613.046192318689</v>
      </c>
      <c r="BH383" s="58"/>
      <c r="BI383" s="58"/>
      <c r="BJ383" s="58">
        <f t="shared" si="686"/>
        <v>-312.09784644239016</v>
      </c>
      <c r="BK383" s="97"/>
      <c r="BL383" s="44"/>
      <c r="BM383" s="82">
        <f t="shared" si="687"/>
        <v>37.800000000000004</v>
      </c>
      <c r="BN383" s="86">
        <f t="shared" si="688"/>
        <v>37800</v>
      </c>
      <c r="BO383" s="86">
        <f t="shared" si="689"/>
        <v>100</v>
      </c>
      <c r="BP383" s="84">
        <f t="shared" si="633"/>
        <v>3</v>
      </c>
      <c r="BQ383" s="84">
        <f t="shared" si="634"/>
        <v>2.6</v>
      </c>
      <c r="BR383" s="84">
        <f t="shared" si="635"/>
        <v>0.2</v>
      </c>
      <c r="BS383" s="84">
        <f t="shared" si="690"/>
        <v>3.4316943074938044E-2</v>
      </c>
      <c r="BT383" s="84">
        <f t="shared" si="691"/>
        <v>749.9668664762645</v>
      </c>
      <c r="BU383" s="84">
        <f t="shared" si="692"/>
        <v>0</v>
      </c>
      <c r="BV383" s="83">
        <f t="shared" si="693"/>
        <v>1027.2040811444001</v>
      </c>
      <c r="BW383" s="81">
        <f t="shared" si="717"/>
        <v>1027.2040811444001</v>
      </c>
      <c r="BX383" s="83">
        <f t="shared" si="636"/>
        <v>0</v>
      </c>
      <c r="BY383" s="141">
        <f t="shared" si="637"/>
        <v>0</v>
      </c>
      <c r="BZ383" s="83">
        <f t="shared" si="638"/>
        <v>2.6</v>
      </c>
      <c r="CA383" s="83">
        <f t="shared" si="639"/>
        <v>0</v>
      </c>
      <c r="CB383" s="83">
        <f t="shared" si="694"/>
        <v>2.5502857417460603</v>
      </c>
      <c r="CC383" s="83">
        <f t="shared" si="640"/>
        <v>2.5502857417460603</v>
      </c>
      <c r="CD383" s="143">
        <f t="shared" si="641"/>
        <v>0.2</v>
      </c>
      <c r="CE383" s="83">
        <f t="shared" si="695"/>
        <v>2.0109523213569621E-2</v>
      </c>
      <c r="CF383" s="84">
        <f t="shared" si="696"/>
        <v>810.98179196714477</v>
      </c>
      <c r="CG383" s="83">
        <f t="shared" si="642"/>
        <v>0</v>
      </c>
      <c r="CH383" s="83">
        <f t="shared" si="697"/>
        <v>2.5358924611442268</v>
      </c>
      <c r="CI383" s="83">
        <f t="shared" si="643"/>
        <v>2.5358924611442268</v>
      </c>
      <c r="CJ383" s="143">
        <f t="shared" si="644"/>
        <v>0.2</v>
      </c>
      <c r="CK383" s="83">
        <f t="shared" si="698"/>
        <v>1.9301910799758348E-2</v>
      </c>
      <c r="CL383" s="84">
        <f t="shared" si="699"/>
        <v>756.92116539441042</v>
      </c>
      <c r="CM383" s="83">
        <f t="shared" si="645"/>
        <v>0</v>
      </c>
      <c r="CN383" s="83">
        <f t="shared" si="700"/>
        <v>2.5486369940140561</v>
      </c>
      <c r="CO383" s="83">
        <f t="shared" si="646"/>
        <v>2.5486369940140561</v>
      </c>
      <c r="CP383" s="143">
        <f t="shared" si="647"/>
        <v>0.2</v>
      </c>
      <c r="CQ383" s="83">
        <f t="shared" si="701"/>
        <v>1.9461564504283647E-2</v>
      </c>
      <c r="CR383" s="84">
        <f t="shared" si="702"/>
        <v>742.62973809168386</v>
      </c>
      <c r="CS383" s="83">
        <f t="shared" si="648"/>
        <v>0</v>
      </c>
      <c r="CT383" s="83">
        <f t="shared" si="703"/>
        <v>2.5520275660815117</v>
      </c>
      <c r="CU383" s="83">
        <f t="shared" si="649"/>
        <v>2.5520275660815117</v>
      </c>
      <c r="CV383" s="143">
        <f t="shared" si="650"/>
        <v>0.2</v>
      </c>
      <c r="CW383" s="83">
        <f t="shared" si="704"/>
        <v>1.948952698718371E-2</v>
      </c>
      <c r="CX383" s="84">
        <f t="shared" si="705"/>
        <v>741.09358615695646</v>
      </c>
      <c r="CY383" s="83">
        <f t="shared" si="651"/>
        <v>0</v>
      </c>
      <c r="CZ383" s="83">
        <f t="shared" si="706"/>
        <v>2.5523925477336751</v>
      </c>
      <c r="DA383" s="83">
        <f t="shared" si="652"/>
        <v>2.5523925477336751</v>
      </c>
      <c r="DB383" s="143">
        <f t="shared" si="653"/>
        <v>0.2</v>
      </c>
      <c r="DC383" s="83">
        <f t="shared" si="707"/>
        <v>1.9490446767325642E-2</v>
      </c>
      <c r="DD383" s="84">
        <f t="shared" si="708"/>
        <v>741.02494960401054</v>
      </c>
      <c r="DE383" s="86">
        <f t="shared" si="654"/>
        <v>1848.9673460599201</v>
      </c>
      <c r="DF383" s="86">
        <f t="shared" si="655"/>
        <v>739.58693842396804</v>
      </c>
      <c r="DG383" s="86">
        <f t="shared" si="656"/>
        <v>462.24183651498004</v>
      </c>
      <c r="DH383" s="86">
        <f t="shared" si="657"/>
        <v>0.3627649992387072</v>
      </c>
      <c r="DI383" s="86">
        <f t="shared" si="658"/>
        <v>1.0923939111708381</v>
      </c>
      <c r="DJ383" s="86">
        <f t="shared" si="659"/>
        <v>138.63350401498442</v>
      </c>
      <c r="DK383" s="86">
        <f t="shared" si="660"/>
        <v>124.69066300880138</v>
      </c>
      <c r="DL383" s="86">
        <f t="shared" si="718"/>
        <v>124.69066300880138</v>
      </c>
      <c r="DM383" s="86">
        <f t="shared" si="661"/>
        <v>1.0923939111708381</v>
      </c>
      <c r="DN383" s="85">
        <f t="shared" si="662"/>
        <v>1.0923939111708381</v>
      </c>
      <c r="DO383" s="85">
        <f t="shared" si="709"/>
        <v>109.23939111708381</v>
      </c>
      <c r="DP383" s="85">
        <f t="shared" si="663"/>
        <v>1.0923939111708381</v>
      </c>
      <c r="DQ383" s="85">
        <f t="shared" si="710"/>
        <v>109.23939111708381</v>
      </c>
      <c r="DR383" s="85">
        <f t="shared" si="664"/>
        <v>1.0923939111708381</v>
      </c>
      <c r="DS383" s="85">
        <f t="shared" si="711"/>
        <v>109.23939111708381</v>
      </c>
      <c r="DT383" s="81"/>
      <c r="DU383" s="81"/>
      <c r="DV383" s="81">
        <f t="shared" si="712"/>
        <v>-1.0923939111708381</v>
      </c>
      <c r="DW383" s="100"/>
    </row>
    <row r="384" spans="1:127" x14ac:dyDescent="0.2">
      <c r="A384" s="59">
        <f t="shared" si="665"/>
        <v>50.533333333333537</v>
      </c>
      <c r="B384" s="44">
        <f t="shared" si="666"/>
        <v>50533.333333333539</v>
      </c>
      <c r="C384" s="52">
        <f t="shared" si="600"/>
        <v>133.33333333333334</v>
      </c>
      <c r="D384" s="50">
        <f t="shared" si="601"/>
        <v>4</v>
      </c>
      <c r="E384" s="44">
        <f t="shared" si="602"/>
        <v>4.13</v>
      </c>
      <c r="F384" s="47">
        <f t="shared" si="603"/>
        <v>0.02</v>
      </c>
      <c r="G384" s="52">
        <f t="shared" si="667"/>
        <v>2.483822509562264E-2</v>
      </c>
      <c r="H384" s="57">
        <f t="shared" si="668"/>
        <v>572.04196660878722</v>
      </c>
      <c r="I384" s="52">
        <f t="shared" si="669"/>
        <v>0</v>
      </c>
      <c r="J384" s="54">
        <f t="shared" si="670"/>
        <v>1422.5260732612155</v>
      </c>
      <c r="K384" s="46">
        <f t="shared" si="713"/>
        <v>1422.5260732612155</v>
      </c>
      <c r="L384" s="80">
        <f t="shared" si="604"/>
        <v>0</v>
      </c>
      <c r="M384" s="142">
        <f t="shared" si="605"/>
        <v>0</v>
      </c>
      <c r="N384" s="60">
        <f t="shared" si="606"/>
        <v>4.13</v>
      </c>
      <c r="O384" s="53">
        <f t="shared" si="607"/>
        <v>0</v>
      </c>
      <c r="P384" s="58">
        <f t="shared" si="671"/>
        <v>2.786265356271767</v>
      </c>
      <c r="Q384" s="49">
        <f t="shared" si="608"/>
        <v>2.786265356271767</v>
      </c>
      <c r="R384" s="143">
        <f t="shared" si="609"/>
        <v>0.02</v>
      </c>
      <c r="S384" s="51">
        <f t="shared" si="672"/>
        <v>1.9398035596554279E-2</v>
      </c>
      <c r="T384" s="57">
        <f t="shared" si="673"/>
        <v>559.28292309749963</v>
      </c>
      <c r="U384" s="53">
        <f t="shared" si="610"/>
        <v>0</v>
      </c>
      <c r="V384" s="58">
        <f t="shared" si="674"/>
        <v>2.7959377773058138</v>
      </c>
      <c r="W384" s="49">
        <f t="shared" si="611"/>
        <v>2.7959377773058138</v>
      </c>
      <c r="X384" s="143">
        <f t="shared" si="612"/>
        <v>0.02</v>
      </c>
      <c r="Y384" s="51">
        <f t="shared" si="675"/>
        <v>1.8803213815298526E-2</v>
      </c>
      <c r="Z384" s="57">
        <f t="shared" si="676"/>
        <v>549.9803136554965</v>
      </c>
      <c r="AA384" s="53">
        <f t="shared" si="613"/>
        <v>0</v>
      </c>
      <c r="AB384" s="58">
        <f t="shared" si="677"/>
        <v>2.8034648835580152</v>
      </c>
      <c r="AC384" s="49">
        <f t="shared" si="614"/>
        <v>2.8034648835580152</v>
      </c>
      <c r="AD384" s="143">
        <f t="shared" si="615"/>
        <v>0.02</v>
      </c>
      <c r="AE384" s="49">
        <f t="shared" si="714"/>
        <v>1.8750523966449526E-2</v>
      </c>
      <c r="AF384" s="57">
        <f t="shared" si="678"/>
        <v>547.85420402768091</v>
      </c>
      <c r="AG384" s="53">
        <f t="shared" si="616"/>
        <v>0</v>
      </c>
      <c r="AH384" s="58">
        <f t="shared" si="679"/>
        <v>2.8052420489625916</v>
      </c>
      <c r="AI384" s="49">
        <f t="shared" si="617"/>
        <v>2.8052420489625916</v>
      </c>
      <c r="AJ384" s="143">
        <f t="shared" si="618"/>
        <v>0.02</v>
      </c>
      <c r="AK384" s="51">
        <f t="shared" si="680"/>
        <v>1.8751082291310929E-2</v>
      </c>
      <c r="AL384" s="57">
        <f t="shared" si="681"/>
        <v>547.59184506620875</v>
      </c>
      <c r="AM384" s="53">
        <f t="shared" si="619"/>
        <v>0</v>
      </c>
      <c r="AN384" s="58">
        <f t="shared" si="682"/>
        <v>2.8054628226280043</v>
      </c>
      <c r="AO384" s="49">
        <f t="shared" si="620"/>
        <v>2.8054628226280043</v>
      </c>
      <c r="AP384" s="143">
        <f t="shared" si="621"/>
        <v>0.02</v>
      </c>
      <c r="AQ384" s="51">
        <f t="shared" si="683"/>
        <v>1.8751377941043125E-2</v>
      </c>
      <c r="AR384" s="57">
        <f t="shared" si="684"/>
        <v>547.56784396444777</v>
      </c>
      <c r="AS384" s="44">
        <f t="shared" si="622"/>
        <v>2560.546931870188</v>
      </c>
      <c r="AT384" s="44">
        <f t="shared" si="623"/>
        <v>1024.218772748075</v>
      </c>
      <c r="AU384" s="44">
        <f t="shared" si="624"/>
        <v>640.136732967547</v>
      </c>
      <c r="AV384" s="47">
        <f t="shared" si="625"/>
        <v>5.8852672915716271</v>
      </c>
      <c r="AW384" s="47">
        <f t="shared" si="626"/>
        <v>153.4212265344124</v>
      </c>
      <c r="AX384" s="86">
        <f t="shared" si="627"/>
        <v>16084.052425568027</v>
      </c>
      <c r="AY384" s="86">
        <f t="shared" si="628"/>
        <v>310.08868671889172</v>
      </c>
      <c r="AZ384" s="10">
        <f t="shared" si="685"/>
        <v>310.08868671889172</v>
      </c>
      <c r="BA384" s="44">
        <f t="shared" si="629"/>
        <v>310.08868671889172</v>
      </c>
      <c r="BB384" s="9">
        <f t="shared" si="630"/>
        <v>310.08868671889172</v>
      </c>
      <c r="BC384" s="45">
        <f t="shared" si="719"/>
        <v>41345.158229185567</v>
      </c>
      <c r="BD384" s="9">
        <f t="shared" si="631"/>
        <v>310.08868671889172</v>
      </c>
      <c r="BE384" s="45">
        <f t="shared" si="715"/>
        <v>41345.158229185567</v>
      </c>
      <c r="BF384" s="9">
        <f t="shared" si="632"/>
        <v>310.08868671889172</v>
      </c>
      <c r="BG384" s="45">
        <f t="shared" si="716"/>
        <v>41345.158229185567</v>
      </c>
      <c r="BH384" s="58"/>
      <c r="BI384" s="58"/>
      <c r="BJ384" s="58">
        <f t="shared" si="686"/>
        <v>-310.08868671889172</v>
      </c>
      <c r="BK384" s="97"/>
      <c r="BL384" s="44"/>
      <c r="BM384" s="82">
        <f t="shared" si="687"/>
        <v>37.9</v>
      </c>
      <c r="BN384" s="86">
        <f t="shared" si="688"/>
        <v>37900</v>
      </c>
      <c r="BO384" s="86">
        <f t="shared" si="689"/>
        <v>100</v>
      </c>
      <c r="BP384" s="84">
        <f t="shared" si="633"/>
        <v>3</v>
      </c>
      <c r="BQ384" s="84">
        <f t="shared" si="634"/>
        <v>2.6</v>
      </c>
      <c r="BR384" s="84">
        <f t="shared" si="635"/>
        <v>0.2</v>
      </c>
      <c r="BS384" s="84">
        <f t="shared" si="690"/>
        <v>3.4296943074938045E-2</v>
      </c>
      <c r="BT384" s="84">
        <f t="shared" si="691"/>
        <v>751.28636428683899</v>
      </c>
      <c r="BU384" s="84">
        <f t="shared" si="692"/>
        <v>0</v>
      </c>
      <c r="BV384" s="83">
        <f t="shared" si="693"/>
        <v>1030.0489811444002</v>
      </c>
      <c r="BW384" s="81">
        <f t="shared" si="717"/>
        <v>1030.0489811444002</v>
      </c>
      <c r="BX384" s="83">
        <f t="shared" si="636"/>
        <v>0</v>
      </c>
      <c r="BY384" s="141">
        <f t="shared" si="637"/>
        <v>0</v>
      </c>
      <c r="BZ384" s="83">
        <f t="shared" si="638"/>
        <v>2.6</v>
      </c>
      <c r="CA384" s="83">
        <f t="shared" si="639"/>
        <v>0</v>
      </c>
      <c r="CB384" s="83">
        <f t="shared" si="694"/>
        <v>2.5503373798225297</v>
      </c>
      <c r="CC384" s="83">
        <f t="shared" si="640"/>
        <v>2.5503373798225297</v>
      </c>
      <c r="CD384" s="143">
        <f t="shared" si="641"/>
        <v>0.2</v>
      </c>
      <c r="CE384" s="83">
        <f t="shared" si="695"/>
        <v>2.0089523213569622E-2</v>
      </c>
      <c r="CF384" s="84">
        <f t="shared" si="696"/>
        <v>811.76992024957826</v>
      </c>
      <c r="CG384" s="83">
        <f t="shared" si="642"/>
        <v>0</v>
      </c>
      <c r="CH384" s="83">
        <f t="shared" si="697"/>
        <v>2.5360701992615136</v>
      </c>
      <c r="CI384" s="83">
        <f t="shared" si="643"/>
        <v>2.5360701992615136</v>
      </c>
      <c r="CJ384" s="143">
        <f t="shared" si="644"/>
        <v>0.2</v>
      </c>
      <c r="CK384" s="83">
        <f t="shared" si="698"/>
        <v>1.9281910799758349E-2</v>
      </c>
      <c r="CL384" s="84">
        <f t="shared" si="699"/>
        <v>757.68191968881979</v>
      </c>
      <c r="CM384" s="83">
        <f t="shared" si="645"/>
        <v>0</v>
      </c>
      <c r="CN384" s="83">
        <f t="shared" si="700"/>
        <v>2.5488211773424632</v>
      </c>
      <c r="CO384" s="83">
        <f t="shared" si="646"/>
        <v>2.5488211773424632</v>
      </c>
      <c r="CP384" s="143">
        <f t="shared" si="647"/>
        <v>0.2</v>
      </c>
      <c r="CQ384" s="83">
        <f t="shared" si="701"/>
        <v>1.9441564504283648E-2</v>
      </c>
      <c r="CR384" s="84">
        <f t="shared" si="702"/>
        <v>743.39295249020233</v>
      </c>
      <c r="CS384" s="83">
        <f t="shared" si="648"/>
        <v>0</v>
      </c>
      <c r="CT384" s="83">
        <f t="shared" si="703"/>
        <v>2.5522111699043331</v>
      </c>
      <c r="CU384" s="83">
        <f t="shared" si="649"/>
        <v>2.5522111699043331</v>
      </c>
      <c r="CV384" s="143">
        <f t="shared" si="650"/>
        <v>0.2</v>
      </c>
      <c r="CW384" s="83">
        <f t="shared" si="704"/>
        <v>1.9469526987183711E-2</v>
      </c>
      <c r="CX384" s="84">
        <f t="shared" si="705"/>
        <v>741.85688226104571</v>
      </c>
      <c r="CY384" s="83">
        <f t="shared" si="651"/>
        <v>0</v>
      </c>
      <c r="CZ384" s="83">
        <f t="shared" si="706"/>
        <v>2.5525761324652367</v>
      </c>
      <c r="DA384" s="83">
        <f t="shared" si="652"/>
        <v>2.5525761324652367</v>
      </c>
      <c r="DB384" s="143">
        <f t="shared" si="653"/>
        <v>0.2</v>
      </c>
      <c r="DC384" s="83">
        <f t="shared" si="707"/>
        <v>1.9470446767325643E-2</v>
      </c>
      <c r="DD384" s="84">
        <f t="shared" si="708"/>
        <v>741.78817259589016</v>
      </c>
      <c r="DE384" s="86">
        <f t="shared" si="654"/>
        <v>1854.0881660599202</v>
      </c>
      <c r="DF384" s="86">
        <f t="shared" si="655"/>
        <v>741.63526642396812</v>
      </c>
      <c r="DG384" s="86">
        <f t="shared" si="656"/>
        <v>463.52204151498006</v>
      </c>
      <c r="DH384" s="86">
        <f t="shared" si="657"/>
        <v>0.3611742542103592</v>
      </c>
      <c r="DI384" s="86">
        <f t="shared" si="658"/>
        <v>1.0836111708265317</v>
      </c>
      <c r="DJ384" s="86">
        <f t="shared" si="659"/>
        <v>136.54698908556986</v>
      </c>
      <c r="DK384" s="86">
        <f t="shared" si="660"/>
        <v>121.53934690935979</v>
      </c>
      <c r="DL384" s="86">
        <f t="shared" si="718"/>
        <v>121.53934690935979</v>
      </c>
      <c r="DM384" s="86">
        <f t="shared" si="661"/>
        <v>1.0836111708265317</v>
      </c>
      <c r="DN384" s="85">
        <f t="shared" si="662"/>
        <v>1.0836111708265317</v>
      </c>
      <c r="DO384" s="85">
        <f t="shared" si="709"/>
        <v>108.36111708265317</v>
      </c>
      <c r="DP384" s="85">
        <f t="shared" si="663"/>
        <v>1.0836111708265317</v>
      </c>
      <c r="DQ384" s="85">
        <f t="shared" si="710"/>
        <v>108.36111708265317</v>
      </c>
      <c r="DR384" s="85">
        <f t="shared" si="664"/>
        <v>1.0836111708265317</v>
      </c>
      <c r="DS384" s="85">
        <f t="shared" si="711"/>
        <v>108.36111708265317</v>
      </c>
      <c r="DT384" s="81"/>
      <c r="DU384" s="81"/>
      <c r="DV384" s="81">
        <f t="shared" si="712"/>
        <v>-1.0836111708265317</v>
      </c>
      <c r="DW384" s="100"/>
    </row>
    <row r="385" spans="1:127" x14ac:dyDescent="0.2">
      <c r="A385" s="59">
        <f t="shared" si="665"/>
        <v>50.666666666666877</v>
      </c>
      <c r="B385" s="44">
        <f t="shared" si="666"/>
        <v>50666.666666666875</v>
      </c>
      <c r="C385" s="52">
        <f t="shared" si="600"/>
        <v>133.33333333333334</v>
      </c>
      <c r="D385" s="50">
        <f t="shared" si="601"/>
        <v>4</v>
      </c>
      <c r="E385" s="44">
        <f t="shared" si="602"/>
        <v>4.13</v>
      </c>
      <c r="F385" s="47">
        <f t="shared" si="603"/>
        <v>0.02</v>
      </c>
      <c r="G385" s="52">
        <f t="shared" si="667"/>
        <v>2.4835558428955972E-2</v>
      </c>
      <c r="H385" s="57">
        <f t="shared" si="668"/>
        <v>572.84380330813474</v>
      </c>
      <c r="I385" s="52">
        <f t="shared" si="669"/>
        <v>0</v>
      </c>
      <c r="J385" s="54">
        <f t="shared" si="670"/>
        <v>1426.8424732612154</v>
      </c>
      <c r="K385" s="46">
        <f t="shared" si="713"/>
        <v>1426.8424732612154</v>
      </c>
      <c r="L385" s="80">
        <f t="shared" si="604"/>
        <v>0</v>
      </c>
      <c r="M385" s="142">
        <f t="shared" si="605"/>
        <v>0</v>
      </c>
      <c r="N385" s="60">
        <f t="shared" si="606"/>
        <v>4.13</v>
      </c>
      <c r="O385" s="53">
        <f t="shared" si="607"/>
        <v>0</v>
      </c>
      <c r="P385" s="58">
        <f t="shared" si="671"/>
        <v>2.7860210087481789</v>
      </c>
      <c r="Q385" s="49">
        <f t="shared" si="608"/>
        <v>2.7860210087481789</v>
      </c>
      <c r="R385" s="143">
        <f t="shared" si="609"/>
        <v>0.02</v>
      </c>
      <c r="S385" s="51">
        <f t="shared" si="672"/>
        <v>1.9395368929887611E-2</v>
      </c>
      <c r="T385" s="57">
        <f t="shared" si="673"/>
        <v>560.21112864784607</v>
      </c>
      <c r="U385" s="53">
        <f t="shared" si="610"/>
        <v>0</v>
      </c>
      <c r="V385" s="58">
        <f t="shared" si="674"/>
        <v>2.7955499771285051</v>
      </c>
      <c r="W385" s="49">
        <f t="shared" si="611"/>
        <v>2.7955499771285051</v>
      </c>
      <c r="X385" s="143">
        <f t="shared" si="612"/>
        <v>0.02</v>
      </c>
      <c r="Y385" s="51">
        <f t="shared" si="675"/>
        <v>1.8800547148631858E-2</v>
      </c>
      <c r="Z385" s="57">
        <f t="shared" si="676"/>
        <v>550.8769421205302</v>
      </c>
      <c r="AA385" s="53">
        <f t="shared" si="613"/>
        <v>0</v>
      </c>
      <c r="AB385" s="58">
        <f t="shared" si="677"/>
        <v>2.8030648605295561</v>
      </c>
      <c r="AC385" s="49">
        <f t="shared" si="614"/>
        <v>2.8030648605295561</v>
      </c>
      <c r="AD385" s="143">
        <f t="shared" si="615"/>
        <v>0.02</v>
      </c>
      <c r="AE385" s="49">
        <f t="shared" si="714"/>
        <v>1.8747857299782858E-2</v>
      </c>
      <c r="AF385" s="57">
        <f t="shared" si="678"/>
        <v>548.74591916885402</v>
      </c>
      <c r="AG385" s="53">
        <f t="shared" si="616"/>
        <v>0</v>
      </c>
      <c r="AH385" s="58">
        <f t="shared" si="679"/>
        <v>2.8048376245745277</v>
      </c>
      <c r="AI385" s="49">
        <f t="shared" si="617"/>
        <v>2.8048376245745277</v>
      </c>
      <c r="AJ385" s="143">
        <f t="shared" si="618"/>
        <v>0.02</v>
      </c>
      <c r="AK385" s="51">
        <f t="shared" si="680"/>
        <v>1.8748415624644261E-2</v>
      </c>
      <c r="AL385" s="57">
        <f t="shared" si="681"/>
        <v>548.48302182888949</v>
      </c>
      <c r="AM385" s="53">
        <f t="shared" si="619"/>
        <v>0</v>
      </c>
      <c r="AN385" s="58">
        <f t="shared" si="682"/>
        <v>2.805057803286263</v>
      </c>
      <c r="AO385" s="49">
        <f t="shared" si="620"/>
        <v>2.805057803286263</v>
      </c>
      <c r="AP385" s="143">
        <f t="shared" si="621"/>
        <v>0.02</v>
      </c>
      <c r="AQ385" s="51">
        <f t="shared" si="683"/>
        <v>1.8748711274376457E-2</v>
      </c>
      <c r="AR385" s="57">
        <f t="shared" si="684"/>
        <v>548.45896464782675</v>
      </c>
      <c r="AS385" s="44">
        <f t="shared" si="622"/>
        <v>2568.3164518701878</v>
      </c>
      <c r="AT385" s="44">
        <f t="shared" si="623"/>
        <v>1027.326580748075</v>
      </c>
      <c r="AU385" s="44">
        <f t="shared" si="624"/>
        <v>642.07911296754696</v>
      </c>
      <c r="AV385" s="47">
        <f t="shared" si="625"/>
        <v>5.8327596402940216</v>
      </c>
      <c r="AW385" s="47">
        <f t="shared" si="626"/>
        <v>150.85824717526961</v>
      </c>
      <c r="AX385" s="86">
        <f t="shared" si="627"/>
        <v>15655.118827730468</v>
      </c>
      <c r="AY385" s="86">
        <f t="shared" si="628"/>
        <v>308.08709366426422</v>
      </c>
      <c r="AZ385" s="10">
        <f t="shared" si="685"/>
        <v>308.08709366426422</v>
      </c>
      <c r="BA385" s="44">
        <f t="shared" si="629"/>
        <v>308.08709366426422</v>
      </c>
      <c r="BB385" s="9">
        <f t="shared" si="630"/>
        <v>308.08709366426422</v>
      </c>
      <c r="BC385" s="45">
        <f t="shared" si="719"/>
        <v>41078.279155235228</v>
      </c>
      <c r="BD385" s="9">
        <f t="shared" si="631"/>
        <v>308.08709366426422</v>
      </c>
      <c r="BE385" s="45">
        <f t="shared" si="715"/>
        <v>41078.279155235228</v>
      </c>
      <c r="BF385" s="9">
        <f t="shared" si="632"/>
        <v>308.08709366426422</v>
      </c>
      <c r="BG385" s="45">
        <f t="shared" si="716"/>
        <v>41078.279155235228</v>
      </c>
      <c r="BH385" s="58"/>
      <c r="BI385" s="58"/>
      <c r="BJ385" s="58">
        <f t="shared" si="686"/>
        <v>-308.08709366426422</v>
      </c>
      <c r="BK385" s="97"/>
      <c r="BL385" s="44"/>
      <c r="BM385" s="82">
        <f t="shared" si="687"/>
        <v>38</v>
      </c>
      <c r="BN385" s="86">
        <f t="shared" si="688"/>
        <v>38000</v>
      </c>
      <c r="BO385" s="86">
        <f t="shared" si="689"/>
        <v>100</v>
      </c>
      <c r="BP385" s="84">
        <f t="shared" si="633"/>
        <v>3</v>
      </c>
      <c r="BQ385" s="84">
        <f t="shared" si="634"/>
        <v>2.6</v>
      </c>
      <c r="BR385" s="84">
        <f t="shared" si="635"/>
        <v>0.2</v>
      </c>
      <c r="BS385" s="84">
        <f t="shared" si="690"/>
        <v>3.4276943074938046E-2</v>
      </c>
      <c r="BT385" s="84">
        <f t="shared" si="691"/>
        <v>752.60509286664433</v>
      </c>
      <c r="BU385" s="84">
        <f t="shared" si="692"/>
        <v>0</v>
      </c>
      <c r="BV385" s="83">
        <f t="shared" si="693"/>
        <v>1032.8938811444</v>
      </c>
      <c r="BW385" s="81">
        <f t="shared" si="717"/>
        <v>1032.8938811444</v>
      </c>
      <c r="BX385" s="83">
        <f t="shared" si="636"/>
        <v>0</v>
      </c>
      <c r="BY385" s="141">
        <f t="shared" si="637"/>
        <v>0</v>
      </c>
      <c r="BZ385" s="83">
        <f t="shared" si="638"/>
        <v>2.6</v>
      </c>
      <c r="CA385" s="83">
        <f t="shared" si="639"/>
        <v>0</v>
      </c>
      <c r="CB385" s="83">
        <f t="shared" si="694"/>
        <v>2.5503891876778604</v>
      </c>
      <c r="CC385" s="83">
        <f t="shared" si="640"/>
        <v>2.5503891876778604</v>
      </c>
      <c r="CD385" s="143">
        <f t="shared" si="641"/>
        <v>0.2</v>
      </c>
      <c r="CE385" s="83">
        <f t="shared" si="695"/>
        <v>2.0069523213569623E-2</v>
      </c>
      <c r="CF385" s="84">
        <f t="shared" si="696"/>
        <v>812.5572483643773</v>
      </c>
      <c r="CG385" s="83">
        <f t="shared" si="642"/>
        <v>0</v>
      </c>
      <c r="CH385" s="83">
        <f t="shared" si="697"/>
        <v>2.5362480991594594</v>
      </c>
      <c r="CI385" s="83">
        <f t="shared" si="643"/>
        <v>2.5362480991594594</v>
      </c>
      <c r="CJ385" s="143">
        <f t="shared" si="644"/>
        <v>0.2</v>
      </c>
      <c r="CK385" s="83">
        <f t="shared" si="698"/>
        <v>1.926191079975835E-2</v>
      </c>
      <c r="CL385" s="84">
        <f t="shared" si="699"/>
        <v>758.44183204476997</v>
      </c>
      <c r="CM385" s="83">
        <f t="shared" si="645"/>
        <v>0</v>
      </c>
      <c r="CN385" s="83">
        <f t="shared" si="700"/>
        <v>2.5490055341038973</v>
      </c>
      <c r="CO385" s="83">
        <f t="shared" si="646"/>
        <v>2.5490055341038973</v>
      </c>
      <c r="CP385" s="143">
        <f t="shared" si="647"/>
        <v>0.2</v>
      </c>
      <c r="CQ385" s="83">
        <f t="shared" si="701"/>
        <v>1.9421564504283648E-2</v>
      </c>
      <c r="CR385" s="84">
        <f t="shared" si="702"/>
        <v>744.15532706073009</v>
      </c>
      <c r="CS385" s="83">
        <f t="shared" si="648"/>
        <v>0</v>
      </c>
      <c r="CT385" s="83">
        <f t="shared" si="703"/>
        <v>2.5523949471530178</v>
      </c>
      <c r="CU385" s="83">
        <f t="shared" si="649"/>
        <v>2.5523949471530178</v>
      </c>
      <c r="CV385" s="143">
        <f t="shared" si="650"/>
        <v>0.2</v>
      </c>
      <c r="CW385" s="83">
        <f t="shared" si="704"/>
        <v>1.9449526987183711E-2</v>
      </c>
      <c r="CX385" s="84">
        <f t="shared" si="705"/>
        <v>742.6193398200694</v>
      </c>
      <c r="CY385" s="83">
        <f t="shared" si="651"/>
        <v>0</v>
      </c>
      <c r="CZ385" s="83">
        <f t="shared" si="706"/>
        <v>2.5527598903710484</v>
      </c>
      <c r="DA385" s="83">
        <f t="shared" si="652"/>
        <v>2.5527598903710484</v>
      </c>
      <c r="DB385" s="143">
        <f t="shared" si="653"/>
        <v>0.2</v>
      </c>
      <c r="DC385" s="83">
        <f t="shared" si="707"/>
        <v>1.9450446767325644E-2</v>
      </c>
      <c r="DD385" s="84">
        <f t="shared" si="708"/>
        <v>742.55055717356504</v>
      </c>
      <c r="DE385" s="86">
        <f t="shared" si="654"/>
        <v>1859.2089860599199</v>
      </c>
      <c r="DF385" s="86">
        <f t="shared" si="655"/>
        <v>743.68359442396786</v>
      </c>
      <c r="DG385" s="86">
        <f t="shared" si="656"/>
        <v>464.80224651497997</v>
      </c>
      <c r="DH385" s="86">
        <f t="shared" si="657"/>
        <v>0.35959459207222799</v>
      </c>
      <c r="DI385" s="86">
        <f t="shared" si="658"/>
        <v>1.0749215956400138</v>
      </c>
      <c r="DJ385" s="86">
        <f t="shared" si="659"/>
        <v>134.49717859615478</v>
      </c>
      <c r="DK385" s="86">
        <f t="shared" si="660"/>
        <v>118.39267546730596</v>
      </c>
      <c r="DL385" s="86">
        <f t="shared" si="718"/>
        <v>118.39267546730596</v>
      </c>
      <c r="DM385" s="86">
        <f t="shared" si="661"/>
        <v>1.0749215956400138</v>
      </c>
      <c r="DN385" s="85">
        <f t="shared" si="662"/>
        <v>1.0749215956400138</v>
      </c>
      <c r="DO385" s="85">
        <f t="shared" si="709"/>
        <v>107.49215956400138</v>
      </c>
      <c r="DP385" s="85">
        <f t="shared" si="663"/>
        <v>1.0749215956400138</v>
      </c>
      <c r="DQ385" s="85">
        <f t="shared" si="710"/>
        <v>107.49215956400138</v>
      </c>
      <c r="DR385" s="85">
        <f t="shared" si="664"/>
        <v>1.0749215956400138</v>
      </c>
      <c r="DS385" s="85">
        <f t="shared" si="711"/>
        <v>107.49215956400138</v>
      </c>
      <c r="DT385" s="81"/>
      <c r="DU385" s="81"/>
      <c r="DV385" s="81">
        <f t="shared" si="712"/>
        <v>-1.0749215956400138</v>
      </c>
      <c r="DW385" s="100"/>
    </row>
    <row r="386" spans="1:127" x14ac:dyDescent="0.2">
      <c r="A386" s="59">
        <f t="shared" si="665"/>
        <v>50.80000000000021</v>
      </c>
      <c r="B386" s="44">
        <f t="shared" si="666"/>
        <v>50800.000000000211</v>
      </c>
      <c r="C386" s="52">
        <f t="shared" si="600"/>
        <v>133.33333333333334</v>
      </c>
      <c r="D386" s="50">
        <f t="shared" si="601"/>
        <v>4</v>
      </c>
      <c r="E386" s="44">
        <f t="shared" si="602"/>
        <v>4.13</v>
      </c>
      <c r="F386" s="47">
        <f t="shared" si="603"/>
        <v>0.02</v>
      </c>
      <c r="G386" s="52">
        <f t="shared" si="667"/>
        <v>2.4832891762289304E-2</v>
      </c>
      <c r="H386" s="57">
        <f t="shared" si="668"/>
        <v>573.64555391654869</v>
      </c>
      <c r="I386" s="52">
        <f t="shared" si="669"/>
        <v>0</v>
      </c>
      <c r="J386" s="54">
        <f t="shared" si="670"/>
        <v>1431.1588732612154</v>
      </c>
      <c r="K386" s="46">
        <f t="shared" si="713"/>
        <v>1431.1588732612154</v>
      </c>
      <c r="L386" s="80">
        <f t="shared" si="604"/>
        <v>0</v>
      </c>
      <c r="M386" s="142">
        <f t="shared" si="605"/>
        <v>0</v>
      </c>
      <c r="N386" s="60">
        <f t="shared" si="606"/>
        <v>4.13</v>
      </c>
      <c r="O386" s="53">
        <f t="shared" si="607"/>
        <v>0</v>
      </c>
      <c r="P386" s="58">
        <f t="shared" si="671"/>
        <v>2.78577933082006</v>
      </c>
      <c r="Q386" s="49">
        <f t="shared" si="608"/>
        <v>2.78577933082006</v>
      </c>
      <c r="R386" s="143">
        <f t="shared" si="609"/>
        <v>0.02</v>
      </c>
      <c r="S386" s="51">
        <f t="shared" si="672"/>
        <v>1.9392702263220943E-2</v>
      </c>
      <c r="T386" s="57">
        <f t="shared" si="673"/>
        <v>561.13928798503491</v>
      </c>
      <c r="U386" s="53">
        <f t="shared" si="610"/>
        <v>0</v>
      </c>
      <c r="V386" s="58">
        <f t="shared" si="674"/>
        <v>2.7951658218302589</v>
      </c>
      <c r="W386" s="49">
        <f t="shared" si="611"/>
        <v>2.7951658218302589</v>
      </c>
      <c r="X386" s="143">
        <f t="shared" si="612"/>
        <v>0.02</v>
      </c>
      <c r="Y386" s="51">
        <f t="shared" si="675"/>
        <v>1.8797880481965189E-2</v>
      </c>
      <c r="Z386" s="57">
        <f t="shared" si="676"/>
        <v>551.77356778007731</v>
      </c>
      <c r="AA386" s="53">
        <f t="shared" si="613"/>
        <v>0</v>
      </c>
      <c r="AB386" s="58">
        <f t="shared" si="677"/>
        <v>2.8026682360667685</v>
      </c>
      <c r="AC386" s="49">
        <f t="shared" si="614"/>
        <v>2.8026682360667685</v>
      </c>
      <c r="AD386" s="143">
        <f t="shared" si="615"/>
        <v>0.02</v>
      </c>
      <c r="AE386" s="49">
        <f t="shared" si="714"/>
        <v>1.874519063311619E-2</v>
      </c>
      <c r="AF386" s="57">
        <f t="shared" si="678"/>
        <v>549.63763472066182</v>
      </c>
      <c r="AG386" s="53">
        <f t="shared" si="616"/>
        <v>0</v>
      </c>
      <c r="AH386" s="58">
        <f t="shared" si="679"/>
        <v>2.8044365665835342</v>
      </c>
      <c r="AI386" s="49">
        <f t="shared" si="617"/>
        <v>2.8044365665835342</v>
      </c>
      <c r="AJ386" s="143">
        <f t="shared" si="618"/>
        <v>0.02</v>
      </c>
      <c r="AK386" s="51">
        <f t="shared" si="680"/>
        <v>1.8745748957977593E-2</v>
      </c>
      <c r="AL386" s="57">
        <f t="shared" si="681"/>
        <v>549.37420032359967</v>
      </c>
      <c r="AM386" s="53">
        <f t="shared" si="619"/>
        <v>0</v>
      </c>
      <c r="AN386" s="58">
        <f t="shared" si="682"/>
        <v>2.8046561461456969</v>
      </c>
      <c r="AO386" s="49">
        <f t="shared" si="620"/>
        <v>2.8046561461456969</v>
      </c>
      <c r="AP386" s="143">
        <f t="shared" si="621"/>
        <v>0.02</v>
      </c>
      <c r="AQ386" s="51">
        <f t="shared" si="683"/>
        <v>1.8746044607709789E-2</v>
      </c>
      <c r="AR386" s="57">
        <f t="shared" si="684"/>
        <v>549.35008724402087</v>
      </c>
      <c r="AS386" s="44">
        <f t="shared" si="622"/>
        <v>2576.0859718701877</v>
      </c>
      <c r="AT386" s="44">
        <f t="shared" si="623"/>
        <v>1030.434388748075</v>
      </c>
      <c r="AU386" s="44">
        <f t="shared" si="624"/>
        <v>644.02149296754692</v>
      </c>
      <c r="AV386" s="47">
        <f t="shared" si="625"/>
        <v>5.7808326237541863</v>
      </c>
      <c r="AW386" s="47">
        <f t="shared" si="626"/>
        <v>148.34349439386858</v>
      </c>
      <c r="AX386" s="86">
        <f t="shared" si="627"/>
        <v>15238.51592826376</v>
      </c>
      <c r="AY386" s="86">
        <f t="shared" si="628"/>
        <v>306.09305741996286</v>
      </c>
      <c r="AZ386" s="10">
        <f t="shared" si="685"/>
        <v>306.09305741996286</v>
      </c>
      <c r="BA386" s="44">
        <f t="shared" si="629"/>
        <v>306.09305741996286</v>
      </c>
      <c r="BB386" s="9">
        <f t="shared" si="630"/>
        <v>306.09305741996286</v>
      </c>
      <c r="BC386" s="45">
        <f t="shared" si="719"/>
        <v>40812.407655995048</v>
      </c>
      <c r="BD386" s="9">
        <f t="shared" si="631"/>
        <v>306.09305741996286</v>
      </c>
      <c r="BE386" s="45">
        <f t="shared" si="715"/>
        <v>40812.407655995048</v>
      </c>
      <c r="BF386" s="9">
        <f t="shared" si="632"/>
        <v>306.09305741996286</v>
      </c>
      <c r="BG386" s="45">
        <f t="shared" si="716"/>
        <v>40812.407655995048</v>
      </c>
      <c r="BH386" s="58"/>
      <c r="BI386" s="58"/>
      <c r="BJ386" s="58">
        <f t="shared" si="686"/>
        <v>-306.09305741996286</v>
      </c>
      <c r="BK386" s="97"/>
      <c r="BL386" s="44"/>
      <c r="BM386" s="82">
        <f t="shared" si="687"/>
        <v>38.1</v>
      </c>
      <c r="BN386" s="86">
        <f t="shared" si="688"/>
        <v>38100</v>
      </c>
      <c r="BO386" s="86">
        <f t="shared" si="689"/>
        <v>100</v>
      </c>
      <c r="BP386" s="84">
        <f t="shared" si="633"/>
        <v>3</v>
      </c>
      <c r="BQ386" s="84">
        <f t="shared" si="634"/>
        <v>2.6</v>
      </c>
      <c r="BR386" s="84">
        <f t="shared" si="635"/>
        <v>0.2</v>
      </c>
      <c r="BS386" s="84">
        <f t="shared" si="690"/>
        <v>3.4256943074938047E-2</v>
      </c>
      <c r="BT386" s="84">
        <f t="shared" si="691"/>
        <v>753.9230522156804</v>
      </c>
      <c r="BU386" s="84">
        <f t="shared" si="692"/>
        <v>0</v>
      </c>
      <c r="BV386" s="83">
        <f t="shared" si="693"/>
        <v>1035.7387811444</v>
      </c>
      <c r="BW386" s="81">
        <f t="shared" si="717"/>
        <v>1035.7387811444</v>
      </c>
      <c r="BX386" s="83">
        <f t="shared" si="636"/>
        <v>0</v>
      </c>
      <c r="BY386" s="141">
        <f t="shared" si="637"/>
        <v>0</v>
      </c>
      <c r="BZ386" s="83">
        <f t="shared" si="638"/>
        <v>2.6</v>
      </c>
      <c r="CA386" s="83">
        <f t="shared" si="639"/>
        <v>0</v>
      </c>
      <c r="CB386" s="83">
        <f t="shared" si="694"/>
        <v>2.5504411652607111</v>
      </c>
      <c r="CC386" s="83">
        <f t="shared" si="640"/>
        <v>2.5504411652607111</v>
      </c>
      <c r="CD386" s="143">
        <f t="shared" si="641"/>
        <v>0.2</v>
      </c>
      <c r="CE386" s="83">
        <f t="shared" si="695"/>
        <v>2.0049523213569623E-2</v>
      </c>
      <c r="CF386" s="84">
        <f t="shared" si="696"/>
        <v>813.34377629158485</v>
      </c>
      <c r="CG386" s="83">
        <f t="shared" si="642"/>
        <v>0</v>
      </c>
      <c r="CH386" s="83">
        <f t="shared" si="697"/>
        <v>2.5364261608469003</v>
      </c>
      <c r="CI386" s="83">
        <f t="shared" si="643"/>
        <v>2.5364261608469003</v>
      </c>
      <c r="CJ386" s="143">
        <f t="shared" si="644"/>
        <v>0.2</v>
      </c>
      <c r="CK386" s="83">
        <f t="shared" si="698"/>
        <v>1.9241910799758351E-2</v>
      </c>
      <c r="CL386" s="84">
        <f t="shared" si="699"/>
        <v>759.20090253184651</v>
      </c>
      <c r="CM386" s="83">
        <f t="shared" si="645"/>
        <v>0</v>
      </c>
      <c r="CN386" s="83">
        <f t="shared" si="700"/>
        <v>2.5491900642884016</v>
      </c>
      <c r="CO386" s="83">
        <f t="shared" si="646"/>
        <v>2.5491900642884016</v>
      </c>
      <c r="CP386" s="143">
        <f t="shared" si="647"/>
        <v>0.2</v>
      </c>
      <c r="CQ386" s="83">
        <f t="shared" si="701"/>
        <v>1.9401564504283649E-2</v>
      </c>
      <c r="CR386" s="84">
        <f t="shared" si="702"/>
        <v>744.91686187281937</v>
      </c>
      <c r="CS386" s="83">
        <f t="shared" si="648"/>
        <v>0</v>
      </c>
      <c r="CT386" s="83">
        <f t="shared" si="703"/>
        <v>2.5525788978172201</v>
      </c>
      <c r="CU386" s="83">
        <f t="shared" si="649"/>
        <v>2.5525788978172201</v>
      </c>
      <c r="CV386" s="143">
        <f t="shared" si="650"/>
        <v>0.2</v>
      </c>
      <c r="CW386" s="83">
        <f t="shared" si="704"/>
        <v>1.9429526987183712E-2</v>
      </c>
      <c r="CX386" s="84">
        <f t="shared" si="705"/>
        <v>743.38095890291811</v>
      </c>
      <c r="CY386" s="83">
        <f t="shared" si="651"/>
        <v>0</v>
      </c>
      <c r="CZ386" s="83">
        <f t="shared" si="706"/>
        <v>2.5529438214408975</v>
      </c>
      <c r="DA386" s="83">
        <f t="shared" si="652"/>
        <v>2.5529438214408975</v>
      </c>
      <c r="DB386" s="143">
        <f t="shared" si="653"/>
        <v>0.2</v>
      </c>
      <c r="DC386" s="83">
        <f t="shared" si="707"/>
        <v>1.9430446767325645E-2</v>
      </c>
      <c r="DD386" s="84">
        <f t="shared" si="708"/>
        <v>743.31210340596454</v>
      </c>
      <c r="DE386" s="86">
        <f t="shared" si="654"/>
        <v>1864.32980605992</v>
      </c>
      <c r="DF386" s="86">
        <f t="shared" si="655"/>
        <v>745.73192242396794</v>
      </c>
      <c r="DG386" s="86">
        <f t="shared" si="656"/>
        <v>466.08245151497999</v>
      </c>
      <c r="DH386" s="86">
        <f t="shared" si="657"/>
        <v>0.35802591511451065</v>
      </c>
      <c r="DI386" s="86">
        <f t="shared" si="658"/>
        <v>1.0663240029656602</v>
      </c>
      <c r="DJ386" s="86">
        <f t="shared" si="659"/>
        <v>132.4833442776827</v>
      </c>
      <c r="DK386" s="86">
        <f t="shared" si="660"/>
        <v>115.25064316908733</v>
      </c>
      <c r="DL386" s="86">
        <f t="shared" si="718"/>
        <v>115.25064316908733</v>
      </c>
      <c r="DM386" s="86">
        <f t="shared" si="661"/>
        <v>1.0663240029656602</v>
      </c>
      <c r="DN386" s="85">
        <f t="shared" si="662"/>
        <v>1.0663240029656602</v>
      </c>
      <c r="DO386" s="85">
        <f t="shared" si="709"/>
        <v>106.63240029656602</v>
      </c>
      <c r="DP386" s="85">
        <f t="shared" si="663"/>
        <v>1.0663240029656602</v>
      </c>
      <c r="DQ386" s="85">
        <f t="shared" si="710"/>
        <v>106.63240029656602</v>
      </c>
      <c r="DR386" s="85">
        <f t="shared" si="664"/>
        <v>1.0663240029656602</v>
      </c>
      <c r="DS386" s="85">
        <f t="shared" si="711"/>
        <v>106.63240029656602</v>
      </c>
      <c r="DT386" s="81"/>
      <c r="DU386" s="81"/>
      <c r="DV386" s="81">
        <f t="shared" si="712"/>
        <v>-1.0663240029656602</v>
      </c>
      <c r="DW386" s="100"/>
    </row>
    <row r="387" spans="1:127" x14ac:dyDescent="0.2">
      <c r="A387" s="59">
        <f t="shared" si="665"/>
        <v>50.93333333333355</v>
      </c>
      <c r="B387" s="44">
        <f t="shared" si="666"/>
        <v>50933.333333333547</v>
      </c>
      <c r="C387" s="52">
        <f t="shared" si="600"/>
        <v>133.33333333333334</v>
      </c>
      <c r="D387" s="50">
        <f t="shared" si="601"/>
        <v>4</v>
      </c>
      <c r="E387" s="44">
        <f t="shared" si="602"/>
        <v>4.13</v>
      </c>
      <c r="F387" s="47">
        <f t="shared" si="603"/>
        <v>0.02</v>
      </c>
      <c r="G387" s="52">
        <f t="shared" si="667"/>
        <v>2.4830225095622636E-2</v>
      </c>
      <c r="H387" s="57">
        <f t="shared" si="668"/>
        <v>574.44721843402908</v>
      </c>
      <c r="I387" s="52">
        <f t="shared" si="669"/>
        <v>0</v>
      </c>
      <c r="J387" s="54">
        <f t="shared" si="670"/>
        <v>1435.4752732612153</v>
      </c>
      <c r="K387" s="46">
        <f t="shared" si="713"/>
        <v>1435.4752732612153</v>
      </c>
      <c r="L387" s="80">
        <f t="shared" si="604"/>
        <v>0</v>
      </c>
      <c r="M387" s="142">
        <f t="shared" si="605"/>
        <v>0</v>
      </c>
      <c r="N387" s="60">
        <f t="shared" si="606"/>
        <v>4.13</v>
      </c>
      <c r="O387" s="53">
        <f t="shared" si="607"/>
        <v>0</v>
      </c>
      <c r="P387" s="58">
        <f t="shared" si="671"/>
        <v>2.7855403193313788</v>
      </c>
      <c r="Q387" s="49">
        <f t="shared" si="608"/>
        <v>2.7855403193313788</v>
      </c>
      <c r="R387" s="143">
        <f t="shared" si="609"/>
        <v>0.02</v>
      </c>
      <c r="S387" s="51">
        <f t="shared" si="672"/>
        <v>1.9390035596554275E-2</v>
      </c>
      <c r="T387" s="57">
        <f t="shared" si="673"/>
        <v>562.06740021155395</v>
      </c>
      <c r="U387" s="53">
        <f t="shared" si="610"/>
        <v>0</v>
      </c>
      <c r="V387" s="58">
        <f t="shared" si="674"/>
        <v>2.7947853075752103</v>
      </c>
      <c r="W387" s="49">
        <f t="shared" si="611"/>
        <v>2.7947853075752103</v>
      </c>
      <c r="X387" s="143">
        <f t="shared" si="612"/>
        <v>0.02</v>
      </c>
      <c r="Y387" s="51">
        <f t="shared" si="675"/>
        <v>1.8795213815298521E-2</v>
      </c>
      <c r="Z387" s="57">
        <f t="shared" si="676"/>
        <v>552.67018946416874</v>
      </c>
      <c r="AA387" s="53">
        <f t="shared" si="613"/>
        <v>0</v>
      </c>
      <c r="AB387" s="58">
        <f t="shared" si="677"/>
        <v>2.8022750073330895</v>
      </c>
      <c r="AC387" s="49">
        <f t="shared" si="614"/>
        <v>2.8022750073330895</v>
      </c>
      <c r="AD387" s="143">
        <f t="shared" si="615"/>
        <v>0.02</v>
      </c>
      <c r="AE387" s="49">
        <f t="shared" si="714"/>
        <v>1.8742523966449522E-2</v>
      </c>
      <c r="AF387" s="57">
        <f t="shared" si="678"/>
        <v>550.52934960191067</v>
      </c>
      <c r="AG387" s="53">
        <f t="shared" si="616"/>
        <v>0</v>
      </c>
      <c r="AH387" s="58">
        <f t="shared" si="679"/>
        <v>2.8040388721458216</v>
      </c>
      <c r="AI387" s="49">
        <f t="shared" si="617"/>
        <v>2.8040388721458216</v>
      </c>
      <c r="AJ387" s="143">
        <f t="shared" si="618"/>
        <v>0.02</v>
      </c>
      <c r="AK387" s="51">
        <f t="shared" si="680"/>
        <v>1.8743082291310924E-2</v>
      </c>
      <c r="AL387" s="57">
        <f t="shared" si="681"/>
        <v>550.2653794810816</v>
      </c>
      <c r="AM387" s="53">
        <f t="shared" si="619"/>
        <v>0</v>
      </c>
      <c r="AN387" s="58">
        <f t="shared" si="682"/>
        <v>2.8042578483708058</v>
      </c>
      <c r="AO387" s="49">
        <f t="shared" si="620"/>
        <v>2.8042578483708058</v>
      </c>
      <c r="AP387" s="143">
        <f t="shared" si="621"/>
        <v>0.02</v>
      </c>
      <c r="AQ387" s="51">
        <f t="shared" si="683"/>
        <v>1.874337794104312E-2</v>
      </c>
      <c r="AR387" s="57">
        <f t="shared" si="684"/>
        <v>550.24121068530917</v>
      </c>
      <c r="AS387" s="44">
        <f t="shared" si="622"/>
        <v>2583.8554918701875</v>
      </c>
      <c r="AT387" s="44">
        <f t="shared" si="623"/>
        <v>1033.542196748075</v>
      </c>
      <c r="AU387" s="44">
        <f t="shared" si="624"/>
        <v>645.96387296754688</v>
      </c>
      <c r="AV387" s="47">
        <f t="shared" si="625"/>
        <v>5.7294787671049248</v>
      </c>
      <c r="AW387" s="47">
        <f t="shared" si="626"/>
        <v>145.87596801282541</v>
      </c>
      <c r="AX387" s="86">
        <f t="shared" si="627"/>
        <v>14833.865137978279</v>
      </c>
      <c r="AY387" s="86">
        <f t="shared" si="628"/>
        <v>304.10656812343774</v>
      </c>
      <c r="AZ387" s="10">
        <f t="shared" si="685"/>
        <v>304.10656812343774</v>
      </c>
      <c r="BA387" s="44">
        <f t="shared" si="629"/>
        <v>304.10656812343774</v>
      </c>
      <c r="BB387" s="9">
        <f t="shared" si="630"/>
        <v>304.10656812343774</v>
      </c>
      <c r="BC387" s="45">
        <f t="shared" si="719"/>
        <v>40547.542416458367</v>
      </c>
      <c r="BD387" s="9">
        <f t="shared" si="631"/>
        <v>304.10656812343774</v>
      </c>
      <c r="BE387" s="45">
        <f t="shared" si="715"/>
        <v>40547.542416458367</v>
      </c>
      <c r="BF387" s="9">
        <f t="shared" si="632"/>
        <v>304.10656812343774</v>
      </c>
      <c r="BG387" s="45">
        <f t="shared" si="716"/>
        <v>40547.542416458367</v>
      </c>
      <c r="BH387" s="58"/>
      <c r="BI387" s="58"/>
      <c r="BJ387" s="58">
        <f t="shared" si="686"/>
        <v>-304.10656812343774</v>
      </c>
      <c r="BK387" s="97"/>
      <c r="BL387" s="44"/>
      <c r="BM387" s="82">
        <f t="shared" si="687"/>
        <v>38.200000000000003</v>
      </c>
      <c r="BN387" s="86">
        <f t="shared" si="688"/>
        <v>38200</v>
      </c>
      <c r="BO387" s="86">
        <f t="shared" si="689"/>
        <v>100</v>
      </c>
      <c r="BP387" s="84">
        <f t="shared" si="633"/>
        <v>3</v>
      </c>
      <c r="BQ387" s="84">
        <f t="shared" si="634"/>
        <v>2.6</v>
      </c>
      <c r="BR387" s="84">
        <f t="shared" si="635"/>
        <v>0.2</v>
      </c>
      <c r="BS387" s="84">
        <f t="shared" si="690"/>
        <v>3.4236943074938048E-2</v>
      </c>
      <c r="BT387" s="84">
        <f t="shared" si="691"/>
        <v>755.24024233394721</v>
      </c>
      <c r="BU387" s="84">
        <f t="shared" si="692"/>
        <v>0</v>
      </c>
      <c r="BV387" s="83">
        <f t="shared" si="693"/>
        <v>1038.5836811443999</v>
      </c>
      <c r="BW387" s="81">
        <f t="shared" si="717"/>
        <v>1038.5836811443999</v>
      </c>
      <c r="BX387" s="83">
        <f t="shared" si="636"/>
        <v>0</v>
      </c>
      <c r="BY387" s="141">
        <f t="shared" si="637"/>
        <v>0</v>
      </c>
      <c r="BZ387" s="83">
        <f t="shared" si="638"/>
        <v>2.6</v>
      </c>
      <c r="CA387" s="83">
        <f t="shared" si="639"/>
        <v>0</v>
      </c>
      <c r="CB387" s="83">
        <f t="shared" si="694"/>
        <v>2.5504933125198392</v>
      </c>
      <c r="CC387" s="83">
        <f t="shared" si="640"/>
        <v>2.5504933125198392</v>
      </c>
      <c r="CD387" s="143">
        <f t="shared" si="641"/>
        <v>0.2</v>
      </c>
      <c r="CE387" s="83">
        <f t="shared" si="695"/>
        <v>2.0029523213569624E-2</v>
      </c>
      <c r="CF387" s="84">
        <f t="shared" si="696"/>
        <v>814.1295040114212</v>
      </c>
      <c r="CG387" s="83">
        <f t="shared" si="642"/>
        <v>0</v>
      </c>
      <c r="CH387" s="83">
        <f t="shared" si="697"/>
        <v>2.5366043843327009</v>
      </c>
      <c r="CI387" s="83">
        <f t="shared" si="643"/>
        <v>2.5366043843327009</v>
      </c>
      <c r="CJ387" s="143">
        <f t="shared" si="644"/>
        <v>0.2</v>
      </c>
      <c r="CK387" s="83">
        <f t="shared" si="698"/>
        <v>1.9221910799758352E-2</v>
      </c>
      <c r="CL387" s="84">
        <f t="shared" si="699"/>
        <v>759.95913121977878</v>
      </c>
      <c r="CM387" s="83">
        <f t="shared" si="645"/>
        <v>0</v>
      </c>
      <c r="CN387" s="83">
        <f t="shared" si="700"/>
        <v>2.5493747678860665</v>
      </c>
      <c r="CO387" s="83">
        <f t="shared" si="646"/>
        <v>2.5493747678860665</v>
      </c>
      <c r="CP387" s="143">
        <f t="shared" si="647"/>
        <v>0.2</v>
      </c>
      <c r="CQ387" s="83">
        <f t="shared" si="701"/>
        <v>1.938156450428365E-2</v>
      </c>
      <c r="CR387" s="84">
        <f t="shared" si="702"/>
        <v>745.67755699618192</v>
      </c>
      <c r="CS387" s="83">
        <f t="shared" si="648"/>
        <v>0</v>
      </c>
      <c r="CT387" s="83">
        <f t="shared" si="703"/>
        <v>2.5527630218866366</v>
      </c>
      <c r="CU387" s="83">
        <f t="shared" si="649"/>
        <v>2.5527630218866366</v>
      </c>
      <c r="CV387" s="143">
        <f t="shared" si="650"/>
        <v>0.2</v>
      </c>
      <c r="CW387" s="83">
        <f t="shared" si="704"/>
        <v>1.9409526987183713E-2</v>
      </c>
      <c r="CX387" s="84">
        <f t="shared" si="705"/>
        <v>744.14173957864148</v>
      </c>
      <c r="CY387" s="83">
        <f t="shared" si="651"/>
        <v>0</v>
      </c>
      <c r="CZ387" s="83">
        <f t="shared" si="706"/>
        <v>2.5531279256646116</v>
      </c>
      <c r="DA387" s="83">
        <f t="shared" si="652"/>
        <v>2.5531279256646116</v>
      </c>
      <c r="DB387" s="143">
        <f t="shared" si="653"/>
        <v>0.2</v>
      </c>
      <c r="DC387" s="83">
        <f t="shared" si="707"/>
        <v>1.9410446767325645E-2</v>
      </c>
      <c r="DD387" s="84">
        <f t="shared" si="708"/>
        <v>744.07281136217659</v>
      </c>
      <c r="DE387" s="86">
        <f t="shared" si="654"/>
        <v>1869.4506260599196</v>
      </c>
      <c r="DF387" s="86">
        <f t="shared" si="655"/>
        <v>747.7802504239678</v>
      </c>
      <c r="DG387" s="86">
        <f t="shared" si="656"/>
        <v>467.3626565149799</v>
      </c>
      <c r="DH387" s="86">
        <f t="shared" si="657"/>
        <v>0.35646812666235161</v>
      </c>
      <c r="DI387" s="86">
        <f t="shared" si="658"/>
        <v>1.0578172274552591</v>
      </c>
      <c r="DJ387" s="86">
        <f t="shared" si="659"/>
        <v>130.50477383500041</v>
      </c>
      <c r="DK387" s="86">
        <f t="shared" si="660"/>
        <v>112.11324451646271</v>
      </c>
      <c r="DL387" s="86">
        <f t="shared" si="718"/>
        <v>112.11324451646271</v>
      </c>
      <c r="DM387" s="86">
        <f t="shared" si="661"/>
        <v>1.0578172274552591</v>
      </c>
      <c r="DN387" s="85">
        <f t="shared" si="662"/>
        <v>1.0578172274552591</v>
      </c>
      <c r="DO387" s="85">
        <f t="shared" si="709"/>
        <v>105.78172274552591</v>
      </c>
      <c r="DP387" s="85">
        <f t="shared" si="663"/>
        <v>1.0578172274552591</v>
      </c>
      <c r="DQ387" s="85">
        <f t="shared" si="710"/>
        <v>105.78172274552591</v>
      </c>
      <c r="DR387" s="85">
        <f t="shared" si="664"/>
        <v>1.0578172274552591</v>
      </c>
      <c r="DS387" s="85">
        <f t="shared" si="711"/>
        <v>105.78172274552591</v>
      </c>
      <c r="DT387" s="81"/>
      <c r="DU387" s="81"/>
      <c r="DV387" s="81">
        <f t="shared" si="712"/>
        <v>-1.0578172274552591</v>
      </c>
      <c r="DW387" s="100"/>
    </row>
    <row r="388" spans="1:127" x14ac:dyDescent="0.2">
      <c r="A388" s="59">
        <f t="shared" si="665"/>
        <v>51.066666666666883</v>
      </c>
      <c r="B388" s="44">
        <f t="shared" si="666"/>
        <v>51066.666666666883</v>
      </c>
      <c r="C388" s="52">
        <f t="shared" si="600"/>
        <v>133.33333333333334</v>
      </c>
      <c r="D388" s="50">
        <f t="shared" si="601"/>
        <v>4</v>
      </c>
      <c r="E388" s="44">
        <f t="shared" si="602"/>
        <v>4.13</v>
      </c>
      <c r="F388" s="47">
        <f t="shared" si="603"/>
        <v>0.02</v>
      </c>
      <c r="G388" s="52">
        <f t="shared" si="667"/>
        <v>2.4827558428955968E-2</v>
      </c>
      <c r="H388" s="57">
        <f t="shared" si="668"/>
        <v>575.24879686057591</v>
      </c>
      <c r="I388" s="52">
        <f t="shared" si="669"/>
        <v>0</v>
      </c>
      <c r="J388" s="54">
        <f t="shared" si="670"/>
        <v>1439.7916732612152</v>
      </c>
      <c r="K388" s="46">
        <f t="shared" si="713"/>
        <v>1439.7916732612152</v>
      </c>
      <c r="L388" s="80">
        <f t="shared" si="604"/>
        <v>0</v>
      </c>
      <c r="M388" s="142">
        <f t="shared" si="605"/>
        <v>0</v>
      </c>
      <c r="N388" s="60">
        <f t="shared" si="606"/>
        <v>4.13</v>
      </c>
      <c r="O388" s="53">
        <f t="shared" si="607"/>
        <v>0</v>
      </c>
      <c r="P388" s="58">
        <f t="shared" si="671"/>
        <v>2.7853039711391716</v>
      </c>
      <c r="Q388" s="49">
        <f t="shared" si="608"/>
        <v>2.7853039711391716</v>
      </c>
      <c r="R388" s="143">
        <f t="shared" si="609"/>
        <v>0.02</v>
      </c>
      <c r="S388" s="51">
        <f t="shared" si="672"/>
        <v>1.9387368929887606E-2</v>
      </c>
      <c r="T388" s="57">
        <f t="shared" si="673"/>
        <v>562.99546443084455</v>
      </c>
      <c r="U388" s="53">
        <f t="shared" si="610"/>
        <v>0</v>
      </c>
      <c r="V388" s="58">
        <f t="shared" si="674"/>
        <v>2.7944084305358614</v>
      </c>
      <c r="W388" s="49">
        <f t="shared" si="611"/>
        <v>2.7944084305358614</v>
      </c>
      <c r="X388" s="143">
        <f t="shared" si="612"/>
        <v>0.02</v>
      </c>
      <c r="Y388" s="51">
        <f t="shared" si="675"/>
        <v>1.8792547148631853E-2</v>
      </c>
      <c r="Z388" s="57">
        <f t="shared" si="676"/>
        <v>553.56680600359903</v>
      </c>
      <c r="AA388" s="53">
        <f t="shared" si="613"/>
        <v>0</v>
      </c>
      <c r="AB388" s="58">
        <f t="shared" si="677"/>
        <v>2.8018851714932524</v>
      </c>
      <c r="AC388" s="49">
        <f t="shared" si="614"/>
        <v>2.8018851714932524</v>
      </c>
      <c r="AD388" s="143">
        <f t="shared" si="615"/>
        <v>0.02</v>
      </c>
      <c r="AE388" s="49">
        <f t="shared" si="714"/>
        <v>1.8739857299782853E-2</v>
      </c>
      <c r="AF388" s="57">
        <f t="shared" si="678"/>
        <v>551.42106273185323</v>
      </c>
      <c r="AG388" s="53">
        <f t="shared" si="616"/>
        <v>0</v>
      </c>
      <c r="AH388" s="58">
        <f t="shared" si="679"/>
        <v>2.8036445384203108</v>
      </c>
      <c r="AI388" s="49">
        <f t="shared" si="617"/>
        <v>2.8036445384203108</v>
      </c>
      <c r="AJ388" s="143">
        <f t="shared" si="618"/>
        <v>0.02</v>
      </c>
      <c r="AK388" s="51">
        <f t="shared" si="680"/>
        <v>1.8740415624644256E-2</v>
      </c>
      <c r="AL388" s="57">
        <f t="shared" si="681"/>
        <v>551.15655823252007</v>
      </c>
      <c r="AM388" s="53">
        <f t="shared" si="619"/>
        <v>0</v>
      </c>
      <c r="AN388" s="58">
        <f t="shared" si="682"/>
        <v>2.8038629071289374</v>
      </c>
      <c r="AO388" s="49">
        <f t="shared" si="620"/>
        <v>2.8038629071289374</v>
      </c>
      <c r="AP388" s="143">
        <f t="shared" si="621"/>
        <v>0.02</v>
      </c>
      <c r="AQ388" s="51">
        <f t="shared" si="683"/>
        <v>1.8740711274376452E-2</v>
      </c>
      <c r="AR388" s="57">
        <f t="shared" si="684"/>
        <v>551.13233390440962</v>
      </c>
      <c r="AS388" s="44">
        <f t="shared" si="622"/>
        <v>2591.6250118701873</v>
      </c>
      <c r="AT388" s="44">
        <f t="shared" si="623"/>
        <v>1036.6500047480749</v>
      </c>
      <c r="AU388" s="44">
        <f t="shared" si="624"/>
        <v>647.90625296754683</v>
      </c>
      <c r="AV388" s="47">
        <f t="shared" si="625"/>
        <v>5.6786907041571268</v>
      </c>
      <c r="AW388" s="47">
        <f t="shared" si="626"/>
        <v>143.45469039600221</v>
      </c>
      <c r="AX388" s="86">
        <f t="shared" si="627"/>
        <v>14440.800196025988</v>
      </c>
      <c r="AY388" s="86">
        <f t="shared" si="628"/>
        <v>302.12761590815637</v>
      </c>
      <c r="AZ388" s="10">
        <f t="shared" si="685"/>
        <v>302.12761590815637</v>
      </c>
      <c r="BA388" s="44">
        <f t="shared" si="629"/>
        <v>302.12761590815637</v>
      </c>
      <c r="BB388" s="9">
        <f t="shared" si="630"/>
        <v>302.12761590815637</v>
      </c>
      <c r="BC388" s="45">
        <f t="shared" si="719"/>
        <v>40283.68212108752</v>
      </c>
      <c r="BD388" s="9">
        <f t="shared" si="631"/>
        <v>302.12761590815637</v>
      </c>
      <c r="BE388" s="45">
        <f t="shared" si="715"/>
        <v>40283.68212108752</v>
      </c>
      <c r="BF388" s="9">
        <f t="shared" si="632"/>
        <v>302.12761590815637</v>
      </c>
      <c r="BG388" s="45">
        <f t="shared" si="716"/>
        <v>40283.68212108752</v>
      </c>
      <c r="BH388" s="58"/>
      <c r="BI388" s="58"/>
      <c r="BJ388" s="58">
        <f t="shared" si="686"/>
        <v>-302.12761590815637</v>
      </c>
      <c r="BK388" s="97"/>
      <c r="BL388" s="44"/>
      <c r="BM388" s="82">
        <f t="shared" si="687"/>
        <v>38.300000000000004</v>
      </c>
      <c r="BN388" s="86">
        <f t="shared" si="688"/>
        <v>38300</v>
      </c>
      <c r="BO388" s="86">
        <f t="shared" si="689"/>
        <v>100</v>
      </c>
      <c r="BP388" s="84">
        <f t="shared" si="633"/>
        <v>3</v>
      </c>
      <c r="BQ388" s="84">
        <f t="shared" si="634"/>
        <v>2.6</v>
      </c>
      <c r="BR388" s="84">
        <f t="shared" si="635"/>
        <v>0.2</v>
      </c>
      <c r="BS388" s="84">
        <f t="shared" si="690"/>
        <v>3.4216943074938048E-2</v>
      </c>
      <c r="BT388" s="84">
        <f t="shared" si="691"/>
        <v>756.55666322144486</v>
      </c>
      <c r="BU388" s="84">
        <f t="shared" si="692"/>
        <v>0</v>
      </c>
      <c r="BV388" s="83">
        <f t="shared" si="693"/>
        <v>1041.4285811443999</v>
      </c>
      <c r="BW388" s="81">
        <f t="shared" si="717"/>
        <v>1041.4285811443999</v>
      </c>
      <c r="BX388" s="83">
        <f t="shared" si="636"/>
        <v>0</v>
      </c>
      <c r="BY388" s="141">
        <f t="shared" si="637"/>
        <v>0</v>
      </c>
      <c r="BZ388" s="83">
        <f t="shared" si="638"/>
        <v>2.6</v>
      </c>
      <c r="CA388" s="83">
        <f t="shared" si="639"/>
        <v>0</v>
      </c>
      <c r="CB388" s="83">
        <f t="shared" si="694"/>
        <v>2.5505456294040982</v>
      </c>
      <c r="CC388" s="83">
        <f t="shared" si="640"/>
        <v>2.5505456294040982</v>
      </c>
      <c r="CD388" s="143">
        <f t="shared" si="641"/>
        <v>0.2</v>
      </c>
      <c r="CE388" s="83">
        <f t="shared" si="695"/>
        <v>2.0009523213569625E-2</v>
      </c>
      <c r="CF388" s="84">
        <f t="shared" si="696"/>
        <v>814.91443150428302</v>
      </c>
      <c r="CG388" s="83">
        <f t="shared" si="642"/>
        <v>0</v>
      </c>
      <c r="CH388" s="83">
        <f t="shared" si="697"/>
        <v>2.5367827696257552</v>
      </c>
      <c r="CI388" s="83">
        <f t="shared" si="643"/>
        <v>2.5367827696257552</v>
      </c>
      <c r="CJ388" s="143">
        <f t="shared" si="644"/>
        <v>0.2</v>
      </c>
      <c r="CK388" s="83">
        <f t="shared" si="698"/>
        <v>1.9201910799758352E-2</v>
      </c>
      <c r="CL388" s="84">
        <f t="shared" si="699"/>
        <v>760.71651817843974</v>
      </c>
      <c r="CM388" s="83">
        <f t="shared" si="645"/>
        <v>0</v>
      </c>
      <c r="CN388" s="83">
        <f t="shared" si="700"/>
        <v>2.5495596448870268</v>
      </c>
      <c r="CO388" s="83">
        <f t="shared" si="646"/>
        <v>2.5495596448870268</v>
      </c>
      <c r="CP388" s="143">
        <f t="shared" si="647"/>
        <v>0.2</v>
      </c>
      <c r="CQ388" s="83">
        <f t="shared" si="701"/>
        <v>1.9361564504283651E-2</v>
      </c>
      <c r="CR388" s="84">
        <f t="shared" si="702"/>
        <v>746.43741250068854</v>
      </c>
      <c r="CS388" s="83">
        <f t="shared" si="648"/>
        <v>0</v>
      </c>
      <c r="CT388" s="83">
        <f t="shared" si="703"/>
        <v>2.5529473193510048</v>
      </c>
      <c r="CU388" s="83">
        <f t="shared" si="649"/>
        <v>2.5529473193510048</v>
      </c>
      <c r="CV388" s="143">
        <f t="shared" si="650"/>
        <v>0.2</v>
      </c>
      <c r="CW388" s="83">
        <f t="shared" si="704"/>
        <v>1.9389526987183714E-2</v>
      </c>
      <c r="CX388" s="84">
        <f t="shared" si="705"/>
        <v>744.90168191644796</v>
      </c>
      <c r="CY388" s="83">
        <f t="shared" si="651"/>
        <v>0</v>
      </c>
      <c r="CZ388" s="83">
        <f t="shared" si="706"/>
        <v>2.553312203032061</v>
      </c>
      <c r="DA388" s="83">
        <f t="shared" si="652"/>
        <v>2.553312203032061</v>
      </c>
      <c r="DB388" s="143">
        <f t="shared" si="653"/>
        <v>0.2</v>
      </c>
      <c r="DC388" s="83">
        <f t="shared" si="707"/>
        <v>1.9390446767325646E-2</v>
      </c>
      <c r="DD388" s="84">
        <f t="shared" si="708"/>
        <v>744.83268111144798</v>
      </c>
      <c r="DE388" s="86">
        <f t="shared" si="654"/>
        <v>1874.5714460599197</v>
      </c>
      <c r="DF388" s="86">
        <f t="shared" si="655"/>
        <v>749.82857842396788</v>
      </c>
      <c r="DG388" s="86">
        <f t="shared" si="656"/>
        <v>468.64286151497993</v>
      </c>
      <c r="DH388" s="86">
        <f t="shared" si="657"/>
        <v>0.35492113106315321</v>
      </c>
      <c r="DI388" s="86">
        <f t="shared" si="658"/>
        <v>1.0494001207734973</v>
      </c>
      <c r="DJ388" s="86">
        <f t="shared" si="659"/>
        <v>128.5607705647954</v>
      </c>
      <c r="DK388" s="86">
        <f t="shared" si="660"/>
        <v>108.98047402644373</v>
      </c>
      <c r="DL388" s="86">
        <f t="shared" si="718"/>
        <v>108.98047402644373</v>
      </c>
      <c r="DM388" s="86">
        <f t="shared" si="661"/>
        <v>1.0494001207734973</v>
      </c>
      <c r="DN388" s="85">
        <f t="shared" si="662"/>
        <v>1.0494001207734973</v>
      </c>
      <c r="DO388" s="85">
        <f t="shared" si="709"/>
        <v>104.94001207734973</v>
      </c>
      <c r="DP388" s="85">
        <f t="shared" si="663"/>
        <v>1.0494001207734973</v>
      </c>
      <c r="DQ388" s="85">
        <f t="shared" si="710"/>
        <v>104.94001207734973</v>
      </c>
      <c r="DR388" s="85">
        <f t="shared" si="664"/>
        <v>1.0494001207734973</v>
      </c>
      <c r="DS388" s="85">
        <f t="shared" si="711"/>
        <v>104.94001207734973</v>
      </c>
      <c r="DT388" s="81"/>
      <c r="DU388" s="81"/>
      <c r="DV388" s="81">
        <f t="shared" si="712"/>
        <v>-1.0494001207734973</v>
      </c>
      <c r="DW388" s="100"/>
    </row>
    <row r="389" spans="1:127" x14ac:dyDescent="0.2">
      <c r="A389" s="59">
        <f t="shared" si="665"/>
        <v>51.200000000000216</v>
      </c>
      <c r="B389" s="44">
        <f t="shared" si="666"/>
        <v>51200.000000000218</v>
      </c>
      <c r="C389" s="52">
        <f t="shared" ref="C389:C452" si="720">Dlith/1200</f>
        <v>133.33333333333334</v>
      </c>
      <c r="D389" s="50">
        <f t="shared" ref="D389:D452" si="721">IF(B389&lt;Dzsed,1,IF(B389&lt;Dzsed+Dzuc,2,IF(B389&lt;Dzsed+Dzuc+Dzlc,3,4)))</f>
        <v>4</v>
      </c>
      <c r="E389" s="44">
        <f t="shared" ref="E389:E452" si="722">IF(B389&lt;Dzsed,ksed,IF(B389&lt;(Dzsed+Dzuc),kuc,IF(B389&lt;(Dzsed+Dzuc+Dzlc),klc,kma)))</f>
        <v>4.13</v>
      </c>
      <c r="F389" s="47">
        <f t="shared" ref="F389:F452" si="723">IF(B389&lt;Dzsed,Ased,IF(B389&lt;(Dzsed+Dzuc),Auc,IF(B389&lt;(Dzsed+Dzuc+Dzlc),Alc,Ama)))</f>
        <v>0.02</v>
      </c>
      <c r="G389" s="52">
        <f t="shared" si="667"/>
        <v>2.4824891762289299E-2</v>
      </c>
      <c r="H389" s="57">
        <f t="shared" si="668"/>
        <v>576.05028919618917</v>
      </c>
      <c r="I389" s="52">
        <f t="shared" si="669"/>
        <v>0</v>
      </c>
      <c r="J389" s="54">
        <f t="shared" si="670"/>
        <v>1444.1080732612152</v>
      </c>
      <c r="K389" s="46">
        <f t="shared" si="713"/>
        <v>1444.1080732612152</v>
      </c>
      <c r="L389" s="80">
        <f t="shared" ref="L389:L452" si="724">IF(B389&lt;Dzsed,φ_0*0.01*EXP((-k_athy_z)*(B389+Dzburial)*0.001),0)</f>
        <v>0</v>
      </c>
      <c r="M389" s="142">
        <f t="shared" ref="M389:M452" si="725">IF(B389&lt;Dzsed,φ_0*0.01*EXP((-k_athy_P)*(K389+(rhosed*9.81*0.000001)+(1078*9.81*Dzburial*0.000001))),0)</f>
        <v>0</v>
      </c>
      <c r="N389" s="60">
        <f t="shared" ref="N389:N452" si="726">IF(L389=0,E389,(IF(B389&lt;Dzsed,λRMv20*f^(M389/φ_0),0)))</f>
        <v>4.13</v>
      </c>
      <c r="O389" s="53">
        <f t="shared" ref="O389:O452" si="727">IF(B389&lt;Dzsed,IF(H389&gt;450,0.1,IF(H389&lt;137,(0.565+((1.88*10^(-3))*H389)-(7.23*10^(-6))*(H389^2)),(0.602+((1.31*10^(-3))*H389)-(5.14*10^(-6))*(H389^2)))),0)</f>
        <v>0</v>
      </c>
      <c r="P389" s="58">
        <f t="shared" si="671"/>
        <v>2.7850702831134821</v>
      </c>
      <c r="Q389" s="49">
        <f t="shared" ref="Q389:Q452" si="728">IF(B389&lt;Dzsed,IF(O389&lt;0,(1)*(P389^(1-$M389)),(O389^$M389)*(P389^(1-$M389))),P389)</f>
        <v>2.7850702831134821</v>
      </c>
      <c r="R389" s="143">
        <f t="shared" ref="R389:R452" si="729">IF($B389&lt;Dzsed,Ased*(1-M389),IF($B389&lt;(Dzsed+Dzuc),Auc1_,IF($B389&lt;(Dzsed+Dzuc+Dzlc),Alc,Ama)))</f>
        <v>0.02</v>
      </c>
      <c r="S389" s="51">
        <f t="shared" si="672"/>
        <v>1.9384702263220938E-2</v>
      </c>
      <c r="T389" s="57">
        <f t="shared" si="673"/>
        <v>563.92347974730205</v>
      </c>
      <c r="U389" s="53">
        <f t="shared" ref="U389:U452" si="730">IF($B389&lt;Dzsed,IF(T389&gt;450,0.1,IF(T389&lt;137,(0.565+((1.88*10^(-3))*T389)-(7.23*10^(-6))*(T389^2)),(0.602+((1.31*10^(-3))*T389)-(5.14*10^(-6))*(T389^2)))),0)</f>
        <v>0</v>
      </c>
      <c r="V389" s="58">
        <f t="shared" si="674"/>
        <v>2.7940351868930193</v>
      </c>
      <c r="W389" s="49">
        <f t="shared" ref="W389:W452" si="731">IF($B389&lt;Dzsed,IF(U389&lt;0,(1)*(V389^(1-$M389)),(U389^$M389)*(V389^(1-$M389))),V389)</f>
        <v>2.7940351868930193</v>
      </c>
      <c r="X389" s="143">
        <f t="shared" ref="X389:X452" si="732">IF($B389&lt;Dzsed,Ased*(1-M389),IF($B389&lt;(Dzsed+Dzuc),Auc2_,IF($B389&lt;(Dzsed+Dzuc+Dzlc),Alc,Ama)))</f>
        <v>0.02</v>
      </c>
      <c r="Y389" s="51">
        <f t="shared" si="675"/>
        <v>1.8789880481965185E-2</v>
      </c>
      <c r="Z389" s="57">
        <f t="shared" si="676"/>
        <v>554.46341622993327</v>
      </c>
      <c r="AA389" s="53">
        <f t="shared" ref="AA389:AA452" si="733">IF($B389&lt;Dzsed,IF(Z389&gt;450,0.1,IF(Z389&lt;137,(0.565+((1.88*10^(-3))*Z389)-(7.23*10^(-6))*(Z389^2)),(0.602+((1.31*10^(-3))*Z389)-(5.14*10^(-6))*(Z389^2)))),0)</f>
        <v>0</v>
      </c>
      <c r="AB389" s="58">
        <f t="shared" si="677"/>
        <v>2.8014987257132553</v>
      </c>
      <c r="AC389" s="49">
        <f t="shared" ref="AC389:AC452" si="734">IF($B389&lt;Dzsed,IF(AA389&lt;0,(1)*(AB389^(1-$M389)),(AA389^$M389)*(AB389^(1-$M389))),AB389)</f>
        <v>2.8014987257132553</v>
      </c>
      <c r="AD389" s="143">
        <f t="shared" ref="AD389:AD452" si="735">IF($B389&lt;Dzsed,Ased*(1-M389),IF($B389&lt;(Dzsed+Dzuc),Auc3_,IF($B389&lt;(Dzsed+Dzuc+Dzlc),Alc,Ama)))</f>
        <v>0.02</v>
      </c>
      <c r="AE389" s="49">
        <f t="shared" si="714"/>
        <v>1.8737190633116185E-2</v>
      </c>
      <c r="AF389" s="57">
        <f t="shared" si="678"/>
        <v>552.31277303019567</v>
      </c>
      <c r="AG389" s="53">
        <f t="shared" ref="AG389:AG452" si="736">IF($B389&lt;Dzsed,IF(AF389&gt;450,0.1,IF(AF389&lt;137,(0.565+((1.88*10^(-3))*AF389)-(7.23*10^(-6))*(AF389^2)),(0.602+((1.31*10^(-3))*AF389)-(5.14*10^(-6))*(AF389^2)))),0)</f>
        <v>0</v>
      </c>
      <c r="AH389" s="58">
        <f t="shared" si="679"/>
        <v>2.803253562568587</v>
      </c>
      <c r="AI389" s="49">
        <f t="shared" ref="AI389:AI452" si="737">IF($B389&lt;Dzsed,IF(AG389&lt;0,(1)*(AH389^(1-$M389)),(AG389^$M389)*(AH389^(1-$M389))),AH389)</f>
        <v>2.803253562568587</v>
      </c>
      <c r="AJ389" s="143">
        <f t="shared" ref="AJ389:AJ452" si="738">IF($B389&lt;Dzsed,Ased*(1-M389),IF($B389&lt;(Dzsed+Dzuc),Auc4_,IF($B389&lt;(Dzsed+Dzuc+Dzlc),Alc,Ama)))</f>
        <v>0.02</v>
      </c>
      <c r="AK389" s="51">
        <f t="shared" si="680"/>
        <v>1.8737748957977588E-2</v>
      </c>
      <c r="AL389" s="57">
        <f t="shared" si="681"/>
        <v>552.04773550954951</v>
      </c>
      <c r="AM389" s="53">
        <f t="shared" ref="AM389:AM452" si="739">IF($B389&lt;Dzsed,IF(AL389&gt;450,0.1,IF(AL389&lt;137,(0.565+((1.88*10^(-3))*AL389)-(7.23*10^(-6))*(AL389^2)),(0.602+((1.31*10^(-3))*AL389)-(5.14*10^(-6))*(AL389^2)))),0)</f>
        <v>0</v>
      </c>
      <c r="AN389" s="58">
        <f t="shared" si="682"/>
        <v>2.8034713195902468</v>
      </c>
      <c r="AO389" s="49">
        <f t="shared" ref="AO389:AO452" si="740">IF($B389&lt;Dzsed,IF(AM389&lt;0,(1)*(AN389^(1-$M389)),(AM389^$M389)*(AN389^(1-$M389))),AN389)</f>
        <v>2.8034713195902468</v>
      </c>
      <c r="AP389" s="143">
        <f t="shared" ref="AP389:AP452" si="741">IF($B389&lt;Dzsed,Ased*(1-M389),IF($B389&lt;(Dzsed+Dzuc),Auc5_,IF($B389&lt;(Dzsed+Dzuc+Dzlc),Alc,Ama)))</f>
        <v>0.02</v>
      </c>
      <c r="AQ389" s="51">
        <f t="shared" si="683"/>
        <v>1.8738044607709784E-2</v>
      </c>
      <c r="AR389" s="57">
        <f t="shared" si="684"/>
        <v>552.02345583448675</v>
      </c>
      <c r="AS389" s="44">
        <f t="shared" ref="AS389:AS452" si="742">IF(AND(B389&lt;=Dlith,B389&gt;(Dzlc+Dzuc+Dzsed)),J389*(1-lambdama)*fcompma,IF(AND(B389&lt;=(Dzlc+Dzuc+Dzsed),B389&gt;(Dzuc+Dzsed)),J389*(1-lambdalc)*fcomplc,IF(AND(B389&lt;=(Dzuc+Dzsed),B389&gt;Dzsed),J389*(1-lambdauc)*fcompuc,J389*(1-lambdased)*fcompsed)))</f>
        <v>2599.3945318701872</v>
      </c>
      <c r="AT389" s="44">
        <f t="shared" ref="AT389:AT452" si="743">IF(AND(B389&lt;=Dlith,B389&gt;(Dzlc+Dzuc+Dzsed)),J389*(1-lambdama)*fssma,IF(AND(B389&lt;=(Dzlc+Dzuc+Dzsed),B389&gt;(Dzuc+Dzsed)),J389*(1-lambdalc)*fsslc,IF(AND(B389&lt;=(Dzuc+Dzsed),B389&gt;Dzsed),J389*(1-lambdauc)*fssuc,J389*(1-lambdased)*fsssed)))</f>
        <v>1039.7578127480749</v>
      </c>
      <c r="AU389" s="44">
        <f t="shared" ref="AU389:AU452" si="744">IF(AND(B389&lt;=Dlith,B389&gt;(Dzlc+Dzuc+Dzsed)),J389*(1-lambdama)*fextma,IF(AND(B389&lt;=(Dzlc+Dzuc+Dzsed),B389&gt;(Dzuc+Dzsed)),J389*(1-lambdalc)*fextlc,IF(AND(B389&lt;=(Dzuc+Dzsed),B389&gt;Dzsed),J389*(1-lambdauc)*fextuc,J389*(1-lambdased)*fextsed)))</f>
        <v>649.84863296754679</v>
      </c>
      <c r="AV389" s="47">
        <f t="shared" ref="AV389:AV452" si="745">((εuc/Apuc)^(1/nuc))*EXP(Epuc/(nuc*Rgas*(AR389+273)))*0.000001</f>
        <v>5.6284611756302709</v>
      </c>
      <c r="AW389" s="47">
        <f t="shared" ref="AW389:AW452" si="746">((εlc/Aplc)^(1/nlc))*EXP(Eplc/(nlc*Rgas*(AR389+273)))*0.000001</f>
        <v>141.07870590201654</v>
      </c>
      <c r="AX389" s="86">
        <f t="shared" ref="AX389:AX452" si="747">((εma/0.00000000000007)^(1/3))*EXP(510/(3*Rgas*(AR389+273)))*0.000001</f>
        <v>14058.966746437451</v>
      </c>
      <c r="AY389" s="86">
        <f t="shared" ref="AY389:AY452" si="748">IF(nma=0,IF(AR389&lt;846.3,σD*(1-SQRT(-((Rgas*(AR389+273))/ED)*LN(εma/AD)))^2*0.000001,0),σD*(1-SQRT(-((Rgas*(AR389+273))/ED)*LN(εma/AD)))*0.000001)</f>
        <v>300.15619090362969</v>
      </c>
      <c r="AZ389" s="10">
        <f t="shared" si="685"/>
        <v>300.15619090362969</v>
      </c>
      <c r="BA389" s="44">
        <f t="shared" ref="BA389:BA452" si="749">IF(AND(B389&lt;=Dlith,B389&gt;(Dzlc+Dzuc+Dzsed)),AZ389,IF(AND(B389&lt;=(Dzlc+Dzuc+Dzsed),B389&gt;(Dzuc+Dzsed)),AW389,IF(AND(B389&lt;=(Dzuc+Dzsed),B389&gt;Dzsed),AV389,0)))</f>
        <v>300.15619090362969</v>
      </c>
      <c r="BB389" s="9">
        <f t="shared" ref="BB389:BB452" si="750">IF(BA389&gt;=0,(IF(B389&gt;Dzsed,IF(BA389&lt;AS389,BA389,AS389),AS389)),0)</f>
        <v>300.15619090362969</v>
      </c>
      <c r="BC389" s="45">
        <f t="shared" si="719"/>
        <v>40020.825453817299</v>
      </c>
      <c r="BD389" s="9">
        <f t="shared" ref="BD389:BD452" si="751">IF(BA389&gt;=0,(IF(B389&gt;Dzsed,IF(BA389&lt;AU389,BA389,AU389),AU389)),0)</f>
        <v>300.15619090362969</v>
      </c>
      <c r="BE389" s="45">
        <f t="shared" si="715"/>
        <v>40020.825453817299</v>
      </c>
      <c r="BF389" s="9">
        <f t="shared" ref="BF389:BF452" si="752">IF(BA389&gt;=0,(IF(B389&gt;Dzsed,IF(BA389&lt;AT389,BA389,AT389),AT389)),0)</f>
        <v>300.15619090362969</v>
      </c>
      <c r="BG389" s="45">
        <f t="shared" si="716"/>
        <v>40020.825453817299</v>
      </c>
      <c r="BH389" s="58"/>
      <c r="BI389" s="58"/>
      <c r="BJ389" s="58">
        <f t="shared" si="686"/>
        <v>-300.15619090362969</v>
      </c>
      <c r="BK389" s="97"/>
      <c r="BL389" s="44"/>
      <c r="BM389" s="82">
        <f t="shared" si="687"/>
        <v>38.4</v>
      </c>
      <c r="BN389" s="86">
        <f t="shared" si="688"/>
        <v>38400</v>
      </c>
      <c r="BO389" s="86">
        <f t="shared" si="689"/>
        <v>100</v>
      </c>
      <c r="BP389" s="84">
        <f t="shared" ref="BP389:BP452" si="753">IF(BN389&lt;Dzsedb,1,IF(BN389&lt;Dzsedb+Dzucb,2,IF(BN389&lt;Dzsedb+Dzucb+Dzlcb,3,4)))</f>
        <v>3</v>
      </c>
      <c r="BQ389" s="84">
        <f t="shared" ref="BQ389:BQ452" si="754">IF(BN389&lt;Dzsedb,ksedb,IF(BN389&lt;(Dzsedb+Dzucb),kucb,IF(BN389&lt;(Dzsedb+Dzucb+Dzlcb),klcb,kmab)))</f>
        <v>2.6</v>
      </c>
      <c r="BR389" s="84">
        <f t="shared" ref="BR389:BR452" si="755">IF($BN389&lt;Dzsedb,Asedb,IF($B389&lt;(Dzsedb+Dzucb),Aucb,IF($BN389&lt;(Dzsedb+Dzucb+Dzlcb),Alcb,Amab)))</f>
        <v>0.2</v>
      </c>
      <c r="BS389" s="84">
        <f t="shared" si="690"/>
        <v>3.4196943074938049E-2</v>
      </c>
      <c r="BT389" s="84">
        <f t="shared" si="691"/>
        <v>757.87231487817326</v>
      </c>
      <c r="BU389" s="84">
        <f t="shared" si="692"/>
        <v>0</v>
      </c>
      <c r="BV389" s="83">
        <f t="shared" si="693"/>
        <v>1044.2734811443997</v>
      </c>
      <c r="BW389" s="81">
        <f t="shared" si="717"/>
        <v>1044.2734811443997</v>
      </c>
      <c r="BX389" s="83">
        <f t="shared" ref="BX389:BX452" si="756">IF(BN389&lt;Dzsedb,φ_0b*0.01*EXP((-k_athy_zb)*(BN389+Dzburialb)*0.001),0)</f>
        <v>0</v>
      </c>
      <c r="BY389" s="141">
        <f t="shared" ref="BY389:BY452" si="757">IF(BN389&lt;Dzsedb,φ_0b*0.01*EXP((-k_athy_Pb)*(BW389+(rhosedb*9.81*0.000001)+(1078*9.81*Dzburialb*0.000001))),0)</f>
        <v>0</v>
      </c>
      <c r="BZ389" s="83">
        <f t="shared" ref="BZ389:BZ452" si="758">IF(BX389=0,BQ389,(IF(BN389&lt;Dzsedb,λRMv20b*fb^(BY389/φ_0b),0)))</f>
        <v>2.6</v>
      </c>
      <c r="CA389" s="83">
        <f t="shared" ref="CA389:CA452" si="759">IF(BN389&lt;Dzsedb,IF(BT389&gt;450,0.1,IF(BT389&lt;137,(0.565+((1.88*10^(-3))*BT389)-(7.23*10^(-6))*(BT389^2)),(0.602+((1.31*10^(-3))*BT389)-(5.14*10^(-6))*(BT389^2)))),0)</f>
        <v>0</v>
      </c>
      <c r="CB389" s="83">
        <f t="shared" si="694"/>
        <v>2.5505981158624409</v>
      </c>
      <c r="CC389" s="83">
        <f t="shared" ref="CC389:CC452" si="760">IF(BN389&lt;Dzsedb,IF(CA389&lt;0,(1)*(CB389^(1-$BY389)),(CA389^$BY389)*(CB389^(1-$BY389))),CB389)</f>
        <v>2.5505981158624409</v>
      </c>
      <c r="CD389" s="143">
        <f t="shared" ref="CD389:CD452" si="761">IF($BN389&lt;Dzsedb,Asedb*(1-BY389),IF($BN389&lt;(Dzsedb+Dzucb),Aucb1,IF($BN389&lt;(Dzsedb+Dzucb+Dzlcb),Alcb,Amab)))</f>
        <v>0.2</v>
      </c>
      <c r="CE389" s="83">
        <f t="shared" si="695"/>
        <v>1.9989523213569626E-2</v>
      </c>
      <c r="CF389" s="84">
        <f t="shared" si="696"/>
        <v>815.6985587507437</v>
      </c>
      <c r="CG389" s="83">
        <f t="shared" ref="CG389:CG452" si="762">IF($BN389&lt;Dzsedb,IF(CF389&gt;450,0.1,IF(CF389&lt;137,(0.565+((1.88*10^(-3))*CF389)-(7.23*10^(-6))*(CF389^2)),(0.602+((1.31*10^(-3))*CF389)-(5.14*10^(-6))*(CF389^2)))),0)</f>
        <v>0</v>
      </c>
      <c r="CH389" s="83">
        <f t="shared" si="697"/>
        <v>2.5369613167349869</v>
      </c>
      <c r="CI389" s="83">
        <f t="shared" ref="CI389:CI452" si="763">IF($BN389&lt;Dzsedb,IF(CG389&lt;0,(1)*(CH389^(1-$BY389)),(CG389^$BY389)*(CH389^(1-$BY389))),CH389)</f>
        <v>2.5369613167349869</v>
      </c>
      <c r="CJ389" s="143">
        <f t="shared" ref="CJ389:CJ452" si="764">IF($BN389&lt;Dzsedb,Asedb*(1-BY389),IF($BN389&lt;(Dzsedb+Dzucb),Aucb2,IF($BN389&lt;(Dzsedb+Dzucb+Dzlcb),Alcb,Amab)))</f>
        <v>0.2</v>
      </c>
      <c r="CK389" s="83">
        <f t="shared" si="698"/>
        <v>1.9181910799758353E-2</v>
      </c>
      <c r="CL389" s="84">
        <f t="shared" si="699"/>
        <v>761.47306347784627</v>
      </c>
      <c r="CM389" s="83">
        <f t="shared" ref="CM389:CM452" si="765">IF($BN389&lt;Dzsedb,IF(CL389&gt;450,0.1,IF(CL389&lt;137,(0.565+((1.88*10^(-3))*CL389)-(7.23*10^(-6))*(CL389^2)),(0.602+((1.31*10^(-3))*CL389)-(5.14*10^(-6))*(CL389^2)))),0)</f>
        <v>0</v>
      </c>
      <c r="CN389" s="83">
        <f t="shared" si="700"/>
        <v>2.5497446952814622</v>
      </c>
      <c r="CO389" s="83">
        <f t="shared" ref="CO389:CO452" si="766">IF($BN389&lt;Dzsedb,IF(CM389&lt;0,(1)*(CN389^(1-$BY389)),(CM389^$BY389)*(CN389^(1-$BY389))),CN389)</f>
        <v>2.5497446952814622</v>
      </c>
      <c r="CP389" s="143">
        <f t="shared" ref="CP389:CP452" si="767">IF($BN389&lt;Dzsedb,Asedb*(1-BY389),IF($BN389&lt;(Dzsedb+Dzucb),Aucb3,IF($BN389&lt;(Dzsedb+Dzucb+Dzlcb),Alcb,Amab)))</f>
        <v>0.2</v>
      </c>
      <c r="CQ389" s="83">
        <f t="shared" si="701"/>
        <v>1.9341564504283652E-2</v>
      </c>
      <c r="CR389" s="84">
        <f t="shared" si="702"/>
        <v>747.19642845636906</v>
      </c>
      <c r="CS389" s="83">
        <f t="shared" ref="CS389:CS452" si="768">IF($BN389&lt;Dzsedb,IF(CR389&gt;450,0.1,IF(CR389&lt;137,(0.565+((1.88*10^(-3))*CR389)-(7.23*10^(-6))*(CR389^2)),(0.602+((1.31*10^(-3))*CR389)-(5.14*10^(-6))*(CR389^2)))),0)</f>
        <v>0</v>
      </c>
      <c r="CT389" s="83">
        <f t="shared" si="703"/>
        <v>2.5531317902001054</v>
      </c>
      <c r="CU389" s="83">
        <f t="shared" ref="CU389:CU452" si="769">IF($BN389&lt;Dzsedb,IF(CS389&lt;0,(1)*(CT389^(1-$BY389)),(CS389^$BY389)*(CT389^(1-$BY389))),CT389)</f>
        <v>2.5531317902001054</v>
      </c>
      <c r="CV389" s="143">
        <f t="shared" ref="CV389:CV452" si="770">IF($BN389&lt;Dzsedb,Asedb*(1-BY389),IF($BN389&lt;(Dzsedb+Dzucb),Aucb4,IF($BN389&lt;(Dzsedb+Dzucb+Dzlcb),Alcb,Amab)))</f>
        <v>0.2</v>
      </c>
      <c r="CW389" s="83">
        <f t="shared" si="704"/>
        <v>1.9369526987183715E-2</v>
      </c>
      <c r="CX389" s="84">
        <f t="shared" si="705"/>
        <v>745.66078598570505</v>
      </c>
      <c r="CY389" s="83">
        <f t="shared" ref="CY389:CY452" si="771">IF($BN389&lt;Dzsedb,IF(CX389&gt;450,0.1,IF(CX389&lt;137,(0.565+((1.88*10^(-3))*CX389)-(7.23*10^(-6))*(CX389^2)),(0.602+((1.31*10^(-3))*CX389)-(5.14*10^(-6))*(CX389^2)))),0)</f>
        <v>0</v>
      </c>
      <c r="CZ389" s="83">
        <f t="shared" si="706"/>
        <v>2.5534966535331587</v>
      </c>
      <c r="DA389" s="83">
        <f t="shared" ref="DA389:DA452" si="772">IF($BN389&lt;Dzsedb,IF(CY389&lt;0,(1)*(CZ389^(1-$BY389)),(CY389^$BY389)*(CZ389^(1-$BY389))),CZ389)</f>
        <v>2.5534966535331587</v>
      </c>
      <c r="DB389" s="143">
        <f t="shared" ref="DB389:DB452" si="773">IF($BN389&lt;Dzsedb,Asedb*(1-BY389),IF($BN389&lt;(Dzsedb+Dzucb),Aucb5,IF($BN389&lt;(Dzsedb+Dzucb+Dzlcb),Alcb,Amab)))</f>
        <v>0.2</v>
      </c>
      <c r="DC389" s="83">
        <f t="shared" si="707"/>
        <v>1.9370446767325647E-2</v>
      </c>
      <c r="DD389" s="84">
        <f t="shared" si="708"/>
        <v>745.59171272318395</v>
      </c>
      <c r="DE389" s="86">
        <f t="shared" ref="DE389:DE452" si="774">IF(AND(BN389&lt;=Dlithb,BN389&gt;(Dzlcb+Dzucb+Dzsedb)),BV389*(1-lambdamab)*fcompmab,IF(AND(BN389&lt;=(Dzlcb+Dzucb+Dzsedb),BN389&gt;(Dzucb+Dzsedb)),BV389*(1-lambdalcb)*fcomplcb,IF(AND(BN389&lt;=(Dzucb+Dzsedb),BN389&gt;Dzsedb),BV389*(1-lambdaucb)*fcompucb,BV389*(1-lambdasedb)*fcompsedb)))</f>
        <v>1879.6922660599193</v>
      </c>
      <c r="DF389" s="86">
        <f t="shared" ref="DF389:DF452" si="775">IF(AND(BN389&lt;=Dlithb,BN389&gt;(Dzlcb+Dzucb+Dzsedb)),BV389*(1-lambdamab)*fssmab,IF(AND(BN389&lt;=(Dzlcb+Dzucb+Dzsedb),BN389&gt;(Dzucb+Dzsedb)),BV389*(1-lambdalcb)*fsslcb,IF(AND(BN389&lt;=(Dzucb+Dzsedb),BN389&gt;Dzsedb),BV389*(1-lambdaucb)*fssucb,BV389*(1-lambdasedb)*fsssedb)))</f>
        <v>751.87690642396774</v>
      </c>
      <c r="DG389" s="86">
        <f t="shared" ref="DG389:DG452" si="776">IF(AND(BN389&lt;=Dlithb,BN389&gt;(Dzlcb+Dzucb+Dzsedb)),BV389*(1-lambdamab)*fextmab,IF(AND(BN389&lt;=(Dzlcb+Dzucb+Dzsedb),BN389&gt;(Dzucb+Dzsedb)),BV389*(1-lambdalcb)*fextlcb,IF(AND(BN389&lt;=(Dzucb+Dzsedb),BN389&gt;Dzsedb),BV389*(1-lambdaucb)*fextucb,BV389*(1-lambdasedb)*fextsedb)))</f>
        <v>469.92306651497984</v>
      </c>
      <c r="DH389" s="86">
        <f t="shared" ref="DH389:DH452" si="777">((εucb/Apucb)^(1/nucb))*EXP(Epucb/(nucb*Rgas*(DD389+273)))*0.000001</f>
        <v>0.35338483367406592</v>
      </c>
      <c r="DI389" s="86">
        <f t="shared" ref="DI389:DI452" si="778">((εlcb/Aplcb)^(1/nlcb))*EXP(Eplcb/(nlcb*Rgas*(DD389+273)))*0.000001</f>
        <v>1.0410715513186113</v>
      </c>
      <c r="DJ389" s="86">
        <f t="shared" ref="DJ389:DJ452" si="779">((εmab/0.00000000000007)^(1/3))*EXP(510/(3*Rgas*(DD389+273)))*0.000001</f>
        <v>126.65065298340294</v>
      </c>
      <c r="DK389" s="86">
        <f t="shared" ref="DK389:DK452" si="780">IF(nmab=0,IF(DD389&lt;846.3,σDb*(1-SQRT(-((Rgas*(DD389+273))/EDb)*LN(εmab/ADb)))^2*0.000001,0),σDb*(1-SQRT(-((Rgas*(DD389+273))/EDb)*LN(εmab/ADb)))*0.000001)</f>
        <v>105.8523262312317</v>
      </c>
      <c r="DL389" s="86">
        <f t="shared" si="718"/>
        <v>105.8523262312317</v>
      </c>
      <c r="DM389" s="86">
        <f t="shared" ref="DM389:DM452" si="781">IF(AND(BN389&lt;=Dlithb,BN389&gt;(Dzlcb+Dzucb+Dzsedb)),DL389,IF(AND(BN389&lt;=(Dzlcb+Dzucb+Dzsedb),BN389&gt;(Dzucb+Dzsedb)),DI389,IF(AND(BN389&lt;=(Dzucb+Dzsedb),BN389&gt;Dzsedb),DH389,0)))</f>
        <v>1.0410715513186113</v>
      </c>
      <c r="DN389" s="85">
        <f t="shared" ref="DN389:DN452" si="782">IF(DM389&gt;=0,(IF(BN389&gt;Dzsedb,IF(DM389&lt;DE389,DM389,DE389),DE389)),0)</f>
        <v>1.0410715513186113</v>
      </c>
      <c r="DO389" s="85">
        <f t="shared" si="709"/>
        <v>104.10715513186113</v>
      </c>
      <c r="DP389" s="85">
        <f t="shared" ref="DP389:DP452" si="783">IF(DM389&gt;=0,(IF(BN389&gt;Dzsedb,IF(DM389&lt;DG389,DM389,DG389),DG389)),0)</f>
        <v>1.0410715513186113</v>
      </c>
      <c r="DQ389" s="85">
        <f t="shared" si="710"/>
        <v>104.10715513186113</v>
      </c>
      <c r="DR389" s="85">
        <f t="shared" ref="DR389:DR452" si="784">IF(DM389&gt;=0,(IF(BN389&gt;Dzsedb,IF(DM389&lt;DF389,DM389,DF389),DF389)),0)</f>
        <v>1.0410715513186113</v>
      </c>
      <c r="DS389" s="85">
        <f t="shared" si="711"/>
        <v>104.10715513186113</v>
      </c>
      <c r="DT389" s="81"/>
      <c r="DU389" s="81"/>
      <c r="DV389" s="81">
        <f t="shared" si="712"/>
        <v>-1.0410715513186113</v>
      </c>
      <c r="DW389" s="100"/>
    </row>
    <row r="390" spans="1:127" x14ac:dyDescent="0.2">
      <c r="A390" s="59">
        <f t="shared" ref="A390:A453" si="785">B390*0.001</f>
        <v>51.333333333333556</v>
      </c>
      <c r="B390" s="44">
        <f t="shared" ref="B390:B453" si="786">B389+Dlith/1200</f>
        <v>51333.333333333554</v>
      </c>
      <c r="C390" s="52">
        <f t="shared" si="720"/>
        <v>133.33333333333334</v>
      </c>
      <c r="D390" s="50">
        <f t="shared" si="721"/>
        <v>4</v>
      </c>
      <c r="E390" s="44">
        <f t="shared" si="722"/>
        <v>4.13</v>
      </c>
      <c r="F390" s="47">
        <f t="shared" si="723"/>
        <v>0.02</v>
      </c>
      <c r="G390" s="52">
        <f t="shared" ref="G390:G453" si="787">G389-0.5*(F390+F389)*(dz)*0.000001</f>
        <v>2.4822225095622631E-2</v>
      </c>
      <c r="H390" s="57">
        <f t="shared" ref="H390:H453" si="788">H389+(G389*(dz)/E389)-(0.5*F389*0.000001*((dz)^2)/E389)</f>
        <v>576.85169544086898</v>
      </c>
      <c r="I390" s="52">
        <f t="shared" ref="I390:I453" si="789">IF(B390&lt;Dzsed,I389+1078*9.81*(dz)*0.000001,0)</f>
        <v>0</v>
      </c>
      <c r="J390" s="54">
        <f t="shared" ref="J390:J453" si="790">IF(AND(B390&lt;=Dlith,B390&gt;(Dzlc+Dzuc+Dzsed)),rhoma*9.81*(dz)+J389*1000000,IF(AND(B390&lt;=(Dzlc+Dzuc+Dzsed),B390&gt;(Dzuc+Dzsed)),rholc*9.81*(dz)+J389*1000000,IF(AND(B390&lt;=(Dzuc+Dzsed),B390&gt;Dzsed),rhouc*9.81*(dz)+J389*1000000,((rhosed*(1-L390))+(1078*L390))*9.81*(dz)+J389*1000000)))*0.000001</f>
        <v>1448.4244732612151</v>
      </c>
      <c r="K390" s="46">
        <f t="shared" si="713"/>
        <v>1448.4244732612151</v>
      </c>
      <c r="L390" s="80">
        <f t="shared" si="724"/>
        <v>0</v>
      </c>
      <c r="M390" s="142">
        <f t="shared" si="725"/>
        <v>0</v>
      </c>
      <c r="N390" s="60">
        <f t="shared" si="726"/>
        <v>4.13</v>
      </c>
      <c r="O390" s="53">
        <f t="shared" si="727"/>
        <v>0</v>
      </c>
      <c r="P390" s="58">
        <f t="shared" ref="P390:P453" si="791">IF(B390&lt;Dzsed,358*(1.0227*$N390-1.882)*((1/(H390+273))-0.00068)+1.84,IF(B390&lt;Dzsed+Dzuc,E390*(1+c_*J390)/(1+buc*H390),IF(B390&lt;Dzsed+Dzuc+Dzlc,E390*(1+c_*J390)/(1+blc*H390),(E390*(298/(H390+273))^0.5*(1+0.032*K390*0.001)+(0.368*10^-9*(H390+273)^3)))))</f>
        <v>2.7848392521372984</v>
      </c>
      <c r="Q390" s="49">
        <f t="shared" si="728"/>
        <v>2.7848392521372984</v>
      </c>
      <c r="R390" s="143">
        <f t="shared" si="729"/>
        <v>0.02</v>
      </c>
      <c r="S390" s="51">
        <f t="shared" ref="S390:S453" si="792">S389-0.5*(R390+R389)*(dz)*0.000001</f>
        <v>1.938203559655427E-2</v>
      </c>
      <c r="T390" s="57">
        <f t="shared" ref="T390:T453" si="793">T389+(S389*(dz)/Q389)-(0.5*R389*0.000001*((dz)^2)/Q389)</f>
        <v>564.85144526627721</v>
      </c>
      <c r="U390" s="53">
        <f t="shared" si="730"/>
        <v>0</v>
      </c>
      <c r="V390" s="58">
        <f t="shared" ref="V390:V453" si="794">IF($B390&lt;Dzsed,358*(1.0227*$N390-1.882)*((1/(T390+273))-0.00068)+1.84,IF($B390&lt;Dzsed+Dzuc,$E390*(1+c_*$J390)/(1+buc*T390),IF($B390&lt;Dzsed+Dzuc+Dzlc,$E390*(1+c_*$J390)/(1+blc*T390),($E390*(298/(T390+273))^0.5*(1+0.032*$K390*0.001)+(0.368*10^-9*(T390+273)^3)))))</f>
        <v>2.7936655728357307</v>
      </c>
      <c r="W390" s="49">
        <f t="shared" si="731"/>
        <v>2.7936655728357307</v>
      </c>
      <c r="X390" s="143">
        <f t="shared" si="732"/>
        <v>0.02</v>
      </c>
      <c r="Y390" s="51">
        <f t="shared" ref="Y390:Y453" si="795">Y389-0.5*(X390+X389)*(dz)*0.000001</f>
        <v>1.8787213815298517E-2</v>
      </c>
      <c r="Z390" s="57">
        <f t="shared" ref="Z390:Z453" si="796">Z389+(Y389*(dz)/W389)-(0.5*X389*0.000001*((dz)^2)/W389)</f>
        <v>555.36001897551398</v>
      </c>
      <c r="AA390" s="53">
        <f t="shared" si="733"/>
        <v>0</v>
      </c>
      <c r="AB390" s="58">
        <f t="shared" ref="AB390:AB453" si="797">IF($B390&lt;Dzsed,358*(1.0227*$N390-1.882)*((1/(Z390+273))-0.00068)+1.84,IF($B390&lt;Dzsed+Dzuc,$E390*(1+c_*$J390)/(1+buc*Z390),IF($B390&lt;Dzsed+Dzuc+Dzlc,$E390*(1+c_*$J390)/(1+blc*Z390),($E390*(298/(Z390+273))^0.5*(1+0.032*$K390*0.001)+(0.368*10^-9*(Z390+273)^3)))))</f>
        <v>2.8011156671603135</v>
      </c>
      <c r="AC390" s="49">
        <f t="shared" si="734"/>
        <v>2.8011156671603135</v>
      </c>
      <c r="AD390" s="143">
        <f t="shared" si="735"/>
        <v>0.02</v>
      </c>
      <c r="AE390" s="49">
        <f t="shared" si="714"/>
        <v>1.8734523966449517E-2</v>
      </c>
      <c r="AF390" s="57">
        <f t="shared" ref="AF390:AF453" si="798">AF389+(AE389*(dz)/AC389)-(0.5*AD389*0.000001*((dz)^2)/AC389)</f>
        <v>553.20447941710529</v>
      </c>
      <c r="AG390" s="53">
        <f t="shared" si="736"/>
        <v>0</v>
      </c>
      <c r="AH390" s="58">
        <f t="shared" ref="AH390:AH453" si="799">IF($B390&lt;Dzsed,358*(1.0227*$N390-1.882)*((1/(AF390+273))-0.00068)+1.84,IF($B390&lt;Dzsed+Dzuc,$E390*(1+c_*$J390)/(1+buc*AF390),IF($B390&lt;Dzsed+Dzuc+Dzlc,$E390*(1+c_*$J390)/(1+blc*AF390),($E390*(298/(AF390+273))^0.5*(1+0.032*$K390*0.001)+(0.368*10^-9*(AF390+273)^3)))))</f>
        <v>2.802865941754848</v>
      </c>
      <c r="AI390" s="49">
        <f t="shared" si="737"/>
        <v>2.802865941754848</v>
      </c>
      <c r="AJ390" s="143">
        <f t="shared" si="738"/>
        <v>0.02</v>
      </c>
      <c r="AK390" s="51">
        <f t="shared" ref="AK390:AK453" si="800">AK389-0.5*(AJ390+AJ389)*(dz)*0.000001</f>
        <v>1.873508229131092E-2</v>
      </c>
      <c r="AL390" s="57">
        <f t="shared" ref="AL390:AL453" si="801">AL389+(AK389*(dz)/AI389)-(0.5*AJ389*0.000001*((dz)^2)/AI389)</f>
        <v>552.93891024426159</v>
      </c>
      <c r="AM390" s="53">
        <f t="shared" si="739"/>
        <v>0</v>
      </c>
      <c r="AN390" s="58">
        <f t="shared" ref="AN390:AN453" si="802">IF($B390&lt;Dzsed,358*(1.0227*$N390-1.882)*((1/(AL390+273))-0.00068)+1.84,IF($B390&lt;Dzsed+Dzuc,$E390*(1+c_*$J390)/(1+buc*AL390),IF($B390&lt;Dzsed+Dzuc+Dzlc,$E390*(1+c_*$J390)/(1+blc*AL390),($E390*(298/(AL390+273))^0.5*(1+0.032*$K390*0.001)+(0.368*10^-9*(AL390+273)^3)))))</f>
        <v>2.8030830829276399</v>
      </c>
      <c r="AO390" s="49">
        <f t="shared" si="740"/>
        <v>2.8030830829276399</v>
      </c>
      <c r="AP390" s="143">
        <f t="shared" si="741"/>
        <v>0.02</v>
      </c>
      <c r="AQ390" s="51">
        <f t="shared" ref="AQ390:AQ453" si="803">AQ389-0.5*(AP390+AP389)*(dz)*0.000001</f>
        <v>1.8735377941043116E-2</v>
      </c>
      <c r="AR390" s="57">
        <f t="shared" ref="AR390:AR453" si="804">AR389+(AQ389*(dz)/AO389)-(0.5*AP389*0.000001*((dz)^2)/AO389)</f>
        <v>552.91457540915815</v>
      </c>
      <c r="AS390" s="44">
        <f t="shared" si="742"/>
        <v>2607.164051870187</v>
      </c>
      <c r="AT390" s="44">
        <f t="shared" si="743"/>
        <v>1042.8656207480749</v>
      </c>
      <c r="AU390" s="44">
        <f t="shared" si="744"/>
        <v>651.79101296754675</v>
      </c>
      <c r="AV390" s="47">
        <f t="shared" si="745"/>
        <v>5.5787830274339267</v>
      </c>
      <c r="AW390" s="47">
        <f t="shared" si="746"/>
        <v>138.74708035189403</v>
      </c>
      <c r="AX390" s="86">
        <f t="shared" si="747"/>
        <v>13688.021929933697</v>
      </c>
      <c r="AY390" s="86">
        <f t="shared" si="748"/>
        <v>298.19228323543433</v>
      </c>
      <c r="AZ390" s="10">
        <f t="shared" ref="AZ390:AZ453" si="805">MIN(AX390:AY390)</f>
        <v>298.19228323543433</v>
      </c>
      <c r="BA390" s="44">
        <f t="shared" si="749"/>
        <v>298.19228323543433</v>
      </c>
      <c r="BB390" s="9">
        <f t="shared" si="750"/>
        <v>298.19228323543433</v>
      </c>
      <c r="BC390" s="45">
        <f t="shared" si="719"/>
        <v>39758.971098057911</v>
      </c>
      <c r="BD390" s="9">
        <f t="shared" si="751"/>
        <v>298.19228323543433</v>
      </c>
      <c r="BE390" s="45">
        <f t="shared" si="715"/>
        <v>39758.971098057911</v>
      </c>
      <c r="BF390" s="9">
        <f t="shared" si="752"/>
        <v>298.19228323543433</v>
      </c>
      <c r="BG390" s="45">
        <f t="shared" si="716"/>
        <v>39758.971098057911</v>
      </c>
      <c r="BH390" s="58"/>
      <c r="BI390" s="58"/>
      <c r="BJ390" s="58">
        <f t="shared" ref="BJ390:BJ453" si="806">BB390*-1</f>
        <v>-298.19228323543433</v>
      </c>
      <c r="BK390" s="97"/>
      <c r="BL390" s="44"/>
      <c r="BM390" s="82">
        <f t="shared" ref="BM390:BM453" si="807">BN390*0.001</f>
        <v>38.5</v>
      </c>
      <c r="BN390" s="86">
        <f t="shared" ref="BN390:BN453" si="808">BN389+Dlithb/1200</f>
        <v>38500</v>
      </c>
      <c r="BO390" s="86">
        <f t="shared" ref="BO390:BO453" si="809">Dlithb/1200</f>
        <v>100</v>
      </c>
      <c r="BP390" s="84">
        <f t="shared" si="753"/>
        <v>3</v>
      </c>
      <c r="BQ390" s="84">
        <f t="shared" si="754"/>
        <v>2.6</v>
      </c>
      <c r="BR390" s="84">
        <f t="shared" si="755"/>
        <v>0.2</v>
      </c>
      <c r="BS390" s="84">
        <f t="shared" ref="BS390:BS453" si="810">BS389-0.5*(BR390+BR389)*(dzb)*0.000001</f>
        <v>3.417694307493805E-2</v>
      </c>
      <c r="BT390" s="84">
        <f t="shared" ref="BT390:BT453" si="811">BT389+(BS389*(dzb)/BQ389)-(0.5*BR389*0.000001*((dzb)^2)/BQ389)</f>
        <v>759.18719730413238</v>
      </c>
      <c r="BU390" s="84">
        <f t="shared" ref="BU390:BU453" si="812">IF(BN390&lt;Dzsedb,BU389+1078*9.81*(dzb)*0.000001,0)</f>
        <v>0</v>
      </c>
      <c r="BV390" s="83">
        <f t="shared" ref="BV390:BV453" si="813">IF(AND(BN390&lt;=Dlithb,BN390&gt;(Dzlcb+Dzucb+Dzsedb)),rhomab*9.81*(dzb)+BV389*1000000,IF(AND(BN390&lt;=(Dzlcb+Dzucb+Dzsedb),BN390&gt;(Dzucb+Dzsedb)),rholcb*9.81*(dzb)+BV389*1000000,IF(AND(BN390&lt;=(Dzucb+Dzsedb),BN390&gt;Dzsedb),rhoucb*9.81*(dzb)+BV389*1000000,((rhosedb*(1-BX390))+(1078*BX390))*9.81*(dzb)+BV389*1000000)))*0.000001</f>
        <v>1047.1183811443998</v>
      </c>
      <c r="BW390" s="81">
        <f t="shared" si="717"/>
        <v>1047.1183811443998</v>
      </c>
      <c r="BX390" s="83">
        <f t="shared" si="756"/>
        <v>0</v>
      </c>
      <c r="BY390" s="141">
        <f t="shared" si="757"/>
        <v>0</v>
      </c>
      <c r="BZ390" s="83">
        <f t="shared" si="758"/>
        <v>2.6</v>
      </c>
      <c r="CA390" s="83">
        <f t="shared" si="759"/>
        <v>0</v>
      </c>
      <c r="CB390" s="83">
        <f t="shared" ref="CB390:CB453" si="814">IF(BN390&lt;Dzsed,358*(1.0227*$BZ390-1.882)*((1/(BT390+273))-0.00068)+1.84,IF(BN390&lt;Dzsedb+Dzucb,BQ390*(1+c_b*BV390)/(1+bucb*BT390),IF(BN390&lt;Dzsedb+Dzucb+Dzlcb,BQ390*(1+c_b*BV390)/(1+blcb*BT390),(BQ390*(298/(BT390+273))^0.5*(1+0.032*BW390*0.001)+(0.368*10^-9*(BT390+273)^3)))))</f>
        <v>2.5506507718439178</v>
      </c>
      <c r="CC390" s="83">
        <f t="shared" si="760"/>
        <v>2.5506507718439178</v>
      </c>
      <c r="CD390" s="143">
        <f t="shared" si="761"/>
        <v>0.2</v>
      </c>
      <c r="CE390" s="83">
        <f t="shared" ref="CE390:CE453" si="815">CE389-0.5*(CD390+CD389)*(dzb)*0.000001</f>
        <v>1.9969523213569627E-2</v>
      </c>
      <c r="CF390" s="84">
        <f t="shared" ref="CF390:CF453" si="816">CF389+(CE389*(dzb)/CC389)-(0.5*CD389*0.000001*((dzb)^2)/CC389)</f>
        <v>816.48188573155312</v>
      </c>
      <c r="CG390" s="83">
        <f t="shared" si="762"/>
        <v>0</v>
      </c>
      <c r="CH390" s="83">
        <f t="shared" ref="CH390:CH453" si="817">IF($BN390&lt;Dzsedb,358*(1.0227*$BZ390-1.882)*((1/(CF390+273))-0.00068)+1.84,IF($BN390&lt;Dzsedb+Dzucb,$BQ390*(1+c_b*$BV390)/(1+bucb*CF390),IF($BN390&lt;Dzsedb+Dzucb+Dzlcb,$BQ390*(1+c_b*$BV390)/(1+blcb*CF390),($BQ390*(298/(CF390+273))^0.5*(1+0.032*$BW390*0.001)+(0.368*10^-9*(CF390+273)^3)))))</f>
        <v>2.5371400256693475</v>
      </c>
      <c r="CI390" s="83">
        <f t="shared" si="763"/>
        <v>2.5371400256693475</v>
      </c>
      <c r="CJ390" s="143">
        <f t="shared" si="764"/>
        <v>0.2</v>
      </c>
      <c r="CK390" s="83">
        <f t="shared" ref="CK390:CK453" si="818">CK389-0.5*(CJ390+CJ389)*(dzb)*0.000001</f>
        <v>1.9161910799758354E-2</v>
      </c>
      <c r="CL390" s="84">
        <f t="shared" ref="CL390:CL453" si="819">CL389+(CK389*(dzb)/CI389)-(0.5*CJ389*0.000001*((dzb)^2)/CI389)</f>
        <v>762.22876718815871</v>
      </c>
      <c r="CM390" s="83">
        <f t="shared" si="765"/>
        <v>0</v>
      </c>
      <c r="CN390" s="83">
        <f t="shared" ref="CN390:CN453" si="820">IF($BN390&lt;Dzsedb,358*(1.0227*$BZ390-1.882)*((1/(CL390+273))-0.00068)+1.84,IF($BN390&lt;Dzsedb+Dzucb,$BQ390*(1+c_b*$BV390)/(1+bucb*CL390),IF($BN390&lt;Dzsedb+Dzucb+Dzlcb,$BQ390*(1+c_b*$BV390)/(1+blcb*CL390),($BQ390*(298/(CL390+273))^0.5*(1+0.032*$BW390*0.001)+(0.368*10^-9*(CL390+273)^3)))))</f>
        <v>2.5499299190595988</v>
      </c>
      <c r="CO390" s="83">
        <f t="shared" si="766"/>
        <v>2.5499299190595988</v>
      </c>
      <c r="CP390" s="143">
        <f t="shared" si="767"/>
        <v>0.2</v>
      </c>
      <c r="CQ390" s="83">
        <f t="shared" ref="CQ390:CQ453" si="821">CQ389-0.5*(CP390+CP389)*(dzb)*0.000001</f>
        <v>1.9321564504283652E-2</v>
      </c>
      <c r="CR390" s="84">
        <f t="shared" ref="CR390:CR453" si="822">CR389+(CQ389*(dzb)/CO389)-(0.5*CP389*0.000001*((dzb)^2)/CO389)</f>
        <v>747.95460493341238</v>
      </c>
      <c r="CS390" s="83">
        <f t="shared" si="768"/>
        <v>0</v>
      </c>
      <c r="CT390" s="83">
        <f t="shared" ref="CT390:CT453" si="823">IF($BN390&lt;Dzsedb,358*(1.0227*$BZ390-1.882)*((1/(CR390+273))-0.00068)+1.84,IF($BN390&lt;Dzsedb+Dzucb,$BQ390*(1+c_b*$BV390)/(1+bucb*CR390),IF($BN390&lt;Dzsedb+Dzucb+Dzlcb,$BQ390*(1+c_b*$BV390)/(1+blcb*CR390),($BQ390*(298/(CR390+273))^0.5*(1+0.032*$BW390*0.001)+(0.368*10^-9*(CR390+273)^3)))))</f>
        <v>2.5533164344237576</v>
      </c>
      <c r="CU390" s="83">
        <f t="shared" si="769"/>
        <v>2.5533164344237576</v>
      </c>
      <c r="CV390" s="143">
        <f t="shared" si="770"/>
        <v>0.2</v>
      </c>
      <c r="CW390" s="83">
        <f t="shared" ref="CW390:CW453" si="824">CW389-0.5*(CV390+CV389)*(dzb)*0.000001</f>
        <v>1.9349526987183716E-2</v>
      </c>
      <c r="CX390" s="84">
        <f t="shared" ref="CX390:CX453" si="825">CX389+(CW389*(dzb)/CU389)-(0.5*CV389*0.000001*((dzb)^2)/CU389)</f>
        <v>746.41905185593919</v>
      </c>
      <c r="CY390" s="83">
        <f t="shared" si="771"/>
        <v>0</v>
      </c>
      <c r="CZ390" s="83">
        <f t="shared" ref="CZ390:CZ453" si="826">IF($BN390&lt;Dzsedb,358*(1.0227*$BZ390-1.882)*((1/(CX390+273))-0.00068)+1.84,IF($BN390&lt;Dzsedb+Dzucb,$BQ390*(1+c_b*$BV390)/(1+bucb*CX390),IF($BN390&lt;Dzsedb+Dzucb+Dzlcb,$BQ390*(1+c_b*$BV390)/(1+blcb*CX390),($BQ390*(298/(CX390+273))^0.5*(1+0.032*$BW390*0.001)+(0.368*10^-9*(CX390+273)^3)))))</f>
        <v>2.5536812771578554</v>
      </c>
      <c r="DA390" s="83">
        <f t="shared" si="772"/>
        <v>2.5536812771578554</v>
      </c>
      <c r="DB390" s="143">
        <f t="shared" si="773"/>
        <v>0.2</v>
      </c>
      <c r="DC390" s="83">
        <f t="shared" ref="DC390:DC453" si="827">DC389-0.5*(DB390+DB389)*(dzb)*0.000001</f>
        <v>1.9350446767325648E-2</v>
      </c>
      <c r="DD390" s="84">
        <f t="shared" ref="DD390:DD453" si="828">DD389+(DC389*(dzb)/DA389)-(0.5*DB389*0.000001*((dzb)^2)/DA389)</f>
        <v>746.34990626694821</v>
      </c>
      <c r="DE390" s="86">
        <f t="shared" si="774"/>
        <v>1884.8130860599194</v>
      </c>
      <c r="DF390" s="86">
        <f t="shared" si="775"/>
        <v>753.92523442396782</v>
      </c>
      <c r="DG390" s="86">
        <f t="shared" si="776"/>
        <v>471.20327151497986</v>
      </c>
      <c r="DH390" s="86">
        <f t="shared" si="777"/>
        <v>0.3518591408496482</v>
      </c>
      <c r="DI390" s="86">
        <f t="shared" si="778"/>
        <v>1.0328304039481158</v>
      </c>
      <c r="DJ390" s="86">
        <f t="shared" si="779"/>
        <v>124.77375446419931</v>
      </c>
      <c r="DK390" s="86">
        <f t="shared" si="780"/>
        <v>102.72879567817033</v>
      </c>
      <c r="DL390" s="86">
        <f t="shared" si="718"/>
        <v>102.72879567817033</v>
      </c>
      <c r="DM390" s="86">
        <f t="shared" si="781"/>
        <v>1.0328304039481158</v>
      </c>
      <c r="DN390" s="85">
        <f t="shared" si="782"/>
        <v>1.0328304039481158</v>
      </c>
      <c r="DO390" s="85">
        <f t="shared" ref="DO390:DO453" si="829">DN390*$BN$6</f>
        <v>103.28304039481158</v>
      </c>
      <c r="DP390" s="85">
        <f t="shared" si="783"/>
        <v>1.0328304039481158</v>
      </c>
      <c r="DQ390" s="85">
        <f t="shared" ref="DQ390:DQ453" si="830">DP390*$BN$6</f>
        <v>103.28304039481158</v>
      </c>
      <c r="DR390" s="85">
        <f t="shared" si="784"/>
        <v>1.0328304039481158</v>
      </c>
      <c r="DS390" s="85">
        <f t="shared" ref="DS390:DS453" si="831">DR390*$BN$6</f>
        <v>103.28304039481158</v>
      </c>
      <c r="DT390" s="81"/>
      <c r="DU390" s="81"/>
      <c r="DV390" s="81">
        <f t="shared" ref="DV390:DV453" si="832">DN390*-1</f>
        <v>-1.0328304039481158</v>
      </c>
      <c r="DW390" s="100"/>
    </row>
    <row r="391" spans="1:127" x14ac:dyDescent="0.2">
      <c r="A391" s="59">
        <f t="shared" si="785"/>
        <v>51.466666666666889</v>
      </c>
      <c r="B391" s="44">
        <f t="shared" si="786"/>
        <v>51466.66666666689</v>
      </c>
      <c r="C391" s="52">
        <f t="shared" si="720"/>
        <v>133.33333333333334</v>
      </c>
      <c r="D391" s="50">
        <f t="shared" si="721"/>
        <v>4</v>
      </c>
      <c r="E391" s="44">
        <f t="shared" si="722"/>
        <v>4.13</v>
      </c>
      <c r="F391" s="47">
        <f t="shared" si="723"/>
        <v>0.02</v>
      </c>
      <c r="G391" s="52">
        <f t="shared" si="787"/>
        <v>2.4819558428955963E-2</v>
      </c>
      <c r="H391" s="57">
        <f t="shared" si="788"/>
        <v>577.65301559461523</v>
      </c>
      <c r="I391" s="52">
        <f t="shared" si="789"/>
        <v>0</v>
      </c>
      <c r="J391" s="54">
        <f t="shared" si="790"/>
        <v>1452.7408732612153</v>
      </c>
      <c r="K391" s="46">
        <f t="shared" ref="K391:K454" si="833">J391-I391</f>
        <v>1452.7408732612153</v>
      </c>
      <c r="L391" s="80">
        <f t="shared" si="724"/>
        <v>0</v>
      </c>
      <c r="M391" s="142">
        <f t="shared" si="725"/>
        <v>0</v>
      </c>
      <c r="N391" s="60">
        <f t="shared" si="726"/>
        <v>4.13</v>
      </c>
      <c r="O391" s="53">
        <f t="shared" si="727"/>
        <v>0</v>
      </c>
      <c r="P391" s="58">
        <f t="shared" si="791"/>
        <v>2.7846108751064946</v>
      </c>
      <c r="Q391" s="49">
        <f t="shared" si="728"/>
        <v>2.7846108751064946</v>
      </c>
      <c r="R391" s="143">
        <f t="shared" si="729"/>
        <v>0.02</v>
      </c>
      <c r="S391" s="51">
        <f t="shared" si="792"/>
        <v>1.9379368929887602E-2</v>
      </c>
      <c r="T391" s="57">
        <f t="shared" si="793"/>
        <v>565.77936009407665</v>
      </c>
      <c r="U391" s="53">
        <f t="shared" si="730"/>
        <v>0</v>
      </c>
      <c r="V391" s="58">
        <f t="shared" si="794"/>
        <v>2.7932995845612223</v>
      </c>
      <c r="W391" s="49">
        <f t="shared" si="731"/>
        <v>2.7932995845612223</v>
      </c>
      <c r="X391" s="143">
        <f t="shared" si="732"/>
        <v>0.02</v>
      </c>
      <c r="Y391" s="51">
        <f t="shared" si="795"/>
        <v>1.8784547148631849E-2</v>
      </c>
      <c r="Z391" s="57">
        <f t="shared" si="796"/>
        <v>556.25661307346809</v>
      </c>
      <c r="AA391" s="53">
        <f t="shared" si="733"/>
        <v>0</v>
      </c>
      <c r="AB391" s="58">
        <f t="shared" si="797"/>
        <v>2.8007359930028248</v>
      </c>
      <c r="AC391" s="49">
        <f t="shared" si="734"/>
        <v>2.8007359930028248</v>
      </c>
      <c r="AD391" s="143">
        <f t="shared" si="735"/>
        <v>0.02</v>
      </c>
      <c r="AE391" s="49">
        <f t="shared" ref="AE391:AE454" si="834">AE390-0.5*(AD391+AD390)*($B391-$B390)*0.000001</f>
        <v>1.8731857299782849E-2</v>
      </c>
      <c r="AF391" s="57">
        <f t="shared" si="798"/>
        <v>554.09618081321867</v>
      </c>
      <c r="AG391" s="53">
        <f t="shared" si="736"/>
        <v>0</v>
      </c>
      <c r="AH391" s="58">
        <f t="shared" si="799"/>
        <v>2.8024816731458633</v>
      </c>
      <c r="AI391" s="49">
        <f t="shared" si="737"/>
        <v>2.8024816731458633</v>
      </c>
      <c r="AJ391" s="143">
        <f t="shared" si="738"/>
        <v>0.02</v>
      </c>
      <c r="AK391" s="51">
        <f t="shared" si="800"/>
        <v>1.8732415624644252E-2</v>
      </c>
      <c r="AL391" s="57">
        <f t="shared" si="801"/>
        <v>553.83008136921137</v>
      </c>
      <c r="AM391" s="53">
        <f t="shared" si="739"/>
        <v>0</v>
      </c>
      <c r="AN391" s="58">
        <f t="shared" si="802"/>
        <v>2.8026981943167351</v>
      </c>
      <c r="AO391" s="49">
        <f t="shared" si="740"/>
        <v>2.8026981943167351</v>
      </c>
      <c r="AP391" s="143">
        <f t="shared" si="741"/>
        <v>0.02</v>
      </c>
      <c r="AQ391" s="51">
        <f t="shared" si="803"/>
        <v>1.8732711274376448E-2</v>
      </c>
      <c r="AR391" s="57">
        <f t="shared" si="804"/>
        <v>553.80569156250181</v>
      </c>
      <c r="AS391" s="44">
        <f t="shared" si="742"/>
        <v>2614.9335718701873</v>
      </c>
      <c r="AT391" s="44">
        <f t="shared" si="743"/>
        <v>1045.9734287480749</v>
      </c>
      <c r="AU391" s="44">
        <f t="shared" si="744"/>
        <v>653.73339296754682</v>
      </c>
      <c r="AV391" s="47">
        <f t="shared" si="745"/>
        <v>5.5296492089792286</v>
      </c>
      <c r="AW391" s="47">
        <f t="shared" si="746"/>
        <v>136.45890051047559</v>
      </c>
      <c r="AX391" s="86">
        <f t="shared" si="747"/>
        <v>13327.633990434928</v>
      </c>
      <c r="AY391" s="86">
        <f t="shared" si="748"/>
        <v>296.23588302523945</v>
      </c>
      <c r="AZ391" s="10">
        <f t="shared" si="805"/>
        <v>296.23588302523945</v>
      </c>
      <c r="BA391" s="44">
        <f t="shared" si="749"/>
        <v>296.23588302523945</v>
      </c>
      <c r="BB391" s="9">
        <f t="shared" si="750"/>
        <v>296.23588302523945</v>
      </c>
      <c r="BC391" s="45">
        <f t="shared" si="719"/>
        <v>39498.117736698594</v>
      </c>
      <c r="BD391" s="9">
        <f t="shared" si="751"/>
        <v>296.23588302523945</v>
      </c>
      <c r="BE391" s="45">
        <f t="shared" ref="BE391:BE454" si="835">BD391*$B$6</f>
        <v>39498.117736698594</v>
      </c>
      <c r="BF391" s="9">
        <f t="shared" si="752"/>
        <v>296.23588302523945</v>
      </c>
      <c r="BG391" s="45">
        <f t="shared" ref="BG391:BG454" si="836">BF391*$B$6</f>
        <v>39498.117736698594</v>
      </c>
      <c r="BH391" s="58"/>
      <c r="BI391" s="58"/>
      <c r="BJ391" s="58">
        <f t="shared" si="806"/>
        <v>-296.23588302523945</v>
      </c>
      <c r="BK391" s="97"/>
      <c r="BL391" s="44"/>
      <c r="BM391" s="82">
        <f t="shared" si="807"/>
        <v>38.6</v>
      </c>
      <c r="BN391" s="86">
        <f t="shared" si="808"/>
        <v>38600</v>
      </c>
      <c r="BO391" s="86">
        <f t="shared" si="809"/>
        <v>100</v>
      </c>
      <c r="BP391" s="84">
        <f t="shared" si="753"/>
        <v>3</v>
      </c>
      <c r="BQ391" s="84">
        <f t="shared" si="754"/>
        <v>2.6</v>
      </c>
      <c r="BR391" s="84">
        <f t="shared" si="755"/>
        <v>0.2</v>
      </c>
      <c r="BS391" s="84">
        <f t="shared" si="810"/>
        <v>3.4156943074938051E-2</v>
      </c>
      <c r="BT391" s="84">
        <f t="shared" si="811"/>
        <v>760.50131049932224</v>
      </c>
      <c r="BU391" s="84">
        <f t="shared" si="812"/>
        <v>0</v>
      </c>
      <c r="BV391" s="83">
        <f t="shared" si="813"/>
        <v>1049.9632811443996</v>
      </c>
      <c r="BW391" s="81">
        <f t="shared" ref="BW391:BW454" si="837">BV391-BU391</f>
        <v>1049.9632811443996</v>
      </c>
      <c r="BX391" s="83">
        <f t="shared" si="756"/>
        <v>0</v>
      </c>
      <c r="BY391" s="141">
        <f t="shared" si="757"/>
        <v>0</v>
      </c>
      <c r="BZ391" s="83">
        <f t="shared" si="758"/>
        <v>2.6</v>
      </c>
      <c r="CA391" s="83">
        <f t="shared" si="759"/>
        <v>0</v>
      </c>
      <c r="CB391" s="83">
        <f t="shared" si="814"/>
        <v>2.550703597297677</v>
      </c>
      <c r="CC391" s="83">
        <f t="shared" si="760"/>
        <v>2.550703597297677</v>
      </c>
      <c r="CD391" s="143">
        <f t="shared" si="761"/>
        <v>0.2</v>
      </c>
      <c r="CE391" s="83">
        <f t="shared" si="815"/>
        <v>1.9949523213569628E-2</v>
      </c>
      <c r="CF391" s="84">
        <f t="shared" si="816"/>
        <v>817.26441242763792</v>
      </c>
      <c r="CG391" s="83">
        <f t="shared" si="762"/>
        <v>0</v>
      </c>
      <c r="CH391" s="83">
        <f t="shared" si="817"/>
        <v>2.5373188964378186</v>
      </c>
      <c r="CI391" s="83">
        <f t="shared" si="763"/>
        <v>2.5373188964378186</v>
      </c>
      <c r="CJ391" s="143">
        <f t="shared" si="764"/>
        <v>0.2</v>
      </c>
      <c r="CK391" s="83">
        <f t="shared" si="818"/>
        <v>1.9141910799758355E-2</v>
      </c>
      <c r="CL391" s="84">
        <f t="shared" si="819"/>
        <v>762.98362937968113</v>
      </c>
      <c r="CM391" s="83">
        <f t="shared" si="765"/>
        <v>0</v>
      </c>
      <c r="CN391" s="83">
        <f t="shared" si="820"/>
        <v>2.5501153162117065</v>
      </c>
      <c r="CO391" s="83">
        <f t="shared" si="766"/>
        <v>2.5501153162117065</v>
      </c>
      <c r="CP391" s="143">
        <f t="shared" si="767"/>
        <v>0.2</v>
      </c>
      <c r="CQ391" s="83">
        <f t="shared" si="821"/>
        <v>1.9301564504283653E-2</v>
      </c>
      <c r="CR391" s="84">
        <f t="shared" si="822"/>
        <v>748.71194200216621</v>
      </c>
      <c r="CS391" s="83">
        <f t="shared" si="768"/>
        <v>0</v>
      </c>
      <c r="CT391" s="83">
        <f t="shared" si="823"/>
        <v>2.553501252011825</v>
      </c>
      <c r="CU391" s="83">
        <f t="shared" si="769"/>
        <v>2.553501252011825</v>
      </c>
      <c r="CV391" s="143">
        <f t="shared" si="770"/>
        <v>0.2</v>
      </c>
      <c r="CW391" s="83">
        <f t="shared" si="824"/>
        <v>1.9329526987183716E-2</v>
      </c>
      <c r="CX391" s="84">
        <f t="shared" si="825"/>
        <v>747.17647959683529</v>
      </c>
      <c r="CY391" s="83">
        <f t="shared" si="771"/>
        <v>0</v>
      </c>
      <c r="CZ391" s="83">
        <f t="shared" si="826"/>
        <v>2.5538660738961472</v>
      </c>
      <c r="DA391" s="83">
        <f t="shared" si="772"/>
        <v>2.5538660738961472</v>
      </c>
      <c r="DB391" s="143">
        <f t="shared" si="773"/>
        <v>0.2</v>
      </c>
      <c r="DC391" s="83">
        <f t="shared" si="827"/>
        <v>1.9330446767325649E-2</v>
      </c>
      <c r="DD391" s="84">
        <f t="shared" si="828"/>
        <v>747.10726181246287</v>
      </c>
      <c r="DE391" s="86">
        <f t="shared" si="774"/>
        <v>1889.9339060599193</v>
      </c>
      <c r="DF391" s="86">
        <f t="shared" si="775"/>
        <v>755.97356242396768</v>
      </c>
      <c r="DG391" s="86">
        <f t="shared" si="776"/>
        <v>472.48347651497983</v>
      </c>
      <c r="DH391" s="86">
        <f t="shared" si="777"/>
        <v>0.35034395992969841</v>
      </c>
      <c r="DI391" s="86">
        <f t="shared" si="778"/>
        <v>1.0246755797095142</v>
      </c>
      <c r="DJ391" s="86">
        <f t="shared" si="779"/>
        <v>122.92942288432933</v>
      </c>
      <c r="DK391" s="86">
        <f t="shared" si="780"/>
        <v>99.609876929670335</v>
      </c>
      <c r="DL391" s="86">
        <f t="shared" ref="DL391:DL454" si="838">MIN(DJ391:DK391)</f>
        <v>99.609876929670335</v>
      </c>
      <c r="DM391" s="86">
        <f t="shared" si="781"/>
        <v>1.0246755797095142</v>
      </c>
      <c r="DN391" s="85">
        <f t="shared" si="782"/>
        <v>1.0246755797095142</v>
      </c>
      <c r="DO391" s="85">
        <f t="shared" si="829"/>
        <v>102.46755797095142</v>
      </c>
      <c r="DP391" s="85">
        <f t="shared" si="783"/>
        <v>1.0246755797095142</v>
      </c>
      <c r="DQ391" s="85">
        <f t="shared" si="830"/>
        <v>102.46755797095142</v>
      </c>
      <c r="DR391" s="85">
        <f t="shared" si="784"/>
        <v>1.0246755797095142</v>
      </c>
      <c r="DS391" s="85">
        <f t="shared" si="831"/>
        <v>102.46755797095142</v>
      </c>
      <c r="DT391" s="81"/>
      <c r="DU391" s="81"/>
      <c r="DV391" s="81">
        <f t="shared" si="832"/>
        <v>-1.0246755797095142</v>
      </c>
      <c r="DW391" s="100"/>
    </row>
    <row r="392" spans="1:127" x14ac:dyDescent="0.2">
      <c r="A392" s="59">
        <f t="shared" si="785"/>
        <v>51.600000000000229</v>
      </c>
      <c r="B392" s="44">
        <f t="shared" si="786"/>
        <v>51600.000000000226</v>
      </c>
      <c r="C392" s="52">
        <f t="shared" si="720"/>
        <v>133.33333333333334</v>
      </c>
      <c r="D392" s="50">
        <f t="shared" si="721"/>
        <v>4</v>
      </c>
      <c r="E392" s="44">
        <f t="shared" si="722"/>
        <v>4.13</v>
      </c>
      <c r="F392" s="47">
        <f t="shared" si="723"/>
        <v>0.02</v>
      </c>
      <c r="G392" s="52">
        <f t="shared" si="787"/>
        <v>2.4816891762289295E-2</v>
      </c>
      <c r="H392" s="57">
        <f t="shared" si="788"/>
        <v>578.45424965742791</v>
      </c>
      <c r="I392" s="52">
        <f t="shared" si="789"/>
        <v>0</v>
      </c>
      <c r="J392" s="54">
        <f t="shared" si="790"/>
        <v>1457.0572732612152</v>
      </c>
      <c r="K392" s="46">
        <f t="shared" si="833"/>
        <v>1457.0572732612152</v>
      </c>
      <c r="L392" s="80">
        <f t="shared" si="724"/>
        <v>0</v>
      </c>
      <c r="M392" s="142">
        <f t="shared" si="725"/>
        <v>0</v>
      </c>
      <c r="N392" s="60">
        <f t="shared" si="726"/>
        <v>4.13</v>
      </c>
      <c r="O392" s="53">
        <f t="shared" si="727"/>
        <v>0</v>
      </c>
      <c r="P392" s="58">
        <f t="shared" si="791"/>
        <v>2.7843851489297649</v>
      </c>
      <c r="Q392" s="49">
        <f t="shared" si="728"/>
        <v>2.7843851489297649</v>
      </c>
      <c r="R392" s="143">
        <f t="shared" si="729"/>
        <v>0.02</v>
      </c>
      <c r="S392" s="51">
        <f t="shared" si="792"/>
        <v>1.9376702263220934E-2</v>
      </c>
      <c r="T392" s="57">
        <f t="shared" si="793"/>
        <v>566.70722333796402</v>
      </c>
      <c r="U392" s="53">
        <f t="shared" si="730"/>
        <v>0</v>
      </c>
      <c r="V392" s="58">
        <f t="shared" si="794"/>
        <v>2.7929372182748371</v>
      </c>
      <c r="W392" s="49">
        <f t="shared" si="731"/>
        <v>2.7929372182748371</v>
      </c>
      <c r="X392" s="143">
        <f t="shared" si="732"/>
        <v>0.02</v>
      </c>
      <c r="Y392" s="51">
        <f t="shared" si="795"/>
        <v>1.878188048196518E-2</v>
      </c>
      <c r="Z392" s="57">
        <f t="shared" si="796"/>
        <v>557.15319735771334</v>
      </c>
      <c r="AA392" s="53">
        <f t="shared" si="733"/>
        <v>0</v>
      </c>
      <c r="AB392" s="58">
        <f t="shared" si="797"/>
        <v>2.8003597004103349</v>
      </c>
      <c r="AC392" s="49">
        <f t="shared" si="734"/>
        <v>2.8003597004103349</v>
      </c>
      <c r="AD392" s="143">
        <f t="shared" si="735"/>
        <v>0.02</v>
      </c>
      <c r="AE392" s="49">
        <f t="shared" si="834"/>
        <v>1.8729190633116181E-2</v>
      </c>
      <c r="AF392" s="57">
        <f t="shared" si="798"/>
        <v>554.98787613964919</v>
      </c>
      <c r="AG392" s="53">
        <f t="shared" si="736"/>
        <v>0</v>
      </c>
      <c r="AH392" s="58">
        <f t="shared" si="799"/>
        <v>2.8021007539109171</v>
      </c>
      <c r="AI392" s="49">
        <f t="shared" si="737"/>
        <v>2.8021007539109171</v>
      </c>
      <c r="AJ392" s="143">
        <f t="shared" si="738"/>
        <v>0.02</v>
      </c>
      <c r="AK392" s="51">
        <f t="shared" si="800"/>
        <v>1.8729748957977584E-2</v>
      </c>
      <c r="AL392" s="57">
        <f t="shared" si="801"/>
        <v>554.72124781742502</v>
      </c>
      <c r="AM392" s="53">
        <f t="shared" si="739"/>
        <v>0</v>
      </c>
      <c r="AN392" s="58">
        <f t="shared" si="802"/>
        <v>2.8023166509358099</v>
      </c>
      <c r="AO392" s="49">
        <f t="shared" si="740"/>
        <v>2.8023166509358099</v>
      </c>
      <c r="AP392" s="143">
        <f t="shared" si="741"/>
        <v>0.02</v>
      </c>
      <c r="AQ392" s="51">
        <f t="shared" si="803"/>
        <v>1.873004460770978E-2</v>
      </c>
      <c r="AR392" s="57">
        <f t="shared" si="804"/>
        <v>554.69680322906299</v>
      </c>
      <c r="AS392" s="44">
        <f t="shared" si="742"/>
        <v>2622.7030918701876</v>
      </c>
      <c r="AT392" s="44">
        <f t="shared" si="743"/>
        <v>1049.0812367480748</v>
      </c>
      <c r="AU392" s="44">
        <f t="shared" si="744"/>
        <v>655.67577296754689</v>
      </c>
      <c r="AV392" s="47">
        <f t="shared" si="745"/>
        <v>5.4810527715200754</v>
      </c>
      <c r="AW392" s="47">
        <f t="shared" si="746"/>
        <v>134.21327358120294</v>
      </c>
      <c r="AX392" s="86">
        <f t="shared" si="747"/>
        <v>12977.481895715066</v>
      </c>
      <c r="AY392" s="86">
        <f t="shared" si="748"/>
        <v>294.28698039082957</v>
      </c>
      <c r="AZ392" s="10">
        <f t="shared" si="805"/>
        <v>294.28698039082957</v>
      </c>
      <c r="BA392" s="44">
        <f t="shared" si="749"/>
        <v>294.28698039082957</v>
      </c>
      <c r="BB392" s="9">
        <f t="shared" si="750"/>
        <v>294.28698039082957</v>
      </c>
      <c r="BC392" s="45">
        <f t="shared" ref="BC392:BC455" si="839">BB392*$B$6</f>
        <v>39238.264052110615</v>
      </c>
      <c r="BD392" s="9">
        <f t="shared" si="751"/>
        <v>294.28698039082957</v>
      </c>
      <c r="BE392" s="45">
        <f t="shared" si="835"/>
        <v>39238.264052110615</v>
      </c>
      <c r="BF392" s="9">
        <f t="shared" si="752"/>
        <v>294.28698039082957</v>
      </c>
      <c r="BG392" s="45">
        <f t="shared" si="836"/>
        <v>39238.264052110615</v>
      </c>
      <c r="BH392" s="58"/>
      <c r="BI392" s="58"/>
      <c r="BJ392" s="58">
        <f t="shared" si="806"/>
        <v>-294.28698039082957</v>
      </c>
      <c r="BK392" s="97"/>
      <c r="BL392" s="44"/>
      <c r="BM392" s="82">
        <f t="shared" si="807"/>
        <v>38.700000000000003</v>
      </c>
      <c r="BN392" s="86">
        <f t="shared" si="808"/>
        <v>38700</v>
      </c>
      <c r="BO392" s="86">
        <f t="shared" si="809"/>
        <v>100</v>
      </c>
      <c r="BP392" s="84">
        <f t="shared" si="753"/>
        <v>3</v>
      </c>
      <c r="BQ392" s="84">
        <f t="shared" si="754"/>
        <v>2.6</v>
      </c>
      <c r="BR392" s="84">
        <f t="shared" si="755"/>
        <v>0.2</v>
      </c>
      <c r="BS392" s="84">
        <f t="shared" si="810"/>
        <v>3.4136943074938052E-2</v>
      </c>
      <c r="BT392" s="84">
        <f t="shared" si="811"/>
        <v>761.81465446374295</v>
      </c>
      <c r="BU392" s="84">
        <f t="shared" si="812"/>
        <v>0</v>
      </c>
      <c r="BV392" s="83">
        <f t="shared" si="813"/>
        <v>1052.8081811443997</v>
      </c>
      <c r="BW392" s="81">
        <f t="shared" si="837"/>
        <v>1052.8081811443997</v>
      </c>
      <c r="BX392" s="83">
        <f t="shared" si="756"/>
        <v>0</v>
      </c>
      <c r="BY392" s="141">
        <f t="shared" si="757"/>
        <v>0</v>
      </c>
      <c r="BZ392" s="83">
        <f t="shared" si="758"/>
        <v>2.6</v>
      </c>
      <c r="CA392" s="83">
        <f t="shared" si="759"/>
        <v>0</v>
      </c>
      <c r="CB392" s="83">
        <f t="shared" si="814"/>
        <v>2.550756592172962</v>
      </c>
      <c r="CC392" s="83">
        <f t="shared" si="760"/>
        <v>2.550756592172962</v>
      </c>
      <c r="CD392" s="143">
        <f t="shared" si="761"/>
        <v>0.2</v>
      </c>
      <c r="CE392" s="83">
        <f t="shared" si="815"/>
        <v>1.9929523213569628E-2</v>
      </c>
      <c r="CF392" s="84">
        <f t="shared" si="816"/>
        <v>818.04613882010051</v>
      </c>
      <c r="CG392" s="83">
        <f t="shared" si="762"/>
        <v>0</v>
      </c>
      <c r="CH392" s="83">
        <f t="shared" si="817"/>
        <v>2.5374979290494108</v>
      </c>
      <c r="CI392" s="83">
        <f t="shared" si="763"/>
        <v>2.5374979290494108</v>
      </c>
      <c r="CJ392" s="143">
        <f t="shared" si="764"/>
        <v>0.2</v>
      </c>
      <c r="CK392" s="83">
        <f t="shared" si="818"/>
        <v>1.9121910799758356E-2</v>
      </c>
      <c r="CL392" s="84">
        <f t="shared" si="819"/>
        <v>763.73765012286083</v>
      </c>
      <c r="CM392" s="83">
        <f t="shared" si="765"/>
        <v>0</v>
      </c>
      <c r="CN392" s="83">
        <f t="shared" si="820"/>
        <v>2.5503008867281016</v>
      </c>
      <c r="CO392" s="83">
        <f t="shared" si="766"/>
        <v>2.5503008867281016</v>
      </c>
      <c r="CP392" s="143">
        <f t="shared" si="767"/>
        <v>0.2</v>
      </c>
      <c r="CQ392" s="83">
        <f t="shared" si="821"/>
        <v>1.9281564504283654E-2</v>
      </c>
      <c r="CR392" s="84">
        <f t="shared" si="822"/>
        <v>749.46843973313719</v>
      </c>
      <c r="CS392" s="83">
        <f t="shared" si="768"/>
        <v>0</v>
      </c>
      <c r="CT392" s="83">
        <f t="shared" si="823"/>
        <v>2.5536862429542118</v>
      </c>
      <c r="CU392" s="83">
        <f t="shared" si="769"/>
        <v>2.5536862429542118</v>
      </c>
      <c r="CV392" s="143">
        <f t="shared" si="770"/>
        <v>0.2</v>
      </c>
      <c r="CW392" s="83">
        <f t="shared" si="824"/>
        <v>1.9309526987183717E-2</v>
      </c>
      <c r="CX392" s="84">
        <f t="shared" si="825"/>
        <v>747.93306927823687</v>
      </c>
      <c r="CY392" s="83">
        <f t="shared" si="771"/>
        <v>0</v>
      </c>
      <c r="CZ392" s="83">
        <f t="shared" si="826"/>
        <v>2.5540510437380686</v>
      </c>
      <c r="DA392" s="83">
        <f t="shared" si="772"/>
        <v>2.5540510437380686</v>
      </c>
      <c r="DB392" s="143">
        <f t="shared" si="773"/>
        <v>0.2</v>
      </c>
      <c r="DC392" s="83">
        <f t="shared" si="827"/>
        <v>1.9310446767325649E-2</v>
      </c>
      <c r="DD392" s="84">
        <f t="shared" si="828"/>
        <v>747.86377942960826</v>
      </c>
      <c r="DE392" s="86">
        <f t="shared" si="774"/>
        <v>1895.0547260599194</v>
      </c>
      <c r="DF392" s="86">
        <f t="shared" si="775"/>
        <v>758.02189042396776</v>
      </c>
      <c r="DG392" s="86">
        <f t="shared" si="776"/>
        <v>473.76368151497985</v>
      </c>
      <c r="DH392" s="86">
        <f t="shared" si="777"/>
        <v>0.34883919922725493</v>
      </c>
      <c r="DI392" s="86">
        <f t="shared" si="778"/>
        <v>1.0166059955758728</v>
      </c>
      <c r="DJ392" s="86">
        <f t="shared" si="779"/>
        <v>121.11702028049707</v>
      </c>
      <c r="DK392" s="86">
        <f t="shared" si="780"/>
        <v>96.495564563172479</v>
      </c>
      <c r="DL392" s="86">
        <f t="shared" si="838"/>
        <v>96.495564563172479</v>
      </c>
      <c r="DM392" s="86">
        <f t="shared" si="781"/>
        <v>1.0166059955758728</v>
      </c>
      <c r="DN392" s="85">
        <f t="shared" si="782"/>
        <v>1.0166059955758728</v>
      </c>
      <c r="DO392" s="85">
        <f t="shared" si="829"/>
        <v>101.66059955758729</v>
      </c>
      <c r="DP392" s="85">
        <f t="shared" si="783"/>
        <v>1.0166059955758728</v>
      </c>
      <c r="DQ392" s="85">
        <f t="shared" si="830"/>
        <v>101.66059955758729</v>
      </c>
      <c r="DR392" s="85">
        <f t="shared" si="784"/>
        <v>1.0166059955758728</v>
      </c>
      <c r="DS392" s="85">
        <f t="shared" si="831"/>
        <v>101.66059955758729</v>
      </c>
      <c r="DT392" s="81"/>
      <c r="DU392" s="81"/>
      <c r="DV392" s="81">
        <f t="shared" si="832"/>
        <v>-1.0166059955758728</v>
      </c>
      <c r="DW392" s="100"/>
    </row>
    <row r="393" spans="1:127" x14ac:dyDescent="0.2">
      <c r="A393" s="59">
        <f t="shared" si="785"/>
        <v>51.733333333333562</v>
      </c>
      <c r="B393" s="44">
        <f t="shared" si="786"/>
        <v>51733.333333333561</v>
      </c>
      <c r="C393" s="52">
        <f t="shared" si="720"/>
        <v>133.33333333333334</v>
      </c>
      <c r="D393" s="50">
        <f t="shared" si="721"/>
        <v>4</v>
      </c>
      <c r="E393" s="44">
        <f t="shared" si="722"/>
        <v>4.13</v>
      </c>
      <c r="F393" s="47">
        <f t="shared" si="723"/>
        <v>0.02</v>
      </c>
      <c r="G393" s="52">
        <f t="shared" si="787"/>
        <v>2.4814225095622627E-2</v>
      </c>
      <c r="H393" s="57">
        <f t="shared" si="788"/>
        <v>579.25539762930703</v>
      </c>
      <c r="I393" s="52">
        <f t="shared" si="789"/>
        <v>0</v>
      </c>
      <c r="J393" s="54">
        <f t="shared" si="790"/>
        <v>1461.3736732612151</v>
      </c>
      <c r="K393" s="46">
        <f t="shared" si="833"/>
        <v>1461.3736732612151</v>
      </c>
      <c r="L393" s="80">
        <f t="shared" si="724"/>
        <v>0</v>
      </c>
      <c r="M393" s="142">
        <f t="shared" si="725"/>
        <v>0</v>
      </c>
      <c r="N393" s="60">
        <f t="shared" si="726"/>
        <v>4.13</v>
      </c>
      <c r="O393" s="53">
        <f t="shared" si="727"/>
        <v>0</v>
      </c>
      <c r="P393" s="58">
        <f t="shared" si="791"/>
        <v>2.7841620705285672</v>
      </c>
      <c r="Q393" s="49">
        <f t="shared" si="728"/>
        <v>2.7841620705285672</v>
      </c>
      <c r="R393" s="143">
        <f t="shared" si="729"/>
        <v>0.02</v>
      </c>
      <c r="S393" s="51">
        <f t="shared" si="792"/>
        <v>1.9374035596554266E-2</v>
      </c>
      <c r="T393" s="57">
        <f t="shared" si="793"/>
        <v>567.63503410616113</v>
      </c>
      <c r="U393" s="53">
        <f t="shared" si="730"/>
        <v>0</v>
      </c>
      <c r="V393" s="58">
        <f t="shared" si="794"/>
        <v>2.7925784701899743</v>
      </c>
      <c r="W393" s="49">
        <f t="shared" si="731"/>
        <v>2.7925784701899743</v>
      </c>
      <c r="X393" s="143">
        <f t="shared" si="732"/>
        <v>0.02</v>
      </c>
      <c r="Y393" s="51">
        <f t="shared" si="795"/>
        <v>1.8779213815298512E-2</v>
      </c>
      <c r="Z393" s="57">
        <f t="shared" si="796"/>
        <v>558.04977066296567</v>
      </c>
      <c r="AA393" s="53">
        <f t="shared" si="733"/>
        <v>0</v>
      </c>
      <c r="AB393" s="58">
        <f t="shared" si="797"/>
        <v>2.7999867865534918</v>
      </c>
      <c r="AC393" s="49">
        <f t="shared" si="734"/>
        <v>2.7999867865534918</v>
      </c>
      <c r="AD393" s="143">
        <f t="shared" si="735"/>
        <v>0.02</v>
      </c>
      <c r="AE393" s="49">
        <f t="shared" si="834"/>
        <v>1.8726523966449513E-2</v>
      </c>
      <c r="AF393" s="57">
        <f t="shared" si="798"/>
        <v>555.87956431799466</v>
      </c>
      <c r="AG393" s="53">
        <f t="shared" si="736"/>
        <v>0</v>
      </c>
      <c r="AH393" s="58">
        <f t="shared" si="799"/>
        <v>2.8017231812217722</v>
      </c>
      <c r="AI393" s="49">
        <f t="shared" si="737"/>
        <v>2.8017231812217722</v>
      </c>
      <c r="AJ393" s="143">
        <f t="shared" si="738"/>
        <v>0.02</v>
      </c>
      <c r="AK393" s="51">
        <f t="shared" si="800"/>
        <v>1.8727082291310915E-2</v>
      </c>
      <c r="AL393" s="57">
        <f t="shared" si="801"/>
        <v>555.61240852240701</v>
      </c>
      <c r="AM393" s="53">
        <f t="shared" si="739"/>
        <v>0</v>
      </c>
      <c r="AN393" s="58">
        <f t="shared" si="802"/>
        <v>2.8019384499657591</v>
      </c>
      <c r="AO393" s="49">
        <f t="shared" si="740"/>
        <v>2.8019384499657591</v>
      </c>
      <c r="AP393" s="143">
        <f t="shared" si="741"/>
        <v>0.02</v>
      </c>
      <c r="AQ393" s="51">
        <f t="shared" si="803"/>
        <v>1.8727377941043111E-2</v>
      </c>
      <c r="AR393" s="57">
        <f t="shared" si="804"/>
        <v>555.58790934386138</v>
      </c>
      <c r="AS393" s="44">
        <f t="shared" si="742"/>
        <v>2630.4726118701874</v>
      </c>
      <c r="AT393" s="44">
        <f t="shared" si="743"/>
        <v>1052.1890447480748</v>
      </c>
      <c r="AU393" s="44">
        <f t="shared" si="744"/>
        <v>657.61815296754685</v>
      </c>
      <c r="AV393" s="47">
        <f t="shared" si="745"/>
        <v>5.4329868665234047</v>
      </c>
      <c r="AW393" s="47">
        <f t="shared" si="746"/>
        <v>132.00932671391436</v>
      </c>
      <c r="AX393" s="86">
        <f t="shared" si="747"/>
        <v>12637.254971667544</v>
      </c>
      <c r="AY393" s="86">
        <f t="shared" si="748"/>
        <v>292.34556544613014</v>
      </c>
      <c r="AZ393" s="10">
        <f t="shared" si="805"/>
        <v>292.34556544613014</v>
      </c>
      <c r="BA393" s="44">
        <f t="shared" si="749"/>
        <v>292.34556544613014</v>
      </c>
      <c r="BB393" s="9">
        <f t="shared" si="750"/>
        <v>292.34556544613014</v>
      </c>
      <c r="BC393" s="45">
        <f t="shared" si="839"/>
        <v>38979.408726150687</v>
      </c>
      <c r="BD393" s="9">
        <f t="shared" si="751"/>
        <v>292.34556544613014</v>
      </c>
      <c r="BE393" s="45">
        <f t="shared" si="835"/>
        <v>38979.408726150687</v>
      </c>
      <c r="BF393" s="9">
        <f t="shared" si="752"/>
        <v>292.34556544613014</v>
      </c>
      <c r="BG393" s="45">
        <f t="shared" si="836"/>
        <v>38979.408726150687</v>
      </c>
      <c r="BH393" s="58"/>
      <c r="BI393" s="58"/>
      <c r="BJ393" s="58">
        <f t="shared" si="806"/>
        <v>-292.34556544613014</v>
      </c>
      <c r="BK393" s="97"/>
      <c r="BL393" s="44"/>
      <c r="BM393" s="82">
        <f t="shared" si="807"/>
        <v>38.800000000000004</v>
      </c>
      <c r="BN393" s="86">
        <f t="shared" si="808"/>
        <v>38800</v>
      </c>
      <c r="BO393" s="86">
        <f t="shared" si="809"/>
        <v>100</v>
      </c>
      <c r="BP393" s="84">
        <f t="shared" si="753"/>
        <v>3</v>
      </c>
      <c r="BQ393" s="84">
        <f t="shared" si="754"/>
        <v>2.6</v>
      </c>
      <c r="BR393" s="84">
        <f t="shared" si="755"/>
        <v>0.2</v>
      </c>
      <c r="BS393" s="84">
        <f t="shared" si="810"/>
        <v>3.4116943074938053E-2</v>
      </c>
      <c r="BT393" s="84">
        <f t="shared" si="811"/>
        <v>763.1272291973944</v>
      </c>
      <c r="BU393" s="84">
        <f t="shared" si="812"/>
        <v>0</v>
      </c>
      <c r="BV393" s="83">
        <f t="shared" si="813"/>
        <v>1055.6530811443995</v>
      </c>
      <c r="BW393" s="81">
        <f t="shared" si="837"/>
        <v>1055.6530811443995</v>
      </c>
      <c r="BX393" s="83">
        <f t="shared" si="756"/>
        <v>0</v>
      </c>
      <c r="BY393" s="141">
        <f t="shared" si="757"/>
        <v>0</v>
      </c>
      <c r="BZ393" s="83">
        <f t="shared" si="758"/>
        <v>2.6</v>
      </c>
      <c r="CA393" s="83">
        <f t="shared" si="759"/>
        <v>0</v>
      </c>
      <c r="CB393" s="83">
        <f t="shared" si="814"/>
        <v>2.5508097564191186</v>
      </c>
      <c r="CC393" s="83">
        <f t="shared" si="760"/>
        <v>2.5508097564191186</v>
      </c>
      <c r="CD393" s="143">
        <f t="shared" si="761"/>
        <v>0.2</v>
      </c>
      <c r="CE393" s="83">
        <f t="shared" si="815"/>
        <v>1.9909523213569629E-2</v>
      </c>
      <c r="CF393" s="84">
        <f t="shared" si="816"/>
        <v>818.82706489021996</v>
      </c>
      <c r="CG393" s="83">
        <f t="shared" si="762"/>
        <v>0</v>
      </c>
      <c r="CH393" s="83">
        <f t="shared" si="817"/>
        <v>2.5376771235131645</v>
      </c>
      <c r="CI393" s="83">
        <f t="shared" si="763"/>
        <v>2.5376771235131645</v>
      </c>
      <c r="CJ393" s="143">
        <f t="shared" si="764"/>
        <v>0.2</v>
      </c>
      <c r="CK393" s="83">
        <f t="shared" si="818"/>
        <v>1.9101910799758356E-2</v>
      </c>
      <c r="CL393" s="84">
        <f t="shared" si="819"/>
        <v>764.49082948828868</v>
      </c>
      <c r="CM393" s="83">
        <f t="shared" si="765"/>
        <v>0</v>
      </c>
      <c r="CN393" s="83">
        <f t="shared" si="820"/>
        <v>2.5504866305991452</v>
      </c>
      <c r="CO393" s="83">
        <f t="shared" si="766"/>
        <v>2.5504866305991452</v>
      </c>
      <c r="CP393" s="143">
        <f t="shared" si="767"/>
        <v>0.2</v>
      </c>
      <c r="CQ393" s="83">
        <f t="shared" si="821"/>
        <v>1.9261564504283655E-2</v>
      </c>
      <c r="CR393" s="84">
        <f t="shared" si="822"/>
        <v>750.22409819699033</v>
      </c>
      <c r="CS393" s="83">
        <f t="shared" si="768"/>
        <v>0</v>
      </c>
      <c r="CT393" s="83">
        <f t="shared" si="823"/>
        <v>2.5538714072408633</v>
      </c>
      <c r="CU393" s="83">
        <f t="shared" si="769"/>
        <v>2.5538714072408633</v>
      </c>
      <c r="CV393" s="143">
        <f t="shared" si="770"/>
        <v>0.2</v>
      </c>
      <c r="CW393" s="83">
        <f t="shared" si="824"/>
        <v>1.9289526987183718E-2</v>
      </c>
      <c r="CX393" s="84">
        <f t="shared" si="825"/>
        <v>748.68882097014625</v>
      </c>
      <c r="CY393" s="83">
        <f t="shared" si="771"/>
        <v>0</v>
      </c>
      <c r="CZ393" s="83">
        <f t="shared" si="826"/>
        <v>2.5542361866736969</v>
      </c>
      <c r="DA393" s="83">
        <f t="shared" si="772"/>
        <v>2.5542361866736969</v>
      </c>
      <c r="DB393" s="143">
        <f t="shared" si="773"/>
        <v>0.2</v>
      </c>
      <c r="DC393" s="83">
        <f t="shared" si="827"/>
        <v>1.929044676732565E-2</v>
      </c>
      <c r="DD393" s="84">
        <f t="shared" si="828"/>
        <v>748.61945918842298</v>
      </c>
      <c r="DE393" s="86">
        <f t="shared" si="774"/>
        <v>1900.1755460599193</v>
      </c>
      <c r="DF393" s="86">
        <f t="shared" si="775"/>
        <v>760.07021842396762</v>
      </c>
      <c r="DG393" s="86">
        <f t="shared" si="776"/>
        <v>475.04388651497982</v>
      </c>
      <c r="DH393" s="86">
        <f t="shared" si="777"/>
        <v>0.34734476801676106</v>
      </c>
      <c r="DI393" s="86">
        <f t="shared" si="778"/>
        <v>1.0086205841861813</v>
      </c>
      <c r="DJ393" s="86">
        <f t="shared" si="779"/>
        <v>119.3359225135811</v>
      </c>
      <c r="DK393" s="86">
        <f t="shared" si="780"/>
        <v>93.385853171070394</v>
      </c>
      <c r="DL393" s="86">
        <f t="shared" si="838"/>
        <v>93.385853171070394</v>
      </c>
      <c r="DM393" s="86">
        <f t="shared" si="781"/>
        <v>1.0086205841861813</v>
      </c>
      <c r="DN393" s="85">
        <f t="shared" si="782"/>
        <v>1.0086205841861813</v>
      </c>
      <c r="DO393" s="85">
        <f t="shared" si="829"/>
        <v>100.86205841861813</v>
      </c>
      <c r="DP393" s="85">
        <f t="shared" si="783"/>
        <v>1.0086205841861813</v>
      </c>
      <c r="DQ393" s="85">
        <f t="shared" si="830"/>
        <v>100.86205841861813</v>
      </c>
      <c r="DR393" s="85">
        <f t="shared" si="784"/>
        <v>1.0086205841861813</v>
      </c>
      <c r="DS393" s="85">
        <f t="shared" si="831"/>
        <v>100.86205841861813</v>
      </c>
      <c r="DT393" s="81"/>
      <c r="DU393" s="81"/>
      <c r="DV393" s="81">
        <f t="shared" si="832"/>
        <v>-1.0086205841861813</v>
      </c>
      <c r="DW393" s="100"/>
    </row>
    <row r="394" spans="1:127" x14ac:dyDescent="0.2">
      <c r="A394" s="59">
        <f t="shared" si="785"/>
        <v>51.866666666666902</v>
      </c>
      <c r="B394" s="44">
        <f t="shared" si="786"/>
        <v>51866.666666666897</v>
      </c>
      <c r="C394" s="52">
        <f t="shared" si="720"/>
        <v>133.33333333333334</v>
      </c>
      <c r="D394" s="50">
        <f t="shared" si="721"/>
        <v>4</v>
      </c>
      <c r="E394" s="44">
        <f t="shared" si="722"/>
        <v>4.13</v>
      </c>
      <c r="F394" s="47">
        <f t="shared" si="723"/>
        <v>0.02</v>
      </c>
      <c r="G394" s="52">
        <f t="shared" si="787"/>
        <v>2.4811558428955958E-2</v>
      </c>
      <c r="H394" s="57">
        <f t="shared" si="788"/>
        <v>580.05645951025258</v>
      </c>
      <c r="I394" s="52">
        <f t="shared" si="789"/>
        <v>0</v>
      </c>
      <c r="J394" s="54">
        <f t="shared" si="790"/>
        <v>1465.690073261215</v>
      </c>
      <c r="K394" s="46">
        <f t="shared" si="833"/>
        <v>1465.690073261215</v>
      </c>
      <c r="L394" s="80">
        <f t="shared" si="724"/>
        <v>0</v>
      </c>
      <c r="M394" s="142">
        <f t="shared" si="725"/>
        <v>0</v>
      </c>
      <c r="N394" s="60">
        <f t="shared" si="726"/>
        <v>4.13</v>
      </c>
      <c r="O394" s="53">
        <f t="shared" si="727"/>
        <v>0</v>
      </c>
      <c r="P394" s="58">
        <f t="shared" si="791"/>
        <v>2.7839416368370649</v>
      </c>
      <c r="Q394" s="49">
        <f t="shared" si="728"/>
        <v>2.7839416368370649</v>
      </c>
      <c r="R394" s="143">
        <f t="shared" si="729"/>
        <v>0.02</v>
      </c>
      <c r="S394" s="51">
        <f t="shared" si="792"/>
        <v>1.9371368929887597E-2</v>
      </c>
      <c r="T394" s="57">
        <f t="shared" si="793"/>
        <v>568.56279150784826</v>
      </c>
      <c r="U394" s="53">
        <f t="shared" si="730"/>
        <v>0</v>
      </c>
      <c r="V394" s="58">
        <f t="shared" si="794"/>
        <v>2.7922233365280285</v>
      </c>
      <c r="W394" s="49">
        <f t="shared" si="731"/>
        <v>2.7922233365280285</v>
      </c>
      <c r="X394" s="143">
        <f t="shared" si="732"/>
        <v>0.02</v>
      </c>
      <c r="Y394" s="51">
        <f t="shared" si="795"/>
        <v>1.8776547148631844E-2</v>
      </c>
      <c r="Z394" s="57">
        <f t="shared" si="796"/>
        <v>558.9463318247457</v>
      </c>
      <c r="AA394" s="53">
        <f t="shared" si="733"/>
        <v>0</v>
      </c>
      <c r="AB394" s="58">
        <f t="shared" si="797"/>
        <v>2.7996172486040165</v>
      </c>
      <c r="AC394" s="49">
        <f t="shared" si="734"/>
        <v>2.7996172486040165</v>
      </c>
      <c r="AD394" s="143">
        <f t="shared" si="735"/>
        <v>0.02</v>
      </c>
      <c r="AE394" s="49">
        <f t="shared" si="834"/>
        <v>1.8723857299782844E-2</v>
      </c>
      <c r="AF394" s="57">
        <f t="shared" si="798"/>
        <v>556.77124427034494</v>
      </c>
      <c r="AG394" s="53">
        <f t="shared" si="736"/>
        <v>0</v>
      </c>
      <c r="AH394" s="58">
        <f t="shared" si="799"/>
        <v>2.8013489522526176</v>
      </c>
      <c r="AI394" s="49">
        <f t="shared" si="737"/>
        <v>2.8013489522526176</v>
      </c>
      <c r="AJ394" s="143">
        <f t="shared" si="738"/>
        <v>0.02</v>
      </c>
      <c r="AK394" s="51">
        <f t="shared" si="800"/>
        <v>1.8724415624644247E-2</v>
      </c>
      <c r="AL394" s="57">
        <f t="shared" si="801"/>
        <v>556.50356241814677</v>
      </c>
      <c r="AM394" s="53">
        <f t="shared" si="739"/>
        <v>0</v>
      </c>
      <c r="AN394" s="58">
        <f t="shared" si="802"/>
        <v>2.8015635885900436</v>
      </c>
      <c r="AO394" s="49">
        <f t="shared" si="740"/>
        <v>2.8015635885900436</v>
      </c>
      <c r="AP394" s="143">
        <f t="shared" si="741"/>
        <v>0.02</v>
      </c>
      <c r="AQ394" s="51">
        <f t="shared" si="803"/>
        <v>1.8724711274376443E-2</v>
      </c>
      <c r="AR394" s="57">
        <f t="shared" si="804"/>
        <v>556.47900884239789</v>
      </c>
      <c r="AS394" s="44">
        <f t="shared" si="742"/>
        <v>2638.2421318701868</v>
      </c>
      <c r="AT394" s="44">
        <f t="shared" si="743"/>
        <v>1055.2968527480748</v>
      </c>
      <c r="AU394" s="44">
        <f t="shared" si="744"/>
        <v>659.56053296754669</v>
      </c>
      <c r="AV394" s="47">
        <f t="shared" si="745"/>
        <v>5.3854447440678923</v>
      </c>
      <c r="AW394" s="47">
        <f t="shared" si="746"/>
        <v>129.8462065252977</v>
      </c>
      <c r="AX394" s="86">
        <f t="shared" si="747"/>
        <v>12306.652549672986</v>
      </c>
      <c r="AY394" s="86">
        <f t="shared" si="748"/>
        <v>290.41162830123335</v>
      </c>
      <c r="AZ394" s="10">
        <f t="shared" si="805"/>
        <v>290.41162830123335</v>
      </c>
      <c r="BA394" s="44">
        <f t="shared" si="749"/>
        <v>290.41162830123335</v>
      </c>
      <c r="BB394" s="9">
        <f t="shared" si="750"/>
        <v>290.41162830123335</v>
      </c>
      <c r="BC394" s="45">
        <f t="shared" si="839"/>
        <v>38721.55044016445</v>
      </c>
      <c r="BD394" s="9">
        <f t="shared" si="751"/>
        <v>290.41162830123335</v>
      </c>
      <c r="BE394" s="45">
        <f t="shared" si="835"/>
        <v>38721.55044016445</v>
      </c>
      <c r="BF394" s="9">
        <f t="shared" si="752"/>
        <v>290.41162830123335</v>
      </c>
      <c r="BG394" s="45">
        <f t="shared" si="836"/>
        <v>38721.55044016445</v>
      </c>
      <c r="BH394" s="58"/>
      <c r="BI394" s="58"/>
      <c r="BJ394" s="58">
        <f t="shared" si="806"/>
        <v>-290.41162830123335</v>
      </c>
      <c r="BK394" s="97"/>
      <c r="BL394" s="44"/>
      <c r="BM394" s="82">
        <f t="shared" si="807"/>
        <v>38.9</v>
      </c>
      <c r="BN394" s="86">
        <f t="shared" si="808"/>
        <v>38900</v>
      </c>
      <c r="BO394" s="86">
        <f t="shared" si="809"/>
        <v>100</v>
      </c>
      <c r="BP394" s="84">
        <f t="shared" si="753"/>
        <v>3</v>
      </c>
      <c r="BQ394" s="84">
        <f t="shared" si="754"/>
        <v>2.6</v>
      </c>
      <c r="BR394" s="84">
        <f t="shared" si="755"/>
        <v>0.2</v>
      </c>
      <c r="BS394" s="84">
        <f t="shared" si="810"/>
        <v>3.4096943074938053E-2</v>
      </c>
      <c r="BT394" s="84">
        <f t="shared" si="811"/>
        <v>764.43903470027658</v>
      </c>
      <c r="BU394" s="84">
        <f t="shared" si="812"/>
        <v>0</v>
      </c>
      <c r="BV394" s="83">
        <f t="shared" si="813"/>
        <v>1058.4979811443995</v>
      </c>
      <c r="BW394" s="81">
        <f t="shared" si="837"/>
        <v>1058.4979811443995</v>
      </c>
      <c r="BX394" s="83">
        <f t="shared" si="756"/>
        <v>0</v>
      </c>
      <c r="BY394" s="141">
        <f t="shared" si="757"/>
        <v>0</v>
      </c>
      <c r="BZ394" s="83">
        <f t="shared" si="758"/>
        <v>2.6</v>
      </c>
      <c r="CA394" s="83">
        <f t="shared" si="759"/>
        <v>0</v>
      </c>
      <c r="CB394" s="83">
        <f t="shared" si="814"/>
        <v>2.5508630899855835</v>
      </c>
      <c r="CC394" s="83">
        <f t="shared" si="760"/>
        <v>2.5508630899855835</v>
      </c>
      <c r="CD394" s="143">
        <f t="shared" si="761"/>
        <v>0.2</v>
      </c>
      <c r="CE394" s="83">
        <f t="shared" si="815"/>
        <v>1.988952321356963E-2</v>
      </c>
      <c r="CF394" s="84">
        <f t="shared" si="816"/>
        <v>819.60719061945133</v>
      </c>
      <c r="CG394" s="83">
        <f t="shared" si="762"/>
        <v>0</v>
      </c>
      <c r="CH394" s="83">
        <f t="shared" si="817"/>
        <v>2.5378564798381471</v>
      </c>
      <c r="CI394" s="83">
        <f t="shared" si="763"/>
        <v>2.5378564798381471</v>
      </c>
      <c r="CJ394" s="143">
        <f t="shared" si="764"/>
        <v>0.2</v>
      </c>
      <c r="CK394" s="83">
        <f t="shared" si="818"/>
        <v>1.9081910799758357E-2</v>
      </c>
      <c r="CL394" s="84">
        <f t="shared" si="819"/>
        <v>765.24316754669883</v>
      </c>
      <c r="CM394" s="83">
        <f t="shared" si="765"/>
        <v>0</v>
      </c>
      <c r="CN394" s="83">
        <f t="shared" si="820"/>
        <v>2.5506725478152439</v>
      </c>
      <c r="CO394" s="83">
        <f t="shared" si="766"/>
        <v>2.5506725478152439</v>
      </c>
      <c r="CP394" s="143">
        <f t="shared" si="767"/>
        <v>0.2</v>
      </c>
      <c r="CQ394" s="83">
        <f t="shared" si="821"/>
        <v>1.9241564504283656E-2</v>
      </c>
      <c r="CR394" s="84">
        <f t="shared" si="822"/>
        <v>750.97891746454957</v>
      </c>
      <c r="CS394" s="83">
        <f t="shared" si="768"/>
        <v>0</v>
      </c>
      <c r="CT394" s="83">
        <f t="shared" si="823"/>
        <v>2.5540567448617666</v>
      </c>
      <c r="CU394" s="83">
        <f t="shared" si="769"/>
        <v>2.5540567448617666</v>
      </c>
      <c r="CV394" s="143">
        <f t="shared" si="770"/>
        <v>0.2</v>
      </c>
      <c r="CW394" s="83">
        <f t="shared" si="824"/>
        <v>1.9269526987183719E-2</v>
      </c>
      <c r="CX394" s="84">
        <f t="shared" si="825"/>
        <v>749.4437347427239</v>
      </c>
      <c r="CY394" s="83">
        <f t="shared" si="771"/>
        <v>0</v>
      </c>
      <c r="CZ394" s="83">
        <f t="shared" si="826"/>
        <v>2.5544215026931512</v>
      </c>
      <c r="DA394" s="83">
        <f t="shared" si="772"/>
        <v>2.5544215026931512</v>
      </c>
      <c r="DB394" s="143">
        <f t="shared" si="773"/>
        <v>0.2</v>
      </c>
      <c r="DC394" s="83">
        <f t="shared" si="827"/>
        <v>1.9270446767325651E-2</v>
      </c>
      <c r="DD394" s="84">
        <f t="shared" si="828"/>
        <v>749.37430115910365</v>
      </c>
      <c r="DE394" s="86">
        <f t="shared" si="774"/>
        <v>1905.2963660599194</v>
      </c>
      <c r="DF394" s="86">
        <f t="shared" si="775"/>
        <v>762.1185464239677</v>
      </c>
      <c r="DG394" s="86">
        <f t="shared" si="776"/>
        <v>476.32409151497984</v>
      </c>
      <c r="DH394" s="86">
        <f t="shared" si="777"/>
        <v>0.34586057652239272</v>
      </c>
      <c r="DI394" s="86">
        <f t="shared" si="778"/>
        <v>1.000718293590388</v>
      </c>
      <c r="DJ394" s="86">
        <f t="shared" si="779"/>
        <v>117.58551894182668</v>
      </c>
      <c r="DK394" s="86">
        <f t="shared" si="780"/>
        <v>90.280737360672646</v>
      </c>
      <c r="DL394" s="86">
        <f t="shared" si="838"/>
        <v>90.280737360672646</v>
      </c>
      <c r="DM394" s="86">
        <f t="shared" si="781"/>
        <v>1.000718293590388</v>
      </c>
      <c r="DN394" s="85">
        <f t="shared" si="782"/>
        <v>1.000718293590388</v>
      </c>
      <c r="DO394" s="85">
        <f t="shared" si="829"/>
        <v>100.0718293590388</v>
      </c>
      <c r="DP394" s="85">
        <f t="shared" si="783"/>
        <v>1.000718293590388</v>
      </c>
      <c r="DQ394" s="85">
        <f t="shared" si="830"/>
        <v>100.0718293590388</v>
      </c>
      <c r="DR394" s="85">
        <f t="shared" si="784"/>
        <v>1.000718293590388</v>
      </c>
      <c r="DS394" s="85">
        <f t="shared" si="831"/>
        <v>100.0718293590388</v>
      </c>
      <c r="DT394" s="81"/>
      <c r="DU394" s="81"/>
      <c r="DV394" s="81">
        <f t="shared" si="832"/>
        <v>-1.000718293590388</v>
      </c>
      <c r="DW394" s="100"/>
    </row>
    <row r="395" spans="1:127" x14ac:dyDescent="0.2">
      <c r="A395" s="59">
        <f t="shared" si="785"/>
        <v>52.000000000000234</v>
      </c>
      <c r="B395" s="44">
        <f t="shared" si="786"/>
        <v>52000.000000000233</v>
      </c>
      <c r="C395" s="52">
        <f t="shared" si="720"/>
        <v>133.33333333333334</v>
      </c>
      <c r="D395" s="50">
        <f t="shared" si="721"/>
        <v>4</v>
      </c>
      <c r="E395" s="44">
        <f t="shared" si="722"/>
        <v>4.13</v>
      </c>
      <c r="F395" s="47">
        <f t="shared" si="723"/>
        <v>0.02</v>
      </c>
      <c r="G395" s="52">
        <f t="shared" si="787"/>
        <v>2.480889176228929E-2</v>
      </c>
      <c r="H395" s="57">
        <f t="shared" si="788"/>
        <v>580.85743530026457</v>
      </c>
      <c r="I395" s="52">
        <f t="shared" si="789"/>
        <v>0</v>
      </c>
      <c r="J395" s="54">
        <f t="shared" si="790"/>
        <v>1470.006473261215</v>
      </c>
      <c r="K395" s="46">
        <f t="shared" si="833"/>
        <v>1470.006473261215</v>
      </c>
      <c r="L395" s="80">
        <f t="shared" si="724"/>
        <v>0</v>
      </c>
      <c r="M395" s="142">
        <f t="shared" si="725"/>
        <v>0</v>
      </c>
      <c r="N395" s="60">
        <f t="shared" si="726"/>
        <v>4.13</v>
      </c>
      <c r="O395" s="53">
        <f t="shared" si="727"/>
        <v>0</v>
      </c>
      <c r="P395" s="58">
        <f t="shared" si="791"/>
        <v>2.7837238448020605</v>
      </c>
      <c r="Q395" s="49">
        <f t="shared" si="728"/>
        <v>2.7837238448020605</v>
      </c>
      <c r="R395" s="143">
        <f t="shared" si="729"/>
        <v>0.02</v>
      </c>
      <c r="S395" s="51">
        <f t="shared" si="792"/>
        <v>1.9368702263220929E-2</v>
      </c>
      <c r="T395" s="57">
        <f t="shared" si="793"/>
        <v>569.49049465316568</v>
      </c>
      <c r="U395" s="53">
        <f t="shared" si="730"/>
        <v>0</v>
      </c>
      <c r="V395" s="58">
        <f t="shared" si="794"/>
        <v>2.7918718135183256</v>
      </c>
      <c r="W395" s="49">
        <f t="shared" si="731"/>
        <v>2.7918718135183256</v>
      </c>
      <c r="X395" s="143">
        <f t="shared" si="732"/>
        <v>0.02</v>
      </c>
      <c r="Y395" s="51">
        <f t="shared" si="795"/>
        <v>1.8773880481965176E-2</v>
      </c>
      <c r="Z395" s="57">
        <f t="shared" si="796"/>
        <v>559.84287967938565</v>
      </c>
      <c r="AA395" s="53">
        <f t="shared" si="733"/>
        <v>0</v>
      </c>
      <c r="AB395" s="58">
        <f t="shared" si="797"/>
        <v>2.7992510837346587</v>
      </c>
      <c r="AC395" s="49">
        <f t="shared" si="734"/>
        <v>2.7992510837346587</v>
      </c>
      <c r="AD395" s="143">
        <f t="shared" si="735"/>
        <v>0.02</v>
      </c>
      <c r="AE395" s="49">
        <f t="shared" si="834"/>
        <v>1.8721190633116176E-2</v>
      </c>
      <c r="AF395" s="57">
        <f t="shared" si="798"/>
        <v>557.66291491928973</v>
      </c>
      <c r="AG395" s="53">
        <f t="shared" si="736"/>
        <v>0</v>
      </c>
      <c r="AH395" s="58">
        <f t="shared" si="799"/>
        <v>2.8009780641800228</v>
      </c>
      <c r="AI395" s="49">
        <f t="shared" si="737"/>
        <v>2.8009780641800228</v>
      </c>
      <c r="AJ395" s="143">
        <f t="shared" si="738"/>
        <v>0.02</v>
      </c>
      <c r="AK395" s="51">
        <f t="shared" si="800"/>
        <v>1.8721748957977579E-2</v>
      </c>
      <c r="AL395" s="57">
        <f t="shared" si="801"/>
        <v>557.39470843912625</v>
      </c>
      <c r="AM395" s="53">
        <f t="shared" si="739"/>
        <v>0</v>
      </c>
      <c r="AN395" s="58">
        <f t="shared" si="802"/>
        <v>2.8011920639946508</v>
      </c>
      <c r="AO395" s="49">
        <f t="shared" si="740"/>
        <v>2.8011920639946508</v>
      </c>
      <c r="AP395" s="143">
        <f t="shared" si="741"/>
        <v>0.02</v>
      </c>
      <c r="AQ395" s="51">
        <f t="shared" si="803"/>
        <v>1.8722044607709775E-2</v>
      </c>
      <c r="AR395" s="57">
        <f t="shared" si="804"/>
        <v>557.37010066066193</v>
      </c>
      <c r="AS395" s="44">
        <f t="shared" si="742"/>
        <v>2646.0116518701871</v>
      </c>
      <c r="AT395" s="44">
        <f t="shared" si="743"/>
        <v>1058.4046607480748</v>
      </c>
      <c r="AU395" s="44">
        <f t="shared" si="744"/>
        <v>661.50291296754676</v>
      </c>
      <c r="AV395" s="47">
        <f t="shared" si="745"/>
        <v>5.3384197512706626</v>
      </c>
      <c r="AW395" s="47">
        <f t="shared" si="746"/>
        <v>127.72307863165054</v>
      </c>
      <c r="AX395" s="86">
        <f t="shared" si="747"/>
        <v>11985.383626576478</v>
      </c>
      <c r="AY395" s="86">
        <f t="shared" si="748"/>
        <v>288.48515906242142</v>
      </c>
      <c r="AZ395" s="10">
        <f t="shared" si="805"/>
        <v>288.48515906242142</v>
      </c>
      <c r="BA395" s="44">
        <f t="shared" si="749"/>
        <v>288.48515906242142</v>
      </c>
      <c r="BB395" s="9">
        <f t="shared" si="750"/>
        <v>288.48515906242142</v>
      </c>
      <c r="BC395" s="45">
        <f t="shared" si="839"/>
        <v>38464.687874989526</v>
      </c>
      <c r="BD395" s="9">
        <f t="shared" si="751"/>
        <v>288.48515906242142</v>
      </c>
      <c r="BE395" s="45">
        <f t="shared" si="835"/>
        <v>38464.687874989526</v>
      </c>
      <c r="BF395" s="9">
        <f t="shared" si="752"/>
        <v>288.48515906242142</v>
      </c>
      <c r="BG395" s="45">
        <f t="shared" si="836"/>
        <v>38464.687874989526</v>
      </c>
      <c r="BH395" s="58"/>
      <c r="BI395" s="58"/>
      <c r="BJ395" s="58">
        <f t="shared" si="806"/>
        <v>-288.48515906242142</v>
      </c>
      <c r="BK395" s="97"/>
      <c r="BL395" s="44"/>
      <c r="BM395" s="82">
        <f t="shared" si="807"/>
        <v>39</v>
      </c>
      <c r="BN395" s="86">
        <f t="shared" si="808"/>
        <v>39000</v>
      </c>
      <c r="BO395" s="86">
        <f t="shared" si="809"/>
        <v>100</v>
      </c>
      <c r="BP395" s="84">
        <f t="shared" si="753"/>
        <v>3</v>
      </c>
      <c r="BQ395" s="84">
        <f t="shared" si="754"/>
        <v>2.6</v>
      </c>
      <c r="BR395" s="84">
        <f t="shared" si="755"/>
        <v>0.2</v>
      </c>
      <c r="BS395" s="84">
        <f t="shared" si="810"/>
        <v>3.4076943074938054E-2</v>
      </c>
      <c r="BT395" s="84">
        <f t="shared" si="811"/>
        <v>765.75007097238961</v>
      </c>
      <c r="BU395" s="84">
        <f t="shared" si="812"/>
        <v>0</v>
      </c>
      <c r="BV395" s="83">
        <f t="shared" si="813"/>
        <v>1061.3428811443994</v>
      </c>
      <c r="BW395" s="81">
        <f t="shared" si="837"/>
        <v>1061.3428811443994</v>
      </c>
      <c r="BX395" s="83">
        <f t="shared" si="756"/>
        <v>0</v>
      </c>
      <c r="BY395" s="141">
        <f t="shared" si="757"/>
        <v>0</v>
      </c>
      <c r="BZ395" s="83">
        <f t="shared" si="758"/>
        <v>2.6</v>
      </c>
      <c r="CA395" s="83">
        <f t="shared" si="759"/>
        <v>0</v>
      </c>
      <c r="CB395" s="83">
        <f t="shared" si="814"/>
        <v>2.5509165928218973</v>
      </c>
      <c r="CC395" s="83">
        <f t="shared" si="760"/>
        <v>2.5509165928218973</v>
      </c>
      <c r="CD395" s="143">
        <f t="shared" si="761"/>
        <v>0.2</v>
      </c>
      <c r="CE395" s="83">
        <f t="shared" si="815"/>
        <v>1.9869523213569631E-2</v>
      </c>
      <c r="CF395" s="84">
        <f t="shared" si="816"/>
        <v>820.38651598942567</v>
      </c>
      <c r="CG395" s="83">
        <f t="shared" si="762"/>
        <v>0</v>
      </c>
      <c r="CH395" s="83">
        <f t="shared" si="817"/>
        <v>2.538035998033457</v>
      </c>
      <c r="CI395" s="83">
        <f t="shared" si="763"/>
        <v>2.538035998033457</v>
      </c>
      <c r="CJ395" s="143">
        <f t="shared" si="764"/>
        <v>0.2</v>
      </c>
      <c r="CK395" s="83">
        <f t="shared" si="818"/>
        <v>1.9061910799758358E-2</v>
      </c>
      <c r="CL395" s="84">
        <f t="shared" si="819"/>
        <v>765.99466436896887</v>
      </c>
      <c r="CM395" s="83">
        <f t="shared" si="765"/>
        <v>0</v>
      </c>
      <c r="CN395" s="83">
        <f t="shared" si="820"/>
        <v>2.5508586383668486</v>
      </c>
      <c r="CO395" s="83">
        <f t="shared" si="766"/>
        <v>2.5508586383668486</v>
      </c>
      <c r="CP395" s="143">
        <f t="shared" si="767"/>
        <v>0.2</v>
      </c>
      <c r="CQ395" s="83">
        <f t="shared" si="821"/>
        <v>1.9221564504283657E-2</v>
      </c>
      <c r="CR395" s="84">
        <f t="shared" si="822"/>
        <v>751.732897606797</v>
      </c>
      <c r="CS395" s="83">
        <f t="shared" si="768"/>
        <v>0</v>
      </c>
      <c r="CT395" s="83">
        <f t="shared" si="823"/>
        <v>2.5542422558069506</v>
      </c>
      <c r="CU395" s="83">
        <f t="shared" si="769"/>
        <v>2.5542422558069506</v>
      </c>
      <c r="CV395" s="143">
        <f t="shared" si="770"/>
        <v>0.2</v>
      </c>
      <c r="CW395" s="83">
        <f t="shared" si="824"/>
        <v>1.924952698718372E-2</v>
      </c>
      <c r="CX395" s="84">
        <f t="shared" si="825"/>
        <v>750.19781066628866</v>
      </c>
      <c r="CY395" s="83">
        <f t="shared" si="771"/>
        <v>0</v>
      </c>
      <c r="CZ395" s="83">
        <f t="shared" si="826"/>
        <v>2.554606991786589</v>
      </c>
      <c r="DA395" s="83">
        <f t="shared" si="772"/>
        <v>2.554606991786589</v>
      </c>
      <c r="DB395" s="143">
        <f t="shared" si="773"/>
        <v>0.2</v>
      </c>
      <c r="DC395" s="83">
        <f t="shared" si="827"/>
        <v>1.9250446767325652E-2</v>
      </c>
      <c r="DD395" s="84">
        <f t="shared" si="828"/>
        <v>750.12830541200481</v>
      </c>
      <c r="DE395" s="86">
        <f t="shared" si="774"/>
        <v>1910.4171860599185</v>
      </c>
      <c r="DF395" s="86">
        <f t="shared" si="775"/>
        <v>764.16687442396744</v>
      </c>
      <c r="DG395" s="86">
        <f t="shared" si="776"/>
        <v>477.60429651497964</v>
      </c>
      <c r="DH395" s="86">
        <f t="shared" si="777"/>
        <v>0.34438653590654777</v>
      </c>
      <c r="DI395" s="86">
        <f t="shared" si="778"/>
        <v>0.99289808699903959</v>
      </c>
      <c r="DJ395" s="86">
        <f t="shared" si="779"/>
        <v>115.86521210238288</v>
      </c>
      <c r="DK395" s="86">
        <f t="shared" si="780"/>
        <v>87.18021175413115</v>
      </c>
      <c r="DL395" s="86">
        <f t="shared" si="838"/>
        <v>87.18021175413115</v>
      </c>
      <c r="DM395" s="86">
        <f t="shared" si="781"/>
        <v>0.99289808699903959</v>
      </c>
      <c r="DN395" s="85">
        <f t="shared" si="782"/>
        <v>0.99289808699903959</v>
      </c>
      <c r="DO395" s="85">
        <f t="shared" si="829"/>
        <v>99.289808699903958</v>
      </c>
      <c r="DP395" s="85">
        <f t="shared" si="783"/>
        <v>0.99289808699903959</v>
      </c>
      <c r="DQ395" s="85">
        <f t="shared" si="830"/>
        <v>99.289808699903958</v>
      </c>
      <c r="DR395" s="85">
        <f t="shared" si="784"/>
        <v>0.99289808699903959</v>
      </c>
      <c r="DS395" s="85">
        <f t="shared" si="831"/>
        <v>99.289808699903958</v>
      </c>
      <c r="DT395" s="81"/>
      <c r="DU395" s="81"/>
      <c r="DV395" s="81">
        <f t="shared" si="832"/>
        <v>-0.99289808699903959</v>
      </c>
      <c r="DW395" s="100"/>
    </row>
    <row r="396" spans="1:127" x14ac:dyDescent="0.2">
      <c r="A396" s="59">
        <f t="shared" si="785"/>
        <v>52.133333333333567</v>
      </c>
      <c r="B396" s="44">
        <f t="shared" si="786"/>
        <v>52133.333333333569</v>
      </c>
      <c r="C396" s="52">
        <f t="shared" si="720"/>
        <v>133.33333333333334</v>
      </c>
      <c r="D396" s="50">
        <f t="shared" si="721"/>
        <v>4</v>
      </c>
      <c r="E396" s="44">
        <f t="shared" si="722"/>
        <v>4.13</v>
      </c>
      <c r="F396" s="47">
        <f t="shared" si="723"/>
        <v>0.02</v>
      </c>
      <c r="G396" s="52">
        <f t="shared" si="787"/>
        <v>2.4806225095622622E-2</v>
      </c>
      <c r="H396" s="57">
        <f t="shared" si="788"/>
        <v>581.65832499934299</v>
      </c>
      <c r="I396" s="52">
        <f t="shared" si="789"/>
        <v>0</v>
      </c>
      <c r="J396" s="54">
        <f t="shared" si="790"/>
        <v>1474.3228732612149</v>
      </c>
      <c r="K396" s="46">
        <f t="shared" si="833"/>
        <v>1474.3228732612149</v>
      </c>
      <c r="L396" s="80">
        <f t="shared" si="724"/>
        <v>0</v>
      </c>
      <c r="M396" s="142">
        <f t="shared" si="725"/>
        <v>0</v>
      </c>
      <c r="N396" s="60">
        <f t="shared" si="726"/>
        <v>4.13</v>
      </c>
      <c r="O396" s="53">
        <f t="shared" si="727"/>
        <v>0</v>
      </c>
      <c r="P396" s="58">
        <f t="shared" si="791"/>
        <v>2.7835086913829428</v>
      </c>
      <c r="Q396" s="49">
        <f t="shared" si="728"/>
        <v>2.7835086913829428</v>
      </c>
      <c r="R396" s="143">
        <f t="shared" si="729"/>
        <v>0.02</v>
      </c>
      <c r="S396" s="51">
        <f t="shared" si="792"/>
        <v>1.9366035596554261E-2</v>
      </c>
      <c r="T396" s="57">
        <f t="shared" si="793"/>
        <v>570.41814265321432</v>
      </c>
      <c r="U396" s="53">
        <f t="shared" si="730"/>
        <v>0</v>
      </c>
      <c r="V396" s="58">
        <f t="shared" si="794"/>
        <v>2.7915238973980658</v>
      </c>
      <c r="W396" s="49">
        <f t="shared" si="731"/>
        <v>2.7915238973980658</v>
      </c>
      <c r="X396" s="143">
        <f t="shared" si="732"/>
        <v>0.02</v>
      </c>
      <c r="Y396" s="51">
        <f t="shared" si="795"/>
        <v>1.8771213815298508E-2</v>
      </c>
      <c r="Z396" s="57">
        <f t="shared" si="796"/>
        <v>560.73941306403617</v>
      </c>
      <c r="AA396" s="53">
        <f t="shared" si="733"/>
        <v>0</v>
      </c>
      <c r="AB396" s="58">
        <f t="shared" si="797"/>
        <v>2.7988882891191631</v>
      </c>
      <c r="AC396" s="49">
        <f t="shared" si="734"/>
        <v>2.7988882891191631</v>
      </c>
      <c r="AD396" s="143">
        <f t="shared" si="735"/>
        <v>0.02</v>
      </c>
      <c r="AE396" s="49">
        <f t="shared" si="834"/>
        <v>1.8718523966449508E-2</v>
      </c>
      <c r="AF396" s="57">
        <f t="shared" si="798"/>
        <v>558.55457518792639</v>
      </c>
      <c r="AG396" s="53">
        <f t="shared" si="736"/>
        <v>0</v>
      </c>
      <c r="AH396" s="58">
        <f t="shared" si="799"/>
        <v>2.8006105141828908</v>
      </c>
      <c r="AI396" s="49">
        <f t="shared" si="737"/>
        <v>2.8006105141828908</v>
      </c>
      <c r="AJ396" s="143">
        <f t="shared" si="738"/>
        <v>0.02</v>
      </c>
      <c r="AK396" s="51">
        <f t="shared" si="800"/>
        <v>1.8719082291310911E-2</v>
      </c>
      <c r="AL396" s="57">
        <f t="shared" si="801"/>
        <v>558.28584552032646</v>
      </c>
      <c r="AM396" s="53">
        <f t="shared" si="739"/>
        <v>0</v>
      </c>
      <c r="AN396" s="58">
        <f t="shared" si="802"/>
        <v>2.8008238733680422</v>
      </c>
      <c r="AO396" s="49">
        <f t="shared" si="740"/>
        <v>2.8008238733680422</v>
      </c>
      <c r="AP396" s="143">
        <f t="shared" si="741"/>
        <v>0.02</v>
      </c>
      <c r="AQ396" s="51">
        <f t="shared" si="803"/>
        <v>1.8719377941043107E-2</v>
      </c>
      <c r="AR396" s="57">
        <f t="shared" si="804"/>
        <v>558.2611837351385</v>
      </c>
      <c r="AS396" s="44">
        <f t="shared" si="742"/>
        <v>2653.7811718701869</v>
      </c>
      <c r="AT396" s="44">
        <f t="shared" si="743"/>
        <v>1061.5124687480748</v>
      </c>
      <c r="AU396" s="44">
        <f t="shared" si="744"/>
        <v>663.44529296754672</v>
      </c>
      <c r="AV396" s="47">
        <f t="shared" si="745"/>
        <v>5.2919053307414154</v>
      </c>
      <c r="AW396" s="47">
        <f t="shared" si="746"/>
        <v>125.63912719362025</v>
      </c>
      <c r="AX396" s="86">
        <f t="shared" si="747"/>
        <v>11673.166536803541</v>
      </c>
      <c r="AY396" s="86">
        <f t="shared" si="748"/>
        <v>286.56614783219447</v>
      </c>
      <c r="AZ396" s="10">
        <f t="shared" si="805"/>
        <v>286.56614783219447</v>
      </c>
      <c r="BA396" s="44">
        <f t="shared" si="749"/>
        <v>286.56614783219447</v>
      </c>
      <c r="BB396" s="9">
        <f t="shared" si="750"/>
        <v>286.56614783219447</v>
      </c>
      <c r="BC396" s="45">
        <f t="shared" si="839"/>
        <v>38208.819710959266</v>
      </c>
      <c r="BD396" s="9">
        <f t="shared" si="751"/>
        <v>286.56614783219447</v>
      </c>
      <c r="BE396" s="45">
        <f t="shared" si="835"/>
        <v>38208.819710959266</v>
      </c>
      <c r="BF396" s="9">
        <f t="shared" si="752"/>
        <v>286.56614783219447</v>
      </c>
      <c r="BG396" s="45">
        <f t="shared" si="836"/>
        <v>38208.819710959266</v>
      </c>
      <c r="BH396" s="58"/>
      <c r="BI396" s="58"/>
      <c r="BJ396" s="58">
        <f t="shared" si="806"/>
        <v>-286.56614783219447</v>
      </c>
      <c r="BK396" s="97"/>
      <c r="BL396" s="44"/>
      <c r="BM396" s="82">
        <f t="shared" si="807"/>
        <v>39.1</v>
      </c>
      <c r="BN396" s="86">
        <f t="shared" si="808"/>
        <v>39100</v>
      </c>
      <c r="BO396" s="86">
        <f t="shared" si="809"/>
        <v>100</v>
      </c>
      <c r="BP396" s="84">
        <f t="shared" si="753"/>
        <v>3</v>
      </c>
      <c r="BQ396" s="84">
        <f t="shared" si="754"/>
        <v>2.6</v>
      </c>
      <c r="BR396" s="84">
        <f t="shared" si="755"/>
        <v>0.2</v>
      </c>
      <c r="BS396" s="84">
        <f t="shared" si="810"/>
        <v>3.4056943074938055E-2</v>
      </c>
      <c r="BT396" s="84">
        <f t="shared" si="811"/>
        <v>767.06033801373337</v>
      </c>
      <c r="BU396" s="84">
        <f t="shared" si="812"/>
        <v>0</v>
      </c>
      <c r="BV396" s="83">
        <f t="shared" si="813"/>
        <v>1064.1877811443994</v>
      </c>
      <c r="BW396" s="81">
        <f t="shared" si="837"/>
        <v>1064.1877811443994</v>
      </c>
      <c r="BX396" s="83">
        <f t="shared" si="756"/>
        <v>0</v>
      </c>
      <c r="BY396" s="141">
        <f t="shared" si="757"/>
        <v>0</v>
      </c>
      <c r="BZ396" s="83">
        <f t="shared" si="758"/>
        <v>2.6</v>
      </c>
      <c r="CA396" s="83">
        <f t="shared" si="759"/>
        <v>0</v>
      </c>
      <c r="CB396" s="83">
        <f t="shared" si="814"/>
        <v>2.5509702648776917</v>
      </c>
      <c r="CC396" s="83">
        <f t="shared" si="760"/>
        <v>2.5509702648776917</v>
      </c>
      <c r="CD396" s="143">
        <f t="shared" si="761"/>
        <v>0.2</v>
      </c>
      <c r="CE396" s="83">
        <f t="shared" si="815"/>
        <v>1.9849523213569632E-2</v>
      </c>
      <c r="CF396" s="84">
        <f t="shared" si="816"/>
        <v>821.16504098195003</v>
      </c>
      <c r="CG396" s="83">
        <f t="shared" si="762"/>
        <v>0</v>
      </c>
      <c r="CH396" s="83">
        <f t="shared" si="817"/>
        <v>2.5382156781082217</v>
      </c>
      <c r="CI396" s="83">
        <f t="shared" si="763"/>
        <v>2.5382156781082217</v>
      </c>
      <c r="CJ396" s="143">
        <f t="shared" si="764"/>
        <v>0.2</v>
      </c>
      <c r="CK396" s="83">
        <f t="shared" si="818"/>
        <v>1.9041910799758359E-2</v>
      </c>
      <c r="CL396" s="84">
        <f t="shared" si="819"/>
        <v>766.74532002611954</v>
      </c>
      <c r="CM396" s="83">
        <f t="shared" si="765"/>
        <v>0</v>
      </c>
      <c r="CN396" s="83">
        <f t="shared" si="820"/>
        <v>2.5510449022444557</v>
      </c>
      <c r="CO396" s="83">
        <f t="shared" si="766"/>
        <v>2.5510449022444557</v>
      </c>
      <c r="CP396" s="143">
        <f t="shared" si="767"/>
        <v>0.2</v>
      </c>
      <c r="CQ396" s="83">
        <f t="shared" si="821"/>
        <v>1.9201564504283657E-2</v>
      </c>
      <c r="CR396" s="84">
        <f t="shared" si="822"/>
        <v>752.48603869487317</v>
      </c>
      <c r="CS396" s="83">
        <f t="shared" si="768"/>
        <v>0</v>
      </c>
      <c r="CT396" s="83">
        <f t="shared" si="823"/>
        <v>2.5544279400664851</v>
      </c>
      <c r="CU396" s="83">
        <f t="shared" si="769"/>
        <v>2.5544279400664851</v>
      </c>
      <c r="CV396" s="143">
        <f t="shared" si="770"/>
        <v>0.2</v>
      </c>
      <c r="CW396" s="83">
        <f t="shared" si="824"/>
        <v>1.922952698718372E-2</v>
      </c>
      <c r="CX396" s="84">
        <f t="shared" si="825"/>
        <v>750.95104881131761</v>
      </c>
      <c r="CY396" s="83">
        <f t="shared" si="771"/>
        <v>0</v>
      </c>
      <c r="CZ396" s="83">
        <f t="shared" si="826"/>
        <v>2.554792653944213</v>
      </c>
      <c r="DA396" s="83">
        <f t="shared" si="772"/>
        <v>2.554792653944213</v>
      </c>
      <c r="DB396" s="143">
        <f t="shared" si="773"/>
        <v>0.2</v>
      </c>
      <c r="DC396" s="83">
        <f t="shared" si="827"/>
        <v>1.9230446767325653E-2</v>
      </c>
      <c r="DD396" s="84">
        <f t="shared" si="828"/>
        <v>750.88147201763866</v>
      </c>
      <c r="DE396" s="86">
        <f t="shared" si="774"/>
        <v>1915.5380060599186</v>
      </c>
      <c r="DF396" s="86">
        <f t="shared" si="775"/>
        <v>766.21520242396753</v>
      </c>
      <c r="DG396" s="86">
        <f t="shared" si="776"/>
        <v>478.88450151497966</v>
      </c>
      <c r="DH396" s="86">
        <f t="shared" si="777"/>
        <v>0.34292255825849077</v>
      </c>
      <c r="DI396" s="86">
        <f t="shared" si="778"/>
        <v>0.98515894253741432</v>
      </c>
      <c r="DJ396" s="86">
        <f t="shared" si="779"/>
        <v>114.17441740095302</v>
      </c>
      <c r="DK396" s="86">
        <f t="shared" si="780"/>
        <v>84.084270988395758</v>
      </c>
      <c r="DL396" s="86">
        <f t="shared" si="838"/>
        <v>84.084270988395758</v>
      </c>
      <c r="DM396" s="86">
        <f t="shared" si="781"/>
        <v>0.98515894253741432</v>
      </c>
      <c r="DN396" s="85">
        <f t="shared" si="782"/>
        <v>0.98515894253741432</v>
      </c>
      <c r="DO396" s="85">
        <f t="shared" si="829"/>
        <v>98.515894253741436</v>
      </c>
      <c r="DP396" s="85">
        <f t="shared" si="783"/>
        <v>0.98515894253741432</v>
      </c>
      <c r="DQ396" s="85">
        <f t="shared" si="830"/>
        <v>98.515894253741436</v>
      </c>
      <c r="DR396" s="85">
        <f t="shared" si="784"/>
        <v>0.98515894253741432</v>
      </c>
      <c r="DS396" s="85">
        <f t="shared" si="831"/>
        <v>98.515894253741436</v>
      </c>
      <c r="DT396" s="81"/>
      <c r="DU396" s="81"/>
      <c r="DV396" s="81">
        <f t="shared" si="832"/>
        <v>-0.98515894253741432</v>
      </c>
      <c r="DW396" s="100"/>
    </row>
    <row r="397" spans="1:127" x14ac:dyDescent="0.2">
      <c r="A397" s="59">
        <f t="shared" si="785"/>
        <v>52.266666666666907</v>
      </c>
      <c r="B397" s="44">
        <f t="shared" si="786"/>
        <v>52266.666666666904</v>
      </c>
      <c r="C397" s="52">
        <f t="shared" si="720"/>
        <v>133.33333333333334</v>
      </c>
      <c r="D397" s="50">
        <f t="shared" si="721"/>
        <v>4</v>
      </c>
      <c r="E397" s="44">
        <f t="shared" si="722"/>
        <v>4.13</v>
      </c>
      <c r="F397" s="47">
        <f t="shared" si="723"/>
        <v>0.02</v>
      </c>
      <c r="G397" s="52">
        <f t="shared" si="787"/>
        <v>2.4803558428955954E-2</v>
      </c>
      <c r="H397" s="57">
        <f t="shared" si="788"/>
        <v>582.45912860748797</v>
      </c>
      <c r="I397" s="52">
        <f t="shared" si="789"/>
        <v>0</v>
      </c>
      <c r="J397" s="54">
        <f t="shared" si="790"/>
        <v>1478.6392732612148</v>
      </c>
      <c r="K397" s="46">
        <f t="shared" si="833"/>
        <v>1478.6392732612148</v>
      </c>
      <c r="L397" s="80">
        <f t="shared" si="724"/>
        <v>0</v>
      </c>
      <c r="M397" s="142">
        <f t="shared" si="725"/>
        <v>0</v>
      </c>
      <c r="N397" s="60">
        <f t="shared" si="726"/>
        <v>4.13</v>
      </c>
      <c r="O397" s="53">
        <f t="shared" si="727"/>
        <v>0</v>
      </c>
      <c r="P397" s="58">
        <f t="shared" si="791"/>
        <v>2.7832961735516228</v>
      </c>
      <c r="Q397" s="49">
        <f t="shared" si="728"/>
        <v>2.7832961735516228</v>
      </c>
      <c r="R397" s="143">
        <f t="shared" si="729"/>
        <v>0.02</v>
      </c>
      <c r="S397" s="51">
        <f t="shared" si="792"/>
        <v>1.9363368929887593E-2</v>
      </c>
      <c r="T397" s="57">
        <f t="shared" si="793"/>
        <v>571.34573462005676</v>
      </c>
      <c r="U397" s="53">
        <f t="shared" si="730"/>
        <v>0</v>
      </c>
      <c r="V397" s="58">
        <f t="shared" si="794"/>
        <v>2.7911795844122631</v>
      </c>
      <c r="W397" s="49">
        <f t="shared" si="731"/>
        <v>2.7911795844122631</v>
      </c>
      <c r="X397" s="143">
        <f t="shared" si="732"/>
        <v>0.02</v>
      </c>
      <c r="Y397" s="51">
        <f t="shared" si="795"/>
        <v>1.8768547148631839E-2</v>
      </c>
      <c r="Z397" s="57">
        <f t="shared" si="796"/>
        <v>561.63593081667341</v>
      </c>
      <c r="AA397" s="53">
        <f t="shared" si="733"/>
        <v>0</v>
      </c>
      <c r="AB397" s="58">
        <f t="shared" si="797"/>
        <v>2.7985288619322328</v>
      </c>
      <c r="AC397" s="49">
        <f t="shared" si="734"/>
        <v>2.7985288619322328</v>
      </c>
      <c r="AD397" s="143">
        <f t="shared" si="735"/>
        <v>0.02</v>
      </c>
      <c r="AE397" s="49">
        <f t="shared" si="834"/>
        <v>1.871585729978284E-2</v>
      </c>
      <c r="AF397" s="57">
        <f t="shared" si="798"/>
        <v>559.44622399986747</v>
      </c>
      <c r="AG397" s="53">
        <f t="shared" si="736"/>
        <v>0</v>
      </c>
      <c r="AH397" s="58">
        <f t="shared" si="799"/>
        <v>2.8002462994424211</v>
      </c>
      <c r="AI397" s="49">
        <f t="shared" si="737"/>
        <v>2.8002462994424211</v>
      </c>
      <c r="AJ397" s="143">
        <f t="shared" si="738"/>
        <v>0.02</v>
      </c>
      <c r="AK397" s="51">
        <f t="shared" si="800"/>
        <v>1.8716415624644243E-2</v>
      </c>
      <c r="AL397" s="57">
        <f t="shared" si="801"/>
        <v>559.17697259723525</v>
      </c>
      <c r="AM397" s="53">
        <f t="shared" si="739"/>
        <v>0</v>
      </c>
      <c r="AN397" s="58">
        <f t="shared" si="802"/>
        <v>2.8004590139011132</v>
      </c>
      <c r="AO397" s="49">
        <f t="shared" si="740"/>
        <v>2.8004590139011132</v>
      </c>
      <c r="AP397" s="143">
        <f t="shared" si="741"/>
        <v>0.02</v>
      </c>
      <c r="AQ397" s="51">
        <f t="shared" si="803"/>
        <v>1.8716711274376439E-2</v>
      </c>
      <c r="AR397" s="57">
        <f t="shared" si="804"/>
        <v>559.15225700281485</v>
      </c>
      <c r="AS397" s="44">
        <f t="shared" si="742"/>
        <v>2661.5506918701867</v>
      </c>
      <c r="AT397" s="44">
        <f t="shared" si="743"/>
        <v>1064.6202767480747</v>
      </c>
      <c r="AU397" s="44">
        <f t="shared" si="744"/>
        <v>665.38767296754668</v>
      </c>
      <c r="AV397" s="47">
        <f t="shared" si="745"/>
        <v>5.2458950190634948</v>
      </c>
      <c r="AW397" s="47">
        <f t="shared" si="746"/>
        <v>123.59355447258969</v>
      </c>
      <c r="AX397" s="86">
        <f t="shared" si="747"/>
        <v>11369.728636160742</v>
      </c>
      <c r="AY397" s="86">
        <f t="shared" si="748"/>
        <v>284.65458470929423</v>
      </c>
      <c r="AZ397" s="10">
        <f t="shared" si="805"/>
        <v>284.65458470929423</v>
      </c>
      <c r="BA397" s="44">
        <f t="shared" si="749"/>
        <v>284.65458470929423</v>
      </c>
      <c r="BB397" s="9">
        <f t="shared" si="750"/>
        <v>284.65458470929423</v>
      </c>
      <c r="BC397" s="45">
        <f t="shared" si="839"/>
        <v>37953.944627905898</v>
      </c>
      <c r="BD397" s="9">
        <f t="shared" si="751"/>
        <v>284.65458470929423</v>
      </c>
      <c r="BE397" s="45">
        <f t="shared" si="835"/>
        <v>37953.944627905898</v>
      </c>
      <c r="BF397" s="9">
        <f t="shared" si="752"/>
        <v>284.65458470929423</v>
      </c>
      <c r="BG397" s="45">
        <f t="shared" si="836"/>
        <v>37953.944627905898</v>
      </c>
      <c r="BH397" s="58"/>
      <c r="BI397" s="58"/>
      <c r="BJ397" s="58">
        <f t="shared" si="806"/>
        <v>-284.65458470929423</v>
      </c>
      <c r="BK397" s="97"/>
      <c r="BL397" s="44"/>
      <c r="BM397" s="82">
        <f t="shared" si="807"/>
        <v>39.200000000000003</v>
      </c>
      <c r="BN397" s="86">
        <f t="shared" si="808"/>
        <v>39200</v>
      </c>
      <c r="BO397" s="86">
        <f t="shared" si="809"/>
        <v>100</v>
      </c>
      <c r="BP397" s="84">
        <f t="shared" si="753"/>
        <v>3</v>
      </c>
      <c r="BQ397" s="84">
        <f t="shared" si="754"/>
        <v>2.6</v>
      </c>
      <c r="BR397" s="84">
        <f t="shared" si="755"/>
        <v>0.2</v>
      </c>
      <c r="BS397" s="84">
        <f t="shared" si="810"/>
        <v>3.4036943074938056E-2</v>
      </c>
      <c r="BT397" s="84">
        <f t="shared" si="811"/>
        <v>768.36983582430787</v>
      </c>
      <c r="BU397" s="84">
        <f t="shared" si="812"/>
        <v>0</v>
      </c>
      <c r="BV397" s="83">
        <f t="shared" si="813"/>
        <v>1067.0326811443992</v>
      </c>
      <c r="BW397" s="81">
        <f t="shared" si="837"/>
        <v>1067.0326811443992</v>
      </c>
      <c r="BX397" s="83">
        <f t="shared" si="756"/>
        <v>0</v>
      </c>
      <c r="BY397" s="141">
        <f t="shared" si="757"/>
        <v>0</v>
      </c>
      <c r="BZ397" s="83">
        <f t="shared" si="758"/>
        <v>2.6</v>
      </c>
      <c r="CA397" s="83">
        <f t="shared" si="759"/>
        <v>0</v>
      </c>
      <c r="CB397" s="83">
        <f t="shared" si="814"/>
        <v>2.5510241061027004</v>
      </c>
      <c r="CC397" s="83">
        <f t="shared" si="760"/>
        <v>2.5510241061027004</v>
      </c>
      <c r="CD397" s="143">
        <f t="shared" si="761"/>
        <v>0.2</v>
      </c>
      <c r="CE397" s="83">
        <f t="shared" si="815"/>
        <v>1.9829523213569632E-2</v>
      </c>
      <c r="CF397" s="84">
        <f t="shared" si="816"/>
        <v>821.94276557900719</v>
      </c>
      <c r="CG397" s="83">
        <f t="shared" si="762"/>
        <v>0</v>
      </c>
      <c r="CH397" s="83">
        <f t="shared" si="817"/>
        <v>2.5383955200715973</v>
      </c>
      <c r="CI397" s="83">
        <f t="shared" si="763"/>
        <v>2.5383955200715973</v>
      </c>
      <c r="CJ397" s="143">
        <f t="shared" si="764"/>
        <v>0.2</v>
      </c>
      <c r="CK397" s="83">
        <f t="shared" si="818"/>
        <v>1.902191079975836E-2</v>
      </c>
      <c r="CL397" s="84">
        <f t="shared" si="819"/>
        <v>767.49513458931472</v>
      </c>
      <c r="CM397" s="83">
        <f t="shared" si="765"/>
        <v>0</v>
      </c>
      <c r="CN397" s="83">
        <f t="shared" si="820"/>
        <v>2.551231339438607</v>
      </c>
      <c r="CO397" s="83">
        <f t="shared" si="766"/>
        <v>2.551231339438607</v>
      </c>
      <c r="CP397" s="143">
        <f t="shared" si="767"/>
        <v>0.2</v>
      </c>
      <c r="CQ397" s="83">
        <f t="shared" si="821"/>
        <v>1.9181564504283658E-2</v>
      </c>
      <c r="CR397" s="84">
        <f t="shared" si="822"/>
        <v>753.23834080007714</v>
      </c>
      <c r="CS397" s="83">
        <f t="shared" si="768"/>
        <v>0</v>
      </c>
      <c r="CT397" s="83">
        <f t="shared" si="823"/>
        <v>2.5546137976304815</v>
      </c>
      <c r="CU397" s="83">
        <f t="shared" si="769"/>
        <v>2.5546137976304815</v>
      </c>
      <c r="CV397" s="143">
        <f t="shared" si="770"/>
        <v>0.2</v>
      </c>
      <c r="CW397" s="83">
        <f t="shared" si="824"/>
        <v>1.9209526987183721E-2</v>
      </c>
      <c r="CX397" s="84">
        <f t="shared" si="825"/>
        <v>751.70344924844574</v>
      </c>
      <c r="CY397" s="83">
        <f t="shared" si="771"/>
        <v>0</v>
      </c>
      <c r="CZ397" s="83">
        <f t="shared" si="826"/>
        <v>2.5549784891562637</v>
      </c>
      <c r="DA397" s="83">
        <f t="shared" si="772"/>
        <v>2.5549784891562637</v>
      </c>
      <c r="DB397" s="143">
        <f t="shared" si="773"/>
        <v>0.2</v>
      </c>
      <c r="DC397" s="83">
        <f t="shared" si="827"/>
        <v>1.9210446767325653E-2</v>
      </c>
      <c r="DD397" s="84">
        <f t="shared" si="828"/>
        <v>751.63380104667567</v>
      </c>
      <c r="DE397" s="86">
        <f t="shared" si="774"/>
        <v>1920.6588260599185</v>
      </c>
      <c r="DF397" s="86">
        <f t="shared" si="775"/>
        <v>768.26353042396738</v>
      </c>
      <c r="DG397" s="86">
        <f t="shared" si="776"/>
        <v>480.16470651497963</v>
      </c>
      <c r="DH397" s="86">
        <f t="shared" si="777"/>
        <v>0.34146855658315528</v>
      </c>
      <c r="DI397" s="86">
        <f t="shared" si="778"/>
        <v>0.97749985300406261</v>
      </c>
      <c r="DJ397" s="86">
        <f t="shared" si="779"/>
        <v>112.51256280933892</v>
      </c>
      <c r="DK397" s="86">
        <f t="shared" si="780"/>
        <v>80.992909715146439</v>
      </c>
      <c r="DL397" s="86">
        <f t="shared" si="838"/>
        <v>80.992909715146439</v>
      </c>
      <c r="DM397" s="86">
        <f t="shared" si="781"/>
        <v>0.97749985300406261</v>
      </c>
      <c r="DN397" s="85">
        <f t="shared" si="782"/>
        <v>0.97749985300406261</v>
      </c>
      <c r="DO397" s="85">
        <f t="shared" si="829"/>
        <v>97.749985300406266</v>
      </c>
      <c r="DP397" s="85">
        <f t="shared" si="783"/>
        <v>0.97749985300406261</v>
      </c>
      <c r="DQ397" s="85">
        <f t="shared" si="830"/>
        <v>97.749985300406266</v>
      </c>
      <c r="DR397" s="85">
        <f t="shared" si="784"/>
        <v>0.97749985300406261</v>
      </c>
      <c r="DS397" s="85">
        <f t="shared" si="831"/>
        <v>97.749985300406266</v>
      </c>
      <c r="DT397" s="81"/>
      <c r="DU397" s="81"/>
      <c r="DV397" s="81">
        <f t="shared" si="832"/>
        <v>-0.97749985300406261</v>
      </c>
      <c r="DW397" s="100"/>
    </row>
    <row r="398" spans="1:127" x14ac:dyDescent="0.2">
      <c r="A398" s="59">
        <f t="shared" si="785"/>
        <v>52.40000000000024</v>
      </c>
      <c r="B398" s="44">
        <f t="shared" si="786"/>
        <v>52400.00000000024</v>
      </c>
      <c r="C398" s="52">
        <f t="shared" si="720"/>
        <v>133.33333333333334</v>
      </c>
      <c r="D398" s="50">
        <f t="shared" si="721"/>
        <v>4</v>
      </c>
      <c r="E398" s="44">
        <f t="shared" si="722"/>
        <v>4.13</v>
      </c>
      <c r="F398" s="47">
        <f t="shared" si="723"/>
        <v>0.02</v>
      </c>
      <c r="G398" s="52">
        <f t="shared" si="787"/>
        <v>2.4800891762289286E-2</v>
      </c>
      <c r="H398" s="57">
        <f t="shared" si="788"/>
        <v>583.25984612469938</v>
      </c>
      <c r="I398" s="52">
        <f t="shared" si="789"/>
        <v>0</v>
      </c>
      <c r="J398" s="54">
        <f t="shared" si="790"/>
        <v>1482.9556732612148</v>
      </c>
      <c r="K398" s="46">
        <f t="shared" si="833"/>
        <v>1482.9556732612148</v>
      </c>
      <c r="L398" s="80">
        <f t="shared" si="724"/>
        <v>0</v>
      </c>
      <c r="M398" s="142">
        <f t="shared" si="725"/>
        <v>0</v>
      </c>
      <c r="N398" s="60">
        <f t="shared" si="726"/>
        <v>4.13</v>
      </c>
      <c r="O398" s="53">
        <f t="shared" si="727"/>
        <v>0</v>
      </c>
      <c r="P398" s="58">
        <f t="shared" si="791"/>
        <v>2.7830862882924787</v>
      </c>
      <c r="Q398" s="49">
        <f t="shared" si="728"/>
        <v>2.7830862882924787</v>
      </c>
      <c r="R398" s="143">
        <f t="shared" si="729"/>
        <v>0.02</v>
      </c>
      <c r="S398" s="51">
        <f t="shared" si="792"/>
        <v>1.9360702263220925E-2</v>
      </c>
      <c r="T398" s="57">
        <f t="shared" si="793"/>
        <v>572.27326966671797</v>
      </c>
      <c r="U398" s="53">
        <f t="shared" si="730"/>
        <v>0</v>
      </c>
      <c r="V398" s="58">
        <f t="shared" si="794"/>
        <v>2.790838870813682</v>
      </c>
      <c r="W398" s="49">
        <f t="shared" si="731"/>
        <v>2.790838870813682</v>
      </c>
      <c r="X398" s="143">
        <f t="shared" si="732"/>
        <v>0.02</v>
      </c>
      <c r="Y398" s="51">
        <f t="shared" si="795"/>
        <v>1.8765880481965171E-2</v>
      </c>
      <c r="Z398" s="57">
        <f t="shared" si="796"/>
        <v>562.53243177610557</v>
      </c>
      <c r="AA398" s="53">
        <f t="shared" si="733"/>
        <v>0</v>
      </c>
      <c r="AB398" s="58">
        <f t="shared" si="797"/>
        <v>2.7981727993494903</v>
      </c>
      <c r="AC398" s="49">
        <f t="shared" si="734"/>
        <v>2.7981727993494903</v>
      </c>
      <c r="AD398" s="143">
        <f t="shared" si="735"/>
        <v>0.02</v>
      </c>
      <c r="AE398" s="49">
        <f t="shared" si="834"/>
        <v>1.8713190633116172E-2</v>
      </c>
      <c r="AF398" s="57">
        <f t="shared" si="798"/>
        <v>560.33786027924839</v>
      </c>
      <c r="AG398" s="53">
        <f t="shared" si="736"/>
        <v>0</v>
      </c>
      <c r="AH398" s="58">
        <f t="shared" si="799"/>
        <v>2.7998854171420477</v>
      </c>
      <c r="AI398" s="49">
        <f t="shared" si="737"/>
        <v>2.7998854171420477</v>
      </c>
      <c r="AJ398" s="143">
        <f t="shared" si="738"/>
        <v>0.02</v>
      </c>
      <c r="AK398" s="51">
        <f t="shared" si="800"/>
        <v>1.8713748957977575E-2</v>
      </c>
      <c r="AL398" s="57">
        <f t="shared" si="801"/>
        <v>560.06808860585375</v>
      </c>
      <c r="AM398" s="53">
        <f t="shared" si="739"/>
        <v>0</v>
      </c>
      <c r="AN398" s="58">
        <f t="shared" si="802"/>
        <v>2.800097482787145</v>
      </c>
      <c r="AO398" s="49">
        <f t="shared" si="740"/>
        <v>2.800097482787145</v>
      </c>
      <c r="AP398" s="143">
        <f t="shared" si="741"/>
        <v>0.02</v>
      </c>
      <c r="AQ398" s="51">
        <f t="shared" si="803"/>
        <v>1.8714044607709771E-2</v>
      </c>
      <c r="AR398" s="57">
        <f t="shared" si="804"/>
        <v>560.043319401188</v>
      </c>
      <c r="AS398" s="44">
        <f t="shared" si="742"/>
        <v>2669.3202118701865</v>
      </c>
      <c r="AT398" s="44">
        <f t="shared" si="743"/>
        <v>1067.7280847480747</v>
      </c>
      <c r="AU398" s="44">
        <f t="shared" si="744"/>
        <v>667.33005296754664</v>
      </c>
      <c r="AV398" s="47">
        <f t="shared" si="745"/>
        <v>5.2003824453013587</v>
      </c>
      <c r="AW398" s="47">
        <f t="shared" si="746"/>
        <v>121.58558039839737</v>
      </c>
      <c r="AX398" s="86">
        <f t="shared" si="747"/>
        <v>11074.805996884616</v>
      </c>
      <c r="AY398" s="86">
        <f t="shared" si="748"/>
        <v>282.75045978873163</v>
      </c>
      <c r="AZ398" s="10">
        <f t="shared" si="805"/>
        <v>282.75045978873163</v>
      </c>
      <c r="BA398" s="44">
        <f t="shared" si="749"/>
        <v>282.75045978873163</v>
      </c>
      <c r="BB398" s="9">
        <f t="shared" si="750"/>
        <v>282.75045978873163</v>
      </c>
      <c r="BC398" s="45">
        <f t="shared" si="839"/>
        <v>37700.061305164221</v>
      </c>
      <c r="BD398" s="9">
        <f t="shared" si="751"/>
        <v>282.75045978873163</v>
      </c>
      <c r="BE398" s="45">
        <f t="shared" si="835"/>
        <v>37700.061305164221</v>
      </c>
      <c r="BF398" s="9">
        <f t="shared" si="752"/>
        <v>282.75045978873163</v>
      </c>
      <c r="BG398" s="45">
        <f t="shared" si="836"/>
        <v>37700.061305164221</v>
      </c>
      <c r="BH398" s="58"/>
      <c r="BI398" s="58"/>
      <c r="BJ398" s="58">
        <f t="shared" si="806"/>
        <v>-282.75045978873163</v>
      </c>
      <c r="BK398" s="97"/>
      <c r="BL398" s="44"/>
      <c r="BM398" s="82">
        <f t="shared" si="807"/>
        <v>39.300000000000004</v>
      </c>
      <c r="BN398" s="86">
        <f t="shared" si="808"/>
        <v>39300</v>
      </c>
      <c r="BO398" s="86">
        <f t="shared" si="809"/>
        <v>100</v>
      </c>
      <c r="BP398" s="84">
        <f t="shared" si="753"/>
        <v>3</v>
      </c>
      <c r="BQ398" s="84">
        <f t="shared" si="754"/>
        <v>2.6</v>
      </c>
      <c r="BR398" s="84">
        <f t="shared" si="755"/>
        <v>0.2</v>
      </c>
      <c r="BS398" s="84">
        <f t="shared" si="810"/>
        <v>3.4016943074938057E-2</v>
      </c>
      <c r="BT398" s="84">
        <f t="shared" si="811"/>
        <v>769.67856440411322</v>
      </c>
      <c r="BU398" s="84">
        <f t="shared" si="812"/>
        <v>0</v>
      </c>
      <c r="BV398" s="83">
        <f t="shared" si="813"/>
        <v>1069.8775811443993</v>
      </c>
      <c r="BW398" s="81">
        <f t="shared" si="837"/>
        <v>1069.8775811443993</v>
      </c>
      <c r="BX398" s="83">
        <f t="shared" si="756"/>
        <v>0</v>
      </c>
      <c r="BY398" s="141">
        <f t="shared" si="757"/>
        <v>0</v>
      </c>
      <c r="BZ398" s="83">
        <f t="shared" si="758"/>
        <v>2.6</v>
      </c>
      <c r="CA398" s="83">
        <f t="shared" si="759"/>
        <v>0</v>
      </c>
      <c r="CB398" s="83">
        <f t="shared" si="814"/>
        <v>2.55107811644675</v>
      </c>
      <c r="CC398" s="83">
        <f t="shared" si="760"/>
        <v>2.55107811644675</v>
      </c>
      <c r="CD398" s="143">
        <f t="shared" si="761"/>
        <v>0.2</v>
      </c>
      <c r="CE398" s="83">
        <f t="shared" si="815"/>
        <v>1.9809523213569633E-2</v>
      </c>
      <c r="CF398" s="84">
        <f t="shared" si="816"/>
        <v>822.71968976275593</v>
      </c>
      <c r="CG398" s="83">
        <f t="shared" si="762"/>
        <v>0</v>
      </c>
      <c r="CH398" s="83">
        <f t="shared" si="817"/>
        <v>2.538575523932769</v>
      </c>
      <c r="CI398" s="83">
        <f t="shared" si="763"/>
        <v>2.538575523932769</v>
      </c>
      <c r="CJ398" s="143">
        <f t="shared" si="764"/>
        <v>0.2</v>
      </c>
      <c r="CK398" s="83">
        <f t="shared" si="818"/>
        <v>1.9001910799758361E-2</v>
      </c>
      <c r="CL398" s="84">
        <f t="shared" si="819"/>
        <v>768.24410812986139</v>
      </c>
      <c r="CM398" s="83">
        <f t="shared" si="765"/>
        <v>0</v>
      </c>
      <c r="CN398" s="83">
        <f t="shared" si="820"/>
        <v>2.5514179499398892</v>
      </c>
      <c r="CO398" s="83">
        <f t="shared" si="766"/>
        <v>2.5514179499398892</v>
      </c>
      <c r="CP398" s="143">
        <f t="shared" si="767"/>
        <v>0.2</v>
      </c>
      <c r="CQ398" s="83">
        <f t="shared" si="821"/>
        <v>1.9161564504283659E-2</v>
      </c>
      <c r="CR398" s="84">
        <f t="shared" si="822"/>
        <v>753.98980399386573</v>
      </c>
      <c r="CS398" s="83">
        <f t="shared" si="768"/>
        <v>0</v>
      </c>
      <c r="CT398" s="83">
        <f t="shared" si="823"/>
        <v>2.5547998284890929</v>
      </c>
      <c r="CU398" s="83">
        <f t="shared" si="769"/>
        <v>2.5547998284890929</v>
      </c>
      <c r="CV398" s="143">
        <f t="shared" si="770"/>
        <v>0.2</v>
      </c>
      <c r="CW398" s="83">
        <f t="shared" si="824"/>
        <v>1.9189526987183722E-2</v>
      </c>
      <c r="CX398" s="84">
        <f t="shared" si="825"/>
        <v>752.4550120484663</v>
      </c>
      <c r="CY398" s="83">
        <f t="shared" si="771"/>
        <v>0</v>
      </c>
      <c r="CZ398" s="83">
        <f t="shared" si="826"/>
        <v>2.555164497413025</v>
      </c>
      <c r="DA398" s="83">
        <f t="shared" si="772"/>
        <v>2.555164497413025</v>
      </c>
      <c r="DB398" s="143">
        <f t="shared" si="773"/>
        <v>0.2</v>
      </c>
      <c r="DC398" s="83">
        <f t="shared" si="827"/>
        <v>1.9190446767325654E-2</v>
      </c>
      <c r="DD398" s="84">
        <f t="shared" si="828"/>
        <v>752.38529256994343</v>
      </c>
      <c r="DE398" s="86">
        <f t="shared" si="774"/>
        <v>1925.7796460599186</v>
      </c>
      <c r="DF398" s="86">
        <f t="shared" si="775"/>
        <v>770.31185842396746</v>
      </c>
      <c r="DG398" s="86">
        <f t="shared" si="776"/>
        <v>481.44491151497965</v>
      </c>
      <c r="DH398" s="86">
        <f t="shared" si="777"/>
        <v>0.34002444479009852</v>
      </c>
      <c r="DI398" s="86">
        <f t="shared" si="778"/>
        <v>0.96991982563369128</v>
      </c>
      <c r="DJ398" s="86">
        <f t="shared" si="779"/>
        <v>110.87908857066527</v>
      </c>
      <c r="DK398" s="86">
        <f t="shared" si="780"/>
        <v>77.90612260074974</v>
      </c>
      <c r="DL398" s="86">
        <f t="shared" si="838"/>
        <v>77.90612260074974</v>
      </c>
      <c r="DM398" s="86">
        <f t="shared" si="781"/>
        <v>0.96991982563369128</v>
      </c>
      <c r="DN398" s="85">
        <f t="shared" si="782"/>
        <v>0.96991982563369128</v>
      </c>
      <c r="DO398" s="85">
        <f t="shared" si="829"/>
        <v>96.991982563369135</v>
      </c>
      <c r="DP398" s="85">
        <f t="shared" si="783"/>
        <v>0.96991982563369128</v>
      </c>
      <c r="DQ398" s="85">
        <f t="shared" si="830"/>
        <v>96.991982563369135</v>
      </c>
      <c r="DR398" s="85">
        <f t="shared" si="784"/>
        <v>0.96991982563369128</v>
      </c>
      <c r="DS398" s="85">
        <f t="shared" si="831"/>
        <v>96.991982563369135</v>
      </c>
      <c r="DT398" s="81"/>
      <c r="DU398" s="81"/>
      <c r="DV398" s="81">
        <f t="shared" si="832"/>
        <v>-0.96991982563369128</v>
      </c>
      <c r="DW398" s="100"/>
    </row>
    <row r="399" spans="1:127" x14ac:dyDescent="0.2">
      <c r="A399" s="59">
        <f t="shared" si="785"/>
        <v>52.53333333333358</v>
      </c>
      <c r="B399" s="44">
        <f t="shared" si="786"/>
        <v>52533.333333333576</v>
      </c>
      <c r="C399" s="52">
        <f t="shared" si="720"/>
        <v>133.33333333333334</v>
      </c>
      <c r="D399" s="50">
        <f t="shared" si="721"/>
        <v>4</v>
      </c>
      <c r="E399" s="44">
        <f t="shared" si="722"/>
        <v>4.13</v>
      </c>
      <c r="F399" s="47">
        <f t="shared" si="723"/>
        <v>0.02</v>
      </c>
      <c r="G399" s="52">
        <f t="shared" si="787"/>
        <v>2.4798225095622618E-2</v>
      </c>
      <c r="H399" s="57">
        <f t="shared" si="788"/>
        <v>584.06047755097723</v>
      </c>
      <c r="I399" s="52">
        <f t="shared" si="789"/>
        <v>0</v>
      </c>
      <c r="J399" s="54">
        <f t="shared" si="790"/>
        <v>1487.2720732612147</v>
      </c>
      <c r="K399" s="46">
        <f t="shared" si="833"/>
        <v>1487.2720732612147</v>
      </c>
      <c r="L399" s="80">
        <f t="shared" si="724"/>
        <v>0</v>
      </c>
      <c r="M399" s="142">
        <f t="shared" si="725"/>
        <v>0</v>
      </c>
      <c r="N399" s="60">
        <f t="shared" si="726"/>
        <v>4.13</v>
      </c>
      <c r="O399" s="53">
        <f t="shared" si="727"/>
        <v>0</v>
      </c>
      <c r="P399" s="58">
        <f t="shared" si="791"/>
        <v>2.7828790326022972</v>
      </c>
      <c r="Q399" s="49">
        <f t="shared" si="728"/>
        <v>2.7828790326022972</v>
      </c>
      <c r="R399" s="143">
        <f t="shared" si="729"/>
        <v>0.02</v>
      </c>
      <c r="S399" s="51">
        <f t="shared" si="792"/>
        <v>1.9358035596554257E-2</v>
      </c>
      <c r="T399" s="57">
        <f t="shared" si="793"/>
        <v>573.20074690718661</v>
      </c>
      <c r="U399" s="53">
        <f t="shared" si="730"/>
        <v>0</v>
      </c>
      <c r="V399" s="58">
        <f t="shared" si="794"/>
        <v>2.7905017528627813</v>
      </c>
      <c r="W399" s="49">
        <f t="shared" si="731"/>
        <v>2.7905017528627813</v>
      </c>
      <c r="X399" s="143">
        <f t="shared" si="732"/>
        <v>0.02</v>
      </c>
      <c r="Y399" s="51">
        <f t="shared" si="795"/>
        <v>1.8763213815298503E-2</v>
      </c>
      <c r="Z399" s="57">
        <f t="shared" si="796"/>
        <v>563.42891478197976</v>
      </c>
      <c r="AA399" s="53">
        <f t="shared" si="733"/>
        <v>0</v>
      </c>
      <c r="AB399" s="58">
        <f t="shared" si="797"/>
        <v>2.7978200985474428</v>
      </c>
      <c r="AC399" s="49">
        <f t="shared" si="734"/>
        <v>2.7978200985474428</v>
      </c>
      <c r="AD399" s="143">
        <f t="shared" si="735"/>
        <v>0.02</v>
      </c>
      <c r="AE399" s="49">
        <f t="shared" si="834"/>
        <v>1.8710523966449503E-2</v>
      </c>
      <c r="AF399" s="57">
        <f t="shared" si="798"/>
        <v>561.22948295073525</v>
      </c>
      <c r="AG399" s="53">
        <f t="shared" si="736"/>
        <v>0</v>
      </c>
      <c r="AH399" s="58">
        <f t="shared" si="799"/>
        <v>2.7995278644674131</v>
      </c>
      <c r="AI399" s="49">
        <f t="shared" si="737"/>
        <v>2.7995278644674131</v>
      </c>
      <c r="AJ399" s="143">
        <f t="shared" si="738"/>
        <v>0.02</v>
      </c>
      <c r="AK399" s="51">
        <f t="shared" si="800"/>
        <v>1.8711082291310906E-2</v>
      </c>
      <c r="AL399" s="57">
        <f t="shared" si="801"/>
        <v>560.95919248270434</v>
      </c>
      <c r="AM399" s="53">
        <f t="shared" si="739"/>
        <v>0</v>
      </c>
      <c r="AN399" s="58">
        <f t="shared" si="802"/>
        <v>2.7997392772217613</v>
      </c>
      <c r="AO399" s="49">
        <f t="shared" si="740"/>
        <v>2.7997392772217613</v>
      </c>
      <c r="AP399" s="143">
        <f t="shared" si="741"/>
        <v>0.02</v>
      </c>
      <c r="AQ399" s="51">
        <f t="shared" si="803"/>
        <v>1.8711377941043102E-2</v>
      </c>
      <c r="AR399" s="57">
        <f t="shared" si="804"/>
        <v>560.93436986827146</v>
      </c>
      <c r="AS399" s="44">
        <f t="shared" si="742"/>
        <v>2677.0897318701864</v>
      </c>
      <c r="AT399" s="44">
        <f t="shared" si="743"/>
        <v>1070.8358927480745</v>
      </c>
      <c r="AU399" s="44">
        <f t="shared" si="744"/>
        <v>669.27243296754659</v>
      </c>
      <c r="AV399" s="47">
        <f t="shared" si="745"/>
        <v>5.1553613295339131</v>
      </c>
      <c r="AW399" s="47">
        <f t="shared" si="746"/>
        <v>119.61444214808266</v>
      </c>
      <c r="AX399" s="86">
        <f t="shared" si="747"/>
        <v>10788.143113522088</v>
      </c>
      <c r="AY399" s="86">
        <f t="shared" si="748"/>
        <v>280.85376316180947</v>
      </c>
      <c r="AZ399" s="10">
        <f t="shared" si="805"/>
        <v>280.85376316180947</v>
      </c>
      <c r="BA399" s="44">
        <f t="shared" si="749"/>
        <v>280.85376316180947</v>
      </c>
      <c r="BB399" s="9">
        <f t="shared" si="750"/>
        <v>280.85376316180947</v>
      </c>
      <c r="BC399" s="45">
        <f t="shared" si="839"/>
        <v>37447.168421574599</v>
      </c>
      <c r="BD399" s="9">
        <f t="shared" si="751"/>
        <v>280.85376316180947</v>
      </c>
      <c r="BE399" s="45">
        <f t="shared" si="835"/>
        <v>37447.168421574599</v>
      </c>
      <c r="BF399" s="9">
        <f t="shared" si="752"/>
        <v>280.85376316180947</v>
      </c>
      <c r="BG399" s="45">
        <f t="shared" si="836"/>
        <v>37447.168421574599</v>
      </c>
      <c r="BH399" s="58"/>
      <c r="BI399" s="58"/>
      <c r="BJ399" s="58">
        <f t="shared" si="806"/>
        <v>-280.85376316180947</v>
      </c>
      <c r="BK399" s="97"/>
      <c r="BL399" s="44"/>
      <c r="BM399" s="82">
        <f t="shared" si="807"/>
        <v>39.4</v>
      </c>
      <c r="BN399" s="86">
        <f t="shared" si="808"/>
        <v>39400</v>
      </c>
      <c r="BO399" s="86">
        <f t="shared" si="809"/>
        <v>100</v>
      </c>
      <c r="BP399" s="84">
        <f t="shared" si="753"/>
        <v>3</v>
      </c>
      <c r="BQ399" s="84">
        <f t="shared" si="754"/>
        <v>2.6</v>
      </c>
      <c r="BR399" s="84">
        <f t="shared" si="755"/>
        <v>0.2</v>
      </c>
      <c r="BS399" s="84">
        <f t="shared" si="810"/>
        <v>3.3996943074938057E-2</v>
      </c>
      <c r="BT399" s="84">
        <f t="shared" si="811"/>
        <v>770.9865237531493</v>
      </c>
      <c r="BU399" s="84">
        <f t="shared" si="812"/>
        <v>0</v>
      </c>
      <c r="BV399" s="83">
        <f t="shared" si="813"/>
        <v>1072.7224811443991</v>
      </c>
      <c r="BW399" s="81">
        <f t="shared" si="837"/>
        <v>1072.7224811443991</v>
      </c>
      <c r="BX399" s="83">
        <f t="shared" si="756"/>
        <v>0</v>
      </c>
      <c r="BY399" s="141">
        <f t="shared" si="757"/>
        <v>0</v>
      </c>
      <c r="BZ399" s="83">
        <f t="shared" si="758"/>
        <v>2.6</v>
      </c>
      <c r="CA399" s="83">
        <f t="shared" si="759"/>
        <v>0</v>
      </c>
      <c r="CB399" s="83">
        <f t="shared" si="814"/>
        <v>2.5511322958597669</v>
      </c>
      <c r="CC399" s="83">
        <f t="shared" si="760"/>
        <v>2.5511322958597669</v>
      </c>
      <c r="CD399" s="143">
        <f t="shared" si="761"/>
        <v>0.2</v>
      </c>
      <c r="CE399" s="83">
        <f t="shared" si="815"/>
        <v>1.9789523213569634E-2</v>
      </c>
      <c r="CF399" s="84">
        <f t="shared" si="816"/>
        <v>823.49581351553024</v>
      </c>
      <c r="CG399" s="83">
        <f t="shared" si="762"/>
        <v>0</v>
      </c>
      <c r="CH399" s="83">
        <f t="shared" si="817"/>
        <v>2.5387556897009516</v>
      </c>
      <c r="CI399" s="83">
        <f t="shared" si="763"/>
        <v>2.5387556897009516</v>
      </c>
      <c r="CJ399" s="143">
        <f t="shared" si="764"/>
        <v>0.2</v>
      </c>
      <c r="CK399" s="83">
        <f t="shared" si="818"/>
        <v>1.8981910799758361E-2</v>
      </c>
      <c r="CL399" s="84">
        <f t="shared" si="819"/>
        <v>768.99224071920969</v>
      </c>
      <c r="CM399" s="83">
        <f t="shared" si="765"/>
        <v>0</v>
      </c>
      <c r="CN399" s="83">
        <f t="shared" si="820"/>
        <v>2.5516047337389338</v>
      </c>
      <c r="CO399" s="83">
        <f t="shared" si="766"/>
        <v>2.5516047337389338</v>
      </c>
      <c r="CP399" s="143">
        <f t="shared" si="767"/>
        <v>0.2</v>
      </c>
      <c r="CQ399" s="83">
        <f t="shared" si="821"/>
        <v>1.914156450428366E-2</v>
      </c>
      <c r="CR399" s="84">
        <f t="shared" si="822"/>
        <v>754.74042834785428</v>
      </c>
      <c r="CS399" s="83">
        <f t="shared" si="768"/>
        <v>0</v>
      </c>
      <c r="CT399" s="83">
        <f t="shared" si="823"/>
        <v>2.554986032632514</v>
      </c>
      <c r="CU399" s="83">
        <f t="shared" si="769"/>
        <v>2.554986032632514</v>
      </c>
      <c r="CV399" s="143">
        <f t="shared" si="770"/>
        <v>0.2</v>
      </c>
      <c r="CW399" s="83">
        <f t="shared" si="824"/>
        <v>1.9169526987183723E-2</v>
      </c>
      <c r="CX399" s="84">
        <f t="shared" si="825"/>
        <v>753.20573728233046</v>
      </c>
      <c r="CY399" s="83">
        <f t="shared" si="771"/>
        <v>0</v>
      </c>
      <c r="CZ399" s="83">
        <f t="shared" si="826"/>
        <v>2.5553506787048219</v>
      </c>
      <c r="DA399" s="83">
        <f t="shared" si="772"/>
        <v>2.5553506787048219</v>
      </c>
      <c r="DB399" s="143">
        <f t="shared" si="773"/>
        <v>0.2</v>
      </c>
      <c r="DC399" s="83">
        <f t="shared" si="827"/>
        <v>1.9170446767325655E-2</v>
      </c>
      <c r="DD399" s="84">
        <f t="shared" si="828"/>
        <v>753.13594665842754</v>
      </c>
      <c r="DE399" s="86">
        <f t="shared" si="774"/>
        <v>1930.9004660599185</v>
      </c>
      <c r="DF399" s="86">
        <f t="shared" si="775"/>
        <v>772.36018642396732</v>
      </c>
      <c r="DG399" s="86">
        <f t="shared" si="776"/>
        <v>482.72511651497962</v>
      </c>
      <c r="DH399" s="86">
        <f t="shared" si="777"/>
        <v>0.3385901376826061</v>
      </c>
      <c r="DI399" s="86">
        <f t="shared" si="778"/>
        <v>0.96241788186426114</v>
      </c>
      <c r="DJ399" s="86">
        <f t="shared" si="779"/>
        <v>109.27344691207081</v>
      </c>
      <c r="DK399" s="86">
        <f t="shared" si="780"/>
        <v>74.823904326194736</v>
      </c>
      <c r="DL399" s="86">
        <f t="shared" si="838"/>
        <v>74.823904326194736</v>
      </c>
      <c r="DM399" s="86">
        <f t="shared" si="781"/>
        <v>0.96241788186426114</v>
      </c>
      <c r="DN399" s="85">
        <f t="shared" si="782"/>
        <v>0.96241788186426114</v>
      </c>
      <c r="DO399" s="85">
        <f t="shared" si="829"/>
        <v>96.24178818642612</v>
      </c>
      <c r="DP399" s="85">
        <f t="shared" si="783"/>
        <v>0.96241788186426114</v>
      </c>
      <c r="DQ399" s="85">
        <f t="shared" si="830"/>
        <v>96.24178818642612</v>
      </c>
      <c r="DR399" s="85">
        <f t="shared" si="784"/>
        <v>0.96241788186426114</v>
      </c>
      <c r="DS399" s="85">
        <f t="shared" si="831"/>
        <v>96.24178818642612</v>
      </c>
      <c r="DT399" s="81"/>
      <c r="DU399" s="81"/>
      <c r="DV399" s="81">
        <f t="shared" si="832"/>
        <v>-0.96241788186426114</v>
      </c>
      <c r="DW399" s="100"/>
    </row>
    <row r="400" spans="1:127" x14ac:dyDescent="0.2">
      <c r="A400" s="59">
        <f t="shared" si="785"/>
        <v>52.666666666666913</v>
      </c>
      <c r="B400" s="44">
        <f t="shared" si="786"/>
        <v>52666.666666666912</v>
      </c>
      <c r="C400" s="52">
        <f t="shared" si="720"/>
        <v>133.33333333333334</v>
      </c>
      <c r="D400" s="50">
        <f t="shared" si="721"/>
        <v>4</v>
      </c>
      <c r="E400" s="44">
        <f t="shared" si="722"/>
        <v>4.13</v>
      </c>
      <c r="F400" s="47">
        <f t="shared" si="723"/>
        <v>0.02</v>
      </c>
      <c r="G400" s="52">
        <f t="shared" si="787"/>
        <v>2.4795558428955949E-2</v>
      </c>
      <c r="H400" s="57">
        <f t="shared" si="788"/>
        <v>584.86102288632151</v>
      </c>
      <c r="I400" s="52">
        <f t="shared" si="789"/>
        <v>0</v>
      </c>
      <c r="J400" s="54">
        <f t="shared" si="790"/>
        <v>1491.5884732612146</v>
      </c>
      <c r="K400" s="46">
        <f t="shared" si="833"/>
        <v>1491.5884732612146</v>
      </c>
      <c r="L400" s="80">
        <f t="shared" si="724"/>
        <v>0</v>
      </c>
      <c r="M400" s="142">
        <f t="shared" si="725"/>
        <v>0</v>
      </c>
      <c r="N400" s="60">
        <f t="shared" si="726"/>
        <v>4.13</v>
      </c>
      <c r="O400" s="53">
        <f t="shared" si="727"/>
        <v>0</v>
      </c>
      <c r="P400" s="58">
        <f t="shared" si="791"/>
        <v>2.7826744034902107</v>
      </c>
      <c r="Q400" s="49">
        <f t="shared" si="728"/>
        <v>2.7826744034902107</v>
      </c>
      <c r="R400" s="143">
        <f t="shared" si="729"/>
        <v>0.02</v>
      </c>
      <c r="S400" s="51">
        <f t="shared" si="792"/>
        <v>1.9355368929887588E-2</v>
      </c>
      <c r="T400" s="57">
        <f t="shared" si="793"/>
        <v>574.12816545641579</v>
      </c>
      <c r="U400" s="53">
        <f t="shared" si="730"/>
        <v>0</v>
      </c>
      <c r="V400" s="58">
        <f t="shared" si="794"/>
        <v>2.7901682268276531</v>
      </c>
      <c r="W400" s="49">
        <f t="shared" si="731"/>
        <v>2.7901682268276531</v>
      </c>
      <c r="X400" s="143">
        <f t="shared" si="732"/>
        <v>0.02</v>
      </c>
      <c r="Y400" s="51">
        <f t="shared" si="795"/>
        <v>1.8760547148631835E-2</v>
      </c>
      <c r="Z400" s="57">
        <f t="shared" si="796"/>
        <v>564.32537867478891</v>
      </c>
      <c r="AA400" s="53">
        <f t="shared" si="733"/>
        <v>0</v>
      </c>
      <c r="AB400" s="58">
        <f t="shared" si="797"/>
        <v>2.7974707567034462</v>
      </c>
      <c r="AC400" s="49">
        <f t="shared" si="734"/>
        <v>2.7974707567034462</v>
      </c>
      <c r="AD400" s="143">
        <f t="shared" si="735"/>
        <v>0.02</v>
      </c>
      <c r="AE400" s="49">
        <f t="shared" si="834"/>
        <v>1.8707857299782835E-2</v>
      </c>
      <c r="AF400" s="57">
        <f t="shared" si="798"/>
        <v>562.12109093953245</v>
      </c>
      <c r="AG400" s="53">
        <f t="shared" si="736"/>
        <v>0</v>
      </c>
      <c r="AH400" s="58">
        <f t="shared" si="799"/>
        <v>2.7991736386063102</v>
      </c>
      <c r="AI400" s="49">
        <f t="shared" si="737"/>
        <v>2.7991736386063102</v>
      </c>
      <c r="AJ400" s="143">
        <f t="shared" si="738"/>
        <v>0.02</v>
      </c>
      <c r="AK400" s="51">
        <f t="shared" si="800"/>
        <v>1.8708415624644238E-2</v>
      </c>
      <c r="AL400" s="57">
        <f t="shared" si="801"/>
        <v>561.8502831648367</v>
      </c>
      <c r="AM400" s="53">
        <f t="shared" si="739"/>
        <v>0</v>
      </c>
      <c r="AN400" s="58">
        <f t="shared" si="802"/>
        <v>2.7993843944028827</v>
      </c>
      <c r="AO400" s="49">
        <f t="shared" si="740"/>
        <v>2.7993843944028827</v>
      </c>
      <c r="AP400" s="143">
        <f t="shared" si="741"/>
        <v>0.02</v>
      </c>
      <c r="AQ400" s="51">
        <f t="shared" si="803"/>
        <v>1.8708711274376434E-2</v>
      </c>
      <c r="AR400" s="57">
        <f t="shared" si="804"/>
        <v>561.82540734260249</v>
      </c>
      <c r="AS400" s="44">
        <f t="shared" si="742"/>
        <v>2684.8592518701862</v>
      </c>
      <c r="AT400" s="44">
        <f t="shared" si="743"/>
        <v>1073.9437007480744</v>
      </c>
      <c r="AU400" s="44">
        <f t="shared" si="744"/>
        <v>671.21481296754655</v>
      </c>
      <c r="AV400" s="47">
        <f t="shared" si="745"/>
        <v>5.1108254814133476</v>
      </c>
      <c r="AW400" s="47">
        <f t="shared" si="746"/>
        <v>117.67939373535954</v>
      </c>
      <c r="AX400" s="86">
        <f t="shared" si="747"/>
        <v>10509.492619236742</v>
      </c>
      <c r="AY400" s="86">
        <f t="shared" si="748"/>
        <v>278.96448491615308</v>
      </c>
      <c r="AZ400" s="10">
        <f t="shared" si="805"/>
        <v>278.96448491615308</v>
      </c>
      <c r="BA400" s="44">
        <f t="shared" si="749"/>
        <v>278.96448491615308</v>
      </c>
      <c r="BB400" s="9">
        <f t="shared" si="750"/>
        <v>278.96448491615308</v>
      </c>
      <c r="BC400" s="45">
        <f t="shared" si="839"/>
        <v>37195.264655487081</v>
      </c>
      <c r="BD400" s="9">
        <f t="shared" si="751"/>
        <v>278.96448491615308</v>
      </c>
      <c r="BE400" s="45">
        <f t="shared" si="835"/>
        <v>37195.264655487081</v>
      </c>
      <c r="BF400" s="9">
        <f t="shared" si="752"/>
        <v>278.96448491615308</v>
      </c>
      <c r="BG400" s="45">
        <f t="shared" si="836"/>
        <v>37195.264655487081</v>
      </c>
      <c r="BH400" s="58"/>
      <c r="BI400" s="58"/>
      <c r="BJ400" s="58">
        <f t="shared" si="806"/>
        <v>-278.96448491615308</v>
      </c>
      <c r="BK400" s="97"/>
      <c r="BL400" s="44"/>
      <c r="BM400" s="82">
        <f t="shared" si="807"/>
        <v>39.5</v>
      </c>
      <c r="BN400" s="86">
        <f t="shared" si="808"/>
        <v>39500</v>
      </c>
      <c r="BO400" s="86">
        <f t="shared" si="809"/>
        <v>100</v>
      </c>
      <c r="BP400" s="84">
        <f t="shared" si="753"/>
        <v>3</v>
      </c>
      <c r="BQ400" s="84">
        <f t="shared" si="754"/>
        <v>2.6</v>
      </c>
      <c r="BR400" s="84">
        <f t="shared" si="755"/>
        <v>0.2</v>
      </c>
      <c r="BS400" s="84">
        <f t="shared" si="810"/>
        <v>3.3976943074938058E-2</v>
      </c>
      <c r="BT400" s="84">
        <f t="shared" si="811"/>
        <v>772.29371387141612</v>
      </c>
      <c r="BU400" s="84">
        <f t="shared" si="812"/>
        <v>0</v>
      </c>
      <c r="BV400" s="83">
        <f t="shared" si="813"/>
        <v>1075.5673811443992</v>
      </c>
      <c r="BW400" s="81">
        <f t="shared" si="837"/>
        <v>1075.5673811443992</v>
      </c>
      <c r="BX400" s="83">
        <f t="shared" si="756"/>
        <v>0</v>
      </c>
      <c r="BY400" s="141">
        <f t="shared" si="757"/>
        <v>0</v>
      </c>
      <c r="BZ400" s="83">
        <f t="shared" si="758"/>
        <v>2.6</v>
      </c>
      <c r="CA400" s="83">
        <f t="shared" si="759"/>
        <v>0</v>
      </c>
      <c r="CB400" s="83">
        <f t="shared" si="814"/>
        <v>2.5511866442917732</v>
      </c>
      <c r="CC400" s="83">
        <f t="shared" si="760"/>
        <v>2.5511866442917732</v>
      </c>
      <c r="CD400" s="143">
        <f t="shared" si="761"/>
        <v>0.2</v>
      </c>
      <c r="CE400" s="83">
        <f t="shared" si="815"/>
        <v>1.9769523213569635E-2</v>
      </c>
      <c r="CF400" s="84">
        <f t="shared" si="816"/>
        <v>824.27113681983985</v>
      </c>
      <c r="CG400" s="83">
        <f t="shared" si="762"/>
        <v>0</v>
      </c>
      <c r="CH400" s="83">
        <f t="shared" si="817"/>
        <v>2.5389360173853888</v>
      </c>
      <c r="CI400" s="83">
        <f t="shared" si="763"/>
        <v>2.5389360173853888</v>
      </c>
      <c r="CJ400" s="143">
        <f t="shared" si="764"/>
        <v>0.2</v>
      </c>
      <c r="CK400" s="83">
        <f t="shared" si="818"/>
        <v>1.8961910799758362E-2</v>
      </c>
      <c r="CL400" s="84">
        <f t="shared" si="819"/>
        <v>769.73953242895243</v>
      </c>
      <c r="CM400" s="83">
        <f t="shared" si="765"/>
        <v>0</v>
      </c>
      <c r="CN400" s="83">
        <f t="shared" si="820"/>
        <v>2.5517916908264171</v>
      </c>
      <c r="CO400" s="83">
        <f t="shared" si="766"/>
        <v>2.5517916908264171</v>
      </c>
      <c r="CP400" s="143">
        <f t="shared" si="767"/>
        <v>0.2</v>
      </c>
      <c r="CQ400" s="83">
        <f t="shared" si="821"/>
        <v>1.9121564504283661E-2</v>
      </c>
      <c r="CR400" s="84">
        <f t="shared" si="822"/>
        <v>755.49021393381565</v>
      </c>
      <c r="CS400" s="83">
        <f t="shared" si="768"/>
        <v>0</v>
      </c>
      <c r="CT400" s="83">
        <f t="shared" si="823"/>
        <v>2.5551724100509783</v>
      </c>
      <c r="CU400" s="83">
        <f t="shared" si="769"/>
        <v>2.5551724100509783</v>
      </c>
      <c r="CV400" s="143">
        <f t="shared" si="770"/>
        <v>0.2</v>
      </c>
      <c r="CW400" s="83">
        <f t="shared" si="824"/>
        <v>1.9149526987183724E-2</v>
      </c>
      <c r="CX400" s="84">
        <f t="shared" si="825"/>
        <v>753.95562502114694</v>
      </c>
      <c r="CY400" s="83">
        <f t="shared" si="771"/>
        <v>0</v>
      </c>
      <c r="CZ400" s="83">
        <f t="shared" si="826"/>
        <v>2.5555370330220177</v>
      </c>
      <c r="DA400" s="83">
        <f t="shared" si="772"/>
        <v>2.5555370330220177</v>
      </c>
      <c r="DB400" s="143">
        <f t="shared" si="773"/>
        <v>0.2</v>
      </c>
      <c r="DC400" s="83">
        <f t="shared" si="827"/>
        <v>1.9150446767325656E-2</v>
      </c>
      <c r="DD400" s="84">
        <f t="shared" si="828"/>
        <v>753.88576338327084</v>
      </c>
      <c r="DE400" s="86">
        <f t="shared" si="774"/>
        <v>1936.0212860599186</v>
      </c>
      <c r="DF400" s="86">
        <f t="shared" si="775"/>
        <v>774.4085144239674</v>
      </c>
      <c r="DG400" s="86">
        <f t="shared" si="776"/>
        <v>484.00532151497964</v>
      </c>
      <c r="DH400" s="86">
        <f t="shared" si="777"/>
        <v>0.33716555094694745</v>
      </c>
      <c r="DI400" s="86">
        <f t="shared" si="778"/>
        <v>0.95499305710828464</v>
      </c>
      <c r="DJ400" s="86">
        <f t="shared" si="779"/>
        <v>107.69510176466866</v>
      </c>
      <c r="DK400" s="86">
        <f t="shared" si="780"/>
        <v>71.746249587043835</v>
      </c>
      <c r="DL400" s="86">
        <f t="shared" si="838"/>
        <v>71.746249587043835</v>
      </c>
      <c r="DM400" s="86">
        <f t="shared" si="781"/>
        <v>0.95499305710828464</v>
      </c>
      <c r="DN400" s="85">
        <f t="shared" si="782"/>
        <v>0.95499305710828464</v>
      </c>
      <c r="DO400" s="85">
        <f t="shared" si="829"/>
        <v>95.499305710828466</v>
      </c>
      <c r="DP400" s="85">
        <f t="shared" si="783"/>
        <v>0.95499305710828464</v>
      </c>
      <c r="DQ400" s="85">
        <f t="shared" si="830"/>
        <v>95.499305710828466</v>
      </c>
      <c r="DR400" s="85">
        <f t="shared" si="784"/>
        <v>0.95499305710828464</v>
      </c>
      <c r="DS400" s="85">
        <f t="shared" si="831"/>
        <v>95.499305710828466</v>
      </c>
      <c r="DT400" s="81"/>
      <c r="DU400" s="81"/>
      <c r="DV400" s="81">
        <f t="shared" si="832"/>
        <v>-0.95499305710828464</v>
      </c>
      <c r="DW400" s="100"/>
    </row>
    <row r="401" spans="1:127" x14ac:dyDescent="0.2">
      <c r="A401" s="59">
        <f t="shared" si="785"/>
        <v>52.800000000000246</v>
      </c>
      <c r="B401" s="44">
        <f t="shared" si="786"/>
        <v>52800.000000000247</v>
      </c>
      <c r="C401" s="52">
        <f t="shared" si="720"/>
        <v>133.33333333333334</v>
      </c>
      <c r="D401" s="50">
        <f t="shared" si="721"/>
        <v>4</v>
      </c>
      <c r="E401" s="44">
        <f t="shared" si="722"/>
        <v>4.13</v>
      </c>
      <c r="F401" s="47">
        <f t="shared" si="723"/>
        <v>0.02</v>
      </c>
      <c r="G401" s="52">
        <f t="shared" si="787"/>
        <v>2.4792891762289281E-2</v>
      </c>
      <c r="H401" s="57">
        <f t="shared" si="788"/>
        <v>585.66148213073222</v>
      </c>
      <c r="I401" s="52">
        <f t="shared" si="789"/>
        <v>0</v>
      </c>
      <c r="J401" s="54">
        <f t="shared" si="790"/>
        <v>1495.9048732612146</v>
      </c>
      <c r="K401" s="46">
        <f t="shared" si="833"/>
        <v>1495.9048732612146</v>
      </c>
      <c r="L401" s="80">
        <f t="shared" si="724"/>
        <v>0</v>
      </c>
      <c r="M401" s="142">
        <f t="shared" si="725"/>
        <v>0</v>
      </c>
      <c r="N401" s="60">
        <f t="shared" si="726"/>
        <v>4.13</v>
      </c>
      <c r="O401" s="53">
        <f t="shared" si="727"/>
        <v>0</v>
      </c>
      <c r="P401" s="58">
        <f t="shared" si="791"/>
        <v>2.7824723979776449</v>
      </c>
      <c r="Q401" s="49">
        <f t="shared" si="728"/>
        <v>2.7824723979776449</v>
      </c>
      <c r="R401" s="143">
        <f t="shared" si="729"/>
        <v>0.02</v>
      </c>
      <c r="S401" s="51">
        <f t="shared" si="792"/>
        <v>1.935270226322092E-2</v>
      </c>
      <c r="T401" s="57">
        <f t="shared" si="793"/>
        <v>575.05552443032366</v>
      </c>
      <c r="U401" s="53">
        <f t="shared" si="730"/>
        <v>0</v>
      </c>
      <c r="V401" s="58">
        <f t="shared" si="794"/>
        <v>2.7898382889839617</v>
      </c>
      <c r="W401" s="49">
        <f t="shared" si="731"/>
        <v>2.7898382889839617</v>
      </c>
      <c r="X401" s="143">
        <f t="shared" si="732"/>
        <v>0.02</v>
      </c>
      <c r="Y401" s="51">
        <f t="shared" si="795"/>
        <v>1.8757880481965167E-2</v>
      </c>
      <c r="Z401" s="57">
        <f t="shared" si="796"/>
        <v>565.2218222958785</v>
      </c>
      <c r="AA401" s="53">
        <f t="shared" si="733"/>
        <v>0</v>
      </c>
      <c r="AB401" s="58">
        <f t="shared" si="797"/>
        <v>2.7971247709956648</v>
      </c>
      <c r="AC401" s="49">
        <f t="shared" si="734"/>
        <v>2.7971247709956648</v>
      </c>
      <c r="AD401" s="143">
        <f t="shared" si="735"/>
        <v>0.02</v>
      </c>
      <c r="AE401" s="49">
        <f t="shared" si="834"/>
        <v>1.8705190633116167E-2</v>
      </c>
      <c r="AF401" s="57">
        <f t="shared" si="798"/>
        <v>563.01268317139045</v>
      </c>
      <c r="AG401" s="53">
        <f t="shared" si="736"/>
        <v>0</v>
      </c>
      <c r="AH401" s="58">
        <f t="shared" si="799"/>
        <v>2.798822736748642</v>
      </c>
      <c r="AI401" s="49">
        <f t="shared" si="737"/>
        <v>2.798822736748642</v>
      </c>
      <c r="AJ401" s="143">
        <f t="shared" si="738"/>
        <v>0.02</v>
      </c>
      <c r="AK401" s="51">
        <f t="shared" si="800"/>
        <v>1.870574895797757E-2</v>
      </c>
      <c r="AL401" s="57">
        <f t="shared" si="801"/>
        <v>562.74135958983595</v>
      </c>
      <c r="AM401" s="53">
        <f t="shared" si="739"/>
        <v>0</v>
      </c>
      <c r="AN401" s="58">
        <f t="shared" si="802"/>
        <v>2.7990328315306816</v>
      </c>
      <c r="AO401" s="49">
        <f t="shared" si="740"/>
        <v>2.7990328315306816</v>
      </c>
      <c r="AP401" s="143">
        <f t="shared" si="741"/>
        <v>0.02</v>
      </c>
      <c r="AQ401" s="51">
        <f t="shared" si="803"/>
        <v>1.8706044607709766E-2</v>
      </c>
      <c r="AR401" s="57">
        <f t="shared" si="804"/>
        <v>562.71643076324915</v>
      </c>
      <c r="AS401" s="44">
        <f t="shared" si="742"/>
        <v>2692.628771870186</v>
      </c>
      <c r="AT401" s="44">
        <f t="shared" si="743"/>
        <v>1077.0515087480744</v>
      </c>
      <c r="AU401" s="44">
        <f t="shared" si="744"/>
        <v>673.15719296754651</v>
      </c>
      <c r="AV401" s="47">
        <f t="shared" si="745"/>
        <v>5.0667687987489058</v>
      </c>
      <c r="AW401" s="47">
        <f t="shared" si="746"/>
        <v>115.77970561052567</v>
      </c>
      <c r="AX401" s="86">
        <f t="shared" si="747"/>
        <v>10238.615012156881</v>
      </c>
      <c r="AY401" s="86">
        <f t="shared" si="748"/>
        <v>277.08261513573308</v>
      </c>
      <c r="AZ401" s="10">
        <f t="shared" si="805"/>
        <v>277.08261513573308</v>
      </c>
      <c r="BA401" s="44">
        <f t="shared" si="749"/>
        <v>277.08261513573308</v>
      </c>
      <c r="BB401" s="9">
        <f t="shared" si="750"/>
        <v>277.08261513573308</v>
      </c>
      <c r="BC401" s="45">
        <f t="shared" si="839"/>
        <v>36944.348684764416</v>
      </c>
      <c r="BD401" s="9">
        <f t="shared" si="751"/>
        <v>277.08261513573308</v>
      </c>
      <c r="BE401" s="45">
        <f t="shared" si="835"/>
        <v>36944.348684764416</v>
      </c>
      <c r="BF401" s="9">
        <f t="shared" si="752"/>
        <v>277.08261513573308</v>
      </c>
      <c r="BG401" s="45">
        <f t="shared" si="836"/>
        <v>36944.348684764416</v>
      </c>
      <c r="BH401" s="58"/>
      <c r="BI401" s="58"/>
      <c r="BJ401" s="58">
        <f t="shared" si="806"/>
        <v>-277.08261513573308</v>
      </c>
      <c r="BK401" s="97"/>
      <c r="BL401" s="44"/>
      <c r="BM401" s="82">
        <f t="shared" si="807"/>
        <v>39.6</v>
      </c>
      <c r="BN401" s="86">
        <f t="shared" si="808"/>
        <v>39600</v>
      </c>
      <c r="BO401" s="86">
        <f t="shared" si="809"/>
        <v>100</v>
      </c>
      <c r="BP401" s="84">
        <f t="shared" si="753"/>
        <v>3</v>
      </c>
      <c r="BQ401" s="84">
        <f t="shared" si="754"/>
        <v>2.6</v>
      </c>
      <c r="BR401" s="84">
        <f t="shared" si="755"/>
        <v>0.2</v>
      </c>
      <c r="BS401" s="84">
        <f t="shared" si="810"/>
        <v>3.3956943074938059E-2</v>
      </c>
      <c r="BT401" s="84">
        <f t="shared" si="811"/>
        <v>773.60013475891367</v>
      </c>
      <c r="BU401" s="84">
        <f t="shared" si="812"/>
        <v>0</v>
      </c>
      <c r="BV401" s="83">
        <f t="shared" si="813"/>
        <v>1078.4122811443992</v>
      </c>
      <c r="BW401" s="81">
        <f t="shared" si="837"/>
        <v>1078.4122811443992</v>
      </c>
      <c r="BX401" s="83">
        <f t="shared" si="756"/>
        <v>0</v>
      </c>
      <c r="BY401" s="141">
        <f t="shared" si="757"/>
        <v>0</v>
      </c>
      <c r="BZ401" s="83">
        <f t="shared" si="758"/>
        <v>2.6</v>
      </c>
      <c r="CA401" s="83">
        <f t="shared" si="759"/>
        <v>0</v>
      </c>
      <c r="CB401" s="83">
        <f t="shared" si="814"/>
        <v>2.5512411616928876</v>
      </c>
      <c r="CC401" s="83">
        <f t="shared" si="760"/>
        <v>2.5512411616928876</v>
      </c>
      <c r="CD401" s="143">
        <f t="shared" si="761"/>
        <v>0.2</v>
      </c>
      <c r="CE401" s="83">
        <f t="shared" si="815"/>
        <v>1.9749523213569636E-2</v>
      </c>
      <c r="CF401" s="84">
        <f t="shared" si="816"/>
        <v>825.04565965837003</v>
      </c>
      <c r="CG401" s="83">
        <f t="shared" si="762"/>
        <v>0</v>
      </c>
      <c r="CH401" s="83">
        <f t="shared" si="817"/>
        <v>2.5391165069953545</v>
      </c>
      <c r="CI401" s="83">
        <f t="shared" si="763"/>
        <v>2.5391165069953545</v>
      </c>
      <c r="CJ401" s="143">
        <f t="shared" si="764"/>
        <v>0.2</v>
      </c>
      <c r="CK401" s="83">
        <f t="shared" si="818"/>
        <v>1.8941910799758363E-2</v>
      </c>
      <c r="CL401" s="84">
        <f t="shared" si="819"/>
        <v>770.48598333082566</v>
      </c>
      <c r="CM401" s="83">
        <f t="shared" si="765"/>
        <v>0</v>
      </c>
      <c r="CN401" s="83">
        <f t="shared" si="820"/>
        <v>2.5519788211930607</v>
      </c>
      <c r="CO401" s="83">
        <f t="shared" si="766"/>
        <v>2.5519788211930607</v>
      </c>
      <c r="CP401" s="143">
        <f t="shared" si="767"/>
        <v>0.2</v>
      </c>
      <c r="CQ401" s="83">
        <f t="shared" si="821"/>
        <v>1.9101564504283661E-2</v>
      </c>
      <c r="CR401" s="84">
        <f t="shared" si="822"/>
        <v>756.23916082368089</v>
      </c>
      <c r="CS401" s="83">
        <f t="shared" si="768"/>
        <v>0</v>
      </c>
      <c r="CT401" s="83">
        <f t="shared" si="823"/>
        <v>2.5553589607347651</v>
      </c>
      <c r="CU401" s="83">
        <f t="shared" si="769"/>
        <v>2.5553589607347651</v>
      </c>
      <c r="CV401" s="143">
        <f t="shared" si="770"/>
        <v>0.2</v>
      </c>
      <c r="CW401" s="83">
        <f t="shared" si="824"/>
        <v>1.9129526987183725E-2</v>
      </c>
      <c r="CX401" s="84">
        <f t="shared" si="825"/>
        <v>754.70467533618239</v>
      </c>
      <c r="CY401" s="83">
        <f t="shared" si="771"/>
        <v>0</v>
      </c>
      <c r="CZ401" s="83">
        <f t="shared" si="826"/>
        <v>2.5557235603550215</v>
      </c>
      <c r="DA401" s="83">
        <f t="shared" si="772"/>
        <v>2.5557235603550215</v>
      </c>
      <c r="DB401" s="143">
        <f t="shared" si="773"/>
        <v>0.2</v>
      </c>
      <c r="DC401" s="83">
        <f t="shared" si="827"/>
        <v>1.9130446767325657E-2</v>
      </c>
      <c r="DD401" s="84">
        <f t="shared" si="828"/>
        <v>754.63474281577351</v>
      </c>
      <c r="DE401" s="86">
        <f t="shared" si="774"/>
        <v>1941.1421060599187</v>
      </c>
      <c r="DF401" s="86">
        <f t="shared" si="775"/>
        <v>776.45684242396737</v>
      </c>
      <c r="DG401" s="86">
        <f t="shared" si="776"/>
        <v>485.28552651497967</v>
      </c>
      <c r="DH401" s="86">
        <f t="shared" si="777"/>
        <v>0.33575060114177524</v>
      </c>
      <c r="DI401" s="86">
        <f t="shared" si="778"/>
        <v>0.94764440052815024</v>
      </c>
      <c r="DJ401" s="86">
        <f t="shared" si="779"/>
        <v>106.14352849057434</v>
      </c>
      <c r="DK401" s="86">
        <f t="shared" si="780"/>
        <v>68.673153093371567</v>
      </c>
      <c r="DL401" s="86">
        <f t="shared" si="838"/>
        <v>68.673153093371567</v>
      </c>
      <c r="DM401" s="86">
        <f t="shared" si="781"/>
        <v>0.94764440052815024</v>
      </c>
      <c r="DN401" s="85">
        <f t="shared" si="782"/>
        <v>0.94764440052815024</v>
      </c>
      <c r="DO401" s="85">
        <f t="shared" si="829"/>
        <v>94.764440052815019</v>
      </c>
      <c r="DP401" s="85">
        <f t="shared" si="783"/>
        <v>0.94764440052815024</v>
      </c>
      <c r="DQ401" s="85">
        <f t="shared" si="830"/>
        <v>94.764440052815019</v>
      </c>
      <c r="DR401" s="85">
        <f t="shared" si="784"/>
        <v>0.94764440052815024</v>
      </c>
      <c r="DS401" s="85">
        <f t="shared" si="831"/>
        <v>94.764440052815019</v>
      </c>
      <c r="DT401" s="81"/>
      <c r="DU401" s="81"/>
      <c r="DV401" s="81">
        <f t="shared" si="832"/>
        <v>-0.94764440052815024</v>
      </c>
      <c r="DW401" s="100"/>
    </row>
    <row r="402" spans="1:127" x14ac:dyDescent="0.2">
      <c r="A402" s="59">
        <f t="shared" si="785"/>
        <v>52.933333333333586</v>
      </c>
      <c r="B402" s="44">
        <f t="shared" si="786"/>
        <v>52933.333333333583</v>
      </c>
      <c r="C402" s="52">
        <f t="shared" si="720"/>
        <v>133.33333333333334</v>
      </c>
      <c r="D402" s="50">
        <f t="shared" si="721"/>
        <v>4</v>
      </c>
      <c r="E402" s="44">
        <f t="shared" si="722"/>
        <v>4.13</v>
      </c>
      <c r="F402" s="47">
        <f t="shared" si="723"/>
        <v>0.02</v>
      </c>
      <c r="G402" s="52">
        <f t="shared" si="787"/>
        <v>2.4790225095622613E-2</v>
      </c>
      <c r="H402" s="57">
        <f t="shared" si="788"/>
        <v>586.46185528420938</v>
      </c>
      <c r="I402" s="52">
        <f t="shared" si="789"/>
        <v>0</v>
      </c>
      <c r="J402" s="54">
        <f t="shared" si="790"/>
        <v>1500.2212732612145</v>
      </c>
      <c r="K402" s="46">
        <f t="shared" si="833"/>
        <v>1500.2212732612145</v>
      </c>
      <c r="L402" s="80">
        <f t="shared" si="724"/>
        <v>0</v>
      </c>
      <c r="M402" s="142">
        <f t="shared" si="725"/>
        <v>0</v>
      </c>
      <c r="N402" s="60">
        <f t="shared" si="726"/>
        <v>4.13</v>
      </c>
      <c r="O402" s="53">
        <f t="shared" si="727"/>
        <v>0</v>
      </c>
      <c r="P402" s="58">
        <f t="shared" si="791"/>
        <v>2.7822730130982585</v>
      </c>
      <c r="Q402" s="49">
        <f t="shared" si="728"/>
        <v>2.7822730130982585</v>
      </c>
      <c r="R402" s="143">
        <f t="shared" si="729"/>
        <v>0.02</v>
      </c>
      <c r="S402" s="51">
        <f t="shared" si="792"/>
        <v>1.9350035596554252E-2</v>
      </c>
      <c r="T402" s="57">
        <f t="shared" si="793"/>
        <v>575.98282294579508</v>
      </c>
      <c r="U402" s="53">
        <f t="shared" si="730"/>
        <v>0</v>
      </c>
      <c r="V402" s="58">
        <f t="shared" si="794"/>
        <v>2.7895119356148905</v>
      </c>
      <c r="W402" s="49">
        <f t="shared" si="731"/>
        <v>2.7895119356148905</v>
      </c>
      <c r="X402" s="143">
        <f t="shared" si="732"/>
        <v>0.02</v>
      </c>
      <c r="Y402" s="51">
        <f t="shared" si="795"/>
        <v>1.8755213815298499E-2</v>
      </c>
      <c r="Z402" s="57">
        <f t="shared" si="796"/>
        <v>566.11824448745347</v>
      </c>
      <c r="AA402" s="53">
        <f t="shared" si="733"/>
        <v>0</v>
      </c>
      <c r="AB402" s="58">
        <f t="shared" si="797"/>
        <v>2.7967821386030423</v>
      </c>
      <c r="AC402" s="49">
        <f t="shared" si="734"/>
        <v>2.7967821386030423</v>
      </c>
      <c r="AD402" s="143">
        <f t="shared" si="735"/>
        <v>0.02</v>
      </c>
      <c r="AE402" s="49">
        <f t="shared" si="834"/>
        <v>1.8702523966449499E-2</v>
      </c>
      <c r="AF402" s="57">
        <f t="shared" si="798"/>
        <v>563.90425857261346</v>
      </c>
      <c r="AG402" s="53">
        <f t="shared" si="736"/>
        <v>0</v>
      </c>
      <c r="AH402" s="58">
        <f t="shared" si="799"/>
        <v>2.7984751560863774</v>
      </c>
      <c r="AI402" s="49">
        <f t="shared" si="737"/>
        <v>2.7984751560863774</v>
      </c>
      <c r="AJ402" s="143">
        <f t="shared" si="738"/>
        <v>0.02</v>
      </c>
      <c r="AK402" s="51">
        <f t="shared" si="800"/>
        <v>1.8703082291310902E-2</v>
      </c>
      <c r="AL402" s="57">
        <f t="shared" si="801"/>
        <v>563.63242069582907</v>
      </c>
      <c r="AM402" s="53">
        <f t="shared" si="739"/>
        <v>0</v>
      </c>
      <c r="AN402" s="58">
        <f t="shared" si="802"/>
        <v>2.79868458580754</v>
      </c>
      <c r="AO402" s="49">
        <f t="shared" si="740"/>
        <v>2.79868458580754</v>
      </c>
      <c r="AP402" s="143">
        <f t="shared" si="741"/>
        <v>0.02</v>
      </c>
      <c r="AQ402" s="51">
        <f t="shared" si="803"/>
        <v>1.8703377941043098E-2</v>
      </c>
      <c r="AR402" s="57">
        <f t="shared" si="804"/>
        <v>563.60743906981702</v>
      </c>
      <c r="AS402" s="44">
        <f t="shared" si="742"/>
        <v>2700.3982918701859</v>
      </c>
      <c r="AT402" s="44">
        <f t="shared" si="743"/>
        <v>1080.1593167480744</v>
      </c>
      <c r="AU402" s="44">
        <f t="shared" si="744"/>
        <v>675.09957296754646</v>
      </c>
      <c r="AV402" s="47">
        <f t="shared" si="745"/>
        <v>5.0231852661150853</v>
      </c>
      <c r="AW402" s="47">
        <f t="shared" si="746"/>
        <v>113.91466427052913</v>
      </c>
      <c r="AX402" s="86">
        <f t="shared" si="747"/>
        <v>9975.2783913916919</v>
      </c>
      <c r="AY402" s="86">
        <f t="shared" si="748"/>
        <v>275.20814390089328</v>
      </c>
      <c r="AZ402" s="10">
        <f t="shared" si="805"/>
        <v>275.20814390089328</v>
      </c>
      <c r="BA402" s="44">
        <f t="shared" si="749"/>
        <v>275.20814390089328</v>
      </c>
      <c r="BB402" s="9">
        <f t="shared" si="750"/>
        <v>275.20814390089328</v>
      </c>
      <c r="BC402" s="45">
        <f t="shared" si="839"/>
        <v>36694.419186785773</v>
      </c>
      <c r="BD402" s="9">
        <f t="shared" si="751"/>
        <v>275.20814390089328</v>
      </c>
      <c r="BE402" s="45">
        <f t="shared" si="835"/>
        <v>36694.419186785773</v>
      </c>
      <c r="BF402" s="9">
        <f t="shared" si="752"/>
        <v>275.20814390089328</v>
      </c>
      <c r="BG402" s="45">
        <f t="shared" si="836"/>
        <v>36694.419186785773</v>
      </c>
      <c r="BH402" s="58"/>
      <c r="BI402" s="58"/>
      <c r="BJ402" s="58">
        <f t="shared" si="806"/>
        <v>-275.20814390089328</v>
      </c>
      <c r="BK402" s="97"/>
      <c r="BL402" s="44"/>
      <c r="BM402" s="82">
        <f t="shared" si="807"/>
        <v>39.700000000000003</v>
      </c>
      <c r="BN402" s="86">
        <f t="shared" si="808"/>
        <v>39700</v>
      </c>
      <c r="BO402" s="86">
        <f t="shared" si="809"/>
        <v>100</v>
      </c>
      <c r="BP402" s="84">
        <f t="shared" si="753"/>
        <v>3</v>
      </c>
      <c r="BQ402" s="84">
        <f t="shared" si="754"/>
        <v>2.6</v>
      </c>
      <c r="BR402" s="84">
        <f t="shared" si="755"/>
        <v>0.2</v>
      </c>
      <c r="BS402" s="84">
        <f t="shared" si="810"/>
        <v>3.393694307493806E-2</v>
      </c>
      <c r="BT402" s="84">
        <f t="shared" si="811"/>
        <v>774.90578641564207</v>
      </c>
      <c r="BU402" s="84">
        <f t="shared" si="812"/>
        <v>0</v>
      </c>
      <c r="BV402" s="83">
        <f t="shared" si="813"/>
        <v>1081.2571811443991</v>
      </c>
      <c r="BW402" s="81">
        <f t="shared" si="837"/>
        <v>1081.2571811443991</v>
      </c>
      <c r="BX402" s="83">
        <f t="shared" si="756"/>
        <v>0</v>
      </c>
      <c r="BY402" s="141">
        <f t="shared" si="757"/>
        <v>0</v>
      </c>
      <c r="BZ402" s="83">
        <f t="shared" si="758"/>
        <v>2.6</v>
      </c>
      <c r="CA402" s="83">
        <f t="shared" si="759"/>
        <v>0</v>
      </c>
      <c r="CB402" s="83">
        <f t="shared" si="814"/>
        <v>2.551295848013325</v>
      </c>
      <c r="CC402" s="83">
        <f t="shared" si="760"/>
        <v>2.551295848013325</v>
      </c>
      <c r="CD402" s="143">
        <f t="shared" si="761"/>
        <v>0.2</v>
      </c>
      <c r="CE402" s="83">
        <f t="shared" si="815"/>
        <v>1.9729523213569636E-2</v>
      </c>
      <c r="CF402" s="84">
        <f t="shared" si="816"/>
        <v>825.81938201398111</v>
      </c>
      <c r="CG402" s="83">
        <f t="shared" si="762"/>
        <v>0</v>
      </c>
      <c r="CH402" s="83">
        <f t="shared" si="817"/>
        <v>2.5392971585401498</v>
      </c>
      <c r="CI402" s="83">
        <f t="shared" si="763"/>
        <v>2.5392971585401498</v>
      </c>
      <c r="CJ402" s="143">
        <f t="shared" si="764"/>
        <v>0.2</v>
      </c>
      <c r="CK402" s="83">
        <f t="shared" si="818"/>
        <v>1.8921910799758364E-2</v>
      </c>
      <c r="CL402" s="84">
        <f t="shared" si="819"/>
        <v>771.23159349670811</v>
      </c>
      <c r="CM402" s="83">
        <f t="shared" si="765"/>
        <v>0</v>
      </c>
      <c r="CN402" s="83">
        <f t="shared" si="820"/>
        <v>2.5521661248296308</v>
      </c>
      <c r="CO402" s="83">
        <f t="shared" si="766"/>
        <v>2.5521661248296308</v>
      </c>
      <c r="CP402" s="143">
        <f t="shared" si="767"/>
        <v>0.2</v>
      </c>
      <c r="CQ402" s="83">
        <f t="shared" si="821"/>
        <v>1.9081564504283662E-2</v>
      </c>
      <c r="CR402" s="84">
        <f t="shared" si="822"/>
        <v>756.98726908953859</v>
      </c>
      <c r="CS402" s="83">
        <f t="shared" si="768"/>
        <v>0</v>
      </c>
      <c r="CT402" s="83">
        <f t="shared" si="823"/>
        <v>2.5555456846741906</v>
      </c>
      <c r="CU402" s="83">
        <f t="shared" si="769"/>
        <v>2.5555456846741906</v>
      </c>
      <c r="CV402" s="143">
        <f t="shared" si="770"/>
        <v>0.2</v>
      </c>
      <c r="CW402" s="83">
        <f t="shared" si="824"/>
        <v>1.9109526987183725E-2</v>
      </c>
      <c r="CX402" s="84">
        <f t="shared" si="825"/>
        <v>755.45288829886078</v>
      </c>
      <c r="CY402" s="83">
        <f t="shared" si="771"/>
        <v>0</v>
      </c>
      <c r="CZ402" s="83">
        <f t="shared" si="826"/>
        <v>2.5559102606942798</v>
      </c>
      <c r="DA402" s="83">
        <f t="shared" si="772"/>
        <v>2.5559102606942798</v>
      </c>
      <c r="DB402" s="143">
        <f t="shared" si="773"/>
        <v>0.2</v>
      </c>
      <c r="DC402" s="83">
        <f t="shared" si="827"/>
        <v>1.9110446767325658E-2</v>
      </c>
      <c r="DD402" s="84">
        <f t="shared" si="828"/>
        <v>755.38288502739317</v>
      </c>
      <c r="DE402" s="86">
        <f t="shared" si="774"/>
        <v>1946.2629260599183</v>
      </c>
      <c r="DF402" s="86">
        <f t="shared" si="775"/>
        <v>778.50517042396734</v>
      </c>
      <c r="DG402" s="86">
        <f t="shared" si="776"/>
        <v>486.56573151497957</v>
      </c>
      <c r="DH402" s="86">
        <f t="shared" si="777"/>
        <v>0.3343452056876684</v>
      </c>
      <c r="DI402" s="86">
        <f t="shared" si="778"/>
        <v>0.94037097481549159</v>
      </c>
      <c r="DJ402" s="86">
        <f t="shared" si="779"/>
        <v>104.61821361681321</v>
      </c>
      <c r="DK402" s="86">
        <f t="shared" si="780"/>
        <v>65.604609569716359</v>
      </c>
      <c r="DL402" s="86">
        <f t="shared" si="838"/>
        <v>65.604609569716359</v>
      </c>
      <c r="DM402" s="86">
        <f t="shared" si="781"/>
        <v>0.94037097481549159</v>
      </c>
      <c r="DN402" s="85">
        <f t="shared" si="782"/>
        <v>0.94037097481549159</v>
      </c>
      <c r="DO402" s="85">
        <f t="shared" si="829"/>
        <v>94.037097481549154</v>
      </c>
      <c r="DP402" s="85">
        <f t="shared" si="783"/>
        <v>0.94037097481549159</v>
      </c>
      <c r="DQ402" s="85">
        <f t="shared" si="830"/>
        <v>94.037097481549154</v>
      </c>
      <c r="DR402" s="85">
        <f t="shared" si="784"/>
        <v>0.94037097481549159</v>
      </c>
      <c r="DS402" s="85">
        <f t="shared" si="831"/>
        <v>94.037097481549154</v>
      </c>
      <c r="DT402" s="81"/>
      <c r="DU402" s="81"/>
      <c r="DV402" s="81">
        <f t="shared" si="832"/>
        <v>-0.94037097481549159</v>
      </c>
      <c r="DW402" s="100"/>
    </row>
    <row r="403" spans="1:127" x14ac:dyDescent="0.2">
      <c r="A403" s="59">
        <f t="shared" si="785"/>
        <v>53.066666666666919</v>
      </c>
      <c r="B403" s="44">
        <f t="shared" si="786"/>
        <v>53066.666666666919</v>
      </c>
      <c r="C403" s="52">
        <f t="shared" si="720"/>
        <v>133.33333333333334</v>
      </c>
      <c r="D403" s="50">
        <f t="shared" si="721"/>
        <v>4</v>
      </c>
      <c r="E403" s="44">
        <f t="shared" si="722"/>
        <v>4.13</v>
      </c>
      <c r="F403" s="47">
        <f t="shared" si="723"/>
        <v>0.02</v>
      </c>
      <c r="G403" s="52">
        <f t="shared" si="787"/>
        <v>2.4787558428955945E-2</v>
      </c>
      <c r="H403" s="57">
        <f t="shared" si="788"/>
        <v>587.26214234675297</v>
      </c>
      <c r="I403" s="52">
        <f t="shared" si="789"/>
        <v>0</v>
      </c>
      <c r="J403" s="54">
        <f t="shared" si="790"/>
        <v>1504.5376732612144</v>
      </c>
      <c r="K403" s="46">
        <f t="shared" si="833"/>
        <v>1504.5376732612144</v>
      </c>
      <c r="L403" s="80">
        <f t="shared" si="724"/>
        <v>0</v>
      </c>
      <c r="M403" s="142">
        <f t="shared" si="725"/>
        <v>0</v>
      </c>
      <c r="N403" s="60">
        <f t="shared" si="726"/>
        <v>4.13</v>
      </c>
      <c r="O403" s="53">
        <f t="shared" si="727"/>
        <v>0</v>
      </c>
      <c r="P403" s="58">
        <f t="shared" si="791"/>
        <v>2.7820762458978878</v>
      </c>
      <c r="Q403" s="49">
        <f t="shared" si="728"/>
        <v>2.7820762458978878</v>
      </c>
      <c r="R403" s="143">
        <f t="shared" si="729"/>
        <v>0.02</v>
      </c>
      <c r="S403" s="51">
        <f t="shared" si="792"/>
        <v>1.9347368929887584E-2</v>
      </c>
      <c r="T403" s="57">
        <f t="shared" si="793"/>
        <v>576.91006012068203</v>
      </c>
      <c r="U403" s="53">
        <f t="shared" si="730"/>
        <v>0</v>
      </c>
      <c r="V403" s="58">
        <f t="shared" si="794"/>
        <v>2.7891891630110766</v>
      </c>
      <c r="W403" s="49">
        <f t="shared" si="731"/>
        <v>2.7891891630110766</v>
      </c>
      <c r="X403" s="143">
        <f t="shared" si="732"/>
        <v>0.02</v>
      </c>
      <c r="Y403" s="51">
        <f t="shared" si="795"/>
        <v>1.875254714863183E-2</v>
      </c>
      <c r="Z403" s="57">
        <f t="shared" si="796"/>
        <v>567.01464409258517</v>
      </c>
      <c r="AA403" s="53">
        <f t="shared" si="733"/>
        <v>0</v>
      </c>
      <c r="AB403" s="58">
        <f t="shared" si="797"/>
        <v>2.7964428567052613</v>
      </c>
      <c r="AC403" s="49">
        <f t="shared" si="734"/>
        <v>2.7964428567052613</v>
      </c>
      <c r="AD403" s="143">
        <f t="shared" si="735"/>
        <v>0.02</v>
      </c>
      <c r="AE403" s="49">
        <f t="shared" si="834"/>
        <v>1.8699857299782831E-2</v>
      </c>
      <c r="AF403" s="57">
        <f t="shared" si="798"/>
        <v>564.79581607006696</v>
      </c>
      <c r="AG403" s="53">
        <f t="shared" si="736"/>
        <v>0</v>
      </c>
      <c r="AH403" s="58">
        <f t="shared" si="799"/>
        <v>2.7981308938135094</v>
      </c>
      <c r="AI403" s="49">
        <f t="shared" si="737"/>
        <v>2.7981308938135094</v>
      </c>
      <c r="AJ403" s="143">
        <f t="shared" si="738"/>
        <v>0.02</v>
      </c>
      <c r="AK403" s="51">
        <f t="shared" si="800"/>
        <v>1.8700415624644234E-2</v>
      </c>
      <c r="AL403" s="57">
        <f t="shared" si="801"/>
        <v>564.52346542149223</v>
      </c>
      <c r="AM403" s="53">
        <f t="shared" si="739"/>
        <v>0</v>
      </c>
      <c r="AN403" s="58">
        <f t="shared" si="802"/>
        <v>2.7983396544380041</v>
      </c>
      <c r="AO403" s="49">
        <f t="shared" si="740"/>
        <v>2.7983396544380041</v>
      </c>
      <c r="AP403" s="143">
        <f t="shared" si="741"/>
        <v>0.02</v>
      </c>
      <c r="AQ403" s="51">
        <f t="shared" si="803"/>
        <v>1.870071127437643E-2</v>
      </c>
      <c r="AR403" s="57">
        <f t="shared" si="804"/>
        <v>564.49843120245669</v>
      </c>
      <c r="AS403" s="44">
        <f t="shared" si="742"/>
        <v>2708.1678118701861</v>
      </c>
      <c r="AT403" s="44">
        <f t="shared" si="743"/>
        <v>1083.2671247480744</v>
      </c>
      <c r="AU403" s="44">
        <f t="shared" si="744"/>
        <v>677.04195296754654</v>
      </c>
      <c r="AV403" s="47">
        <f t="shared" si="745"/>
        <v>4.9800689534838991</v>
      </c>
      <c r="AW403" s="47">
        <f t="shared" si="746"/>
        <v>112.08357187891566</v>
      </c>
      <c r="AX403" s="86">
        <f t="shared" si="747"/>
        <v>9719.25820235838</v>
      </c>
      <c r="AY403" s="86">
        <f t="shared" si="748"/>
        <v>273.34106128837692</v>
      </c>
      <c r="AZ403" s="10">
        <f t="shared" si="805"/>
        <v>273.34106128837692</v>
      </c>
      <c r="BA403" s="44">
        <f t="shared" si="749"/>
        <v>273.34106128837692</v>
      </c>
      <c r="BB403" s="9">
        <f t="shared" si="750"/>
        <v>273.34106128837692</v>
      </c>
      <c r="BC403" s="45">
        <f t="shared" si="839"/>
        <v>36445.47483845026</v>
      </c>
      <c r="BD403" s="9">
        <f t="shared" si="751"/>
        <v>273.34106128837692</v>
      </c>
      <c r="BE403" s="45">
        <f t="shared" si="835"/>
        <v>36445.47483845026</v>
      </c>
      <c r="BF403" s="9">
        <f t="shared" si="752"/>
        <v>273.34106128837692</v>
      </c>
      <c r="BG403" s="45">
        <f t="shared" si="836"/>
        <v>36445.47483845026</v>
      </c>
      <c r="BH403" s="58"/>
      <c r="BI403" s="58"/>
      <c r="BJ403" s="58">
        <f t="shared" si="806"/>
        <v>-273.34106128837692</v>
      </c>
      <c r="BK403" s="97"/>
      <c r="BL403" s="44"/>
      <c r="BM403" s="82">
        <f t="shared" si="807"/>
        <v>39.800000000000004</v>
      </c>
      <c r="BN403" s="86">
        <f t="shared" si="808"/>
        <v>39800</v>
      </c>
      <c r="BO403" s="86">
        <f t="shared" si="809"/>
        <v>100</v>
      </c>
      <c r="BP403" s="84">
        <f t="shared" si="753"/>
        <v>3</v>
      </c>
      <c r="BQ403" s="84">
        <f t="shared" si="754"/>
        <v>2.6</v>
      </c>
      <c r="BR403" s="84">
        <f t="shared" si="755"/>
        <v>0.2</v>
      </c>
      <c r="BS403" s="84">
        <f t="shared" si="810"/>
        <v>3.3916943074938061E-2</v>
      </c>
      <c r="BT403" s="84">
        <f t="shared" si="811"/>
        <v>776.2106688416012</v>
      </c>
      <c r="BU403" s="84">
        <f t="shared" si="812"/>
        <v>0</v>
      </c>
      <c r="BV403" s="83">
        <f t="shared" si="813"/>
        <v>1084.1020811443991</v>
      </c>
      <c r="BW403" s="81">
        <f t="shared" si="837"/>
        <v>1084.1020811443991</v>
      </c>
      <c r="BX403" s="83">
        <f t="shared" si="756"/>
        <v>0</v>
      </c>
      <c r="BY403" s="141">
        <f t="shared" si="757"/>
        <v>0</v>
      </c>
      <c r="BZ403" s="83">
        <f t="shared" si="758"/>
        <v>2.6</v>
      </c>
      <c r="CA403" s="83">
        <f t="shared" si="759"/>
        <v>0</v>
      </c>
      <c r="CB403" s="83">
        <f t="shared" si="814"/>
        <v>2.5513507032033984</v>
      </c>
      <c r="CC403" s="83">
        <f t="shared" si="760"/>
        <v>2.5513507032033984</v>
      </c>
      <c r="CD403" s="143">
        <f t="shared" si="761"/>
        <v>0.2</v>
      </c>
      <c r="CE403" s="83">
        <f t="shared" si="815"/>
        <v>1.9709523213569637E-2</v>
      </c>
      <c r="CF403" s="84">
        <f t="shared" si="816"/>
        <v>826.59230386970887</v>
      </c>
      <c r="CG403" s="83">
        <f t="shared" si="762"/>
        <v>0</v>
      </c>
      <c r="CH403" s="83">
        <f t="shared" si="817"/>
        <v>2.5394779720291067</v>
      </c>
      <c r="CI403" s="83">
        <f t="shared" si="763"/>
        <v>2.5394779720291067</v>
      </c>
      <c r="CJ403" s="143">
        <f t="shared" si="764"/>
        <v>0.2</v>
      </c>
      <c r="CK403" s="83">
        <f t="shared" si="818"/>
        <v>1.8901910799758365E-2</v>
      </c>
      <c r="CL403" s="84">
        <f t="shared" si="819"/>
        <v>771.97636299862143</v>
      </c>
      <c r="CM403" s="83">
        <f t="shared" si="765"/>
        <v>0</v>
      </c>
      <c r="CN403" s="83">
        <f t="shared" si="820"/>
        <v>2.552353601726939</v>
      </c>
      <c r="CO403" s="83">
        <f t="shared" si="766"/>
        <v>2.552353601726939</v>
      </c>
      <c r="CP403" s="143">
        <f t="shared" si="767"/>
        <v>0.2</v>
      </c>
      <c r="CQ403" s="83">
        <f t="shared" si="821"/>
        <v>1.9061564504283663E-2</v>
      </c>
      <c r="CR403" s="84">
        <f t="shared" si="822"/>
        <v>757.73453880363513</v>
      </c>
      <c r="CS403" s="83">
        <f t="shared" si="768"/>
        <v>0</v>
      </c>
      <c r="CT403" s="83">
        <f t="shared" si="823"/>
        <v>2.5557325818596159</v>
      </c>
      <c r="CU403" s="83">
        <f t="shared" si="769"/>
        <v>2.5557325818596159</v>
      </c>
      <c r="CV403" s="143">
        <f t="shared" si="770"/>
        <v>0.2</v>
      </c>
      <c r="CW403" s="83">
        <f t="shared" si="824"/>
        <v>1.9089526987183726E-2</v>
      </c>
      <c r="CX403" s="84">
        <f t="shared" si="825"/>
        <v>756.20026398076413</v>
      </c>
      <c r="CY403" s="83">
        <f t="shared" si="771"/>
        <v>0</v>
      </c>
      <c r="CZ403" s="83">
        <f t="shared" si="826"/>
        <v>2.5560971340302809</v>
      </c>
      <c r="DA403" s="83">
        <f t="shared" si="772"/>
        <v>2.5560971340302809</v>
      </c>
      <c r="DB403" s="143">
        <f t="shared" si="773"/>
        <v>0.2</v>
      </c>
      <c r="DC403" s="83">
        <f t="shared" si="827"/>
        <v>1.9090446767325658E-2</v>
      </c>
      <c r="DD403" s="84">
        <f t="shared" si="828"/>
        <v>756.13019008974459</v>
      </c>
      <c r="DE403" s="86">
        <f t="shared" si="774"/>
        <v>1951.3837460599184</v>
      </c>
      <c r="DF403" s="86">
        <f t="shared" si="775"/>
        <v>780.55349842396731</v>
      </c>
      <c r="DG403" s="86">
        <f t="shared" si="776"/>
        <v>487.8459365149796</v>
      </c>
      <c r="DH403" s="86">
        <f t="shared" si="777"/>
        <v>0.33294928285681924</v>
      </c>
      <c r="DI403" s="86">
        <f t="shared" si="778"/>
        <v>0.93317185597443375</v>
      </c>
      <c r="DJ403" s="86">
        <f t="shared" si="779"/>
        <v>103.11865457592073</v>
      </c>
      <c r="DK403" s="86">
        <f t="shared" si="780"/>
        <v>62.540613755016409</v>
      </c>
      <c r="DL403" s="86">
        <f t="shared" si="838"/>
        <v>62.540613755016409</v>
      </c>
      <c r="DM403" s="86">
        <f t="shared" si="781"/>
        <v>0.93317185597443375</v>
      </c>
      <c r="DN403" s="85">
        <f t="shared" si="782"/>
        <v>0.93317185597443375</v>
      </c>
      <c r="DO403" s="85">
        <f t="shared" si="829"/>
        <v>93.31718559744337</v>
      </c>
      <c r="DP403" s="85">
        <f t="shared" si="783"/>
        <v>0.93317185597443375</v>
      </c>
      <c r="DQ403" s="85">
        <f t="shared" si="830"/>
        <v>93.31718559744337</v>
      </c>
      <c r="DR403" s="85">
        <f t="shared" si="784"/>
        <v>0.93317185597443375</v>
      </c>
      <c r="DS403" s="85">
        <f t="shared" si="831"/>
        <v>93.31718559744337</v>
      </c>
      <c r="DT403" s="81"/>
      <c r="DU403" s="81"/>
      <c r="DV403" s="81">
        <f t="shared" si="832"/>
        <v>-0.93317185597443375</v>
      </c>
      <c r="DW403" s="100"/>
    </row>
    <row r="404" spans="1:127" x14ac:dyDescent="0.2">
      <c r="A404" s="59">
        <f t="shared" si="785"/>
        <v>53.200000000000259</v>
      </c>
      <c r="B404" s="44">
        <f t="shared" si="786"/>
        <v>53200.000000000255</v>
      </c>
      <c r="C404" s="52">
        <f t="shared" si="720"/>
        <v>133.33333333333334</v>
      </c>
      <c r="D404" s="50">
        <f t="shared" si="721"/>
        <v>4</v>
      </c>
      <c r="E404" s="44">
        <f t="shared" si="722"/>
        <v>4.13</v>
      </c>
      <c r="F404" s="47">
        <f t="shared" si="723"/>
        <v>0.02</v>
      </c>
      <c r="G404" s="52">
        <f t="shared" si="787"/>
        <v>2.4784891762289277E-2</v>
      </c>
      <c r="H404" s="57">
        <f t="shared" si="788"/>
        <v>588.06234331836311</v>
      </c>
      <c r="I404" s="52">
        <f t="shared" si="789"/>
        <v>0</v>
      </c>
      <c r="J404" s="54">
        <f t="shared" si="790"/>
        <v>1508.8540732612144</v>
      </c>
      <c r="K404" s="46">
        <f t="shared" si="833"/>
        <v>1508.8540732612144</v>
      </c>
      <c r="L404" s="80">
        <f t="shared" si="724"/>
        <v>0</v>
      </c>
      <c r="M404" s="142">
        <f t="shared" si="725"/>
        <v>0</v>
      </c>
      <c r="N404" s="60">
        <f t="shared" si="726"/>
        <v>4.13</v>
      </c>
      <c r="O404" s="53">
        <f t="shared" si="727"/>
        <v>0</v>
      </c>
      <c r="P404" s="58">
        <f t="shared" si="791"/>
        <v>2.7818820934344877</v>
      </c>
      <c r="Q404" s="49">
        <f t="shared" si="728"/>
        <v>2.7818820934344877</v>
      </c>
      <c r="R404" s="143">
        <f t="shared" si="729"/>
        <v>0.02</v>
      </c>
      <c r="S404" s="51">
        <f t="shared" si="792"/>
        <v>1.9344702263220916E-2</v>
      </c>
      <c r="T404" s="57">
        <f t="shared" si="793"/>
        <v>577.83723507380466</v>
      </c>
      <c r="U404" s="53">
        <f t="shared" si="730"/>
        <v>0</v>
      </c>
      <c r="V404" s="58">
        <f t="shared" si="794"/>
        <v>2.788869967470557</v>
      </c>
      <c r="W404" s="49">
        <f t="shared" si="731"/>
        <v>2.788869967470557</v>
      </c>
      <c r="X404" s="143">
        <f t="shared" si="732"/>
        <v>0.02</v>
      </c>
      <c r="Y404" s="51">
        <f t="shared" si="795"/>
        <v>1.8749880481965162E-2</v>
      </c>
      <c r="Z404" s="57">
        <f t="shared" si="796"/>
        <v>567.91101995521785</v>
      </c>
      <c r="AA404" s="53">
        <f t="shared" si="733"/>
        <v>0</v>
      </c>
      <c r="AB404" s="58">
        <f t="shared" si="797"/>
        <v>2.7961069224827098</v>
      </c>
      <c r="AC404" s="49">
        <f t="shared" si="734"/>
        <v>2.7961069224827098</v>
      </c>
      <c r="AD404" s="143">
        <f t="shared" si="735"/>
        <v>0.02</v>
      </c>
      <c r="AE404" s="49">
        <f t="shared" si="834"/>
        <v>1.8697190633116163E-2</v>
      </c>
      <c r="AF404" s="57">
        <f t="shared" si="798"/>
        <v>565.68735459118568</v>
      </c>
      <c r="AG404" s="53">
        <f t="shared" si="736"/>
        <v>0</v>
      </c>
      <c r="AH404" s="58">
        <f t="shared" si="799"/>
        <v>2.7977899471260081</v>
      </c>
      <c r="AI404" s="49">
        <f t="shared" si="737"/>
        <v>2.7977899471260081</v>
      </c>
      <c r="AJ404" s="143">
        <f t="shared" si="738"/>
        <v>0.02</v>
      </c>
      <c r="AK404" s="51">
        <f t="shared" si="800"/>
        <v>1.8697748957977565E-2</v>
      </c>
      <c r="AL404" s="57">
        <f t="shared" si="801"/>
        <v>565.41449270605813</v>
      </c>
      <c r="AM404" s="53">
        <f t="shared" si="739"/>
        <v>0</v>
      </c>
      <c r="AN404" s="58">
        <f t="shared" si="802"/>
        <v>2.7979980346287441</v>
      </c>
      <c r="AO404" s="49">
        <f t="shared" si="740"/>
        <v>2.7979980346287441</v>
      </c>
      <c r="AP404" s="143">
        <f t="shared" si="741"/>
        <v>0.02</v>
      </c>
      <c r="AQ404" s="51">
        <f t="shared" si="803"/>
        <v>1.8698044607709761E-2</v>
      </c>
      <c r="AR404" s="57">
        <f t="shared" si="804"/>
        <v>565.38940610187069</v>
      </c>
      <c r="AS404" s="44">
        <f t="shared" si="742"/>
        <v>2715.9373318701855</v>
      </c>
      <c r="AT404" s="44">
        <f t="shared" si="743"/>
        <v>1086.3749327480741</v>
      </c>
      <c r="AU404" s="44">
        <f t="shared" si="744"/>
        <v>678.98433296754638</v>
      </c>
      <c r="AV404" s="47">
        <f t="shared" si="745"/>
        <v>4.9374140148807228</v>
      </c>
      <c r="AW404" s="47">
        <f t="shared" si="746"/>
        <v>110.28574589539234</v>
      </c>
      <c r="AX404" s="86">
        <f t="shared" si="747"/>
        <v>9470.3369910767451</v>
      </c>
      <c r="AY404" s="86">
        <f t="shared" si="748"/>
        <v>271.48135737135431</v>
      </c>
      <c r="AZ404" s="10">
        <f t="shared" si="805"/>
        <v>271.48135737135431</v>
      </c>
      <c r="BA404" s="44">
        <f t="shared" si="749"/>
        <v>271.48135737135431</v>
      </c>
      <c r="BB404" s="9">
        <f t="shared" si="750"/>
        <v>271.48135737135431</v>
      </c>
      <c r="BC404" s="45">
        <f t="shared" si="839"/>
        <v>36197.514316180575</v>
      </c>
      <c r="BD404" s="9">
        <f t="shared" si="751"/>
        <v>271.48135737135431</v>
      </c>
      <c r="BE404" s="45">
        <f t="shared" si="835"/>
        <v>36197.514316180575</v>
      </c>
      <c r="BF404" s="9">
        <f t="shared" si="752"/>
        <v>271.48135737135431</v>
      </c>
      <c r="BG404" s="45">
        <f t="shared" si="836"/>
        <v>36197.514316180575</v>
      </c>
      <c r="BH404" s="58"/>
      <c r="BI404" s="58"/>
      <c r="BJ404" s="58">
        <f t="shared" si="806"/>
        <v>-271.48135737135431</v>
      </c>
      <c r="BK404" s="97"/>
      <c r="BL404" s="44"/>
      <c r="BM404" s="82">
        <f t="shared" si="807"/>
        <v>39.9</v>
      </c>
      <c r="BN404" s="86">
        <f t="shared" si="808"/>
        <v>39900</v>
      </c>
      <c r="BO404" s="86">
        <f t="shared" si="809"/>
        <v>100</v>
      </c>
      <c r="BP404" s="84">
        <f t="shared" si="753"/>
        <v>3</v>
      </c>
      <c r="BQ404" s="84">
        <f t="shared" si="754"/>
        <v>2.6</v>
      </c>
      <c r="BR404" s="84">
        <f t="shared" si="755"/>
        <v>0.2</v>
      </c>
      <c r="BS404" s="84">
        <f t="shared" si="810"/>
        <v>3.3896943074938062E-2</v>
      </c>
      <c r="BT404" s="84">
        <f t="shared" si="811"/>
        <v>777.51478203679108</v>
      </c>
      <c r="BU404" s="84">
        <f t="shared" si="812"/>
        <v>0</v>
      </c>
      <c r="BV404" s="83">
        <f t="shared" si="813"/>
        <v>1086.9469811443992</v>
      </c>
      <c r="BW404" s="81">
        <f t="shared" si="837"/>
        <v>1086.9469811443992</v>
      </c>
      <c r="BX404" s="83">
        <f t="shared" si="756"/>
        <v>0</v>
      </c>
      <c r="BY404" s="141">
        <f t="shared" si="757"/>
        <v>0</v>
      </c>
      <c r="BZ404" s="83">
        <f t="shared" si="758"/>
        <v>2.6</v>
      </c>
      <c r="CA404" s="83">
        <f t="shared" si="759"/>
        <v>0</v>
      </c>
      <c r="CB404" s="83">
        <f t="shared" si="814"/>
        <v>2.5514057272135147</v>
      </c>
      <c r="CC404" s="83">
        <f t="shared" si="760"/>
        <v>2.5514057272135147</v>
      </c>
      <c r="CD404" s="143">
        <f t="shared" si="761"/>
        <v>0.2</v>
      </c>
      <c r="CE404" s="83">
        <f t="shared" si="815"/>
        <v>1.9689523213569638E-2</v>
      </c>
      <c r="CF404" s="84">
        <f t="shared" si="816"/>
        <v>827.36442520876403</v>
      </c>
      <c r="CG404" s="83">
        <f t="shared" si="762"/>
        <v>0</v>
      </c>
      <c r="CH404" s="83">
        <f t="shared" si="817"/>
        <v>2.5396589474715858</v>
      </c>
      <c r="CI404" s="83">
        <f t="shared" si="763"/>
        <v>2.5396589474715858</v>
      </c>
      <c r="CJ404" s="143">
        <f t="shared" si="764"/>
        <v>0.2</v>
      </c>
      <c r="CK404" s="83">
        <f t="shared" si="818"/>
        <v>1.8881910799758365E-2</v>
      </c>
      <c r="CL404" s="84">
        <f t="shared" si="819"/>
        <v>772.72029190872979</v>
      </c>
      <c r="CM404" s="83">
        <f t="shared" si="765"/>
        <v>0</v>
      </c>
      <c r="CN404" s="83">
        <f t="shared" si="820"/>
        <v>2.5525412518758404</v>
      </c>
      <c r="CO404" s="83">
        <f t="shared" si="766"/>
        <v>2.5525412518758404</v>
      </c>
      <c r="CP404" s="143">
        <f t="shared" si="767"/>
        <v>0.2</v>
      </c>
      <c r="CQ404" s="83">
        <f t="shared" si="821"/>
        <v>1.9041564504283664E-2</v>
      </c>
      <c r="CR404" s="84">
        <f t="shared" si="822"/>
        <v>758.48097003837449</v>
      </c>
      <c r="CS404" s="83">
        <f t="shared" si="768"/>
        <v>0</v>
      </c>
      <c r="CT404" s="83">
        <f t="shared" si="823"/>
        <v>2.5559196522814407</v>
      </c>
      <c r="CU404" s="83">
        <f t="shared" si="769"/>
        <v>2.5559196522814407</v>
      </c>
      <c r="CV404" s="143">
        <f t="shared" si="770"/>
        <v>0.2</v>
      </c>
      <c r="CW404" s="83">
        <f t="shared" si="824"/>
        <v>1.9069526987183727E-2</v>
      </c>
      <c r="CX404" s="84">
        <f t="shared" si="825"/>
        <v>756.94680245363134</v>
      </c>
      <c r="CY404" s="83">
        <f t="shared" si="771"/>
        <v>0</v>
      </c>
      <c r="CZ404" s="83">
        <f t="shared" si="826"/>
        <v>2.5562841803535559</v>
      </c>
      <c r="DA404" s="83">
        <f t="shared" si="772"/>
        <v>2.5562841803535559</v>
      </c>
      <c r="DB404" s="143">
        <f t="shared" si="773"/>
        <v>0.2</v>
      </c>
      <c r="DC404" s="83">
        <f t="shared" si="827"/>
        <v>1.9070446767325659E-2</v>
      </c>
      <c r="DD404" s="84">
        <f t="shared" si="828"/>
        <v>756.87665807459939</v>
      </c>
      <c r="DE404" s="86">
        <f t="shared" si="774"/>
        <v>1956.5045660599185</v>
      </c>
      <c r="DF404" s="86">
        <f t="shared" si="775"/>
        <v>782.6018264239674</v>
      </c>
      <c r="DG404" s="86">
        <f t="shared" si="776"/>
        <v>489.12614151497962</v>
      </c>
      <c r="DH404" s="86">
        <f t="shared" si="777"/>
        <v>0.33156275176286065</v>
      </c>
      <c r="DI404" s="86">
        <f t="shared" si="778"/>
        <v>0.92604613310874451</v>
      </c>
      <c r="DJ404" s="86">
        <f t="shared" si="779"/>
        <v>101.64435945305577</v>
      </c>
      <c r="DK404" s="86">
        <f t="shared" si="780"/>
        <v>59.48116040257095</v>
      </c>
      <c r="DL404" s="86">
        <f t="shared" si="838"/>
        <v>59.48116040257095</v>
      </c>
      <c r="DM404" s="86">
        <f t="shared" si="781"/>
        <v>0.92604613310874451</v>
      </c>
      <c r="DN404" s="85">
        <f t="shared" si="782"/>
        <v>0.92604613310874451</v>
      </c>
      <c r="DO404" s="85">
        <f t="shared" si="829"/>
        <v>92.604613310874456</v>
      </c>
      <c r="DP404" s="85">
        <f t="shared" si="783"/>
        <v>0.92604613310874451</v>
      </c>
      <c r="DQ404" s="85">
        <f t="shared" si="830"/>
        <v>92.604613310874456</v>
      </c>
      <c r="DR404" s="85">
        <f t="shared" si="784"/>
        <v>0.92604613310874451</v>
      </c>
      <c r="DS404" s="85">
        <f t="shared" si="831"/>
        <v>92.604613310874456</v>
      </c>
      <c r="DT404" s="81"/>
      <c r="DU404" s="81"/>
      <c r="DV404" s="81">
        <f t="shared" si="832"/>
        <v>-0.92604613310874451</v>
      </c>
      <c r="DW404" s="100"/>
    </row>
    <row r="405" spans="1:127" x14ac:dyDescent="0.2">
      <c r="A405" s="59">
        <f t="shared" si="785"/>
        <v>53.333333333333591</v>
      </c>
      <c r="B405" s="44">
        <f t="shared" si="786"/>
        <v>53333.33333333359</v>
      </c>
      <c r="C405" s="52">
        <f t="shared" si="720"/>
        <v>133.33333333333334</v>
      </c>
      <c r="D405" s="50">
        <f t="shared" si="721"/>
        <v>4</v>
      </c>
      <c r="E405" s="44">
        <f t="shared" si="722"/>
        <v>4.13</v>
      </c>
      <c r="F405" s="47">
        <f t="shared" si="723"/>
        <v>0.02</v>
      </c>
      <c r="G405" s="52">
        <f t="shared" si="787"/>
        <v>2.4782225095622609E-2</v>
      </c>
      <c r="H405" s="57">
        <f t="shared" si="788"/>
        <v>588.86245819903968</v>
      </c>
      <c r="I405" s="52">
        <f t="shared" si="789"/>
        <v>0</v>
      </c>
      <c r="J405" s="54">
        <f t="shared" si="790"/>
        <v>1513.1704732612143</v>
      </c>
      <c r="K405" s="46">
        <f t="shared" si="833"/>
        <v>1513.1704732612143</v>
      </c>
      <c r="L405" s="80">
        <f t="shared" si="724"/>
        <v>0</v>
      </c>
      <c r="M405" s="142">
        <f t="shared" si="725"/>
        <v>0</v>
      </c>
      <c r="N405" s="60">
        <f t="shared" si="726"/>
        <v>4.13</v>
      </c>
      <c r="O405" s="53">
        <f t="shared" si="727"/>
        <v>0</v>
      </c>
      <c r="P405" s="58">
        <f t="shared" si="791"/>
        <v>2.781690552778076</v>
      </c>
      <c r="Q405" s="49">
        <f t="shared" si="728"/>
        <v>2.781690552778076</v>
      </c>
      <c r="R405" s="143">
        <f t="shared" si="729"/>
        <v>0.02</v>
      </c>
      <c r="S405" s="51">
        <f t="shared" si="792"/>
        <v>1.9342035596554247E-2</v>
      </c>
      <c r="T405" s="57">
        <f t="shared" si="793"/>
        <v>578.76434692495218</v>
      </c>
      <c r="U405" s="53">
        <f t="shared" si="730"/>
        <v>0</v>
      </c>
      <c r="V405" s="58">
        <f t="shared" si="794"/>
        <v>2.7885543452987109</v>
      </c>
      <c r="W405" s="49">
        <f t="shared" si="731"/>
        <v>2.7885543452987109</v>
      </c>
      <c r="X405" s="143">
        <f t="shared" si="732"/>
        <v>0.02</v>
      </c>
      <c r="Y405" s="51">
        <f t="shared" si="795"/>
        <v>1.8747213815298494E-2</v>
      </c>
      <c r="Z405" s="57">
        <f t="shared" si="796"/>
        <v>568.80737092017569</v>
      </c>
      <c r="AA405" s="53">
        <f t="shared" si="733"/>
        <v>0</v>
      </c>
      <c r="AB405" s="58">
        <f t="shared" si="797"/>
        <v>2.7957743331164444</v>
      </c>
      <c r="AC405" s="49">
        <f t="shared" si="734"/>
        <v>2.7957743331164444</v>
      </c>
      <c r="AD405" s="143">
        <f t="shared" si="735"/>
        <v>0.02</v>
      </c>
      <c r="AE405" s="49">
        <f t="shared" si="834"/>
        <v>1.8694523966449494E-2</v>
      </c>
      <c r="AF405" s="57">
        <f t="shared" si="798"/>
        <v>566.57887306398106</v>
      </c>
      <c r="AG405" s="53">
        <f t="shared" si="736"/>
        <v>0</v>
      </c>
      <c r="AH405" s="58">
        <f t="shared" si="799"/>
        <v>2.7974523132217786</v>
      </c>
      <c r="AI405" s="49">
        <f t="shared" si="737"/>
        <v>2.7974523132217786</v>
      </c>
      <c r="AJ405" s="143">
        <f t="shared" si="738"/>
        <v>0.02</v>
      </c>
      <c r="AK405" s="51">
        <f t="shared" si="800"/>
        <v>1.8695082291310897E-2</v>
      </c>
      <c r="AL405" s="57">
        <f t="shared" si="801"/>
        <v>566.30550148932298</v>
      </c>
      <c r="AM405" s="53">
        <f t="shared" si="739"/>
        <v>0</v>
      </c>
      <c r="AN405" s="58">
        <f t="shared" si="802"/>
        <v>2.7976597235885032</v>
      </c>
      <c r="AO405" s="49">
        <f t="shared" si="740"/>
        <v>2.7976597235885032</v>
      </c>
      <c r="AP405" s="143">
        <f t="shared" si="741"/>
        <v>0.02</v>
      </c>
      <c r="AQ405" s="51">
        <f t="shared" si="803"/>
        <v>1.8695377941043093E-2</v>
      </c>
      <c r="AR405" s="57">
        <f t="shared" si="804"/>
        <v>566.28036270932034</v>
      </c>
      <c r="AS405" s="44">
        <f t="shared" si="742"/>
        <v>2723.7068518701853</v>
      </c>
      <c r="AT405" s="44">
        <f t="shared" si="743"/>
        <v>1089.4827407480741</v>
      </c>
      <c r="AU405" s="44">
        <f t="shared" si="744"/>
        <v>680.92671296754634</v>
      </c>
      <c r="AV405" s="47">
        <f t="shared" si="745"/>
        <v>4.8952146870632971</v>
      </c>
      <c r="AW405" s="47">
        <f t="shared" si="746"/>
        <v>108.520518714749</v>
      </c>
      <c r="AX405" s="86">
        <f t="shared" si="747"/>
        <v>9228.3041670997973</v>
      </c>
      <c r="AY405" s="86">
        <f t="shared" si="748"/>
        <v>269.62902221944893</v>
      </c>
      <c r="AZ405" s="10">
        <f t="shared" si="805"/>
        <v>269.62902221944893</v>
      </c>
      <c r="BA405" s="44">
        <f t="shared" si="749"/>
        <v>269.62902221944893</v>
      </c>
      <c r="BB405" s="9">
        <f t="shared" si="750"/>
        <v>269.62902221944893</v>
      </c>
      <c r="BC405" s="45">
        <f t="shared" si="839"/>
        <v>35950.536295926526</v>
      </c>
      <c r="BD405" s="9">
        <f t="shared" si="751"/>
        <v>269.62902221944893</v>
      </c>
      <c r="BE405" s="45">
        <f t="shared" si="835"/>
        <v>35950.536295926526</v>
      </c>
      <c r="BF405" s="9">
        <f t="shared" si="752"/>
        <v>269.62902221944893</v>
      </c>
      <c r="BG405" s="45">
        <f t="shared" si="836"/>
        <v>35950.536295926526</v>
      </c>
      <c r="BH405" s="58"/>
      <c r="BI405" s="58"/>
      <c r="BJ405" s="58">
        <f t="shared" si="806"/>
        <v>-269.62902221944893</v>
      </c>
      <c r="BK405" s="97"/>
      <c r="BL405" s="44"/>
      <c r="BM405" s="82">
        <f t="shared" si="807"/>
        <v>40</v>
      </c>
      <c r="BN405" s="86">
        <f t="shared" si="808"/>
        <v>40000</v>
      </c>
      <c r="BO405" s="86">
        <f t="shared" si="809"/>
        <v>100</v>
      </c>
      <c r="BP405" s="84">
        <f t="shared" si="753"/>
        <v>3</v>
      </c>
      <c r="BQ405" s="84">
        <f t="shared" si="754"/>
        <v>2.6</v>
      </c>
      <c r="BR405" s="84">
        <f t="shared" si="755"/>
        <v>0.2</v>
      </c>
      <c r="BS405" s="84">
        <f t="shared" si="810"/>
        <v>3.3876943074938062E-2</v>
      </c>
      <c r="BT405" s="84">
        <f t="shared" si="811"/>
        <v>778.81812600121179</v>
      </c>
      <c r="BU405" s="84">
        <f t="shared" si="812"/>
        <v>0</v>
      </c>
      <c r="BV405" s="83">
        <f t="shared" si="813"/>
        <v>1089.7918811443992</v>
      </c>
      <c r="BW405" s="81">
        <f t="shared" si="837"/>
        <v>1089.7918811443992</v>
      </c>
      <c r="BX405" s="83">
        <f t="shared" si="756"/>
        <v>0</v>
      </c>
      <c r="BY405" s="141">
        <f t="shared" si="757"/>
        <v>0</v>
      </c>
      <c r="BZ405" s="83">
        <f t="shared" si="758"/>
        <v>2.6</v>
      </c>
      <c r="CA405" s="83">
        <f t="shared" si="759"/>
        <v>0</v>
      </c>
      <c r="CB405" s="83">
        <f t="shared" si="814"/>
        <v>2.5514609199941787</v>
      </c>
      <c r="CC405" s="83">
        <f t="shared" si="760"/>
        <v>2.5514609199941787</v>
      </c>
      <c r="CD405" s="143">
        <f t="shared" si="761"/>
        <v>0.2</v>
      </c>
      <c r="CE405" s="83">
        <f t="shared" si="815"/>
        <v>1.9669523213569639E-2</v>
      </c>
      <c r="CF405" s="84">
        <f t="shared" si="816"/>
        <v>828.13574601453263</v>
      </c>
      <c r="CG405" s="83">
        <f t="shared" si="762"/>
        <v>0</v>
      </c>
      <c r="CH405" s="83">
        <f t="shared" si="817"/>
        <v>2.5398400848769773</v>
      </c>
      <c r="CI405" s="83">
        <f t="shared" si="763"/>
        <v>2.5398400848769773</v>
      </c>
      <c r="CJ405" s="143">
        <f t="shared" si="764"/>
        <v>0.2</v>
      </c>
      <c r="CK405" s="83">
        <f t="shared" si="818"/>
        <v>1.8861910799758366E-2</v>
      </c>
      <c r="CL405" s="84">
        <f t="shared" si="819"/>
        <v>773.4633802993402</v>
      </c>
      <c r="CM405" s="83">
        <f t="shared" si="765"/>
        <v>0</v>
      </c>
      <c r="CN405" s="83">
        <f t="shared" si="820"/>
        <v>2.552729075267238</v>
      </c>
      <c r="CO405" s="83">
        <f t="shared" si="766"/>
        <v>2.552729075267238</v>
      </c>
      <c r="CP405" s="143">
        <f t="shared" si="767"/>
        <v>0.2</v>
      </c>
      <c r="CQ405" s="83">
        <f t="shared" si="821"/>
        <v>1.9021564504283665E-2</v>
      </c>
      <c r="CR405" s="84">
        <f t="shared" si="822"/>
        <v>759.22656286631786</v>
      </c>
      <c r="CS405" s="83">
        <f t="shared" si="768"/>
        <v>0</v>
      </c>
      <c r="CT405" s="83">
        <f t="shared" si="823"/>
        <v>2.5561068959301076</v>
      </c>
      <c r="CU405" s="83">
        <f t="shared" si="769"/>
        <v>2.5561068959301076</v>
      </c>
      <c r="CV405" s="143">
        <f t="shared" si="770"/>
        <v>0.2</v>
      </c>
      <c r="CW405" s="83">
        <f t="shared" si="824"/>
        <v>1.9049526987183728E-2</v>
      </c>
      <c r="CX405" s="84">
        <f t="shared" si="825"/>
        <v>757.69250378935874</v>
      </c>
      <c r="CY405" s="83">
        <f t="shared" si="771"/>
        <v>0</v>
      </c>
      <c r="CZ405" s="83">
        <f t="shared" si="826"/>
        <v>2.5564713996546748</v>
      </c>
      <c r="DA405" s="83">
        <f t="shared" si="772"/>
        <v>2.5564713996546748</v>
      </c>
      <c r="DB405" s="143">
        <f t="shared" si="773"/>
        <v>0.2</v>
      </c>
      <c r="DC405" s="83">
        <f t="shared" si="827"/>
        <v>1.905044676732566E-2</v>
      </c>
      <c r="DD405" s="84">
        <f t="shared" si="828"/>
        <v>757.62228905388622</v>
      </c>
      <c r="DE405" s="86">
        <f t="shared" si="774"/>
        <v>1961.6253860599186</v>
      </c>
      <c r="DF405" s="86">
        <f t="shared" si="775"/>
        <v>784.65015442396736</v>
      </c>
      <c r="DG405" s="86">
        <f t="shared" si="776"/>
        <v>490.40634651497965</v>
      </c>
      <c r="DH405" s="86">
        <f t="shared" si="777"/>
        <v>0.33018553235082715</v>
      </c>
      <c r="DI405" s="86">
        <f t="shared" si="778"/>
        <v>0.91899290821266755</v>
      </c>
      <c r="DJ405" s="86">
        <f t="shared" si="779"/>
        <v>100.19484673944618</v>
      </c>
      <c r="DK405" s="86">
        <f t="shared" si="780"/>
        <v>56.426244279975215</v>
      </c>
      <c r="DL405" s="86">
        <f t="shared" si="838"/>
        <v>56.426244279975215</v>
      </c>
      <c r="DM405" s="86">
        <f t="shared" si="781"/>
        <v>0.91899290821266755</v>
      </c>
      <c r="DN405" s="85">
        <f t="shared" si="782"/>
        <v>0.91899290821266755</v>
      </c>
      <c r="DO405" s="85">
        <f t="shared" si="829"/>
        <v>91.89929082126676</v>
      </c>
      <c r="DP405" s="85">
        <f t="shared" si="783"/>
        <v>0.91899290821266755</v>
      </c>
      <c r="DQ405" s="85">
        <f t="shared" si="830"/>
        <v>91.89929082126676</v>
      </c>
      <c r="DR405" s="85">
        <f t="shared" si="784"/>
        <v>0.91899290821266755</v>
      </c>
      <c r="DS405" s="85">
        <f t="shared" si="831"/>
        <v>91.89929082126676</v>
      </c>
      <c r="DT405" s="81"/>
      <c r="DU405" s="81"/>
      <c r="DV405" s="81">
        <f t="shared" si="832"/>
        <v>-0.91899290821266755</v>
      </c>
      <c r="DW405" s="100"/>
    </row>
    <row r="406" spans="1:127" x14ac:dyDescent="0.2">
      <c r="A406" s="59">
        <f t="shared" si="785"/>
        <v>53.466666666666924</v>
      </c>
      <c r="B406" s="44">
        <f t="shared" si="786"/>
        <v>53466.666666666926</v>
      </c>
      <c r="C406" s="52">
        <f t="shared" si="720"/>
        <v>133.33333333333334</v>
      </c>
      <c r="D406" s="50">
        <f t="shared" si="721"/>
        <v>4</v>
      </c>
      <c r="E406" s="44">
        <f t="shared" si="722"/>
        <v>4.13</v>
      </c>
      <c r="F406" s="47">
        <f t="shared" si="723"/>
        <v>0.02</v>
      </c>
      <c r="G406" s="52">
        <f t="shared" si="787"/>
        <v>2.477955842895594E-2</v>
      </c>
      <c r="H406" s="57">
        <f t="shared" si="788"/>
        <v>589.66248698878269</v>
      </c>
      <c r="I406" s="52">
        <f t="shared" si="789"/>
        <v>0</v>
      </c>
      <c r="J406" s="54">
        <f t="shared" si="790"/>
        <v>1517.4868732612142</v>
      </c>
      <c r="K406" s="46">
        <f t="shared" si="833"/>
        <v>1517.4868732612142</v>
      </c>
      <c r="L406" s="80">
        <f t="shared" si="724"/>
        <v>0</v>
      </c>
      <c r="M406" s="142">
        <f t="shared" si="725"/>
        <v>0</v>
      </c>
      <c r="N406" s="60">
        <f t="shared" si="726"/>
        <v>4.13</v>
      </c>
      <c r="O406" s="53">
        <f t="shared" si="727"/>
        <v>0</v>
      </c>
      <c r="P406" s="58">
        <f t="shared" si="791"/>
        <v>2.7815016210106775</v>
      </c>
      <c r="Q406" s="49">
        <f t="shared" si="728"/>
        <v>2.7815016210106775</v>
      </c>
      <c r="R406" s="143">
        <f t="shared" si="729"/>
        <v>0.02</v>
      </c>
      <c r="S406" s="51">
        <f t="shared" si="792"/>
        <v>1.9339368929887579E-2</v>
      </c>
      <c r="T406" s="57">
        <f t="shared" si="793"/>
        <v>579.6913947948841</v>
      </c>
      <c r="U406" s="53">
        <f t="shared" si="730"/>
        <v>0</v>
      </c>
      <c r="V406" s="58">
        <f t="shared" si="794"/>
        <v>2.7882422928081967</v>
      </c>
      <c r="W406" s="49">
        <f t="shared" si="731"/>
        <v>2.7882422928081967</v>
      </c>
      <c r="X406" s="143">
        <f t="shared" si="732"/>
        <v>0.02</v>
      </c>
      <c r="Y406" s="51">
        <f t="shared" si="795"/>
        <v>1.8744547148631826E-2</v>
      </c>
      <c r="Z406" s="57">
        <f t="shared" si="796"/>
        <v>569.7036958331696</v>
      </c>
      <c r="AA406" s="53">
        <f t="shared" si="733"/>
        <v>0</v>
      </c>
      <c r="AB406" s="58">
        <f t="shared" si="797"/>
        <v>2.795445085788157</v>
      </c>
      <c r="AC406" s="49">
        <f t="shared" si="734"/>
        <v>2.795445085788157</v>
      </c>
      <c r="AD406" s="143">
        <f t="shared" si="735"/>
        <v>0.02</v>
      </c>
      <c r="AE406" s="49">
        <f t="shared" si="834"/>
        <v>1.8691857299782826E-2</v>
      </c>
      <c r="AF406" s="57">
        <f t="shared" si="798"/>
        <v>567.47037041704914</v>
      </c>
      <c r="AG406" s="53">
        <f t="shared" si="736"/>
        <v>0</v>
      </c>
      <c r="AH406" s="58">
        <f t="shared" si="799"/>
        <v>2.7971179893006184</v>
      </c>
      <c r="AI406" s="49">
        <f t="shared" si="737"/>
        <v>2.7971179893006184</v>
      </c>
      <c r="AJ406" s="143">
        <f t="shared" si="738"/>
        <v>0.02</v>
      </c>
      <c r="AK406" s="51">
        <f t="shared" si="800"/>
        <v>1.8692415624644229E-2</v>
      </c>
      <c r="AL406" s="57">
        <f t="shared" si="801"/>
        <v>567.19649071165327</v>
      </c>
      <c r="AM406" s="53">
        <f t="shared" si="739"/>
        <v>0</v>
      </c>
      <c r="AN406" s="58">
        <f t="shared" si="802"/>
        <v>2.7973247185280652</v>
      </c>
      <c r="AO406" s="49">
        <f t="shared" si="740"/>
        <v>2.7973247185280652</v>
      </c>
      <c r="AP406" s="143">
        <f t="shared" si="741"/>
        <v>0.02</v>
      </c>
      <c r="AQ406" s="51">
        <f t="shared" si="803"/>
        <v>1.8692711274376425E-2</v>
      </c>
      <c r="AR406" s="57">
        <f t="shared" si="804"/>
        <v>567.171299966633</v>
      </c>
      <c r="AS406" s="44">
        <f t="shared" si="742"/>
        <v>2731.4763718701856</v>
      </c>
      <c r="AT406" s="44">
        <f t="shared" si="743"/>
        <v>1092.5905487480741</v>
      </c>
      <c r="AU406" s="44">
        <f t="shared" si="744"/>
        <v>682.86909296754641</v>
      </c>
      <c r="AV406" s="47">
        <f t="shared" si="745"/>
        <v>4.853465288223342</v>
      </c>
      <c r="AW406" s="47">
        <f t="shared" si="746"/>
        <v>106.78723731488691</v>
      </c>
      <c r="AX406" s="86">
        <f t="shared" si="747"/>
        <v>8992.9557747642066</v>
      </c>
      <c r="AY406" s="86">
        <f t="shared" si="748"/>
        <v>267.78404589876493</v>
      </c>
      <c r="AZ406" s="10">
        <f t="shared" si="805"/>
        <v>267.78404589876493</v>
      </c>
      <c r="BA406" s="44">
        <f t="shared" si="749"/>
        <v>267.78404589876493</v>
      </c>
      <c r="BB406" s="9">
        <f t="shared" si="750"/>
        <v>267.78404589876493</v>
      </c>
      <c r="BC406" s="45">
        <f t="shared" si="839"/>
        <v>35704.539453168662</v>
      </c>
      <c r="BD406" s="9">
        <f t="shared" si="751"/>
        <v>267.78404589876493</v>
      </c>
      <c r="BE406" s="45">
        <f t="shared" si="835"/>
        <v>35704.539453168662</v>
      </c>
      <c r="BF406" s="9">
        <f t="shared" si="752"/>
        <v>267.78404589876493</v>
      </c>
      <c r="BG406" s="45">
        <f t="shared" si="836"/>
        <v>35704.539453168662</v>
      </c>
      <c r="BH406" s="58"/>
      <c r="BI406" s="58"/>
      <c r="BJ406" s="58">
        <f t="shared" si="806"/>
        <v>-267.78404589876493</v>
      </c>
      <c r="BK406" s="97"/>
      <c r="BL406" s="44"/>
      <c r="BM406" s="82">
        <f t="shared" si="807"/>
        <v>40.1</v>
      </c>
      <c r="BN406" s="86">
        <f t="shared" si="808"/>
        <v>40100</v>
      </c>
      <c r="BO406" s="86">
        <f t="shared" si="809"/>
        <v>100</v>
      </c>
      <c r="BP406" s="84">
        <f t="shared" si="753"/>
        <v>3</v>
      </c>
      <c r="BQ406" s="84">
        <f t="shared" si="754"/>
        <v>2.6</v>
      </c>
      <c r="BR406" s="84">
        <f t="shared" si="755"/>
        <v>0.2</v>
      </c>
      <c r="BS406" s="84">
        <f t="shared" si="810"/>
        <v>3.3856943074938063E-2</v>
      </c>
      <c r="BT406" s="84">
        <f t="shared" si="811"/>
        <v>780.12070073486325</v>
      </c>
      <c r="BU406" s="84">
        <f t="shared" si="812"/>
        <v>0</v>
      </c>
      <c r="BV406" s="83">
        <f t="shared" si="813"/>
        <v>1092.636781144399</v>
      </c>
      <c r="BW406" s="81">
        <f t="shared" si="837"/>
        <v>1092.636781144399</v>
      </c>
      <c r="BX406" s="83">
        <f t="shared" si="756"/>
        <v>0</v>
      </c>
      <c r="BY406" s="141">
        <f t="shared" si="757"/>
        <v>0</v>
      </c>
      <c r="BZ406" s="83">
        <f t="shared" si="758"/>
        <v>2.6</v>
      </c>
      <c r="CA406" s="83">
        <f t="shared" si="759"/>
        <v>0</v>
      </c>
      <c r="CB406" s="83">
        <f t="shared" si="814"/>
        <v>2.5515162814959917</v>
      </c>
      <c r="CC406" s="83">
        <f t="shared" si="760"/>
        <v>2.5515162814959917</v>
      </c>
      <c r="CD406" s="143">
        <f t="shared" si="761"/>
        <v>0.2</v>
      </c>
      <c r="CE406" s="83">
        <f t="shared" si="815"/>
        <v>1.964952321356964E-2</v>
      </c>
      <c r="CF406" s="84">
        <f t="shared" si="816"/>
        <v>828.90626627057532</v>
      </c>
      <c r="CG406" s="83">
        <f t="shared" si="762"/>
        <v>0</v>
      </c>
      <c r="CH406" s="83">
        <f t="shared" si="817"/>
        <v>2.5400213842546999</v>
      </c>
      <c r="CI406" s="83">
        <f t="shared" si="763"/>
        <v>2.5400213842546999</v>
      </c>
      <c r="CJ406" s="143">
        <f t="shared" si="764"/>
        <v>0.2</v>
      </c>
      <c r="CK406" s="83">
        <f t="shared" si="818"/>
        <v>1.8841910799758367E-2</v>
      </c>
      <c r="CL406" s="84">
        <f t="shared" si="819"/>
        <v>774.20562824290209</v>
      </c>
      <c r="CM406" s="83">
        <f t="shared" si="765"/>
        <v>0</v>
      </c>
      <c r="CN406" s="83">
        <f t="shared" si="820"/>
        <v>2.5529170718920744</v>
      </c>
      <c r="CO406" s="83">
        <f t="shared" si="766"/>
        <v>2.5529170718920744</v>
      </c>
      <c r="CP406" s="143">
        <f t="shared" si="767"/>
        <v>0.2</v>
      </c>
      <c r="CQ406" s="83">
        <f t="shared" si="821"/>
        <v>1.9001564504283665E-2</v>
      </c>
      <c r="CR406" s="84">
        <f t="shared" si="822"/>
        <v>759.97131736018412</v>
      </c>
      <c r="CS406" s="83">
        <f t="shared" si="768"/>
        <v>0</v>
      </c>
      <c r="CT406" s="83">
        <f t="shared" si="823"/>
        <v>2.5562943127960982</v>
      </c>
      <c r="CU406" s="83">
        <f t="shared" si="769"/>
        <v>2.5562943127960982</v>
      </c>
      <c r="CV406" s="143">
        <f t="shared" si="770"/>
        <v>0.2</v>
      </c>
      <c r="CW406" s="83">
        <f t="shared" si="824"/>
        <v>1.9029526987183729E-2</v>
      </c>
      <c r="CX406" s="84">
        <f t="shared" si="825"/>
        <v>758.43736806000015</v>
      </c>
      <c r="CY406" s="83">
        <f t="shared" si="771"/>
        <v>0</v>
      </c>
      <c r="CZ406" s="83">
        <f t="shared" si="826"/>
        <v>2.5566587919242494</v>
      </c>
      <c r="DA406" s="83">
        <f t="shared" si="772"/>
        <v>2.5566587919242494</v>
      </c>
      <c r="DB406" s="143">
        <f t="shared" si="773"/>
        <v>0.2</v>
      </c>
      <c r="DC406" s="83">
        <f t="shared" si="827"/>
        <v>1.9030446767325661E-2</v>
      </c>
      <c r="DD406" s="84">
        <f t="shared" si="828"/>
        <v>758.36708309969083</v>
      </c>
      <c r="DE406" s="86">
        <f t="shared" si="774"/>
        <v>1966.7462060599182</v>
      </c>
      <c r="DF406" s="86">
        <f t="shared" si="775"/>
        <v>786.69848242396733</v>
      </c>
      <c r="DG406" s="86">
        <f t="shared" si="776"/>
        <v>491.68655151497956</v>
      </c>
      <c r="DH406" s="86">
        <f t="shared" si="777"/>
        <v>0.3288175453872525</v>
      </c>
      <c r="DI406" s="86">
        <f t="shared" si="778"/>
        <v>0.91201129596553077</v>
      </c>
      <c r="DJ406" s="86">
        <f t="shared" si="779"/>
        <v>98.769645092006087</v>
      </c>
      <c r="DK406" s="86">
        <f t="shared" si="780"/>
        <v>53.375860169061866</v>
      </c>
      <c r="DL406" s="86">
        <f t="shared" si="838"/>
        <v>53.375860169061866</v>
      </c>
      <c r="DM406" s="86">
        <f t="shared" si="781"/>
        <v>0.91201129596553077</v>
      </c>
      <c r="DN406" s="85">
        <f t="shared" si="782"/>
        <v>0.91201129596553077</v>
      </c>
      <c r="DO406" s="85">
        <f t="shared" si="829"/>
        <v>91.201129596553073</v>
      </c>
      <c r="DP406" s="85">
        <f t="shared" si="783"/>
        <v>0.91201129596553077</v>
      </c>
      <c r="DQ406" s="85">
        <f t="shared" si="830"/>
        <v>91.201129596553073</v>
      </c>
      <c r="DR406" s="85">
        <f t="shared" si="784"/>
        <v>0.91201129596553077</v>
      </c>
      <c r="DS406" s="85">
        <f t="shared" si="831"/>
        <v>91.201129596553073</v>
      </c>
      <c r="DT406" s="81"/>
      <c r="DU406" s="81"/>
      <c r="DV406" s="81">
        <f t="shared" si="832"/>
        <v>-0.91201129596553077</v>
      </c>
      <c r="DW406" s="100"/>
    </row>
    <row r="407" spans="1:127" x14ac:dyDescent="0.2">
      <c r="A407" s="59">
        <f t="shared" si="785"/>
        <v>53.600000000000264</v>
      </c>
      <c r="B407" s="44">
        <f t="shared" si="786"/>
        <v>53600.000000000262</v>
      </c>
      <c r="C407" s="52">
        <f t="shared" si="720"/>
        <v>133.33333333333334</v>
      </c>
      <c r="D407" s="50">
        <f t="shared" si="721"/>
        <v>4</v>
      </c>
      <c r="E407" s="44">
        <f t="shared" si="722"/>
        <v>4.13</v>
      </c>
      <c r="F407" s="47">
        <f t="shared" si="723"/>
        <v>0.02</v>
      </c>
      <c r="G407" s="52">
        <f t="shared" si="787"/>
        <v>2.4776891762289272E-2</v>
      </c>
      <c r="H407" s="57">
        <f t="shared" si="788"/>
        <v>590.46242968759213</v>
      </c>
      <c r="I407" s="52">
        <f t="shared" si="789"/>
        <v>0</v>
      </c>
      <c r="J407" s="54">
        <f t="shared" si="790"/>
        <v>1521.8032732612141</v>
      </c>
      <c r="K407" s="46">
        <f t="shared" si="833"/>
        <v>1521.8032732612141</v>
      </c>
      <c r="L407" s="80">
        <f t="shared" si="724"/>
        <v>0</v>
      </c>
      <c r="M407" s="142">
        <f t="shared" si="725"/>
        <v>0</v>
      </c>
      <c r="N407" s="60">
        <f t="shared" si="726"/>
        <v>4.13</v>
      </c>
      <c r="O407" s="53">
        <f t="shared" si="727"/>
        <v>0</v>
      </c>
      <c r="P407" s="58">
        <f t="shared" si="791"/>
        <v>2.7813152952262694</v>
      </c>
      <c r="Q407" s="49">
        <f t="shared" si="728"/>
        <v>2.7813152952262694</v>
      </c>
      <c r="R407" s="143">
        <f t="shared" si="729"/>
        <v>0.02</v>
      </c>
      <c r="S407" s="51">
        <f t="shared" si="792"/>
        <v>1.9336702263220911E-2</v>
      </c>
      <c r="T407" s="57">
        <f t="shared" si="793"/>
        <v>580.61837780533097</v>
      </c>
      <c r="U407" s="53">
        <f t="shared" si="730"/>
        <v>0</v>
      </c>
      <c r="V407" s="58">
        <f t="shared" si="794"/>
        <v>2.787933806318903</v>
      </c>
      <c r="W407" s="49">
        <f t="shared" si="731"/>
        <v>2.787933806318903</v>
      </c>
      <c r="X407" s="143">
        <f t="shared" si="732"/>
        <v>0.02</v>
      </c>
      <c r="Y407" s="51">
        <f t="shared" si="795"/>
        <v>1.8741880481965158E-2</v>
      </c>
      <c r="Z407" s="57">
        <f t="shared" si="796"/>
        <v>570.59999354080401</v>
      </c>
      <c r="AA407" s="53">
        <f t="shared" si="733"/>
        <v>0</v>
      </c>
      <c r="AB407" s="58">
        <f t="shared" si="797"/>
        <v>2.7951191776801396</v>
      </c>
      <c r="AC407" s="49">
        <f t="shared" si="734"/>
        <v>2.7951191776801396</v>
      </c>
      <c r="AD407" s="143">
        <f t="shared" si="735"/>
        <v>0.02</v>
      </c>
      <c r="AE407" s="49">
        <f t="shared" si="834"/>
        <v>1.8689190633116158E-2</v>
      </c>
      <c r="AF407" s="57">
        <f t="shared" si="798"/>
        <v>568.3618455795779</v>
      </c>
      <c r="AG407" s="53">
        <f t="shared" si="736"/>
        <v>0</v>
      </c>
      <c r="AH407" s="58">
        <f t="shared" si="799"/>
        <v>2.796786972564175</v>
      </c>
      <c r="AI407" s="49">
        <f t="shared" si="737"/>
        <v>2.796786972564175</v>
      </c>
      <c r="AJ407" s="143">
        <f t="shared" si="738"/>
        <v>0.02</v>
      </c>
      <c r="AK407" s="51">
        <f t="shared" si="800"/>
        <v>1.8689748957977561E-2</v>
      </c>
      <c r="AL407" s="57">
        <f t="shared" si="801"/>
        <v>568.08745931399358</v>
      </c>
      <c r="AM407" s="53">
        <f t="shared" si="739"/>
        <v>0</v>
      </c>
      <c r="AN407" s="58">
        <f t="shared" si="802"/>
        <v>2.7969930166602017</v>
      </c>
      <c r="AO407" s="49">
        <f t="shared" si="740"/>
        <v>2.7969930166602017</v>
      </c>
      <c r="AP407" s="143">
        <f t="shared" si="741"/>
        <v>0.02</v>
      </c>
      <c r="AQ407" s="51">
        <f t="shared" si="803"/>
        <v>1.8690044607709757E-2</v>
      </c>
      <c r="AR407" s="57">
        <f t="shared" si="804"/>
        <v>568.06221681620912</v>
      </c>
      <c r="AS407" s="44">
        <f t="shared" si="742"/>
        <v>2739.2458918701855</v>
      </c>
      <c r="AT407" s="44">
        <f t="shared" si="743"/>
        <v>1095.698356748074</v>
      </c>
      <c r="AU407" s="44">
        <f t="shared" si="744"/>
        <v>684.81147296754636</v>
      </c>
      <c r="AV407" s="47">
        <f t="shared" si="745"/>
        <v>4.8121602167105424</v>
      </c>
      <c r="AW407" s="47">
        <f t="shared" si="746"/>
        <v>105.08526291371044</v>
      </c>
      <c r="AX407" s="86">
        <f t="shared" si="747"/>
        <v>8764.0942724526012</v>
      </c>
      <c r="AY407" s="86">
        <f t="shared" si="748"/>
        <v>265.94641847191423</v>
      </c>
      <c r="AZ407" s="10">
        <f t="shared" si="805"/>
        <v>265.94641847191423</v>
      </c>
      <c r="BA407" s="44">
        <f t="shared" si="749"/>
        <v>265.94641847191423</v>
      </c>
      <c r="BB407" s="9">
        <f t="shared" si="750"/>
        <v>265.94641847191423</v>
      </c>
      <c r="BC407" s="45">
        <f t="shared" si="839"/>
        <v>35459.522462921901</v>
      </c>
      <c r="BD407" s="9">
        <f t="shared" si="751"/>
        <v>265.94641847191423</v>
      </c>
      <c r="BE407" s="45">
        <f t="shared" si="835"/>
        <v>35459.522462921901</v>
      </c>
      <c r="BF407" s="9">
        <f t="shared" si="752"/>
        <v>265.94641847191423</v>
      </c>
      <c r="BG407" s="45">
        <f t="shared" si="836"/>
        <v>35459.522462921901</v>
      </c>
      <c r="BH407" s="58"/>
      <c r="BI407" s="58"/>
      <c r="BJ407" s="58">
        <f t="shared" si="806"/>
        <v>-265.94641847191423</v>
      </c>
      <c r="BK407" s="97"/>
      <c r="BL407" s="44"/>
      <c r="BM407" s="82">
        <f t="shared" si="807"/>
        <v>40.200000000000003</v>
      </c>
      <c r="BN407" s="86">
        <f t="shared" si="808"/>
        <v>40200</v>
      </c>
      <c r="BO407" s="86">
        <f t="shared" si="809"/>
        <v>100</v>
      </c>
      <c r="BP407" s="84">
        <f t="shared" si="753"/>
        <v>3</v>
      </c>
      <c r="BQ407" s="84">
        <f t="shared" si="754"/>
        <v>2.6</v>
      </c>
      <c r="BR407" s="84">
        <f t="shared" si="755"/>
        <v>0.2</v>
      </c>
      <c r="BS407" s="84">
        <f t="shared" si="810"/>
        <v>3.3836943074938064E-2</v>
      </c>
      <c r="BT407" s="84">
        <f t="shared" si="811"/>
        <v>781.42250623774544</v>
      </c>
      <c r="BU407" s="84">
        <f t="shared" si="812"/>
        <v>0</v>
      </c>
      <c r="BV407" s="83">
        <f t="shared" si="813"/>
        <v>1095.4816811443989</v>
      </c>
      <c r="BW407" s="81">
        <f t="shared" si="837"/>
        <v>1095.4816811443989</v>
      </c>
      <c r="BX407" s="83">
        <f t="shared" si="756"/>
        <v>0</v>
      </c>
      <c r="BY407" s="141">
        <f t="shared" si="757"/>
        <v>0</v>
      </c>
      <c r="BZ407" s="83">
        <f t="shared" si="758"/>
        <v>2.6</v>
      </c>
      <c r="CA407" s="83">
        <f t="shared" si="759"/>
        <v>0</v>
      </c>
      <c r="CB407" s="83">
        <f t="shared" si="814"/>
        <v>2.5515718116696502</v>
      </c>
      <c r="CC407" s="83">
        <f t="shared" si="760"/>
        <v>2.5515718116696502</v>
      </c>
      <c r="CD407" s="143">
        <f t="shared" si="761"/>
        <v>0.2</v>
      </c>
      <c r="CE407" s="83">
        <f t="shared" si="815"/>
        <v>1.9629523213569641E-2</v>
      </c>
      <c r="CF407" s="84">
        <f t="shared" si="816"/>
        <v>829.67598596062783</v>
      </c>
      <c r="CG407" s="83">
        <f t="shared" si="762"/>
        <v>0</v>
      </c>
      <c r="CH407" s="83">
        <f t="shared" si="817"/>
        <v>2.540202845614203</v>
      </c>
      <c r="CI407" s="83">
        <f t="shared" si="763"/>
        <v>2.540202845614203</v>
      </c>
      <c r="CJ407" s="143">
        <f t="shared" si="764"/>
        <v>0.2</v>
      </c>
      <c r="CK407" s="83">
        <f t="shared" si="818"/>
        <v>1.8821910799758368E-2</v>
      </c>
      <c r="CL407" s="84">
        <f t="shared" si="819"/>
        <v>774.94703581200747</v>
      </c>
      <c r="CM407" s="83">
        <f t="shared" si="765"/>
        <v>0</v>
      </c>
      <c r="CN407" s="83">
        <f t="shared" si="820"/>
        <v>2.5531052417413429</v>
      </c>
      <c r="CO407" s="83">
        <f t="shared" si="766"/>
        <v>2.5531052417413429</v>
      </c>
      <c r="CP407" s="143">
        <f t="shared" si="767"/>
        <v>0.2</v>
      </c>
      <c r="CQ407" s="83">
        <f t="shared" si="821"/>
        <v>1.8981564504283666E-2</v>
      </c>
      <c r="CR407" s="84">
        <f t="shared" si="822"/>
        <v>760.71523359284924</v>
      </c>
      <c r="CS407" s="83">
        <f t="shared" si="768"/>
        <v>0</v>
      </c>
      <c r="CT407" s="83">
        <f t="shared" si="823"/>
        <v>2.5564819028699381</v>
      </c>
      <c r="CU407" s="83">
        <f t="shared" si="769"/>
        <v>2.5564819028699381</v>
      </c>
      <c r="CV407" s="143">
        <f t="shared" si="770"/>
        <v>0.2</v>
      </c>
      <c r="CW407" s="83">
        <f t="shared" si="824"/>
        <v>1.9009526987183729E-2</v>
      </c>
      <c r="CX407" s="84">
        <f t="shared" si="825"/>
        <v>759.18139533776616</v>
      </c>
      <c r="CY407" s="83">
        <f t="shared" si="771"/>
        <v>0</v>
      </c>
      <c r="CZ407" s="83">
        <f t="shared" si="826"/>
        <v>2.5568463571529332</v>
      </c>
      <c r="DA407" s="83">
        <f t="shared" si="772"/>
        <v>2.5568463571529332</v>
      </c>
      <c r="DB407" s="143">
        <f t="shared" si="773"/>
        <v>0.2</v>
      </c>
      <c r="DC407" s="83">
        <f t="shared" si="827"/>
        <v>1.9010446767325662E-2</v>
      </c>
      <c r="DD407" s="84">
        <f t="shared" si="828"/>
        <v>759.11104028425552</v>
      </c>
      <c r="DE407" s="86">
        <f t="shared" si="774"/>
        <v>1971.8670260599179</v>
      </c>
      <c r="DF407" s="86">
        <f t="shared" si="775"/>
        <v>788.74681042396708</v>
      </c>
      <c r="DG407" s="86">
        <f t="shared" si="776"/>
        <v>492.96675651497947</v>
      </c>
      <c r="DH407" s="86">
        <f t="shared" si="777"/>
        <v>0.32745871245040592</v>
      </c>
      <c r="DI407" s="86">
        <f t="shared" si="778"/>
        <v>0.90510042352994668</v>
      </c>
      <c r="DJ407" s="86">
        <f t="shared" si="779"/>
        <v>97.368293098954837</v>
      </c>
      <c r="DK407" s="86">
        <f t="shared" si="780"/>
        <v>50.330002865863257</v>
      </c>
      <c r="DL407" s="86">
        <f t="shared" si="838"/>
        <v>50.330002865863257</v>
      </c>
      <c r="DM407" s="86">
        <f t="shared" si="781"/>
        <v>0.90510042352994668</v>
      </c>
      <c r="DN407" s="85">
        <f t="shared" si="782"/>
        <v>0.90510042352994668</v>
      </c>
      <c r="DO407" s="85">
        <f t="shared" si="829"/>
        <v>90.510042352994674</v>
      </c>
      <c r="DP407" s="85">
        <f t="shared" si="783"/>
        <v>0.90510042352994668</v>
      </c>
      <c r="DQ407" s="85">
        <f t="shared" si="830"/>
        <v>90.510042352994674</v>
      </c>
      <c r="DR407" s="85">
        <f t="shared" si="784"/>
        <v>0.90510042352994668</v>
      </c>
      <c r="DS407" s="85">
        <f t="shared" si="831"/>
        <v>90.510042352994674</v>
      </c>
      <c r="DT407" s="81"/>
      <c r="DU407" s="81"/>
      <c r="DV407" s="81">
        <f t="shared" si="832"/>
        <v>-0.90510042352994668</v>
      </c>
      <c r="DW407" s="100"/>
    </row>
    <row r="408" spans="1:127" x14ac:dyDescent="0.2">
      <c r="A408" s="59">
        <f t="shared" si="785"/>
        <v>53.733333333333597</v>
      </c>
      <c r="B408" s="44">
        <f t="shared" si="786"/>
        <v>53733.333333333598</v>
      </c>
      <c r="C408" s="52">
        <f t="shared" si="720"/>
        <v>133.33333333333334</v>
      </c>
      <c r="D408" s="50">
        <f t="shared" si="721"/>
        <v>4</v>
      </c>
      <c r="E408" s="44">
        <f t="shared" si="722"/>
        <v>4.13</v>
      </c>
      <c r="F408" s="47">
        <f t="shared" si="723"/>
        <v>0.02</v>
      </c>
      <c r="G408" s="52">
        <f t="shared" si="787"/>
        <v>2.4774225095622604E-2</v>
      </c>
      <c r="H408" s="57">
        <f t="shared" si="788"/>
        <v>591.26228629546802</v>
      </c>
      <c r="I408" s="52">
        <f t="shared" si="789"/>
        <v>0</v>
      </c>
      <c r="J408" s="54">
        <f t="shared" si="790"/>
        <v>1526.1196732612141</v>
      </c>
      <c r="K408" s="46">
        <f t="shared" si="833"/>
        <v>1526.1196732612141</v>
      </c>
      <c r="L408" s="80">
        <f t="shared" si="724"/>
        <v>0</v>
      </c>
      <c r="M408" s="142">
        <f t="shared" si="725"/>
        <v>0</v>
      </c>
      <c r="N408" s="60">
        <f t="shared" si="726"/>
        <v>4.13</v>
      </c>
      <c r="O408" s="53">
        <f t="shared" si="727"/>
        <v>0</v>
      </c>
      <c r="P408" s="58">
        <f t="shared" si="791"/>
        <v>2.7811315725307213</v>
      </c>
      <c r="Q408" s="49">
        <f t="shared" si="728"/>
        <v>2.7811315725307213</v>
      </c>
      <c r="R408" s="143">
        <f t="shared" si="729"/>
        <v>0.02</v>
      </c>
      <c r="S408" s="51">
        <f t="shared" si="792"/>
        <v>1.9334035596554243E-2</v>
      </c>
      <c r="T408" s="57">
        <f t="shared" si="793"/>
        <v>581.5452950789952</v>
      </c>
      <c r="U408" s="53">
        <f t="shared" si="730"/>
        <v>0</v>
      </c>
      <c r="V408" s="58">
        <f t="shared" si="794"/>
        <v>2.7876288821578825</v>
      </c>
      <c r="W408" s="49">
        <f t="shared" si="731"/>
        <v>2.7876288821578825</v>
      </c>
      <c r="X408" s="143">
        <f t="shared" si="732"/>
        <v>0.02</v>
      </c>
      <c r="Y408" s="51">
        <f t="shared" si="795"/>
        <v>1.873921381529849E-2</v>
      </c>
      <c r="Z408" s="57">
        <f t="shared" si="796"/>
        <v>571.49626289058347</v>
      </c>
      <c r="AA408" s="53">
        <f t="shared" si="733"/>
        <v>0</v>
      </c>
      <c r="AB408" s="58">
        <f t="shared" si="797"/>
        <v>2.7947966059752511</v>
      </c>
      <c r="AC408" s="49">
        <f t="shared" si="734"/>
        <v>2.7947966059752511</v>
      </c>
      <c r="AD408" s="143">
        <f t="shared" si="735"/>
        <v>0.02</v>
      </c>
      <c r="AE408" s="49">
        <f t="shared" si="834"/>
        <v>1.868652396644949E-2</v>
      </c>
      <c r="AF408" s="57">
        <f t="shared" si="798"/>
        <v>569.25329748135539</v>
      </c>
      <c r="AG408" s="53">
        <f t="shared" si="736"/>
        <v>0</v>
      </c>
      <c r="AH408" s="58">
        <f t="shared" si="799"/>
        <v>2.7964592602159026</v>
      </c>
      <c r="AI408" s="49">
        <f t="shared" si="737"/>
        <v>2.7964592602159026</v>
      </c>
      <c r="AJ408" s="143">
        <f t="shared" si="738"/>
        <v>0.02</v>
      </c>
      <c r="AK408" s="51">
        <f t="shared" si="800"/>
        <v>1.8687082291310893E-2</v>
      </c>
      <c r="AL408" s="57">
        <f t="shared" si="801"/>
        <v>568.97840623787317</v>
      </c>
      <c r="AM408" s="53">
        <f t="shared" si="739"/>
        <v>0</v>
      </c>
      <c r="AN408" s="58">
        <f t="shared" si="802"/>
        <v>2.7966646151996373</v>
      </c>
      <c r="AO408" s="49">
        <f t="shared" si="740"/>
        <v>2.7966646151996373</v>
      </c>
      <c r="AP408" s="143">
        <f t="shared" si="741"/>
        <v>0.02</v>
      </c>
      <c r="AQ408" s="51">
        <f t="shared" si="803"/>
        <v>1.8687377941043089E-2</v>
      </c>
      <c r="AR408" s="57">
        <f t="shared" si="804"/>
        <v>568.95311220102928</v>
      </c>
      <c r="AS408" s="44">
        <f t="shared" si="742"/>
        <v>2747.0154118701853</v>
      </c>
      <c r="AT408" s="44">
        <f t="shared" si="743"/>
        <v>1098.806164748074</v>
      </c>
      <c r="AU408" s="44">
        <f t="shared" si="744"/>
        <v>686.75385296754632</v>
      </c>
      <c r="AV408" s="47">
        <f t="shared" si="745"/>
        <v>4.7712939497783902</v>
      </c>
      <c r="AW408" s="47">
        <f t="shared" si="746"/>
        <v>103.41397063464227</v>
      </c>
      <c r="AX408" s="86">
        <f t="shared" si="747"/>
        <v>8541.5283195762731</v>
      </c>
      <c r="AY408" s="86">
        <f t="shared" si="748"/>
        <v>264.11612999804498</v>
      </c>
      <c r="AZ408" s="10">
        <f t="shared" si="805"/>
        <v>264.11612999804498</v>
      </c>
      <c r="BA408" s="44">
        <f t="shared" si="749"/>
        <v>264.11612999804498</v>
      </c>
      <c r="BB408" s="9">
        <f t="shared" si="750"/>
        <v>264.11612999804498</v>
      </c>
      <c r="BC408" s="45">
        <f t="shared" si="839"/>
        <v>35215.483999739336</v>
      </c>
      <c r="BD408" s="9">
        <f t="shared" si="751"/>
        <v>264.11612999804498</v>
      </c>
      <c r="BE408" s="45">
        <f t="shared" si="835"/>
        <v>35215.483999739336</v>
      </c>
      <c r="BF408" s="9">
        <f t="shared" si="752"/>
        <v>264.11612999804498</v>
      </c>
      <c r="BG408" s="45">
        <f t="shared" si="836"/>
        <v>35215.483999739336</v>
      </c>
      <c r="BH408" s="58"/>
      <c r="BI408" s="58"/>
      <c r="BJ408" s="58">
        <f t="shared" si="806"/>
        <v>-264.11612999804498</v>
      </c>
      <c r="BK408" s="97"/>
      <c r="BL408" s="44"/>
      <c r="BM408" s="82">
        <f t="shared" si="807"/>
        <v>40.300000000000004</v>
      </c>
      <c r="BN408" s="86">
        <f t="shared" si="808"/>
        <v>40300</v>
      </c>
      <c r="BO408" s="86">
        <f t="shared" si="809"/>
        <v>100</v>
      </c>
      <c r="BP408" s="84">
        <f t="shared" si="753"/>
        <v>3</v>
      </c>
      <c r="BQ408" s="84">
        <f t="shared" si="754"/>
        <v>2.6</v>
      </c>
      <c r="BR408" s="84">
        <f t="shared" si="755"/>
        <v>0.2</v>
      </c>
      <c r="BS408" s="84">
        <f t="shared" si="810"/>
        <v>3.3816943074938065E-2</v>
      </c>
      <c r="BT408" s="84">
        <f t="shared" si="811"/>
        <v>782.72354250985848</v>
      </c>
      <c r="BU408" s="84">
        <f t="shared" si="812"/>
        <v>0</v>
      </c>
      <c r="BV408" s="83">
        <f t="shared" si="813"/>
        <v>1098.3265811443989</v>
      </c>
      <c r="BW408" s="81">
        <f t="shared" si="837"/>
        <v>1098.3265811443989</v>
      </c>
      <c r="BX408" s="83">
        <f t="shared" si="756"/>
        <v>0</v>
      </c>
      <c r="BY408" s="141">
        <f t="shared" si="757"/>
        <v>0</v>
      </c>
      <c r="BZ408" s="83">
        <f t="shared" si="758"/>
        <v>2.6</v>
      </c>
      <c r="CA408" s="83">
        <f t="shared" si="759"/>
        <v>0</v>
      </c>
      <c r="CB408" s="83">
        <f t="shared" si="814"/>
        <v>2.5516275104659467</v>
      </c>
      <c r="CC408" s="83">
        <f t="shared" si="760"/>
        <v>2.5516275104659467</v>
      </c>
      <c r="CD408" s="143">
        <f t="shared" si="761"/>
        <v>0.2</v>
      </c>
      <c r="CE408" s="83">
        <f t="shared" si="815"/>
        <v>1.9609523213569641E-2</v>
      </c>
      <c r="CF408" s="84">
        <f t="shared" si="816"/>
        <v>830.44490506860041</v>
      </c>
      <c r="CG408" s="83">
        <f t="shared" si="762"/>
        <v>0</v>
      </c>
      <c r="CH408" s="83">
        <f t="shared" si="817"/>
        <v>2.5403844689649624</v>
      </c>
      <c r="CI408" s="83">
        <f t="shared" si="763"/>
        <v>2.5403844689649624</v>
      </c>
      <c r="CJ408" s="143">
        <f t="shared" si="764"/>
        <v>0.2</v>
      </c>
      <c r="CK408" s="83">
        <f t="shared" si="818"/>
        <v>1.8801910799758369E-2</v>
      </c>
      <c r="CL408" s="84">
        <f t="shared" si="819"/>
        <v>775.68760307939078</v>
      </c>
      <c r="CM408" s="83">
        <f t="shared" si="765"/>
        <v>0</v>
      </c>
      <c r="CN408" s="83">
        <f t="shared" si="820"/>
        <v>2.5532935848060769</v>
      </c>
      <c r="CO408" s="83">
        <f t="shared" si="766"/>
        <v>2.5532935848060769</v>
      </c>
      <c r="CP408" s="143">
        <f t="shared" si="767"/>
        <v>0.2</v>
      </c>
      <c r="CQ408" s="83">
        <f t="shared" si="821"/>
        <v>1.8961564504283667E-2</v>
      </c>
      <c r="CR408" s="84">
        <f t="shared" si="822"/>
        <v>761.45831163734636</v>
      </c>
      <c r="CS408" s="83">
        <f t="shared" si="768"/>
        <v>0</v>
      </c>
      <c r="CT408" s="83">
        <f t="shared" si="823"/>
        <v>2.5566696661421928</v>
      </c>
      <c r="CU408" s="83">
        <f t="shared" si="769"/>
        <v>2.5566696661421928</v>
      </c>
      <c r="CV408" s="143">
        <f t="shared" si="770"/>
        <v>0.2</v>
      </c>
      <c r="CW408" s="83">
        <f t="shared" si="824"/>
        <v>1.898952698718373E-2</v>
      </c>
      <c r="CX408" s="84">
        <f t="shared" si="825"/>
        <v>759.92458569502446</v>
      </c>
      <c r="CY408" s="83">
        <f t="shared" si="771"/>
        <v>0</v>
      </c>
      <c r="CZ408" s="83">
        <f t="shared" si="826"/>
        <v>2.5570340953314199</v>
      </c>
      <c r="DA408" s="83">
        <f t="shared" si="772"/>
        <v>2.5570340953314199</v>
      </c>
      <c r="DB408" s="143">
        <f t="shared" si="773"/>
        <v>0.2</v>
      </c>
      <c r="DC408" s="83">
        <f t="shared" si="827"/>
        <v>1.8990446767325662E-2</v>
      </c>
      <c r="DD408" s="84">
        <f t="shared" si="828"/>
        <v>759.85416067997937</v>
      </c>
      <c r="DE408" s="86">
        <f t="shared" si="774"/>
        <v>1976.987846059918</v>
      </c>
      <c r="DF408" s="86">
        <f t="shared" si="775"/>
        <v>790.79513842396716</v>
      </c>
      <c r="DG408" s="86">
        <f t="shared" si="776"/>
        <v>494.24696151497949</v>
      </c>
      <c r="DH408" s="86">
        <f t="shared" si="777"/>
        <v>0.32610895592065375</v>
      </c>
      <c r="DI408" s="86">
        <f t="shared" si="778"/>
        <v>0.89825943035356237</v>
      </c>
      <c r="DJ408" s="86">
        <f t="shared" si="779"/>
        <v>95.990339051270794</v>
      </c>
      <c r="DK408" s="86">
        <f t="shared" si="780"/>
        <v>47.288667180546305</v>
      </c>
      <c r="DL408" s="86">
        <f t="shared" si="838"/>
        <v>47.288667180546305</v>
      </c>
      <c r="DM408" s="86">
        <f t="shared" si="781"/>
        <v>0.89825943035356237</v>
      </c>
      <c r="DN408" s="85">
        <f t="shared" si="782"/>
        <v>0.89825943035356237</v>
      </c>
      <c r="DO408" s="85">
        <f t="shared" si="829"/>
        <v>89.825943035356232</v>
      </c>
      <c r="DP408" s="85">
        <f t="shared" si="783"/>
        <v>0.89825943035356237</v>
      </c>
      <c r="DQ408" s="85">
        <f t="shared" si="830"/>
        <v>89.825943035356232</v>
      </c>
      <c r="DR408" s="85">
        <f t="shared" si="784"/>
        <v>0.89825943035356237</v>
      </c>
      <c r="DS408" s="85">
        <f t="shared" si="831"/>
        <v>89.825943035356232</v>
      </c>
      <c r="DT408" s="81"/>
      <c r="DU408" s="81"/>
      <c r="DV408" s="81">
        <f t="shared" si="832"/>
        <v>-0.89825943035356237</v>
      </c>
      <c r="DW408" s="100"/>
    </row>
    <row r="409" spans="1:127" x14ac:dyDescent="0.2">
      <c r="A409" s="59">
        <f t="shared" si="785"/>
        <v>53.866666666666937</v>
      </c>
      <c r="B409" s="44">
        <f t="shared" si="786"/>
        <v>53866.666666666933</v>
      </c>
      <c r="C409" s="52">
        <f t="shared" si="720"/>
        <v>133.33333333333334</v>
      </c>
      <c r="D409" s="50">
        <f t="shared" si="721"/>
        <v>4</v>
      </c>
      <c r="E409" s="44">
        <f t="shared" si="722"/>
        <v>4.13</v>
      </c>
      <c r="F409" s="47">
        <f t="shared" si="723"/>
        <v>0.02</v>
      </c>
      <c r="G409" s="52">
        <f t="shared" si="787"/>
        <v>2.4771558428955936E-2</v>
      </c>
      <c r="H409" s="57">
        <f t="shared" si="788"/>
        <v>592.06205681241033</v>
      </c>
      <c r="I409" s="52">
        <f t="shared" si="789"/>
        <v>0</v>
      </c>
      <c r="J409" s="54">
        <f t="shared" si="790"/>
        <v>1530.436073261214</v>
      </c>
      <c r="K409" s="46">
        <f t="shared" si="833"/>
        <v>1530.436073261214</v>
      </c>
      <c r="L409" s="80">
        <f t="shared" si="724"/>
        <v>0</v>
      </c>
      <c r="M409" s="142">
        <f t="shared" si="725"/>
        <v>0</v>
      </c>
      <c r="N409" s="60">
        <f t="shared" si="726"/>
        <v>4.13</v>
      </c>
      <c r="O409" s="53">
        <f t="shared" si="727"/>
        <v>0</v>
      </c>
      <c r="P409" s="58">
        <f t="shared" si="791"/>
        <v>2.7809504500417441</v>
      </c>
      <c r="Q409" s="49">
        <f t="shared" si="728"/>
        <v>2.7809504500417441</v>
      </c>
      <c r="R409" s="143">
        <f t="shared" si="729"/>
        <v>0.02</v>
      </c>
      <c r="S409" s="51">
        <f t="shared" si="792"/>
        <v>1.9331368929887575E-2</v>
      </c>
      <c r="T409" s="57">
        <f t="shared" si="793"/>
        <v>582.47214573955227</v>
      </c>
      <c r="U409" s="53">
        <f t="shared" si="730"/>
        <v>0</v>
      </c>
      <c r="V409" s="58">
        <f t="shared" si="794"/>
        <v>2.7873275166593023</v>
      </c>
      <c r="W409" s="49">
        <f t="shared" si="731"/>
        <v>2.7873275166593023</v>
      </c>
      <c r="X409" s="143">
        <f t="shared" si="732"/>
        <v>0.02</v>
      </c>
      <c r="Y409" s="51">
        <f t="shared" si="795"/>
        <v>1.8736547148631821E-2</v>
      </c>
      <c r="Z409" s="57">
        <f t="shared" si="796"/>
        <v>572.39250273091977</v>
      </c>
      <c r="AA409" s="53">
        <f t="shared" si="733"/>
        <v>0</v>
      </c>
      <c r="AB409" s="58">
        <f t="shared" si="797"/>
        <v>2.7944773678568797</v>
      </c>
      <c r="AC409" s="49">
        <f t="shared" si="734"/>
        <v>2.7944773678568797</v>
      </c>
      <c r="AD409" s="143">
        <f t="shared" si="735"/>
        <v>0.02</v>
      </c>
      <c r="AE409" s="49">
        <f t="shared" si="834"/>
        <v>1.8683857299782822E-2</v>
      </c>
      <c r="AF409" s="57">
        <f t="shared" si="798"/>
        <v>570.14472505277706</v>
      </c>
      <c r="AG409" s="53">
        <f t="shared" si="736"/>
        <v>0</v>
      </c>
      <c r="AH409" s="58">
        <f t="shared" si="799"/>
        <v>2.7961348494610188</v>
      </c>
      <c r="AI409" s="49">
        <f t="shared" si="737"/>
        <v>2.7961348494610188</v>
      </c>
      <c r="AJ409" s="143">
        <f t="shared" si="738"/>
        <v>0.02</v>
      </c>
      <c r="AK409" s="51">
        <f t="shared" si="800"/>
        <v>1.8684415624644225E-2</v>
      </c>
      <c r="AL409" s="57">
        <f t="shared" si="801"/>
        <v>569.86933042541341</v>
      </c>
      <c r="AM409" s="53">
        <f t="shared" si="739"/>
        <v>0</v>
      </c>
      <c r="AN409" s="58">
        <f t="shared" si="802"/>
        <v>2.7963395113630014</v>
      </c>
      <c r="AO409" s="49">
        <f t="shared" si="740"/>
        <v>2.7963395113630014</v>
      </c>
      <c r="AP409" s="143">
        <f t="shared" si="741"/>
        <v>0.02</v>
      </c>
      <c r="AQ409" s="51">
        <f t="shared" si="803"/>
        <v>1.8684711274376421E-2</v>
      </c>
      <c r="AR409" s="57">
        <f t="shared" si="804"/>
        <v>569.8439850646613</v>
      </c>
      <c r="AS409" s="44">
        <f t="shared" si="742"/>
        <v>2754.7849318701851</v>
      </c>
      <c r="AT409" s="44">
        <f t="shared" si="743"/>
        <v>1101.913972748074</v>
      </c>
      <c r="AU409" s="44">
        <f t="shared" si="744"/>
        <v>688.69623296754628</v>
      </c>
      <c r="AV409" s="47">
        <f t="shared" si="745"/>
        <v>4.730861042351453</v>
      </c>
      <c r="AW409" s="47">
        <f t="shared" si="746"/>
        <v>101.77274918053882</v>
      </c>
      <c r="AX409" s="86">
        <f t="shared" si="747"/>
        <v>8325.0725709939179</v>
      </c>
      <c r="AY409" s="86">
        <f t="shared" si="748"/>
        <v>262.29317053286758</v>
      </c>
      <c r="AZ409" s="10">
        <f t="shared" si="805"/>
        <v>262.29317053286758</v>
      </c>
      <c r="BA409" s="44">
        <f t="shared" si="749"/>
        <v>262.29317053286758</v>
      </c>
      <c r="BB409" s="9">
        <f t="shared" si="750"/>
        <v>262.29317053286758</v>
      </c>
      <c r="BC409" s="45">
        <f t="shared" si="839"/>
        <v>34972.422737715679</v>
      </c>
      <c r="BD409" s="9">
        <f t="shared" si="751"/>
        <v>262.29317053286758</v>
      </c>
      <c r="BE409" s="45">
        <f t="shared" si="835"/>
        <v>34972.422737715679</v>
      </c>
      <c r="BF409" s="9">
        <f t="shared" si="752"/>
        <v>262.29317053286758</v>
      </c>
      <c r="BG409" s="45">
        <f t="shared" si="836"/>
        <v>34972.422737715679</v>
      </c>
      <c r="BH409" s="58"/>
      <c r="BI409" s="58"/>
      <c r="BJ409" s="58">
        <f t="shared" si="806"/>
        <v>-262.29317053286758</v>
      </c>
      <c r="BK409" s="97"/>
      <c r="BL409" s="44"/>
      <c r="BM409" s="82">
        <f t="shared" si="807"/>
        <v>40.4</v>
      </c>
      <c r="BN409" s="86">
        <f t="shared" si="808"/>
        <v>40400</v>
      </c>
      <c r="BO409" s="86">
        <f t="shared" si="809"/>
        <v>100</v>
      </c>
      <c r="BP409" s="84">
        <f t="shared" si="753"/>
        <v>3</v>
      </c>
      <c r="BQ409" s="84">
        <f t="shared" si="754"/>
        <v>2.6</v>
      </c>
      <c r="BR409" s="84">
        <f t="shared" si="755"/>
        <v>0.2</v>
      </c>
      <c r="BS409" s="84">
        <f t="shared" si="810"/>
        <v>3.3796943074938066E-2</v>
      </c>
      <c r="BT409" s="84">
        <f t="shared" si="811"/>
        <v>784.02380955120225</v>
      </c>
      <c r="BU409" s="84">
        <f t="shared" si="812"/>
        <v>0</v>
      </c>
      <c r="BV409" s="83">
        <f t="shared" si="813"/>
        <v>1101.171481144399</v>
      </c>
      <c r="BW409" s="81">
        <f t="shared" si="837"/>
        <v>1101.171481144399</v>
      </c>
      <c r="BX409" s="83">
        <f t="shared" si="756"/>
        <v>0</v>
      </c>
      <c r="BY409" s="141">
        <f t="shared" si="757"/>
        <v>0</v>
      </c>
      <c r="BZ409" s="83">
        <f t="shared" si="758"/>
        <v>2.6</v>
      </c>
      <c r="CA409" s="83">
        <f t="shared" si="759"/>
        <v>0</v>
      </c>
      <c r="CB409" s="83">
        <f t="shared" si="814"/>
        <v>2.5516833778357704</v>
      </c>
      <c r="CC409" s="83">
        <f t="shared" si="760"/>
        <v>2.5516833778357704</v>
      </c>
      <c r="CD409" s="143">
        <f t="shared" si="761"/>
        <v>0.2</v>
      </c>
      <c r="CE409" s="83">
        <f t="shared" si="815"/>
        <v>1.9589523213569642E-2</v>
      </c>
      <c r="CF409" s="84">
        <f t="shared" si="816"/>
        <v>831.21302357857803</v>
      </c>
      <c r="CG409" s="83">
        <f t="shared" si="762"/>
        <v>0</v>
      </c>
      <c r="CH409" s="83">
        <f t="shared" si="817"/>
        <v>2.5405662543164871</v>
      </c>
      <c r="CI409" s="83">
        <f t="shared" si="763"/>
        <v>2.5405662543164871</v>
      </c>
      <c r="CJ409" s="143">
        <f t="shared" si="764"/>
        <v>0.2</v>
      </c>
      <c r="CK409" s="83">
        <f t="shared" si="818"/>
        <v>1.878191079975837E-2</v>
      </c>
      <c r="CL409" s="84">
        <f t="shared" si="819"/>
        <v>776.42733011792905</v>
      </c>
      <c r="CM409" s="83">
        <f t="shared" si="765"/>
        <v>0</v>
      </c>
      <c r="CN409" s="83">
        <f t="shared" si="820"/>
        <v>2.5534821010773574</v>
      </c>
      <c r="CO409" s="83">
        <f t="shared" si="766"/>
        <v>2.5534821010773574</v>
      </c>
      <c r="CP409" s="143">
        <f t="shared" si="767"/>
        <v>0.2</v>
      </c>
      <c r="CQ409" s="83">
        <f t="shared" si="821"/>
        <v>1.8941564504283668E-2</v>
      </c>
      <c r="CR409" s="84">
        <f t="shared" si="822"/>
        <v>762.20055156686556</v>
      </c>
      <c r="CS409" s="83">
        <f t="shared" si="768"/>
        <v>0</v>
      </c>
      <c r="CT409" s="83">
        <f t="shared" si="823"/>
        <v>2.5568576026034688</v>
      </c>
      <c r="CU409" s="83">
        <f t="shared" si="769"/>
        <v>2.5568576026034688</v>
      </c>
      <c r="CV409" s="143">
        <f t="shared" si="770"/>
        <v>0.2</v>
      </c>
      <c r="CW409" s="83">
        <f t="shared" si="824"/>
        <v>1.8969526987183731E-2</v>
      </c>
      <c r="CX409" s="84">
        <f t="shared" si="825"/>
        <v>760.66693920429975</v>
      </c>
      <c r="CY409" s="83">
        <f t="shared" si="771"/>
        <v>0</v>
      </c>
      <c r="CZ409" s="83">
        <f t="shared" si="826"/>
        <v>2.5572220064504445</v>
      </c>
      <c r="DA409" s="83">
        <f t="shared" si="772"/>
        <v>2.5572220064504445</v>
      </c>
      <c r="DB409" s="143">
        <f t="shared" si="773"/>
        <v>0.2</v>
      </c>
      <c r="DC409" s="83">
        <f t="shared" si="827"/>
        <v>1.8970446767325663E-2</v>
      </c>
      <c r="DD409" s="84">
        <f t="shared" si="828"/>
        <v>760.596444359418</v>
      </c>
      <c r="DE409" s="86">
        <f t="shared" si="774"/>
        <v>1982.1086660599181</v>
      </c>
      <c r="DF409" s="86">
        <f t="shared" si="775"/>
        <v>792.84346642396713</v>
      </c>
      <c r="DG409" s="86">
        <f t="shared" si="776"/>
        <v>495.52716651497951</v>
      </c>
      <c r="DH409" s="86">
        <f t="shared" si="777"/>
        <v>0.32476819897095294</v>
      </c>
      <c r="DI409" s="86">
        <f t="shared" si="778"/>
        <v>0.89148746797431377</v>
      </c>
      <c r="DJ409" s="86">
        <f t="shared" si="779"/>
        <v>94.635340719837458</v>
      </c>
      <c r="DK409" s="86">
        <f t="shared" si="780"/>
        <v>44.251847937364417</v>
      </c>
      <c r="DL409" s="86">
        <f t="shared" si="838"/>
        <v>44.251847937364417</v>
      </c>
      <c r="DM409" s="86">
        <f t="shared" si="781"/>
        <v>0.89148746797431377</v>
      </c>
      <c r="DN409" s="85">
        <f t="shared" si="782"/>
        <v>0.89148746797431377</v>
      </c>
      <c r="DO409" s="85">
        <f t="shared" si="829"/>
        <v>89.148746797431372</v>
      </c>
      <c r="DP409" s="85">
        <f t="shared" si="783"/>
        <v>0.89148746797431377</v>
      </c>
      <c r="DQ409" s="85">
        <f t="shared" si="830"/>
        <v>89.148746797431372</v>
      </c>
      <c r="DR409" s="85">
        <f t="shared" si="784"/>
        <v>0.89148746797431377</v>
      </c>
      <c r="DS409" s="85">
        <f t="shared" si="831"/>
        <v>89.148746797431372</v>
      </c>
      <c r="DT409" s="81"/>
      <c r="DU409" s="81"/>
      <c r="DV409" s="81">
        <f t="shared" si="832"/>
        <v>-0.89148746797431377</v>
      </c>
      <c r="DW409" s="100"/>
    </row>
    <row r="410" spans="1:127" x14ac:dyDescent="0.2">
      <c r="A410" s="59">
        <f t="shared" si="785"/>
        <v>54.00000000000027</v>
      </c>
      <c r="B410" s="44">
        <f t="shared" si="786"/>
        <v>54000.000000000269</v>
      </c>
      <c r="C410" s="52">
        <f t="shared" si="720"/>
        <v>133.33333333333334</v>
      </c>
      <c r="D410" s="50">
        <f t="shared" si="721"/>
        <v>4</v>
      </c>
      <c r="E410" s="44">
        <f t="shared" si="722"/>
        <v>4.13</v>
      </c>
      <c r="F410" s="47">
        <f t="shared" si="723"/>
        <v>0.02</v>
      </c>
      <c r="G410" s="52">
        <f t="shared" si="787"/>
        <v>2.4768891762289268E-2</v>
      </c>
      <c r="H410" s="57">
        <f t="shared" si="788"/>
        <v>592.86174123841909</v>
      </c>
      <c r="I410" s="52">
        <f t="shared" si="789"/>
        <v>0</v>
      </c>
      <c r="J410" s="54">
        <f t="shared" si="790"/>
        <v>1534.7524732612139</v>
      </c>
      <c r="K410" s="46">
        <f t="shared" si="833"/>
        <v>1534.7524732612139</v>
      </c>
      <c r="L410" s="80">
        <f t="shared" si="724"/>
        <v>0</v>
      </c>
      <c r="M410" s="142">
        <f t="shared" si="725"/>
        <v>0</v>
      </c>
      <c r="N410" s="60">
        <f t="shared" si="726"/>
        <v>4.13</v>
      </c>
      <c r="O410" s="53">
        <f t="shared" si="727"/>
        <v>0</v>
      </c>
      <c r="P410" s="58">
        <f t="shared" si="791"/>
        <v>2.7807719248888336</v>
      </c>
      <c r="Q410" s="49">
        <f t="shared" si="728"/>
        <v>2.7807719248888336</v>
      </c>
      <c r="R410" s="143">
        <f t="shared" si="729"/>
        <v>0.02</v>
      </c>
      <c r="S410" s="51">
        <f t="shared" si="792"/>
        <v>1.9328702263220907E-2</v>
      </c>
      <c r="T410" s="57">
        <f t="shared" si="793"/>
        <v>583.39892891165152</v>
      </c>
      <c r="U410" s="53">
        <f t="shared" si="730"/>
        <v>0</v>
      </c>
      <c r="V410" s="58">
        <f t="shared" si="794"/>
        <v>2.7870297061643852</v>
      </c>
      <c r="W410" s="49">
        <f t="shared" si="731"/>
        <v>2.7870297061643852</v>
      </c>
      <c r="X410" s="143">
        <f t="shared" si="732"/>
        <v>0.02</v>
      </c>
      <c r="Y410" s="51">
        <f t="shared" si="795"/>
        <v>1.8733880481965153E-2</v>
      </c>
      <c r="Z410" s="57">
        <f t="shared" si="796"/>
        <v>573.28871191113853</v>
      </c>
      <c r="AA410" s="53">
        <f t="shared" si="733"/>
        <v>0</v>
      </c>
      <c r="AB410" s="58">
        <f t="shared" si="797"/>
        <v>2.7941614605089118</v>
      </c>
      <c r="AC410" s="49">
        <f t="shared" si="734"/>
        <v>2.7941614605089118</v>
      </c>
      <c r="AD410" s="143">
        <f t="shared" si="735"/>
        <v>0.02</v>
      </c>
      <c r="AE410" s="49">
        <f t="shared" si="834"/>
        <v>1.8681190633116154E-2</v>
      </c>
      <c r="AF410" s="57">
        <f t="shared" si="798"/>
        <v>571.03612722485366</v>
      </c>
      <c r="AG410" s="53">
        <f t="shared" si="736"/>
        <v>0</v>
      </c>
      <c r="AH410" s="58">
        <f t="shared" si="799"/>
        <v>2.795813737506466</v>
      </c>
      <c r="AI410" s="49">
        <f t="shared" si="737"/>
        <v>2.795813737506466</v>
      </c>
      <c r="AJ410" s="143">
        <f t="shared" si="738"/>
        <v>0.02</v>
      </c>
      <c r="AK410" s="51">
        <f t="shared" si="800"/>
        <v>1.8681748957977556E-2</v>
      </c>
      <c r="AL410" s="57">
        <f t="shared" si="801"/>
        <v>570.76023081933454</v>
      </c>
      <c r="AM410" s="53">
        <f t="shared" si="739"/>
        <v>0</v>
      </c>
      <c r="AN410" s="58">
        <f t="shared" si="802"/>
        <v>2.7960177023687933</v>
      </c>
      <c r="AO410" s="49">
        <f t="shared" si="740"/>
        <v>2.7960177023687933</v>
      </c>
      <c r="AP410" s="143">
        <f t="shared" si="741"/>
        <v>0.02</v>
      </c>
      <c r="AQ410" s="51">
        <f t="shared" si="803"/>
        <v>1.8682044607709752E-2</v>
      </c>
      <c r="AR410" s="57">
        <f t="shared" si="804"/>
        <v>570.73483435126718</v>
      </c>
      <c r="AS410" s="44">
        <f t="shared" si="742"/>
        <v>2762.5544518701849</v>
      </c>
      <c r="AT410" s="44">
        <f t="shared" si="743"/>
        <v>1105.021780748074</v>
      </c>
      <c r="AU410" s="44">
        <f t="shared" si="744"/>
        <v>690.63861296754624</v>
      </c>
      <c r="AV410" s="47">
        <f t="shared" si="745"/>
        <v>4.6908561258137338</v>
      </c>
      <c r="AW410" s="47">
        <f t="shared" si="746"/>
        <v>100.16100051577303</v>
      </c>
      <c r="AX410" s="86">
        <f t="shared" si="747"/>
        <v>8114.5474785950564</v>
      </c>
      <c r="AY410" s="86">
        <f t="shared" si="748"/>
        <v>260.47753012868469</v>
      </c>
      <c r="AZ410" s="10">
        <f t="shared" si="805"/>
        <v>260.47753012868469</v>
      </c>
      <c r="BA410" s="44">
        <f t="shared" si="749"/>
        <v>260.47753012868469</v>
      </c>
      <c r="BB410" s="9">
        <f t="shared" si="750"/>
        <v>260.47753012868469</v>
      </c>
      <c r="BC410" s="45">
        <f t="shared" si="839"/>
        <v>34730.337350491296</v>
      </c>
      <c r="BD410" s="9">
        <f t="shared" si="751"/>
        <v>260.47753012868469</v>
      </c>
      <c r="BE410" s="45">
        <f t="shared" si="835"/>
        <v>34730.337350491296</v>
      </c>
      <c r="BF410" s="9">
        <f t="shared" si="752"/>
        <v>260.47753012868469</v>
      </c>
      <c r="BG410" s="45">
        <f t="shared" si="836"/>
        <v>34730.337350491296</v>
      </c>
      <c r="BH410" s="58"/>
      <c r="BI410" s="58"/>
      <c r="BJ410" s="58">
        <f t="shared" si="806"/>
        <v>-260.47753012868469</v>
      </c>
      <c r="BK410" s="97"/>
      <c r="BL410" s="44"/>
      <c r="BM410" s="82">
        <f t="shared" si="807"/>
        <v>40.5</v>
      </c>
      <c r="BN410" s="86">
        <f t="shared" si="808"/>
        <v>40500</v>
      </c>
      <c r="BO410" s="86">
        <f t="shared" si="809"/>
        <v>100</v>
      </c>
      <c r="BP410" s="84">
        <f t="shared" si="753"/>
        <v>3</v>
      </c>
      <c r="BQ410" s="84">
        <f t="shared" si="754"/>
        <v>2.6</v>
      </c>
      <c r="BR410" s="84">
        <f t="shared" si="755"/>
        <v>0.2</v>
      </c>
      <c r="BS410" s="84">
        <f t="shared" si="810"/>
        <v>3.3776943074938066E-2</v>
      </c>
      <c r="BT410" s="84">
        <f t="shared" si="811"/>
        <v>785.32330736177676</v>
      </c>
      <c r="BU410" s="84">
        <f t="shared" si="812"/>
        <v>0</v>
      </c>
      <c r="BV410" s="83">
        <f t="shared" si="813"/>
        <v>1104.0163811443988</v>
      </c>
      <c r="BW410" s="81">
        <f t="shared" si="837"/>
        <v>1104.0163811443988</v>
      </c>
      <c r="BX410" s="83">
        <f t="shared" si="756"/>
        <v>0</v>
      </c>
      <c r="BY410" s="141">
        <f t="shared" si="757"/>
        <v>0</v>
      </c>
      <c r="BZ410" s="83">
        <f t="shared" si="758"/>
        <v>2.6</v>
      </c>
      <c r="CA410" s="83">
        <f t="shared" si="759"/>
        <v>0</v>
      </c>
      <c r="CB410" s="83">
        <f t="shared" si="814"/>
        <v>2.5517394137301053</v>
      </c>
      <c r="CC410" s="83">
        <f t="shared" si="760"/>
        <v>2.5517394137301053</v>
      </c>
      <c r="CD410" s="143">
        <f t="shared" si="761"/>
        <v>0.2</v>
      </c>
      <c r="CE410" s="83">
        <f t="shared" si="815"/>
        <v>1.9569523213569643E-2</v>
      </c>
      <c r="CF410" s="84">
        <f t="shared" si="816"/>
        <v>831.98034147482019</v>
      </c>
      <c r="CG410" s="83">
        <f t="shared" si="762"/>
        <v>0</v>
      </c>
      <c r="CH410" s="83">
        <f t="shared" si="817"/>
        <v>2.5407482016783121</v>
      </c>
      <c r="CI410" s="83">
        <f t="shared" si="763"/>
        <v>2.5407482016783121</v>
      </c>
      <c r="CJ410" s="143">
        <f t="shared" si="764"/>
        <v>0.2</v>
      </c>
      <c r="CK410" s="83">
        <f t="shared" si="818"/>
        <v>1.876191079975837E-2</v>
      </c>
      <c r="CL410" s="84">
        <f t="shared" si="819"/>
        <v>777.16621700064138</v>
      </c>
      <c r="CM410" s="83">
        <f t="shared" si="765"/>
        <v>0</v>
      </c>
      <c r="CN410" s="83">
        <f t="shared" si="820"/>
        <v>2.553670790546307</v>
      </c>
      <c r="CO410" s="83">
        <f t="shared" si="766"/>
        <v>2.553670790546307</v>
      </c>
      <c r="CP410" s="143">
        <f t="shared" si="767"/>
        <v>0.2</v>
      </c>
      <c r="CQ410" s="83">
        <f t="shared" si="821"/>
        <v>1.8921564504283669E-2</v>
      </c>
      <c r="CR410" s="84">
        <f t="shared" si="822"/>
        <v>762.94195345475407</v>
      </c>
      <c r="CS410" s="83">
        <f t="shared" si="768"/>
        <v>0</v>
      </c>
      <c r="CT410" s="83">
        <f t="shared" si="823"/>
        <v>2.5570457122444123</v>
      </c>
      <c r="CU410" s="83">
        <f t="shared" si="769"/>
        <v>2.5570457122444123</v>
      </c>
      <c r="CV410" s="143">
        <f t="shared" si="770"/>
        <v>0.2</v>
      </c>
      <c r="CW410" s="83">
        <f t="shared" si="824"/>
        <v>1.8949526987183732E-2</v>
      </c>
      <c r="CX410" s="84">
        <f t="shared" si="825"/>
        <v>761.40845593827339</v>
      </c>
      <c r="CY410" s="83">
        <f t="shared" si="771"/>
        <v>0</v>
      </c>
      <c r="CZ410" s="83">
        <f t="shared" si="826"/>
        <v>2.5574100905007819</v>
      </c>
      <c r="DA410" s="83">
        <f t="shared" si="772"/>
        <v>2.5574100905007819</v>
      </c>
      <c r="DB410" s="143">
        <f t="shared" si="773"/>
        <v>0.2</v>
      </c>
      <c r="DC410" s="83">
        <f t="shared" si="827"/>
        <v>1.8950446767325664E-2</v>
      </c>
      <c r="DD410" s="84">
        <f t="shared" si="828"/>
        <v>761.33789139528346</v>
      </c>
      <c r="DE410" s="86">
        <f t="shared" si="774"/>
        <v>1987.2294860599177</v>
      </c>
      <c r="DF410" s="86">
        <f t="shared" si="775"/>
        <v>794.8917944239671</v>
      </c>
      <c r="DG410" s="86">
        <f t="shared" si="776"/>
        <v>496.80737151497942</v>
      </c>
      <c r="DH410" s="86">
        <f t="shared" si="777"/>
        <v>0.32343636555747041</v>
      </c>
      <c r="DI410" s="86">
        <f t="shared" si="778"/>
        <v>0.88478369982907668</v>
      </c>
      <c r="DJ410" s="86">
        <f t="shared" si="779"/>
        <v>93.302865138115209</v>
      </c>
      <c r="DK410" s="86">
        <f t="shared" si="780"/>
        <v>41.219539974604587</v>
      </c>
      <c r="DL410" s="86">
        <f t="shared" si="838"/>
        <v>41.219539974604587</v>
      </c>
      <c r="DM410" s="86">
        <f t="shared" si="781"/>
        <v>0.88478369982907668</v>
      </c>
      <c r="DN410" s="85">
        <f t="shared" si="782"/>
        <v>0.88478369982907668</v>
      </c>
      <c r="DO410" s="85">
        <f t="shared" si="829"/>
        <v>88.478369982907665</v>
      </c>
      <c r="DP410" s="85">
        <f t="shared" si="783"/>
        <v>0.88478369982907668</v>
      </c>
      <c r="DQ410" s="85">
        <f t="shared" si="830"/>
        <v>88.478369982907665</v>
      </c>
      <c r="DR410" s="85">
        <f t="shared" si="784"/>
        <v>0.88478369982907668</v>
      </c>
      <c r="DS410" s="85">
        <f t="shared" si="831"/>
        <v>88.478369982907665</v>
      </c>
      <c r="DT410" s="81"/>
      <c r="DU410" s="81"/>
      <c r="DV410" s="81">
        <f t="shared" si="832"/>
        <v>-0.88478369982907668</v>
      </c>
      <c r="DW410" s="100"/>
    </row>
    <row r="411" spans="1:127" x14ac:dyDescent="0.2">
      <c r="A411" s="59">
        <f t="shared" si="785"/>
        <v>54.133333333333603</v>
      </c>
      <c r="B411" s="44">
        <f t="shared" si="786"/>
        <v>54133.333333333605</v>
      </c>
      <c r="C411" s="52">
        <f t="shared" si="720"/>
        <v>133.33333333333334</v>
      </c>
      <c r="D411" s="50">
        <f t="shared" si="721"/>
        <v>4</v>
      </c>
      <c r="E411" s="44">
        <f t="shared" si="722"/>
        <v>4.13</v>
      </c>
      <c r="F411" s="47">
        <f t="shared" si="723"/>
        <v>0.02</v>
      </c>
      <c r="G411" s="52">
        <f t="shared" si="787"/>
        <v>2.4766225095622599E-2</v>
      </c>
      <c r="H411" s="57">
        <f t="shared" si="788"/>
        <v>593.66133957349427</v>
      </c>
      <c r="I411" s="52">
        <f t="shared" si="789"/>
        <v>0</v>
      </c>
      <c r="J411" s="54">
        <f t="shared" si="790"/>
        <v>1539.0688732612139</v>
      </c>
      <c r="K411" s="46">
        <f t="shared" si="833"/>
        <v>1539.0688732612139</v>
      </c>
      <c r="L411" s="80">
        <f t="shared" si="724"/>
        <v>0</v>
      </c>
      <c r="M411" s="142">
        <f t="shared" si="725"/>
        <v>0</v>
      </c>
      <c r="N411" s="60">
        <f t="shared" si="726"/>
        <v>4.13</v>
      </c>
      <c r="O411" s="53">
        <f t="shared" si="727"/>
        <v>0</v>
      </c>
      <c r="P411" s="58">
        <f t="shared" si="791"/>
        <v>2.7805959942132139</v>
      </c>
      <c r="Q411" s="49">
        <f t="shared" si="728"/>
        <v>2.7805959942132139</v>
      </c>
      <c r="R411" s="143">
        <f t="shared" si="729"/>
        <v>0.02</v>
      </c>
      <c r="S411" s="51">
        <f t="shared" si="792"/>
        <v>1.9326035596554238E-2</v>
      </c>
      <c r="T411" s="57">
        <f t="shared" si="793"/>
        <v>584.32564372091736</v>
      </c>
      <c r="U411" s="53">
        <f t="shared" si="730"/>
        <v>0</v>
      </c>
      <c r="V411" s="58">
        <f t="shared" si="794"/>
        <v>2.786735447021349</v>
      </c>
      <c r="W411" s="49">
        <f t="shared" si="731"/>
        <v>2.786735447021349</v>
      </c>
      <c r="X411" s="143">
        <f t="shared" si="732"/>
        <v>0.02</v>
      </c>
      <c r="Y411" s="51">
        <f t="shared" si="795"/>
        <v>1.8731213815298485E-2</v>
      </c>
      <c r="Z411" s="57">
        <f t="shared" si="796"/>
        <v>574.18488928148599</v>
      </c>
      <c r="AA411" s="53">
        <f t="shared" si="733"/>
        <v>0</v>
      </c>
      <c r="AB411" s="58">
        <f t="shared" si="797"/>
        <v>2.7938488811156974</v>
      </c>
      <c r="AC411" s="49">
        <f t="shared" si="734"/>
        <v>2.7938488811156974</v>
      </c>
      <c r="AD411" s="143">
        <f t="shared" si="735"/>
        <v>0.02</v>
      </c>
      <c r="AE411" s="49">
        <f t="shared" si="834"/>
        <v>1.8678523966449485E-2</v>
      </c>
      <c r="AF411" s="57">
        <f t="shared" si="798"/>
        <v>571.9275029292188</v>
      </c>
      <c r="AG411" s="53">
        <f t="shared" si="736"/>
        <v>0</v>
      </c>
      <c r="AH411" s="58">
        <f t="shared" si="799"/>
        <v>2.7954959215608652</v>
      </c>
      <c r="AI411" s="49">
        <f t="shared" si="737"/>
        <v>2.7954959215608652</v>
      </c>
      <c r="AJ411" s="143">
        <f t="shared" si="738"/>
        <v>0.02</v>
      </c>
      <c r="AK411" s="51">
        <f t="shared" si="800"/>
        <v>1.8679082291310888E-2</v>
      </c>
      <c r="AL411" s="57">
        <f t="shared" si="801"/>
        <v>571.65110636296333</v>
      </c>
      <c r="AM411" s="53">
        <f t="shared" si="739"/>
        <v>0</v>
      </c>
      <c r="AN411" s="58">
        <f t="shared" si="802"/>
        <v>2.7956991854373321</v>
      </c>
      <c r="AO411" s="49">
        <f t="shared" si="740"/>
        <v>2.7956991854373321</v>
      </c>
      <c r="AP411" s="143">
        <f t="shared" si="741"/>
        <v>0.02</v>
      </c>
      <c r="AQ411" s="51">
        <f t="shared" si="803"/>
        <v>1.8679377941043084E-2</v>
      </c>
      <c r="AR411" s="57">
        <f t="shared" si="804"/>
        <v>571.62565900561037</v>
      </c>
      <c r="AS411" s="44">
        <f t="shared" si="742"/>
        <v>2770.3239718701848</v>
      </c>
      <c r="AT411" s="44">
        <f t="shared" si="743"/>
        <v>1108.129588748074</v>
      </c>
      <c r="AU411" s="44">
        <f t="shared" si="744"/>
        <v>692.58099296754619</v>
      </c>
      <c r="AV411" s="47">
        <f t="shared" si="745"/>
        <v>4.6512739068177131</v>
      </c>
      <c r="AW411" s="47">
        <f t="shared" si="746"/>
        <v>98.578139556274905</v>
      </c>
      <c r="AX411" s="86">
        <f t="shared" si="747"/>
        <v>7909.7790997870052</v>
      </c>
      <c r="AY411" s="86">
        <f t="shared" si="748"/>
        <v>258.66919883441744</v>
      </c>
      <c r="AZ411" s="10">
        <f t="shared" si="805"/>
        <v>258.66919883441744</v>
      </c>
      <c r="BA411" s="44">
        <f t="shared" si="749"/>
        <v>258.66919883441744</v>
      </c>
      <c r="BB411" s="9">
        <f t="shared" si="750"/>
        <v>258.66919883441744</v>
      </c>
      <c r="BC411" s="45">
        <f t="shared" si="839"/>
        <v>34489.226511255663</v>
      </c>
      <c r="BD411" s="9">
        <f t="shared" si="751"/>
        <v>258.66919883441744</v>
      </c>
      <c r="BE411" s="45">
        <f t="shared" si="835"/>
        <v>34489.226511255663</v>
      </c>
      <c r="BF411" s="9">
        <f t="shared" si="752"/>
        <v>258.66919883441744</v>
      </c>
      <c r="BG411" s="45">
        <f t="shared" si="836"/>
        <v>34489.226511255663</v>
      </c>
      <c r="BH411" s="58"/>
      <c r="BI411" s="58"/>
      <c r="BJ411" s="58">
        <f t="shared" si="806"/>
        <v>-258.66919883441744</v>
      </c>
      <c r="BK411" s="97"/>
      <c r="BL411" s="44"/>
      <c r="BM411" s="82">
        <f t="shared" si="807"/>
        <v>40.6</v>
      </c>
      <c r="BN411" s="86">
        <f t="shared" si="808"/>
        <v>40600</v>
      </c>
      <c r="BO411" s="86">
        <f t="shared" si="809"/>
        <v>100</v>
      </c>
      <c r="BP411" s="84">
        <f t="shared" si="753"/>
        <v>3</v>
      </c>
      <c r="BQ411" s="84">
        <f t="shared" si="754"/>
        <v>2.6</v>
      </c>
      <c r="BR411" s="84">
        <f t="shared" si="755"/>
        <v>0.2</v>
      </c>
      <c r="BS411" s="84">
        <f t="shared" si="810"/>
        <v>3.3756943074938067E-2</v>
      </c>
      <c r="BT411" s="84">
        <f t="shared" si="811"/>
        <v>786.622035941582</v>
      </c>
      <c r="BU411" s="84">
        <f t="shared" si="812"/>
        <v>0</v>
      </c>
      <c r="BV411" s="83">
        <f t="shared" si="813"/>
        <v>1106.8612811443986</v>
      </c>
      <c r="BW411" s="81">
        <f t="shared" si="837"/>
        <v>1106.8612811443986</v>
      </c>
      <c r="BX411" s="83">
        <f t="shared" si="756"/>
        <v>0</v>
      </c>
      <c r="BY411" s="141">
        <f t="shared" si="757"/>
        <v>0</v>
      </c>
      <c r="BZ411" s="83">
        <f t="shared" si="758"/>
        <v>2.6</v>
      </c>
      <c r="CA411" s="83">
        <f t="shared" si="759"/>
        <v>0</v>
      </c>
      <c r="CB411" s="83">
        <f t="shared" si="814"/>
        <v>2.5517956181000327</v>
      </c>
      <c r="CC411" s="83">
        <f t="shared" si="760"/>
        <v>2.5517956181000327</v>
      </c>
      <c r="CD411" s="143">
        <f t="shared" si="761"/>
        <v>0.2</v>
      </c>
      <c r="CE411" s="83">
        <f t="shared" si="815"/>
        <v>1.9549523213569644E-2</v>
      </c>
      <c r="CF411" s="84">
        <f t="shared" si="816"/>
        <v>832.74685874176078</v>
      </c>
      <c r="CG411" s="83">
        <f t="shared" si="762"/>
        <v>0</v>
      </c>
      <c r="CH411" s="83">
        <f t="shared" si="817"/>
        <v>2.5409303110600043</v>
      </c>
      <c r="CI411" s="83">
        <f t="shared" si="763"/>
        <v>2.5409303110600043</v>
      </c>
      <c r="CJ411" s="143">
        <f t="shared" si="764"/>
        <v>0.2</v>
      </c>
      <c r="CK411" s="83">
        <f t="shared" si="818"/>
        <v>1.8741910799758371E-2</v>
      </c>
      <c r="CL411" s="84">
        <f t="shared" si="819"/>
        <v>777.90426380068925</v>
      </c>
      <c r="CM411" s="83">
        <f t="shared" si="765"/>
        <v>0</v>
      </c>
      <c r="CN411" s="83">
        <f t="shared" si="820"/>
        <v>2.5538596532040967</v>
      </c>
      <c r="CO411" s="83">
        <f t="shared" si="766"/>
        <v>2.5538596532040967</v>
      </c>
      <c r="CP411" s="143">
        <f t="shared" si="767"/>
        <v>0.2</v>
      </c>
      <c r="CQ411" s="83">
        <f t="shared" si="821"/>
        <v>1.890156450428367E-2</v>
      </c>
      <c r="CR411" s="84">
        <f t="shared" si="822"/>
        <v>763.68251737451601</v>
      </c>
      <c r="CS411" s="83">
        <f t="shared" si="768"/>
        <v>0</v>
      </c>
      <c r="CT411" s="83">
        <f t="shared" si="823"/>
        <v>2.5572339950557144</v>
      </c>
      <c r="CU411" s="83">
        <f t="shared" si="769"/>
        <v>2.5572339950557144</v>
      </c>
      <c r="CV411" s="143">
        <f t="shared" si="770"/>
        <v>0.2</v>
      </c>
      <c r="CW411" s="83">
        <f t="shared" si="824"/>
        <v>1.8929526987183733E-2</v>
      </c>
      <c r="CX411" s="84">
        <f t="shared" si="825"/>
        <v>762.14913596978363</v>
      </c>
      <c r="CY411" s="83">
        <f t="shared" si="771"/>
        <v>0</v>
      </c>
      <c r="CZ411" s="83">
        <f t="shared" si="826"/>
        <v>2.5575983474732502</v>
      </c>
      <c r="DA411" s="83">
        <f t="shared" si="772"/>
        <v>2.5575983474732502</v>
      </c>
      <c r="DB411" s="143">
        <f t="shared" si="773"/>
        <v>0.2</v>
      </c>
      <c r="DC411" s="83">
        <f t="shared" si="827"/>
        <v>1.8930446767325665E-2</v>
      </c>
      <c r="DD411" s="84">
        <f t="shared" si="828"/>
        <v>762.07850186044413</v>
      </c>
      <c r="DE411" s="86">
        <f t="shared" si="774"/>
        <v>1992.3503060599173</v>
      </c>
      <c r="DF411" s="86">
        <f t="shared" si="775"/>
        <v>796.94012242396695</v>
      </c>
      <c r="DG411" s="86">
        <f t="shared" si="776"/>
        <v>498.08757651497933</v>
      </c>
      <c r="DH411" s="86">
        <f t="shared" si="777"/>
        <v>0.32211338041033116</v>
      </c>
      <c r="DI411" s="86">
        <f t="shared" si="778"/>
        <v>0.87814730106569239</v>
      </c>
      <c r="DJ411" s="86">
        <f t="shared" si="779"/>
        <v>91.992488390204045</v>
      </c>
      <c r="DK411" s="86">
        <f t="shared" si="780"/>
        <v>38.191738144529864</v>
      </c>
      <c r="DL411" s="86">
        <f t="shared" si="838"/>
        <v>38.191738144529864</v>
      </c>
      <c r="DM411" s="86">
        <f t="shared" si="781"/>
        <v>0.87814730106569239</v>
      </c>
      <c r="DN411" s="85">
        <f t="shared" si="782"/>
        <v>0.87814730106569239</v>
      </c>
      <c r="DO411" s="85">
        <f t="shared" si="829"/>
        <v>87.814730106569243</v>
      </c>
      <c r="DP411" s="85">
        <f t="shared" si="783"/>
        <v>0.87814730106569239</v>
      </c>
      <c r="DQ411" s="85">
        <f t="shared" si="830"/>
        <v>87.814730106569243</v>
      </c>
      <c r="DR411" s="85">
        <f t="shared" si="784"/>
        <v>0.87814730106569239</v>
      </c>
      <c r="DS411" s="85">
        <f t="shared" si="831"/>
        <v>87.814730106569243</v>
      </c>
      <c r="DT411" s="81"/>
      <c r="DU411" s="81"/>
      <c r="DV411" s="81">
        <f t="shared" si="832"/>
        <v>-0.87814730106569239</v>
      </c>
      <c r="DW411" s="100"/>
    </row>
    <row r="412" spans="1:127" x14ac:dyDescent="0.2">
      <c r="A412" s="59">
        <f t="shared" si="785"/>
        <v>54.266666666666943</v>
      </c>
      <c r="B412" s="44">
        <f t="shared" si="786"/>
        <v>54266.666666666941</v>
      </c>
      <c r="C412" s="52">
        <f t="shared" si="720"/>
        <v>133.33333333333334</v>
      </c>
      <c r="D412" s="50">
        <f t="shared" si="721"/>
        <v>4</v>
      </c>
      <c r="E412" s="44">
        <f t="shared" si="722"/>
        <v>4.13</v>
      </c>
      <c r="F412" s="47">
        <f t="shared" si="723"/>
        <v>0.02</v>
      </c>
      <c r="G412" s="52">
        <f t="shared" si="787"/>
        <v>2.4763558428955931E-2</v>
      </c>
      <c r="H412" s="57">
        <f t="shared" si="788"/>
        <v>594.46085181763601</v>
      </c>
      <c r="I412" s="52">
        <f t="shared" si="789"/>
        <v>0</v>
      </c>
      <c r="J412" s="54">
        <f t="shared" si="790"/>
        <v>1543.3852732612138</v>
      </c>
      <c r="K412" s="46">
        <f t="shared" si="833"/>
        <v>1543.3852732612138</v>
      </c>
      <c r="L412" s="80">
        <f t="shared" si="724"/>
        <v>0</v>
      </c>
      <c r="M412" s="142">
        <f t="shared" si="725"/>
        <v>0</v>
      </c>
      <c r="N412" s="60">
        <f t="shared" si="726"/>
        <v>4.13</v>
      </c>
      <c r="O412" s="53">
        <f t="shared" si="727"/>
        <v>0</v>
      </c>
      <c r="P412" s="58">
        <f t="shared" si="791"/>
        <v>2.7804226551677877</v>
      </c>
      <c r="Q412" s="49">
        <f t="shared" si="728"/>
        <v>2.7804226551677877</v>
      </c>
      <c r="R412" s="143">
        <f t="shared" si="729"/>
        <v>0.02</v>
      </c>
      <c r="S412" s="51">
        <f t="shared" si="792"/>
        <v>1.932336892988757E-2</v>
      </c>
      <c r="T412" s="57">
        <f t="shared" si="793"/>
        <v>585.25228929394984</v>
      </c>
      <c r="U412" s="53">
        <f t="shared" si="730"/>
        <v>0</v>
      </c>
      <c r="V412" s="58">
        <f t="shared" si="794"/>
        <v>2.7864447355853597</v>
      </c>
      <c r="W412" s="49">
        <f t="shared" si="731"/>
        <v>2.7864447355853597</v>
      </c>
      <c r="X412" s="143">
        <f t="shared" si="732"/>
        <v>0.02</v>
      </c>
      <c r="Y412" s="51">
        <f t="shared" si="795"/>
        <v>1.8728547148631817E-2</v>
      </c>
      <c r="Z412" s="57">
        <f t="shared" si="796"/>
        <v>575.08103369313608</v>
      </c>
      <c r="AA412" s="53">
        <f t="shared" si="733"/>
        <v>0</v>
      </c>
      <c r="AB412" s="58">
        <f t="shared" si="797"/>
        <v>2.7935396268620165</v>
      </c>
      <c r="AC412" s="49">
        <f t="shared" si="734"/>
        <v>2.7935396268620165</v>
      </c>
      <c r="AD412" s="143">
        <f t="shared" si="735"/>
        <v>0.02</v>
      </c>
      <c r="AE412" s="49">
        <f t="shared" si="834"/>
        <v>1.8675857299782817E-2</v>
      </c>
      <c r="AF412" s="57">
        <f t="shared" si="798"/>
        <v>572.81885109813663</v>
      </c>
      <c r="AG412" s="53">
        <f t="shared" si="736"/>
        <v>0</v>
      </c>
      <c r="AH412" s="58">
        <f t="shared" si="799"/>
        <v>2.7951813988344805</v>
      </c>
      <c r="AI412" s="49">
        <f t="shared" si="737"/>
        <v>2.7951813988344805</v>
      </c>
      <c r="AJ412" s="143">
        <f t="shared" si="738"/>
        <v>0.02</v>
      </c>
      <c r="AK412" s="51">
        <f t="shared" si="800"/>
        <v>1.867641562464422E-2</v>
      </c>
      <c r="AL412" s="57">
        <f t="shared" si="801"/>
        <v>572.54195600023979</v>
      </c>
      <c r="AM412" s="53">
        <f t="shared" si="739"/>
        <v>0</v>
      </c>
      <c r="AN412" s="58">
        <f t="shared" si="802"/>
        <v>2.7953839577907211</v>
      </c>
      <c r="AO412" s="49">
        <f t="shared" si="740"/>
        <v>2.7953839577907211</v>
      </c>
      <c r="AP412" s="143">
        <f t="shared" si="741"/>
        <v>0.02</v>
      </c>
      <c r="AQ412" s="51">
        <f t="shared" si="803"/>
        <v>1.8676711274376416E-2</v>
      </c>
      <c r="AR412" s="57">
        <f t="shared" si="804"/>
        <v>572.51645797306253</v>
      </c>
      <c r="AS412" s="44">
        <f t="shared" si="742"/>
        <v>2778.0934918701851</v>
      </c>
      <c r="AT412" s="44">
        <f t="shared" si="743"/>
        <v>1111.2373967480739</v>
      </c>
      <c r="AU412" s="44">
        <f t="shared" si="744"/>
        <v>694.52337296754627</v>
      </c>
      <c r="AV412" s="47">
        <f t="shared" si="745"/>
        <v>4.6121091661136626</v>
      </c>
      <c r="AW412" s="47">
        <f t="shared" si="746"/>
        <v>97.023593867312414</v>
      </c>
      <c r="AX412" s="86">
        <f t="shared" si="747"/>
        <v>7710.5989126335235</v>
      </c>
      <c r="AY412" s="86">
        <f t="shared" si="748"/>
        <v>256.86816669563393</v>
      </c>
      <c r="AZ412" s="10">
        <f t="shared" si="805"/>
        <v>256.86816669563393</v>
      </c>
      <c r="BA412" s="44">
        <f t="shared" si="749"/>
        <v>256.86816669563393</v>
      </c>
      <c r="BB412" s="9">
        <f t="shared" si="750"/>
        <v>256.86816669563393</v>
      </c>
      <c r="BC412" s="45">
        <f t="shared" si="839"/>
        <v>34249.088892751191</v>
      </c>
      <c r="BD412" s="9">
        <f t="shared" si="751"/>
        <v>256.86816669563393</v>
      </c>
      <c r="BE412" s="45">
        <f t="shared" si="835"/>
        <v>34249.088892751191</v>
      </c>
      <c r="BF412" s="9">
        <f t="shared" si="752"/>
        <v>256.86816669563393</v>
      </c>
      <c r="BG412" s="45">
        <f t="shared" si="836"/>
        <v>34249.088892751191</v>
      </c>
      <c r="BH412" s="58"/>
      <c r="BI412" s="58"/>
      <c r="BJ412" s="58">
        <f t="shared" si="806"/>
        <v>-256.86816669563393</v>
      </c>
      <c r="BK412" s="97"/>
      <c r="BL412" s="44"/>
      <c r="BM412" s="82">
        <f t="shared" si="807"/>
        <v>40.700000000000003</v>
      </c>
      <c r="BN412" s="86">
        <f t="shared" si="808"/>
        <v>40700</v>
      </c>
      <c r="BO412" s="86">
        <f t="shared" si="809"/>
        <v>100</v>
      </c>
      <c r="BP412" s="84">
        <f t="shared" si="753"/>
        <v>3</v>
      </c>
      <c r="BQ412" s="84">
        <f t="shared" si="754"/>
        <v>2.6</v>
      </c>
      <c r="BR412" s="84">
        <f t="shared" si="755"/>
        <v>0.2</v>
      </c>
      <c r="BS412" s="84">
        <f t="shared" si="810"/>
        <v>3.3736943074938068E-2</v>
      </c>
      <c r="BT412" s="84">
        <f t="shared" si="811"/>
        <v>787.91999529061809</v>
      </c>
      <c r="BU412" s="84">
        <f t="shared" si="812"/>
        <v>0</v>
      </c>
      <c r="BV412" s="83">
        <f t="shared" si="813"/>
        <v>1109.7061811443987</v>
      </c>
      <c r="BW412" s="81">
        <f t="shared" si="837"/>
        <v>1109.7061811443987</v>
      </c>
      <c r="BX412" s="83">
        <f t="shared" si="756"/>
        <v>0</v>
      </c>
      <c r="BY412" s="141">
        <f t="shared" si="757"/>
        <v>0</v>
      </c>
      <c r="BZ412" s="83">
        <f t="shared" si="758"/>
        <v>2.6</v>
      </c>
      <c r="CA412" s="83">
        <f t="shared" si="759"/>
        <v>0</v>
      </c>
      <c r="CB412" s="83">
        <f t="shared" si="814"/>
        <v>2.5518519908967274</v>
      </c>
      <c r="CC412" s="83">
        <f t="shared" si="760"/>
        <v>2.5518519908967274</v>
      </c>
      <c r="CD412" s="143">
        <f t="shared" si="761"/>
        <v>0.2</v>
      </c>
      <c r="CE412" s="83">
        <f t="shared" si="815"/>
        <v>1.9529523213569645E-2</v>
      </c>
      <c r="CF412" s="84">
        <f t="shared" si="816"/>
        <v>833.51257536400806</v>
      </c>
      <c r="CG412" s="83">
        <f t="shared" si="762"/>
        <v>0</v>
      </c>
      <c r="CH412" s="83">
        <f t="shared" si="817"/>
        <v>2.5411125824711562</v>
      </c>
      <c r="CI412" s="83">
        <f t="shared" si="763"/>
        <v>2.5411125824711562</v>
      </c>
      <c r="CJ412" s="143">
        <f t="shared" si="764"/>
        <v>0.2</v>
      </c>
      <c r="CK412" s="83">
        <f t="shared" si="818"/>
        <v>1.8721910799758372E-2</v>
      </c>
      <c r="CL412" s="84">
        <f t="shared" si="819"/>
        <v>778.64147059137622</v>
      </c>
      <c r="CM412" s="83">
        <f t="shared" si="765"/>
        <v>0</v>
      </c>
      <c r="CN412" s="83">
        <f t="shared" si="820"/>
        <v>2.5540486890419385</v>
      </c>
      <c r="CO412" s="83">
        <f t="shared" si="766"/>
        <v>2.5540486890419385</v>
      </c>
      <c r="CP412" s="143">
        <f t="shared" si="767"/>
        <v>0.2</v>
      </c>
      <c r="CQ412" s="83">
        <f t="shared" si="821"/>
        <v>1.888156450428367E-2</v>
      </c>
      <c r="CR412" s="84">
        <f t="shared" si="822"/>
        <v>764.42224339981192</v>
      </c>
      <c r="CS412" s="83">
        <f t="shared" si="768"/>
        <v>0</v>
      </c>
      <c r="CT412" s="83">
        <f t="shared" si="823"/>
        <v>2.5574224510281032</v>
      </c>
      <c r="CU412" s="83">
        <f t="shared" si="769"/>
        <v>2.5574224510281032</v>
      </c>
      <c r="CV412" s="143">
        <f t="shared" si="770"/>
        <v>0.2</v>
      </c>
      <c r="CW412" s="83">
        <f t="shared" si="824"/>
        <v>1.8909526987183733E-2</v>
      </c>
      <c r="CX412" s="84">
        <f t="shared" si="825"/>
        <v>762.88897937182526</v>
      </c>
      <c r="CY412" s="83">
        <f t="shared" si="771"/>
        <v>0</v>
      </c>
      <c r="CZ412" s="83">
        <f t="shared" si="826"/>
        <v>2.5577867773587046</v>
      </c>
      <c r="DA412" s="83">
        <f t="shared" si="772"/>
        <v>2.5577867773587046</v>
      </c>
      <c r="DB412" s="143">
        <f t="shared" si="773"/>
        <v>0.2</v>
      </c>
      <c r="DC412" s="83">
        <f t="shared" si="827"/>
        <v>1.8910446767325666E-2</v>
      </c>
      <c r="DD412" s="84">
        <f t="shared" si="828"/>
        <v>762.81827582792494</v>
      </c>
      <c r="DE412" s="86">
        <f t="shared" si="774"/>
        <v>1997.4711260599174</v>
      </c>
      <c r="DF412" s="86">
        <f t="shared" si="775"/>
        <v>798.98845042396704</v>
      </c>
      <c r="DG412" s="86">
        <f t="shared" si="776"/>
        <v>499.36778151497936</v>
      </c>
      <c r="DH412" s="86">
        <f t="shared" si="777"/>
        <v>0.32079916902449085</v>
      </c>
      <c r="DI412" s="86">
        <f t="shared" si="778"/>
        <v>0.87157745835827949</v>
      </c>
      <c r="DJ412" s="86">
        <f t="shared" si="779"/>
        <v>90.703795404147527</v>
      </c>
      <c r="DK412" s="86">
        <f t="shared" si="780"/>
        <v>35.16843731333779</v>
      </c>
      <c r="DL412" s="86">
        <f t="shared" si="838"/>
        <v>35.16843731333779</v>
      </c>
      <c r="DM412" s="86">
        <f t="shared" si="781"/>
        <v>0.87157745835827949</v>
      </c>
      <c r="DN412" s="85">
        <f t="shared" si="782"/>
        <v>0.87157745835827949</v>
      </c>
      <c r="DO412" s="85">
        <f t="shared" si="829"/>
        <v>87.157745835827953</v>
      </c>
      <c r="DP412" s="85">
        <f t="shared" si="783"/>
        <v>0.87157745835827949</v>
      </c>
      <c r="DQ412" s="85">
        <f t="shared" si="830"/>
        <v>87.157745835827953</v>
      </c>
      <c r="DR412" s="85">
        <f t="shared" si="784"/>
        <v>0.87157745835827949</v>
      </c>
      <c r="DS412" s="85">
        <f t="shared" si="831"/>
        <v>87.157745835827953</v>
      </c>
      <c r="DT412" s="81"/>
      <c r="DU412" s="81"/>
      <c r="DV412" s="81">
        <f t="shared" si="832"/>
        <v>-0.87157745835827949</v>
      </c>
      <c r="DW412" s="100"/>
    </row>
    <row r="413" spans="1:127" x14ac:dyDescent="0.2">
      <c r="A413" s="59">
        <f t="shared" si="785"/>
        <v>54.400000000000276</v>
      </c>
      <c r="B413" s="44">
        <f t="shared" si="786"/>
        <v>54400.000000000276</v>
      </c>
      <c r="C413" s="52">
        <f t="shared" si="720"/>
        <v>133.33333333333334</v>
      </c>
      <c r="D413" s="50">
        <f t="shared" si="721"/>
        <v>4</v>
      </c>
      <c r="E413" s="44">
        <f t="shared" si="722"/>
        <v>4.13</v>
      </c>
      <c r="F413" s="47">
        <f t="shared" si="723"/>
        <v>0.02</v>
      </c>
      <c r="G413" s="52">
        <f t="shared" si="787"/>
        <v>2.4760891762289263E-2</v>
      </c>
      <c r="H413" s="57">
        <f t="shared" si="788"/>
        <v>595.26027797084419</v>
      </c>
      <c r="I413" s="52">
        <f t="shared" si="789"/>
        <v>0</v>
      </c>
      <c r="J413" s="54">
        <f t="shared" si="790"/>
        <v>1547.7016732612137</v>
      </c>
      <c r="K413" s="46">
        <f t="shared" si="833"/>
        <v>1547.7016732612137</v>
      </c>
      <c r="L413" s="80">
        <f t="shared" si="724"/>
        <v>0</v>
      </c>
      <c r="M413" s="142">
        <f t="shared" si="725"/>
        <v>0</v>
      </c>
      <c r="N413" s="60">
        <f t="shared" si="726"/>
        <v>4.13</v>
      </c>
      <c r="O413" s="53">
        <f t="shared" si="727"/>
        <v>0</v>
      </c>
      <c r="P413" s="58">
        <f t="shared" si="791"/>
        <v>2.7802519049170753</v>
      </c>
      <c r="Q413" s="49">
        <f t="shared" si="728"/>
        <v>2.7802519049170753</v>
      </c>
      <c r="R413" s="143">
        <f t="shared" si="729"/>
        <v>0.02</v>
      </c>
      <c r="S413" s="51">
        <f t="shared" si="792"/>
        <v>1.9320702263220902E-2</v>
      </c>
      <c r="T413" s="57">
        <f t="shared" si="793"/>
        <v>586.17886475832597</v>
      </c>
      <c r="U413" s="53">
        <f t="shared" si="730"/>
        <v>0</v>
      </c>
      <c r="V413" s="58">
        <f t="shared" si="794"/>
        <v>2.7861575682184663</v>
      </c>
      <c r="W413" s="49">
        <f t="shared" si="731"/>
        <v>2.7861575682184663</v>
      </c>
      <c r="X413" s="143">
        <f t="shared" si="732"/>
        <v>0.02</v>
      </c>
      <c r="Y413" s="51">
        <f t="shared" si="795"/>
        <v>1.8725880481965149E-2</v>
      </c>
      <c r="Z413" s="57">
        <f t="shared" si="796"/>
        <v>575.97714399819665</v>
      </c>
      <c r="AA413" s="53">
        <f t="shared" si="733"/>
        <v>0</v>
      </c>
      <c r="AB413" s="58">
        <f t="shared" si="797"/>
        <v>2.7932336949330461</v>
      </c>
      <c r="AC413" s="49">
        <f t="shared" si="734"/>
        <v>2.7932336949330461</v>
      </c>
      <c r="AD413" s="143">
        <f t="shared" si="735"/>
        <v>0.02</v>
      </c>
      <c r="AE413" s="49">
        <f t="shared" si="834"/>
        <v>1.8673190633116149E-2</v>
      </c>
      <c r="AF413" s="57">
        <f t="shared" si="798"/>
        <v>573.71017066450941</v>
      </c>
      <c r="AG413" s="53">
        <f t="shared" si="736"/>
        <v>0</v>
      </c>
      <c r="AH413" s="58">
        <f t="shared" si="799"/>
        <v>2.7948701665391722</v>
      </c>
      <c r="AI413" s="49">
        <f t="shared" si="737"/>
        <v>2.7948701665391722</v>
      </c>
      <c r="AJ413" s="143">
        <f t="shared" si="738"/>
        <v>0.02</v>
      </c>
      <c r="AK413" s="51">
        <f t="shared" si="800"/>
        <v>1.8673748957977552E-2</v>
      </c>
      <c r="AL413" s="57">
        <f t="shared" si="801"/>
        <v>573.43277867572442</v>
      </c>
      <c r="AM413" s="53">
        <f t="shared" si="739"/>
        <v>0</v>
      </c>
      <c r="AN413" s="58">
        <f t="shared" si="802"/>
        <v>2.7950720166528069</v>
      </c>
      <c r="AO413" s="49">
        <f t="shared" si="740"/>
        <v>2.7950720166528069</v>
      </c>
      <c r="AP413" s="143">
        <f t="shared" si="741"/>
        <v>0.02</v>
      </c>
      <c r="AQ413" s="51">
        <f t="shared" si="803"/>
        <v>1.8674044607709748E-2</v>
      </c>
      <c r="AR413" s="57">
        <f t="shared" si="804"/>
        <v>573.40723019961104</v>
      </c>
      <c r="AS413" s="44">
        <f t="shared" si="742"/>
        <v>2785.8630118701844</v>
      </c>
      <c r="AT413" s="44">
        <f t="shared" si="743"/>
        <v>1114.3452047480737</v>
      </c>
      <c r="AU413" s="44">
        <f t="shared" si="744"/>
        <v>696.46575296754611</v>
      </c>
      <c r="AV413" s="47">
        <f t="shared" si="745"/>
        <v>4.573356757398872</v>
      </c>
      <c r="AW413" s="47">
        <f t="shared" si="746"/>
        <v>95.496803368812493</v>
      </c>
      <c r="AX413" s="86">
        <f t="shared" si="747"/>
        <v>7516.8436374028206</v>
      </c>
      <c r="AY413" s="86">
        <f t="shared" si="748"/>
        <v>255.0744237545774</v>
      </c>
      <c r="AZ413" s="10">
        <f t="shared" si="805"/>
        <v>255.0744237545774</v>
      </c>
      <c r="BA413" s="44">
        <f t="shared" si="749"/>
        <v>255.0744237545774</v>
      </c>
      <c r="BB413" s="9">
        <f t="shared" si="750"/>
        <v>255.0744237545774</v>
      </c>
      <c r="BC413" s="45">
        <f t="shared" si="839"/>
        <v>34009.923167276989</v>
      </c>
      <c r="BD413" s="9">
        <f t="shared" si="751"/>
        <v>255.0744237545774</v>
      </c>
      <c r="BE413" s="45">
        <f t="shared" si="835"/>
        <v>34009.923167276989</v>
      </c>
      <c r="BF413" s="9">
        <f t="shared" si="752"/>
        <v>255.0744237545774</v>
      </c>
      <c r="BG413" s="45">
        <f t="shared" si="836"/>
        <v>34009.923167276989</v>
      </c>
      <c r="BH413" s="58"/>
      <c r="BI413" s="58"/>
      <c r="BJ413" s="58">
        <f t="shared" si="806"/>
        <v>-255.0744237545774</v>
      </c>
      <c r="BK413" s="97"/>
      <c r="BL413" s="44"/>
      <c r="BM413" s="82">
        <f t="shared" si="807"/>
        <v>40.800000000000004</v>
      </c>
      <c r="BN413" s="86">
        <f t="shared" si="808"/>
        <v>40800</v>
      </c>
      <c r="BO413" s="86">
        <f t="shared" si="809"/>
        <v>100</v>
      </c>
      <c r="BP413" s="84">
        <f t="shared" si="753"/>
        <v>3</v>
      </c>
      <c r="BQ413" s="84">
        <f t="shared" si="754"/>
        <v>2.6</v>
      </c>
      <c r="BR413" s="84">
        <f t="shared" si="755"/>
        <v>0.2</v>
      </c>
      <c r="BS413" s="84">
        <f t="shared" si="810"/>
        <v>3.3716943074938069E-2</v>
      </c>
      <c r="BT413" s="84">
        <f t="shared" si="811"/>
        <v>789.21718540888492</v>
      </c>
      <c r="BU413" s="84">
        <f t="shared" si="812"/>
        <v>0</v>
      </c>
      <c r="BV413" s="83">
        <f t="shared" si="813"/>
        <v>1112.5510811443987</v>
      </c>
      <c r="BW413" s="81">
        <f t="shared" si="837"/>
        <v>1112.5510811443987</v>
      </c>
      <c r="BX413" s="83">
        <f t="shared" si="756"/>
        <v>0</v>
      </c>
      <c r="BY413" s="141">
        <f t="shared" si="757"/>
        <v>0</v>
      </c>
      <c r="BZ413" s="83">
        <f t="shared" si="758"/>
        <v>2.6</v>
      </c>
      <c r="CA413" s="83">
        <f t="shared" si="759"/>
        <v>0</v>
      </c>
      <c r="CB413" s="83">
        <f t="shared" si="814"/>
        <v>2.5519085320714625</v>
      </c>
      <c r="CC413" s="83">
        <f t="shared" si="760"/>
        <v>2.5519085320714625</v>
      </c>
      <c r="CD413" s="143">
        <f t="shared" si="761"/>
        <v>0.2</v>
      </c>
      <c r="CE413" s="83">
        <f t="shared" si="815"/>
        <v>1.9509523213569645E-2</v>
      </c>
      <c r="CF413" s="84">
        <f t="shared" si="816"/>
        <v>834.27749132634449</v>
      </c>
      <c r="CG413" s="83">
        <f t="shared" si="762"/>
        <v>0</v>
      </c>
      <c r="CH413" s="83">
        <f t="shared" si="817"/>
        <v>2.5412950159213943</v>
      </c>
      <c r="CI413" s="83">
        <f t="shared" si="763"/>
        <v>2.5412950159213943</v>
      </c>
      <c r="CJ413" s="143">
        <f t="shared" si="764"/>
        <v>0.2</v>
      </c>
      <c r="CK413" s="83">
        <f t="shared" si="818"/>
        <v>1.8701910799758373E-2</v>
      </c>
      <c r="CL413" s="84">
        <f t="shared" si="819"/>
        <v>779.37783744614831</v>
      </c>
      <c r="CM413" s="83">
        <f t="shared" si="765"/>
        <v>0</v>
      </c>
      <c r="CN413" s="83">
        <f t="shared" si="820"/>
        <v>2.5542378980510927</v>
      </c>
      <c r="CO413" s="83">
        <f t="shared" si="766"/>
        <v>2.5542378980510927</v>
      </c>
      <c r="CP413" s="143">
        <f t="shared" si="767"/>
        <v>0.2</v>
      </c>
      <c r="CQ413" s="83">
        <f t="shared" si="821"/>
        <v>1.8861564504283671E-2</v>
      </c>
      <c r="CR413" s="84">
        <f t="shared" si="822"/>
        <v>765.16113160445934</v>
      </c>
      <c r="CS413" s="83">
        <f t="shared" si="768"/>
        <v>0</v>
      </c>
      <c r="CT413" s="83">
        <f t="shared" si="823"/>
        <v>2.5576110801523511</v>
      </c>
      <c r="CU413" s="83">
        <f t="shared" si="769"/>
        <v>2.5576110801523511</v>
      </c>
      <c r="CV413" s="143">
        <f t="shared" si="770"/>
        <v>0.2</v>
      </c>
      <c r="CW413" s="83">
        <f t="shared" si="824"/>
        <v>1.8889526987183734E-2</v>
      </c>
      <c r="CX413" s="84">
        <f t="shared" si="825"/>
        <v>763.62798621754939</v>
      </c>
      <c r="CY413" s="83">
        <f t="shared" si="771"/>
        <v>0</v>
      </c>
      <c r="CZ413" s="83">
        <f t="shared" si="826"/>
        <v>2.5579753801480463</v>
      </c>
      <c r="DA413" s="83">
        <f t="shared" si="772"/>
        <v>2.5579753801480463</v>
      </c>
      <c r="DB413" s="143">
        <f t="shared" si="773"/>
        <v>0.2</v>
      </c>
      <c r="DC413" s="83">
        <f t="shared" si="827"/>
        <v>1.8890446767325667E-2</v>
      </c>
      <c r="DD413" s="84">
        <f t="shared" si="828"/>
        <v>763.55721337090665</v>
      </c>
      <c r="DE413" s="86">
        <f t="shared" si="774"/>
        <v>2002.5919460599175</v>
      </c>
      <c r="DF413" s="86">
        <f t="shared" si="775"/>
        <v>801.03677842396701</v>
      </c>
      <c r="DG413" s="86">
        <f t="shared" si="776"/>
        <v>500.64798651497938</v>
      </c>
      <c r="DH413" s="86">
        <f t="shared" si="777"/>
        <v>0.31949365765072207</v>
      </c>
      <c r="DI413" s="86">
        <f t="shared" si="778"/>
        <v>0.86507336972575855</v>
      </c>
      <c r="DJ413" s="86">
        <f t="shared" si="779"/>
        <v>89.43637975033927</v>
      </c>
      <c r="DK413" s="86">
        <f t="shared" si="780"/>
        <v>32.149632361100075</v>
      </c>
      <c r="DL413" s="86">
        <f t="shared" si="838"/>
        <v>32.149632361100075</v>
      </c>
      <c r="DM413" s="86">
        <f t="shared" si="781"/>
        <v>0.86507336972575855</v>
      </c>
      <c r="DN413" s="85">
        <f t="shared" si="782"/>
        <v>0.86507336972575855</v>
      </c>
      <c r="DO413" s="85">
        <f t="shared" si="829"/>
        <v>86.507336972575857</v>
      </c>
      <c r="DP413" s="85">
        <f t="shared" si="783"/>
        <v>0.86507336972575855</v>
      </c>
      <c r="DQ413" s="85">
        <f t="shared" si="830"/>
        <v>86.507336972575857</v>
      </c>
      <c r="DR413" s="85">
        <f t="shared" si="784"/>
        <v>0.86507336972575855</v>
      </c>
      <c r="DS413" s="85">
        <f t="shared" si="831"/>
        <v>86.507336972575857</v>
      </c>
      <c r="DT413" s="81"/>
      <c r="DU413" s="81"/>
      <c r="DV413" s="81">
        <f t="shared" si="832"/>
        <v>-0.86507336972575855</v>
      </c>
      <c r="DW413" s="100"/>
    </row>
    <row r="414" spans="1:127" x14ac:dyDescent="0.2">
      <c r="A414" s="59">
        <f t="shared" si="785"/>
        <v>54.533333333333616</v>
      </c>
      <c r="B414" s="44">
        <f t="shared" si="786"/>
        <v>54533.333333333612</v>
      </c>
      <c r="C414" s="52">
        <f t="shared" si="720"/>
        <v>133.33333333333334</v>
      </c>
      <c r="D414" s="50">
        <f t="shared" si="721"/>
        <v>4</v>
      </c>
      <c r="E414" s="44">
        <f t="shared" si="722"/>
        <v>4.13</v>
      </c>
      <c r="F414" s="47">
        <f t="shared" si="723"/>
        <v>0.02</v>
      </c>
      <c r="G414" s="52">
        <f t="shared" si="787"/>
        <v>2.4758225095622595E-2</v>
      </c>
      <c r="H414" s="57">
        <f t="shared" si="788"/>
        <v>596.0596180331188</v>
      </c>
      <c r="I414" s="52">
        <f t="shared" si="789"/>
        <v>0</v>
      </c>
      <c r="J414" s="54">
        <f t="shared" si="790"/>
        <v>1552.0180732612137</v>
      </c>
      <c r="K414" s="46">
        <f t="shared" si="833"/>
        <v>1552.0180732612137</v>
      </c>
      <c r="L414" s="80">
        <f t="shared" si="724"/>
        <v>0</v>
      </c>
      <c r="M414" s="142">
        <f t="shared" si="725"/>
        <v>0</v>
      </c>
      <c r="N414" s="60">
        <f t="shared" si="726"/>
        <v>4.13</v>
      </c>
      <c r="O414" s="53">
        <f t="shared" si="727"/>
        <v>0</v>
      </c>
      <c r="P414" s="58">
        <f t="shared" si="791"/>
        <v>2.7800837406371666</v>
      </c>
      <c r="Q414" s="49">
        <f t="shared" si="728"/>
        <v>2.7800837406371666</v>
      </c>
      <c r="R414" s="143">
        <f t="shared" si="729"/>
        <v>0.02</v>
      </c>
      <c r="S414" s="51">
        <f t="shared" si="792"/>
        <v>1.9318035596554234E-2</v>
      </c>
      <c r="T414" s="57">
        <f t="shared" si="793"/>
        <v>587.10536924260043</v>
      </c>
      <c r="U414" s="53">
        <f t="shared" si="730"/>
        <v>0</v>
      </c>
      <c r="V414" s="58">
        <f t="shared" si="794"/>
        <v>2.7858739412895512</v>
      </c>
      <c r="W414" s="49">
        <f t="shared" si="731"/>
        <v>2.7858739412895512</v>
      </c>
      <c r="X414" s="143">
        <f t="shared" si="732"/>
        <v>0.02</v>
      </c>
      <c r="Y414" s="51">
        <f t="shared" si="795"/>
        <v>1.872321381529848E-2</v>
      </c>
      <c r="Z414" s="57">
        <f t="shared" si="796"/>
        <v>576.87321904971668</v>
      </c>
      <c r="AA414" s="53">
        <f t="shared" si="733"/>
        <v>0</v>
      </c>
      <c r="AB414" s="58">
        <f t="shared" si="797"/>
        <v>2.792931082514325</v>
      </c>
      <c r="AC414" s="49">
        <f t="shared" si="734"/>
        <v>2.792931082514325</v>
      </c>
      <c r="AD414" s="143">
        <f t="shared" si="735"/>
        <v>0.02</v>
      </c>
      <c r="AE414" s="49">
        <f t="shared" si="834"/>
        <v>1.8670523966449481E-2</v>
      </c>
      <c r="AF414" s="57">
        <f t="shared" si="798"/>
        <v>574.60146056188546</v>
      </c>
      <c r="AG414" s="53">
        <f t="shared" si="736"/>
        <v>0</v>
      </c>
      <c r="AH414" s="58">
        <f t="shared" si="799"/>
        <v>2.7945622218883583</v>
      </c>
      <c r="AI414" s="49">
        <f t="shared" si="737"/>
        <v>2.7945622218883583</v>
      </c>
      <c r="AJ414" s="143">
        <f t="shared" si="738"/>
        <v>0.02</v>
      </c>
      <c r="AK414" s="51">
        <f t="shared" si="800"/>
        <v>1.8671082291310884E-2</v>
      </c>
      <c r="AL414" s="57">
        <f t="shared" si="801"/>
        <v>574.32357333460561</v>
      </c>
      <c r="AM414" s="53">
        <f t="shared" si="739"/>
        <v>0</v>
      </c>
      <c r="AN414" s="58">
        <f t="shared" si="802"/>
        <v>2.7947633592491323</v>
      </c>
      <c r="AO414" s="49">
        <f t="shared" si="740"/>
        <v>2.7947633592491323</v>
      </c>
      <c r="AP414" s="143">
        <f t="shared" si="741"/>
        <v>0.02</v>
      </c>
      <c r="AQ414" s="51">
        <f t="shared" si="803"/>
        <v>1.867137794104308E-2</v>
      </c>
      <c r="AR414" s="57">
        <f t="shared" si="804"/>
        <v>574.29797463186537</v>
      </c>
      <c r="AS414" s="44">
        <f t="shared" si="742"/>
        <v>2793.6325318701843</v>
      </c>
      <c r="AT414" s="44">
        <f t="shared" si="743"/>
        <v>1117.4530127480737</v>
      </c>
      <c r="AU414" s="44">
        <f t="shared" si="744"/>
        <v>698.40813296754607</v>
      </c>
      <c r="AV414" s="47">
        <f t="shared" si="745"/>
        <v>4.5350116061864734</v>
      </c>
      <c r="AW414" s="47">
        <f t="shared" si="746"/>
        <v>93.99722004801859</v>
      </c>
      <c r="AX414" s="86">
        <f t="shared" si="747"/>
        <v>7328.3550642933815</v>
      </c>
      <c r="AY414" s="86">
        <f t="shared" si="748"/>
        <v>253.28796005019834</v>
      </c>
      <c r="AZ414" s="10">
        <f t="shared" si="805"/>
        <v>253.28796005019834</v>
      </c>
      <c r="BA414" s="44">
        <f t="shared" si="749"/>
        <v>253.28796005019834</v>
      </c>
      <c r="BB414" s="9">
        <f t="shared" si="750"/>
        <v>253.28796005019834</v>
      </c>
      <c r="BC414" s="45">
        <f t="shared" si="839"/>
        <v>33771.728006693113</v>
      </c>
      <c r="BD414" s="9">
        <f t="shared" si="751"/>
        <v>253.28796005019834</v>
      </c>
      <c r="BE414" s="45">
        <f t="shared" si="835"/>
        <v>33771.728006693113</v>
      </c>
      <c r="BF414" s="9">
        <f t="shared" si="752"/>
        <v>253.28796005019834</v>
      </c>
      <c r="BG414" s="45">
        <f t="shared" si="836"/>
        <v>33771.728006693113</v>
      </c>
      <c r="BH414" s="58"/>
      <c r="BI414" s="58"/>
      <c r="BJ414" s="58">
        <f t="shared" si="806"/>
        <v>-253.28796005019834</v>
      </c>
      <c r="BK414" s="97"/>
      <c r="BL414" s="44"/>
      <c r="BM414" s="82">
        <f t="shared" si="807"/>
        <v>40.9</v>
      </c>
      <c r="BN414" s="86">
        <f t="shared" si="808"/>
        <v>40900</v>
      </c>
      <c r="BO414" s="86">
        <f t="shared" si="809"/>
        <v>100</v>
      </c>
      <c r="BP414" s="84">
        <f t="shared" si="753"/>
        <v>3</v>
      </c>
      <c r="BQ414" s="84">
        <f t="shared" si="754"/>
        <v>2.6</v>
      </c>
      <c r="BR414" s="84">
        <f t="shared" si="755"/>
        <v>0.2</v>
      </c>
      <c r="BS414" s="84">
        <f t="shared" si="810"/>
        <v>3.369694307493807E-2</v>
      </c>
      <c r="BT414" s="84">
        <f t="shared" si="811"/>
        <v>790.51360629638248</v>
      </c>
      <c r="BU414" s="84">
        <f t="shared" si="812"/>
        <v>0</v>
      </c>
      <c r="BV414" s="83">
        <f t="shared" si="813"/>
        <v>1115.3959811443985</v>
      </c>
      <c r="BW414" s="81">
        <f t="shared" si="837"/>
        <v>1115.3959811443985</v>
      </c>
      <c r="BX414" s="83">
        <f t="shared" si="756"/>
        <v>0</v>
      </c>
      <c r="BY414" s="141">
        <f t="shared" si="757"/>
        <v>0</v>
      </c>
      <c r="BZ414" s="83">
        <f t="shared" si="758"/>
        <v>2.6</v>
      </c>
      <c r="CA414" s="83">
        <f t="shared" si="759"/>
        <v>0</v>
      </c>
      <c r="CB414" s="83">
        <f t="shared" si="814"/>
        <v>2.5519652415756027</v>
      </c>
      <c r="CC414" s="83">
        <f t="shared" si="760"/>
        <v>2.5519652415756027</v>
      </c>
      <c r="CD414" s="143">
        <f t="shared" si="761"/>
        <v>0.2</v>
      </c>
      <c r="CE414" s="83">
        <f t="shared" si="815"/>
        <v>1.9489523213569646E-2</v>
      </c>
      <c r="CF414" s="84">
        <f t="shared" si="816"/>
        <v>835.0416066137268</v>
      </c>
      <c r="CG414" s="83">
        <f t="shared" si="762"/>
        <v>0</v>
      </c>
      <c r="CH414" s="83">
        <f t="shared" si="817"/>
        <v>2.5414776114203699</v>
      </c>
      <c r="CI414" s="83">
        <f t="shared" si="763"/>
        <v>2.5414776114203699</v>
      </c>
      <c r="CJ414" s="143">
        <f t="shared" si="764"/>
        <v>0.2</v>
      </c>
      <c r="CK414" s="83">
        <f t="shared" si="818"/>
        <v>1.8681910799758374E-2</v>
      </c>
      <c r="CL414" s="84">
        <f t="shared" si="819"/>
        <v>780.11336443859318</v>
      </c>
      <c r="CM414" s="83">
        <f t="shared" si="765"/>
        <v>0</v>
      </c>
      <c r="CN414" s="83">
        <f t="shared" si="820"/>
        <v>2.55442728022286</v>
      </c>
      <c r="CO414" s="83">
        <f t="shared" si="766"/>
        <v>2.55442728022286</v>
      </c>
      <c r="CP414" s="143">
        <f t="shared" si="767"/>
        <v>0.2</v>
      </c>
      <c r="CQ414" s="83">
        <f t="shared" si="821"/>
        <v>1.8841564504283672E-2</v>
      </c>
      <c r="CR414" s="84">
        <f t="shared" si="822"/>
        <v>765.89918206243226</v>
      </c>
      <c r="CS414" s="83">
        <f t="shared" si="768"/>
        <v>0</v>
      </c>
      <c r="CT414" s="83">
        <f t="shared" si="823"/>
        <v>2.5577998824192676</v>
      </c>
      <c r="CU414" s="83">
        <f t="shared" si="769"/>
        <v>2.5577998824192676</v>
      </c>
      <c r="CV414" s="143">
        <f t="shared" si="770"/>
        <v>0.2</v>
      </c>
      <c r="CW414" s="83">
        <f t="shared" si="824"/>
        <v>1.8869526987183735E-2</v>
      </c>
      <c r="CX414" s="84">
        <f t="shared" si="825"/>
        <v>764.36615658026369</v>
      </c>
      <c r="CY414" s="83">
        <f t="shared" si="771"/>
        <v>0</v>
      </c>
      <c r="CZ414" s="83">
        <f t="shared" si="826"/>
        <v>2.5581641558322117</v>
      </c>
      <c r="DA414" s="83">
        <f t="shared" si="772"/>
        <v>2.5581641558322117</v>
      </c>
      <c r="DB414" s="143">
        <f t="shared" si="773"/>
        <v>0.2</v>
      </c>
      <c r="DC414" s="83">
        <f t="shared" si="827"/>
        <v>1.8870446767325667E-2</v>
      </c>
      <c r="DD414" s="84">
        <f t="shared" si="828"/>
        <v>764.29531456272639</v>
      </c>
      <c r="DE414" s="86">
        <f t="shared" si="774"/>
        <v>2007.7127660599174</v>
      </c>
      <c r="DF414" s="86">
        <f t="shared" si="775"/>
        <v>803.08510642396698</v>
      </c>
      <c r="DG414" s="86">
        <f t="shared" si="776"/>
        <v>501.92819151497935</v>
      </c>
      <c r="DH414" s="86">
        <f t="shared" si="777"/>
        <v>0.31819677328673196</v>
      </c>
      <c r="DI414" s="86">
        <f t="shared" si="778"/>
        <v>0.85863424435354629</v>
      </c>
      <c r="DJ414" s="86">
        <f t="shared" si="779"/>
        <v>88.189843444896397</v>
      </c>
      <c r="DK414" s="86">
        <f t="shared" si="780"/>
        <v>29.135318181711554</v>
      </c>
      <c r="DL414" s="86">
        <f t="shared" si="838"/>
        <v>29.135318181711554</v>
      </c>
      <c r="DM414" s="86">
        <f t="shared" si="781"/>
        <v>0.85863424435354629</v>
      </c>
      <c r="DN414" s="85">
        <f t="shared" si="782"/>
        <v>0.85863424435354629</v>
      </c>
      <c r="DO414" s="85">
        <f t="shared" si="829"/>
        <v>85.863424435354631</v>
      </c>
      <c r="DP414" s="85">
        <f t="shared" si="783"/>
        <v>0.85863424435354629</v>
      </c>
      <c r="DQ414" s="85">
        <f t="shared" si="830"/>
        <v>85.863424435354631</v>
      </c>
      <c r="DR414" s="85">
        <f t="shared" si="784"/>
        <v>0.85863424435354629</v>
      </c>
      <c r="DS414" s="85">
        <f t="shared" si="831"/>
        <v>85.863424435354631</v>
      </c>
      <c r="DT414" s="81"/>
      <c r="DU414" s="81"/>
      <c r="DV414" s="81">
        <f t="shared" si="832"/>
        <v>-0.85863424435354629</v>
      </c>
      <c r="DW414" s="100"/>
    </row>
    <row r="415" spans="1:127" x14ac:dyDescent="0.2">
      <c r="A415" s="59">
        <f t="shared" si="785"/>
        <v>54.666666666666949</v>
      </c>
      <c r="B415" s="44">
        <f t="shared" si="786"/>
        <v>54666.666666666948</v>
      </c>
      <c r="C415" s="52">
        <f t="shared" si="720"/>
        <v>133.33333333333334</v>
      </c>
      <c r="D415" s="50">
        <f t="shared" si="721"/>
        <v>4</v>
      </c>
      <c r="E415" s="44">
        <f t="shared" si="722"/>
        <v>4.13</v>
      </c>
      <c r="F415" s="47">
        <f t="shared" si="723"/>
        <v>0.02</v>
      </c>
      <c r="G415" s="52">
        <f t="shared" si="787"/>
        <v>2.4755558428955927E-2</v>
      </c>
      <c r="H415" s="57">
        <f t="shared" si="788"/>
        <v>596.85887200445984</v>
      </c>
      <c r="I415" s="52">
        <f t="shared" si="789"/>
        <v>0</v>
      </c>
      <c r="J415" s="54">
        <f t="shared" si="790"/>
        <v>1556.3344732612134</v>
      </c>
      <c r="K415" s="46">
        <f t="shared" si="833"/>
        <v>1556.3344732612134</v>
      </c>
      <c r="L415" s="80">
        <f t="shared" si="724"/>
        <v>0</v>
      </c>
      <c r="M415" s="142">
        <f t="shared" si="725"/>
        <v>0</v>
      </c>
      <c r="N415" s="60">
        <f t="shared" si="726"/>
        <v>4.13</v>
      </c>
      <c r="O415" s="53">
        <f t="shared" si="727"/>
        <v>0</v>
      </c>
      <c r="P415" s="58">
        <f t="shared" si="791"/>
        <v>2.7799181595156659</v>
      </c>
      <c r="Q415" s="49">
        <f t="shared" si="728"/>
        <v>2.7799181595156659</v>
      </c>
      <c r="R415" s="143">
        <f t="shared" si="729"/>
        <v>0.02</v>
      </c>
      <c r="S415" s="51">
        <f t="shared" si="792"/>
        <v>1.9315368929887566E-2</v>
      </c>
      <c r="T415" s="57">
        <f t="shared" si="793"/>
        <v>588.03180187630687</v>
      </c>
      <c r="U415" s="53">
        <f t="shared" si="730"/>
        <v>0</v>
      </c>
      <c r="V415" s="58">
        <f t="shared" si="794"/>
        <v>2.7855938511742737</v>
      </c>
      <c r="W415" s="49">
        <f t="shared" si="731"/>
        <v>2.7855938511742737</v>
      </c>
      <c r="X415" s="143">
        <f t="shared" si="732"/>
        <v>0.02</v>
      </c>
      <c r="Y415" s="51">
        <f t="shared" si="795"/>
        <v>1.8720547148631812E-2</v>
      </c>
      <c r="Z415" s="57">
        <f t="shared" si="796"/>
        <v>577.76925770169294</v>
      </c>
      <c r="AA415" s="53">
        <f t="shared" si="733"/>
        <v>0</v>
      </c>
      <c r="AB415" s="58">
        <f t="shared" si="797"/>
        <v>2.7926317867917247</v>
      </c>
      <c r="AC415" s="49">
        <f t="shared" si="734"/>
        <v>2.7926317867917247</v>
      </c>
      <c r="AD415" s="143">
        <f t="shared" si="735"/>
        <v>0.02</v>
      </c>
      <c r="AE415" s="49">
        <f t="shared" si="834"/>
        <v>1.8667857299782813E-2</v>
      </c>
      <c r="AF415" s="57">
        <f t="shared" si="798"/>
        <v>575.49271972446661</v>
      </c>
      <c r="AG415" s="53">
        <f t="shared" si="736"/>
        <v>0</v>
      </c>
      <c r="AH415" s="58">
        <f t="shared" si="799"/>
        <v>2.7942575620969761</v>
      </c>
      <c r="AI415" s="49">
        <f t="shared" si="737"/>
        <v>2.7942575620969761</v>
      </c>
      <c r="AJ415" s="143">
        <f t="shared" si="738"/>
        <v>0.02</v>
      </c>
      <c r="AK415" s="51">
        <f t="shared" si="800"/>
        <v>1.8668415624644216E-2</v>
      </c>
      <c r="AL415" s="57">
        <f t="shared" si="801"/>
        <v>575.21433892270602</v>
      </c>
      <c r="AM415" s="53">
        <f t="shared" si="739"/>
        <v>0</v>
      </c>
      <c r="AN415" s="58">
        <f t="shared" si="802"/>
        <v>2.7944579828069056</v>
      </c>
      <c r="AO415" s="49">
        <f t="shared" si="740"/>
        <v>2.7944579828069056</v>
      </c>
      <c r="AP415" s="143">
        <f t="shared" si="741"/>
        <v>0.02</v>
      </c>
      <c r="AQ415" s="51">
        <f t="shared" si="803"/>
        <v>1.8668711274376412E-2</v>
      </c>
      <c r="AR415" s="57">
        <f t="shared" si="804"/>
        <v>575.18869021706496</v>
      </c>
      <c r="AS415" s="44">
        <f t="shared" si="742"/>
        <v>2801.4020518701841</v>
      </c>
      <c r="AT415" s="44">
        <f t="shared" si="743"/>
        <v>1120.5608207480736</v>
      </c>
      <c r="AU415" s="44">
        <f t="shared" si="744"/>
        <v>700.35051296754602</v>
      </c>
      <c r="AV415" s="47">
        <f t="shared" si="745"/>
        <v>4.4970687086934298</v>
      </c>
      <c r="AW415" s="47">
        <f t="shared" si="746"/>
        <v>92.524307679291866</v>
      </c>
      <c r="AX415" s="86">
        <f t="shared" si="747"/>
        <v>7144.9798871119592</v>
      </c>
      <c r="AY415" s="86">
        <f t="shared" si="748"/>
        <v>251.50876561817631</v>
      </c>
      <c r="AZ415" s="10">
        <f t="shared" si="805"/>
        <v>251.50876561817631</v>
      </c>
      <c r="BA415" s="44">
        <f t="shared" si="749"/>
        <v>251.50876561817631</v>
      </c>
      <c r="BB415" s="9">
        <f t="shared" si="750"/>
        <v>251.50876561817631</v>
      </c>
      <c r="BC415" s="45">
        <f t="shared" si="839"/>
        <v>33534.502082423511</v>
      </c>
      <c r="BD415" s="9">
        <f t="shared" si="751"/>
        <v>251.50876561817631</v>
      </c>
      <c r="BE415" s="45">
        <f t="shared" si="835"/>
        <v>33534.502082423511</v>
      </c>
      <c r="BF415" s="9">
        <f t="shared" si="752"/>
        <v>251.50876561817631</v>
      </c>
      <c r="BG415" s="45">
        <f t="shared" si="836"/>
        <v>33534.502082423511</v>
      </c>
      <c r="BH415" s="58"/>
      <c r="BI415" s="58"/>
      <c r="BJ415" s="58">
        <f t="shared" si="806"/>
        <v>-251.50876561817631</v>
      </c>
      <c r="BK415" s="97"/>
      <c r="BL415" s="44"/>
      <c r="BM415" s="82">
        <f t="shared" si="807"/>
        <v>41</v>
      </c>
      <c r="BN415" s="86">
        <f t="shared" si="808"/>
        <v>41000</v>
      </c>
      <c r="BO415" s="86">
        <f t="shared" si="809"/>
        <v>100</v>
      </c>
      <c r="BP415" s="84">
        <f t="shared" si="753"/>
        <v>3</v>
      </c>
      <c r="BQ415" s="84">
        <f t="shared" si="754"/>
        <v>2.6</v>
      </c>
      <c r="BR415" s="84">
        <f t="shared" si="755"/>
        <v>0.2</v>
      </c>
      <c r="BS415" s="84">
        <f t="shared" si="810"/>
        <v>3.367694307493807E-2</v>
      </c>
      <c r="BT415" s="84">
        <f t="shared" si="811"/>
        <v>791.80925795311089</v>
      </c>
      <c r="BU415" s="84">
        <f t="shared" si="812"/>
        <v>0</v>
      </c>
      <c r="BV415" s="83">
        <f t="shared" si="813"/>
        <v>1118.2408811443984</v>
      </c>
      <c r="BW415" s="81">
        <f t="shared" si="837"/>
        <v>1118.2408811443984</v>
      </c>
      <c r="BX415" s="83">
        <f t="shared" si="756"/>
        <v>0</v>
      </c>
      <c r="BY415" s="141">
        <f t="shared" si="757"/>
        <v>0</v>
      </c>
      <c r="BZ415" s="83">
        <f t="shared" si="758"/>
        <v>2.6</v>
      </c>
      <c r="CA415" s="83">
        <f t="shared" si="759"/>
        <v>0</v>
      </c>
      <c r="CB415" s="83">
        <f t="shared" si="814"/>
        <v>2.5520221193606134</v>
      </c>
      <c r="CC415" s="83">
        <f t="shared" si="760"/>
        <v>2.5520221193606134</v>
      </c>
      <c r="CD415" s="143">
        <f t="shared" si="761"/>
        <v>0.2</v>
      </c>
      <c r="CE415" s="83">
        <f t="shared" si="815"/>
        <v>1.9469523213569647E-2</v>
      </c>
      <c r="CF415" s="84">
        <f t="shared" si="816"/>
        <v>835.80492121128543</v>
      </c>
      <c r="CG415" s="83">
        <f t="shared" si="762"/>
        <v>0</v>
      </c>
      <c r="CH415" s="83">
        <f t="shared" si="817"/>
        <v>2.5416603689777677</v>
      </c>
      <c r="CI415" s="83">
        <f t="shared" si="763"/>
        <v>2.5416603689777677</v>
      </c>
      <c r="CJ415" s="143">
        <f t="shared" si="764"/>
        <v>0.2</v>
      </c>
      <c r="CK415" s="83">
        <f t="shared" si="818"/>
        <v>1.8661910799758374E-2</v>
      </c>
      <c r="CL415" s="84">
        <f t="shared" si="819"/>
        <v>780.84805164244085</v>
      </c>
      <c r="CM415" s="83">
        <f t="shared" si="765"/>
        <v>0</v>
      </c>
      <c r="CN415" s="83">
        <f t="shared" si="820"/>
        <v>2.5546168355485896</v>
      </c>
      <c r="CO415" s="83">
        <f t="shared" si="766"/>
        <v>2.5546168355485896</v>
      </c>
      <c r="CP415" s="143">
        <f t="shared" si="767"/>
        <v>0.2</v>
      </c>
      <c r="CQ415" s="83">
        <f t="shared" si="821"/>
        <v>1.8821564504283673E-2</v>
      </c>
      <c r="CR415" s="84">
        <f t="shared" si="822"/>
        <v>766.63639484786108</v>
      </c>
      <c r="CS415" s="83">
        <f t="shared" si="768"/>
        <v>0</v>
      </c>
      <c r="CT415" s="83">
        <f t="shared" si="823"/>
        <v>2.5579888578197085</v>
      </c>
      <c r="CU415" s="83">
        <f t="shared" si="769"/>
        <v>2.5579888578197085</v>
      </c>
      <c r="CV415" s="143">
        <f t="shared" si="770"/>
        <v>0.2</v>
      </c>
      <c r="CW415" s="83">
        <f t="shared" si="824"/>
        <v>1.8849526987183736E-2</v>
      </c>
      <c r="CX415" s="84">
        <f t="shared" si="825"/>
        <v>765.10349053343225</v>
      </c>
      <c r="CY415" s="83">
        <f t="shared" si="771"/>
        <v>0</v>
      </c>
      <c r="CZ415" s="83">
        <f t="shared" si="826"/>
        <v>2.5583531044021832</v>
      </c>
      <c r="DA415" s="83">
        <f t="shared" si="772"/>
        <v>2.5583531044021832</v>
      </c>
      <c r="DB415" s="143">
        <f t="shared" si="773"/>
        <v>0.2</v>
      </c>
      <c r="DC415" s="83">
        <f t="shared" si="827"/>
        <v>1.8850446767325668E-2</v>
      </c>
      <c r="DD415" s="84">
        <f t="shared" si="828"/>
        <v>765.032579476877</v>
      </c>
      <c r="DE415" s="86">
        <f t="shared" si="774"/>
        <v>2012.8335860599173</v>
      </c>
      <c r="DF415" s="86">
        <f t="shared" si="775"/>
        <v>805.13343442396683</v>
      </c>
      <c r="DG415" s="86">
        <f t="shared" si="776"/>
        <v>503.20839651497931</v>
      </c>
      <c r="DH415" s="86">
        <f t="shared" si="777"/>
        <v>0.31690844366839171</v>
      </c>
      <c r="DI415" s="86">
        <f t="shared" si="778"/>
        <v>0.85225930241838022</v>
      </c>
      <c r="DJ415" s="86">
        <f t="shared" si="779"/>
        <v>86.963796757876707</v>
      </c>
      <c r="DK415" s="86">
        <f t="shared" si="780"/>
        <v>26.125489682842115</v>
      </c>
      <c r="DL415" s="86">
        <f t="shared" si="838"/>
        <v>26.125489682842115</v>
      </c>
      <c r="DM415" s="86">
        <f t="shared" si="781"/>
        <v>0.85225930241838022</v>
      </c>
      <c r="DN415" s="85">
        <f t="shared" si="782"/>
        <v>0.85225930241838022</v>
      </c>
      <c r="DO415" s="85">
        <f t="shared" si="829"/>
        <v>85.225930241838029</v>
      </c>
      <c r="DP415" s="85">
        <f t="shared" si="783"/>
        <v>0.85225930241838022</v>
      </c>
      <c r="DQ415" s="85">
        <f t="shared" si="830"/>
        <v>85.225930241838029</v>
      </c>
      <c r="DR415" s="85">
        <f t="shared" si="784"/>
        <v>0.85225930241838022</v>
      </c>
      <c r="DS415" s="85">
        <f t="shared" si="831"/>
        <v>85.225930241838029</v>
      </c>
      <c r="DT415" s="81"/>
      <c r="DU415" s="81"/>
      <c r="DV415" s="81">
        <f t="shared" si="832"/>
        <v>-0.85225930241838022</v>
      </c>
      <c r="DW415" s="100"/>
    </row>
    <row r="416" spans="1:127" x14ac:dyDescent="0.2">
      <c r="A416" s="59">
        <f t="shared" si="785"/>
        <v>54.800000000000281</v>
      </c>
      <c r="B416" s="44">
        <f t="shared" si="786"/>
        <v>54800.000000000284</v>
      </c>
      <c r="C416" s="52">
        <f t="shared" si="720"/>
        <v>133.33333333333334</v>
      </c>
      <c r="D416" s="50">
        <f t="shared" si="721"/>
        <v>4</v>
      </c>
      <c r="E416" s="44">
        <f t="shared" si="722"/>
        <v>4.13</v>
      </c>
      <c r="F416" s="47">
        <f t="shared" si="723"/>
        <v>0.02</v>
      </c>
      <c r="G416" s="52">
        <f t="shared" si="787"/>
        <v>2.4752891762289259E-2</v>
      </c>
      <c r="H416" s="57">
        <f t="shared" si="788"/>
        <v>597.65803988486732</v>
      </c>
      <c r="I416" s="52">
        <f t="shared" si="789"/>
        <v>0</v>
      </c>
      <c r="J416" s="54">
        <f t="shared" si="790"/>
        <v>1560.6508732612133</v>
      </c>
      <c r="K416" s="46">
        <f t="shared" si="833"/>
        <v>1560.6508732612133</v>
      </c>
      <c r="L416" s="80">
        <f t="shared" si="724"/>
        <v>0</v>
      </c>
      <c r="M416" s="142">
        <f t="shared" si="725"/>
        <v>0</v>
      </c>
      <c r="N416" s="60">
        <f t="shared" si="726"/>
        <v>4.13</v>
      </c>
      <c r="O416" s="53">
        <f t="shared" si="727"/>
        <v>0</v>
      </c>
      <c r="P416" s="58">
        <f t="shared" si="791"/>
        <v>2.7797551587516347</v>
      </c>
      <c r="Q416" s="49">
        <f t="shared" si="728"/>
        <v>2.7797551587516347</v>
      </c>
      <c r="R416" s="143">
        <f t="shared" si="729"/>
        <v>0.02</v>
      </c>
      <c r="S416" s="51">
        <f t="shared" si="792"/>
        <v>1.9312702263220898E-2</v>
      </c>
      <c r="T416" s="57">
        <f t="shared" si="793"/>
        <v>588.95816178995847</v>
      </c>
      <c r="U416" s="53">
        <f t="shared" si="730"/>
        <v>0</v>
      </c>
      <c r="V416" s="58">
        <f t="shared" si="794"/>
        <v>2.7853172942550146</v>
      </c>
      <c r="W416" s="49">
        <f t="shared" si="731"/>
        <v>2.7853172942550146</v>
      </c>
      <c r="X416" s="143">
        <f t="shared" si="732"/>
        <v>0.02</v>
      </c>
      <c r="Y416" s="51">
        <f t="shared" si="795"/>
        <v>1.8717880481965144E-2</v>
      </c>
      <c r="Z416" s="57">
        <f t="shared" si="796"/>
        <v>578.66525880907659</v>
      </c>
      <c r="AA416" s="53">
        <f t="shared" si="733"/>
        <v>0</v>
      </c>
      <c r="AB416" s="58">
        <f t="shared" si="797"/>
        <v>2.7923358049514144</v>
      </c>
      <c r="AC416" s="49">
        <f t="shared" si="734"/>
        <v>2.7923358049514144</v>
      </c>
      <c r="AD416" s="143">
        <f t="shared" si="735"/>
        <v>0.02</v>
      </c>
      <c r="AE416" s="49">
        <f t="shared" si="834"/>
        <v>1.8665190633116144E-2</v>
      </c>
      <c r="AF416" s="57">
        <f t="shared" si="798"/>
        <v>576.38394708711598</v>
      </c>
      <c r="AG416" s="53">
        <f t="shared" si="736"/>
        <v>0</v>
      </c>
      <c r="AH416" s="58">
        <f t="shared" si="799"/>
        <v>2.7939561843814369</v>
      </c>
      <c r="AI416" s="49">
        <f t="shared" si="737"/>
        <v>2.7939561843814369</v>
      </c>
      <c r="AJ416" s="143">
        <f t="shared" si="738"/>
        <v>0.02</v>
      </c>
      <c r="AK416" s="51">
        <f t="shared" si="800"/>
        <v>1.8665748957977547E-2</v>
      </c>
      <c r="AL416" s="57">
        <f t="shared" si="801"/>
        <v>576.10507438649063</v>
      </c>
      <c r="AM416" s="53">
        <f t="shared" si="739"/>
        <v>0</v>
      </c>
      <c r="AN416" s="58">
        <f t="shared" si="802"/>
        <v>2.7941558845549492</v>
      </c>
      <c r="AO416" s="49">
        <f t="shared" si="740"/>
        <v>2.7941558845549492</v>
      </c>
      <c r="AP416" s="143">
        <f t="shared" si="741"/>
        <v>0.02</v>
      </c>
      <c r="AQ416" s="51">
        <f t="shared" si="803"/>
        <v>1.8666044607709743E-2</v>
      </c>
      <c r="AR416" s="57">
        <f t="shared" si="804"/>
        <v>576.07937590308563</v>
      </c>
      <c r="AS416" s="44">
        <f t="shared" si="742"/>
        <v>2809.1715718701839</v>
      </c>
      <c r="AT416" s="44">
        <f t="shared" si="743"/>
        <v>1123.6686287480736</v>
      </c>
      <c r="AU416" s="44">
        <f t="shared" si="744"/>
        <v>702.29289296754598</v>
      </c>
      <c r="AV416" s="47">
        <f t="shared" si="745"/>
        <v>4.4595231307473204</v>
      </c>
      <c r="AW416" s="47">
        <f t="shared" si="746"/>
        <v>91.077541550868077</v>
      </c>
      <c r="AX416" s="86">
        <f t="shared" si="747"/>
        <v>6966.5695426897364</v>
      </c>
      <c r="AY416" s="86">
        <f t="shared" si="748"/>
        <v>249.73683049095459</v>
      </c>
      <c r="AZ416" s="10">
        <f t="shared" si="805"/>
        <v>249.73683049095459</v>
      </c>
      <c r="BA416" s="44">
        <f t="shared" si="749"/>
        <v>249.73683049095459</v>
      </c>
      <c r="BB416" s="9">
        <f t="shared" si="750"/>
        <v>249.73683049095459</v>
      </c>
      <c r="BC416" s="45">
        <f t="shared" si="839"/>
        <v>33298.244065460611</v>
      </c>
      <c r="BD416" s="9">
        <f t="shared" si="751"/>
        <v>249.73683049095459</v>
      </c>
      <c r="BE416" s="45">
        <f t="shared" si="835"/>
        <v>33298.244065460611</v>
      </c>
      <c r="BF416" s="9">
        <f t="shared" si="752"/>
        <v>249.73683049095459</v>
      </c>
      <c r="BG416" s="45">
        <f t="shared" si="836"/>
        <v>33298.244065460611</v>
      </c>
      <c r="BH416" s="58"/>
      <c r="BI416" s="58"/>
      <c r="BJ416" s="58">
        <f t="shared" si="806"/>
        <v>-249.73683049095459</v>
      </c>
      <c r="BK416" s="97"/>
      <c r="BL416" s="44"/>
      <c r="BM416" s="82">
        <f t="shared" si="807"/>
        <v>41.1</v>
      </c>
      <c r="BN416" s="86">
        <f t="shared" si="808"/>
        <v>41100</v>
      </c>
      <c r="BO416" s="86">
        <f t="shared" si="809"/>
        <v>100</v>
      </c>
      <c r="BP416" s="84">
        <f t="shared" si="753"/>
        <v>3</v>
      </c>
      <c r="BQ416" s="84">
        <f t="shared" si="754"/>
        <v>2.6</v>
      </c>
      <c r="BR416" s="84">
        <f t="shared" si="755"/>
        <v>0.2</v>
      </c>
      <c r="BS416" s="84">
        <f t="shared" si="810"/>
        <v>3.3656943074938071E-2</v>
      </c>
      <c r="BT416" s="84">
        <f t="shared" si="811"/>
        <v>793.10414037907003</v>
      </c>
      <c r="BU416" s="84">
        <f t="shared" si="812"/>
        <v>0</v>
      </c>
      <c r="BV416" s="83">
        <f t="shared" si="813"/>
        <v>1121.0857811443984</v>
      </c>
      <c r="BW416" s="81">
        <f t="shared" si="837"/>
        <v>1121.0857811443984</v>
      </c>
      <c r="BX416" s="83">
        <f t="shared" si="756"/>
        <v>0</v>
      </c>
      <c r="BY416" s="141">
        <f t="shared" si="757"/>
        <v>0</v>
      </c>
      <c r="BZ416" s="83">
        <f t="shared" si="758"/>
        <v>2.6</v>
      </c>
      <c r="CA416" s="83">
        <f t="shared" si="759"/>
        <v>0</v>
      </c>
      <c r="CB416" s="83">
        <f t="shared" si="814"/>
        <v>2.552079165378049</v>
      </c>
      <c r="CC416" s="83">
        <f t="shared" si="760"/>
        <v>2.552079165378049</v>
      </c>
      <c r="CD416" s="143">
        <f t="shared" si="761"/>
        <v>0.2</v>
      </c>
      <c r="CE416" s="83">
        <f t="shared" si="815"/>
        <v>1.9449523213569648E-2</v>
      </c>
      <c r="CF416" s="84">
        <f t="shared" si="816"/>
        <v>836.56743510432511</v>
      </c>
      <c r="CG416" s="83">
        <f t="shared" si="762"/>
        <v>0</v>
      </c>
      <c r="CH416" s="83">
        <f t="shared" si="817"/>
        <v>2.5418432886032978</v>
      </c>
      <c r="CI416" s="83">
        <f t="shared" si="763"/>
        <v>2.5418432886032978</v>
      </c>
      <c r="CJ416" s="143">
        <f t="shared" si="764"/>
        <v>0.2</v>
      </c>
      <c r="CK416" s="83">
        <f t="shared" si="818"/>
        <v>1.8641910799758375E-2</v>
      </c>
      <c r="CL416" s="84">
        <f t="shared" si="819"/>
        <v>781.58189913156309</v>
      </c>
      <c r="CM416" s="83">
        <f t="shared" si="765"/>
        <v>0</v>
      </c>
      <c r="CN416" s="83">
        <f t="shared" si="820"/>
        <v>2.5548065640196707</v>
      </c>
      <c r="CO416" s="83">
        <f t="shared" si="766"/>
        <v>2.5548065640196707</v>
      </c>
      <c r="CP416" s="143">
        <f t="shared" si="767"/>
        <v>0.2</v>
      </c>
      <c r="CQ416" s="83">
        <f t="shared" si="821"/>
        <v>1.8801564504283674E-2</v>
      </c>
      <c r="CR416" s="84">
        <f t="shared" si="822"/>
        <v>767.37277003503254</v>
      </c>
      <c r="CS416" s="83">
        <f t="shared" si="768"/>
        <v>0</v>
      </c>
      <c r="CT416" s="83">
        <f t="shared" si="823"/>
        <v>2.5581780063445656</v>
      </c>
      <c r="CU416" s="83">
        <f t="shared" si="769"/>
        <v>2.5581780063445656</v>
      </c>
      <c r="CV416" s="143">
        <f t="shared" si="770"/>
        <v>0.2</v>
      </c>
      <c r="CW416" s="83">
        <f t="shared" si="824"/>
        <v>1.8829526987183737E-2</v>
      </c>
      <c r="CX416" s="84">
        <f t="shared" si="825"/>
        <v>765.83998815067525</v>
      </c>
      <c r="CY416" s="83">
        <f t="shared" si="771"/>
        <v>0</v>
      </c>
      <c r="CZ416" s="83">
        <f t="shared" si="826"/>
        <v>2.5585422258489796</v>
      </c>
      <c r="DA416" s="83">
        <f t="shared" si="772"/>
        <v>2.5585422258489796</v>
      </c>
      <c r="DB416" s="143">
        <f t="shared" si="773"/>
        <v>0.2</v>
      </c>
      <c r="DC416" s="83">
        <f t="shared" si="827"/>
        <v>1.8830446767325669E-2</v>
      </c>
      <c r="DD416" s="84">
        <f t="shared" si="828"/>
        <v>765.76900818700722</v>
      </c>
      <c r="DE416" s="86">
        <f t="shared" si="774"/>
        <v>2017.9544060599173</v>
      </c>
      <c r="DF416" s="86">
        <f t="shared" si="775"/>
        <v>807.18176242396692</v>
      </c>
      <c r="DG416" s="86">
        <f t="shared" si="776"/>
        <v>504.48860151497934</v>
      </c>
      <c r="DH416" s="86">
        <f t="shared" si="777"/>
        <v>0.31562859726108233</v>
      </c>
      <c r="DI416" s="86">
        <f t="shared" si="778"/>
        <v>0.84594777491614082</v>
      </c>
      <c r="DJ416" s="86">
        <f t="shared" si="779"/>
        <v>85.757858026195123</v>
      </c>
      <c r="DK416" s="86">
        <f t="shared" si="780"/>
        <v>23.120141785887611</v>
      </c>
      <c r="DL416" s="86">
        <f t="shared" si="838"/>
        <v>23.120141785887611</v>
      </c>
      <c r="DM416" s="86">
        <f t="shared" si="781"/>
        <v>0.84594777491614082</v>
      </c>
      <c r="DN416" s="85">
        <f t="shared" si="782"/>
        <v>0.84594777491614082</v>
      </c>
      <c r="DO416" s="85">
        <f t="shared" si="829"/>
        <v>84.594777491614082</v>
      </c>
      <c r="DP416" s="85">
        <f t="shared" si="783"/>
        <v>0.84594777491614082</v>
      </c>
      <c r="DQ416" s="85">
        <f t="shared" si="830"/>
        <v>84.594777491614082</v>
      </c>
      <c r="DR416" s="85">
        <f t="shared" si="784"/>
        <v>0.84594777491614082</v>
      </c>
      <c r="DS416" s="85">
        <f t="shared" si="831"/>
        <v>84.594777491614082</v>
      </c>
      <c r="DT416" s="81"/>
      <c r="DU416" s="81"/>
      <c r="DV416" s="81">
        <f t="shared" si="832"/>
        <v>-0.84594777491614082</v>
      </c>
      <c r="DW416" s="100"/>
    </row>
    <row r="417" spans="1:127" x14ac:dyDescent="0.2">
      <c r="A417" s="59">
        <f t="shared" si="785"/>
        <v>54.933333333333621</v>
      </c>
      <c r="B417" s="44">
        <f t="shared" si="786"/>
        <v>54933.33333333362</v>
      </c>
      <c r="C417" s="52">
        <f t="shared" si="720"/>
        <v>133.33333333333334</v>
      </c>
      <c r="D417" s="50">
        <f t="shared" si="721"/>
        <v>4</v>
      </c>
      <c r="E417" s="44">
        <f t="shared" si="722"/>
        <v>4.13</v>
      </c>
      <c r="F417" s="47">
        <f t="shared" si="723"/>
        <v>0.02</v>
      </c>
      <c r="G417" s="52">
        <f t="shared" si="787"/>
        <v>2.475022509562259E-2</v>
      </c>
      <c r="H417" s="57">
        <f t="shared" si="788"/>
        <v>598.45712167434124</v>
      </c>
      <c r="I417" s="52">
        <f t="shared" si="789"/>
        <v>0</v>
      </c>
      <c r="J417" s="54">
        <f t="shared" si="790"/>
        <v>1564.9672732612132</v>
      </c>
      <c r="K417" s="46">
        <f t="shared" si="833"/>
        <v>1564.9672732612132</v>
      </c>
      <c r="L417" s="80">
        <f t="shared" si="724"/>
        <v>0</v>
      </c>
      <c r="M417" s="142">
        <f t="shared" si="725"/>
        <v>0</v>
      </c>
      <c r="N417" s="60">
        <f t="shared" si="726"/>
        <v>4.13</v>
      </c>
      <c r="O417" s="53">
        <f t="shared" si="727"/>
        <v>0</v>
      </c>
      <c r="P417" s="58">
        <f t="shared" si="791"/>
        <v>2.7795947355555461</v>
      </c>
      <c r="Q417" s="49">
        <f t="shared" si="728"/>
        <v>2.7795947355555461</v>
      </c>
      <c r="R417" s="143">
        <f t="shared" si="729"/>
        <v>0.02</v>
      </c>
      <c r="S417" s="51">
        <f t="shared" si="792"/>
        <v>1.9310035596554229E-2</v>
      </c>
      <c r="T417" s="57">
        <f t="shared" si="793"/>
        <v>589.88444811504905</v>
      </c>
      <c r="U417" s="53">
        <f t="shared" si="730"/>
        <v>0</v>
      </c>
      <c r="V417" s="58">
        <f t="shared" si="794"/>
        <v>2.7850442669208224</v>
      </c>
      <c r="W417" s="49">
        <f t="shared" si="731"/>
        <v>2.7850442669208224</v>
      </c>
      <c r="X417" s="143">
        <f t="shared" si="732"/>
        <v>0.02</v>
      </c>
      <c r="Y417" s="51">
        <f t="shared" si="795"/>
        <v>1.8715213815298476E-2</v>
      </c>
      <c r="Z417" s="57">
        <f t="shared" si="796"/>
        <v>579.56122122778015</v>
      </c>
      <c r="AA417" s="53">
        <f t="shared" si="733"/>
        <v>0</v>
      </c>
      <c r="AB417" s="58">
        <f t="shared" si="797"/>
        <v>2.7920431341798273</v>
      </c>
      <c r="AC417" s="49">
        <f t="shared" si="734"/>
        <v>2.7920431341798273</v>
      </c>
      <c r="AD417" s="143">
        <f t="shared" si="735"/>
        <v>0.02</v>
      </c>
      <c r="AE417" s="49">
        <f t="shared" si="834"/>
        <v>1.8662523966449476E-2</v>
      </c>
      <c r="AF417" s="57">
        <f t="shared" si="798"/>
        <v>577.27514158536542</v>
      </c>
      <c r="AG417" s="53">
        <f t="shared" si="736"/>
        <v>0</v>
      </c>
      <c r="AH417" s="58">
        <f t="shared" si="799"/>
        <v>2.793658085959593</v>
      </c>
      <c r="AI417" s="49">
        <f t="shared" si="737"/>
        <v>2.793658085959593</v>
      </c>
      <c r="AJ417" s="143">
        <f t="shared" si="738"/>
        <v>0.02</v>
      </c>
      <c r="AK417" s="51">
        <f t="shared" si="800"/>
        <v>1.8663082291310879E-2</v>
      </c>
      <c r="AL417" s="57">
        <f t="shared" si="801"/>
        <v>576.99577867307323</v>
      </c>
      <c r="AM417" s="53">
        <f t="shared" si="739"/>
        <v>0</v>
      </c>
      <c r="AN417" s="58">
        <f t="shared" si="802"/>
        <v>2.7938570617236707</v>
      </c>
      <c r="AO417" s="49">
        <f t="shared" si="740"/>
        <v>2.7938570617236707</v>
      </c>
      <c r="AP417" s="143">
        <f t="shared" si="741"/>
        <v>0.02</v>
      </c>
      <c r="AQ417" s="51">
        <f t="shared" si="803"/>
        <v>1.8663377941043075E-2</v>
      </c>
      <c r="AR417" s="57">
        <f t="shared" si="804"/>
        <v>576.97003063844704</v>
      </c>
      <c r="AS417" s="44">
        <f t="shared" si="742"/>
        <v>2816.9410918701833</v>
      </c>
      <c r="AT417" s="44">
        <f t="shared" si="743"/>
        <v>1126.7764367480734</v>
      </c>
      <c r="AU417" s="44">
        <f t="shared" si="744"/>
        <v>704.23527296754582</v>
      </c>
      <c r="AV417" s="47">
        <f t="shared" si="745"/>
        <v>4.4223700067117209</v>
      </c>
      <c r="AW417" s="47">
        <f t="shared" si="746"/>
        <v>89.656408198386885</v>
      </c>
      <c r="AX417" s="86">
        <f t="shared" si="747"/>
        <v>6792.9800558286961</v>
      </c>
      <c r="AY417" s="86">
        <f t="shared" si="748"/>
        <v>247.97214469776728</v>
      </c>
      <c r="AZ417" s="10">
        <f t="shared" si="805"/>
        <v>247.97214469776728</v>
      </c>
      <c r="BA417" s="44">
        <f t="shared" si="749"/>
        <v>247.97214469776728</v>
      </c>
      <c r="BB417" s="9">
        <f t="shared" si="750"/>
        <v>247.97214469776728</v>
      </c>
      <c r="BC417" s="45">
        <f t="shared" si="839"/>
        <v>33062.95262636897</v>
      </c>
      <c r="BD417" s="9">
        <f t="shared" si="751"/>
        <v>247.97214469776728</v>
      </c>
      <c r="BE417" s="45">
        <f t="shared" si="835"/>
        <v>33062.95262636897</v>
      </c>
      <c r="BF417" s="9">
        <f t="shared" si="752"/>
        <v>247.97214469776728</v>
      </c>
      <c r="BG417" s="45">
        <f t="shared" si="836"/>
        <v>33062.95262636897</v>
      </c>
      <c r="BH417" s="58"/>
      <c r="BI417" s="58"/>
      <c r="BJ417" s="58">
        <f t="shared" si="806"/>
        <v>-247.97214469776728</v>
      </c>
      <c r="BK417" s="97"/>
      <c r="BL417" s="44"/>
      <c r="BM417" s="82">
        <f t="shared" si="807"/>
        <v>41.2</v>
      </c>
      <c r="BN417" s="86">
        <f t="shared" si="808"/>
        <v>41200</v>
      </c>
      <c r="BO417" s="86">
        <f t="shared" si="809"/>
        <v>100</v>
      </c>
      <c r="BP417" s="84">
        <f t="shared" si="753"/>
        <v>3</v>
      </c>
      <c r="BQ417" s="84">
        <f t="shared" si="754"/>
        <v>2.6</v>
      </c>
      <c r="BR417" s="84">
        <f t="shared" si="755"/>
        <v>0.2</v>
      </c>
      <c r="BS417" s="84">
        <f t="shared" si="810"/>
        <v>3.3636943074938072E-2</v>
      </c>
      <c r="BT417" s="84">
        <f t="shared" si="811"/>
        <v>794.39825357425991</v>
      </c>
      <c r="BU417" s="84">
        <f t="shared" si="812"/>
        <v>0</v>
      </c>
      <c r="BV417" s="83">
        <f t="shared" si="813"/>
        <v>1123.9306811443985</v>
      </c>
      <c r="BW417" s="81">
        <f t="shared" si="837"/>
        <v>1123.9306811443985</v>
      </c>
      <c r="BX417" s="83">
        <f t="shared" si="756"/>
        <v>0</v>
      </c>
      <c r="BY417" s="141">
        <f t="shared" si="757"/>
        <v>0</v>
      </c>
      <c r="BZ417" s="83">
        <f t="shared" si="758"/>
        <v>2.6</v>
      </c>
      <c r="CA417" s="83">
        <f t="shared" si="759"/>
        <v>0</v>
      </c>
      <c r="CB417" s="83">
        <f t="shared" si="814"/>
        <v>2.5521363795795646</v>
      </c>
      <c r="CC417" s="83">
        <f t="shared" si="760"/>
        <v>2.5521363795795646</v>
      </c>
      <c r="CD417" s="143">
        <f t="shared" si="761"/>
        <v>0.2</v>
      </c>
      <c r="CE417" s="83">
        <f t="shared" si="815"/>
        <v>1.9429523213569649E-2</v>
      </c>
      <c r="CF417" s="84">
        <f t="shared" si="816"/>
        <v>837.32914827832417</v>
      </c>
      <c r="CG417" s="83">
        <f t="shared" si="762"/>
        <v>0</v>
      </c>
      <c r="CH417" s="83">
        <f t="shared" si="817"/>
        <v>2.542026370306703</v>
      </c>
      <c r="CI417" s="83">
        <f t="shared" si="763"/>
        <v>2.542026370306703</v>
      </c>
      <c r="CJ417" s="143">
        <f t="shared" si="764"/>
        <v>0.2</v>
      </c>
      <c r="CK417" s="83">
        <f t="shared" si="818"/>
        <v>1.8621910799758376E-2</v>
      </c>
      <c r="CL417" s="84">
        <f t="shared" si="819"/>
        <v>782.31490697997356</v>
      </c>
      <c r="CM417" s="83">
        <f t="shared" si="765"/>
        <v>0</v>
      </c>
      <c r="CN417" s="83">
        <f t="shared" si="820"/>
        <v>2.5549964656275415</v>
      </c>
      <c r="CO417" s="83">
        <f t="shared" si="766"/>
        <v>2.5549964656275415</v>
      </c>
      <c r="CP417" s="143">
        <f t="shared" si="767"/>
        <v>0.2</v>
      </c>
      <c r="CQ417" s="83">
        <f t="shared" si="821"/>
        <v>1.8781564504283674E-2</v>
      </c>
      <c r="CR417" s="84">
        <f t="shared" si="822"/>
        <v>768.10830769838969</v>
      </c>
      <c r="CS417" s="83">
        <f t="shared" si="768"/>
        <v>0</v>
      </c>
      <c r="CT417" s="83">
        <f t="shared" si="823"/>
        <v>2.558367327984775</v>
      </c>
      <c r="CU417" s="83">
        <f t="shared" si="769"/>
        <v>2.558367327984775</v>
      </c>
      <c r="CV417" s="143">
        <f t="shared" si="770"/>
        <v>0.2</v>
      </c>
      <c r="CW417" s="83">
        <f t="shared" si="824"/>
        <v>1.8809526987183738E-2</v>
      </c>
      <c r="CX417" s="84">
        <f t="shared" si="825"/>
        <v>766.57564950576898</v>
      </c>
      <c r="CY417" s="83">
        <f t="shared" si="771"/>
        <v>0</v>
      </c>
      <c r="CZ417" s="83">
        <f t="shared" si="826"/>
        <v>2.558731520163664</v>
      </c>
      <c r="DA417" s="83">
        <f t="shared" si="772"/>
        <v>2.558731520163664</v>
      </c>
      <c r="DB417" s="143">
        <f t="shared" si="773"/>
        <v>0.2</v>
      </c>
      <c r="DC417" s="83">
        <f t="shared" si="827"/>
        <v>1.881044676732567E-2</v>
      </c>
      <c r="DD417" s="84">
        <f t="shared" si="828"/>
        <v>766.50460076692173</v>
      </c>
      <c r="DE417" s="86">
        <f t="shared" si="774"/>
        <v>2023.0752260599174</v>
      </c>
      <c r="DF417" s="86">
        <f t="shared" si="775"/>
        <v>809.23009042396689</v>
      </c>
      <c r="DG417" s="86">
        <f t="shared" si="776"/>
        <v>505.76880651497936</v>
      </c>
      <c r="DH417" s="86">
        <f t="shared" si="777"/>
        <v>0.31435716325115926</v>
      </c>
      <c r="DI417" s="86">
        <f t="shared" si="778"/>
        <v>0.8396989034927056</v>
      </c>
      <c r="DJ417" s="86">
        <f t="shared" si="779"/>
        <v>84.571653471136131</v>
      </c>
      <c r="DK417" s="86">
        <f t="shared" si="780"/>
        <v>20.119269425913245</v>
      </c>
      <c r="DL417" s="86">
        <f t="shared" si="838"/>
        <v>20.119269425913245</v>
      </c>
      <c r="DM417" s="86">
        <f t="shared" si="781"/>
        <v>0.8396989034927056</v>
      </c>
      <c r="DN417" s="85">
        <f t="shared" si="782"/>
        <v>0.8396989034927056</v>
      </c>
      <c r="DO417" s="85">
        <f t="shared" si="829"/>
        <v>83.969890349270557</v>
      </c>
      <c r="DP417" s="85">
        <f t="shared" si="783"/>
        <v>0.8396989034927056</v>
      </c>
      <c r="DQ417" s="85">
        <f t="shared" si="830"/>
        <v>83.969890349270557</v>
      </c>
      <c r="DR417" s="85">
        <f t="shared" si="784"/>
        <v>0.8396989034927056</v>
      </c>
      <c r="DS417" s="85">
        <f t="shared" si="831"/>
        <v>83.969890349270557</v>
      </c>
      <c r="DT417" s="81"/>
      <c r="DU417" s="81"/>
      <c r="DV417" s="81">
        <f t="shared" si="832"/>
        <v>-0.8396989034927056</v>
      </c>
      <c r="DW417" s="100"/>
    </row>
    <row r="418" spans="1:127" x14ac:dyDescent="0.2">
      <c r="A418" s="59">
        <f t="shared" si="785"/>
        <v>55.066666666666954</v>
      </c>
      <c r="B418" s="44">
        <f t="shared" si="786"/>
        <v>55066.666666666955</v>
      </c>
      <c r="C418" s="52">
        <f t="shared" si="720"/>
        <v>133.33333333333334</v>
      </c>
      <c r="D418" s="50">
        <f t="shared" si="721"/>
        <v>4</v>
      </c>
      <c r="E418" s="44">
        <f t="shared" si="722"/>
        <v>4.13</v>
      </c>
      <c r="F418" s="47">
        <f t="shared" si="723"/>
        <v>0.02</v>
      </c>
      <c r="G418" s="52">
        <f t="shared" si="787"/>
        <v>2.4747558428955922E-2</v>
      </c>
      <c r="H418" s="57">
        <f t="shared" si="788"/>
        <v>599.25611737288159</v>
      </c>
      <c r="I418" s="52">
        <f t="shared" si="789"/>
        <v>0</v>
      </c>
      <c r="J418" s="54">
        <f t="shared" si="790"/>
        <v>1569.2836732612132</v>
      </c>
      <c r="K418" s="46">
        <f t="shared" si="833"/>
        <v>1569.2836732612132</v>
      </c>
      <c r="L418" s="80">
        <f t="shared" si="724"/>
        <v>0</v>
      </c>
      <c r="M418" s="142">
        <f t="shared" si="725"/>
        <v>0</v>
      </c>
      <c r="N418" s="60">
        <f t="shared" si="726"/>
        <v>4.13</v>
      </c>
      <c r="O418" s="53">
        <f t="shared" si="727"/>
        <v>0</v>
      </c>
      <c r="P418" s="58">
        <f t="shared" si="791"/>
        <v>2.7794368871492252</v>
      </c>
      <c r="Q418" s="49">
        <f t="shared" si="728"/>
        <v>2.7794368871492252</v>
      </c>
      <c r="R418" s="143">
        <f t="shared" si="729"/>
        <v>0.02</v>
      </c>
      <c r="S418" s="51">
        <f t="shared" si="792"/>
        <v>1.9307368929887561E-2</v>
      </c>
      <c r="T418" s="57">
        <f t="shared" si="793"/>
        <v>590.81065998405427</v>
      </c>
      <c r="U418" s="53">
        <f t="shared" si="730"/>
        <v>0</v>
      </c>
      <c r="V418" s="58">
        <f t="shared" si="794"/>
        <v>2.7847747655673576</v>
      </c>
      <c r="W418" s="49">
        <f t="shared" si="731"/>
        <v>2.7847747655673576</v>
      </c>
      <c r="X418" s="143">
        <f t="shared" si="732"/>
        <v>0.02</v>
      </c>
      <c r="Y418" s="51">
        <f t="shared" si="795"/>
        <v>1.8712547148631808E-2</v>
      </c>
      <c r="Z418" s="57">
        <f t="shared" si="796"/>
        <v>580.45714381468417</v>
      </c>
      <c r="AA418" s="53">
        <f t="shared" si="733"/>
        <v>0</v>
      </c>
      <c r="AB418" s="58">
        <f t="shared" si="797"/>
        <v>2.791753771663632</v>
      </c>
      <c r="AC418" s="49">
        <f t="shared" si="734"/>
        <v>2.791753771663632</v>
      </c>
      <c r="AD418" s="143">
        <f t="shared" si="735"/>
        <v>0.02</v>
      </c>
      <c r="AE418" s="49">
        <f t="shared" si="834"/>
        <v>1.8659857299782808E-2</v>
      </c>
      <c r="AF418" s="57">
        <f t="shared" si="798"/>
        <v>578.16630215542341</v>
      </c>
      <c r="AG418" s="53">
        <f t="shared" si="736"/>
        <v>0</v>
      </c>
      <c r="AH418" s="58">
        <f t="shared" si="799"/>
        <v>2.79336326405069</v>
      </c>
      <c r="AI418" s="49">
        <f t="shared" si="737"/>
        <v>2.79336326405069</v>
      </c>
      <c r="AJ418" s="143">
        <f t="shared" si="738"/>
        <v>0.02</v>
      </c>
      <c r="AK418" s="51">
        <f t="shared" si="800"/>
        <v>1.8660415624644211E-2</v>
      </c>
      <c r="AL418" s="57">
        <f t="shared" si="801"/>
        <v>577.88645073022383</v>
      </c>
      <c r="AM418" s="53">
        <f t="shared" si="739"/>
        <v>0</v>
      </c>
      <c r="AN418" s="58">
        <f t="shared" si="802"/>
        <v>2.7935615115450121</v>
      </c>
      <c r="AO418" s="49">
        <f t="shared" si="740"/>
        <v>2.7935615115450121</v>
      </c>
      <c r="AP418" s="143">
        <f t="shared" si="741"/>
        <v>0.02</v>
      </c>
      <c r="AQ418" s="51">
        <f t="shared" si="803"/>
        <v>1.8660711274376407E-2</v>
      </c>
      <c r="AR418" s="57">
        <f t="shared" si="804"/>
        <v>577.86065337231958</v>
      </c>
      <c r="AS418" s="44">
        <f t="shared" si="742"/>
        <v>2824.7106118701836</v>
      </c>
      <c r="AT418" s="44">
        <f t="shared" si="743"/>
        <v>1129.8842447480733</v>
      </c>
      <c r="AU418" s="44">
        <f t="shared" si="744"/>
        <v>706.1776529675459</v>
      </c>
      <c r="AV418" s="47">
        <f t="shared" si="745"/>
        <v>4.3856045384296385</v>
      </c>
      <c r="AW418" s="47">
        <f t="shared" si="746"/>
        <v>88.260405145013394</v>
      </c>
      <c r="AX418" s="86">
        <f t="shared" si="747"/>
        <v>6624.0718895784121</v>
      </c>
      <c r="AY418" s="86">
        <f t="shared" si="748"/>
        <v>246.21469826466725</v>
      </c>
      <c r="AZ418" s="10">
        <f t="shared" si="805"/>
        <v>246.21469826466725</v>
      </c>
      <c r="BA418" s="44">
        <f t="shared" si="749"/>
        <v>246.21469826466725</v>
      </c>
      <c r="BB418" s="9">
        <f t="shared" si="750"/>
        <v>246.21469826466725</v>
      </c>
      <c r="BC418" s="45">
        <f t="shared" si="839"/>
        <v>32828.62643528897</v>
      </c>
      <c r="BD418" s="9">
        <f t="shared" si="751"/>
        <v>246.21469826466725</v>
      </c>
      <c r="BE418" s="45">
        <f t="shared" si="835"/>
        <v>32828.62643528897</v>
      </c>
      <c r="BF418" s="9">
        <f t="shared" si="752"/>
        <v>246.21469826466725</v>
      </c>
      <c r="BG418" s="45">
        <f t="shared" si="836"/>
        <v>32828.62643528897</v>
      </c>
      <c r="BH418" s="58"/>
      <c r="BI418" s="58"/>
      <c r="BJ418" s="58">
        <f t="shared" si="806"/>
        <v>-246.21469826466725</v>
      </c>
      <c r="BK418" s="97"/>
      <c r="BL418" s="44"/>
      <c r="BM418" s="82">
        <f t="shared" si="807"/>
        <v>41.300000000000004</v>
      </c>
      <c r="BN418" s="86">
        <f t="shared" si="808"/>
        <v>41300</v>
      </c>
      <c r="BO418" s="86">
        <f t="shared" si="809"/>
        <v>100</v>
      </c>
      <c r="BP418" s="84">
        <f t="shared" si="753"/>
        <v>3</v>
      </c>
      <c r="BQ418" s="84">
        <f t="shared" si="754"/>
        <v>2.6</v>
      </c>
      <c r="BR418" s="84">
        <f t="shared" si="755"/>
        <v>0.2</v>
      </c>
      <c r="BS418" s="84">
        <f t="shared" si="810"/>
        <v>3.3616943074938073E-2</v>
      </c>
      <c r="BT418" s="84">
        <f t="shared" si="811"/>
        <v>795.69159753868064</v>
      </c>
      <c r="BU418" s="84">
        <f t="shared" si="812"/>
        <v>0</v>
      </c>
      <c r="BV418" s="83">
        <f t="shared" si="813"/>
        <v>1126.7755811443983</v>
      </c>
      <c r="BW418" s="81">
        <f t="shared" si="837"/>
        <v>1126.7755811443983</v>
      </c>
      <c r="BX418" s="83">
        <f t="shared" si="756"/>
        <v>0</v>
      </c>
      <c r="BY418" s="141">
        <f t="shared" si="757"/>
        <v>0</v>
      </c>
      <c r="BZ418" s="83">
        <f t="shared" si="758"/>
        <v>2.6</v>
      </c>
      <c r="CA418" s="83">
        <f t="shared" si="759"/>
        <v>0</v>
      </c>
      <c r="CB418" s="83">
        <f t="shared" si="814"/>
        <v>2.5521937619169064</v>
      </c>
      <c r="CC418" s="83">
        <f t="shared" si="760"/>
        <v>2.5521937619169064</v>
      </c>
      <c r="CD418" s="143">
        <f t="shared" si="761"/>
        <v>0.2</v>
      </c>
      <c r="CE418" s="83">
        <f t="shared" si="815"/>
        <v>1.940952321356965E-2</v>
      </c>
      <c r="CF418" s="84">
        <f t="shared" si="816"/>
        <v>838.09006071893475</v>
      </c>
      <c r="CG418" s="83">
        <f t="shared" si="762"/>
        <v>0</v>
      </c>
      <c r="CH418" s="83">
        <f t="shared" si="817"/>
        <v>2.5422096140977537</v>
      </c>
      <c r="CI418" s="83">
        <f t="shared" si="763"/>
        <v>2.5422096140977537</v>
      </c>
      <c r="CJ418" s="143">
        <f t="shared" si="764"/>
        <v>0.2</v>
      </c>
      <c r="CK418" s="83">
        <f t="shared" si="818"/>
        <v>1.8601910799758377E-2</v>
      </c>
      <c r="CL418" s="84">
        <f t="shared" si="819"/>
        <v>783.0470752618279</v>
      </c>
      <c r="CM418" s="83">
        <f t="shared" si="765"/>
        <v>0</v>
      </c>
      <c r="CN418" s="83">
        <f t="shared" si="820"/>
        <v>2.5551865403636818</v>
      </c>
      <c r="CO418" s="83">
        <f t="shared" si="766"/>
        <v>2.5551865403636818</v>
      </c>
      <c r="CP418" s="143">
        <f t="shared" si="767"/>
        <v>0.2</v>
      </c>
      <c r="CQ418" s="83">
        <f t="shared" si="821"/>
        <v>1.8761564504283675E-2</v>
      </c>
      <c r="CR418" s="84">
        <f t="shared" si="822"/>
        <v>768.84300791253168</v>
      </c>
      <c r="CS418" s="83">
        <f t="shared" si="768"/>
        <v>0</v>
      </c>
      <c r="CT418" s="83">
        <f t="shared" si="823"/>
        <v>2.5585568227313109</v>
      </c>
      <c r="CU418" s="83">
        <f t="shared" si="769"/>
        <v>2.5585568227313109</v>
      </c>
      <c r="CV418" s="143">
        <f t="shared" si="770"/>
        <v>0.2</v>
      </c>
      <c r="CW418" s="83">
        <f t="shared" si="824"/>
        <v>1.8789526987183738E-2</v>
      </c>
      <c r="CX418" s="84">
        <f t="shared" si="825"/>
        <v>767.31047467264568</v>
      </c>
      <c r="CY418" s="83">
        <f t="shared" si="771"/>
        <v>0</v>
      </c>
      <c r="CZ418" s="83">
        <f t="shared" si="826"/>
        <v>2.5589209873373373</v>
      </c>
      <c r="DA418" s="83">
        <f t="shared" si="772"/>
        <v>2.5589209873373373</v>
      </c>
      <c r="DB418" s="143">
        <f t="shared" si="773"/>
        <v>0.2</v>
      </c>
      <c r="DC418" s="83">
        <f t="shared" si="827"/>
        <v>1.8790446767325671E-2</v>
      </c>
      <c r="DD418" s="84">
        <f t="shared" si="828"/>
        <v>767.23935729058087</v>
      </c>
      <c r="DE418" s="86">
        <f t="shared" si="774"/>
        <v>2028.1960460599166</v>
      </c>
      <c r="DF418" s="86">
        <f t="shared" si="775"/>
        <v>811.27841842396663</v>
      </c>
      <c r="DG418" s="86">
        <f t="shared" si="776"/>
        <v>507.04901151497916</v>
      </c>
      <c r="DH418" s="86">
        <f t="shared" si="777"/>
        <v>0.31309407153752372</v>
      </c>
      <c r="DI418" s="86">
        <f t="shared" si="778"/>
        <v>0.8335119402777017</v>
      </c>
      <c r="DJ418" s="86">
        <f t="shared" si="779"/>
        <v>83.404817020320436</v>
      </c>
      <c r="DK418" s="86">
        <f t="shared" si="780"/>
        <v>17.122867551604472</v>
      </c>
      <c r="DL418" s="86">
        <f t="shared" si="838"/>
        <v>17.122867551604472</v>
      </c>
      <c r="DM418" s="86">
        <f t="shared" si="781"/>
        <v>0.8335119402777017</v>
      </c>
      <c r="DN418" s="85">
        <f t="shared" si="782"/>
        <v>0.8335119402777017</v>
      </c>
      <c r="DO418" s="85">
        <f t="shared" si="829"/>
        <v>83.351194027770177</v>
      </c>
      <c r="DP418" s="85">
        <f t="shared" si="783"/>
        <v>0.8335119402777017</v>
      </c>
      <c r="DQ418" s="85">
        <f t="shared" si="830"/>
        <v>83.351194027770177</v>
      </c>
      <c r="DR418" s="85">
        <f t="shared" si="784"/>
        <v>0.8335119402777017</v>
      </c>
      <c r="DS418" s="85">
        <f t="shared" si="831"/>
        <v>83.351194027770177</v>
      </c>
      <c r="DT418" s="81"/>
      <c r="DU418" s="81"/>
      <c r="DV418" s="81">
        <f t="shared" si="832"/>
        <v>-0.8335119402777017</v>
      </c>
      <c r="DW418" s="100"/>
    </row>
    <row r="419" spans="1:127" x14ac:dyDescent="0.2">
      <c r="A419" s="59">
        <f t="shared" si="785"/>
        <v>55.200000000000294</v>
      </c>
      <c r="B419" s="44">
        <f t="shared" si="786"/>
        <v>55200.000000000291</v>
      </c>
      <c r="C419" s="52">
        <f t="shared" si="720"/>
        <v>133.33333333333334</v>
      </c>
      <c r="D419" s="50">
        <f t="shared" si="721"/>
        <v>4</v>
      </c>
      <c r="E419" s="44">
        <f t="shared" si="722"/>
        <v>4.13</v>
      </c>
      <c r="F419" s="47">
        <f t="shared" si="723"/>
        <v>0.02</v>
      </c>
      <c r="G419" s="52">
        <f t="shared" si="787"/>
        <v>2.4744891762289254E-2</v>
      </c>
      <c r="H419" s="57">
        <f t="shared" si="788"/>
        <v>600.05502698048849</v>
      </c>
      <c r="I419" s="52">
        <f t="shared" si="789"/>
        <v>0</v>
      </c>
      <c r="J419" s="54">
        <f t="shared" si="790"/>
        <v>1573.6000732612131</v>
      </c>
      <c r="K419" s="46">
        <f t="shared" si="833"/>
        <v>1573.6000732612131</v>
      </c>
      <c r="L419" s="80">
        <f t="shared" si="724"/>
        <v>0</v>
      </c>
      <c r="M419" s="142">
        <f t="shared" si="725"/>
        <v>0</v>
      </c>
      <c r="N419" s="60">
        <f t="shared" si="726"/>
        <v>4.13</v>
      </c>
      <c r="O419" s="53">
        <f t="shared" si="727"/>
        <v>0</v>
      </c>
      <c r="P419" s="58">
        <f t="shared" si="791"/>
        <v>2.7792816107657998</v>
      </c>
      <c r="Q419" s="49">
        <f t="shared" si="728"/>
        <v>2.7792816107657998</v>
      </c>
      <c r="R419" s="143">
        <f t="shared" si="729"/>
        <v>0.02</v>
      </c>
      <c r="S419" s="51">
        <f t="shared" si="792"/>
        <v>1.9304702263220893E-2</v>
      </c>
      <c r="T419" s="57">
        <f t="shared" si="793"/>
        <v>591.73679653043246</v>
      </c>
      <c r="U419" s="53">
        <f t="shared" si="730"/>
        <v>0</v>
      </c>
      <c r="V419" s="58">
        <f t="shared" si="794"/>
        <v>2.7845087865968394</v>
      </c>
      <c r="W419" s="49">
        <f t="shared" si="731"/>
        <v>2.7845087865968394</v>
      </c>
      <c r="X419" s="143">
        <f t="shared" si="732"/>
        <v>0.02</v>
      </c>
      <c r="Y419" s="51">
        <f t="shared" si="795"/>
        <v>1.870988048196514E-2</v>
      </c>
      <c r="Z419" s="57">
        <f t="shared" si="796"/>
        <v>581.35302542764407</v>
      </c>
      <c r="AA419" s="53">
        <f t="shared" si="733"/>
        <v>0</v>
      </c>
      <c r="AB419" s="58">
        <f t="shared" si="797"/>
        <v>2.7914677145896949</v>
      </c>
      <c r="AC419" s="49">
        <f t="shared" si="734"/>
        <v>2.7914677145896949</v>
      </c>
      <c r="AD419" s="143">
        <f t="shared" si="735"/>
        <v>0.02</v>
      </c>
      <c r="AE419" s="49">
        <f t="shared" si="834"/>
        <v>1.865719063311614E-2</v>
      </c>
      <c r="AF419" s="57">
        <f t="shared" si="798"/>
        <v>579.05742773418251</v>
      </c>
      <c r="AG419" s="53">
        <f t="shared" si="736"/>
        <v>0</v>
      </c>
      <c r="AH419" s="58">
        <f t="shared" si="799"/>
        <v>2.7930717158753344</v>
      </c>
      <c r="AI419" s="49">
        <f t="shared" si="737"/>
        <v>2.7930717158753344</v>
      </c>
      <c r="AJ419" s="143">
        <f t="shared" si="738"/>
        <v>0.02</v>
      </c>
      <c r="AK419" s="51">
        <f t="shared" si="800"/>
        <v>1.8657748957977543E-2</v>
      </c>
      <c r="AL419" s="57">
        <f t="shared" si="801"/>
        <v>578.77708950637566</v>
      </c>
      <c r="AM419" s="53">
        <f t="shared" si="739"/>
        <v>0</v>
      </c>
      <c r="AN419" s="58">
        <f t="shared" si="802"/>
        <v>2.7932692312524199</v>
      </c>
      <c r="AO419" s="49">
        <f t="shared" si="740"/>
        <v>2.7932692312524199</v>
      </c>
      <c r="AP419" s="143">
        <f t="shared" si="741"/>
        <v>0.02</v>
      </c>
      <c r="AQ419" s="51">
        <f t="shared" si="803"/>
        <v>1.8658044607709739E-2</v>
      </c>
      <c r="AR419" s="57">
        <f t="shared" si="804"/>
        <v>578.7512430545313</v>
      </c>
      <c r="AS419" s="44">
        <f t="shared" si="742"/>
        <v>2832.4801318701834</v>
      </c>
      <c r="AT419" s="44">
        <f t="shared" si="743"/>
        <v>1132.9920527480733</v>
      </c>
      <c r="AU419" s="44">
        <f t="shared" si="744"/>
        <v>708.12003296754585</v>
      </c>
      <c r="AV419" s="47">
        <f t="shared" si="745"/>
        <v>4.3492219941848465</v>
      </c>
      <c r="AW419" s="47">
        <f t="shared" si="746"/>
        <v>86.889040647980806</v>
      </c>
      <c r="AX419" s="86">
        <f t="shared" si="747"/>
        <v>6459.7098006521555</v>
      </c>
      <c r="AY419" s="86">
        <f t="shared" si="748"/>
        <v>244.46448121455867</v>
      </c>
      <c r="AZ419" s="10">
        <f t="shared" si="805"/>
        <v>244.46448121455867</v>
      </c>
      <c r="BA419" s="44">
        <f t="shared" si="749"/>
        <v>244.46448121455867</v>
      </c>
      <c r="BB419" s="9">
        <f t="shared" si="750"/>
        <v>244.46448121455867</v>
      </c>
      <c r="BC419" s="45">
        <f t="shared" si="839"/>
        <v>32595.264161941159</v>
      </c>
      <c r="BD419" s="9">
        <f t="shared" si="751"/>
        <v>244.46448121455867</v>
      </c>
      <c r="BE419" s="45">
        <f t="shared" si="835"/>
        <v>32595.264161941159</v>
      </c>
      <c r="BF419" s="9">
        <f t="shared" si="752"/>
        <v>244.46448121455867</v>
      </c>
      <c r="BG419" s="45">
        <f t="shared" si="836"/>
        <v>32595.264161941159</v>
      </c>
      <c r="BH419" s="58"/>
      <c r="BI419" s="58"/>
      <c r="BJ419" s="58">
        <f t="shared" si="806"/>
        <v>-244.46448121455867</v>
      </c>
      <c r="BK419" s="97"/>
      <c r="BL419" s="44"/>
      <c r="BM419" s="82">
        <f t="shared" si="807"/>
        <v>41.4</v>
      </c>
      <c r="BN419" s="86">
        <f t="shared" si="808"/>
        <v>41400</v>
      </c>
      <c r="BO419" s="86">
        <f t="shared" si="809"/>
        <v>100</v>
      </c>
      <c r="BP419" s="84">
        <f t="shared" si="753"/>
        <v>3</v>
      </c>
      <c r="BQ419" s="84">
        <f t="shared" si="754"/>
        <v>2.6</v>
      </c>
      <c r="BR419" s="84">
        <f t="shared" si="755"/>
        <v>0.2</v>
      </c>
      <c r="BS419" s="84">
        <f t="shared" si="810"/>
        <v>3.3596943074938074E-2</v>
      </c>
      <c r="BT419" s="84">
        <f t="shared" si="811"/>
        <v>796.9841722723321</v>
      </c>
      <c r="BU419" s="84">
        <f t="shared" si="812"/>
        <v>0</v>
      </c>
      <c r="BV419" s="83">
        <f t="shared" si="813"/>
        <v>1129.6204811443981</v>
      </c>
      <c r="BW419" s="81">
        <f t="shared" si="837"/>
        <v>1129.6204811443981</v>
      </c>
      <c r="BX419" s="83">
        <f t="shared" si="756"/>
        <v>0</v>
      </c>
      <c r="BY419" s="141">
        <f t="shared" si="757"/>
        <v>0</v>
      </c>
      <c r="BZ419" s="83">
        <f t="shared" si="758"/>
        <v>2.6</v>
      </c>
      <c r="CA419" s="83">
        <f t="shared" si="759"/>
        <v>0</v>
      </c>
      <c r="CB419" s="83">
        <f t="shared" si="814"/>
        <v>2.5522513123419186</v>
      </c>
      <c r="CC419" s="83">
        <f t="shared" si="760"/>
        <v>2.5522513123419186</v>
      </c>
      <c r="CD419" s="143">
        <f t="shared" si="761"/>
        <v>0.2</v>
      </c>
      <c r="CE419" s="83">
        <f t="shared" si="815"/>
        <v>1.938952321356965E-2</v>
      </c>
      <c r="CF419" s="84">
        <f t="shared" si="816"/>
        <v>838.85017241198261</v>
      </c>
      <c r="CG419" s="83">
        <f t="shared" si="762"/>
        <v>0</v>
      </c>
      <c r="CH419" s="83">
        <f t="shared" si="817"/>
        <v>2.5423930199862497</v>
      </c>
      <c r="CI419" s="83">
        <f t="shared" si="763"/>
        <v>2.5423930199862497</v>
      </c>
      <c r="CJ419" s="143">
        <f t="shared" si="764"/>
        <v>0.2</v>
      </c>
      <c r="CK419" s="83">
        <f t="shared" si="818"/>
        <v>1.8581910799758378E-2</v>
      </c>
      <c r="CL419" s="84">
        <f t="shared" si="819"/>
        <v>783.77840405142331</v>
      </c>
      <c r="CM419" s="83">
        <f t="shared" si="765"/>
        <v>0</v>
      </c>
      <c r="CN419" s="83">
        <f t="shared" si="820"/>
        <v>2.5553767882196161</v>
      </c>
      <c r="CO419" s="83">
        <f t="shared" si="766"/>
        <v>2.5553767882196161</v>
      </c>
      <c r="CP419" s="143">
        <f t="shared" si="767"/>
        <v>0.2</v>
      </c>
      <c r="CQ419" s="83">
        <f t="shared" si="821"/>
        <v>1.8741564504283676E-2</v>
      </c>
      <c r="CR419" s="84">
        <f t="shared" si="822"/>
        <v>769.57687075221361</v>
      </c>
      <c r="CS419" s="83">
        <f t="shared" si="768"/>
        <v>0</v>
      </c>
      <c r="CT419" s="83">
        <f t="shared" si="823"/>
        <v>2.5587464905751922</v>
      </c>
      <c r="CU419" s="83">
        <f t="shared" si="769"/>
        <v>2.5587464905751922</v>
      </c>
      <c r="CV419" s="143">
        <f t="shared" si="770"/>
        <v>0.2</v>
      </c>
      <c r="CW419" s="83">
        <f t="shared" si="824"/>
        <v>1.8769526987183739E-2</v>
      </c>
      <c r="CX419" s="84">
        <f t="shared" si="825"/>
        <v>768.0444637253936</v>
      </c>
      <c r="CY419" s="83">
        <f t="shared" si="771"/>
        <v>0</v>
      </c>
      <c r="CZ419" s="83">
        <f t="shared" si="826"/>
        <v>2.5591106273611435</v>
      </c>
      <c r="DA419" s="83">
        <f t="shared" si="772"/>
        <v>2.5591106273611435</v>
      </c>
      <c r="DB419" s="143">
        <f t="shared" si="773"/>
        <v>0.2</v>
      </c>
      <c r="DC419" s="83">
        <f t="shared" si="827"/>
        <v>1.8770446767325671E-2</v>
      </c>
      <c r="DD419" s="84">
        <f t="shared" si="828"/>
        <v>767.97327783210051</v>
      </c>
      <c r="DE419" s="86">
        <f t="shared" si="774"/>
        <v>2033.3168660599165</v>
      </c>
      <c r="DF419" s="86">
        <f t="shared" si="775"/>
        <v>813.3267464239666</v>
      </c>
      <c r="DG419" s="86">
        <f t="shared" si="776"/>
        <v>508.32921651497912</v>
      </c>
      <c r="DH419" s="86">
        <f t="shared" si="777"/>
        <v>0.31183925272331497</v>
      </c>
      <c r="DI419" s="86">
        <f t="shared" si="778"/>
        <v>0.82738614772115571</v>
      </c>
      <c r="DJ419" s="86">
        <f t="shared" si="779"/>
        <v>82.256990134029508</v>
      </c>
      <c r="DK419" s="86">
        <f t="shared" si="780"/>
        <v>14.130931125218902</v>
      </c>
      <c r="DL419" s="86">
        <f t="shared" si="838"/>
        <v>14.130931125218902</v>
      </c>
      <c r="DM419" s="86">
        <f t="shared" si="781"/>
        <v>0.82738614772115571</v>
      </c>
      <c r="DN419" s="85">
        <f t="shared" si="782"/>
        <v>0.82738614772115571</v>
      </c>
      <c r="DO419" s="85">
        <f t="shared" si="829"/>
        <v>82.738614772115568</v>
      </c>
      <c r="DP419" s="85">
        <f t="shared" si="783"/>
        <v>0.82738614772115571</v>
      </c>
      <c r="DQ419" s="85">
        <f t="shared" si="830"/>
        <v>82.738614772115568</v>
      </c>
      <c r="DR419" s="85">
        <f t="shared" si="784"/>
        <v>0.82738614772115571</v>
      </c>
      <c r="DS419" s="85">
        <f t="shared" si="831"/>
        <v>82.738614772115568</v>
      </c>
      <c r="DT419" s="81"/>
      <c r="DU419" s="81"/>
      <c r="DV419" s="81">
        <f t="shared" si="832"/>
        <v>-0.82738614772115571</v>
      </c>
      <c r="DW419" s="100"/>
    </row>
    <row r="420" spans="1:127" x14ac:dyDescent="0.2">
      <c r="A420" s="59">
        <f t="shared" si="785"/>
        <v>55.333333333333627</v>
      </c>
      <c r="B420" s="44">
        <f t="shared" si="786"/>
        <v>55333.333333333627</v>
      </c>
      <c r="C420" s="52">
        <f t="shared" si="720"/>
        <v>133.33333333333334</v>
      </c>
      <c r="D420" s="50">
        <f t="shared" si="721"/>
        <v>4</v>
      </c>
      <c r="E420" s="44">
        <f t="shared" si="722"/>
        <v>4.13</v>
      </c>
      <c r="F420" s="47">
        <f t="shared" si="723"/>
        <v>0.02</v>
      </c>
      <c r="G420" s="52">
        <f t="shared" si="787"/>
        <v>2.4742225095622586E-2</v>
      </c>
      <c r="H420" s="57">
        <f t="shared" si="788"/>
        <v>600.85385049716183</v>
      </c>
      <c r="I420" s="52">
        <f t="shared" si="789"/>
        <v>0</v>
      </c>
      <c r="J420" s="54">
        <f t="shared" si="790"/>
        <v>1577.916473261213</v>
      </c>
      <c r="K420" s="46">
        <f t="shared" si="833"/>
        <v>1577.916473261213</v>
      </c>
      <c r="L420" s="80">
        <f t="shared" si="724"/>
        <v>0</v>
      </c>
      <c r="M420" s="142">
        <f t="shared" si="725"/>
        <v>0</v>
      </c>
      <c r="N420" s="60">
        <f t="shared" si="726"/>
        <v>4.13</v>
      </c>
      <c r="O420" s="53">
        <f t="shared" si="727"/>
        <v>0</v>
      </c>
      <c r="P420" s="58">
        <f t="shared" si="791"/>
        <v>2.7791289036496485</v>
      </c>
      <c r="Q420" s="49">
        <f t="shared" si="728"/>
        <v>2.7791289036496485</v>
      </c>
      <c r="R420" s="143">
        <f t="shared" si="729"/>
        <v>0.02</v>
      </c>
      <c r="S420" s="51">
        <f t="shared" si="792"/>
        <v>1.9302035596554225E-2</v>
      </c>
      <c r="T420" s="57">
        <f t="shared" si="793"/>
        <v>592.66285688862536</v>
      </c>
      <c r="U420" s="53">
        <f t="shared" si="730"/>
        <v>0</v>
      </c>
      <c r="V420" s="58">
        <f t="shared" si="794"/>
        <v>2.7842463264179949</v>
      </c>
      <c r="W420" s="49">
        <f t="shared" si="731"/>
        <v>2.7842463264179949</v>
      </c>
      <c r="X420" s="143">
        <f t="shared" si="732"/>
        <v>0.02</v>
      </c>
      <c r="Y420" s="51">
        <f t="shared" si="795"/>
        <v>1.8707213815298471E-2</v>
      </c>
      <c r="Z420" s="57">
        <f t="shared" si="796"/>
        <v>582.2488649254966</v>
      </c>
      <c r="AA420" s="53">
        <f t="shared" si="733"/>
        <v>0</v>
      </c>
      <c r="AB420" s="58">
        <f t="shared" si="797"/>
        <v>2.7911849601450558</v>
      </c>
      <c r="AC420" s="49">
        <f t="shared" si="734"/>
        <v>2.7911849601450558</v>
      </c>
      <c r="AD420" s="143">
        <f t="shared" si="735"/>
        <v>0.02</v>
      </c>
      <c r="AE420" s="49">
        <f t="shared" si="834"/>
        <v>1.8654523966449472E-2</v>
      </c>
      <c r="AF420" s="57">
        <f t="shared" si="798"/>
        <v>579.94851725922706</v>
      </c>
      <c r="AG420" s="53">
        <f t="shared" si="736"/>
        <v>0</v>
      </c>
      <c r="AH420" s="58">
        <f t="shared" si="799"/>
        <v>2.7927834386554506</v>
      </c>
      <c r="AI420" s="49">
        <f t="shared" si="737"/>
        <v>2.7927834386554506</v>
      </c>
      <c r="AJ420" s="143">
        <f t="shared" si="738"/>
        <v>0.02</v>
      </c>
      <c r="AK420" s="51">
        <f t="shared" si="800"/>
        <v>1.8655082291310875E-2</v>
      </c>
      <c r="AL420" s="57">
        <f t="shared" si="801"/>
        <v>579.66769395063227</v>
      </c>
      <c r="AM420" s="53">
        <f t="shared" si="739"/>
        <v>0</v>
      </c>
      <c r="AN420" s="58">
        <f t="shared" si="802"/>
        <v>2.7929802180807983</v>
      </c>
      <c r="AO420" s="49">
        <f t="shared" si="740"/>
        <v>2.7929802180807983</v>
      </c>
      <c r="AP420" s="143">
        <f t="shared" si="741"/>
        <v>0.02</v>
      </c>
      <c r="AQ420" s="51">
        <f t="shared" si="803"/>
        <v>1.8655377941043071E-2</v>
      </c>
      <c r="AR420" s="57">
        <f t="shared" si="804"/>
        <v>579.64179863557524</v>
      </c>
      <c r="AS420" s="44">
        <f t="shared" si="742"/>
        <v>2840.2496518701832</v>
      </c>
      <c r="AT420" s="44">
        <f t="shared" si="743"/>
        <v>1136.0998607480733</v>
      </c>
      <c r="AU420" s="44">
        <f t="shared" si="744"/>
        <v>710.06241296754581</v>
      </c>
      <c r="AV420" s="47">
        <f t="shared" si="745"/>
        <v>4.3132177076806455</v>
      </c>
      <c r="AW420" s="47">
        <f t="shared" si="746"/>
        <v>85.541833451385088</v>
      </c>
      <c r="AX420" s="86">
        <f t="shared" si="747"/>
        <v>6299.7626997963152</v>
      </c>
      <c r="AY420" s="86">
        <f t="shared" si="748"/>
        <v>242.72148356722224</v>
      </c>
      <c r="AZ420" s="10">
        <f t="shared" si="805"/>
        <v>242.72148356722224</v>
      </c>
      <c r="BA420" s="44">
        <f t="shared" si="749"/>
        <v>242.72148356722224</v>
      </c>
      <c r="BB420" s="9">
        <f t="shared" si="750"/>
        <v>242.72148356722224</v>
      </c>
      <c r="BC420" s="45">
        <f t="shared" si="839"/>
        <v>32362.864475629634</v>
      </c>
      <c r="BD420" s="9">
        <f t="shared" si="751"/>
        <v>242.72148356722224</v>
      </c>
      <c r="BE420" s="45">
        <f t="shared" si="835"/>
        <v>32362.864475629634</v>
      </c>
      <c r="BF420" s="9">
        <f t="shared" si="752"/>
        <v>242.72148356722224</v>
      </c>
      <c r="BG420" s="45">
        <f t="shared" si="836"/>
        <v>32362.864475629634</v>
      </c>
      <c r="BH420" s="58"/>
      <c r="BI420" s="58"/>
      <c r="BJ420" s="58">
        <f t="shared" si="806"/>
        <v>-242.72148356722224</v>
      </c>
      <c r="BK420" s="97"/>
      <c r="BL420" s="44"/>
      <c r="BM420" s="82">
        <f t="shared" si="807"/>
        <v>41.5</v>
      </c>
      <c r="BN420" s="86">
        <f t="shared" si="808"/>
        <v>41500</v>
      </c>
      <c r="BO420" s="86">
        <f t="shared" si="809"/>
        <v>100</v>
      </c>
      <c r="BP420" s="84">
        <f t="shared" si="753"/>
        <v>3</v>
      </c>
      <c r="BQ420" s="84">
        <f t="shared" si="754"/>
        <v>2.6</v>
      </c>
      <c r="BR420" s="84">
        <f t="shared" si="755"/>
        <v>0.2</v>
      </c>
      <c r="BS420" s="84">
        <f t="shared" si="810"/>
        <v>3.3576943074938075E-2</v>
      </c>
      <c r="BT420" s="84">
        <f t="shared" si="811"/>
        <v>798.2759777752143</v>
      </c>
      <c r="BU420" s="84">
        <f t="shared" si="812"/>
        <v>0</v>
      </c>
      <c r="BV420" s="83">
        <f t="shared" si="813"/>
        <v>1132.4653811443982</v>
      </c>
      <c r="BW420" s="81">
        <f t="shared" si="837"/>
        <v>1132.4653811443982</v>
      </c>
      <c r="BX420" s="83">
        <f t="shared" si="756"/>
        <v>0</v>
      </c>
      <c r="BY420" s="141">
        <f t="shared" si="757"/>
        <v>0</v>
      </c>
      <c r="BZ420" s="83">
        <f t="shared" si="758"/>
        <v>2.6</v>
      </c>
      <c r="CA420" s="83">
        <f t="shared" si="759"/>
        <v>0</v>
      </c>
      <c r="CB420" s="83">
        <f t="shared" si="814"/>
        <v>2.5523090308065384</v>
      </c>
      <c r="CC420" s="83">
        <f t="shared" si="760"/>
        <v>2.5523090308065384</v>
      </c>
      <c r="CD420" s="143">
        <f t="shared" si="761"/>
        <v>0.2</v>
      </c>
      <c r="CE420" s="83">
        <f t="shared" si="815"/>
        <v>1.9369523213569651E-2</v>
      </c>
      <c r="CF420" s="84">
        <f t="shared" si="816"/>
        <v>839.60948334346722</v>
      </c>
      <c r="CG420" s="83">
        <f t="shared" si="762"/>
        <v>0</v>
      </c>
      <c r="CH420" s="83">
        <f t="shared" si="817"/>
        <v>2.5425765879820204</v>
      </c>
      <c r="CI420" s="83">
        <f t="shared" si="763"/>
        <v>2.5425765879820204</v>
      </c>
      <c r="CJ420" s="143">
        <f t="shared" si="764"/>
        <v>0.2</v>
      </c>
      <c r="CK420" s="83">
        <f t="shared" si="818"/>
        <v>1.8561910799758378E-2</v>
      </c>
      <c r="CL420" s="84">
        <f t="shared" si="819"/>
        <v>784.50889342319874</v>
      </c>
      <c r="CM420" s="83">
        <f t="shared" si="765"/>
        <v>0</v>
      </c>
      <c r="CN420" s="83">
        <f t="shared" si="820"/>
        <v>2.5555672091869144</v>
      </c>
      <c r="CO420" s="83">
        <f t="shared" si="766"/>
        <v>2.5555672091869144</v>
      </c>
      <c r="CP420" s="143">
        <f t="shared" si="767"/>
        <v>0.2</v>
      </c>
      <c r="CQ420" s="83">
        <f t="shared" si="821"/>
        <v>1.8721564504283677E-2</v>
      </c>
      <c r="CR420" s="84">
        <f t="shared" si="822"/>
        <v>770.30989629234671</v>
      </c>
      <c r="CS420" s="83">
        <f t="shared" si="768"/>
        <v>0</v>
      </c>
      <c r="CT420" s="83">
        <f t="shared" si="823"/>
        <v>2.558936331507474</v>
      </c>
      <c r="CU420" s="83">
        <f t="shared" si="769"/>
        <v>2.558936331507474</v>
      </c>
      <c r="CV420" s="143">
        <f t="shared" si="770"/>
        <v>0.2</v>
      </c>
      <c r="CW420" s="83">
        <f t="shared" si="824"/>
        <v>1.874952698718374E-2</v>
      </c>
      <c r="CX420" s="84">
        <f t="shared" si="825"/>
        <v>768.77761673825682</v>
      </c>
      <c r="CY420" s="83">
        <f t="shared" si="771"/>
        <v>0</v>
      </c>
      <c r="CZ420" s="83">
        <f t="shared" si="826"/>
        <v>2.5593004402262665</v>
      </c>
      <c r="DA420" s="83">
        <f t="shared" si="772"/>
        <v>2.5593004402262665</v>
      </c>
      <c r="DB420" s="143">
        <f t="shared" si="773"/>
        <v>0.2</v>
      </c>
      <c r="DC420" s="83">
        <f t="shared" si="827"/>
        <v>1.8750446767325672E-2</v>
      </c>
      <c r="DD420" s="84">
        <f t="shared" si="828"/>
        <v>768.70636246575202</v>
      </c>
      <c r="DE420" s="86">
        <f t="shared" si="774"/>
        <v>2038.4376860599166</v>
      </c>
      <c r="DF420" s="86">
        <f t="shared" si="775"/>
        <v>815.37507442396657</v>
      </c>
      <c r="DG420" s="86">
        <f t="shared" si="776"/>
        <v>509.60942151497915</v>
      </c>
      <c r="DH420" s="86">
        <f t="shared" si="777"/>
        <v>0.31059263810770266</v>
      </c>
      <c r="DI420" s="86">
        <f t="shared" si="778"/>
        <v>0.82132079843295247</v>
      </c>
      <c r="DJ420" s="86">
        <f t="shared" si="779"/>
        <v>81.12782163575524</v>
      </c>
      <c r="DK420" s="86">
        <f t="shared" si="780"/>
        <v>11.143455122534396</v>
      </c>
      <c r="DL420" s="86">
        <f t="shared" si="838"/>
        <v>11.143455122534396</v>
      </c>
      <c r="DM420" s="86">
        <f t="shared" si="781"/>
        <v>0.82132079843295247</v>
      </c>
      <c r="DN420" s="85">
        <f t="shared" si="782"/>
        <v>0.82132079843295247</v>
      </c>
      <c r="DO420" s="85">
        <f t="shared" si="829"/>
        <v>82.132079843295244</v>
      </c>
      <c r="DP420" s="85">
        <f t="shared" si="783"/>
        <v>0.82132079843295247</v>
      </c>
      <c r="DQ420" s="85">
        <f t="shared" si="830"/>
        <v>82.132079843295244</v>
      </c>
      <c r="DR420" s="85">
        <f t="shared" si="784"/>
        <v>0.82132079843295247</v>
      </c>
      <c r="DS420" s="85">
        <f t="shared" si="831"/>
        <v>82.132079843295244</v>
      </c>
      <c r="DT420" s="81"/>
      <c r="DU420" s="81"/>
      <c r="DV420" s="81">
        <f t="shared" si="832"/>
        <v>-0.82132079843295247</v>
      </c>
      <c r="DW420" s="100"/>
    </row>
    <row r="421" spans="1:127" x14ac:dyDescent="0.2">
      <c r="A421" s="59">
        <f t="shared" si="785"/>
        <v>55.466666666666967</v>
      </c>
      <c r="B421" s="44">
        <f t="shared" si="786"/>
        <v>55466.666666666963</v>
      </c>
      <c r="C421" s="52">
        <f t="shared" si="720"/>
        <v>133.33333333333334</v>
      </c>
      <c r="D421" s="50">
        <f t="shared" si="721"/>
        <v>4</v>
      </c>
      <c r="E421" s="44">
        <f t="shared" si="722"/>
        <v>4.13</v>
      </c>
      <c r="F421" s="47">
        <f t="shared" si="723"/>
        <v>0.02</v>
      </c>
      <c r="G421" s="52">
        <f t="shared" si="787"/>
        <v>2.4739558428955918E-2</v>
      </c>
      <c r="H421" s="57">
        <f t="shared" si="788"/>
        <v>601.6525879229016</v>
      </c>
      <c r="I421" s="52">
        <f t="shared" si="789"/>
        <v>0</v>
      </c>
      <c r="J421" s="54">
        <f t="shared" si="790"/>
        <v>1582.2328732612129</v>
      </c>
      <c r="K421" s="46">
        <f t="shared" si="833"/>
        <v>1582.2328732612129</v>
      </c>
      <c r="L421" s="80">
        <f t="shared" si="724"/>
        <v>0</v>
      </c>
      <c r="M421" s="142">
        <f t="shared" si="725"/>
        <v>0</v>
      </c>
      <c r="N421" s="60">
        <f t="shared" si="726"/>
        <v>4.13</v>
      </c>
      <c r="O421" s="53">
        <f t="shared" si="727"/>
        <v>0</v>
      </c>
      <c r="P421" s="58">
        <f t="shared" si="791"/>
        <v>2.7789787630563474</v>
      </c>
      <c r="Q421" s="49">
        <f t="shared" si="728"/>
        <v>2.7789787630563474</v>
      </c>
      <c r="R421" s="143">
        <f t="shared" si="729"/>
        <v>0.02</v>
      </c>
      <c r="S421" s="51">
        <f t="shared" si="792"/>
        <v>1.9299368929887557E-2</v>
      </c>
      <c r="T421" s="57">
        <f t="shared" si="793"/>
        <v>593.58884019405957</v>
      </c>
      <c r="U421" s="53">
        <f t="shared" si="730"/>
        <v>0</v>
      </c>
      <c r="V421" s="58">
        <f t="shared" si="794"/>
        <v>2.783987381445999</v>
      </c>
      <c r="W421" s="49">
        <f t="shared" si="731"/>
        <v>2.783987381445999</v>
      </c>
      <c r="X421" s="143">
        <f t="shared" si="732"/>
        <v>0.02</v>
      </c>
      <c r="Y421" s="51">
        <f t="shared" si="795"/>
        <v>1.8704547148631803E-2</v>
      </c>
      <c r="Z421" s="57">
        <f t="shared" si="796"/>
        <v>583.14466116806693</v>
      </c>
      <c r="AA421" s="53">
        <f t="shared" si="733"/>
        <v>0</v>
      </c>
      <c r="AB421" s="58">
        <f t="shared" si="797"/>
        <v>2.7909055055168914</v>
      </c>
      <c r="AC421" s="49">
        <f t="shared" si="734"/>
        <v>2.7909055055168914</v>
      </c>
      <c r="AD421" s="143">
        <f t="shared" si="735"/>
        <v>0.02</v>
      </c>
      <c r="AE421" s="49">
        <f t="shared" si="834"/>
        <v>1.8651857299782804E-2</v>
      </c>
      <c r="AF421" s="57">
        <f t="shared" si="798"/>
        <v>580.83956966884102</v>
      </c>
      <c r="AG421" s="53">
        <f t="shared" si="736"/>
        <v>0</v>
      </c>
      <c r="AH421" s="58">
        <f t="shared" si="799"/>
        <v>2.792498429614243</v>
      </c>
      <c r="AI421" s="49">
        <f t="shared" si="737"/>
        <v>2.792498429614243</v>
      </c>
      <c r="AJ421" s="143">
        <f t="shared" si="738"/>
        <v>0.02</v>
      </c>
      <c r="AK421" s="51">
        <f t="shared" si="800"/>
        <v>1.8652415624644206E-2</v>
      </c>
      <c r="AL421" s="57">
        <f t="shared" si="801"/>
        <v>580.55826301277477</v>
      </c>
      <c r="AM421" s="53">
        <f t="shared" si="739"/>
        <v>0</v>
      </c>
      <c r="AN421" s="58">
        <f t="shared" si="802"/>
        <v>2.7926944692664768</v>
      </c>
      <c r="AO421" s="49">
        <f t="shared" si="740"/>
        <v>2.7926944692664768</v>
      </c>
      <c r="AP421" s="143">
        <f t="shared" si="741"/>
        <v>0.02</v>
      </c>
      <c r="AQ421" s="51">
        <f t="shared" si="803"/>
        <v>1.8652711274376402E-2</v>
      </c>
      <c r="AR421" s="57">
        <f t="shared" si="804"/>
        <v>580.53231906661631</v>
      </c>
      <c r="AS421" s="44">
        <f t="shared" si="742"/>
        <v>2848.0191718701835</v>
      </c>
      <c r="AT421" s="44">
        <f t="shared" si="743"/>
        <v>1139.2076687480733</v>
      </c>
      <c r="AU421" s="44">
        <f t="shared" si="744"/>
        <v>712.00479296754588</v>
      </c>
      <c r="AV421" s="47">
        <f t="shared" si="745"/>
        <v>4.2775870770358733</v>
      </c>
      <c r="AW421" s="47">
        <f t="shared" si="746"/>
        <v>84.218312545065487</v>
      </c>
      <c r="AX421" s="86">
        <f t="shared" si="747"/>
        <v>6144.1035169367397</v>
      </c>
      <c r="AY421" s="86">
        <f t="shared" si="748"/>
        <v>240.98569533934864</v>
      </c>
      <c r="AZ421" s="10">
        <f t="shared" si="805"/>
        <v>240.98569533934864</v>
      </c>
      <c r="BA421" s="44">
        <f t="shared" si="749"/>
        <v>240.98569533934864</v>
      </c>
      <c r="BB421" s="9">
        <f t="shared" si="750"/>
        <v>240.98569533934864</v>
      </c>
      <c r="BC421" s="45">
        <f t="shared" si="839"/>
        <v>32131.426045246488</v>
      </c>
      <c r="BD421" s="9">
        <f t="shared" si="751"/>
        <v>240.98569533934864</v>
      </c>
      <c r="BE421" s="45">
        <f t="shared" si="835"/>
        <v>32131.426045246488</v>
      </c>
      <c r="BF421" s="9">
        <f t="shared" si="752"/>
        <v>240.98569533934864</v>
      </c>
      <c r="BG421" s="45">
        <f t="shared" si="836"/>
        <v>32131.426045246488</v>
      </c>
      <c r="BH421" s="58"/>
      <c r="BI421" s="58"/>
      <c r="BJ421" s="58">
        <f t="shared" si="806"/>
        <v>-240.98569533934864</v>
      </c>
      <c r="BK421" s="97"/>
      <c r="BL421" s="44"/>
      <c r="BM421" s="82">
        <f t="shared" si="807"/>
        <v>41.6</v>
      </c>
      <c r="BN421" s="86">
        <f t="shared" si="808"/>
        <v>41600</v>
      </c>
      <c r="BO421" s="86">
        <f t="shared" si="809"/>
        <v>100</v>
      </c>
      <c r="BP421" s="84">
        <f t="shared" si="753"/>
        <v>3</v>
      </c>
      <c r="BQ421" s="84">
        <f t="shared" si="754"/>
        <v>2.6</v>
      </c>
      <c r="BR421" s="84">
        <f t="shared" si="755"/>
        <v>0.2</v>
      </c>
      <c r="BS421" s="84">
        <f t="shared" si="810"/>
        <v>3.3556943074938075E-2</v>
      </c>
      <c r="BT421" s="84">
        <f t="shared" si="811"/>
        <v>799.56701404732723</v>
      </c>
      <c r="BU421" s="84">
        <f t="shared" si="812"/>
        <v>0</v>
      </c>
      <c r="BV421" s="83">
        <f t="shared" si="813"/>
        <v>1135.3102811443982</v>
      </c>
      <c r="BW421" s="81">
        <f t="shared" si="837"/>
        <v>1135.3102811443982</v>
      </c>
      <c r="BX421" s="83">
        <f t="shared" si="756"/>
        <v>0</v>
      </c>
      <c r="BY421" s="141">
        <f t="shared" si="757"/>
        <v>0</v>
      </c>
      <c r="BZ421" s="83">
        <f t="shared" si="758"/>
        <v>2.6</v>
      </c>
      <c r="CA421" s="83">
        <f t="shared" si="759"/>
        <v>0</v>
      </c>
      <c r="CB421" s="83">
        <f t="shared" si="814"/>
        <v>2.5523669172627987</v>
      </c>
      <c r="CC421" s="83">
        <f t="shared" si="760"/>
        <v>2.5523669172627987</v>
      </c>
      <c r="CD421" s="143">
        <f t="shared" si="761"/>
        <v>0.2</v>
      </c>
      <c r="CE421" s="83">
        <f t="shared" si="815"/>
        <v>1.9349523213569652E-2</v>
      </c>
      <c r="CF421" s="84">
        <f t="shared" si="816"/>
        <v>840.36799349956107</v>
      </c>
      <c r="CG421" s="83">
        <f t="shared" si="762"/>
        <v>0</v>
      </c>
      <c r="CH421" s="83">
        <f t="shared" si="817"/>
        <v>2.5427603180949245</v>
      </c>
      <c r="CI421" s="83">
        <f t="shared" si="763"/>
        <v>2.5427603180949245</v>
      </c>
      <c r="CJ421" s="143">
        <f t="shared" si="764"/>
        <v>0.2</v>
      </c>
      <c r="CK421" s="83">
        <f t="shared" si="818"/>
        <v>1.8541910799758379E-2</v>
      </c>
      <c r="CL421" s="84">
        <f t="shared" si="819"/>
        <v>785.2385434517347</v>
      </c>
      <c r="CM421" s="83">
        <f t="shared" si="765"/>
        <v>0</v>
      </c>
      <c r="CN421" s="83">
        <f t="shared" si="820"/>
        <v>2.5557578032571904</v>
      </c>
      <c r="CO421" s="83">
        <f t="shared" si="766"/>
        <v>2.5557578032571904</v>
      </c>
      <c r="CP421" s="143">
        <f t="shared" si="767"/>
        <v>0.2</v>
      </c>
      <c r="CQ421" s="83">
        <f t="shared" si="821"/>
        <v>1.8701564504283678E-2</v>
      </c>
      <c r="CR421" s="84">
        <f t="shared" si="822"/>
        <v>771.04208460799805</v>
      </c>
      <c r="CS421" s="83">
        <f t="shared" si="768"/>
        <v>0</v>
      </c>
      <c r="CT421" s="83">
        <f t="shared" si="823"/>
        <v>2.5591263455192568</v>
      </c>
      <c r="CU421" s="83">
        <f t="shared" si="769"/>
        <v>2.5591263455192568</v>
      </c>
      <c r="CV421" s="143">
        <f t="shared" si="770"/>
        <v>0.2</v>
      </c>
      <c r="CW421" s="83">
        <f t="shared" si="824"/>
        <v>1.8729526987183741E-2</v>
      </c>
      <c r="CX421" s="84">
        <f t="shared" si="825"/>
        <v>769.50993378563498</v>
      </c>
      <c r="CY421" s="83">
        <f t="shared" si="771"/>
        <v>0</v>
      </c>
      <c r="CZ421" s="83">
        <f t="shared" si="826"/>
        <v>2.5594904259239297</v>
      </c>
      <c r="DA421" s="83">
        <f t="shared" si="772"/>
        <v>2.5594904259239297</v>
      </c>
      <c r="DB421" s="143">
        <f t="shared" si="773"/>
        <v>0.2</v>
      </c>
      <c r="DC421" s="83">
        <f t="shared" si="827"/>
        <v>1.8730446767325673E-2</v>
      </c>
      <c r="DD421" s="84">
        <f t="shared" si="828"/>
        <v>769.43861126596198</v>
      </c>
      <c r="DE421" s="86">
        <f t="shared" si="774"/>
        <v>2043.5585060599167</v>
      </c>
      <c r="DF421" s="86">
        <f t="shared" si="775"/>
        <v>817.42340242396665</v>
      </c>
      <c r="DG421" s="86">
        <f t="shared" si="776"/>
        <v>510.88962651497917</v>
      </c>
      <c r="DH421" s="86">
        <f t="shared" si="777"/>
        <v>0.30935415967779573</v>
      </c>
      <c r="DI421" s="86">
        <f t="shared" si="778"/>
        <v>0.81531517502507167</v>
      </c>
      <c r="DJ421" s="86">
        <f t="shared" si="779"/>
        <v>80.016967546880423</v>
      </c>
      <c r="DK421" s="86">
        <f t="shared" si="780"/>
        <v>8.1604345328037393</v>
      </c>
      <c r="DL421" s="86">
        <f t="shared" si="838"/>
        <v>8.1604345328037393</v>
      </c>
      <c r="DM421" s="86">
        <f t="shared" si="781"/>
        <v>0.81531517502507167</v>
      </c>
      <c r="DN421" s="85">
        <f t="shared" si="782"/>
        <v>0.81531517502507167</v>
      </c>
      <c r="DO421" s="85">
        <f t="shared" si="829"/>
        <v>81.531517502507171</v>
      </c>
      <c r="DP421" s="85">
        <f t="shared" si="783"/>
        <v>0.81531517502507167</v>
      </c>
      <c r="DQ421" s="85">
        <f t="shared" si="830"/>
        <v>81.531517502507171</v>
      </c>
      <c r="DR421" s="85">
        <f t="shared" si="784"/>
        <v>0.81531517502507167</v>
      </c>
      <c r="DS421" s="85">
        <f t="shared" si="831"/>
        <v>81.531517502507171</v>
      </c>
      <c r="DT421" s="81"/>
      <c r="DU421" s="81"/>
      <c r="DV421" s="81">
        <f t="shared" si="832"/>
        <v>-0.81531517502507167</v>
      </c>
      <c r="DW421" s="100"/>
    </row>
    <row r="422" spans="1:127" x14ac:dyDescent="0.2">
      <c r="A422" s="59">
        <f t="shared" si="785"/>
        <v>55.6000000000003</v>
      </c>
      <c r="B422" s="44">
        <f t="shared" si="786"/>
        <v>55600.000000000298</v>
      </c>
      <c r="C422" s="52">
        <f t="shared" si="720"/>
        <v>133.33333333333334</v>
      </c>
      <c r="D422" s="50">
        <f t="shared" si="721"/>
        <v>4</v>
      </c>
      <c r="E422" s="44">
        <f t="shared" si="722"/>
        <v>4.13</v>
      </c>
      <c r="F422" s="47">
        <f t="shared" si="723"/>
        <v>0.02</v>
      </c>
      <c r="G422" s="52">
        <f t="shared" si="787"/>
        <v>2.473689176228925E-2</v>
      </c>
      <c r="H422" s="57">
        <f t="shared" si="788"/>
        <v>602.45123925770781</v>
      </c>
      <c r="I422" s="52">
        <f t="shared" si="789"/>
        <v>0</v>
      </c>
      <c r="J422" s="54">
        <f t="shared" si="790"/>
        <v>1586.5492732612126</v>
      </c>
      <c r="K422" s="46">
        <f t="shared" si="833"/>
        <v>1586.5492732612126</v>
      </c>
      <c r="L422" s="80">
        <f t="shared" si="724"/>
        <v>0</v>
      </c>
      <c r="M422" s="142">
        <f t="shared" si="725"/>
        <v>0</v>
      </c>
      <c r="N422" s="60">
        <f t="shared" si="726"/>
        <v>4.13</v>
      </c>
      <c r="O422" s="53">
        <f t="shared" si="727"/>
        <v>0</v>
      </c>
      <c r="P422" s="58">
        <f t="shared" si="791"/>
        <v>2.7788311862526189</v>
      </c>
      <c r="Q422" s="49">
        <f t="shared" si="728"/>
        <v>2.7788311862526189</v>
      </c>
      <c r="R422" s="143">
        <f t="shared" si="729"/>
        <v>0.02</v>
      </c>
      <c r="S422" s="51">
        <f t="shared" si="792"/>
        <v>1.9296702263220888E-2</v>
      </c>
      <c r="T422" s="57">
        <f t="shared" si="793"/>
        <v>594.51474558314715</v>
      </c>
      <c r="U422" s="53">
        <f t="shared" si="730"/>
        <v>0</v>
      </c>
      <c r="V422" s="58">
        <f t="shared" si="794"/>
        <v>2.7837319481024281</v>
      </c>
      <c r="W422" s="49">
        <f t="shared" si="731"/>
        <v>2.7837319481024281</v>
      </c>
      <c r="X422" s="143">
        <f t="shared" si="732"/>
        <v>0.02</v>
      </c>
      <c r="Y422" s="51">
        <f t="shared" si="795"/>
        <v>1.8701880481965135E-2</v>
      </c>
      <c r="Z422" s="57">
        <f t="shared" si="796"/>
        <v>584.04041301617497</v>
      </c>
      <c r="AA422" s="53">
        <f t="shared" si="733"/>
        <v>0</v>
      </c>
      <c r="AB422" s="58">
        <f t="shared" si="797"/>
        <v>2.7906293478924828</v>
      </c>
      <c r="AC422" s="49">
        <f t="shared" si="734"/>
        <v>2.7906293478924828</v>
      </c>
      <c r="AD422" s="143">
        <f t="shared" si="735"/>
        <v>0.02</v>
      </c>
      <c r="AE422" s="49">
        <f t="shared" si="834"/>
        <v>1.8649190633116135E-2</v>
      </c>
      <c r="AF422" s="57">
        <f t="shared" si="798"/>
        <v>581.73058390201527</v>
      </c>
      <c r="AG422" s="53">
        <f t="shared" si="736"/>
        <v>0</v>
      </c>
      <c r="AH422" s="58">
        <f t="shared" si="799"/>
        <v>2.7922166859761548</v>
      </c>
      <c r="AI422" s="49">
        <f t="shared" si="737"/>
        <v>2.7922166859761548</v>
      </c>
      <c r="AJ422" s="143">
        <f t="shared" si="738"/>
        <v>0.02</v>
      </c>
      <c r="AK422" s="51">
        <f t="shared" si="800"/>
        <v>1.8649748957977538E-2</v>
      </c>
      <c r="AL422" s="57">
        <f t="shared" si="801"/>
        <v>581.4487956432688</v>
      </c>
      <c r="AM422" s="53">
        <f t="shared" si="739"/>
        <v>0</v>
      </c>
      <c r="AN422" s="58">
        <f t="shared" si="802"/>
        <v>2.7924119820471627</v>
      </c>
      <c r="AO422" s="49">
        <f t="shared" si="740"/>
        <v>2.7924119820471627</v>
      </c>
      <c r="AP422" s="143">
        <f t="shared" si="741"/>
        <v>0.02</v>
      </c>
      <c r="AQ422" s="51">
        <f t="shared" si="803"/>
        <v>1.8650044607709734E-2</v>
      </c>
      <c r="AR422" s="57">
        <f t="shared" si="804"/>
        <v>581.42280329949847</v>
      </c>
      <c r="AS422" s="44">
        <f t="shared" si="742"/>
        <v>2855.7886918701824</v>
      </c>
      <c r="AT422" s="44">
        <f t="shared" si="743"/>
        <v>1142.315476748073</v>
      </c>
      <c r="AU422" s="44">
        <f t="shared" si="744"/>
        <v>713.94717296754561</v>
      </c>
      <c r="AV422" s="47">
        <f t="shared" si="745"/>
        <v>4.2423255637977286</v>
      </c>
      <c r="AW422" s="47">
        <f t="shared" si="746"/>
        <v>82.918016929416694</v>
      </c>
      <c r="AX422" s="86">
        <f t="shared" si="747"/>
        <v>5992.6090709294149</v>
      </c>
      <c r="AY422" s="86">
        <f t="shared" si="748"/>
        <v>239.25710654456631</v>
      </c>
      <c r="AZ422" s="10">
        <f t="shared" si="805"/>
        <v>239.25710654456631</v>
      </c>
      <c r="BA422" s="44">
        <f t="shared" si="749"/>
        <v>239.25710654456631</v>
      </c>
      <c r="BB422" s="9">
        <f t="shared" si="750"/>
        <v>239.25710654456631</v>
      </c>
      <c r="BC422" s="45">
        <f t="shared" si="839"/>
        <v>31900.947539275512</v>
      </c>
      <c r="BD422" s="9">
        <f t="shared" si="751"/>
        <v>239.25710654456631</v>
      </c>
      <c r="BE422" s="45">
        <f t="shared" si="835"/>
        <v>31900.947539275512</v>
      </c>
      <c r="BF422" s="9">
        <f t="shared" si="752"/>
        <v>239.25710654456631</v>
      </c>
      <c r="BG422" s="45">
        <f t="shared" si="836"/>
        <v>31900.947539275512</v>
      </c>
      <c r="BH422" s="58"/>
      <c r="BI422" s="58"/>
      <c r="BJ422" s="58">
        <f t="shared" si="806"/>
        <v>-239.25710654456631</v>
      </c>
      <c r="BK422" s="97"/>
      <c r="BL422" s="44"/>
      <c r="BM422" s="82">
        <f t="shared" si="807"/>
        <v>41.7</v>
      </c>
      <c r="BN422" s="86">
        <f t="shared" si="808"/>
        <v>41700</v>
      </c>
      <c r="BO422" s="86">
        <f t="shared" si="809"/>
        <v>100</v>
      </c>
      <c r="BP422" s="84">
        <f t="shared" si="753"/>
        <v>3</v>
      </c>
      <c r="BQ422" s="84">
        <f t="shared" si="754"/>
        <v>2.6</v>
      </c>
      <c r="BR422" s="84">
        <f t="shared" si="755"/>
        <v>0.2</v>
      </c>
      <c r="BS422" s="84">
        <f t="shared" si="810"/>
        <v>3.3536943074938076E-2</v>
      </c>
      <c r="BT422" s="84">
        <f t="shared" si="811"/>
        <v>800.85728108867102</v>
      </c>
      <c r="BU422" s="84">
        <f t="shared" si="812"/>
        <v>0</v>
      </c>
      <c r="BV422" s="83">
        <f t="shared" si="813"/>
        <v>1138.1551811443981</v>
      </c>
      <c r="BW422" s="81">
        <f t="shared" si="837"/>
        <v>1138.1551811443981</v>
      </c>
      <c r="BX422" s="83">
        <f t="shared" si="756"/>
        <v>0</v>
      </c>
      <c r="BY422" s="141">
        <f t="shared" si="757"/>
        <v>0</v>
      </c>
      <c r="BZ422" s="83">
        <f t="shared" si="758"/>
        <v>2.6</v>
      </c>
      <c r="CA422" s="83">
        <f t="shared" si="759"/>
        <v>0</v>
      </c>
      <c r="CB422" s="83">
        <f t="shared" si="814"/>
        <v>2.552424971662826</v>
      </c>
      <c r="CC422" s="83">
        <f t="shared" si="760"/>
        <v>2.552424971662826</v>
      </c>
      <c r="CD422" s="143">
        <f t="shared" si="761"/>
        <v>0.2</v>
      </c>
      <c r="CE422" s="83">
        <f t="shared" si="815"/>
        <v>1.9329523213569653E-2</v>
      </c>
      <c r="CF422" s="84">
        <f t="shared" si="816"/>
        <v>841.12570286661048</v>
      </c>
      <c r="CG422" s="83">
        <f t="shared" si="762"/>
        <v>0</v>
      </c>
      <c r="CH422" s="83">
        <f t="shared" si="817"/>
        <v>2.5429442103348503</v>
      </c>
      <c r="CI422" s="83">
        <f t="shared" si="763"/>
        <v>2.5429442103348503</v>
      </c>
      <c r="CJ422" s="143">
        <f t="shared" si="764"/>
        <v>0.2</v>
      </c>
      <c r="CK422" s="83">
        <f t="shared" si="818"/>
        <v>1.852191079975838E-2</v>
      </c>
      <c r="CL422" s="84">
        <f t="shared" si="819"/>
        <v>785.96735421175333</v>
      </c>
      <c r="CM422" s="83">
        <f t="shared" si="765"/>
        <v>0</v>
      </c>
      <c r="CN422" s="83">
        <f t="shared" si="820"/>
        <v>2.555948570422101</v>
      </c>
      <c r="CO422" s="83">
        <f t="shared" si="766"/>
        <v>2.555948570422101</v>
      </c>
      <c r="CP422" s="143">
        <f t="shared" si="767"/>
        <v>0.2</v>
      </c>
      <c r="CQ422" s="83">
        <f t="shared" si="821"/>
        <v>1.8681564504283679E-2</v>
      </c>
      <c r="CR422" s="84">
        <f t="shared" si="822"/>
        <v>771.77343577439035</v>
      </c>
      <c r="CS422" s="83">
        <f t="shared" si="768"/>
        <v>0</v>
      </c>
      <c r="CT422" s="83">
        <f t="shared" si="823"/>
        <v>2.5593165326016787</v>
      </c>
      <c r="CU422" s="83">
        <f t="shared" si="769"/>
        <v>2.5593165326016787</v>
      </c>
      <c r="CV422" s="143">
        <f t="shared" si="770"/>
        <v>0.2</v>
      </c>
      <c r="CW422" s="83">
        <f t="shared" si="824"/>
        <v>1.8709526987183742E-2</v>
      </c>
      <c r="CX422" s="84">
        <f t="shared" si="825"/>
        <v>770.24141494208357</v>
      </c>
      <c r="CY422" s="83">
        <f t="shared" si="771"/>
        <v>0</v>
      </c>
      <c r="CZ422" s="83">
        <f t="shared" si="826"/>
        <v>2.559680584445398</v>
      </c>
      <c r="DA422" s="83">
        <f t="shared" si="772"/>
        <v>2.559680584445398</v>
      </c>
      <c r="DB422" s="143">
        <f t="shared" si="773"/>
        <v>0.2</v>
      </c>
      <c r="DC422" s="83">
        <f t="shared" si="827"/>
        <v>1.8710446767325674E-2</v>
      </c>
      <c r="DD422" s="84">
        <f t="shared" si="828"/>
        <v>770.17002430731247</v>
      </c>
      <c r="DE422" s="86">
        <f t="shared" si="774"/>
        <v>2048.6793260599165</v>
      </c>
      <c r="DF422" s="86">
        <f t="shared" si="775"/>
        <v>819.47173042396651</v>
      </c>
      <c r="DG422" s="86">
        <f t="shared" si="776"/>
        <v>512.16983151497914</v>
      </c>
      <c r="DH422" s="86">
        <f t="shared" si="777"/>
        <v>0.30812375010064913</v>
      </c>
      <c r="DI422" s="86">
        <f t="shared" si="778"/>
        <v>0.80936856995651441</v>
      </c>
      <c r="DJ422" s="86">
        <f t="shared" si="779"/>
        <v>78.924090925365661</v>
      </c>
      <c r="DK422" s="86">
        <f t="shared" si="780"/>
        <v>5.1818643586971076</v>
      </c>
      <c r="DL422" s="86">
        <f t="shared" si="838"/>
        <v>5.1818643586971076</v>
      </c>
      <c r="DM422" s="86">
        <f t="shared" si="781"/>
        <v>0.80936856995651441</v>
      </c>
      <c r="DN422" s="85">
        <f t="shared" si="782"/>
        <v>0.80936856995651441</v>
      </c>
      <c r="DO422" s="85">
        <f t="shared" si="829"/>
        <v>80.936856995651439</v>
      </c>
      <c r="DP422" s="85">
        <f t="shared" si="783"/>
        <v>0.80936856995651441</v>
      </c>
      <c r="DQ422" s="85">
        <f t="shared" si="830"/>
        <v>80.936856995651439</v>
      </c>
      <c r="DR422" s="85">
        <f t="shared" si="784"/>
        <v>0.80936856995651441</v>
      </c>
      <c r="DS422" s="85">
        <f t="shared" si="831"/>
        <v>80.936856995651439</v>
      </c>
      <c r="DT422" s="81"/>
      <c r="DU422" s="81"/>
      <c r="DV422" s="81">
        <f t="shared" si="832"/>
        <v>-0.80936856995651441</v>
      </c>
      <c r="DW422" s="100"/>
    </row>
    <row r="423" spans="1:127" x14ac:dyDescent="0.2">
      <c r="A423" s="59">
        <f t="shared" si="785"/>
        <v>55.733333333333633</v>
      </c>
      <c r="B423" s="44">
        <f t="shared" si="786"/>
        <v>55733.333333333634</v>
      </c>
      <c r="C423" s="52">
        <f t="shared" si="720"/>
        <v>133.33333333333334</v>
      </c>
      <c r="D423" s="50">
        <f t="shared" si="721"/>
        <v>4</v>
      </c>
      <c r="E423" s="44">
        <f t="shared" si="722"/>
        <v>4.13</v>
      </c>
      <c r="F423" s="47">
        <f t="shared" si="723"/>
        <v>0.02</v>
      </c>
      <c r="G423" s="52">
        <f t="shared" si="787"/>
        <v>2.4734225095622581E-2</v>
      </c>
      <c r="H423" s="57">
        <f t="shared" si="788"/>
        <v>603.24980450158046</v>
      </c>
      <c r="I423" s="52">
        <f t="shared" si="789"/>
        <v>0</v>
      </c>
      <c r="J423" s="54">
        <f t="shared" si="790"/>
        <v>1590.8656732612126</v>
      </c>
      <c r="K423" s="46">
        <f t="shared" si="833"/>
        <v>1590.8656732612126</v>
      </c>
      <c r="L423" s="80">
        <f t="shared" si="724"/>
        <v>0</v>
      </c>
      <c r="M423" s="142">
        <f t="shared" si="725"/>
        <v>0</v>
      </c>
      <c r="N423" s="60">
        <f t="shared" si="726"/>
        <v>4.13</v>
      </c>
      <c r="O423" s="53">
        <f t="shared" si="727"/>
        <v>0</v>
      </c>
      <c r="P423" s="58">
        <f t="shared" si="791"/>
        <v>2.7786861705162824</v>
      </c>
      <c r="Q423" s="49">
        <f t="shared" si="728"/>
        <v>2.7786861705162824</v>
      </c>
      <c r="R423" s="143">
        <f t="shared" si="729"/>
        <v>0.02</v>
      </c>
      <c r="S423" s="51">
        <f t="shared" si="792"/>
        <v>1.929403559655422E-2</v>
      </c>
      <c r="T423" s="57">
        <f t="shared" si="793"/>
        <v>595.44057219328681</v>
      </c>
      <c r="U423" s="53">
        <f t="shared" si="730"/>
        <v>0</v>
      </c>
      <c r="V423" s="58">
        <f t="shared" si="794"/>
        <v>2.7834800228152026</v>
      </c>
      <c r="W423" s="49">
        <f t="shared" si="731"/>
        <v>2.7834800228152026</v>
      </c>
      <c r="X423" s="143">
        <f t="shared" si="732"/>
        <v>0.02</v>
      </c>
      <c r="Y423" s="51">
        <f t="shared" si="795"/>
        <v>1.8699213815298467E-2</v>
      </c>
      <c r="Z423" s="57">
        <f t="shared" si="796"/>
        <v>584.93611933164266</v>
      </c>
      <c r="AA423" s="53">
        <f t="shared" si="733"/>
        <v>0</v>
      </c>
      <c r="AB423" s="58">
        <f t="shared" si="797"/>
        <v>2.7903564844591893</v>
      </c>
      <c r="AC423" s="49">
        <f t="shared" si="734"/>
        <v>2.7903564844591893</v>
      </c>
      <c r="AD423" s="143">
        <f t="shared" si="735"/>
        <v>0.02</v>
      </c>
      <c r="AE423" s="49">
        <f t="shared" si="834"/>
        <v>1.8646523966449467E-2</v>
      </c>
      <c r="AF423" s="57">
        <f t="shared" si="798"/>
        <v>582.62155889845553</v>
      </c>
      <c r="AG423" s="53">
        <f t="shared" si="736"/>
        <v>0</v>
      </c>
      <c r="AH423" s="58">
        <f t="shared" si="799"/>
        <v>2.7919382049668364</v>
      </c>
      <c r="AI423" s="49">
        <f t="shared" si="737"/>
        <v>2.7919382049668364</v>
      </c>
      <c r="AJ423" s="143">
        <f t="shared" si="738"/>
        <v>0.02</v>
      </c>
      <c r="AK423" s="51">
        <f t="shared" si="800"/>
        <v>1.864708229131087E-2</v>
      </c>
      <c r="AL423" s="57">
        <f t="shared" si="801"/>
        <v>582.33929079327186</v>
      </c>
      <c r="AM423" s="53">
        <f t="shared" si="739"/>
        <v>0</v>
      </c>
      <c r="AN423" s="58">
        <f t="shared" si="802"/>
        <v>2.7921327536619147</v>
      </c>
      <c r="AO423" s="49">
        <f t="shared" si="740"/>
        <v>2.7921327536619147</v>
      </c>
      <c r="AP423" s="143">
        <f t="shared" si="741"/>
        <v>0.02</v>
      </c>
      <c r="AQ423" s="51">
        <f t="shared" si="803"/>
        <v>1.8647377941043066E-2</v>
      </c>
      <c r="AR423" s="57">
        <f t="shared" si="804"/>
        <v>582.31325028675167</v>
      </c>
      <c r="AS423" s="44">
        <f t="shared" si="742"/>
        <v>2863.5582118701823</v>
      </c>
      <c r="AT423" s="44">
        <f t="shared" si="743"/>
        <v>1145.423284748073</v>
      </c>
      <c r="AU423" s="44">
        <f t="shared" si="744"/>
        <v>715.88955296754557</v>
      </c>
      <c r="AV423" s="47">
        <f t="shared" si="745"/>
        <v>4.2074286919712067</v>
      </c>
      <c r="AW423" s="47">
        <f t="shared" si="746"/>
        <v>81.640495385971946</v>
      </c>
      <c r="AX423" s="86">
        <f t="shared" si="747"/>
        <v>5845.1599437517971</v>
      </c>
      <c r="AY423" s="86">
        <f t="shared" si="748"/>
        <v>237.53570719347215</v>
      </c>
      <c r="AZ423" s="10">
        <f t="shared" si="805"/>
        <v>237.53570719347215</v>
      </c>
      <c r="BA423" s="44">
        <f t="shared" si="749"/>
        <v>237.53570719347215</v>
      </c>
      <c r="BB423" s="9">
        <f t="shared" si="750"/>
        <v>237.53570719347215</v>
      </c>
      <c r="BC423" s="45">
        <f t="shared" si="839"/>
        <v>31671.427625796288</v>
      </c>
      <c r="BD423" s="9">
        <f t="shared" si="751"/>
        <v>237.53570719347215</v>
      </c>
      <c r="BE423" s="45">
        <f t="shared" si="835"/>
        <v>31671.427625796288</v>
      </c>
      <c r="BF423" s="9">
        <f t="shared" si="752"/>
        <v>237.53570719347215</v>
      </c>
      <c r="BG423" s="45">
        <f t="shared" si="836"/>
        <v>31671.427625796288</v>
      </c>
      <c r="BH423" s="58"/>
      <c r="BI423" s="58"/>
      <c r="BJ423" s="58">
        <f t="shared" si="806"/>
        <v>-237.53570719347215</v>
      </c>
      <c r="BK423" s="97"/>
      <c r="BL423" s="44"/>
      <c r="BM423" s="82">
        <f t="shared" si="807"/>
        <v>41.800000000000004</v>
      </c>
      <c r="BN423" s="86">
        <f t="shared" si="808"/>
        <v>41800</v>
      </c>
      <c r="BO423" s="86">
        <f t="shared" si="809"/>
        <v>100</v>
      </c>
      <c r="BP423" s="84">
        <f t="shared" si="753"/>
        <v>3</v>
      </c>
      <c r="BQ423" s="84">
        <f t="shared" si="754"/>
        <v>2.6</v>
      </c>
      <c r="BR423" s="84">
        <f t="shared" si="755"/>
        <v>0.2</v>
      </c>
      <c r="BS423" s="84">
        <f t="shared" si="810"/>
        <v>3.3516943074938077E-2</v>
      </c>
      <c r="BT423" s="84">
        <f t="shared" si="811"/>
        <v>802.14677889924553</v>
      </c>
      <c r="BU423" s="84">
        <f t="shared" si="812"/>
        <v>0</v>
      </c>
      <c r="BV423" s="83">
        <f t="shared" si="813"/>
        <v>1141.0000811443979</v>
      </c>
      <c r="BW423" s="81">
        <f t="shared" si="837"/>
        <v>1141.0000811443979</v>
      </c>
      <c r="BX423" s="83">
        <f t="shared" si="756"/>
        <v>0</v>
      </c>
      <c r="BY423" s="141">
        <f t="shared" si="757"/>
        <v>0</v>
      </c>
      <c r="BZ423" s="83">
        <f t="shared" si="758"/>
        <v>2.6</v>
      </c>
      <c r="CA423" s="83">
        <f t="shared" si="759"/>
        <v>0</v>
      </c>
      <c r="CB423" s="83">
        <f t="shared" si="814"/>
        <v>2.5524831939588437</v>
      </c>
      <c r="CC423" s="83">
        <f t="shared" si="760"/>
        <v>2.5524831939588437</v>
      </c>
      <c r="CD423" s="143">
        <f t="shared" si="761"/>
        <v>0.2</v>
      </c>
      <c r="CE423" s="83">
        <f t="shared" si="815"/>
        <v>1.9309523213569654E-2</v>
      </c>
      <c r="CF423" s="84">
        <f t="shared" si="816"/>
        <v>841.88261143113471</v>
      </c>
      <c r="CG423" s="83">
        <f t="shared" si="762"/>
        <v>0</v>
      </c>
      <c r="CH423" s="83">
        <f t="shared" si="817"/>
        <v>2.5431282647117155</v>
      </c>
      <c r="CI423" s="83">
        <f t="shared" si="763"/>
        <v>2.5431282647117155</v>
      </c>
      <c r="CJ423" s="143">
        <f t="shared" si="764"/>
        <v>0.2</v>
      </c>
      <c r="CK423" s="83">
        <f t="shared" si="818"/>
        <v>1.8501910799758381E-2</v>
      </c>
      <c r="CL423" s="84">
        <f t="shared" si="819"/>
        <v>786.69532577811822</v>
      </c>
      <c r="CM423" s="83">
        <f t="shared" si="765"/>
        <v>0</v>
      </c>
      <c r="CN423" s="83">
        <f t="shared" si="820"/>
        <v>2.5561395106733498</v>
      </c>
      <c r="CO423" s="83">
        <f t="shared" si="766"/>
        <v>2.5561395106733498</v>
      </c>
      <c r="CP423" s="143">
        <f t="shared" si="767"/>
        <v>0.2</v>
      </c>
      <c r="CQ423" s="83">
        <f t="shared" si="821"/>
        <v>1.8661564504283679E-2</v>
      </c>
      <c r="CR423" s="84">
        <f t="shared" si="822"/>
        <v>772.50394986690196</v>
      </c>
      <c r="CS423" s="83">
        <f t="shared" si="768"/>
        <v>0</v>
      </c>
      <c r="CT423" s="83">
        <f t="shared" si="823"/>
        <v>2.5595068927459197</v>
      </c>
      <c r="CU423" s="83">
        <f t="shared" si="769"/>
        <v>2.5595068927459197</v>
      </c>
      <c r="CV423" s="143">
        <f t="shared" si="770"/>
        <v>0.2</v>
      </c>
      <c r="CW423" s="83">
        <f t="shared" si="824"/>
        <v>1.8689526987183742E-2</v>
      </c>
      <c r="CX423" s="84">
        <f t="shared" si="825"/>
        <v>770.97206028231335</v>
      </c>
      <c r="CY423" s="83">
        <f t="shared" si="771"/>
        <v>0</v>
      </c>
      <c r="CZ423" s="83">
        <f t="shared" si="826"/>
        <v>2.5598709157819779</v>
      </c>
      <c r="DA423" s="83">
        <f t="shared" si="772"/>
        <v>2.5598709157819779</v>
      </c>
      <c r="DB423" s="143">
        <f t="shared" si="773"/>
        <v>0.2</v>
      </c>
      <c r="DC423" s="83">
        <f t="shared" si="827"/>
        <v>1.8690446767325675E-2</v>
      </c>
      <c r="DD423" s="84">
        <f t="shared" si="828"/>
        <v>770.90060166454066</v>
      </c>
      <c r="DE423" s="86">
        <f t="shared" si="774"/>
        <v>2053.8001460599162</v>
      </c>
      <c r="DF423" s="86">
        <f t="shared" si="775"/>
        <v>821.52005842396647</v>
      </c>
      <c r="DG423" s="86">
        <f t="shared" si="776"/>
        <v>513.45003651497905</v>
      </c>
      <c r="DH423" s="86">
        <f t="shared" si="777"/>
        <v>0.30690134271538333</v>
      </c>
      <c r="DI423" s="86">
        <f t="shared" si="778"/>
        <v>0.80348028538092786</v>
      </c>
      <c r="DJ423" s="86">
        <f t="shared" si="779"/>
        <v>77.848861708355614</v>
      </c>
      <c r="DK423" s="86">
        <f t="shared" si="780"/>
        <v>2.2077396162586416</v>
      </c>
      <c r="DL423" s="86">
        <f t="shared" si="838"/>
        <v>2.2077396162586416</v>
      </c>
      <c r="DM423" s="86">
        <f t="shared" si="781"/>
        <v>0.80348028538092786</v>
      </c>
      <c r="DN423" s="85">
        <f t="shared" si="782"/>
        <v>0.80348028538092786</v>
      </c>
      <c r="DO423" s="85">
        <f t="shared" si="829"/>
        <v>80.348028538092791</v>
      </c>
      <c r="DP423" s="85">
        <f t="shared" si="783"/>
        <v>0.80348028538092786</v>
      </c>
      <c r="DQ423" s="85">
        <f t="shared" si="830"/>
        <v>80.348028538092791</v>
      </c>
      <c r="DR423" s="85">
        <f t="shared" si="784"/>
        <v>0.80348028538092786</v>
      </c>
      <c r="DS423" s="85">
        <f t="shared" si="831"/>
        <v>80.348028538092791</v>
      </c>
      <c r="DT423" s="81"/>
      <c r="DU423" s="81"/>
      <c r="DV423" s="81">
        <f t="shared" si="832"/>
        <v>-0.80348028538092786</v>
      </c>
      <c r="DW423" s="100"/>
    </row>
    <row r="424" spans="1:127" x14ac:dyDescent="0.2">
      <c r="A424" s="59">
        <f t="shared" si="785"/>
        <v>55.866666666666973</v>
      </c>
      <c r="B424" s="44">
        <f t="shared" si="786"/>
        <v>55866.66666666697</v>
      </c>
      <c r="C424" s="52">
        <f t="shared" si="720"/>
        <v>133.33333333333334</v>
      </c>
      <c r="D424" s="50">
        <f t="shared" si="721"/>
        <v>4</v>
      </c>
      <c r="E424" s="44">
        <f t="shared" si="722"/>
        <v>4.13</v>
      </c>
      <c r="F424" s="47">
        <f t="shared" si="723"/>
        <v>0.02</v>
      </c>
      <c r="G424" s="52">
        <f t="shared" si="787"/>
        <v>2.4731558428955913E-2</v>
      </c>
      <c r="H424" s="57">
        <f t="shared" si="788"/>
        <v>604.04828365451954</v>
      </c>
      <c r="I424" s="52">
        <f t="shared" si="789"/>
        <v>0</v>
      </c>
      <c r="J424" s="54">
        <f t="shared" si="790"/>
        <v>1595.1820732612125</v>
      </c>
      <c r="K424" s="46">
        <f t="shared" si="833"/>
        <v>1595.1820732612125</v>
      </c>
      <c r="L424" s="80">
        <f t="shared" si="724"/>
        <v>0</v>
      </c>
      <c r="M424" s="142">
        <f t="shared" si="725"/>
        <v>0</v>
      </c>
      <c r="N424" s="60">
        <f t="shared" si="726"/>
        <v>4.13</v>
      </c>
      <c r="O424" s="53">
        <f t="shared" si="727"/>
        <v>0</v>
      </c>
      <c r="P424" s="58">
        <f t="shared" si="791"/>
        <v>2.7785437131361985</v>
      </c>
      <c r="Q424" s="49">
        <f t="shared" si="728"/>
        <v>2.7785437131361985</v>
      </c>
      <c r="R424" s="143">
        <f t="shared" si="729"/>
        <v>0.02</v>
      </c>
      <c r="S424" s="51">
        <f t="shared" si="792"/>
        <v>1.9291368929887552E-2</v>
      </c>
      <c r="T424" s="57">
        <f t="shared" si="793"/>
        <v>596.36631916286444</v>
      </c>
      <c r="U424" s="53">
        <f t="shared" si="730"/>
        <v>0</v>
      </c>
      <c r="V424" s="58">
        <f t="shared" si="794"/>
        <v>2.7832316020185353</v>
      </c>
      <c r="W424" s="49">
        <f t="shared" si="731"/>
        <v>2.7832316020185353</v>
      </c>
      <c r="X424" s="143">
        <f t="shared" si="732"/>
        <v>0.02</v>
      </c>
      <c r="Y424" s="51">
        <f t="shared" si="795"/>
        <v>1.8696547148631799E-2</v>
      </c>
      <c r="Z424" s="57">
        <f t="shared" si="796"/>
        <v>585.8317789772999</v>
      </c>
      <c r="AA424" s="53">
        <f t="shared" si="733"/>
        <v>0</v>
      </c>
      <c r="AB424" s="58">
        <f t="shared" si="797"/>
        <v>2.7900869124044139</v>
      </c>
      <c r="AC424" s="49">
        <f t="shared" si="734"/>
        <v>2.7900869124044139</v>
      </c>
      <c r="AD424" s="143">
        <f t="shared" si="735"/>
        <v>0.02</v>
      </c>
      <c r="AE424" s="49">
        <f t="shared" si="834"/>
        <v>1.8643857299782799E-2</v>
      </c>
      <c r="AF424" s="57">
        <f t="shared" si="798"/>
        <v>583.51249359858969</v>
      </c>
      <c r="AG424" s="53">
        <f t="shared" si="736"/>
        <v>0</v>
      </c>
      <c r="AH424" s="58">
        <f t="shared" si="799"/>
        <v>2.7916629838130991</v>
      </c>
      <c r="AI424" s="49">
        <f t="shared" si="737"/>
        <v>2.7916629838130991</v>
      </c>
      <c r="AJ424" s="143">
        <f t="shared" si="738"/>
        <v>0.02</v>
      </c>
      <c r="AK424" s="51">
        <f t="shared" si="800"/>
        <v>1.8644415624644202E-2</v>
      </c>
      <c r="AL424" s="57">
        <f t="shared" si="801"/>
        <v>583.22974741464009</v>
      </c>
      <c r="AM424" s="53">
        <f t="shared" si="739"/>
        <v>0</v>
      </c>
      <c r="AN424" s="58">
        <f t="shared" si="802"/>
        <v>2.7918567813510915</v>
      </c>
      <c r="AO424" s="49">
        <f t="shared" si="740"/>
        <v>2.7918567813510915</v>
      </c>
      <c r="AP424" s="143">
        <f t="shared" si="741"/>
        <v>0.02</v>
      </c>
      <c r="AQ424" s="51">
        <f t="shared" si="803"/>
        <v>1.8644711274376398E-2</v>
      </c>
      <c r="AR424" s="57">
        <f t="shared" si="804"/>
        <v>583.20365898159878</v>
      </c>
      <c r="AS424" s="44">
        <f t="shared" si="742"/>
        <v>2871.3277318701826</v>
      </c>
      <c r="AT424" s="44">
        <f t="shared" si="743"/>
        <v>1148.531092748073</v>
      </c>
      <c r="AU424" s="44">
        <f t="shared" si="744"/>
        <v>717.83193296754564</v>
      </c>
      <c r="AV424" s="47">
        <f t="shared" si="745"/>
        <v>4.1728920470646953</v>
      </c>
      <c r="AW424" s="47">
        <f t="shared" si="746"/>
        <v>80.385306253611446</v>
      </c>
      <c r="AX424" s="86">
        <f t="shared" si="747"/>
        <v>5701.640358975601</v>
      </c>
      <c r="AY424" s="86">
        <f t="shared" si="748"/>
        <v>235.8214872936621</v>
      </c>
      <c r="AZ424" s="10">
        <f t="shared" si="805"/>
        <v>235.8214872936621</v>
      </c>
      <c r="BA424" s="44">
        <f t="shared" si="749"/>
        <v>235.8214872936621</v>
      </c>
      <c r="BB424" s="9">
        <f t="shared" si="750"/>
        <v>235.8214872936621</v>
      </c>
      <c r="BC424" s="45">
        <f t="shared" si="839"/>
        <v>31442.864972488282</v>
      </c>
      <c r="BD424" s="9">
        <f t="shared" si="751"/>
        <v>235.8214872936621</v>
      </c>
      <c r="BE424" s="45">
        <f t="shared" si="835"/>
        <v>31442.864972488282</v>
      </c>
      <c r="BF424" s="9">
        <f t="shared" si="752"/>
        <v>235.8214872936621</v>
      </c>
      <c r="BG424" s="45">
        <f t="shared" si="836"/>
        <v>31442.864972488282</v>
      </c>
      <c r="BH424" s="58"/>
      <c r="BI424" s="58"/>
      <c r="BJ424" s="58">
        <f t="shared" si="806"/>
        <v>-235.8214872936621</v>
      </c>
      <c r="BK424" s="97"/>
      <c r="BL424" s="44"/>
      <c r="BM424" s="82">
        <f t="shared" si="807"/>
        <v>41.9</v>
      </c>
      <c r="BN424" s="86">
        <f t="shared" si="808"/>
        <v>41900</v>
      </c>
      <c r="BO424" s="86">
        <f t="shared" si="809"/>
        <v>100</v>
      </c>
      <c r="BP424" s="84">
        <f t="shared" si="753"/>
        <v>3</v>
      </c>
      <c r="BQ424" s="84">
        <f t="shared" si="754"/>
        <v>2.6</v>
      </c>
      <c r="BR424" s="84">
        <f t="shared" si="755"/>
        <v>0.2</v>
      </c>
      <c r="BS424" s="84">
        <f t="shared" si="810"/>
        <v>3.3496943074938078E-2</v>
      </c>
      <c r="BT424" s="84">
        <f t="shared" si="811"/>
        <v>803.43550747905078</v>
      </c>
      <c r="BU424" s="84">
        <f t="shared" si="812"/>
        <v>0</v>
      </c>
      <c r="BV424" s="83">
        <f t="shared" si="813"/>
        <v>1143.8449811443979</v>
      </c>
      <c r="BW424" s="81">
        <f t="shared" si="837"/>
        <v>1143.8449811443979</v>
      </c>
      <c r="BX424" s="83">
        <f t="shared" si="756"/>
        <v>0</v>
      </c>
      <c r="BY424" s="141">
        <f t="shared" si="757"/>
        <v>0</v>
      </c>
      <c r="BZ424" s="83">
        <f t="shared" si="758"/>
        <v>2.6</v>
      </c>
      <c r="CA424" s="83">
        <f t="shared" si="759"/>
        <v>0</v>
      </c>
      <c r="CB424" s="83">
        <f t="shared" si="814"/>
        <v>2.5525415841031673</v>
      </c>
      <c r="CC424" s="83">
        <f t="shared" si="760"/>
        <v>2.5525415841031673</v>
      </c>
      <c r="CD424" s="143">
        <f t="shared" si="761"/>
        <v>0.2</v>
      </c>
      <c r="CE424" s="83">
        <f t="shared" si="815"/>
        <v>1.9289523213569654E-2</v>
      </c>
      <c r="CF424" s="84">
        <f t="shared" si="816"/>
        <v>842.63871917982613</v>
      </c>
      <c r="CG424" s="83">
        <f t="shared" si="762"/>
        <v>0</v>
      </c>
      <c r="CH424" s="83">
        <f t="shared" si="817"/>
        <v>2.5433124812354659</v>
      </c>
      <c r="CI424" s="83">
        <f t="shared" si="763"/>
        <v>2.5433124812354659</v>
      </c>
      <c r="CJ424" s="143">
        <f t="shared" si="764"/>
        <v>0.2</v>
      </c>
      <c r="CK424" s="83">
        <f t="shared" si="818"/>
        <v>1.8481910799758382E-2</v>
      </c>
      <c r="CL424" s="84">
        <f t="shared" si="819"/>
        <v>787.42245822583436</v>
      </c>
      <c r="CM424" s="83">
        <f t="shared" si="765"/>
        <v>0</v>
      </c>
      <c r="CN424" s="83">
        <f t="shared" si="820"/>
        <v>2.5563306240026806</v>
      </c>
      <c r="CO424" s="83">
        <f t="shared" si="766"/>
        <v>2.5563306240026806</v>
      </c>
      <c r="CP424" s="143">
        <f t="shared" si="767"/>
        <v>0.2</v>
      </c>
      <c r="CQ424" s="83">
        <f t="shared" si="821"/>
        <v>1.864156450428368E-2</v>
      </c>
      <c r="CR424" s="84">
        <f t="shared" si="822"/>
        <v>773.23362696106699</v>
      </c>
      <c r="CS424" s="83">
        <f t="shared" si="768"/>
        <v>0</v>
      </c>
      <c r="CT424" s="83">
        <f t="shared" si="823"/>
        <v>2.559697425943201</v>
      </c>
      <c r="CU424" s="83">
        <f t="shared" si="769"/>
        <v>2.559697425943201</v>
      </c>
      <c r="CV424" s="143">
        <f t="shared" si="770"/>
        <v>0.2</v>
      </c>
      <c r="CW424" s="83">
        <f t="shared" si="824"/>
        <v>1.8669526987183743E-2</v>
      </c>
      <c r="CX424" s="84">
        <f t="shared" si="825"/>
        <v>771.70186988119053</v>
      </c>
      <c r="CY424" s="83">
        <f t="shared" si="771"/>
        <v>0</v>
      </c>
      <c r="CZ424" s="83">
        <f t="shared" si="826"/>
        <v>2.5600614199250153</v>
      </c>
      <c r="DA424" s="83">
        <f t="shared" si="772"/>
        <v>2.5600614199250153</v>
      </c>
      <c r="DB424" s="143">
        <f t="shared" si="773"/>
        <v>0.2</v>
      </c>
      <c r="DC424" s="83">
        <f t="shared" si="827"/>
        <v>1.8670446767325675E-2</v>
      </c>
      <c r="DD424" s="84">
        <f t="shared" si="828"/>
        <v>771.63034341253899</v>
      </c>
      <c r="DE424" s="86">
        <f t="shared" si="774"/>
        <v>2058.9209660599163</v>
      </c>
      <c r="DF424" s="86">
        <f t="shared" si="775"/>
        <v>823.56838642396644</v>
      </c>
      <c r="DG424" s="86">
        <f t="shared" si="776"/>
        <v>514.73024151497907</v>
      </c>
      <c r="DH424" s="86">
        <f t="shared" si="777"/>
        <v>0.30568687152540724</v>
      </c>
      <c r="DI424" s="86">
        <f t="shared" si="778"/>
        <v>0.79764963299682479</v>
      </c>
      <c r="DJ424" s="86">
        <f t="shared" si="779"/>
        <v>76.790956558589144</v>
      </c>
      <c r="DK424" s="86">
        <f t="shared" si="780"/>
        <v>-0.76194466514167825</v>
      </c>
      <c r="DL424" s="86">
        <f t="shared" si="838"/>
        <v>-0.76194466514167825</v>
      </c>
      <c r="DM424" s="86">
        <f t="shared" si="781"/>
        <v>0.79764963299682479</v>
      </c>
      <c r="DN424" s="85">
        <f t="shared" si="782"/>
        <v>0.79764963299682479</v>
      </c>
      <c r="DO424" s="85">
        <f t="shared" si="829"/>
        <v>79.764963299682478</v>
      </c>
      <c r="DP424" s="85">
        <f t="shared" si="783"/>
        <v>0.79764963299682479</v>
      </c>
      <c r="DQ424" s="85">
        <f t="shared" si="830"/>
        <v>79.764963299682478</v>
      </c>
      <c r="DR424" s="85">
        <f t="shared" si="784"/>
        <v>0.79764963299682479</v>
      </c>
      <c r="DS424" s="85">
        <f t="shared" si="831"/>
        <v>79.764963299682478</v>
      </c>
      <c r="DT424" s="81"/>
      <c r="DU424" s="81"/>
      <c r="DV424" s="81">
        <f t="shared" si="832"/>
        <v>-0.79764963299682479</v>
      </c>
      <c r="DW424" s="100"/>
    </row>
    <row r="425" spans="1:127" x14ac:dyDescent="0.2">
      <c r="A425" s="59">
        <f t="shared" si="785"/>
        <v>56.000000000000306</v>
      </c>
      <c r="B425" s="44">
        <f t="shared" si="786"/>
        <v>56000.000000000306</v>
      </c>
      <c r="C425" s="52">
        <f t="shared" si="720"/>
        <v>133.33333333333334</v>
      </c>
      <c r="D425" s="50">
        <f t="shared" si="721"/>
        <v>4</v>
      </c>
      <c r="E425" s="44">
        <f t="shared" si="722"/>
        <v>4.13</v>
      </c>
      <c r="F425" s="47">
        <f t="shared" si="723"/>
        <v>0.02</v>
      </c>
      <c r="G425" s="52">
        <f t="shared" si="787"/>
        <v>2.4728891762289245E-2</v>
      </c>
      <c r="H425" s="57">
        <f t="shared" si="788"/>
        <v>604.84667671652505</v>
      </c>
      <c r="I425" s="52">
        <f t="shared" si="789"/>
        <v>0</v>
      </c>
      <c r="J425" s="54">
        <f t="shared" si="790"/>
        <v>1599.4984732612124</v>
      </c>
      <c r="K425" s="46">
        <f t="shared" si="833"/>
        <v>1599.4984732612124</v>
      </c>
      <c r="L425" s="80">
        <f t="shared" si="724"/>
        <v>0</v>
      </c>
      <c r="M425" s="142">
        <f t="shared" si="725"/>
        <v>0</v>
      </c>
      <c r="N425" s="60">
        <f t="shared" si="726"/>
        <v>4.13</v>
      </c>
      <c r="O425" s="53">
        <f t="shared" si="727"/>
        <v>0</v>
      </c>
      <c r="P425" s="58">
        <f t="shared" si="791"/>
        <v>2.7784038114122249</v>
      </c>
      <c r="Q425" s="49">
        <f t="shared" si="728"/>
        <v>2.7784038114122249</v>
      </c>
      <c r="R425" s="143">
        <f t="shared" si="729"/>
        <v>0.02</v>
      </c>
      <c r="S425" s="51">
        <f t="shared" si="792"/>
        <v>1.9288702263220884E-2</v>
      </c>
      <c r="T425" s="57">
        <f t="shared" si="793"/>
        <v>597.29198563125487</v>
      </c>
      <c r="U425" s="53">
        <f t="shared" si="730"/>
        <v>0</v>
      </c>
      <c r="V425" s="58">
        <f t="shared" si="794"/>
        <v>2.7829866821528833</v>
      </c>
      <c r="W425" s="49">
        <f t="shared" si="731"/>
        <v>2.7829866821528833</v>
      </c>
      <c r="X425" s="143">
        <f t="shared" si="732"/>
        <v>0.02</v>
      </c>
      <c r="Y425" s="51">
        <f t="shared" si="795"/>
        <v>1.8693880481965131E-2</v>
      </c>
      <c r="Z425" s="57">
        <f t="shared" si="796"/>
        <v>586.72739081699206</v>
      </c>
      <c r="AA425" s="53">
        <f t="shared" si="733"/>
        <v>0</v>
      </c>
      <c r="AB425" s="58">
        <f t="shared" si="797"/>
        <v>2.7898206289155745</v>
      </c>
      <c r="AC425" s="49">
        <f t="shared" si="734"/>
        <v>2.7898206289155745</v>
      </c>
      <c r="AD425" s="143">
        <f t="shared" si="735"/>
        <v>0.02</v>
      </c>
      <c r="AE425" s="49">
        <f t="shared" si="834"/>
        <v>1.8641190633116131E-2</v>
      </c>
      <c r="AF425" s="57">
        <f t="shared" si="798"/>
        <v>584.40338694357558</v>
      </c>
      <c r="AG425" s="53">
        <f t="shared" si="736"/>
        <v>0</v>
      </c>
      <c r="AH425" s="58">
        <f t="shared" si="799"/>
        <v>2.7913910197428846</v>
      </c>
      <c r="AI425" s="49">
        <f t="shared" si="737"/>
        <v>2.7913910197428846</v>
      </c>
      <c r="AJ425" s="143">
        <f t="shared" si="738"/>
        <v>0.02</v>
      </c>
      <c r="AK425" s="51">
        <f t="shared" si="800"/>
        <v>1.8641748957977534E-2</v>
      </c>
      <c r="AL425" s="57">
        <f t="shared" si="801"/>
        <v>584.12016445993584</v>
      </c>
      <c r="AM425" s="53">
        <f t="shared" si="739"/>
        <v>0</v>
      </c>
      <c r="AN425" s="58">
        <f t="shared" si="802"/>
        <v>2.7915840623563239</v>
      </c>
      <c r="AO425" s="49">
        <f t="shared" si="740"/>
        <v>2.7915840623563239</v>
      </c>
      <c r="AP425" s="143">
        <f t="shared" si="741"/>
        <v>0.02</v>
      </c>
      <c r="AQ425" s="51">
        <f t="shared" si="803"/>
        <v>1.864204460770973E-2</v>
      </c>
      <c r="AR425" s="57">
        <f t="shared" si="804"/>
        <v>584.09402833796298</v>
      </c>
      <c r="AS425" s="44">
        <f t="shared" si="742"/>
        <v>2879.0972518701824</v>
      </c>
      <c r="AT425" s="44">
        <f t="shared" si="743"/>
        <v>1151.638900748073</v>
      </c>
      <c r="AU425" s="44">
        <f t="shared" si="744"/>
        <v>719.7743129675456</v>
      </c>
      <c r="AV425" s="47">
        <f t="shared" si="745"/>
        <v>4.1387112751516808</v>
      </c>
      <c r="AW425" s="47">
        <f t="shared" si="746"/>
        <v>79.152017210244608</v>
      </c>
      <c r="AX425" s="86">
        <f t="shared" si="747"/>
        <v>5561.9380643685172</v>
      </c>
      <c r="AY425" s="86">
        <f t="shared" si="748"/>
        <v>234.11443684975936</v>
      </c>
      <c r="AZ425" s="10">
        <f t="shared" si="805"/>
        <v>234.11443684975936</v>
      </c>
      <c r="BA425" s="44">
        <f t="shared" si="749"/>
        <v>234.11443684975936</v>
      </c>
      <c r="BB425" s="9">
        <f t="shared" si="750"/>
        <v>234.11443684975936</v>
      </c>
      <c r="BC425" s="45">
        <f t="shared" si="839"/>
        <v>31215.258246634585</v>
      </c>
      <c r="BD425" s="9">
        <f t="shared" si="751"/>
        <v>234.11443684975936</v>
      </c>
      <c r="BE425" s="45">
        <f t="shared" si="835"/>
        <v>31215.258246634585</v>
      </c>
      <c r="BF425" s="9">
        <f t="shared" si="752"/>
        <v>234.11443684975936</v>
      </c>
      <c r="BG425" s="45">
        <f t="shared" si="836"/>
        <v>31215.258246634585</v>
      </c>
      <c r="BH425" s="58"/>
      <c r="BI425" s="58"/>
      <c r="BJ425" s="58">
        <f t="shared" si="806"/>
        <v>-234.11443684975936</v>
      </c>
      <c r="BK425" s="97"/>
      <c r="BL425" s="44"/>
      <c r="BM425" s="82">
        <f t="shared" si="807"/>
        <v>42</v>
      </c>
      <c r="BN425" s="86">
        <f t="shared" si="808"/>
        <v>42000</v>
      </c>
      <c r="BO425" s="86">
        <f t="shared" si="809"/>
        <v>100</v>
      </c>
      <c r="BP425" s="84">
        <f t="shared" si="753"/>
        <v>3</v>
      </c>
      <c r="BQ425" s="84">
        <f t="shared" si="754"/>
        <v>2.6</v>
      </c>
      <c r="BR425" s="84">
        <f t="shared" si="755"/>
        <v>0.2</v>
      </c>
      <c r="BS425" s="84">
        <f t="shared" si="810"/>
        <v>3.3476943074938079E-2</v>
      </c>
      <c r="BT425" s="84">
        <f t="shared" si="811"/>
        <v>804.72346682808688</v>
      </c>
      <c r="BU425" s="84">
        <f t="shared" si="812"/>
        <v>0</v>
      </c>
      <c r="BV425" s="83">
        <f t="shared" si="813"/>
        <v>1146.689881144398</v>
      </c>
      <c r="BW425" s="81">
        <f t="shared" si="837"/>
        <v>1146.689881144398</v>
      </c>
      <c r="BX425" s="83">
        <f t="shared" si="756"/>
        <v>0</v>
      </c>
      <c r="BY425" s="141">
        <f t="shared" si="757"/>
        <v>0</v>
      </c>
      <c r="BZ425" s="83">
        <f t="shared" si="758"/>
        <v>2.6</v>
      </c>
      <c r="CA425" s="83">
        <f t="shared" si="759"/>
        <v>0</v>
      </c>
      <c r="CB425" s="83">
        <f t="shared" si="814"/>
        <v>2.5526001420482078</v>
      </c>
      <c r="CC425" s="83">
        <f t="shared" si="760"/>
        <v>2.5526001420482078</v>
      </c>
      <c r="CD425" s="143">
        <f t="shared" si="761"/>
        <v>0.2</v>
      </c>
      <c r="CE425" s="83">
        <f t="shared" si="815"/>
        <v>1.9269523213569655E-2</v>
      </c>
      <c r="CF425" s="84">
        <f t="shared" si="816"/>
        <v>843.39402609955039</v>
      </c>
      <c r="CG425" s="83">
        <f t="shared" si="762"/>
        <v>0</v>
      </c>
      <c r="CH425" s="83">
        <f t="shared" si="817"/>
        <v>2.5434968599160794</v>
      </c>
      <c r="CI425" s="83">
        <f t="shared" si="763"/>
        <v>2.5434968599160794</v>
      </c>
      <c r="CJ425" s="143">
        <f t="shared" si="764"/>
        <v>0.2</v>
      </c>
      <c r="CK425" s="83">
        <f t="shared" si="818"/>
        <v>1.8461910799758383E-2</v>
      </c>
      <c r="CL425" s="84">
        <f t="shared" si="819"/>
        <v>788.14875163004808</v>
      </c>
      <c r="CM425" s="83">
        <f t="shared" si="765"/>
        <v>0</v>
      </c>
      <c r="CN425" s="83">
        <f t="shared" si="820"/>
        <v>2.5565219104018868</v>
      </c>
      <c r="CO425" s="83">
        <f t="shared" si="766"/>
        <v>2.5565219104018868</v>
      </c>
      <c r="CP425" s="143">
        <f t="shared" si="767"/>
        <v>0.2</v>
      </c>
      <c r="CQ425" s="83">
        <f t="shared" si="821"/>
        <v>1.8621564504283681E-2</v>
      </c>
      <c r="CR425" s="84">
        <f t="shared" si="822"/>
        <v>773.96246713257472</v>
      </c>
      <c r="CS425" s="83">
        <f t="shared" si="768"/>
        <v>0</v>
      </c>
      <c r="CT425" s="83">
        <f t="shared" si="823"/>
        <v>2.5598881321847853</v>
      </c>
      <c r="CU425" s="83">
        <f t="shared" si="769"/>
        <v>2.5598881321847853</v>
      </c>
      <c r="CV425" s="143">
        <f t="shared" si="770"/>
        <v>0.2</v>
      </c>
      <c r="CW425" s="83">
        <f t="shared" si="824"/>
        <v>1.8649526987183744E-2</v>
      </c>
      <c r="CX425" s="84">
        <f t="shared" si="825"/>
        <v>772.43084381373683</v>
      </c>
      <c r="CY425" s="83">
        <f t="shared" si="771"/>
        <v>0</v>
      </c>
      <c r="CZ425" s="83">
        <f t="shared" si="826"/>
        <v>2.5602520968658973</v>
      </c>
      <c r="DA425" s="83">
        <f t="shared" si="772"/>
        <v>2.5602520968658973</v>
      </c>
      <c r="DB425" s="143">
        <f t="shared" si="773"/>
        <v>0.2</v>
      </c>
      <c r="DC425" s="83">
        <f t="shared" si="827"/>
        <v>1.8650446767325676E-2</v>
      </c>
      <c r="DD425" s="84">
        <f t="shared" si="828"/>
        <v>772.35924962635454</v>
      </c>
      <c r="DE425" s="86">
        <f t="shared" si="774"/>
        <v>2064.0417860599164</v>
      </c>
      <c r="DF425" s="86">
        <f t="shared" si="775"/>
        <v>825.61671442396653</v>
      </c>
      <c r="DG425" s="86">
        <f t="shared" si="776"/>
        <v>516.01044651497909</v>
      </c>
      <c r="DH425" s="86">
        <f t="shared" si="777"/>
        <v>0.30448027119073423</v>
      </c>
      <c r="DI425" s="86">
        <f t="shared" si="778"/>
        <v>0.79187593390036237</v>
      </c>
      <c r="DJ425" s="86">
        <f t="shared" si="779"/>
        <v>75.750058714521117</v>
      </c>
      <c r="DK425" s="86">
        <f t="shared" si="780"/>
        <v>-3.7271934428665383</v>
      </c>
      <c r="DL425" s="86">
        <f t="shared" si="838"/>
        <v>-3.7271934428665383</v>
      </c>
      <c r="DM425" s="86">
        <f t="shared" si="781"/>
        <v>0.79187593390036237</v>
      </c>
      <c r="DN425" s="85">
        <f t="shared" si="782"/>
        <v>0.79187593390036237</v>
      </c>
      <c r="DO425" s="85">
        <f t="shared" si="829"/>
        <v>79.187593390036241</v>
      </c>
      <c r="DP425" s="85">
        <f t="shared" si="783"/>
        <v>0.79187593390036237</v>
      </c>
      <c r="DQ425" s="85">
        <f t="shared" si="830"/>
        <v>79.187593390036241</v>
      </c>
      <c r="DR425" s="85">
        <f t="shared" si="784"/>
        <v>0.79187593390036237</v>
      </c>
      <c r="DS425" s="85">
        <f t="shared" si="831"/>
        <v>79.187593390036241</v>
      </c>
      <c r="DT425" s="81"/>
      <c r="DU425" s="81"/>
      <c r="DV425" s="81">
        <f t="shared" si="832"/>
        <v>-0.79187593390036237</v>
      </c>
      <c r="DW425" s="100"/>
    </row>
    <row r="426" spans="1:127" x14ac:dyDescent="0.2">
      <c r="A426" s="59">
        <f t="shared" si="785"/>
        <v>56.133333333333645</v>
      </c>
      <c r="B426" s="44">
        <f t="shared" si="786"/>
        <v>56133.333333333641</v>
      </c>
      <c r="C426" s="52">
        <f t="shared" si="720"/>
        <v>133.33333333333334</v>
      </c>
      <c r="D426" s="50">
        <f t="shared" si="721"/>
        <v>4</v>
      </c>
      <c r="E426" s="44">
        <f t="shared" si="722"/>
        <v>4.13</v>
      </c>
      <c r="F426" s="47">
        <f t="shared" si="723"/>
        <v>0.02</v>
      </c>
      <c r="G426" s="52">
        <f t="shared" si="787"/>
        <v>2.4726225095622577E-2</v>
      </c>
      <c r="H426" s="57">
        <f t="shared" si="788"/>
        <v>605.64498368759712</v>
      </c>
      <c r="I426" s="52">
        <f t="shared" si="789"/>
        <v>0</v>
      </c>
      <c r="J426" s="54">
        <f t="shared" si="790"/>
        <v>1603.8148732612124</v>
      </c>
      <c r="K426" s="46">
        <f t="shared" si="833"/>
        <v>1603.8148732612124</v>
      </c>
      <c r="L426" s="80">
        <f t="shared" si="724"/>
        <v>0</v>
      </c>
      <c r="M426" s="142">
        <f t="shared" si="725"/>
        <v>0</v>
      </c>
      <c r="N426" s="60">
        <f t="shared" si="726"/>
        <v>4.13</v>
      </c>
      <c r="O426" s="53">
        <f t="shared" si="727"/>
        <v>0</v>
      </c>
      <c r="P426" s="58">
        <f t="shared" si="791"/>
        <v>2.7782664626551572</v>
      </c>
      <c r="Q426" s="49">
        <f t="shared" si="728"/>
        <v>2.7782664626551572</v>
      </c>
      <c r="R426" s="143">
        <f t="shared" si="729"/>
        <v>0.02</v>
      </c>
      <c r="S426" s="51">
        <f t="shared" si="792"/>
        <v>1.9286035596554216E-2</v>
      </c>
      <c r="T426" s="57">
        <f t="shared" si="793"/>
        <v>598.21757073882225</v>
      </c>
      <c r="U426" s="53">
        <f t="shared" si="730"/>
        <v>0</v>
      </c>
      <c r="V426" s="58">
        <f t="shared" si="794"/>
        <v>2.7827452596648867</v>
      </c>
      <c r="W426" s="49">
        <f t="shared" si="731"/>
        <v>2.7827452596648867</v>
      </c>
      <c r="X426" s="143">
        <f t="shared" si="732"/>
        <v>0.02</v>
      </c>
      <c r="Y426" s="51">
        <f t="shared" si="795"/>
        <v>1.8691213815298462E-2</v>
      </c>
      <c r="Z426" s="57">
        <f t="shared" si="796"/>
        <v>587.62295371558616</v>
      </c>
      <c r="AA426" s="53">
        <f t="shared" si="733"/>
        <v>0</v>
      </c>
      <c r="AB426" s="58">
        <f t="shared" si="797"/>
        <v>2.7895576311800698</v>
      </c>
      <c r="AC426" s="49">
        <f t="shared" si="734"/>
        <v>2.7895576311800698</v>
      </c>
      <c r="AD426" s="143">
        <f t="shared" si="735"/>
        <v>0.02</v>
      </c>
      <c r="AE426" s="49">
        <f t="shared" si="834"/>
        <v>1.8638523966449463E-2</v>
      </c>
      <c r="AF426" s="57">
        <f t="shared" si="798"/>
        <v>585.29423787530868</v>
      </c>
      <c r="AG426" s="53">
        <f t="shared" si="736"/>
        <v>0</v>
      </c>
      <c r="AH426" s="58">
        <f t="shared" si="799"/>
        <v>2.7911223099852212</v>
      </c>
      <c r="AI426" s="49">
        <f t="shared" si="737"/>
        <v>2.7911223099852212</v>
      </c>
      <c r="AJ426" s="143">
        <f t="shared" si="738"/>
        <v>0.02</v>
      </c>
      <c r="AK426" s="51">
        <f t="shared" si="800"/>
        <v>1.8639082291310866E-2</v>
      </c>
      <c r="AL426" s="57">
        <f t="shared" si="801"/>
        <v>585.01054088243404</v>
      </c>
      <c r="AM426" s="53">
        <f t="shared" si="739"/>
        <v>0</v>
      </c>
      <c r="AN426" s="58">
        <f t="shared" si="802"/>
        <v>2.7913145939204735</v>
      </c>
      <c r="AO426" s="49">
        <f t="shared" si="740"/>
        <v>2.7913145939204735</v>
      </c>
      <c r="AP426" s="143">
        <f t="shared" si="741"/>
        <v>0.02</v>
      </c>
      <c r="AQ426" s="51">
        <f t="shared" si="803"/>
        <v>1.8639377941043062E-2</v>
      </c>
      <c r="AR426" s="57">
        <f t="shared" si="804"/>
        <v>584.98435731047437</v>
      </c>
      <c r="AS426" s="44">
        <f t="shared" si="742"/>
        <v>2886.8667718701818</v>
      </c>
      <c r="AT426" s="44">
        <f t="shared" si="743"/>
        <v>1154.7467087480727</v>
      </c>
      <c r="AU426" s="44">
        <f t="shared" si="744"/>
        <v>721.71669296754544</v>
      </c>
      <c r="AV426" s="47">
        <f t="shared" si="745"/>
        <v>4.1048820819479763</v>
      </c>
      <c r="AW426" s="47">
        <f t="shared" si="746"/>
        <v>77.940205059829935</v>
      </c>
      <c r="AX426" s="86">
        <f t="shared" si="747"/>
        <v>5425.9442184780237</v>
      </c>
      <c r="AY426" s="86">
        <f t="shared" si="748"/>
        <v>232.41454586344727</v>
      </c>
      <c r="AZ426" s="10">
        <f t="shared" si="805"/>
        <v>232.41454586344727</v>
      </c>
      <c r="BA426" s="44">
        <f t="shared" si="749"/>
        <v>232.41454586344727</v>
      </c>
      <c r="BB426" s="9">
        <f t="shared" si="750"/>
        <v>232.41454586344727</v>
      </c>
      <c r="BC426" s="45">
        <f t="shared" si="839"/>
        <v>30988.606115126306</v>
      </c>
      <c r="BD426" s="9">
        <f t="shared" si="751"/>
        <v>232.41454586344727</v>
      </c>
      <c r="BE426" s="45">
        <f t="shared" si="835"/>
        <v>30988.606115126306</v>
      </c>
      <c r="BF426" s="9">
        <f t="shared" si="752"/>
        <v>232.41454586344727</v>
      </c>
      <c r="BG426" s="45">
        <f t="shared" si="836"/>
        <v>30988.606115126306</v>
      </c>
      <c r="BH426" s="58"/>
      <c r="BI426" s="58"/>
      <c r="BJ426" s="58">
        <f t="shared" si="806"/>
        <v>-232.41454586344727</v>
      </c>
      <c r="BK426" s="97"/>
      <c r="BL426" s="44"/>
      <c r="BM426" s="82">
        <f t="shared" si="807"/>
        <v>42.1</v>
      </c>
      <c r="BN426" s="86">
        <f t="shared" si="808"/>
        <v>42100</v>
      </c>
      <c r="BO426" s="86">
        <f t="shared" si="809"/>
        <v>100</v>
      </c>
      <c r="BP426" s="84">
        <f t="shared" si="753"/>
        <v>3</v>
      </c>
      <c r="BQ426" s="84">
        <f t="shared" si="754"/>
        <v>2.6</v>
      </c>
      <c r="BR426" s="84">
        <f t="shared" si="755"/>
        <v>0.2</v>
      </c>
      <c r="BS426" s="84">
        <f t="shared" si="810"/>
        <v>3.3456943074938079E-2</v>
      </c>
      <c r="BT426" s="84">
        <f t="shared" si="811"/>
        <v>806.01065694635372</v>
      </c>
      <c r="BU426" s="84">
        <f t="shared" si="812"/>
        <v>0</v>
      </c>
      <c r="BV426" s="83">
        <f t="shared" si="813"/>
        <v>1149.5347811443978</v>
      </c>
      <c r="BW426" s="81">
        <f t="shared" si="837"/>
        <v>1149.5347811443978</v>
      </c>
      <c r="BX426" s="83">
        <f t="shared" si="756"/>
        <v>0</v>
      </c>
      <c r="BY426" s="141">
        <f t="shared" si="757"/>
        <v>0</v>
      </c>
      <c r="BZ426" s="83">
        <f t="shared" si="758"/>
        <v>2.6</v>
      </c>
      <c r="CA426" s="83">
        <f t="shared" si="759"/>
        <v>0</v>
      </c>
      <c r="CB426" s="83">
        <f t="shared" si="814"/>
        <v>2.5526588677464712</v>
      </c>
      <c r="CC426" s="83">
        <f t="shared" si="760"/>
        <v>2.5526588677464712</v>
      </c>
      <c r="CD426" s="143">
        <f t="shared" si="761"/>
        <v>0.2</v>
      </c>
      <c r="CE426" s="83">
        <f t="shared" si="815"/>
        <v>1.9249523213569656E-2</v>
      </c>
      <c r="CF426" s="84">
        <f t="shared" si="816"/>
        <v>844.14853217734583</v>
      </c>
      <c r="CG426" s="83">
        <f t="shared" si="762"/>
        <v>0</v>
      </c>
      <c r="CH426" s="83">
        <f t="shared" si="817"/>
        <v>2.5436814007635604</v>
      </c>
      <c r="CI426" s="83">
        <f t="shared" si="763"/>
        <v>2.5436814007635604</v>
      </c>
      <c r="CJ426" s="143">
        <f t="shared" si="764"/>
        <v>0.2</v>
      </c>
      <c r="CK426" s="83">
        <f t="shared" si="818"/>
        <v>1.8441910799758383E-2</v>
      </c>
      <c r="CL426" s="84">
        <f t="shared" si="819"/>
        <v>788.87420606604712</v>
      </c>
      <c r="CM426" s="83">
        <f t="shared" si="765"/>
        <v>0</v>
      </c>
      <c r="CN426" s="83">
        <f t="shared" si="820"/>
        <v>2.5567133698628015</v>
      </c>
      <c r="CO426" s="83">
        <f t="shared" si="766"/>
        <v>2.5567133698628015</v>
      </c>
      <c r="CP426" s="143">
        <f t="shared" si="767"/>
        <v>0.2</v>
      </c>
      <c r="CQ426" s="83">
        <f t="shared" si="821"/>
        <v>1.8601564504283682E-2</v>
      </c>
      <c r="CR426" s="84">
        <f t="shared" si="822"/>
        <v>774.69047045726973</v>
      </c>
      <c r="CS426" s="83">
        <f t="shared" si="768"/>
        <v>0</v>
      </c>
      <c r="CT426" s="83">
        <f t="shared" si="823"/>
        <v>2.5600790114619727</v>
      </c>
      <c r="CU426" s="83">
        <f t="shared" si="769"/>
        <v>2.5600790114619727</v>
      </c>
      <c r="CV426" s="143">
        <f t="shared" si="770"/>
        <v>0.2</v>
      </c>
      <c r="CW426" s="83">
        <f t="shared" si="824"/>
        <v>1.8629526987183745E-2</v>
      </c>
      <c r="CX426" s="84">
        <f t="shared" si="825"/>
        <v>773.15898215512891</v>
      </c>
      <c r="CY426" s="83">
        <f t="shared" si="771"/>
        <v>0</v>
      </c>
      <c r="CZ426" s="83">
        <f t="shared" si="826"/>
        <v>2.5604429465960501</v>
      </c>
      <c r="DA426" s="83">
        <f t="shared" si="772"/>
        <v>2.5604429465960501</v>
      </c>
      <c r="DB426" s="143">
        <f t="shared" si="773"/>
        <v>0.2</v>
      </c>
      <c r="DC426" s="83">
        <f t="shared" si="827"/>
        <v>1.8630446767325677E-2</v>
      </c>
      <c r="DD426" s="84">
        <f t="shared" si="828"/>
        <v>773.08732038118944</v>
      </c>
      <c r="DE426" s="86">
        <f t="shared" si="774"/>
        <v>2069.162606059916</v>
      </c>
      <c r="DF426" s="86">
        <f t="shared" si="775"/>
        <v>827.66504242396638</v>
      </c>
      <c r="DG426" s="86">
        <f t="shared" si="776"/>
        <v>517.290651514979</v>
      </c>
      <c r="DH426" s="86">
        <f t="shared" si="777"/>
        <v>0.30328147702041042</v>
      </c>
      <c r="DI426" s="86">
        <f t="shared" si="778"/>
        <v>0.78615851844065887</v>
      </c>
      <c r="DJ426" s="86">
        <f t="shared" si="779"/>
        <v>74.725857844058481</v>
      </c>
      <c r="DK426" s="86">
        <f t="shared" si="780"/>
        <v>-6.6880116610452678</v>
      </c>
      <c r="DL426" s="86">
        <f t="shared" si="838"/>
        <v>-6.6880116610452678</v>
      </c>
      <c r="DM426" s="86">
        <f t="shared" si="781"/>
        <v>0.78615851844065887</v>
      </c>
      <c r="DN426" s="85">
        <f t="shared" si="782"/>
        <v>0.78615851844065887</v>
      </c>
      <c r="DO426" s="85">
        <f t="shared" si="829"/>
        <v>78.615851844065887</v>
      </c>
      <c r="DP426" s="85">
        <f t="shared" si="783"/>
        <v>0.78615851844065887</v>
      </c>
      <c r="DQ426" s="85">
        <f t="shared" si="830"/>
        <v>78.615851844065887</v>
      </c>
      <c r="DR426" s="85">
        <f t="shared" si="784"/>
        <v>0.78615851844065887</v>
      </c>
      <c r="DS426" s="85">
        <f t="shared" si="831"/>
        <v>78.615851844065887</v>
      </c>
      <c r="DT426" s="81"/>
      <c r="DU426" s="81"/>
      <c r="DV426" s="81">
        <f t="shared" si="832"/>
        <v>-0.78615851844065887</v>
      </c>
      <c r="DW426" s="100"/>
    </row>
    <row r="427" spans="1:127" x14ac:dyDescent="0.2">
      <c r="A427" s="59">
        <f t="shared" si="785"/>
        <v>56.266666666666978</v>
      </c>
      <c r="B427" s="44">
        <f t="shared" si="786"/>
        <v>56266.666666666977</v>
      </c>
      <c r="C427" s="52">
        <f t="shared" si="720"/>
        <v>133.33333333333334</v>
      </c>
      <c r="D427" s="50">
        <f t="shared" si="721"/>
        <v>4</v>
      </c>
      <c r="E427" s="44">
        <f t="shared" si="722"/>
        <v>4.13</v>
      </c>
      <c r="F427" s="47">
        <f t="shared" si="723"/>
        <v>0.02</v>
      </c>
      <c r="G427" s="52">
        <f t="shared" si="787"/>
        <v>2.4723558428955909E-2</v>
      </c>
      <c r="H427" s="57">
        <f t="shared" si="788"/>
        <v>606.44320456773562</v>
      </c>
      <c r="I427" s="52">
        <f t="shared" si="789"/>
        <v>0</v>
      </c>
      <c r="J427" s="54">
        <f t="shared" si="790"/>
        <v>1608.1312732612123</v>
      </c>
      <c r="K427" s="46">
        <f t="shared" si="833"/>
        <v>1608.1312732612123</v>
      </c>
      <c r="L427" s="80">
        <f t="shared" si="724"/>
        <v>0</v>
      </c>
      <c r="M427" s="142">
        <f t="shared" si="725"/>
        <v>0</v>
      </c>
      <c r="N427" s="60">
        <f t="shared" si="726"/>
        <v>4.13</v>
      </c>
      <c r="O427" s="53">
        <f t="shared" si="727"/>
        <v>0</v>
      </c>
      <c r="P427" s="58">
        <f t="shared" si="791"/>
        <v>2.778131664186688</v>
      </c>
      <c r="Q427" s="49">
        <f t="shared" si="728"/>
        <v>2.778131664186688</v>
      </c>
      <c r="R427" s="143">
        <f t="shared" si="729"/>
        <v>0.02</v>
      </c>
      <c r="S427" s="51">
        <f t="shared" si="792"/>
        <v>1.9283368929887548E-2</v>
      </c>
      <c r="T427" s="57">
        <f t="shared" si="793"/>
        <v>599.14307362692136</v>
      </c>
      <c r="U427" s="53">
        <f t="shared" si="730"/>
        <v>0</v>
      </c>
      <c r="V427" s="58">
        <f t="shared" si="794"/>
        <v>2.7825073310073254</v>
      </c>
      <c r="W427" s="49">
        <f t="shared" si="731"/>
        <v>2.7825073310073254</v>
      </c>
      <c r="X427" s="143">
        <f t="shared" si="732"/>
        <v>0.02</v>
      </c>
      <c r="Y427" s="51">
        <f t="shared" si="795"/>
        <v>1.8688547148631794E-2</v>
      </c>
      <c r="Z427" s="57">
        <f t="shared" si="796"/>
        <v>588.51846653897769</v>
      </c>
      <c r="AA427" s="53">
        <f t="shared" si="733"/>
        <v>0</v>
      </c>
      <c r="AB427" s="58">
        <f t="shared" si="797"/>
        <v>2.7892979163852547</v>
      </c>
      <c r="AC427" s="49">
        <f t="shared" si="734"/>
        <v>2.7892979163852547</v>
      </c>
      <c r="AD427" s="143">
        <f t="shared" si="735"/>
        <v>0.02</v>
      </c>
      <c r="AE427" s="49">
        <f t="shared" si="834"/>
        <v>1.8635857299782795E-2</v>
      </c>
      <c r="AF427" s="57">
        <f t="shared" si="798"/>
        <v>586.18504533642965</v>
      </c>
      <c r="AG427" s="53">
        <f t="shared" si="736"/>
        <v>0</v>
      </c>
      <c r="AH427" s="58">
        <f t="shared" si="799"/>
        <v>2.790856851770191</v>
      </c>
      <c r="AI427" s="49">
        <f t="shared" si="737"/>
        <v>2.790856851770191</v>
      </c>
      <c r="AJ427" s="143">
        <f t="shared" si="738"/>
        <v>0.02</v>
      </c>
      <c r="AK427" s="51">
        <f t="shared" si="800"/>
        <v>1.8636415624644197E-2</v>
      </c>
      <c r="AL427" s="57">
        <f t="shared" si="801"/>
        <v>585.90087563613042</v>
      </c>
      <c r="AM427" s="53">
        <f t="shared" si="739"/>
        <v>0</v>
      </c>
      <c r="AN427" s="58">
        <f t="shared" si="802"/>
        <v>2.7910483732875919</v>
      </c>
      <c r="AO427" s="49">
        <f t="shared" si="740"/>
        <v>2.7910483732875919</v>
      </c>
      <c r="AP427" s="143">
        <f t="shared" si="741"/>
        <v>0.02</v>
      </c>
      <c r="AQ427" s="51">
        <f t="shared" si="803"/>
        <v>1.8636711274376393E-2</v>
      </c>
      <c r="AR427" s="57">
        <f t="shared" si="804"/>
        <v>585.87464485447742</v>
      </c>
      <c r="AS427" s="44">
        <f t="shared" si="742"/>
        <v>2894.636291870182</v>
      </c>
      <c r="AT427" s="44">
        <f t="shared" si="743"/>
        <v>1157.8545167480727</v>
      </c>
      <c r="AU427" s="44">
        <f t="shared" si="744"/>
        <v>723.65907296754551</v>
      </c>
      <c r="AV427" s="47">
        <f t="shared" si="745"/>
        <v>4.0714002319044429</v>
      </c>
      <c r="AW427" s="47">
        <f t="shared" si="746"/>
        <v>76.749455524587788</v>
      </c>
      <c r="AX427" s="86">
        <f t="shared" si="747"/>
        <v>5293.5532810554114</v>
      </c>
      <c r="AY427" s="86">
        <f t="shared" si="748"/>
        <v>230.72180433349945</v>
      </c>
      <c r="AZ427" s="10">
        <f t="shared" si="805"/>
        <v>230.72180433349945</v>
      </c>
      <c r="BA427" s="44">
        <f t="shared" si="749"/>
        <v>230.72180433349945</v>
      </c>
      <c r="BB427" s="9">
        <f t="shared" si="750"/>
        <v>230.72180433349945</v>
      </c>
      <c r="BC427" s="45">
        <f t="shared" si="839"/>
        <v>30762.907244466594</v>
      </c>
      <c r="BD427" s="9">
        <f t="shared" si="751"/>
        <v>230.72180433349945</v>
      </c>
      <c r="BE427" s="45">
        <f t="shared" si="835"/>
        <v>30762.907244466594</v>
      </c>
      <c r="BF427" s="9">
        <f t="shared" si="752"/>
        <v>230.72180433349945</v>
      </c>
      <c r="BG427" s="45">
        <f t="shared" si="836"/>
        <v>30762.907244466594</v>
      </c>
      <c r="BH427" s="58"/>
      <c r="BI427" s="58"/>
      <c r="BJ427" s="58">
        <f t="shared" si="806"/>
        <v>-230.72180433349945</v>
      </c>
      <c r="BK427" s="97"/>
      <c r="BL427" s="44"/>
      <c r="BM427" s="82">
        <f t="shared" si="807"/>
        <v>42.2</v>
      </c>
      <c r="BN427" s="86">
        <f t="shared" si="808"/>
        <v>42200</v>
      </c>
      <c r="BO427" s="86">
        <f t="shared" si="809"/>
        <v>100</v>
      </c>
      <c r="BP427" s="84">
        <f t="shared" si="753"/>
        <v>3</v>
      </c>
      <c r="BQ427" s="84">
        <f t="shared" si="754"/>
        <v>2.6</v>
      </c>
      <c r="BR427" s="84">
        <f t="shared" si="755"/>
        <v>0.2</v>
      </c>
      <c r="BS427" s="84">
        <f t="shared" si="810"/>
        <v>3.343694307493808E-2</v>
      </c>
      <c r="BT427" s="84">
        <f t="shared" si="811"/>
        <v>807.29707783385129</v>
      </c>
      <c r="BU427" s="84">
        <f t="shared" si="812"/>
        <v>0</v>
      </c>
      <c r="BV427" s="83">
        <f t="shared" si="813"/>
        <v>1152.3796811443976</v>
      </c>
      <c r="BW427" s="81">
        <f t="shared" si="837"/>
        <v>1152.3796811443976</v>
      </c>
      <c r="BX427" s="83">
        <f t="shared" si="756"/>
        <v>0</v>
      </c>
      <c r="BY427" s="141">
        <f t="shared" si="757"/>
        <v>0</v>
      </c>
      <c r="BZ427" s="83">
        <f t="shared" si="758"/>
        <v>2.6</v>
      </c>
      <c r="CA427" s="83">
        <f t="shared" si="759"/>
        <v>0</v>
      </c>
      <c r="CB427" s="83">
        <f t="shared" si="814"/>
        <v>2.5527177611505567</v>
      </c>
      <c r="CC427" s="83">
        <f t="shared" si="760"/>
        <v>2.5527177611505567</v>
      </c>
      <c r="CD427" s="143">
        <f t="shared" si="761"/>
        <v>0.2</v>
      </c>
      <c r="CE427" s="83">
        <f t="shared" si="815"/>
        <v>1.9229523213569657E-2</v>
      </c>
      <c r="CF427" s="84">
        <f t="shared" si="816"/>
        <v>844.90223740042381</v>
      </c>
      <c r="CG427" s="83">
        <f t="shared" si="762"/>
        <v>0</v>
      </c>
      <c r="CH427" s="83">
        <f t="shared" si="817"/>
        <v>2.5438661037879449</v>
      </c>
      <c r="CI427" s="83">
        <f t="shared" si="763"/>
        <v>2.5438661037879449</v>
      </c>
      <c r="CJ427" s="143">
        <f t="shared" si="764"/>
        <v>0.2</v>
      </c>
      <c r="CK427" s="83">
        <f t="shared" si="818"/>
        <v>1.8421910799758384E-2</v>
      </c>
      <c r="CL427" s="84">
        <f t="shared" si="819"/>
        <v>789.59882160926043</v>
      </c>
      <c r="CM427" s="83">
        <f t="shared" si="765"/>
        <v>0</v>
      </c>
      <c r="CN427" s="83">
        <f t="shared" si="820"/>
        <v>2.5569050023773041</v>
      </c>
      <c r="CO427" s="83">
        <f t="shared" si="766"/>
        <v>2.5569050023773041</v>
      </c>
      <c r="CP427" s="143">
        <f t="shared" si="767"/>
        <v>0.2</v>
      </c>
      <c r="CQ427" s="83">
        <f t="shared" si="821"/>
        <v>1.8581564504283683E-2</v>
      </c>
      <c r="CR427" s="84">
        <f t="shared" si="822"/>
        <v>775.41763701115212</v>
      </c>
      <c r="CS427" s="83">
        <f t="shared" si="768"/>
        <v>0</v>
      </c>
      <c r="CT427" s="83">
        <f t="shared" si="823"/>
        <v>2.5602700637661076</v>
      </c>
      <c r="CU427" s="83">
        <f t="shared" si="769"/>
        <v>2.5602700637661076</v>
      </c>
      <c r="CV427" s="143">
        <f t="shared" si="770"/>
        <v>0.2</v>
      </c>
      <c r="CW427" s="83">
        <f t="shared" si="824"/>
        <v>1.8609526987183746E-2</v>
      </c>
      <c r="CX427" s="84">
        <f t="shared" si="825"/>
        <v>773.88628498069875</v>
      </c>
      <c r="CY427" s="83">
        <f t="shared" si="771"/>
        <v>0</v>
      </c>
      <c r="CZ427" s="83">
        <f t="shared" si="826"/>
        <v>2.5606339691069433</v>
      </c>
      <c r="DA427" s="83">
        <f t="shared" si="772"/>
        <v>2.5606339691069433</v>
      </c>
      <c r="DB427" s="143">
        <f t="shared" si="773"/>
        <v>0.2</v>
      </c>
      <c r="DC427" s="83">
        <f t="shared" si="827"/>
        <v>1.8610446767325678E-2</v>
      </c>
      <c r="DD427" s="84">
        <f t="shared" si="828"/>
        <v>773.81455575240045</v>
      </c>
      <c r="DE427" s="86">
        <f t="shared" si="774"/>
        <v>2074.2834260599157</v>
      </c>
      <c r="DF427" s="86">
        <f t="shared" si="775"/>
        <v>829.71337042396624</v>
      </c>
      <c r="DG427" s="86">
        <f t="shared" si="776"/>
        <v>518.57085651497891</v>
      </c>
      <c r="DH427" s="86">
        <f t="shared" si="777"/>
        <v>0.30209042496503447</v>
      </c>
      <c r="DI427" s="86">
        <f t="shared" si="778"/>
        <v>0.78049672607755727</v>
      </c>
      <c r="DJ427" s="86">
        <f t="shared" si="779"/>
        <v>73.718049901814894</v>
      </c>
      <c r="DK427" s="86">
        <f t="shared" si="780"/>
        <v>-9.6444042506313998</v>
      </c>
      <c r="DL427" s="86">
        <f t="shared" si="838"/>
        <v>-9.6444042506313998</v>
      </c>
      <c r="DM427" s="86">
        <f t="shared" si="781"/>
        <v>0.78049672607755727</v>
      </c>
      <c r="DN427" s="85">
        <f t="shared" si="782"/>
        <v>0.78049672607755727</v>
      </c>
      <c r="DO427" s="85">
        <f t="shared" si="829"/>
        <v>78.049672607755724</v>
      </c>
      <c r="DP427" s="85">
        <f t="shared" si="783"/>
        <v>0.78049672607755727</v>
      </c>
      <c r="DQ427" s="85">
        <f t="shared" si="830"/>
        <v>78.049672607755724</v>
      </c>
      <c r="DR427" s="85">
        <f t="shared" si="784"/>
        <v>0.78049672607755727</v>
      </c>
      <c r="DS427" s="85">
        <f t="shared" si="831"/>
        <v>78.049672607755724</v>
      </c>
      <c r="DT427" s="81"/>
      <c r="DU427" s="81"/>
      <c r="DV427" s="81">
        <f t="shared" si="832"/>
        <v>-0.78049672607755727</v>
      </c>
      <c r="DW427" s="100"/>
    </row>
    <row r="428" spans="1:127" x14ac:dyDescent="0.2">
      <c r="A428" s="59">
        <f t="shared" si="785"/>
        <v>56.400000000000311</v>
      </c>
      <c r="B428" s="44">
        <f t="shared" si="786"/>
        <v>56400.000000000313</v>
      </c>
      <c r="C428" s="52">
        <f t="shared" si="720"/>
        <v>133.33333333333334</v>
      </c>
      <c r="D428" s="50">
        <f t="shared" si="721"/>
        <v>4</v>
      </c>
      <c r="E428" s="44">
        <f t="shared" si="722"/>
        <v>4.13</v>
      </c>
      <c r="F428" s="47">
        <f t="shared" si="723"/>
        <v>0.02</v>
      </c>
      <c r="G428" s="52">
        <f t="shared" si="787"/>
        <v>2.472089176228924E-2</v>
      </c>
      <c r="H428" s="57">
        <f t="shared" si="788"/>
        <v>607.24133935694056</v>
      </c>
      <c r="I428" s="52">
        <f t="shared" si="789"/>
        <v>0</v>
      </c>
      <c r="J428" s="54">
        <f t="shared" si="790"/>
        <v>1612.4476732612122</v>
      </c>
      <c r="K428" s="46">
        <f t="shared" si="833"/>
        <v>1612.4476732612122</v>
      </c>
      <c r="L428" s="80">
        <f t="shared" si="724"/>
        <v>0</v>
      </c>
      <c r="M428" s="142">
        <f t="shared" si="725"/>
        <v>0</v>
      </c>
      <c r="N428" s="60">
        <f t="shared" si="726"/>
        <v>4.13</v>
      </c>
      <c r="O428" s="53">
        <f t="shared" si="727"/>
        <v>0</v>
      </c>
      <c r="P428" s="58">
        <f t="shared" si="791"/>
        <v>2.7779994133393497</v>
      </c>
      <c r="Q428" s="49">
        <f t="shared" si="728"/>
        <v>2.7779994133393497</v>
      </c>
      <c r="R428" s="143">
        <f t="shared" si="729"/>
        <v>0.02</v>
      </c>
      <c r="S428" s="51">
        <f t="shared" si="792"/>
        <v>1.9280702263220879E-2</v>
      </c>
      <c r="T428" s="57">
        <f t="shared" si="793"/>
        <v>600.06849343789827</v>
      </c>
      <c r="U428" s="53">
        <f t="shared" si="730"/>
        <v>0</v>
      </c>
      <c r="V428" s="58">
        <f t="shared" si="794"/>
        <v>2.7822728926390652</v>
      </c>
      <c r="W428" s="49">
        <f t="shared" si="731"/>
        <v>2.7822728926390652</v>
      </c>
      <c r="X428" s="143">
        <f t="shared" si="732"/>
        <v>0.02</v>
      </c>
      <c r="Y428" s="51">
        <f t="shared" si="795"/>
        <v>1.8685880481965126E-2</v>
      </c>
      <c r="Z428" s="57">
        <f t="shared" si="796"/>
        <v>589.41392815409745</v>
      </c>
      <c r="AA428" s="53">
        <f t="shared" si="733"/>
        <v>0</v>
      </c>
      <c r="AB428" s="58">
        <f t="shared" si="797"/>
        <v>2.7890414817184079</v>
      </c>
      <c r="AC428" s="49">
        <f t="shared" si="734"/>
        <v>2.7890414817184079</v>
      </c>
      <c r="AD428" s="143">
        <f t="shared" si="735"/>
        <v>0.02</v>
      </c>
      <c r="AE428" s="49">
        <f t="shared" si="834"/>
        <v>1.8633190633116126E-2</v>
      </c>
      <c r="AF428" s="57">
        <f t="shared" si="798"/>
        <v>587.07580827033178</v>
      </c>
      <c r="AG428" s="53">
        <f t="shared" si="736"/>
        <v>0</v>
      </c>
      <c r="AH428" s="58">
        <f t="shared" si="799"/>
        <v>2.7905946423288923</v>
      </c>
      <c r="AI428" s="49">
        <f t="shared" si="737"/>
        <v>2.7905946423288923</v>
      </c>
      <c r="AJ428" s="143">
        <f t="shared" si="738"/>
        <v>0.02</v>
      </c>
      <c r="AK428" s="51">
        <f t="shared" si="800"/>
        <v>1.8633748957977529E-2</v>
      </c>
      <c r="AL428" s="57">
        <f t="shared" si="801"/>
        <v>586.79116767574737</v>
      </c>
      <c r="AM428" s="53">
        <f t="shared" si="739"/>
        <v>0</v>
      </c>
      <c r="AN428" s="58">
        <f t="shared" si="802"/>
        <v>2.7907853977028898</v>
      </c>
      <c r="AO428" s="49">
        <f t="shared" si="740"/>
        <v>2.7907853977028898</v>
      </c>
      <c r="AP428" s="143">
        <f t="shared" si="741"/>
        <v>0.02</v>
      </c>
      <c r="AQ428" s="51">
        <f t="shared" si="803"/>
        <v>1.8634044607709725E-2</v>
      </c>
      <c r="AR428" s="57">
        <f t="shared" si="804"/>
        <v>586.76488992603777</v>
      </c>
      <c r="AS428" s="44">
        <f t="shared" si="742"/>
        <v>2902.4058118701819</v>
      </c>
      <c r="AT428" s="44">
        <f t="shared" si="743"/>
        <v>1160.9623247480727</v>
      </c>
      <c r="AU428" s="44">
        <f t="shared" si="744"/>
        <v>725.60145296754547</v>
      </c>
      <c r="AV428" s="47">
        <f t="shared" si="745"/>
        <v>4.0382615473147787</v>
      </c>
      <c r="AW428" s="47">
        <f t="shared" si="746"/>
        <v>75.57936304227519</v>
      </c>
      <c r="AX428" s="86">
        <f t="shared" si="747"/>
        <v>5164.6629071839106</v>
      </c>
      <c r="AY428" s="86">
        <f t="shared" si="748"/>
        <v>229.03620225581005</v>
      </c>
      <c r="AZ428" s="10">
        <f t="shared" si="805"/>
        <v>229.03620225581005</v>
      </c>
      <c r="BA428" s="44">
        <f t="shared" si="749"/>
        <v>229.03620225581005</v>
      </c>
      <c r="BB428" s="9">
        <f t="shared" si="750"/>
        <v>229.03620225581005</v>
      </c>
      <c r="BC428" s="45">
        <f t="shared" si="839"/>
        <v>30538.160300774674</v>
      </c>
      <c r="BD428" s="9">
        <f t="shared" si="751"/>
        <v>229.03620225581005</v>
      </c>
      <c r="BE428" s="45">
        <f t="shared" si="835"/>
        <v>30538.160300774674</v>
      </c>
      <c r="BF428" s="9">
        <f t="shared" si="752"/>
        <v>229.03620225581005</v>
      </c>
      <c r="BG428" s="45">
        <f t="shared" si="836"/>
        <v>30538.160300774674</v>
      </c>
      <c r="BH428" s="58"/>
      <c r="BI428" s="58"/>
      <c r="BJ428" s="58">
        <f t="shared" si="806"/>
        <v>-229.03620225581005</v>
      </c>
      <c r="BK428" s="97"/>
      <c r="BL428" s="44"/>
      <c r="BM428" s="82">
        <f t="shared" si="807"/>
        <v>42.300000000000004</v>
      </c>
      <c r="BN428" s="86">
        <f t="shared" si="808"/>
        <v>42300</v>
      </c>
      <c r="BO428" s="86">
        <f t="shared" si="809"/>
        <v>100</v>
      </c>
      <c r="BP428" s="84">
        <f t="shared" si="753"/>
        <v>3</v>
      </c>
      <c r="BQ428" s="84">
        <f t="shared" si="754"/>
        <v>2.6</v>
      </c>
      <c r="BR428" s="84">
        <f t="shared" si="755"/>
        <v>0.2</v>
      </c>
      <c r="BS428" s="84">
        <f t="shared" si="810"/>
        <v>3.3416943074938081E-2</v>
      </c>
      <c r="BT428" s="84">
        <f t="shared" si="811"/>
        <v>808.58272949057971</v>
      </c>
      <c r="BU428" s="84">
        <f t="shared" si="812"/>
        <v>0</v>
      </c>
      <c r="BV428" s="83">
        <f t="shared" si="813"/>
        <v>1155.2245811443977</v>
      </c>
      <c r="BW428" s="81">
        <f t="shared" si="837"/>
        <v>1155.2245811443977</v>
      </c>
      <c r="BX428" s="83">
        <f t="shared" si="756"/>
        <v>0</v>
      </c>
      <c r="BY428" s="141">
        <f t="shared" si="757"/>
        <v>0</v>
      </c>
      <c r="BZ428" s="83">
        <f t="shared" si="758"/>
        <v>2.6</v>
      </c>
      <c r="CA428" s="83">
        <f t="shared" si="759"/>
        <v>0</v>
      </c>
      <c r="CB428" s="83">
        <f t="shared" si="814"/>
        <v>2.5527768222131577</v>
      </c>
      <c r="CC428" s="83">
        <f t="shared" si="760"/>
        <v>2.5527768222131577</v>
      </c>
      <c r="CD428" s="143">
        <f t="shared" si="761"/>
        <v>0.2</v>
      </c>
      <c r="CE428" s="83">
        <f t="shared" si="815"/>
        <v>1.9209523213569658E-2</v>
      </c>
      <c r="CF428" s="84">
        <f t="shared" si="816"/>
        <v>845.65514175616852</v>
      </c>
      <c r="CG428" s="83">
        <f t="shared" si="762"/>
        <v>0</v>
      </c>
      <c r="CH428" s="83">
        <f t="shared" si="817"/>
        <v>2.5440509689992967</v>
      </c>
      <c r="CI428" s="83">
        <f t="shared" si="763"/>
        <v>2.5440509689992967</v>
      </c>
      <c r="CJ428" s="143">
        <f t="shared" si="764"/>
        <v>0.2</v>
      </c>
      <c r="CK428" s="83">
        <f t="shared" si="818"/>
        <v>1.8401910799758385E-2</v>
      </c>
      <c r="CL428" s="84">
        <f t="shared" si="819"/>
        <v>790.32259833525802</v>
      </c>
      <c r="CM428" s="83">
        <f t="shared" si="765"/>
        <v>0</v>
      </c>
      <c r="CN428" s="83">
        <f t="shared" si="820"/>
        <v>2.5570968079373166</v>
      </c>
      <c r="CO428" s="83">
        <f t="shared" si="766"/>
        <v>2.5570968079373166</v>
      </c>
      <c r="CP428" s="143">
        <f t="shared" si="767"/>
        <v>0.2</v>
      </c>
      <c r="CQ428" s="83">
        <f t="shared" si="821"/>
        <v>1.8561564504283683E-2</v>
      </c>
      <c r="CR428" s="84">
        <f t="shared" si="822"/>
        <v>776.14396687037708</v>
      </c>
      <c r="CS428" s="83">
        <f t="shared" si="768"/>
        <v>0</v>
      </c>
      <c r="CT428" s="83">
        <f t="shared" si="823"/>
        <v>2.5604612890885736</v>
      </c>
      <c r="CU428" s="83">
        <f t="shared" si="769"/>
        <v>2.5604612890885736</v>
      </c>
      <c r="CV428" s="143">
        <f t="shared" si="770"/>
        <v>0.2</v>
      </c>
      <c r="CW428" s="83">
        <f t="shared" si="824"/>
        <v>1.8589526987183747E-2</v>
      </c>
      <c r="CX428" s="84">
        <f t="shared" si="825"/>
        <v>774.61275236593326</v>
      </c>
      <c r="CY428" s="83">
        <f t="shared" si="771"/>
        <v>0</v>
      </c>
      <c r="CZ428" s="83">
        <f t="shared" si="826"/>
        <v>2.5608251643900837</v>
      </c>
      <c r="DA428" s="83">
        <f t="shared" si="772"/>
        <v>2.5608251643900837</v>
      </c>
      <c r="DB428" s="143">
        <f t="shared" si="773"/>
        <v>0.2</v>
      </c>
      <c r="DC428" s="83">
        <f t="shared" si="827"/>
        <v>1.8590446767325679E-2</v>
      </c>
      <c r="DD428" s="84">
        <f t="shared" si="828"/>
        <v>774.54095581549939</v>
      </c>
      <c r="DE428" s="86">
        <f t="shared" si="774"/>
        <v>2079.4042460599157</v>
      </c>
      <c r="DF428" s="86">
        <f t="shared" si="775"/>
        <v>831.76169842396621</v>
      </c>
      <c r="DG428" s="86">
        <f t="shared" si="776"/>
        <v>519.85106151497894</v>
      </c>
      <c r="DH428" s="86">
        <f t="shared" si="777"/>
        <v>0.30090705160937642</v>
      </c>
      <c r="DI428" s="86">
        <f t="shared" si="778"/>
        <v>0.77488990524182555</v>
      </c>
      <c r="DJ428" s="86">
        <f t="shared" si="779"/>
        <v>72.726336989796778</v>
      </c>
      <c r="DK428" s="86">
        <f t="shared" si="780"/>
        <v>-12.596376129457408</v>
      </c>
      <c r="DL428" s="86">
        <f t="shared" si="838"/>
        <v>-12.596376129457408</v>
      </c>
      <c r="DM428" s="86">
        <f t="shared" si="781"/>
        <v>0.77488990524182555</v>
      </c>
      <c r="DN428" s="85">
        <f t="shared" si="782"/>
        <v>0.77488990524182555</v>
      </c>
      <c r="DO428" s="85">
        <f t="shared" si="829"/>
        <v>77.488990524182555</v>
      </c>
      <c r="DP428" s="85">
        <f t="shared" si="783"/>
        <v>0.77488990524182555</v>
      </c>
      <c r="DQ428" s="85">
        <f t="shared" si="830"/>
        <v>77.488990524182555</v>
      </c>
      <c r="DR428" s="85">
        <f t="shared" si="784"/>
        <v>0.77488990524182555</v>
      </c>
      <c r="DS428" s="85">
        <f t="shared" si="831"/>
        <v>77.488990524182555</v>
      </c>
      <c r="DT428" s="81"/>
      <c r="DU428" s="81"/>
      <c r="DV428" s="81">
        <f t="shared" si="832"/>
        <v>-0.77488990524182555</v>
      </c>
      <c r="DW428" s="100"/>
    </row>
    <row r="429" spans="1:127" x14ac:dyDescent="0.2">
      <c r="A429" s="59">
        <f t="shared" si="785"/>
        <v>56.533333333333651</v>
      </c>
      <c r="B429" s="44">
        <f t="shared" si="786"/>
        <v>56533.333333333649</v>
      </c>
      <c r="C429" s="52">
        <f t="shared" si="720"/>
        <v>133.33333333333334</v>
      </c>
      <c r="D429" s="50">
        <f t="shared" si="721"/>
        <v>4</v>
      </c>
      <c r="E429" s="44">
        <f t="shared" si="722"/>
        <v>4.13</v>
      </c>
      <c r="F429" s="47">
        <f t="shared" si="723"/>
        <v>0.02</v>
      </c>
      <c r="G429" s="52">
        <f t="shared" si="787"/>
        <v>2.4718225095622572E-2</v>
      </c>
      <c r="H429" s="57">
        <f t="shared" si="788"/>
        <v>608.03938805521193</v>
      </c>
      <c r="I429" s="52">
        <f t="shared" si="789"/>
        <v>0</v>
      </c>
      <c r="J429" s="54">
        <f t="shared" si="790"/>
        <v>1616.7640732612124</v>
      </c>
      <c r="K429" s="46">
        <f t="shared" si="833"/>
        <v>1616.7640732612124</v>
      </c>
      <c r="L429" s="80">
        <f t="shared" si="724"/>
        <v>0</v>
      </c>
      <c r="M429" s="142">
        <f t="shared" si="725"/>
        <v>0</v>
      </c>
      <c r="N429" s="60">
        <f t="shared" si="726"/>
        <v>4.13</v>
      </c>
      <c r="O429" s="53">
        <f t="shared" si="727"/>
        <v>0</v>
      </c>
      <c r="P429" s="58">
        <f t="shared" si="791"/>
        <v>2.7778697074564693</v>
      </c>
      <c r="Q429" s="49">
        <f t="shared" si="728"/>
        <v>2.7778697074564693</v>
      </c>
      <c r="R429" s="143">
        <f t="shared" si="729"/>
        <v>0.02</v>
      </c>
      <c r="S429" s="51">
        <f t="shared" si="792"/>
        <v>1.9278035596554211E-2</v>
      </c>
      <c r="T429" s="57">
        <f t="shared" si="793"/>
        <v>600.9938293150916</v>
      </c>
      <c r="U429" s="53">
        <f t="shared" si="730"/>
        <v>0</v>
      </c>
      <c r="V429" s="58">
        <f t="shared" si="794"/>
        <v>2.782041941025001</v>
      </c>
      <c r="W429" s="49">
        <f t="shared" si="731"/>
        <v>2.782041941025001</v>
      </c>
      <c r="X429" s="143">
        <f t="shared" si="732"/>
        <v>0.02</v>
      </c>
      <c r="Y429" s="51">
        <f t="shared" si="795"/>
        <v>1.8683213815298458E-2</v>
      </c>
      <c r="Z429" s="57">
        <f t="shared" si="796"/>
        <v>590.30933742891807</v>
      </c>
      <c r="AA429" s="53">
        <f t="shared" si="733"/>
        <v>0</v>
      </c>
      <c r="AB429" s="58">
        <f t="shared" si="797"/>
        <v>2.7887883243666973</v>
      </c>
      <c r="AC429" s="49">
        <f t="shared" si="734"/>
        <v>2.7887883243666973</v>
      </c>
      <c r="AD429" s="143">
        <f t="shared" si="735"/>
        <v>0.02</v>
      </c>
      <c r="AE429" s="49">
        <f t="shared" si="834"/>
        <v>1.8630523966449458E-2</v>
      </c>
      <c r="AF429" s="57">
        <f t="shared" si="798"/>
        <v>587.9665256211689</v>
      </c>
      <c r="AG429" s="53">
        <f t="shared" si="736"/>
        <v>0</v>
      </c>
      <c r="AH429" s="58">
        <f t="shared" si="799"/>
        <v>2.7903356788933977</v>
      </c>
      <c r="AI429" s="49">
        <f t="shared" si="737"/>
        <v>2.7903356788933977</v>
      </c>
      <c r="AJ429" s="143">
        <f t="shared" si="738"/>
        <v>0.02</v>
      </c>
      <c r="AK429" s="51">
        <f t="shared" si="800"/>
        <v>1.8631082291310861E-2</v>
      </c>
      <c r="AL429" s="57">
        <f t="shared" si="801"/>
        <v>587.68141595674194</v>
      </c>
      <c r="AM429" s="53">
        <f t="shared" si="739"/>
        <v>0</v>
      </c>
      <c r="AN429" s="58">
        <f t="shared" si="802"/>
        <v>2.7905256644126943</v>
      </c>
      <c r="AO429" s="49">
        <f t="shared" si="740"/>
        <v>2.7905256644126943</v>
      </c>
      <c r="AP429" s="143">
        <f t="shared" si="741"/>
        <v>0.02</v>
      </c>
      <c r="AQ429" s="51">
        <f t="shared" si="803"/>
        <v>1.8631377941043057E-2</v>
      </c>
      <c r="AR429" s="57">
        <f t="shared" si="804"/>
        <v>587.65509148194928</v>
      </c>
      <c r="AS429" s="44">
        <f t="shared" si="742"/>
        <v>2910.1753318701822</v>
      </c>
      <c r="AT429" s="44">
        <f t="shared" si="743"/>
        <v>1164.0701327480729</v>
      </c>
      <c r="AU429" s="44">
        <f t="shared" si="744"/>
        <v>727.54383296754554</v>
      </c>
      <c r="AV429" s="47">
        <f t="shared" si="745"/>
        <v>4.0054619074381588</v>
      </c>
      <c r="AW429" s="47">
        <f t="shared" si="746"/>
        <v>74.429530568390788</v>
      </c>
      <c r="AX429" s="86">
        <f t="shared" si="747"/>
        <v>5039.1738449800114</v>
      </c>
      <c r="AY429" s="86">
        <f t="shared" si="748"/>
        <v>227.35772962342273</v>
      </c>
      <c r="AZ429" s="10">
        <f t="shared" si="805"/>
        <v>227.35772962342273</v>
      </c>
      <c r="BA429" s="44">
        <f t="shared" si="749"/>
        <v>227.35772962342273</v>
      </c>
      <c r="BB429" s="9">
        <f t="shared" si="750"/>
        <v>227.35772962342273</v>
      </c>
      <c r="BC429" s="45">
        <f t="shared" si="839"/>
        <v>30314.363949789698</v>
      </c>
      <c r="BD429" s="9">
        <f t="shared" si="751"/>
        <v>227.35772962342273</v>
      </c>
      <c r="BE429" s="45">
        <f t="shared" si="835"/>
        <v>30314.363949789698</v>
      </c>
      <c r="BF429" s="9">
        <f t="shared" si="752"/>
        <v>227.35772962342273</v>
      </c>
      <c r="BG429" s="45">
        <f t="shared" si="836"/>
        <v>30314.363949789698</v>
      </c>
      <c r="BH429" s="58"/>
      <c r="BI429" s="58"/>
      <c r="BJ429" s="58">
        <f t="shared" si="806"/>
        <v>-227.35772962342273</v>
      </c>
      <c r="BK429" s="97"/>
      <c r="BL429" s="44"/>
      <c r="BM429" s="82">
        <f t="shared" si="807"/>
        <v>42.4</v>
      </c>
      <c r="BN429" s="86">
        <f t="shared" si="808"/>
        <v>42400</v>
      </c>
      <c r="BO429" s="86">
        <f t="shared" si="809"/>
        <v>100</v>
      </c>
      <c r="BP429" s="84">
        <f t="shared" si="753"/>
        <v>3</v>
      </c>
      <c r="BQ429" s="84">
        <f t="shared" si="754"/>
        <v>2.6</v>
      </c>
      <c r="BR429" s="84">
        <f t="shared" si="755"/>
        <v>0.2</v>
      </c>
      <c r="BS429" s="84">
        <f t="shared" si="810"/>
        <v>3.3396943074938082E-2</v>
      </c>
      <c r="BT429" s="84">
        <f t="shared" si="811"/>
        <v>809.86761191653886</v>
      </c>
      <c r="BU429" s="84">
        <f t="shared" si="812"/>
        <v>0</v>
      </c>
      <c r="BV429" s="83">
        <f t="shared" si="813"/>
        <v>1158.0694811443977</v>
      </c>
      <c r="BW429" s="81">
        <f t="shared" si="837"/>
        <v>1158.0694811443977</v>
      </c>
      <c r="BX429" s="83">
        <f t="shared" si="756"/>
        <v>0</v>
      </c>
      <c r="BY429" s="141">
        <f t="shared" si="757"/>
        <v>0</v>
      </c>
      <c r="BZ429" s="83">
        <f t="shared" si="758"/>
        <v>2.6</v>
      </c>
      <c r="CA429" s="83">
        <f t="shared" si="759"/>
        <v>0</v>
      </c>
      <c r="CB429" s="83">
        <f t="shared" si="814"/>
        <v>2.5528360508870627</v>
      </c>
      <c r="CC429" s="83">
        <f t="shared" si="760"/>
        <v>2.5528360508870627</v>
      </c>
      <c r="CD429" s="143">
        <f t="shared" si="761"/>
        <v>0.2</v>
      </c>
      <c r="CE429" s="83">
        <f t="shared" si="815"/>
        <v>1.9189523213569658E-2</v>
      </c>
      <c r="CF429" s="84">
        <f t="shared" si="816"/>
        <v>846.40724523213646</v>
      </c>
      <c r="CG429" s="83">
        <f t="shared" si="762"/>
        <v>0</v>
      </c>
      <c r="CH429" s="83">
        <f t="shared" si="817"/>
        <v>2.5442359964077093</v>
      </c>
      <c r="CI429" s="83">
        <f t="shared" si="763"/>
        <v>2.5442359964077093</v>
      </c>
      <c r="CJ429" s="143">
        <f t="shared" si="764"/>
        <v>0.2</v>
      </c>
      <c r="CK429" s="83">
        <f t="shared" si="818"/>
        <v>1.8381910799758386E-2</v>
      </c>
      <c r="CL429" s="84">
        <f t="shared" si="819"/>
        <v>791.04553631975102</v>
      </c>
      <c r="CM429" s="83">
        <f t="shared" si="765"/>
        <v>0</v>
      </c>
      <c r="CN429" s="83">
        <f t="shared" si="820"/>
        <v>2.5572887865348073</v>
      </c>
      <c r="CO429" s="83">
        <f t="shared" si="766"/>
        <v>2.5572887865348073</v>
      </c>
      <c r="CP429" s="143">
        <f t="shared" si="767"/>
        <v>0.2</v>
      </c>
      <c r="CQ429" s="83">
        <f t="shared" si="821"/>
        <v>1.8541564504283684E-2</v>
      </c>
      <c r="CR429" s="84">
        <f t="shared" si="822"/>
        <v>776.86946011125474</v>
      </c>
      <c r="CS429" s="83">
        <f t="shared" si="768"/>
        <v>0</v>
      </c>
      <c r="CT429" s="83">
        <f t="shared" si="823"/>
        <v>2.5606526874207955</v>
      </c>
      <c r="CU429" s="83">
        <f t="shared" si="769"/>
        <v>2.5606526874207955</v>
      </c>
      <c r="CV429" s="143">
        <f t="shared" si="770"/>
        <v>0.2</v>
      </c>
      <c r="CW429" s="83">
        <f t="shared" si="824"/>
        <v>1.8569526987183747E-2</v>
      </c>
      <c r="CX429" s="84">
        <f t="shared" si="825"/>
        <v>775.33838438647422</v>
      </c>
      <c r="CY429" s="83">
        <f t="shared" si="771"/>
        <v>0</v>
      </c>
      <c r="CZ429" s="83">
        <f t="shared" si="826"/>
        <v>2.5610165324370211</v>
      </c>
      <c r="DA429" s="83">
        <f t="shared" si="772"/>
        <v>2.5610165324370211</v>
      </c>
      <c r="DB429" s="143">
        <f t="shared" si="773"/>
        <v>0.2</v>
      </c>
      <c r="DC429" s="83">
        <f t="shared" si="827"/>
        <v>1.857044676732568E-2</v>
      </c>
      <c r="DD429" s="84">
        <f t="shared" si="828"/>
        <v>775.26652064615234</v>
      </c>
      <c r="DE429" s="86">
        <f t="shared" si="774"/>
        <v>2084.5250660599158</v>
      </c>
      <c r="DF429" s="86">
        <f t="shared" si="775"/>
        <v>833.81002642396629</v>
      </c>
      <c r="DG429" s="86">
        <f t="shared" si="776"/>
        <v>521.13126651497896</v>
      </c>
      <c r="DH429" s="86">
        <f t="shared" si="777"/>
        <v>0.29973129416509425</v>
      </c>
      <c r="DI429" s="86">
        <f t="shared" si="778"/>
        <v>0.76933741319773274</v>
      </c>
      <c r="DJ429" s="86">
        <f t="shared" si="779"/>
        <v>71.750427221430328</v>
      </c>
      <c r="DK429" s="86">
        <f t="shared" si="780"/>
        <v>-15.54393220226302</v>
      </c>
      <c r="DL429" s="86">
        <f t="shared" si="838"/>
        <v>-15.54393220226302</v>
      </c>
      <c r="DM429" s="86">
        <f t="shared" si="781"/>
        <v>0.76933741319773274</v>
      </c>
      <c r="DN429" s="85">
        <f t="shared" si="782"/>
        <v>0.76933741319773274</v>
      </c>
      <c r="DO429" s="85">
        <f t="shared" si="829"/>
        <v>76.933741319773276</v>
      </c>
      <c r="DP429" s="85">
        <f t="shared" si="783"/>
        <v>0.76933741319773274</v>
      </c>
      <c r="DQ429" s="85">
        <f t="shared" si="830"/>
        <v>76.933741319773276</v>
      </c>
      <c r="DR429" s="85">
        <f t="shared" si="784"/>
        <v>0.76933741319773274</v>
      </c>
      <c r="DS429" s="85">
        <f t="shared" si="831"/>
        <v>76.933741319773276</v>
      </c>
      <c r="DT429" s="81"/>
      <c r="DU429" s="81"/>
      <c r="DV429" s="81">
        <f t="shared" si="832"/>
        <v>-0.76933741319773274</v>
      </c>
      <c r="DW429" s="100"/>
    </row>
    <row r="430" spans="1:127" x14ac:dyDescent="0.2">
      <c r="A430" s="59">
        <f t="shared" si="785"/>
        <v>56.666666666666984</v>
      </c>
      <c r="B430" s="44">
        <f t="shared" si="786"/>
        <v>56666.666666666984</v>
      </c>
      <c r="C430" s="52">
        <f t="shared" si="720"/>
        <v>133.33333333333334</v>
      </c>
      <c r="D430" s="50">
        <f t="shared" si="721"/>
        <v>4</v>
      </c>
      <c r="E430" s="44">
        <f t="shared" si="722"/>
        <v>4.13</v>
      </c>
      <c r="F430" s="47">
        <f t="shared" si="723"/>
        <v>0.02</v>
      </c>
      <c r="G430" s="52">
        <f t="shared" si="787"/>
        <v>2.4715558428955904E-2</v>
      </c>
      <c r="H430" s="57">
        <f t="shared" si="788"/>
        <v>608.83735066254974</v>
      </c>
      <c r="I430" s="52">
        <f t="shared" si="789"/>
        <v>0</v>
      </c>
      <c r="J430" s="54">
        <f t="shared" si="790"/>
        <v>1621.0804732612123</v>
      </c>
      <c r="K430" s="46">
        <f t="shared" si="833"/>
        <v>1621.0804732612123</v>
      </c>
      <c r="L430" s="80">
        <f t="shared" si="724"/>
        <v>0</v>
      </c>
      <c r="M430" s="142">
        <f t="shared" si="725"/>
        <v>0</v>
      </c>
      <c r="N430" s="60">
        <f t="shared" si="726"/>
        <v>4.13</v>
      </c>
      <c r="O430" s="53">
        <f t="shared" si="727"/>
        <v>0</v>
      </c>
      <c r="P430" s="58">
        <f t="shared" si="791"/>
        <v>2.7777425438921157</v>
      </c>
      <c r="Q430" s="49">
        <f t="shared" si="728"/>
        <v>2.7777425438921157</v>
      </c>
      <c r="R430" s="143">
        <f t="shared" si="729"/>
        <v>0.02</v>
      </c>
      <c r="S430" s="51">
        <f t="shared" si="792"/>
        <v>1.9275368929887543E-2</v>
      </c>
      <c r="T430" s="57">
        <f t="shared" si="793"/>
        <v>601.91908040283363</v>
      </c>
      <c r="U430" s="53">
        <f t="shared" si="730"/>
        <v>0</v>
      </c>
      <c r="V430" s="58">
        <f t="shared" si="794"/>
        <v>2.7818144726360168</v>
      </c>
      <c r="W430" s="49">
        <f t="shared" si="731"/>
        <v>2.7818144726360168</v>
      </c>
      <c r="X430" s="143">
        <f t="shared" si="732"/>
        <v>0.02</v>
      </c>
      <c r="Y430" s="51">
        <f t="shared" si="795"/>
        <v>1.868054714863179E-2</v>
      </c>
      <c r="Z430" s="57">
        <f t="shared" si="796"/>
        <v>591.20469323246061</v>
      </c>
      <c r="AA430" s="53">
        <f t="shared" si="733"/>
        <v>0</v>
      </c>
      <c r="AB430" s="58">
        <f t="shared" si="797"/>
        <v>2.7885384415171623</v>
      </c>
      <c r="AC430" s="49">
        <f t="shared" si="734"/>
        <v>2.7885384415171623</v>
      </c>
      <c r="AD430" s="143">
        <f t="shared" si="735"/>
        <v>0.02</v>
      </c>
      <c r="AE430" s="49">
        <f t="shared" si="834"/>
        <v>1.862785729978279E-2</v>
      </c>
      <c r="AF430" s="57">
        <f t="shared" si="798"/>
        <v>588.85719633386259</v>
      </c>
      <c r="AG430" s="53">
        <f t="shared" si="736"/>
        <v>0</v>
      </c>
      <c r="AH430" s="58">
        <f t="shared" si="799"/>
        <v>2.7900799586967286</v>
      </c>
      <c r="AI430" s="49">
        <f t="shared" si="737"/>
        <v>2.7900799586967286</v>
      </c>
      <c r="AJ430" s="143">
        <f t="shared" si="738"/>
        <v>0.02</v>
      </c>
      <c r="AK430" s="51">
        <f t="shared" si="800"/>
        <v>1.8628415624644193E-2</v>
      </c>
      <c r="AL430" s="57">
        <f t="shared" si="801"/>
        <v>588.57161943531253</v>
      </c>
      <c r="AM430" s="53">
        <f t="shared" si="739"/>
        <v>0</v>
      </c>
      <c r="AN430" s="58">
        <f t="shared" si="802"/>
        <v>2.7902691706644189</v>
      </c>
      <c r="AO430" s="49">
        <f t="shared" si="740"/>
        <v>2.7902691706644189</v>
      </c>
      <c r="AP430" s="143">
        <f t="shared" si="741"/>
        <v>0.02</v>
      </c>
      <c r="AQ430" s="51">
        <f t="shared" si="803"/>
        <v>1.8628711274376389E-2</v>
      </c>
      <c r="AR430" s="57">
        <f t="shared" si="804"/>
        <v>588.54524847974108</v>
      </c>
      <c r="AS430" s="44">
        <f t="shared" si="742"/>
        <v>2917.944851870182</v>
      </c>
      <c r="AT430" s="44">
        <f t="shared" si="743"/>
        <v>1167.1779407480728</v>
      </c>
      <c r="AU430" s="44">
        <f t="shared" si="744"/>
        <v>729.4862129675455</v>
      </c>
      <c r="AV430" s="47">
        <f t="shared" si="745"/>
        <v>3.9729972476364459</v>
      </c>
      <c r="AW430" s="47">
        <f t="shared" si="746"/>
        <v>73.299569383182003</v>
      </c>
      <c r="AX430" s="86">
        <f t="shared" si="747"/>
        <v>4916.9898367408969</v>
      </c>
      <c r="AY430" s="86">
        <f t="shared" si="748"/>
        <v>225.68637642656736</v>
      </c>
      <c r="AZ430" s="10">
        <f t="shared" si="805"/>
        <v>225.68637642656736</v>
      </c>
      <c r="BA430" s="44">
        <f t="shared" si="749"/>
        <v>225.68637642656736</v>
      </c>
      <c r="BB430" s="9">
        <f t="shared" si="750"/>
        <v>225.68637642656736</v>
      </c>
      <c r="BC430" s="45">
        <f t="shared" si="839"/>
        <v>30091.516856875649</v>
      </c>
      <c r="BD430" s="9">
        <f t="shared" si="751"/>
        <v>225.68637642656736</v>
      </c>
      <c r="BE430" s="45">
        <f t="shared" si="835"/>
        <v>30091.516856875649</v>
      </c>
      <c r="BF430" s="9">
        <f t="shared" si="752"/>
        <v>225.68637642656736</v>
      </c>
      <c r="BG430" s="45">
        <f t="shared" si="836"/>
        <v>30091.516856875649</v>
      </c>
      <c r="BH430" s="58"/>
      <c r="BI430" s="58"/>
      <c r="BJ430" s="58">
        <f t="shared" si="806"/>
        <v>-225.68637642656736</v>
      </c>
      <c r="BK430" s="97"/>
      <c r="BL430" s="44"/>
      <c r="BM430" s="82">
        <f t="shared" si="807"/>
        <v>42.5</v>
      </c>
      <c r="BN430" s="86">
        <f t="shared" si="808"/>
        <v>42500</v>
      </c>
      <c r="BO430" s="86">
        <f t="shared" si="809"/>
        <v>100</v>
      </c>
      <c r="BP430" s="84">
        <f t="shared" si="753"/>
        <v>3</v>
      </c>
      <c r="BQ430" s="84">
        <f t="shared" si="754"/>
        <v>2.6</v>
      </c>
      <c r="BR430" s="84">
        <f t="shared" si="755"/>
        <v>0.2</v>
      </c>
      <c r="BS430" s="84">
        <f t="shared" si="810"/>
        <v>3.3376943074938083E-2</v>
      </c>
      <c r="BT430" s="84">
        <f t="shared" si="811"/>
        <v>811.15172511172875</v>
      </c>
      <c r="BU430" s="84">
        <f t="shared" si="812"/>
        <v>0</v>
      </c>
      <c r="BV430" s="83">
        <f t="shared" si="813"/>
        <v>1160.9143811443978</v>
      </c>
      <c r="BW430" s="81">
        <f t="shared" si="837"/>
        <v>1160.9143811443978</v>
      </c>
      <c r="BX430" s="83">
        <f t="shared" si="756"/>
        <v>0</v>
      </c>
      <c r="BY430" s="141">
        <f t="shared" si="757"/>
        <v>0</v>
      </c>
      <c r="BZ430" s="83">
        <f t="shared" si="758"/>
        <v>2.6</v>
      </c>
      <c r="CA430" s="83">
        <f t="shared" si="759"/>
        <v>0</v>
      </c>
      <c r="CB430" s="83">
        <f t="shared" si="814"/>
        <v>2.5528954471251533</v>
      </c>
      <c r="CC430" s="83">
        <f t="shared" si="760"/>
        <v>2.5528954471251533</v>
      </c>
      <c r="CD430" s="143">
        <f t="shared" si="761"/>
        <v>0.2</v>
      </c>
      <c r="CE430" s="83">
        <f t="shared" si="815"/>
        <v>1.9169523213569659E-2</v>
      </c>
      <c r="CF430" s="84">
        <f t="shared" si="816"/>
        <v>847.15854781605697</v>
      </c>
      <c r="CG430" s="83">
        <f t="shared" si="762"/>
        <v>0</v>
      </c>
      <c r="CH430" s="83">
        <f t="shared" si="817"/>
        <v>2.5444211860233068</v>
      </c>
      <c r="CI430" s="83">
        <f t="shared" si="763"/>
        <v>2.5444211860233068</v>
      </c>
      <c r="CJ430" s="143">
        <f t="shared" si="764"/>
        <v>0.2</v>
      </c>
      <c r="CK430" s="83">
        <f t="shared" si="818"/>
        <v>1.8361910799758387E-2</v>
      </c>
      <c r="CL430" s="84">
        <f t="shared" si="819"/>
        <v>791.76763563859163</v>
      </c>
      <c r="CM430" s="83">
        <f t="shared" si="765"/>
        <v>0</v>
      </c>
      <c r="CN430" s="83">
        <f t="shared" si="820"/>
        <v>2.5574809381617856</v>
      </c>
      <c r="CO430" s="83">
        <f t="shared" si="766"/>
        <v>2.5574809381617856</v>
      </c>
      <c r="CP430" s="143">
        <f t="shared" si="767"/>
        <v>0.2</v>
      </c>
      <c r="CQ430" s="83">
        <f t="shared" si="821"/>
        <v>1.8521564504283685E-2</v>
      </c>
      <c r="CR430" s="84">
        <f t="shared" si="822"/>
        <v>777.59411681025017</v>
      </c>
      <c r="CS430" s="83">
        <f t="shared" si="768"/>
        <v>0</v>
      </c>
      <c r="CT430" s="83">
        <f t="shared" si="823"/>
        <v>2.5608442587542379</v>
      </c>
      <c r="CU430" s="83">
        <f t="shared" si="769"/>
        <v>2.5608442587542379</v>
      </c>
      <c r="CV430" s="143">
        <f t="shared" si="770"/>
        <v>0.2</v>
      </c>
      <c r="CW430" s="83">
        <f t="shared" si="824"/>
        <v>1.8549526987183748E-2</v>
      </c>
      <c r="CX430" s="84">
        <f t="shared" si="825"/>
        <v>776.06318111811834</v>
      </c>
      <c r="CY430" s="83">
        <f t="shared" si="771"/>
        <v>0</v>
      </c>
      <c r="CZ430" s="83">
        <f t="shared" si="826"/>
        <v>2.561208073239345</v>
      </c>
      <c r="DA430" s="83">
        <f t="shared" si="772"/>
        <v>2.561208073239345</v>
      </c>
      <c r="DB430" s="143">
        <f t="shared" si="773"/>
        <v>0.2</v>
      </c>
      <c r="DC430" s="83">
        <f t="shared" si="827"/>
        <v>1.855044676732568E-2</v>
      </c>
      <c r="DD430" s="84">
        <f t="shared" si="828"/>
        <v>775.99125032018003</v>
      </c>
      <c r="DE430" s="86">
        <f t="shared" si="774"/>
        <v>2089.6458860599159</v>
      </c>
      <c r="DF430" s="86">
        <f t="shared" si="775"/>
        <v>835.85835442396626</v>
      </c>
      <c r="DG430" s="86">
        <f t="shared" si="776"/>
        <v>522.41147151497898</v>
      </c>
      <c r="DH430" s="86">
        <f t="shared" si="777"/>
        <v>0.29856309046354579</v>
      </c>
      <c r="DI430" s="86">
        <f t="shared" si="778"/>
        <v>0.7638386159079652</v>
      </c>
      <c r="DJ430" s="86">
        <f t="shared" si="779"/>
        <v>70.790034588843184</v>
      </c>
      <c r="DK430" s="86">
        <f t="shared" si="780"/>
        <v>-18.487077360757496</v>
      </c>
      <c r="DL430" s="86">
        <f t="shared" si="838"/>
        <v>-18.487077360757496</v>
      </c>
      <c r="DM430" s="86">
        <f t="shared" si="781"/>
        <v>0.7638386159079652</v>
      </c>
      <c r="DN430" s="85">
        <f t="shared" si="782"/>
        <v>0.7638386159079652</v>
      </c>
      <c r="DO430" s="85">
        <f t="shared" si="829"/>
        <v>76.383861590796513</v>
      </c>
      <c r="DP430" s="85">
        <f t="shared" si="783"/>
        <v>0.7638386159079652</v>
      </c>
      <c r="DQ430" s="85">
        <f t="shared" si="830"/>
        <v>76.383861590796513</v>
      </c>
      <c r="DR430" s="85">
        <f t="shared" si="784"/>
        <v>0.7638386159079652</v>
      </c>
      <c r="DS430" s="85">
        <f t="shared" si="831"/>
        <v>76.383861590796513</v>
      </c>
      <c r="DT430" s="81"/>
      <c r="DU430" s="81"/>
      <c r="DV430" s="81">
        <f t="shared" si="832"/>
        <v>-0.7638386159079652</v>
      </c>
      <c r="DW430" s="100"/>
    </row>
    <row r="431" spans="1:127" x14ac:dyDescent="0.2">
      <c r="A431" s="59">
        <f t="shared" si="785"/>
        <v>56.800000000000324</v>
      </c>
      <c r="B431" s="44">
        <f t="shared" si="786"/>
        <v>56800.00000000032</v>
      </c>
      <c r="C431" s="52">
        <f t="shared" si="720"/>
        <v>133.33333333333334</v>
      </c>
      <c r="D431" s="50">
        <f t="shared" si="721"/>
        <v>4</v>
      </c>
      <c r="E431" s="44">
        <f t="shared" si="722"/>
        <v>4.13</v>
      </c>
      <c r="F431" s="47">
        <f t="shared" si="723"/>
        <v>0.02</v>
      </c>
      <c r="G431" s="52">
        <f t="shared" si="787"/>
        <v>2.4712891762289236E-2</v>
      </c>
      <c r="H431" s="57">
        <f t="shared" si="788"/>
        <v>609.63522717895398</v>
      </c>
      <c r="I431" s="52">
        <f t="shared" si="789"/>
        <v>0</v>
      </c>
      <c r="J431" s="54">
        <f t="shared" si="790"/>
        <v>1625.3968732612122</v>
      </c>
      <c r="K431" s="46">
        <f t="shared" si="833"/>
        <v>1625.3968732612122</v>
      </c>
      <c r="L431" s="80">
        <f t="shared" si="724"/>
        <v>0</v>
      </c>
      <c r="M431" s="142">
        <f t="shared" si="725"/>
        <v>0</v>
      </c>
      <c r="N431" s="60">
        <f t="shared" si="726"/>
        <v>4.13</v>
      </c>
      <c r="O431" s="53">
        <f t="shared" si="727"/>
        <v>0</v>
      </c>
      <c r="P431" s="58">
        <f t="shared" si="791"/>
        <v>2.7776179200110538</v>
      </c>
      <c r="Q431" s="49">
        <f t="shared" si="728"/>
        <v>2.7776179200110538</v>
      </c>
      <c r="R431" s="143">
        <f t="shared" si="729"/>
        <v>0.02</v>
      </c>
      <c r="S431" s="51">
        <f t="shared" si="792"/>
        <v>1.9272702263220875E-2</v>
      </c>
      <c r="T431" s="57">
        <f t="shared" si="793"/>
        <v>602.84424584645069</v>
      </c>
      <c r="U431" s="53">
        <f t="shared" si="730"/>
        <v>0</v>
      </c>
      <c r="V431" s="58">
        <f t="shared" si="794"/>
        <v>2.7815904839489218</v>
      </c>
      <c r="W431" s="49">
        <f t="shared" si="731"/>
        <v>2.7815904839489218</v>
      </c>
      <c r="X431" s="143">
        <f t="shared" si="732"/>
        <v>0.02</v>
      </c>
      <c r="Y431" s="51">
        <f t="shared" si="795"/>
        <v>1.8677880481965121E-2</v>
      </c>
      <c r="Z431" s="57">
        <f t="shared" si="796"/>
        <v>592.09999443480126</v>
      </c>
      <c r="AA431" s="53">
        <f t="shared" si="733"/>
        <v>0</v>
      </c>
      <c r="AB431" s="58">
        <f t="shared" si="797"/>
        <v>2.7882918303566702</v>
      </c>
      <c r="AC431" s="49">
        <f t="shared" si="734"/>
        <v>2.7882918303566702</v>
      </c>
      <c r="AD431" s="143">
        <f t="shared" si="735"/>
        <v>0.02</v>
      </c>
      <c r="AE431" s="49">
        <f t="shared" si="834"/>
        <v>1.8625190633116122E-2</v>
      </c>
      <c r="AF431" s="57">
        <f t="shared" si="798"/>
        <v>589.74781935410999</v>
      </c>
      <c r="AG431" s="53">
        <f t="shared" si="736"/>
        <v>0</v>
      </c>
      <c r="AH431" s="58">
        <f t="shared" si="799"/>
        <v>2.7898274789728061</v>
      </c>
      <c r="AI431" s="49">
        <f t="shared" si="737"/>
        <v>2.7898274789728061</v>
      </c>
      <c r="AJ431" s="143">
        <f t="shared" si="738"/>
        <v>0.02</v>
      </c>
      <c r="AK431" s="51">
        <f t="shared" si="800"/>
        <v>1.8625748957977525E-2</v>
      </c>
      <c r="AL431" s="57">
        <f t="shared" si="801"/>
        <v>589.46177706840592</v>
      </c>
      <c r="AM431" s="53">
        <f t="shared" si="739"/>
        <v>0</v>
      </c>
      <c r="AN431" s="58">
        <f t="shared" si="802"/>
        <v>2.7900159137065179</v>
      </c>
      <c r="AO431" s="49">
        <f t="shared" si="740"/>
        <v>2.7900159137065179</v>
      </c>
      <c r="AP431" s="143">
        <f t="shared" si="741"/>
        <v>0.02</v>
      </c>
      <c r="AQ431" s="51">
        <f t="shared" si="803"/>
        <v>1.8626044607709721E-2</v>
      </c>
      <c r="AR431" s="57">
        <f t="shared" si="804"/>
        <v>589.43535987768473</v>
      </c>
      <c r="AS431" s="44">
        <f t="shared" si="742"/>
        <v>2925.7143718701818</v>
      </c>
      <c r="AT431" s="44">
        <f t="shared" si="743"/>
        <v>1170.2857487480728</v>
      </c>
      <c r="AU431" s="44">
        <f t="shared" si="744"/>
        <v>731.42859296754546</v>
      </c>
      <c r="AV431" s="47">
        <f t="shared" si="745"/>
        <v>3.9408635585257135</v>
      </c>
      <c r="AW431" s="47">
        <f t="shared" si="746"/>
        <v>72.189098903330773</v>
      </c>
      <c r="AX431" s="86">
        <f t="shared" si="747"/>
        <v>4798.0175234169728</v>
      </c>
      <c r="AY431" s="86">
        <f t="shared" si="748"/>
        <v>224.02213265268441</v>
      </c>
      <c r="AZ431" s="10">
        <f t="shared" si="805"/>
        <v>224.02213265268441</v>
      </c>
      <c r="BA431" s="44">
        <f t="shared" si="749"/>
        <v>224.02213265268441</v>
      </c>
      <c r="BB431" s="9">
        <f t="shared" si="750"/>
        <v>224.02213265268441</v>
      </c>
      <c r="BC431" s="45">
        <f t="shared" si="839"/>
        <v>29869.617687024591</v>
      </c>
      <c r="BD431" s="9">
        <f t="shared" si="751"/>
        <v>224.02213265268441</v>
      </c>
      <c r="BE431" s="45">
        <f t="shared" si="835"/>
        <v>29869.617687024591</v>
      </c>
      <c r="BF431" s="9">
        <f t="shared" si="752"/>
        <v>224.02213265268441</v>
      </c>
      <c r="BG431" s="45">
        <f t="shared" si="836"/>
        <v>29869.617687024591</v>
      </c>
      <c r="BH431" s="58"/>
      <c r="BI431" s="58"/>
      <c r="BJ431" s="58">
        <f t="shared" si="806"/>
        <v>-224.02213265268441</v>
      </c>
      <c r="BK431" s="97"/>
      <c r="BL431" s="44"/>
      <c r="BM431" s="82">
        <f t="shared" si="807"/>
        <v>42.6</v>
      </c>
      <c r="BN431" s="86">
        <f t="shared" si="808"/>
        <v>42600</v>
      </c>
      <c r="BO431" s="86">
        <f t="shared" si="809"/>
        <v>100</v>
      </c>
      <c r="BP431" s="84">
        <f t="shared" si="753"/>
        <v>3</v>
      </c>
      <c r="BQ431" s="84">
        <f t="shared" si="754"/>
        <v>2.6</v>
      </c>
      <c r="BR431" s="84">
        <f t="shared" si="755"/>
        <v>0.2</v>
      </c>
      <c r="BS431" s="84">
        <f t="shared" si="810"/>
        <v>3.3356943074938084E-2</v>
      </c>
      <c r="BT431" s="84">
        <f t="shared" si="811"/>
        <v>812.43506907614938</v>
      </c>
      <c r="BU431" s="84">
        <f t="shared" si="812"/>
        <v>0</v>
      </c>
      <c r="BV431" s="83">
        <f t="shared" si="813"/>
        <v>1163.7592811443976</v>
      </c>
      <c r="BW431" s="81">
        <f t="shared" si="837"/>
        <v>1163.7592811443976</v>
      </c>
      <c r="BX431" s="83">
        <f t="shared" si="756"/>
        <v>0</v>
      </c>
      <c r="BY431" s="141">
        <f t="shared" si="757"/>
        <v>0</v>
      </c>
      <c r="BZ431" s="83">
        <f t="shared" si="758"/>
        <v>2.6</v>
      </c>
      <c r="CA431" s="83">
        <f t="shared" si="759"/>
        <v>0</v>
      </c>
      <c r="CB431" s="83">
        <f t="shared" si="814"/>
        <v>2.5529550108804058</v>
      </c>
      <c r="CC431" s="83">
        <f t="shared" si="760"/>
        <v>2.5529550108804058</v>
      </c>
      <c r="CD431" s="143">
        <f t="shared" si="761"/>
        <v>0.2</v>
      </c>
      <c r="CE431" s="83">
        <f t="shared" si="815"/>
        <v>1.914952321356966E-2</v>
      </c>
      <c r="CF431" s="84">
        <f t="shared" si="816"/>
        <v>847.90904949583182</v>
      </c>
      <c r="CG431" s="83">
        <f t="shared" si="762"/>
        <v>0</v>
      </c>
      <c r="CH431" s="83">
        <f t="shared" si="817"/>
        <v>2.5446065378562417</v>
      </c>
      <c r="CI431" s="83">
        <f t="shared" si="763"/>
        <v>2.5446065378562417</v>
      </c>
      <c r="CJ431" s="143">
        <f t="shared" si="764"/>
        <v>0.2</v>
      </c>
      <c r="CK431" s="83">
        <f t="shared" si="818"/>
        <v>1.8341910799758387E-2</v>
      </c>
      <c r="CL431" s="84">
        <f t="shared" si="819"/>
        <v>792.48889636777312</v>
      </c>
      <c r="CM431" s="83">
        <f t="shared" si="765"/>
        <v>0</v>
      </c>
      <c r="CN431" s="83">
        <f t="shared" si="820"/>
        <v>2.557673262810308</v>
      </c>
      <c r="CO431" s="83">
        <f t="shared" si="766"/>
        <v>2.557673262810308</v>
      </c>
      <c r="CP431" s="143">
        <f t="shared" si="767"/>
        <v>0.2</v>
      </c>
      <c r="CQ431" s="83">
        <f t="shared" si="821"/>
        <v>1.8501564504283686E-2</v>
      </c>
      <c r="CR431" s="84">
        <f t="shared" si="822"/>
        <v>778.31793704398331</v>
      </c>
      <c r="CS431" s="83">
        <f t="shared" si="768"/>
        <v>0</v>
      </c>
      <c r="CT431" s="83">
        <f t="shared" si="823"/>
        <v>2.5610360030804071</v>
      </c>
      <c r="CU431" s="83">
        <f t="shared" si="769"/>
        <v>2.5610360030804071</v>
      </c>
      <c r="CV431" s="143">
        <f t="shared" si="770"/>
        <v>0.2</v>
      </c>
      <c r="CW431" s="83">
        <f t="shared" si="824"/>
        <v>1.8529526987183749E-2</v>
      </c>
      <c r="CX431" s="84">
        <f t="shared" si="825"/>
        <v>776.78714263681707</v>
      </c>
      <c r="CY431" s="83">
        <f t="shared" si="771"/>
        <v>0</v>
      </c>
      <c r="CZ431" s="83">
        <f t="shared" si="826"/>
        <v>2.5613997867886846</v>
      </c>
      <c r="DA431" s="83">
        <f t="shared" si="772"/>
        <v>2.5613997867886846</v>
      </c>
      <c r="DB431" s="143">
        <f t="shared" si="773"/>
        <v>0.2</v>
      </c>
      <c r="DC431" s="83">
        <f t="shared" si="827"/>
        <v>1.8530446767325681E-2</v>
      </c>
      <c r="DD431" s="84">
        <f t="shared" si="828"/>
        <v>776.71514491355742</v>
      </c>
      <c r="DE431" s="86">
        <f t="shared" si="774"/>
        <v>2094.7667060599156</v>
      </c>
      <c r="DF431" s="86">
        <f t="shared" si="775"/>
        <v>837.90668242396623</v>
      </c>
      <c r="DG431" s="86">
        <f t="shared" si="776"/>
        <v>523.69167651497889</v>
      </c>
      <c r="DH431" s="86">
        <f t="shared" si="777"/>
        <v>0.29740237894868932</v>
      </c>
      <c r="DI431" s="86">
        <f t="shared" si="778"/>
        <v>0.75839288790080706</v>
      </c>
      <c r="DJ431" s="86">
        <f t="shared" si="779"/>
        <v>69.844878833314738</v>
      </c>
      <c r="DK431" s="86">
        <f t="shared" si="780"/>
        <v>-21.425816483668704</v>
      </c>
      <c r="DL431" s="86">
        <f t="shared" si="838"/>
        <v>-21.425816483668704</v>
      </c>
      <c r="DM431" s="86">
        <f t="shared" si="781"/>
        <v>0.75839288790080706</v>
      </c>
      <c r="DN431" s="85">
        <f t="shared" si="782"/>
        <v>0.75839288790080706</v>
      </c>
      <c r="DO431" s="85">
        <f t="shared" si="829"/>
        <v>75.839288790080701</v>
      </c>
      <c r="DP431" s="85">
        <f t="shared" si="783"/>
        <v>0.75839288790080706</v>
      </c>
      <c r="DQ431" s="85">
        <f t="shared" si="830"/>
        <v>75.839288790080701</v>
      </c>
      <c r="DR431" s="85">
        <f t="shared" si="784"/>
        <v>0.75839288790080706</v>
      </c>
      <c r="DS431" s="85">
        <f t="shared" si="831"/>
        <v>75.839288790080701</v>
      </c>
      <c r="DT431" s="81"/>
      <c r="DU431" s="81"/>
      <c r="DV431" s="81">
        <f t="shared" si="832"/>
        <v>-0.75839288790080706</v>
      </c>
      <c r="DW431" s="100"/>
    </row>
    <row r="432" spans="1:127" x14ac:dyDescent="0.2">
      <c r="A432" s="59">
        <f t="shared" si="785"/>
        <v>56.933333333333657</v>
      </c>
      <c r="B432" s="44">
        <f t="shared" si="786"/>
        <v>56933.333333333656</v>
      </c>
      <c r="C432" s="52">
        <f t="shared" si="720"/>
        <v>133.33333333333334</v>
      </c>
      <c r="D432" s="50">
        <f t="shared" si="721"/>
        <v>4</v>
      </c>
      <c r="E432" s="44">
        <f t="shared" si="722"/>
        <v>4.13</v>
      </c>
      <c r="F432" s="47">
        <f t="shared" si="723"/>
        <v>0.02</v>
      </c>
      <c r="G432" s="52">
        <f t="shared" si="787"/>
        <v>2.4710225095622568E-2</v>
      </c>
      <c r="H432" s="57">
        <f t="shared" si="788"/>
        <v>610.43301760442466</v>
      </c>
      <c r="I432" s="52">
        <f t="shared" si="789"/>
        <v>0</v>
      </c>
      <c r="J432" s="54">
        <f t="shared" si="790"/>
        <v>1629.7132732612122</v>
      </c>
      <c r="K432" s="46">
        <f t="shared" si="833"/>
        <v>1629.7132732612122</v>
      </c>
      <c r="L432" s="80">
        <f t="shared" si="724"/>
        <v>0</v>
      </c>
      <c r="M432" s="142">
        <f t="shared" si="725"/>
        <v>0</v>
      </c>
      <c r="N432" s="60">
        <f t="shared" si="726"/>
        <v>4.13</v>
      </c>
      <c r="O432" s="53">
        <f t="shared" si="727"/>
        <v>0</v>
      </c>
      <c r="P432" s="58">
        <f t="shared" si="791"/>
        <v>2.7774958331886896</v>
      </c>
      <c r="Q432" s="49">
        <f t="shared" si="728"/>
        <v>2.7774958331886896</v>
      </c>
      <c r="R432" s="143">
        <f t="shared" si="729"/>
        <v>0.02</v>
      </c>
      <c r="S432" s="51">
        <f t="shared" si="792"/>
        <v>1.9270035596554207E-2</v>
      </c>
      <c r="T432" s="57">
        <f t="shared" si="793"/>
        <v>603.76932479226491</v>
      </c>
      <c r="U432" s="53">
        <f t="shared" si="730"/>
        <v>0</v>
      </c>
      <c r="V432" s="58">
        <f t="shared" si="794"/>
        <v>2.7813699714464102</v>
      </c>
      <c r="W432" s="49">
        <f t="shared" si="731"/>
        <v>2.7813699714464102</v>
      </c>
      <c r="X432" s="143">
        <f t="shared" si="732"/>
        <v>0.02</v>
      </c>
      <c r="Y432" s="51">
        <f t="shared" si="795"/>
        <v>1.8675213815298453E-2</v>
      </c>
      <c r="Z432" s="57">
        <f t="shared" si="796"/>
        <v>592.99523990707837</v>
      </c>
      <c r="AA432" s="53">
        <f t="shared" si="733"/>
        <v>0</v>
      </c>
      <c r="AB432" s="58">
        <f t="shared" si="797"/>
        <v>2.7880484880718965</v>
      </c>
      <c r="AC432" s="49">
        <f t="shared" si="734"/>
        <v>2.7880484880718965</v>
      </c>
      <c r="AD432" s="143">
        <f t="shared" si="735"/>
        <v>0.02</v>
      </c>
      <c r="AE432" s="49">
        <f t="shared" si="834"/>
        <v>1.8622523966449454E-2</v>
      </c>
      <c r="AF432" s="57">
        <f t="shared" si="798"/>
        <v>590.63839362839133</v>
      </c>
      <c r="AG432" s="53">
        <f t="shared" si="736"/>
        <v>0</v>
      </c>
      <c r="AH432" s="58">
        <f t="shared" si="799"/>
        <v>2.7895782369564235</v>
      </c>
      <c r="AI432" s="49">
        <f t="shared" si="737"/>
        <v>2.7895782369564235</v>
      </c>
      <c r="AJ432" s="143">
        <f t="shared" si="738"/>
        <v>0.02</v>
      </c>
      <c r="AK432" s="51">
        <f t="shared" si="800"/>
        <v>1.8623082291310857E-2</v>
      </c>
      <c r="AL432" s="57">
        <f t="shared" si="801"/>
        <v>590.3518878137246</v>
      </c>
      <c r="AM432" s="53">
        <f t="shared" si="739"/>
        <v>0</v>
      </c>
      <c r="AN432" s="58">
        <f t="shared" si="802"/>
        <v>2.7897658907884573</v>
      </c>
      <c r="AO432" s="49">
        <f t="shared" si="740"/>
        <v>2.7897658907884573</v>
      </c>
      <c r="AP432" s="143">
        <f t="shared" si="741"/>
        <v>0.02</v>
      </c>
      <c r="AQ432" s="51">
        <f t="shared" si="803"/>
        <v>1.8623377941043052E-2</v>
      </c>
      <c r="AR432" s="57">
        <f t="shared" si="804"/>
        <v>590.32542463480092</v>
      </c>
      <c r="AS432" s="44">
        <f t="shared" si="742"/>
        <v>2933.4838918701817</v>
      </c>
      <c r="AT432" s="44">
        <f t="shared" si="743"/>
        <v>1173.3935567480726</v>
      </c>
      <c r="AU432" s="44">
        <f t="shared" si="744"/>
        <v>733.37097296754541</v>
      </c>
      <c r="AV432" s="47">
        <f t="shared" si="745"/>
        <v>3.9090568851418133</v>
      </c>
      <c r="AW432" s="47">
        <f t="shared" si="746"/>
        <v>71.097746498197125</v>
      </c>
      <c r="AX432" s="86">
        <f t="shared" si="747"/>
        <v>4682.166352291878</v>
      </c>
      <c r="AY432" s="86">
        <f t="shared" si="748"/>
        <v>222.36498828646208</v>
      </c>
      <c r="AZ432" s="10">
        <f t="shared" si="805"/>
        <v>222.36498828646208</v>
      </c>
      <c r="BA432" s="44">
        <f t="shared" si="749"/>
        <v>222.36498828646208</v>
      </c>
      <c r="BB432" s="9">
        <f t="shared" si="750"/>
        <v>222.36498828646208</v>
      </c>
      <c r="BC432" s="45">
        <f t="shared" si="839"/>
        <v>29648.665104861611</v>
      </c>
      <c r="BD432" s="9">
        <f t="shared" si="751"/>
        <v>222.36498828646208</v>
      </c>
      <c r="BE432" s="45">
        <f t="shared" si="835"/>
        <v>29648.665104861611</v>
      </c>
      <c r="BF432" s="9">
        <f t="shared" si="752"/>
        <v>222.36498828646208</v>
      </c>
      <c r="BG432" s="45">
        <f t="shared" si="836"/>
        <v>29648.665104861611</v>
      </c>
      <c r="BH432" s="58"/>
      <c r="BI432" s="58"/>
      <c r="BJ432" s="58">
        <f t="shared" si="806"/>
        <v>-222.36498828646208</v>
      </c>
      <c r="BK432" s="97"/>
      <c r="BL432" s="44"/>
      <c r="BM432" s="82">
        <f t="shared" si="807"/>
        <v>42.7</v>
      </c>
      <c r="BN432" s="86">
        <f t="shared" si="808"/>
        <v>42700</v>
      </c>
      <c r="BO432" s="86">
        <f t="shared" si="809"/>
        <v>100</v>
      </c>
      <c r="BP432" s="84">
        <f t="shared" si="753"/>
        <v>3</v>
      </c>
      <c r="BQ432" s="84">
        <f t="shared" si="754"/>
        <v>2.6</v>
      </c>
      <c r="BR432" s="84">
        <f t="shared" si="755"/>
        <v>0.2</v>
      </c>
      <c r="BS432" s="84">
        <f t="shared" si="810"/>
        <v>3.3336943074938084E-2</v>
      </c>
      <c r="BT432" s="84">
        <f t="shared" si="811"/>
        <v>813.71764380980085</v>
      </c>
      <c r="BU432" s="84">
        <f t="shared" si="812"/>
        <v>0</v>
      </c>
      <c r="BV432" s="83">
        <f t="shared" si="813"/>
        <v>1166.6041811443977</v>
      </c>
      <c r="BW432" s="81">
        <f t="shared" si="837"/>
        <v>1166.6041811443977</v>
      </c>
      <c r="BX432" s="83">
        <f t="shared" si="756"/>
        <v>0</v>
      </c>
      <c r="BY432" s="141">
        <f t="shared" si="757"/>
        <v>0</v>
      </c>
      <c r="BZ432" s="83">
        <f t="shared" si="758"/>
        <v>2.6</v>
      </c>
      <c r="CA432" s="83">
        <f t="shared" si="759"/>
        <v>0</v>
      </c>
      <c r="CB432" s="83">
        <f t="shared" si="814"/>
        <v>2.5530147421058889</v>
      </c>
      <c r="CC432" s="83">
        <f t="shared" si="760"/>
        <v>2.5530147421058889</v>
      </c>
      <c r="CD432" s="143">
        <f t="shared" si="761"/>
        <v>0.2</v>
      </c>
      <c r="CE432" s="83">
        <f t="shared" si="815"/>
        <v>1.9129523213569661E-2</v>
      </c>
      <c r="CF432" s="84">
        <f t="shared" si="816"/>
        <v>848.65875025953505</v>
      </c>
      <c r="CG432" s="83">
        <f t="shared" si="762"/>
        <v>0</v>
      </c>
      <c r="CH432" s="83">
        <f t="shared" si="817"/>
        <v>2.544792051916696</v>
      </c>
      <c r="CI432" s="83">
        <f t="shared" si="763"/>
        <v>2.544792051916696</v>
      </c>
      <c r="CJ432" s="143">
        <f t="shared" si="764"/>
        <v>0.2</v>
      </c>
      <c r="CK432" s="83">
        <f t="shared" si="818"/>
        <v>1.8321910799758388E-2</v>
      </c>
      <c r="CL432" s="84">
        <f t="shared" si="819"/>
        <v>793.20931858342942</v>
      </c>
      <c r="CM432" s="83">
        <f t="shared" si="765"/>
        <v>0</v>
      </c>
      <c r="CN432" s="83">
        <f t="shared" si="820"/>
        <v>2.5578657604724722</v>
      </c>
      <c r="CO432" s="83">
        <f t="shared" si="766"/>
        <v>2.5578657604724722</v>
      </c>
      <c r="CP432" s="143">
        <f t="shared" si="767"/>
        <v>0.2</v>
      </c>
      <c r="CQ432" s="83">
        <f t="shared" si="821"/>
        <v>1.8481564504283687E-2</v>
      </c>
      <c r="CR432" s="84">
        <f t="shared" si="822"/>
        <v>779.0409208892288</v>
      </c>
      <c r="CS432" s="83">
        <f t="shared" si="768"/>
        <v>0</v>
      </c>
      <c r="CT432" s="83">
        <f t="shared" si="823"/>
        <v>2.561227920390849</v>
      </c>
      <c r="CU432" s="83">
        <f t="shared" si="769"/>
        <v>2.561227920390849</v>
      </c>
      <c r="CV432" s="143">
        <f t="shared" si="770"/>
        <v>0.2</v>
      </c>
      <c r="CW432" s="83">
        <f t="shared" si="824"/>
        <v>1.850952698718375E-2</v>
      </c>
      <c r="CX432" s="84">
        <f t="shared" si="825"/>
        <v>777.51026901867624</v>
      </c>
      <c r="CY432" s="83">
        <f t="shared" si="771"/>
        <v>0</v>
      </c>
      <c r="CZ432" s="83">
        <f t="shared" si="826"/>
        <v>2.5615916730767108</v>
      </c>
      <c r="DA432" s="83">
        <f t="shared" si="772"/>
        <v>2.5615916730767108</v>
      </c>
      <c r="DB432" s="143">
        <f t="shared" si="773"/>
        <v>0.2</v>
      </c>
      <c r="DC432" s="83">
        <f t="shared" si="827"/>
        <v>1.8510446767325682E-2</v>
      </c>
      <c r="DD432" s="84">
        <f t="shared" si="828"/>
        <v>777.4382045024139</v>
      </c>
      <c r="DE432" s="86">
        <f t="shared" si="774"/>
        <v>2099.8875260599157</v>
      </c>
      <c r="DF432" s="86">
        <f t="shared" si="775"/>
        <v>839.9550104239662</v>
      </c>
      <c r="DG432" s="86">
        <f t="shared" si="776"/>
        <v>524.97188151497892</v>
      </c>
      <c r="DH432" s="86">
        <f t="shared" si="777"/>
        <v>0.29624909867008292</v>
      </c>
      <c r="DI432" s="86">
        <f t="shared" si="778"/>
        <v>0.75299961213961553</v>
      </c>
      <c r="DJ432" s="86">
        <f t="shared" si="779"/>
        <v>68.914685318822123</v>
      </c>
      <c r="DK432" s="86">
        <f t="shared" si="780"/>
        <v>-24.360154436786516</v>
      </c>
      <c r="DL432" s="86">
        <f t="shared" si="838"/>
        <v>-24.360154436786516</v>
      </c>
      <c r="DM432" s="86">
        <f t="shared" si="781"/>
        <v>0.75299961213961553</v>
      </c>
      <c r="DN432" s="85">
        <f t="shared" si="782"/>
        <v>0.75299961213961553</v>
      </c>
      <c r="DO432" s="85">
        <f t="shared" si="829"/>
        <v>75.299961213961552</v>
      </c>
      <c r="DP432" s="85">
        <f t="shared" si="783"/>
        <v>0.75299961213961553</v>
      </c>
      <c r="DQ432" s="85">
        <f t="shared" si="830"/>
        <v>75.299961213961552</v>
      </c>
      <c r="DR432" s="85">
        <f t="shared" si="784"/>
        <v>0.75299961213961553</v>
      </c>
      <c r="DS432" s="85">
        <f t="shared" si="831"/>
        <v>75.299961213961552</v>
      </c>
      <c r="DT432" s="81"/>
      <c r="DU432" s="81"/>
      <c r="DV432" s="81">
        <f t="shared" si="832"/>
        <v>-0.75299961213961553</v>
      </c>
      <c r="DW432" s="100"/>
    </row>
    <row r="433" spans="1:127" x14ac:dyDescent="0.2">
      <c r="A433" s="59">
        <f t="shared" si="785"/>
        <v>57.06666666666699</v>
      </c>
      <c r="B433" s="44">
        <f t="shared" si="786"/>
        <v>57066.666666666992</v>
      </c>
      <c r="C433" s="52">
        <f t="shared" si="720"/>
        <v>133.33333333333334</v>
      </c>
      <c r="D433" s="50">
        <f t="shared" si="721"/>
        <v>4</v>
      </c>
      <c r="E433" s="44">
        <f t="shared" si="722"/>
        <v>4.13</v>
      </c>
      <c r="F433" s="47">
        <f t="shared" si="723"/>
        <v>0.02</v>
      </c>
      <c r="G433" s="52">
        <f t="shared" si="787"/>
        <v>2.47075584289559E-2</v>
      </c>
      <c r="H433" s="57">
        <f t="shared" si="788"/>
        <v>611.23072193896189</v>
      </c>
      <c r="I433" s="52">
        <f t="shared" si="789"/>
        <v>0</v>
      </c>
      <c r="J433" s="54">
        <f t="shared" si="790"/>
        <v>1634.0296732612121</v>
      </c>
      <c r="K433" s="46">
        <f t="shared" si="833"/>
        <v>1634.0296732612121</v>
      </c>
      <c r="L433" s="80">
        <f t="shared" si="724"/>
        <v>0</v>
      </c>
      <c r="M433" s="142">
        <f t="shared" si="725"/>
        <v>0</v>
      </c>
      <c r="N433" s="60">
        <f t="shared" si="726"/>
        <v>4.13</v>
      </c>
      <c r="O433" s="53">
        <f t="shared" si="727"/>
        <v>0</v>
      </c>
      <c r="P433" s="58">
        <f t="shared" si="791"/>
        <v>2.777376280811032</v>
      </c>
      <c r="Q433" s="49">
        <f t="shared" si="728"/>
        <v>2.777376280811032</v>
      </c>
      <c r="R433" s="143">
        <f t="shared" si="729"/>
        <v>0.02</v>
      </c>
      <c r="S433" s="51">
        <f t="shared" si="792"/>
        <v>1.9267368929887538E-2</v>
      </c>
      <c r="T433" s="57">
        <f t="shared" si="793"/>
        <v>604.69431638759454</v>
      </c>
      <c r="U433" s="53">
        <f t="shared" si="730"/>
        <v>0</v>
      </c>
      <c r="V433" s="58">
        <f t="shared" si="794"/>
        <v>2.7811529316170072</v>
      </c>
      <c r="W433" s="49">
        <f t="shared" si="731"/>
        <v>2.7811529316170072</v>
      </c>
      <c r="X433" s="143">
        <f t="shared" si="732"/>
        <v>0.02</v>
      </c>
      <c r="Y433" s="51">
        <f t="shared" si="795"/>
        <v>1.8672547148631785E-2</v>
      </c>
      <c r="Z433" s="57">
        <f t="shared" si="796"/>
        <v>593.89042852149839</v>
      </c>
      <c r="AA433" s="53">
        <f t="shared" si="733"/>
        <v>0</v>
      </c>
      <c r="AB433" s="58">
        <f t="shared" si="797"/>
        <v>2.7878084118492952</v>
      </c>
      <c r="AC433" s="49">
        <f t="shared" si="734"/>
        <v>2.7878084118492952</v>
      </c>
      <c r="AD433" s="143">
        <f t="shared" si="735"/>
        <v>0.02</v>
      </c>
      <c r="AE433" s="49">
        <f t="shared" si="834"/>
        <v>1.8619857299782785E-2</v>
      </c>
      <c r="AF433" s="57">
        <f t="shared" si="798"/>
        <v>591.52891810397739</v>
      </c>
      <c r="AG433" s="53">
        <f t="shared" si="736"/>
        <v>0</v>
      </c>
      <c r="AH433" s="58">
        <f t="shared" si="799"/>
        <v>2.7893322298832097</v>
      </c>
      <c r="AI433" s="49">
        <f t="shared" si="737"/>
        <v>2.7893322298832097</v>
      </c>
      <c r="AJ433" s="143">
        <f t="shared" si="738"/>
        <v>0.02</v>
      </c>
      <c r="AK433" s="51">
        <f t="shared" si="800"/>
        <v>1.8620415624644188E-2</v>
      </c>
      <c r="AL433" s="57">
        <f t="shared" si="801"/>
        <v>591.24195062973399</v>
      </c>
      <c r="AM433" s="53">
        <f t="shared" si="739"/>
        <v>0</v>
      </c>
      <c r="AN433" s="58">
        <f t="shared" si="802"/>
        <v>2.7895190991606791</v>
      </c>
      <c r="AO433" s="49">
        <f t="shared" si="740"/>
        <v>2.7895190991606791</v>
      </c>
      <c r="AP433" s="143">
        <f t="shared" si="741"/>
        <v>0.02</v>
      </c>
      <c r="AQ433" s="51">
        <f t="shared" si="803"/>
        <v>1.8620711274376384E-2</v>
      </c>
      <c r="AR433" s="57">
        <f t="shared" si="804"/>
        <v>591.2154417108668</v>
      </c>
      <c r="AS433" s="44">
        <f t="shared" si="742"/>
        <v>2941.2534118701815</v>
      </c>
      <c r="AT433" s="44">
        <f t="shared" si="743"/>
        <v>1176.5013647480725</v>
      </c>
      <c r="AU433" s="44">
        <f t="shared" si="744"/>
        <v>735.31335296754537</v>
      </c>
      <c r="AV433" s="47">
        <f t="shared" si="745"/>
        <v>3.8775733261197591</v>
      </c>
      <c r="AW433" s="47">
        <f t="shared" si="746"/>
        <v>70.025147310504224</v>
      </c>
      <c r="AX433" s="86">
        <f t="shared" si="747"/>
        <v>4569.3484877571473</v>
      </c>
      <c r="AY433" s="86">
        <f t="shared" si="748"/>
        <v>220.71493330986297</v>
      </c>
      <c r="AZ433" s="10">
        <f t="shared" si="805"/>
        <v>220.71493330986297</v>
      </c>
      <c r="BA433" s="44">
        <f t="shared" si="749"/>
        <v>220.71493330986297</v>
      </c>
      <c r="BB433" s="9">
        <f t="shared" si="750"/>
        <v>220.71493330986297</v>
      </c>
      <c r="BC433" s="45">
        <f t="shared" si="839"/>
        <v>29428.6577746484</v>
      </c>
      <c r="BD433" s="9">
        <f t="shared" si="751"/>
        <v>220.71493330986297</v>
      </c>
      <c r="BE433" s="45">
        <f t="shared" si="835"/>
        <v>29428.6577746484</v>
      </c>
      <c r="BF433" s="9">
        <f t="shared" si="752"/>
        <v>220.71493330986297</v>
      </c>
      <c r="BG433" s="45">
        <f t="shared" si="836"/>
        <v>29428.6577746484</v>
      </c>
      <c r="BH433" s="58"/>
      <c r="BI433" s="58"/>
      <c r="BJ433" s="58">
        <f t="shared" si="806"/>
        <v>-220.71493330986297</v>
      </c>
      <c r="BK433" s="97"/>
      <c r="BL433" s="44"/>
      <c r="BM433" s="82">
        <f t="shared" si="807"/>
        <v>42.800000000000004</v>
      </c>
      <c r="BN433" s="86">
        <f t="shared" si="808"/>
        <v>42800</v>
      </c>
      <c r="BO433" s="86">
        <f t="shared" si="809"/>
        <v>100</v>
      </c>
      <c r="BP433" s="84">
        <f t="shared" si="753"/>
        <v>3</v>
      </c>
      <c r="BQ433" s="84">
        <f t="shared" si="754"/>
        <v>2.6</v>
      </c>
      <c r="BR433" s="84">
        <f t="shared" si="755"/>
        <v>0.2</v>
      </c>
      <c r="BS433" s="84">
        <f t="shared" si="810"/>
        <v>3.3316943074938085E-2</v>
      </c>
      <c r="BT433" s="84">
        <f t="shared" si="811"/>
        <v>814.99944931268305</v>
      </c>
      <c r="BU433" s="84">
        <f t="shared" si="812"/>
        <v>0</v>
      </c>
      <c r="BV433" s="83">
        <f t="shared" si="813"/>
        <v>1169.4490811443977</v>
      </c>
      <c r="BW433" s="81">
        <f t="shared" si="837"/>
        <v>1169.4490811443977</v>
      </c>
      <c r="BX433" s="83">
        <f t="shared" si="756"/>
        <v>0</v>
      </c>
      <c r="BY433" s="141">
        <f t="shared" si="757"/>
        <v>0</v>
      </c>
      <c r="BZ433" s="83">
        <f t="shared" si="758"/>
        <v>2.6</v>
      </c>
      <c r="CA433" s="83">
        <f t="shared" si="759"/>
        <v>0</v>
      </c>
      <c r="CB433" s="83">
        <f t="shared" si="814"/>
        <v>2.5530746407547671</v>
      </c>
      <c r="CC433" s="83">
        <f t="shared" si="760"/>
        <v>2.5530746407547671</v>
      </c>
      <c r="CD433" s="143">
        <f t="shared" si="761"/>
        <v>0.2</v>
      </c>
      <c r="CE433" s="83">
        <f t="shared" si="815"/>
        <v>1.9109523213569662E-2</v>
      </c>
      <c r="CF433" s="84">
        <f t="shared" si="816"/>
        <v>849.40765009541303</v>
      </c>
      <c r="CG433" s="83">
        <f t="shared" si="762"/>
        <v>0</v>
      </c>
      <c r="CH433" s="83">
        <f t="shared" si="817"/>
        <v>2.5449777282148816</v>
      </c>
      <c r="CI433" s="83">
        <f t="shared" si="763"/>
        <v>2.5449777282148816</v>
      </c>
      <c r="CJ433" s="143">
        <f t="shared" si="764"/>
        <v>0.2</v>
      </c>
      <c r="CK433" s="83">
        <f t="shared" si="818"/>
        <v>1.8301910799758389E-2</v>
      </c>
      <c r="CL433" s="84">
        <f t="shared" si="819"/>
        <v>793.92890236183541</v>
      </c>
      <c r="CM433" s="83">
        <f t="shared" si="765"/>
        <v>0</v>
      </c>
      <c r="CN433" s="83">
        <f t="shared" si="820"/>
        <v>2.5580584311404229</v>
      </c>
      <c r="CO433" s="83">
        <f t="shared" si="766"/>
        <v>2.5580584311404229</v>
      </c>
      <c r="CP433" s="143">
        <f t="shared" si="767"/>
        <v>0.2</v>
      </c>
      <c r="CQ433" s="83">
        <f t="shared" si="821"/>
        <v>1.8461564504283687E-2</v>
      </c>
      <c r="CR433" s="84">
        <f t="shared" si="822"/>
        <v>779.76306842291604</v>
      </c>
      <c r="CS433" s="83">
        <f t="shared" si="768"/>
        <v>0</v>
      </c>
      <c r="CT433" s="83">
        <f t="shared" si="823"/>
        <v>2.5614200106771507</v>
      </c>
      <c r="CU433" s="83">
        <f t="shared" si="769"/>
        <v>2.5614200106771507</v>
      </c>
      <c r="CV433" s="143">
        <f t="shared" si="770"/>
        <v>0.2</v>
      </c>
      <c r="CW433" s="83">
        <f t="shared" si="824"/>
        <v>1.8489526987183751E-2</v>
      </c>
      <c r="CX433" s="84">
        <f t="shared" si="825"/>
        <v>778.23256033995631</v>
      </c>
      <c r="CY433" s="83">
        <f t="shared" si="771"/>
        <v>0</v>
      </c>
      <c r="CZ433" s="83">
        <f t="shared" si="826"/>
        <v>2.561783732095134</v>
      </c>
      <c r="DA433" s="83">
        <f t="shared" si="772"/>
        <v>2.561783732095134</v>
      </c>
      <c r="DB433" s="143">
        <f t="shared" si="773"/>
        <v>0.2</v>
      </c>
      <c r="DC433" s="83">
        <f t="shared" si="827"/>
        <v>1.8490446767325683E-2</v>
      </c>
      <c r="DD433" s="84">
        <f t="shared" si="828"/>
        <v>778.16042916303297</v>
      </c>
      <c r="DE433" s="86">
        <f t="shared" si="774"/>
        <v>2105.0083460599158</v>
      </c>
      <c r="DF433" s="86">
        <f t="shared" si="775"/>
        <v>842.00333842396628</v>
      </c>
      <c r="DG433" s="86">
        <f t="shared" si="776"/>
        <v>526.25208651497894</v>
      </c>
      <c r="DH433" s="86">
        <f t="shared" si="777"/>
        <v>0.29510318927597085</v>
      </c>
      <c r="DI433" s="86">
        <f t="shared" si="778"/>
        <v>0.74765817989445793</v>
      </c>
      <c r="DJ433" s="86">
        <f t="shared" si="779"/>
        <v>67.999184908593392</v>
      </c>
      <c r="DK433" s="86">
        <f t="shared" si="780"/>
        <v>-27.290096072998701</v>
      </c>
      <c r="DL433" s="86">
        <f t="shared" si="838"/>
        <v>-27.290096072998701</v>
      </c>
      <c r="DM433" s="86">
        <f t="shared" si="781"/>
        <v>0.74765817989445793</v>
      </c>
      <c r="DN433" s="85">
        <f t="shared" si="782"/>
        <v>0.74765817989445793</v>
      </c>
      <c r="DO433" s="85">
        <f t="shared" si="829"/>
        <v>74.765817989445793</v>
      </c>
      <c r="DP433" s="85">
        <f t="shared" si="783"/>
        <v>0.74765817989445793</v>
      </c>
      <c r="DQ433" s="85">
        <f t="shared" si="830"/>
        <v>74.765817989445793</v>
      </c>
      <c r="DR433" s="85">
        <f t="shared" si="784"/>
        <v>0.74765817989445793</v>
      </c>
      <c r="DS433" s="85">
        <f t="shared" si="831"/>
        <v>74.765817989445793</v>
      </c>
      <c r="DT433" s="81"/>
      <c r="DU433" s="81"/>
      <c r="DV433" s="81">
        <f t="shared" si="832"/>
        <v>-0.74765817989445793</v>
      </c>
      <c r="DW433" s="100"/>
    </row>
    <row r="434" spans="1:127" x14ac:dyDescent="0.2">
      <c r="A434" s="59">
        <f t="shared" si="785"/>
        <v>57.20000000000033</v>
      </c>
      <c r="B434" s="44">
        <f t="shared" si="786"/>
        <v>57200.000000000327</v>
      </c>
      <c r="C434" s="52">
        <f t="shared" si="720"/>
        <v>133.33333333333334</v>
      </c>
      <c r="D434" s="50">
        <f t="shared" si="721"/>
        <v>4</v>
      </c>
      <c r="E434" s="44">
        <f t="shared" si="722"/>
        <v>4.13</v>
      </c>
      <c r="F434" s="47">
        <f t="shared" si="723"/>
        <v>0.02</v>
      </c>
      <c r="G434" s="52">
        <f t="shared" si="787"/>
        <v>2.4704891762289231E-2</v>
      </c>
      <c r="H434" s="57">
        <f t="shared" si="788"/>
        <v>612.02834018256556</v>
      </c>
      <c r="I434" s="52">
        <f t="shared" si="789"/>
        <v>0</v>
      </c>
      <c r="J434" s="54">
        <f t="shared" si="790"/>
        <v>1638.346073261212</v>
      </c>
      <c r="K434" s="46">
        <f t="shared" si="833"/>
        <v>1638.346073261212</v>
      </c>
      <c r="L434" s="80">
        <f t="shared" si="724"/>
        <v>0</v>
      </c>
      <c r="M434" s="142">
        <f t="shared" si="725"/>
        <v>0</v>
      </c>
      <c r="N434" s="60">
        <f t="shared" si="726"/>
        <v>4.13</v>
      </c>
      <c r="O434" s="53">
        <f t="shared" si="727"/>
        <v>0</v>
      </c>
      <c r="P434" s="58">
        <f t="shared" si="791"/>
        <v>2.7772592602746307</v>
      </c>
      <c r="Q434" s="49">
        <f t="shared" si="728"/>
        <v>2.7772592602746307</v>
      </c>
      <c r="R434" s="143">
        <f t="shared" si="729"/>
        <v>0.02</v>
      </c>
      <c r="S434" s="51">
        <f t="shared" si="792"/>
        <v>1.926470226322087E-2</v>
      </c>
      <c r="T434" s="57">
        <f t="shared" si="793"/>
        <v>605.61921978075566</v>
      </c>
      <c r="U434" s="53">
        <f t="shared" si="730"/>
        <v>0</v>
      </c>
      <c r="V434" s="58">
        <f t="shared" si="794"/>
        <v>2.7809393609550179</v>
      </c>
      <c r="W434" s="49">
        <f t="shared" si="731"/>
        <v>2.7809393609550179</v>
      </c>
      <c r="X434" s="143">
        <f t="shared" si="732"/>
        <v>0.02</v>
      </c>
      <c r="Y434" s="51">
        <f t="shared" si="795"/>
        <v>1.8669880481965117E-2</v>
      </c>
      <c r="Z434" s="57">
        <f t="shared" si="796"/>
        <v>594.78555915134325</v>
      </c>
      <c r="AA434" s="53">
        <f t="shared" si="733"/>
        <v>0</v>
      </c>
      <c r="AB434" s="58">
        <f t="shared" si="797"/>
        <v>2.7875715988750653</v>
      </c>
      <c r="AC434" s="49">
        <f t="shared" si="734"/>
        <v>2.7875715988750653</v>
      </c>
      <c r="AD434" s="143">
        <f t="shared" si="735"/>
        <v>0.02</v>
      </c>
      <c r="AE434" s="49">
        <f t="shared" si="834"/>
        <v>1.8617190633116117E-2</v>
      </c>
      <c r="AF434" s="57">
        <f t="shared" si="798"/>
        <v>592.4193917289374</v>
      </c>
      <c r="AG434" s="53">
        <f t="shared" si="736"/>
        <v>0</v>
      </c>
      <c r="AH434" s="58">
        <f t="shared" si="799"/>
        <v>2.7890894549895915</v>
      </c>
      <c r="AI434" s="49">
        <f t="shared" si="737"/>
        <v>2.7890894549895915</v>
      </c>
      <c r="AJ434" s="143">
        <f t="shared" si="738"/>
        <v>0.02</v>
      </c>
      <c r="AK434" s="51">
        <f t="shared" si="800"/>
        <v>1.861774895797752E-2</v>
      </c>
      <c r="AL434" s="57">
        <f t="shared" si="801"/>
        <v>592.13196447566872</v>
      </c>
      <c r="AM434" s="53">
        <f t="shared" si="739"/>
        <v>0</v>
      </c>
      <c r="AN434" s="58">
        <f t="shared" si="802"/>
        <v>2.7892755360745594</v>
      </c>
      <c r="AO434" s="49">
        <f t="shared" si="740"/>
        <v>2.7892755360745594</v>
      </c>
      <c r="AP434" s="143">
        <f t="shared" si="741"/>
        <v>0.02</v>
      </c>
      <c r="AQ434" s="51">
        <f t="shared" si="803"/>
        <v>1.8618044607709716E-2</v>
      </c>
      <c r="AR434" s="57">
        <f t="shared" si="804"/>
        <v>592.10541006642291</v>
      </c>
      <c r="AS434" s="44">
        <f t="shared" si="742"/>
        <v>2949.0229318701813</v>
      </c>
      <c r="AT434" s="44">
        <f t="shared" si="743"/>
        <v>1179.6091727480725</v>
      </c>
      <c r="AU434" s="44">
        <f t="shared" si="744"/>
        <v>737.25573296754533</v>
      </c>
      <c r="AV434" s="47">
        <f t="shared" si="745"/>
        <v>3.8464090328866329</v>
      </c>
      <c r="AW434" s="47">
        <f t="shared" si="746"/>
        <v>68.97094408134933</v>
      </c>
      <c r="AX434" s="86">
        <f t="shared" si="747"/>
        <v>4459.4787250728996</v>
      </c>
      <c r="AY434" s="86">
        <f t="shared" si="748"/>
        <v>219.07195770216029</v>
      </c>
      <c r="AZ434" s="10">
        <f t="shared" si="805"/>
        <v>219.07195770216029</v>
      </c>
      <c r="BA434" s="44">
        <f t="shared" si="749"/>
        <v>219.07195770216029</v>
      </c>
      <c r="BB434" s="9">
        <f t="shared" si="750"/>
        <v>219.07195770216029</v>
      </c>
      <c r="BC434" s="45">
        <f t="shared" si="839"/>
        <v>29209.59436028804</v>
      </c>
      <c r="BD434" s="9">
        <f t="shared" si="751"/>
        <v>219.07195770216029</v>
      </c>
      <c r="BE434" s="45">
        <f t="shared" si="835"/>
        <v>29209.59436028804</v>
      </c>
      <c r="BF434" s="9">
        <f t="shared" si="752"/>
        <v>219.07195770216029</v>
      </c>
      <c r="BG434" s="45">
        <f t="shared" si="836"/>
        <v>29209.59436028804</v>
      </c>
      <c r="BH434" s="58"/>
      <c r="BI434" s="58"/>
      <c r="BJ434" s="58">
        <f t="shared" si="806"/>
        <v>-219.07195770216029</v>
      </c>
      <c r="BK434" s="97"/>
      <c r="BL434" s="44"/>
      <c r="BM434" s="82">
        <f t="shared" si="807"/>
        <v>42.9</v>
      </c>
      <c r="BN434" s="86">
        <f t="shared" si="808"/>
        <v>42900</v>
      </c>
      <c r="BO434" s="86">
        <f t="shared" si="809"/>
        <v>100</v>
      </c>
      <c r="BP434" s="84">
        <f t="shared" si="753"/>
        <v>3</v>
      </c>
      <c r="BQ434" s="84">
        <f t="shared" si="754"/>
        <v>2.6</v>
      </c>
      <c r="BR434" s="84">
        <f t="shared" si="755"/>
        <v>0.2</v>
      </c>
      <c r="BS434" s="84">
        <f t="shared" si="810"/>
        <v>3.3296943074938086E-2</v>
      </c>
      <c r="BT434" s="84">
        <f t="shared" si="811"/>
        <v>816.280485584796</v>
      </c>
      <c r="BU434" s="84">
        <f t="shared" si="812"/>
        <v>0</v>
      </c>
      <c r="BV434" s="83">
        <f t="shared" si="813"/>
        <v>1172.2939811443978</v>
      </c>
      <c r="BW434" s="81">
        <f t="shared" si="837"/>
        <v>1172.2939811443978</v>
      </c>
      <c r="BX434" s="83">
        <f t="shared" si="756"/>
        <v>0</v>
      </c>
      <c r="BY434" s="141">
        <f t="shared" si="757"/>
        <v>0</v>
      </c>
      <c r="BZ434" s="83">
        <f t="shared" si="758"/>
        <v>2.6</v>
      </c>
      <c r="CA434" s="83">
        <f t="shared" si="759"/>
        <v>0</v>
      </c>
      <c r="CB434" s="83">
        <f t="shared" si="814"/>
        <v>2.5531347067802961</v>
      </c>
      <c r="CC434" s="83">
        <f t="shared" si="760"/>
        <v>2.5531347067802961</v>
      </c>
      <c r="CD434" s="143">
        <f t="shared" si="761"/>
        <v>0.2</v>
      </c>
      <c r="CE434" s="83">
        <f t="shared" si="815"/>
        <v>1.9089523213569663E-2</v>
      </c>
      <c r="CF434" s="84">
        <f t="shared" si="816"/>
        <v>850.15574899188414</v>
      </c>
      <c r="CG434" s="83">
        <f t="shared" si="762"/>
        <v>0</v>
      </c>
      <c r="CH434" s="83">
        <f t="shared" si="817"/>
        <v>2.5451635667610395</v>
      </c>
      <c r="CI434" s="83">
        <f t="shared" si="763"/>
        <v>2.5451635667610395</v>
      </c>
      <c r="CJ434" s="143">
        <f t="shared" si="764"/>
        <v>0.2</v>
      </c>
      <c r="CK434" s="83">
        <f t="shared" si="818"/>
        <v>1.828191079975839E-2</v>
      </c>
      <c r="CL434" s="84">
        <f t="shared" si="819"/>
        <v>794.64764777940695</v>
      </c>
      <c r="CM434" s="83">
        <f t="shared" si="765"/>
        <v>0</v>
      </c>
      <c r="CN434" s="83">
        <f t="shared" si="820"/>
        <v>2.5582512748063446</v>
      </c>
      <c r="CO434" s="83">
        <f t="shared" si="766"/>
        <v>2.5582512748063446</v>
      </c>
      <c r="CP434" s="143">
        <f t="shared" si="767"/>
        <v>0.2</v>
      </c>
      <c r="CQ434" s="83">
        <f t="shared" si="821"/>
        <v>1.8441564504283688E-2</v>
      </c>
      <c r="CR434" s="84">
        <f t="shared" si="822"/>
        <v>780.48437972212901</v>
      </c>
      <c r="CS434" s="83">
        <f t="shared" si="768"/>
        <v>0</v>
      </c>
      <c r="CT434" s="83">
        <f t="shared" si="823"/>
        <v>2.5616122739309399</v>
      </c>
      <c r="CU434" s="83">
        <f t="shared" si="769"/>
        <v>2.5616122739309399</v>
      </c>
      <c r="CV434" s="143">
        <f t="shared" si="770"/>
        <v>0.2</v>
      </c>
      <c r="CW434" s="83">
        <f t="shared" si="824"/>
        <v>1.8469526987183751E-2</v>
      </c>
      <c r="CX434" s="84">
        <f t="shared" si="825"/>
        <v>778.95401667707222</v>
      </c>
      <c r="CY434" s="83">
        <f t="shared" si="771"/>
        <v>0</v>
      </c>
      <c r="CZ434" s="83">
        <f t="shared" si="826"/>
        <v>2.5619759638357045</v>
      </c>
      <c r="DA434" s="83">
        <f t="shared" si="772"/>
        <v>2.5619759638357045</v>
      </c>
      <c r="DB434" s="143">
        <f t="shared" si="773"/>
        <v>0.2</v>
      </c>
      <c r="DC434" s="83">
        <f t="shared" si="827"/>
        <v>1.8470446767325684E-2</v>
      </c>
      <c r="DD434" s="84">
        <f t="shared" si="828"/>
        <v>778.88181897185234</v>
      </c>
      <c r="DE434" s="86">
        <f t="shared" si="774"/>
        <v>2110.1291660599159</v>
      </c>
      <c r="DF434" s="86">
        <f t="shared" si="775"/>
        <v>844.05166642396637</v>
      </c>
      <c r="DG434" s="86">
        <f t="shared" si="776"/>
        <v>527.53229151497897</v>
      </c>
      <c r="DH434" s="86">
        <f t="shared" si="777"/>
        <v>0.29396459100645628</v>
      </c>
      <c r="DI434" s="86">
        <f t="shared" si="778"/>
        <v>0.74236799061593306</v>
      </c>
      <c r="DJ434" s="86">
        <f t="shared" si="779"/>
        <v>67.098113844592689</v>
      </c>
      <c r="DK434" s="86">
        <f t="shared" si="780"/>
        <v>-30.215646232358839</v>
      </c>
      <c r="DL434" s="86">
        <f t="shared" si="838"/>
        <v>-30.215646232358839</v>
      </c>
      <c r="DM434" s="86">
        <f t="shared" si="781"/>
        <v>0.74236799061593306</v>
      </c>
      <c r="DN434" s="85">
        <f t="shared" si="782"/>
        <v>0.74236799061593306</v>
      </c>
      <c r="DO434" s="85">
        <f t="shared" si="829"/>
        <v>74.236799061593302</v>
      </c>
      <c r="DP434" s="85">
        <f t="shared" si="783"/>
        <v>0.74236799061593306</v>
      </c>
      <c r="DQ434" s="85">
        <f t="shared" si="830"/>
        <v>74.236799061593302</v>
      </c>
      <c r="DR434" s="85">
        <f t="shared" si="784"/>
        <v>0.74236799061593306</v>
      </c>
      <c r="DS434" s="85">
        <f t="shared" si="831"/>
        <v>74.236799061593302</v>
      </c>
      <c r="DT434" s="81"/>
      <c r="DU434" s="81"/>
      <c r="DV434" s="81">
        <f t="shared" si="832"/>
        <v>-0.74236799061593306</v>
      </c>
      <c r="DW434" s="100"/>
    </row>
    <row r="435" spans="1:127" x14ac:dyDescent="0.2">
      <c r="A435" s="59">
        <f t="shared" si="785"/>
        <v>57.333333333333663</v>
      </c>
      <c r="B435" s="44">
        <f t="shared" si="786"/>
        <v>57333.333333333663</v>
      </c>
      <c r="C435" s="52">
        <f t="shared" si="720"/>
        <v>133.33333333333334</v>
      </c>
      <c r="D435" s="50">
        <f t="shared" si="721"/>
        <v>4</v>
      </c>
      <c r="E435" s="44">
        <f t="shared" si="722"/>
        <v>4.13</v>
      </c>
      <c r="F435" s="47">
        <f t="shared" si="723"/>
        <v>0.02</v>
      </c>
      <c r="G435" s="52">
        <f t="shared" si="787"/>
        <v>2.4702225095622563E-2</v>
      </c>
      <c r="H435" s="57">
        <f t="shared" si="788"/>
        <v>612.82587233523566</v>
      </c>
      <c r="I435" s="52">
        <f t="shared" si="789"/>
        <v>0</v>
      </c>
      <c r="J435" s="54">
        <f t="shared" si="790"/>
        <v>1642.662473261212</v>
      </c>
      <c r="K435" s="46">
        <f t="shared" si="833"/>
        <v>1642.662473261212</v>
      </c>
      <c r="L435" s="80">
        <f t="shared" si="724"/>
        <v>0</v>
      </c>
      <c r="M435" s="142">
        <f t="shared" si="725"/>
        <v>0</v>
      </c>
      <c r="N435" s="60">
        <f t="shared" si="726"/>
        <v>4.13</v>
      </c>
      <c r="O435" s="53">
        <f t="shared" si="727"/>
        <v>0</v>
      </c>
      <c r="P435" s="58">
        <f t="shared" si="791"/>
        <v>2.7771447689865409</v>
      </c>
      <c r="Q435" s="49">
        <f t="shared" si="728"/>
        <v>2.7771447689865409</v>
      </c>
      <c r="R435" s="143">
        <f t="shared" si="729"/>
        <v>0.02</v>
      </c>
      <c r="S435" s="51">
        <f t="shared" si="792"/>
        <v>1.9262035596554202E-2</v>
      </c>
      <c r="T435" s="57">
        <f t="shared" si="793"/>
        <v>606.5440341210624</v>
      </c>
      <c r="U435" s="53">
        <f t="shared" si="730"/>
        <v>0</v>
      </c>
      <c r="V435" s="58">
        <f t="shared" si="794"/>
        <v>2.7807292559604768</v>
      </c>
      <c r="W435" s="49">
        <f t="shared" si="731"/>
        <v>2.7807292559604768</v>
      </c>
      <c r="X435" s="143">
        <f t="shared" si="732"/>
        <v>0.02</v>
      </c>
      <c r="Y435" s="51">
        <f t="shared" si="795"/>
        <v>1.8667213815298449E-2</v>
      </c>
      <c r="Z435" s="57">
        <f t="shared" si="796"/>
        <v>595.68063067097637</v>
      </c>
      <c r="AA435" s="53">
        <f t="shared" si="733"/>
        <v>0</v>
      </c>
      <c r="AB435" s="58">
        <f t="shared" si="797"/>
        <v>2.7873380463351283</v>
      </c>
      <c r="AC435" s="49">
        <f t="shared" si="734"/>
        <v>2.7873380463351283</v>
      </c>
      <c r="AD435" s="143">
        <f t="shared" si="735"/>
        <v>0.02</v>
      </c>
      <c r="AE435" s="49">
        <f t="shared" si="834"/>
        <v>1.8614523966449449E-2</v>
      </c>
      <c r="AF435" s="57">
        <f t="shared" si="798"/>
        <v>593.30981345214593</v>
      </c>
      <c r="AG435" s="53">
        <f t="shared" si="736"/>
        <v>0</v>
      </c>
      <c r="AH435" s="58">
        <f t="shared" si="799"/>
        <v>2.7888499095127584</v>
      </c>
      <c r="AI435" s="49">
        <f t="shared" si="737"/>
        <v>2.7888499095127584</v>
      </c>
      <c r="AJ435" s="143">
        <f t="shared" si="738"/>
        <v>0.02</v>
      </c>
      <c r="AK435" s="51">
        <f t="shared" si="800"/>
        <v>1.8615082291310852E-2</v>
      </c>
      <c r="AL435" s="57">
        <f t="shared" si="801"/>
        <v>593.02192831154071</v>
      </c>
      <c r="AM435" s="53">
        <f t="shared" si="739"/>
        <v>0</v>
      </c>
      <c r="AN435" s="58">
        <f t="shared" si="802"/>
        <v>2.7890351987823796</v>
      </c>
      <c r="AO435" s="49">
        <f t="shared" si="740"/>
        <v>2.7890351987823796</v>
      </c>
      <c r="AP435" s="143">
        <f t="shared" si="741"/>
        <v>0.02</v>
      </c>
      <c r="AQ435" s="51">
        <f t="shared" si="803"/>
        <v>1.8615377941043048E-2</v>
      </c>
      <c r="AR435" s="57">
        <f t="shared" si="804"/>
        <v>592.99532866278014</v>
      </c>
      <c r="AS435" s="44">
        <f t="shared" si="742"/>
        <v>2956.7924518701816</v>
      </c>
      <c r="AT435" s="44">
        <f t="shared" si="743"/>
        <v>1182.7169807480725</v>
      </c>
      <c r="AU435" s="44">
        <f t="shared" si="744"/>
        <v>739.1981129675454</v>
      </c>
      <c r="AV435" s="47">
        <f t="shared" si="745"/>
        <v>3.8155602088678333</v>
      </c>
      <c r="AW435" s="47">
        <f t="shared" si="746"/>
        <v>67.934786979429916</v>
      </c>
      <c r="AX435" s="86">
        <f t="shared" si="747"/>
        <v>4352.474407009734</v>
      </c>
      <c r="AY435" s="86">
        <f t="shared" si="748"/>
        <v>217.43605143996569</v>
      </c>
      <c r="AZ435" s="10">
        <f t="shared" si="805"/>
        <v>217.43605143996569</v>
      </c>
      <c r="BA435" s="44">
        <f t="shared" si="749"/>
        <v>217.43605143996569</v>
      </c>
      <c r="BB435" s="9">
        <f t="shared" si="750"/>
        <v>217.43605143996569</v>
      </c>
      <c r="BC435" s="45">
        <f t="shared" si="839"/>
        <v>28991.473525328762</v>
      </c>
      <c r="BD435" s="9">
        <f t="shared" si="751"/>
        <v>217.43605143996569</v>
      </c>
      <c r="BE435" s="45">
        <f t="shared" si="835"/>
        <v>28991.473525328762</v>
      </c>
      <c r="BF435" s="9">
        <f t="shared" si="752"/>
        <v>217.43605143996569</v>
      </c>
      <c r="BG435" s="45">
        <f t="shared" si="836"/>
        <v>28991.473525328762</v>
      </c>
      <c r="BH435" s="58"/>
      <c r="BI435" s="58"/>
      <c r="BJ435" s="58">
        <f t="shared" si="806"/>
        <v>-217.43605143996569</v>
      </c>
      <c r="BK435" s="97"/>
      <c r="BL435" s="44"/>
      <c r="BM435" s="82">
        <f t="shared" si="807"/>
        <v>43</v>
      </c>
      <c r="BN435" s="86">
        <f t="shared" si="808"/>
        <v>43000</v>
      </c>
      <c r="BO435" s="86">
        <f t="shared" si="809"/>
        <v>100</v>
      </c>
      <c r="BP435" s="84">
        <f t="shared" si="753"/>
        <v>3</v>
      </c>
      <c r="BQ435" s="84">
        <f t="shared" si="754"/>
        <v>2.6</v>
      </c>
      <c r="BR435" s="84">
        <f t="shared" si="755"/>
        <v>0.2</v>
      </c>
      <c r="BS435" s="84">
        <f t="shared" si="810"/>
        <v>3.3276943074938087E-2</v>
      </c>
      <c r="BT435" s="84">
        <f t="shared" si="811"/>
        <v>817.56075262613979</v>
      </c>
      <c r="BU435" s="84">
        <f t="shared" si="812"/>
        <v>0</v>
      </c>
      <c r="BV435" s="83">
        <f t="shared" si="813"/>
        <v>1175.1388811443976</v>
      </c>
      <c r="BW435" s="81">
        <f t="shared" si="837"/>
        <v>1175.1388811443976</v>
      </c>
      <c r="BX435" s="83">
        <f t="shared" si="756"/>
        <v>0</v>
      </c>
      <c r="BY435" s="141">
        <f t="shared" si="757"/>
        <v>0</v>
      </c>
      <c r="BZ435" s="83">
        <f t="shared" si="758"/>
        <v>2.6</v>
      </c>
      <c r="CA435" s="83">
        <f t="shared" si="759"/>
        <v>0</v>
      </c>
      <c r="CB435" s="83">
        <f t="shared" si="814"/>
        <v>2.5531949401358278</v>
      </c>
      <c r="CC435" s="83">
        <f t="shared" si="760"/>
        <v>2.5531949401358278</v>
      </c>
      <c r="CD435" s="143">
        <f t="shared" si="761"/>
        <v>0.2</v>
      </c>
      <c r="CE435" s="83">
        <f t="shared" si="815"/>
        <v>1.9069523213569663E-2</v>
      </c>
      <c r="CF435" s="84">
        <f t="shared" si="816"/>
        <v>850.90304693753899</v>
      </c>
      <c r="CG435" s="83">
        <f t="shared" si="762"/>
        <v>0</v>
      </c>
      <c r="CH435" s="83">
        <f t="shared" si="817"/>
        <v>2.5453495675654403</v>
      </c>
      <c r="CI435" s="83">
        <f t="shared" si="763"/>
        <v>2.5453495675654403</v>
      </c>
      <c r="CJ435" s="143">
        <f t="shared" si="764"/>
        <v>0.2</v>
      </c>
      <c r="CK435" s="83">
        <f t="shared" si="818"/>
        <v>1.8261910799758391E-2</v>
      </c>
      <c r="CL435" s="84">
        <f t="shared" si="819"/>
        <v>795.36555491270019</v>
      </c>
      <c r="CM435" s="83">
        <f t="shared" si="765"/>
        <v>0</v>
      </c>
      <c r="CN435" s="83">
        <f t="shared" si="820"/>
        <v>2.5584442914624708</v>
      </c>
      <c r="CO435" s="83">
        <f t="shared" si="766"/>
        <v>2.5584442914624708</v>
      </c>
      <c r="CP435" s="143">
        <f t="shared" si="767"/>
        <v>0.2</v>
      </c>
      <c r="CQ435" s="83">
        <f t="shared" si="821"/>
        <v>1.8421564504283689E-2</v>
      </c>
      <c r="CR435" s="84">
        <f t="shared" si="822"/>
        <v>781.20485486410587</v>
      </c>
      <c r="CS435" s="83">
        <f t="shared" si="768"/>
        <v>0</v>
      </c>
      <c r="CT435" s="83">
        <f t="shared" si="823"/>
        <v>2.5618047101438846</v>
      </c>
      <c r="CU435" s="83">
        <f t="shared" si="769"/>
        <v>2.5618047101438846</v>
      </c>
      <c r="CV435" s="143">
        <f t="shared" si="770"/>
        <v>0.2</v>
      </c>
      <c r="CW435" s="83">
        <f t="shared" si="824"/>
        <v>1.8449526987183752E-2</v>
      </c>
      <c r="CX435" s="84">
        <f t="shared" si="825"/>
        <v>779.67463810659319</v>
      </c>
      <c r="CY435" s="83">
        <f t="shared" si="771"/>
        <v>0</v>
      </c>
      <c r="CZ435" s="83">
        <f t="shared" si="826"/>
        <v>2.562168368290215</v>
      </c>
      <c r="DA435" s="83">
        <f t="shared" si="772"/>
        <v>2.562168368290215</v>
      </c>
      <c r="DB435" s="143">
        <f t="shared" si="773"/>
        <v>0.2</v>
      </c>
      <c r="DC435" s="83">
        <f t="shared" si="827"/>
        <v>1.8450446767325684E-2</v>
      </c>
      <c r="DD435" s="84">
        <f t="shared" si="828"/>
        <v>779.60237400546339</v>
      </c>
      <c r="DE435" s="86">
        <f t="shared" si="774"/>
        <v>2115.2499860599155</v>
      </c>
      <c r="DF435" s="86">
        <f t="shared" si="775"/>
        <v>846.09999442396622</v>
      </c>
      <c r="DG435" s="86">
        <f t="shared" si="776"/>
        <v>528.81249651497887</v>
      </c>
      <c r="DH435" s="86">
        <f t="shared" si="777"/>
        <v>0.2928332446867713</v>
      </c>
      <c r="DI435" s="86">
        <f t="shared" si="778"/>
        <v>0.73712845181112474</v>
      </c>
      <c r="DJ435" s="86">
        <f t="shared" si="779"/>
        <v>66.211213629871224</v>
      </c>
      <c r="DK435" s="86">
        <f t="shared" si="780"/>
        <v>-33.136809742116526</v>
      </c>
      <c r="DL435" s="86">
        <f t="shared" si="838"/>
        <v>-33.136809742116526</v>
      </c>
      <c r="DM435" s="86">
        <f t="shared" si="781"/>
        <v>0.73712845181112474</v>
      </c>
      <c r="DN435" s="85">
        <f t="shared" si="782"/>
        <v>0.73712845181112474</v>
      </c>
      <c r="DO435" s="85">
        <f t="shared" si="829"/>
        <v>73.712845181112471</v>
      </c>
      <c r="DP435" s="85">
        <f t="shared" si="783"/>
        <v>0.73712845181112474</v>
      </c>
      <c r="DQ435" s="85">
        <f t="shared" si="830"/>
        <v>73.712845181112471</v>
      </c>
      <c r="DR435" s="85">
        <f t="shared" si="784"/>
        <v>0.73712845181112474</v>
      </c>
      <c r="DS435" s="85">
        <f t="shared" si="831"/>
        <v>73.712845181112471</v>
      </c>
      <c r="DT435" s="81"/>
      <c r="DU435" s="81"/>
      <c r="DV435" s="81">
        <f t="shared" si="832"/>
        <v>-0.73712845181112474</v>
      </c>
      <c r="DW435" s="100"/>
    </row>
    <row r="436" spans="1:127" x14ac:dyDescent="0.2">
      <c r="A436" s="59">
        <f t="shared" si="785"/>
        <v>57.466666666667003</v>
      </c>
      <c r="B436" s="44">
        <f t="shared" si="786"/>
        <v>57466.666666666999</v>
      </c>
      <c r="C436" s="52">
        <f t="shared" si="720"/>
        <v>133.33333333333334</v>
      </c>
      <c r="D436" s="50">
        <f t="shared" si="721"/>
        <v>4</v>
      </c>
      <c r="E436" s="44">
        <f t="shared" si="722"/>
        <v>4.13</v>
      </c>
      <c r="F436" s="47">
        <f t="shared" si="723"/>
        <v>0.02</v>
      </c>
      <c r="G436" s="52">
        <f t="shared" si="787"/>
        <v>2.4699558428955895E-2</v>
      </c>
      <c r="H436" s="57">
        <f t="shared" si="788"/>
        <v>613.62331839697219</v>
      </c>
      <c r="I436" s="52">
        <f t="shared" si="789"/>
        <v>0</v>
      </c>
      <c r="J436" s="54">
        <f t="shared" si="790"/>
        <v>1646.9788732612119</v>
      </c>
      <c r="K436" s="46">
        <f t="shared" si="833"/>
        <v>1646.9788732612119</v>
      </c>
      <c r="L436" s="80">
        <f t="shared" si="724"/>
        <v>0</v>
      </c>
      <c r="M436" s="142">
        <f t="shared" si="725"/>
        <v>0</v>
      </c>
      <c r="N436" s="60">
        <f t="shared" si="726"/>
        <v>4.13</v>
      </c>
      <c r="O436" s="53">
        <f t="shared" si="727"/>
        <v>0</v>
      </c>
      <c r="P436" s="58">
        <f t="shared" si="791"/>
        <v>2.7770328043642678</v>
      </c>
      <c r="Q436" s="49">
        <f t="shared" si="728"/>
        <v>2.7770328043642678</v>
      </c>
      <c r="R436" s="143">
        <f t="shared" si="729"/>
        <v>0.02</v>
      </c>
      <c r="S436" s="51">
        <f t="shared" si="792"/>
        <v>1.9259368929887534E-2</v>
      </c>
      <c r="T436" s="57">
        <f t="shared" si="793"/>
        <v>607.46875855882854</v>
      </c>
      <c r="U436" s="53">
        <f t="shared" si="730"/>
        <v>0</v>
      </c>
      <c r="V436" s="58">
        <f t="shared" si="794"/>
        <v>2.7805226131391052</v>
      </c>
      <c r="W436" s="49">
        <f t="shared" si="731"/>
        <v>2.7805226131391052</v>
      </c>
      <c r="X436" s="143">
        <f t="shared" si="732"/>
        <v>0.02</v>
      </c>
      <c r="Y436" s="51">
        <f t="shared" si="795"/>
        <v>1.8664547148631781E-2</v>
      </c>
      <c r="Z436" s="57">
        <f t="shared" si="796"/>
        <v>596.57564195584973</v>
      </c>
      <c r="AA436" s="53">
        <f t="shared" si="733"/>
        <v>0</v>
      </c>
      <c r="AB436" s="58">
        <f t="shared" si="797"/>
        <v>2.7871077514150961</v>
      </c>
      <c r="AC436" s="49">
        <f t="shared" si="734"/>
        <v>2.7871077514150961</v>
      </c>
      <c r="AD436" s="143">
        <f t="shared" si="735"/>
        <v>0.02</v>
      </c>
      <c r="AE436" s="49">
        <f t="shared" si="834"/>
        <v>1.8611857299782781E-2</v>
      </c>
      <c r="AF436" s="57">
        <f t="shared" si="798"/>
        <v>594.20018222329134</v>
      </c>
      <c r="AG436" s="53">
        <f t="shared" si="736"/>
        <v>0</v>
      </c>
      <c r="AH436" s="58">
        <f t="shared" si="799"/>
        <v>2.7886135906906313</v>
      </c>
      <c r="AI436" s="49">
        <f t="shared" si="737"/>
        <v>2.7886135906906313</v>
      </c>
      <c r="AJ436" s="143">
        <f t="shared" si="738"/>
        <v>0.02</v>
      </c>
      <c r="AK436" s="51">
        <f t="shared" si="800"/>
        <v>1.8612415624644184E-2</v>
      </c>
      <c r="AL436" s="57">
        <f t="shared" si="801"/>
        <v>593.91184109814549</v>
      </c>
      <c r="AM436" s="53">
        <f t="shared" si="739"/>
        <v>0</v>
      </c>
      <c r="AN436" s="58">
        <f t="shared" si="802"/>
        <v>2.7887980845372873</v>
      </c>
      <c r="AO436" s="49">
        <f t="shared" si="740"/>
        <v>2.7887980845372873</v>
      </c>
      <c r="AP436" s="143">
        <f t="shared" si="741"/>
        <v>0.02</v>
      </c>
      <c r="AQ436" s="51">
        <f t="shared" si="803"/>
        <v>1.861271127437638E-2</v>
      </c>
      <c r="AR436" s="57">
        <f t="shared" si="804"/>
        <v>593.88519646202656</v>
      </c>
      <c r="AS436" s="44">
        <f t="shared" si="742"/>
        <v>2964.5619718701814</v>
      </c>
      <c r="AT436" s="44">
        <f t="shared" si="743"/>
        <v>1185.8247887480725</v>
      </c>
      <c r="AU436" s="44">
        <f t="shared" si="744"/>
        <v>741.14049296754536</v>
      </c>
      <c r="AV436" s="47">
        <f t="shared" si="745"/>
        <v>3.785023108706401</v>
      </c>
      <c r="AW436" s="47">
        <f t="shared" si="746"/>
        <v>66.916333434379681</v>
      </c>
      <c r="AX436" s="86">
        <f t="shared" si="747"/>
        <v>4248.2553432709128</v>
      </c>
      <c r="AY436" s="86">
        <f t="shared" si="748"/>
        <v>215.80720449726502</v>
      </c>
      <c r="AZ436" s="10">
        <f t="shared" si="805"/>
        <v>215.80720449726502</v>
      </c>
      <c r="BA436" s="44">
        <f t="shared" si="749"/>
        <v>215.80720449726502</v>
      </c>
      <c r="BB436" s="9">
        <f t="shared" si="750"/>
        <v>215.80720449726502</v>
      </c>
      <c r="BC436" s="45">
        <f t="shared" si="839"/>
        <v>28774.293932968671</v>
      </c>
      <c r="BD436" s="9">
        <f t="shared" si="751"/>
        <v>215.80720449726502</v>
      </c>
      <c r="BE436" s="45">
        <f t="shared" si="835"/>
        <v>28774.293932968671</v>
      </c>
      <c r="BF436" s="9">
        <f t="shared" si="752"/>
        <v>215.80720449726502</v>
      </c>
      <c r="BG436" s="45">
        <f t="shared" si="836"/>
        <v>28774.293932968671</v>
      </c>
      <c r="BH436" s="58"/>
      <c r="BI436" s="58"/>
      <c r="BJ436" s="58">
        <f t="shared" si="806"/>
        <v>-215.80720449726502</v>
      </c>
      <c r="BK436" s="97"/>
      <c r="BL436" s="44"/>
      <c r="BM436" s="82">
        <f t="shared" si="807"/>
        <v>43.1</v>
      </c>
      <c r="BN436" s="86">
        <f t="shared" si="808"/>
        <v>43100</v>
      </c>
      <c r="BO436" s="86">
        <f t="shared" si="809"/>
        <v>100</v>
      </c>
      <c r="BP436" s="84">
        <f t="shared" si="753"/>
        <v>3</v>
      </c>
      <c r="BQ436" s="84">
        <f t="shared" si="754"/>
        <v>2.6</v>
      </c>
      <c r="BR436" s="84">
        <f t="shared" si="755"/>
        <v>0.2</v>
      </c>
      <c r="BS436" s="84">
        <f t="shared" si="810"/>
        <v>3.3256943074938088E-2</v>
      </c>
      <c r="BT436" s="84">
        <f t="shared" si="811"/>
        <v>818.84025043671431</v>
      </c>
      <c r="BU436" s="84">
        <f t="shared" si="812"/>
        <v>0</v>
      </c>
      <c r="BV436" s="83">
        <f t="shared" si="813"/>
        <v>1177.9837811443974</v>
      </c>
      <c r="BW436" s="81">
        <f t="shared" si="837"/>
        <v>1177.9837811443974</v>
      </c>
      <c r="BX436" s="83">
        <f t="shared" si="756"/>
        <v>0</v>
      </c>
      <c r="BY436" s="141">
        <f t="shared" si="757"/>
        <v>0</v>
      </c>
      <c r="BZ436" s="83">
        <f t="shared" si="758"/>
        <v>2.6</v>
      </c>
      <c r="CA436" s="83">
        <f t="shared" si="759"/>
        <v>0</v>
      </c>
      <c r="CB436" s="83">
        <f t="shared" si="814"/>
        <v>2.5532553407748058</v>
      </c>
      <c r="CC436" s="83">
        <f t="shared" si="760"/>
        <v>2.5532553407748058</v>
      </c>
      <c r="CD436" s="143">
        <f t="shared" si="761"/>
        <v>0.2</v>
      </c>
      <c r="CE436" s="83">
        <f t="shared" si="815"/>
        <v>1.9049523213569664E-2</v>
      </c>
      <c r="CF436" s="84">
        <f t="shared" si="816"/>
        <v>851.64954392114009</v>
      </c>
      <c r="CG436" s="83">
        <f t="shared" si="762"/>
        <v>0</v>
      </c>
      <c r="CH436" s="83">
        <f t="shared" si="817"/>
        <v>2.5455357306383832</v>
      </c>
      <c r="CI436" s="83">
        <f t="shared" si="763"/>
        <v>2.5455357306383832</v>
      </c>
      <c r="CJ436" s="143">
        <f t="shared" si="764"/>
        <v>0.2</v>
      </c>
      <c r="CK436" s="83">
        <f t="shared" si="818"/>
        <v>1.8241910799758392E-2</v>
      </c>
      <c r="CL436" s="84">
        <f t="shared" si="819"/>
        <v>796.08262383841225</v>
      </c>
      <c r="CM436" s="83">
        <f t="shared" si="765"/>
        <v>0</v>
      </c>
      <c r="CN436" s="83">
        <f t="shared" si="820"/>
        <v>2.5586374811010733</v>
      </c>
      <c r="CO436" s="83">
        <f t="shared" si="766"/>
        <v>2.5586374811010733</v>
      </c>
      <c r="CP436" s="143">
        <f t="shared" si="767"/>
        <v>0.2</v>
      </c>
      <c r="CQ436" s="83">
        <f t="shared" si="821"/>
        <v>1.840156450428369E-2</v>
      </c>
      <c r="CR436" s="84">
        <f t="shared" si="822"/>
        <v>781.92449392623917</v>
      </c>
      <c r="CS436" s="83">
        <f t="shared" si="768"/>
        <v>0</v>
      </c>
      <c r="CT436" s="83">
        <f t="shared" si="823"/>
        <v>2.561997319307693</v>
      </c>
      <c r="CU436" s="83">
        <f t="shared" si="769"/>
        <v>2.561997319307693</v>
      </c>
      <c r="CV436" s="143">
        <f t="shared" si="770"/>
        <v>0.2</v>
      </c>
      <c r="CW436" s="83">
        <f t="shared" si="824"/>
        <v>1.8429526987183753E-2</v>
      </c>
      <c r="CX436" s="84">
        <f t="shared" si="825"/>
        <v>780.39442470524261</v>
      </c>
      <c r="CY436" s="83">
        <f t="shared" si="771"/>
        <v>0</v>
      </c>
      <c r="CZ436" s="83">
        <f t="shared" si="826"/>
        <v>2.5623609454504961</v>
      </c>
      <c r="DA436" s="83">
        <f t="shared" si="772"/>
        <v>2.5623609454504961</v>
      </c>
      <c r="DB436" s="143">
        <f t="shared" si="773"/>
        <v>0.2</v>
      </c>
      <c r="DC436" s="83">
        <f t="shared" si="827"/>
        <v>1.8430446767325685E-2</v>
      </c>
      <c r="DD436" s="84">
        <f t="shared" si="828"/>
        <v>780.3220943406119</v>
      </c>
      <c r="DE436" s="86">
        <f t="shared" si="774"/>
        <v>2120.3708060599156</v>
      </c>
      <c r="DF436" s="86">
        <f t="shared" si="775"/>
        <v>848.14832242396608</v>
      </c>
      <c r="DG436" s="86">
        <f t="shared" si="776"/>
        <v>530.0927015149789</v>
      </c>
      <c r="DH436" s="86">
        <f t="shared" si="777"/>
        <v>0.29170909172062415</v>
      </c>
      <c r="DI436" s="86">
        <f t="shared" si="778"/>
        <v>0.73193897892163162</v>
      </c>
      <c r="DJ436" s="86">
        <f t="shared" si="779"/>
        <v>65.338230913697544</v>
      </c>
      <c r="DK436" s="86">
        <f t="shared" si="780"/>
        <v>-36.053591416772107</v>
      </c>
      <c r="DL436" s="86">
        <f t="shared" si="838"/>
        <v>-36.053591416772107</v>
      </c>
      <c r="DM436" s="86">
        <f t="shared" si="781"/>
        <v>0.73193897892163162</v>
      </c>
      <c r="DN436" s="85">
        <f t="shared" si="782"/>
        <v>0.73193897892163162</v>
      </c>
      <c r="DO436" s="85">
        <f t="shared" si="829"/>
        <v>73.193897892163164</v>
      </c>
      <c r="DP436" s="85">
        <f t="shared" si="783"/>
        <v>0.73193897892163162</v>
      </c>
      <c r="DQ436" s="85">
        <f t="shared" si="830"/>
        <v>73.193897892163164</v>
      </c>
      <c r="DR436" s="85">
        <f t="shared" si="784"/>
        <v>0.73193897892163162</v>
      </c>
      <c r="DS436" s="85">
        <f t="shared" si="831"/>
        <v>73.193897892163164</v>
      </c>
      <c r="DT436" s="81"/>
      <c r="DU436" s="81"/>
      <c r="DV436" s="81">
        <f t="shared" si="832"/>
        <v>-0.73193897892163162</v>
      </c>
      <c r="DW436" s="100"/>
    </row>
    <row r="437" spans="1:127" x14ac:dyDescent="0.2">
      <c r="A437" s="59">
        <f t="shared" si="785"/>
        <v>57.600000000000335</v>
      </c>
      <c r="B437" s="44">
        <f t="shared" si="786"/>
        <v>57600.000000000335</v>
      </c>
      <c r="C437" s="52">
        <f t="shared" si="720"/>
        <v>133.33333333333334</v>
      </c>
      <c r="D437" s="50">
        <f t="shared" si="721"/>
        <v>4</v>
      </c>
      <c r="E437" s="44">
        <f t="shared" si="722"/>
        <v>4.13</v>
      </c>
      <c r="F437" s="47">
        <f t="shared" si="723"/>
        <v>0.02</v>
      </c>
      <c r="G437" s="52">
        <f t="shared" si="787"/>
        <v>2.4696891762289227E-2</v>
      </c>
      <c r="H437" s="57">
        <f t="shared" si="788"/>
        <v>614.42067836777517</v>
      </c>
      <c r="I437" s="52">
        <f t="shared" si="789"/>
        <v>0</v>
      </c>
      <c r="J437" s="54">
        <f t="shared" si="790"/>
        <v>1651.2952732612118</v>
      </c>
      <c r="K437" s="46">
        <f t="shared" si="833"/>
        <v>1651.2952732612118</v>
      </c>
      <c r="L437" s="80">
        <f t="shared" si="724"/>
        <v>0</v>
      </c>
      <c r="M437" s="142">
        <f t="shared" si="725"/>
        <v>0</v>
      </c>
      <c r="N437" s="60">
        <f t="shared" si="726"/>
        <v>4.13</v>
      </c>
      <c r="O437" s="53">
        <f t="shared" si="727"/>
        <v>0</v>
      </c>
      <c r="P437" s="58">
        <f t="shared" si="791"/>
        <v>2.7769233638357202</v>
      </c>
      <c r="Q437" s="49">
        <f t="shared" si="728"/>
        <v>2.7769233638357202</v>
      </c>
      <c r="R437" s="143">
        <f t="shared" si="729"/>
        <v>0.02</v>
      </c>
      <c r="S437" s="51">
        <f t="shared" si="792"/>
        <v>1.9256702263220866E-2</v>
      </c>
      <c r="T437" s="57">
        <f t="shared" si="793"/>
        <v>608.39339224536809</v>
      </c>
      <c r="U437" s="53">
        <f t="shared" si="730"/>
        <v>0</v>
      </c>
      <c r="V437" s="58">
        <f t="shared" si="794"/>
        <v>2.7803194290022519</v>
      </c>
      <c r="W437" s="49">
        <f t="shared" si="731"/>
        <v>2.7803194290022519</v>
      </c>
      <c r="X437" s="143">
        <f t="shared" si="732"/>
        <v>0.02</v>
      </c>
      <c r="Y437" s="51">
        <f t="shared" si="795"/>
        <v>1.8661880481965112E-2</v>
      </c>
      <c r="Z437" s="57">
        <f t="shared" si="796"/>
        <v>597.47059188251012</v>
      </c>
      <c r="AA437" s="53">
        <f t="shared" si="733"/>
        <v>0</v>
      </c>
      <c r="AB437" s="58">
        <f t="shared" si="797"/>
        <v>2.7868807113002432</v>
      </c>
      <c r="AC437" s="49">
        <f t="shared" si="734"/>
        <v>2.7868807113002432</v>
      </c>
      <c r="AD437" s="143">
        <f t="shared" si="735"/>
        <v>0.02</v>
      </c>
      <c r="AE437" s="49">
        <f t="shared" si="834"/>
        <v>1.8609190633116113E-2</v>
      </c>
      <c r="AF437" s="57">
        <f t="shared" si="798"/>
        <v>595.09049699288244</v>
      </c>
      <c r="AG437" s="53">
        <f t="shared" si="736"/>
        <v>0</v>
      </c>
      <c r="AH437" s="58">
        <f t="shared" si="799"/>
        <v>2.7883804957618232</v>
      </c>
      <c r="AI437" s="49">
        <f t="shared" si="737"/>
        <v>2.7883804957618232</v>
      </c>
      <c r="AJ437" s="143">
        <f t="shared" si="738"/>
        <v>0.02</v>
      </c>
      <c r="AK437" s="51">
        <f t="shared" si="800"/>
        <v>1.8609748957977516E-2</v>
      </c>
      <c r="AL437" s="57">
        <f t="shared" si="801"/>
        <v>594.80170179706965</v>
      </c>
      <c r="AM437" s="53">
        <f t="shared" si="739"/>
        <v>0</v>
      </c>
      <c r="AN437" s="58">
        <f t="shared" si="802"/>
        <v>2.7885641905932639</v>
      </c>
      <c r="AO437" s="49">
        <f t="shared" si="740"/>
        <v>2.7885641905932639</v>
      </c>
      <c r="AP437" s="143">
        <f t="shared" si="741"/>
        <v>0.02</v>
      </c>
      <c r="AQ437" s="51">
        <f t="shared" si="803"/>
        <v>1.8610044607709712E-2</v>
      </c>
      <c r="AR437" s="57">
        <f t="shared" si="804"/>
        <v>594.77501242703477</v>
      </c>
      <c r="AS437" s="44">
        <f t="shared" si="742"/>
        <v>2972.3314918701808</v>
      </c>
      <c r="AT437" s="44">
        <f t="shared" si="743"/>
        <v>1188.9325967480725</v>
      </c>
      <c r="AU437" s="44">
        <f t="shared" si="744"/>
        <v>743.0828729675452</v>
      </c>
      <c r="AV437" s="47">
        <f t="shared" si="745"/>
        <v>3.7547940374951341</v>
      </c>
      <c r="AW437" s="47">
        <f t="shared" si="746"/>
        <v>65.915247974104489</v>
      </c>
      <c r="AX437" s="86">
        <f t="shared" si="747"/>
        <v>4146.7437325973924</v>
      </c>
      <c r="AY437" s="86">
        <f t="shared" si="748"/>
        <v>214.18540684544794</v>
      </c>
      <c r="AZ437" s="10">
        <f t="shared" si="805"/>
        <v>214.18540684544794</v>
      </c>
      <c r="BA437" s="44">
        <f t="shared" si="749"/>
        <v>214.18540684544794</v>
      </c>
      <c r="BB437" s="9">
        <f t="shared" si="750"/>
        <v>214.18540684544794</v>
      </c>
      <c r="BC437" s="45">
        <f t="shared" si="839"/>
        <v>28558.054246059728</v>
      </c>
      <c r="BD437" s="9">
        <f t="shared" si="751"/>
        <v>214.18540684544794</v>
      </c>
      <c r="BE437" s="45">
        <f t="shared" si="835"/>
        <v>28558.054246059728</v>
      </c>
      <c r="BF437" s="9">
        <f t="shared" si="752"/>
        <v>214.18540684544794</v>
      </c>
      <c r="BG437" s="45">
        <f t="shared" si="836"/>
        <v>28558.054246059728</v>
      </c>
      <c r="BH437" s="58"/>
      <c r="BI437" s="58"/>
      <c r="BJ437" s="58">
        <f t="shared" si="806"/>
        <v>-214.18540684544794</v>
      </c>
      <c r="BK437" s="97"/>
      <c r="BL437" s="44"/>
      <c r="BM437" s="82">
        <f t="shared" si="807"/>
        <v>43.2</v>
      </c>
      <c r="BN437" s="86">
        <f t="shared" si="808"/>
        <v>43200</v>
      </c>
      <c r="BO437" s="86">
        <f t="shared" si="809"/>
        <v>100</v>
      </c>
      <c r="BP437" s="84">
        <f t="shared" si="753"/>
        <v>3</v>
      </c>
      <c r="BQ437" s="84">
        <f t="shared" si="754"/>
        <v>2.6</v>
      </c>
      <c r="BR437" s="84">
        <f t="shared" si="755"/>
        <v>0.2</v>
      </c>
      <c r="BS437" s="84">
        <f t="shared" si="810"/>
        <v>3.3236943074938088E-2</v>
      </c>
      <c r="BT437" s="84">
        <f t="shared" si="811"/>
        <v>820.11897901651957</v>
      </c>
      <c r="BU437" s="84">
        <f t="shared" si="812"/>
        <v>0</v>
      </c>
      <c r="BV437" s="83">
        <f t="shared" si="813"/>
        <v>1180.8286811443975</v>
      </c>
      <c r="BW437" s="81">
        <f t="shared" si="837"/>
        <v>1180.8286811443975</v>
      </c>
      <c r="BX437" s="83">
        <f t="shared" si="756"/>
        <v>0</v>
      </c>
      <c r="BY437" s="141">
        <f t="shared" si="757"/>
        <v>0</v>
      </c>
      <c r="BZ437" s="83">
        <f t="shared" si="758"/>
        <v>2.6</v>
      </c>
      <c r="CA437" s="83">
        <f t="shared" si="759"/>
        <v>0</v>
      </c>
      <c r="CB437" s="83">
        <f t="shared" si="814"/>
        <v>2.5533159086507675</v>
      </c>
      <c r="CC437" s="83">
        <f t="shared" si="760"/>
        <v>2.5533159086507675</v>
      </c>
      <c r="CD437" s="143">
        <f t="shared" si="761"/>
        <v>0.2</v>
      </c>
      <c r="CE437" s="83">
        <f t="shared" si="815"/>
        <v>1.9029523213569665E-2</v>
      </c>
      <c r="CF437" s="84">
        <f t="shared" si="816"/>
        <v>852.39523993162186</v>
      </c>
      <c r="CG437" s="83">
        <f t="shared" si="762"/>
        <v>0</v>
      </c>
      <c r="CH437" s="83">
        <f t="shared" si="817"/>
        <v>2.5457220559901992</v>
      </c>
      <c r="CI437" s="83">
        <f t="shared" si="763"/>
        <v>2.5457220559901992</v>
      </c>
      <c r="CJ437" s="143">
        <f t="shared" si="764"/>
        <v>0.2</v>
      </c>
      <c r="CK437" s="83">
        <f t="shared" si="818"/>
        <v>1.8221910799758392E-2</v>
      </c>
      <c r="CL437" s="84">
        <f t="shared" si="819"/>
        <v>796.79885463338076</v>
      </c>
      <c r="CM437" s="83">
        <f t="shared" si="765"/>
        <v>0</v>
      </c>
      <c r="CN437" s="83">
        <f t="shared" si="820"/>
        <v>2.5588308437144724</v>
      </c>
      <c r="CO437" s="83">
        <f t="shared" si="766"/>
        <v>2.5588308437144724</v>
      </c>
      <c r="CP437" s="143">
        <f t="shared" si="767"/>
        <v>0.2</v>
      </c>
      <c r="CQ437" s="83">
        <f t="shared" si="821"/>
        <v>1.8381564504283691E-2</v>
      </c>
      <c r="CR437" s="84">
        <f t="shared" si="822"/>
        <v>782.64329698607582</v>
      </c>
      <c r="CS437" s="83">
        <f t="shared" si="768"/>
        <v>0</v>
      </c>
      <c r="CT437" s="83">
        <f t="shared" si="823"/>
        <v>2.5621901014141151</v>
      </c>
      <c r="CU437" s="83">
        <f t="shared" si="769"/>
        <v>2.5621901014141151</v>
      </c>
      <c r="CV437" s="143">
        <f t="shared" si="770"/>
        <v>0.2</v>
      </c>
      <c r="CW437" s="83">
        <f t="shared" si="824"/>
        <v>1.8409526987183754E-2</v>
      </c>
      <c r="CX437" s="84">
        <f t="shared" si="825"/>
        <v>781.11337654989802</v>
      </c>
      <c r="CY437" s="83">
        <f t="shared" si="771"/>
        <v>0</v>
      </c>
      <c r="CZ437" s="83">
        <f t="shared" si="826"/>
        <v>2.5625536953084205</v>
      </c>
      <c r="DA437" s="83">
        <f t="shared" si="772"/>
        <v>2.5625536953084205</v>
      </c>
      <c r="DB437" s="143">
        <f t="shared" si="773"/>
        <v>0.2</v>
      </c>
      <c r="DC437" s="83">
        <f t="shared" si="827"/>
        <v>1.8410446767325686E-2</v>
      </c>
      <c r="DD437" s="84">
        <f t="shared" si="828"/>
        <v>781.04098005419689</v>
      </c>
      <c r="DE437" s="86">
        <f t="shared" si="774"/>
        <v>2125.4916260599157</v>
      </c>
      <c r="DF437" s="86">
        <f t="shared" si="775"/>
        <v>850.19665042396616</v>
      </c>
      <c r="DG437" s="86">
        <f t="shared" si="776"/>
        <v>531.37290651497892</v>
      </c>
      <c r="DH437" s="86">
        <f t="shared" si="777"/>
        <v>0.29059207408363774</v>
      </c>
      <c r="DI437" s="86">
        <f t="shared" si="778"/>
        <v>0.72679899520364322</v>
      </c>
      <c r="DJ437" s="86">
        <f t="shared" si="779"/>
        <v>64.478917379406184</v>
      </c>
      <c r="DK437" s="86">
        <f t="shared" si="780"/>
        <v>-38.965996058116346</v>
      </c>
      <c r="DL437" s="86">
        <f t="shared" si="838"/>
        <v>-38.965996058116346</v>
      </c>
      <c r="DM437" s="86">
        <f t="shared" si="781"/>
        <v>0.72679899520364322</v>
      </c>
      <c r="DN437" s="85">
        <f t="shared" si="782"/>
        <v>0.72679899520364322</v>
      </c>
      <c r="DO437" s="85">
        <f t="shared" si="829"/>
        <v>72.679899520364316</v>
      </c>
      <c r="DP437" s="85">
        <f t="shared" si="783"/>
        <v>0.72679899520364322</v>
      </c>
      <c r="DQ437" s="85">
        <f t="shared" si="830"/>
        <v>72.679899520364316</v>
      </c>
      <c r="DR437" s="85">
        <f t="shared" si="784"/>
        <v>0.72679899520364322</v>
      </c>
      <c r="DS437" s="85">
        <f t="shared" si="831"/>
        <v>72.679899520364316</v>
      </c>
      <c r="DT437" s="81"/>
      <c r="DU437" s="81"/>
      <c r="DV437" s="81">
        <f t="shared" si="832"/>
        <v>-0.72679899520364322</v>
      </c>
      <c r="DW437" s="100"/>
    </row>
    <row r="438" spans="1:127" x14ac:dyDescent="0.2">
      <c r="A438" s="59">
        <f t="shared" si="785"/>
        <v>57.733333333333668</v>
      </c>
      <c r="B438" s="44">
        <f t="shared" si="786"/>
        <v>57733.33333333367</v>
      </c>
      <c r="C438" s="52">
        <f t="shared" si="720"/>
        <v>133.33333333333334</v>
      </c>
      <c r="D438" s="50">
        <f t="shared" si="721"/>
        <v>4</v>
      </c>
      <c r="E438" s="44">
        <f t="shared" si="722"/>
        <v>4.13</v>
      </c>
      <c r="F438" s="47">
        <f t="shared" si="723"/>
        <v>0.02</v>
      </c>
      <c r="G438" s="52">
        <f t="shared" si="787"/>
        <v>2.4694225095622559E-2</v>
      </c>
      <c r="H438" s="57">
        <f t="shared" si="788"/>
        <v>615.21795224764458</v>
      </c>
      <c r="I438" s="52">
        <f t="shared" si="789"/>
        <v>0</v>
      </c>
      <c r="J438" s="54">
        <f t="shared" si="790"/>
        <v>1655.6116732612118</v>
      </c>
      <c r="K438" s="46">
        <f t="shared" si="833"/>
        <v>1655.6116732612118</v>
      </c>
      <c r="L438" s="80">
        <f t="shared" si="724"/>
        <v>0</v>
      </c>
      <c r="M438" s="142">
        <f t="shared" si="725"/>
        <v>0</v>
      </c>
      <c r="N438" s="60">
        <f t="shared" si="726"/>
        <v>4.13</v>
      </c>
      <c r="O438" s="53">
        <f t="shared" si="727"/>
        <v>0</v>
      </c>
      <c r="P438" s="58">
        <f t="shared" si="791"/>
        <v>2.7768164448391652</v>
      </c>
      <c r="Q438" s="49">
        <f t="shared" si="728"/>
        <v>2.7768164448391652</v>
      </c>
      <c r="R438" s="143">
        <f t="shared" si="729"/>
        <v>0.02</v>
      </c>
      <c r="S438" s="51">
        <f t="shared" si="792"/>
        <v>1.9254035596554198E-2</v>
      </c>
      <c r="T438" s="57">
        <f t="shared" si="793"/>
        <v>609.31793433299651</v>
      </c>
      <c r="U438" s="53">
        <f t="shared" si="730"/>
        <v>0</v>
      </c>
      <c r="V438" s="58">
        <f t="shared" si="794"/>
        <v>2.7801197000668521</v>
      </c>
      <c r="W438" s="49">
        <f t="shared" si="731"/>
        <v>2.7801197000668521</v>
      </c>
      <c r="X438" s="143">
        <f t="shared" si="732"/>
        <v>0.02</v>
      </c>
      <c r="Y438" s="51">
        <f t="shared" si="795"/>
        <v>1.8659213815298444E-2</v>
      </c>
      <c r="Z438" s="57">
        <f t="shared" si="796"/>
        <v>598.36547932860617</v>
      </c>
      <c r="AA438" s="53">
        <f t="shared" si="733"/>
        <v>0</v>
      </c>
      <c r="AB438" s="58">
        <f t="shared" si="797"/>
        <v>2.7866569231754821</v>
      </c>
      <c r="AC438" s="49">
        <f t="shared" si="734"/>
        <v>2.7866569231754821</v>
      </c>
      <c r="AD438" s="143">
        <f t="shared" si="735"/>
        <v>0.02</v>
      </c>
      <c r="AE438" s="49">
        <f t="shared" si="834"/>
        <v>1.8606523966449445E-2</v>
      </c>
      <c r="AF438" s="57">
        <f t="shared" si="798"/>
        <v>595.98075671225638</v>
      </c>
      <c r="AG438" s="53">
        <f t="shared" si="736"/>
        <v>0</v>
      </c>
      <c r="AH438" s="58">
        <f t="shared" si="799"/>
        <v>2.7881506219656087</v>
      </c>
      <c r="AI438" s="49">
        <f t="shared" si="737"/>
        <v>2.7881506219656087</v>
      </c>
      <c r="AJ438" s="143">
        <f t="shared" si="738"/>
        <v>0.02</v>
      </c>
      <c r="AK438" s="51">
        <f t="shared" si="800"/>
        <v>1.8607082291310847E-2</v>
      </c>
      <c r="AL438" s="57">
        <f t="shared" si="801"/>
        <v>595.69150937069787</v>
      </c>
      <c r="AM438" s="53">
        <f t="shared" si="739"/>
        <v>0</v>
      </c>
      <c r="AN438" s="58">
        <f t="shared" si="802"/>
        <v>2.7883335142050885</v>
      </c>
      <c r="AO438" s="49">
        <f t="shared" si="740"/>
        <v>2.7883335142050885</v>
      </c>
      <c r="AP438" s="143">
        <f t="shared" si="741"/>
        <v>0.02</v>
      </c>
      <c r="AQ438" s="51">
        <f t="shared" si="803"/>
        <v>1.8607377941043043E-2</v>
      </c>
      <c r="AR438" s="57">
        <f t="shared" si="804"/>
        <v>595.66477552146887</v>
      </c>
      <c r="AS438" s="44">
        <f t="shared" si="742"/>
        <v>2980.1010118701811</v>
      </c>
      <c r="AT438" s="44">
        <f t="shared" si="743"/>
        <v>1192.0404047480724</v>
      </c>
      <c r="AU438" s="44">
        <f t="shared" si="744"/>
        <v>745.02525296754527</v>
      </c>
      <c r="AV438" s="47">
        <f t="shared" si="745"/>
        <v>3.7248693500213657</v>
      </c>
      <c r="AW438" s="47">
        <f t="shared" si="746"/>
        <v>64.931202066019964</v>
      </c>
      <c r="AX438" s="86">
        <f t="shared" si="747"/>
        <v>4047.8640874624998</v>
      </c>
      <c r="AY438" s="86">
        <f t="shared" si="748"/>
        <v>212.57064845333991</v>
      </c>
      <c r="AZ438" s="10">
        <f t="shared" si="805"/>
        <v>212.57064845333991</v>
      </c>
      <c r="BA438" s="44">
        <f t="shared" si="749"/>
        <v>212.57064845333991</v>
      </c>
      <c r="BB438" s="9">
        <f t="shared" si="750"/>
        <v>212.57064845333991</v>
      </c>
      <c r="BC438" s="45">
        <f t="shared" si="839"/>
        <v>28342.753127111991</v>
      </c>
      <c r="BD438" s="9">
        <f t="shared" si="751"/>
        <v>212.57064845333991</v>
      </c>
      <c r="BE438" s="45">
        <f t="shared" si="835"/>
        <v>28342.753127111991</v>
      </c>
      <c r="BF438" s="9">
        <f t="shared" si="752"/>
        <v>212.57064845333991</v>
      </c>
      <c r="BG438" s="45">
        <f t="shared" si="836"/>
        <v>28342.753127111991</v>
      </c>
      <c r="BH438" s="58"/>
      <c r="BI438" s="58"/>
      <c r="BJ438" s="58">
        <f t="shared" si="806"/>
        <v>-212.57064845333991</v>
      </c>
      <c r="BK438" s="97"/>
      <c r="BL438" s="44"/>
      <c r="BM438" s="82">
        <f t="shared" si="807"/>
        <v>43.300000000000004</v>
      </c>
      <c r="BN438" s="86">
        <f t="shared" si="808"/>
        <v>43300</v>
      </c>
      <c r="BO438" s="86">
        <f t="shared" si="809"/>
        <v>100</v>
      </c>
      <c r="BP438" s="84">
        <f t="shared" si="753"/>
        <v>3</v>
      </c>
      <c r="BQ438" s="84">
        <f t="shared" si="754"/>
        <v>2.6</v>
      </c>
      <c r="BR438" s="84">
        <f t="shared" si="755"/>
        <v>0.2</v>
      </c>
      <c r="BS438" s="84">
        <f t="shared" si="810"/>
        <v>3.3216943074938089E-2</v>
      </c>
      <c r="BT438" s="84">
        <f t="shared" si="811"/>
        <v>821.39693836555568</v>
      </c>
      <c r="BU438" s="84">
        <f t="shared" si="812"/>
        <v>0</v>
      </c>
      <c r="BV438" s="83">
        <f t="shared" si="813"/>
        <v>1183.6735811443975</v>
      </c>
      <c r="BW438" s="81">
        <f t="shared" si="837"/>
        <v>1183.6735811443975</v>
      </c>
      <c r="BX438" s="83">
        <f t="shared" si="756"/>
        <v>0</v>
      </c>
      <c r="BY438" s="141">
        <f t="shared" si="757"/>
        <v>0</v>
      </c>
      <c r="BZ438" s="83">
        <f t="shared" si="758"/>
        <v>2.6</v>
      </c>
      <c r="CA438" s="83">
        <f t="shared" si="759"/>
        <v>0</v>
      </c>
      <c r="CB438" s="83">
        <f t="shared" si="814"/>
        <v>2.5533766437173435</v>
      </c>
      <c r="CC438" s="83">
        <f t="shared" si="760"/>
        <v>2.5533766437173435</v>
      </c>
      <c r="CD438" s="143">
        <f t="shared" si="761"/>
        <v>0.2</v>
      </c>
      <c r="CE438" s="83">
        <f t="shared" si="815"/>
        <v>1.9009523213569666E-2</v>
      </c>
      <c r="CF438" s="84">
        <f t="shared" si="816"/>
        <v>853.14013495809047</v>
      </c>
      <c r="CG438" s="83">
        <f t="shared" si="762"/>
        <v>0</v>
      </c>
      <c r="CH438" s="83">
        <f t="shared" si="817"/>
        <v>2.5459085436312461</v>
      </c>
      <c r="CI438" s="83">
        <f t="shared" si="763"/>
        <v>2.5459085436312461</v>
      </c>
      <c r="CJ438" s="143">
        <f t="shared" si="764"/>
        <v>0.2</v>
      </c>
      <c r="CK438" s="83">
        <f t="shared" si="818"/>
        <v>1.8201910799758393E-2</v>
      </c>
      <c r="CL438" s="84">
        <f t="shared" si="819"/>
        <v>797.51424737458387</v>
      </c>
      <c r="CM438" s="83">
        <f t="shared" si="765"/>
        <v>0</v>
      </c>
      <c r="CN438" s="83">
        <f t="shared" si="820"/>
        <v>2.5590243792950291</v>
      </c>
      <c r="CO438" s="83">
        <f t="shared" si="766"/>
        <v>2.5590243792950291</v>
      </c>
      <c r="CP438" s="143">
        <f t="shared" si="767"/>
        <v>0.2</v>
      </c>
      <c r="CQ438" s="83">
        <f t="shared" si="821"/>
        <v>1.8361564504283692E-2</v>
      </c>
      <c r="CR438" s="84">
        <f t="shared" si="822"/>
        <v>783.36126412131694</v>
      </c>
      <c r="CS438" s="83">
        <f t="shared" si="768"/>
        <v>0</v>
      </c>
      <c r="CT438" s="83">
        <f t="shared" si="823"/>
        <v>2.5623830564549395</v>
      </c>
      <c r="CU438" s="83">
        <f t="shared" si="769"/>
        <v>2.5623830564549395</v>
      </c>
      <c r="CV438" s="143">
        <f t="shared" si="770"/>
        <v>0.2</v>
      </c>
      <c r="CW438" s="83">
        <f t="shared" si="824"/>
        <v>1.8389526987183755E-2</v>
      </c>
      <c r="CX438" s="84">
        <f t="shared" si="825"/>
        <v>781.831493717591</v>
      </c>
      <c r="CY438" s="83">
        <f t="shared" si="771"/>
        <v>0</v>
      </c>
      <c r="CZ438" s="83">
        <f t="shared" si="826"/>
        <v>2.5627466178558995</v>
      </c>
      <c r="DA438" s="83">
        <f t="shared" si="772"/>
        <v>2.5627466178558995</v>
      </c>
      <c r="DB438" s="143">
        <f t="shared" si="773"/>
        <v>0.2</v>
      </c>
      <c r="DC438" s="83">
        <f t="shared" si="827"/>
        <v>1.8390446767325687E-2</v>
      </c>
      <c r="DD438" s="84">
        <f t="shared" si="828"/>
        <v>781.75903122327145</v>
      </c>
      <c r="DE438" s="86">
        <f t="shared" si="774"/>
        <v>2130.6124460599158</v>
      </c>
      <c r="DF438" s="86">
        <f t="shared" si="775"/>
        <v>852.24497842396624</v>
      </c>
      <c r="DG438" s="86">
        <f t="shared" si="776"/>
        <v>532.65311151497895</v>
      </c>
      <c r="DH438" s="86">
        <f t="shared" si="777"/>
        <v>0.28948213431687136</v>
      </c>
      <c r="DI438" s="86">
        <f t="shared" si="778"/>
        <v>0.72170793161003977</v>
      </c>
      <c r="DJ438" s="86">
        <f t="shared" si="779"/>
        <v>63.633029634894754</v>
      </c>
      <c r="DK438" s="86">
        <f t="shared" si="780"/>
        <v>-41.874028455283209</v>
      </c>
      <c r="DL438" s="86">
        <f t="shared" si="838"/>
        <v>-41.874028455283209</v>
      </c>
      <c r="DM438" s="86">
        <f t="shared" si="781"/>
        <v>0.72170793161003977</v>
      </c>
      <c r="DN438" s="85">
        <f t="shared" si="782"/>
        <v>0.72170793161003977</v>
      </c>
      <c r="DO438" s="85">
        <f t="shared" si="829"/>
        <v>72.170793161003971</v>
      </c>
      <c r="DP438" s="85">
        <f t="shared" si="783"/>
        <v>0.72170793161003977</v>
      </c>
      <c r="DQ438" s="85">
        <f t="shared" si="830"/>
        <v>72.170793161003971</v>
      </c>
      <c r="DR438" s="85">
        <f t="shared" si="784"/>
        <v>0.72170793161003977</v>
      </c>
      <c r="DS438" s="85">
        <f t="shared" si="831"/>
        <v>72.170793161003971</v>
      </c>
      <c r="DT438" s="81"/>
      <c r="DU438" s="81"/>
      <c r="DV438" s="81">
        <f t="shared" si="832"/>
        <v>-0.72170793161003977</v>
      </c>
      <c r="DW438" s="100"/>
    </row>
    <row r="439" spans="1:127" x14ac:dyDescent="0.2">
      <c r="A439" s="59">
        <f t="shared" si="785"/>
        <v>57.866666666667008</v>
      </c>
      <c r="B439" s="44">
        <f t="shared" si="786"/>
        <v>57866.666666667006</v>
      </c>
      <c r="C439" s="52">
        <f t="shared" si="720"/>
        <v>133.33333333333334</v>
      </c>
      <c r="D439" s="50">
        <f t="shared" si="721"/>
        <v>4</v>
      </c>
      <c r="E439" s="44">
        <f t="shared" si="722"/>
        <v>4.13</v>
      </c>
      <c r="F439" s="47">
        <f t="shared" si="723"/>
        <v>0.02</v>
      </c>
      <c r="G439" s="52">
        <f t="shared" si="787"/>
        <v>2.4691558428955891E-2</v>
      </c>
      <c r="H439" s="57">
        <f t="shared" si="788"/>
        <v>616.01514003658042</v>
      </c>
      <c r="I439" s="52">
        <f t="shared" si="789"/>
        <v>0</v>
      </c>
      <c r="J439" s="54">
        <f t="shared" si="790"/>
        <v>1659.9280732612117</v>
      </c>
      <c r="K439" s="46">
        <f t="shared" si="833"/>
        <v>1659.9280732612117</v>
      </c>
      <c r="L439" s="80">
        <f t="shared" si="724"/>
        <v>0</v>
      </c>
      <c r="M439" s="142">
        <f t="shared" si="725"/>
        <v>0</v>
      </c>
      <c r="N439" s="60">
        <f t="shared" si="726"/>
        <v>4.13</v>
      </c>
      <c r="O439" s="53">
        <f t="shared" si="727"/>
        <v>0</v>
      </c>
      <c r="P439" s="58">
        <f t="shared" si="791"/>
        <v>2.7767120448231792</v>
      </c>
      <c r="Q439" s="49">
        <f t="shared" si="728"/>
        <v>2.7767120448231792</v>
      </c>
      <c r="R439" s="143">
        <f t="shared" si="729"/>
        <v>0.02</v>
      </c>
      <c r="S439" s="51">
        <f t="shared" si="792"/>
        <v>1.9251368929887529E-2</v>
      </c>
      <c r="T439" s="57">
        <f t="shared" si="793"/>
        <v>610.24238397503177</v>
      </c>
      <c r="U439" s="53">
        <f t="shared" si="730"/>
        <v>0</v>
      </c>
      <c r="V439" s="58">
        <f t="shared" si="794"/>
        <v>2.7799234228553744</v>
      </c>
      <c r="W439" s="49">
        <f t="shared" si="731"/>
        <v>2.7799234228553744</v>
      </c>
      <c r="X439" s="143">
        <f t="shared" si="732"/>
        <v>0.02</v>
      </c>
      <c r="Y439" s="51">
        <f t="shared" si="795"/>
        <v>1.8656547148631776E-2</v>
      </c>
      <c r="Z439" s="57">
        <f t="shared" si="796"/>
        <v>599.2603031728944</v>
      </c>
      <c r="AA439" s="53">
        <f t="shared" si="733"/>
        <v>0</v>
      </c>
      <c r="AB439" s="58">
        <f t="shared" si="797"/>
        <v>2.7864363842253326</v>
      </c>
      <c r="AC439" s="49">
        <f t="shared" si="734"/>
        <v>2.7864363842253326</v>
      </c>
      <c r="AD439" s="143">
        <f t="shared" si="735"/>
        <v>0.02</v>
      </c>
      <c r="AE439" s="49">
        <f t="shared" si="834"/>
        <v>1.8603857299782776E-2</v>
      </c>
      <c r="AF439" s="57">
        <f t="shared" si="798"/>
        <v>596.87096033358648</v>
      </c>
      <c r="AG439" s="53">
        <f t="shared" si="736"/>
        <v>0</v>
      </c>
      <c r="AH439" s="58">
        <f t="shared" si="799"/>
        <v>2.7879239665418876</v>
      </c>
      <c r="AI439" s="49">
        <f t="shared" si="737"/>
        <v>2.7879239665418876</v>
      </c>
      <c r="AJ439" s="143">
        <f t="shared" si="738"/>
        <v>0.02</v>
      </c>
      <c r="AK439" s="51">
        <f t="shared" si="800"/>
        <v>1.8604415624644179E-2</v>
      </c>
      <c r="AL439" s="57">
        <f t="shared" si="801"/>
        <v>596.5812627822196</v>
      </c>
      <c r="AM439" s="53">
        <f t="shared" si="739"/>
        <v>0</v>
      </c>
      <c r="AN439" s="58">
        <f t="shared" si="802"/>
        <v>2.7881060526283026</v>
      </c>
      <c r="AO439" s="49">
        <f t="shared" si="740"/>
        <v>2.7881060526283026</v>
      </c>
      <c r="AP439" s="143">
        <f t="shared" si="741"/>
        <v>0.02</v>
      </c>
      <c r="AQ439" s="51">
        <f t="shared" si="803"/>
        <v>1.8604711274376375E-2</v>
      </c>
      <c r="AR439" s="57">
        <f t="shared" si="804"/>
        <v>596.55448470979104</v>
      </c>
      <c r="AS439" s="44">
        <f t="shared" si="742"/>
        <v>2987.8705318701809</v>
      </c>
      <c r="AT439" s="44">
        <f t="shared" si="743"/>
        <v>1195.1482127480724</v>
      </c>
      <c r="AU439" s="44">
        <f t="shared" si="744"/>
        <v>746.96763296754523</v>
      </c>
      <c r="AV439" s="47">
        <f t="shared" si="745"/>
        <v>3.6952454500241161</v>
      </c>
      <c r="AW439" s="47">
        <f t="shared" si="746"/>
        <v>63.963873962090574</v>
      </c>
      <c r="AX439" s="86">
        <f t="shared" si="747"/>
        <v>3951.5431612656698</v>
      </c>
      <c r="AY439" s="86">
        <f t="shared" si="748"/>
        <v>210.96291928723633</v>
      </c>
      <c r="AZ439" s="10">
        <f t="shared" si="805"/>
        <v>210.96291928723633</v>
      </c>
      <c r="BA439" s="44">
        <f t="shared" si="749"/>
        <v>210.96291928723633</v>
      </c>
      <c r="BB439" s="9">
        <f t="shared" si="750"/>
        <v>210.96291928723633</v>
      </c>
      <c r="BC439" s="45">
        <f t="shared" si="839"/>
        <v>28128.389238298179</v>
      </c>
      <c r="BD439" s="9">
        <f t="shared" si="751"/>
        <v>210.96291928723633</v>
      </c>
      <c r="BE439" s="45">
        <f t="shared" si="835"/>
        <v>28128.389238298179</v>
      </c>
      <c r="BF439" s="9">
        <f t="shared" si="752"/>
        <v>210.96291928723633</v>
      </c>
      <c r="BG439" s="45">
        <f t="shared" si="836"/>
        <v>28128.389238298179</v>
      </c>
      <c r="BH439" s="58"/>
      <c r="BI439" s="58"/>
      <c r="BJ439" s="58">
        <f t="shared" si="806"/>
        <v>-210.96291928723633</v>
      </c>
      <c r="BK439" s="97"/>
      <c r="BL439" s="44"/>
      <c r="BM439" s="82">
        <f t="shared" si="807"/>
        <v>43.4</v>
      </c>
      <c r="BN439" s="86">
        <f t="shared" si="808"/>
        <v>43400</v>
      </c>
      <c r="BO439" s="86">
        <f t="shared" si="809"/>
        <v>100</v>
      </c>
      <c r="BP439" s="84">
        <f t="shared" si="753"/>
        <v>3</v>
      </c>
      <c r="BQ439" s="84">
        <f t="shared" si="754"/>
        <v>2.6</v>
      </c>
      <c r="BR439" s="84">
        <f t="shared" si="755"/>
        <v>0.2</v>
      </c>
      <c r="BS439" s="84">
        <f t="shared" si="810"/>
        <v>3.319694307493809E-2</v>
      </c>
      <c r="BT439" s="84">
        <f t="shared" si="811"/>
        <v>822.67412848382253</v>
      </c>
      <c r="BU439" s="84">
        <f t="shared" si="812"/>
        <v>0</v>
      </c>
      <c r="BV439" s="83">
        <f t="shared" si="813"/>
        <v>1186.5184811443974</v>
      </c>
      <c r="BW439" s="81">
        <f t="shared" si="837"/>
        <v>1186.5184811443974</v>
      </c>
      <c r="BX439" s="83">
        <f t="shared" si="756"/>
        <v>0</v>
      </c>
      <c r="BY439" s="141">
        <f t="shared" si="757"/>
        <v>0</v>
      </c>
      <c r="BZ439" s="83">
        <f t="shared" si="758"/>
        <v>2.6</v>
      </c>
      <c r="CA439" s="83">
        <f t="shared" si="759"/>
        <v>0</v>
      </c>
      <c r="CB439" s="83">
        <f t="shared" si="814"/>
        <v>2.5534375459282579</v>
      </c>
      <c r="CC439" s="83">
        <f t="shared" si="760"/>
        <v>2.5534375459282579</v>
      </c>
      <c r="CD439" s="143">
        <f t="shared" si="761"/>
        <v>0.2</v>
      </c>
      <c r="CE439" s="83">
        <f t="shared" si="815"/>
        <v>1.8989523213569667E-2</v>
      </c>
      <c r="CF439" s="84">
        <f t="shared" si="816"/>
        <v>853.88422898982367</v>
      </c>
      <c r="CG439" s="83">
        <f t="shared" si="762"/>
        <v>0</v>
      </c>
      <c r="CH439" s="83">
        <f t="shared" si="817"/>
        <v>2.5460951935719134</v>
      </c>
      <c r="CI439" s="83">
        <f t="shared" si="763"/>
        <v>2.5460951935719134</v>
      </c>
      <c r="CJ439" s="143">
        <f t="shared" si="764"/>
        <v>0.2</v>
      </c>
      <c r="CK439" s="83">
        <f t="shared" si="818"/>
        <v>1.8181910799758394E-2</v>
      </c>
      <c r="CL439" s="84">
        <f t="shared" si="819"/>
        <v>798.22880213914004</v>
      </c>
      <c r="CM439" s="83">
        <f t="shared" si="765"/>
        <v>0</v>
      </c>
      <c r="CN439" s="83">
        <f t="shared" si="820"/>
        <v>2.5592180878351507</v>
      </c>
      <c r="CO439" s="83">
        <f t="shared" si="766"/>
        <v>2.5592180878351507</v>
      </c>
      <c r="CP439" s="143">
        <f t="shared" si="767"/>
        <v>0.2</v>
      </c>
      <c r="CQ439" s="83">
        <f t="shared" si="821"/>
        <v>1.8341564504283692E-2</v>
      </c>
      <c r="CR439" s="84">
        <f t="shared" si="822"/>
        <v>784.07839540981752</v>
      </c>
      <c r="CS439" s="83">
        <f t="shared" si="768"/>
        <v>0</v>
      </c>
      <c r="CT439" s="83">
        <f t="shared" si="823"/>
        <v>2.5625761844219968</v>
      </c>
      <c r="CU439" s="83">
        <f t="shared" si="769"/>
        <v>2.5625761844219968</v>
      </c>
      <c r="CV439" s="143">
        <f t="shared" si="770"/>
        <v>0.2</v>
      </c>
      <c r="CW439" s="83">
        <f t="shared" si="824"/>
        <v>1.8369526987183755E-2</v>
      </c>
      <c r="CX439" s="84">
        <f t="shared" si="825"/>
        <v>782.54877628550696</v>
      </c>
      <c r="CY439" s="83">
        <f t="shared" si="771"/>
        <v>0</v>
      </c>
      <c r="CZ439" s="83">
        <f t="shared" si="826"/>
        <v>2.5629397130848872</v>
      </c>
      <c r="DA439" s="83">
        <f t="shared" si="772"/>
        <v>2.5629397130848872</v>
      </c>
      <c r="DB439" s="143">
        <f t="shared" si="773"/>
        <v>0.2</v>
      </c>
      <c r="DC439" s="83">
        <f t="shared" si="827"/>
        <v>1.8370446767325688E-2</v>
      </c>
      <c r="DD439" s="84">
        <f t="shared" si="828"/>
        <v>782.47624792504212</v>
      </c>
      <c r="DE439" s="86">
        <f t="shared" si="774"/>
        <v>2135.7332660599154</v>
      </c>
      <c r="DF439" s="86">
        <f t="shared" si="775"/>
        <v>854.2933064239661</v>
      </c>
      <c r="DG439" s="86">
        <f t="shared" si="776"/>
        <v>533.93331651497886</v>
      </c>
      <c r="DH439" s="86">
        <f t="shared" si="777"/>
        <v>0.28837921552042345</v>
      </c>
      <c r="DI439" s="86">
        <f t="shared" si="778"/>
        <v>0.71666522667444887</v>
      </c>
      <c r="DJ439" s="86">
        <f t="shared" si="779"/>
        <v>62.8003291056962</v>
      </c>
      <c r="DK439" s="86">
        <f t="shared" si="780"/>
        <v>-44.777693384791426</v>
      </c>
      <c r="DL439" s="86">
        <f t="shared" si="838"/>
        <v>-44.777693384791426</v>
      </c>
      <c r="DM439" s="86">
        <f t="shared" si="781"/>
        <v>0.71666522667444887</v>
      </c>
      <c r="DN439" s="85">
        <f t="shared" si="782"/>
        <v>0.71666522667444887</v>
      </c>
      <c r="DO439" s="85">
        <f t="shared" si="829"/>
        <v>71.666522667444895</v>
      </c>
      <c r="DP439" s="85">
        <f t="shared" si="783"/>
        <v>0.71666522667444887</v>
      </c>
      <c r="DQ439" s="85">
        <f t="shared" si="830"/>
        <v>71.666522667444895</v>
      </c>
      <c r="DR439" s="85">
        <f t="shared" si="784"/>
        <v>0.71666522667444887</v>
      </c>
      <c r="DS439" s="85">
        <f t="shared" si="831"/>
        <v>71.666522667444895</v>
      </c>
      <c r="DT439" s="81"/>
      <c r="DU439" s="81"/>
      <c r="DV439" s="81">
        <f t="shared" si="832"/>
        <v>-0.71666522667444887</v>
      </c>
      <c r="DW439" s="100"/>
    </row>
    <row r="440" spans="1:127" x14ac:dyDescent="0.2">
      <c r="A440" s="59">
        <f t="shared" si="785"/>
        <v>58.000000000000341</v>
      </c>
      <c r="B440" s="44">
        <f t="shared" si="786"/>
        <v>58000.000000000342</v>
      </c>
      <c r="C440" s="52">
        <f t="shared" si="720"/>
        <v>133.33333333333334</v>
      </c>
      <c r="D440" s="50">
        <f t="shared" si="721"/>
        <v>4</v>
      </c>
      <c r="E440" s="44">
        <f t="shared" si="722"/>
        <v>4.13</v>
      </c>
      <c r="F440" s="47">
        <f t="shared" si="723"/>
        <v>0.02</v>
      </c>
      <c r="G440" s="52">
        <f t="shared" si="787"/>
        <v>2.4688891762289222E-2</v>
      </c>
      <c r="H440" s="57">
        <f t="shared" si="788"/>
        <v>616.8122417345827</v>
      </c>
      <c r="I440" s="52">
        <f t="shared" si="789"/>
        <v>0</v>
      </c>
      <c r="J440" s="54">
        <f t="shared" si="790"/>
        <v>1664.2444732612116</v>
      </c>
      <c r="K440" s="46">
        <f t="shared" si="833"/>
        <v>1664.2444732612116</v>
      </c>
      <c r="L440" s="80">
        <f t="shared" si="724"/>
        <v>0</v>
      </c>
      <c r="M440" s="142">
        <f t="shared" si="725"/>
        <v>0</v>
      </c>
      <c r="N440" s="60">
        <f t="shared" si="726"/>
        <v>4.13</v>
      </c>
      <c r="O440" s="53">
        <f t="shared" si="727"/>
        <v>0</v>
      </c>
      <c r="P440" s="58">
        <f t="shared" si="791"/>
        <v>2.7766101612465981</v>
      </c>
      <c r="Q440" s="49">
        <f t="shared" si="728"/>
        <v>2.7766101612465981</v>
      </c>
      <c r="R440" s="143">
        <f t="shared" si="729"/>
        <v>0.02</v>
      </c>
      <c r="S440" s="51">
        <f t="shared" si="792"/>
        <v>1.9248702263220861E-2</v>
      </c>
      <c r="T440" s="57">
        <f t="shared" si="793"/>
        <v>611.16674032579533</v>
      </c>
      <c r="U440" s="53">
        <f t="shared" si="730"/>
        <v>0</v>
      </c>
      <c r="V440" s="58">
        <f t="shared" si="794"/>
        <v>2.7797305938957733</v>
      </c>
      <c r="W440" s="49">
        <f t="shared" si="731"/>
        <v>2.7797305938957733</v>
      </c>
      <c r="X440" s="143">
        <f t="shared" si="732"/>
        <v>0.02</v>
      </c>
      <c r="Y440" s="51">
        <f t="shared" si="795"/>
        <v>1.8653880481965108E-2</v>
      </c>
      <c r="Z440" s="57">
        <f t="shared" si="796"/>
        <v>600.15506229524647</v>
      </c>
      <c r="AA440" s="53">
        <f t="shared" si="733"/>
        <v>0</v>
      </c>
      <c r="AB440" s="58">
        <f t="shared" si="797"/>
        <v>2.786219091633892</v>
      </c>
      <c r="AC440" s="49">
        <f t="shared" si="734"/>
        <v>2.786219091633892</v>
      </c>
      <c r="AD440" s="143">
        <f t="shared" si="735"/>
        <v>0.02</v>
      </c>
      <c r="AE440" s="49">
        <f t="shared" si="834"/>
        <v>1.8601190633116108E-2</v>
      </c>
      <c r="AF440" s="57">
        <f t="shared" si="798"/>
        <v>597.76110680988916</v>
      </c>
      <c r="AG440" s="53">
        <f t="shared" si="736"/>
        <v>0</v>
      </c>
      <c r="AH440" s="58">
        <f t="shared" si="799"/>
        <v>2.7877005267311525</v>
      </c>
      <c r="AI440" s="49">
        <f t="shared" si="737"/>
        <v>2.7877005267311525</v>
      </c>
      <c r="AJ440" s="143">
        <f t="shared" si="738"/>
        <v>0.02</v>
      </c>
      <c r="AK440" s="51">
        <f t="shared" si="800"/>
        <v>1.8601748957977511E-2</v>
      </c>
      <c r="AL440" s="57">
        <f t="shared" si="801"/>
        <v>597.47096099563657</v>
      </c>
      <c r="AM440" s="53">
        <f t="shared" si="739"/>
        <v>0</v>
      </c>
      <c r="AN440" s="58">
        <f t="shared" si="802"/>
        <v>2.7878818031191774</v>
      </c>
      <c r="AO440" s="49">
        <f t="shared" si="740"/>
        <v>2.7878818031191774</v>
      </c>
      <c r="AP440" s="143">
        <f t="shared" si="741"/>
        <v>0.02</v>
      </c>
      <c r="AQ440" s="51">
        <f t="shared" si="803"/>
        <v>1.8602044607709707E-2</v>
      </c>
      <c r="AR440" s="57">
        <f t="shared" si="804"/>
        <v>597.44413895726871</v>
      </c>
      <c r="AS440" s="44">
        <f t="shared" si="742"/>
        <v>2995.6400518701807</v>
      </c>
      <c r="AT440" s="44">
        <f t="shared" si="743"/>
        <v>1198.2560207480724</v>
      </c>
      <c r="AU440" s="44">
        <f t="shared" si="744"/>
        <v>748.91001296754519</v>
      </c>
      <c r="AV440" s="47">
        <f t="shared" si="745"/>
        <v>3.665918789463396</v>
      </c>
      <c r="AW440" s="47">
        <f t="shared" si="746"/>
        <v>63.012948547572421</v>
      </c>
      <c r="AX440" s="86">
        <f t="shared" si="747"/>
        <v>3857.7098779382936</v>
      </c>
      <c r="AY440" s="86">
        <f t="shared" si="748"/>
        <v>209.3622093109353</v>
      </c>
      <c r="AZ440" s="10">
        <f t="shared" si="805"/>
        <v>209.3622093109353</v>
      </c>
      <c r="BA440" s="44">
        <f t="shared" si="749"/>
        <v>209.3622093109353</v>
      </c>
      <c r="BB440" s="9">
        <f t="shared" si="750"/>
        <v>209.3622093109353</v>
      </c>
      <c r="BC440" s="45">
        <f t="shared" si="839"/>
        <v>27914.961241458041</v>
      </c>
      <c r="BD440" s="9">
        <f t="shared" si="751"/>
        <v>209.3622093109353</v>
      </c>
      <c r="BE440" s="45">
        <f t="shared" si="835"/>
        <v>27914.961241458041</v>
      </c>
      <c r="BF440" s="9">
        <f t="shared" si="752"/>
        <v>209.3622093109353</v>
      </c>
      <c r="BG440" s="45">
        <f t="shared" si="836"/>
        <v>27914.961241458041</v>
      </c>
      <c r="BH440" s="58"/>
      <c r="BI440" s="58"/>
      <c r="BJ440" s="58">
        <f t="shared" si="806"/>
        <v>-209.3622093109353</v>
      </c>
      <c r="BK440" s="97"/>
      <c r="BL440" s="44"/>
      <c r="BM440" s="82">
        <f t="shared" si="807"/>
        <v>43.5</v>
      </c>
      <c r="BN440" s="86">
        <f t="shared" si="808"/>
        <v>43500</v>
      </c>
      <c r="BO440" s="86">
        <f t="shared" si="809"/>
        <v>100</v>
      </c>
      <c r="BP440" s="84">
        <f t="shared" si="753"/>
        <v>3</v>
      </c>
      <c r="BQ440" s="84">
        <f t="shared" si="754"/>
        <v>2.6</v>
      </c>
      <c r="BR440" s="84">
        <f t="shared" si="755"/>
        <v>0.2</v>
      </c>
      <c r="BS440" s="84">
        <f t="shared" si="810"/>
        <v>3.3176943074938091E-2</v>
      </c>
      <c r="BT440" s="84">
        <f t="shared" si="811"/>
        <v>823.95054937132011</v>
      </c>
      <c r="BU440" s="84">
        <f t="shared" si="812"/>
        <v>0</v>
      </c>
      <c r="BV440" s="83">
        <f t="shared" si="813"/>
        <v>1189.3633811443972</v>
      </c>
      <c r="BW440" s="81">
        <f t="shared" si="837"/>
        <v>1189.3633811443972</v>
      </c>
      <c r="BX440" s="83">
        <f t="shared" si="756"/>
        <v>0</v>
      </c>
      <c r="BY440" s="141">
        <f t="shared" si="757"/>
        <v>0</v>
      </c>
      <c r="BZ440" s="83">
        <f t="shared" si="758"/>
        <v>2.6</v>
      </c>
      <c r="CA440" s="83">
        <f t="shared" si="759"/>
        <v>0</v>
      </c>
      <c r="CB440" s="83">
        <f t="shared" si="814"/>
        <v>2.553498615237328</v>
      </c>
      <c r="CC440" s="83">
        <f t="shared" si="760"/>
        <v>2.553498615237328</v>
      </c>
      <c r="CD440" s="143">
        <f t="shared" si="761"/>
        <v>0.2</v>
      </c>
      <c r="CE440" s="83">
        <f t="shared" si="815"/>
        <v>1.8969523213569667E-2</v>
      </c>
      <c r="CF440" s="84">
        <f t="shared" si="816"/>
        <v>854.62752201627097</v>
      </c>
      <c r="CG440" s="83">
        <f t="shared" si="762"/>
        <v>0</v>
      </c>
      <c r="CH440" s="83">
        <f t="shared" si="817"/>
        <v>2.5462820058226172</v>
      </c>
      <c r="CI440" s="83">
        <f t="shared" si="763"/>
        <v>2.5462820058226172</v>
      </c>
      <c r="CJ440" s="143">
        <f t="shared" si="764"/>
        <v>0.2</v>
      </c>
      <c r="CK440" s="83">
        <f t="shared" si="818"/>
        <v>1.8161910799758395E-2</v>
      </c>
      <c r="CL440" s="84">
        <f t="shared" si="819"/>
        <v>798.94251900430822</v>
      </c>
      <c r="CM440" s="83">
        <f t="shared" si="765"/>
        <v>0</v>
      </c>
      <c r="CN440" s="83">
        <f t="shared" si="820"/>
        <v>2.5594119693272859</v>
      </c>
      <c r="CO440" s="83">
        <f t="shared" si="766"/>
        <v>2.5594119693272859</v>
      </c>
      <c r="CP440" s="143">
        <f t="shared" si="767"/>
        <v>0.2</v>
      </c>
      <c r="CQ440" s="83">
        <f t="shared" si="821"/>
        <v>1.8321564504283693E-2</v>
      </c>
      <c r="CR440" s="84">
        <f t="shared" si="822"/>
        <v>784.79469092958664</v>
      </c>
      <c r="CS440" s="83">
        <f t="shared" si="768"/>
        <v>0</v>
      </c>
      <c r="CT440" s="83">
        <f t="shared" si="823"/>
        <v>2.5627694853071574</v>
      </c>
      <c r="CU440" s="83">
        <f t="shared" si="769"/>
        <v>2.5627694853071574</v>
      </c>
      <c r="CV440" s="143">
        <f t="shared" si="770"/>
        <v>0.2</v>
      </c>
      <c r="CW440" s="83">
        <f t="shared" si="824"/>
        <v>1.8349526987183756E-2</v>
      </c>
      <c r="CX440" s="84">
        <f t="shared" si="825"/>
        <v>783.26522433098523</v>
      </c>
      <c r="CY440" s="83">
        <f t="shared" si="771"/>
        <v>0</v>
      </c>
      <c r="CZ440" s="83">
        <f t="shared" si="826"/>
        <v>2.5631329809873757</v>
      </c>
      <c r="DA440" s="83">
        <f t="shared" si="772"/>
        <v>2.5631329809873757</v>
      </c>
      <c r="DB440" s="143">
        <f t="shared" si="773"/>
        <v>0.2</v>
      </c>
      <c r="DC440" s="83">
        <f t="shared" si="827"/>
        <v>1.8350446767325689E-2</v>
      </c>
      <c r="DD440" s="84">
        <f t="shared" si="828"/>
        <v>783.19263023686904</v>
      </c>
      <c r="DE440" s="86">
        <f t="shared" si="774"/>
        <v>2140.8540860599146</v>
      </c>
      <c r="DF440" s="86">
        <f t="shared" si="775"/>
        <v>856.34163442396584</v>
      </c>
      <c r="DG440" s="86">
        <f t="shared" si="776"/>
        <v>535.21352151497865</v>
      </c>
      <c r="DH440" s="86">
        <f t="shared" si="777"/>
        <v>0.28728326134712034</v>
      </c>
      <c r="DI440" s="86">
        <f t="shared" si="778"/>
        <v>0.71167032639724581</v>
      </c>
      <c r="DJ440" s="86">
        <f t="shared" si="779"/>
        <v>61.98058193056859</v>
      </c>
      <c r="DK440" s="86">
        <f t="shared" si="780"/>
        <v>-47.676995610589799</v>
      </c>
      <c r="DL440" s="86">
        <f t="shared" si="838"/>
        <v>-47.676995610589799</v>
      </c>
      <c r="DM440" s="86">
        <f t="shared" si="781"/>
        <v>0.71167032639724581</v>
      </c>
      <c r="DN440" s="85">
        <f t="shared" si="782"/>
        <v>0.71167032639724581</v>
      </c>
      <c r="DO440" s="85">
        <f t="shared" si="829"/>
        <v>71.167032639724582</v>
      </c>
      <c r="DP440" s="85">
        <f t="shared" si="783"/>
        <v>0.71167032639724581</v>
      </c>
      <c r="DQ440" s="85">
        <f t="shared" si="830"/>
        <v>71.167032639724582</v>
      </c>
      <c r="DR440" s="85">
        <f t="shared" si="784"/>
        <v>0.71167032639724581</v>
      </c>
      <c r="DS440" s="85">
        <f t="shared" si="831"/>
        <v>71.167032639724582</v>
      </c>
      <c r="DT440" s="81"/>
      <c r="DU440" s="81"/>
      <c r="DV440" s="81">
        <f t="shared" si="832"/>
        <v>-0.71167032639724581</v>
      </c>
      <c r="DW440" s="100"/>
    </row>
    <row r="441" spans="1:127" x14ac:dyDescent="0.2">
      <c r="A441" s="59">
        <f t="shared" si="785"/>
        <v>58.133333333333681</v>
      </c>
      <c r="B441" s="44">
        <f t="shared" si="786"/>
        <v>58133.333333333678</v>
      </c>
      <c r="C441" s="52">
        <f t="shared" si="720"/>
        <v>133.33333333333334</v>
      </c>
      <c r="D441" s="50">
        <f t="shared" si="721"/>
        <v>4</v>
      </c>
      <c r="E441" s="44">
        <f t="shared" si="722"/>
        <v>4.13</v>
      </c>
      <c r="F441" s="47">
        <f t="shared" si="723"/>
        <v>0.02</v>
      </c>
      <c r="G441" s="52">
        <f t="shared" si="787"/>
        <v>2.4686225095622554E-2</v>
      </c>
      <c r="H441" s="57">
        <f t="shared" si="788"/>
        <v>617.60925734165153</v>
      </c>
      <c r="I441" s="52">
        <f t="shared" si="789"/>
        <v>0</v>
      </c>
      <c r="J441" s="54">
        <f t="shared" si="790"/>
        <v>1668.5608732612116</v>
      </c>
      <c r="K441" s="46">
        <f t="shared" si="833"/>
        <v>1668.5608732612116</v>
      </c>
      <c r="L441" s="80">
        <f t="shared" si="724"/>
        <v>0</v>
      </c>
      <c r="M441" s="142">
        <f t="shared" si="725"/>
        <v>0</v>
      </c>
      <c r="N441" s="60">
        <f t="shared" si="726"/>
        <v>4.13</v>
      </c>
      <c r="O441" s="53">
        <f t="shared" si="727"/>
        <v>0</v>
      </c>
      <c r="P441" s="58">
        <f t="shared" si="791"/>
        <v>2.7765107915784806</v>
      </c>
      <c r="Q441" s="49">
        <f t="shared" si="728"/>
        <v>2.7765107915784806</v>
      </c>
      <c r="R441" s="143">
        <f t="shared" si="729"/>
        <v>0.02</v>
      </c>
      <c r="S441" s="51">
        <f t="shared" si="792"/>
        <v>1.9246035596554193E-2</v>
      </c>
      <c r="T441" s="57">
        <f t="shared" si="793"/>
        <v>612.09100254061275</v>
      </c>
      <c r="U441" s="53">
        <f t="shared" si="730"/>
        <v>0</v>
      </c>
      <c r="V441" s="58">
        <f t="shared" si="794"/>
        <v>2.7795412097214438</v>
      </c>
      <c r="W441" s="49">
        <f t="shared" si="731"/>
        <v>2.7795412097214438</v>
      </c>
      <c r="X441" s="143">
        <f t="shared" si="732"/>
        <v>0.02</v>
      </c>
      <c r="Y441" s="51">
        <f t="shared" si="795"/>
        <v>1.865121381529844E-2</v>
      </c>
      <c r="Z441" s="57">
        <f t="shared" si="796"/>
        <v>601.049755576655</v>
      </c>
      <c r="AA441" s="53">
        <f t="shared" si="733"/>
        <v>0</v>
      </c>
      <c r="AB441" s="58">
        <f t="shared" si="797"/>
        <v>2.7860050425848173</v>
      </c>
      <c r="AC441" s="49">
        <f t="shared" si="734"/>
        <v>2.7860050425848173</v>
      </c>
      <c r="AD441" s="143">
        <f t="shared" si="735"/>
        <v>0.02</v>
      </c>
      <c r="AE441" s="49">
        <f t="shared" si="834"/>
        <v>1.859852396644944E-2</v>
      </c>
      <c r="AF441" s="57">
        <f t="shared" si="798"/>
        <v>598.65119509503188</v>
      </c>
      <c r="AG441" s="53">
        <f t="shared" si="736"/>
        <v>0</v>
      </c>
      <c r="AH441" s="58">
        <f t="shared" si="799"/>
        <v>2.7874802997744541</v>
      </c>
      <c r="AI441" s="49">
        <f t="shared" si="737"/>
        <v>2.7874802997744541</v>
      </c>
      <c r="AJ441" s="143">
        <f t="shared" si="738"/>
        <v>0.02</v>
      </c>
      <c r="AK441" s="51">
        <f t="shared" si="800"/>
        <v>1.8599082291310843E-2</v>
      </c>
      <c r="AL441" s="57">
        <f t="shared" si="801"/>
        <v>598.36060297576978</v>
      </c>
      <c r="AM441" s="53">
        <f t="shared" si="739"/>
        <v>0</v>
      </c>
      <c r="AN441" s="58">
        <f t="shared" si="802"/>
        <v>2.787660762934681</v>
      </c>
      <c r="AO441" s="49">
        <f t="shared" si="740"/>
        <v>2.787660762934681</v>
      </c>
      <c r="AP441" s="143">
        <f t="shared" si="741"/>
        <v>0.02</v>
      </c>
      <c r="AQ441" s="51">
        <f t="shared" si="803"/>
        <v>1.8599377941043039E-2</v>
      </c>
      <c r="AR441" s="57">
        <f t="shared" si="804"/>
        <v>598.33373722998192</v>
      </c>
      <c r="AS441" s="44">
        <f t="shared" si="742"/>
        <v>3003.409571870181</v>
      </c>
      <c r="AT441" s="44">
        <f t="shared" si="743"/>
        <v>1201.3638287480724</v>
      </c>
      <c r="AU441" s="44">
        <f t="shared" si="744"/>
        <v>750.85239296754526</v>
      </c>
      <c r="AV441" s="47">
        <f t="shared" si="745"/>
        <v>3.6368858678014475</v>
      </c>
      <c r="AW441" s="47">
        <f t="shared" si="746"/>
        <v>62.078117193364832</v>
      </c>
      <c r="AX441" s="86">
        <f t="shared" si="747"/>
        <v>3766.2952638779502</v>
      </c>
      <c r="AY441" s="86">
        <f t="shared" si="748"/>
        <v>207.76850848576703</v>
      </c>
      <c r="AZ441" s="10">
        <f t="shared" si="805"/>
        <v>207.76850848576703</v>
      </c>
      <c r="BA441" s="44">
        <f t="shared" si="749"/>
        <v>207.76850848576703</v>
      </c>
      <c r="BB441" s="9">
        <f t="shared" si="750"/>
        <v>207.76850848576703</v>
      </c>
      <c r="BC441" s="45">
        <f t="shared" si="839"/>
        <v>27702.467798102272</v>
      </c>
      <c r="BD441" s="9">
        <f t="shared" si="751"/>
        <v>207.76850848576703</v>
      </c>
      <c r="BE441" s="45">
        <f t="shared" si="835"/>
        <v>27702.467798102272</v>
      </c>
      <c r="BF441" s="9">
        <f t="shared" si="752"/>
        <v>207.76850848576703</v>
      </c>
      <c r="BG441" s="45">
        <f t="shared" si="836"/>
        <v>27702.467798102272</v>
      </c>
      <c r="BH441" s="58"/>
      <c r="BI441" s="58"/>
      <c r="BJ441" s="58">
        <f t="shared" si="806"/>
        <v>-207.76850848576703</v>
      </c>
      <c r="BK441" s="97"/>
      <c r="BL441" s="44"/>
      <c r="BM441" s="82">
        <f t="shared" si="807"/>
        <v>43.6</v>
      </c>
      <c r="BN441" s="86">
        <f t="shared" si="808"/>
        <v>43600</v>
      </c>
      <c r="BO441" s="86">
        <f t="shared" si="809"/>
        <v>100</v>
      </c>
      <c r="BP441" s="84">
        <f t="shared" si="753"/>
        <v>3</v>
      </c>
      <c r="BQ441" s="84">
        <f t="shared" si="754"/>
        <v>2.6</v>
      </c>
      <c r="BR441" s="84">
        <f t="shared" si="755"/>
        <v>0.2</v>
      </c>
      <c r="BS441" s="84">
        <f t="shared" si="810"/>
        <v>3.3156943074938092E-2</v>
      </c>
      <c r="BT441" s="84">
        <f t="shared" si="811"/>
        <v>825.22620102804842</v>
      </c>
      <c r="BU441" s="84">
        <f t="shared" si="812"/>
        <v>0</v>
      </c>
      <c r="BV441" s="83">
        <f t="shared" si="813"/>
        <v>1192.2082811443972</v>
      </c>
      <c r="BW441" s="81">
        <f t="shared" si="837"/>
        <v>1192.2082811443972</v>
      </c>
      <c r="BX441" s="83">
        <f t="shared" si="756"/>
        <v>0</v>
      </c>
      <c r="BY441" s="141">
        <f t="shared" si="757"/>
        <v>0</v>
      </c>
      <c r="BZ441" s="83">
        <f t="shared" si="758"/>
        <v>2.6</v>
      </c>
      <c r="CA441" s="83">
        <f t="shared" si="759"/>
        <v>0</v>
      </c>
      <c r="CB441" s="83">
        <f t="shared" si="814"/>
        <v>2.5535598515984632</v>
      </c>
      <c r="CC441" s="83">
        <f t="shared" si="760"/>
        <v>2.5535598515984632</v>
      </c>
      <c r="CD441" s="143">
        <f t="shared" si="761"/>
        <v>0.2</v>
      </c>
      <c r="CE441" s="83">
        <f t="shared" si="815"/>
        <v>1.8949523213569668E-2</v>
      </c>
      <c r="CF441" s="84">
        <f t="shared" si="816"/>
        <v>855.37001402705312</v>
      </c>
      <c r="CG441" s="83">
        <f t="shared" si="762"/>
        <v>0</v>
      </c>
      <c r="CH441" s="83">
        <f t="shared" si="817"/>
        <v>2.5464689803938074</v>
      </c>
      <c r="CI441" s="83">
        <f t="shared" si="763"/>
        <v>2.5464689803938074</v>
      </c>
      <c r="CJ441" s="143">
        <f t="shared" si="764"/>
        <v>0.2</v>
      </c>
      <c r="CK441" s="83">
        <f t="shared" si="818"/>
        <v>1.8141910799758396E-2</v>
      </c>
      <c r="CL441" s="84">
        <f t="shared" si="819"/>
        <v>799.65539804748767</v>
      </c>
      <c r="CM441" s="83">
        <f t="shared" si="765"/>
        <v>0</v>
      </c>
      <c r="CN441" s="83">
        <f t="shared" si="820"/>
        <v>2.5596060237639291</v>
      </c>
      <c r="CO441" s="83">
        <f t="shared" si="766"/>
        <v>2.5596060237639291</v>
      </c>
      <c r="CP441" s="143">
        <f t="shared" si="767"/>
        <v>0.2</v>
      </c>
      <c r="CQ441" s="83">
        <f t="shared" si="821"/>
        <v>1.8301564504283694E-2</v>
      </c>
      <c r="CR441" s="84">
        <f t="shared" si="822"/>
        <v>785.51015075878695</v>
      </c>
      <c r="CS441" s="83">
        <f t="shared" si="768"/>
        <v>0</v>
      </c>
      <c r="CT441" s="83">
        <f t="shared" si="823"/>
        <v>2.562962959102332</v>
      </c>
      <c r="CU441" s="83">
        <f t="shared" si="769"/>
        <v>2.562962959102332</v>
      </c>
      <c r="CV441" s="143">
        <f t="shared" si="770"/>
        <v>0.2</v>
      </c>
      <c r="CW441" s="83">
        <f t="shared" si="824"/>
        <v>1.8329526987183757E-2</v>
      </c>
      <c r="CX441" s="84">
        <f t="shared" si="825"/>
        <v>783.98083793151886</v>
      </c>
      <c r="CY441" s="83">
        <f t="shared" si="771"/>
        <v>0</v>
      </c>
      <c r="CZ441" s="83">
        <f t="shared" si="826"/>
        <v>2.5633264215553977</v>
      </c>
      <c r="DA441" s="83">
        <f t="shared" si="772"/>
        <v>2.5633264215553977</v>
      </c>
      <c r="DB441" s="143">
        <f t="shared" si="773"/>
        <v>0.2</v>
      </c>
      <c r="DC441" s="83">
        <f t="shared" si="827"/>
        <v>1.8330446767325689E-2</v>
      </c>
      <c r="DD441" s="84">
        <f t="shared" si="828"/>
        <v>783.90817823626548</v>
      </c>
      <c r="DE441" s="86">
        <f t="shared" si="774"/>
        <v>2145.9749060599147</v>
      </c>
      <c r="DF441" s="86">
        <f t="shared" si="775"/>
        <v>858.38996242396593</v>
      </c>
      <c r="DG441" s="86">
        <f t="shared" si="776"/>
        <v>536.49372651497868</v>
      </c>
      <c r="DH441" s="86">
        <f t="shared" si="777"/>
        <v>0.28619421599628264</v>
      </c>
      <c r="DI441" s="86">
        <f t="shared" si="778"/>
        <v>0.70672268413346839</v>
      </c>
      <c r="DJ441" s="86">
        <f t="shared" si="779"/>
        <v>61.173558859534999</v>
      </c>
      <c r="DK441" s="86">
        <f t="shared" si="780"/>
        <v>-50.571939884104353</v>
      </c>
      <c r="DL441" s="86">
        <f t="shared" si="838"/>
        <v>-50.571939884104353</v>
      </c>
      <c r="DM441" s="86">
        <f t="shared" si="781"/>
        <v>0.70672268413346839</v>
      </c>
      <c r="DN441" s="85">
        <f t="shared" si="782"/>
        <v>0.70672268413346839</v>
      </c>
      <c r="DO441" s="85">
        <f t="shared" si="829"/>
        <v>70.672268413346842</v>
      </c>
      <c r="DP441" s="85">
        <f t="shared" si="783"/>
        <v>0.70672268413346839</v>
      </c>
      <c r="DQ441" s="85">
        <f t="shared" si="830"/>
        <v>70.672268413346842</v>
      </c>
      <c r="DR441" s="85">
        <f t="shared" si="784"/>
        <v>0.70672268413346839</v>
      </c>
      <c r="DS441" s="85">
        <f t="shared" si="831"/>
        <v>70.672268413346842</v>
      </c>
      <c r="DT441" s="81"/>
      <c r="DU441" s="81"/>
      <c r="DV441" s="81">
        <f t="shared" si="832"/>
        <v>-0.70672268413346839</v>
      </c>
      <c r="DW441" s="100"/>
    </row>
    <row r="442" spans="1:127" x14ac:dyDescent="0.2">
      <c r="A442" s="59">
        <f t="shared" si="785"/>
        <v>58.266666666667014</v>
      </c>
      <c r="B442" s="44">
        <f t="shared" si="786"/>
        <v>58266.666666667013</v>
      </c>
      <c r="C442" s="52">
        <f t="shared" si="720"/>
        <v>133.33333333333334</v>
      </c>
      <c r="D442" s="50">
        <f t="shared" si="721"/>
        <v>4</v>
      </c>
      <c r="E442" s="44">
        <f t="shared" si="722"/>
        <v>4.13</v>
      </c>
      <c r="F442" s="47">
        <f t="shared" si="723"/>
        <v>0.02</v>
      </c>
      <c r="G442" s="52">
        <f t="shared" si="787"/>
        <v>2.4683558428955886E-2</v>
      </c>
      <c r="H442" s="57">
        <f t="shared" si="788"/>
        <v>618.40618685778679</v>
      </c>
      <c r="I442" s="52">
        <f t="shared" si="789"/>
        <v>0</v>
      </c>
      <c r="J442" s="54">
        <f t="shared" si="790"/>
        <v>1672.8772732612115</v>
      </c>
      <c r="K442" s="46">
        <f t="shared" si="833"/>
        <v>1672.8772732612115</v>
      </c>
      <c r="L442" s="80">
        <f t="shared" si="724"/>
        <v>0</v>
      </c>
      <c r="M442" s="142">
        <f t="shared" si="725"/>
        <v>0</v>
      </c>
      <c r="N442" s="60">
        <f t="shared" si="726"/>
        <v>4.13</v>
      </c>
      <c r="O442" s="53">
        <f t="shared" si="727"/>
        <v>0</v>
      </c>
      <c r="P442" s="58">
        <f t="shared" si="791"/>
        <v>2.7764139332980498</v>
      </c>
      <c r="Q442" s="49">
        <f t="shared" si="728"/>
        <v>2.7764139332980498</v>
      </c>
      <c r="R442" s="143">
        <f t="shared" si="729"/>
        <v>0.02</v>
      </c>
      <c r="S442" s="51">
        <f t="shared" si="792"/>
        <v>1.9243368929887525E-2</v>
      </c>
      <c r="T442" s="57">
        <f t="shared" si="793"/>
        <v>613.01516977581514</v>
      </c>
      <c r="U442" s="53">
        <f t="shared" si="730"/>
        <v>0</v>
      </c>
      <c r="V442" s="58">
        <f t="shared" si="794"/>
        <v>2.7793552668711676</v>
      </c>
      <c r="W442" s="49">
        <f t="shared" si="731"/>
        <v>2.7793552668711676</v>
      </c>
      <c r="X442" s="143">
        <f t="shared" si="732"/>
        <v>0.02</v>
      </c>
      <c r="Y442" s="51">
        <f t="shared" si="795"/>
        <v>1.8648547148631772E-2</v>
      </c>
      <c r="Z442" s="57">
        <f t="shared" si="796"/>
        <v>601.94438189924074</v>
      </c>
      <c r="AA442" s="53">
        <f t="shared" si="733"/>
        <v>0</v>
      </c>
      <c r="AB442" s="58">
        <f t="shared" si="797"/>
        <v>2.7857942342612887</v>
      </c>
      <c r="AC442" s="49">
        <f t="shared" si="734"/>
        <v>2.7857942342612887</v>
      </c>
      <c r="AD442" s="143">
        <f t="shared" si="735"/>
        <v>0.02</v>
      </c>
      <c r="AE442" s="49">
        <f t="shared" si="834"/>
        <v>1.8595857299782772E-2</v>
      </c>
      <c r="AF442" s="57">
        <f t="shared" si="798"/>
        <v>599.54122414374046</v>
      </c>
      <c r="AG442" s="53">
        <f t="shared" si="736"/>
        <v>0</v>
      </c>
      <c r="AH442" s="58">
        <f t="shared" si="799"/>
        <v>2.7872632829133681</v>
      </c>
      <c r="AI442" s="49">
        <f t="shared" si="737"/>
        <v>2.7872632829133681</v>
      </c>
      <c r="AJ442" s="143">
        <f t="shared" si="738"/>
        <v>0.02</v>
      </c>
      <c r="AK442" s="51">
        <f t="shared" si="800"/>
        <v>1.8596415624644175E-2</v>
      </c>
      <c r="AL442" s="57">
        <f t="shared" si="801"/>
        <v>599.25018768826601</v>
      </c>
      <c r="AM442" s="53">
        <f t="shared" si="739"/>
        <v>0</v>
      </c>
      <c r="AN442" s="58">
        <f t="shared" si="802"/>
        <v>2.7874429293324408</v>
      </c>
      <c r="AO442" s="49">
        <f t="shared" si="740"/>
        <v>2.7874429293324408</v>
      </c>
      <c r="AP442" s="143">
        <f t="shared" si="741"/>
        <v>0.02</v>
      </c>
      <c r="AQ442" s="51">
        <f t="shared" si="803"/>
        <v>1.8596711274376371E-2</v>
      </c>
      <c r="AR442" s="57">
        <f t="shared" si="804"/>
        <v>599.22327849482986</v>
      </c>
      <c r="AS442" s="44">
        <f t="shared" si="742"/>
        <v>3011.1790918701804</v>
      </c>
      <c r="AT442" s="44">
        <f t="shared" si="743"/>
        <v>1204.4716367480721</v>
      </c>
      <c r="AU442" s="44">
        <f t="shared" si="744"/>
        <v>752.7947729675451</v>
      </c>
      <c r="AV442" s="47">
        <f t="shared" si="745"/>
        <v>3.6081432312957764</v>
      </c>
      <c r="AW442" s="47">
        <f t="shared" si="746"/>
        <v>61.159077611882836</v>
      </c>
      <c r="AX442" s="86">
        <f t="shared" si="747"/>
        <v>3677.232382130218</v>
      </c>
      <c r="AY442" s="86">
        <f t="shared" si="748"/>
        <v>206.18180677063108</v>
      </c>
      <c r="AZ442" s="10">
        <f t="shared" si="805"/>
        <v>206.18180677063108</v>
      </c>
      <c r="BA442" s="44">
        <f t="shared" si="749"/>
        <v>206.18180677063108</v>
      </c>
      <c r="BB442" s="9">
        <f t="shared" si="750"/>
        <v>206.18180677063108</v>
      </c>
      <c r="BC442" s="45">
        <f t="shared" si="839"/>
        <v>27490.907569417479</v>
      </c>
      <c r="BD442" s="9">
        <f t="shared" si="751"/>
        <v>206.18180677063108</v>
      </c>
      <c r="BE442" s="45">
        <f t="shared" si="835"/>
        <v>27490.907569417479</v>
      </c>
      <c r="BF442" s="9">
        <f t="shared" si="752"/>
        <v>206.18180677063108</v>
      </c>
      <c r="BG442" s="45">
        <f t="shared" si="836"/>
        <v>27490.907569417479</v>
      </c>
      <c r="BH442" s="58"/>
      <c r="BI442" s="58"/>
      <c r="BJ442" s="58">
        <f t="shared" si="806"/>
        <v>-206.18180677063108</v>
      </c>
      <c r="BK442" s="97"/>
      <c r="BL442" s="44"/>
      <c r="BM442" s="82">
        <f t="shared" si="807"/>
        <v>43.7</v>
      </c>
      <c r="BN442" s="86">
        <f t="shared" si="808"/>
        <v>43700</v>
      </c>
      <c r="BO442" s="86">
        <f t="shared" si="809"/>
        <v>100</v>
      </c>
      <c r="BP442" s="84">
        <f t="shared" si="753"/>
        <v>3</v>
      </c>
      <c r="BQ442" s="84">
        <f t="shared" si="754"/>
        <v>2.6</v>
      </c>
      <c r="BR442" s="84">
        <f t="shared" si="755"/>
        <v>0.2</v>
      </c>
      <c r="BS442" s="84">
        <f t="shared" si="810"/>
        <v>3.3136943074938092E-2</v>
      </c>
      <c r="BT442" s="84">
        <f t="shared" si="811"/>
        <v>826.50108345400758</v>
      </c>
      <c r="BU442" s="84">
        <f t="shared" si="812"/>
        <v>0</v>
      </c>
      <c r="BV442" s="83">
        <f t="shared" si="813"/>
        <v>1195.0531811443973</v>
      </c>
      <c r="BW442" s="81">
        <f t="shared" si="837"/>
        <v>1195.0531811443973</v>
      </c>
      <c r="BX442" s="83">
        <f t="shared" si="756"/>
        <v>0</v>
      </c>
      <c r="BY442" s="141">
        <f t="shared" si="757"/>
        <v>0</v>
      </c>
      <c r="BZ442" s="83">
        <f t="shared" si="758"/>
        <v>2.6</v>
      </c>
      <c r="CA442" s="83">
        <f t="shared" si="759"/>
        <v>0</v>
      </c>
      <c r="CB442" s="83">
        <f t="shared" si="814"/>
        <v>2.5536212549656669</v>
      </c>
      <c r="CC442" s="83">
        <f t="shared" si="760"/>
        <v>2.5536212549656669</v>
      </c>
      <c r="CD442" s="143">
        <f t="shared" si="761"/>
        <v>0.2</v>
      </c>
      <c r="CE442" s="83">
        <f t="shared" si="815"/>
        <v>1.8929523213569669E-2</v>
      </c>
      <c r="CF442" s="84">
        <f t="shared" si="816"/>
        <v>856.11170501196239</v>
      </c>
      <c r="CG442" s="83">
        <f t="shared" si="762"/>
        <v>0</v>
      </c>
      <c r="CH442" s="83">
        <f t="shared" si="817"/>
        <v>2.5466561172959592</v>
      </c>
      <c r="CI442" s="83">
        <f t="shared" si="763"/>
        <v>2.5466561172959592</v>
      </c>
      <c r="CJ442" s="143">
        <f t="shared" si="764"/>
        <v>0.2</v>
      </c>
      <c r="CK442" s="83">
        <f t="shared" si="818"/>
        <v>1.8121910799758396E-2</v>
      </c>
      <c r="CL442" s="84">
        <f t="shared" si="819"/>
        <v>800.36743934621791</v>
      </c>
      <c r="CM442" s="83">
        <f t="shared" si="765"/>
        <v>0</v>
      </c>
      <c r="CN442" s="83">
        <f t="shared" si="820"/>
        <v>2.5598002511376161</v>
      </c>
      <c r="CO442" s="83">
        <f t="shared" si="766"/>
        <v>2.5598002511376161</v>
      </c>
      <c r="CP442" s="143">
        <f t="shared" si="767"/>
        <v>0.2</v>
      </c>
      <c r="CQ442" s="83">
        <f t="shared" si="821"/>
        <v>1.8281564504283695E-2</v>
      </c>
      <c r="CR442" s="84">
        <f t="shared" si="822"/>
        <v>786.22477497573527</v>
      </c>
      <c r="CS442" s="83">
        <f t="shared" si="768"/>
        <v>0</v>
      </c>
      <c r="CT442" s="83">
        <f t="shared" si="823"/>
        <v>2.5631566057994721</v>
      </c>
      <c r="CU442" s="83">
        <f t="shared" si="769"/>
        <v>2.5631566057994721</v>
      </c>
      <c r="CV442" s="143">
        <f t="shared" si="770"/>
        <v>0.2</v>
      </c>
      <c r="CW442" s="83">
        <f t="shared" si="824"/>
        <v>1.8309526987183758E-2</v>
      </c>
      <c r="CX442" s="84">
        <f t="shared" si="825"/>
        <v>784.69561716475448</v>
      </c>
      <c r="CY442" s="83">
        <f t="shared" si="771"/>
        <v>0</v>
      </c>
      <c r="CZ442" s="83">
        <f t="shared" si="826"/>
        <v>2.5635200347810265</v>
      </c>
      <c r="DA442" s="83">
        <f t="shared" si="772"/>
        <v>2.5635200347810265</v>
      </c>
      <c r="DB442" s="143">
        <f t="shared" si="773"/>
        <v>0.2</v>
      </c>
      <c r="DC442" s="83">
        <f t="shared" si="827"/>
        <v>1.831044676732569E-2</v>
      </c>
      <c r="DD442" s="84">
        <f t="shared" si="828"/>
        <v>784.62289200089833</v>
      </c>
      <c r="DE442" s="86">
        <f t="shared" si="774"/>
        <v>2151.0957260599148</v>
      </c>
      <c r="DF442" s="86">
        <f t="shared" si="775"/>
        <v>860.4382904239659</v>
      </c>
      <c r="DG442" s="86">
        <f t="shared" si="776"/>
        <v>537.7739315149787</v>
      </c>
      <c r="DH442" s="86">
        <f t="shared" si="777"/>
        <v>0.28511202420757226</v>
      </c>
      <c r="DI442" s="86">
        <f t="shared" si="778"/>
        <v>0.70182176048257139</v>
      </c>
      <c r="DJ442" s="86">
        <f t="shared" si="779"/>
        <v>60.379035154310387</v>
      </c>
      <c r="DK442" s="86">
        <f t="shared" si="780"/>
        <v>-53.462530944285547</v>
      </c>
      <c r="DL442" s="86">
        <f t="shared" si="838"/>
        <v>-53.462530944285547</v>
      </c>
      <c r="DM442" s="86">
        <f t="shared" si="781"/>
        <v>0.70182176048257139</v>
      </c>
      <c r="DN442" s="85">
        <f t="shared" si="782"/>
        <v>0.70182176048257139</v>
      </c>
      <c r="DO442" s="85">
        <f t="shared" si="829"/>
        <v>70.182176048257134</v>
      </c>
      <c r="DP442" s="85">
        <f t="shared" si="783"/>
        <v>0.70182176048257139</v>
      </c>
      <c r="DQ442" s="85">
        <f t="shared" si="830"/>
        <v>70.182176048257134</v>
      </c>
      <c r="DR442" s="85">
        <f t="shared" si="784"/>
        <v>0.70182176048257139</v>
      </c>
      <c r="DS442" s="85">
        <f t="shared" si="831"/>
        <v>70.182176048257134</v>
      </c>
      <c r="DT442" s="81"/>
      <c r="DU442" s="81"/>
      <c r="DV442" s="81">
        <f t="shared" si="832"/>
        <v>-0.70182176048257139</v>
      </c>
      <c r="DW442" s="100"/>
    </row>
    <row r="443" spans="1:127" x14ac:dyDescent="0.2">
      <c r="A443" s="59">
        <f t="shared" si="785"/>
        <v>58.400000000000354</v>
      </c>
      <c r="B443" s="44">
        <f t="shared" si="786"/>
        <v>58400.000000000349</v>
      </c>
      <c r="C443" s="52">
        <f t="shared" si="720"/>
        <v>133.33333333333334</v>
      </c>
      <c r="D443" s="50">
        <f t="shared" si="721"/>
        <v>4</v>
      </c>
      <c r="E443" s="44">
        <f t="shared" si="722"/>
        <v>4.13</v>
      </c>
      <c r="F443" s="47">
        <f t="shared" si="723"/>
        <v>0.02</v>
      </c>
      <c r="G443" s="52">
        <f t="shared" si="787"/>
        <v>2.4680891762289218E-2</v>
      </c>
      <c r="H443" s="57">
        <f t="shared" si="788"/>
        <v>619.20303028298849</v>
      </c>
      <c r="I443" s="52">
        <f t="shared" si="789"/>
        <v>0</v>
      </c>
      <c r="J443" s="54">
        <f t="shared" si="790"/>
        <v>1677.1936732612114</v>
      </c>
      <c r="K443" s="46">
        <f t="shared" si="833"/>
        <v>1677.1936732612114</v>
      </c>
      <c r="L443" s="80">
        <f t="shared" si="724"/>
        <v>0</v>
      </c>
      <c r="M443" s="142">
        <f t="shared" si="725"/>
        <v>0</v>
      </c>
      <c r="N443" s="60">
        <f t="shared" si="726"/>
        <v>4.13</v>
      </c>
      <c r="O443" s="53">
        <f t="shared" si="727"/>
        <v>0</v>
      </c>
      <c r="P443" s="58">
        <f t="shared" si="791"/>
        <v>2.7763195838946526</v>
      </c>
      <c r="Q443" s="49">
        <f t="shared" si="728"/>
        <v>2.7763195838946526</v>
      </c>
      <c r="R443" s="143">
        <f t="shared" si="729"/>
        <v>0.02</v>
      </c>
      <c r="S443" s="51">
        <f t="shared" si="792"/>
        <v>1.9240702263220857E-2</v>
      </c>
      <c r="T443" s="57">
        <f t="shared" si="793"/>
        <v>613.93924118874008</v>
      </c>
      <c r="U443" s="53">
        <f t="shared" si="730"/>
        <v>0</v>
      </c>
      <c r="V443" s="58">
        <f t="shared" si="794"/>
        <v>2.7791727618890727</v>
      </c>
      <c r="W443" s="49">
        <f t="shared" si="731"/>
        <v>2.7791727618890727</v>
      </c>
      <c r="X443" s="143">
        <f t="shared" si="732"/>
        <v>0.02</v>
      </c>
      <c r="Y443" s="51">
        <f t="shared" si="795"/>
        <v>1.8645880481965103E-2</v>
      </c>
      <c r="Z443" s="57">
        <f t="shared" si="796"/>
        <v>602.83894014625889</v>
      </c>
      <c r="AA443" s="53">
        <f t="shared" si="733"/>
        <v>0</v>
      </c>
      <c r="AB443" s="58">
        <f t="shared" si="797"/>
        <v>2.7855866638459865</v>
      </c>
      <c r="AC443" s="49">
        <f t="shared" si="734"/>
        <v>2.7855866638459865</v>
      </c>
      <c r="AD443" s="143">
        <f t="shared" si="735"/>
        <v>0.02</v>
      </c>
      <c r="AE443" s="49">
        <f t="shared" si="834"/>
        <v>1.8593190633116104E-2</v>
      </c>
      <c r="AF443" s="57">
        <f t="shared" si="798"/>
        <v>600.43119291160622</v>
      </c>
      <c r="AG443" s="53">
        <f t="shared" si="736"/>
        <v>0</v>
      </c>
      <c r="AH443" s="58">
        <f t="shared" si="799"/>
        <v>2.7870494733899633</v>
      </c>
      <c r="AI443" s="49">
        <f t="shared" si="737"/>
        <v>2.7870494733899633</v>
      </c>
      <c r="AJ443" s="143">
        <f t="shared" si="738"/>
        <v>0.02</v>
      </c>
      <c r="AK443" s="51">
        <f t="shared" si="800"/>
        <v>1.8593748957977507E-2</v>
      </c>
      <c r="AL443" s="57">
        <f t="shared" si="801"/>
        <v>600.1397140996055</v>
      </c>
      <c r="AM443" s="53">
        <f t="shared" si="739"/>
        <v>0</v>
      </c>
      <c r="AN443" s="58">
        <f t="shared" si="802"/>
        <v>2.7872282995707165</v>
      </c>
      <c r="AO443" s="49">
        <f t="shared" si="740"/>
        <v>2.7872282995707165</v>
      </c>
      <c r="AP443" s="143">
        <f t="shared" si="741"/>
        <v>0.02</v>
      </c>
      <c r="AQ443" s="51">
        <f t="shared" si="803"/>
        <v>1.8594044607709703E-2</v>
      </c>
      <c r="AR443" s="57">
        <f t="shared" si="804"/>
        <v>600.11276171953796</v>
      </c>
      <c r="AS443" s="44">
        <f t="shared" si="742"/>
        <v>3018.9486118701802</v>
      </c>
      <c r="AT443" s="44">
        <f t="shared" si="743"/>
        <v>1207.5794447480721</v>
      </c>
      <c r="AU443" s="44">
        <f t="shared" si="744"/>
        <v>754.73715296754506</v>
      </c>
      <c r="AV443" s="47">
        <f t="shared" si="745"/>
        <v>3.5796874723036618</v>
      </c>
      <c r="AW443" s="47">
        <f t="shared" si="746"/>
        <v>60.255533716356844</v>
      </c>
      <c r="AX443" s="86">
        <f t="shared" si="747"/>
        <v>3590.45626874036</v>
      </c>
      <c r="AY443" s="86">
        <f t="shared" si="748"/>
        <v>204.60209412202644</v>
      </c>
      <c r="AZ443" s="10">
        <f t="shared" si="805"/>
        <v>204.60209412202644</v>
      </c>
      <c r="BA443" s="44">
        <f t="shared" si="749"/>
        <v>204.60209412202644</v>
      </c>
      <c r="BB443" s="9">
        <f t="shared" si="750"/>
        <v>204.60209412202644</v>
      </c>
      <c r="BC443" s="45">
        <f t="shared" si="839"/>
        <v>27280.279216270195</v>
      </c>
      <c r="BD443" s="9">
        <f t="shared" si="751"/>
        <v>204.60209412202644</v>
      </c>
      <c r="BE443" s="45">
        <f t="shared" si="835"/>
        <v>27280.279216270195</v>
      </c>
      <c r="BF443" s="9">
        <f t="shared" si="752"/>
        <v>204.60209412202644</v>
      </c>
      <c r="BG443" s="45">
        <f t="shared" si="836"/>
        <v>27280.279216270195</v>
      </c>
      <c r="BH443" s="58"/>
      <c r="BI443" s="58"/>
      <c r="BJ443" s="58">
        <f t="shared" si="806"/>
        <v>-204.60209412202644</v>
      </c>
      <c r="BK443" s="97"/>
      <c r="BL443" s="44"/>
      <c r="BM443" s="82">
        <f t="shared" si="807"/>
        <v>43.800000000000004</v>
      </c>
      <c r="BN443" s="86">
        <f t="shared" si="808"/>
        <v>43800</v>
      </c>
      <c r="BO443" s="86">
        <f t="shared" si="809"/>
        <v>100</v>
      </c>
      <c r="BP443" s="84">
        <f t="shared" si="753"/>
        <v>3</v>
      </c>
      <c r="BQ443" s="84">
        <f t="shared" si="754"/>
        <v>2.6</v>
      </c>
      <c r="BR443" s="84">
        <f t="shared" si="755"/>
        <v>0.2</v>
      </c>
      <c r="BS443" s="84">
        <f t="shared" si="810"/>
        <v>3.3116943074938093E-2</v>
      </c>
      <c r="BT443" s="84">
        <f t="shared" si="811"/>
        <v>827.77519664919748</v>
      </c>
      <c r="BU443" s="84">
        <f t="shared" si="812"/>
        <v>0</v>
      </c>
      <c r="BV443" s="83">
        <f t="shared" si="813"/>
        <v>1197.8980811443971</v>
      </c>
      <c r="BW443" s="81">
        <f t="shared" si="837"/>
        <v>1197.8980811443971</v>
      </c>
      <c r="BX443" s="83">
        <f t="shared" si="756"/>
        <v>0</v>
      </c>
      <c r="BY443" s="141">
        <f t="shared" si="757"/>
        <v>0</v>
      </c>
      <c r="BZ443" s="83">
        <f t="shared" si="758"/>
        <v>2.6</v>
      </c>
      <c r="CA443" s="83">
        <f t="shared" si="759"/>
        <v>0</v>
      </c>
      <c r="CB443" s="83">
        <f t="shared" si="814"/>
        <v>2.5536828252930364</v>
      </c>
      <c r="CC443" s="83">
        <f t="shared" si="760"/>
        <v>2.5536828252930364</v>
      </c>
      <c r="CD443" s="143">
        <f t="shared" si="761"/>
        <v>0.2</v>
      </c>
      <c r="CE443" s="83">
        <f t="shared" si="815"/>
        <v>1.890952321356967E-2</v>
      </c>
      <c r="CF443" s="84">
        <f t="shared" si="816"/>
        <v>856.85259496096251</v>
      </c>
      <c r="CG443" s="83">
        <f t="shared" si="762"/>
        <v>0</v>
      </c>
      <c r="CH443" s="83">
        <f t="shared" si="817"/>
        <v>2.5468434165395801</v>
      </c>
      <c r="CI443" s="83">
        <f t="shared" si="763"/>
        <v>2.5468434165395801</v>
      </c>
      <c r="CJ443" s="143">
        <f t="shared" si="764"/>
        <v>0.2</v>
      </c>
      <c r="CK443" s="83">
        <f t="shared" si="818"/>
        <v>1.8101910799758397E-2</v>
      </c>
      <c r="CL443" s="84">
        <f t="shared" si="819"/>
        <v>801.07864297817866</v>
      </c>
      <c r="CM443" s="83">
        <f t="shared" si="765"/>
        <v>0</v>
      </c>
      <c r="CN443" s="83">
        <f t="shared" si="820"/>
        <v>2.5599946514409284</v>
      </c>
      <c r="CO443" s="83">
        <f t="shared" si="766"/>
        <v>2.5599946514409284</v>
      </c>
      <c r="CP443" s="143">
        <f t="shared" si="767"/>
        <v>0.2</v>
      </c>
      <c r="CQ443" s="83">
        <f t="shared" si="821"/>
        <v>1.8261564504283696E-2</v>
      </c>
      <c r="CR443" s="84">
        <f t="shared" si="822"/>
        <v>786.93856365890167</v>
      </c>
      <c r="CS443" s="83">
        <f t="shared" si="768"/>
        <v>0</v>
      </c>
      <c r="CT443" s="83">
        <f t="shared" si="823"/>
        <v>2.5633504253905692</v>
      </c>
      <c r="CU443" s="83">
        <f t="shared" si="769"/>
        <v>2.5633504253905692</v>
      </c>
      <c r="CV443" s="143">
        <f t="shared" si="770"/>
        <v>0.2</v>
      </c>
      <c r="CW443" s="83">
        <f t="shared" si="824"/>
        <v>1.8289526987183759E-2</v>
      </c>
      <c r="CX443" s="84">
        <f t="shared" si="825"/>
        <v>785.4095621084922</v>
      </c>
      <c r="CY443" s="83">
        <f t="shared" si="771"/>
        <v>0</v>
      </c>
      <c r="CZ443" s="83">
        <f t="shared" si="826"/>
        <v>2.5637138206563765</v>
      </c>
      <c r="DA443" s="83">
        <f t="shared" si="772"/>
        <v>2.5637138206563765</v>
      </c>
      <c r="DB443" s="143">
        <f t="shared" si="773"/>
        <v>0.2</v>
      </c>
      <c r="DC443" s="83">
        <f t="shared" si="827"/>
        <v>1.8290446767325691E-2</v>
      </c>
      <c r="DD443" s="84">
        <f t="shared" si="828"/>
        <v>785.33677160858747</v>
      </c>
      <c r="DE443" s="86">
        <f t="shared" si="774"/>
        <v>2156.2165460599144</v>
      </c>
      <c r="DF443" s="86">
        <f t="shared" si="775"/>
        <v>862.48661842396587</v>
      </c>
      <c r="DG443" s="86">
        <f t="shared" si="776"/>
        <v>539.05413651497861</v>
      </c>
      <c r="DH443" s="86">
        <f t="shared" si="777"/>
        <v>0.28403663125491868</v>
      </c>
      <c r="DI443" s="86">
        <f t="shared" si="778"/>
        <v>0.696967023180047</v>
      </c>
      <c r="DJ443" s="86">
        <f t="shared" si="779"/>
        <v>59.596790491060275</v>
      </c>
      <c r="DK443" s="86">
        <f t="shared" si="780"/>
        <v>-56.348773517644112</v>
      </c>
      <c r="DL443" s="86">
        <f t="shared" si="838"/>
        <v>-56.348773517644112</v>
      </c>
      <c r="DM443" s="86">
        <f t="shared" si="781"/>
        <v>0.696967023180047</v>
      </c>
      <c r="DN443" s="85">
        <f t="shared" si="782"/>
        <v>0.696967023180047</v>
      </c>
      <c r="DO443" s="85">
        <f t="shared" si="829"/>
        <v>69.696702318004697</v>
      </c>
      <c r="DP443" s="85">
        <f t="shared" si="783"/>
        <v>0.696967023180047</v>
      </c>
      <c r="DQ443" s="85">
        <f t="shared" si="830"/>
        <v>69.696702318004697</v>
      </c>
      <c r="DR443" s="85">
        <f t="shared" si="784"/>
        <v>0.696967023180047</v>
      </c>
      <c r="DS443" s="85">
        <f t="shared" si="831"/>
        <v>69.696702318004697</v>
      </c>
      <c r="DT443" s="81"/>
      <c r="DU443" s="81"/>
      <c r="DV443" s="81">
        <f t="shared" si="832"/>
        <v>-0.696967023180047</v>
      </c>
      <c r="DW443" s="100"/>
    </row>
    <row r="444" spans="1:127" x14ac:dyDescent="0.2">
      <c r="A444" s="59">
        <f t="shared" si="785"/>
        <v>58.533333333333687</v>
      </c>
      <c r="B444" s="44">
        <f t="shared" si="786"/>
        <v>58533.333333333685</v>
      </c>
      <c r="C444" s="52">
        <f t="shared" si="720"/>
        <v>133.33333333333334</v>
      </c>
      <c r="D444" s="50">
        <f t="shared" si="721"/>
        <v>4</v>
      </c>
      <c r="E444" s="44">
        <f t="shared" si="722"/>
        <v>4.13</v>
      </c>
      <c r="F444" s="47">
        <f t="shared" si="723"/>
        <v>0.02</v>
      </c>
      <c r="G444" s="52">
        <f t="shared" si="787"/>
        <v>2.467822509562255E-2</v>
      </c>
      <c r="H444" s="57">
        <f t="shared" si="788"/>
        <v>619.99978761725663</v>
      </c>
      <c r="I444" s="52">
        <f t="shared" si="789"/>
        <v>0</v>
      </c>
      <c r="J444" s="54">
        <f t="shared" si="790"/>
        <v>1681.5100732612113</v>
      </c>
      <c r="K444" s="46">
        <f t="shared" si="833"/>
        <v>1681.5100732612113</v>
      </c>
      <c r="L444" s="80">
        <f t="shared" si="724"/>
        <v>0</v>
      </c>
      <c r="M444" s="142">
        <f t="shared" si="725"/>
        <v>0</v>
      </c>
      <c r="N444" s="60">
        <f t="shared" si="726"/>
        <v>4.13</v>
      </c>
      <c r="O444" s="53">
        <f t="shared" si="727"/>
        <v>0</v>
      </c>
      <c r="P444" s="58">
        <f t="shared" si="791"/>
        <v>2.7762277408677178</v>
      </c>
      <c r="Q444" s="49">
        <f t="shared" si="728"/>
        <v>2.7762277408677178</v>
      </c>
      <c r="R444" s="143">
        <f t="shared" si="729"/>
        <v>0.02</v>
      </c>
      <c r="S444" s="51">
        <f t="shared" si="792"/>
        <v>1.9238035596554189E-2</v>
      </c>
      <c r="T444" s="57">
        <f t="shared" si="793"/>
        <v>614.86321593773243</v>
      </c>
      <c r="U444" s="53">
        <f t="shared" si="730"/>
        <v>0</v>
      </c>
      <c r="V444" s="58">
        <f t="shared" si="794"/>
        <v>2.7789936913245787</v>
      </c>
      <c r="W444" s="49">
        <f t="shared" si="731"/>
        <v>2.7789936913245787</v>
      </c>
      <c r="X444" s="143">
        <f t="shared" si="732"/>
        <v>0.02</v>
      </c>
      <c r="Y444" s="51">
        <f t="shared" si="795"/>
        <v>1.8643213815298435E-2</v>
      </c>
      <c r="Z444" s="57">
        <f t="shared" si="796"/>
        <v>603.73342920210575</v>
      </c>
      <c r="AA444" s="53">
        <f t="shared" si="733"/>
        <v>0</v>
      </c>
      <c r="AB444" s="58">
        <f t="shared" si="797"/>
        <v>2.7853823285210666</v>
      </c>
      <c r="AC444" s="49">
        <f t="shared" si="734"/>
        <v>2.7853823285210666</v>
      </c>
      <c r="AD444" s="143">
        <f t="shared" si="735"/>
        <v>0.02</v>
      </c>
      <c r="AE444" s="49">
        <f t="shared" si="834"/>
        <v>1.8590523966449436E-2</v>
      </c>
      <c r="AF444" s="57">
        <f t="shared" si="798"/>
        <v>601.32110035509425</v>
      </c>
      <c r="AG444" s="53">
        <f t="shared" si="736"/>
        <v>0</v>
      </c>
      <c r="AH444" s="58">
        <f t="shared" si="799"/>
        <v>2.7868388684467695</v>
      </c>
      <c r="AI444" s="49">
        <f t="shared" si="737"/>
        <v>2.7868388684467695</v>
      </c>
      <c r="AJ444" s="143">
        <f t="shared" si="738"/>
        <v>0.02</v>
      </c>
      <c r="AK444" s="51">
        <f t="shared" si="800"/>
        <v>1.8591082291310838E-2</v>
      </c>
      <c r="AL444" s="57">
        <f t="shared" si="801"/>
        <v>601.02918117710851</v>
      </c>
      <c r="AM444" s="53">
        <f t="shared" si="739"/>
        <v>0</v>
      </c>
      <c r="AN444" s="58">
        <f t="shared" si="802"/>
        <v>2.7870168709083596</v>
      </c>
      <c r="AO444" s="49">
        <f t="shared" si="740"/>
        <v>2.7870168709083596</v>
      </c>
      <c r="AP444" s="143">
        <f t="shared" si="741"/>
        <v>0.02</v>
      </c>
      <c r="AQ444" s="51">
        <f t="shared" si="803"/>
        <v>1.8591377941043034E-2</v>
      </c>
      <c r="AR444" s="57">
        <f t="shared" si="804"/>
        <v>601.00218587266477</v>
      </c>
      <c r="AS444" s="44">
        <f t="shared" si="742"/>
        <v>3026.7181318701805</v>
      </c>
      <c r="AT444" s="44">
        <f t="shared" si="743"/>
        <v>1210.6872527480721</v>
      </c>
      <c r="AU444" s="44">
        <f t="shared" si="744"/>
        <v>756.67953296754513</v>
      </c>
      <c r="AV444" s="47">
        <f t="shared" si="745"/>
        <v>3.5515152285980256</v>
      </c>
      <c r="AW444" s="47">
        <f t="shared" si="746"/>
        <v>59.367195483475406</v>
      </c>
      <c r="AX444" s="86">
        <f t="shared" si="747"/>
        <v>3505.9038711996677</v>
      </c>
      <c r="AY444" s="86">
        <f t="shared" si="748"/>
        <v>203.02936049408572</v>
      </c>
      <c r="AZ444" s="10">
        <f t="shared" si="805"/>
        <v>203.02936049408572</v>
      </c>
      <c r="BA444" s="44">
        <f t="shared" si="749"/>
        <v>203.02936049408572</v>
      </c>
      <c r="BB444" s="9">
        <f t="shared" si="750"/>
        <v>203.02936049408572</v>
      </c>
      <c r="BC444" s="45">
        <f t="shared" si="839"/>
        <v>27070.581399211431</v>
      </c>
      <c r="BD444" s="9">
        <f t="shared" si="751"/>
        <v>203.02936049408572</v>
      </c>
      <c r="BE444" s="45">
        <f t="shared" si="835"/>
        <v>27070.581399211431</v>
      </c>
      <c r="BF444" s="9">
        <f t="shared" si="752"/>
        <v>203.02936049408572</v>
      </c>
      <c r="BG444" s="45">
        <f t="shared" si="836"/>
        <v>27070.581399211431</v>
      </c>
      <c r="BH444" s="58"/>
      <c r="BI444" s="58"/>
      <c r="BJ444" s="58">
        <f t="shared" si="806"/>
        <v>-203.02936049408572</v>
      </c>
      <c r="BK444" s="97"/>
      <c r="BL444" s="44"/>
      <c r="BM444" s="82">
        <f t="shared" si="807"/>
        <v>43.9</v>
      </c>
      <c r="BN444" s="86">
        <f t="shared" si="808"/>
        <v>43900</v>
      </c>
      <c r="BO444" s="86">
        <f t="shared" si="809"/>
        <v>100</v>
      </c>
      <c r="BP444" s="84">
        <f t="shared" si="753"/>
        <v>3</v>
      </c>
      <c r="BQ444" s="84">
        <f t="shared" si="754"/>
        <v>2.6</v>
      </c>
      <c r="BR444" s="84">
        <f t="shared" si="755"/>
        <v>0.2</v>
      </c>
      <c r="BS444" s="84">
        <f t="shared" si="810"/>
        <v>3.3096943074938094E-2</v>
      </c>
      <c r="BT444" s="84">
        <f t="shared" si="811"/>
        <v>829.04854061361812</v>
      </c>
      <c r="BU444" s="84">
        <f t="shared" si="812"/>
        <v>0</v>
      </c>
      <c r="BV444" s="83">
        <f t="shared" si="813"/>
        <v>1200.7429811443969</v>
      </c>
      <c r="BW444" s="81">
        <f t="shared" si="837"/>
        <v>1200.7429811443969</v>
      </c>
      <c r="BX444" s="83">
        <f t="shared" si="756"/>
        <v>0</v>
      </c>
      <c r="BY444" s="141">
        <f t="shared" si="757"/>
        <v>0</v>
      </c>
      <c r="BZ444" s="83">
        <f t="shared" si="758"/>
        <v>2.6</v>
      </c>
      <c r="CA444" s="83">
        <f t="shared" si="759"/>
        <v>0</v>
      </c>
      <c r="CB444" s="83">
        <f t="shared" si="814"/>
        <v>2.5537445625347575</v>
      </c>
      <c r="CC444" s="83">
        <f t="shared" si="760"/>
        <v>2.5537445625347575</v>
      </c>
      <c r="CD444" s="143">
        <f t="shared" si="761"/>
        <v>0.2</v>
      </c>
      <c r="CE444" s="83">
        <f t="shared" si="815"/>
        <v>1.8889523213569671E-2</v>
      </c>
      <c r="CF444" s="84">
        <f t="shared" si="816"/>
        <v>857.59268386418796</v>
      </c>
      <c r="CG444" s="83">
        <f t="shared" si="762"/>
        <v>0</v>
      </c>
      <c r="CH444" s="83">
        <f t="shared" si="817"/>
        <v>2.5470308781352049</v>
      </c>
      <c r="CI444" s="83">
        <f t="shared" si="763"/>
        <v>2.5470308781352049</v>
      </c>
      <c r="CJ444" s="143">
        <f t="shared" si="764"/>
        <v>0.2</v>
      </c>
      <c r="CK444" s="83">
        <f t="shared" si="818"/>
        <v>1.8081910799758398E-2</v>
      </c>
      <c r="CL444" s="84">
        <f t="shared" si="819"/>
        <v>801.78900902118971</v>
      </c>
      <c r="CM444" s="83">
        <f t="shared" si="765"/>
        <v>0</v>
      </c>
      <c r="CN444" s="83">
        <f t="shared" si="820"/>
        <v>2.5601892246664906</v>
      </c>
      <c r="CO444" s="83">
        <f t="shared" si="766"/>
        <v>2.5601892246664906</v>
      </c>
      <c r="CP444" s="143">
        <f t="shared" si="767"/>
        <v>0.2</v>
      </c>
      <c r="CQ444" s="83">
        <f t="shared" si="821"/>
        <v>1.8241564504283696E-2</v>
      </c>
      <c r="CR444" s="84">
        <f t="shared" si="822"/>
        <v>787.6515168869098</v>
      </c>
      <c r="CS444" s="83">
        <f t="shared" si="768"/>
        <v>0</v>
      </c>
      <c r="CT444" s="83">
        <f t="shared" si="823"/>
        <v>2.563544417867655</v>
      </c>
      <c r="CU444" s="83">
        <f t="shared" si="769"/>
        <v>2.563544417867655</v>
      </c>
      <c r="CV444" s="143">
        <f t="shared" si="770"/>
        <v>0.2</v>
      </c>
      <c r="CW444" s="83">
        <f t="shared" si="824"/>
        <v>1.826952698718376E-2</v>
      </c>
      <c r="CX444" s="84">
        <f t="shared" si="825"/>
        <v>786.12267284068548</v>
      </c>
      <c r="CY444" s="83">
        <f t="shared" si="771"/>
        <v>0</v>
      </c>
      <c r="CZ444" s="83">
        <f t="shared" si="826"/>
        <v>2.5639077791736002</v>
      </c>
      <c r="DA444" s="83">
        <f t="shared" si="772"/>
        <v>2.5639077791736002</v>
      </c>
      <c r="DB444" s="143">
        <f t="shared" si="773"/>
        <v>0.2</v>
      </c>
      <c r="DC444" s="83">
        <f t="shared" si="827"/>
        <v>1.8270446767325692E-2</v>
      </c>
      <c r="DD444" s="84">
        <f t="shared" si="828"/>
        <v>786.04981713730581</v>
      </c>
      <c r="DE444" s="86">
        <f t="shared" si="774"/>
        <v>2161.3373660599145</v>
      </c>
      <c r="DF444" s="86">
        <f t="shared" si="775"/>
        <v>864.53494642396572</v>
      </c>
      <c r="DG444" s="86">
        <f t="shared" si="776"/>
        <v>540.33434151497863</v>
      </c>
      <c r="DH444" s="86">
        <f t="shared" si="777"/>
        <v>0.28296798294052128</v>
      </c>
      <c r="DI444" s="86">
        <f t="shared" si="778"/>
        <v>0.69215794699081279</v>
      </c>
      <c r="DJ444" s="86">
        <f t="shared" si="779"/>
        <v>58.826608865426806</v>
      </c>
      <c r="DK444" s="86">
        <f t="shared" si="780"/>
        <v>-59.230672318303917</v>
      </c>
      <c r="DL444" s="86">
        <f t="shared" si="838"/>
        <v>-59.230672318303917</v>
      </c>
      <c r="DM444" s="86">
        <f t="shared" si="781"/>
        <v>0.69215794699081279</v>
      </c>
      <c r="DN444" s="85">
        <f t="shared" si="782"/>
        <v>0.69215794699081279</v>
      </c>
      <c r="DO444" s="85">
        <f t="shared" si="829"/>
        <v>69.215794699081272</v>
      </c>
      <c r="DP444" s="85">
        <f t="shared" si="783"/>
        <v>0.69215794699081279</v>
      </c>
      <c r="DQ444" s="85">
        <f t="shared" si="830"/>
        <v>69.215794699081272</v>
      </c>
      <c r="DR444" s="85">
        <f t="shared" si="784"/>
        <v>0.69215794699081279</v>
      </c>
      <c r="DS444" s="85">
        <f t="shared" si="831"/>
        <v>69.215794699081272</v>
      </c>
      <c r="DT444" s="81"/>
      <c r="DU444" s="81"/>
      <c r="DV444" s="81">
        <f t="shared" si="832"/>
        <v>-0.69215794699081279</v>
      </c>
      <c r="DW444" s="100"/>
    </row>
    <row r="445" spans="1:127" x14ac:dyDescent="0.2">
      <c r="A445" s="59">
        <f t="shared" si="785"/>
        <v>58.66666666666702</v>
      </c>
      <c r="B445" s="44">
        <f t="shared" si="786"/>
        <v>58666.666666667021</v>
      </c>
      <c r="C445" s="52">
        <f t="shared" si="720"/>
        <v>133.33333333333334</v>
      </c>
      <c r="D445" s="50">
        <f t="shared" si="721"/>
        <v>4</v>
      </c>
      <c r="E445" s="44">
        <f t="shared" si="722"/>
        <v>4.13</v>
      </c>
      <c r="F445" s="47">
        <f t="shared" si="723"/>
        <v>0.02</v>
      </c>
      <c r="G445" s="52">
        <f t="shared" si="787"/>
        <v>2.4675558428955881E-2</v>
      </c>
      <c r="H445" s="57">
        <f t="shared" si="788"/>
        <v>620.7964588605912</v>
      </c>
      <c r="I445" s="52">
        <f t="shared" si="789"/>
        <v>0</v>
      </c>
      <c r="J445" s="54">
        <f t="shared" si="790"/>
        <v>1685.8264732612113</v>
      </c>
      <c r="K445" s="46">
        <f t="shared" si="833"/>
        <v>1685.8264732612113</v>
      </c>
      <c r="L445" s="80">
        <f t="shared" si="724"/>
        <v>0</v>
      </c>
      <c r="M445" s="142">
        <f t="shared" si="725"/>
        <v>0</v>
      </c>
      <c r="N445" s="60">
        <f t="shared" si="726"/>
        <v>4.13</v>
      </c>
      <c r="O445" s="53">
        <f t="shared" si="727"/>
        <v>0</v>
      </c>
      <c r="P445" s="58">
        <f t="shared" si="791"/>
        <v>2.776138401726699</v>
      </c>
      <c r="Q445" s="49">
        <f t="shared" si="728"/>
        <v>2.776138401726699</v>
      </c>
      <c r="R445" s="143">
        <f t="shared" si="729"/>
        <v>0.02</v>
      </c>
      <c r="S445" s="51">
        <f t="shared" si="792"/>
        <v>1.923536892988752E-2</v>
      </c>
      <c r="T445" s="57">
        <f t="shared" si="793"/>
        <v>615.78709318214555</v>
      </c>
      <c r="U445" s="53">
        <f t="shared" si="730"/>
        <v>0</v>
      </c>
      <c r="V445" s="58">
        <f t="shared" si="794"/>
        <v>2.7788180517323542</v>
      </c>
      <c r="W445" s="49">
        <f t="shared" si="731"/>
        <v>2.7788180517323542</v>
      </c>
      <c r="X445" s="143">
        <f t="shared" si="732"/>
        <v>0.02</v>
      </c>
      <c r="Y445" s="51">
        <f t="shared" si="795"/>
        <v>1.8640547148631767E-2</v>
      </c>
      <c r="Z445" s="57">
        <f t="shared" si="796"/>
        <v>604.62784795232506</v>
      </c>
      <c r="AA445" s="53">
        <f t="shared" si="733"/>
        <v>0</v>
      </c>
      <c r="AB445" s="58">
        <f t="shared" si="797"/>
        <v>2.7851812254681301</v>
      </c>
      <c r="AC445" s="49">
        <f t="shared" si="734"/>
        <v>2.7851812254681301</v>
      </c>
      <c r="AD445" s="143">
        <f t="shared" si="735"/>
        <v>0.02</v>
      </c>
      <c r="AE445" s="49">
        <f t="shared" si="834"/>
        <v>1.8587857299782767E-2</v>
      </c>
      <c r="AF445" s="57">
        <f t="shared" si="798"/>
        <v>602.21094543155027</v>
      </c>
      <c r="AG445" s="53">
        <f t="shared" si="736"/>
        <v>0</v>
      </c>
      <c r="AH445" s="58">
        <f t="shared" si="799"/>
        <v>2.7866314653267401</v>
      </c>
      <c r="AI445" s="49">
        <f t="shared" si="737"/>
        <v>2.7866314653267401</v>
      </c>
      <c r="AJ445" s="143">
        <f t="shared" si="738"/>
        <v>0.02</v>
      </c>
      <c r="AK445" s="51">
        <f t="shared" si="800"/>
        <v>1.858841562464417E-2</v>
      </c>
      <c r="AL445" s="57">
        <f t="shared" si="801"/>
        <v>601.91858788894274</v>
      </c>
      <c r="AM445" s="53">
        <f t="shared" si="739"/>
        <v>0</v>
      </c>
      <c r="AN445" s="58">
        <f t="shared" si="802"/>
        <v>2.7868086406047845</v>
      </c>
      <c r="AO445" s="49">
        <f t="shared" si="740"/>
        <v>2.7868086406047845</v>
      </c>
      <c r="AP445" s="143">
        <f t="shared" si="741"/>
        <v>0.02</v>
      </c>
      <c r="AQ445" s="51">
        <f t="shared" si="803"/>
        <v>1.8588711274376366E-2</v>
      </c>
      <c r="AR445" s="57">
        <f t="shared" si="804"/>
        <v>601.89154992360909</v>
      </c>
      <c r="AS445" s="44">
        <f t="shared" si="742"/>
        <v>3034.4876518701803</v>
      </c>
      <c r="AT445" s="44">
        <f t="shared" si="743"/>
        <v>1213.795060748072</v>
      </c>
      <c r="AU445" s="44">
        <f t="shared" si="744"/>
        <v>758.62191296754509</v>
      </c>
      <c r="AV445" s="47">
        <f t="shared" si="745"/>
        <v>3.5236231826943762</v>
      </c>
      <c r="AW445" s="47">
        <f t="shared" si="746"/>
        <v>58.493778819286582</v>
      </c>
      <c r="AX445" s="86">
        <f t="shared" si="747"/>
        <v>3423.5139889142542</v>
      </c>
      <c r="AY445" s="86">
        <f t="shared" si="748"/>
        <v>201.46359583860846</v>
      </c>
      <c r="AZ445" s="10">
        <f t="shared" si="805"/>
        <v>201.46359583860846</v>
      </c>
      <c r="BA445" s="44">
        <f t="shared" si="749"/>
        <v>201.46359583860846</v>
      </c>
      <c r="BB445" s="9">
        <f t="shared" si="750"/>
        <v>201.46359583860846</v>
      </c>
      <c r="BC445" s="45">
        <f t="shared" si="839"/>
        <v>26861.812778481129</v>
      </c>
      <c r="BD445" s="9">
        <f t="shared" si="751"/>
        <v>201.46359583860846</v>
      </c>
      <c r="BE445" s="45">
        <f t="shared" si="835"/>
        <v>26861.812778481129</v>
      </c>
      <c r="BF445" s="9">
        <f t="shared" si="752"/>
        <v>201.46359583860846</v>
      </c>
      <c r="BG445" s="45">
        <f t="shared" si="836"/>
        <v>26861.812778481129</v>
      </c>
      <c r="BH445" s="58"/>
      <c r="BI445" s="58"/>
      <c r="BJ445" s="58">
        <f t="shared" si="806"/>
        <v>-201.46359583860846</v>
      </c>
      <c r="BK445" s="97"/>
      <c r="BL445" s="44"/>
      <c r="BM445" s="82">
        <f t="shared" si="807"/>
        <v>44</v>
      </c>
      <c r="BN445" s="86">
        <f t="shared" si="808"/>
        <v>44000</v>
      </c>
      <c r="BO445" s="86">
        <f t="shared" si="809"/>
        <v>100</v>
      </c>
      <c r="BP445" s="84">
        <f t="shared" si="753"/>
        <v>3</v>
      </c>
      <c r="BQ445" s="84">
        <f t="shared" si="754"/>
        <v>2.6</v>
      </c>
      <c r="BR445" s="84">
        <f t="shared" si="755"/>
        <v>0.2</v>
      </c>
      <c r="BS445" s="84">
        <f t="shared" si="810"/>
        <v>3.3076943074938095E-2</v>
      </c>
      <c r="BT445" s="84">
        <f t="shared" si="811"/>
        <v>830.3211153472696</v>
      </c>
      <c r="BU445" s="84">
        <f t="shared" si="812"/>
        <v>0</v>
      </c>
      <c r="BV445" s="83">
        <f t="shared" si="813"/>
        <v>1203.587881144397</v>
      </c>
      <c r="BW445" s="81">
        <f t="shared" si="837"/>
        <v>1203.587881144397</v>
      </c>
      <c r="BX445" s="83">
        <f t="shared" si="756"/>
        <v>0</v>
      </c>
      <c r="BY445" s="141">
        <f t="shared" si="757"/>
        <v>0</v>
      </c>
      <c r="BZ445" s="83">
        <f t="shared" si="758"/>
        <v>2.6</v>
      </c>
      <c r="CA445" s="83">
        <f t="shared" si="759"/>
        <v>0</v>
      </c>
      <c r="CB445" s="83">
        <f t="shared" si="814"/>
        <v>2.5538064666451139</v>
      </c>
      <c r="CC445" s="83">
        <f t="shared" si="760"/>
        <v>2.5538064666451139</v>
      </c>
      <c r="CD445" s="143">
        <f t="shared" si="761"/>
        <v>0.2</v>
      </c>
      <c r="CE445" s="83">
        <f t="shared" si="815"/>
        <v>1.8869523213569672E-2</v>
      </c>
      <c r="CF445" s="84">
        <f t="shared" si="816"/>
        <v>858.33197171194479</v>
      </c>
      <c r="CG445" s="83">
        <f t="shared" si="762"/>
        <v>0</v>
      </c>
      <c r="CH445" s="83">
        <f t="shared" si="817"/>
        <v>2.5472185020934002</v>
      </c>
      <c r="CI445" s="83">
        <f t="shared" si="763"/>
        <v>2.5472185020934002</v>
      </c>
      <c r="CJ445" s="143">
        <f t="shared" si="764"/>
        <v>0.2</v>
      </c>
      <c r="CK445" s="83">
        <f t="shared" si="818"/>
        <v>1.8061910799758399E-2</v>
      </c>
      <c r="CL445" s="84">
        <f t="shared" si="819"/>
        <v>802.49853755321089</v>
      </c>
      <c r="CM445" s="83">
        <f t="shared" si="765"/>
        <v>0</v>
      </c>
      <c r="CN445" s="83">
        <f t="shared" si="820"/>
        <v>2.5603839708069702</v>
      </c>
      <c r="CO445" s="83">
        <f t="shared" si="766"/>
        <v>2.5603839708069702</v>
      </c>
      <c r="CP445" s="143">
        <f t="shared" si="767"/>
        <v>0.2</v>
      </c>
      <c r="CQ445" s="83">
        <f t="shared" si="821"/>
        <v>1.8221564504283697E-2</v>
      </c>
      <c r="CR445" s="84">
        <f t="shared" si="822"/>
        <v>788.3636347385368</v>
      </c>
      <c r="CS445" s="83">
        <f t="shared" si="768"/>
        <v>0</v>
      </c>
      <c r="CT445" s="83">
        <f t="shared" si="823"/>
        <v>2.5637385832228028</v>
      </c>
      <c r="CU445" s="83">
        <f t="shared" si="769"/>
        <v>2.5637385832228028</v>
      </c>
      <c r="CV445" s="143">
        <f t="shared" si="770"/>
        <v>0.2</v>
      </c>
      <c r="CW445" s="83">
        <f t="shared" si="824"/>
        <v>1.824952698718376E-2</v>
      </c>
      <c r="CX445" s="84">
        <f t="shared" si="825"/>
        <v>786.8349494394414</v>
      </c>
      <c r="CY445" s="83">
        <f t="shared" si="771"/>
        <v>0</v>
      </c>
      <c r="CZ445" s="83">
        <f t="shared" si="826"/>
        <v>2.5641019103248919</v>
      </c>
      <c r="DA445" s="83">
        <f t="shared" si="772"/>
        <v>2.5641019103248919</v>
      </c>
      <c r="DB445" s="143">
        <f t="shared" si="773"/>
        <v>0.2</v>
      </c>
      <c r="DC445" s="83">
        <f t="shared" si="827"/>
        <v>1.8250446767325693E-2</v>
      </c>
      <c r="DD445" s="84">
        <f t="shared" si="828"/>
        <v>786.76202866517963</v>
      </c>
      <c r="DE445" s="86">
        <f t="shared" si="774"/>
        <v>2166.4581860599146</v>
      </c>
      <c r="DF445" s="86">
        <f t="shared" si="775"/>
        <v>866.5832744239658</v>
      </c>
      <c r="DG445" s="86">
        <f t="shared" si="776"/>
        <v>541.61454651497866</v>
      </c>
      <c r="DH445" s="86">
        <f t="shared" si="777"/>
        <v>0.2819060255889288</v>
      </c>
      <c r="DI445" s="86">
        <f t="shared" si="778"/>
        <v>0.68739401360438845</v>
      </c>
      <c r="DJ445" s="86">
        <f t="shared" si="779"/>
        <v>58.068278499770607</v>
      </c>
      <c r="DK445" s="86">
        <f t="shared" si="780"/>
        <v>-62.10823204804727</v>
      </c>
      <c r="DL445" s="86">
        <f t="shared" si="838"/>
        <v>-62.10823204804727</v>
      </c>
      <c r="DM445" s="86">
        <f t="shared" si="781"/>
        <v>0.68739401360438845</v>
      </c>
      <c r="DN445" s="85">
        <f t="shared" si="782"/>
        <v>0.68739401360438845</v>
      </c>
      <c r="DO445" s="85">
        <f t="shared" si="829"/>
        <v>68.739401360438848</v>
      </c>
      <c r="DP445" s="85">
        <f t="shared" si="783"/>
        <v>0.68739401360438845</v>
      </c>
      <c r="DQ445" s="85">
        <f t="shared" si="830"/>
        <v>68.739401360438848</v>
      </c>
      <c r="DR445" s="85">
        <f t="shared" si="784"/>
        <v>0.68739401360438845</v>
      </c>
      <c r="DS445" s="85">
        <f t="shared" si="831"/>
        <v>68.739401360438848</v>
      </c>
      <c r="DT445" s="81"/>
      <c r="DU445" s="81"/>
      <c r="DV445" s="81">
        <f t="shared" si="832"/>
        <v>-0.68739401360438845</v>
      </c>
      <c r="DW445" s="100"/>
    </row>
    <row r="446" spans="1:127" x14ac:dyDescent="0.2">
      <c r="A446" s="59">
        <f t="shared" si="785"/>
        <v>58.80000000000036</v>
      </c>
      <c r="B446" s="44">
        <f t="shared" si="786"/>
        <v>58800.000000000357</v>
      </c>
      <c r="C446" s="52">
        <f t="shared" si="720"/>
        <v>133.33333333333334</v>
      </c>
      <c r="D446" s="50">
        <f t="shared" si="721"/>
        <v>4</v>
      </c>
      <c r="E446" s="44">
        <f t="shared" si="722"/>
        <v>4.13</v>
      </c>
      <c r="F446" s="47">
        <f t="shared" si="723"/>
        <v>0.02</v>
      </c>
      <c r="G446" s="52">
        <f t="shared" si="787"/>
        <v>2.4672891762289213E-2</v>
      </c>
      <c r="H446" s="57">
        <f t="shared" si="788"/>
        <v>621.59304401299221</v>
      </c>
      <c r="I446" s="52">
        <f t="shared" si="789"/>
        <v>0</v>
      </c>
      <c r="J446" s="54">
        <f t="shared" si="790"/>
        <v>1690.1428732612112</v>
      </c>
      <c r="K446" s="46">
        <f t="shared" si="833"/>
        <v>1690.1428732612112</v>
      </c>
      <c r="L446" s="80">
        <f t="shared" si="724"/>
        <v>0</v>
      </c>
      <c r="M446" s="142">
        <f t="shared" si="725"/>
        <v>0</v>
      </c>
      <c r="N446" s="60">
        <f t="shared" si="726"/>
        <v>4.13</v>
      </c>
      <c r="O446" s="53">
        <f t="shared" si="727"/>
        <v>0</v>
      </c>
      <c r="P446" s="58">
        <f t="shared" si="791"/>
        <v>2.7760515639910426</v>
      </c>
      <c r="Q446" s="49">
        <f t="shared" si="728"/>
        <v>2.7760515639910426</v>
      </c>
      <c r="R446" s="143">
        <f t="shared" si="729"/>
        <v>0.02</v>
      </c>
      <c r="S446" s="51">
        <f t="shared" si="792"/>
        <v>1.9232702263220852E-2</v>
      </c>
      <c r="T446" s="57">
        <f t="shared" si="793"/>
        <v>616.71087208234212</v>
      </c>
      <c r="U446" s="53">
        <f t="shared" si="730"/>
        <v>0</v>
      </c>
      <c r="V446" s="58">
        <f t="shared" si="794"/>
        <v>2.7786458396722695</v>
      </c>
      <c r="W446" s="49">
        <f t="shared" si="731"/>
        <v>2.7786458396722695</v>
      </c>
      <c r="X446" s="143">
        <f t="shared" si="732"/>
        <v>0.02</v>
      </c>
      <c r="Y446" s="51">
        <f t="shared" si="795"/>
        <v>1.8637880481965099E-2</v>
      </c>
      <c r="Z446" s="57">
        <f t="shared" si="796"/>
        <v>605.52219528361479</v>
      </c>
      <c r="AA446" s="53">
        <f t="shared" si="733"/>
        <v>0</v>
      </c>
      <c r="AB446" s="58">
        <f t="shared" si="797"/>
        <v>2.7849833518682026</v>
      </c>
      <c r="AC446" s="49">
        <f t="shared" si="734"/>
        <v>2.7849833518682026</v>
      </c>
      <c r="AD446" s="143">
        <f t="shared" si="735"/>
        <v>0.02</v>
      </c>
      <c r="AE446" s="49">
        <f t="shared" si="834"/>
        <v>1.8585190633116099E-2</v>
      </c>
      <c r="AF446" s="57">
        <f t="shared" si="798"/>
        <v>603.10072709920826</v>
      </c>
      <c r="AG446" s="53">
        <f t="shared" si="736"/>
        <v>0</v>
      </c>
      <c r="AH446" s="58">
        <f t="shared" si="799"/>
        <v>2.7864272612732282</v>
      </c>
      <c r="AI446" s="49">
        <f t="shared" si="737"/>
        <v>2.7864272612732282</v>
      </c>
      <c r="AJ446" s="143">
        <f t="shared" si="738"/>
        <v>0.02</v>
      </c>
      <c r="AK446" s="51">
        <f t="shared" si="800"/>
        <v>1.8585748957977502E-2</v>
      </c>
      <c r="AL446" s="57">
        <f t="shared" si="801"/>
        <v>602.80793320412988</v>
      </c>
      <c r="AM446" s="53">
        <f t="shared" si="739"/>
        <v>0</v>
      </c>
      <c r="AN446" s="58">
        <f t="shared" si="802"/>
        <v>2.7866036059199377</v>
      </c>
      <c r="AO446" s="49">
        <f t="shared" si="740"/>
        <v>2.7866036059199377</v>
      </c>
      <c r="AP446" s="143">
        <f t="shared" si="741"/>
        <v>0.02</v>
      </c>
      <c r="AQ446" s="51">
        <f t="shared" si="803"/>
        <v>1.8586044607709698E-2</v>
      </c>
      <c r="AR446" s="57">
        <f t="shared" si="804"/>
        <v>602.78085284261681</v>
      </c>
      <c r="AS446" s="44">
        <f t="shared" si="742"/>
        <v>3042.2571718701802</v>
      </c>
      <c r="AT446" s="44">
        <f t="shared" si="743"/>
        <v>1216.902868748072</v>
      </c>
      <c r="AU446" s="44">
        <f t="shared" si="744"/>
        <v>760.56429296754504</v>
      </c>
      <c r="AV446" s="47">
        <f t="shared" si="745"/>
        <v>3.4960080611887681</v>
      </c>
      <c r="AW446" s="47">
        <f t="shared" si="746"/>
        <v>57.635005428273871</v>
      </c>
      <c r="AX446" s="86">
        <f t="shared" si="747"/>
        <v>3343.2272156266399</v>
      </c>
      <c r="AY446" s="86">
        <f t="shared" si="748"/>
        <v>199.90479010509463</v>
      </c>
      <c r="AZ446" s="10">
        <f t="shared" si="805"/>
        <v>199.90479010509463</v>
      </c>
      <c r="BA446" s="44">
        <f t="shared" si="749"/>
        <v>199.90479010509463</v>
      </c>
      <c r="BB446" s="9">
        <f t="shared" si="750"/>
        <v>199.90479010509463</v>
      </c>
      <c r="BC446" s="45">
        <f t="shared" si="839"/>
        <v>26653.972014012619</v>
      </c>
      <c r="BD446" s="9">
        <f t="shared" si="751"/>
        <v>199.90479010509463</v>
      </c>
      <c r="BE446" s="45">
        <f t="shared" si="835"/>
        <v>26653.972014012619</v>
      </c>
      <c r="BF446" s="9">
        <f t="shared" si="752"/>
        <v>199.90479010509463</v>
      </c>
      <c r="BG446" s="45">
        <f t="shared" si="836"/>
        <v>26653.972014012619</v>
      </c>
      <c r="BH446" s="58"/>
      <c r="BI446" s="58"/>
      <c r="BJ446" s="58">
        <f t="shared" si="806"/>
        <v>-199.90479010509463</v>
      </c>
      <c r="BK446" s="97"/>
      <c r="BL446" s="44"/>
      <c r="BM446" s="82">
        <f t="shared" si="807"/>
        <v>44.1</v>
      </c>
      <c r="BN446" s="86">
        <f t="shared" si="808"/>
        <v>44100</v>
      </c>
      <c r="BO446" s="86">
        <f t="shared" si="809"/>
        <v>100</v>
      </c>
      <c r="BP446" s="84">
        <f t="shared" si="753"/>
        <v>3</v>
      </c>
      <c r="BQ446" s="84">
        <f t="shared" si="754"/>
        <v>2.6</v>
      </c>
      <c r="BR446" s="84">
        <f t="shared" si="755"/>
        <v>0.2</v>
      </c>
      <c r="BS446" s="84">
        <f t="shared" si="810"/>
        <v>3.3056943074938096E-2</v>
      </c>
      <c r="BT446" s="84">
        <f t="shared" si="811"/>
        <v>831.59292085015181</v>
      </c>
      <c r="BU446" s="84">
        <f t="shared" si="812"/>
        <v>0</v>
      </c>
      <c r="BV446" s="83">
        <f t="shared" si="813"/>
        <v>1206.432781144397</v>
      </c>
      <c r="BW446" s="81">
        <f t="shared" si="837"/>
        <v>1206.432781144397</v>
      </c>
      <c r="BX446" s="83">
        <f t="shared" si="756"/>
        <v>0</v>
      </c>
      <c r="BY446" s="141">
        <f t="shared" si="757"/>
        <v>0</v>
      </c>
      <c r="BZ446" s="83">
        <f t="shared" si="758"/>
        <v>2.6</v>
      </c>
      <c r="CA446" s="83">
        <f t="shared" si="759"/>
        <v>0</v>
      </c>
      <c r="CB446" s="83">
        <f t="shared" si="814"/>
        <v>2.5538685375784782</v>
      </c>
      <c r="CC446" s="83">
        <f t="shared" si="760"/>
        <v>2.5538685375784782</v>
      </c>
      <c r="CD446" s="143">
        <f t="shared" si="761"/>
        <v>0.2</v>
      </c>
      <c r="CE446" s="83">
        <f t="shared" si="815"/>
        <v>1.8849523213569672E-2</v>
      </c>
      <c r="CF446" s="84">
        <f t="shared" si="816"/>
        <v>859.07045849470967</v>
      </c>
      <c r="CG446" s="83">
        <f t="shared" si="762"/>
        <v>0</v>
      </c>
      <c r="CH446" s="83">
        <f t="shared" si="817"/>
        <v>2.547406288424761</v>
      </c>
      <c r="CI446" s="83">
        <f t="shared" si="763"/>
        <v>2.547406288424761</v>
      </c>
      <c r="CJ446" s="143">
        <f t="shared" si="764"/>
        <v>0.2</v>
      </c>
      <c r="CK446" s="83">
        <f t="shared" si="818"/>
        <v>1.80419107997584E-2</v>
      </c>
      <c r="CL446" s="84">
        <f t="shared" si="819"/>
        <v>803.20722865234211</v>
      </c>
      <c r="CM446" s="83">
        <f t="shared" si="765"/>
        <v>0</v>
      </c>
      <c r="CN446" s="83">
        <f t="shared" si="820"/>
        <v>2.5605788898550785</v>
      </c>
      <c r="CO446" s="83">
        <f t="shared" si="766"/>
        <v>2.5605788898550785</v>
      </c>
      <c r="CP446" s="143">
        <f t="shared" si="767"/>
        <v>0.2</v>
      </c>
      <c r="CQ446" s="83">
        <f t="shared" si="821"/>
        <v>1.8201564504283698E-2</v>
      </c>
      <c r="CR446" s="84">
        <f t="shared" si="822"/>
        <v>789.07491729271339</v>
      </c>
      <c r="CS446" s="83">
        <f t="shared" si="768"/>
        <v>0</v>
      </c>
      <c r="CT446" s="83">
        <f t="shared" si="823"/>
        <v>2.5639329214481235</v>
      </c>
      <c r="CU446" s="83">
        <f t="shared" si="769"/>
        <v>2.5639329214481235</v>
      </c>
      <c r="CV446" s="143">
        <f t="shared" si="770"/>
        <v>0.2</v>
      </c>
      <c r="CW446" s="83">
        <f t="shared" si="824"/>
        <v>1.8229526987183761E-2</v>
      </c>
      <c r="CX446" s="84">
        <f t="shared" si="825"/>
        <v>787.54639198301982</v>
      </c>
      <c r="CY446" s="83">
        <f t="shared" si="771"/>
        <v>0</v>
      </c>
      <c r="CZ446" s="83">
        <f t="shared" si="826"/>
        <v>2.5642962141024848</v>
      </c>
      <c r="DA446" s="83">
        <f t="shared" si="772"/>
        <v>2.5642962141024848</v>
      </c>
      <c r="DB446" s="143">
        <f t="shared" si="773"/>
        <v>0.2</v>
      </c>
      <c r="DC446" s="83">
        <f t="shared" si="827"/>
        <v>1.8230446767325693E-2</v>
      </c>
      <c r="DD446" s="84">
        <f t="shared" si="828"/>
        <v>787.47340627048766</v>
      </c>
      <c r="DE446" s="86">
        <f t="shared" si="774"/>
        <v>2171.5790060599147</v>
      </c>
      <c r="DF446" s="86">
        <f t="shared" si="775"/>
        <v>868.63160242396577</v>
      </c>
      <c r="DG446" s="86">
        <f t="shared" si="776"/>
        <v>542.89475151497868</v>
      </c>
      <c r="DH446" s="86">
        <f t="shared" si="777"/>
        <v>0.28085070604119483</v>
      </c>
      <c r="DI446" s="86">
        <f t="shared" si="778"/>
        <v>0.68267471153180037</v>
      </c>
      <c r="DJ446" s="86">
        <f t="shared" si="779"/>
        <v>57.321591752568928</v>
      </c>
      <c r="DK446" s="86">
        <f t="shared" si="780"/>
        <v>-64.981457396352639</v>
      </c>
      <c r="DL446" s="86">
        <f t="shared" si="838"/>
        <v>-64.981457396352639</v>
      </c>
      <c r="DM446" s="86">
        <f t="shared" si="781"/>
        <v>0.68267471153180037</v>
      </c>
      <c r="DN446" s="85">
        <f t="shared" si="782"/>
        <v>0.68267471153180037</v>
      </c>
      <c r="DO446" s="85">
        <f t="shared" si="829"/>
        <v>68.26747115318004</v>
      </c>
      <c r="DP446" s="85">
        <f t="shared" si="783"/>
        <v>0.68267471153180037</v>
      </c>
      <c r="DQ446" s="85">
        <f t="shared" si="830"/>
        <v>68.26747115318004</v>
      </c>
      <c r="DR446" s="85">
        <f t="shared" si="784"/>
        <v>0.68267471153180037</v>
      </c>
      <c r="DS446" s="85">
        <f t="shared" si="831"/>
        <v>68.26747115318004</v>
      </c>
      <c r="DT446" s="81"/>
      <c r="DU446" s="81"/>
      <c r="DV446" s="81">
        <f t="shared" si="832"/>
        <v>-0.68267471153180037</v>
      </c>
      <c r="DW446" s="100"/>
    </row>
    <row r="447" spans="1:127" x14ac:dyDescent="0.2">
      <c r="A447" s="59">
        <f t="shared" si="785"/>
        <v>58.933333333333692</v>
      </c>
      <c r="B447" s="44">
        <f t="shared" si="786"/>
        <v>58933.333333333692</v>
      </c>
      <c r="C447" s="52">
        <f t="shared" si="720"/>
        <v>133.33333333333334</v>
      </c>
      <c r="D447" s="50">
        <f t="shared" si="721"/>
        <v>4</v>
      </c>
      <c r="E447" s="44">
        <f t="shared" si="722"/>
        <v>4.13</v>
      </c>
      <c r="F447" s="47">
        <f t="shared" si="723"/>
        <v>0.02</v>
      </c>
      <c r="G447" s="52">
        <f t="shared" si="787"/>
        <v>2.4670225095622545E-2</v>
      </c>
      <c r="H447" s="57">
        <f t="shared" si="788"/>
        <v>622.38954307445965</v>
      </c>
      <c r="I447" s="52">
        <f t="shared" si="789"/>
        <v>0</v>
      </c>
      <c r="J447" s="54">
        <f t="shared" si="790"/>
        <v>1694.4592732612111</v>
      </c>
      <c r="K447" s="46">
        <f t="shared" si="833"/>
        <v>1694.4592732612111</v>
      </c>
      <c r="L447" s="80">
        <f t="shared" si="724"/>
        <v>0</v>
      </c>
      <c r="M447" s="142">
        <f t="shared" si="725"/>
        <v>0</v>
      </c>
      <c r="N447" s="60">
        <f t="shared" si="726"/>
        <v>4.13</v>
      </c>
      <c r="O447" s="53">
        <f t="shared" si="727"/>
        <v>0</v>
      </c>
      <c r="P447" s="58">
        <f t="shared" si="791"/>
        <v>2.7759672251901337</v>
      </c>
      <c r="Q447" s="49">
        <f t="shared" si="728"/>
        <v>2.7759672251901337</v>
      </c>
      <c r="R447" s="143">
        <f t="shared" si="729"/>
        <v>0.02</v>
      </c>
      <c r="S447" s="51">
        <f t="shared" si="792"/>
        <v>1.9230035596554184E-2</v>
      </c>
      <c r="T447" s="57">
        <f t="shared" si="793"/>
        <v>617.63455179969526</v>
      </c>
      <c r="U447" s="53">
        <f t="shared" si="730"/>
        <v>0</v>
      </c>
      <c r="V447" s="58">
        <f t="shared" si="794"/>
        <v>2.7784770517093484</v>
      </c>
      <c r="W447" s="49">
        <f t="shared" si="731"/>
        <v>2.7784770517093484</v>
      </c>
      <c r="X447" s="143">
        <f t="shared" si="732"/>
        <v>0.02</v>
      </c>
      <c r="Y447" s="51">
        <f t="shared" si="795"/>
        <v>1.8635213815298431E-2</v>
      </c>
      <c r="Z447" s="57">
        <f t="shared" si="796"/>
        <v>606.41647008383336</v>
      </c>
      <c r="AA447" s="53">
        <f t="shared" si="733"/>
        <v>0</v>
      </c>
      <c r="AB447" s="58">
        <f t="shared" si="797"/>
        <v>2.7847887049017013</v>
      </c>
      <c r="AC447" s="49">
        <f t="shared" si="734"/>
        <v>2.7847887049017013</v>
      </c>
      <c r="AD447" s="143">
        <f t="shared" si="735"/>
        <v>0.02</v>
      </c>
      <c r="AE447" s="49">
        <f t="shared" si="834"/>
        <v>1.8582523966449431E-2</v>
      </c>
      <c r="AF447" s="57">
        <f t="shared" si="798"/>
        <v>603.99044431719767</v>
      </c>
      <c r="AG447" s="53">
        <f t="shared" si="736"/>
        <v>0</v>
      </c>
      <c r="AH447" s="58">
        <f t="shared" si="799"/>
        <v>2.7862262535299447</v>
      </c>
      <c r="AI447" s="49">
        <f t="shared" si="737"/>
        <v>2.7862262535299447</v>
      </c>
      <c r="AJ447" s="143">
        <f t="shared" si="738"/>
        <v>0.02</v>
      </c>
      <c r="AK447" s="51">
        <f t="shared" si="800"/>
        <v>1.8583082291310834E-2</v>
      </c>
      <c r="AL447" s="57">
        <f t="shared" si="801"/>
        <v>603.69721609255305</v>
      </c>
      <c r="AM447" s="53">
        <f t="shared" si="739"/>
        <v>0</v>
      </c>
      <c r="AN447" s="58">
        <f t="shared" si="802"/>
        <v>2.7864017641142609</v>
      </c>
      <c r="AO447" s="49">
        <f t="shared" si="740"/>
        <v>2.7864017641142609</v>
      </c>
      <c r="AP447" s="143">
        <f t="shared" si="741"/>
        <v>0.02</v>
      </c>
      <c r="AQ447" s="51">
        <f t="shared" si="803"/>
        <v>1.858337794104303E-2</v>
      </c>
      <c r="AR447" s="57">
        <f t="shared" si="804"/>
        <v>603.67009360078771</v>
      </c>
      <c r="AS447" s="44">
        <f t="shared" si="742"/>
        <v>3050.02669187018</v>
      </c>
      <c r="AT447" s="44">
        <f t="shared" si="743"/>
        <v>1220.0106767480718</v>
      </c>
      <c r="AU447" s="44">
        <f t="shared" si="744"/>
        <v>762.506672967545</v>
      </c>
      <c r="AV447" s="47">
        <f t="shared" si="745"/>
        <v>3.4686666341064338</v>
      </c>
      <c r="AW447" s="47">
        <f t="shared" si="746"/>
        <v>56.790602685529244</v>
      </c>
      <c r="AX447" s="86">
        <f t="shared" si="747"/>
        <v>3264.9858837228862</v>
      </c>
      <c r="AY447" s="86">
        <f t="shared" si="748"/>
        <v>198.3529332407779</v>
      </c>
      <c r="AZ447" s="10">
        <f t="shared" si="805"/>
        <v>198.3529332407779</v>
      </c>
      <c r="BA447" s="44">
        <f t="shared" si="749"/>
        <v>198.3529332407779</v>
      </c>
      <c r="BB447" s="9">
        <f t="shared" si="750"/>
        <v>198.3529332407779</v>
      </c>
      <c r="BC447" s="45">
        <f t="shared" si="839"/>
        <v>26447.057765437054</v>
      </c>
      <c r="BD447" s="9">
        <f t="shared" si="751"/>
        <v>198.3529332407779</v>
      </c>
      <c r="BE447" s="45">
        <f t="shared" si="835"/>
        <v>26447.057765437054</v>
      </c>
      <c r="BF447" s="9">
        <f t="shared" si="752"/>
        <v>198.3529332407779</v>
      </c>
      <c r="BG447" s="45">
        <f t="shared" si="836"/>
        <v>26447.057765437054</v>
      </c>
      <c r="BH447" s="58"/>
      <c r="BI447" s="58"/>
      <c r="BJ447" s="58">
        <f t="shared" si="806"/>
        <v>-198.3529332407779</v>
      </c>
      <c r="BK447" s="97"/>
      <c r="BL447" s="44"/>
      <c r="BM447" s="82">
        <f t="shared" si="807"/>
        <v>44.2</v>
      </c>
      <c r="BN447" s="86">
        <f t="shared" si="808"/>
        <v>44200</v>
      </c>
      <c r="BO447" s="86">
        <f t="shared" si="809"/>
        <v>100</v>
      </c>
      <c r="BP447" s="84">
        <f t="shared" si="753"/>
        <v>3</v>
      </c>
      <c r="BQ447" s="84">
        <f t="shared" si="754"/>
        <v>2.6</v>
      </c>
      <c r="BR447" s="84">
        <f t="shared" si="755"/>
        <v>0.2</v>
      </c>
      <c r="BS447" s="84">
        <f t="shared" si="810"/>
        <v>3.3036943074938097E-2</v>
      </c>
      <c r="BT447" s="84">
        <f t="shared" si="811"/>
        <v>832.86395712226476</v>
      </c>
      <c r="BU447" s="84">
        <f t="shared" si="812"/>
        <v>0</v>
      </c>
      <c r="BV447" s="83">
        <f t="shared" si="813"/>
        <v>1209.2776811443969</v>
      </c>
      <c r="BW447" s="81">
        <f t="shared" si="837"/>
        <v>1209.2776811443969</v>
      </c>
      <c r="BX447" s="83">
        <f t="shared" si="756"/>
        <v>0</v>
      </c>
      <c r="BY447" s="141">
        <f t="shared" si="757"/>
        <v>0</v>
      </c>
      <c r="BZ447" s="83">
        <f t="shared" si="758"/>
        <v>2.6</v>
      </c>
      <c r="CA447" s="83">
        <f t="shared" si="759"/>
        <v>0</v>
      </c>
      <c r="CB447" s="83">
        <f t="shared" si="814"/>
        <v>2.5539307752893183</v>
      </c>
      <c r="CC447" s="83">
        <f t="shared" si="760"/>
        <v>2.5539307752893183</v>
      </c>
      <c r="CD447" s="143">
        <f t="shared" si="761"/>
        <v>0.2</v>
      </c>
      <c r="CE447" s="83">
        <f t="shared" si="815"/>
        <v>1.8829523213569673E-2</v>
      </c>
      <c r="CF447" s="84">
        <f t="shared" si="816"/>
        <v>859.80814420313038</v>
      </c>
      <c r="CG447" s="83">
        <f t="shared" si="762"/>
        <v>0</v>
      </c>
      <c r="CH447" s="83">
        <f t="shared" si="817"/>
        <v>2.5475942371399118</v>
      </c>
      <c r="CI447" s="83">
        <f t="shared" si="763"/>
        <v>2.5475942371399118</v>
      </c>
      <c r="CJ447" s="143">
        <f t="shared" si="764"/>
        <v>0.2</v>
      </c>
      <c r="CK447" s="83">
        <f t="shared" si="818"/>
        <v>1.80219107997584E-2</v>
      </c>
      <c r="CL447" s="84">
        <f t="shared" si="819"/>
        <v>803.9150823968231</v>
      </c>
      <c r="CM447" s="83">
        <f t="shared" si="765"/>
        <v>0</v>
      </c>
      <c r="CN447" s="83">
        <f t="shared" si="820"/>
        <v>2.5607739818035724</v>
      </c>
      <c r="CO447" s="83">
        <f t="shared" si="766"/>
        <v>2.5607739818035724</v>
      </c>
      <c r="CP447" s="143">
        <f t="shared" si="767"/>
        <v>0.2</v>
      </c>
      <c r="CQ447" s="83">
        <f t="shared" si="821"/>
        <v>1.8181564504283699E-2</v>
      </c>
      <c r="CR447" s="84">
        <f t="shared" si="822"/>
        <v>789.78536462852321</v>
      </c>
      <c r="CS447" s="83">
        <f t="shared" si="768"/>
        <v>0</v>
      </c>
      <c r="CT447" s="83">
        <f t="shared" si="823"/>
        <v>2.5641274325357717</v>
      </c>
      <c r="CU447" s="83">
        <f t="shared" si="769"/>
        <v>2.5641274325357717</v>
      </c>
      <c r="CV447" s="143">
        <f t="shared" si="770"/>
        <v>0.2</v>
      </c>
      <c r="CW447" s="83">
        <f t="shared" si="824"/>
        <v>1.8209526987183762E-2</v>
      </c>
      <c r="CX447" s="84">
        <f t="shared" si="825"/>
        <v>788.25700054983417</v>
      </c>
      <c r="CY447" s="83">
        <f t="shared" si="771"/>
        <v>0</v>
      </c>
      <c r="CZ447" s="83">
        <f t="shared" si="826"/>
        <v>2.5644906904986535</v>
      </c>
      <c r="DA447" s="83">
        <f t="shared" si="772"/>
        <v>2.5644906904986535</v>
      </c>
      <c r="DB447" s="143">
        <f t="shared" si="773"/>
        <v>0.2</v>
      </c>
      <c r="DC447" s="83">
        <f t="shared" si="827"/>
        <v>1.8210446767325694E-2</v>
      </c>
      <c r="DD447" s="84">
        <f t="shared" si="828"/>
        <v>788.18395003166154</v>
      </c>
      <c r="DE447" s="86">
        <f t="shared" si="774"/>
        <v>2176.6998260599144</v>
      </c>
      <c r="DF447" s="86">
        <f t="shared" si="775"/>
        <v>870.67993042396574</v>
      </c>
      <c r="DG447" s="86">
        <f t="shared" si="776"/>
        <v>544.17495651497859</v>
      </c>
      <c r="DH447" s="86">
        <f t="shared" si="777"/>
        <v>0.27980197164910697</v>
      </c>
      <c r="DI447" s="86">
        <f t="shared" si="778"/>
        <v>0.67799953600419172</v>
      </c>
      <c r="DJ447" s="86">
        <f t="shared" si="779"/>
        <v>56.586345029919464</v>
      </c>
      <c r="DK447" s="86">
        <f t="shared" si="780"/>
        <v>-67.850353040441831</v>
      </c>
      <c r="DL447" s="86">
        <f t="shared" si="838"/>
        <v>-67.850353040441831</v>
      </c>
      <c r="DM447" s="86">
        <f t="shared" si="781"/>
        <v>0.67799953600419172</v>
      </c>
      <c r="DN447" s="85">
        <f t="shared" si="782"/>
        <v>0.67799953600419172</v>
      </c>
      <c r="DO447" s="85">
        <f t="shared" si="829"/>
        <v>67.799953600419173</v>
      </c>
      <c r="DP447" s="85">
        <f t="shared" si="783"/>
        <v>0.67799953600419172</v>
      </c>
      <c r="DQ447" s="85">
        <f t="shared" si="830"/>
        <v>67.799953600419173</v>
      </c>
      <c r="DR447" s="85">
        <f t="shared" si="784"/>
        <v>0.67799953600419172</v>
      </c>
      <c r="DS447" s="85">
        <f t="shared" si="831"/>
        <v>67.799953600419173</v>
      </c>
      <c r="DT447" s="81"/>
      <c r="DU447" s="81"/>
      <c r="DV447" s="81">
        <f t="shared" si="832"/>
        <v>-0.67799953600419172</v>
      </c>
      <c r="DW447" s="100"/>
    </row>
    <row r="448" spans="1:127" x14ac:dyDescent="0.2">
      <c r="A448" s="59">
        <f t="shared" si="785"/>
        <v>59.066666666667032</v>
      </c>
      <c r="B448" s="44">
        <f t="shared" si="786"/>
        <v>59066.666666667028</v>
      </c>
      <c r="C448" s="52">
        <f t="shared" si="720"/>
        <v>133.33333333333334</v>
      </c>
      <c r="D448" s="50">
        <f t="shared" si="721"/>
        <v>4</v>
      </c>
      <c r="E448" s="44">
        <f t="shared" si="722"/>
        <v>4.13</v>
      </c>
      <c r="F448" s="47">
        <f t="shared" si="723"/>
        <v>0.02</v>
      </c>
      <c r="G448" s="52">
        <f t="shared" si="787"/>
        <v>2.4667558428955877E-2</v>
      </c>
      <c r="H448" s="57">
        <f t="shared" si="788"/>
        <v>623.18595604499365</v>
      </c>
      <c r="I448" s="52">
        <f t="shared" si="789"/>
        <v>0</v>
      </c>
      <c r="J448" s="54">
        <f t="shared" si="790"/>
        <v>1698.7756732612111</v>
      </c>
      <c r="K448" s="46">
        <f t="shared" si="833"/>
        <v>1698.7756732612111</v>
      </c>
      <c r="L448" s="80">
        <f t="shared" si="724"/>
        <v>0</v>
      </c>
      <c r="M448" s="142">
        <f t="shared" si="725"/>
        <v>0</v>
      </c>
      <c r="N448" s="60">
        <f t="shared" si="726"/>
        <v>4.13</v>
      </c>
      <c r="O448" s="53">
        <f t="shared" si="727"/>
        <v>0</v>
      </c>
      <c r="P448" s="58">
        <f t="shared" si="791"/>
        <v>2.7758853828632515</v>
      </c>
      <c r="Q448" s="49">
        <f t="shared" si="728"/>
        <v>2.7758853828632515</v>
      </c>
      <c r="R448" s="143">
        <f t="shared" si="729"/>
        <v>0.02</v>
      </c>
      <c r="S448" s="51">
        <f t="shared" si="792"/>
        <v>1.9227368929887516E-2</v>
      </c>
      <c r="T448" s="57">
        <f t="shared" si="793"/>
        <v>618.55813149658945</v>
      </c>
      <c r="U448" s="53">
        <f t="shared" si="730"/>
        <v>0</v>
      </c>
      <c r="V448" s="58">
        <f t="shared" si="794"/>
        <v>2.7783116844137212</v>
      </c>
      <c r="W448" s="49">
        <f t="shared" si="731"/>
        <v>2.7783116844137212</v>
      </c>
      <c r="X448" s="143">
        <f t="shared" si="732"/>
        <v>0.02</v>
      </c>
      <c r="Y448" s="51">
        <f t="shared" si="795"/>
        <v>1.8632547148631762E-2</v>
      </c>
      <c r="Z448" s="57">
        <f t="shared" si="796"/>
        <v>607.31067124200626</v>
      </c>
      <c r="AA448" s="53">
        <f t="shared" si="733"/>
        <v>0</v>
      </c>
      <c r="AB448" s="58">
        <f t="shared" si="797"/>
        <v>2.7845972817484168</v>
      </c>
      <c r="AC448" s="49">
        <f t="shared" si="734"/>
        <v>2.7845972817484168</v>
      </c>
      <c r="AD448" s="143">
        <f t="shared" si="735"/>
        <v>0.02</v>
      </c>
      <c r="AE448" s="49">
        <f t="shared" si="834"/>
        <v>1.8579857299782763E-2</v>
      </c>
      <c r="AF448" s="57">
        <f t="shared" si="798"/>
        <v>604.88009604555134</v>
      </c>
      <c r="AG448" s="53">
        <f t="shared" si="736"/>
        <v>0</v>
      </c>
      <c r="AH448" s="58">
        <f t="shared" si="799"/>
        <v>2.7860284393409351</v>
      </c>
      <c r="AI448" s="49">
        <f t="shared" si="737"/>
        <v>2.7860284393409351</v>
      </c>
      <c r="AJ448" s="143">
        <f t="shared" si="738"/>
        <v>0.02</v>
      </c>
      <c r="AK448" s="51">
        <f t="shared" si="800"/>
        <v>1.8580415624644166E-2</v>
      </c>
      <c r="AL448" s="57">
        <f t="shared" si="801"/>
        <v>604.58643552496335</v>
      </c>
      <c r="AM448" s="53">
        <f t="shared" si="739"/>
        <v>0</v>
      </c>
      <c r="AN448" s="58">
        <f t="shared" si="802"/>
        <v>2.7862031124486624</v>
      </c>
      <c r="AO448" s="49">
        <f t="shared" si="740"/>
        <v>2.7862031124486624</v>
      </c>
      <c r="AP448" s="143">
        <f t="shared" si="741"/>
        <v>0.02</v>
      </c>
      <c r="AQ448" s="51">
        <f t="shared" si="803"/>
        <v>1.8580711274376362E-2</v>
      </c>
      <c r="AR448" s="57">
        <f t="shared" si="804"/>
        <v>604.55927117008275</v>
      </c>
      <c r="AS448" s="44">
        <f t="shared" si="742"/>
        <v>3057.7962118701798</v>
      </c>
      <c r="AT448" s="44">
        <f t="shared" si="743"/>
        <v>1223.1184847480718</v>
      </c>
      <c r="AU448" s="44">
        <f t="shared" si="744"/>
        <v>764.44905296754496</v>
      </c>
      <c r="AV448" s="47">
        <f t="shared" si="745"/>
        <v>3.4415957142609654</v>
      </c>
      <c r="AW448" s="47">
        <f t="shared" si="746"/>
        <v>55.960303511942904</v>
      </c>
      <c r="AX448" s="86">
        <f t="shared" si="747"/>
        <v>3188.7340103605293</v>
      </c>
      <c r="AY448" s="86">
        <f t="shared" si="748"/>
        <v>196.80801519065804</v>
      </c>
      <c r="AZ448" s="10">
        <f t="shared" si="805"/>
        <v>196.80801519065804</v>
      </c>
      <c r="BA448" s="44">
        <f t="shared" si="749"/>
        <v>196.80801519065804</v>
      </c>
      <c r="BB448" s="9">
        <f t="shared" si="750"/>
        <v>196.80801519065804</v>
      </c>
      <c r="BC448" s="45">
        <f t="shared" si="839"/>
        <v>26241.068692087742</v>
      </c>
      <c r="BD448" s="9">
        <f t="shared" si="751"/>
        <v>196.80801519065804</v>
      </c>
      <c r="BE448" s="45">
        <f t="shared" si="835"/>
        <v>26241.068692087742</v>
      </c>
      <c r="BF448" s="9">
        <f t="shared" si="752"/>
        <v>196.80801519065804</v>
      </c>
      <c r="BG448" s="45">
        <f t="shared" si="836"/>
        <v>26241.068692087742</v>
      </c>
      <c r="BH448" s="58"/>
      <c r="BI448" s="58"/>
      <c r="BJ448" s="58">
        <f t="shared" si="806"/>
        <v>-196.80801519065804</v>
      </c>
      <c r="BK448" s="97"/>
      <c r="BL448" s="44"/>
      <c r="BM448" s="82">
        <f t="shared" si="807"/>
        <v>44.300000000000004</v>
      </c>
      <c r="BN448" s="86">
        <f t="shared" si="808"/>
        <v>44300</v>
      </c>
      <c r="BO448" s="86">
        <f t="shared" si="809"/>
        <v>100</v>
      </c>
      <c r="BP448" s="84">
        <f t="shared" si="753"/>
        <v>3</v>
      </c>
      <c r="BQ448" s="84">
        <f t="shared" si="754"/>
        <v>2.6</v>
      </c>
      <c r="BR448" s="84">
        <f t="shared" si="755"/>
        <v>0.2</v>
      </c>
      <c r="BS448" s="84">
        <f t="shared" si="810"/>
        <v>3.3016943074938097E-2</v>
      </c>
      <c r="BT448" s="84">
        <f t="shared" si="811"/>
        <v>834.13422416360856</v>
      </c>
      <c r="BU448" s="84">
        <f t="shared" si="812"/>
        <v>0</v>
      </c>
      <c r="BV448" s="83">
        <f t="shared" si="813"/>
        <v>1212.1225811443967</v>
      </c>
      <c r="BW448" s="81">
        <f t="shared" si="837"/>
        <v>1212.1225811443967</v>
      </c>
      <c r="BX448" s="83">
        <f t="shared" si="756"/>
        <v>0</v>
      </c>
      <c r="BY448" s="141">
        <f t="shared" si="757"/>
        <v>0</v>
      </c>
      <c r="BZ448" s="83">
        <f t="shared" si="758"/>
        <v>2.6</v>
      </c>
      <c r="CA448" s="83">
        <f t="shared" si="759"/>
        <v>0</v>
      </c>
      <c r="CB448" s="83">
        <f t="shared" si="814"/>
        <v>2.5539931797321915</v>
      </c>
      <c r="CC448" s="83">
        <f t="shared" si="760"/>
        <v>2.5539931797321915</v>
      </c>
      <c r="CD448" s="143">
        <f t="shared" si="761"/>
        <v>0.2</v>
      </c>
      <c r="CE448" s="83">
        <f t="shared" si="815"/>
        <v>1.8809523213569674E-2</v>
      </c>
      <c r="CF448" s="84">
        <f t="shared" si="816"/>
        <v>860.54502882802535</v>
      </c>
      <c r="CG448" s="83">
        <f t="shared" si="762"/>
        <v>0</v>
      </c>
      <c r="CH448" s="83">
        <f t="shared" si="817"/>
        <v>2.5477823482495068</v>
      </c>
      <c r="CI448" s="83">
        <f t="shared" si="763"/>
        <v>2.5477823482495068</v>
      </c>
      <c r="CJ448" s="143">
        <f t="shared" si="764"/>
        <v>0.2</v>
      </c>
      <c r="CK448" s="83">
        <f t="shared" si="818"/>
        <v>1.8001910799758401E-2</v>
      </c>
      <c r="CL448" s="84">
        <f t="shared" si="819"/>
        <v>804.62209886503354</v>
      </c>
      <c r="CM448" s="83">
        <f t="shared" si="765"/>
        <v>0</v>
      </c>
      <c r="CN448" s="83">
        <f t="shared" si="820"/>
        <v>2.5609692466452474</v>
      </c>
      <c r="CO448" s="83">
        <f t="shared" si="766"/>
        <v>2.5609692466452474</v>
      </c>
      <c r="CP448" s="143">
        <f t="shared" si="767"/>
        <v>0.2</v>
      </c>
      <c r="CQ448" s="83">
        <f t="shared" si="821"/>
        <v>1.81615645042837E-2</v>
      </c>
      <c r="CR448" s="84">
        <f t="shared" si="822"/>
        <v>790.49497682520314</v>
      </c>
      <c r="CS448" s="83">
        <f t="shared" si="768"/>
        <v>0</v>
      </c>
      <c r="CT448" s="83">
        <f t="shared" si="823"/>
        <v>2.5643221164779395</v>
      </c>
      <c r="CU448" s="83">
        <f t="shared" si="769"/>
        <v>2.5643221164779395</v>
      </c>
      <c r="CV448" s="143">
        <f t="shared" si="770"/>
        <v>0.2</v>
      </c>
      <c r="CW448" s="83">
        <f t="shared" si="824"/>
        <v>1.8189526987183763E-2</v>
      </c>
      <c r="CX448" s="84">
        <f t="shared" si="825"/>
        <v>788.96677521845061</v>
      </c>
      <c r="CY448" s="83">
        <f t="shared" si="771"/>
        <v>0</v>
      </c>
      <c r="CZ448" s="83">
        <f t="shared" si="826"/>
        <v>2.5646853395057114</v>
      </c>
      <c r="DA448" s="83">
        <f t="shared" si="772"/>
        <v>2.5646853395057114</v>
      </c>
      <c r="DB448" s="143">
        <f t="shared" si="773"/>
        <v>0.2</v>
      </c>
      <c r="DC448" s="83">
        <f t="shared" si="827"/>
        <v>1.8190446767325695E-2</v>
      </c>
      <c r="DD448" s="84">
        <f t="shared" si="828"/>
        <v>788.89366002728593</v>
      </c>
      <c r="DE448" s="86">
        <f t="shared" si="774"/>
        <v>2181.820646059914</v>
      </c>
      <c r="DF448" s="86">
        <f t="shared" si="775"/>
        <v>872.7282584239656</v>
      </c>
      <c r="DG448" s="86">
        <f t="shared" si="776"/>
        <v>545.4551615149785</v>
      </c>
      <c r="DH448" s="86">
        <f t="shared" si="777"/>
        <v>0.27875977026948573</v>
      </c>
      <c r="DI448" s="86">
        <f t="shared" si="778"/>
        <v>0.67336798887309623</v>
      </c>
      <c r="DJ448" s="86">
        <f t="shared" si="779"/>
        <v>55.862338699092682</v>
      </c>
      <c r="DK448" s="86">
        <f t="shared" si="780"/>
        <v>-70.714923645325385</v>
      </c>
      <c r="DL448" s="86">
        <f t="shared" si="838"/>
        <v>-70.714923645325385</v>
      </c>
      <c r="DM448" s="86">
        <f t="shared" si="781"/>
        <v>0.67336798887309623</v>
      </c>
      <c r="DN448" s="85">
        <f t="shared" si="782"/>
        <v>0.67336798887309623</v>
      </c>
      <c r="DO448" s="85">
        <f t="shared" si="829"/>
        <v>67.336798887309627</v>
      </c>
      <c r="DP448" s="85">
        <f t="shared" si="783"/>
        <v>0.67336798887309623</v>
      </c>
      <c r="DQ448" s="85">
        <f t="shared" si="830"/>
        <v>67.336798887309627</v>
      </c>
      <c r="DR448" s="85">
        <f t="shared" si="784"/>
        <v>0.67336798887309623</v>
      </c>
      <c r="DS448" s="85">
        <f t="shared" si="831"/>
        <v>67.336798887309627</v>
      </c>
      <c r="DT448" s="81"/>
      <c r="DU448" s="81"/>
      <c r="DV448" s="81">
        <f t="shared" si="832"/>
        <v>-0.67336798887309623</v>
      </c>
      <c r="DW448" s="100"/>
    </row>
    <row r="449" spans="1:127" x14ac:dyDescent="0.2">
      <c r="A449" s="59">
        <f t="shared" si="785"/>
        <v>59.200000000000365</v>
      </c>
      <c r="B449" s="44">
        <f t="shared" si="786"/>
        <v>59200.000000000364</v>
      </c>
      <c r="C449" s="52">
        <f t="shared" si="720"/>
        <v>133.33333333333334</v>
      </c>
      <c r="D449" s="50">
        <f t="shared" si="721"/>
        <v>4</v>
      </c>
      <c r="E449" s="44">
        <f t="shared" si="722"/>
        <v>4.13</v>
      </c>
      <c r="F449" s="47">
        <f t="shared" si="723"/>
        <v>0.02</v>
      </c>
      <c r="G449" s="52">
        <f t="shared" si="787"/>
        <v>2.4664891762289209E-2</v>
      </c>
      <c r="H449" s="57">
        <f t="shared" si="788"/>
        <v>623.98228292459407</v>
      </c>
      <c r="I449" s="52">
        <f t="shared" si="789"/>
        <v>0</v>
      </c>
      <c r="J449" s="54">
        <f t="shared" si="790"/>
        <v>1703.092073261211</v>
      </c>
      <c r="K449" s="46">
        <f t="shared" si="833"/>
        <v>1703.092073261211</v>
      </c>
      <c r="L449" s="80">
        <f t="shared" si="724"/>
        <v>0</v>
      </c>
      <c r="M449" s="142">
        <f t="shared" si="725"/>
        <v>0</v>
      </c>
      <c r="N449" s="60">
        <f t="shared" si="726"/>
        <v>4.13</v>
      </c>
      <c r="O449" s="53">
        <f t="shared" si="727"/>
        <v>0</v>
      </c>
      <c r="P449" s="58">
        <f t="shared" si="791"/>
        <v>2.7758060345595315</v>
      </c>
      <c r="Q449" s="49">
        <f t="shared" si="728"/>
        <v>2.7758060345595315</v>
      </c>
      <c r="R449" s="143">
        <f t="shared" si="729"/>
        <v>0.02</v>
      </c>
      <c r="S449" s="51">
        <f t="shared" si="792"/>
        <v>1.9224702263220848E-2</v>
      </c>
      <c r="T449" s="57">
        <f t="shared" si="793"/>
        <v>619.4816103364218</v>
      </c>
      <c r="U449" s="53">
        <f t="shared" si="730"/>
        <v>0</v>
      </c>
      <c r="V449" s="58">
        <f t="shared" si="794"/>
        <v>2.7781497343605817</v>
      </c>
      <c r="W449" s="49">
        <f t="shared" si="731"/>
        <v>2.7781497343605817</v>
      </c>
      <c r="X449" s="143">
        <f t="shared" si="732"/>
        <v>0.02</v>
      </c>
      <c r="Y449" s="51">
        <f t="shared" si="795"/>
        <v>1.8629880481965094E-2</v>
      </c>
      <c r="Z449" s="57">
        <f t="shared" si="796"/>
        <v>608.20479764833271</v>
      </c>
      <c r="AA449" s="53">
        <f t="shared" si="733"/>
        <v>0</v>
      </c>
      <c r="AB449" s="58">
        <f t="shared" si="797"/>
        <v>2.7844090795874847</v>
      </c>
      <c r="AC449" s="49">
        <f t="shared" si="734"/>
        <v>2.7844090795874847</v>
      </c>
      <c r="AD449" s="143">
        <f t="shared" si="735"/>
        <v>0.02</v>
      </c>
      <c r="AE449" s="49">
        <f t="shared" si="834"/>
        <v>1.8577190633116095E-2</v>
      </c>
      <c r="AF449" s="57">
        <f t="shared" si="798"/>
        <v>605.76968124521238</v>
      </c>
      <c r="AG449" s="53">
        <f t="shared" si="736"/>
        <v>0</v>
      </c>
      <c r="AH449" s="58">
        <f t="shared" si="799"/>
        <v>2.7858338159505438</v>
      </c>
      <c r="AI449" s="49">
        <f t="shared" si="737"/>
        <v>2.7858338159505438</v>
      </c>
      <c r="AJ449" s="143">
        <f t="shared" si="738"/>
        <v>0.02</v>
      </c>
      <c r="AK449" s="51">
        <f t="shared" si="800"/>
        <v>1.8577748957977498E-2</v>
      </c>
      <c r="AL449" s="57">
        <f t="shared" si="801"/>
        <v>605.47559047298705</v>
      </c>
      <c r="AM449" s="53">
        <f t="shared" si="739"/>
        <v>0</v>
      </c>
      <c r="AN449" s="58">
        <f t="shared" si="802"/>
        <v>2.7860076481844827</v>
      </c>
      <c r="AO449" s="49">
        <f t="shared" si="740"/>
        <v>2.7860076481844827</v>
      </c>
      <c r="AP449" s="143">
        <f t="shared" si="741"/>
        <v>0.02</v>
      </c>
      <c r="AQ449" s="51">
        <f t="shared" si="803"/>
        <v>1.8578044607709693E-2</v>
      </c>
      <c r="AR449" s="57">
        <f t="shared" si="804"/>
        <v>605.44838452333067</v>
      </c>
      <c r="AS449" s="44">
        <f t="shared" si="742"/>
        <v>3065.5657318701797</v>
      </c>
      <c r="AT449" s="44">
        <f t="shared" si="743"/>
        <v>1226.2262927480717</v>
      </c>
      <c r="AU449" s="44">
        <f t="shared" si="744"/>
        <v>766.39143296754492</v>
      </c>
      <c r="AV449" s="47">
        <f t="shared" si="745"/>
        <v>3.4147921566238981</v>
      </c>
      <c r="AW449" s="47">
        <f t="shared" si="746"/>
        <v>55.143846252336203</v>
      </c>
      <c r="AX449" s="86">
        <f t="shared" si="747"/>
        <v>3114.4172453548226</v>
      </c>
      <c r="AY449" s="86">
        <f t="shared" si="748"/>
        <v>195.27002589753781</v>
      </c>
      <c r="AZ449" s="10">
        <f t="shared" si="805"/>
        <v>195.27002589753781</v>
      </c>
      <c r="BA449" s="44">
        <f t="shared" si="749"/>
        <v>195.27002589753781</v>
      </c>
      <c r="BB449" s="9">
        <f t="shared" si="750"/>
        <v>195.27002589753781</v>
      </c>
      <c r="BC449" s="45">
        <f t="shared" si="839"/>
        <v>26036.003453005043</v>
      </c>
      <c r="BD449" s="9">
        <f t="shared" si="751"/>
        <v>195.27002589753781</v>
      </c>
      <c r="BE449" s="45">
        <f t="shared" si="835"/>
        <v>26036.003453005043</v>
      </c>
      <c r="BF449" s="9">
        <f t="shared" si="752"/>
        <v>195.27002589753781</v>
      </c>
      <c r="BG449" s="45">
        <f t="shared" si="836"/>
        <v>26036.003453005043</v>
      </c>
      <c r="BH449" s="58"/>
      <c r="BI449" s="58"/>
      <c r="BJ449" s="58">
        <f t="shared" si="806"/>
        <v>-195.27002589753781</v>
      </c>
      <c r="BK449" s="97"/>
      <c r="BL449" s="44"/>
      <c r="BM449" s="82">
        <f t="shared" si="807"/>
        <v>44.4</v>
      </c>
      <c r="BN449" s="86">
        <f t="shared" si="808"/>
        <v>44400</v>
      </c>
      <c r="BO449" s="86">
        <f t="shared" si="809"/>
        <v>100</v>
      </c>
      <c r="BP449" s="84">
        <f t="shared" si="753"/>
        <v>3</v>
      </c>
      <c r="BQ449" s="84">
        <f t="shared" si="754"/>
        <v>2.6</v>
      </c>
      <c r="BR449" s="84">
        <f t="shared" si="755"/>
        <v>0.2</v>
      </c>
      <c r="BS449" s="84">
        <f t="shared" si="810"/>
        <v>3.2996943074938098E-2</v>
      </c>
      <c r="BT449" s="84">
        <f t="shared" si="811"/>
        <v>835.4037219741831</v>
      </c>
      <c r="BU449" s="84">
        <f t="shared" si="812"/>
        <v>0</v>
      </c>
      <c r="BV449" s="83">
        <f t="shared" si="813"/>
        <v>1214.9674811443967</v>
      </c>
      <c r="BW449" s="81">
        <f t="shared" si="837"/>
        <v>1214.9674811443967</v>
      </c>
      <c r="BX449" s="83">
        <f t="shared" si="756"/>
        <v>0</v>
      </c>
      <c r="BY449" s="141">
        <f t="shared" si="757"/>
        <v>0</v>
      </c>
      <c r="BZ449" s="83">
        <f t="shared" si="758"/>
        <v>2.6</v>
      </c>
      <c r="CA449" s="83">
        <f t="shared" si="759"/>
        <v>0</v>
      </c>
      <c r="CB449" s="83">
        <f t="shared" si="814"/>
        <v>2.5540557508617505</v>
      </c>
      <c r="CC449" s="83">
        <f t="shared" si="760"/>
        <v>2.5540557508617505</v>
      </c>
      <c r="CD449" s="143">
        <f t="shared" si="761"/>
        <v>0.2</v>
      </c>
      <c r="CE449" s="83">
        <f t="shared" si="815"/>
        <v>1.8789523213569675E-2</v>
      </c>
      <c r="CF449" s="84">
        <f t="shared" si="816"/>
        <v>861.28111236038399</v>
      </c>
      <c r="CG449" s="83">
        <f t="shared" si="762"/>
        <v>0</v>
      </c>
      <c r="CH449" s="83">
        <f t="shared" si="817"/>
        <v>2.5479706217642306</v>
      </c>
      <c r="CI449" s="83">
        <f t="shared" si="763"/>
        <v>2.5479706217642306</v>
      </c>
      <c r="CJ449" s="143">
        <f t="shared" si="764"/>
        <v>0.2</v>
      </c>
      <c r="CK449" s="83">
        <f t="shared" si="818"/>
        <v>1.7981910799758402E-2</v>
      </c>
      <c r="CL449" s="84">
        <f t="shared" si="819"/>
        <v>805.32827813549272</v>
      </c>
      <c r="CM449" s="83">
        <f t="shared" si="765"/>
        <v>0</v>
      </c>
      <c r="CN449" s="83">
        <f t="shared" si="820"/>
        <v>2.5611646843729479</v>
      </c>
      <c r="CO449" s="83">
        <f t="shared" si="766"/>
        <v>2.5611646843729479</v>
      </c>
      <c r="CP449" s="143">
        <f t="shared" si="767"/>
        <v>0.2</v>
      </c>
      <c r="CQ449" s="83">
        <f t="shared" si="821"/>
        <v>1.8141564504283701E-2</v>
      </c>
      <c r="CR449" s="84">
        <f t="shared" si="822"/>
        <v>791.20375396214308</v>
      </c>
      <c r="CS449" s="83">
        <f t="shared" si="768"/>
        <v>0</v>
      </c>
      <c r="CT449" s="83">
        <f t="shared" si="823"/>
        <v>2.5645169732668602</v>
      </c>
      <c r="CU449" s="83">
        <f t="shared" si="769"/>
        <v>2.5645169732668602</v>
      </c>
      <c r="CV449" s="143">
        <f t="shared" si="770"/>
        <v>0.2</v>
      </c>
      <c r="CW449" s="83">
        <f t="shared" si="824"/>
        <v>1.8169526987183764E-2</v>
      </c>
      <c r="CX449" s="84">
        <f t="shared" si="825"/>
        <v>789.67571606758827</v>
      </c>
      <c r="CY449" s="83">
        <f t="shared" si="771"/>
        <v>0</v>
      </c>
      <c r="CZ449" s="83">
        <f t="shared" si="826"/>
        <v>2.5648801611160139</v>
      </c>
      <c r="DA449" s="83">
        <f t="shared" si="772"/>
        <v>2.5648801611160139</v>
      </c>
      <c r="DB449" s="143">
        <f t="shared" si="773"/>
        <v>0.2</v>
      </c>
      <c r="DC449" s="83">
        <f t="shared" si="827"/>
        <v>1.8170446767325696E-2</v>
      </c>
      <c r="DD449" s="84">
        <f t="shared" si="828"/>
        <v>789.60253633609773</v>
      </c>
      <c r="DE449" s="86">
        <f t="shared" si="774"/>
        <v>2186.9414660599141</v>
      </c>
      <c r="DF449" s="86">
        <f t="shared" si="775"/>
        <v>874.77658642396568</v>
      </c>
      <c r="DG449" s="86">
        <f t="shared" si="776"/>
        <v>546.73536651497852</v>
      </c>
      <c r="DH449" s="86">
        <f t="shared" si="777"/>
        <v>0.27772405025856328</v>
      </c>
      <c r="DI449" s="86">
        <f t="shared" si="778"/>
        <v>0.66877957851236891</v>
      </c>
      <c r="DJ449" s="86">
        <f t="shared" si="779"/>
        <v>55.149377004088777</v>
      </c>
      <c r="DK449" s="86">
        <f t="shared" si="780"/>
        <v>-73.575173863845819</v>
      </c>
      <c r="DL449" s="86">
        <f t="shared" si="838"/>
        <v>-73.575173863845819</v>
      </c>
      <c r="DM449" s="86">
        <f t="shared" si="781"/>
        <v>0.66877957851236891</v>
      </c>
      <c r="DN449" s="85">
        <f t="shared" si="782"/>
        <v>0.66877957851236891</v>
      </c>
      <c r="DO449" s="85">
        <f t="shared" si="829"/>
        <v>66.877957851236886</v>
      </c>
      <c r="DP449" s="85">
        <f t="shared" si="783"/>
        <v>0.66877957851236891</v>
      </c>
      <c r="DQ449" s="85">
        <f t="shared" si="830"/>
        <v>66.877957851236886</v>
      </c>
      <c r="DR449" s="85">
        <f t="shared" si="784"/>
        <v>0.66877957851236891</v>
      </c>
      <c r="DS449" s="85">
        <f t="shared" si="831"/>
        <v>66.877957851236886</v>
      </c>
      <c r="DT449" s="81"/>
      <c r="DU449" s="81"/>
      <c r="DV449" s="81">
        <f t="shared" si="832"/>
        <v>-0.66877957851236891</v>
      </c>
      <c r="DW449" s="100"/>
    </row>
    <row r="450" spans="1:127" x14ac:dyDescent="0.2">
      <c r="A450" s="59">
        <f t="shared" si="785"/>
        <v>59.333333333333698</v>
      </c>
      <c r="B450" s="44">
        <f t="shared" si="786"/>
        <v>59333.3333333337</v>
      </c>
      <c r="C450" s="52">
        <f t="shared" si="720"/>
        <v>133.33333333333334</v>
      </c>
      <c r="D450" s="50">
        <f t="shared" si="721"/>
        <v>4</v>
      </c>
      <c r="E450" s="44">
        <f t="shared" si="722"/>
        <v>4.13</v>
      </c>
      <c r="F450" s="47">
        <f t="shared" si="723"/>
        <v>0.02</v>
      </c>
      <c r="G450" s="52">
        <f t="shared" si="787"/>
        <v>2.4662225095622541E-2</v>
      </c>
      <c r="H450" s="57">
        <f t="shared" si="788"/>
        <v>624.77852371326094</v>
      </c>
      <c r="I450" s="52">
        <f t="shared" si="789"/>
        <v>0</v>
      </c>
      <c r="J450" s="54">
        <f t="shared" si="790"/>
        <v>1707.4084732612109</v>
      </c>
      <c r="K450" s="46">
        <f t="shared" si="833"/>
        <v>1707.4084732612109</v>
      </c>
      <c r="L450" s="80">
        <f t="shared" si="724"/>
        <v>0</v>
      </c>
      <c r="M450" s="142">
        <f t="shared" si="725"/>
        <v>0</v>
      </c>
      <c r="N450" s="60">
        <f t="shared" si="726"/>
        <v>4.13</v>
      </c>
      <c r="O450" s="53">
        <f t="shared" si="727"/>
        <v>0</v>
      </c>
      <c r="P450" s="58">
        <f t="shared" si="791"/>
        <v>2.7757291778379103</v>
      </c>
      <c r="Q450" s="49">
        <f t="shared" si="728"/>
        <v>2.7757291778379103</v>
      </c>
      <c r="R450" s="143">
        <f t="shared" si="729"/>
        <v>0.02</v>
      </c>
      <c r="S450" s="51">
        <f t="shared" si="792"/>
        <v>1.9222035596554179E-2</v>
      </c>
      <c r="T450" s="57">
        <f t="shared" si="793"/>
        <v>620.40498748360233</v>
      </c>
      <c r="U450" s="53">
        <f t="shared" si="730"/>
        <v>0</v>
      </c>
      <c r="V450" s="58">
        <f t="shared" si="794"/>
        <v>2.7779911981301368</v>
      </c>
      <c r="W450" s="49">
        <f t="shared" si="731"/>
        <v>2.7779911981301368</v>
      </c>
      <c r="X450" s="143">
        <f t="shared" si="732"/>
        <v>0.02</v>
      </c>
      <c r="Y450" s="51">
        <f t="shared" si="795"/>
        <v>1.8627213815298426E-2</v>
      </c>
      <c r="Z450" s="57">
        <f t="shared" si="796"/>
        <v>609.0988481941921</v>
      </c>
      <c r="AA450" s="53">
        <f t="shared" si="733"/>
        <v>0</v>
      </c>
      <c r="AB450" s="58">
        <f t="shared" si="797"/>
        <v>2.7842240955973563</v>
      </c>
      <c r="AC450" s="49">
        <f t="shared" si="734"/>
        <v>2.7842240955973563</v>
      </c>
      <c r="AD450" s="143">
        <f t="shared" si="735"/>
        <v>0.02</v>
      </c>
      <c r="AE450" s="49">
        <f t="shared" si="834"/>
        <v>1.8574523966449426E-2</v>
      </c>
      <c r="AF450" s="57">
        <f t="shared" si="798"/>
        <v>606.65919887804216</v>
      </c>
      <c r="AG450" s="53">
        <f t="shared" si="736"/>
        <v>0</v>
      </c>
      <c r="AH450" s="58">
        <f t="shared" si="799"/>
        <v>2.7856423806033836</v>
      </c>
      <c r="AI450" s="49">
        <f t="shared" si="737"/>
        <v>2.7856423806033836</v>
      </c>
      <c r="AJ450" s="143">
        <f t="shared" si="738"/>
        <v>0.02</v>
      </c>
      <c r="AK450" s="51">
        <f t="shared" si="800"/>
        <v>1.8575082291310829E-2</v>
      </c>
      <c r="AL450" s="57">
        <f t="shared" si="801"/>
        <v>606.36467990913275</v>
      </c>
      <c r="AM450" s="53">
        <f t="shared" si="739"/>
        <v>0</v>
      </c>
      <c r="AN450" s="58">
        <f t="shared" si="802"/>
        <v>2.785815368583465</v>
      </c>
      <c r="AO450" s="49">
        <f t="shared" si="740"/>
        <v>2.785815368583465</v>
      </c>
      <c r="AP450" s="143">
        <f t="shared" si="741"/>
        <v>0.02</v>
      </c>
      <c r="AQ450" s="51">
        <f t="shared" si="803"/>
        <v>1.8575377941043025E-2</v>
      </c>
      <c r="AR450" s="57">
        <f t="shared" si="804"/>
        <v>606.33743263423514</v>
      </c>
      <c r="AS450" s="44">
        <f t="shared" si="742"/>
        <v>3073.3352518701795</v>
      </c>
      <c r="AT450" s="44">
        <f t="shared" si="743"/>
        <v>1229.3341007480717</v>
      </c>
      <c r="AU450" s="44">
        <f t="shared" si="744"/>
        <v>768.33381296754487</v>
      </c>
      <c r="AV450" s="47">
        <f t="shared" si="745"/>
        <v>3.3882528577044373</v>
      </c>
      <c r="AW450" s="47">
        <f t="shared" si="746"/>
        <v>54.340974556461937</v>
      </c>
      <c r="AX450" s="86">
        <f t="shared" si="747"/>
        <v>3041.9828207632204</v>
      </c>
      <c r="AY450" s="86">
        <f t="shared" si="748"/>
        <v>193.73895530205507</v>
      </c>
      <c r="AZ450" s="10">
        <f t="shared" si="805"/>
        <v>193.73895530205507</v>
      </c>
      <c r="BA450" s="44">
        <f t="shared" si="749"/>
        <v>193.73895530205507</v>
      </c>
      <c r="BB450" s="9">
        <f t="shared" si="750"/>
        <v>193.73895530205507</v>
      </c>
      <c r="BC450" s="45">
        <f t="shared" si="839"/>
        <v>25831.860706940679</v>
      </c>
      <c r="BD450" s="9">
        <f t="shared" si="751"/>
        <v>193.73895530205507</v>
      </c>
      <c r="BE450" s="45">
        <f t="shared" si="835"/>
        <v>25831.860706940679</v>
      </c>
      <c r="BF450" s="9">
        <f t="shared" si="752"/>
        <v>193.73895530205507</v>
      </c>
      <c r="BG450" s="45">
        <f t="shared" si="836"/>
        <v>25831.860706940679</v>
      </c>
      <c r="BH450" s="58"/>
      <c r="BI450" s="58"/>
      <c r="BJ450" s="58">
        <f t="shared" si="806"/>
        <v>-193.73895530205507</v>
      </c>
      <c r="BK450" s="97"/>
      <c r="BL450" s="44"/>
      <c r="BM450" s="82">
        <f t="shared" si="807"/>
        <v>44.5</v>
      </c>
      <c r="BN450" s="86">
        <f t="shared" si="808"/>
        <v>44500</v>
      </c>
      <c r="BO450" s="86">
        <f t="shared" si="809"/>
        <v>100</v>
      </c>
      <c r="BP450" s="84">
        <f t="shared" si="753"/>
        <v>3</v>
      </c>
      <c r="BQ450" s="84">
        <f t="shared" si="754"/>
        <v>2.6</v>
      </c>
      <c r="BR450" s="84">
        <f t="shared" si="755"/>
        <v>0.2</v>
      </c>
      <c r="BS450" s="84">
        <f t="shared" si="810"/>
        <v>3.2976943074938099E-2</v>
      </c>
      <c r="BT450" s="84">
        <f t="shared" si="811"/>
        <v>836.67245055398837</v>
      </c>
      <c r="BU450" s="84">
        <f t="shared" si="812"/>
        <v>0</v>
      </c>
      <c r="BV450" s="83">
        <f t="shared" si="813"/>
        <v>1217.8123811443968</v>
      </c>
      <c r="BW450" s="81">
        <f t="shared" si="837"/>
        <v>1217.8123811443968</v>
      </c>
      <c r="BX450" s="83">
        <f t="shared" si="756"/>
        <v>0</v>
      </c>
      <c r="BY450" s="141">
        <f t="shared" si="757"/>
        <v>0</v>
      </c>
      <c r="BZ450" s="83">
        <f t="shared" si="758"/>
        <v>2.6</v>
      </c>
      <c r="CA450" s="83">
        <f t="shared" si="759"/>
        <v>0</v>
      </c>
      <c r="CB450" s="83">
        <f t="shared" si="814"/>
        <v>2.5541184886327377</v>
      </c>
      <c r="CC450" s="83">
        <f t="shared" si="760"/>
        <v>2.5541184886327377</v>
      </c>
      <c r="CD450" s="143">
        <f t="shared" si="761"/>
        <v>0.2</v>
      </c>
      <c r="CE450" s="83">
        <f t="shared" si="815"/>
        <v>1.8769523213569676E-2</v>
      </c>
      <c r="CF450" s="84">
        <f t="shared" si="816"/>
        <v>862.01639479136588</v>
      </c>
      <c r="CG450" s="83">
        <f t="shared" si="762"/>
        <v>0</v>
      </c>
      <c r="CH450" s="83">
        <f t="shared" si="817"/>
        <v>2.5481590576947948</v>
      </c>
      <c r="CI450" s="83">
        <f t="shared" si="763"/>
        <v>2.5481590576947948</v>
      </c>
      <c r="CJ450" s="143">
        <f t="shared" si="764"/>
        <v>0.2</v>
      </c>
      <c r="CK450" s="83">
        <f t="shared" si="818"/>
        <v>1.7961910799758403E-2</v>
      </c>
      <c r="CL450" s="84">
        <f t="shared" si="819"/>
        <v>806.03362028686001</v>
      </c>
      <c r="CM450" s="83">
        <f t="shared" si="765"/>
        <v>0</v>
      </c>
      <c r="CN450" s="83">
        <f t="shared" si="820"/>
        <v>2.5613602949795582</v>
      </c>
      <c r="CO450" s="83">
        <f t="shared" si="766"/>
        <v>2.5613602949795582</v>
      </c>
      <c r="CP450" s="143">
        <f t="shared" si="767"/>
        <v>0.2</v>
      </c>
      <c r="CQ450" s="83">
        <f t="shared" si="821"/>
        <v>1.8121564504283701E-2</v>
      </c>
      <c r="CR450" s="84">
        <f t="shared" si="822"/>
        <v>791.91169611888586</v>
      </c>
      <c r="CS450" s="83">
        <f t="shared" si="768"/>
        <v>0</v>
      </c>
      <c r="CT450" s="83">
        <f t="shared" si="823"/>
        <v>2.5647120028948085</v>
      </c>
      <c r="CU450" s="83">
        <f t="shared" si="769"/>
        <v>2.5647120028948085</v>
      </c>
      <c r="CV450" s="143">
        <f t="shared" si="770"/>
        <v>0.2</v>
      </c>
      <c r="CW450" s="83">
        <f t="shared" si="824"/>
        <v>1.8149526987183764E-2</v>
      </c>
      <c r="CX450" s="84">
        <f t="shared" si="825"/>
        <v>790.38382317611922</v>
      </c>
      <c r="CY450" s="83">
        <f t="shared" si="771"/>
        <v>0</v>
      </c>
      <c r="CZ450" s="83">
        <f t="shared" si="826"/>
        <v>2.5650751553219533</v>
      </c>
      <c r="DA450" s="83">
        <f t="shared" si="772"/>
        <v>2.5650751553219533</v>
      </c>
      <c r="DB450" s="143">
        <f t="shared" si="773"/>
        <v>0.2</v>
      </c>
      <c r="DC450" s="83">
        <f t="shared" si="827"/>
        <v>1.8150446767325697E-2</v>
      </c>
      <c r="DD450" s="84">
        <f t="shared" si="828"/>
        <v>790.3105790369865</v>
      </c>
      <c r="DE450" s="86">
        <f t="shared" si="774"/>
        <v>2192.0622860599142</v>
      </c>
      <c r="DF450" s="86">
        <f t="shared" si="775"/>
        <v>876.82491442396565</v>
      </c>
      <c r="DG450" s="86">
        <f t="shared" si="776"/>
        <v>548.01557151497855</v>
      </c>
      <c r="DH450" s="86">
        <f t="shared" si="777"/>
        <v>0.27669476046642483</v>
      </c>
      <c r="DI450" s="86">
        <f t="shared" si="778"/>
        <v>0.66423381972171291</v>
      </c>
      <c r="DJ450" s="86">
        <f t="shared" si="779"/>
        <v>54.447267983142737</v>
      </c>
      <c r="DK450" s="86">
        <f t="shared" si="780"/>
        <v>-76.431108336717386</v>
      </c>
      <c r="DL450" s="86">
        <f t="shared" si="838"/>
        <v>-76.431108336717386</v>
      </c>
      <c r="DM450" s="86">
        <f t="shared" si="781"/>
        <v>0.66423381972171291</v>
      </c>
      <c r="DN450" s="85">
        <f t="shared" si="782"/>
        <v>0.66423381972171291</v>
      </c>
      <c r="DO450" s="85">
        <f t="shared" si="829"/>
        <v>66.423381972171285</v>
      </c>
      <c r="DP450" s="85">
        <f t="shared" si="783"/>
        <v>0.66423381972171291</v>
      </c>
      <c r="DQ450" s="85">
        <f t="shared" si="830"/>
        <v>66.423381972171285</v>
      </c>
      <c r="DR450" s="85">
        <f t="shared" si="784"/>
        <v>0.66423381972171291</v>
      </c>
      <c r="DS450" s="85">
        <f t="shared" si="831"/>
        <v>66.423381972171285</v>
      </c>
      <c r="DT450" s="81"/>
      <c r="DU450" s="81"/>
      <c r="DV450" s="81">
        <f t="shared" si="832"/>
        <v>-0.66423381972171291</v>
      </c>
      <c r="DW450" s="100"/>
    </row>
    <row r="451" spans="1:127" x14ac:dyDescent="0.2">
      <c r="A451" s="59">
        <f t="shared" si="785"/>
        <v>59.466666666667038</v>
      </c>
      <c r="B451" s="44">
        <f t="shared" si="786"/>
        <v>59466.666666667035</v>
      </c>
      <c r="C451" s="52">
        <f t="shared" si="720"/>
        <v>133.33333333333334</v>
      </c>
      <c r="D451" s="50">
        <f t="shared" si="721"/>
        <v>4</v>
      </c>
      <c r="E451" s="44">
        <f t="shared" si="722"/>
        <v>4.13</v>
      </c>
      <c r="F451" s="47">
        <f t="shared" si="723"/>
        <v>0.02</v>
      </c>
      <c r="G451" s="52">
        <f t="shared" si="787"/>
        <v>2.4659558428955872E-2</v>
      </c>
      <c r="H451" s="57">
        <f t="shared" si="788"/>
        <v>625.57467841099424</v>
      </c>
      <c r="I451" s="52">
        <f t="shared" si="789"/>
        <v>0</v>
      </c>
      <c r="J451" s="54">
        <f t="shared" si="790"/>
        <v>1711.7248732612109</v>
      </c>
      <c r="K451" s="46">
        <f t="shared" si="833"/>
        <v>1711.7248732612109</v>
      </c>
      <c r="L451" s="80">
        <f t="shared" si="724"/>
        <v>0</v>
      </c>
      <c r="M451" s="142">
        <f t="shared" si="725"/>
        <v>0</v>
      </c>
      <c r="N451" s="60">
        <f t="shared" si="726"/>
        <v>4.13</v>
      </c>
      <c r="O451" s="53">
        <f t="shared" si="727"/>
        <v>0</v>
      </c>
      <c r="P451" s="58">
        <f t="shared" si="791"/>
        <v>2.7756548102670915</v>
      </c>
      <c r="Q451" s="49">
        <f t="shared" si="728"/>
        <v>2.7756548102670915</v>
      </c>
      <c r="R451" s="143">
        <f t="shared" si="729"/>
        <v>0.02</v>
      </c>
      <c r="S451" s="51">
        <f t="shared" si="792"/>
        <v>1.9219368929887511E-2</v>
      </c>
      <c r="T451" s="57">
        <f t="shared" si="793"/>
        <v>621.32826210355609</v>
      </c>
      <c r="U451" s="53">
        <f t="shared" si="730"/>
        <v>0</v>
      </c>
      <c r="V451" s="58">
        <f t="shared" si="794"/>
        <v>2.7778360723075659</v>
      </c>
      <c r="W451" s="49">
        <f t="shared" si="731"/>
        <v>2.7778360723075659</v>
      </c>
      <c r="X451" s="143">
        <f t="shared" si="732"/>
        <v>0.02</v>
      </c>
      <c r="Y451" s="51">
        <f t="shared" si="795"/>
        <v>1.8624547148631758E-2</v>
      </c>
      <c r="Z451" s="57">
        <f t="shared" si="796"/>
        <v>609.99282177215025</v>
      </c>
      <c r="AA451" s="53">
        <f t="shared" si="733"/>
        <v>0</v>
      </c>
      <c r="AB451" s="58">
        <f t="shared" si="797"/>
        <v>2.7840423269557815</v>
      </c>
      <c r="AC451" s="49">
        <f t="shared" si="734"/>
        <v>2.7840423269557815</v>
      </c>
      <c r="AD451" s="143">
        <f t="shared" si="735"/>
        <v>0.02</v>
      </c>
      <c r="AE451" s="49">
        <f t="shared" si="834"/>
        <v>1.8571857299782758E-2</v>
      </c>
      <c r="AF451" s="57">
        <f t="shared" si="798"/>
        <v>607.54864790682711</v>
      </c>
      <c r="AG451" s="53">
        <f t="shared" si="736"/>
        <v>0</v>
      </c>
      <c r="AH451" s="58">
        <f t="shared" si="799"/>
        <v>2.785454130544307</v>
      </c>
      <c r="AI451" s="49">
        <f t="shared" si="737"/>
        <v>2.785454130544307</v>
      </c>
      <c r="AJ451" s="143">
        <f t="shared" si="738"/>
        <v>0.02</v>
      </c>
      <c r="AK451" s="51">
        <f t="shared" si="800"/>
        <v>1.8572415624644161E-2</v>
      </c>
      <c r="AL451" s="57">
        <f t="shared" si="801"/>
        <v>607.25370280679817</v>
      </c>
      <c r="AM451" s="53">
        <f t="shared" si="739"/>
        <v>0</v>
      </c>
      <c r="AN451" s="58">
        <f t="shared" si="802"/>
        <v>2.7856262709077235</v>
      </c>
      <c r="AO451" s="49">
        <f t="shared" si="740"/>
        <v>2.7856262709077235</v>
      </c>
      <c r="AP451" s="143">
        <f t="shared" si="741"/>
        <v>0.02</v>
      </c>
      <c r="AQ451" s="51">
        <f t="shared" si="803"/>
        <v>1.8572711274376357E-2</v>
      </c>
      <c r="AR451" s="57">
        <f t="shared" si="804"/>
        <v>607.22641447738124</v>
      </c>
      <c r="AS451" s="44">
        <f t="shared" si="742"/>
        <v>3081.1047718701793</v>
      </c>
      <c r="AT451" s="44">
        <f t="shared" si="743"/>
        <v>1232.4419087480717</v>
      </c>
      <c r="AU451" s="44">
        <f t="shared" si="744"/>
        <v>770.27619296754483</v>
      </c>
      <c r="AV451" s="47">
        <f t="shared" si="745"/>
        <v>3.3619747549392267</v>
      </c>
      <c r="AW451" s="47">
        <f t="shared" si="746"/>
        <v>53.551437262802409</v>
      </c>
      <c r="AX451" s="86">
        <f t="shared" si="747"/>
        <v>2971.3795021098222</v>
      </c>
      <c r="AY451" s="86">
        <f t="shared" si="748"/>
        <v>192.21479334271621</v>
      </c>
      <c r="AZ451" s="10">
        <f t="shared" si="805"/>
        <v>192.21479334271621</v>
      </c>
      <c r="BA451" s="44">
        <f t="shared" si="749"/>
        <v>192.21479334271621</v>
      </c>
      <c r="BB451" s="9">
        <f t="shared" si="750"/>
        <v>192.21479334271621</v>
      </c>
      <c r="BC451" s="45">
        <f t="shared" si="839"/>
        <v>25628.639112362162</v>
      </c>
      <c r="BD451" s="9">
        <f t="shared" si="751"/>
        <v>192.21479334271621</v>
      </c>
      <c r="BE451" s="45">
        <f t="shared" si="835"/>
        <v>25628.639112362162</v>
      </c>
      <c r="BF451" s="9">
        <f t="shared" si="752"/>
        <v>192.21479334271621</v>
      </c>
      <c r="BG451" s="45">
        <f t="shared" si="836"/>
        <v>25628.639112362162</v>
      </c>
      <c r="BH451" s="58"/>
      <c r="BI451" s="58"/>
      <c r="BJ451" s="58">
        <f t="shared" si="806"/>
        <v>-192.21479334271621</v>
      </c>
      <c r="BK451" s="97"/>
      <c r="BL451" s="44"/>
      <c r="BM451" s="82">
        <f t="shared" si="807"/>
        <v>44.6</v>
      </c>
      <c r="BN451" s="86">
        <f t="shared" si="808"/>
        <v>44600</v>
      </c>
      <c r="BO451" s="86">
        <f t="shared" si="809"/>
        <v>100</v>
      </c>
      <c r="BP451" s="84">
        <f t="shared" si="753"/>
        <v>3</v>
      </c>
      <c r="BQ451" s="84">
        <f t="shared" si="754"/>
        <v>2.6</v>
      </c>
      <c r="BR451" s="84">
        <f t="shared" si="755"/>
        <v>0.2</v>
      </c>
      <c r="BS451" s="84">
        <f t="shared" si="810"/>
        <v>3.29569430749381E-2</v>
      </c>
      <c r="BT451" s="84">
        <f t="shared" si="811"/>
        <v>837.94040990302449</v>
      </c>
      <c r="BU451" s="84">
        <f t="shared" si="812"/>
        <v>0</v>
      </c>
      <c r="BV451" s="83">
        <f t="shared" si="813"/>
        <v>1220.6572811443966</v>
      </c>
      <c r="BW451" s="81">
        <f t="shared" si="837"/>
        <v>1220.6572811443966</v>
      </c>
      <c r="BX451" s="83">
        <f t="shared" si="756"/>
        <v>0</v>
      </c>
      <c r="BY451" s="141">
        <f t="shared" si="757"/>
        <v>0</v>
      </c>
      <c r="BZ451" s="83">
        <f t="shared" si="758"/>
        <v>2.6</v>
      </c>
      <c r="CA451" s="83">
        <f t="shared" si="759"/>
        <v>0</v>
      </c>
      <c r="CB451" s="83">
        <f t="shared" si="814"/>
        <v>2.5541813929999893</v>
      </c>
      <c r="CC451" s="83">
        <f t="shared" si="760"/>
        <v>2.5541813929999893</v>
      </c>
      <c r="CD451" s="143">
        <f t="shared" si="761"/>
        <v>0.2</v>
      </c>
      <c r="CE451" s="83">
        <f t="shared" si="815"/>
        <v>1.8749523213569676E-2</v>
      </c>
      <c r="CF451" s="84">
        <f t="shared" si="816"/>
        <v>862.7508761123014</v>
      </c>
      <c r="CG451" s="83">
        <f t="shared" si="762"/>
        <v>0</v>
      </c>
      <c r="CH451" s="83">
        <f t="shared" si="817"/>
        <v>2.5483476560519436</v>
      </c>
      <c r="CI451" s="83">
        <f t="shared" si="763"/>
        <v>2.5483476560519436</v>
      </c>
      <c r="CJ451" s="143">
        <f t="shared" si="764"/>
        <v>0.2</v>
      </c>
      <c r="CK451" s="83">
        <f t="shared" si="818"/>
        <v>1.7941910799758404E-2</v>
      </c>
      <c r="CL451" s="84">
        <f t="shared" si="819"/>
        <v>806.73812539793425</v>
      </c>
      <c r="CM451" s="83">
        <f t="shared" si="765"/>
        <v>0</v>
      </c>
      <c r="CN451" s="83">
        <f t="shared" si="820"/>
        <v>2.561556078458008</v>
      </c>
      <c r="CO451" s="83">
        <f t="shared" si="766"/>
        <v>2.561556078458008</v>
      </c>
      <c r="CP451" s="143">
        <f t="shared" si="767"/>
        <v>0.2</v>
      </c>
      <c r="CQ451" s="83">
        <f t="shared" si="821"/>
        <v>1.8101564504283702E-2</v>
      </c>
      <c r="CR451" s="84">
        <f t="shared" si="822"/>
        <v>792.61880337512719</v>
      </c>
      <c r="CS451" s="83">
        <f t="shared" si="768"/>
        <v>0</v>
      </c>
      <c r="CT451" s="83">
        <f t="shared" si="823"/>
        <v>2.5649072053540971</v>
      </c>
      <c r="CU451" s="83">
        <f t="shared" si="769"/>
        <v>2.5649072053540971</v>
      </c>
      <c r="CV451" s="143">
        <f t="shared" si="770"/>
        <v>0.2</v>
      </c>
      <c r="CW451" s="83">
        <f t="shared" si="824"/>
        <v>1.8129526987183765E-2</v>
      </c>
      <c r="CX451" s="84">
        <f t="shared" si="825"/>
        <v>791.09109662306798</v>
      </c>
      <c r="CY451" s="83">
        <f t="shared" si="771"/>
        <v>0</v>
      </c>
      <c r="CZ451" s="83">
        <f t="shared" si="826"/>
        <v>2.5652703221159645</v>
      </c>
      <c r="DA451" s="83">
        <f t="shared" si="772"/>
        <v>2.5652703221159645</v>
      </c>
      <c r="DB451" s="143">
        <f t="shared" si="773"/>
        <v>0.2</v>
      </c>
      <c r="DC451" s="83">
        <f t="shared" si="827"/>
        <v>1.8130446767325697E-2</v>
      </c>
      <c r="DD451" s="84">
        <f t="shared" si="828"/>
        <v>791.01778820899415</v>
      </c>
      <c r="DE451" s="86">
        <f t="shared" si="774"/>
        <v>2197.1831060599138</v>
      </c>
      <c r="DF451" s="86">
        <f t="shared" si="775"/>
        <v>878.87324242396551</v>
      </c>
      <c r="DG451" s="86">
        <f t="shared" si="776"/>
        <v>549.29577651497846</v>
      </c>
      <c r="DH451" s="86">
        <f t="shared" si="777"/>
        <v>0.27567185023152524</v>
      </c>
      <c r="DI451" s="86">
        <f t="shared" si="778"/>
        <v>0.65973023363180427</v>
      </c>
      <c r="DJ451" s="86">
        <f t="shared" si="779"/>
        <v>53.755823388130459</v>
      </c>
      <c r="DK451" s="86">
        <f t="shared" si="780"/>
        <v>-79.282731692573265</v>
      </c>
      <c r="DL451" s="86">
        <f t="shared" si="838"/>
        <v>-79.282731692573265</v>
      </c>
      <c r="DM451" s="86">
        <f t="shared" si="781"/>
        <v>0.65973023363180427</v>
      </c>
      <c r="DN451" s="85">
        <f t="shared" si="782"/>
        <v>0.65973023363180427</v>
      </c>
      <c r="DO451" s="85">
        <f t="shared" si="829"/>
        <v>65.973023363180431</v>
      </c>
      <c r="DP451" s="85">
        <f t="shared" si="783"/>
        <v>0.65973023363180427</v>
      </c>
      <c r="DQ451" s="85">
        <f t="shared" si="830"/>
        <v>65.973023363180431</v>
      </c>
      <c r="DR451" s="85">
        <f t="shared" si="784"/>
        <v>0.65973023363180427</v>
      </c>
      <c r="DS451" s="85">
        <f t="shared" si="831"/>
        <v>65.973023363180431</v>
      </c>
      <c r="DT451" s="81"/>
      <c r="DU451" s="81"/>
      <c r="DV451" s="81">
        <f t="shared" si="832"/>
        <v>-0.65973023363180427</v>
      </c>
      <c r="DW451" s="100"/>
    </row>
    <row r="452" spans="1:127" x14ac:dyDescent="0.2">
      <c r="A452" s="59">
        <f t="shared" si="785"/>
        <v>59.600000000000371</v>
      </c>
      <c r="B452" s="44">
        <f t="shared" si="786"/>
        <v>59600.000000000371</v>
      </c>
      <c r="C452" s="52">
        <f t="shared" si="720"/>
        <v>133.33333333333334</v>
      </c>
      <c r="D452" s="50">
        <f t="shared" si="721"/>
        <v>4</v>
      </c>
      <c r="E452" s="44">
        <f t="shared" si="722"/>
        <v>4.13</v>
      </c>
      <c r="F452" s="47">
        <f t="shared" si="723"/>
        <v>0.02</v>
      </c>
      <c r="G452" s="52">
        <f t="shared" si="787"/>
        <v>2.4656891762289204E-2</v>
      </c>
      <c r="H452" s="57">
        <f t="shared" si="788"/>
        <v>626.37074701779397</v>
      </c>
      <c r="I452" s="52">
        <f t="shared" si="789"/>
        <v>0</v>
      </c>
      <c r="J452" s="54">
        <f t="shared" si="790"/>
        <v>1716.0412732612108</v>
      </c>
      <c r="K452" s="46">
        <f t="shared" si="833"/>
        <v>1716.0412732612108</v>
      </c>
      <c r="L452" s="80">
        <f t="shared" si="724"/>
        <v>0</v>
      </c>
      <c r="M452" s="142">
        <f t="shared" si="725"/>
        <v>0</v>
      </c>
      <c r="N452" s="60">
        <f t="shared" si="726"/>
        <v>4.13</v>
      </c>
      <c r="O452" s="53">
        <f t="shared" si="727"/>
        <v>0</v>
      </c>
      <c r="P452" s="58">
        <f t="shared" si="791"/>
        <v>2.7755829294254948</v>
      </c>
      <c r="Q452" s="49">
        <f t="shared" si="728"/>
        <v>2.7755829294254948</v>
      </c>
      <c r="R452" s="143">
        <f t="shared" si="729"/>
        <v>0.02</v>
      </c>
      <c r="S452" s="51">
        <f t="shared" si="792"/>
        <v>1.9216702263220843E-2</v>
      </c>
      <c r="T452" s="57">
        <f t="shared" si="793"/>
        <v>622.25143336272311</v>
      </c>
      <c r="U452" s="53">
        <f t="shared" si="730"/>
        <v>0</v>
      </c>
      <c r="V452" s="58">
        <f t="shared" si="794"/>
        <v>2.7776843534829707</v>
      </c>
      <c r="W452" s="49">
        <f t="shared" si="731"/>
        <v>2.7776843534829707</v>
      </c>
      <c r="X452" s="143">
        <f t="shared" si="732"/>
        <v>0.02</v>
      </c>
      <c r="Y452" s="51">
        <f t="shared" si="795"/>
        <v>1.862188048196509E-2</v>
      </c>
      <c r="Z452" s="57">
        <f t="shared" si="796"/>
        <v>610.88671727596602</v>
      </c>
      <c r="AA452" s="53">
        <f t="shared" si="733"/>
        <v>0</v>
      </c>
      <c r="AB452" s="58">
        <f t="shared" si="797"/>
        <v>2.7838637708397784</v>
      </c>
      <c r="AC452" s="49">
        <f t="shared" si="734"/>
        <v>2.7838637708397784</v>
      </c>
      <c r="AD452" s="143">
        <f t="shared" si="735"/>
        <v>0.02</v>
      </c>
      <c r="AE452" s="49">
        <f t="shared" si="834"/>
        <v>1.856919063311609E-2</v>
      </c>
      <c r="AF452" s="57">
        <f t="shared" si="798"/>
        <v>608.43802729528659</v>
      </c>
      <c r="AG452" s="53">
        <f t="shared" si="736"/>
        <v>0</v>
      </c>
      <c r="AH452" s="58">
        <f t="shared" si="799"/>
        <v>2.7852690630183692</v>
      </c>
      <c r="AI452" s="49">
        <f t="shared" si="737"/>
        <v>2.7852690630183692</v>
      </c>
      <c r="AJ452" s="143">
        <f t="shared" si="738"/>
        <v>0.02</v>
      </c>
      <c r="AK452" s="51">
        <f t="shared" si="800"/>
        <v>1.8569748957977493E-2</v>
      </c>
      <c r="AL452" s="57">
        <f t="shared" si="801"/>
        <v>608.14265814027704</v>
      </c>
      <c r="AM452" s="53">
        <f t="shared" si="739"/>
        <v>0</v>
      </c>
      <c r="AN452" s="58">
        <f t="shared" si="802"/>
        <v>2.7854403524197102</v>
      </c>
      <c r="AO452" s="49">
        <f t="shared" si="740"/>
        <v>2.7854403524197102</v>
      </c>
      <c r="AP452" s="143">
        <f t="shared" si="741"/>
        <v>0.02</v>
      </c>
      <c r="AQ452" s="51">
        <f t="shared" si="803"/>
        <v>1.8570044607709689E-2</v>
      </c>
      <c r="AR452" s="57">
        <f t="shared" si="804"/>
        <v>608.11532902824285</v>
      </c>
      <c r="AS452" s="44">
        <f t="shared" si="742"/>
        <v>3088.8742918701791</v>
      </c>
      <c r="AT452" s="44">
        <f t="shared" si="743"/>
        <v>1235.5497167480717</v>
      </c>
      <c r="AU452" s="44">
        <f t="shared" si="744"/>
        <v>772.21857296754479</v>
      </c>
      <c r="AV452" s="47">
        <f t="shared" si="745"/>
        <v>3.3359548260919096</v>
      </c>
      <c r="AW452" s="47">
        <f t="shared" si="746"/>
        <v>52.774988285092313</v>
      </c>
      <c r="AX452" s="86">
        <f t="shared" si="747"/>
        <v>2902.5575411940863</v>
      </c>
      <c r="AY452" s="86">
        <f t="shared" si="748"/>
        <v>190.69752995593191</v>
      </c>
      <c r="AZ452" s="10">
        <f t="shared" si="805"/>
        <v>190.69752995593191</v>
      </c>
      <c r="BA452" s="44">
        <f t="shared" si="749"/>
        <v>190.69752995593191</v>
      </c>
      <c r="BB452" s="9">
        <f t="shared" si="750"/>
        <v>190.69752995593191</v>
      </c>
      <c r="BC452" s="45">
        <f t="shared" si="839"/>
        <v>25426.33732745759</v>
      </c>
      <c r="BD452" s="9">
        <f t="shared" si="751"/>
        <v>190.69752995593191</v>
      </c>
      <c r="BE452" s="45">
        <f t="shared" si="835"/>
        <v>25426.33732745759</v>
      </c>
      <c r="BF452" s="9">
        <f t="shared" si="752"/>
        <v>190.69752995593191</v>
      </c>
      <c r="BG452" s="45">
        <f t="shared" si="836"/>
        <v>25426.33732745759</v>
      </c>
      <c r="BH452" s="58"/>
      <c r="BI452" s="58"/>
      <c r="BJ452" s="58">
        <f t="shared" si="806"/>
        <v>-190.69752995593191</v>
      </c>
      <c r="BK452" s="97"/>
      <c r="BL452" s="44"/>
      <c r="BM452" s="82">
        <f t="shared" si="807"/>
        <v>44.7</v>
      </c>
      <c r="BN452" s="86">
        <f t="shared" si="808"/>
        <v>44700</v>
      </c>
      <c r="BO452" s="86">
        <f t="shared" si="809"/>
        <v>100</v>
      </c>
      <c r="BP452" s="84">
        <f t="shared" si="753"/>
        <v>3</v>
      </c>
      <c r="BQ452" s="84">
        <f t="shared" si="754"/>
        <v>2.6</v>
      </c>
      <c r="BR452" s="84">
        <f t="shared" si="755"/>
        <v>0.2</v>
      </c>
      <c r="BS452" s="84">
        <f t="shared" si="810"/>
        <v>3.2936943074938101E-2</v>
      </c>
      <c r="BT452" s="84">
        <f t="shared" si="811"/>
        <v>839.20760002129134</v>
      </c>
      <c r="BU452" s="84">
        <f t="shared" si="812"/>
        <v>0</v>
      </c>
      <c r="BV452" s="83">
        <f t="shared" si="813"/>
        <v>1223.5021811443964</v>
      </c>
      <c r="BW452" s="81">
        <f t="shared" si="837"/>
        <v>1223.5021811443964</v>
      </c>
      <c r="BX452" s="83">
        <f t="shared" si="756"/>
        <v>0</v>
      </c>
      <c r="BY452" s="141">
        <f t="shared" si="757"/>
        <v>0</v>
      </c>
      <c r="BZ452" s="83">
        <f t="shared" si="758"/>
        <v>2.6</v>
      </c>
      <c r="CA452" s="83">
        <f t="shared" si="759"/>
        <v>0</v>
      </c>
      <c r="CB452" s="83">
        <f t="shared" si="814"/>
        <v>2.5542444639184319</v>
      </c>
      <c r="CC452" s="83">
        <f t="shared" si="760"/>
        <v>2.5542444639184319</v>
      </c>
      <c r="CD452" s="143">
        <f t="shared" si="761"/>
        <v>0.2</v>
      </c>
      <c r="CE452" s="83">
        <f t="shared" si="815"/>
        <v>1.8729523213569677E-2</v>
      </c>
      <c r="CF452" s="84">
        <f t="shared" si="816"/>
        <v>863.4845563146913</v>
      </c>
      <c r="CG452" s="83">
        <f t="shared" si="762"/>
        <v>0</v>
      </c>
      <c r="CH452" s="83">
        <f t="shared" si="817"/>
        <v>2.5485364168464488</v>
      </c>
      <c r="CI452" s="83">
        <f t="shared" si="763"/>
        <v>2.5485364168464488</v>
      </c>
      <c r="CJ452" s="143">
        <f t="shared" si="764"/>
        <v>0.2</v>
      </c>
      <c r="CK452" s="83">
        <f t="shared" si="818"/>
        <v>1.7921910799758405E-2</v>
      </c>
      <c r="CL452" s="84">
        <f t="shared" si="819"/>
        <v>807.44179354765367</v>
      </c>
      <c r="CM452" s="83">
        <f t="shared" si="765"/>
        <v>0</v>
      </c>
      <c r="CN452" s="83">
        <f t="shared" si="820"/>
        <v>2.5617520348012688</v>
      </c>
      <c r="CO452" s="83">
        <f t="shared" si="766"/>
        <v>2.5617520348012688</v>
      </c>
      <c r="CP452" s="143">
        <f t="shared" si="767"/>
        <v>0.2</v>
      </c>
      <c r="CQ452" s="83">
        <f t="shared" si="821"/>
        <v>1.8081564504283703E-2</v>
      </c>
      <c r="CR452" s="84">
        <f t="shared" si="822"/>
        <v>793.32507581071548</v>
      </c>
      <c r="CS452" s="83">
        <f t="shared" si="768"/>
        <v>0</v>
      </c>
      <c r="CT452" s="83">
        <f t="shared" si="823"/>
        <v>2.5651025806370802</v>
      </c>
      <c r="CU452" s="83">
        <f t="shared" si="769"/>
        <v>2.5651025806370802</v>
      </c>
      <c r="CV452" s="143">
        <f t="shared" si="770"/>
        <v>0.2</v>
      </c>
      <c r="CW452" s="83">
        <f t="shared" si="824"/>
        <v>1.8109526987183766E-2</v>
      </c>
      <c r="CX452" s="84">
        <f t="shared" si="825"/>
        <v>791.79753648761209</v>
      </c>
      <c r="CY452" s="83">
        <f t="shared" si="771"/>
        <v>0</v>
      </c>
      <c r="CZ452" s="83">
        <f t="shared" si="826"/>
        <v>2.5654656614905216</v>
      </c>
      <c r="DA452" s="83">
        <f t="shared" si="772"/>
        <v>2.5654656614905216</v>
      </c>
      <c r="DB452" s="143">
        <f t="shared" si="773"/>
        <v>0.2</v>
      </c>
      <c r="DC452" s="83">
        <f t="shared" si="827"/>
        <v>1.8110446767325698E-2</v>
      </c>
      <c r="DD452" s="84">
        <f t="shared" si="828"/>
        <v>791.72416393131482</v>
      </c>
      <c r="DE452" s="86">
        <f t="shared" si="774"/>
        <v>2202.3039260599135</v>
      </c>
      <c r="DF452" s="86">
        <f t="shared" si="775"/>
        <v>880.92157042396536</v>
      </c>
      <c r="DG452" s="86">
        <f t="shared" si="776"/>
        <v>550.57598151497837</v>
      </c>
      <c r="DH452" s="86">
        <f t="shared" si="777"/>
        <v>0.27465526937527512</v>
      </c>
      <c r="DI452" s="86">
        <f t="shared" si="778"/>
        <v>0.65526834761097197</v>
      </c>
      <c r="DJ452" s="86">
        <f t="shared" si="779"/>
        <v>53.074858605834507</v>
      </c>
      <c r="DK452" s="86">
        <f t="shared" si="780"/>
        <v>-82.130048548005107</v>
      </c>
      <c r="DL452" s="86">
        <f t="shared" si="838"/>
        <v>-82.130048548005107</v>
      </c>
      <c r="DM452" s="86">
        <f t="shared" si="781"/>
        <v>0.65526834761097197</v>
      </c>
      <c r="DN452" s="85">
        <f t="shared" si="782"/>
        <v>0.65526834761097197</v>
      </c>
      <c r="DO452" s="85">
        <f t="shared" si="829"/>
        <v>65.526834761097192</v>
      </c>
      <c r="DP452" s="85">
        <f t="shared" si="783"/>
        <v>0.65526834761097197</v>
      </c>
      <c r="DQ452" s="85">
        <f t="shared" si="830"/>
        <v>65.526834761097192</v>
      </c>
      <c r="DR452" s="85">
        <f t="shared" si="784"/>
        <v>0.65526834761097197</v>
      </c>
      <c r="DS452" s="85">
        <f t="shared" si="831"/>
        <v>65.526834761097192</v>
      </c>
      <c r="DT452" s="81"/>
      <c r="DU452" s="81"/>
      <c r="DV452" s="81">
        <f t="shared" si="832"/>
        <v>-0.65526834761097197</v>
      </c>
      <c r="DW452" s="100"/>
    </row>
    <row r="453" spans="1:127" x14ac:dyDescent="0.2">
      <c r="A453" s="59">
        <f t="shared" si="785"/>
        <v>59.733333333333711</v>
      </c>
      <c r="B453" s="44">
        <f t="shared" si="786"/>
        <v>59733.333333333707</v>
      </c>
      <c r="C453" s="52">
        <f t="shared" ref="C453:C516" si="840">Dlith/1200</f>
        <v>133.33333333333334</v>
      </c>
      <c r="D453" s="50">
        <f t="shared" ref="D453:D516" si="841">IF(B453&lt;Dzsed,1,IF(B453&lt;Dzsed+Dzuc,2,IF(B453&lt;Dzsed+Dzuc+Dzlc,3,4)))</f>
        <v>4</v>
      </c>
      <c r="E453" s="44">
        <f t="shared" ref="E453:E516" si="842">IF(B453&lt;Dzsed,ksed,IF(B453&lt;(Dzsed+Dzuc),kuc,IF(B453&lt;(Dzsed+Dzuc+Dzlc),klc,kma)))</f>
        <v>4.13</v>
      </c>
      <c r="F453" s="47">
        <f t="shared" ref="F453:F516" si="843">IF(B453&lt;Dzsed,Ased,IF(B453&lt;(Dzsed+Dzuc),Auc,IF(B453&lt;(Dzsed+Dzuc+Dzlc),Alc,Ama)))</f>
        <v>0.02</v>
      </c>
      <c r="G453" s="52">
        <f t="shared" si="787"/>
        <v>2.4654225095622536E-2</v>
      </c>
      <c r="H453" s="57">
        <f t="shared" si="788"/>
        <v>627.16672953366015</v>
      </c>
      <c r="I453" s="52">
        <f t="shared" si="789"/>
        <v>0</v>
      </c>
      <c r="J453" s="54">
        <f t="shared" si="790"/>
        <v>1720.3576732612105</v>
      </c>
      <c r="K453" s="46">
        <f t="shared" si="833"/>
        <v>1720.3576732612105</v>
      </c>
      <c r="L453" s="80">
        <f t="shared" ref="L453:L516" si="844">IF(B453&lt;Dzsed,φ_0*0.01*EXP((-k_athy_z)*(B453+Dzburial)*0.001),0)</f>
        <v>0</v>
      </c>
      <c r="M453" s="142">
        <f t="shared" ref="M453:M516" si="845">IF(B453&lt;Dzsed,φ_0*0.01*EXP((-k_athy_P)*(K453+(rhosed*9.81*0.000001)+(1078*9.81*Dzburial*0.000001))),0)</f>
        <v>0</v>
      </c>
      <c r="N453" s="60">
        <f t="shared" ref="N453:N516" si="846">IF(L453=0,E453,(IF(B453&lt;Dzsed,λRMv20*f^(M453/φ_0),0)))</f>
        <v>4.13</v>
      </c>
      <c r="O453" s="53">
        <f t="shared" ref="O453:O516" si="847">IF(B453&lt;Dzsed,IF(H453&gt;450,0.1,IF(H453&lt;137,(0.565+((1.88*10^(-3))*H453)-(7.23*10^(-6))*(H453^2)),(0.602+((1.31*10^(-3))*H453)-(5.14*10^(-6))*(H453^2)))),0)</f>
        <v>0</v>
      </c>
      <c r="P453" s="58">
        <f t="shared" si="791"/>
        <v>2.7755135329012157</v>
      </c>
      <c r="Q453" s="49">
        <f t="shared" ref="Q453:Q516" si="848">IF(B453&lt;Dzsed,IF(O453&lt;0,(1)*(P453^(1-$M453)),(O453^$M453)*(P453^(1-$M453))),P453)</f>
        <v>2.7755135329012157</v>
      </c>
      <c r="R453" s="143">
        <f t="shared" ref="R453:R516" si="849">IF($B453&lt;Dzsed,Ased*(1-M453),IF($B453&lt;(Dzsed+Dzuc),Auc1_,IF($B453&lt;(Dzsed+Dzuc+Dzlc),Alc,Ama)))</f>
        <v>0.02</v>
      </c>
      <c r="S453" s="51">
        <f t="shared" si="792"/>
        <v>1.9214035596554175E-2</v>
      </c>
      <c r="T453" s="57">
        <f t="shared" si="793"/>
        <v>623.17450042856001</v>
      </c>
      <c r="U453" s="53">
        <f t="shared" ref="U453:U516" si="850">IF($B453&lt;Dzsed,IF(T453&gt;450,0.1,IF(T453&lt;137,(0.565+((1.88*10^(-3))*T453)-(7.23*10^(-6))*(T453^2)),(0.602+((1.31*10^(-3))*T453)-(5.14*10^(-6))*(T453^2)))),0)</f>
        <v>0</v>
      </c>
      <c r="V453" s="58">
        <f t="shared" si="794"/>
        <v>2.777536038251331</v>
      </c>
      <c r="W453" s="49">
        <f t="shared" ref="W453:W516" si="851">IF($B453&lt;Dzsed,IF(U453&lt;0,(1)*(V453^(1-$M453)),(U453^$M453)*(V453^(1-$M453))),V453)</f>
        <v>2.777536038251331</v>
      </c>
      <c r="X453" s="143">
        <f t="shared" ref="X453:X516" si="852">IF($B453&lt;Dzsed,Ased*(1-M453),IF($B453&lt;(Dzsed+Dzuc),Auc2_,IF($B453&lt;(Dzsed+Dzuc+Dzlc),Alc,Ama)))</f>
        <v>0.02</v>
      </c>
      <c r="Y453" s="51">
        <f t="shared" si="795"/>
        <v>1.8619213815298422E-2</v>
      </c>
      <c r="Z453" s="57">
        <f t="shared" si="796"/>
        <v>611.78053360059778</v>
      </c>
      <c r="AA453" s="53">
        <f t="shared" ref="AA453:AA516" si="853">IF($B453&lt;Dzsed,IF(Z453&gt;450,0.1,IF(Z453&lt;137,(0.565+((1.88*10^(-3))*Z453)-(7.23*10^(-6))*(Z453^2)),(0.602+((1.31*10^(-3))*Z453)-(5.14*10^(-6))*(Z453^2)))),0)</f>
        <v>0</v>
      </c>
      <c r="AB453" s="58">
        <f t="shared" si="797"/>
        <v>2.7836884244256099</v>
      </c>
      <c r="AC453" s="49">
        <f t="shared" ref="AC453:AC516" si="854">IF($B453&lt;Dzsed,IF(AA453&lt;0,(1)*(AB453^(1-$M453)),(AA453^$M453)*(AB453^(1-$M453))),AB453)</f>
        <v>2.7836884244256099</v>
      </c>
      <c r="AD453" s="143">
        <f t="shared" ref="AD453:AD516" si="855">IF($B453&lt;Dzsed,Ased*(1-M453),IF($B453&lt;(Dzsed+Dzuc),Auc3_,IF($B453&lt;(Dzsed+Dzuc+Dzlc),Alc,Ama)))</f>
        <v>0.02</v>
      </c>
      <c r="AE453" s="49">
        <f t="shared" si="834"/>
        <v>1.8566523966449422E-2</v>
      </c>
      <c r="AF453" s="57">
        <f t="shared" si="798"/>
        <v>609.32733600808001</v>
      </c>
      <c r="AG453" s="53">
        <f t="shared" ref="AG453:AG516" si="856">IF($B453&lt;Dzsed,IF(AF453&gt;450,0.1,IF(AF453&lt;137,(0.565+((1.88*10^(-3))*AF453)-(7.23*10^(-6))*(AF453^2)),(0.602+((1.31*10^(-3))*AF453)-(5.14*10^(-6))*(AF453^2)))),0)</f>
        <v>0</v>
      </c>
      <c r="AH453" s="58">
        <f t="shared" si="799"/>
        <v>2.7850871752708048</v>
      </c>
      <c r="AI453" s="49">
        <f t="shared" ref="AI453:AI516" si="857">IF($B453&lt;Dzsed,IF(AG453&lt;0,(1)*(AH453^(1-$M453)),(AG453^$M453)*(AH453^(1-$M453))),AH453)</f>
        <v>2.7850871752708048</v>
      </c>
      <c r="AJ453" s="143">
        <f t="shared" ref="AJ453:AJ516" si="858">IF($B453&lt;Dzsed,Ased*(1-M453),IF($B453&lt;(Dzsed+Dzuc),Auc4_,IF($B453&lt;(Dzsed+Dzuc+Dzlc),Alc,Ama)))</f>
        <v>0.02</v>
      </c>
      <c r="AK453" s="51">
        <f t="shared" si="800"/>
        <v>1.8567082291310825E-2</v>
      </c>
      <c r="AL453" s="57">
        <f t="shared" si="801"/>
        <v>609.03154488476616</v>
      </c>
      <c r="AM453" s="53">
        <f t="shared" ref="AM453:AM516" si="859">IF($B453&lt;Dzsed,IF(AL453&gt;450,0.1,IF(AL453&lt;137,(0.565+((1.88*10^(-3))*AL453)-(7.23*10^(-6))*(AL453^2)),(0.602+((1.31*10^(-3))*AL453)-(5.14*10^(-6))*(AL453^2)))),0)</f>
        <v>0</v>
      </c>
      <c r="AN453" s="58">
        <f t="shared" si="802"/>
        <v>2.7852576103821849</v>
      </c>
      <c r="AO453" s="49">
        <f t="shared" ref="AO453:AO516" si="860">IF($B453&lt;Dzsed,IF(AM453&lt;0,(1)*(AN453^(1-$M453)),(AM453^$M453)*(AN453^(1-$M453))),AN453)</f>
        <v>2.7852576103821849</v>
      </c>
      <c r="AP453" s="143">
        <f t="shared" ref="AP453:AP516" si="861">IF($B453&lt;Dzsed,Ased*(1-M453),IF($B453&lt;(Dzsed+Dzuc),Auc5_,IF($B453&lt;(Dzsed+Dzuc+Dzlc),Alc,Ama)))</f>
        <v>0.02</v>
      </c>
      <c r="AQ453" s="51">
        <f t="shared" si="803"/>
        <v>1.8567377941043021E-2</v>
      </c>
      <c r="AR453" s="57">
        <f t="shared" si="804"/>
        <v>609.0041752631895</v>
      </c>
      <c r="AS453" s="44">
        <f t="shared" ref="AS453:AS516" si="862">IF(AND(B453&lt;=Dlith,B453&gt;(Dzlc+Dzuc+Dzsed)),J453*(1-lambdama)*fcompma,IF(AND(B453&lt;=(Dzlc+Dzuc+Dzsed),B453&gt;(Dzuc+Dzsed)),J453*(1-lambdalc)*fcomplc,IF(AND(B453&lt;=(Dzuc+Dzsed),B453&gt;Dzsed),J453*(1-lambdauc)*fcompuc,J453*(1-lambdased)*fcompsed)))</f>
        <v>3096.643811870179</v>
      </c>
      <c r="AT453" s="44">
        <f t="shared" ref="AT453:AT516" si="863">IF(AND(B453&lt;=Dlith,B453&gt;(Dzlc+Dzuc+Dzsed)),J453*(1-lambdama)*fssma,IF(AND(B453&lt;=(Dzlc+Dzuc+Dzsed),B453&gt;(Dzuc+Dzsed)),J453*(1-lambdalc)*fsslc,IF(AND(B453&lt;=(Dzuc+Dzsed),B453&gt;Dzsed),J453*(1-lambdauc)*fssuc,J453*(1-lambdased)*fsssed)))</f>
        <v>1238.6575247480714</v>
      </c>
      <c r="AU453" s="44">
        <f t="shared" ref="AU453:AU516" si="864">IF(AND(B453&lt;=Dlith,B453&gt;(Dzlc+Dzuc+Dzsed)),J453*(1-lambdama)*fextma,IF(AND(B453&lt;=(Dzlc+Dzuc+Dzsed),B453&gt;(Dzuc+Dzsed)),J453*(1-lambdalc)*fextlc,IF(AND(B453&lt;=(Dzuc+Dzsed),B453&gt;Dzsed),J453*(1-lambdauc)*fextuc,J453*(1-lambdased)*fextsed)))</f>
        <v>774.16095296754474</v>
      </c>
      <c r="AV453" s="47">
        <f t="shared" ref="AV453:AV516" si="865">((εuc/Apuc)^(1/nuc))*EXP(Epuc/(nuc*Rgas*(AR453+273)))*0.000001</f>
        <v>3.3101900886623619</v>
      </c>
      <c r="AW453" s="47">
        <f t="shared" ref="AW453:AW516" si="866">((εlc/Aplc)^(1/nlc))*EXP(Eplc/(nlc*Rgas*(AR453+273)))*0.000001</f>
        <v>52.01138650150213</v>
      </c>
      <c r="AX453" s="86">
        <f t="shared" ref="AX453:AX516" si="867">((εma/0.00000000000007)^(1/3))*EXP(510/(3*Rgas*(AR453+273)))*0.000001</f>
        <v>2835.4686304294996</v>
      </c>
      <c r="AY453" s="86">
        <f t="shared" ref="AY453:AY516" si="868">IF(nma=0,IF(AR453&lt;846.3,σD*(1-SQRT(-((Rgas*(AR453+273))/ED)*LN(εma/AD)))^2*0.000001,0),σD*(1-SQRT(-((Rgas*(AR453+273))/ED)*LN(εma/AD)))*0.000001)</f>
        <v>189.18715507605071</v>
      </c>
      <c r="AZ453" s="10">
        <f t="shared" si="805"/>
        <v>189.18715507605071</v>
      </c>
      <c r="BA453" s="44">
        <f t="shared" ref="BA453:BA516" si="869">IF(AND(B453&lt;=Dlith,B453&gt;(Dzlc+Dzuc+Dzsed)),AZ453,IF(AND(B453&lt;=(Dzlc+Dzuc+Dzsed),B453&gt;(Dzuc+Dzsed)),AW453,IF(AND(B453&lt;=(Dzuc+Dzsed),B453&gt;Dzsed),AV453,0)))</f>
        <v>189.18715507605071</v>
      </c>
      <c r="BB453" s="9">
        <f t="shared" ref="BB453:BB516" si="870">IF(BA453&gt;=0,(IF(B453&gt;Dzsed,IF(BA453&lt;AS453,BA453,AS453),AS453)),0)</f>
        <v>189.18715507605071</v>
      </c>
      <c r="BC453" s="45">
        <f t="shared" si="839"/>
        <v>25224.954010140096</v>
      </c>
      <c r="BD453" s="9">
        <f t="shared" ref="BD453:BD516" si="871">IF(BA453&gt;=0,(IF(B453&gt;Dzsed,IF(BA453&lt;AU453,BA453,AU453),AU453)),0)</f>
        <v>189.18715507605071</v>
      </c>
      <c r="BE453" s="45">
        <f t="shared" si="835"/>
        <v>25224.954010140096</v>
      </c>
      <c r="BF453" s="9">
        <f t="shared" ref="BF453:BF516" si="872">IF(BA453&gt;=0,(IF(B453&gt;Dzsed,IF(BA453&lt;AT453,BA453,AT453),AT453)),0)</f>
        <v>189.18715507605071</v>
      </c>
      <c r="BG453" s="45">
        <f t="shared" si="836"/>
        <v>25224.954010140096</v>
      </c>
      <c r="BH453" s="58"/>
      <c r="BI453" s="58"/>
      <c r="BJ453" s="58">
        <f t="shared" si="806"/>
        <v>-189.18715507605071</v>
      </c>
      <c r="BK453" s="97"/>
      <c r="BL453" s="44"/>
      <c r="BM453" s="82">
        <f t="shared" si="807"/>
        <v>44.800000000000004</v>
      </c>
      <c r="BN453" s="86">
        <f t="shared" si="808"/>
        <v>44800</v>
      </c>
      <c r="BO453" s="86">
        <f t="shared" si="809"/>
        <v>100</v>
      </c>
      <c r="BP453" s="84">
        <f t="shared" ref="BP453:BP516" si="873">IF(BN453&lt;Dzsedb,1,IF(BN453&lt;Dzsedb+Dzucb,2,IF(BN453&lt;Dzsedb+Dzucb+Dzlcb,3,4)))</f>
        <v>3</v>
      </c>
      <c r="BQ453" s="84">
        <f t="shared" ref="BQ453:BQ516" si="874">IF(BN453&lt;Dzsedb,ksedb,IF(BN453&lt;(Dzsedb+Dzucb),kucb,IF(BN453&lt;(Dzsedb+Dzucb+Dzlcb),klcb,kmab)))</f>
        <v>2.6</v>
      </c>
      <c r="BR453" s="84">
        <f t="shared" ref="BR453:BR516" si="875">IF($BN453&lt;Dzsedb,Asedb,IF($B453&lt;(Dzsedb+Dzucb),Aucb,IF($BN453&lt;(Dzsedb+Dzucb+Dzlcb),Alcb,Amab)))</f>
        <v>0.2</v>
      </c>
      <c r="BS453" s="84">
        <f t="shared" si="810"/>
        <v>3.2916943074938101E-2</v>
      </c>
      <c r="BT453" s="84">
        <f t="shared" si="811"/>
        <v>840.47402090878893</v>
      </c>
      <c r="BU453" s="84">
        <f t="shared" si="812"/>
        <v>0</v>
      </c>
      <c r="BV453" s="83">
        <f t="shared" si="813"/>
        <v>1226.3470811443965</v>
      </c>
      <c r="BW453" s="81">
        <f t="shared" si="837"/>
        <v>1226.3470811443965</v>
      </c>
      <c r="BX453" s="83">
        <f t="shared" ref="BX453:BX516" si="876">IF(BN453&lt;Dzsedb,φ_0b*0.01*EXP((-k_athy_zb)*(BN453+Dzburialb)*0.001),0)</f>
        <v>0</v>
      </c>
      <c r="BY453" s="141">
        <f t="shared" ref="BY453:BY516" si="877">IF(BN453&lt;Dzsedb,φ_0b*0.01*EXP((-k_athy_Pb)*(BW453+(rhosedb*9.81*0.000001)+(1078*9.81*Dzburialb*0.000001))),0)</f>
        <v>0</v>
      </c>
      <c r="BZ453" s="83">
        <f t="shared" ref="BZ453:BZ516" si="878">IF(BX453=0,BQ453,(IF(BN453&lt;Dzsedb,λRMv20b*fb^(BY453/φ_0b),0)))</f>
        <v>2.6</v>
      </c>
      <c r="CA453" s="83">
        <f t="shared" ref="CA453:CA516" si="879">IF(BN453&lt;Dzsedb,IF(BT453&gt;450,0.1,IF(BT453&lt;137,(0.565+((1.88*10^(-3))*BT453)-(7.23*10^(-6))*(BT453^2)),(0.602+((1.31*10^(-3))*BT453)-(5.14*10^(-6))*(BT453^2)))),0)</f>
        <v>0</v>
      </c>
      <c r="CB453" s="83">
        <f t="shared" si="814"/>
        <v>2.5543077013430868</v>
      </c>
      <c r="CC453" s="83">
        <f t="shared" ref="CC453:CC516" si="880">IF(BN453&lt;Dzsedb,IF(CA453&lt;0,(1)*(CB453^(1-$BY453)),(CA453^$BY453)*(CB453^(1-$BY453))),CB453)</f>
        <v>2.5543077013430868</v>
      </c>
      <c r="CD453" s="143">
        <f t="shared" ref="CD453:CD516" si="881">IF($BN453&lt;Dzsedb,Asedb*(1-BY453),IF($BN453&lt;(Dzsedb+Dzucb),Aucb1,IF($BN453&lt;(Dzsedb+Dzucb+Dzlcb),Alcb,Amab)))</f>
        <v>0.2</v>
      </c>
      <c r="CE453" s="83">
        <f t="shared" si="815"/>
        <v>1.8709523213569678E-2</v>
      </c>
      <c r="CF453" s="84">
        <f t="shared" si="816"/>
        <v>864.21743539020679</v>
      </c>
      <c r="CG453" s="83">
        <f t="shared" ref="CG453:CG516" si="882">IF($BN453&lt;Dzsedb,IF(CF453&gt;450,0.1,IF(CF453&lt;137,(0.565+((1.88*10^(-3))*CF453)-(7.23*10^(-6))*(CF453^2)),(0.602+((1.31*10^(-3))*CF453)-(5.14*10^(-6))*(CF453^2)))),0)</f>
        <v>0</v>
      </c>
      <c r="CH453" s="83">
        <f t="shared" si="817"/>
        <v>2.5487253400891134</v>
      </c>
      <c r="CI453" s="83">
        <f t="shared" ref="CI453:CI516" si="883">IF($BN453&lt;Dzsedb,IF(CG453&lt;0,(1)*(CH453^(1-$BY453)),(CG453^$BY453)*(CH453^(1-$BY453))),CH453)</f>
        <v>2.5487253400891134</v>
      </c>
      <c r="CJ453" s="143">
        <f t="shared" ref="CJ453:CJ516" si="884">IF($BN453&lt;Dzsedb,Asedb*(1-BY453),IF($BN453&lt;(Dzsedb+Dzucb),Aucb2,IF($BN453&lt;(Dzsedb+Dzucb+Dzlcb),Alcb,Amab)))</f>
        <v>0.2</v>
      </c>
      <c r="CK453" s="83">
        <f t="shared" si="818"/>
        <v>1.7901910799758405E-2</v>
      </c>
      <c r="CL453" s="84">
        <f t="shared" si="819"/>
        <v>808.14462481509634</v>
      </c>
      <c r="CM453" s="83">
        <f t="shared" ref="CM453:CM516" si="885">IF($BN453&lt;Dzsedb,IF(CL453&gt;450,0.1,IF(CL453&lt;137,(0.565+((1.88*10^(-3))*CL453)-(7.23*10^(-6))*(CL453^2)),(0.602+((1.31*10^(-3))*CL453)-(5.14*10^(-6))*(CL453^2)))),0)</f>
        <v>0</v>
      </c>
      <c r="CN453" s="83">
        <f t="shared" si="820"/>
        <v>2.5619481640023567</v>
      </c>
      <c r="CO453" s="83">
        <f t="shared" ref="CO453:CO516" si="886">IF($BN453&lt;Dzsedb,IF(CM453&lt;0,(1)*(CN453^(1-$BY453)),(CM453^$BY453)*(CN453^(1-$BY453))),CN453)</f>
        <v>2.5619481640023567</v>
      </c>
      <c r="CP453" s="143">
        <f t="shared" ref="CP453:CP516" si="887">IF($BN453&lt;Dzsedb,Asedb*(1-BY453),IF($BN453&lt;(Dzsedb+Dzucb),Aucb3,IF($BN453&lt;(Dzsedb+Dzucb+Dzlcb),Alcb,Amab)))</f>
        <v>0.2</v>
      </c>
      <c r="CQ453" s="83">
        <f t="shared" si="821"/>
        <v>1.8061564504283704E-2</v>
      </c>
      <c r="CR453" s="84">
        <f t="shared" si="822"/>
        <v>794.0305135056517</v>
      </c>
      <c r="CS453" s="83">
        <f t="shared" ref="CS453:CS516" si="888">IF($BN453&lt;Dzsedb,IF(CR453&gt;450,0.1,IF(CR453&lt;137,(0.565+((1.88*10^(-3))*CR453)-(7.23*10^(-6))*(CR453^2)),(0.602+((1.31*10^(-3))*CR453)-(5.14*10^(-6))*(CR453^2)))),0)</f>
        <v>0</v>
      </c>
      <c r="CT453" s="83">
        <f t="shared" si="823"/>
        <v>2.5652981287361523</v>
      </c>
      <c r="CU453" s="83">
        <f t="shared" ref="CU453:CU516" si="889">IF($BN453&lt;Dzsedb,IF(CS453&lt;0,(1)*(CT453^(1-$BY453)),(CS453^$BY453)*(CT453^(1-$BY453))),CT453)</f>
        <v>2.5652981287361523</v>
      </c>
      <c r="CV453" s="143">
        <f t="shared" ref="CV453:CV516" si="890">IF($BN453&lt;Dzsedb,Asedb*(1-BY453),IF($BN453&lt;(Dzsedb+Dzucb),Aucb4,IF($BN453&lt;(Dzsedb+Dzucb+Dzlcb),Alcb,Amab)))</f>
        <v>0.2</v>
      </c>
      <c r="CW453" s="83">
        <f t="shared" si="824"/>
        <v>1.8089526987183767E-2</v>
      </c>
      <c r="CX453" s="84">
        <f t="shared" si="825"/>
        <v>792.5031428490812</v>
      </c>
      <c r="CY453" s="83">
        <f t="shared" ref="CY453:CY516" si="891">IF($BN453&lt;Dzsedb,IF(CX453&gt;450,0.1,IF(CX453&lt;137,(0.565+((1.88*10^(-3))*CX453)-(7.23*10^(-6))*(CX453^2)),(0.602+((1.31*10^(-3))*CX453)-(5.14*10^(-6))*(CX453^2)))),0)</f>
        <v>0</v>
      </c>
      <c r="CZ453" s="83">
        <f t="shared" si="826"/>
        <v>2.5656611734381389</v>
      </c>
      <c r="DA453" s="83">
        <f t="shared" ref="DA453:DA516" si="892">IF($BN453&lt;Dzsedb,IF(CY453&lt;0,(1)*(CZ453^(1-$BY453)),(CY453^$BY453)*(CZ453^(1-$BY453))),CZ453)</f>
        <v>2.5656611734381389</v>
      </c>
      <c r="DB453" s="143">
        <f t="shared" ref="DB453:DB516" si="893">IF($BN453&lt;Dzsedb,Asedb*(1-BY453),IF($BN453&lt;(Dzsedb+Dzucb),Aucb5,IF($BN453&lt;(Dzsedb+Dzucb+Dzlcb),Alcb,Amab)))</f>
        <v>0.2</v>
      </c>
      <c r="DC453" s="83">
        <f t="shared" si="827"/>
        <v>1.8090446767325699E-2</v>
      </c>
      <c r="DD453" s="84">
        <f t="shared" si="828"/>
        <v>792.4297062832951</v>
      </c>
      <c r="DE453" s="86">
        <f t="shared" ref="DE453:DE516" si="894">IF(AND(BN453&lt;=Dlithb,BN453&gt;(Dzlcb+Dzucb+Dzsedb)),BV453*(1-lambdamab)*fcompmab,IF(AND(BN453&lt;=(Dzlcb+Dzucb+Dzsedb),BN453&gt;(Dzucb+Dzsedb)),BV453*(1-lambdalcb)*fcomplcb,IF(AND(BN453&lt;=(Dzucb+Dzsedb),BN453&gt;Dzsedb),BV453*(1-lambdaucb)*fcompucb,BV453*(1-lambdasedb)*fcompsedb)))</f>
        <v>2207.4247460599136</v>
      </c>
      <c r="DF453" s="86">
        <f t="shared" ref="DF453:DF516" si="895">IF(AND(BN453&lt;=Dlithb,BN453&gt;(Dzlcb+Dzucb+Dzsedb)),BV453*(1-lambdamab)*fssmab,IF(AND(BN453&lt;=(Dzlcb+Dzucb+Dzsedb),BN453&gt;(Dzucb+Dzsedb)),BV453*(1-lambdalcb)*fsslcb,IF(AND(BN453&lt;=(Dzucb+Dzsedb),BN453&gt;Dzsedb),BV453*(1-lambdaucb)*fssucb,BV453*(1-lambdasedb)*fsssedb)))</f>
        <v>882.96989842396545</v>
      </c>
      <c r="DG453" s="86">
        <f t="shared" ref="DG453:DG516" si="896">IF(AND(BN453&lt;=Dlithb,BN453&gt;(Dzlcb+Dzucb+Dzsedb)),BV453*(1-lambdamab)*fextmab,IF(AND(BN453&lt;=(Dzlcb+Dzucb+Dzsedb),BN453&gt;(Dzucb+Dzsedb)),BV453*(1-lambdalcb)*fextlcb,IF(AND(BN453&lt;=(Dzucb+Dzsedb),BN453&gt;Dzsedb),BV453*(1-lambdaucb)*fextucb,BV453*(1-lambdasedb)*fextsedb)))</f>
        <v>551.85618651497839</v>
      </c>
      <c r="DH453" s="86">
        <f t="shared" ref="DH453:DH516" si="897">((εucb/Apucb)^(1/nucb))*EXP(Epucb/(nucb*Rgas*(DD453+273)))*0.000001</f>
        <v>0.27364496819668827</v>
      </c>
      <c r="DI453" s="86">
        <f t="shared" ref="DI453:DI516" si="898">((εlcb/Aplcb)^(1/nlcb))*EXP(Eplcb/(nlcb*Rgas*(DD453+273)))*0.000001</f>
        <v>0.65084769517337737</v>
      </c>
      <c r="DJ453" s="86">
        <f t="shared" ref="DJ453:DJ516" si="899">((εmab/0.00000000000007)^(1/3))*EXP(510/(3*Rgas*(DD453+273)))*0.000001</f>
        <v>52.404192581013582</v>
      </c>
      <c r="DK453" s="86">
        <f t="shared" ref="DK453:DK516" si="900">IF(nmab=0,IF(DD453&lt;846.3,σDb*(1-SQRT(-((Rgas*(DD453+273))/EDb)*LN(εmab/ADb)))^2*0.000001,0),σDb*(1-SQRT(-((Rgas*(DD453+273))/EDb)*LN(εmab/ADb)))*0.000001)</f>
        <v>-84.973063507608344</v>
      </c>
      <c r="DL453" s="86">
        <f t="shared" si="838"/>
        <v>-84.973063507608344</v>
      </c>
      <c r="DM453" s="86">
        <f t="shared" ref="DM453:DM516" si="901">IF(AND(BN453&lt;=Dlithb,BN453&gt;(Dzlcb+Dzucb+Dzsedb)),DL453,IF(AND(BN453&lt;=(Dzlcb+Dzucb+Dzsedb),BN453&gt;(Dzucb+Dzsedb)),DI453,IF(AND(BN453&lt;=(Dzucb+Dzsedb),BN453&gt;Dzsedb),DH453,0)))</f>
        <v>0.65084769517337737</v>
      </c>
      <c r="DN453" s="85">
        <f t="shared" ref="DN453:DN516" si="902">IF(DM453&gt;=0,(IF(BN453&gt;Dzsedb,IF(DM453&lt;DE453,DM453,DE453),DE453)),0)</f>
        <v>0.65084769517337737</v>
      </c>
      <c r="DO453" s="85">
        <f t="shared" si="829"/>
        <v>65.084769517337733</v>
      </c>
      <c r="DP453" s="85">
        <f t="shared" ref="DP453:DP516" si="903">IF(DM453&gt;=0,(IF(BN453&gt;Dzsedb,IF(DM453&lt;DG453,DM453,DG453),DG453)),0)</f>
        <v>0.65084769517337737</v>
      </c>
      <c r="DQ453" s="85">
        <f t="shared" si="830"/>
        <v>65.084769517337733</v>
      </c>
      <c r="DR453" s="85">
        <f t="shared" ref="DR453:DR516" si="904">IF(DM453&gt;=0,(IF(BN453&gt;Dzsedb,IF(DM453&lt;DF453,DM453,DF453),DF453)),0)</f>
        <v>0.65084769517337737</v>
      </c>
      <c r="DS453" s="85">
        <f t="shared" si="831"/>
        <v>65.084769517337733</v>
      </c>
      <c r="DT453" s="81"/>
      <c r="DU453" s="81"/>
      <c r="DV453" s="81">
        <f t="shared" si="832"/>
        <v>-0.65084769517337737</v>
      </c>
      <c r="DW453" s="100"/>
    </row>
    <row r="454" spans="1:127" x14ac:dyDescent="0.2">
      <c r="A454" s="59">
        <f t="shared" ref="A454:A517" si="905">B454*0.001</f>
        <v>59.866666666667044</v>
      </c>
      <c r="B454" s="44">
        <f t="shared" ref="B454:B517" si="906">B453+Dlith/1200</f>
        <v>59866.666666667043</v>
      </c>
      <c r="C454" s="52">
        <f t="shared" si="840"/>
        <v>133.33333333333334</v>
      </c>
      <c r="D454" s="50">
        <f t="shared" si="841"/>
        <v>4</v>
      </c>
      <c r="E454" s="44">
        <f t="shared" si="842"/>
        <v>4.13</v>
      </c>
      <c r="F454" s="47">
        <f t="shared" si="843"/>
        <v>0.02</v>
      </c>
      <c r="G454" s="52">
        <f t="shared" ref="G454:G517" si="907">G453-0.5*(F454+F453)*(dz)*0.000001</f>
        <v>2.4651558428955868E-2</v>
      </c>
      <c r="H454" s="57">
        <f t="shared" ref="H454:H517" si="908">H453+(G453*(dz)/E453)-(0.5*F453*0.000001*((dz)^2)/E453)</f>
        <v>627.96262595859275</v>
      </c>
      <c r="I454" s="52">
        <f t="shared" ref="I454:I517" si="909">IF(B454&lt;Dzsed,I453+1078*9.81*(dz)*0.000001,0)</f>
        <v>0</v>
      </c>
      <c r="J454" s="54">
        <f t="shared" ref="J454:J517" si="910">IF(AND(B454&lt;=Dlith,B454&gt;(Dzlc+Dzuc+Dzsed)),rhoma*9.81*(dz)+J453*1000000,IF(AND(B454&lt;=(Dzlc+Dzuc+Dzsed),B454&gt;(Dzuc+Dzsed)),rholc*9.81*(dz)+J453*1000000,IF(AND(B454&lt;=(Dzuc+Dzsed),B454&gt;Dzsed),rhouc*9.81*(dz)+J453*1000000,((rhosed*(1-L454))+(1078*L454))*9.81*(dz)+J453*1000000)))*0.000001</f>
        <v>1724.6740732612104</v>
      </c>
      <c r="K454" s="46">
        <f t="shared" si="833"/>
        <v>1724.6740732612104</v>
      </c>
      <c r="L454" s="80">
        <f t="shared" si="844"/>
        <v>0</v>
      </c>
      <c r="M454" s="142">
        <f t="shared" si="845"/>
        <v>0</v>
      </c>
      <c r="N454" s="60">
        <f t="shared" si="846"/>
        <v>4.13</v>
      </c>
      <c r="O454" s="53">
        <f t="shared" si="847"/>
        <v>0</v>
      </c>
      <c r="P454" s="58">
        <f t="shared" ref="P454:P517" si="911">IF(B454&lt;Dzsed,358*(1.0227*$N454-1.882)*((1/(H454+273))-0.00068)+1.84,IF(B454&lt;Dzsed+Dzuc,E454*(1+c_*J454)/(1+buc*H454),IF(B454&lt;Dzsed+Dzuc+Dzlc,E454*(1+c_*J454)/(1+blc*H454),(E454*(298/(H454+273))^0.5*(1+0.032*K454*0.001)+(0.368*10^-9*(H454+273)^3)))))</f>
        <v>2.7754466182919808</v>
      </c>
      <c r="Q454" s="49">
        <f t="shared" si="848"/>
        <v>2.7754466182919808</v>
      </c>
      <c r="R454" s="143">
        <f t="shared" si="849"/>
        <v>0.02</v>
      </c>
      <c r="S454" s="51">
        <f t="shared" ref="S454:S517" si="912">S453-0.5*(R454+R453)*(dz)*0.000001</f>
        <v>1.9211368929887507E-2</v>
      </c>
      <c r="T454" s="57">
        <f t="shared" ref="T454:T517" si="913">T453+(S453*(dz)/Q453)-(0.5*R453*0.000001*((dz)^2)/Q453)</f>
        <v>624.09746246954069</v>
      </c>
      <c r="U454" s="53">
        <f t="shared" si="850"/>
        <v>0</v>
      </c>
      <c r="V454" s="58">
        <f t="shared" ref="V454:V517" si="914">IF($B454&lt;Dzsed,358*(1.0227*$N454-1.882)*((1/(T454+273))-0.00068)+1.84,IF($B454&lt;Dzsed+Dzuc,$E454*(1+c_*$J454)/(1+buc*T454),IF($B454&lt;Dzsed+Dzuc+Dzlc,$E454*(1+c_*$J454)/(1+blc*T454),($E454*(298/(T454+273))^0.5*(1+0.032*$K454*0.001)+(0.368*10^-9*(T454+273)^3)))))</f>
        <v>2.7773911232124653</v>
      </c>
      <c r="W454" s="49">
        <f t="shared" si="851"/>
        <v>2.7773911232124653</v>
      </c>
      <c r="X454" s="143">
        <f t="shared" si="852"/>
        <v>0.02</v>
      </c>
      <c r="Y454" s="51">
        <f t="shared" ref="Y454:Y517" si="915">Y453-0.5*(X454+X453)*(dz)*0.000001</f>
        <v>1.8616547148631753E-2</v>
      </c>
      <c r="Z454" s="57">
        <f t="shared" ref="Z454:Z517" si="916">Z453+(Y453*(dz)/W453)-(0.5*X453*0.000001*((dz)^2)/W453)</f>
        <v>612.67426964220999</v>
      </c>
      <c r="AA454" s="53">
        <f t="shared" si="853"/>
        <v>0</v>
      </c>
      <c r="AB454" s="58">
        <f t="shared" ref="AB454:AB517" si="917">IF($B454&lt;Dzsed,358*(1.0227*$N454-1.882)*((1/(Z454+273))-0.00068)+1.84,IF($B454&lt;Dzsed+Dzuc,$E454*(1+c_*$J454)/(1+buc*Z454),IF($B454&lt;Dzsed+Dzuc+Dzlc,$E454*(1+c_*$J454)/(1+blc*Z454),($E454*(298/(Z454+273))^0.5*(1+0.032*$K454*0.001)+(0.368*10^-9*(Z454+273)^3)))))</f>
        <v>2.7835162848887629</v>
      </c>
      <c r="AC454" s="49">
        <f t="shared" si="854"/>
        <v>2.7835162848887629</v>
      </c>
      <c r="AD454" s="143">
        <f t="shared" si="855"/>
        <v>0.02</v>
      </c>
      <c r="AE454" s="49">
        <f t="shared" si="834"/>
        <v>1.8563857299782754E-2</v>
      </c>
      <c r="AF454" s="57">
        <f t="shared" ref="AF454:AF517" si="918">AF453+(AE453*(dz)/AC453)-(0.5*AD453*0.000001*((dz)^2)/AC453)</f>
        <v>610.21657301081427</v>
      </c>
      <c r="AG454" s="53">
        <f t="shared" si="856"/>
        <v>0</v>
      </c>
      <c r="AH454" s="58">
        <f t="shared" ref="AH454:AH517" si="919">IF($B454&lt;Dzsed,358*(1.0227*$N454-1.882)*((1/(AF454+273))-0.00068)+1.84,IF($B454&lt;Dzsed+Dzuc,$E454*(1+c_*$J454)/(1+buc*AF454),IF($B454&lt;Dzsed+Dzuc+Dzlc,$E454*(1+c_*$J454)/(1+blc*AF454),($E454*(298/(AF454+273))^0.5*(1+0.032*$K454*0.001)+(0.368*10^-9*(AF454+273)^3)))))</f>
        <v>2.7849084645469961</v>
      </c>
      <c r="AI454" s="49">
        <f t="shared" si="857"/>
        <v>2.7849084645469961</v>
      </c>
      <c r="AJ454" s="143">
        <f t="shared" si="858"/>
        <v>0.02</v>
      </c>
      <c r="AK454" s="51">
        <f t="shared" ref="AK454:AK517" si="920">AK453-0.5*(AJ454+AJ453)*(dz)*0.000001</f>
        <v>1.8564415624644157E-2</v>
      </c>
      <c r="AL454" s="57">
        <f t="shared" ref="AL454:AL517" si="921">AL453+(AK453*(dz)/AI453)-(0.5*AJ453*0.000001*((dz)^2)/AI453)</f>
        <v>609.92036201637222</v>
      </c>
      <c r="AM454" s="53">
        <f t="shared" si="859"/>
        <v>0</v>
      </c>
      <c r="AN454" s="58">
        <f t="shared" ref="AN454:AN517" si="922">IF($B454&lt;Dzsed,358*(1.0227*$N454-1.882)*((1/(AL454+273))-0.00068)+1.84,IF($B454&lt;Dzsed+Dzuc,$E454*(1+c_*$J454)/(1+buc*AL454),IF($B454&lt;Dzsed+Dzuc+Dzlc,$E454*(1+c_*$J454)/(1+blc*AL454),($E454*(298/(AL454+273))^0.5*(1+0.032*$K454*0.001)+(0.368*10^-9*(AL454+273)^3)))))</f>
        <v>2.7850780420581893</v>
      </c>
      <c r="AO454" s="49">
        <f t="shared" si="860"/>
        <v>2.7850780420581893</v>
      </c>
      <c r="AP454" s="143">
        <f t="shared" si="861"/>
        <v>0.02</v>
      </c>
      <c r="AQ454" s="51">
        <f t="shared" ref="AQ454:AQ517" si="923">AQ453-0.5*(AP454+AP453)*(dz)*0.000001</f>
        <v>1.8564711274376353E-2</v>
      </c>
      <c r="AR454" s="57">
        <f t="shared" ref="AR454:AR517" si="924">AR453+(AQ453*(dz)/AO453)-(0.5*AP453*0.000001*((dz)^2)/AO453)</f>
        <v>609.89295215949301</v>
      </c>
      <c r="AS454" s="44">
        <f t="shared" si="862"/>
        <v>3104.4133318701784</v>
      </c>
      <c r="AT454" s="44">
        <f t="shared" si="863"/>
        <v>1241.7653327480714</v>
      </c>
      <c r="AU454" s="44">
        <f t="shared" si="864"/>
        <v>776.10333296754459</v>
      </c>
      <c r="AV454" s="47">
        <f t="shared" si="865"/>
        <v>3.2846775993054185</v>
      </c>
      <c r="AW454" s="47">
        <f t="shared" si="866"/>
        <v>51.260395646411588</v>
      </c>
      <c r="AX454" s="86">
        <f t="shared" si="867"/>
        <v>2770.0658586605159</v>
      </c>
      <c r="AY454" s="86">
        <f t="shared" si="868"/>
        <v>187.68365863539384</v>
      </c>
      <c r="AZ454" s="10">
        <f t="shared" ref="AZ454:AZ517" si="925">MIN(AX454:AY454)</f>
        <v>187.68365863539384</v>
      </c>
      <c r="BA454" s="44">
        <f t="shared" si="869"/>
        <v>187.68365863539384</v>
      </c>
      <c r="BB454" s="9">
        <f t="shared" si="870"/>
        <v>187.68365863539384</v>
      </c>
      <c r="BC454" s="45">
        <f t="shared" si="839"/>
        <v>25024.487818052512</v>
      </c>
      <c r="BD454" s="9">
        <f t="shared" si="871"/>
        <v>187.68365863539384</v>
      </c>
      <c r="BE454" s="45">
        <f t="shared" si="835"/>
        <v>25024.487818052512</v>
      </c>
      <c r="BF454" s="9">
        <f t="shared" si="872"/>
        <v>187.68365863539384</v>
      </c>
      <c r="BG454" s="45">
        <f t="shared" si="836"/>
        <v>25024.487818052512</v>
      </c>
      <c r="BH454" s="58"/>
      <c r="BI454" s="58"/>
      <c r="BJ454" s="58">
        <f t="shared" ref="BJ454:BJ517" si="926">BB454*-1</f>
        <v>-187.68365863539384</v>
      </c>
      <c r="BK454" s="97"/>
      <c r="BL454" s="44"/>
      <c r="BM454" s="82">
        <f t="shared" ref="BM454:BM517" si="927">BN454*0.001</f>
        <v>44.9</v>
      </c>
      <c r="BN454" s="86">
        <f t="shared" ref="BN454:BN517" si="928">BN453+Dlithb/1200</f>
        <v>44900</v>
      </c>
      <c r="BO454" s="86">
        <f t="shared" ref="BO454:BO517" si="929">Dlithb/1200</f>
        <v>100</v>
      </c>
      <c r="BP454" s="84">
        <f t="shared" si="873"/>
        <v>3</v>
      </c>
      <c r="BQ454" s="84">
        <f t="shared" si="874"/>
        <v>2.6</v>
      </c>
      <c r="BR454" s="84">
        <f t="shared" si="875"/>
        <v>0.2</v>
      </c>
      <c r="BS454" s="84">
        <f t="shared" ref="BS454:BS517" si="930">BS453-0.5*(BR454+BR453)*(dzb)*0.000001</f>
        <v>3.2896943074938102E-2</v>
      </c>
      <c r="BT454" s="84">
        <f t="shared" ref="BT454:BT517" si="931">BT453+(BS453*(dzb)/BQ453)-(0.5*BR453*0.000001*((dzb)^2)/BQ453)</f>
        <v>841.73967256551725</v>
      </c>
      <c r="BU454" s="84">
        <f t="shared" ref="BU454:BU517" si="932">IF(BN454&lt;Dzsedb,BU453+1078*9.81*(dzb)*0.000001,0)</f>
        <v>0</v>
      </c>
      <c r="BV454" s="83">
        <f t="shared" ref="BV454:BV517" si="933">IF(AND(BN454&lt;=Dlithb,BN454&gt;(Dzlcb+Dzucb+Dzsedb)),rhomab*9.81*(dzb)+BV453*1000000,IF(AND(BN454&lt;=(Dzlcb+Dzucb+Dzsedb),BN454&gt;(Dzucb+Dzsedb)),rholcb*9.81*(dzb)+BV453*1000000,IF(AND(BN454&lt;=(Dzucb+Dzsedb),BN454&gt;Dzsedb),rhoucb*9.81*(dzb)+BV453*1000000,((rhosedb*(1-BX454))+(1078*BX454))*9.81*(dzb)+BV453*1000000)))*0.000001</f>
        <v>1229.1919811443966</v>
      </c>
      <c r="BW454" s="81">
        <f t="shared" si="837"/>
        <v>1229.1919811443966</v>
      </c>
      <c r="BX454" s="83">
        <f t="shared" si="876"/>
        <v>0</v>
      </c>
      <c r="BY454" s="141">
        <f t="shared" si="877"/>
        <v>0</v>
      </c>
      <c r="BZ454" s="83">
        <f t="shared" si="878"/>
        <v>2.6</v>
      </c>
      <c r="CA454" s="83">
        <f t="shared" si="879"/>
        <v>0</v>
      </c>
      <c r="CB454" s="83">
        <f t="shared" ref="CB454:CB517" si="934">IF(BN454&lt;Dzsed,358*(1.0227*$BZ454-1.882)*((1/(BT454+273))-0.00068)+1.84,IF(BN454&lt;Dzsedb+Dzucb,BQ454*(1+c_b*BV454)/(1+bucb*BT454),IF(BN454&lt;Dzsedb+Dzucb+Dzlcb,BQ454*(1+c_b*BV454)/(1+blcb*BT454),(BQ454*(298/(BT454+273))^0.5*(1+0.032*BW454*0.001)+(0.368*10^-9*(BT454+273)^3)))))</f>
        <v>2.5543711052290643</v>
      </c>
      <c r="CC454" s="83">
        <f t="shared" si="880"/>
        <v>2.5543711052290643</v>
      </c>
      <c r="CD454" s="143">
        <f t="shared" si="881"/>
        <v>0.2</v>
      </c>
      <c r="CE454" s="83">
        <f t="shared" ref="CE454:CE517" si="935">CE453-0.5*(CD454+CD453)*(dzb)*0.000001</f>
        <v>1.8689523213569679E-2</v>
      </c>
      <c r="CF454" s="84">
        <f t="shared" ref="CF454:CF517" si="936">CF453+(CE453*(dzb)/CC453)-(0.5*CD453*0.000001*((dzb)^2)/CC453)</f>
        <v>864.94951333068889</v>
      </c>
      <c r="CG454" s="83">
        <f t="shared" si="882"/>
        <v>0</v>
      </c>
      <c r="CH454" s="83">
        <f t="shared" ref="CH454:CH517" si="937">IF($BN454&lt;Dzsedb,358*(1.0227*$BZ454-1.882)*((1/(CF454+273))-0.00068)+1.84,IF($BN454&lt;Dzsedb+Dzucb,$BQ454*(1+c_b*$BV454)/(1+bucb*CF454),IF($BN454&lt;Dzsedb+Dzucb+Dzlcb,$BQ454*(1+c_b*$BV454)/(1+blcb*CF454),($BQ454*(298/(CF454+273))^0.5*(1+0.032*$BW454*0.001)+(0.368*10^-9*(CF454+273)^3)))))</f>
        <v>2.5489144257907679</v>
      </c>
      <c r="CI454" s="83">
        <f t="shared" si="883"/>
        <v>2.5489144257907679</v>
      </c>
      <c r="CJ454" s="143">
        <f t="shared" si="884"/>
        <v>0.2</v>
      </c>
      <c r="CK454" s="83">
        <f t="shared" ref="CK454:CK517" si="938">CK453-0.5*(CJ454+CJ453)*(dzb)*0.000001</f>
        <v>1.7881910799758406E-2</v>
      </c>
      <c r="CL454" s="84">
        <f t="shared" ref="CL454:CL517" si="939">CL453+(CK453*(dzb)/CI453)-(0.5*CJ453*0.000001*((dzb)^2)/CI453)</f>
        <v>808.84661927947957</v>
      </c>
      <c r="CM454" s="83">
        <f t="shared" si="885"/>
        <v>0</v>
      </c>
      <c r="CN454" s="83">
        <f t="shared" ref="CN454:CN517" si="940">IF($BN454&lt;Dzsedb,358*(1.0227*$BZ454-1.882)*((1/(CL454+273))-0.00068)+1.84,IF($BN454&lt;Dzsedb+Dzucb,$BQ454*(1+c_b*$BV454)/(1+bucb*CL454),IF($BN454&lt;Dzsedb+Dzucb+Dzlcb,$BQ454*(1+c_b*$BV454)/(1+blcb*CL454),($BQ454*(298/(CL454+273))^0.5*(1+0.032*$BW454*0.001)+(0.368*10^-9*(CL454+273)^3)))))</f>
        <v>2.5621444660543302</v>
      </c>
      <c r="CO454" s="83">
        <f t="shared" si="886"/>
        <v>2.5621444660543302</v>
      </c>
      <c r="CP454" s="143">
        <f t="shared" si="887"/>
        <v>0.2</v>
      </c>
      <c r="CQ454" s="83">
        <f t="shared" ref="CQ454:CQ517" si="941">CQ453-0.5*(CP454+CP453)*(dzb)*0.000001</f>
        <v>1.8041564504283705E-2</v>
      </c>
      <c r="CR454" s="84">
        <f t="shared" ref="CR454:CR517" si="942">CR453+(CQ453*(dzb)/CO453)-(0.5*CP453*0.000001*((dzb)^2)/CO453)</f>
        <v>794.73511654008939</v>
      </c>
      <c r="CS454" s="83">
        <f t="shared" si="888"/>
        <v>0</v>
      </c>
      <c r="CT454" s="83">
        <f t="shared" ref="CT454:CT517" si="943">IF($BN454&lt;Dzsedb,358*(1.0227*$BZ454-1.882)*((1/(CR454+273))-0.00068)+1.84,IF($BN454&lt;Dzsedb+Dzucb,$BQ454*(1+c_b*$BV454)/(1+bucb*CR454),IF($BN454&lt;Dzsedb+Dzucb+Dzlcb,$BQ454*(1+c_b*$BV454)/(1+blcb*CR454),($BQ454*(298/(CR454+273))^0.5*(1+0.032*$BW454*0.001)+(0.368*10^-9*(CR454+273)^3)))))</f>
        <v>2.5654938496437474</v>
      </c>
      <c r="CU454" s="83">
        <f t="shared" si="889"/>
        <v>2.5654938496437474</v>
      </c>
      <c r="CV454" s="143">
        <f t="shared" si="890"/>
        <v>0.2</v>
      </c>
      <c r="CW454" s="83">
        <f t="shared" ref="CW454:CW517" si="944">CW453-0.5*(CV454+CV453)*(dzb)*0.000001</f>
        <v>1.8069526987183768E-2</v>
      </c>
      <c r="CX454" s="84">
        <f t="shared" ref="CX454:CX517" si="945">CX453+(CW453*(dzb)/CU453)-(0.5*CV453*0.000001*((dzb)^2)/CU453)</f>
        <v>793.20791578695764</v>
      </c>
      <c r="CY454" s="83">
        <f t="shared" si="891"/>
        <v>0</v>
      </c>
      <c r="CZ454" s="83">
        <f t="shared" ref="CZ454:CZ517" si="946">IF($BN454&lt;Dzsedb,358*(1.0227*$BZ454-1.882)*((1/(CX454+273))-0.00068)+1.84,IF($BN454&lt;Dzsedb+Dzucb,$BQ454*(1+c_b*$BV454)/(1+bucb*CX454),IF($BN454&lt;Dzsedb+Dzucb+Dzlcb,$BQ454*(1+c_b*$BV454)/(1+blcb*CX454),($BQ454*(298/(CX454+273))^0.5*(1+0.032*$BW454*0.001)+(0.368*10^-9*(CX454+273)^3)))))</f>
        <v>2.5658568579513696</v>
      </c>
      <c r="DA454" s="83">
        <f t="shared" si="892"/>
        <v>2.5658568579513696</v>
      </c>
      <c r="DB454" s="143">
        <f t="shared" si="893"/>
        <v>0.2</v>
      </c>
      <c r="DC454" s="83">
        <f t="shared" ref="DC454:DC517" si="947">DC453-0.5*(DB454+DB453)*(dzb)*0.000001</f>
        <v>1.80704467673257E-2</v>
      </c>
      <c r="DD454" s="84">
        <f t="shared" ref="DD454:DD517" si="948">DD453+(DC453*(dzb)/DA453)-(0.5*DB453*0.000001*((dzb)^2)/DA453)</f>
        <v>793.13441534443348</v>
      </c>
      <c r="DE454" s="86">
        <f t="shared" si="894"/>
        <v>2212.5455660599137</v>
      </c>
      <c r="DF454" s="86">
        <f t="shared" si="895"/>
        <v>885.01822642396542</v>
      </c>
      <c r="DG454" s="86">
        <f t="shared" si="896"/>
        <v>553.13639151497841</v>
      </c>
      <c r="DH454" s="86">
        <f t="shared" si="897"/>
        <v>0.27264089746710873</v>
      </c>
      <c r="DI454" s="86">
        <f t="shared" si="898"/>
        <v>0.6464678158887468</v>
      </c>
      <c r="DJ454" s="86">
        <f t="shared" si="899"/>
        <v>51.743647741241858</v>
      </c>
      <c r="DK454" s="86">
        <f t="shared" si="900"/>
        <v>-87.81178116402387</v>
      </c>
      <c r="DL454" s="86">
        <f t="shared" si="838"/>
        <v>-87.81178116402387</v>
      </c>
      <c r="DM454" s="86">
        <f t="shared" si="901"/>
        <v>0.6464678158887468</v>
      </c>
      <c r="DN454" s="85">
        <f t="shared" si="902"/>
        <v>0.6464678158887468</v>
      </c>
      <c r="DO454" s="85">
        <f t="shared" ref="DO454:DO517" si="949">DN454*$BN$6</f>
        <v>64.646781588874674</v>
      </c>
      <c r="DP454" s="85">
        <f t="shared" si="903"/>
        <v>0.6464678158887468</v>
      </c>
      <c r="DQ454" s="85">
        <f t="shared" ref="DQ454:DQ517" si="950">DP454*$BN$6</f>
        <v>64.646781588874674</v>
      </c>
      <c r="DR454" s="85">
        <f t="shared" si="904"/>
        <v>0.6464678158887468</v>
      </c>
      <c r="DS454" s="85">
        <f t="shared" ref="DS454:DS517" si="951">DR454*$BN$6</f>
        <v>64.646781588874674</v>
      </c>
      <c r="DT454" s="81"/>
      <c r="DU454" s="81"/>
      <c r="DV454" s="81">
        <f t="shared" ref="DV454:DV517" si="952">DN454*-1</f>
        <v>-0.6464678158887468</v>
      </c>
      <c r="DW454" s="100"/>
    </row>
    <row r="455" spans="1:127" x14ac:dyDescent="0.2">
      <c r="A455" s="59">
        <f t="shared" si="905"/>
        <v>60.000000000000377</v>
      </c>
      <c r="B455" s="44">
        <f t="shared" si="906"/>
        <v>60000.000000000378</v>
      </c>
      <c r="C455" s="52">
        <f t="shared" si="840"/>
        <v>133.33333333333334</v>
      </c>
      <c r="D455" s="50">
        <f t="shared" si="841"/>
        <v>4</v>
      </c>
      <c r="E455" s="44">
        <f t="shared" si="842"/>
        <v>4.13</v>
      </c>
      <c r="F455" s="47">
        <f t="shared" si="843"/>
        <v>0.02</v>
      </c>
      <c r="G455" s="52">
        <f t="shared" si="907"/>
        <v>2.46488917622892E-2</v>
      </c>
      <c r="H455" s="57">
        <f t="shared" si="908"/>
        <v>628.75843629259191</v>
      </c>
      <c r="I455" s="52">
        <f t="shared" si="909"/>
        <v>0</v>
      </c>
      <c r="J455" s="54">
        <f t="shared" si="910"/>
        <v>1728.9904732612104</v>
      </c>
      <c r="K455" s="46">
        <f t="shared" ref="K455:K518" si="953">J455-I455</f>
        <v>1728.9904732612104</v>
      </c>
      <c r="L455" s="80">
        <f t="shared" si="844"/>
        <v>0</v>
      </c>
      <c r="M455" s="142">
        <f t="shared" si="845"/>
        <v>0</v>
      </c>
      <c r="N455" s="60">
        <f t="shared" si="846"/>
        <v>4.13</v>
      </c>
      <c r="O455" s="53">
        <f t="shared" si="847"/>
        <v>0</v>
      </c>
      <c r="P455" s="58">
        <f t="shared" si="911"/>
        <v>2.7753821832051031</v>
      </c>
      <c r="Q455" s="49">
        <f t="shared" si="848"/>
        <v>2.7753821832051031</v>
      </c>
      <c r="R455" s="143">
        <f t="shared" si="849"/>
        <v>0.02</v>
      </c>
      <c r="S455" s="51">
        <f t="shared" si="912"/>
        <v>1.9208702263220839E-2</v>
      </c>
      <c r="T455" s="57">
        <f t="shared" si="913"/>
        <v>625.02031865515767</v>
      </c>
      <c r="U455" s="53">
        <f t="shared" si="850"/>
        <v>0</v>
      </c>
      <c r="V455" s="58">
        <f t="shared" si="914"/>
        <v>2.7772496049709754</v>
      </c>
      <c r="W455" s="49">
        <f t="shared" si="851"/>
        <v>2.7772496049709754</v>
      </c>
      <c r="X455" s="143">
        <f t="shared" si="852"/>
        <v>0.02</v>
      </c>
      <c r="Y455" s="51">
        <f t="shared" si="915"/>
        <v>1.8613880481965085E-2</v>
      </c>
      <c r="Z455" s="57">
        <f t="shared" si="916"/>
        <v>613.56792429817915</v>
      </c>
      <c r="AA455" s="53">
        <f t="shared" si="853"/>
        <v>0</v>
      </c>
      <c r="AB455" s="58">
        <f t="shared" si="917"/>
        <v>2.783347349403916</v>
      </c>
      <c r="AC455" s="49">
        <f t="shared" si="854"/>
        <v>2.783347349403916</v>
      </c>
      <c r="AD455" s="143">
        <f t="shared" si="855"/>
        <v>0.02</v>
      </c>
      <c r="AE455" s="49">
        <f t="shared" ref="AE455:AE518" si="954">AE454-0.5*(AD455+AD454)*($B455-$B454)*0.000001</f>
        <v>1.8561190633116086E-2</v>
      </c>
      <c r="AF455" s="57">
        <f t="shared" si="918"/>
        <v>611.10573727005101</v>
      </c>
      <c r="AG455" s="53">
        <f t="shared" si="856"/>
        <v>0</v>
      </c>
      <c r="AH455" s="58">
        <f t="shared" si="919"/>
        <v>2.7847329280924384</v>
      </c>
      <c r="AI455" s="49">
        <f t="shared" si="857"/>
        <v>2.7847329280924384</v>
      </c>
      <c r="AJ455" s="143">
        <f t="shared" si="858"/>
        <v>0.02</v>
      </c>
      <c r="AK455" s="51">
        <f t="shared" si="920"/>
        <v>1.8561748957977488E-2</v>
      </c>
      <c r="AL455" s="57">
        <f t="shared" si="921"/>
        <v>610.809108512119</v>
      </c>
      <c r="AM455" s="53">
        <f t="shared" si="859"/>
        <v>0</v>
      </c>
      <c r="AN455" s="58">
        <f t="shared" si="922"/>
        <v>2.7849016447110047</v>
      </c>
      <c r="AO455" s="49">
        <f t="shared" si="860"/>
        <v>2.7849016447110047</v>
      </c>
      <c r="AP455" s="143">
        <f t="shared" si="861"/>
        <v>0.02</v>
      </c>
      <c r="AQ455" s="51">
        <f t="shared" si="923"/>
        <v>1.8562044607709684E-2</v>
      </c>
      <c r="AR455" s="57">
        <f t="shared" si="924"/>
        <v>610.7816586953345</v>
      </c>
      <c r="AS455" s="44">
        <f t="shared" si="862"/>
        <v>3112.1828518701786</v>
      </c>
      <c r="AT455" s="44">
        <f t="shared" si="863"/>
        <v>1244.8731407480714</v>
      </c>
      <c r="AU455" s="44">
        <f t="shared" si="864"/>
        <v>778.04571296754466</v>
      </c>
      <c r="AV455" s="47">
        <f t="shared" si="865"/>
        <v>3.2594144532589149</v>
      </c>
      <c r="AW455" s="47">
        <f t="shared" si="866"/>
        <v>50.521784204713271</v>
      </c>
      <c r="AX455" s="86">
        <f t="shared" si="867"/>
        <v>2706.3036684072663</v>
      </c>
      <c r="AY455" s="86">
        <f t="shared" si="868"/>
        <v>186.18703056429013</v>
      </c>
      <c r="AZ455" s="10">
        <f t="shared" si="925"/>
        <v>186.18703056429013</v>
      </c>
      <c r="BA455" s="44">
        <f t="shared" si="869"/>
        <v>186.18703056429013</v>
      </c>
      <c r="BB455" s="9">
        <f t="shared" si="870"/>
        <v>186.18703056429013</v>
      </c>
      <c r="BC455" s="45">
        <f t="shared" si="839"/>
        <v>24824.937408572019</v>
      </c>
      <c r="BD455" s="9">
        <f t="shared" si="871"/>
        <v>186.18703056429013</v>
      </c>
      <c r="BE455" s="45">
        <f t="shared" ref="BE455:BE518" si="955">BD455*$B$6</f>
        <v>24824.937408572019</v>
      </c>
      <c r="BF455" s="9">
        <f t="shared" si="872"/>
        <v>186.18703056429013</v>
      </c>
      <c r="BG455" s="45">
        <f t="shared" ref="BG455:BG518" si="956">BF455*$B$6</f>
        <v>24824.937408572019</v>
      </c>
      <c r="BH455" s="58"/>
      <c r="BI455" s="58"/>
      <c r="BJ455" s="58">
        <f t="shared" si="926"/>
        <v>-186.18703056429013</v>
      </c>
      <c r="BK455" s="97"/>
      <c r="BL455" s="44"/>
      <c r="BM455" s="82">
        <f t="shared" si="927"/>
        <v>45</v>
      </c>
      <c r="BN455" s="86">
        <f t="shared" si="928"/>
        <v>45000</v>
      </c>
      <c r="BO455" s="86">
        <f t="shared" si="929"/>
        <v>100</v>
      </c>
      <c r="BP455" s="84">
        <f t="shared" si="873"/>
        <v>3</v>
      </c>
      <c r="BQ455" s="84">
        <f t="shared" si="874"/>
        <v>2.6</v>
      </c>
      <c r="BR455" s="84">
        <f t="shared" si="875"/>
        <v>0.2</v>
      </c>
      <c r="BS455" s="84">
        <f t="shared" si="930"/>
        <v>3.2876943074938103E-2</v>
      </c>
      <c r="BT455" s="84">
        <f t="shared" si="931"/>
        <v>843.00455499147643</v>
      </c>
      <c r="BU455" s="84">
        <f t="shared" si="932"/>
        <v>0</v>
      </c>
      <c r="BV455" s="83">
        <f t="shared" si="933"/>
        <v>1232.0368811443964</v>
      </c>
      <c r="BW455" s="81">
        <f t="shared" ref="BW455:BW518" si="957">BV455-BU455</f>
        <v>1232.0368811443964</v>
      </c>
      <c r="BX455" s="83">
        <f t="shared" si="876"/>
        <v>0</v>
      </c>
      <c r="BY455" s="141">
        <f t="shared" si="877"/>
        <v>0</v>
      </c>
      <c r="BZ455" s="83">
        <f t="shared" si="878"/>
        <v>2.6</v>
      </c>
      <c r="CA455" s="83">
        <f t="shared" si="879"/>
        <v>0</v>
      </c>
      <c r="CB455" s="83">
        <f t="shared" si="934"/>
        <v>2.5544346755315694</v>
      </c>
      <c r="CC455" s="83">
        <f t="shared" si="880"/>
        <v>2.5544346755315694</v>
      </c>
      <c r="CD455" s="143">
        <f t="shared" si="881"/>
        <v>0.2</v>
      </c>
      <c r="CE455" s="83">
        <f t="shared" si="935"/>
        <v>1.866952321356968E-2</v>
      </c>
      <c r="CF455" s="84">
        <f t="shared" si="936"/>
        <v>865.68079012814917</v>
      </c>
      <c r="CG455" s="83">
        <f t="shared" si="882"/>
        <v>0</v>
      </c>
      <c r="CH455" s="83">
        <f t="shared" si="937"/>
        <v>2.5491036739622746</v>
      </c>
      <c r="CI455" s="83">
        <f t="shared" si="883"/>
        <v>2.5491036739622746</v>
      </c>
      <c r="CJ455" s="143">
        <f t="shared" si="884"/>
        <v>0.2</v>
      </c>
      <c r="CK455" s="83">
        <f t="shared" si="938"/>
        <v>1.7861910799758407E-2</v>
      </c>
      <c r="CL455" s="84">
        <f t="shared" si="939"/>
        <v>809.5477770201602</v>
      </c>
      <c r="CM455" s="83">
        <f t="shared" si="885"/>
        <v>0</v>
      </c>
      <c r="CN455" s="83">
        <f t="shared" si="940"/>
        <v>2.5623409409502922</v>
      </c>
      <c r="CO455" s="83">
        <f t="shared" si="886"/>
        <v>2.5623409409502922</v>
      </c>
      <c r="CP455" s="143">
        <f t="shared" si="887"/>
        <v>0.2</v>
      </c>
      <c r="CQ455" s="83">
        <f t="shared" si="941"/>
        <v>1.8021564504283705E-2</v>
      </c>
      <c r="CR455" s="84">
        <f t="shared" si="942"/>
        <v>795.43888499433479</v>
      </c>
      <c r="CS455" s="83">
        <f t="shared" si="888"/>
        <v>0</v>
      </c>
      <c r="CT455" s="83">
        <f t="shared" si="943"/>
        <v>2.5656897433523391</v>
      </c>
      <c r="CU455" s="83">
        <f t="shared" si="889"/>
        <v>2.5656897433523391</v>
      </c>
      <c r="CV455" s="143">
        <f t="shared" si="890"/>
        <v>0.2</v>
      </c>
      <c r="CW455" s="83">
        <f t="shared" si="944"/>
        <v>1.8049526987183769E-2</v>
      </c>
      <c r="CX455" s="84">
        <f t="shared" si="945"/>
        <v>793.91185538087609</v>
      </c>
      <c r="CY455" s="83">
        <f t="shared" si="891"/>
        <v>0</v>
      </c>
      <c r="CZ455" s="83">
        <f t="shared" si="946"/>
        <v>2.5660527150228085</v>
      </c>
      <c r="DA455" s="83">
        <f t="shared" si="892"/>
        <v>2.5660527150228085</v>
      </c>
      <c r="DB455" s="143">
        <f t="shared" si="893"/>
        <v>0.2</v>
      </c>
      <c r="DC455" s="83">
        <f t="shared" si="947"/>
        <v>1.8050446767325701E-2</v>
      </c>
      <c r="DD455" s="84">
        <f t="shared" si="948"/>
        <v>793.8382911943803</v>
      </c>
      <c r="DE455" s="86">
        <f t="shared" si="894"/>
        <v>2217.6663860599133</v>
      </c>
      <c r="DF455" s="86">
        <f t="shared" si="895"/>
        <v>887.06655442396539</v>
      </c>
      <c r="DG455" s="86">
        <f t="shared" si="896"/>
        <v>554.41659651497832</v>
      </c>
      <c r="DH455" s="86">
        <f t="shared" si="897"/>
        <v>0.27164300842498851</v>
      </c>
      <c r="DI455" s="86">
        <f t="shared" si="898"/>
        <v>0.64212825529351336</v>
      </c>
      <c r="DJ455" s="86">
        <f t="shared" si="899"/>
        <v>51.093049923464662</v>
      </c>
      <c r="DK455" s="86">
        <f t="shared" si="900"/>
        <v>-90.646206097986905</v>
      </c>
      <c r="DL455" s="86">
        <f t="shared" ref="DL455:DL518" si="958">MIN(DJ455:DK455)</f>
        <v>-90.646206097986905</v>
      </c>
      <c r="DM455" s="86">
        <f t="shared" si="901"/>
        <v>0.64212825529351336</v>
      </c>
      <c r="DN455" s="85">
        <f t="shared" si="902"/>
        <v>0.64212825529351336</v>
      </c>
      <c r="DO455" s="85">
        <f t="shared" si="949"/>
        <v>64.212825529351335</v>
      </c>
      <c r="DP455" s="85">
        <f t="shared" si="903"/>
        <v>0.64212825529351336</v>
      </c>
      <c r="DQ455" s="85">
        <f t="shared" si="950"/>
        <v>64.212825529351335</v>
      </c>
      <c r="DR455" s="85">
        <f t="shared" si="904"/>
        <v>0.64212825529351336</v>
      </c>
      <c r="DS455" s="85">
        <f t="shared" si="951"/>
        <v>64.212825529351335</v>
      </c>
      <c r="DT455" s="81"/>
      <c r="DU455" s="81"/>
      <c r="DV455" s="81">
        <f t="shared" si="952"/>
        <v>-0.64212825529351336</v>
      </c>
      <c r="DW455" s="100"/>
    </row>
    <row r="456" spans="1:127" x14ac:dyDescent="0.2">
      <c r="A456" s="59">
        <f t="shared" si="905"/>
        <v>60.133333333333717</v>
      </c>
      <c r="B456" s="44">
        <f t="shared" si="906"/>
        <v>60133.333333333714</v>
      </c>
      <c r="C456" s="52">
        <f t="shared" si="840"/>
        <v>133.33333333333334</v>
      </c>
      <c r="D456" s="50">
        <f t="shared" si="841"/>
        <v>4</v>
      </c>
      <c r="E456" s="44">
        <f t="shared" si="842"/>
        <v>4.13</v>
      </c>
      <c r="F456" s="47">
        <f t="shared" si="843"/>
        <v>0.02</v>
      </c>
      <c r="G456" s="52">
        <f t="shared" si="907"/>
        <v>2.4646225095622531E-2</v>
      </c>
      <c r="H456" s="57">
        <f t="shared" si="908"/>
        <v>629.5541605356575</v>
      </c>
      <c r="I456" s="52">
        <f t="shared" si="909"/>
        <v>0</v>
      </c>
      <c r="J456" s="54">
        <f t="shared" si="910"/>
        <v>1733.3068732612103</v>
      </c>
      <c r="K456" s="46">
        <f t="shared" si="953"/>
        <v>1733.3068732612103</v>
      </c>
      <c r="L456" s="80">
        <f t="shared" si="844"/>
        <v>0</v>
      </c>
      <c r="M456" s="142">
        <f t="shared" si="845"/>
        <v>0</v>
      </c>
      <c r="N456" s="60">
        <f t="shared" si="846"/>
        <v>4.13</v>
      </c>
      <c r="O456" s="53">
        <f t="shared" si="847"/>
        <v>0</v>
      </c>
      <c r="P456" s="58">
        <f t="shared" si="911"/>
        <v>2.7753202252574423</v>
      </c>
      <c r="Q456" s="49">
        <f t="shared" si="848"/>
        <v>2.7753202252574423</v>
      </c>
      <c r="R456" s="143">
        <f t="shared" si="849"/>
        <v>0.02</v>
      </c>
      <c r="S456" s="51">
        <f t="shared" si="912"/>
        <v>1.920603559655417E-2</v>
      </c>
      <c r="T456" s="57">
        <f t="shared" si="913"/>
        <v>625.9430681559229</v>
      </c>
      <c r="U456" s="53">
        <f t="shared" si="850"/>
        <v>0</v>
      </c>
      <c r="V456" s="58">
        <f t="shared" si="914"/>
        <v>2.7771114801362127</v>
      </c>
      <c r="W456" s="49">
        <f t="shared" si="851"/>
        <v>2.7771114801362127</v>
      </c>
      <c r="X456" s="143">
        <f t="shared" si="852"/>
        <v>0.02</v>
      </c>
      <c r="Y456" s="51">
        <f t="shared" si="915"/>
        <v>1.8611213815298417E-2</v>
      </c>
      <c r="Z456" s="57">
        <f t="shared" si="916"/>
        <v>614.46149646710091</v>
      </c>
      <c r="AA456" s="53">
        <f t="shared" si="853"/>
        <v>0</v>
      </c>
      <c r="AB456" s="58">
        <f t="shared" si="917"/>
        <v>2.7831816151449273</v>
      </c>
      <c r="AC456" s="49">
        <f t="shared" si="854"/>
        <v>2.7831816151449273</v>
      </c>
      <c r="AD456" s="143">
        <f t="shared" si="855"/>
        <v>0.02</v>
      </c>
      <c r="AE456" s="49">
        <f t="shared" si="954"/>
        <v>1.8558523966449417E-2</v>
      </c>
      <c r="AF456" s="57">
        <f t="shared" si="918"/>
        <v>611.99482775331421</v>
      </c>
      <c r="AG456" s="53">
        <f t="shared" si="856"/>
        <v>0</v>
      </c>
      <c r="AH456" s="58">
        <f t="shared" si="919"/>
        <v>2.7845605631527168</v>
      </c>
      <c r="AI456" s="49">
        <f t="shared" si="857"/>
        <v>2.7845605631527168</v>
      </c>
      <c r="AJ456" s="143">
        <f t="shared" si="858"/>
        <v>0.02</v>
      </c>
      <c r="AK456" s="51">
        <f t="shared" si="920"/>
        <v>1.855908229131082E-2</v>
      </c>
      <c r="AL456" s="57">
        <f t="shared" si="921"/>
        <v>611.69778334995385</v>
      </c>
      <c r="AM456" s="53">
        <f t="shared" si="859"/>
        <v>0</v>
      </c>
      <c r="AN456" s="58">
        <f t="shared" si="922"/>
        <v>2.7847284156041385</v>
      </c>
      <c r="AO456" s="49">
        <f t="shared" si="860"/>
        <v>2.7847284156041385</v>
      </c>
      <c r="AP456" s="143">
        <f t="shared" si="861"/>
        <v>0.02</v>
      </c>
      <c r="AQ456" s="51">
        <f t="shared" si="923"/>
        <v>1.8559377941043016E-2</v>
      </c>
      <c r="AR456" s="57">
        <f t="shared" si="924"/>
        <v>611.67029384981117</v>
      </c>
      <c r="AS456" s="44">
        <f t="shared" si="862"/>
        <v>3119.9523718701785</v>
      </c>
      <c r="AT456" s="44">
        <f t="shared" si="863"/>
        <v>1247.9809487480713</v>
      </c>
      <c r="AU456" s="44">
        <f t="shared" si="864"/>
        <v>779.98809296754462</v>
      </c>
      <c r="AV456" s="47">
        <f t="shared" si="865"/>
        <v>3.2343977837809024</v>
      </c>
      <c r="AW456" s="47">
        <f t="shared" si="866"/>
        <v>49.795325308578811</v>
      </c>
      <c r="AX456" s="86">
        <f t="shared" si="867"/>
        <v>2644.1378144897481</v>
      </c>
      <c r="AY456" s="86">
        <f t="shared" si="868"/>
        <v>184.69726079110924</v>
      </c>
      <c r="AZ456" s="10">
        <f t="shared" si="925"/>
        <v>184.69726079110924</v>
      </c>
      <c r="BA456" s="44">
        <f t="shared" si="869"/>
        <v>184.69726079110924</v>
      </c>
      <c r="BB456" s="9">
        <f t="shared" si="870"/>
        <v>184.69726079110924</v>
      </c>
      <c r="BC456" s="45">
        <f t="shared" ref="BC456:BC519" si="959">BB456*$B$6</f>
        <v>24626.301438814568</v>
      </c>
      <c r="BD456" s="9">
        <f t="shared" si="871"/>
        <v>184.69726079110924</v>
      </c>
      <c r="BE456" s="45">
        <f t="shared" si="955"/>
        <v>24626.301438814568</v>
      </c>
      <c r="BF456" s="9">
        <f t="shared" si="872"/>
        <v>184.69726079110924</v>
      </c>
      <c r="BG456" s="45">
        <f t="shared" si="956"/>
        <v>24626.301438814568</v>
      </c>
      <c r="BH456" s="58"/>
      <c r="BI456" s="58"/>
      <c r="BJ456" s="58">
        <f t="shared" si="926"/>
        <v>-184.69726079110924</v>
      </c>
      <c r="BK456" s="97"/>
      <c r="BL456" s="44"/>
      <c r="BM456" s="82">
        <f t="shared" si="927"/>
        <v>45.1</v>
      </c>
      <c r="BN456" s="86">
        <f t="shared" si="928"/>
        <v>45100</v>
      </c>
      <c r="BO456" s="86">
        <f t="shared" si="929"/>
        <v>100</v>
      </c>
      <c r="BP456" s="84">
        <f t="shared" si="873"/>
        <v>3</v>
      </c>
      <c r="BQ456" s="84">
        <f t="shared" si="874"/>
        <v>2.6</v>
      </c>
      <c r="BR456" s="84">
        <f t="shared" si="875"/>
        <v>0.2</v>
      </c>
      <c r="BS456" s="84">
        <f t="shared" si="930"/>
        <v>3.2856943074938104E-2</v>
      </c>
      <c r="BT456" s="84">
        <f t="shared" si="931"/>
        <v>844.26866818666633</v>
      </c>
      <c r="BU456" s="84">
        <f t="shared" si="932"/>
        <v>0</v>
      </c>
      <c r="BV456" s="83">
        <f t="shared" si="933"/>
        <v>1234.8817811443962</v>
      </c>
      <c r="BW456" s="81">
        <f t="shared" si="957"/>
        <v>1234.8817811443962</v>
      </c>
      <c r="BX456" s="83">
        <f t="shared" si="876"/>
        <v>0</v>
      </c>
      <c r="BY456" s="141">
        <f t="shared" si="877"/>
        <v>0</v>
      </c>
      <c r="BZ456" s="83">
        <f t="shared" si="878"/>
        <v>2.6</v>
      </c>
      <c r="CA456" s="83">
        <f t="shared" si="879"/>
        <v>0</v>
      </c>
      <c r="CB456" s="83">
        <f t="shared" si="934"/>
        <v>2.5544984122058949</v>
      </c>
      <c r="CC456" s="83">
        <f t="shared" si="880"/>
        <v>2.5544984122058949</v>
      </c>
      <c r="CD456" s="143">
        <f t="shared" si="881"/>
        <v>0.2</v>
      </c>
      <c r="CE456" s="83">
        <f t="shared" si="935"/>
        <v>1.864952321356968E-2</v>
      </c>
      <c r="CF456" s="84">
        <f t="shared" si="936"/>
        <v>866.41126577476894</v>
      </c>
      <c r="CG456" s="83">
        <f t="shared" si="882"/>
        <v>0</v>
      </c>
      <c r="CH456" s="83">
        <f t="shared" si="937"/>
        <v>2.5492930846145239</v>
      </c>
      <c r="CI456" s="83">
        <f t="shared" si="883"/>
        <v>2.5492930846145239</v>
      </c>
      <c r="CJ456" s="143">
        <f t="shared" si="884"/>
        <v>0.2</v>
      </c>
      <c r="CK456" s="83">
        <f t="shared" si="938"/>
        <v>1.7841910799758408E-2</v>
      </c>
      <c r="CL456" s="84">
        <f t="shared" si="939"/>
        <v>810.24809811663442</v>
      </c>
      <c r="CM456" s="83">
        <f t="shared" si="885"/>
        <v>0</v>
      </c>
      <c r="CN456" s="83">
        <f t="shared" si="940"/>
        <v>2.5625375886833872</v>
      </c>
      <c r="CO456" s="83">
        <f t="shared" si="886"/>
        <v>2.5625375886833872</v>
      </c>
      <c r="CP456" s="143">
        <f t="shared" si="887"/>
        <v>0.2</v>
      </c>
      <c r="CQ456" s="83">
        <f t="shared" si="941"/>
        <v>1.8001564504283706E-2</v>
      </c>
      <c r="CR456" s="84">
        <f t="shared" si="942"/>
        <v>796.14181894884598</v>
      </c>
      <c r="CS456" s="83">
        <f t="shared" si="888"/>
        <v>0</v>
      </c>
      <c r="CT456" s="83">
        <f t="shared" si="943"/>
        <v>2.5658858098544428</v>
      </c>
      <c r="CU456" s="83">
        <f t="shared" si="889"/>
        <v>2.5658858098544428</v>
      </c>
      <c r="CV456" s="143">
        <f t="shared" si="890"/>
        <v>0.2</v>
      </c>
      <c r="CW456" s="83">
        <f t="shared" si="944"/>
        <v>1.8029526987183769E-2</v>
      </c>
      <c r="CX456" s="84">
        <f t="shared" si="945"/>
        <v>794.61496171062322</v>
      </c>
      <c r="CY456" s="83">
        <f t="shared" si="891"/>
        <v>0</v>
      </c>
      <c r="CZ456" s="83">
        <f t="shared" si="946"/>
        <v>2.5662487446450886</v>
      </c>
      <c r="DA456" s="83">
        <f t="shared" si="892"/>
        <v>2.5662487446450886</v>
      </c>
      <c r="DB456" s="143">
        <f t="shared" si="893"/>
        <v>0.2</v>
      </c>
      <c r="DC456" s="83">
        <f t="shared" si="947"/>
        <v>1.8030446767325702E-2</v>
      </c>
      <c r="DD456" s="84">
        <f t="shared" si="948"/>
        <v>794.54133391293828</v>
      </c>
      <c r="DE456" s="86">
        <f t="shared" si="894"/>
        <v>2222.7872060599129</v>
      </c>
      <c r="DF456" s="86">
        <f t="shared" si="895"/>
        <v>889.11488242396524</v>
      </c>
      <c r="DG456" s="86">
        <f t="shared" si="896"/>
        <v>555.69680151497823</v>
      </c>
      <c r="DH456" s="86">
        <f t="shared" si="897"/>
        <v>0.27065125277074664</v>
      </c>
      <c r="DI456" s="86">
        <f t="shared" si="898"/>
        <v>0.63782856480346639</v>
      </c>
      <c r="DJ456" s="86">
        <f t="shared" si="899"/>
        <v>50.45222830223738</v>
      </c>
      <c r="DK456" s="86">
        <f t="shared" si="900"/>
        <v>-93.476342878353492</v>
      </c>
      <c r="DL456" s="86">
        <f t="shared" si="958"/>
        <v>-93.476342878353492</v>
      </c>
      <c r="DM456" s="86">
        <f t="shared" si="901"/>
        <v>0.63782856480346639</v>
      </c>
      <c r="DN456" s="85">
        <f t="shared" si="902"/>
        <v>0.63782856480346639</v>
      </c>
      <c r="DO456" s="85">
        <f t="shared" si="949"/>
        <v>63.782856480346638</v>
      </c>
      <c r="DP456" s="85">
        <f t="shared" si="903"/>
        <v>0.63782856480346639</v>
      </c>
      <c r="DQ456" s="85">
        <f t="shared" si="950"/>
        <v>63.782856480346638</v>
      </c>
      <c r="DR456" s="85">
        <f t="shared" si="904"/>
        <v>0.63782856480346639</v>
      </c>
      <c r="DS456" s="85">
        <f t="shared" si="951"/>
        <v>63.782856480346638</v>
      </c>
      <c r="DT456" s="81"/>
      <c r="DU456" s="81"/>
      <c r="DV456" s="81">
        <f t="shared" si="952"/>
        <v>-0.63782856480346639</v>
      </c>
      <c r="DW456" s="100"/>
    </row>
    <row r="457" spans="1:127" x14ac:dyDescent="0.2">
      <c r="A457" s="59">
        <f t="shared" si="905"/>
        <v>60.266666666667049</v>
      </c>
      <c r="B457" s="44">
        <f t="shared" si="906"/>
        <v>60266.66666666705</v>
      </c>
      <c r="C457" s="52">
        <f t="shared" si="840"/>
        <v>133.33333333333334</v>
      </c>
      <c r="D457" s="50">
        <f t="shared" si="841"/>
        <v>4</v>
      </c>
      <c r="E457" s="44">
        <f t="shared" si="842"/>
        <v>4.13</v>
      </c>
      <c r="F457" s="47">
        <f t="shared" si="843"/>
        <v>0.02</v>
      </c>
      <c r="G457" s="52">
        <f t="shared" si="907"/>
        <v>2.4643558428955863E-2</v>
      </c>
      <c r="H457" s="57">
        <f t="shared" si="908"/>
        <v>630.34979868778953</v>
      </c>
      <c r="I457" s="52">
        <f t="shared" si="909"/>
        <v>0</v>
      </c>
      <c r="J457" s="54">
        <f t="shared" si="910"/>
        <v>1737.6232732612102</v>
      </c>
      <c r="K457" s="46">
        <f t="shared" si="953"/>
        <v>1737.6232732612102</v>
      </c>
      <c r="L457" s="80">
        <f t="shared" si="844"/>
        <v>0</v>
      </c>
      <c r="M457" s="142">
        <f t="shared" si="845"/>
        <v>0</v>
      </c>
      <c r="N457" s="60">
        <f t="shared" si="846"/>
        <v>4.13</v>
      </c>
      <c r="O457" s="53">
        <f t="shared" si="847"/>
        <v>0</v>
      </c>
      <c r="P457" s="58">
        <f t="shared" si="911"/>
        <v>2.775260742075357</v>
      </c>
      <c r="Q457" s="49">
        <f t="shared" si="848"/>
        <v>2.775260742075357</v>
      </c>
      <c r="R457" s="143">
        <f t="shared" si="849"/>
        <v>0.02</v>
      </c>
      <c r="S457" s="51">
        <f t="shared" si="912"/>
        <v>1.9203368929887502E-2</v>
      </c>
      <c r="T457" s="57">
        <f t="shared" si="913"/>
        <v>626.86571014336846</v>
      </c>
      <c r="U457" s="53">
        <f t="shared" si="850"/>
        <v>0</v>
      </c>
      <c r="V457" s="58">
        <f t="shared" si="914"/>
        <v>2.776976745322226</v>
      </c>
      <c r="W457" s="49">
        <f t="shared" si="851"/>
        <v>2.776976745322226</v>
      </c>
      <c r="X457" s="143">
        <f t="shared" si="852"/>
        <v>0.02</v>
      </c>
      <c r="Y457" s="51">
        <f t="shared" si="915"/>
        <v>1.8608547148631749E-2</v>
      </c>
      <c r="Z457" s="57">
        <f t="shared" si="916"/>
        <v>615.3549850487957</v>
      </c>
      <c r="AA457" s="53">
        <f t="shared" si="853"/>
        <v>0</v>
      </c>
      <c r="AB457" s="58">
        <f t="shared" si="917"/>
        <v>2.7830190792847991</v>
      </c>
      <c r="AC457" s="49">
        <f t="shared" si="854"/>
        <v>2.7830190792847991</v>
      </c>
      <c r="AD457" s="143">
        <f t="shared" si="855"/>
        <v>0.02</v>
      </c>
      <c r="AE457" s="49">
        <f t="shared" si="954"/>
        <v>1.8555857299782749E-2</v>
      </c>
      <c r="AF457" s="57">
        <f t="shared" si="918"/>
        <v>612.88384342909751</v>
      </c>
      <c r="AG457" s="53">
        <f t="shared" si="856"/>
        <v>0</v>
      </c>
      <c r="AH457" s="58">
        <f t="shared" si="919"/>
        <v>2.7843913669734719</v>
      </c>
      <c r="AI457" s="49">
        <f t="shared" si="857"/>
        <v>2.7843913669734719</v>
      </c>
      <c r="AJ457" s="143">
        <f t="shared" si="858"/>
        <v>0.02</v>
      </c>
      <c r="AK457" s="51">
        <f t="shared" si="920"/>
        <v>1.8556415624644152E-2</v>
      </c>
      <c r="AL457" s="57">
        <f t="shared" si="921"/>
        <v>612.58638550875514</v>
      </c>
      <c r="AM457" s="53">
        <f t="shared" si="859"/>
        <v>0</v>
      </c>
      <c r="AN457" s="58">
        <f t="shared" si="922"/>
        <v>2.7845583520012802</v>
      </c>
      <c r="AO457" s="49">
        <f t="shared" si="860"/>
        <v>2.7845583520012802</v>
      </c>
      <c r="AP457" s="143">
        <f t="shared" si="861"/>
        <v>0.02</v>
      </c>
      <c r="AQ457" s="51">
        <f t="shared" si="923"/>
        <v>1.8556711274376348E-2</v>
      </c>
      <c r="AR457" s="57">
        <f t="shared" si="924"/>
        <v>612.55885660294337</v>
      </c>
      <c r="AS457" s="44">
        <f t="shared" si="862"/>
        <v>3127.7218918701783</v>
      </c>
      <c r="AT457" s="44">
        <f t="shared" si="863"/>
        <v>1251.0887567480713</v>
      </c>
      <c r="AU457" s="44">
        <f t="shared" si="864"/>
        <v>781.93047296754457</v>
      </c>
      <c r="AV457" s="47">
        <f t="shared" si="865"/>
        <v>3.2096247615958364</v>
      </c>
      <c r="AW457" s="47">
        <f t="shared" si="866"/>
        <v>49.080796636630645</v>
      </c>
      <c r="AX457" s="86">
        <f t="shared" si="867"/>
        <v>2583.5253239847507</v>
      </c>
      <c r="AY457" s="86">
        <f t="shared" si="868"/>
        <v>183.21433924229828</v>
      </c>
      <c r="AZ457" s="10">
        <f t="shared" si="925"/>
        <v>183.21433924229828</v>
      </c>
      <c r="BA457" s="44">
        <f t="shared" si="869"/>
        <v>183.21433924229828</v>
      </c>
      <c r="BB457" s="9">
        <f t="shared" si="870"/>
        <v>183.21433924229828</v>
      </c>
      <c r="BC457" s="45">
        <f t="shared" si="959"/>
        <v>24428.578565639771</v>
      </c>
      <c r="BD457" s="9">
        <f t="shared" si="871"/>
        <v>183.21433924229828</v>
      </c>
      <c r="BE457" s="45">
        <f t="shared" si="955"/>
        <v>24428.578565639771</v>
      </c>
      <c r="BF457" s="9">
        <f t="shared" si="872"/>
        <v>183.21433924229828</v>
      </c>
      <c r="BG457" s="45">
        <f t="shared" si="956"/>
        <v>24428.578565639771</v>
      </c>
      <c r="BH457" s="58"/>
      <c r="BI457" s="58"/>
      <c r="BJ457" s="58">
        <f t="shared" si="926"/>
        <v>-183.21433924229828</v>
      </c>
      <c r="BK457" s="97"/>
      <c r="BL457" s="44"/>
      <c r="BM457" s="82">
        <f t="shared" si="927"/>
        <v>45.2</v>
      </c>
      <c r="BN457" s="86">
        <f t="shared" si="928"/>
        <v>45200</v>
      </c>
      <c r="BO457" s="86">
        <f t="shared" si="929"/>
        <v>100</v>
      </c>
      <c r="BP457" s="84">
        <f t="shared" si="873"/>
        <v>3</v>
      </c>
      <c r="BQ457" s="84">
        <f t="shared" si="874"/>
        <v>2.6</v>
      </c>
      <c r="BR457" s="84">
        <f t="shared" si="875"/>
        <v>0.2</v>
      </c>
      <c r="BS457" s="84">
        <f t="shared" si="930"/>
        <v>3.2836943074938105E-2</v>
      </c>
      <c r="BT457" s="84">
        <f t="shared" si="931"/>
        <v>845.53201215108697</v>
      </c>
      <c r="BU457" s="84">
        <f t="shared" si="932"/>
        <v>0</v>
      </c>
      <c r="BV457" s="83">
        <f t="shared" si="933"/>
        <v>1237.7266811443963</v>
      </c>
      <c r="BW457" s="81">
        <f t="shared" si="957"/>
        <v>1237.7266811443963</v>
      </c>
      <c r="BX457" s="83">
        <f t="shared" si="876"/>
        <v>0</v>
      </c>
      <c r="BY457" s="141">
        <f t="shared" si="877"/>
        <v>0</v>
      </c>
      <c r="BZ457" s="83">
        <f t="shared" si="878"/>
        <v>2.6</v>
      </c>
      <c r="CA457" s="83">
        <f t="shared" si="879"/>
        <v>0</v>
      </c>
      <c r="CB457" s="83">
        <f t="shared" si="934"/>
        <v>2.5545623152074302</v>
      </c>
      <c r="CC457" s="83">
        <f t="shared" si="880"/>
        <v>2.5545623152074302</v>
      </c>
      <c r="CD457" s="143">
        <f t="shared" si="881"/>
        <v>0.2</v>
      </c>
      <c r="CE457" s="83">
        <f t="shared" si="935"/>
        <v>1.8629523213569681E-2</v>
      </c>
      <c r="CF457" s="84">
        <f t="shared" si="936"/>
        <v>867.14094026289956</v>
      </c>
      <c r="CG457" s="83">
        <f t="shared" si="882"/>
        <v>0</v>
      </c>
      <c r="CH457" s="83">
        <f t="shared" si="937"/>
        <v>2.5494826577584369</v>
      </c>
      <c r="CI457" s="83">
        <f t="shared" si="883"/>
        <v>2.5494826577584369</v>
      </c>
      <c r="CJ457" s="143">
        <f t="shared" si="884"/>
        <v>0.2</v>
      </c>
      <c r="CK457" s="83">
        <f t="shared" si="938"/>
        <v>1.7821910799758409E-2</v>
      </c>
      <c r="CL457" s="84">
        <f t="shared" si="939"/>
        <v>810.94758264853772</v>
      </c>
      <c r="CM457" s="83">
        <f t="shared" si="885"/>
        <v>0</v>
      </c>
      <c r="CN457" s="83">
        <f t="shared" si="940"/>
        <v>2.5627344092468052</v>
      </c>
      <c r="CO457" s="83">
        <f t="shared" si="886"/>
        <v>2.5627344092468052</v>
      </c>
      <c r="CP457" s="143">
        <f t="shared" si="887"/>
        <v>0.2</v>
      </c>
      <c r="CQ457" s="83">
        <f t="shared" si="941"/>
        <v>1.7981564504283707E-2</v>
      </c>
      <c r="CR457" s="84">
        <f t="shared" si="942"/>
        <v>796.84391848423377</v>
      </c>
      <c r="CS457" s="83">
        <f t="shared" si="888"/>
        <v>0</v>
      </c>
      <c r="CT457" s="83">
        <f t="shared" si="943"/>
        <v>2.5660820491426128</v>
      </c>
      <c r="CU457" s="83">
        <f t="shared" si="889"/>
        <v>2.5660820491426128</v>
      </c>
      <c r="CV457" s="143">
        <f t="shared" si="890"/>
        <v>0.2</v>
      </c>
      <c r="CW457" s="83">
        <f t="shared" si="944"/>
        <v>1.800952698718377E-2</v>
      </c>
      <c r="CX457" s="84">
        <f t="shared" si="945"/>
        <v>795.31723485613804</v>
      </c>
      <c r="CY457" s="83">
        <f t="shared" si="891"/>
        <v>0</v>
      </c>
      <c r="CZ457" s="83">
        <f t="shared" si="946"/>
        <v>2.5664449468108836</v>
      </c>
      <c r="DA457" s="83">
        <f t="shared" si="892"/>
        <v>2.5664449468108836</v>
      </c>
      <c r="DB457" s="143">
        <f t="shared" si="893"/>
        <v>0.2</v>
      </c>
      <c r="DC457" s="83">
        <f t="shared" si="947"/>
        <v>1.8010446767325702E-2</v>
      </c>
      <c r="DD457" s="84">
        <f t="shared" si="948"/>
        <v>795.24354358006144</v>
      </c>
      <c r="DE457" s="86">
        <f t="shared" si="894"/>
        <v>2227.908026059913</v>
      </c>
      <c r="DF457" s="86">
        <f t="shared" si="895"/>
        <v>891.16321042396532</v>
      </c>
      <c r="DG457" s="86">
        <f t="shared" si="896"/>
        <v>556.97700651497826</v>
      </c>
      <c r="DH457" s="86">
        <f t="shared" si="897"/>
        <v>0.26966558266167756</v>
      </c>
      <c r="DI457" s="86">
        <f t="shared" si="898"/>
        <v>0.63356830162776656</v>
      </c>
      <c r="DJ457" s="86">
        <f t="shared" si="899"/>
        <v>49.821015319597578</v>
      </c>
      <c r="DK457" s="86">
        <f t="shared" si="900"/>
        <v>-96.302196062155289</v>
      </c>
      <c r="DL457" s="86">
        <f t="shared" si="958"/>
        <v>-96.302196062155289</v>
      </c>
      <c r="DM457" s="86">
        <f t="shared" si="901"/>
        <v>0.63356830162776656</v>
      </c>
      <c r="DN457" s="85">
        <f t="shared" si="902"/>
        <v>0.63356830162776656</v>
      </c>
      <c r="DO457" s="85">
        <f t="shared" si="949"/>
        <v>63.356830162776653</v>
      </c>
      <c r="DP457" s="85">
        <f t="shared" si="903"/>
        <v>0.63356830162776656</v>
      </c>
      <c r="DQ457" s="85">
        <f t="shared" si="950"/>
        <v>63.356830162776653</v>
      </c>
      <c r="DR457" s="85">
        <f t="shared" si="904"/>
        <v>0.63356830162776656</v>
      </c>
      <c r="DS457" s="85">
        <f t="shared" si="951"/>
        <v>63.356830162776653</v>
      </c>
      <c r="DT457" s="81"/>
      <c r="DU457" s="81"/>
      <c r="DV457" s="81">
        <f t="shared" si="952"/>
        <v>-0.63356830162776656</v>
      </c>
      <c r="DW457" s="100"/>
    </row>
    <row r="458" spans="1:127" x14ac:dyDescent="0.2">
      <c r="A458" s="59">
        <f t="shared" si="905"/>
        <v>60.400000000000389</v>
      </c>
      <c r="B458" s="44">
        <f t="shared" si="906"/>
        <v>60400.000000000386</v>
      </c>
      <c r="C458" s="52">
        <f t="shared" si="840"/>
        <v>133.33333333333334</v>
      </c>
      <c r="D458" s="50">
        <f t="shared" si="841"/>
        <v>4</v>
      </c>
      <c r="E458" s="44">
        <f t="shared" si="842"/>
        <v>4.13</v>
      </c>
      <c r="F458" s="47">
        <f t="shared" si="843"/>
        <v>0.02</v>
      </c>
      <c r="G458" s="52">
        <f t="shared" si="907"/>
        <v>2.4640891762289195E-2</v>
      </c>
      <c r="H458" s="57">
        <f t="shared" si="908"/>
        <v>631.14535074898799</v>
      </c>
      <c r="I458" s="52">
        <f t="shared" si="909"/>
        <v>0</v>
      </c>
      <c r="J458" s="54">
        <f t="shared" si="910"/>
        <v>1741.9396732612101</v>
      </c>
      <c r="K458" s="46">
        <f t="shared" si="953"/>
        <v>1741.9396732612101</v>
      </c>
      <c r="L458" s="80">
        <f t="shared" si="844"/>
        <v>0</v>
      </c>
      <c r="M458" s="142">
        <f t="shared" si="845"/>
        <v>0</v>
      </c>
      <c r="N458" s="60">
        <f t="shared" si="846"/>
        <v>4.13</v>
      </c>
      <c r="O458" s="53">
        <f t="shared" si="847"/>
        <v>0</v>
      </c>
      <c r="P458" s="58">
        <f t="shared" si="911"/>
        <v>2.775203731294666</v>
      </c>
      <c r="Q458" s="49">
        <f t="shared" si="848"/>
        <v>2.775203731294666</v>
      </c>
      <c r="R458" s="143">
        <f t="shared" si="849"/>
        <v>0.02</v>
      </c>
      <c r="S458" s="51">
        <f t="shared" si="912"/>
        <v>1.9200702263220834E-2</v>
      </c>
      <c r="T458" s="57">
        <f t="shared" si="913"/>
        <v>627.78824379004811</v>
      </c>
      <c r="U458" s="53">
        <f t="shared" si="850"/>
        <v>0</v>
      </c>
      <c r="V458" s="58">
        <f t="shared" si="914"/>
        <v>2.7768453971477207</v>
      </c>
      <c r="W458" s="49">
        <f t="shared" si="851"/>
        <v>2.7768453971477207</v>
      </c>
      <c r="X458" s="143">
        <f t="shared" si="852"/>
        <v>0.02</v>
      </c>
      <c r="Y458" s="51">
        <f t="shared" si="915"/>
        <v>1.8605880481965081E-2</v>
      </c>
      <c r="Z458" s="57">
        <f t="shared" si="916"/>
        <v>616.24838894431582</v>
      </c>
      <c r="AA458" s="53">
        <f t="shared" si="853"/>
        <v>0</v>
      </c>
      <c r="AB458" s="58">
        <f t="shared" si="917"/>
        <v>2.7828597389956613</v>
      </c>
      <c r="AC458" s="49">
        <f t="shared" si="854"/>
        <v>2.7828597389956613</v>
      </c>
      <c r="AD458" s="143">
        <f t="shared" si="855"/>
        <v>0.02</v>
      </c>
      <c r="AE458" s="49">
        <f t="shared" si="954"/>
        <v>1.8553190633116081E-2</v>
      </c>
      <c r="AF458" s="57">
        <f t="shared" si="918"/>
        <v>613.77278326687099</v>
      </c>
      <c r="AG458" s="53">
        <f t="shared" si="856"/>
        <v>0</v>
      </c>
      <c r="AH458" s="58">
        <f t="shared" si="919"/>
        <v>2.7842253368003727</v>
      </c>
      <c r="AI458" s="49">
        <f t="shared" si="857"/>
        <v>2.7842253368003727</v>
      </c>
      <c r="AJ458" s="143">
        <f t="shared" si="858"/>
        <v>0.02</v>
      </c>
      <c r="AK458" s="51">
        <f t="shared" si="920"/>
        <v>1.8553748957977484E-2</v>
      </c>
      <c r="AL458" s="57">
        <f t="shared" si="921"/>
        <v>613.47491396833868</v>
      </c>
      <c r="AM458" s="53">
        <f t="shared" si="859"/>
        <v>0</v>
      </c>
      <c r="AN458" s="58">
        <f t="shared" si="922"/>
        <v>2.7843914511662757</v>
      </c>
      <c r="AO458" s="49">
        <f t="shared" si="860"/>
        <v>2.7843914511662757</v>
      </c>
      <c r="AP458" s="143">
        <f t="shared" si="861"/>
        <v>0.02</v>
      </c>
      <c r="AQ458" s="51">
        <f t="shared" si="923"/>
        <v>1.855404460770968E-2</v>
      </c>
      <c r="AR458" s="57">
        <f t="shared" si="924"/>
        <v>613.44734593568114</v>
      </c>
      <c r="AS458" s="44">
        <f t="shared" si="862"/>
        <v>3135.4914118701781</v>
      </c>
      <c r="AT458" s="44">
        <f t="shared" si="863"/>
        <v>1254.1965647480713</v>
      </c>
      <c r="AU458" s="44">
        <f t="shared" si="864"/>
        <v>783.87285296754453</v>
      </c>
      <c r="AV458" s="47">
        <f t="shared" si="865"/>
        <v>3.1850925943496633</v>
      </c>
      <c r="AW458" s="47">
        <f t="shared" si="866"/>
        <v>48.377980315456362</v>
      </c>
      <c r="AX458" s="86">
        <f t="shared" si="867"/>
        <v>2524.4244574705317</v>
      </c>
      <c r="AY458" s="86">
        <f t="shared" si="868"/>
        <v>181.73825584241661</v>
      </c>
      <c r="AZ458" s="10">
        <f t="shared" si="925"/>
        <v>181.73825584241661</v>
      </c>
      <c r="BA458" s="44">
        <f t="shared" si="869"/>
        <v>181.73825584241661</v>
      </c>
      <c r="BB458" s="9">
        <f t="shared" si="870"/>
        <v>181.73825584241661</v>
      </c>
      <c r="BC458" s="45">
        <f t="shared" si="959"/>
        <v>24231.767445655551</v>
      </c>
      <c r="BD458" s="9">
        <f t="shared" si="871"/>
        <v>181.73825584241661</v>
      </c>
      <c r="BE458" s="45">
        <f t="shared" si="955"/>
        <v>24231.767445655551</v>
      </c>
      <c r="BF458" s="9">
        <f t="shared" si="872"/>
        <v>181.73825584241661</v>
      </c>
      <c r="BG458" s="45">
        <f t="shared" si="956"/>
        <v>24231.767445655551</v>
      </c>
      <c r="BH458" s="58"/>
      <c r="BI458" s="58"/>
      <c r="BJ458" s="58">
        <f t="shared" si="926"/>
        <v>-181.73825584241661</v>
      </c>
      <c r="BK458" s="97"/>
      <c r="BL458" s="44"/>
      <c r="BM458" s="82">
        <f t="shared" si="927"/>
        <v>45.300000000000004</v>
      </c>
      <c r="BN458" s="86">
        <f t="shared" si="928"/>
        <v>45300</v>
      </c>
      <c r="BO458" s="86">
        <f t="shared" si="929"/>
        <v>100</v>
      </c>
      <c r="BP458" s="84">
        <f t="shared" si="873"/>
        <v>3</v>
      </c>
      <c r="BQ458" s="84">
        <f t="shared" si="874"/>
        <v>2.6</v>
      </c>
      <c r="BR458" s="84">
        <f t="shared" si="875"/>
        <v>0.2</v>
      </c>
      <c r="BS458" s="84">
        <f t="shared" si="930"/>
        <v>3.2816943074938106E-2</v>
      </c>
      <c r="BT458" s="84">
        <f t="shared" si="931"/>
        <v>846.79458688473846</v>
      </c>
      <c r="BU458" s="84">
        <f t="shared" si="932"/>
        <v>0</v>
      </c>
      <c r="BV458" s="83">
        <f t="shared" si="933"/>
        <v>1240.5715811443963</v>
      </c>
      <c r="BW458" s="81">
        <f t="shared" si="957"/>
        <v>1240.5715811443963</v>
      </c>
      <c r="BX458" s="83">
        <f t="shared" si="876"/>
        <v>0</v>
      </c>
      <c r="BY458" s="141">
        <f t="shared" si="877"/>
        <v>0</v>
      </c>
      <c r="BZ458" s="83">
        <f t="shared" si="878"/>
        <v>2.6</v>
      </c>
      <c r="CA458" s="83">
        <f t="shared" si="879"/>
        <v>0</v>
      </c>
      <c r="CB458" s="83">
        <f t="shared" si="934"/>
        <v>2.5546263844916521</v>
      </c>
      <c r="CC458" s="83">
        <f t="shared" si="880"/>
        <v>2.5546263844916521</v>
      </c>
      <c r="CD458" s="143">
        <f t="shared" si="881"/>
        <v>0.2</v>
      </c>
      <c r="CE458" s="83">
        <f t="shared" si="935"/>
        <v>1.8609523213569682E-2</v>
      </c>
      <c r="CF458" s="84">
        <f t="shared" si="936"/>
        <v>867.86981358506227</v>
      </c>
      <c r="CG458" s="83">
        <f t="shared" si="882"/>
        <v>0</v>
      </c>
      <c r="CH458" s="83">
        <f t="shared" si="937"/>
        <v>2.5496723934049639</v>
      </c>
      <c r="CI458" s="83">
        <f t="shared" si="883"/>
        <v>2.5496723934049639</v>
      </c>
      <c r="CJ458" s="143">
        <f t="shared" si="884"/>
        <v>0.2</v>
      </c>
      <c r="CK458" s="83">
        <f t="shared" si="938"/>
        <v>1.7801910799758409E-2</v>
      </c>
      <c r="CL458" s="84">
        <f t="shared" si="939"/>
        <v>811.64623069564459</v>
      </c>
      <c r="CM458" s="83">
        <f t="shared" si="885"/>
        <v>0</v>
      </c>
      <c r="CN458" s="83">
        <f t="shared" si="940"/>
        <v>2.5629314026337777</v>
      </c>
      <c r="CO458" s="83">
        <f t="shared" si="886"/>
        <v>2.5629314026337777</v>
      </c>
      <c r="CP458" s="143">
        <f t="shared" si="887"/>
        <v>0.2</v>
      </c>
      <c r="CQ458" s="83">
        <f t="shared" si="941"/>
        <v>1.7961564504283708E-2</v>
      </c>
      <c r="CR458" s="84">
        <f t="shared" si="942"/>
        <v>797.54518368126071</v>
      </c>
      <c r="CS458" s="83">
        <f t="shared" si="888"/>
        <v>0</v>
      </c>
      <c r="CT458" s="83">
        <f t="shared" si="943"/>
        <v>2.5662784612094436</v>
      </c>
      <c r="CU458" s="83">
        <f t="shared" si="889"/>
        <v>2.5662784612094436</v>
      </c>
      <c r="CV458" s="143">
        <f t="shared" si="890"/>
        <v>0.2</v>
      </c>
      <c r="CW458" s="83">
        <f t="shared" si="944"/>
        <v>1.7989526987183771E-2</v>
      </c>
      <c r="CX458" s="84">
        <f t="shared" si="945"/>
        <v>796.01867489751146</v>
      </c>
      <c r="CY458" s="83">
        <f t="shared" si="891"/>
        <v>0</v>
      </c>
      <c r="CZ458" s="83">
        <f t="shared" si="946"/>
        <v>2.566641321512908</v>
      </c>
      <c r="DA458" s="83">
        <f t="shared" si="892"/>
        <v>2.566641321512908</v>
      </c>
      <c r="DB458" s="143">
        <f t="shared" si="893"/>
        <v>0.2</v>
      </c>
      <c r="DC458" s="83">
        <f t="shared" si="947"/>
        <v>1.7990446767325703E-2</v>
      </c>
      <c r="DD458" s="84">
        <f t="shared" si="948"/>
        <v>795.94492027585591</v>
      </c>
      <c r="DE458" s="86">
        <f t="shared" si="894"/>
        <v>2233.0288460599131</v>
      </c>
      <c r="DF458" s="86">
        <f t="shared" si="895"/>
        <v>893.21153842396529</v>
      </c>
      <c r="DG458" s="86">
        <f t="shared" si="896"/>
        <v>558.25721151497828</v>
      </c>
      <c r="DH458" s="86">
        <f t="shared" si="897"/>
        <v>0.26868595070693591</v>
      </c>
      <c r="DI458" s="86">
        <f t="shared" si="898"/>
        <v>0.62934702868440284</v>
      </c>
      <c r="DJ458" s="86">
        <f t="shared" si="899"/>
        <v>49.199246616537877</v>
      </c>
      <c r="DK458" s="86">
        <f t="shared" si="900"/>
        <v>-99.123770194641025</v>
      </c>
      <c r="DL458" s="86">
        <f t="shared" si="958"/>
        <v>-99.123770194641025</v>
      </c>
      <c r="DM458" s="86">
        <f t="shared" si="901"/>
        <v>0.62934702868440284</v>
      </c>
      <c r="DN458" s="85">
        <f t="shared" si="902"/>
        <v>0.62934702868440284</v>
      </c>
      <c r="DO458" s="85">
        <f t="shared" si="949"/>
        <v>62.934702868440283</v>
      </c>
      <c r="DP458" s="85">
        <f t="shared" si="903"/>
        <v>0.62934702868440284</v>
      </c>
      <c r="DQ458" s="85">
        <f t="shared" si="950"/>
        <v>62.934702868440283</v>
      </c>
      <c r="DR458" s="85">
        <f t="shared" si="904"/>
        <v>0.62934702868440284</v>
      </c>
      <c r="DS458" s="85">
        <f t="shared" si="951"/>
        <v>62.934702868440283</v>
      </c>
      <c r="DT458" s="81"/>
      <c r="DU458" s="81"/>
      <c r="DV458" s="81">
        <f t="shared" si="952"/>
        <v>-0.62934702868440284</v>
      </c>
      <c r="DW458" s="100"/>
    </row>
    <row r="459" spans="1:127" x14ac:dyDescent="0.2">
      <c r="A459" s="59">
        <f t="shared" si="905"/>
        <v>60.533333333333722</v>
      </c>
      <c r="B459" s="44">
        <f t="shared" si="906"/>
        <v>60533.333333333721</v>
      </c>
      <c r="C459" s="52">
        <f t="shared" si="840"/>
        <v>133.33333333333334</v>
      </c>
      <c r="D459" s="50">
        <f t="shared" si="841"/>
        <v>4</v>
      </c>
      <c r="E459" s="44">
        <f t="shared" si="842"/>
        <v>4.13</v>
      </c>
      <c r="F459" s="47">
        <f t="shared" si="843"/>
        <v>0.02</v>
      </c>
      <c r="G459" s="52">
        <f t="shared" si="907"/>
        <v>2.4638225095622527E-2</v>
      </c>
      <c r="H459" s="57">
        <f t="shared" si="908"/>
        <v>631.94081671925289</v>
      </c>
      <c r="I459" s="52">
        <f t="shared" si="909"/>
        <v>0</v>
      </c>
      <c r="J459" s="54">
        <f t="shared" si="910"/>
        <v>1746.2560732612101</v>
      </c>
      <c r="K459" s="46">
        <f t="shared" si="953"/>
        <v>1746.2560732612101</v>
      </c>
      <c r="L459" s="80">
        <f t="shared" si="844"/>
        <v>0</v>
      </c>
      <c r="M459" s="142">
        <f t="shared" si="845"/>
        <v>0</v>
      </c>
      <c r="N459" s="60">
        <f t="shared" si="846"/>
        <v>4.13</v>
      </c>
      <c r="O459" s="53">
        <f t="shared" si="847"/>
        <v>0</v>
      </c>
      <c r="P459" s="58">
        <f t="shared" si="911"/>
        <v>2.7751491905606058</v>
      </c>
      <c r="Q459" s="49">
        <f t="shared" si="848"/>
        <v>2.7751491905606058</v>
      </c>
      <c r="R459" s="143">
        <f t="shared" si="849"/>
        <v>0.02</v>
      </c>
      <c r="S459" s="51">
        <f t="shared" si="912"/>
        <v>1.9198035596554166E-2</v>
      </c>
      <c r="T459" s="57">
        <f t="shared" si="913"/>
        <v>628.71066826953813</v>
      </c>
      <c r="U459" s="53">
        <f t="shared" si="850"/>
        <v>0</v>
      </c>
      <c r="V459" s="58">
        <f t="shared" si="914"/>
        <v>2.7767174322360182</v>
      </c>
      <c r="W459" s="49">
        <f t="shared" si="851"/>
        <v>2.7767174322360182</v>
      </c>
      <c r="X459" s="143">
        <f t="shared" si="852"/>
        <v>0.02</v>
      </c>
      <c r="Y459" s="51">
        <f t="shared" si="915"/>
        <v>1.8603213815298413E-2</v>
      </c>
      <c r="Z459" s="57">
        <f t="shared" si="916"/>
        <v>617.14170705595154</v>
      </c>
      <c r="AA459" s="53">
        <f t="shared" si="853"/>
        <v>0</v>
      </c>
      <c r="AB459" s="58">
        <f t="shared" si="917"/>
        <v>2.7827035914487501</v>
      </c>
      <c r="AC459" s="49">
        <f t="shared" si="854"/>
        <v>2.7827035914487501</v>
      </c>
      <c r="AD459" s="143">
        <f t="shared" si="855"/>
        <v>0.02</v>
      </c>
      <c r="AE459" s="49">
        <f t="shared" si="954"/>
        <v>1.8550523966449413E-2</v>
      </c>
      <c r="AF459" s="57">
        <f t="shared" si="918"/>
        <v>614.66164623708914</v>
      </c>
      <c r="AG459" s="53">
        <f t="shared" si="856"/>
        <v>0</v>
      </c>
      <c r="AH459" s="58">
        <f t="shared" si="919"/>
        <v>2.7840624698790899</v>
      </c>
      <c r="AI459" s="49">
        <f t="shared" si="857"/>
        <v>2.7840624698790899</v>
      </c>
      <c r="AJ459" s="143">
        <f t="shared" si="858"/>
        <v>0.02</v>
      </c>
      <c r="AK459" s="51">
        <f t="shared" si="920"/>
        <v>1.8551082291310816E-2</v>
      </c>
      <c r="AL459" s="57">
        <f t="shared" si="921"/>
        <v>614.36336770946514</v>
      </c>
      <c r="AM459" s="53">
        <f t="shared" si="859"/>
        <v>0</v>
      </c>
      <c r="AN459" s="58">
        <f t="shared" si="922"/>
        <v>2.7842277103631035</v>
      </c>
      <c r="AO459" s="49">
        <f t="shared" si="860"/>
        <v>2.7842277103631035</v>
      </c>
      <c r="AP459" s="143">
        <f t="shared" si="861"/>
        <v>0.02</v>
      </c>
      <c r="AQ459" s="51">
        <f t="shared" si="923"/>
        <v>1.8551377941043012E-2</v>
      </c>
      <c r="AR459" s="57">
        <f t="shared" si="924"/>
        <v>614.33576082991135</v>
      </c>
      <c r="AS459" s="44">
        <f t="shared" si="862"/>
        <v>3143.260931870178</v>
      </c>
      <c r="AT459" s="44">
        <f t="shared" si="863"/>
        <v>1257.304372748071</v>
      </c>
      <c r="AU459" s="44">
        <f t="shared" si="864"/>
        <v>785.81523296754449</v>
      </c>
      <c r="AV459" s="47">
        <f t="shared" si="865"/>
        <v>3.1607985260735219</v>
      </c>
      <c r="AW459" s="47">
        <f t="shared" si="866"/>
        <v>47.686662823410281</v>
      </c>
      <c r="AX459" s="86">
        <f t="shared" si="867"/>
        <v>2466.7946715157141</v>
      </c>
      <c r="AY459" s="86">
        <f t="shared" si="868"/>
        <v>180.26900051417053</v>
      </c>
      <c r="AZ459" s="10">
        <f t="shared" si="925"/>
        <v>180.26900051417053</v>
      </c>
      <c r="BA459" s="44">
        <f t="shared" si="869"/>
        <v>180.26900051417053</v>
      </c>
      <c r="BB459" s="9">
        <f t="shared" si="870"/>
        <v>180.26900051417053</v>
      </c>
      <c r="BC459" s="45">
        <f t="shared" si="959"/>
        <v>24035.866735222738</v>
      </c>
      <c r="BD459" s="9">
        <f t="shared" si="871"/>
        <v>180.26900051417053</v>
      </c>
      <c r="BE459" s="45">
        <f t="shared" si="955"/>
        <v>24035.866735222738</v>
      </c>
      <c r="BF459" s="9">
        <f t="shared" si="872"/>
        <v>180.26900051417053</v>
      </c>
      <c r="BG459" s="45">
        <f t="shared" si="956"/>
        <v>24035.866735222738</v>
      </c>
      <c r="BH459" s="58"/>
      <c r="BI459" s="58"/>
      <c r="BJ459" s="58">
        <f t="shared" si="926"/>
        <v>-180.26900051417053</v>
      </c>
      <c r="BK459" s="97"/>
      <c r="BL459" s="44"/>
      <c r="BM459" s="82">
        <f t="shared" si="927"/>
        <v>45.4</v>
      </c>
      <c r="BN459" s="86">
        <f t="shared" si="928"/>
        <v>45400</v>
      </c>
      <c r="BO459" s="86">
        <f t="shared" si="929"/>
        <v>100</v>
      </c>
      <c r="BP459" s="84">
        <f t="shared" si="873"/>
        <v>3</v>
      </c>
      <c r="BQ459" s="84">
        <f t="shared" si="874"/>
        <v>2.6</v>
      </c>
      <c r="BR459" s="84">
        <f t="shared" si="875"/>
        <v>0.2</v>
      </c>
      <c r="BS459" s="84">
        <f t="shared" si="930"/>
        <v>3.2796943074938106E-2</v>
      </c>
      <c r="BT459" s="84">
        <f t="shared" si="931"/>
        <v>848.05639238762069</v>
      </c>
      <c r="BU459" s="84">
        <f t="shared" si="932"/>
        <v>0</v>
      </c>
      <c r="BV459" s="83">
        <f t="shared" si="933"/>
        <v>1243.4164811443964</v>
      </c>
      <c r="BW459" s="81">
        <f t="shared" si="957"/>
        <v>1243.4164811443964</v>
      </c>
      <c r="BX459" s="83">
        <f t="shared" si="876"/>
        <v>0</v>
      </c>
      <c r="BY459" s="141">
        <f t="shared" si="877"/>
        <v>0</v>
      </c>
      <c r="BZ459" s="83">
        <f t="shared" si="878"/>
        <v>2.6</v>
      </c>
      <c r="CA459" s="83">
        <f t="shared" si="879"/>
        <v>0</v>
      </c>
      <c r="CB459" s="83">
        <f t="shared" si="934"/>
        <v>2.5546906200141302</v>
      </c>
      <c r="CC459" s="83">
        <f t="shared" si="880"/>
        <v>2.5546906200141302</v>
      </c>
      <c r="CD459" s="143">
        <f t="shared" si="881"/>
        <v>0.2</v>
      </c>
      <c r="CE459" s="83">
        <f t="shared" si="935"/>
        <v>1.8589523213569683E-2</v>
      </c>
      <c r="CF459" s="84">
        <f t="shared" si="936"/>
        <v>868.59788573394803</v>
      </c>
      <c r="CG459" s="83">
        <f t="shared" si="882"/>
        <v>0</v>
      </c>
      <c r="CH459" s="83">
        <f t="shared" si="937"/>
        <v>2.5498622915650828</v>
      </c>
      <c r="CI459" s="83">
        <f t="shared" si="883"/>
        <v>2.5498622915650828</v>
      </c>
      <c r="CJ459" s="143">
        <f t="shared" si="884"/>
        <v>0.2</v>
      </c>
      <c r="CK459" s="83">
        <f t="shared" si="938"/>
        <v>1.778191079975841E-2</v>
      </c>
      <c r="CL459" s="84">
        <f t="shared" si="939"/>
        <v>812.34404233786881</v>
      </c>
      <c r="CM459" s="83">
        <f t="shared" si="885"/>
        <v>0</v>
      </c>
      <c r="CN459" s="83">
        <f t="shared" si="940"/>
        <v>2.5631285688375787</v>
      </c>
      <c r="CO459" s="83">
        <f t="shared" si="886"/>
        <v>2.5631285688375787</v>
      </c>
      <c r="CP459" s="143">
        <f t="shared" si="887"/>
        <v>0.2</v>
      </c>
      <c r="CQ459" s="83">
        <f t="shared" si="941"/>
        <v>1.7941564504283709E-2</v>
      </c>
      <c r="CR459" s="84">
        <f t="shared" si="942"/>
        <v>798.24561462084171</v>
      </c>
      <c r="CS459" s="83">
        <f t="shared" si="888"/>
        <v>0</v>
      </c>
      <c r="CT459" s="83">
        <f t="shared" si="943"/>
        <v>2.5664750460475685</v>
      </c>
      <c r="CU459" s="83">
        <f t="shared" si="889"/>
        <v>2.5664750460475685</v>
      </c>
      <c r="CV459" s="143">
        <f t="shared" si="890"/>
        <v>0.2</v>
      </c>
      <c r="CW459" s="83">
        <f t="shared" si="944"/>
        <v>1.7969526987183772E-2</v>
      </c>
      <c r="CX459" s="84">
        <f t="shared" si="945"/>
        <v>796.71928191498648</v>
      </c>
      <c r="CY459" s="83">
        <f t="shared" si="891"/>
        <v>0</v>
      </c>
      <c r="CZ459" s="83">
        <f t="shared" si="946"/>
        <v>2.5668378687439137</v>
      </c>
      <c r="DA459" s="83">
        <f t="shared" si="892"/>
        <v>2.5668378687439137</v>
      </c>
      <c r="DB459" s="143">
        <f t="shared" si="893"/>
        <v>0.2</v>
      </c>
      <c r="DC459" s="83">
        <f t="shared" si="947"/>
        <v>1.7970446767325704E-2</v>
      </c>
      <c r="DD459" s="84">
        <f t="shared" si="948"/>
        <v>796.64546408057913</v>
      </c>
      <c r="DE459" s="86">
        <f t="shared" si="894"/>
        <v>2238.1496660599132</v>
      </c>
      <c r="DF459" s="86">
        <f t="shared" si="895"/>
        <v>895.25986642396538</v>
      </c>
      <c r="DG459" s="86">
        <f t="shared" si="896"/>
        <v>559.5374165149783</v>
      </c>
      <c r="DH459" s="86">
        <f t="shared" si="897"/>
        <v>0.2677123099625745</v>
      </c>
      <c r="DI459" s="86">
        <f t="shared" si="898"/>
        <v>0.62516431451699317</v>
      </c>
      <c r="DJ459" s="86">
        <f t="shared" si="899"/>
        <v>48.586760966036032</v>
      </c>
      <c r="DK459" s="86">
        <f t="shared" si="900"/>
        <v>-101.94106980930862</v>
      </c>
      <c r="DL459" s="86">
        <f t="shared" si="958"/>
        <v>-101.94106980930862</v>
      </c>
      <c r="DM459" s="86">
        <f t="shared" si="901"/>
        <v>0.62516431451699317</v>
      </c>
      <c r="DN459" s="85">
        <f t="shared" si="902"/>
        <v>0.62516431451699317</v>
      </c>
      <c r="DO459" s="85">
        <f t="shared" si="949"/>
        <v>62.516431451699319</v>
      </c>
      <c r="DP459" s="85">
        <f t="shared" si="903"/>
        <v>0.62516431451699317</v>
      </c>
      <c r="DQ459" s="85">
        <f t="shared" si="950"/>
        <v>62.516431451699319</v>
      </c>
      <c r="DR459" s="85">
        <f t="shared" si="904"/>
        <v>0.62516431451699317</v>
      </c>
      <c r="DS459" s="85">
        <f t="shared" si="951"/>
        <v>62.516431451699319</v>
      </c>
      <c r="DT459" s="81"/>
      <c r="DU459" s="81"/>
      <c r="DV459" s="81">
        <f t="shared" si="952"/>
        <v>-0.62516431451699317</v>
      </c>
      <c r="DW459" s="100"/>
    </row>
    <row r="460" spans="1:127" x14ac:dyDescent="0.2">
      <c r="A460" s="59">
        <f t="shared" si="905"/>
        <v>60.666666666667055</v>
      </c>
      <c r="B460" s="44">
        <f t="shared" si="906"/>
        <v>60666.666666667057</v>
      </c>
      <c r="C460" s="52">
        <f t="shared" si="840"/>
        <v>133.33333333333334</v>
      </c>
      <c r="D460" s="50">
        <f t="shared" si="841"/>
        <v>4</v>
      </c>
      <c r="E460" s="44">
        <f t="shared" si="842"/>
        <v>4.13</v>
      </c>
      <c r="F460" s="47">
        <f t="shared" si="843"/>
        <v>0.02</v>
      </c>
      <c r="G460" s="52">
        <f t="shared" si="907"/>
        <v>2.4635558428955859E-2</v>
      </c>
      <c r="H460" s="57">
        <f t="shared" si="908"/>
        <v>632.73619659858423</v>
      </c>
      <c r="I460" s="52">
        <f t="shared" si="909"/>
        <v>0</v>
      </c>
      <c r="J460" s="54">
        <f t="shared" si="910"/>
        <v>1750.5724732612098</v>
      </c>
      <c r="K460" s="46">
        <f t="shared" si="953"/>
        <v>1750.5724732612098</v>
      </c>
      <c r="L460" s="80">
        <f t="shared" si="844"/>
        <v>0</v>
      </c>
      <c r="M460" s="142">
        <f t="shared" si="845"/>
        <v>0</v>
      </c>
      <c r="N460" s="60">
        <f t="shared" si="846"/>
        <v>4.13</v>
      </c>
      <c r="O460" s="53">
        <f t="shared" si="847"/>
        <v>0</v>
      </c>
      <c r="P460" s="58">
        <f t="shared" si="911"/>
        <v>2.7750971175277832</v>
      </c>
      <c r="Q460" s="49">
        <f t="shared" si="848"/>
        <v>2.7750971175277832</v>
      </c>
      <c r="R460" s="143">
        <f t="shared" si="849"/>
        <v>0.02</v>
      </c>
      <c r="S460" s="51">
        <f t="shared" si="912"/>
        <v>1.9195368929887498E-2</v>
      </c>
      <c r="T460" s="57">
        <f t="shared" si="913"/>
        <v>629.63298275643808</v>
      </c>
      <c r="U460" s="53">
        <f t="shared" si="850"/>
        <v>0</v>
      </c>
      <c r="V460" s="58">
        <f t="shared" si="914"/>
        <v>2.7765928472150065</v>
      </c>
      <c r="W460" s="49">
        <f t="shared" si="851"/>
        <v>2.7765928472150065</v>
      </c>
      <c r="X460" s="143">
        <f t="shared" si="852"/>
        <v>0.02</v>
      </c>
      <c r="Y460" s="51">
        <f t="shared" si="915"/>
        <v>1.8600547148631744E-2</v>
      </c>
      <c r="Z460" s="57">
        <f t="shared" si="916"/>
        <v>618.03493828723731</v>
      </c>
      <c r="AA460" s="53">
        <f t="shared" si="853"/>
        <v>0</v>
      </c>
      <c r="AB460" s="58">
        <f t="shared" si="917"/>
        <v>2.7825506338143762</v>
      </c>
      <c r="AC460" s="49">
        <f t="shared" si="854"/>
        <v>2.7825506338143762</v>
      </c>
      <c r="AD460" s="143">
        <f t="shared" si="855"/>
        <v>0.02</v>
      </c>
      <c r="AE460" s="49">
        <f t="shared" si="954"/>
        <v>1.8547857299782745E-2</v>
      </c>
      <c r="AF460" s="57">
        <f t="shared" si="918"/>
        <v>615.55043131119805</v>
      </c>
      <c r="AG460" s="53">
        <f t="shared" si="856"/>
        <v>0</v>
      </c>
      <c r="AH460" s="58">
        <f t="shared" si="919"/>
        <v>2.7839027634552602</v>
      </c>
      <c r="AI460" s="49">
        <f t="shared" si="857"/>
        <v>2.7839027634552602</v>
      </c>
      <c r="AJ460" s="143">
        <f t="shared" si="858"/>
        <v>0.02</v>
      </c>
      <c r="AK460" s="51">
        <f t="shared" si="920"/>
        <v>1.8548415624644148E-2</v>
      </c>
      <c r="AL460" s="57">
        <f t="shared" si="921"/>
        <v>615.25174571384639</v>
      </c>
      <c r="AM460" s="53">
        <f t="shared" si="859"/>
        <v>0</v>
      </c>
      <c r="AN460" s="58">
        <f t="shared" si="922"/>
        <v>2.7840671268558359</v>
      </c>
      <c r="AO460" s="49">
        <f t="shared" si="860"/>
        <v>2.7840671268558359</v>
      </c>
      <c r="AP460" s="143">
        <f t="shared" si="861"/>
        <v>0.02</v>
      </c>
      <c r="AQ460" s="51">
        <f t="shared" si="923"/>
        <v>1.8548711274376344E-2</v>
      </c>
      <c r="AR460" s="57">
        <f t="shared" si="924"/>
        <v>615.22410026846455</v>
      </c>
      <c r="AS460" s="44">
        <f t="shared" si="862"/>
        <v>3151.0304518701773</v>
      </c>
      <c r="AT460" s="44">
        <f t="shared" si="863"/>
        <v>1260.4121807480708</v>
      </c>
      <c r="AU460" s="44">
        <f t="shared" si="864"/>
        <v>787.75761296754433</v>
      </c>
      <c r="AV460" s="47">
        <f t="shared" si="865"/>
        <v>3.1367398366560688</v>
      </c>
      <c r="AW460" s="47">
        <f t="shared" si="866"/>
        <v>47.006634896644258</v>
      </c>
      <c r="AX460" s="86">
        <f t="shared" si="867"/>
        <v>2410.5965823704396</v>
      </c>
      <c r="AY460" s="86">
        <f t="shared" si="868"/>
        <v>178.80656317844753</v>
      </c>
      <c r="AZ460" s="10">
        <f t="shared" si="925"/>
        <v>178.80656317844753</v>
      </c>
      <c r="BA460" s="44">
        <f t="shared" si="869"/>
        <v>178.80656317844753</v>
      </c>
      <c r="BB460" s="9">
        <f t="shared" si="870"/>
        <v>178.80656317844753</v>
      </c>
      <c r="BC460" s="45">
        <f t="shared" si="959"/>
        <v>23840.875090459675</v>
      </c>
      <c r="BD460" s="9">
        <f t="shared" si="871"/>
        <v>178.80656317844753</v>
      </c>
      <c r="BE460" s="45">
        <f t="shared" si="955"/>
        <v>23840.875090459675</v>
      </c>
      <c r="BF460" s="9">
        <f t="shared" si="872"/>
        <v>178.80656317844753</v>
      </c>
      <c r="BG460" s="45">
        <f t="shared" si="956"/>
        <v>23840.875090459675</v>
      </c>
      <c r="BH460" s="58"/>
      <c r="BI460" s="58"/>
      <c r="BJ460" s="58">
        <f t="shared" si="926"/>
        <v>-178.80656317844753</v>
      </c>
      <c r="BK460" s="97"/>
      <c r="BL460" s="44"/>
      <c r="BM460" s="82">
        <f t="shared" si="927"/>
        <v>45.5</v>
      </c>
      <c r="BN460" s="86">
        <f t="shared" si="928"/>
        <v>45500</v>
      </c>
      <c r="BO460" s="86">
        <f t="shared" si="929"/>
        <v>100</v>
      </c>
      <c r="BP460" s="84">
        <f t="shared" si="873"/>
        <v>3</v>
      </c>
      <c r="BQ460" s="84">
        <f t="shared" si="874"/>
        <v>2.6</v>
      </c>
      <c r="BR460" s="84">
        <f t="shared" si="875"/>
        <v>0.2</v>
      </c>
      <c r="BS460" s="84">
        <f t="shared" si="930"/>
        <v>3.2776943074938107E-2</v>
      </c>
      <c r="BT460" s="84">
        <f t="shared" si="931"/>
        <v>849.31742865973365</v>
      </c>
      <c r="BU460" s="84">
        <f t="shared" si="932"/>
        <v>0</v>
      </c>
      <c r="BV460" s="83">
        <f t="shared" si="933"/>
        <v>1246.2613811443962</v>
      </c>
      <c r="BW460" s="81">
        <f t="shared" si="957"/>
        <v>1246.2613811443962</v>
      </c>
      <c r="BX460" s="83">
        <f t="shared" si="876"/>
        <v>0</v>
      </c>
      <c r="BY460" s="141">
        <f t="shared" si="877"/>
        <v>0</v>
      </c>
      <c r="BZ460" s="83">
        <f t="shared" si="878"/>
        <v>2.6</v>
      </c>
      <c r="CA460" s="83">
        <f t="shared" si="879"/>
        <v>0</v>
      </c>
      <c r="CB460" s="83">
        <f t="shared" si="934"/>
        <v>2.5547550217305273</v>
      </c>
      <c r="CC460" s="83">
        <f t="shared" si="880"/>
        <v>2.5547550217305273</v>
      </c>
      <c r="CD460" s="143">
        <f t="shared" si="881"/>
        <v>0.2</v>
      </c>
      <c r="CE460" s="83">
        <f t="shared" si="935"/>
        <v>1.8569523213569684E-2</v>
      </c>
      <c r="CF460" s="84">
        <f t="shared" si="936"/>
        <v>869.3251567024173</v>
      </c>
      <c r="CG460" s="83">
        <f t="shared" si="882"/>
        <v>0</v>
      </c>
      <c r="CH460" s="83">
        <f t="shared" si="937"/>
        <v>2.5500523522498058</v>
      </c>
      <c r="CI460" s="83">
        <f t="shared" si="883"/>
        <v>2.5500523522498058</v>
      </c>
      <c r="CJ460" s="143">
        <f t="shared" si="884"/>
        <v>0.2</v>
      </c>
      <c r="CK460" s="83">
        <f t="shared" si="938"/>
        <v>1.7761910799758411E-2</v>
      </c>
      <c r="CL460" s="84">
        <f t="shared" si="939"/>
        <v>813.04101765526332</v>
      </c>
      <c r="CM460" s="83">
        <f t="shared" si="885"/>
        <v>0</v>
      </c>
      <c r="CN460" s="83">
        <f t="shared" si="940"/>
        <v>2.5633259078515276</v>
      </c>
      <c r="CO460" s="83">
        <f t="shared" si="886"/>
        <v>2.5633259078515276</v>
      </c>
      <c r="CP460" s="143">
        <f t="shared" si="887"/>
        <v>0.2</v>
      </c>
      <c r="CQ460" s="83">
        <f t="shared" si="941"/>
        <v>1.7921564504283709E-2</v>
      </c>
      <c r="CR460" s="84">
        <f t="shared" si="942"/>
        <v>798.94521138404332</v>
      </c>
      <c r="CS460" s="83">
        <f t="shared" si="888"/>
        <v>0</v>
      </c>
      <c r="CT460" s="83">
        <f t="shared" si="943"/>
        <v>2.5666718036496641</v>
      </c>
      <c r="CU460" s="83">
        <f t="shared" si="889"/>
        <v>2.5666718036496641</v>
      </c>
      <c r="CV460" s="143">
        <f t="shared" si="890"/>
        <v>0.2</v>
      </c>
      <c r="CW460" s="83">
        <f t="shared" si="944"/>
        <v>1.7949526987183773E-2</v>
      </c>
      <c r="CX460" s="84">
        <f t="shared" si="945"/>
        <v>797.41905598895778</v>
      </c>
      <c r="CY460" s="83">
        <f t="shared" si="891"/>
        <v>0</v>
      </c>
      <c r="CZ460" s="83">
        <f t="shared" si="946"/>
        <v>2.567034588496695</v>
      </c>
      <c r="DA460" s="83">
        <f t="shared" si="892"/>
        <v>2.567034588496695</v>
      </c>
      <c r="DB460" s="143">
        <f t="shared" si="893"/>
        <v>0.2</v>
      </c>
      <c r="DC460" s="83">
        <f t="shared" si="947"/>
        <v>1.7950446767325705E-2</v>
      </c>
      <c r="DD460" s="84">
        <f t="shared" si="948"/>
        <v>797.34517507464034</v>
      </c>
      <c r="DE460" s="86">
        <f t="shared" si="894"/>
        <v>2243.2704860599133</v>
      </c>
      <c r="DF460" s="86">
        <f t="shared" si="895"/>
        <v>897.30819442396523</v>
      </c>
      <c r="DG460" s="86">
        <f t="shared" si="896"/>
        <v>560.81762151497833</v>
      </c>
      <c r="DH460" s="86">
        <f t="shared" si="897"/>
        <v>0.26674461392664922</v>
      </c>
      <c r="DI460" s="86">
        <f t="shared" si="898"/>
        <v>0.62101973321293147</v>
      </c>
      <c r="DJ460" s="86">
        <f t="shared" si="899"/>
        <v>47.98340020760314</v>
      </c>
      <c r="DK460" s="86">
        <f t="shared" si="900"/>
        <v>-104.75409942796176</v>
      </c>
      <c r="DL460" s="86">
        <f t="shared" si="958"/>
        <v>-104.75409942796176</v>
      </c>
      <c r="DM460" s="86">
        <f t="shared" si="901"/>
        <v>0.62101973321293147</v>
      </c>
      <c r="DN460" s="85">
        <f t="shared" si="902"/>
        <v>0.62101973321293147</v>
      </c>
      <c r="DO460" s="85">
        <f t="shared" si="949"/>
        <v>62.101973321293144</v>
      </c>
      <c r="DP460" s="85">
        <f t="shared" si="903"/>
        <v>0.62101973321293147</v>
      </c>
      <c r="DQ460" s="85">
        <f t="shared" si="950"/>
        <v>62.101973321293144</v>
      </c>
      <c r="DR460" s="85">
        <f t="shared" si="904"/>
        <v>0.62101973321293147</v>
      </c>
      <c r="DS460" s="85">
        <f t="shared" si="951"/>
        <v>62.101973321293144</v>
      </c>
      <c r="DT460" s="81"/>
      <c r="DU460" s="81"/>
      <c r="DV460" s="81">
        <f t="shared" si="952"/>
        <v>-0.62101973321293147</v>
      </c>
      <c r="DW460" s="100"/>
    </row>
    <row r="461" spans="1:127" x14ac:dyDescent="0.2">
      <c r="A461" s="59">
        <f t="shared" si="905"/>
        <v>60.800000000000395</v>
      </c>
      <c r="B461" s="44">
        <f t="shared" si="906"/>
        <v>60800.000000000393</v>
      </c>
      <c r="C461" s="52">
        <f t="shared" si="840"/>
        <v>133.33333333333334</v>
      </c>
      <c r="D461" s="50">
        <f t="shared" si="841"/>
        <v>4</v>
      </c>
      <c r="E461" s="44">
        <f t="shared" si="842"/>
        <v>4.13</v>
      </c>
      <c r="F461" s="47">
        <f t="shared" si="843"/>
        <v>0.02</v>
      </c>
      <c r="G461" s="52">
        <f t="shared" si="907"/>
        <v>2.4632891762289191E-2</v>
      </c>
      <c r="H461" s="57">
        <f t="shared" si="908"/>
        <v>633.531490386982</v>
      </c>
      <c r="I461" s="52">
        <f t="shared" si="909"/>
        <v>0</v>
      </c>
      <c r="J461" s="54">
        <f t="shared" si="910"/>
        <v>1754.8888732612097</v>
      </c>
      <c r="K461" s="46">
        <f t="shared" si="953"/>
        <v>1754.8888732612097</v>
      </c>
      <c r="L461" s="80">
        <f t="shared" si="844"/>
        <v>0</v>
      </c>
      <c r="M461" s="142">
        <f t="shared" si="845"/>
        <v>0</v>
      </c>
      <c r="N461" s="60">
        <f t="shared" si="846"/>
        <v>4.13</v>
      </c>
      <c r="O461" s="53">
        <f t="shared" si="847"/>
        <v>0</v>
      </c>
      <c r="P461" s="58">
        <f t="shared" si="911"/>
        <v>2.7750475098601424</v>
      </c>
      <c r="Q461" s="49">
        <f t="shared" si="848"/>
        <v>2.7750475098601424</v>
      </c>
      <c r="R461" s="143">
        <f t="shared" si="849"/>
        <v>0.02</v>
      </c>
      <c r="S461" s="51">
        <f t="shared" si="912"/>
        <v>1.919270226322083E-2</v>
      </c>
      <c r="T461" s="57">
        <f t="shared" si="913"/>
        <v>630.55518642637207</v>
      </c>
      <c r="U461" s="53">
        <f t="shared" si="850"/>
        <v>0</v>
      </c>
      <c r="V461" s="58">
        <f t="shared" si="914"/>
        <v>2.7764716387170991</v>
      </c>
      <c r="W461" s="49">
        <f t="shared" si="851"/>
        <v>2.7764716387170991</v>
      </c>
      <c r="X461" s="143">
        <f t="shared" si="852"/>
        <v>0.02</v>
      </c>
      <c r="Y461" s="51">
        <f t="shared" si="915"/>
        <v>1.8597880481965076E-2</v>
      </c>
      <c r="Z461" s="57">
        <f t="shared" si="916"/>
        <v>618.92808154295824</v>
      </c>
      <c r="AA461" s="53">
        <f t="shared" si="853"/>
        <v>0</v>
      </c>
      <c r="AB461" s="58">
        <f t="shared" si="917"/>
        <v>2.7824008632619117</v>
      </c>
      <c r="AC461" s="49">
        <f t="shared" si="854"/>
        <v>2.7824008632619117</v>
      </c>
      <c r="AD461" s="143">
        <f t="shared" si="855"/>
        <v>0.02</v>
      </c>
      <c r="AE461" s="49">
        <f t="shared" si="954"/>
        <v>1.8545190633116077E-2</v>
      </c>
      <c r="AF461" s="57">
        <f t="shared" si="918"/>
        <v>616.4391374616423</v>
      </c>
      <c r="AG461" s="53">
        <f t="shared" si="856"/>
        <v>0</v>
      </c>
      <c r="AH461" s="58">
        <f t="shared" si="919"/>
        <v>2.7837462147744683</v>
      </c>
      <c r="AI461" s="49">
        <f t="shared" si="857"/>
        <v>2.7837462147744683</v>
      </c>
      <c r="AJ461" s="143">
        <f t="shared" si="858"/>
        <v>0.02</v>
      </c>
      <c r="AK461" s="51">
        <f t="shared" si="920"/>
        <v>1.8545748957977479E-2</v>
      </c>
      <c r="AL461" s="57">
        <f t="shared" si="921"/>
        <v>616.14004696415248</v>
      </c>
      <c r="AM461" s="53">
        <f t="shared" si="859"/>
        <v>0</v>
      </c>
      <c r="AN461" s="58">
        <f t="shared" si="922"/>
        <v>2.7839096979086202</v>
      </c>
      <c r="AO461" s="49">
        <f t="shared" si="860"/>
        <v>2.7839096979086202</v>
      </c>
      <c r="AP461" s="143">
        <f t="shared" si="861"/>
        <v>0.02</v>
      </c>
      <c r="AQ461" s="51">
        <f t="shared" si="923"/>
        <v>1.8546044607709675E-2</v>
      </c>
      <c r="AR461" s="57">
        <f t="shared" si="924"/>
        <v>616.11236323512128</v>
      </c>
      <c r="AS461" s="44">
        <f t="shared" si="862"/>
        <v>3158.7999718701776</v>
      </c>
      <c r="AT461" s="44">
        <f t="shared" si="863"/>
        <v>1263.519988748071</v>
      </c>
      <c r="AU461" s="44">
        <f t="shared" si="864"/>
        <v>789.6999929675444</v>
      </c>
      <c r="AV461" s="47">
        <f t="shared" si="865"/>
        <v>3.1129138413241515</v>
      </c>
      <c r="AW461" s="47">
        <f t="shared" si="866"/>
        <v>46.337691437313488</v>
      </c>
      <c r="AX461" s="86">
        <f t="shared" si="867"/>
        <v>2355.7919308195756</v>
      </c>
      <c r="AY461" s="86">
        <f t="shared" si="868"/>
        <v>177.35093375435522</v>
      </c>
      <c r="AZ461" s="10">
        <f t="shared" si="925"/>
        <v>177.35093375435522</v>
      </c>
      <c r="BA461" s="44">
        <f t="shared" si="869"/>
        <v>177.35093375435522</v>
      </c>
      <c r="BB461" s="9">
        <f t="shared" si="870"/>
        <v>177.35093375435522</v>
      </c>
      <c r="BC461" s="45">
        <f t="shared" si="959"/>
        <v>23646.791167247364</v>
      </c>
      <c r="BD461" s="9">
        <f t="shared" si="871"/>
        <v>177.35093375435522</v>
      </c>
      <c r="BE461" s="45">
        <f t="shared" si="955"/>
        <v>23646.791167247364</v>
      </c>
      <c r="BF461" s="9">
        <f t="shared" si="872"/>
        <v>177.35093375435522</v>
      </c>
      <c r="BG461" s="45">
        <f t="shared" si="956"/>
        <v>23646.791167247364</v>
      </c>
      <c r="BH461" s="58"/>
      <c r="BI461" s="58"/>
      <c r="BJ461" s="58">
        <f t="shared" si="926"/>
        <v>-177.35093375435522</v>
      </c>
      <c r="BK461" s="97"/>
      <c r="BL461" s="44"/>
      <c r="BM461" s="82">
        <f t="shared" si="927"/>
        <v>45.6</v>
      </c>
      <c r="BN461" s="86">
        <f t="shared" si="928"/>
        <v>45600</v>
      </c>
      <c r="BO461" s="86">
        <f t="shared" si="929"/>
        <v>100</v>
      </c>
      <c r="BP461" s="84">
        <f t="shared" si="873"/>
        <v>3</v>
      </c>
      <c r="BQ461" s="84">
        <f t="shared" si="874"/>
        <v>2.6</v>
      </c>
      <c r="BR461" s="84">
        <f t="shared" si="875"/>
        <v>0.2</v>
      </c>
      <c r="BS461" s="84">
        <f t="shared" si="930"/>
        <v>3.2756943074938108E-2</v>
      </c>
      <c r="BT461" s="84">
        <f t="shared" si="931"/>
        <v>850.57769570107746</v>
      </c>
      <c r="BU461" s="84">
        <f t="shared" si="932"/>
        <v>0</v>
      </c>
      <c r="BV461" s="83">
        <f t="shared" si="933"/>
        <v>1249.106281144396</v>
      </c>
      <c r="BW461" s="81">
        <f t="shared" si="957"/>
        <v>1249.106281144396</v>
      </c>
      <c r="BX461" s="83">
        <f t="shared" si="876"/>
        <v>0</v>
      </c>
      <c r="BY461" s="141">
        <f t="shared" si="877"/>
        <v>0</v>
      </c>
      <c r="BZ461" s="83">
        <f t="shared" si="878"/>
        <v>2.6</v>
      </c>
      <c r="CA461" s="83">
        <f t="shared" si="879"/>
        <v>0</v>
      </c>
      <c r="CB461" s="83">
        <f t="shared" si="934"/>
        <v>2.5548195895965935</v>
      </c>
      <c r="CC461" s="83">
        <f t="shared" si="880"/>
        <v>2.5548195895965935</v>
      </c>
      <c r="CD461" s="143">
        <f t="shared" si="881"/>
        <v>0.2</v>
      </c>
      <c r="CE461" s="83">
        <f t="shared" si="935"/>
        <v>1.8549523213569685E-2</v>
      </c>
      <c r="CF461" s="84">
        <f t="shared" si="936"/>
        <v>870.05162648350017</v>
      </c>
      <c r="CG461" s="83">
        <f t="shared" si="882"/>
        <v>0</v>
      </c>
      <c r="CH461" s="83">
        <f t="shared" si="937"/>
        <v>2.5502425754701687</v>
      </c>
      <c r="CI461" s="83">
        <f t="shared" si="883"/>
        <v>2.5502425754701687</v>
      </c>
      <c r="CJ461" s="143">
        <f t="shared" si="884"/>
        <v>0.2</v>
      </c>
      <c r="CK461" s="83">
        <f t="shared" si="938"/>
        <v>1.7741910799758412E-2</v>
      </c>
      <c r="CL461" s="84">
        <f t="shared" si="939"/>
        <v>813.73715672801995</v>
      </c>
      <c r="CM461" s="83">
        <f t="shared" si="885"/>
        <v>0</v>
      </c>
      <c r="CN461" s="83">
        <f t="shared" si="940"/>
        <v>2.5635234196689849</v>
      </c>
      <c r="CO461" s="83">
        <f t="shared" si="886"/>
        <v>2.5635234196689849</v>
      </c>
      <c r="CP461" s="143">
        <f t="shared" si="887"/>
        <v>0.2</v>
      </c>
      <c r="CQ461" s="83">
        <f t="shared" si="941"/>
        <v>1.790156450428371E-2</v>
      </c>
      <c r="CR461" s="84">
        <f t="shared" si="942"/>
        <v>799.6439740520841</v>
      </c>
      <c r="CS461" s="83">
        <f t="shared" si="888"/>
        <v>0</v>
      </c>
      <c r="CT461" s="83">
        <f t="shared" si="943"/>
        <v>2.5668687340084428</v>
      </c>
      <c r="CU461" s="83">
        <f t="shared" si="889"/>
        <v>2.5668687340084428</v>
      </c>
      <c r="CV461" s="143">
        <f t="shared" si="890"/>
        <v>0.2</v>
      </c>
      <c r="CW461" s="83">
        <f t="shared" si="944"/>
        <v>1.7929526987183773E-2</v>
      </c>
      <c r="CX461" s="84">
        <f t="shared" si="945"/>
        <v>798.1179971999718</v>
      </c>
      <c r="CY461" s="83">
        <f t="shared" si="891"/>
        <v>0</v>
      </c>
      <c r="CZ461" s="83">
        <f t="shared" si="946"/>
        <v>2.5672314807640833</v>
      </c>
      <c r="DA461" s="83">
        <f t="shared" si="892"/>
        <v>2.5672314807640833</v>
      </c>
      <c r="DB461" s="143">
        <f t="shared" si="893"/>
        <v>0.2</v>
      </c>
      <c r="DC461" s="83">
        <f t="shared" si="947"/>
        <v>1.7930446767325706E-2</v>
      </c>
      <c r="DD461" s="84">
        <f t="shared" si="948"/>
        <v>798.04405333859995</v>
      </c>
      <c r="DE461" s="86">
        <f t="shared" si="894"/>
        <v>2248.3913060599125</v>
      </c>
      <c r="DF461" s="86">
        <f t="shared" si="895"/>
        <v>899.35652242396498</v>
      </c>
      <c r="DG461" s="86">
        <f t="shared" si="896"/>
        <v>562.09782651497812</v>
      </c>
      <c r="DH461" s="86">
        <f t="shared" si="897"/>
        <v>0.26578281653438374</v>
      </c>
      <c r="DI461" s="86">
        <f t="shared" si="898"/>
        <v>0.61691286432287595</v>
      </c>
      <c r="DJ461" s="86">
        <f t="shared" si="899"/>
        <v>47.389009183318073</v>
      </c>
      <c r="DK461" s="86">
        <f t="shared" si="900"/>
        <v>-107.56286356073262</v>
      </c>
      <c r="DL461" s="86">
        <f t="shared" si="958"/>
        <v>-107.56286356073262</v>
      </c>
      <c r="DM461" s="86">
        <f t="shared" si="901"/>
        <v>0.61691286432287595</v>
      </c>
      <c r="DN461" s="85">
        <f t="shared" si="902"/>
        <v>0.61691286432287595</v>
      </c>
      <c r="DO461" s="85">
        <f t="shared" si="949"/>
        <v>61.691286432287598</v>
      </c>
      <c r="DP461" s="85">
        <f t="shared" si="903"/>
        <v>0.61691286432287595</v>
      </c>
      <c r="DQ461" s="85">
        <f t="shared" si="950"/>
        <v>61.691286432287598</v>
      </c>
      <c r="DR461" s="85">
        <f t="shared" si="904"/>
        <v>0.61691286432287595</v>
      </c>
      <c r="DS461" s="85">
        <f t="shared" si="951"/>
        <v>61.691286432287598</v>
      </c>
      <c r="DT461" s="81"/>
      <c r="DU461" s="81"/>
      <c r="DV461" s="81">
        <f t="shared" si="952"/>
        <v>-0.61691286432287595</v>
      </c>
      <c r="DW461" s="100"/>
    </row>
    <row r="462" spans="1:127" x14ac:dyDescent="0.2">
      <c r="A462" s="59">
        <f t="shared" si="905"/>
        <v>60.933333333333728</v>
      </c>
      <c r="B462" s="44">
        <f t="shared" si="906"/>
        <v>60933.333333333729</v>
      </c>
      <c r="C462" s="52">
        <f t="shared" si="840"/>
        <v>133.33333333333334</v>
      </c>
      <c r="D462" s="50">
        <f t="shared" si="841"/>
        <v>4</v>
      </c>
      <c r="E462" s="44">
        <f t="shared" si="842"/>
        <v>4.13</v>
      </c>
      <c r="F462" s="47">
        <f t="shared" si="843"/>
        <v>0.02</v>
      </c>
      <c r="G462" s="52">
        <f t="shared" si="907"/>
        <v>2.4630225095622522E-2</v>
      </c>
      <c r="H462" s="57">
        <f t="shared" si="908"/>
        <v>634.32669808444632</v>
      </c>
      <c r="I462" s="52">
        <f t="shared" si="909"/>
        <v>0</v>
      </c>
      <c r="J462" s="54">
        <f t="shared" si="910"/>
        <v>1759.2052732612096</v>
      </c>
      <c r="K462" s="46">
        <f t="shared" si="953"/>
        <v>1759.2052732612096</v>
      </c>
      <c r="L462" s="80">
        <f t="shared" si="844"/>
        <v>0</v>
      </c>
      <c r="M462" s="142">
        <f t="shared" si="845"/>
        <v>0</v>
      </c>
      <c r="N462" s="60">
        <f t="shared" si="846"/>
        <v>4.13</v>
      </c>
      <c r="O462" s="53">
        <f t="shared" si="847"/>
        <v>0</v>
      </c>
      <c r="P462" s="58">
        <f t="shared" si="911"/>
        <v>2.7750003652309125</v>
      </c>
      <c r="Q462" s="49">
        <f t="shared" si="848"/>
        <v>2.7750003652309125</v>
      </c>
      <c r="R462" s="143">
        <f t="shared" si="849"/>
        <v>0.02</v>
      </c>
      <c r="S462" s="51">
        <f t="shared" si="912"/>
        <v>1.9190035596554161E-2</v>
      </c>
      <c r="T462" s="57">
        <f t="shared" si="913"/>
        <v>631.47727845598956</v>
      </c>
      <c r="U462" s="53">
        <f t="shared" si="850"/>
        <v>0</v>
      </c>
      <c r="V462" s="58">
        <f t="shared" si="914"/>
        <v>2.7763538033791932</v>
      </c>
      <c r="W462" s="49">
        <f t="shared" si="851"/>
        <v>2.7763538033791932</v>
      </c>
      <c r="X462" s="143">
        <f t="shared" si="852"/>
        <v>0.02</v>
      </c>
      <c r="Y462" s="51">
        <f t="shared" si="915"/>
        <v>1.8595213815298408E-2</v>
      </c>
      <c r="Z462" s="57">
        <f t="shared" si="916"/>
        <v>619.82113572915659</v>
      </c>
      <c r="AA462" s="53">
        <f t="shared" si="853"/>
        <v>0</v>
      </c>
      <c r="AB462" s="58">
        <f t="shared" si="917"/>
        <v>2.7822542769597596</v>
      </c>
      <c r="AC462" s="49">
        <f t="shared" si="854"/>
        <v>2.7822542769597596</v>
      </c>
      <c r="AD462" s="143">
        <f t="shared" si="855"/>
        <v>0.02</v>
      </c>
      <c r="AE462" s="49">
        <f t="shared" si="954"/>
        <v>1.8542523966449408E-2</v>
      </c>
      <c r="AF462" s="57">
        <f t="shared" si="918"/>
        <v>617.32776366187261</v>
      </c>
      <c r="AG462" s="53">
        <f t="shared" si="856"/>
        <v>0</v>
      </c>
      <c r="AH462" s="58">
        <f t="shared" si="919"/>
        <v>2.783592821082209</v>
      </c>
      <c r="AI462" s="49">
        <f t="shared" si="857"/>
        <v>2.783592821082209</v>
      </c>
      <c r="AJ462" s="143">
        <f t="shared" si="858"/>
        <v>0.02</v>
      </c>
      <c r="AK462" s="51">
        <f t="shared" si="920"/>
        <v>1.8543082291310811E-2</v>
      </c>
      <c r="AL462" s="57">
        <f t="shared" si="921"/>
        <v>617.02827044401909</v>
      </c>
      <c r="AM462" s="53">
        <f t="shared" si="859"/>
        <v>0</v>
      </c>
      <c r="AN462" s="58">
        <f t="shared" si="922"/>
        <v>2.7837554207856421</v>
      </c>
      <c r="AO462" s="49">
        <f t="shared" si="860"/>
        <v>2.7837554207856421</v>
      </c>
      <c r="AP462" s="143">
        <f t="shared" si="861"/>
        <v>0.02</v>
      </c>
      <c r="AQ462" s="51">
        <f t="shared" si="923"/>
        <v>1.8543377941043007E-2</v>
      </c>
      <c r="AR462" s="57">
        <f t="shared" si="924"/>
        <v>617.00054871461953</v>
      </c>
      <c r="AS462" s="44">
        <f t="shared" si="862"/>
        <v>3166.5694918701774</v>
      </c>
      <c r="AT462" s="44">
        <f t="shared" si="863"/>
        <v>1266.6277967480708</v>
      </c>
      <c r="AU462" s="44">
        <f t="shared" si="864"/>
        <v>791.64237296754436</v>
      </c>
      <c r="AV462" s="47">
        <f t="shared" si="865"/>
        <v>3.0893178901317238</v>
      </c>
      <c r="AW462" s="47">
        <f t="shared" si="866"/>
        <v>45.679631423902684</v>
      </c>
      <c r="AX462" s="86">
        <f t="shared" si="867"/>
        <v>2302.343548158502</v>
      </c>
      <c r="AY462" s="86">
        <f t="shared" si="868"/>
        <v>175.90210215925242</v>
      </c>
      <c r="AZ462" s="10">
        <f t="shared" si="925"/>
        <v>175.90210215925242</v>
      </c>
      <c r="BA462" s="44">
        <f t="shared" si="869"/>
        <v>175.90210215925242</v>
      </c>
      <c r="BB462" s="9">
        <f t="shared" si="870"/>
        <v>175.90210215925242</v>
      </c>
      <c r="BC462" s="45">
        <f t="shared" si="959"/>
        <v>23453.613621233657</v>
      </c>
      <c r="BD462" s="9">
        <f t="shared" si="871"/>
        <v>175.90210215925242</v>
      </c>
      <c r="BE462" s="45">
        <f t="shared" si="955"/>
        <v>23453.613621233657</v>
      </c>
      <c r="BF462" s="9">
        <f t="shared" si="872"/>
        <v>175.90210215925242</v>
      </c>
      <c r="BG462" s="45">
        <f t="shared" si="956"/>
        <v>23453.613621233657</v>
      </c>
      <c r="BH462" s="58"/>
      <c r="BI462" s="58"/>
      <c r="BJ462" s="58">
        <f t="shared" si="926"/>
        <v>-175.90210215925242</v>
      </c>
      <c r="BK462" s="97"/>
      <c r="BL462" s="44"/>
      <c r="BM462" s="82">
        <f t="shared" si="927"/>
        <v>45.7</v>
      </c>
      <c r="BN462" s="86">
        <f t="shared" si="928"/>
        <v>45700</v>
      </c>
      <c r="BO462" s="86">
        <f t="shared" si="929"/>
        <v>100</v>
      </c>
      <c r="BP462" s="84">
        <f t="shared" si="873"/>
        <v>3</v>
      </c>
      <c r="BQ462" s="84">
        <f t="shared" si="874"/>
        <v>2.6</v>
      </c>
      <c r="BR462" s="84">
        <f t="shared" si="875"/>
        <v>0.2</v>
      </c>
      <c r="BS462" s="84">
        <f t="shared" si="930"/>
        <v>3.2736943074938109E-2</v>
      </c>
      <c r="BT462" s="84">
        <f t="shared" si="931"/>
        <v>851.837193511652</v>
      </c>
      <c r="BU462" s="84">
        <f t="shared" si="932"/>
        <v>0</v>
      </c>
      <c r="BV462" s="83">
        <f t="shared" si="933"/>
        <v>1251.9511811443961</v>
      </c>
      <c r="BW462" s="81">
        <f t="shared" si="957"/>
        <v>1251.9511811443961</v>
      </c>
      <c r="BX462" s="83">
        <f t="shared" si="876"/>
        <v>0</v>
      </c>
      <c r="BY462" s="141">
        <f t="shared" si="877"/>
        <v>0</v>
      </c>
      <c r="BZ462" s="83">
        <f t="shared" si="878"/>
        <v>2.6</v>
      </c>
      <c r="CA462" s="83">
        <f t="shared" si="879"/>
        <v>0</v>
      </c>
      <c r="CB462" s="83">
        <f t="shared" si="934"/>
        <v>2.5548843235681757</v>
      </c>
      <c r="CC462" s="83">
        <f t="shared" si="880"/>
        <v>2.5548843235681757</v>
      </c>
      <c r="CD462" s="143">
        <f t="shared" si="881"/>
        <v>0.2</v>
      </c>
      <c r="CE462" s="83">
        <f t="shared" si="935"/>
        <v>1.8529523213569685E-2</v>
      </c>
      <c r="CF462" s="84">
        <f t="shared" si="936"/>
        <v>870.77729507039624</v>
      </c>
      <c r="CG462" s="83">
        <f t="shared" si="882"/>
        <v>0</v>
      </c>
      <c r="CH462" s="83">
        <f t="shared" si="937"/>
        <v>2.5504329612372438</v>
      </c>
      <c r="CI462" s="83">
        <f t="shared" si="883"/>
        <v>2.5504329612372438</v>
      </c>
      <c r="CJ462" s="143">
        <f t="shared" si="884"/>
        <v>0.2</v>
      </c>
      <c r="CK462" s="83">
        <f t="shared" si="938"/>
        <v>1.7721910799758413E-2</v>
      </c>
      <c r="CL462" s="84">
        <f t="shared" si="939"/>
        <v>814.43245963646939</v>
      </c>
      <c r="CM462" s="83">
        <f t="shared" si="885"/>
        <v>0</v>
      </c>
      <c r="CN462" s="83">
        <f t="shared" si="940"/>
        <v>2.5637211042833563</v>
      </c>
      <c r="CO462" s="83">
        <f t="shared" si="886"/>
        <v>2.5637211042833563</v>
      </c>
      <c r="CP462" s="143">
        <f t="shared" si="887"/>
        <v>0.2</v>
      </c>
      <c r="CQ462" s="83">
        <f t="shared" si="941"/>
        <v>1.7881564504283711E-2</v>
      </c>
      <c r="CR462" s="84">
        <f t="shared" si="942"/>
        <v>800.34190270633428</v>
      </c>
      <c r="CS462" s="83">
        <f t="shared" si="888"/>
        <v>0</v>
      </c>
      <c r="CT462" s="83">
        <f t="shared" si="943"/>
        <v>2.5670658371166608</v>
      </c>
      <c r="CU462" s="83">
        <f t="shared" si="889"/>
        <v>2.5670658371166608</v>
      </c>
      <c r="CV462" s="143">
        <f t="shared" si="890"/>
        <v>0.2</v>
      </c>
      <c r="CW462" s="83">
        <f t="shared" si="944"/>
        <v>1.7909526987183774E-2</v>
      </c>
      <c r="CX462" s="84">
        <f t="shared" si="945"/>
        <v>798.81610562872652</v>
      </c>
      <c r="CY462" s="83">
        <f t="shared" si="891"/>
        <v>0</v>
      </c>
      <c r="CZ462" s="83">
        <f t="shared" si="946"/>
        <v>2.5674285455389532</v>
      </c>
      <c r="DA462" s="83">
        <f t="shared" si="892"/>
        <v>2.5674285455389532</v>
      </c>
      <c r="DB462" s="143">
        <f t="shared" si="893"/>
        <v>0.2</v>
      </c>
      <c r="DC462" s="83">
        <f t="shared" si="947"/>
        <v>1.7910446767325706E-2</v>
      </c>
      <c r="DD462" s="84">
        <f t="shared" si="948"/>
        <v>798.7420989531696</v>
      </c>
      <c r="DE462" s="86">
        <f t="shared" si="894"/>
        <v>2253.5121260599126</v>
      </c>
      <c r="DF462" s="86">
        <f t="shared" si="895"/>
        <v>901.40485042396506</v>
      </c>
      <c r="DG462" s="86">
        <f t="shared" si="896"/>
        <v>563.37803151497815</v>
      </c>
      <c r="DH462" s="86">
        <f t="shared" si="897"/>
        <v>0.26482687215339262</v>
      </c>
      <c r="DI462" s="86">
        <f t="shared" si="898"/>
        <v>0.61284329278151539</v>
      </c>
      <c r="DJ462" s="86">
        <f t="shared" si="899"/>
        <v>46.803435675307497</v>
      </c>
      <c r="DK462" s="86">
        <f t="shared" si="900"/>
        <v>-110.36736670614033</v>
      </c>
      <c r="DL462" s="86">
        <f t="shared" si="958"/>
        <v>-110.36736670614033</v>
      </c>
      <c r="DM462" s="86">
        <f t="shared" si="901"/>
        <v>0.61284329278151539</v>
      </c>
      <c r="DN462" s="85">
        <f t="shared" si="902"/>
        <v>0.61284329278151539</v>
      </c>
      <c r="DO462" s="85">
        <f t="shared" si="949"/>
        <v>61.284329278151539</v>
      </c>
      <c r="DP462" s="85">
        <f t="shared" si="903"/>
        <v>0.61284329278151539</v>
      </c>
      <c r="DQ462" s="85">
        <f t="shared" si="950"/>
        <v>61.284329278151539</v>
      </c>
      <c r="DR462" s="85">
        <f t="shared" si="904"/>
        <v>0.61284329278151539</v>
      </c>
      <c r="DS462" s="85">
        <f t="shared" si="951"/>
        <v>61.284329278151539</v>
      </c>
      <c r="DT462" s="81"/>
      <c r="DU462" s="81"/>
      <c r="DV462" s="81">
        <f t="shared" si="952"/>
        <v>-0.61284329278151539</v>
      </c>
      <c r="DW462" s="100"/>
    </row>
    <row r="463" spans="1:127" x14ac:dyDescent="0.2">
      <c r="A463" s="59">
        <f t="shared" si="905"/>
        <v>61.066666666667068</v>
      </c>
      <c r="B463" s="44">
        <f t="shared" si="906"/>
        <v>61066.666666667064</v>
      </c>
      <c r="C463" s="52">
        <f t="shared" si="840"/>
        <v>133.33333333333334</v>
      </c>
      <c r="D463" s="50">
        <f t="shared" si="841"/>
        <v>4</v>
      </c>
      <c r="E463" s="44">
        <f t="shared" si="842"/>
        <v>4.13</v>
      </c>
      <c r="F463" s="47">
        <f t="shared" si="843"/>
        <v>0.02</v>
      </c>
      <c r="G463" s="52">
        <f t="shared" si="907"/>
        <v>2.4627558428955854E-2</v>
      </c>
      <c r="H463" s="57">
        <f t="shared" si="908"/>
        <v>635.12181969097708</v>
      </c>
      <c r="I463" s="52">
        <f t="shared" si="909"/>
        <v>0</v>
      </c>
      <c r="J463" s="54">
        <f t="shared" si="910"/>
        <v>1763.5216732612096</v>
      </c>
      <c r="K463" s="46">
        <f t="shared" si="953"/>
        <v>1763.5216732612096</v>
      </c>
      <c r="L463" s="80">
        <f t="shared" si="844"/>
        <v>0</v>
      </c>
      <c r="M463" s="142">
        <f t="shared" si="845"/>
        <v>0</v>
      </c>
      <c r="N463" s="60">
        <f t="shared" si="846"/>
        <v>4.13</v>
      </c>
      <c r="O463" s="53">
        <f t="shared" si="847"/>
        <v>0</v>
      </c>
      <c r="P463" s="58">
        <f t="shared" si="911"/>
        <v>2.7749556813225755</v>
      </c>
      <c r="Q463" s="49">
        <f t="shared" si="848"/>
        <v>2.7749556813225755</v>
      </c>
      <c r="R463" s="143">
        <f t="shared" si="849"/>
        <v>0.02</v>
      </c>
      <c r="S463" s="51">
        <f t="shared" si="912"/>
        <v>1.9187368929887493E-2</v>
      </c>
      <c r="T463" s="57">
        <f t="shared" si="913"/>
        <v>632.39925802296636</v>
      </c>
      <c r="U463" s="53">
        <f t="shared" si="850"/>
        <v>0</v>
      </c>
      <c r="V463" s="58">
        <f t="shared" si="914"/>
        <v>2.7762393378426253</v>
      </c>
      <c r="W463" s="49">
        <f t="shared" si="851"/>
        <v>2.7762393378426253</v>
      </c>
      <c r="X463" s="143">
        <f t="shared" si="852"/>
        <v>0.02</v>
      </c>
      <c r="Y463" s="51">
        <f t="shared" si="915"/>
        <v>1.859254714863174E-2</v>
      </c>
      <c r="Z463" s="57">
        <f t="shared" si="916"/>
        <v>620.71409975313816</v>
      </c>
      <c r="AA463" s="53">
        <f t="shared" si="853"/>
        <v>0</v>
      </c>
      <c r="AB463" s="58">
        <f t="shared" si="917"/>
        <v>2.7821108720753367</v>
      </c>
      <c r="AC463" s="49">
        <f t="shared" si="854"/>
        <v>2.7821108720753367</v>
      </c>
      <c r="AD463" s="143">
        <f t="shared" si="855"/>
        <v>0.02</v>
      </c>
      <c r="AE463" s="49">
        <f t="shared" si="954"/>
        <v>1.853985729978274E-2</v>
      </c>
      <c r="AF463" s="57">
        <f t="shared" si="918"/>
        <v>618.21630888635275</v>
      </c>
      <c r="AG463" s="53">
        <f t="shared" si="856"/>
        <v>0</v>
      </c>
      <c r="AH463" s="58">
        <f t="shared" si="919"/>
        <v>2.7834425796238635</v>
      </c>
      <c r="AI463" s="49">
        <f t="shared" si="857"/>
        <v>2.7834425796238635</v>
      </c>
      <c r="AJ463" s="143">
        <f t="shared" si="858"/>
        <v>0.02</v>
      </c>
      <c r="AK463" s="51">
        <f t="shared" si="920"/>
        <v>1.8540415624644143E-2</v>
      </c>
      <c r="AL463" s="57">
        <f t="shared" si="921"/>
        <v>617.91641513805371</v>
      </c>
      <c r="AM463" s="53">
        <f t="shared" si="859"/>
        <v>0</v>
      </c>
      <c r="AN463" s="58">
        <f t="shared" si="922"/>
        <v>2.7836042927510998</v>
      </c>
      <c r="AO463" s="49">
        <f t="shared" si="860"/>
        <v>2.7836042927510998</v>
      </c>
      <c r="AP463" s="143">
        <f t="shared" si="861"/>
        <v>0.02</v>
      </c>
      <c r="AQ463" s="51">
        <f t="shared" si="923"/>
        <v>1.8540711274376339E-2</v>
      </c>
      <c r="AR463" s="57">
        <f t="shared" si="924"/>
        <v>617.88865569266125</v>
      </c>
      <c r="AS463" s="44">
        <f t="shared" si="862"/>
        <v>3174.3390118701768</v>
      </c>
      <c r="AT463" s="44">
        <f t="shared" si="863"/>
        <v>1269.7356047480707</v>
      </c>
      <c r="AU463" s="44">
        <f t="shared" si="864"/>
        <v>793.5847529675442</v>
      </c>
      <c r="AV463" s="47">
        <f t="shared" si="865"/>
        <v>3.0659493674569087</v>
      </c>
      <c r="AW463" s="47">
        <f t="shared" si="866"/>
        <v>45.032257823621642</v>
      </c>
      <c r="AX463" s="86">
        <f t="shared" si="867"/>
        <v>2250.2153232543692</v>
      </c>
      <c r="AY463" s="86">
        <f t="shared" si="868"/>
        <v>174.46005830878806</v>
      </c>
      <c r="AZ463" s="10">
        <f t="shared" si="925"/>
        <v>174.46005830878806</v>
      </c>
      <c r="BA463" s="44">
        <f t="shared" si="869"/>
        <v>174.46005830878806</v>
      </c>
      <c r="BB463" s="9">
        <f t="shared" si="870"/>
        <v>174.46005830878806</v>
      </c>
      <c r="BC463" s="45">
        <f t="shared" si="959"/>
        <v>23261.341107838409</v>
      </c>
      <c r="BD463" s="9">
        <f t="shared" si="871"/>
        <v>174.46005830878806</v>
      </c>
      <c r="BE463" s="45">
        <f t="shared" si="955"/>
        <v>23261.341107838409</v>
      </c>
      <c r="BF463" s="9">
        <f t="shared" si="872"/>
        <v>174.46005830878806</v>
      </c>
      <c r="BG463" s="45">
        <f t="shared" si="956"/>
        <v>23261.341107838409</v>
      </c>
      <c r="BH463" s="58"/>
      <c r="BI463" s="58"/>
      <c r="BJ463" s="58">
        <f t="shared" si="926"/>
        <v>-174.46005830878806</v>
      </c>
      <c r="BK463" s="97"/>
      <c r="BL463" s="44"/>
      <c r="BM463" s="82">
        <f t="shared" si="927"/>
        <v>45.800000000000004</v>
      </c>
      <c r="BN463" s="86">
        <f t="shared" si="928"/>
        <v>45800</v>
      </c>
      <c r="BO463" s="86">
        <f t="shared" si="929"/>
        <v>100</v>
      </c>
      <c r="BP463" s="84">
        <f t="shared" si="873"/>
        <v>3</v>
      </c>
      <c r="BQ463" s="84">
        <f t="shared" si="874"/>
        <v>2.6</v>
      </c>
      <c r="BR463" s="84">
        <f t="shared" si="875"/>
        <v>0.2</v>
      </c>
      <c r="BS463" s="84">
        <f t="shared" si="930"/>
        <v>3.271694307493811E-2</v>
      </c>
      <c r="BT463" s="84">
        <f t="shared" si="931"/>
        <v>853.09592209145728</v>
      </c>
      <c r="BU463" s="84">
        <f t="shared" si="932"/>
        <v>0</v>
      </c>
      <c r="BV463" s="83">
        <f t="shared" si="933"/>
        <v>1254.7960811443961</v>
      </c>
      <c r="BW463" s="81">
        <f t="shared" si="957"/>
        <v>1254.7960811443961</v>
      </c>
      <c r="BX463" s="83">
        <f t="shared" si="876"/>
        <v>0</v>
      </c>
      <c r="BY463" s="141">
        <f t="shared" si="877"/>
        <v>0</v>
      </c>
      <c r="BZ463" s="83">
        <f t="shared" si="878"/>
        <v>2.6</v>
      </c>
      <c r="CA463" s="83">
        <f t="shared" si="879"/>
        <v>0</v>
      </c>
      <c r="CB463" s="83">
        <f t="shared" si="934"/>
        <v>2.5549492236012057</v>
      </c>
      <c r="CC463" s="83">
        <f t="shared" si="880"/>
        <v>2.5549492236012057</v>
      </c>
      <c r="CD463" s="143">
        <f t="shared" si="881"/>
        <v>0.2</v>
      </c>
      <c r="CE463" s="83">
        <f t="shared" si="935"/>
        <v>1.8509523213569686E-2</v>
      </c>
      <c r="CF463" s="84">
        <f t="shared" si="936"/>
        <v>871.50216245647437</v>
      </c>
      <c r="CG463" s="83">
        <f t="shared" si="882"/>
        <v>0</v>
      </c>
      <c r="CH463" s="83">
        <f t="shared" si="937"/>
        <v>2.5506235095621266</v>
      </c>
      <c r="CI463" s="83">
        <f t="shared" si="883"/>
        <v>2.5506235095621266</v>
      </c>
      <c r="CJ463" s="143">
        <f t="shared" si="884"/>
        <v>0.2</v>
      </c>
      <c r="CK463" s="83">
        <f t="shared" si="938"/>
        <v>1.7701910799758414E-2</v>
      </c>
      <c r="CL463" s="84">
        <f t="shared" si="939"/>
        <v>815.12692646108121</v>
      </c>
      <c r="CM463" s="83">
        <f t="shared" si="885"/>
        <v>0</v>
      </c>
      <c r="CN463" s="83">
        <f t="shared" si="940"/>
        <v>2.5639189616880884</v>
      </c>
      <c r="CO463" s="83">
        <f t="shared" si="886"/>
        <v>2.5639189616880884</v>
      </c>
      <c r="CP463" s="143">
        <f t="shared" si="887"/>
        <v>0.2</v>
      </c>
      <c r="CQ463" s="83">
        <f t="shared" si="941"/>
        <v>1.7861564504283712E-2</v>
      </c>
      <c r="CR463" s="84">
        <f t="shared" si="942"/>
        <v>801.03899742831572</v>
      </c>
      <c r="CS463" s="83">
        <f t="shared" si="888"/>
        <v>0</v>
      </c>
      <c r="CT463" s="83">
        <f t="shared" si="943"/>
        <v>2.5672631129671108</v>
      </c>
      <c r="CU463" s="83">
        <f t="shared" si="889"/>
        <v>2.5672631129671108</v>
      </c>
      <c r="CV463" s="143">
        <f t="shared" si="890"/>
        <v>0.2</v>
      </c>
      <c r="CW463" s="83">
        <f t="shared" si="944"/>
        <v>1.7889526987183775E-2</v>
      </c>
      <c r="CX463" s="84">
        <f t="shared" si="945"/>
        <v>799.5133813560717</v>
      </c>
      <c r="CY463" s="83">
        <f t="shared" si="891"/>
        <v>0</v>
      </c>
      <c r="CZ463" s="83">
        <f t="shared" si="946"/>
        <v>2.5676257828142157</v>
      </c>
      <c r="DA463" s="83">
        <f t="shared" si="892"/>
        <v>2.5676257828142157</v>
      </c>
      <c r="DB463" s="143">
        <f t="shared" si="893"/>
        <v>0.2</v>
      </c>
      <c r="DC463" s="83">
        <f t="shared" si="947"/>
        <v>1.7890446767325707E-2</v>
      </c>
      <c r="DD463" s="84">
        <f t="shared" si="948"/>
        <v>799.43931199921246</v>
      </c>
      <c r="DE463" s="86">
        <f t="shared" si="894"/>
        <v>2258.6329460599127</v>
      </c>
      <c r="DF463" s="86">
        <f t="shared" si="895"/>
        <v>903.45317842396514</v>
      </c>
      <c r="DG463" s="86">
        <f t="shared" si="896"/>
        <v>564.65823651497817</v>
      </c>
      <c r="DH463" s="86">
        <f t="shared" si="897"/>
        <v>0.26387673557896668</v>
      </c>
      <c r="DI463" s="86">
        <f t="shared" si="898"/>
        <v>0.6088106088296229</v>
      </c>
      <c r="DJ463" s="86">
        <f t="shared" si="899"/>
        <v>46.226530344636679</v>
      </c>
      <c r="DK463" s="86">
        <f t="shared" si="900"/>
        <v>-113.16761335111924</v>
      </c>
      <c r="DL463" s="86">
        <f t="shared" si="958"/>
        <v>-113.16761335111924</v>
      </c>
      <c r="DM463" s="86">
        <f t="shared" si="901"/>
        <v>0.6088106088296229</v>
      </c>
      <c r="DN463" s="85">
        <f t="shared" si="902"/>
        <v>0.6088106088296229</v>
      </c>
      <c r="DO463" s="85">
        <f t="shared" si="949"/>
        <v>60.881060882962288</v>
      </c>
      <c r="DP463" s="85">
        <f t="shared" si="903"/>
        <v>0.6088106088296229</v>
      </c>
      <c r="DQ463" s="85">
        <f t="shared" si="950"/>
        <v>60.881060882962288</v>
      </c>
      <c r="DR463" s="85">
        <f t="shared" si="904"/>
        <v>0.6088106088296229</v>
      </c>
      <c r="DS463" s="85">
        <f t="shared" si="951"/>
        <v>60.881060882962288</v>
      </c>
      <c r="DT463" s="81"/>
      <c r="DU463" s="81"/>
      <c r="DV463" s="81">
        <f t="shared" si="952"/>
        <v>-0.6088106088296229</v>
      </c>
      <c r="DW463" s="100"/>
    </row>
    <row r="464" spans="1:127" x14ac:dyDescent="0.2">
      <c r="A464" s="59">
        <f t="shared" si="905"/>
        <v>61.200000000000401</v>
      </c>
      <c r="B464" s="44">
        <f t="shared" si="906"/>
        <v>61200.0000000004</v>
      </c>
      <c r="C464" s="52">
        <f t="shared" si="840"/>
        <v>133.33333333333334</v>
      </c>
      <c r="D464" s="50">
        <f t="shared" si="841"/>
        <v>4</v>
      </c>
      <c r="E464" s="44">
        <f t="shared" si="842"/>
        <v>4.13</v>
      </c>
      <c r="F464" s="47">
        <f t="shared" si="843"/>
        <v>0.02</v>
      </c>
      <c r="G464" s="52">
        <f t="shared" si="907"/>
        <v>2.4624891762289186E-2</v>
      </c>
      <c r="H464" s="57">
        <f t="shared" si="908"/>
        <v>635.91685520657427</v>
      </c>
      <c r="I464" s="52">
        <f t="shared" si="909"/>
        <v>0</v>
      </c>
      <c r="J464" s="54">
        <f t="shared" si="910"/>
        <v>1767.8380732612095</v>
      </c>
      <c r="K464" s="46">
        <f t="shared" si="953"/>
        <v>1767.8380732612095</v>
      </c>
      <c r="L464" s="80">
        <f t="shared" si="844"/>
        <v>0</v>
      </c>
      <c r="M464" s="142">
        <f t="shared" si="845"/>
        <v>0</v>
      </c>
      <c r="N464" s="60">
        <f t="shared" si="846"/>
        <v>4.13</v>
      </c>
      <c r="O464" s="53">
        <f t="shared" si="847"/>
        <v>0</v>
      </c>
      <c r="P464" s="58">
        <f t="shared" si="911"/>
        <v>2.7749134558268169</v>
      </c>
      <c r="Q464" s="49">
        <f t="shared" si="848"/>
        <v>2.7749134558268169</v>
      </c>
      <c r="R464" s="143">
        <f t="shared" si="849"/>
        <v>0.02</v>
      </c>
      <c r="S464" s="51">
        <f t="shared" si="912"/>
        <v>1.9184702263220825E-2</v>
      </c>
      <c r="T464" s="57">
        <f t="shared" si="913"/>
        <v>633.32112430600591</v>
      </c>
      <c r="U464" s="53">
        <f t="shared" si="850"/>
        <v>0</v>
      </c>
      <c r="V464" s="58">
        <f t="shared" si="914"/>
        <v>2.7761282387531296</v>
      </c>
      <c r="W464" s="49">
        <f t="shared" si="851"/>
        <v>2.7761282387531296</v>
      </c>
      <c r="X464" s="143">
        <f t="shared" si="852"/>
        <v>0.02</v>
      </c>
      <c r="Y464" s="51">
        <f t="shared" si="915"/>
        <v>1.8589880481965072E-2</v>
      </c>
      <c r="Z464" s="57">
        <f t="shared" si="916"/>
        <v>621.60697252347825</v>
      </c>
      <c r="AA464" s="53">
        <f t="shared" si="853"/>
        <v>0</v>
      </c>
      <c r="AB464" s="58">
        <f t="shared" si="917"/>
        <v>2.7819706457750515</v>
      </c>
      <c r="AC464" s="49">
        <f t="shared" si="854"/>
        <v>2.7819706457750515</v>
      </c>
      <c r="AD464" s="143">
        <f t="shared" si="855"/>
        <v>0.02</v>
      </c>
      <c r="AE464" s="49">
        <f t="shared" si="954"/>
        <v>1.8537190633116072E-2</v>
      </c>
      <c r="AF464" s="57">
        <f t="shared" si="918"/>
        <v>619.1047721105673</v>
      </c>
      <c r="AG464" s="53">
        <f t="shared" si="856"/>
        <v>0</v>
      </c>
      <c r="AH464" s="58">
        <f t="shared" si="919"/>
        <v>2.7832954876446738</v>
      </c>
      <c r="AI464" s="49">
        <f t="shared" si="857"/>
        <v>2.7832954876446738</v>
      </c>
      <c r="AJ464" s="143">
        <f t="shared" si="858"/>
        <v>0.02</v>
      </c>
      <c r="AK464" s="51">
        <f t="shared" si="920"/>
        <v>1.8537748957977475E-2</v>
      </c>
      <c r="AL464" s="57">
        <f t="shared" si="921"/>
        <v>618.80448003184267</v>
      </c>
      <c r="AM464" s="53">
        <f t="shared" si="859"/>
        <v>0</v>
      </c>
      <c r="AN464" s="58">
        <f t="shared" si="922"/>
        <v>2.783456311069179</v>
      </c>
      <c r="AO464" s="49">
        <f t="shared" si="860"/>
        <v>2.783456311069179</v>
      </c>
      <c r="AP464" s="143">
        <f t="shared" si="861"/>
        <v>0.02</v>
      </c>
      <c r="AQ464" s="51">
        <f t="shared" si="923"/>
        <v>1.8538044607709671E-2</v>
      </c>
      <c r="AR464" s="57">
        <f t="shared" si="924"/>
        <v>618.77668315591916</v>
      </c>
      <c r="AS464" s="44">
        <f t="shared" si="862"/>
        <v>3182.1085318701771</v>
      </c>
      <c r="AT464" s="44">
        <f t="shared" si="863"/>
        <v>1272.8434127480707</v>
      </c>
      <c r="AU464" s="44">
        <f t="shared" si="864"/>
        <v>795.52713296754428</v>
      </c>
      <c r="AV464" s="47">
        <f t="shared" si="865"/>
        <v>3.0428056915069899</v>
      </c>
      <c r="AW464" s="47">
        <f t="shared" si="866"/>
        <v>44.39537750681901</v>
      </c>
      <c r="AX464" s="86">
        <f t="shared" si="867"/>
        <v>2199.3721706560518</v>
      </c>
      <c r="AY464" s="86">
        <f t="shared" si="868"/>
        <v>173.0247921169352</v>
      </c>
      <c r="AZ464" s="10">
        <f t="shared" si="925"/>
        <v>173.0247921169352</v>
      </c>
      <c r="BA464" s="44">
        <f t="shared" si="869"/>
        <v>173.0247921169352</v>
      </c>
      <c r="BB464" s="9">
        <f t="shared" si="870"/>
        <v>173.0247921169352</v>
      </c>
      <c r="BC464" s="45">
        <f t="shared" si="959"/>
        <v>23069.97228225803</v>
      </c>
      <c r="BD464" s="9">
        <f t="shared" si="871"/>
        <v>173.0247921169352</v>
      </c>
      <c r="BE464" s="45">
        <f t="shared" si="955"/>
        <v>23069.97228225803</v>
      </c>
      <c r="BF464" s="9">
        <f t="shared" si="872"/>
        <v>173.0247921169352</v>
      </c>
      <c r="BG464" s="45">
        <f t="shared" si="956"/>
        <v>23069.97228225803</v>
      </c>
      <c r="BH464" s="58"/>
      <c r="BI464" s="58"/>
      <c r="BJ464" s="58">
        <f t="shared" si="926"/>
        <v>-173.0247921169352</v>
      </c>
      <c r="BK464" s="97"/>
      <c r="BL464" s="44"/>
      <c r="BM464" s="82">
        <f t="shared" si="927"/>
        <v>45.9</v>
      </c>
      <c r="BN464" s="86">
        <f t="shared" si="928"/>
        <v>45900</v>
      </c>
      <c r="BO464" s="86">
        <f t="shared" si="929"/>
        <v>100</v>
      </c>
      <c r="BP464" s="84">
        <f t="shared" si="873"/>
        <v>3</v>
      </c>
      <c r="BQ464" s="84">
        <f t="shared" si="874"/>
        <v>2.6</v>
      </c>
      <c r="BR464" s="84">
        <f t="shared" si="875"/>
        <v>0.2</v>
      </c>
      <c r="BS464" s="84">
        <f t="shared" si="930"/>
        <v>3.269694307493811E-2</v>
      </c>
      <c r="BT464" s="84">
        <f t="shared" si="931"/>
        <v>854.3538814404933</v>
      </c>
      <c r="BU464" s="84">
        <f t="shared" si="932"/>
        <v>0</v>
      </c>
      <c r="BV464" s="83">
        <f t="shared" si="933"/>
        <v>1257.6409811443959</v>
      </c>
      <c r="BW464" s="81">
        <f t="shared" si="957"/>
        <v>1257.6409811443959</v>
      </c>
      <c r="BX464" s="83">
        <f t="shared" si="876"/>
        <v>0</v>
      </c>
      <c r="BY464" s="141">
        <f t="shared" si="877"/>
        <v>0</v>
      </c>
      <c r="BZ464" s="83">
        <f t="shared" si="878"/>
        <v>2.6</v>
      </c>
      <c r="CA464" s="83">
        <f t="shared" si="879"/>
        <v>0</v>
      </c>
      <c r="CB464" s="83">
        <f t="shared" si="934"/>
        <v>2.5550142896517118</v>
      </c>
      <c r="CC464" s="83">
        <f t="shared" si="880"/>
        <v>2.5550142896517118</v>
      </c>
      <c r="CD464" s="143">
        <f t="shared" si="881"/>
        <v>0.2</v>
      </c>
      <c r="CE464" s="83">
        <f t="shared" si="935"/>
        <v>1.8489523213569687E-2</v>
      </c>
      <c r="CF464" s="84">
        <f t="shared" si="936"/>
        <v>872.22622863527283</v>
      </c>
      <c r="CG464" s="83">
        <f t="shared" si="882"/>
        <v>0</v>
      </c>
      <c r="CH464" s="83">
        <f t="shared" si="937"/>
        <v>2.5508142204559467</v>
      </c>
      <c r="CI464" s="83">
        <f t="shared" si="883"/>
        <v>2.5508142204559467</v>
      </c>
      <c r="CJ464" s="143">
        <f t="shared" si="884"/>
        <v>0.2</v>
      </c>
      <c r="CK464" s="83">
        <f t="shared" si="938"/>
        <v>1.7681910799758414E-2</v>
      </c>
      <c r="CL464" s="84">
        <f t="shared" si="939"/>
        <v>815.82055728246405</v>
      </c>
      <c r="CM464" s="83">
        <f t="shared" si="885"/>
        <v>0</v>
      </c>
      <c r="CN464" s="83">
        <f t="shared" si="940"/>
        <v>2.5641169918766717</v>
      </c>
      <c r="CO464" s="83">
        <f t="shared" si="886"/>
        <v>2.5641169918766717</v>
      </c>
      <c r="CP464" s="143">
        <f t="shared" si="887"/>
        <v>0.2</v>
      </c>
      <c r="CQ464" s="83">
        <f t="shared" si="941"/>
        <v>1.7841564504283713E-2</v>
      </c>
      <c r="CR464" s="84">
        <f t="shared" si="942"/>
        <v>801.73525829970185</v>
      </c>
      <c r="CS464" s="83">
        <f t="shared" si="888"/>
        <v>0</v>
      </c>
      <c r="CT464" s="83">
        <f t="shared" si="943"/>
        <v>2.5674605615526285</v>
      </c>
      <c r="CU464" s="83">
        <f t="shared" si="889"/>
        <v>2.5674605615526285</v>
      </c>
      <c r="CV464" s="143">
        <f t="shared" si="890"/>
        <v>0.2</v>
      </c>
      <c r="CW464" s="83">
        <f t="shared" si="944"/>
        <v>1.7869526987183776E-2</v>
      </c>
      <c r="CX464" s="84">
        <f t="shared" si="945"/>
        <v>800.2098244630082</v>
      </c>
      <c r="CY464" s="83">
        <f t="shared" si="891"/>
        <v>0</v>
      </c>
      <c r="CZ464" s="83">
        <f t="shared" si="946"/>
        <v>2.5678231925828241</v>
      </c>
      <c r="DA464" s="83">
        <f t="shared" si="892"/>
        <v>2.5678231925828241</v>
      </c>
      <c r="DB464" s="143">
        <f t="shared" si="893"/>
        <v>0.2</v>
      </c>
      <c r="DC464" s="83">
        <f t="shared" si="947"/>
        <v>1.7870446767325708E-2</v>
      </c>
      <c r="DD464" s="84">
        <f t="shared" si="948"/>
        <v>800.13569255774257</v>
      </c>
      <c r="DE464" s="86">
        <f t="shared" si="894"/>
        <v>2263.7537660599128</v>
      </c>
      <c r="DF464" s="86">
        <f t="shared" si="895"/>
        <v>905.501506423965</v>
      </c>
      <c r="DG464" s="86">
        <f t="shared" si="896"/>
        <v>565.93844151497819</v>
      </c>
      <c r="DH464" s="86">
        <f t="shared" si="897"/>
        <v>0.26293236202941156</v>
      </c>
      <c r="DI464" s="86">
        <f t="shared" si="898"/>
        <v>0.6048144079373603</v>
      </c>
      <c r="DJ464" s="86">
        <f t="shared" si="899"/>
        <v>45.6581466715784</v>
      </c>
      <c r="DK464" s="86">
        <f t="shared" si="900"/>
        <v>-115.96360797106618</v>
      </c>
      <c r="DL464" s="86">
        <f t="shared" si="958"/>
        <v>-115.96360797106618</v>
      </c>
      <c r="DM464" s="86">
        <f t="shared" si="901"/>
        <v>0.6048144079373603</v>
      </c>
      <c r="DN464" s="85">
        <f t="shared" si="902"/>
        <v>0.6048144079373603</v>
      </c>
      <c r="DO464" s="85">
        <f t="shared" si="949"/>
        <v>60.481440793736027</v>
      </c>
      <c r="DP464" s="85">
        <f t="shared" si="903"/>
        <v>0.6048144079373603</v>
      </c>
      <c r="DQ464" s="85">
        <f t="shared" si="950"/>
        <v>60.481440793736027</v>
      </c>
      <c r="DR464" s="85">
        <f t="shared" si="904"/>
        <v>0.6048144079373603</v>
      </c>
      <c r="DS464" s="85">
        <f t="shared" si="951"/>
        <v>60.481440793736027</v>
      </c>
      <c r="DT464" s="81"/>
      <c r="DU464" s="81"/>
      <c r="DV464" s="81">
        <f t="shared" si="952"/>
        <v>-0.6048144079373603</v>
      </c>
      <c r="DW464" s="100"/>
    </row>
    <row r="465" spans="1:127" x14ac:dyDescent="0.2">
      <c r="A465" s="59">
        <f t="shared" si="905"/>
        <v>61.333333333333741</v>
      </c>
      <c r="B465" s="44">
        <f t="shared" si="906"/>
        <v>61333.333333333736</v>
      </c>
      <c r="C465" s="52">
        <f t="shared" si="840"/>
        <v>133.33333333333334</v>
      </c>
      <c r="D465" s="50">
        <f t="shared" si="841"/>
        <v>4</v>
      </c>
      <c r="E465" s="44">
        <f t="shared" si="842"/>
        <v>4.13</v>
      </c>
      <c r="F465" s="47">
        <f t="shared" si="843"/>
        <v>0.02</v>
      </c>
      <c r="G465" s="52">
        <f t="shared" si="907"/>
        <v>2.4622225095622518E-2</v>
      </c>
      <c r="H465" s="57">
        <f t="shared" si="908"/>
        <v>636.7118046312379</v>
      </c>
      <c r="I465" s="52">
        <f t="shared" si="909"/>
        <v>0</v>
      </c>
      <c r="J465" s="54">
        <f t="shared" si="910"/>
        <v>1772.1544732612094</v>
      </c>
      <c r="K465" s="46">
        <f t="shared" si="953"/>
        <v>1772.1544732612094</v>
      </c>
      <c r="L465" s="80">
        <f t="shared" si="844"/>
        <v>0</v>
      </c>
      <c r="M465" s="142">
        <f t="shared" si="845"/>
        <v>0</v>
      </c>
      <c r="N465" s="60">
        <f t="shared" si="846"/>
        <v>4.13</v>
      </c>
      <c r="O465" s="53">
        <f t="shared" si="847"/>
        <v>0</v>
      </c>
      <c r="P465" s="58">
        <f t="shared" si="911"/>
        <v>2.774873686444491</v>
      </c>
      <c r="Q465" s="49">
        <f t="shared" si="848"/>
        <v>2.774873686444491</v>
      </c>
      <c r="R465" s="143">
        <f t="shared" si="849"/>
        <v>0.02</v>
      </c>
      <c r="S465" s="51">
        <f t="shared" si="912"/>
        <v>1.9182035596554157E-2</v>
      </c>
      <c r="T465" s="57">
        <f t="shared" si="913"/>
        <v>634.24287648484017</v>
      </c>
      <c r="U465" s="53">
        <f t="shared" si="850"/>
        <v>0</v>
      </c>
      <c r="V465" s="58">
        <f t="shared" si="914"/>
        <v>2.7760205027607969</v>
      </c>
      <c r="W465" s="49">
        <f t="shared" si="851"/>
        <v>2.7760205027607969</v>
      </c>
      <c r="X465" s="143">
        <f t="shared" si="852"/>
        <v>0.02</v>
      </c>
      <c r="Y465" s="51">
        <f t="shared" si="915"/>
        <v>1.8587213815298403E-2</v>
      </c>
      <c r="Z465" s="57">
        <f t="shared" si="916"/>
        <v>622.49975295002798</v>
      </c>
      <c r="AA465" s="53">
        <f t="shared" si="853"/>
        <v>0</v>
      </c>
      <c r="AB465" s="58">
        <f t="shared" si="917"/>
        <v>2.7818335952242772</v>
      </c>
      <c r="AC465" s="49">
        <f t="shared" si="854"/>
        <v>2.7818335952242772</v>
      </c>
      <c r="AD465" s="143">
        <f t="shared" si="855"/>
        <v>0.02</v>
      </c>
      <c r="AE465" s="49">
        <f t="shared" si="954"/>
        <v>1.8534523966449404E-2</v>
      </c>
      <c r="AF465" s="57">
        <f t="shared" si="918"/>
        <v>619.99315231102855</v>
      </c>
      <c r="AG465" s="53">
        <f t="shared" si="856"/>
        <v>0</v>
      </c>
      <c r="AH465" s="58">
        <f t="shared" si="919"/>
        <v>2.7831515423897115</v>
      </c>
      <c r="AI465" s="49">
        <f t="shared" si="857"/>
        <v>2.7831515423897115</v>
      </c>
      <c r="AJ465" s="143">
        <f t="shared" si="858"/>
        <v>0.02</v>
      </c>
      <c r="AK465" s="51">
        <f t="shared" si="920"/>
        <v>1.8535082291310807E-2</v>
      </c>
      <c r="AL465" s="57">
        <f t="shared" si="921"/>
        <v>619.6924641119582</v>
      </c>
      <c r="AM465" s="53">
        <f t="shared" si="859"/>
        <v>0</v>
      </c>
      <c r="AN465" s="58">
        <f t="shared" si="922"/>
        <v>2.7833114730040185</v>
      </c>
      <c r="AO465" s="49">
        <f t="shared" si="860"/>
        <v>2.7833114730040185</v>
      </c>
      <c r="AP465" s="143">
        <f t="shared" si="861"/>
        <v>0.02</v>
      </c>
      <c r="AQ465" s="51">
        <f t="shared" si="923"/>
        <v>1.8535377941043003E-2</v>
      </c>
      <c r="AR465" s="57">
        <f t="shared" si="924"/>
        <v>619.66463009204369</v>
      </c>
      <c r="AS465" s="44">
        <f t="shared" si="862"/>
        <v>3189.8780518701769</v>
      </c>
      <c r="AT465" s="44">
        <f t="shared" si="863"/>
        <v>1275.9512207480707</v>
      </c>
      <c r="AU465" s="44">
        <f t="shared" si="864"/>
        <v>797.46951296754423</v>
      </c>
      <c r="AV465" s="47">
        <f t="shared" si="865"/>
        <v>3.0198843138312554</v>
      </c>
      <c r="AW465" s="47">
        <f t="shared" si="866"/>
        <v>43.768801163364401</v>
      </c>
      <c r="AX465" s="86">
        <f t="shared" si="867"/>
        <v>2149.7799997178877</v>
      </c>
      <c r="AY465" s="86">
        <f t="shared" si="868"/>
        <v>171.59629349602727</v>
      </c>
      <c r="AZ465" s="10">
        <f t="shared" si="925"/>
        <v>171.59629349602727</v>
      </c>
      <c r="BA465" s="44">
        <f t="shared" si="869"/>
        <v>171.59629349602727</v>
      </c>
      <c r="BB465" s="9">
        <f t="shared" si="870"/>
        <v>171.59629349602727</v>
      </c>
      <c r="BC465" s="45">
        <f t="shared" si="959"/>
        <v>22879.505799470306</v>
      </c>
      <c r="BD465" s="9">
        <f t="shared" si="871"/>
        <v>171.59629349602727</v>
      </c>
      <c r="BE465" s="45">
        <f t="shared" si="955"/>
        <v>22879.505799470306</v>
      </c>
      <c r="BF465" s="9">
        <f t="shared" si="872"/>
        <v>171.59629349602727</v>
      </c>
      <c r="BG465" s="45">
        <f t="shared" si="956"/>
        <v>22879.505799470306</v>
      </c>
      <c r="BH465" s="58"/>
      <c r="BI465" s="58"/>
      <c r="BJ465" s="58">
        <f t="shared" si="926"/>
        <v>-171.59629349602727</v>
      </c>
      <c r="BK465" s="97"/>
      <c r="BL465" s="44"/>
      <c r="BM465" s="82">
        <f t="shared" si="927"/>
        <v>46</v>
      </c>
      <c r="BN465" s="86">
        <f t="shared" si="928"/>
        <v>46000</v>
      </c>
      <c r="BO465" s="86">
        <f t="shared" si="929"/>
        <v>100</v>
      </c>
      <c r="BP465" s="84">
        <f t="shared" si="873"/>
        <v>3</v>
      </c>
      <c r="BQ465" s="84">
        <f t="shared" si="874"/>
        <v>2.6</v>
      </c>
      <c r="BR465" s="84">
        <f t="shared" si="875"/>
        <v>0.2</v>
      </c>
      <c r="BS465" s="84">
        <f t="shared" si="930"/>
        <v>3.2676943074938111E-2</v>
      </c>
      <c r="BT465" s="84">
        <f t="shared" si="931"/>
        <v>855.61107155876016</v>
      </c>
      <c r="BU465" s="84">
        <f t="shared" si="932"/>
        <v>0</v>
      </c>
      <c r="BV465" s="83">
        <f t="shared" si="933"/>
        <v>1260.4858811443958</v>
      </c>
      <c r="BW465" s="81">
        <f t="shared" si="957"/>
        <v>1260.4858811443958</v>
      </c>
      <c r="BX465" s="83">
        <f t="shared" si="876"/>
        <v>0</v>
      </c>
      <c r="BY465" s="141">
        <f t="shared" si="877"/>
        <v>0</v>
      </c>
      <c r="BZ465" s="83">
        <f t="shared" si="878"/>
        <v>2.6</v>
      </c>
      <c r="CA465" s="83">
        <f t="shared" si="879"/>
        <v>0</v>
      </c>
      <c r="CB465" s="83">
        <f t="shared" si="934"/>
        <v>2.5550795216758098</v>
      </c>
      <c r="CC465" s="83">
        <f t="shared" si="880"/>
        <v>2.5550795216758098</v>
      </c>
      <c r="CD465" s="143">
        <f t="shared" si="881"/>
        <v>0.2</v>
      </c>
      <c r="CE465" s="83">
        <f t="shared" si="935"/>
        <v>1.8469523213569688E-2</v>
      </c>
      <c r="CF465" s="84">
        <f t="shared" si="936"/>
        <v>872.94949360049884</v>
      </c>
      <c r="CG465" s="83">
        <f t="shared" si="882"/>
        <v>0</v>
      </c>
      <c r="CH465" s="83">
        <f t="shared" si="937"/>
        <v>2.5510050939298616</v>
      </c>
      <c r="CI465" s="83">
        <f t="shared" si="883"/>
        <v>2.5510050939298616</v>
      </c>
      <c r="CJ465" s="143">
        <f t="shared" si="884"/>
        <v>0.2</v>
      </c>
      <c r="CK465" s="83">
        <f t="shared" si="938"/>
        <v>1.7661910799758415E-2</v>
      </c>
      <c r="CL465" s="84">
        <f t="shared" si="939"/>
        <v>816.51335218136501</v>
      </c>
      <c r="CM465" s="83">
        <f t="shared" si="885"/>
        <v>0</v>
      </c>
      <c r="CN465" s="83">
        <f t="shared" si="940"/>
        <v>2.5643151948426404</v>
      </c>
      <c r="CO465" s="83">
        <f t="shared" si="886"/>
        <v>2.5643151948426404</v>
      </c>
      <c r="CP465" s="143">
        <f t="shared" si="887"/>
        <v>0.2</v>
      </c>
      <c r="CQ465" s="83">
        <f t="shared" si="941"/>
        <v>1.7821564504283714E-2</v>
      </c>
      <c r="CR465" s="84">
        <f t="shared" si="942"/>
        <v>802.43068540231752</v>
      </c>
      <c r="CS465" s="83">
        <f t="shared" si="888"/>
        <v>0</v>
      </c>
      <c r="CT465" s="83">
        <f t="shared" si="943"/>
        <v>2.5676581828660874</v>
      </c>
      <c r="CU465" s="83">
        <f t="shared" si="889"/>
        <v>2.5676581828660874</v>
      </c>
      <c r="CV465" s="143">
        <f t="shared" si="890"/>
        <v>0.2</v>
      </c>
      <c r="CW465" s="83">
        <f t="shared" si="944"/>
        <v>1.7849526987183777E-2</v>
      </c>
      <c r="CX465" s="84">
        <f t="shared" si="945"/>
        <v>800.90543503068841</v>
      </c>
      <c r="CY465" s="83">
        <f t="shared" si="891"/>
        <v>0</v>
      </c>
      <c r="CZ465" s="83">
        <f t="shared" si="946"/>
        <v>2.5680207748377692</v>
      </c>
      <c r="DA465" s="83">
        <f t="shared" si="892"/>
        <v>2.5680207748377692</v>
      </c>
      <c r="DB465" s="143">
        <f t="shared" si="893"/>
        <v>0.2</v>
      </c>
      <c r="DC465" s="83">
        <f t="shared" si="947"/>
        <v>1.7850446767325709E-2</v>
      </c>
      <c r="DD465" s="84">
        <f t="shared" si="948"/>
        <v>800.83124070992517</v>
      </c>
      <c r="DE465" s="86">
        <f t="shared" si="894"/>
        <v>2268.8745860599124</v>
      </c>
      <c r="DF465" s="86">
        <f t="shared" si="895"/>
        <v>907.54983442396485</v>
      </c>
      <c r="DG465" s="86">
        <f t="shared" si="896"/>
        <v>567.2186465149781</v>
      </c>
      <c r="DH465" s="86">
        <f t="shared" si="897"/>
        <v>0.26199370714145104</v>
      </c>
      <c r="DI465" s="86">
        <f t="shared" si="898"/>
        <v>0.60085429072881291</v>
      </c>
      <c r="DJ465" s="86">
        <f t="shared" si="899"/>
        <v>45.098140897227417</v>
      </c>
      <c r="DK465" s="86">
        <f t="shared" si="900"/>
        <v>-118.75535502988011</v>
      </c>
      <c r="DL465" s="86">
        <f t="shared" si="958"/>
        <v>-118.75535502988011</v>
      </c>
      <c r="DM465" s="86">
        <f t="shared" si="901"/>
        <v>0.60085429072881291</v>
      </c>
      <c r="DN465" s="85">
        <f t="shared" si="902"/>
        <v>0.60085429072881291</v>
      </c>
      <c r="DO465" s="85">
        <f t="shared" si="949"/>
        <v>60.08542907288129</v>
      </c>
      <c r="DP465" s="85">
        <f t="shared" si="903"/>
        <v>0.60085429072881291</v>
      </c>
      <c r="DQ465" s="85">
        <f t="shared" si="950"/>
        <v>60.08542907288129</v>
      </c>
      <c r="DR465" s="85">
        <f t="shared" si="904"/>
        <v>0.60085429072881291</v>
      </c>
      <c r="DS465" s="85">
        <f t="shared" si="951"/>
        <v>60.08542907288129</v>
      </c>
      <c r="DT465" s="81"/>
      <c r="DU465" s="81"/>
      <c r="DV465" s="81">
        <f t="shared" si="952"/>
        <v>-0.60085429072881291</v>
      </c>
      <c r="DW465" s="100"/>
    </row>
    <row r="466" spans="1:127" x14ac:dyDescent="0.2">
      <c r="A466" s="59">
        <f t="shared" si="905"/>
        <v>61.466666666667074</v>
      </c>
      <c r="B466" s="44">
        <f t="shared" si="906"/>
        <v>61466.666666667072</v>
      </c>
      <c r="C466" s="52">
        <f t="shared" si="840"/>
        <v>133.33333333333334</v>
      </c>
      <c r="D466" s="50">
        <f t="shared" si="841"/>
        <v>4</v>
      </c>
      <c r="E466" s="44">
        <f t="shared" si="842"/>
        <v>4.13</v>
      </c>
      <c r="F466" s="47">
        <f t="shared" si="843"/>
        <v>0.02</v>
      </c>
      <c r="G466" s="52">
        <f t="shared" si="907"/>
        <v>2.461955842895585E-2</v>
      </c>
      <c r="H466" s="57">
        <f t="shared" si="908"/>
        <v>637.50666796496796</v>
      </c>
      <c r="I466" s="52">
        <f t="shared" si="909"/>
        <v>0</v>
      </c>
      <c r="J466" s="54">
        <f t="shared" si="910"/>
        <v>1776.4708732612094</v>
      </c>
      <c r="K466" s="46">
        <f t="shared" si="953"/>
        <v>1776.4708732612094</v>
      </c>
      <c r="L466" s="80">
        <f t="shared" si="844"/>
        <v>0</v>
      </c>
      <c r="M466" s="142">
        <f t="shared" si="845"/>
        <v>0</v>
      </c>
      <c r="N466" s="60">
        <f t="shared" si="846"/>
        <v>4.13</v>
      </c>
      <c r="O466" s="53">
        <f t="shared" si="847"/>
        <v>0</v>
      </c>
      <c r="P466" s="58">
        <f t="shared" si="911"/>
        <v>2.7748363708855743</v>
      </c>
      <c r="Q466" s="49">
        <f t="shared" si="848"/>
        <v>2.7748363708855743</v>
      </c>
      <c r="R466" s="143">
        <f t="shared" si="849"/>
        <v>0.02</v>
      </c>
      <c r="S466" s="51">
        <f t="shared" si="912"/>
        <v>1.9179368929887489E-2</v>
      </c>
      <c r="T466" s="57">
        <f t="shared" si="913"/>
        <v>635.16451374023052</v>
      </c>
      <c r="U466" s="53">
        <f t="shared" si="850"/>
        <v>0</v>
      </c>
      <c r="V466" s="58">
        <f t="shared" si="914"/>
        <v>2.7759161265200261</v>
      </c>
      <c r="W466" s="49">
        <f t="shared" si="851"/>
        <v>2.7759161265200261</v>
      </c>
      <c r="X466" s="143">
        <f t="shared" si="852"/>
        <v>0.02</v>
      </c>
      <c r="Y466" s="51">
        <f t="shared" si="915"/>
        <v>1.8584547148631735E-2</v>
      </c>
      <c r="Z466" s="57">
        <f t="shared" si="916"/>
        <v>623.39243994392109</v>
      </c>
      <c r="AA466" s="53">
        <f t="shared" si="853"/>
        <v>0</v>
      </c>
      <c r="AB466" s="58">
        <f t="shared" si="917"/>
        <v>2.781699717587335</v>
      </c>
      <c r="AC466" s="49">
        <f t="shared" si="854"/>
        <v>2.781699717587335</v>
      </c>
      <c r="AD466" s="143">
        <f t="shared" si="855"/>
        <v>0.02</v>
      </c>
      <c r="AE466" s="49">
        <f t="shared" si="954"/>
        <v>1.8531857299782736E-2</v>
      </c>
      <c r="AF466" s="57">
        <f t="shared" si="918"/>
        <v>620.88144846528371</v>
      </c>
      <c r="AG466" s="53">
        <f t="shared" si="856"/>
        <v>0</v>
      </c>
      <c r="AH466" s="58">
        <f t="shared" si="919"/>
        <v>2.783010741103852</v>
      </c>
      <c r="AI466" s="49">
        <f t="shared" si="857"/>
        <v>2.783010741103852</v>
      </c>
      <c r="AJ466" s="143">
        <f t="shared" si="858"/>
        <v>0.02</v>
      </c>
      <c r="AK466" s="51">
        <f t="shared" si="920"/>
        <v>1.8532415624644138E-2</v>
      </c>
      <c r="AL466" s="57">
        <f t="shared" si="921"/>
        <v>620.58036636596501</v>
      </c>
      <c r="AM466" s="53">
        <f t="shared" si="859"/>
        <v>0</v>
      </c>
      <c r="AN466" s="58">
        <f t="shared" si="922"/>
        <v>2.7831697758196881</v>
      </c>
      <c r="AO466" s="49">
        <f t="shared" si="860"/>
        <v>2.7831697758196881</v>
      </c>
      <c r="AP466" s="143">
        <f t="shared" si="861"/>
        <v>0.02</v>
      </c>
      <c r="AQ466" s="51">
        <f t="shared" si="923"/>
        <v>1.8532711274376334E-2</v>
      </c>
      <c r="AR466" s="57">
        <f t="shared" si="924"/>
        <v>620.55249548966935</v>
      </c>
      <c r="AS466" s="44">
        <f t="shared" si="862"/>
        <v>3197.6475718701768</v>
      </c>
      <c r="AT466" s="44">
        <f t="shared" si="863"/>
        <v>1279.0590287480707</v>
      </c>
      <c r="AU466" s="44">
        <f t="shared" si="864"/>
        <v>799.41189296754419</v>
      </c>
      <c r="AV466" s="47">
        <f t="shared" si="865"/>
        <v>2.997182718841537</v>
      </c>
      <c r="AW466" s="47">
        <f t="shared" si="866"/>
        <v>43.152343220950883</v>
      </c>
      <c r="AX466" s="86">
        <f t="shared" si="867"/>
        <v>2101.4056847035758</v>
      </c>
      <c r="AY466" s="86">
        <f t="shared" si="868"/>
        <v>170.17455235679603</v>
      </c>
      <c r="AZ466" s="10">
        <f t="shared" si="925"/>
        <v>170.17455235679603</v>
      </c>
      <c r="BA466" s="44">
        <f t="shared" si="869"/>
        <v>170.17455235679603</v>
      </c>
      <c r="BB466" s="9">
        <f t="shared" si="870"/>
        <v>170.17455235679603</v>
      </c>
      <c r="BC466" s="45">
        <f t="shared" si="959"/>
        <v>22689.940314239473</v>
      </c>
      <c r="BD466" s="9">
        <f t="shared" si="871"/>
        <v>170.17455235679603</v>
      </c>
      <c r="BE466" s="45">
        <f t="shared" si="955"/>
        <v>22689.940314239473</v>
      </c>
      <c r="BF466" s="9">
        <f t="shared" si="872"/>
        <v>170.17455235679603</v>
      </c>
      <c r="BG466" s="45">
        <f t="shared" si="956"/>
        <v>22689.940314239473</v>
      </c>
      <c r="BH466" s="58"/>
      <c r="BI466" s="58"/>
      <c r="BJ466" s="58">
        <f t="shared" si="926"/>
        <v>-170.17455235679603</v>
      </c>
      <c r="BK466" s="97"/>
      <c r="BL466" s="44"/>
      <c r="BM466" s="82">
        <f t="shared" si="927"/>
        <v>46.1</v>
      </c>
      <c r="BN466" s="86">
        <f t="shared" si="928"/>
        <v>46100</v>
      </c>
      <c r="BO466" s="86">
        <f t="shared" si="929"/>
        <v>100</v>
      </c>
      <c r="BP466" s="84">
        <f t="shared" si="873"/>
        <v>3</v>
      </c>
      <c r="BQ466" s="84">
        <f t="shared" si="874"/>
        <v>2.6</v>
      </c>
      <c r="BR466" s="84">
        <f t="shared" si="875"/>
        <v>0.2</v>
      </c>
      <c r="BS466" s="84">
        <f t="shared" si="930"/>
        <v>3.2656943074938112E-2</v>
      </c>
      <c r="BT466" s="84">
        <f t="shared" si="931"/>
        <v>856.86749244625776</v>
      </c>
      <c r="BU466" s="84">
        <f t="shared" si="932"/>
        <v>0</v>
      </c>
      <c r="BV466" s="83">
        <f t="shared" si="933"/>
        <v>1263.3307811443958</v>
      </c>
      <c r="BW466" s="81">
        <f t="shared" si="957"/>
        <v>1263.3307811443958</v>
      </c>
      <c r="BX466" s="83">
        <f t="shared" si="876"/>
        <v>0</v>
      </c>
      <c r="BY466" s="141">
        <f t="shared" si="877"/>
        <v>0</v>
      </c>
      <c r="BZ466" s="83">
        <f t="shared" si="878"/>
        <v>2.6</v>
      </c>
      <c r="CA466" s="83">
        <f t="shared" si="879"/>
        <v>0</v>
      </c>
      <c r="CB466" s="83">
        <f t="shared" si="934"/>
        <v>2.5551449196297078</v>
      </c>
      <c r="CC466" s="83">
        <f t="shared" si="880"/>
        <v>2.5551449196297078</v>
      </c>
      <c r="CD466" s="143">
        <f t="shared" si="881"/>
        <v>0.2</v>
      </c>
      <c r="CE466" s="83">
        <f t="shared" si="935"/>
        <v>1.8449523213569689E-2</v>
      </c>
      <c r="CF466" s="84">
        <f t="shared" si="936"/>
        <v>873.67195734602888</v>
      </c>
      <c r="CG466" s="83">
        <f t="shared" si="882"/>
        <v>0</v>
      </c>
      <c r="CH466" s="83">
        <f t="shared" si="937"/>
        <v>2.5511961299950583</v>
      </c>
      <c r="CI466" s="83">
        <f t="shared" si="883"/>
        <v>2.5511961299950583</v>
      </c>
      <c r="CJ466" s="143">
        <f t="shared" si="884"/>
        <v>0.2</v>
      </c>
      <c r="CK466" s="83">
        <f t="shared" si="938"/>
        <v>1.7641910799758416E-2</v>
      </c>
      <c r="CL466" s="84">
        <f t="shared" si="939"/>
        <v>817.20531123866999</v>
      </c>
      <c r="CM466" s="83">
        <f t="shared" si="885"/>
        <v>0</v>
      </c>
      <c r="CN466" s="83">
        <f t="shared" si="940"/>
        <v>2.5645135705795714</v>
      </c>
      <c r="CO466" s="83">
        <f t="shared" si="886"/>
        <v>2.5645135705795714</v>
      </c>
      <c r="CP466" s="143">
        <f t="shared" si="887"/>
        <v>0.2</v>
      </c>
      <c r="CQ466" s="83">
        <f t="shared" si="941"/>
        <v>1.7801564504283714E-2</v>
      </c>
      <c r="CR466" s="84">
        <f t="shared" si="942"/>
        <v>803.1252788181389</v>
      </c>
      <c r="CS466" s="83">
        <f t="shared" si="888"/>
        <v>0</v>
      </c>
      <c r="CT466" s="83">
        <f t="shared" si="943"/>
        <v>2.5678559769004021</v>
      </c>
      <c r="CU466" s="83">
        <f t="shared" si="889"/>
        <v>2.5678559769004021</v>
      </c>
      <c r="CV466" s="143">
        <f t="shared" si="890"/>
        <v>0.2</v>
      </c>
      <c r="CW466" s="83">
        <f t="shared" si="944"/>
        <v>1.7829526987183777E-2</v>
      </c>
      <c r="CX466" s="84">
        <f t="shared" si="945"/>
        <v>801.60021314041603</v>
      </c>
      <c r="CY466" s="83">
        <f t="shared" si="891"/>
        <v>0</v>
      </c>
      <c r="CZ466" s="83">
        <f t="shared" si="946"/>
        <v>2.5682185295720834</v>
      </c>
      <c r="DA466" s="83">
        <f t="shared" si="892"/>
        <v>2.5682185295720834</v>
      </c>
      <c r="DB466" s="143">
        <f t="shared" si="893"/>
        <v>0.2</v>
      </c>
      <c r="DC466" s="83">
        <f t="shared" si="947"/>
        <v>1.783044676732571E-2</v>
      </c>
      <c r="DD466" s="84">
        <f t="shared" si="948"/>
        <v>801.52595653707624</v>
      </c>
      <c r="DE466" s="86">
        <f t="shared" si="894"/>
        <v>2273.9954060599125</v>
      </c>
      <c r="DF466" s="86">
        <f t="shared" si="895"/>
        <v>909.59816242396494</v>
      </c>
      <c r="DG466" s="86">
        <f t="shared" si="896"/>
        <v>568.49885151497813</v>
      </c>
      <c r="DH466" s="86">
        <f t="shared" si="897"/>
        <v>0.26106072696568178</v>
      </c>
      <c r="DI466" s="86">
        <f t="shared" si="898"/>
        <v>0.59692986290774386</v>
      </c>
      <c r="DJ466" s="86">
        <f t="shared" si="899"/>
        <v>44.546371966424637</v>
      </c>
      <c r="DK466" s="86">
        <f t="shared" si="900"/>
        <v>-121.54285897999972</v>
      </c>
      <c r="DL466" s="86">
        <f t="shared" si="958"/>
        <v>-121.54285897999972</v>
      </c>
      <c r="DM466" s="86">
        <f t="shared" si="901"/>
        <v>0.59692986290774386</v>
      </c>
      <c r="DN466" s="85">
        <f t="shared" si="902"/>
        <v>0.59692986290774386</v>
      </c>
      <c r="DO466" s="85">
        <f t="shared" si="949"/>
        <v>59.692986290774385</v>
      </c>
      <c r="DP466" s="85">
        <f t="shared" si="903"/>
        <v>0.59692986290774386</v>
      </c>
      <c r="DQ466" s="85">
        <f t="shared" si="950"/>
        <v>59.692986290774385</v>
      </c>
      <c r="DR466" s="85">
        <f t="shared" si="904"/>
        <v>0.59692986290774386</v>
      </c>
      <c r="DS466" s="85">
        <f t="shared" si="951"/>
        <v>59.692986290774385</v>
      </c>
      <c r="DT466" s="81"/>
      <c r="DU466" s="81"/>
      <c r="DV466" s="81">
        <f t="shared" si="952"/>
        <v>-0.59692986290774386</v>
      </c>
      <c r="DW466" s="100"/>
    </row>
    <row r="467" spans="1:127" x14ac:dyDescent="0.2">
      <c r="A467" s="59">
        <f t="shared" si="905"/>
        <v>61.600000000000406</v>
      </c>
      <c r="B467" s="44">
        <f t="shared" si="906"/>
        <v>61600.000000000407</v>
      </c>
      <c r="C467" s="52">
        <f t="shared" si="840"/>
        <v>133.33333333333334</v>
      </c>
      <c r="D467" s="50">
        <f t="shared" si="841"/>
        <v>4</v>
      </c>
      <c r="E467" s="44">
        <f t="shared" si="842"/>
        <v>4.13</v>
      </c>
      <c r="F467" s="47">
        <f t="shared" si="843"/>
        <v>0.02</v>
      </c>
      <c r="G467" s="52">
        <f t="shared" si="907"/>
        <v>2.4616891762289182E-2</v>
      </c>
      <c r="H467" s="57">
        <f t="shared" si="908"/>
        <v>638.30144520776446</v>
      </c>
      <c r="I467" s="52">
        <f t="shared" si="909"/>
        <v>0</v>
      </c>
      <c r="J467" s="54">
        <f t="shared" si="910"/>
        <v>1780.7872732612091</v>
      </c>
      <c r="K467" s="46">
        <f t="shared" si="953"/>
        <v>1780.7872732612091</v>
      </c>
      <c r="L467" s="80">
        <f t="shared" si="844"/>
        <v>0</v>
      </c>
      <c r="M467" s="142">
        <f t="shared" si="845"/>
        <v>0</v>
      </c>
      <c r="N467" s="60">
        <f t="shared" si="846"/>
        <v>4.13</v>
      </c>
      <c r="O467" s="53">
        <f t="shared" si="847"/>
        <v>0</v>
      </c>
      <c r="P467" s="58">
        <f t="shared" si="911"/>
        <v>2.7748015068691303</v>
      </c>
      <c r="Q467" s="49">
        <f t="shared" si="848"/>
        <v>2.7748015068691303</v>
      </c>
      <c r="R467" s="143">
        <f t="shared" si="849"/>
        <v>0.02</v>
      </c>
      <c r="S467" s="51">
        <f t="shared" si="912"/>
        <v>1.917670226322082E-2</v>
      </c>
      <c r="T467" s="57">
        <f t="shared" si="913"/>
        <v>636.08603525396859</v>
      </c>
      <c r="U467" s="53">
        <f t="shared" si="850"/>
        <v>0</v>
      </c>
      <c r="V467" s="58">
        <f t="shared" si="914"/>
        <v>2.7758151066894925</v>
      </c>
      <c r="W467" s="49">
        <f t="shared" si="851"/>
        <v>2.7758151066894925</v>
      </c>
      <c r="X467" s="143">
        <f t="shared" si="852"/>
        <v>0.02</v>
      </c>
      <c r="Y467" s="51">
        <f t="shared" si="915"/>
        <v>1.8581880481965067E-2</v>
      </c>
      <c r="Z467" s="57">
        <f t="shared" si="916"/>
        <v>624.28503241757994</v>
      </c>
      <c r="AA467" s="53">
        <f t="shared" si="853"/>
        <v>0</v>
      </c>
      <c r="AB467" s="58">
        <f t="shared" si="917"/>
        <v>2.7815690100274715</v>
      </c>
      <c r="AC467" s="49">
        <f t="shared" si="854"/>
        <v>2.7815690100274715</v>
      </c>
      <c r="AD467" s="143">
        <f t="shared" si="855"/>
        <v>0.02</v>
      </c>
      <c r="AE467" s="49">
        <f t="shared" si="954"/>
        <v>1.8529190633116067E-2</v>
      </c>
      <c r="AF467" s="57">
        <f t="shared" si="918"/>
        <v>621.76965955192213</v>
      </c>
      <c r="AG467" s="53">
        <f t="shared" si="856"/>
        <v>0</v>
      </c>
      <c r="AH467" s="58">
        <f t="shared" si="919"/>
        <v>2.7828730810317497</v>
      </c>
      <c r="AI467" s="49">
        <f t="shared" si="857"/>
        <v>2.7828730810317497</v>
      </c>
      <c r="AJ467" s="143">
        <f t="shared" si="858"/>
        <v>0.02</v>
      </c>
      <c r="AK467" s="51">
        <f t="shared" si="920"/>
        <v>1.852974895797747E-2</v>
      </c>
      <c r="AL467" s="57">
        <f t="shared" si="921"/>
        <v>621.4681857824271</v>
      </c>
      <c r="AM467" s="53">
        <f t="shared" si="859"/>
        <v>0</v>
      </c>
      <c r="AN467" s="58">
        <f t="shared" si="922"/>
        <v>2.7830312167801599</v>
      </c>
      <c r="AO467" s="49">
        <f t="shared" si="860"/>
        <v>2.7830312167801599</v>
      </c>
      <c r="AP467" s="143">
        <f t="shared" si="861"/>
        <v>0.02</v>
      </c>
      <c r="AQ467" s="51">
        <f t="shared" si="923"/>
        <v>1.8530044607709666E-2</v>
      </c>
      <c r="AR467" s="57">
        <f t="shared" si="924"/>
        <v>621.44027833842188</v>
      </c>
      <c r="AS467" s="44">
        <f t="shared" si="862"/>
        <v>3205.4170918701757</v>
      </c>
      <c r="AT467" s="44">
        <f t="shared" si="863"/>
        <v>1282.1668367480704</v>
      </c>
      <c r="AU467" s="44">
        <f t="shared" si="864"/>
        <v>801.35427296754392</v>
      </c>
      <c r="AV467" s="47">
        <f t="shared" si="865"/>
        <v>2.9746984233402989</v>
      </c>
      <c r="AW467" s="47">
        <f t="shared" si="866"/>
        <v>42.545821765271256</v>
      </c>
      <c r="AX467" s="86">
        <f t="shared" si="867"/>
        <v>2054.2170358371682</v>
      </c>
      <c r="AY467" s="86">
        <f t="shared" si="868"/>
        <v>168.75955860840412</v>
      </c>
      <c r="AZ467" s="10">
        <f t="shared" si="925"/>
        <v>168.75955860840412</v>
      </c>
      <c r="BA467" s="44">
        <f t="shared" si="869"/>
        <v>168.75955860840412</v>
      </c>
      <c r="BB467" s="9">
        <f t="shared" si="870"/>
        <v>168.75955860840412</v>
      </c>
      <c r="BC467" s="45">
        <f t="shared" si="959"/>
        <v>22501.274481120552</v>
      </c>
      <c r="BD467" s="9">
        <f t="shared" si="871"/>
        <v>168.75955860840412</v>
      </c>
      <c r="BE467" s="45">
        <f t="shared" si="955"/>
        <v>22501.274481120552</v>
      </c>
      <c r="BF467" s="9">
        <f t="shared" si="872"/>
        <v>168.75955860840412</v>
      </c>
      <c r="BG467" s="45">
        <f t="shared" si="956"/>
        <v>22501.274481120552</v>
      </c>
      <c r="BH467" s="58"/>
      <c r="BI467" s="58"/>
      <c r="BJ467" s="58">
        <f t="shared" si="926"/>
        <v>-168.75955860840412</v>
      </c>
      <c r="BK467" s="97"/>
      <c r="BL467" s="44"/>
      <c r="BM467" s="82">
        <f t="shared" si="927"/>
        <v>46.2</v>
      </c>
      <c r="BN467" s="86">
        <f t="shared" si="928"/>
        <v>46200</v>
      </c>
      <c r="BO467" s="86">
        <f t="shared" si="929"/>
        <v>100</v>
      </c>
      <c r="BP467" s="84">
        <f t="shared" si="873"/>
        <v>3</v>
      </c>
      <c r="BQ467" s="84">
        <f t="shared" si="874"/>
        <v>2.6</v>
      </c>
      <c r="BR467" s="84">
        <f t="shared" si="875"/>
        <v>0.2</v>
      </c>
      <c r="BS467" s="84">
        <f t="shared" si="930"/>
        <v>3.2636943074938113E-2</v>
      </c>
      <c r="BT467" s="84">
        <f t="shared" si="931"/>
        <v>858.12314410298609</v>
      </c>
      <c r="BU467" s="84">
        <f t="shared" si="932"/>
        <v>0</v>
      </c>
      <c r="BV467" s="83">
        <f t="shared" si="933"/>
        <v>1266.1756811443959</v>
      </c>
      <c r="BW467" s="81">
        <f t="shared" si="957"/>
        <v>1266.1756811443959</v>
      </c>
      <c r="BX467" s="83">
        <f t="shared" si="876"/>
        <v>0</v>
      </c>
      <c r="BY467" s="141">
        <f t="shared" si="877"/>
        <v>0</v>
      </c>
      <c r="BZ467" s="83">
        <f t="shared" si="878"/>
        <v>2.6</v>
      </c>
      <c r="CA467" s="83">
        <f t="shared" si="879"/>
        <v>0</v>
      </c>
      <c r="CB467" s="83">
        <f t="shared" si="934"/>
        <v>2.5552104834697045</v>
      </c>
      <c r="CC467" s="83">
        <f t="shared" si="880"/>
        <v>2.5552104834697045</v>
      </c>
      <c r="CD467" s="143">
        <f t="shared" si="881"/>
        <v>0.2</v>
      </c>
      <c r="CE467" s="83">
        <f t="shared" si="935"/>
        <v>1.8429523213569689E-2</v>
      </c>
      <c r="CF467" s="84">
        <f t="shared" si="936"/>
        <v>874.39361986590825</v>
      </c>
      <c r="CG467" s="83">
        <f t="shared" si="882"/>
        <v>0</v>
      </c>
      <c r="CH467" s="83">
        <f t="shared" si="937"/>
        <v>2.5513873286627544</v>
      </c>
      <c r="CI467" s="83">
        <f t="shared" si="883"/>
        <v>2.5513873286627544</v>
      </c>
      <c r="CJ467" s="143">
        <f t="shared" si="884"/>
        <v>0.2</v>
      </c>
      <c r="CK467" s="83">
        <f t="shared" si="938"/>
        <v>1.7621910799758417E-2</v>
      </c>
      <c r="CL467" s="84">
        <f t="shared" si="939"/>
        <v>817.8964345354035</v>
      </c>
      <c r="CM467" s="83">
        <f t="shared" si="885"/>
        <v>0</v>
      </c>
      <c r="CN467" s="83">
        <f t="shared" si="940"/>
        <v>2.5647121190810824</v>
      </c>
      <c r="CO467" s="83">
        <f t="shared" si="886"/>
        <v>2.5647121190810824</v>
      </c>
      <c r="CP467" s="143">
        <f t="shared" si="887"/>
        <v>0.2</v>
      </c>
      <c r="CQ467" s="83">
        <f t="shared" si="941"/>
        <v>1.7781564504283715E-2</v>
      </c>
      <c r="CR467" s="84">
        <f t="shared" si="942"/>
        <v>803.81903862929335</v>
      </c>
      <c r="CS467" s="83">
        <f t="shared" si="888"/>
        <v>0</v>
      </c>
      <c r="CT467" s="83">
        <f t="shared" si="943"/>
        <v>2.5680539436485255</v>
      </c>
      <c r="CU467" s="83">
        <f t="shared" si="889"/>
        <v>2.5680539436485255</v>
      </c>
      <c r="CV467" s="143">
        <f t="shared" si="890"/>
        <v>0.2</v>
      </c>
      <c r="CW467" s="83">
        <f t="shared" si="944"/>
        <v>1.7809526987183778E-2</v>
      </c>
      <c r="CX467" s="84">
        <f t="shared" si="945"/>
        <v>802.29415887364576</v>
      </c>
      <c r="CY467" s="83">
        <f t="shared" si="891"/>
        <v>0</v>
      </c>
      <c r="CZ467" s="83">
        <f t="shared" si="946"/>
        <v>2.568416456778837</v>
      </c>
      <c r="DA467" s="83">
        <f t="shared" si="892"/>
        <v>2.568416456778837</v>
      </c>
      <c r="DB467" s="143">
        <f t="shared" si="893"/>
        <v>0.2</v>
      </c>
      <c r="DC467" s="83">
        <f t="shared" si="947"/>
        <v>1.7810446767325711E-2</v>
      </c>
      <c r="DD467" s="84">
        <f t="shared" si="948"/>
        <v>802.21984012066275</v>
      </c>
      <c r="DE467" s="86">
        <f t="shared" si="894"/>
        <v>2279.1162260599126</v>
      </c>
      <c r="DF467" s="86">
        <f t="shared" si="895"/>
        <v>911.64649042396502</v>
      </c>
      <c r="DG467" s="86">
        <f t="shared" si="896"/>
        <v>569.77905651497815</v>
      </c>
      <c r="DH467" s="86">
        <f t="shared" si="897"/>
        <v>0.26013337796208397</v>
      </c>
      <c r="DI467" s="86">
        <f t="shared" si="898"/>
        <v>0.59304073518450939</v>
      </c>
      <c r="DJ467" s="86">
        <f t="shared" si="899"/>
        <v>44.002701471961082</v>
      </c>
      <c r="DK467" s="86">
        <f t="shared" si="900"/>
        <v>-124.32612426244515</v>
      </c>
      <c r="DL467" s="86">
        <f t="shared" si="958"/>
        <v>-124.32612426244515</v>
      </c>
      <c r="DM467" s="86">
        <f t="shared" si="901"/>
        <v>0.59304073518450939</v>
      </c>
      <c r="DN467" s="85">
        <f t="shared" si="902"/>
        <v>0.59304073518450939</v>
      </c>
      <c r="DO467" s="85">
        <f t="shared" si="949"/>
        <v>59.304073518450942</v>
      </c>
      <c r="DP467" s="85">
        <f t="shared" si="903"/>
        <v>0.59304073518450939</v>
      </c>
      <c r="DQ467" s="85">
        <f t="shared" si="950"/>
        <v>59.304073518450942</v>
      </c>
      <c r="DR467" s="85">
        <f t="shared" si="904"/>
        <v>0.59304073518450939</v>
      </c>
      <c r="DS467" s="85">
        <f t="shared" si="951"/>
        <v>59.304073518450942</v>
      </c>
      <c r="DT467" s="81"/>
      <c r="DU467" s="81"/>
      <c r="DV467" s="81">
        <f t="shared" si="952"/>
        <v>-0.59304073518450939</v>
      </c>
      <c r="DW467" s="100"/>
    </row>
    <row r="468" spans="1:127" x14ac:dyDescent="0.2">
      <c r="A468" s="59">
        <f t="shared" si="905"/>
        <v>61.733333333333746</v>
      </c>
      <c r="B468" s="44">
        <f t="shared" si="906"/>
        <v>61733.333333333743</v>
      </c>
      <c r="C468" s="52">
        <f t="shared" si="840"/>
        <v>133.33333333333334</v>
      </c>
      <c r="D468" s="50">
        <f t="shared" si="841"/>
        <v>4</v>
      </c>
      <c r="E468" s="44">
        <f t="shared" si="842"/>
        <v>4.13</v>
      </c>
      <c r="F468" s="47">
        <f t="shared" si="843"/>
        <v>0.02</v>
      </c>
      <c r="G468" s="52">
        <f t="shared" si="907"/>
        <v>2.4614225095622513E-2</v>
      </c>
      <c r="H468" s="57">
        <f t="shared" si="908"/>
        <v>639.09613635962739</v>
      </c>
      <c r="I468" s="52">
        <f t="shared" si="909"/>
        <v>0</v>
      </c>
      <c r="J468" s="54">
        <f t="shared" si="910"/>
        <v>1785.103673261209</v>
      </c>
      <c r="K468" s="46">
        <f t="shared" si="953"/>
        <v>1785.103673261209</v>
      </c>
      <c r="L468" s="80">
        <f t="shared" si="844"/>
        <v>0</v>
      </c>
      <c r="M468" s="142">
        <f t="shared" si="845"/>
        <v>0</v>
      </c>
      <c r="N468" s="60">
        <f t="shared" si="846"/>
        <v>4.13</v>
      </c>
      <c r="O468" s="53">
        <f t="shared" si="847"/>
        <v>0</v>
      </c>
      <c r="P468" s="58">
        <f t="shared" si="911"/>
        <v>2.7747690921232646</v>
      </c>
      <c r="Q468" s="49">
        <f t="shared" si="848"/>
        <v>2.7747690921232646</v>
      </c>
      <c r="R468" s="143">
        <f t="shared" si="849"/>
        <v>0.02</v>
      </c>
      <c r="S468" s="51">
        <f t="shared" si="912"/>
        <v>1.9174035596554152E-2</v>
      </c>
      <c r="T468" s="57">
        <f t="shared" si="913"/>
        <v>637.00744020887771</v>
      </c>
      <c r="U468" s="53">
        <f t="shared" si="850"/>
        <v>0</v>
      </c>
      <c r="V468" s="58">
        <f t="shared" si="914"/>
        <v>2.7757174399320963</v>
      </c>
      <c r="W468" s="49">
        <f t="shared" si="851"/>
        <v>2.7757174399320963</v>
      </c>
      <c r="X468" s="143">
        <f t="shared" si="852"/>
        <v>0.02</v>
      </c>
      <c r="Y468" s="51">
        <f t="shared" si="915"/>
        <v>1.8579213815298399E-2</v>
      </c>
      <c r="Z468" s="57">
        <f t="shared" si="916"/>
        <v>625.17752928472146</v>
      </c>
      <c r="AA468" s="53">
        <f t="shared" si="853"/>
        <v>0</v>
      </c>
      <c r="AB468" s="58">
        <f t="shared" si="917"/>
        <v>2.7814414697068335</v>
      </c>
      <c r="AC468" s="49">
        <f t="shared" si="854"/>
        <v>2.7814414697068335</v>
      </c>
      <c r="AD468" s="143">
        <f t="shared" si="855"/>
        <v>0.02</v>
      </c>
      <c r="AE468" s="49">
        <f t="shared" si="954"/>
        <v>1.8526523966449399E-2</v>
      </c>
      <c r="AF468" s="57">
        <f t="shared" si="918"/>
        <v>622.65778455058251</v>
      </c>
      <c r="AG468" s="53">
        <f t="shared" si="856"/>
        <v>0</v>
      </c>
      <c r="AH468" s="58">
        <f t="shared" si="919"/>
        <v>2.7827385594178073</v>
      </c>
      <c r="AI468" s="49">
        <f t="shared" si="857"/>
        <v>2.7827385594178073</v>
      </c>
      <c r="AJ468" s="143">
        <f t="shared" si="858"/>
        <v>0.02</v>
      </c>
      <c r="AK468" s="51">
        <f t="shared" si="920"/>
        <v>1.8527082291310802E-2</v>
      </c>
      <c r="AL468" s="57">
        <f t="shared" si="921"/>
        <v>622.35592135091497</v>
      </c>
      <c r="AM468" s="53">
        <f t="shared" si="859"/>
        <v>0</v>
      </c>
      <c r="AN468" s="58">
        <f t="shared" si="922"/>
        <v>2.7828957931492773</v>
      </c>
      <c r="AO468" s="49">
        <f t="shared" si="860"/>
        <v>2.7828957931492773</v>
      </c>
      <c r="AP468" s="143">
        <f t="shared" si="861"/>
        <v>0.02</v>
      </c>
      <c r="AQ468" s="51">
        <f t="shared" si="923"/>
        <v>1.8527377941042998E-2</v>
      </c>
      <c r="AR468" s="57">
        <f t="shared" si="924"/>
        <v>622.32797762892483</v>
      </c>
      <c r="AS468" s="44">
        <f t="shared" si="862"/>
        <v>3213.1866118701764</v>
      </c>
      <c r="AT468" s="44">
        <f t="shared" si="863"/>
        <v>1285.2746447480704</v>
      </c>
      <c r="AU468" s="44">
        <f t="shared" si="864"/>
        <v>803.29665296754411</v>
      </c>
      <c r="AV468" s="47">
        <f t="shared" si="865"/>
        <v>2.9524289760561775</v>
      </c>
      <c r="AW468" s="47">
        <f t="shared" si="866"/>
        <v>41.949058462021547</v>
      </c>
      <c r="AX468" s="86">
        <f t="shared" si="867"/>
        <v>2008.1827712699705</v>
      </c>
      <c r="AY468" s="86">
        <f t="shared" si="868"/>
        <v>167.35130215848463</v>
      </c>
      <c r="AZ468" s="10">
        <f t="shared" si="925"/>
        <v>167.35130215848463</v>
      </c>
      <c r="BA468" s="44">
        <f t="shared" si="869"/>
        <v>167.35130215848463</v>
      </c>
      <c r="BB468" s="9">
        <f t="shared" si="870"/>
        <v>167.35130215848463</v>
      </c>
      <c r="BC468" s="45">
        <f t="shared" si="959"/>
        <v>22313.506954464618</v>
      </c>
      <c r="BD468" s="9">
        <f t="shared" si="871"/>
        <v>167.35130215848463</v>
      </c>
      <c r="BE468" s="45">
        <f t="shared" si="955"/>
        <v>22313.506954464618</v>
      </c>
      <c r="BF468" s="9">
        <f t="shared" si="872"/>
        <v>167.35130215848463</v>
      </c>
      <c r="BG468" s="45">
        <f t="shared" si="956"/>
        <v>22313.506954464618</v>
      </c>
      <c r="BH468" s="58"/>
      <c r="BI468" s="58"/>
      <c r="BJ468" s="58">
        <f t="shared" si="926"/>
        <v>-167.35130215848463</v>
      </c>
      <c r="BK468" s="97"/>
      <c r="BL468" s="44"/>
      <c r="BM468" s="82">
        <f t="shared" si="927"/>
        <v>46.300000000000004</v>
      </c>
      <c r="BN468" s="86">
        <f t="shared" si="928"/>
        <v>46300</v>
      </c>
      <c r="BO468" s="86">
        <f t="shared" si="929"/>
        <v>100</v>
      </c>
      <c r="BP468" s="84">
        <f t="shared" si="873"/>
        <v>3</v>
      </c>
      <c r="BQ468" s="84">
        <f t="shared" si="874"/>
        <v>2.6</v>
      </c>
      <c r="BR468" s="84">
        <f t="shared" si="875"/>
        <v>0.2</v>
      </c>
      <c r="BS468" s="84">
        <f t="shared" si="930"/>
        <v>3.2616943074938114E-2</v>
      </c>
      <c r="BT468" s="84">
        <f t="shared" si="931"/>
        <v>859.37802652894527</v>
      </c>
      <c r="BU468" s="84">
        <f t="shared" si="932"/>
        <v>0</v>
      </c>
      <c r="BV468" s="83">
        <f t="shared" si="933"/>
        <v>1269.0205811443957</v>
      </c>
      <c r="BW468" s="81">
        <f t="shared" si="957"/>
        <v>1269.0205811443957</v>
      </c>
      <c r="BX468" s="83">
        <f t="shared" si="876"/>
        <v>0</v>
      </c>
      <c r="BY468" s="141">
        <f t="shared" si="877"/>
        <v>0</v>
      </c>
      <c r="BZ468" s="83">
        <f t="shared" si="878"/>
        <v>2.6</v>
      </c>
      <c r="CA468" s="83">
        <f t="shared" si="879"/>
        <v>0</v>
      </c>
      <c r="CB468" s="83">
        <f t="shared" si="934"/>
        <v>2.5552762131521898</v>
      </c>
      <c r="CC468" s="83">
        <f t="shared" si="880"/>
        <v>2.5552762131521898</v>
      </c>
      <c r="CD468" s="143">
        <f t="shared" si="881"/>
        <v>0.2</v>
      </c>
      <c r="CE468" s="83">
        <f t="shared" si="935"/>
        <v>1.840952321356969E-2</v>
      </c>
      <c r="CF468" s="84">
        <f t="shared" si="936"/>
        <v>875.11448115435121</v>
      </c>
      <c r="CG468" s="83">
        <f t="shared" si="882"/>
        <v>0</v>
      </c>
      <c r="CH468" s="83">
        <f t="shared" si="937"/>
        <v>2.5515786899441966</v>
      </c>
      <c r="CI468" s="83">
        <f t="shared" si="883"/>
        <v>2.5515786899441966</v>
      </c>
      <c r="CJ468" s="143">
        <f t="shared" si="884"/>
        <v>0.2</v>
      </c>
      <c r="CK468" s="83">
        <f t="shared" si="938"/>
        <v>1.7601910799758418E-2</v>
      </c>
      <c r="CL468" s="84">
        <f t="shared" si="939"/>
        <v>818.5867221527285</v>
      </c>
      <c r="CM468" s="83">
        <f t="shared" si="885"/>
        <v>0</v>
      </c>
      <c r="CN468" s="83">
        <f t="shared" si="940"/>
        <v>2.5649108403408376</v>
      </c>
      <c r="CO468" s="83">
        <f t="shared" si="886"/>
        <v>2.5649108403408376</v>
      </c>
      <c r="CP468" s="143">
        <f t="shared" si="887"/>
        <v>0.2</v>
      </c>
      <c r="CQ468" s="83">
        <f t="shared" si="941"/>
        <v>1.7761564504283716E-2</v>
      </c>
      <c r="CR468" s="84">
        <f t="shared" si="942"/>
        <v>804.51196491805945</v>
      </c>
      <c r="CS468" s="83">
        <f t="shared" si="888"/>
        <v>0</v>
      </c>
      <c r="CT468" s="83">
        <f t="shared" si="943"/>
        <v>2.5682520831034523</v>
      </c>
      <c r="CU468" s="83">
        <f t="shared" si="889"/>
        <v>2.5682520831034523</v>
      </c>
      <c r="CV468" s="143">
        <f t="shared" si="890"/>
        <v>0.2</v>
      </c>
      <c r="CW468" s="83">
        <f t="shared" si="944"/>
        <v>1.7789526987183779E-2</v>
      </c>
      <c r="CX468" s="84">
        <f t="shared" si="945"/>
        <v>802.98727231198325</v>
      </c>
      <c r="CY468" s="83">
        <f t="shared" si="891"/>
        <v>0</v>
      </c>
      <c r="CZ468" s="83">
        <f t="shared" si="946"/>
        <v>2.5686145564511422</v>
      </c>
      <c r="DA468" s="83">
        <f t="shared" si="892"/>
        <v>2.5686145564511422</v>
      </c>
      <c r="DB468" s="143">
        <f t="shared" si="893"/>
        <v>0.2</v>
      </c>
      <c r="DC468" s="83">
        <f t="shared" si="947"/>
        <v>1.7790446767325711E-2</v>
      </c>
      <c r="DD468" s="84">
        <f t="shared" si="948"/>
        <v>802.91289154230208</v>
      </c>
      <c r="DE468" s="86">
        <f t="shared" si="894"/>
        <v>2284.2370460599122</v>
      </c>
      <c r="DF468" s="86">
        <f t="shared" si="895"/>
        <v>913.69481842396488</v>
      </c>
      <c r="DG468" s="86">
        <f t="shared" si="896"/>
        <v>571.05926151497806</v>
      </c>
      <c r="DH468" s="86">
        <f t="shared" si="897"/>
        <v>0.25921161699559292</v>
      </c>
      <c r="DI468" s="86">
        <f t="shared" si="898"/>
        <v>0.5891865232041863</v>
      </c>
      <c r="DJ468" s="86">
        <f t="shared" si="899"/>
        <v>43.466993600033042</v>
      </c>
      <c r="DK468" s="86">
        <f t="shared" si="900"/>
        <v>-127.10515530685373</v>
      </c>
      <c r="DL468" s="86">
        <f t="shared" si="958"/>
        <v>-127.10515530685373</v>
      </c>
      <c r="DM468" s="86">
        <f t="shared" si="901"/>
        <v>0.5891865232041863</v>
      </c>
      <c r="DN468" s="85">
        <f t="shared" si="902"/>
        <v>0.5891865232041863</v>
      </c>
      <c r="DO468" s="85">
        <f t="shared" si="949"/>
        <v>58.91865232041863</v>
      </c>
      <c r="DP468" s="85">
        <f t="shared" si="903"/>
        <v>0.5891865232041863</v>
      </c>
      <c r="DQ468" s="85">
        <f t="shared" si="950"/>
        <v>58.91865232041863</v>
      </c>
      <c r="DR468" s="85">
        <f t="shared" si="904"/>
        <v>0.5891865232041863</v>
      </c>
      <c r="DS468" s="85">
        <f t="shared" si="951"/>
        <v>58.91865232041863</v>
      </c>
      <c r="DT468" s="81"/>
      <c r="DU468" s="81"/>
      <c r="DV468" s="81">
        <f t="shared" si="952"/>
        <v>-0.5891865232041863</v>
      </c>
      <c r="DW468" s="100"/>
    </row>
    <row r="469" spans="1:127" x14ac:dyDescent="0.2">
      <c r="A469" s="59">
        <f t="shared" si="905"/>
        <v>61.866666666667079</v>
      </c>
      <c r="B469" s="44">
        <f t="shared" si="906"/>
        <v>61866.666666667079</v>
      </c>
      <c r="C469" s="52">
        <f t="shared" si="840"/>
        <v>133.33333333333334</v>
      </c>
      <c r="D469" s="50">
        <f t="shared" si="841"/>
        <v>4</v>
      </c>
      <c r="E469" s="44">
        <f t="shared" si="842"/>
        <v>4.13</v>
      </c>
      <c r="F469" s="47">
        <f t="shared" si="843"/>
        <v>0.02</v>
      </c>
      <c r="G469" s="52">
        <f t="shared" si="907"/>
        <v>2.4611558428955845E-2</v>
      </c>
      <c r="H469" s="57">
        <f t="shared" si="908"/>
        <v>639.89074142055676</v>
      </c>
      <c r="I469" s="52">
        <f t="shared" si="909"/>
        <v>0</v>
      </c>
      <c r="J469" s="54">
        <f t="shared" si="910"/>
        <v>1789.4200732612089</v>
      </c>
      <c r="K469" s="46">
        <f t="shared" si="953"/>
        <v>1789.4200732612089</v>
      </c>
      <c r="L469" s="80">
        <f t="shared" si="844"/>
        <v>0</v>
      </c>
      <c r="M469" s="142">
        <f t="shared" si="845"/>
        <v>0</v>
      </c>
      <c r="N469" s="60">
        <f t="shared" si="846"/>
        <v>4.13</v>
      </c>
      <c r="O469" s="53">
        <f t="shared" si="847"/>
        <v>0</v>
      </c>
      <c r="P469" s="58">
        <f t="shared" si="911"/>
        <v>2.7747391243850865</v>
      </c>
      <c r="Q469" s="49">
        <f t="shared" si="848"/>
        <v>2.7747391243850865</v>
      </c>
      <c r="R469" s="143">
        <f t="shared" si="849"/>
        <v>0.02</v>
      </c>
      <c r="S469" s="51">
        <f t="shared" si="912"/>
        <v>1.9171368929887484E-2</v>
      </c>
      <c r="T469" s="57">
        <f t="shared" si="913"/>
        <v>637.92872778881349</v>
      </c>
      <c r="U469" s="53">
        <f t="shared" si="850"/>
        <v>0</v>
      </c>
      <c r="V469" s="58">
        <f t="shared" si="914"/>
        <v>2.7756231229149289</v>
      </c>
      <c r="W469" s="49">
        <f t="shared" si="851"/>
        <v>2.7756231229149289</v>
      </c>
      <c r="X469" s="143">
        <f t="shared" si="852"/>
        <v>0.02</v>
      </c>
      <c r="Y469" s="51">
        <f t="shared" si="915"/>
        <v>1.8576547148631731E-2</v>
      </c>
      <c r="Z469" s="57">
        <f t="shared" si="916"/>
        <v>626.06992946036371</v>
      </c>
      <c r="AA469" s="53">
        <f t="shared" si="853"/>
        <v>0</v>
      </c>
      <c r="AB469" s="58">
        <f t="shared" si="917"/>
        <v>2.7813170937864555</v>
      </c>
      <c r="AC469" s="49">
        <f t="shared" si="854"/>
        <v>2.7813170937864555</v>
      </c>
      <c r="AD469" s="143">
        <f t="shared" si="855"/>
        <v>0.02</v>
      </c>
      <c r="AE469" s="49">
        <f t="shared" si="954"/>
        <v>1.8523857299782731E-2</v>
      </c>
      <c r="AF469" s="57">
        <f t="shared" si="918"/>
        <v>623.54582244196024</v>
      </c>
      <c r="AG469" s="53">
        <f t="shared" si="856"/>
        <v>0</v>
      </c>
      <c r="AH469" s="58">
        <f t="shared" si="919"/>
        <v>2.7826071735061522</v>
      </c>
      <c r="AI469" s="49">
        <f t="shared" si="857"/>
        <v>2.7826071735061522</v>
      </c>
      <c r="AJ469" s="143">
        <f t="shared" si="858"/>
        <v>0.02</v>
      </c>
      <c r="AK469" s="51">
        <f t="shared" si="920"/>
        <v>1.8524415624644134E-2</v>
      </c>
      <c r="AL469" s="57">
        <f t="shared" si="921"/>
        <v>623.24357206201171</v>
      </c>
      <c r="AM469" s="53">
        <f t="shared" si="859"/>
        <v>0</v>
      </c>
      <c r="AN469" s="58">
        <f t="shared" si="922"/>
        <v>2.7827635021907353</v>
      </c>
      <c r="AO469" s="49">
        <f t="shared" si="860"/>
        <v>2.7827635021907353</v>
      </c>
      <c r="AP469" s="143">
        <f t="shared" si="861"/>
        <v>0.02</v>
      </c>
      <c r="AQ469" s="51">
        <f t="shared" si="923"/>
        <v>1.852471127437633E-2</v>
      </c>
      <c r="AR469" s="57">
        <f t="shared" si="924"/>
        <v>623.21559235280654</v>
      </c>
      <c r="AS469" s="44">
        <f t="shared" si="862"/>
        <v>3220.9561318701758</v>
      </c>
      <c r="AT469" s="44">
        <f t="shared" si="863"/>
        <v>1288.3824527480704</v>
      </c>
      <c r="AU469" s="44">
        <f t="shared" si="864"/>
        <v>805.23903296754395</v>
      </c>
      <c r="AV469" s="47">
        <f t="shared" si="865"/>
        <v>2.9303719571868259</v>
      </c>
      <c r="AW469" s="47">
        <f t="shared" si="866"/>
        <v>41.361878480687473</v>
      </c>
      <c r="AX469" s="86">
        <f t="shared" si="867"/>
        <v>1963.2724899328457</v>
      </c>
      <c r="AY469" s="86">
        <f t="shared" si="868"/>
        <v>165.94977291317494</v>
      </c>
      <c r="AZ469" s="10">
        <f t="shared" si="925"/>
        <v>165.94977291317494</v>
      </c>
      <c r="BA469" s="44">
        <f t="shared" si="869"/>
        <v>165.94977291317494</v>
      </c>
      <c r="BB469" s="9">
        <f t="shared" si="870"/>
        <v>165.94977291317494</v>
      </c>
      <c r="BC469" s="45">
        <f t="shared" si="959"/>
        <v>22126.636388423325</v>
      </c>
      <c r="BD469" s="9">
        <f t="shared" si="871"/>
        <v>165.94977291317494</v>
      </c>
      <c r="BE469" s="45">
        <f t="shared" si="955"/>
        <v>22126.636388423325</v>
      </c>
      <c r="BF469" s="9">
        <f t="shared" si="872"/>
        <v>165.94977291317494</v>
      </c>
      <c r="BG469" s="45">
        <f t="shared" si="956"/>
        <v>22126.636388423325</v>
      </c>
      <c r="BH469" s="58"/>
      <c r="BI469" s="58"/>
      <c r="BJ469" s="58">
        <f t="shared" si="926"/>
        <v>-165.94977291317494</v>
      </c>
      <c r="BK469" s="97"/>
      <c r="BL469" s="44"/>
      <c r="BM469" s="82">
        <f t="shared" si="927"/>
        <v>46.4</v>
      </c>
      <c r="BN469" s="86">
        <f t="shared" si="928"/>
        <v>46400</v>
      </c>
      <c r="BO469" s="86">
        <f t="shared" si="929"/>
        <v>100</v>
      </c>
      <c r="BP469" s="84">
        <f t="shared" si="873"/>
        <v>3</v>
      </c>
      <c r="BQ469" s="84">
        <f t="shared" si="874"/>
        <v>2.6</v>
      </c>
      <c r="BR469" s="84">
        <f t="shared" si="875"/>
        <v>0.2</v>
      </c>
      <c r="BS469" s="84">
        <f t="shared" si="930"/>
        <v>3.2596943074938114E-2</v>
      </c>
      <c r="BT469" s="84">
        <f t="shared" si="931"/>
        <v>860.63213972413519</v>
      </c>
      <c r="BU469" s="84">
        <f t="shared" si="932"/>
        <v>0</v>
      </c>
      <c r="BV469" s="83">
        <f t="shared" si="933"/>
        <v>1271.8654811443955</v>
      </c>
      <c r="BW469" s="81">
        <f t="shared" si="957"/>
        <v>1271.8654811443955</v>
      </c>
      <c r="BX469" s="83">
        <f t="shared" si="876"/>
        <v>0</v>
      </c>
      <c r="BY469" s="141">
        <f t="shared" si="877"/>
        <v>0</v>
      </c>
      <c r="BZ469" s="83">
        <f t="shared" si="878"/>
        <v>2.6</v>
      </c>
      <c r="CA469" s="83">
        <f t="shared" si="879"/>
        <v>0</v>
      </c>
      <c r="CB469" s="83">
        <f t="shared" si="934"/>
        <v>2.5553421086336421</v>
      </c>
      <c r="CC469" s="83">
        <f t="shared" si="880"/>
        <v>2.5553421086336421</v>
      </c>
      <c r="CD469" s="143">
        <f t="shared" si="881"/>
        <v>0.2</v>
      </c>
      <c r="CE469" s="83">
        <f t="shared" si="935"/>
        <v>1.8389523213569691E-2</v>
      </c>
      <c r="CF469" s="84">
        <f t="shared" si="936"/>
        <v>875.83454120574083</v>
      </c>
      <c r="CG469" s="83">
        <f t="shared" si="882"/>
        <v>0</v>
      </c>
      <c r="CH469" s="83">
        <f t="shared" si="937"/>
        <v>2.5517702138506611</v>
      </c>
      <c r="CI469" s="83">
        <f t="shared" si="883"/>
        <v>2.5517702138506611</v>
      </c>
      <c r="CJ469" s="143">
        <f t="shared" si="884"/>
        <v>0.2</v>
      </c>
      <c r="CK469" s="83">
        <f t="shared" si="938"/>
        <v>1.7581910799758418E-2</v>
      </c>
      <c r="CL469" s="84">
        <f t="shared" si="939"/>
        <v>819.27617417194665</v>
      </c>
      <c r="CM469" s="83">
        <f t="shared" si="885"/>
        <v>0</v>
      </c>
      <c r="CN469" s="83">
        <f t="shared" si="940"/>
        <v>2.5651097343525415</v>
      </c>
      <c r="CO469" s="83">
        <f t="shared" si="886"/>
        <v>2.5651097343525415</v>
      </c>
      <c r="CP469" s="143">
        <f t="shared" si="887"/>
        <v>0.2</v>
      </c>
      <c r="CQ469" s="83">
        <f t="shared" si="941"/>
        <v>1.7741564504283717E-2</v>
      </c>
      <c r="CR469" s="84">
        <f t="shared" si="942"/>
        <v>805.20405776686687</v>
      </c>
      <c r="CS469" s="83">
        <f t="shared" si="888"/>
        <v>0</v>
      </c>
      <c r="CT469" s="83">
        <f t="shared" si="943"/>
        <v>2.5684503952582154</v>
      </c>
      <c r="CU469" s="83">
        <f t="shared" si="889"/>
        <v>2.5684503952582154</v>
      </c>
      <c r="CV469" s="143">
        <f t="shared" si="890"/>
        <v>0.2</v>
      </c>
      <c r="CW469" s="83">
        <f t="shared" si="944"/>
        <v>1.776952698718378E-2</v>
      </c>
      <c r="CX469" s="84">
        <f t="shared" si="945"/>
        <v>803.67955353718526</v>
      </c>
      <c r="CY469" s="83">
        <f t="shared" si="891"/>
        <v>0</v>
      </c>
      <c r="CZ469" s="83">
        <f t="shared" si="946"/>
        <v>2.5688128285821485</v>
      </c>
      <c r="DA469" s="83">
        <f t="shared" si="892"/>
        <v>2.5688128285821485</v>
      </c>
      <c r="DB469" s="143">
        <f t="shared" si="893"/>
        <v>0.2</v>
      </c>
      <c r="DC469" s="83">
        <f t="shared" si="947"/>
        <v>1.7770446767325712E-2</v>
      </c>
      <c r="DD469" s="84">
        <f t="shared" si="948"/>
        <v>803.60511088376268</v>
      </c>
      <c r="DE469" s="86">
        <f t="shared" si="894"/>
        <v>2289.3578660599119</v>
      </c>
      <c r="DF469" s="86">
        <f t="shared" si="895"/>
        <v>915.74314642396473</v>
      </c>
      <c r="DG469" s="86">
        <f t="shared" si="896"/>
        <v>572.33946651497797</v>
      </c>
      <c r="DH469" s="86">
        <f t="shared" si="897"/>
        <v>0.2582954013317163</v>
      </c>
      <c r="DI469" s="86">
        <f t="shared" si="898"/>
        <v>0.58536684747579348</v>
      </c>
      <c r="DJ469" s="86">
        <f t="shared" si="899"/>
        <v>42.939115076912614</v>
      </c>
      <c r="DK469" s="86">
        <f t="shared" si="900"/>
        <v>-129.87995653153661</v>
      </c>
      <c r="DL469" s="86">
        <f t="shared" si="958"/>
        <v>-129.87995653153661</v>
      </c>
      <c r="DM469" s="86">
        <f t="shared" si="901"/>
        <v>0.58536684747579348</v>
      </c>
      <c r="DN469" s="85">
        <f t="shared" si="902"/>
        <v>0.58536684747579348</v>
      </c>
      <c r="DO469" s="85">
        <f t="shared" si="949"/>
        <v>58.536684747579351</v>
      </c>
      <c r="DP469" s="85">
        <f t="shared" si="903"/>
        <v>0.58536684747579348</v>
      </c>
      <c r="DQ469" s="85">
        <f t="shared" si="950"/>
        <v>58.536684747579351</v>
      </c>
      <c r="DR469" s="85">
        <f t="shared" si="904"/>
        <v>0.58536684747579348</v>
      </c>
      <c r="DS469" s="85">
        <f t="shared" si="951"/>
        <v>58.536684747579351</v>
      </c>
      <c r="DT469" s="81"/>
      <c r="DU469" s="81"/>
      <c r="DV469" s="81">
        <f t="shared" si="952"/>
        <v>-0.58536684747579348</v>
      </c>
      <c r="DW469" s="100"/>
    </row>
    <row r="470" spans="1:127" x14ac:dyDescent="0.2">
      <c r="A470" s="59">
        <f t="shared" si="905"/>
        <v>62.000000000000419</v>
      </c>
      <c r="B470" s="44">
        <f t="shared" si="906"/>
        <v>62000.000000000415</v>
      </c>
      <c r="C470" s="52">
        <f t="shared" si="840"/>
        <v>133.33333333333334</v>
      </c>
      <c r="D470" s="50">
        <f t="shared" si="841"/>
        <v>4</v>
      </c>
      <c r="E470" s="44">
        <f t="shared" si="842"/>
        <v>4.13</v>
      </c>
      <c r="F470" s="47">
        <f t="shared" si="843"/>
        <v>0.02</v>
      </c>
      <c r="G470" s="52">
        <f t="shared" si="907"/>
        <v>2.4608891762289177E-2</v>
      </c>
      <c r="H470" s="57">
        <f t="shared" si="908"/>
        <v>640.68526039055268</v>
      </c>
      <c r="I470" s="52">
        <f t="shared" si="909"/>
        <v>0</v>
      </c>
      <c r="J470" s="54">
        <f t="shared" si="910"/>
        <v>1793.7364732612089</v>
      </c>
      <c r="K470" s="46">
        <f t="shared" si="953"/>
        <v>1793.7364732612089</v>
      </c>
      <c r="L470" s="80">
        <f t="shared" si="844"/>
        <v>0</v>
      </c>
      <c r="M470" s="142">
        <f t="shared" si="845"/>
        <v>0</v>
      </c>
      <c r="N470" s="60">
        <f t="shared" si="846"/>
        <v>4.13</v>
      </c>
      <c r="O470" s="53">
        <f t="shared" si="847"/>
        <v>0</v>
      </c>
      <c r="P470" s="58">
        <f t="shared" si="911"/>
        <v>2.7747116014006674</v>
      </c>
      <c r="Q470" s="49">
        <f t="shared" si="848"/>
        <v>2.7747116014006674</v>
      </c>
      <c r="R470" s="143">
        <f t="shared" si="849"/>
        <v>0.02</v>
      </c>
      <c r="S470" s="51">
        <f t="shared" si="912"/>
        <v>1.9168702263220816E-2</v>
      </c>
      <c r="T470" s="57">
        <f t="shared" si="913"/>
        <v>638.84989717866517</v>
      </c>
      <c r="U470" s="53">
        <f t="shared" si="850"/>
        <v>0</v>
      </c>
      <c r="V470" s="58">
        <f t="shared" si="914"/>
        <v>2.7755321523092253</v>
      </c>
      <c r="W470" s="49">
        <f t="shared" si="851"/>
        <v>2.7755321523092253</v>
      </c>
      <c r="X470" s="143">
        <f t="shared" si="852"/>
        <v>0.02</v>
      </c>
      <c r="Y470" s="51">
        <f t="shared" si="915"/>
        <v>1.8573880481965063E-2</v>
      </c>
      <c r="Z470" s="57">
        <f t="shared" si="916"/>
        <v>626.96223186083228</v>
      </c>
      <c r="AA470" s="53">
        <f t="shared" si="853"/>
        <v>0</v>
      </c>
      <c r="AB470" s="58">
        <f t="shared" si="917"/>
        <v>2.7811958794262281</v>
      </c>
      <c r="AC470" s="49">
        <f t="shared" si="854"/>
        <v>2.7811958794262281</v>
      </c>
      <c r="AD470" s="143">
        <f t="shared" si="855"/>
        <v>0.02</v>
      </c>
      <c r="AE470" s="49">
        <f t="shared" si="954"/>
        <v>1.8521190633116063E-2</v>
      </c>
      <c r="AF470" s="57">
        <f t="shared" si="918"/>
        <v>624.43377220781417</v>
      </c>
      <c r="AG470" s="53">
        <f t="shared" si="856"/>
        <v>0</v>
      </c>
      <c r="AH470" s="58">
        <f t="shared" si="919"/>
        <v>2.7824789205406111</v>
      </c>
      <c r="AI470" s="49">
        <f t="shared" si="857"/>
        <v>2.7824789205406111</v>
      </c>
      <c r="AJ470" s="143">
        <f t="shared" si="858"/>
        <v>0.02</v>
      </c>
      <c r="AK470" s="51">
        <f t="shared" si="920"/>
        <v>1.8521748957977466E-2</v>
      </c>
      <c r="AL470" s="57">
        <f t="shared" si="921"/>
        <v>624.13113690732052</v>
      </c>
      <c r="AM470" s="53">
        <f t="shared" si="859"/>
        <v>0</v>
      </c>
      <c r="AN470" s="58">
        <f t="shared" si="922"/>
        <v>2.7826343411680439</v>
      </c>
      <c r="AO470" s="49">
        <f t="shared" si="860"/>
        <v>2.7826343411680439</v>
      </c>
      <c r="AP470" s="143">
        <f t="shared" si="861"/>
        <v>0.02</v>
      </c>
      <c r="AQ470" s="51">
        <f t="shared" si="923"/>
        <v>1.8522044607709662E-2</v>
      </c>
      <c r="AR470" s="57">
        <f t="shared" si="924"/>
        <v>624.10312150270659</v>
      </c>
      <c r="AS470" s="44">
        <f t="shared" si="862"/>
        <v>3228.7256518701761</v>
      </c>
      <c r="AT470" s="44">
        <f t="shared" si="863"/>
        <v>1291.4902607480703</v>
      </c>
      <c r="AU470" s="44">
        <f t="shared" si="864"/>
        <v>807.18141296754402</v>
      </c>
      <c r="AV470" s="47">
        <f t="shared" si="865"/>
        <v>2.908524977948939</v>
      </c>
      <c r="AW470" s="47">
        <f t="shared" si="866"/>
        <v>40.784110420071528</v>
      </c>
      <c r="AX470" s="86">
        <f t="shared" si="867"/>
        <v>1919.4566452444635</v>
      </c>
      <c r="AY470" s="86">
        <f t="shared" si="868"/>
        <v>164.55496077715583</v>
      </c>
      <c r="AZ470" s="10">
        <f t="shared" si="925"/>
        <v>164.55496077715583</v>
      </c>
      <c r="BA470" s="44">
        <f t="shared" si="869"/>
        <v>164.55496077715583</v>
      </c>
      <c r="BB470" s="9">
        <f t="shared" si="870"/>
        <v>164.55496077715583</v>
      </c>
      <c r="BC470" s="45">
        <f t="shared" si="959"/>
        <v>21940.661436954113</v>
      </c>
      <c r="BD470" s="9">
        <f t="shared" si="871"/>
        <v>164.55496077715583</v>
      </c>
      <c r="BE470" s="45">
        <f t="shared" si="955"/>
        <v>21940.661436954113</v>
      </c>
      <c r="BF470" s="9">
        <f t="shared" si="872"/>
        <v>164.55496077715583</v>
      </c>
      <c r="BG470" s="45">
        <f t="shared" si="956"/>
        <v>21940.661436954113</v>
      </c>
      <c r="BH470" s="58"/>
      <c r="BI470" s="58"/>
      <c r="BJ470" s="58">
        <f t="shared" si="926"/>
        <v>-164.55496077715583</v>
      </c>
      <c r="BK470" s="97"/>
      <c r="BL470" s="44"/>
      <c r="BM470" s="82">
        <f t="shared" si="927"/>
        <v>46.5</v>
      </c>
      <c r="BN470" s="86">
        <f t="shared" si="928"/>
        <v>46500</v>
      </c>
      <c r="BO470" s="86">
        <f t="shared" si="929"/>
        <v>100</v>
      </c>
      <c r="BP470" s="84">
        <f t="shared" si="873"/>
        <v>3</v>
      </c>
      <c r="BQ470" s="84">
        <f t="shared" si="874"/>
        <v>2.6</v>
      </c>
      <c r="BR470" s="84">
        <f t="shared" si="875"/>
        <v>0.2</v>
      </c>
      <c r="BS470" s="84">
        <f t="shared" si="930"/>
        <v>3.2576943074938115E-2</v>
      </c>
      <c r="BT470" s="84">
        <f t="shared" si="931"/>
        <v>861.88548368855584</v>
      </c>
      <c r="BU470" s="84">
        <f t="shared" si="932"/>
        <v>0</v>
      </c>
      <c r="BV470" s="83">
        <f t="shared" si="933"/>
        <v>1274.7103811443956</v>
      </c>
      <c r="BW470" s="81">
        <f t="shared" si="957"/>
        <v>1274.7103811443956</v>
      </c>
      <c r="BX470" s="83">
        <f t="shared" si="876"/>
        <v>0</v>
      </c>
      <c r="BY470" s="141">
        <f t="shared" si="877"/>
        <v>0</v>
      </c>
      <c r="BZ470" s="83">
        <f t="shared" si="878"/>
        <v>2.6</v>
      </c>
      <c r="CA470" s="83">
        <f t="shared" si="879"/>
        <v>0</v>
      </c>
      <c r="CB470" s="83">
        <f t="shared" si="934"/>
        <v>2.5554081698706343</v>
      </c>
      <c r="CC470" s="83">
        <f t="shared" si="880"/>
        <v>2.5554081698706343</v>
      </c>
      <c r="CD470" s="143">
        <f t="shared" si="881"/>
        <v>0.2</v>
      </c>
      <c r="CE470" s="83">
        <f t="shared" si="935"/>
        <v>1.8369523213569692E-2</v>
      </c>
      <c r="CF470" s="84">
        <f t="shared" si="936"/>
        <v>876.55380001462879</v>
      </c>
      <c r="CG470" s="83">
        <f t="shared" si="882"/>
        <v>0</v>
      </c>
      <c r="CH470" s="83">
        <f t="shared" si="937"/>
        <v>2.5519619003934548</v>
      </c>
      <c r="CI470" s="83">
        <f t="shared" si="883"/>
        <v>2.5519619003934548</v>
      </c>
      <c r="CJ470" s="143">
        <f t="shared" si="884"/>
        <v>0.2</v>
      </c>
      <c r="CK470" s="83">
        <f t="shared" si="938"/>
        <v>1.7561910799758419E-2</v>
      </c>
      <c r="CL470" s="84">
        <f t="shared" si="939"/>
        <v>819.96479067449775</v>
      </c>
      <c r="CM470" s="83">
        <f t="shared" si="885"/>
        <v>0</v>
      </c>
      <c r="CN470" s="83">
        <f t="shared" si="940"/>
        <v>2.5653088011099419</v>
      </c>
      <c r="CO470" s="83">
        <f t="shared" si="886"/>
        <v>2.5653088011099419</v>
      </c>
      <c r="CP470" s="143">
        <f t="shared" si="887"/>
        <v>0.2</v>
      </c>
      <c r="CQ470" s="83">
        <f t="shared" si="941"/>
        <v>1.7721564504283718E-2</v>
      </c>
      <c r="CR470" s="84">
        <f t="shared" si="942"/>
        <v>805.89531725829602</v>
      </c>
      <c r="CS470" s="83">
        <f t="shared" si="888"/>
        <v>0</v>
      </c>
      <c r="CT470" s="83">
        <f t="shared" si="943"/>
        <v>2.5686488801058878</v>
      </c>
      <c r="CU470" s="83">
        <f t="shared" si="889"/>
        <v>2.5686488801058878</v>
      </c>
      <c r="CV470" s="143">
        <f t="shared" si="890"/>
        <v>0.2</v>
      </c>
      <c r="CW470" s="83">
        <f t="shared" si="944"/>
        <v>1.7749526987183781E-2</v>
      </c>
      <c r="CX470" s="84">
        <f t="shared" si="945"/>
        <v>804.37100263115929</v>
      </c>
      <c r="CY470" s="83">
        <f t="shared" si="891"/>
        <v>0</v>
      </c>
      <c r="CZ470" s="83">
        <f t="shared" si="946"/>
        <v>2.5690112731650463</v>
      </c>
      <c r="DA470" s="83">
        <f t="shared" si="892"/>
        <v>2.5690112731650463</v>
      </c>
      <c r="DB470" s="143">
        <f t="shared" si="893"/>
        <v>0.2</v>
      </c>
      <c r="DC470" s="83">
        <f t="shared" si="947"/>
        <v>1.7750446767325713E-2</v>
      </c>
      <c r="DD470" s="84">
        <f t="shared" si="948"/>
        <v>804.29649822696308</v>
      </c>
      <c r="DE470" s="86">
        <f t="shared" si="894"/>
        <v>2294.478686059912</v>
      </c>
      <c r="DF470" s="86">
        <f t="shared" si="895"/>
        <v>917.79147442396481</v>
      </c>
      <c r="DG470" s="86">
        <f t="shared" si="896"/>
        <v>573.61967151497799</v>
      </c>
      <c r="DH470" s="86">
        <f t="shared" si="897"/>
        <v>0.25738468863221298</v>
      </c>
      <c r="DI470" s="86">
        <f t="shared" si="898"/>
        <v>0.58158133330268913</v>
      </c>
      <c r="DJ470" s="86">
        <f t="shared" si="899"/>
        <v>42.41893511681257</v>
      </c>
      <c r="DK470" s="86">
        <f t="shared" si="900"/>
        <v>-132.65053234348824</v>
      </c>
      <c r="DL470" s="86">
        <f t="shared" si="958"/>
        <v>-132.65053234348824</v>
      </c>
      <c r="DM470" s="86">
        <f t="shared" si="901"/>
        <v>0.58158133330268913</v>
      </c>
      <c r="DN470" s="85">
        <f t="shared" si="902"/>
        <v>0.58158133330268913</v>
      </c>
      <c r="DO470" s="85">
        <f t="shared" si="949"/>
        <v>58.15813333026891</v>
      </c>
      <c r="DP470" s="85">
        <f t="shared" si="903"/>
        <v>0.58158133330268913</v>
      </c>
      <c r="DQ470" s="85">
        <f t="shared" si="950"/>
        <v>58.15813333026891</v>
      </c>
      <c r="DR470" s="85">
        <f t="shared" si="904"/>
        <v>0.58158133330268913</v>
      </c>
      <c r="DS470" s="85">
        <f t="shared" si="951"/>
        <v>58.15813333026891</v>
      </c>
      <c r="DT470" s="81"/>
      <c r="DU470" s="81"/>
      <c r="DV470" s="81">
        <f t="shared" si="952"/>
        <v>-0.58158133330268913</v>
      </c>
      <c r="DW470" s="100"/>
    </row>
    <row r="471" spans="1:127" x14ac:dyDescent="0.2">
      <c r="A471" s="59">
        <f t="shared" si="905"/>
        <v>62.133333333333752</v>
      </c>
      <c r="B471" s="44">
        <f t="shared" si="906"/>
        <v>62133.33333333375</v>
      </c>
      <c r="C471" s="52">
        <f t="shared" si="840"/>
        <v>133.33333333333334</v>
      </c>
      <c r="D471" s="50">
        <f t="shared" si="841"/>
        <v>4</v>
      </c>
      <c r="E471" s="44">
        <f t="shared" si="842"/>
        <v>4.13</v>
      </c>
      <c r="F471" s="47">
        <f t="shared" si="843"/>
        <v>0.02</v>
      </c>
      <c r="G471" s="52">
        <f t="shared" si="907"/>
        <v>2.4606225095622509E-2</v>
      </c>
      <c r="H471" s="57">
        <f t="shared" si="908"/>
        <v>641.47969326961504</v>
      </c>
      <c r="I471" s="52">
        <f t="shared" si="909"/>
        <v>0</v>
      </c>
      <c r="J471" s="54">
        <f t="shared" si="910"/>
        <v>1798.0528732612088</v>
      </c>
      <c r="K471" s="46">
        <f t="shared" si="953"/>
        <v>1798.0528732612088</v>
      </c>
      <c r="L471" s="80">
        <f t="shared" si="844"/>
        <v>0</v>
      </c>
      <c r="M471" s="142">
        <f t="shared" si="845"/>
        <v>0</v>
      </c>
      <c r="N471" s="60">
        <f t="shared" si="846"/>
        <v>4.13</v>
      </c>
      <c r="O471" s="53">
        <f t="shared" si="847"/>
        <v>0</v>
      </c>
      <c r="P471" s="58">
        <f t="shared" si="911"/>
        <v>2.7746865209250031</v>
      </c>
      <c r="Q471" s="49">
        <f t="shared" si="848"/>
        <v>2.7746865209250031</v>
      </c>
      <c r="R471" s="143">
        <f t="shared" si="849"/>
        <v>0.02</v>
      </c>
      <c r="S471" s="51">
        <f t="shared" si="912"/>
        <v>1.9166035596554148E-2</v>
      </c>
      <c r="T471" s="57">
        <f t="shared" si="913"/>
        <v>639.77094756435633</v>
      </c>
      <c r="U471" s="53">
        <f t="shared" si="850"/>
        <v>0</v>
      </c>
      <c r="V471" s="58">
        <f t="shared" si="914"/>
        <v>2.775444524790327</v>
      </c>
      <c r="W471" s="49">
        <f t="shared" si="851"/>
        <v>2.775444524790327</v>
      </c>
      <c r="X471" s="143">
        <f t="shared" si="852"/>
        <v>0.02</v>
      </c>
      <c r="Y471" s="51">
        <f t="shared" si="915"/>
        <v>1.8571213815298394E-2</v>
      </c>
      <c r="Z471" s="57">
        <f t="shared" si="916"/>
        <v>627.85443540376627</v>
      </c>
      <c r="AA471" s="53">
        <f t="shared" si="853"/>
        <v>0</v>
      </c>
      <c r="AB471" s="58">
        <f t="shared" si="917"/>
        <v>2.7810778237848859</v>
      </c>
      <c r="AC471" s="49">
        <f t="shared" si="854"/>
        <v>2.7810778237848859</v>
      </c>
      <c r="AD471" s="143">
        <f t="shared" si="855"/>
        <v>0.02</v>
      </c>
      <c r="AE471" s="49">
        <f t="shared" si="954"/>
        <v>1.8518523966449395E-2</v>
      </c>
      <c r="AF471" s="57">
        <f t="shared" si="918"/>
        <v>625.32163283097418</v>
      </c>
      <c r="AG471" s="53">
        <f t="shared" si="856"/>
        <v>0</v>
      </c>
      <c r="AH471" s="58">
        <f t="shared" si="919"/>
        <v>2.7823537977646793</v>
      </c>
      <c r="AI471" s="49">
        <f t="shared" si="857"/>
        <v>2.7823537977646793</v>
      </c>
      <c r="AJ471" s="143">
        <f t="shared" si="858"/>
        <v>0.02</v>
      </c>
      <c r="AK471" s="51">
        <f t="shared" si="920"/>
        <v>1.8519082291310798E-2</v>
      </c>
      <c r="AL471" s="57">
        <f t="shared" si="921"/>
        <v>625.01861487947087</v>
      </c>
      <c r="AM471" s="53">
        <f t="shared" si="859"/>
        <v>0</v>
      </c>
      <c r="AN471" s="58">
        <f t="shared" si="922"/>
        <v>2.7825083073445107</v>
      </c>
      <c r="AO471" s="49">
        <f t="shared" si="860"/>
        <v>2.7825083073445107</v>
      </c>
      <c r="AP471" s="143">
        <f t="shared" si="861"/>
        <v>0.02</v>
      </c>
      <c r="AQ471" s="51">
        <f t="shared" si="923"/>
        <v>1.8519377941042994E-2</v>
      </c>
      <c r="AR471" s="57">
        <f t="shared" si="924"/>
        <v>624.99056407228272</v>
      </c>
      <c r="AS471" s="44">
        <f t="shared" si="862"/>
        <v>3236.4951718701759</v>
      </c>
      <c r="AT471" s="44">
        <f t="shared" si="863"/>
        <v>1294.5980687480703</v>
      </c>
      <c r="AU471" s="44">
        <f t="shared" si="864"/>
        <v>809.12379296754398</v>
      </c>
      <c r="AV471" s="47">
        <f t="shared" si="865"/>
        <v>2.8868856801353249</v>
      </c>
      <c r="AW471" s="47">
        <f t="shared" si="866"/>
        <v>40.215586235516668</v>
      </c>
      <c r="AX471" s="86">
        <f t="shared" si="867"/>
        <v>1876.7065196473213</v>
      </c>
      <c r="AY471" s="86">
        <f t="shared" si="868"/>
        <v>163.16685565368502</v>
      </c>
      <c r="AZ471" s="10">
        <f t="shared" si="925"/>
        <v>163.16685565368502</v>
      </c>
      <c r="BA471" s="44">
        <f t="shared" si="869"/>
        <v>163.16685565368502</v>
      </c>
      <c r="BB471" s="9">
        <f t="shared" si="870"/>
        <v>163.16685565368502</v>
      </c>
      <c r="BC471" s="45">
        <f t="shared" si="959"/>
        <v>21755.58075382467</v>
      </c>
      <c r="BD471" s="9">
        <f t="shared" si="871"/>
        <v>163.16685565368502</v>
      </c>
      <c r="BE471" s="45">
        <f t="shared" si="955"/>
        <v>21755.58075382467</v>
      </c>
      <c r="BF471" s="9">
        <f t="shared" si="872"/>
        <v>163.16685565368502</v>
      </c>
      <c r="BG471" s="45">
        <f t="shared" si="956"/>
        <v>21755.58075382467</v>
      </c>
      <c r="BH471" s="58"/>
      <c r="BI471" s="58"/>
      <c r="BJ471" s="58">
        <f t="shared" si="926"/>
        <v>-163.16685565368502</v>
      </c>
      <c r="BK471" s="97"/>
      <c r="BL471" s="44"/>
      <c r="BM471" s="82">
        <f t="shared" si="927"/>
        <v>46.6</v>
      </c>
      <c r="BN471" s="86">
        <f t="shared" si="928"/>
        <v>46600</v>
      </c>
      <c r="BO471" s="86">
        <f t="shared" si="929"/>
        <v>100</v>
      </c>
      <c r="BP471" s="84">
        <f t="shared" si="873"/>
        <v>3</v>
      </c>
      <c r="BQ471" s="84">
        <f t="shared" si="874"/>
        <v>2.6</v>
      </c>
      <c r="BR471" s="84">
        <f t="shared" si="875"/>
        <v>0.2</v>
      </c>
      <c r="BS471" s="84">
        <f t="shared" si="930"/>
        <v>3.2556943074938116E-2</v>
      </c>
      <c r="BT471" s="84">
        <f t="shared" si="931"/>
        <v>863.13805842220734</v>
      </c>
      <c r="BU471" s="84">
        <f t="shared" si="932"/>
        <v>0</v>
      </c>
      <c r="BV471" s="83">
        <f t="shared" si="933"/>
        <v>1277.5552811443956</v>
      </c>
      <c r="BW471" s="81">
        <f t="shared" si="957"/>
        <v>1277.5552811443956</v>
      </c>
      <c r="BX471" s="83">
        <f t="shared" si="876"/>
        <v>0</v>
      </c>
      <c r="BY471" s="141">
        <f t="shared" si="877"/>
        <v>0</v>
      </c>
      <c r="BZ471" s="83">
        <f t="shared" si="878"/>
        <v>2.6</v>
      </c>
      <c r="CA471" s="83">
        <f t="shared" si="879"/>
        <v>0</v>
      </c>
      <c r="CB471" s="83">
        <f t="shared" si="934"/>
        <v>2.5554743968198252</v>
      </c>
      <c r="CC471" s="83">
        <f t="shared" si="880"/>
        <v>2.5554743968198252</v>
      </c>
      <c r="CD471" s="143">
        <f t="shared" si="881"/>
        <v>0.2</v>
      </c>
      <c r="CE471" s="83">
        <f t="shared" si="935"/>
        <v>1.8349523213569693E-2</v>
      </c>
      <c r="CF471" s="84">
        <f t="shared" si="936"/>
        <v>877.27225757573535</v>
      </c>
      <c r="CG471" s="83">
        <f t="shared" si="882"/>
        <v>0</v>
      </c>
      <c r="CH471" s="83">
        <f t="shared" si="937"/>
        <v>2.5521537495839119</v>
      </c>
      <c r="CI471" s="83">
        <f t="shared" si="883"/>
        <v>2.5521537495839119</v>
      </c>
      <c r="CJ471" s="143">
        <f t="shared" si="884"/>
        <v>0.2</v>
      </c>
      <c r="CK471" s="83">
        <f t="shared" si="938"/>
        <v>1.754191079975842E-2</v>
      </c>
      <c r="CL471" s="84">
        <f t="shared" si="939"/>
        <v>820.65257174196006</v>
      </c>
      <c r="CM471" s="83">
        <f t="shared" si="885"/>
        <v>0</v>
      </c>
      <c r="CN471" s="83">
        <f t="shared" si="940"/>
        <v>2.5655080406068307</v>
      </c>
      <c r="CO471" s="83">
        <f t="shared" si="886"/>
        <v>2.5655080406068307</v>
      </c>
      <c r="CP471" s="143">
        <f t="shared" si="887"/>
        <v>0.2</v>
      </c>
      <c r="CQ471" s="83">
        <f t="shared" si="941"/>
        <v>1.7701564504283718E-2</v>
      </c>
      <c r="CR471" s="84">
        <f t="shared" si="942"/>
        <v>806.58574347507817</v>
      </c>
      <c r="CS471" s="83">
        <f t="shared" si="888"/>
        <v>0</v>
      </c>
      <c r="CT471" s="83">
        <f t="shared" si="943"/>
        <v>2.568847537639583</v>
      </c>
      <c r="CU471" s="83">
        <f t="shared" si="889"/>
        <v>2.568847537639583</v>
      </c>
      <c r="CV471" s="143">
        <f t="shared" si="890"/>
        <v>0.2</v>
      </c>
      <c r="CW471" s="83">
        <f t="shared" si="944"/>
        <v>1.7729526987183782E-2</v>
      </c>
      <c r="CX471" s="84">
        <f t="shared" si="945"/>
        <v>805.06161967596347</v>
      </c>
      <c r="CY471" s="83">
        <f t="shared" si="891"/>
        <v>0</v>
      </c>
      <c r="CZ471" s="83">
        <f t="shared" si="946"/>
        <v>2.5692098901930644</v>
      </c>
      <c r="DA471" s="83">
        <f t="shared" si="892"/>
        <v>2.5692098901930644</v>
      </c>
      <c r="DB471" s="143">
        <f t="shared" si="893"/>
        <v>0.2</v>
      </c>
      <c r="DC471" s="83">
        <f t="shared" si="947"/>
        <v>1.7730446767325714E-2</v>
      </c>
      <c r="DD471" s="84">
        <f t="shared" si="948"/>
        <v>804.98705365397257</v>
      </c>
      <c r="DE471" s="86">
        <f t="shared" si="894"/>
        <v>2299.5995060599121</v>
      </c>
      <c r="DF471" s="86">
        <f t="shared" si="895"/>
        <v>919.8398024239649</v>
      </c>
      <c r="DG471" s="86">
        <f t="shared" si="896"/>
        <v>574.89987651497802</v>
      </c>
      <c r="DH471" s="86">
        <f t="shared" si="897"/>
        <v>0.25647943695082204</v>
      </c>
      <c r="DI471" s="86">
        <f t="shared" si="898"/>
        <v>0.57782961071404582</v>
      </c>
      <c r="DJ471" s="86">
        <f t="shared" si="899"/>
        <v>41.906325370907595</v>
      </c>
      <c r="DK471" s="86">
        <f t="shared" si="900"/>
        <v>-135.41688713845613</v>
      </c>
      <c r="DL471" s="86">
        <f t="shared" si="958"/>
        <v>-135.41688713845613</v>
      </c>
      <c r="DM471" s="86">
        <f t="shared" si="901"/>
        <v>0.57782961071404582</v>
      </c>
      <c r="DN471" s="85">
        <f t="shared" si="902"/>
        <v>0.57782961071404582</v>
      </c>
      <c r="DO471" s="85">
        <f t="shared" si="949"/>
        <v>57.782961071404578</v>
      </c>
      <c r="DP471" s="85">
        <f t="shared" si="903"/>
        <v>0.57782961071404582</v>
      </c>
      <c r="DQ471" s="85">
        <f t="shared" si="950"/>
        <v>57.782961071404578</v>
      </c>
      <c r="DR471" s="85">
        <f t="shared" si="904"/>
        <v>0.57782961071404582</v>
      </c>
      <c r="DS471" s="85">
        <f t="shared" si="951"/>
        <v>57.782961071404578</v>
      </c>
      <c r="DT471" s="81"/>
      <c r="DU471" s="81"/>
      <c r="DV471" s="81">
        <f t="shared" si="952"/>
        <v>-0.57782961071404582</v>
      </c>
      <c r="DW471" s="100"/>
    </row>
    <row r="472" spans="1:127" x14ac:dyDescent="0.2">
      <c r="A472" s="59">
        <f t="shared" si="905"/>
        <v>62.266666666667085</v>
      </c>
      <c r="B472" s="44">
        <f t="shared" si="906"/>
        <v>62266.666666667086</v>
      </c>
      <c r="C472" s="52">
        <f t="shared" si="840"/>
        <v>133.33333333333334</v>
      </c>
      <c r="D472" s="50">
        <f t="shared" si="841"/>
        <v>4</v>
      </c>
      <c r="E472" s="44">
        <f t="shared" si="842"/>
        <v>4.13</v>
      </c>
      <c r="F472" s="47">
        <f t="shared" si="843"/>
        <v>0.02</v>
      </c>
      <c r="G472" s="52">
        <f t="shared" si="907"/>
        <v>2.4603558428955841E-2</v>
      </c>
      <c r="H472" s="57">
        <f t="shared" si="908"/>
        <v>642.27404005774383</v>
      </c>
      <c r="I472" s="52">
        <f t="shared" si="909"/>
        <v>0</v>
      </c>
      <c r="J472" s="54">
        <f t="shared" si="910"/>
        <v>1802.3692732612087</v>
      </c>
      <c r="K472" s="46">
        <f t="shared" si="953"/>
        <v>1802.3692732612087</v>
      </c>
      <c r="L472" s="80">
        <f t="shared" si="844"/>
        <v>0</v>
      </c>
      <c r="M472" s="142">
        <f t="shared" si="845"/>
        <v>0</v>
      </c>
      <c r="N472" s="60">
        <f t="shared" si="846"/>
        <v>4.13</v>
      </c>
      <c r="O472" s="53">
        <f t="shared" si="847"/>
        <v>0</v>
      </c>
      <c r="P472" s="58">
        <f t="shared" si="911"/>
        <v>2.774663880721973</v>
      </c>
      <c r="Q472" s="49">
        <f t="shared" si="848"/>
        <v>2.774663880721973</v>
      </c>
      <c r="R472" s="143">
        <f t="shared" si="849"/>
        <v>0.02</v>
      </c>
      <c r="S472" s="51">
        <f t="shared" si="912"/>
        <v>1.916336892988748E-2</v>
      </c>
      <c r="T472" s="57">
        <f t="shared" si="913"/>
        <v>640.691878132846</v>
      </c>
      <c r="U472" s="53">
        <f t="shared" si="850"/>
        <v>0</v>
      </c>
      <c r="V472" s="58">
        <f t="shared" si="914"/>
        <v>2.775360237037642</v>
      </c>
      <c r="W472" s="49">
        <f t="shared" si="851"/>
        <v>2.775360237037642</v>
      </c>
      <c r="X472" s="143">
        <f t="shared" si="852"/>
        <v>0.02</v>
      </c>
      <c r="Y472" s="51">
        <f t="shared" si="915"/>
        <v>1.8568547148631726E-2</v>
      </c>
      <c r="Z472" s="57">
        <f t="shared" si="916"/>
        <v>628.7465390081245</v>
      </c>
      <c r="AA472" s="53">
        <f t="shared" si="853"/>
        <v>0</v>
      </c>
      <c r="AB472" s="58">
        <f t="shared" si="917"/>
        <v>2.780962924019982</v>
      </c>
      <c r="AC472" s="49">
        <f t="shared" si="854"/>
        <v>2.780962924019982</v>
      </c>
      <c r="AD472" s="143">
        <f t="shared" si="855"/>
        <v>0.02</v>
      </c>
      <c r="AE472" s="49">
        <f t="shared" si="954"/>
        <v>1.8515857299782727E-2</v>
      </c>
      <c r="AF472" s="57">
        <f t="shared" si="918"/>
        <v>626.20940329534835</v>
      </c>
      <c r="AG472" s="53">
        <f t="shared" si="856"/>
        <v>0</v>
      </c>
      <c r="AH472" s="58">
        <f t="shared" si="919"/>
        <v>2.7822318024215034</v>
      </c>
      <c r="AI472" s="49">
        <f t="shared" si="857"/>
        <v>2.7822318024215034</v>
      </c>
      <c r="AJ472" s="143">
        <f t="shared" si="858"/>
        <v>0.02</v>
      </c>
      <c r="AK472" s="51">
        <f t="shared" si="920"/>
        <v>1.8516415624644129E-2</v>
      </c>
      <c r="AL472" s="57">
        <f t="shared" si="921"/>
        <v>625.90600497212574</v>
      </c>
      <c r="AM472" s="53">
        <f t="shared" si="859"/>
        <v>0</v>
      </c>
      <c r="AN472" s="58">
        <f t="shared" si="922"/>
        <v>2.7823853979832109</v>
      </c>
      <c r="AO472" s="49">
        <f t="shared" si="860"/>
        <v>2.7823853979832109</v>
      </c>
      <c r="AP472" s="143">
        <f t="shared" si="861"/>
        <v>0.02</v>
      </c>
      <c r="AQ472" s="51">
        <f t="shared" si="923"/>
        <v>1.8516711274376325E-2</v>
      </c>
      <c r="AR472" s="57">
        <f t="shared" si="924"/>
        <v>625.87791905621725</v>
      </c>
      <c r="AS472" s="44">
        <f t="shared" si="862"/>
        <v>3244.2646918701753</v>
      </c>
      <c r="AT472" s="44">
        <f t="shared" si="863"/>
        <v>1297.7058767480701</v>
      </c>
      <c r="AU472" s="44">
        <f t="shared" si="864"/>
        <v>811.06617296754382</v>
      </c>
      <c r="AV472" s="47">
        <f t="shared" si="865"/>
        <v>2.8654517356789562</v>
      </c>
      <c r="AW472" s="47">
        <f t="shared" si="866"/>
        <v>39.656141167786686</v>
      </c>
      <c r="AX472" s="86">
        <f t="shared" si="867"/>
        <v>1834.9941999440221</v>
      </c>
      <c r="AY472" s="86">
        <f t="shared" si="868"/>
        <v>161.78544744463684</v>
      </c>
      <c r="AZ472" s="10">
        <f t="shared" si="925"/>
        <v>161.78544744463684</v>
      </c>
      <c r="BA472" s="44">
        <f t="shared" si="869"/>
        <v>161.78544744463684</v>
      </c>
      <c r="BB472" s="9">
        <f t="shared" si="870"/>
        <v>161.78544744463684</v>
      </c>
      <c r="BC472" s="45">
        <f t="shared" si="959"/>
        <v>21571.392992618246</v>
      </c>
      <c r="BD472" s="9">
        <f t="shared" si="871"/>
        <v>161.78544744463684</v>
      </c>
      <c r="BE472" s="45">
        <f t="shared" si="955"/>
        <v>21571.392992618246</v>
      </c>
      <c r="BF472" s="9">
        <f t="shared" si="872"/>
        <v>161.78544744463684</v>
      </c>
      <c r="BG472" s="45">
        <f t="shared" si="956"/>
        <v>21571.392992618246</v>
      </c>
      <c r="BH472" s="58"/>
      <c r="BI472" s="58"/>
      <c r="BJ472" s="58">
        <f t="shared" si="926"/>
        <v>-161.78544744463684</v>
      </c>
      <c r="BK472" s="97"/>
      <c r="BL472" s="44"/>
      <c r="BM472" s="82">
        <f t="shared" si="927"/>
        <v>46.7</v>
      </c>
      <c r="BN472" s="86">
        <f t="shared" si="928"/>
        <v>46700</v>
      </c>
      <c r="BO472" s="86">
        <f t="shared" si="929"/>
        <v>100</v>
      </c>
      <c r="BP472" s="84">
        <f t="shared" si="873"/>
        <v>3</v>
      </c>
      <c r="BQ472" s="84">
        <f t="shared" si="874"/>
        <v>2.6</v>
      </c>
      <c r="BR472" s="84">
        <f t="shared" si="875"/>
        <v>0.2</v>
      </c>
      <c r="BS472" s="84">
        <f t="shared" si="930"/>
        <v>3.2536943074938117E-2</v>
      </c>
      <c r="BT472" s="84">
        <f t="shared" si="931"/>
        <v>864.38986392508957</v>
      </c>
      <c r="BU472" s="84">
        <f t="shared" si="932"/>
        <v>0</v>
      </c>
      <c r="BV472" s="83">
        <f t="shared" si="933"/>
        <v>1280.4001811443954</v>
      </c>
      <c r="BW472" s="81">
        <f t="shared" si="957"/>
        <v>1280.4001811443954</v>
      </c>
      <c r="BX472" s="83">
        <f t="shared" si="876"/>
        <v>0</v>
      </c>
      <c r="BY472" s="141">
        <f t="shared" si="877"/>
        <v>0</v>
      </c>
      <c r="BZ472" s="83">
        <f t="shared" si="878"/>
        <v>2.6</v>
      </c>
      <c r="CA472" s="83">
        <f t="shared" si="879"/>
        <v>0</v>
      </c>
      <c r="CB472" s="83">
        <f t="shared" si="934"/>
        <v>2.555540789437968</v>
      </c>
      <c r="CC472" s="83">
        <f t="shared" si="880"/>
        <v>2.555540789437968</v>
      </c>
      <c r="CD472" s="143">
        <f t="shared" si="881"/>
        <v>0.2</v>
      </c>
      <c r="CE472" s="83">
        <f t="shared" si="935"/>
        <v>1.8329523213569694E-2</v>
      </c>
      <c r="CF472" s="84">
        <f t="shared" si="936"/>
        <v>877.98991388394927</v>
      </c>
      <c r="CG472" s="83">
        <f t="shared" si="882"/>
        <v>0</v>
      </c>
      <c r="CH472" s="83">
        <f t="shared" si="937"/>
        <v>2.5523457614334006</v>
      </c>
      <c r="CI472" s="83">
        <f t="shared" si="883"/>
        <v>2.5523457614334006</v>
      </c>
      <c r="CJ472" s="143">
        <f t="shared" si="884"/>
        <v>0.2</v>
      </c>
      <c r="CK472" s="83">
        <f t="shared" si="938"/>
        <v>1.7521910799758421E-2</v>
      </c>
      <c r="CL472" s="84">
        <f t="shared" si="939"/>
        <v>821.3395174560502</v>
      </c>
      <c r="CM472" s="83">
        <f t="shared" si="885"/>
        <v>0</v>
      </c>
      <c r="CN472" s="83">
        <f t="shared" si="940"/>
        <v>2.5657074528370414</v>
      </c>
      <c r="CO472" s="83">
        <f t="shared" si="886"/>
        <v>2.5657074528370414</v>
      </c>
      <c r="CP472" s="143">
        <f t="shared" si="887"/>
        <v>0.2</v>
      </c>
      <c r="CQ472" s="83">
        <f t="shared" si="941"/>
        <v>1.7681564504283719E-2</v>
      </c>
      <c r="CR472" s="84">
        <f t="shared" si="942"/>
        <v>807.27533650009548</v>
      </c>
      <c r="CS472" s="83">
        <f t="shared" si="888"/>
        <v>0</v>
      </c>
      <c r="CT472" s="83">
        <f t="shared" si="943"/>
        <v>2.5690463678524544</v>
      </c>
      <c r="CU472" s="83">
        <f t="shared" si="889"/>
        <v>2.5690463678524544</v>
      </c>
      <c r="CV472" s="143">
        <f t="shared" si="890"/>
        <v>0.2</v>
      </c>
      <c r="CW472" s="83">
        <f t="shared" si="944"/>
        <v>1.7709526987183782E-2</v>
      </c>
      <c r="CX472" s="84">
        <f t="shared" si="945"/>
        <v>805.75140475380681</v>
      </c>
      <c r="CY472" s="83">
        <f t="shared" si="891"/>
        <v>0</v>
      </c>
      <c r="CZ472" s="83">
        <f t="shared" si="946"/>
        <v>2.5694086796594733</v>
      </c>
      <c r="DA472" s="83">
        <f t="shared" si="892"/>
        <v>2.5694086796594733</v>
      </c>
      <c r="DB472" s="143">
        <f t="shared" si="893"/>
        <v>0.2</v>
      </c>
      <c r="DC472" s="83">
        <f t="shared" si="947"/>
        <v>1.7710446767325715E-2</v>
      </c>
      <c r="DD472" s="84">
        <f t="shared" si="948"/>
        <v>805.67677724701048</v>
      </c>
      <c r="DE472" s="86">
        <f t="shared" si="894"/>
        <v>2304.7203260599117</v>
      </c>
      <c r="DF472" s="86">
        <f t="shared" si="895"/>
        <v>921.88813042396464</v>
      </c>
      <c r="DG472" s="86">
        <f t="shared" si="896"/>
        <v>576.18008151497793</v>
      </c>
      <c r="DH472" s="86">
        <f t="shared" si="897"/>
        <v>0.25557960472904068</v>
      </c>
      <c r="DI472" s="86">
        <f t="shared" si="898"/>
        <v>0.57411131439741625</v>
      </c>
      <c r="DJ472" s="86">
        <f t="shared" si="899"/>
        <v>41.401159877491821</v>
      </c>
      <c r="DK472" s="86">
        <f t="shared" si="900"/>
        <v>-138.17902530096168</v>
      </c>
      <c r="DL472" s="86">
        <f t="shared" si="958"/>
        <v>-138.17902530096168</v>
      </c>
      <c r="DM472" s="86">
        <f t="shared" si="901"/>
        <v>0.57411131439741625</v>
      </c>
      <c r="DN472" s="85">
        <f t="shared" si="902"/>
        <v>0.57411131439741625</v>
      </c>
      <c r="DO472" s="85">
        <f t="shared" si="949"/>
        <v>57.411131439741624</v>
      </c>
      <c r="DP472" s="85">
        <f t="shared" si="903"/>
        <v>0.57411131439741625</v>
      </c>
      <c r="DQ472" s="85">
        <f t="shared" si="950"/>
        <v>57.411131439741624</v>
      </c>
      <c r="DR472" s="85">
        <f t="shared" si="904"/>
        <v>0.57411131439741625</v>
      </c>
      <c r="DS472" s="85">
        <f t="shared" si="951"/>
        <v>57.411131439741624</v>
      </c>
      <c r="DT472" s="81"/>
      <c r="DU472" s="81"/>
      <c r="DV472" s="81">
        <f t="shared" si="952"/>
        <v>-0.57411131439741625</v>
      </c>
      <c r="DW472" s="100"/>
    </row>
    <row r="473" spans="1:127" x14ac:dyDescent="0.2">
      <c r="A473" s="59">
        <f t="shared" si="905"/>
        <v>62.400000000000425</v>
      </c>
      <c r="B473" s="44">
        <f t="shared" si="906"/>
        <v>62400.000000000422</v>
      </c>
      <c r="C473" s="52">
        <f t="shared" si="840"/>
        <v>133.33333333333334</v>
      </c>
      <c r="D473" s="50">
        <f t="shared" si="841"/>
        <v>4</v>
      </c>
      <c r="E473" s="44">
        <f t="shared" si="842"/>
        <v>4.13</v>
      </c>
      <c r="F473" s="47">
        <f t="shared" si="843"/>
        <v>0.02</v>
      </c>
      <c r="G473" s="52">
        <f t="shared" si="907"/>
        <v>2.4600891762289172E-2</v>
      </c>
      <c r="H473" s="57">
        <f t="shared" si="908"/>
        <v>643.06830075493906</v>
      </c>
      <c r="I473" s="52">
        <f t="shared" si="909"/>
        <v>0</v>
      </c>
      <c r="J473" s="54">
        <f t="shared" si="910"/>
        <v>1806.6856732612086</v>
      </c>
      <c r="K473" s="46">
        <f t="shared" si="953"/>
        <v>1806.6856732612086</v>
      </c>
      <c r="L473" s="80">
        <f t="shared" si="844"/>
        <v>0</v>
      </c>
      <c r="M473" s="142">
        <f t="shared" si="845"/>
        <v>0</v>
      </c>
      <c r="N473" s="60">
        <f t="shared" si="846"/>
        <v>4.13</v>
      </c>
      <c r="O473" s="53">
        <f t="shared" si="847"/>
        <v>0</v>
      </c>
      <c r="P473" s="58">
        <f t="shared" si="911"/>
        <v>2.7746436785642974</v>
      </c>
      <c r="Q473" s="49">
        <f t="shared" si="848"/>
        <v>2.7746436785642974</v>
      </c>
      <c r="R473" s="143">
        <f t="shared" si="849"/>
        <v>0.02</v>
      </c>
      <c r="S473" s="51">
        <f t="shared" si="912"/>
        <v>1.9160702263220811E-2</v>
      </c>
      <c r="T473" s="57">
        <f t="shared" si="913"/>
        <v>641.6126880721298</v>
      </c>
      <c r="U473" s="53">
        <f t="shared" si="850"/>
        <v>0</v>
      </c>
      <c r="V473" s="58">
        <f t="shared" si="914"/>
        <v>2.7752792857345994</v>
      </c>
      <c r="W473" s="49">
        <f t="shared" si="851"/>
        <v>2.7752792857345994</v>
      </c>
      <c r="X473" s="143">
        <f t="shared" si="852"/>
        <v>0.02</v>
      </c>
      <c r="Y473" s="51">
        <f t="shared" si="915"/>
        <v>1.8565880481965058E-2</v>
      </c>
      <c r="Z473" s="57">
        <f t="shared" si="916"/>
        <v>629.63854159419202</v>
      </c>
      <c r="AA473" s="53">
        <f t="shared" si="853"/>
        <v>0</v>
      </c>
      <c r="AB473" s="58">
        <f t="shared" si="917"/>
        <v>2.7808511772878712</v>
      </c>
      <c r="AC473" s="49">
        <f t="shared" si="854"/>
        <v>2.7808511772878712</v>
      </c>
      <c r="AD473" s="143">
        <f t="shared" si="855"/>
        <v>0.02</v>
      </c>
      <c r="AE473" s="49">
        <f t="shared" si="954"/>
        <v>1.8513190633116058E-2</v>
      </c>
      <c r="AF473" s="57">
        <f t="shared" si="918"/>
        <v>627.09708258592946</v>
      </c>
      <c r="AG473" s="53">
        <f t="shared" si="856"/>
        <v>0</v>
      </c>
      <c r="AH473" s="58">
        <f t="shared" si="919"/>
        <v>2.7821129317538458</v>
      </c>
      <c r="AI473" s="49">
        <f t="shared" si="857"/>
        <v>2.7821129317538458</v>
      </c>
      <c r="AJ473" s="143">
        <f t="shared" si="858"/>
        <v>0.02</v>
      </c>
      <c r="AK473" s="51">
        <f t="shared" si="920"/>
        <v>1.8513748957977461E-2</v>
      </c>
      <c r="AL473" s="57">
        <f t="shared" si="921"/>
        <v>626.79330617998801</v>
      </c>
      <c r="AM473" s="53">
        <f t="shared" si="859"/>
        <v>0</v>
      </c>
      <c r="AN473" s="58">
        <f t="shared" si="922"/>
        <v>2.7822656103469594</v>
      </c>
      <c r="AO473" s="49">
        <f t="shared" si="860"/>
        <v>2.7822656103469594</v>
      </c>
      <c r="AP473" s="143">
        <f t="shared" si="861"/>
        <v>0.02</v>
      </c>
      <c r="AQ473" s="51">
        <f t="shared" si="923"/>
        <v>1.8514044607709657E-2</v>
      </c>
      <c r="AR473" s="57">
        <f t="shared" si="924"/>
        <v>626.76518545022407</v>
      </c>
      <c r="AS473" s="44">
        <f t="shared" si="862"/>
        <v>3252.0342118701756</v>
      </c>
      <c r="AT473" s="44">
        <f t="shared" si="863"/>
        <v>1300.8136847480703</v>
      </c>
      <c r="AU473" s="44">
        <f t="shared" si="864"/>
        <v>813.00855296754389</v>
      </c>
      <c r="AV473" s="47">
        <f t="shared" si="865"/>
        <v>2.8442208462237994</v>
      </c>
      <c r="AW473" s="47">
        <f t="shared" si="866"/>
        <v>39.105613673562154</v>
      </c>
      <c r="AX473" s="86">
        <f t="shared" si="867"/>
        <v>1794.2925534074423</v>
      </c>
      <c r="AY473" s="86">
        <f t="shared" si="868"/>
        <v>160.41072605053748</v>
      </c>
      <c r="AZ473" s="10">
        <f t="shared" si="925"/>
        <v>160.41072605053748</v>
      </c>
      <c r="BA473" s="44">
        <f t="shared" si="869"/>
        <v>160.41072605053748</v>
      </c>
      <c r="BB473" s="9">
        <f t="shared" si="870"/>
        <v>160.41072605053748</v>
      </c>
      <c r="BC473" s="45">
        <f t="shared" si="959"/>
        <v>21388.096806738333</v>
      </c>
      <c r="BD473" s="9">
        <f t="shared" si="871"/>
        <v>160.41072605053748</v>
      </c>
      <c r="BE473" s="45">
        <f t="shared" si="955"/>
        <v>21388.096806738333</v>
      </c>
      <c r="BF473" s="9">
        <f t="shared" si="872"/>
        <v>160.41072605053748</v>
      </c>
      <c r="BG473" s="45">
        <f t="shared" si="956"/>
        <v>21388.096806738333</v>
      </c>
      <c r="BH473" s="58"/>
      <c r="BI473" s="58"/>
      <c r="BJ473" s="58">
        <f t="shared" si="926"/>
        <v>-160.41072605053748</v>
      </c>
      <c r="BK473" s="97"/>
      <c r="BL473" s="44"/>
      <c r="BM473" s="82">
        <f t="shared" si="927"/>
        <v>46.800000000000004</v>
      </c>
      <c r="BN473" s="86">
        <f t="shared" si="928"/>
        <v>46800</v>
      </c>
      <c r="BO473" s="86">
        <f t="shared" si="929"/>
        <v>100</v>
      </c>
      <c r="BP473" s="84">
        <f t="shared" si="873"/>
        <v>3</v>
      </c>
      <c r="BQ473" s="84">
        <f t="shared" si="874"/>
        <v>2.6</v>
      </c>
      <c r="BR473" s="84">
        <f t="shared" si="875"/>
        <v>0.2</v>
      </c>
      <c r="BS473" s="84">
        <f t="shared" si="930"/>
        <v>3.2516943074938118E-2</v>
      </c>
      <c r="BT473" s="84">
        <f t="shared" si="931"/>
        <v>865.64090019720254</v>
      </c>
      <c r="BU473" s="84">
        <f t="shared" si="932"/>
        <v>0</v>
      </c>
      <c r="BV473" s="83">
        <f t="shared" si="933"/>
        <v>1283.2450811443953</v>
      </c>
      <c r="BW473" s="81">
        <f t="shared" si="957"/>
        <v>1283.2450811443953</v>
      </c>
      <c r="BX473" s="83">
        <f t="shared" si="876"/>
        <v>0</v>
      </c>
      <c r="BY473" s="141">
        <f t="shared" si="877"/>
        <v>0</v>
      </c>
      <c r="BZ473" s="83">
        <f t="shared" si="878"/>
        <v>2.6</v>
      </c>
      <c r="CA473" s="83">
        <f t="shared" si="879"/>
        <v>0</v>
      </c>
      <c r="CB473" s="83">
        <f t="shared" si="934"/>
        <v>2.555607347681903</v>
      </c>
      <c r="CC473" s="83">
        <f t="shared" si="880"/>
        <v>2.555607347681903</v>
      </c>
      <c r="CD473" s="143">
        <f t="shared" si="881"/>
        <v>0.2</v>
      </c>
      <c r="CE473" s="83">
        <f t="shared" si="935"/>
        <v>1.8309523213569694E-2</v>
      </c>
      <c r="CF473" s="84">
        <f t="shared" si="936"/>
        <v>878.7067689343279</v>
      </c>
      <c r="CG473" s="83">
        <f t="shared" si="882"/>
        <v>0</v>
      </c>
      <c r="CH473" s="83">
        <f t="shared" si="937"/>
        <v>2.5525379359533145</v>
      </c>
      <c r="CI473" s="83">
        <f t="shared" si="883"/>
        <v>2.5525379359533145</v>
      </c>
      <c r="CJ473" s="143">
        <f t="shared" si="884"/>
        <v>0.2</v>
      </c>
      <c r="CK473" s="83">
        <f t="shared" si="938"/>
        <v>1.7501910799758422E-2</v>
      </c>
      <c r="CL473" s="84">
        <f t="shared" si="939"/>
        <v>822.02562789862293</v>
      </c>
      <c r="CM473" s="83">
        <f t="shared" si="885"/>
        <v>0</v>
      </c>
      <c r="CN473" s="83">
        <f t="shared" si="940"/>
        <v>2.56590703779445</v>
      </c>
      <c r="CO473" s="83">
        <f t="shared" si="886"/>
        <v>2.56590703779445</v>
      </c>
      <c r="CP473" s="143">
        <f t="shared" si="887"/>
        <v>0.2</v>
      </c>
      <c r="CQ473" s="83">
        <f t="shared" si="941"/>
        <v>1.766156450428372E-2</v>
      </c>
      <c r="CR473" s="84">
        <f t="shared" si="942"/>
        <v>807.9640964163807</v>
      </c>
      <c r="CS473" s="83">
        <f t="shared" si="888"/>
        <v>0</v>
      </c>
      <c r="CT473" s="83">
        <f t="shared" si="943"/>
        <v>2.569245370737693</v>
      </c>
      <c r="CU473" s="83">
        <f t="shared" si="889"/>
        <v>2.569245370737693</v>
      </c>
      <c r="CV473" s="143">
        <f t="shared" si="890"/>
        <v>0.2</v>
      </c>
      <c r="CW473" s="83">
        <f t="shared" si="944"/>
        <v>1.7689526987183783E-2</v>
      </c>
      <c r="CX473" s="84">
        <f t="shared" si="945"/>
        <v>806.44035794704871</v>
      </c>
      <c r="CY473" s="83">
        <f t="shared" si="891"/>
        <v>0</v>
      </c>
      <c r="CZ473" s="83">
        <f t="shared" si="946"/>
        <v>2.5696076415575808</v>
      </c>
      <c r="DA473" s="83">
        <f t="shared" si="892"/>
        <v>2.5696076415575808</v>
      </c>
      <c r="DB473" s="143">
        <f t="shared" si="893"/>
        <v>0.2</v>
      </c>
      <c r="DC473" s="83">
        <f t="shared" si="947"/>
        <v>1.7690446767325715E-2</v>
      </c>
      <c r="DD473" s="84">
        <f t="shared" si="948"/>
        <v>806.36566908844668</v>
      </c>
      <c r="DE473" s="86">
        <f t="shared" si="894"/>
        <v>2309.8411460599114</v>
      </c>
      <c r="DF473" s="86">
        <f t="shared" si="895"/>
        <v>923.9364584239645</v>
      </c>
      <c r="DG473" s="86">
        <f t="shared" si="896"/>
        <v>577.46028651497784</v>
      </c>
      <c r="DH473" s="86">
        <f t="shared" si="897"/>
        <v>0.2546851507919598</v>
      </c>
      <c r="DI473" s="86">
        <f t="shared" si="898"/>
        <v>0.57042608363238589</v>
      </c>
      <c r="DJ473" s="86">
        <f t="shared" si="899"/>
        <v>40.903315013242121</v>
      </c>
      <c r="DK473" s="86">
        <f t="shared" si="900"/>
        <v>-140.93695120434367</v>
      </c>
      <c r="DL473" s="86">
        <f t="shared" si="958"/>
        <v>-140.93695120434367</v>
      </c>
      <c r="DM473" s="86">
        <f t="shared" si="901"/>
        <v>0.57042608363238589</v>
      </c>
      <c r="DN473" s="85">
        <f t="shared" si="902"/>
        <v>0.57042608363238589</v>
      </c>
      <c r="DO473" s="85">
        <f t="shared" si="949"/>
        <v>57.042608363238593</v>
      </c>
      <c r="DP473" s="85">
        <f t="shared" si="903"/>
        <v>0.57042608363238589</v>
      </c>
      <c r="DQ473" s="85">
        <f t="shared" si="950"/>
        <v>57.042608363238593</v>
      </c>
      <c r="DR473" s="85">
        <f t="shared" si="904"/>
        <v>0.57042608363238589</v>
      </c>
      <c r="DS473" s="85">
        <f t="shared" si="951"/>
        <v>57.042608363238593</v>
      </c>
      <c r="DT473" s="81"/>
      <c r="DU473" s="81"/>
      <c r="DV473" s="81">
        <f t="shared" si="952"/>
        <v>-0.57042608363238589</v>
      </c>
      <c r="DW473" s="100"/>
    </row>
    <row r="474" spans="1:127" x14ac:dyDescent="0.2">
      <c r="A474" s="59">
        <f t="shared" si="905"/>
        <v>62.533333333333758</v>
      </c>
      <c r="B474" s="44">
        <f t="shared" si="906"/>
        <v>62533.333333333758</v>
      </c>
      <c r="C474" s="52">
        <f t="shared" si="840"/>
        <v>133.33333333333334</v>
      </c>
      <c r="D474" s="50">
        <f t="shared" si="841"/>
        <v>4</v>
      </c>
      <c r="E474" s="44">
        <f t="shared" si="842"/>
        <v>4.13</v>
      </c>
      <c r="F474" s="47">
        <f t="shared" si="843"/>
        <v>0.02</v>
      </c>
      <c r="G474" s="52">
        <f t="shared" si="907"/>
        <v>2.4598225095622504E-2</v>
      </c>
      <c r="H474" s="57">
        <f t="shared" si="908"/>
        <v>643.86247536120072</v>
      </c>
      <c r="I474" s="52">
        <f t="shared" si="909"/>
        <v>0</v>
      </c>
      <c r="J474" s="54">
        <f t="shared" si="910"/>
        <v>1811.0020732612084</v>
      </c>
      <c r="K474" s="46">
        <f t="shared" si="953"/>
        <v>1811.0020732612084</v>
      </c>
      <c r="L474" s="80">
        <f t="shared" si="844"/>
        <v>0</v>
      </c>
      <c r="M474" s="142">
        <f t="shared" si="845"/>
        <v>0</v>
      </c>
      <c r="N474" s="60">
        <f t="shared" si="846"/>
        <v>4.13</v>
      </c>
      <c r="O474" s="53">
        <f t="shared" si="847"/>
        <v>0</v>
      </c>
      <c r="P474" s="58">
        <f t="shared" si="911"/>
        <v>2.7746259122335064</v>
      </c>
      <c r="Q474" s="49">
        <f t="shared" si="848"/>
        <v>2.7746259122335064</v>
      </c>
      <c r="R474" s="143">
        <f t="shared" si="849"/>
        <v>0.02</v>
      </c>
      <c r="S474" s="51">
        <f t="shared" si="912"/>
        <v>1.9158035596554143E-2</v>
      </c>
      <c r="T474" s="57">
        <f t="shared" si="913"/>
        <v>642.53337657124064</v>
      </c>
      <c r="U474" s="53">
        <f t="shared" si="850"/>
        <v>0</v>
      </c>
      <c r="V474" s="58">
        <f t="shared" si="914"/>
        <v>2.7752016675686142</v>
      </c>
      <c r="W474" s="49">
        <f t="shared" si="851"/>
        <v>2.7752016675686142</v>
      </c>
      <c r="X474" s="143">
        <f t="shared" si="852"/>
        <v>0.02</v>
      </c>
      <c r="Y474" s="51">
        <f t="shared" si="915"/>
        <v>1.856321381529839E-2</v>
      </c>
      <c r="Z474" s="57">
        <f t="shared" si="916"/>
        <v>630.53044208358563</v>
      </c>
      <c r="AA474" s="53">
        <f t="shared" si="853"/>
        <v>0</v>
      </c>
      <c r="AB474" s="58">
        <f t="shared" si="917"/>
        <v>2.780742580743687</v>
      </c>
      <c r="AC474" s="49">
        <f t="shared" si="854"/>
        <v>2.780742580743687</v>
      </c>
      <c r="AD474" s="143">
        <f t="shared" si="855"/>
        <v>0.02</v>
      </c>
      <c r="AE474" s="49">
        <f t="shared" si="954"/>
        <v>1.851052396644939E-2</v>
      </c>
      <c r="AF474" s="57">
        <f t="shared" si="918"/>
        <v>627.9846696888028</v>
      </c>
      <c r="AG474" s="53">
        <f t="shared" si="856"/>
        <v>0</v>
      </c>
      <c r="AH474" s="58">
        <f t="shared" si="919"/>
        <v>2.7819971830040688</v>
      </c>
      <c r="AI474" s="49">
        <f t="shared" si="857"/>
        <v>2.7819971830040688</v>
      </c>
      <c r="AJ474" s="143">
        <f t="shared" si="858"/>
        <v>0.02</v>
      </c>
      <c r="AK474" s="51">
        <f t="shared" si="920"/>
        <v>1.8511082291310793E-2</v>
      </c>
      <c r="AL474" s="57">
        <f t="shared" si="921"/>
        <v>627.68051749880738</v>
      </c>
      <c r="AM474" s="53">
        <f t="shared" si="859"/>
        <v>0</v>
      </c>
      <c r="AN474" s="58">
        <f t="shared" si="922"/>
        <v>2.7821489416982876</v>
      </c>
      <c r="AO474" s="49">
        <f t="shared" si="860"/>
        <v>2.7821489416982876</v>
      </c>
      <c r="AP474" s="143">
        <f t="shared" si="861"/>
        <v>0.02</v>
      </c>
      <c r="AQ474" s="51">
        <f t="shared" si="923"/>
        <v>1.8511377941042989E-2</v>
      </c>
      <c r="AR474" s="57">
        <f t="shared" si="924"/>
        <v>627.65236225105525</v>
      </c>
      <c r="AS474" s="44">
        <f t="shared" si="862"/>
        <v>3259.8037318701754</v>
      </c>
      <c r="AT474" s="44">
        <f t="shared" si="863"/>
        <v>1303.92149274807</v>
      </c>
      <c r="AU474" s="44">
        <f t="shared" si="864"/>
        <v>814.95093296754385</v>
      </c>
      <c r="AV474" s="47">
        <f t="shared" si="865"/>
        <v>2.8231907427023799</v>
      </c>
      <c r="AW474" s="47">
        <f t="shared" si="866"/>
        <v>38.563845357513983</v>
      </c>
      <c r="AX474" s="86">
        <f t="shared" si="867"/>
        <v>1754.5752046393657</v>
      </c>
      <c r="AY474" s="86">
        <f t="shared" si="868"/>
        <v>159.04268137060211</v>
      </c>
      <c r="AZ474" s="10">
        <f t="shared" si="925"/>
        <v>159.04268137060211</v>
      </c>
      <c r="BA474" s="44">
        <f t="shared" si="869"/>
        <v>159.04268137060211</v>
      </c>
      <c r="BB474" s="9">
        <f t="shared" si="870"/>
        <v>159.04268137060211</v>
      </c>
      <c r="BC474" s="45">
        <f t="shared" si="959"/>
        <v>21205.690849413615</v>
      </c>
      <c r="BD474" s="9">
        <f t="shared" si="871"/>
        <v>159.04268137060211</v>
      </c>
      <c r="BE474" s="45">
        <f t="shared" si="955"/>
        <v>21205.690849413615</v>
      </c>
      <c r="BF474" s="9">
        <f t="shared" si="872"/>
        <v>159.04268137060211</v>
      </c>
      <c r="BG474" s="45">
        <f t="shared" si="956"/>
        <v>21205.690849413615</v>
      </c>
      <c r="BH474" s="58"/>
      <c r="BI474" s="58"/>
      <c r="BJ474" s="58">
        <f t="shared" si="926"/>
        <v>-159.04268137060211</v>
      </c>
      <c r="BK474" s="97"/>
      <c r="BL474" s="44"/>
      <c r="BM474" s="82">
        <f t="shared" si="927"/>
        <v>46.9</v>
      </c>
      <c r="BN474" s="86">
        <f t="shared" si="928"/>
        <v>46900</v>
      </c>
      <c r="BO474" s="86">
        <f t="shared" si="929"/>
        <v>100</v>
      </c>
      <c r="BP474" s="84">
        <f t="shared" si="873"/>
        <v>3</v>
      </c>
      <c r="BQ474" s="84">
        <f t="shared" si="874"/>
        <v>2.6</v>
      </c>
      <c r="BR474" s="84">
        <f t="shared" si="875"/>
        <v>0.2</v>
      </c>
      <c r="BS474" s="84">
        <f t="shared" si="930"/>
        <v>3.2496943074938119E-2</v>
      </c>
      <c r="BT474" s="84">
        <f t="shared" si="931"/>
        <v>866.89116723854625</v>
      </c>
      <c r="BU474" s="84">
        <f t="shared" si="932"/>
        <v>0</v>
      </c>
      <c r="BV474" s="83">
        <f t="shared" si="933"/>
        <v>1286.0899811443953</v>
      </c>
      <c r="BW474" s="81">
        <f t="shared" si="957"/>
        <v>1286.0899811443953</v>
      </c>
      <c r="BX474" s="83">
        <f t="shared" si="876"/>
        <v>0</v>
      </c>
      <c r="BY474" s="141">
        <f t="shared" si="877"/>
        <v>0</v>
      </c>
      <c r="BZ474" s="83">
        <f t="shared" si="878"/>
        <v>2.6</v>
      </c>
      <c r="CA474" s="83">
        <f t="shared" si="879"/>
        <v>0</v>
      </c>
      <c r="CB474" s="83">
        <f t="shared" si="934"/>
        <v>2.5556740715085633</v>
      </c>
      <c r="CC474" s="83">
        <f t="shared" si="880"/>
        <v>2.5556740715085633</v>
      </c>
      <c r="CD474" s="143">
        <f t="shared" si="881"/>
        <v>0.2</v>
      </c>
      <c r="CE474" s="83">
        <f t="shared" si="935"/>
        <v>1.8289523213569695E-2</v>
      </c>
      <c r="CF474" s="84">
        <f t="shared" si="936"/>
        <v>879.4228227220965</v>
      </c>
      <c r="CG474" s="83">
        <f t="shared" si="882"/>
        <v>0</v>
      </c>
      <c r="CH474" s="83">
        <f t="shared" si="937"/>
        <v>2.5527302731550794</v>
      </c>
      <c r="CI474" s="83">
        <f t="shared" si="883"/>
        <v>2.5527302731550794</v>
      </c>
      <c r="CJ474" s="143">
        <f t="shared" si="884"/>
        <v>0.2</v>
      </c>
      <c r="CK474" s="83">
        <f t="shared" si="938"/>
        <v>1.7481910799758422E-2</v>
      </c>
      <c r="CL474" s="84">
        <f t="shared" si="939"/>
        <v>822.71090315167123</v>
      </c>
      <c r="CM474" s="83">
        <f t="shared" si="885"/>
        <v>0</v>
      </c>
      <c r="CN474" s="83">
        <f t="shared" si="940"/>
        <v>2.5661067954729768</v>
      </c>
      <c r="CO474" s="83">
        <f t="shared" si="886"/>
        <v>2.5661067954729768</v>
      </c>
      <c r="CP474" s="143">
        <f t="shared" si="887"/>
        <v>0.2</v>
      </c>
      <c r="CQ474" s="83">
        <f t="shared" si="941"/>
        <v>1.7641564504283721E-2</v>
      </c>
      <c r="CR474" s="84">
        <f t="shared" si="942"/>
        <v>808.65202330711702</v>
      </c>
      <c r="CS474" s="83">
        <f t="shared" si="888"/>
        <v>0</v>
      </c>
      <c r="CT474" s="83">
        <f t="shared" si="943"/>
        <v>2.569444546288532</v>
      </c>
      <c r="CU474" s="83">
        <f t="shared" si="889"/>
        <v>2.569444546288532</v>
      </c>
      <c r="CV474" s="143">
        <f t="shared" si="890"/>
        <v>0.2</v>
      </c>
      <c r="CW474" s="83">
        <f t="shared" si="944"/>
        <v>1.7669526987183784E-2</v>
      </c>
      <c r="CX474" s="84">
        <f t="shared" si="945"/>
        <v>807.12847933819899</v>
      </c>
      <c r="CY474" s="83">
        <f t="shared" si="891"/>
        <v>0</v>
      </c>
      <c r="CZ474" s="83">
        <f t="shared" si="946"/>
        <v>2.5698067758807359</v>
      </c>
      <c r="DA474" s="83">
        <f t="shared" si="892"/>
        <v>2.5698067758807359</v>
      </c>
      <c r="DB474" s="143">
        <f t="shared" si="893"/>
        <v>0.2</v>
      </c>
      <c r="DC474" s="83">
        <f t="shared" si="947"/>
        <v>1.7670446767325716E-2</v>
      </c>
      <c r="DD474" s="84">
        <f t="shared" si="948"/>
        <v>807.05372926080076</v>
      </c>
      <c r="DE474" s="86">
        <f t="shared" si="894"/>
        <v>2314.9619660599114</v>
      </c>
      <c r="DF474" s="86">
        <f t="shared" si="895"/>
        <v>925.98478642396458</v>
      </c>
      <c r="DG474" s="86">
        <f t="shared" si="896"/>
        <v>578.74049151497786</v>
      </c>
      <c r="DH474" s="86">
        <f t="shared" si="897"/>
        <v>0.25379603434414777</v>
      </c>
      <c r="DI474" s="86">
        <f t="shared" si="898"/>
        <v>0.56677356222525477</v>
      </c>
      <c r="DJ474" s="86">
        <f t="shared" si="899"/>
        <v>40.412669445560397</v>
      </c>
      <c r="DK474" s="86">
        <f t="shared" si="900"/>
        <v>-143.69066921079576</v>
      </c>
      <c r="DL474" s="86">
        <f t="shared" si="958"/>
        <v>-143.69066921079576</v>
      </c>
      <c r="DM474" s="86">
        <f t="shared" si="901"/>
        <v>0.56677356222525477</v>
      </c>
      <c r="DN474" s="85">
        <f t="shared" si="902"/>
        <v>0.56677356222525477</v>
      </c>
      <c r="DO474" s="85">
        <f t="shared" si="949"/>
        <v>56.677356222525475</v>
      </c>
      <c r="DP474" s="85">
        <f t="shared" si="903"/>
        <v>0.56677356222525477</v>
      </c>
      <c r="DQ474" s="85">
        <f t="shared" si="950"/>
        <v>56.677356222525475</v>
      </c>
      <c r="DR474" s="85">
        <f t="shared" si="904"/>
        <v>0.56677356222525477</v>
      </c>
      <c r="DS474" s="85">
        <f t="shared" si="951"/>
        <v>56.677356222525475</v>
      </c>
      <c r="DT474" s="81"/>
      <c r="DU474" s="81"/>
      <c r="DV474" s="81">
        <f t="shared" si="952"/>
        <v>-0.56677356222525477</v>
      </c>
      <c r="DW474" s="100"/>
    </row>
    <row r="475" spans="1:127" x14ac:dyDescent="0.2">
      <c r="A475" s="59">
        <f t="shared" si="905"/>
        <v>62.666666666667098</v>
      </c>
      <c r="B475" s="44">
        <f t="shared" si="906"/>
        <v>62666.666666667094</v>
      </c>
      <c r="C475" s="52">
        <f t="shared" si="840"/>
        <v>133.33333333333334</v>
      </c>
      <c r="D475" s="50">
        <f t="shared" si="841"/>
        <v>4</v>
      </c>
      <c r="E475" s="44">
        <f t="shared" si="842"/>
        <v>4.13</v>
      </c>
      <c r="F475" s="47">
        <f t="shared" si="843"/>
        <v>0.02</v>
      </c>
      <c r="G475" s="52">
        <f t="shared" si="907"/>
        <v>2.4595558428955836E-2</v>
      </c>
      <c r="H475" s="57">
        <f t="shared" si="908"/>
        <v>644.65656387652882</v>
      </c>
      <c r="I475" s="52">
        <f t="shared" si="909"/>
        <v>0</v>
      </c>
      <c r="J475" s="54">
        <f t="shared" si="910"/>
        <v>1815.3184732612083</v>
      </c>
      <c r="K475" s="46">
        <f t="shared" si="953"/>
        <v>1815.3184732612083</v>
      </c>
      <c r="L475" s="80">
        <f t="shared" si="844"/>
        <v>0</v>
      </c>
      <c r="M475" s="142">
        <f t="shared" si="845"/>
        <v>0</v>
      </c>
      <c r="N475" s="60">
        <f t="shared" si="846"/>
        <v>4.13</v>
      </c>
      <c r="O475" s="53">
        <f t="shared" si="847"/>
        <v>0</v>
      </c>
      <c r="P475" s="58">
        <f t="shared" si="911"/>
        <v>2.7746105795198903</v>
      </c>
      <c r="Q475" s="49">
        <f t="shared" si="848"/>
        <v>2.7746105795198903</v>
      </c>
      <c r="R475" s="143">
        <f t="shared" si="849"/>
        <v>0.02</v>
      </c>
      <c r="S475" s="51">
        <f t="shared" si="912"/>
        <v>1.9155368929887475E-2</v>
      </c>
      <c r="T475" s="57">
        <f t="shared" si="913"/>
        <v>643.45394282025018</v>
      </c>
      <c r="U475" s="53">
        <f t="shared" si="850"/>
        <v>0</v>
      </c>
      <c r="V475" s="58">
        <f t="shared" si="914"/>
        <v>2.7751273792310456</v>
      </c>
      <c r="W475" s="49">
        <f t="shared" si="851"/>
        <v>2.7751273792310456</v>
      </c>
      <c r="X475" s="143">
        <f t="shared" si="852"/>
        <v>0.02</v>
      </c>
      <c r="Y475" s="51">
        <f t="shared" si="915"/>
        <v>1.8560547148631722E-2</v>
      </c>
      <c r="Z475" s="57">
        <f t="shared" si="916"/>
        <v>631.42223939926089</v>
      </c>
      <c r="AA475" s="53">
        <f t="shared" si="853"/>
        <v>0</v>
      </c>
      <c r="AB475" s="58">
        <f t="shared" si="917"/>
        <v>2.7806371315413223</v>
      </c>
      <c r="AC475" s="49">
        <f t="shared" si="854"/>
        <v>2.7806371315413223</v>
      </c>
      <c r="AD475" s="143">
        <f t="shared" si="855"/>
        <v>0.02</v>
      </c>
      <c r="AE475" s="49">
        <f t="shared" si="954"/>
        <v>1.8507857299782722E-2</v>
      </c>
      <c r="AF475" s="57">
        <f t="shared" si="918"/>
        <v>628.87216359115303</v>
      </c>
      <c r="AG475" s="53">
        <f t="shared" si="856"/>
        <v>0</v>
      </c>
      <c r="AH475" s="58">
        <f t="shared" si="919"/>
        <v>2.7818845534141015</v>
      </c>
      <c r="AI475" s="49">
        <f t="shared" si="857"/>
        <v>2.7818845534141015</v>
      </c>
      <c r="AJ475" s="143">
        <f t="shared" si="858"/>
        <v>0.02</v>
      </c>
      <c r="AK475" s="51">
        <f t="shared" si="920"/>
        <v>1.8508415624644125E-2</v>
      </c>
      <c r="AL475" s="57">
        <f t="shared" si="921"/>
        <v>628.5676379253872</v>
      </c>
      <c r="AM475" s="53">
        <f t="shared" si="859"/>
        <v>0</v>
      </c>
      <c r="AN475" s="58">
        <f t="shared" si="922"/>
        <v>2.7820353892994185</v>
      </c>
      <c r="AO475" s="49">
        <f t="shared" si="860"/>
        <v>2.7820353892994185</v>
      </c>
      <c r="AP475" s="143">
        <f t="shared" si="861"/>
        <v>0.02</v>
      </c>
      <c r="AQ475" s="51">
        <f t="shared" si="923"/>
        <v>1.8508711274376321E-2</v>
      </c>
      <c r="AR475" s="57">
        <f t="shared" si="924"/>
        <v>628.53944845650767</v>
      </c>
      <c r="AS475" s="44">
        <f t="shared" si="862"/>
        <v>3267.5732518701748</v>
      </c>
      <c r="AT475" s="44">
        <f t="shared" si="863"/>
        <v>1307.0293007480698</v>
      </c>
      <c r="AU475" s="44">
        <f t="shared" si="864"/>
        <v>816.89331296754369</v>
      </c>
      <c r="AV475" s="47">
        <f t="shared" si="865"/>
        <v>2.802359184919919</v>
      </c>
      <c r="AW475" s="47">
        <f t="shared" si="866"/>
        <v>38.030680905915126</v>
      </c>
      <c r="AX475" s="86">
        <f t="shared" si="867"/>
        <v>1715.8165131528465</v>
      </c>
      <c r="AY475" s="86">
        <f t="shared" si="868"/>
        <v>157.68130330277128</v>
      </c>
      <c r="AZ475" s="10">
        <f t="shared" si="925"/>
        <v>157.68130330277128</v>
      </c>
      <c r="BA475" s="44">
        <f t="shared" si="869"/>
        <v>157.68130330277128</v>
      </c>
      <c r="BB475" s="9">
        <f t="shared" si="870"/>
        <v>157.68130330277128</v>
      </c>
      <c r="BC475" s="45">
        <f t="shared" si="959"/>
        <v>21024.173773702838</v>
      </c>
      <c r="BD475" s="9">
        <f t="shared" si="871"/>
        <v>157.68130330277128</v>
      </c>
      <c r="BE475" s="45">
        <f t="shared" si="955"/>
        <v>21024.173773702838</v>
      </c>
      <c r="BF475" s="9">
        <f t="shared" si="872"/>
        <v>157.68130330277128</v>
      </c>
      <c r="BG475" s="45">
        <f t="shared" si="956"/>
        <v>21024.173773702838</v>
      </c>
      <c r="BH475" s="58"/>
      <c r="BI475" s="58"/>
      <c r="BJ475" s="58">
        <f t="shared" si="926"/>
        <v>-157.68130330277128</v>
      </c>
      <c r="BK475" s="97"/>
      <c r="BL475" s="44"/>
      <c r="BM475" s="82">
        <f t="shared" si="927"/>
        <v>47</v>
      </c>
      <c r="BN475" s="86">
        <f t="shared" si="928"/>
        <v>47000</v>
      </c>
      <c r="BO475" s="86">
        <f t="shared" si="929"/>
        <v>100</v>
      </c>
      <c r="BP475" s="84">
        <f t="shared" si="873"/>
        <v>3</v>
      </c>
      <c r="BQ475" s="84">
        <f t="shared" si="874"/>
        <v>2.6</v>
      </c>
      <c r="BR475" s="84">
        <f t="shared" si="875"/>
        <v>0.2</v>
      </c>
      <c r="BS475" s="84">
        <f t="shared" si="930"/>
        <v>3.2476943074938119E-2</v>
      </c>
      <c r="BT475" s="84">
        <f t="shared" si="931"/>
        <v>868.1406650491208</v>
      </c>
      <c r="BU475" s="84">
        <f t="shared" si="932"/>
        <v>0</v>
      </c>
      <c r="BV475" s="83">
        <f t="shared" si="933"/>
        <v>1288.9348811443954</v>
      </c>
      <c r="BW475" s="81">
        <f t="shared" si="957"/>
        <v>1288.9348811443954</v>
      </c>
      <c r="BX475" s="83">
        <f t="shared" si="876"/>
        <v>0</v>
      </c>
      <c r="BY475" s="141">
        <f t="shared" si="877"/>
        <v>0</v>
      </c>
      <c r="BZ475" s="83">
        <f t="shared" si="878"/>
        <v>2.6</v>
      </c>
      <c r="CA475" s="83">
        <f t="shared" si="879"/>
        <v>0</v>
      </c>
      <c r="CB475" s="83">
        <f t="shared" si="934"/>
        <v>2.5557409608749699</v>
      </c>
      <c r="CC475" s="83">
        <f t="shared" si="880"/>
        <v>2.5557409608749699</v>
      </c>
      <c r="CD475" s="143">
        <f t="shared" si="881"/>
        <v>0.2</v>
      </c>
      <c r="CE475" s="83">
        <f t="shared" si="935"/>
        <v>1.8269523213569696E-2</v>
      </c>
      <c r="CF475" s="84">
        <f t="shared" si="936"/>
        <v>880.13807524264894</v>
      </c>
      <c r="CG475" s="83">
        <f t="shared" si="882"/>
        <v>0</v>
      </c>
      <c r="CH475" s="83">
        <f t="shared" si="937"/>
        <v>2.5529227730501494</v>
      </c>
      <c r="CI475" s="83">
        <f t="shared" si="883"/>
        <v>2.5529227730501494</v>
      </c>
      <c r="CJ475" s="143">
        <f t="shared" si="884"/>
        <v>0.2</v>
      </c>
      <c r="CK475" s="83">
        <f t="shared" si="938"/>
        <v>1.7461910799758423E-2</v>
      </c>
      <c r="CL475" s="84">
        <f t="shared" si="939"/>
        <v>823.39534329732612</v>
      </c>
      <c r="CM475" s="83">
        <f t="shared" si="885"/>
        <v>0</v>
      </c>
      <c r="CN475" s="83">
        <f t="shared" si="940"/>
        <v>2.5663067258665828</v>
      </c>
      <c r="CO475" s="83">
        <f t="shared" si="886"/>
        <v>2.5663067258665828</v>
      </c>
      <c r="CP475" s="143">
        <f t="shared" si="887"/>
        <v>0.2</v>
      </c>
      <c r="CQ475" s="83">
        <f t="shared" si="941"/>
        <v>1.7621564504283722E-2</v>
      </c>
      <c r="CR475" s="84">
        <f t="shared" si="942"/>
        <v>809.33911725563814</v>
      </c>
      <c r="CS475" s="83">
        <f t="shared" si="888"/>
        <v>0</v>
      </c>
      <c r="CT475" s="83">
        <f t="shared" si="943"/>
        <v>2.5696438944982427</v>
      </c>
      <c r="CU475" s="83">
        <f t="shared" si="889"/>
        <v>2.5696438944982427</v>
      </c>
      <c r="CV475" s="143">
        <f t="shared" si="890"/>
        <v>0.2</v>
      </c>
      <c r="CW475" s="83">
        <f t="shared" si="944"/>
        <v>1.7649526987183785E-2</v>
      </c>
      <c r="CX475" s="84">
        <f t="shared" si="945"/>
        <v>807.81576900991774</v>
      </c>
      <c r="CY475" s="83">
        <f t="shared" si="891"/>
        <v>0</v>
      </c>
      <c r="CZ475" s="83">
        <f t="shared" si="946"/>
        <v>2.5700060826223257</v>
      </c>
      <c r="DA475" s="83">
        <f t="shared" si="892"/>
        <v>2.5700060826223257</v>
      </c>
      <c r="DB475" s="143">
        <f t="shared" si="893"/>
        <v>0.2</v>
      </c>
      <c r="DC475" s="83">
        <f t="shared" si="947"/>
        <v>1.7650446767325717E-2</v>
      </c>
      <c r="DD475" s="84">
        <f t="shared" si="948"/>
        <v>807.74095784674273</v>
      </c>
      <c r="DE475" s="86">
        <f t="shared" si="894"/>
        <v>2320.0827860599115</v>
      </c>
      <c r="DF475" s="86">
        <f t="shared" si="895"/>
        <v>928.03311442396455</v>
      </c>
      <c r="DG475" s="86">
        <f t="shared" si="896"/>
        <v>580.02069651497789</v>
      </c>
      <c r="DH475" s="86">
        <f t="shared" si="897"/>
        <v>0.25291221496558047</v>
      </c>
      <c r="DI475" s="86">
        <f t="shared" si="898"/>
        <v>0.56315339844476531</v>
      </c>
      <c r="DJ475" s="86">
        <f t="shared" si="899"/>
        <v>39.929104085970188</v>
      </c>
      <c r="DK475" s="86">
        <f t="shared" si="900"/>
        <v>-146.44018367141385</v>
      </c>
      <c r="DL475" s="86">
        <f t="shared" si="958"/>
        <v>-146.44018367141385</v>
      </c>
      <c r="DM475" s="86">
        <f t="shared" si="901"/>
        <v>0.56315339844476531</v>
      </c>
      <c r="DN475" s="85">
        <f t="shared" si="902"/>
        <v>0.56315339844476531</v>
      </c>
      <c r="DO475" s="85">
        <f t="shared" si="949"/>
        <v>56.315339844476533</v>
      </c>
      <c r="DP475" s="85">
        <f t="shared" si="903"/>
        <v>0.56315339844476531</v>
      </c>
      <c r="DQ475" s="85">
        <f t="shared" si="950"/>
        <v>56.315339844476533</v>
      </c>
      <c r="DR475" s="85">
        <f t="shared" si="904"/>
        <v>0.56315339844476531</v>
      </c>
      <c r="DS475" s="85">
        <f t="shared" si="951"/>
        <v>56.315339844476533</v>
      </c>
      <c r="DT475" s="81"/>
      <c r="DU475" s="81"/>
      <c r="DV475" s="81">
        <f t="shared" si="952"/>
        <v>-0.56315339844476531</v>
      </c>
      <c r="DW475" s="100"/>
    </row>
    <row r="476" spans="1:127" x14ac:dyDescent="0.2">
      <c r="A476" s="59">
        <f t="shared" si="905"/>
        <v>62.800000000000431</v>
      </c>
      <c r="B476" s="44">
        <f t="shared" si="906"/>
        <v>62800.000000000429</v>
      </c>
      <c r="C476" s="52">
        <f t="shared" si="840"/>
        <v>133.33333333333334</v>
      </c>
      <c r="D476" s="50">
        <f t="shared" si="841"/>
        <v>4</v>
      </c>
      <c r="E476" s="44">
        <f t="shared" si="842"/>
        <v>4.13</v>
      </c>
      <c r="F476" s="47">
        <f t="shared" si="843"/>
        <v>0.02</v>
      </c>
      <c r="G476" s="52">
        <f t="shared" si="907"/>
        <v>2.4592891762289168E-2</v>
      </c>
      <c r="H476" s="57">
        <f t="shared" si="908"/>
        <v>645.45056630092336</v>
      </c>
      <c r="I476" s="52">
        <f t="shared" si="909"/>
        <v>0</v>
      </c>
      <c r="J476" s="54">
        <f t="shared" si="910"/>
        <v>1819.6348732612082</v>
      </c>
      <c r="K476" s="46">
        <f t="shared" si="953"/>
        <v>1819.6348732612082</v>
      </c>
      <c r="L476" s="80">
        <f t="shared" si="844"/>
        <v>0</v>
      </c>
      <c r="M476" s="142">
        <f t="shared" si="845"/>
        <v>0</v>
      </c>
      <c r="N476" s="60">
        <f t="shared" si="846"/>
        <v>4.13</v>
      </c>
      <c r="O476" s="53">
        <f t="shared" si="847"/>
        <v>0</v>
      </c>
      <c r="P476" s="58">
        <f t="shared" si="911"/>
        <v>2.7745976782224675</v>
      </c>
      <c r="Q476" s="49">
        <f t="shared" si="848"/>
        <v>2.7745976782224675</v>
      </c>
      <c r="R476" s="143">
        <f t="shared" si="849"/>
        <v>0.02</v>
      </c>
      <c r="S476" s="51">
        <f t="shared" si="912"/>
        <v>1.9152702263220807E-2</v>
      </c>
      <c r="T476" s="57">
        <f t="shared" si="913"/>
        <v>644.37438601026918</v>
      </c>
      <c r="U476" s="53">
        <f t="shared" si="850"/>
        <v>0</v>
      </c>
      <c r="V476" s="58">
        <f t="shared" si="914"/>
        <v>2.7750564174171548</v>
      </c>
      <c r="W476" s="49">
        <f t="shared" si="851"/>
        <v>2.7750564174171548</v>
      </c>
      <c r="X476" s="143">
        <f t="shared" si="852"/>
        <v>0.02</v>
      </c>
      <c r="Y476" s="51">
        <f t="shared" si="915"/>
        <v>1.8557880481965053E-2</v>
      </c>
      <c r="Z476" s="57">
        <f t="shared" si="916"/>
        <v>632.31393246551772</v>
      </c>
      <c r="AA476" s="53">
        <f t="shared" si="853"/>
        <v>0</v>
      </c>
      <c r="AB476" s="58">
        <f t="shared" si="917"/>
        <v>2.7805348268334118</v>
      </c>
      <c r="AC476" s="49">
        <f t="shared" si="854"/>
        <v>2.7805348268334118</v>
      </c>
      <c r="AD476" s="143">
        <f t="shared" si="855"/>
        <v>0.02</v>
      </c>
      <c r="AE476" s="49">
        <f t="shared" si="954"/>
        <v>1.8505190633116054E-2</v>
      </c>
      <c r="AF476" s="57">
        <f t="shared" si="918"/>
        <v>629.75956328127086</v>
      </c>
      <c r="AG476" s="53">
        <f t="shared" si="856"/>
        <v>0</v>
      </c>
      <c r="AH476" s="58">
        <f t="shared" si="919"/>
        <v>2.7817750402254218</v>
      </c>
      <c r="AI476" s="49">
        <f t="shared" si="857"/>
        <v>2.7817750402254218</v>
      </c>
      <c r="AJ476" s="143">
        <f t="shared" si="858"/>
        <v>0.02</v>
      </c>
      <c r="AK476" s="51">
        <f t="shared" si="920"/>
        <v>1.8505748957977457E-2</v>
      </c>
      <c r="AL476" s="57">
        <f t="shared" si="921"/>
        <v>629.45466645759075</v>
      </c>
      <c r="AM476" s="53">
        <f t="shared" si="859"/>
        <v>0</v>
      </c>
      <c r="AN476" s="58">
        <f t="shared" si="922"/>
        <v>2.7819249504122365</v>
      </c>
      <c r="AO476" s="49">
        <f t="shared" si="860"/>
        <v>2.7819249504122365</v>
      </c>
      <c r="AP476" s="143">
        <f t="shared" si="861"/>
        <v>0.02</v>
      </c>
      <c r="AQ476" s="51">
        <f t="shared" si="923"/>
        <v>1.8506044607709653E-2</v>
      </c>
      <c r="AR476" s="57">
        <f t="shared" si="924"/>
        <v>629.42644306542979</v>
      </c>
      <c r="AS476" s="44">
        <f t="shared" si="862"/>
        <v>3275.3427718701741</v>
      </c>
      <c r="AT476" s="44">
        <f t="shared" si="863"/>
        <v>1310.1371087480697</v>
      </c>
      <c r="AU476" s="44">
        <f t="shared" si="864"/>
        <v>818.83569296754354</v>
      </c>
      <c r="AV476" s="47">
        <f t="shared" si="865"/>
        <v>2.7817239611449662</v>
      </c>
      <c r="AW476" s="47">
        <f t="shared" si="866"/>
        <v>37.505968021754775</v>
      </c>
      <c r="AX476" s="86">
        <f t="shared" si="867"/>
        <v>1677.9915516546057</v>
      </c>
      <c r="AY476" s="86">
        <f t="shared" si="868"/>
        <v>156.32658174375089</v>
      </c>
      <c r="AZ476" s="10">
        <f t="shared" si="925"/>
        <v>156.32658174375089</v>
      </c>
      <c r="BA476" s="44">
        <f t="shared" si="869"/>
        <v>156.32658174375089</v>
      </c>
      <c r="BB476" s="9">
        <f t="shared" si="870"/>
        <v>156.32658174375089</v>
      </c>
      <c r="BC476" s="45">
        <f t="shared" si="959"/>
        <v>20843.54423250012</v>
      </c>
      <c r="BD476" s="9">
        <f t="shared" si="871"/>
        <v>156.32658174375089</v>
      </c>
      <c r="BE476" s="45">
        <f t="shared" si="955"/>
        <v>20843.54423250012</v>
      </c>
      <c r="BF476" s="9">
        <f t="shared" si="872"/>
        <v>156.32658174375089</v>
      </c>
      <c r="BG476" s="45">
        <f t="shared" si="956"/>
        <v>20843.54423250012</v>
      </c>
      <c r="BH476" s="58"/>
      <c r="BI476" s="58"/>
      <c r="BJ476" s="58">
        <f t="shared" si="926"/>
        <v>-156.32658174375089</v>
      </c>
      <c r="BK476" s="97"/>
      <c r="BL476" s="44"/>
      <c r="BM476" s="82">
        <f t="shared" si="927"/>
        <v>47.1</v>
      </c>
      <c r="BN476" s="86">
        <f t="shared" si="928"/>
        <v>47100</v>
      </c>
      <c r="BO476" s="86">
        <f t="shared" si="929"/>
        <v>100</v>
      </c>
      <c r="BP476" s="84">
        <f t="shared" si="873"/>
        <v>3</v>
      </c>
      <c r="BQ476" s="84">
        <f t="shared" si="874"/>
        <v>2.6</v>
      </c>
      <c r="BR476" s="84">
        <f t="shared" si="875"/>
        <v>0.2</v>
      </c>
      <c r="BS476" s="84">
        <f t="shared" si="930"/>
        <v>3.245694307493812E-2</v>
      </c>
      <c r="BT476" s="84">
        <f t="shared" si="931"/>
        <v>869.38939362892609</v>
      </c>
      <c r="BU476" s="84">
        <f t="shared" si="932"/>
        <v>0</v>
      </c>
      <c r="BV476" s="83">
        <f t="shared" si="933"/>
        <v>1291.7797811443952</v>
      </c>
      <c r="BW476" s="81">
        <f t="shared" si="957"/>
        <v>1291.7797811443952</v>
      </c>
      <c r="BX476" s="83">
        <f t="shared" si="876"/>
        <v>0</v>
      </c>
      <c r="BY476" s="141">
        <f t="shared" si="877"/>
        <v>0</v>
      </c>
      <c r="BZ476" s="83">
        <f t="shared" si="878"/>
        <v>2.6</v>
      </c>
      <c r="CA476" s="83">
        <f t="shared" si="879"/>
        <v>0</v>
      </c>
      <c r="CB476" s="83">
        <f t="shared" si="934"/>
        <v>2.5558080157382368</v>
      </c>
      <c r="CC476" s="83">
        <f t="shared" si="880"/>
        <v>2.5558080157382368</v>
      </c>
      <c r="CD476" s="143">
        <f t="shared" si="881"/>
        <v>0.2</v>
      </c>
      <c r="CE476" s="83">
        <f t="shared" si="935"/>
        <v>1.8249523213569697E-2</v>
      </c>
      <c r="CF476" s="84">
        <f t="shared" si="936"/>
        <v>880.852526491547</v>
      </c>
      <c r="CG476" s="83">
        <f t="shared" si="882"/>
        <v>0</v>
      </c>
      <c r="CH476" s="83">
        <f t="shared" si="937"/>
        <v>2.5531154356500103</v>
      </c>
      <c r="CI476" s="83">
        <f t="shared" si="883"/>
        <v>2.5531154356500103</v>
      </c>
      <c r="CJ476" s="143">
        <f t="shared" si="884"/>
        <v>0.2</v>
      </c>
      <c r="CK476" s="83">
        <f t="shared" si="938"/>
        <v>1.7441910799758424E-2</v>
      </c>
      <c r="CL476" s="84">
        <f t="shared" si="939"/>
        <v>824.07894841785651</v>
      </c>
      <c r="CM476" s="83">
        <f t="shared" si="885"/>
        <v>0</v>
      </c>
      <c r="CN476" s="83">
        <f t="shared" si="940"/>
        <v>2.5665068289692732</v>
      </c>
      <c r="CO476" s="83">
        <f t="shared" si="886"/>
        <v>2.5665068289692732</v>
      </c>
      <c r="CP476" s="143">
        <f t="shared" si="887"/>
        <v>0.2</v>
      </c>
      <c r="CQ476" s="83">
        <f t="shared" si="941"/>
        <v>1.7601564504283723E-2</v>
      </c>
      <c r="CR476" s="84">
        <f t="shared" si="942"/>
        <v>810.02537834542807</v>
      </c>
      <c r="CS476" s="83">
        <f t="shared" si="888"/>
        <v>0</v>
      </c>
      <c r="CT476" s="83">
        <f t="shared" si="943"/>
        <v>2.5698434153601375</v>
      </c>
      <c r="CU476" s="83">
        <f t="shared" si="889"/>
        <v>2.5698434153601375</v>
      </c>
      <c r="CV476" s="143">
        <f t="shared" si="890"/>
        <v>0.2</v>
      </c>
      <c r="CW476" s="83">
        <f t="shared" si="944"/>
        <v>1.7629526987183786E-2</v>
      </c>
      <c r="CX476" s="84">
        <f t="shared" si="945"/>
        <v>808.50222704501562</v>
      </c>
      <c r="CY476" s="83">
        <f t="shared" si="891"/>
        <v>0</v>
      </c>
      <c r="CZ476" s="83">
        <f t="shared" si="946"/>
        <v>2.5702055617757775</v>
      </c>
      <c r="DA476" s="83">
        <f t="shared" si="892"/>
        <v>2.5702055617757775</v>
      </c>
      <c r="DB476" s="143">
        <f t="shared" si="893"/>
        <v>0.2</v>
      </c>
      <c r="DC476" s="83">
        <f t="shared" si="947"/>
        <v>1.7630446767325718E-2</v>
      </c>
      <c r="DD476" s="84">
        <f t="shared" si="948"/>
        <v>808.4273549290923</v>
      </c>
      <c r="DE476" s="86">
        <f t="shared" si="894"/>
        <v>2325.2036060599112</v>
      </c>
      <c r="DF476" s="86">
        <f t="shared" si="895"/>
        <v>930.08144242396452</v>
      </c>
      <c r="DG476" s="86">
        <f t="shared" si="896"/>
        <v>581.3009015149778</v>
      </c>
      <c r="DH476" s="86">
        <f t="shared" si="897"/>
        <v>0.25203365260762794</v>
      </c>
      <c r="DI476" s="86">
        <f t="shared" si="898"/>
        <v>0.55956524495883331</v>
      </c>
      <c r="DJ476" s="86">
        <f t="shared" si="899"/>
        <v>39.452502044542655</v>
      </c>
      <c r="DK476" s="86">
        <f t="shared" si="900"/>
        <v>-149.18549892622255</v>
      </c>
      <c r="DL476" s="86">
        <f t="shared" si="958"/>
        <v>-149.18549892622255</v>
      </c>
      <c r="DM476" s="86">
        <f t="shared" si="901"/>
        <v>0.55956524495883331</v>
      </c>
      <c r="DN476" s="85">
        <f t="shared" si="902"/>
        <v>0.55956524495883331</v>
      </c>
      <c r="DO476" s="85">
        <f t="shared" si="949"/>
        <v>55.956524495883329</v>
      </c>
      <c r="DP476" s="85">
        <f t="shared" si="903"/>
        <v>0.55956524495883331</v>
      </c>
      <c r="DQ476" s="85">
        <f t="shared" si="950"/>
        <v>55.956524495883329</v>
      </c>
      <c r="DR476" s="85">
        <f t="shared" si="904"/>
        <v>0.55956524495883331</v>
      </c>
      <c r="DS476" s="85">
        <f t="shared" si="951"/>
        <v>55.956524495883329</v>
      </c>
      <c r="DT476" s="81"/>
      <c r="DU476" s="81"/>
      <c r="DV476" s="81">
        <f t="shared" si="952"/>
        <v>-0.55956524495883331</v>
      </c>
      <c r="DW476" s="100"/>
    </row>
    <row r="477" spans="1:127" x14ac:dyDescent="0.2">
      <c r="A477" s="59">
        <f t="shared" si="905"/>
        <v>62.933333333333763</v>
      </c>
      <c r="B477" s="44">
        <f t="shared" si="906"/>
        <v>62933.333333333765</v>
      </c>
      <c r="C477" s="52">
        <f t="shared" si="840"/>
        <v>133.33333333333334</v>
      </c>
      <c r="D477" s="50">
        <f t="shared" si="841"/>
        <v>4</v>
      </c>
      <c r="E477" s="44">
        <f t="shared" si="842"/>
        <v>4.13</v>
      </c>
      <c r="F477" s="47">
        <f t="shared" si="843"/>
        <v>0.02</v>
      </c>
      <c r="G477" s="52">
        <f t="shared" si="907"/>
        <v>2.45902250956225E-2</v>
      </c>
      <c r="H477" s="57">
        <f t="shared" si="908"/>
        <v>646.24448263438444</v>
      </c>
      <c r="I477" s="52">
        <f t="shared" si="909"/>
        <v>0</v>
      </c>
      <c r="J477" s="54">
        <f t="shared" si="910"/>
        <v>1823.9512732612081</v>
      </c>
      <c r="K477" s="46">
        <f t="shared" si="953"/>
        <v>1823.9512732612081</v>
      </c>
      <c r="L477" s="80">
        <f t="shared" si="844"/>
        <v>0</v>
      </c>
      <c r="M477" s="142">
        <f t="shared" si="845"/>
        <v>0</v>
      </c>
      <c r="N477" s="60">
        <f t="shared" si="846"/>
        <v>4.13</v>
      </c>
      <c r="O477" s="53">
        <f t="shared" si="847"/>
        <v>0</v>
      </c>
      <c r="P477" s="58">
        <f t="shared" si="911"/>
        <v>2.7745872061489472</v>
      </c>
      <c r="Q477" s="49">
        <f t="shared" si="848"/>
        <v>2.7745872061489472</v>
      </c>
      <c r="R477" s="143">
        <f t="shared" si="849"/>
        <v>0.02</v>
      </c>
      <c r="S477" s="51">
        <f t="shared" si="912"/>
        <v>1.9150035596554139E-2</v>
      </c>
      <c r="T477" s="57">
        <f t="shared" si="913"/>
        <v>645.2947053334492</v>
      </c>
      <c r="U477" s="53">
        <f t="shared" si="850"/>
        <v>0</v>
      </c>
      <c r="V477" s="58">
        <f t="shared" si="914"/>
        <v>2.7749887788260694</v>
      </c>
      <c r="W477" s="49">
        <f t="shared" si="851"/>
        <v>2.7749887788260694</v>
      </c>
      <c r="X477" s="143">
        <f t="shared" si="852"/>
        <v>0.02</v>
      </c>
      <c r="Y477" s="51">
        <f t="shared" si="915"/>
        <v>1.8555213815298385E-2</v>
      </c>
      <c r="Z477" s="57">
        <f t="shared" si="916"/>
        <v>633.20552020800653</v>
      </c>
      <c r="AA477" s="53">
        <f t="shared" si="853"/>
        <v>0</v>
      </c>
      <c r="AB477" s="58">
        <f t="shared" si="917"/>
        <v>2.7804356637713119</v>
      </c>
      <c r="AC477" s="49">
        <f t="shared" si="854"/>
        <v>2.7804356637713119</v>
      </c>
      <c r="AD477" s="143">
        <f t="shared" si="855"/>
        <v>0.02</v>
      </c>
      <c r="AE477" s="49">
        <f t="shared" si="954"/>
        <v>1.8502523966449386E-2</v>
      </c>
      <c r="AF477" s="57">
        <f t="shared" si="918"/>
        <v>630.64686774856079</v>
      </c>
      <c r="AG477" s="53">
        <f t="shared" si="856"/>
        <v>0</v>
      </c>
      <c r="AH477" s="58">
        <f t="shared" si="919"/>
        <v>2.7816686406790287</v>
      </c>
      <c r="AI477" s="49">
        <f t="shared" si="857"/>
        <v>2.7816686406790287</v>
      </c>
      <c r="AJ477" s="143">
        <f t="shared" si="858"/>
        <v>0.02</v>
      </c>
      <c r="AK477" s="51">
        <f t="shared" si="920"/>
        <v>1.8503082291310789E-2</v>
      </c>
      <c r="AL477" s="57">
        <f t="shared" si="921"/>
        <v>630.34160209434856</v>
      </c>
      <c r="AM477" s="53">
        <f t="shared" si="859"/>
        <v>0</v>
      </c>
      <c r="AN477" s="58">
        <f t="shared" si="922"/>
        <v>2.7818176222982696</v>
      </c>
      <c r="AO477" s="49">
        <f t="shared" si="860"/>
        <v>2.7818176222982696</v>
      </c>
      <c r="AP477" s="143">
        <f t="shared" si="861"/>
        <v>0.02</v>
      </c>
      <c r="AQ477" s="51">
        <f t="shared" si="923"/>
        <v>1.8503377941042985E-2</v>
      </c>
      <c r="AR477" s="57">
        <f t="shared" si="924"/>
        <v>630.31334507772817</v>
      </c>
      <c r="AS477" s="44">
        <f t="shared" si="862"/>
        <v>3283.1122918701749</v>
      </c>
      <c r="AT477" s="44">
        <f t="shared" si="863"/>
        <v>1313.2449167480697</v>
      </c>
      <c r="AU477" s="44">
        <f t="shared" si="864"/>
        <v>820.77807296754372</v>
      </c>
      <c r="AV477" s="47">
        <f t="shared" si="865"/>
        <v>2.7612828877064168</v>
      </c>
      <c r="AW477" s="47">
        <f t="shared" si="866"/>
        <v>36.989557361317623</v>
      </c>
      <c r="AX477" s="86">
        <f t="shared" si="867"/>
        <v>1641.0760850044433</v>
      </c>
      <c r="AY477" s="86">
        <f t="shared" si="868"/>
        <v>154.97850658904542</v>
      </c>
      <c r="AZ477" s="10">
        <f t="shared" si="925"/>
        <v>154.97850658904542</v>
      </c>
      <c r="BA477" s="44">
        <f t="shared" si="869"/>
        <v>154.97850658904542</v>
      </c>
      <c r="BB477" s="9">
        <f t="shared" si="870"/>
        <v>154.97850658904542</v>
      </c>
      <c r="BC477" s="45">
        <f t="shared" si="959"/>
        <v>20663.80087853939</v>
      </c>
      <c r="BD477" s="9">
        <f t="shared" si="871"/>
        <v>154.97850658904542</v>
      </c>
      <c r="BE477" s="45">
        <f t="shared" si="955"/>
        <v>20663.80087853939</v>
      </c>
      <c r="BF477" s="9">
        <f t="shared" si="872"/>
        <v>154.97850658904542</v>
      </c>
      <c r="BG477" s="45">
        <f t="shared" si="956"/>
        <v>20663.80087853939</v>
      </c>
      <c r="BH477" s="58"/>
      <c r="BI477" s="58"/>
      <c r="BJ477" s="58">
        <f t="shared" si="926"/>
        <v>-154.97850658904542</v>
      </c>
      <c r="BK477" s="97"/>
      <c r="BL477" s="44"/>
      <c r="BM477" s="82">
        <f t="shared" si="927"/>
        <v>47.2</v>
      </c>
      <c r="BN477" s="86">
        <f t="shared" si="928"/>
        <v>47200</v>
      </c>
      <c r="BO477" s="86">
        <f t="shared" si="929"/>
        <v>100</v>
      </c>
      <c r="BP477" s="84">
        <f t="shared" si="873"/>
        <v>3</v>
      </c>
      <c r="BQ477" s="84">
        <f t="shared" si="874"/>
        <v>2.6</v>
      </c>
      <c r="BR477" s="84">
        <f t="shared" si="875"/>
        <v>0.2</v>
      </c>
      <c r="BS477" s="84">
        <f t="shared" si="930"/>
        <v>3.2436943074938121E-2</v>
      </c>
      <c r="BT477" s="84">
        <f t="shared" si="931"/>
        <v>870.63735297796211</v>
      </c>
      <c r="BU477" s="84">
        <f t="shared" si="932"/>
        <v>0</v>
      </c>
      <c r="BV477" s="83">
        <f t="shared" si="933"/>
        <v>1294.624681144395</v>
      </c>
      <c r="BW477" s="81">
        <f t="shared" si="957"/>
        <v>1294.624681144395</v>
      </c>
      <c r="BX477" s="83">
        <f t="shared" si="876"/>
        <v>0</v>
      </c>
      <c r="BY477" s="141">
        <f t="shared" si="877"/>
        <v>0</v>
      </c>
      <c r="BZ477" s="83">
        <f t="shared" si="878"/>
        <v>2.6</v>
      </c>
      <c r="CA477" s="83">
        <f t="shared" si="879"/>
        <v>0</v>
      </c>
      <c r="CB477" s="83">
        <f t="shared" si="934"/>
        <v>2.5558752360555634</v>
      </c>
      <c r="CC477" s="83">
        <f t="shared" si="880"/>
        <v>2.5558752360555634</v>
      </c>
      <c r="CD477" s="143">
        <f t="shared" si="881"/>
        <v>0.2</v>
      </c>
      <c r="CE477" s="83">
        <f t="shared" si="935"/>
        <v>1.8229523213569698E-2</v>
      </c>
      <c r="CF477" s="84">
        <f t="shared" si="936"/>
        <v>881.56617646452048</v>
      </c>
      <c r="CG477" s="83">
        <f t="shared" si="882"/>
        <v>0</v>
      </c>
      <c r="CH477" s="83">
        <f t="shared" si="937"/>
        <v>2.5533082609661752</v>
      </c>
      <c r="CI477" s="83">
        <f t="shared" si="883"/>
        <v>2.5533082609661752</v>
      </c>
      <c r="CJ477" s="143">
        <f t="shared" si="884"/>
        <v>0.2</v>
      </c>
      <c r="CK477" s="83">
        <f t="shared" si="938"/>
        <v>1.7421910799758425E-2</v>
      </c>
      <c r="CL477" s="84">
        <f t="shared" si="939"/>
        <v>824.76171859566955</v>
      </c>
      <c r="CM477" s="83">
        <f t="shared" si="885"/>
        <v>0</v>
      </c>
      <c r="CN477" s="83">
        <f t="shared" si="940"/>
        <v>2.5667071047750953</v>
      </c>
      <c r="CO477" s="83">
        <f t="shared" si="886"/>
        <v>2.5667071047750953</v>
      </c>
      <c r="CP477" s="143">
        <f t="shared" si="887"/>
        <v>0.2</v>
      </c>
      <c r="CQ477" s="83">
        <f t="shared" si="941"/>
        <v>1.7581564504283723E-2</v>
      </c>
      <c r="CR477" s="84">
        <f t="shared" si="942"/>
        <v>810.71080666012108</v>
      </c>
      <c r="CS477" s="83">
        <f t="shared" si="888"/>
        <v>0</v>
      </c>
      <c r="CT477" s="83">
        <f t="shared" si="943"/>
        <v>2.5700431088675666</v>
      </c>
      <c r="CU477" s="83">
        <f t="shared" si="889"/>
        <v>2.5700431088675666</v>
      </c>
      <c r="CV477" s="143">
        <f t="shared" si="890"/>
        <v>0.2</v>
      </c>
      <c r="CW477" s="83">
        <f t="shared" si="944"/>
        <v>1.7609526987183786E-2</v>
      </c>
      <c r="CX477" s="84">
        <f t="shared" si="945"/>
        <v>809.18785352645295</v>
      </c>
      <c r="CY477" s="83">
        <f t="shared" si="891"/>
        <v>0</v>
      </c>
      <c r="CZ477" s="83">
        <f t="shared" si="946"/>
        <v>2.5704052133345585</v>
      </c>
      <c r="DA477" s="83">
        <f t="shared" si="892"/>
        <v>2.5704052133345585</v>
      </c>
      <c r="DB477" s="143">
        <f t="shared" si="893"/>
        <v>0.2</v>
      </c>
      <c r="DC477" s="83">
        <f t="shared" si="947"/>
        <v>1.7610446767325719E-2</v>
      </c>
      <c r="DD477" s="84">
        <f t="shared" si="948"/>
        <v>809.11292059081904</v>
      </c>
      <c r="DE477" s="86">
        <f t="shared" si="894"/>
        <v>2330.3244260599113</v>
      </c>
      <c r="DF477" s="86">
        <f t="shared" si="895"/>
        <v>932.12977042396437</v>
      </c>
      <c r="DG477" s="86">
        <f t="shared" si="896"/>
        <v>582.58110651497782</v>
      </c>
      <c r="DH477" s="86">
        <f t="shared" si="897"/>
        <v>0.25116030758908486</v>
      </c>
      <c r="DI477" s="86">
        <f t="shared" si="898"/>
        <v>0.55600875877229383</v>
      </c>
      <c r="DJ477" s="86">
        <f t="shared" si="899"/>
        <v>38.982748585327244</v>
      </c>
      <c r="DK477" s="86">
        <f t="shared" si="900"/>
        <v>-151.92661930421659</v>
      </c>
      <c r="DL477" s="86">
        <f t="shared" si="958"/>
        <v>-151.92661930421659</v>
      </c>
      <c r="DM477" s="86">
        <f t="shared" si="901"/>
        <v>0.55600875877229383</v>
      </c>
      <c r="DN477" s="85">
        <f t="shared" si="902"/>
        <v>0.55600875877229383</v>
      </c>
      <c r="DO477" s="85">
        <f t="shared" si="949"/>
        <v>55.600875877229385</v>
      </c>
      <c r="DP477" s="85">
        <f t="shared" si="903"/>
        <v>0.55600875877229383</v>
      </c>
      <c r="DQ477" s="85">
        <f t="shared" si="950"/>
        <v>55.600875877229385</v>
      </c>
      <c r="DR477" s="85">
        <f t="shared" si="904"/>
        <v>0.55600875877229383</v>
      </c>
      <c r="DS477" s="85">
        <f t="shared" si="951"/>
        <v>55.600875877229385</v>
      </c>
      <c r="DT477" s="81"/>
      <c r="DU477" s="81"/>
      <c r="DV477" s="81">
        <f t="shared" si="952"/>
        <v>-0.55600875877229383</v>
      </c>
      <c r="DW477" s="100"/>
    </row>
    <row r="478" spans="1:127" x14ac:dyDescent="0.2">
      <c r="A478" s="59">
        <f t="shared" si="905"/>
        <v>63.066666666667103</v>
      </c>
      <c r="B478" s="44">
        <f t="shared" si="906"/>
        <v>63066.666666667101</v>
      </c>
      <c r="C478" s="52">
        <f t="shared" si="840"/>
        <v>133.33333333333334</v>
      </c>
      <c r="D478" s="50">
        <f t="shared" si="841"/>
        <v>4</v>
      </c>
      <c r="E478" s="44">
        <f t="shared" si="842"/>
        <v>4.13</v>
      </c>
      <c r="F478" s="47">
        <f t="shared" si="843"/>
        <v>0.02</v>
      </c>
      <c r="G478" s="52">
        <f t="shared" si="907"/>
        <v>2.4587558428955832E-2</v>
      </c>
      <c r="H478" s="57">
        <f t="shared" si="908"/>
        <v>647.03831287691196</v>
      </c>
      <c r="I478" s="52">
        <f t="shared" si="909"/>
        <v>0</v>
      </c>
      <c r="J478" s="54">
        <f t="shared" si="910"/>
        <v>1828.2676732612081</v>
      </c>
      <c r="K478" s="46">
        <f t="shared" si="953"/>
        <v>1828.2676732612081</v>
      </c>
      <c r="L478" s="80">
        <f t="shared" si="844"/>
        <v>0</v>
      </c>
      <c r="M478" s="142">
        <f t="shared" si="845"/>
        <v>0</v>
      </c>
      <c r="N478" s="60">
        <f t="shared" si="846"/>
        <v>4.13</v>
      </c>
      <c r="O478" s="53">
        <f t="shared" si="847"/>
        <v>0</v>
      </c>
      <c r="P478" s="58">
        <f t="shared" si="911"/>
        <v>2.7745791611156818</v>
      </c>
      <c r="Q478" s="49">
        <f t="shared" si="848"/>
        <v>2.7745791611156818</v>
      </c>
      <c r="R478" s="143">
        <f t="shared" si="849"/>
        <v>0.02</v>
      </c>
      <c r="S478" s="51">
        <f t="shared" si="912"/>
        <v>1.9147368929887471E-2</v>
      </c>
      <c r="T478" s="57">
        <f t="shared" si="913"/>
        <v>646.21489998298284</v>
      </c>
      <c r="U478" s="53">
        <f t="shared" si="850"/>
        <v>0</v>
      </c>
      <c r="V478" s="58">
        <f t="shared" si="914"/>
        <v>2.7749244601607392</v>
      </c>
      <c r="W478" s="49">
        <f t="shared" si="851"/>
        <v>2.7749244601607392</v>
      </c>
      <c r="X478" s="143">
        <f t="shared" si="852"/>
        <v>0.02</v>
      </c>
      <c r="Y478" s="51">
        <f t="shared" si="915"/>
        <v>1.8552547148631717E-2</v>
      </c>
      <c r="Z478" s="57">
        <f t="shared" si="916"/>
        <v>634.09700155373469</v>
      </c>
      <c r="AA478" s="53">
        <f t="shared" si="853"/>
        <v>0</v>
      </c>
      <c r="AB478" s="58">
        <f t="shared" si="917"/>
        <v>2.7803396395050779</v>
      </c>
      <c r="AC478" s="49">
        <f t="shared" si="854"/>
        <v>2.7803396395050779</v>
      </c>
      <c r="AD478" s="143">
        <f t="shared" si="855"/>
        <v>0.02</v>
      </c>
      <c r="AE478" s="49">
        <f t="shared" si="954"/>
        <v>1.8499857299782718E-2</v>
      </c>
      <c r="AF478" s="57">
        <f t="shared" si="918"/>
        <v>631.5340759835475</v>
      </c>
      <c r="AG478" s="53">
        <f t="shared" si="856"/>
        <v>0</v>
      </c>
      <c r="AH478" s="58">
        <f t="shared" si="919"/>
        <v>2.7815653520154178</v>
      </c>
      <c r="AI478" s="49">
        <f t="shared" si="857"/>
        <v>2.7815653520154178</v>
      </c>
      <c r="AJ478" s="143">
        <f t="shared" si="858"/>
        <v>0.02</v>
      </c>
      <c r="AK478" s="51">
        <f t="shared" si="920"/>
        <v>1.850041562464412E-2</v>
      </c>
      <c r="AL478" s="57">
        <f t="shared" si="921"/>
        <v>631.22844383566451</v>
      </c>
      <c r="AM478" s="53">
        <f t="shared" si="859"/>
        <v>0</v>
      </c>
      <c r="AN478" s="58">
        <f t="shared" si="922"/>
        <v>2.7817134022186565</v>
      </c>
      <c r="AO478" s="49">
        <f t="shared" si="860"/>
        <v>2.7817134022186565</v>
      </c>
      <c r="AP478" s="143">
        <f t="shared" si="861"/>
        <v>0.02</v>
      </c>
      <c r="AQ478" s="51">
        <f t="shared" si="923"/>
        <v>1.8500711274376316E-2</v>
      </c>
      <c r="AR478" s="57">
        <f t="shared" si="924"/>
        <v>631.20015349437415</v>
      </c>
      <c r="AS478" s="44">
        <f t="shared" si="862"/>
        <v>3290.8818118701743</v>
      </c>
      <c r="AT478" s="44">
        <f t="shared" si="863"/>
        <v>1316.3527247480697</v>
      </c>
      <c r="AU478" s="44">
        <f t="shared" si="864"/>
        <v>822.72045296754357</v>
      </c>
      <c r="AV478" s="47">
        <f t="shared" si="865"/>
        <v>2.7410338085967396</v>
      </c>
      <c r="AW478" s="47">
        <f t="shared" si="866"/>
        <v>36.481302472193207</v>
      </c>
      <c r="AX478" s="86">
        <f t="shared" si="867"/>
        <v>1605.0465498295503</v>
      </c>
      <c r="AY478" s="86">
        <f t="shared" si="868"/>
        <v>153.63706773299833</v>
      </c>
      <c r="AZ478" s="10">
        <f t="shared" si="925"/>
        <v>153.63706773299833</v>
      </c>
      <c r="BA478" s="44">
        <f t="shared" si="869"/>
        <v>153.63706773299833</v>
      </c>
      <c r="BB478" s="9">
        <f t="shared" si="870"/>
        <v>153.63706773299833</v>
      </c>
      <c r="BC478" s="45">
        <f t="shared" si="959"/>
        <v>20484.94236439978</v>
      </c>
      <c r="BD478" s="9">
        <f t="shared" si="871"/>
        <v>153.63706773299833</v>
      </c>
      <c r="BE478" s="45">
        <f t="shared" si="955"/>
        <v>20484.94236439978</v>
      </c>
      <c r="BF478" s="9">
        <f t="shared" si="872"/>
        <v>153.63706773299833</v>
      </c>
      <c r="BG478" s="45">
        <f t="shared" si="956"/>
        <v>20484.94236439978</v>
      </c>
      <c r="BH478" s="58"/>
      <c r="BI478" s="58"/>
      <c r="BJ478" s="58">
        <f t="shared" si="926"/>
        <v>-153.63706773299833</v>
      </c>
      <c r="BK478" s="97"/>
      <c r="BL478" s="44"/>
      <c r="BM478" s="82">
        <f t="shared" si="927"/>
        <v>47.300000000000004</v>
      </c>
      <c r="BN478" s="86">
        <f t="shared" si="928"/>
        <v>47300</v>
      </c>
      <c r="BO478" s="86">
        <f t="shared" si="929"/>
        <v>100</v>
      </c>
      <c r="BP478" s="84">
        <f t="shared" si="873"/>
        <v>3</v>
      </c>
      <c r="BQ478" s="84">
        <f t="shared" si="874"/>
        <v>2.6</v>
      </c>
      <c r="BR478" s="84">
        <f t="shared" si="875"/>
        <v>0.2</v>
      </c>
      <c r="BS478" s="84">
        <f t="shared" si="930"/>
        <v>3.2416943074938122E-2</v>
      </c>
      <c r="BT478" s="84">
        <f t="shared" si="931"/>
        <v>871.88454309622898</v>
      </c>
      <c r="BU478" s="84">
        <f t="shared" si="932"/>
        <v>0</v>
      </c>
      <c r="BV478" s="83">
        <f t="shared" si="933"/>
        <v>1297.4695811443951</v>
      </c>
      <c r="BW478" s="81">
        <f t="shared" si="957"/>
        <v>1297.4695811443951</v>
      </c>
      <c r="BX478" s="83">
        <f t="shared" si="876"/>
        <v>0</v>
      </c>
      <c r="BY478" s="141">
        <f t="shared" si="877"/>
        <v>0</v>
      </c>
      <c r="BZ478" s="83">
        <f t="shared" si="878"/>
        <v>2.6</v>
      </c>
      <c r="CA478" s="83">
        <f t="shared" si="879"/>
        <v>0</v>
      </c>
      <c r="CB478" s="83">
        <f t="shared" si="934"/>
        <v>2.5559426217842445</v>
      </c>
      <c r="CC478" s="83">
        <f t="shared" si="880"/>
        <v>2.5559426217842445</v>
      </c>
      <c r="CD478" s="143">
        <f t="shared" si="881"/>
        <v>0.2</v>
      </c>
      <c r="CE478" s="83">
        <f t="shared" si="935"/>
        <v>1.8209523213569698E-2</v>
      </c>
      <c r="CF478" s="84">
        <f t="shared" si="936"/>
        <v>882.27902515746712</v>
      </c>
      <c r="CG478" s="83">
        <f t="shared" si="882"/>
        <v>0</v>
      </c>
      <c r="CH478" s="83">
        <f t="shared" si="937"/>
        <v>2.5535012490101896</v>
      </c>
      <c r="CI478" s="83">
        <f t="shared" si="883"/>
        <v>2.5535012490101896</v>
      </c>
      <c r="CJ478" s="143">
        <f t="shared" si="884"/>
        <v>0.2</v>
      </c>
      <c r="CK478" s="83">
        <f t="shared" si="938"/>
        <v>1.7401910799758426E-2</v>
      </c>
      <c r="CL478" s="84">
        <f t="shared" si="939"/>
        <v>825.44365391330996</v>
      </c>
      <c r="CM478" s="83">
        <f t="shared" si="885"/>
        <v>0</v>
      </c>
      <c r="CN478" s="83">
        <f t="shared" si="940"/>
        <v>2.5669075532781398</v>
      </c>
      <c r="CO478" s="83">
        <f t="shared" si="886"/>
        <v>2.5669075532781398</v>
      </c>
      <c r="CP478" s="143">
        <f t="shared" si="887"/>
        <v>0.2</v>
      </c>
      <c r="CQ478" s="83">
        <f t="shared" si="941"/>
        <v>1.7561564504283724E-2</v>
      </c>
      <c r="CR478" s="84">
        <f t="shared" si="942"/>
        <v>811.39540228350143</v>
      </c>
      <c r="CS478" s="83">
        <f t="shared" si="888"/>
        <v>0</v>
      </c>
      <c r="CT478" s="83">
        <f t="shared" si="943"/>
        <v>2.5702429750139215</v>
      </c>
      <c r="CU478" s="83">
        <f t="shared" si="889"/>
        <v>2.5702429750139215</v>
      </c>
      <c r="CV478" s="143">
        <f t="shared" si="890"/>
        <v>0.2</v>
      </c>
      <c r="CW478" s="83">
        <f t="shared" si="944"/>
        <v>1.7589526987183787E-2</v>
      </c>
      <c r="CX478" s="84">
        <f t="shared" si="945"/>
        <v>809.87264853734052</v>
      </c>
      <c r="CY478" s="83">
        <f t="shared" si="891"/>
        <v>0</v>
      </c>
      <c r="CZ478" s="83">
        <f t="shared" si="946"/>
        <v>2.5706050372921738</v>
      </c>
      <c r="DA478" s="83">
        <f t="shared" si="892"/>
        <v>2.5706050372921738</v>
      </c>
      <c r="DB478" s="143">
        <f t="shared" si="893"/>
        <v>0.2</v>
      </c>
      <c r="DC478" s="83">
        <f t="shared" si="947"/>
        <v>1.7590446767325719E-2</v>
      </c>
      <c r="DD478" s="84">
        <f t="shared" si="948"/>
        <v>809.79765491504224</v>
      </c>
      <c r="DE478" s="86">
        <f t="shared" si="894"/>
        <v>2335.4452460599114</v>
      </c>
      <c r="DF478" s="86">
        <f t="shared" si="895"/>
        <v>934.17809842396446</v>
      </c>
      <c r="DG478" s="86">
        <f t="shared" si="896"/>
        <v>583.86131151497784</v>
      </c>
      <c r="DH478" s="86">
        <f t="shared" si="897"/>
        <v>0.2502921405922508</v>
      </c>
      <c r="DI478" s="86">
        <f t="shared" si="898"/>
        <v>0.55248360116560513</v>
      </c>
      <c r="DJ478" s="86">
        <f t="shared" si="899"/>
        <v>38.519731082761979</v>
      </c>
      <c r="DK478" s="86">
        <f t="shared" si="900"/>
        <v>-154.66354912340418</v>
      </c>
      <c r="DL478" s="86">
        <f t="shared" si="958"/>
        <v>-154.66354912340418</v>
      </c>
      <c r="DM478" s="86">
        <f t="shared" si="901"/>
        <v>0.55248360116560513</v>
      </c>
      <c r="DN478" s="85">
        <f t="shared" si="902"/>
        <v>0.55248360116560513</v>
      </c>
      <c r="DO478" s="85">
        <f t="shared" si="949"/>
        <v>55.248360116560512</v>
      </c>
      <c r="DP478" s="85">
        <f t="shared" si="903"/>
        <v>0.55248360116560513</v>
      </c>
      <c r="DQ478" s="85">
        <f t="shared" si="950"/>
        <v>55.248360116560512</v>
      </c>
      <c r="DR478" s="85">
        <f t="shared" si="904"/>
        <v>0.55248360116560513</v>
      </c>
      <c r="DS478" s="85">
        <f t="shared" si="951"/>
        <v>55.248360116560512</v>
      </c>
      <c r="DT478" s="81"/>
      <c r="DU478" s="81"/>
      <c r="DV478" s="81">
        <f t="shared" si="952"/>
        <v>-0.55248360116560513</v>
      </c>
      <c r="DW478" s="100"/>
    </row>
    <row r="479" spans="1:127" x14ac:dyDescent="0.2">
      <c r="A479" s="59">
        <f t="shared" si="905"/>
        <v>63.200000000000436</v>
      </c>
      <c r="B479" s="44">
        <f t="shared" si="906"/>
        <v>63200.000000000437</v>
      </c>
      <c r="C479" s="52">
        <f t="shared" si="840"/>
        <v>133.33333333333334</v>
      </c>
      <c r="D479" s="50">
        <f t="shared" si="841"/>
        <v>4</v>
      </c>
      <c r="E479" s="44">
        <f t="shared" si="842"/>
        <v>4.13</v>
      </c>
      <c r="F479" s="47">
        <f t="shared" si="843"/>
        <v>0.02</v>
      </c>
      <c r="G479" s="52">
        <f t="shared" si="907"/>
        <v>2.4584891762289163E-2</v>
      </c>
      <c r="H479" s="57">
        <f t="shared" si="908"/>
        <v>647.83205702850591</v>
      </c>
      <c r="I479" s="52">
        <f t="shared" si="909"/>
        <v>0</v>
      </c>
      <c r="J479" s="54">
        <f t="shared" si="910"/>
        <v>1832.584073261208</v>
      </c>
      <c r="K479" s="46">
        <f t="shared" si="953"/>
        <v>1832.584073261208</v>
      </c>
      <c r="L479" s="80">
        <f t="shared" si="844"/>
        <v>0</v>
      </c>
      <c r="M479" s="142">
        <f t="shared" si="845"/>
        <v>0</v>
      </c>
      <c r="N479" s="60">
        <f t="shared" si="846"/>
        <v>4.13</v>
      </c>
      <c r="O479" s="53">
        <f t="shared" si="847"/>
        <v>0</v>
      </c>
      <c r="P479" s="58">
        <f t="shared" si="911"/>
        <v>2.7745735409476397</v>
      </c>
      <c r="Q479" s="49">
        <f t="shared" si="848"/>
        <v>2.7745735409476397</v>
      </c>
      <c r="R479" s="143">
        <f t="shared" si="849"/>
        <v>0.02</v>
      </c>
      <c r="S479" s="51">
        <f t="shared" si="912"/>
        <v>1.9144702263220802E-2</v>
      </c>
      <c r="T479" s="57">
        <f t="shared" si="913"/>
        <v>647.13496915310543</v>
      </c>
      <c r="U479" s="53">
        <f t="shared" si="850"/>
        <v>0</v>
      </c>
      <c r="V479" s="58">
        <f t="shared" si="914"/>
        <v>2.7748634581279035</v>
      </c>
      <c r="W479" s="49">
        <f t="shared" si="851"/>
        <v>2.7748634581279035</v>
      </c>
      <c r="X479" s="143">
        <f t="shared" si="852"/>
        <v>0.02</v>
      </c>
      <c r="Y479" s="51">
        <f t="shared" si="915"/>
        <v>1.8549880481965049E-2</v>
      </c>
      <c r="Z479" s="57">
        <f t="shared" si="916"/>
        <v>634.98837543107254</v>
      </c>
      <c r="AA479" s="53">
        <f t="shared" si="853"/>
        <v>0</v>
      </c>
      <c r="AB479" s="58">
        <f t="shared" si="917"/>
        <v>2.7802467511834514</v>
      </c>
      <c r="AC479" s="49">
        <f t="shared" si="854"/>
        <v>2.7802467511834514</v>
      </c>
      <c r="AD479" s="143">
        <f t="shared" si="855"/>
        <v>0.02</v>
      </c>
      <c r="AE479" s="49">
        <f t="shared" si="954"/>
        <v>1.8497190633116049E-2</v>
      </c>
      <c r="AF479" s="57">
        <f t="shared" si="918"/>
        <v>632.42118697788351</v>
      </c>
      <c r="AG479" s="53">
        <f t="shared" si="856"/>
        <v>0</v>
      </c>
      <c r="AH479" s="58">
        <f t="shared" si="919"/>
        <v>2.7814651714745593</v>
      </c>
      <c r="AI479" s="49">
        <f t="shared" si="857"/>
        <v>2.7814651714745593</v>
      </c>
      <c r="AJ479" s="143">
        <f t="shared" si="858"/>
        <v>0.02</v>
      </c>
      <c r="AK479" s="51">
        <f t="shared" si="920"/>
        <v>1.8497748957977452E-2</v>
      </c>
      <c r="AL479" s="57">
        <f t="shared" si="921"/>
        <v>632.11519068262282</v>
      </c>
      <c r="AM479" s="53">
        <f t="shared" si="859"/>
        <v>0</v>
      </c>
      <c r="AN479" s="58">
        <f t="shared" si="922"/>
        <v>2.7816122874341294</v>
      </c>
      <c r="AO479" s="49">
        <f t="shared" si="860"/>
        <v>2.7816122874341294</v>
      </c>
      <c r="AP479" s="143">
        <f t="shared" si="861"/>
        <v>0.02</v>
      </c>
      <c r="AQ479" s="51">
        <f t="shared" si="923"/>
        <v>1.8498044607709648E-2</v>
      </c>
      <c r="AR479" s="57">
        <f t="shared" si="924"/>
        <v>632.08686731741045</v>
      </c>
      <c r="AS479" s="44">
        <f t="shared" si="862"/>
        <v>3298.6513318701745</v>
      </c>
      <c r="AT479" s="44">
        <f t="shared" si="863"/>
        <v>1319.4605327480697</v>
      </c>
      <c r="AU479" s="44">
        <f t="shared" si="864"/>
        <v>824.66283296754364</v>
      </c>
      <c r="AV479" s="47">
        <f t="shared" si="865"/>
        <v>2.7209745950814392</v>
      </c>
      <c r="AW479" s="47">
        <f t="shared" si="866"/>
        <v>35.981059732682013</v>
      </c>
      <c r="AX479" s="86">
        <f t="shared" si="867"/>
        <v>1569.8800347723134</v>
      </c>
      <c r="AY479" s="86">
        <f t="shared" si="868"/>
        <v>152.30225506882894</v>
      </c>
      <c r="AZ479" s="10">
        <f t="shared" si="925"/>
        <v>152.30225506882894</v>
      </c>
      <c r="BA479" s="44">
        <f t="shared" si="869"/>
        <v>152.30225506882894</v>
      </c>
      <c r="BB479" s="9">
        <f t="shared" si="870"/>
        <v>152.30225506882894</v>
      </c>
      <c r="BC479" s="45">
        <f t="shared" si="959"/>
        <v>20306.967342510528</v>
      </c>
      <c r="BD479" s="9">
        <f t="shared" si="871"/>
        <v>152.30225506882894</v>
      </c>
      <c r="BE479" s="45">
        <f t="shared" si="955"/>
        <v>20306.967342510528</v>
      </c>
      <c r="BF479" s="9">
        <f t="shared" si="872"/>
        <v>152.30225506882894</v>
      </c>
      <c r="BG479" s="45">
        <f t="shared" si="956"/>
        <v>20306.967342510528</v>
      </c>
      <c r="BH479" s="58"/>
      <c r="BI479" s="58"/>
      <c r="BJ479" s="58">
        <f t="shared" si="926"/>
        <v>-152.30225506882894</v>
      </c>
      <c r="BK479" s="97"/>
      <c r="BL479" s="44"/>
      <c r="BM479" s="82">
        <f t="shared" si="927"/>
        <v>47.4</v>
      </c>
      <c r="BN479" s="86">
        <f t="shared" si="928"/>
        <v>47400</v>
      </c>
      <c r="BO479" s="86">
        <f t="shared" si="929"/>
        <v>100</v>
      </c>
      <c r="BP479" s="84">
        <f t="shared" si="873"/>
        <v>3</v>
      </c>
      <c r="BQ479" s="84">
        <f t="shared" si="874"/>
        <v>2.6</v>
      </c>
      <c r="BR479" s="84">
        <f t="shared" si="875"/>
        <v>0.2</v>
      </c>
      <c r="BS479" s="84">
        <f t="shared" si="930"/>
        <v>3.2396943074938123E-2</v>
      </c>
      <c r="BT479" s="84">
        <f t="shared" si="931"/>
        <v>873.13096398372659</v>
      </c>
      <c r="BU479" s="84">
        <f t="shared" si="932"/>
        <v>0</v>
      </c>
      <c r="BV479" s="83">
        <f t="shared" si="933"/>
        <v>1300.3144811443951</v>
      </c>
      <c r="BW479" s="81">
        <f t="shared" si="957"/>
        <v>1300.3144811443951</v>
      </c>
      <c r="BX479" s="83">
        <f t="shared" si="876"/>
        <v>0</v>
      </c>
      <c r="BY479" s="141">
        <f t="shared" si="877"/>
        <v>0</v>
      </c>
      <c r="BZ479" s="83">
        <f t="shared" si="878"/>
        <v>2.6</v>
      </c>
      <c r="CA479" s="83">
        <f t="shared" si="879"/>
        <v>0</v>
      </c>
      <c r="CB479" s="83">
        <f t="shared" si="934"/>
        <v>2.5560101728816602</v>
      </c>
      <c r="CC479" s="83">
        <f t="shared" si="880"/>
        <v>2.5560101728816602</v>
      </c>
      <c r="CD479" s="143">
        <f t="shared" si="881"/>
        <v>0.2</v>
      </c>
      <c r="CE479" s="83">
        <f t="shared" si="935"/>
        <v>1.8189523213569699E-2</v>
      </c>
      <c r="CF479" s="84">
        <f t="shared" si="936"/>
        <v>882.99107256645266</v>
      </c>
      <c r="CG479" s="83">
        <f t="shared" si="882"/>
        <v>0</v>
      </c>
      <c r="CH479" s="83">
        <f t="shared" si="937"/>
        <v>2.5536943997936259</v>
      </c>
      <c r="CI479" s="83">
        <f t="shared" si="883"/>
        <v>2.5536943997936259</v>
      </c>
      <c r="CJ479" s="143">
        <f t="shared" si="884"/>
        <v>0.2</v>
      </c>
      <c r="CK479" s="83">
        <f t="shared" si="938"/>
        <v>1.7381910799758427E-2</v>
      </c>
      <c r="CL479" s="84">
        <f t="shared" si="939"/>
        <v>826.12475445346047</v>
      </c>
      <c r="CM479" s="83">
        <f t="shared" si="885"/>
        <v>0</v>
      </c>
      <c r="CN479" s="83">
        <f t="shared" si="940"/>
        <v>2.5671081744725379</v>
      </c>
      <c r="CO479" s="83">
        <f t="shared" si="886"/>
        <v>2.5671081744725379</v>
      </c>
      <c r="CP479" s="143">
        <f t="shared" si="887"/>
        <v>0.2</v>
      </c>
      <c r="CQ479" s="83">
        <f t="shared" si="941"/>
        <v>1.7541564504283725E-2</v>
      </c>
      <c r="CR479" s="84">
        <f t="shared" si="942"/>
        <v>812.07916529950376</v>
      </c>
      <c r="CS479" s="83">
        <f t="shared" si="888"/>
        <v>0</v>
      </c>
      <c r="CT479" s="83">
        <f t="shared" si="943"/>
        <v>2.5704430137926315</v>
      </c>
      <c r="CU479" s="83">
        <f t="shared" si="889"/>
        <v>2.5704430137926315</v>
      </c>
      <c r="CV479" s="143">
        <f t="shared" si="890"/>
        <v>0.2</v>
      </c>
      <c r="CW479" s="83">
        <f t="shared" si="944"/>
        <v>1.7569526987183788E-2</v>
      </c>
      <c r="CX479" s="84">
        <f t="shared" si="945"/>
        <v>810.5566121609387</v>
      </c>
      <c r="CY479" s="83">
        <f t="shared" si="891"/>
        <v>0</v>
      </c>
      <c r="CZ479" s="83">
        <f t="shared" si="946"/>
        <v>2.5708050336421691</v>
      </c>
      <c r="DA479" s="83">
        <f t="shared" si="892"/>
        <v>2.5708050336421691</v>
      </c>
      <c r="DB479" s="143">
        <f t="shared" si="893"/>
        <v>0.2</v>
      </c>
      <c r="DC479" s="83">
        <f t="shared" si="947"/>
        <v>1.757044676732572E-2</v>
      </c>
      <c r="DD479" s="84">
        <f t="shared" si="948"/>
        <v>810.48155798503103</v>
      </c>
      <c r="DE479" s="86">
        <f t="shared" si="894"/>
        <v>2340.5660660599115</v>
      </c>
      <c r="DF479" s="86">
        <f t="shared" si="895"/>
        <v>936.22642642396443</v>
      </c>
      <c r="DG479" s="86">
        <f t="shared" si="896"/>
        <v>585.14151651497787</v>
      </c>
      <c r="DH479" s="86">
        <f t="shared" si="897"/>
        <v>0.24942911265905601</v>
      </c>
      <c r="DI479" s="86">
        <f t="shared" si="898"/>
        <v>0.54898943763452512</v>
      </c>
      <c r="DJ479" s="86">
        <f t="shared" si="899"/>
        <v>38.06333897904198</v>
      </c>
      <c r="DK479" s="86">
        <f t="shared" si="900"/>
        <v>-157.39629269084497</v>
      </c>
      <c r="DL479" s="86">
        <f t="shared" si="958"/>
        <v>-157.39629269084497</v>
      </c>
      <c r="DM479" s="86">
        <f t="shared" si="901"/>
        <v>0.54898943763452512</v>
      </c>
      <c r="DN479" s="85">
        <f t="shared" si="902"/>
        <v>0.54898943763452512</v>
      </c>
      <c r="DO479" s="85">
        <f t="shared" si="949"/>
        <v>54.898943763452515</v>
      </c>
      <c r="DP479" s="85">
        <f t="shared" si="903"/>
        <v>0.54898943763452512</v>
      </c>
      <c r="DQ479" s="85">
        <f t="shared" si="950"/>
        <v>54.898943763452515</v>
      </c>
      <c r="DR479" s="85">
        <f t="shared" si="904"/>
        <v>0.54898943763452512</v>
      </c>
      <c r="DS479" s="85">
        <f t="shared" si="951"/>
        <v>54.898943763452515</v>
      </c>
      <c r="DT479" s="81"/>
      <c r="DU479" s="81"/>
      <c r="DV479" s="81">
        <f t="shared" si="952"/>
        <v>-0.54898943763452512</v>
      </c>
      <c r="DW479" s="100"/>
    </row>
    <row r="480" spans="1:127" x14ac:dyDescent="0.2">
      <c r="A480" s="59">
        <f t="shared" si="905"/>
        <v>63.333333333333776</v>
      </c>
      <c r="B480" s="44">
        <f t="shared" si="906"/>
        <v>63333.333333333772</v>
      </c>
      <c r="C480" s="52">
        <f t="shared" si="840"/>
        <v>133.33333333333334</v>
      </c>
      <c r="D480" s="50">
        <f t="shared" si="841"/>
        <v>4</v>
      </c>
      <c r="E480" s="44">
        <f t="shared" si="842"/>
        <v>4.13</v>
      </c>
      <c r="F480" s="47">
        <f t="shared" si="843"/>
        <v>0.02</v>
      </c>
      <c r="G480" s="52">
        <f t="shared" si="907"/>
        <v>2.4582225095622495E-2</v>
      </c>
      <c r="H480" s="57">
        <f t="shared" si="908"/>
        <v>648.62571508916631</v>
      </c>
      <c r="I480" s="52">
        <f t="shared" si="909"/>
        <v>0</v>
      </c>
      <c r="J480" s="54">
        <f t="shared" si="910"/>
        <v>1836.9004732612079</v>
      </c>
      <c r="K480" s="46">
        <f t="shared" si="953"/>
        <v>1836.9004732612079</v>
      </c>
      <c r="L480" s="80">
        <f t="shared" si="844"/>
        <v>0</v>
      </c>
      <c r="M480" s="142">
        <f t="shared" si="845"/>
        <v>0</v>
      </c>
      <c r="N480" s="60">
        <f t="shared" si="846"/>
        <v>4.13</v>
      </c>
      <c r="O480" s="53">
        <f t="shared" si="847"/>
        <v>0</v>
      </c>
      <c r="P480" s="58">
        <f t="shared" si="911"/>
        <v>2.7745703434783588</v>
      </c>
      <c r="Q480" s="49">
        <f t="shared" si="848"/>
        <v>2.7745703434783588</v>
      </c>
      <c r="R480" s="143">
        <f t="shared" si="849"/>
        <v>0.02</v>
      </c>
      <c r="S480" s="51">
        <f t="shared" si="912"/>
        <v>1.9142035596554134E-2</v>
      </c>
      <c r="T480" s="57">
        <f t="shared" si="913"/>
        <v>648.05491203909571</v>
      </c>
      <c r="U480" s="53">
        <f t="shared" si="850"/>
        <v>0</v>
      </c>
      <c r="V480" s="58">
        <f t="shared" si="914"/>
        <v>2.7748057694380455</v>
      </c>
      <c r="W480" s="49">
        <f t="shared" si="851"/>
        <v>2.7748057694380455</v>
      </c>
      <c r="X480" s="143">
        <f t="shared" si="852"/>
        <v>0.02</v>
      </c>
      <c r="Y480" s="51">
        <f t="shared" si="915"/>
        <v>1.8547213815298381E-2</v>
      </c>
      <c r="Z480" s="57">
        <f t="shared" si="916"/>
        <v>635.87964076975913</v>
      </c>
      <c r="AA480" s="53">
        <f t="shared" si="853"/>
        <v>0</v>
      </c>
      <c r="AB480" s="58">
        <f t="shared" si="917"/>
        <v>2.7801569959538344</v>
      </c>
      <c r="AC480" s="49">
        <f t="shared" si="854"/>
        <v>2.7801569959538344</v>
      </c>
      <c r="AD480" s="143">
        <f t="shared" si="855"/>
        <v>0.02</v>
      </c>
      <c r="AE480" s="49">
        <f t="shared" si="954"/>
        <v>1.8494523966449381E-2</v>
      </c>
      <c r="AF480" s="57">
        <f t="shared" si="918"/>
        <v>633.30819972435575</v>
      </c>
      <c r="AG480" s="53">
        <f t="shared" si="856"/>
        <v>0</v>
      </c>
      <c r="AH480" s="58">
        <f t="shared" si="919"/>
        <v>2.7813680962958713</v>
      </c>
      <c r="AI480" s="49">
        <f t="shared" si="857"/>
        <v>2.7813680962958713</v>
      </c>
      <c r="AJ480" s="143">
        <f t="shared" si="858"/>
        <v>0.02</v>
      </c>
      <c r="AK480" s="51">
        <f t="shared" si="920"/>
        <v>1.8495082291310784E-2</v>
      </c>
      <c r="AL480" s="57">
        <f t="shared" si="921"/>
        <v>633.00184163739459</v>
      </c>
      <c r="AM480" s="53">
        <f t="shared" si="859"/>
        <v>0</v>
      </c>
      <c r="AN480" s="58">
        <f t="shared" si="922"/>
        <v>2.7815142752049837</v>
      </c>
      <c r="AO480" s="49">
        <f t="shared" si="860"/>
        <v>2.7815142752049837</v>
      </c>
      <c r="AP480" s="143">
        <f t="shared" si="861"/>
        <v>0.02</v>
      </c>
      <c r="AQ480" s="51">
        <f t="shared" si="923"/>
        <v>1.849537794104298E-2</v>
      </c>
      <c r="AR480" s="57">
        <f t="shared" si="924"/>
        <v>632.97348554995779</v>
      </c>
      <c r="AS480" s="44">
        <f t="shared" si="862"/>
        <v>3306.4208518701744</v>
      </c>
      <c r="AT480" s="44">
        <f t="shared" si="863"/>
        <v>1322.5683407480697</v>
      </c>
      <c r="AU480" s="44">
        <f t="shared" si="864"/>
        <v>826.60521296754359</v>
      </c>
      <c r="AV480" s="47">
        <f t="shared" si="865"/>
        <v>2.7011031453145011</v>
      </c>
      <c r="AW480" s="47">
        <f t="shared" si="866"/>
        <v>35.488688292562898</v>
      </c>
      <c r="AX480" s="86">
        <f t="shared" si="867"/>
        <v>1535.5542613508378</v>
      </c>
      <c r="AY480" s="86">
        <f t="shared" si="868"/>
        <v>150.97405848866887</v>
      </c>
      <c r="AZ480" s="10">
        <f t="shared" si="925"/>
        <v>150.97405848866887</v>
      </c>
      <c r="BA480" s="44">
        <f t="shared" si="869"/>
        <v>150.97405848866887</v>
      </c>
      <c r="BB480" s="9">
        <f t="shared" si="870"/>
        <v>150.97405848866887</v>
      </c>
      <c r="BC480" s="45">
        <f t="shared" si="959"/>
        <v>20129.874465155852</v>
      </c>
      <c r="BD480" s="9">
        <f t="shared" si="871"/>
        <v>150.97405848866887</v>
      </c>
      <c r="BE480" s="45">
        <f t="shared" si="955"/>
        <v>20129.874465155852</v>
      </c>
      <c r="BF480" s="9">
        <f t="shared" si="872"/>
        <v>150.97405848866887</v>
      </c>
      <c r="BG480" s="45">
        <f t="shared" si="956"/>
        <v>20129.874465155852</v>
      </c>
      <c r="BH480" s="58"/>
      <c r="BI480" s="58"/>
      <c r="BJ480" s="58">
        <f t="shared" si="926"/>
        <v>-150.97405848866887</v>
      </c>
      <c r="BK480" s="97"/>
      <c r="BL480" s="44"/>
      <c r="BM480" s="82">
        <f t="shared" si="927"/>
        <v>47.5</v>
      </c>
      <c r="BN480" s="86">
        <f t="shared" si="928"/>
        <v>47500</v>
      </c>
      <c r="BO480" s="86">
        <f t="shared" si="929"/>
        <v>100</v>
      </c>
      <c r="BP480" s="84">
        <f t="shared" si="873"/>
        <v>3</v>
      </c>
      <c r="BQ480" s="84">
        <f t="shared" si="874"/>
        <v>2.6</v>
      </c>
      <c r="BR480" s="84">
        <f t="shared" si="875"/>
        <v>0.2</v>
      </c>
      <c r="BS480" s="84">
        <f t="shared" si="930"/>
        <v>3.2376943074938123E-2</v>
      </c>
      <c r="BT480" s="84">
        <f t="shared" si="931"/>
        <v>874.37661564045493</v>
      </c>
      <c r="BU480" s="84">
        <f t="shared" si="932"/>
        <v>0</v>
      </c>
      <c r="BV480" s="83">
        <f t="shared" si="933"/>
        <v>1303.159381144395</v>
      </c>
      <c r="BW480" s="81">
        <f t="shared" si="957"/>
        <v>1303.159381144395</v>
      </c>
      <c r="BX480" s="83">
        <f t="shared" si="876"/>
        <v>0</v>
      </c>
      <c r="BY480" s="141">
        <f t="shared" si="877"/>
        <v>0</v>
      </c>
      <c r="BZ480" s="83">
        <f t="shared" si="878"/>
        <v>2.6</v>
      </c>
      <c r="CA480" s="83">
        <f t="shared" si="879"/>
        <v>0</v>
      </c>
      <c r="CB480" s="83">
        <f t="shared" si="934"/>
        <v>2.5560778893052829</v>
      </c>
      <c r="CC480" s="83">
        <f t="shared" si="880"/>
        <v>2.5560778893052829</v>
      </c>
      <c r="CD480" s="143">
        <f t="shared" si="881"/>
        <v>0.2</v>
      </c>
      <c r="CE480" s="83">
        <f t="shared" si="935"/>
        <v>1.81695232135697E-2</v>
      </c>
      <c r="CF480" s="84">
        <f t="shared" si="936"/>
        <v>883.7023186877102</v>
      </c>
      <c r="CG480" s="83">
        <f t="shared" si="882"/>
        <v>0</v>
      </c>
      <c r="CH480" s="83">
        <f t="shared" si="937"/>
        <v>2.5538877133280891</v>
      </c>
      <c r="CI480" s="83">
        <f t="shared" si="883"/>
        <v>2.5538877133280891</v>
      </c>
      <c r="CJ480" s="143">
        <f t="shared" si="884"/>
        <v>0.2</v>
      </c>
      <c r="CK480" s="83">
        <f t="shared" si="938"/>
        <v>1.7361910799758427E-2</v>
      </c>
      <c r="CL480" s="84">
        <f t="shared" si="939"/>
        <v>826.80502029894149</v>
      </c>
      <c r="CM480" s="83">
        <f t="shared" si="885"/>
        <v>0</v>
      </c>
      <c r="CN480" s="83">
        <f t="shared" si="940"/>
        <v>2.5673089683524664</v>
      </c>
      <c r="CO480" s="83">
        <f t="shared" si="886"/>
        <v>2.5673089683524664</v>
      </c>
      <c r="CP480" s="143">
        <f t="shared" si="887"/>
        <v>0.2</v>
      </c>
      <c r="CQ480" s="83">
        <f t="shared" si="941"/>
        <v>1.7521564504283726E-2</v>
      </c>
      <c r="CR480" s="84">
        <f t="shared" si="942"/>
        <v>812.76209579221222</v>
      </c>
      <c r="CS480" s="83">
        <f t="shared" si="888"/>
        <v>0</v>
      </c>
      <c r="CT480" s="83">
        <f t="shared" si="943"/>
        <v>2.5706432251971676</v>
      </c>
      <c r="CU480" s="83">
        <f t="shared" si="889"/>
        <v>2.5706432251971676</v>
      </c>
      <c r="CV480" s="143">
        <f t="shared" si="890"/>
        <v>0.2</v>
      </c>
      <c r="CW480" s="83">
        <f t="shared" si="944"/>
        <v>1.7549526987183789E-2</v>
      </c>
      <c r="CX480" s="84">
        <f t="shared" si="945"/>
        <v>811.23974448065792</v>
      </c>
      <c r="CY480" s="83">
        <f t="shared" si="891"/>
        <v>0</v>
      </c>
      <c r="CZ480" s="83">
        <f t="shared" si="946"/>
        <v>2.5710052023781302</v>
      </c>
      <c r="DA480" s="83">
        <f t="shared" si="892"/>
        <v>2.5710052023781302</v>
      </c>
      <c r="DB480" s="143">
        <f t="shared" si="893"/>
        <v>0.2</v>
      </c>
      <c r="DC480" s="83">
        <f t="shared" si="947"/>
        <v>1.7550446767325721E-2</v>
      </c>
      <c r="DD480" s="84">
        <f t="shared" si="948"/>
        <v>811.16462988420369</v>
      </c>
      <c r="DE480" s="86">
        <f t="shared" si="894"/>
        <v>2345.6868860599111</v>
      </c>
      <c r="DF480" s="86">
        <f t="shared" si="895"/>
        <v>938.2747544239644</v>
      </c>
      <c r="DG480" s="86">
        <f t="shared" si="896"/>
        <v>586.42172151497778</v>
      </c>
      <c r="DH480" s="86">
        <f t="shared" si="897"/>
        <v>0.24857118518723956</v>
      </c>
      <c r="DI480" s="86">
        <f t="shared" si="898"/>
        <v>0.54552593783074532</v>
      </c>
      <c r="DJ480" s="86">
        <f t="shared" si="899"/>
        <v>37.613463742424152</v>
      </c>
      <c r="DK480" s="86">
        <f t="shared" si="900"/>
        <v>-160.12485430267631</v>
      </c>
      <c r="DL480" s="86">
        <f t="shared" si="958"/>
        <v>-160.12485430267631</v>
      </c>
      <c r="DM480" s="86">
        <f t="shared" si="901"/>
        <v>0.54552593783074532</v>
      </c>
      <c r="DN480" s="85">
        <f t="shared" si="902"/>
        <v>0.54552593783074532</v>
      </c>
      <c r="DO480" s="85">
        <f t="shared" si="949"/>
        <v>54.552593783074535</v>
      </c>
      <c r="DP480" s="85">
        <f t="shared" si="903"/>
        <v>0.54552593783074532</v>
      </c>
      <c r="DQ480" s="85">
        <f t="shared" si="950"/>
        <v>54.552593783074535</v>
      </c>
      <c r="DR480" s="85">
        <f t="shared" si="904"/>
        <v>0.54552593783074532</v>
      </c>
      <c r="DS480" s="85">
        <f t="shared" si="951"/>
        <v>54.552593783074535</v>
      </c>
      <c r="DT480" s="81"/>
      <c r="DU480" s="81"/>
      <c r="DV480" s="81">
        <f t="shared" si="952"/>
        <v>-0.54552593783074532</v>
      </c>
      <c r="DW480" s="100"/>
    </row>
    <row r="481" spans="1:127" x14ac:dyDescent="0.2">
      <c r="A481" s="59">
        <f t="shared" si="905"/>
        <v>63.466666666667109</v>
      </c>
      <c r="B481" s="44">
        <f t="shared" si="906"/>
        <v>63466.666666667108</v>
      </c>
      <c r="C481" s="52">
        <f t="shared" si="840"/>
        <v>133.33333333333334</v>
      </c>
      <c r="D481" s="50">
        <f t="shared" si="841"/>
        <v>4</v>
      </c>
      <c r="E481" s="44">
        <f t="shared" si="842"/>
        <v>4.13</v>
      </c>
      <c r="F481" s="47">
        <f t="shared" si="843"/>
        <v>0.02</v>
      </c>
      <c r="G481" s="52">
        <f t="shared" si="907"/>
        <v>2.4579558428955827E-2</v>
      </c>
      <c r="H481" s="57">
        <f t="shared" si="908"/>
        <v>649.41928705889313</v>
      </c>
      <c r="I481" s="52">
        <f t="shared" si="909"/>
        <v>0</v>
      </c>
      <c r="J481" s="54">
        <f t="shared" si="910"/>
        <v>1841.2168732612076</v>
      </c>
      <c r="K481" s="46">
        <f t="shared" si="953"/>
        <v>1841.2168732612076</v>
      </c>
      <c r="L481" s="80">
        <f t="shared" si="844"/>
        <v>0</v>
      </c>
      <c r="M481" s="142">
        <f t="shared" si="845"/>
        <v>0</v>
      </c>
      <c r="N481" s="60">
        <f t="shared" si="846"/>
        <v>4.13</v>
      </c>
      <c r="O481" s="53">
        <f t="shared" si="847"/>
        <v>0</v>
      </c>
      <c r="P481" s="58">
        <f t="shared" si="911"/>
        <v>2.7745695665499128</v>
      </c>
      <c r="Q481" s="49">
        <f t="shared" si="848"/>
        <v>2.7745695665499128</v>
      </c>
      <c r="R481" s="143">
        <f t="shared" si="849"/>
        <v>0.02</v>
      </c>
      <c r="S481" s="51">
        <f t="shared" si="912"/>
        <v>1.9139368929887466E-2</v>
      </c>
      <c r="T481" s="57">
        <f t="shared" si="913"/>
        <v>648.97472783727676</v>
      </c>
      <c r="U481" s="53">
        <f t="shared" si="850"/>
        <v>0</v>
      </c>
      <c r="V481" s="58">
        <f t="shared" si="914"/>
        <v>2.7747513908053563</v>
      </c>
      <c r="W481" s="49">
        <f t="shared" si="851"/>
        <v>2.7747513908053563</v>
      </c>
      <c r="X481" s="143">
        <f t="shared" si="852"/>
        <v>0.02</v>
      </c>
      <c r="Y481" s="51">
        <f t="shared" si="915"/>
        <v>1.8544547148631713E-2</v>
      </c>
      <c r="Z481" s="57">
        <f t="shared" si="916"/>
        <v>636.77079650090877</v>
      </c>
      <c r="AA481" s="53">
        <f t="shared" si="853"/>
        <v>0</v>
      </c>
      <c r="AB481" s="58">
        <f t="shared" si="917"/>
        <v>2.7800703709622767</v>
      </c>
      <c r="AC481" s="49">
        <f t="shared" si="854"/>
        <v>2.7800703709622767</v>
      </c>
      <c r="AD481" s="143">
        <f t="shared" si="855"/>
        <v>0.02</v>
      </c>
      <c r="AE481" s="49">
        <f t="shared" si="954"/>
        <v>1.8491857299782713E-2</v>
      </c>
      <c r="AF481" s="57">
        <f t="shared" si="918"/>
        <v>634.19511321689254</v>
      </c>
      <c r="AG481" s="53">
        <f t="shared" si="856"/>
        <v>0</v>
      </c>
      <c r="AH481" s="58">
        <f t="shared" si="919"/>
        <v>2.7812741237181986</v>
      </c>
      <c r="AI481" s="49">
        <f t="shared" si="857"/>
        <v>2.7812741237181986</v>
      </c>
      <c r="AJ481" s="143">
        <f t="shared" si="858"/>
        <v>0.02</v>
      </c>
      <c r="AK481" s="51">
        <f t="shared" si="920"/>
        <v>1.8492415624644116E-2</v>
      </c>
      <c r="AL481" s="57">
        <f t="shared" si="921"/>
        <v>633.88839570324467</v>
      </c>
      <c r="AM481" s="53">
        <f t="shared" si="859"/>
        <v>0</v>
      </c>
      <c r="AN481" s="58">
        <f t="shared" si="922"/>
        <v>2.7814193627910591</v>
      </c>
      <c r="AO481" s="49">
        <f t="shared" si="860"/>
        <v>2.7814193627910591</v>
      </c>
      <c r="AP481" s="143">
        <f t="shared" si="861"/>
        <v>0.02</v>
      </c>
      <c r="AQ481" s="51">
        <f t="shared" si="923"/>
        <v>1.8492711274376312E-2</v>
      </c>
      <c r="AR481" s="57">
        <f t="shared" si="924"/>
        <v>633.86000719622166</v>
      </c>
      <c r="AS481" s="44">
        <f t="shared" si="862"/>
        <v>3314.1903718701737</v>
      </c>
      <c r="AT481" s="44">
        <f t="shared" si="863"/>
        <v>1325.6761487480694</v>
      </c>
      <c r="AU481" s="44">
        <f t="shared" si="864"/>
        <v>828.54759296754344</v>
      </c>
      <c r="AV481" s="47">
        <f t="shared" si="865"/>
        <v>2.6814173839598308</v>
      </c>
      <c r="AW481" s="47">
        <f t="shared" si="866"/>
        <v>35.004050015191289</v>
      </c>
      <c r="AX481" s="86">
        <f t="shared" si="867"/>
        <v>1502.0475654123527</v>
      </c>
      <c r="AY481" s="86">
        <f t="shared" si="868"/>
        <v>149.65246788360074</v>
      </c>
      <c r="AZ481" s="10">
        <f t="shared" si="925"/>
        <v>149.65246788360074</v>
      </c>
      <c r="BA481" s="44">
        <f t="shared" si="869"/>
        <v>149.65246788360074</v>
      </c>
      <c r="BB481" s="9">
        <f t="shared" si="870"/>
        <v>149.65246788360074</v>
      </c>
      <c r="BC481" s="45">
        <f t="shared" si="959"/>
        <v>19953.6623844801</v>
      </c>
      <c r="BD481" s="9">
        <f t="shared" si="871"/>
        <v>149.65246788360074</v>
      </c>
      <c r="BE481" s="45">
        <f t="shared" si="955"/>
        <v>19953.6623844801</v>
      </c>
      <c r="BF481" s="9">
        <f t="shared" si="872"/>
        <v>149.65246788360074</v>
      </c>
      <c r="BG481" s="45">
        <f t="shared" si="956"/>
        <v>19953.6623844801</v>
      </c>
      <c r="BH481" s="58"/>
      <c r="BI481" s="58"/>
      <c r="BJ481" s="58">
        <f t="shared" si="926"/>
        <v>-149.65246788360074</v>
      </c>
      <c r="BK481" s="97"/>
      <c r="BL481" s="44"/>
      <c r="BM481" s="82">
        <f t="shared" si="927"/>
        <v>47.6</v>
      </c>
      <c r="BN481" s="86">
        <f t="shared" si="928"/>
        <v>47600</v>
      </c>
      <c r="BO481" s="86">
        <f t="shared" si="929"/>
        <v>100</v>
      </c>
      <c r="BP481" s="84">
        <f t="shared" si="873"/>
        <v>3</v>
      </c>
      <c r="BQ481" s="84">
        <f t="shared" si="874"/>
        <v>2.6</v>
      </c>
      <c r="BR481" s="84">
        <f t="shared" si="875"/>
        <v>0.2</v>
      </c>
      <c r="BS481" s="84">
        <f t="shared" si="930"/>
        <v>3.2356943074938124E-2</v>
      </c>
      <c r="BT481" s="84">
        <f t="shared" si="931"/>
        <v>875.62149806641412</v>
      </c>
      <c r="BU481" s="84">
        <f t="shared" si="932"/>
        <v>0</v>
      </c>
      <c r="BV481" s="83">
        <f t="shared" si="933"/>
        <v>1306.0042811443948</v>
      </c>
      <c r="BW481" s="81">
        <f t="shared" si="957"/>
        <v>1306.0042811443948</v>
      </c>
      <c r="BX481" s="83">
        <f t="shared" si="876"/>
        <v>0</v>
      </c>
      <c r="BY481" s="141">
        <f t="shared" si="877"/>
        <v>0</v>
      </c>
      <c r="BZ481" s="83">
        <f t="shared" si="878"/>
        <v>2.6</v>
      </c>
      <c r="CA481" s="83">
        <f t="shared" si="879"/>
        <v>0</v>
      </c>
      <c r="CB481" s="83">
        <f t="shared" si="934"/>
        <v>2.5561457710126732</v>
      </c>
      <c r="CC481" s="83">
        <f t="shared" si="880"/>
        <v>2.5561457710126732</v>
      </c>
      <c r="CD481" s="143">
        <f t="shared" si="881"/>
        <v>0.2</v>
      </c>
      <c r="CE481" s="83">
        <f t="shared" si="935"/>
        <v>1.8149523213569701E-2</v>
      </c>
      <c r="CF481" s="84">
        <f t="shared" si="936"/>
        <v>884.41276351764088</v>
      </c>
      <c r="CG481" s="83">
        <f t="shared" si="882"/>
        <v>0</v>
      </c>
      <c r="CH481" s="83">
        <f t="shared" si="937"/>
        <v>2.554081189625212</v>
      </c>
      <c r="CI481" s="83">
        <f t="shared" si="883"/>
        <v>2.554081189625212</v>
      </c>
      <c r="CJ481" s="143">
        <f t="shared" si="884"/>
        <v>0.2</v>
      </c>
      <c r="CK481" s="83">
        <f t="shared" si="938"/>
        <v>1.7341910799758428E-2</v>
      </c>
      <c r="CL481" s="84">
        <f t="shared" si="939"/>
        <v>827.4844515327112</v>
      </c>
      <c r="CM481" s="83">
        <f t="shared" si="885"/>
        <v>0</v>
      </c>
      <c r="CN481" s="83">
        <f t="shared" si="940"/>
        <v>2.5675099349121413</v>
      </c>
      <c r="CO481" s="83">
        <f t="shared" si="886"/>
        <v>2.5675099349121413</v>
      </c>
      <c r="CP481" s="143">
        <f t="shared" si="887"/>
        <v>0.2</v>
      </c>
      <c r="CQ481" s="83">
        <f t="shared" si="941"/>
        <v>1.7501564504283727E-2</v>
      </c>
      <c r="CR481" s="84">
        <f t="shared" si="942"/>
        <v>813.44419384586104</v>
      </c>
      <c r="CS481" s="83">
        <f t="shared" si="888"/>
        <v>0</v>
      </c>
      <c r="CT481" s="83">
        <f t="shared" si="943"/>
        <v>2.5708436092210385</v>
      </c>
      <c r="CU481" s="83">
        <f t="shared" si="889"/>
        <v>2.5708436092210385</v>
      </c>
      <c r="CV481" s="143">
        <f t="shared" si="890"/>
        <v>0.2</v>
      </c>
      <c r="CW481" s="83">
        <f t="shared" si="944"/>
        <v>1.752952698718379E-2</v>
      </c>
      <c r="CX481" s="84">
        <f t="shared" si="945"/>
        <v>811.92204558005847</v>
      </c>
      <c r="CY481" s="83">
        <f t="shared" si="891"/>
        <v>0</v>
      </c>
      <c r="CZ481" s="83">
        <f t="shared" si="946"/>
        <v>2.5712055434936802</v>
      </c>
      <c r="DA481" s="83">
        <f t="shared" si="892"/>
        <v>2.5712055434936802</v>
      </c>
      <c r="DB481" s="143">
        <f t="shared" si="893"/>
        <v>0.2</v>
      </c>
      <c r="DC481" s="83">
        <f t="shared" si="947"/>
        <v>1.7530446767325722E-2</v>
      </c>
      <c r="DD481" s="84">
        <f t="shared" si="948"/>
        <v>811.84687069612824</v>
      </c>
      <c r="DE481" s="86">
        <f t="shared" si="894"/>
        <v>2350.8077060599103</v>
      </c>
      <c r="DF481" s="86">
        <f t="shared" si="895"/>
        <v>940.32308242396414</v>
      </c>
      <c r="DG481" s="86">
        <f t="shared" si="896"/>
        <v>587.70192651497757</v>
      </c>
      <c r="DH481" s="86">
        <f t="shared" si="897"/>
        <v>0.24771831992656665</v>
      </c>
      <c r="DI481" s="86">
        <f t="shared" si="898"/>
        <v>0.54209277550343127</v>
      </c>
      <c r="DJ481" s="86">
        <f t="shared" si="899"/>
        <v>37.169998826441699</v>
      </c>
      <c r="DK481" s="86">
        <f t="shared" si="900"/>
        <v>-162.84923824416231</v>
      </c>
      <c r="DL481" s="86">
        <f t="shared" si="958"/>
        <v>-162.84923824416231</v>
      </c>
      <c r="DM481" s="86">
        <f t="shared" si="901"/>
        <v>0.54209277550343127</v>
      </c>
      <c r="DN481" s="85">
        <f t="shared" si="902"/>
        <v>0.54209277550343127</v>
      </c>
      <c r="DO481" s="85">
        <f t="shared" si="949"/>
        <v>54.209277550343124</v>
      </c>
      <c r="DP481" s="85">
        <f t="shared" si="903"/>
        <v>0.54209277550343127</v>
      </c>
      <c r="DQ481" s="85">
        <f t="shared" si="950"/>
        <v>54.209277550343124</v>
      </c>
      <c r="DR481" s="85">
        <f t="shared" si="904"/>
        <v>0.54209277550343127</v>
      </c>
      <c r="DS481" s="85">
        <f t="shared" si="951"/>
        <v>54.209277550343124</v>
      </c>
      <c r="DT481" s="81"/>
      <c r="DU481" s="81"/>
      <c r="DV481" s="81">
        <f t="shared" si="952"/>
        <v>-0.54209277550343127</v>
      </c>
      <c r="DW481" s="100"/>
    </row>
    <row r="482" spans="1:127" x14ac:dyDescent="0.2">
      <c r="A482" s="59">
        <f t="shared" si="905"/>
        <v>63.600000000000442</v>
      </c>
      <c r="B482" s="44">
        <f t="shared" si="906"/>
        <v>63600.000000000444</v>
      </c>
      <c r="C482" s="52">
        <f t="shared" si="840"/>
        <v>133.33333333333334</v>
      </c>
      <c r="D482" s="50">
        <f t="shared" si="841"/>
        <v>4</v>
      </c>
      <c r="E482" s="44">
        <f t="shared" si="842"/>
        <v>4.13</v>
      </c>
      <c r="F482" s="47">
        <f t="shared" si="843"/>
        <v>0.02</v>
      </c>
      <c r="G482" s="52">
        <f t="shared" si="907"/>
        <v>2.4576891762289159E-2</v>
      </c>
      <c r="H482" s="57">
        <f t="shared" si="908"/>
        <v>650.2127729376864</v>
      </c>
      <c r="I482" s="52">
        <f t="shared" si="909"/>
        <v>0</v>
      </c>
      <c r="J482" s="54">
        <f t="shared" si="910"/>
        <v>1845.5332732612076</v>
      </c>
      <c r="K482" s="46">
        <f t="shared" si="953"/>
        <v>1845.5332732612076</v>
      </c>
      <c r="L482" s="80">
        <f t="shared" si="844"/>
        <v>0</v>
      </c>
      <c r="M482" s="142">
        <f t="shared" si="845"/>
        <v>0</v>
      </c>
      <c r="N482" s="60">
        <f t="shared" si="846"/>
        <v>4.13</v>
      </c>
      <c r="O482" s="53">
        <f t="shared" si="847"/>
        <v>0</v>
      </c>
      <c r="P482" s="58">
        <f t="shared" si="911"/>
        <v>2.7745712080128726</v>
      </c>
      <c r="Q482" s="49">
        <f t="shared" si="848"/>
        <v>2.7745712080128726</v>
      </c>
      <c r="R482" s="143">
        <f t="shared" si="849"/>
        <v>0.02</v>
      </c>
      <c r="S482" s="51">
        <f t="shared" si="912"/>
        <v>1.9136702263220798E-2</v>
      </c>
      <c r="T482" s="57">
        <f t="shared" si="913"/>
        <v>649.89441574501711</v>
      </c>
      <c r="U482" s="53">
        <f t="shared" si="850"/>
        <v>0</v>
      </c>
      <c r="V482" s="58">
        <f t="shared" si="914"/>
        <v>2.7747003189476978</v>
      </c>
      <c r="W482" s="49">
        <f t="shared" si="851"/>
        <v>2.7747003189476978</v>
      </c>
      <c r="X482" s="143">
        <f t="shared" si="852"/>
        <v>0.02</v>
      </c>
      <c r="Y482" s="51">
        <f t="shared" si="915"/>
        <v>1.8541880481965044E-2</v>
      </c>
      <c r="Z482" s="57">
        <f t="shared" si="916"/>
        <v>637.66184155701694</v>
      </c>
      <c r="AA482" s="53">
        <f t="shared" si="853"/>
        <v>0</v>
      </c>
      <c r="AB482" s="58">
        <f t="shared" si="917"/>
        <v>2.7799868733534536</v>
      </c>
      <c r="AC482" s="49">
        <f t="shared" si="854"/>
        <v>2.7799868733534536</v>
      </c>
      <c r="AD482" s="143">
        <f t="shared" si="855"/>
        <v>0.02</v>
      </c>
      <c r="AE482" s="49">
        <f t="shared" si="954"/>
        <v>1.8489190633116045E-2</v>
      </c>
      <c r="AF482" s="57">
        <f t="shared" si="918"/>
        <v>635.0819264505709</v>
      </c>
      <c r="AG482" s="53">
        <f t="shared" si="856"/>
        <v>0</v>
      </c>
      <c r="AH482" s="58">
        <f t="shared" si="919"/>
        <v>2.7811832509797902</v>
      </c>
      <c r="AI482" s="49">
        <f t="shared" si="857"/>
        <v>2.7811832509797902</v>
      </c>
      <c r="AJ482" s="143">
        <f t="shared" si="858"/>
        <v>0.02</v>
      </c>
      <c r="AK482" s="51">
        <f t="shared" si="920"/>
        <v>1.8489748957977448E-2</v>
      </c>
      <c r="AL482" s="57">
        <f t="shared" si="921"/>
        <v>634.77485188453807</v>
      </c>
      <c r="AM482" s="53">
        <f t="shared" si="859"/>
        <v>0</v>
      </c>
      <c r="AN482" s="58">
        <f t="shared" si="922"/>
        <v>2.7813275474517098</v>
      </c>
      <c r="AO482" s="49">
        <f t="shared" si="860"/>
        <v>2.7813275474517098</v>
      </c>
      <c r="AP482" s="143">
        <f t="shared" si="861"/>
        <v>0.02</v>
      </c>
      <c r="AQ482" s="51">
        <f t="shared" si="923"/>
        <v>1.8490044607709644E-2</v>
      </c>
      <c r="AR482" s="57">
        <f t="shared" si="924"/>
        <v>634.74643126149874</v>
      </c>
      <c r="AS482" s="44">
        <f t="shared" si="862"/>
        <v>3321.9598918701731</v>
      </c>
      <c r="AT482" s="44">
        <f t="shared" si="863"/>
        <v>1328.7839567480694</v>
      </c>
      <c r="AU482" s="44">
        <f t="shared" si="864"/>
        <v>830.48997296754328</v>
      </c>
      <c r="AV482" s="47">
        <f t="shared" si="865"/>
        <v>2.6619152618185353</v>
      </c>
      <c r="AW482" s="47">
        <f t="shared" si="866"/>
        <v>34.527009420894622</v>
      </c>
      <c r="AX482" s="86">
        <f t="shared" si="867"/>
        <v>1469.3388791601049</v>
      </c>
      <c r="AY482" s="86">
        <f t="shared" si="868"/>
        <v>148.33747314369649</v>
      </c>
      <c r="AZ482" s="10">
        <f t="shared" si="925"/>
        <v>148.33747314369649</v>
      </c>
      <c r="BA482" s="44">
        <f t="shared" si="869"/>
        <v>148.33747314369649</v>
      </c>
      <c r="BB482" s="9">
        <f t="shared" si="870"/>
        <v>148.33747314369649</v>
      </c>
      <c r="BC482" s="45">
        <f t="shared" si="959"/>
        <v>19778.329752492868</v>
      </c>
      <c r="BD482" s="9">
        <f t="shared" si="871"/>
        <v>148.33747314369649</v>
      </c>
      <c r="BE482" s="45">
        <f t="shared" si="955"/>
        <v>19778.329752492868</v>
      </c>
      <c r="BF482" s="9">
        <f t="shared" si="872"/>
        <v>148.33747314369649</v>
      </c>
      <c r="BG482" s="45">
        <f t="shared" si="956"/>
        <v>19778.329752492868</v>
      </c>
      <c r="BH482" s="58"/>
      <c r="BI482" s="58"/>
      <c r="BJ482" s="58">
        <f t="shared" si="926"/>
        <v>-148.33747314369649</v>
      </c>
      <c r="BK482" s="97"/>
      <c r="BL482" s="44"/>
      <c r="BM482" s="82">
        <f t="shared" si="927"/>
        <v>47.7</v>
      </c>
      <c r="BN482" s="86">
        <f t="shared" si="928"/>
        <v>47700</v>
      </c>
      <c r="BO482" s="86">
        <f t="shared" si="929"/>
        <v>100</v>
      </c>
      <c r="BP482" s="84">
        <f t="shared" si="873"/>
        <v>3</v>
      </c>
      <c r="BQ482" s="84">
        <f t="shared" si="874"/>
        <v>2.6</v>
      </c>
      <c r="BR482" s="84">
        <f t="shared" si="875"/>
        <v>0.2</v>
      </c>
      <c r="BS482" s="84">
        <f t="shared" si="930"/>
        <v>3.2336943074938125E-2</v>
      </c>
      <c r="BT482" s="84">
        <f t="shared" si="931"/>
        <v>876.86561126160404</v>
      </c>
      <c r="BU482" s="84">
        <f t="shared" si="932"/>
        <v>0</v>
      </c>
      <c r="BV482" s="83">
        <f t="shared" si="933"/>
        <v>1308.8491811443948</v>
      </c>
      <c r="BW482" s="81">
        <f t="shared" si="957"/>
        <v>1308.8491811443948</v>
      </c>
      <c r="BX482" s="83">
        <f t="shared" si="876"/>
        <v>0</v>
      </c>
      <c r="BY482" s="141">
        <f t="shared" si="877"/>
        <v>0</v>
      </c>
      <c r="BZ482" s="83">
        <f t="shared" si="878"/>
        <v>2.6</v>
      </c>
      <c r="CA482" s="83">
        <f t="shared" si="879"/>
        <v>0</v>
      </c>
      <c r="CB482" s="83">
        <f t="shared" si="934"/>
        <v>2.5562138179614826</v>
      </c>
      <c r="CC482" s="83">
        <f t="shared" si="880"/>
        <v>2.5562138179614826</v>
      </c>
      <c r="CD482" s="143">
        <f t="shared" si="881"/>
        <v>0.2</v>
      </c>
      <c r="CE482" s="83">
        <f t="shared" si="935"/>
        <v>1.8129523213569702E-2</v>
      </c>
      <c r="CF482" s="84">
        <f t="shared" si="936"/>
        <v>885.12240705281317</v>
      </c>
      <c r="CG482" s="83">
        <f t="shared" si="882"/>
        <v>0</v>
      </c>
      <c r="CH482" s="83">
        <f t="shared" si="937"/>
        <v>2.5542748286966579</v>
      </c>
      <c r="CI482" s="83">
        <f t="shared" si="883"/>
        <v>2.5542748286966579</v>
      </c>
      <c r="CJ482" s="143">
        <f t="shared" si="884"/>
        <v>0.2</v>
      </c>
      <c r="CK482" s="83">
        <f t="shared" si="938"/>
        <v>1.7321910799758429E-2</v>
      </c>
      <c r="CL482" s="84">
        <f t="shared" si="939"/>
        <v>828.16304823786538</v>
      </c>
      <c r="CM482" s="83">
        <f t="shared" si="885"/>
        <v>0</v>
      </c>
      <c r="CN482" s="83">
        <f t="shared" si="940"/>
        <v>2.5677110741458251</v>
      </c>
      <c r="CO482" s="83">
        <f t="shared" si="886"/>
        <v>2.5677110741458251</v>
      </c>
      <c r="CP482" s="143">
        <f t="shared" si="887"/>
        <v>0.2</v>
      </c>
      <c r="CQ482" s="83">
        <f t="shared" si="941"/>
        <v>1.7481564504283727E-2</v>
      </c>
      <c r="CR482" s="84">
        <f t="shared" si="942"/>
        <v>814.12545954483414</v>
      </c>
      <c r="CS482" s="83">
        <f t="shared" si="888"/>
        <v>0</v>
      </c>
      <c r="CT482" s="83">
        <f t="shared" si="943"/>
        <v>2.5710441658577938</v>
      </c>
      <c r="CU482" s="83">
        <f t="shared" si="889"/>
        <v>2.5710441658577938</v>
      </c>
      <c r="CV482" s="143">
        <f t="shared" si="890"/>
        <v>0.2</v>
      </c>
      <c r="CW482" s="83">
        <f t="shared" si="944"/>
        <v>1.7509526987183791E-2</v>
      </c>
      <c r="CX482" s="84">
        <f t="shared" si="945"/>
        <v>812.60351554284978</v>
      </c>
      <c r="CY482" s="83">
        <f t="shared" si="891"/>
        <v>0</v>
      </c>
      <c r="CZ482" s="83">
        <f t="shared" si="946"/>
        <v>2.5714060569824837</v>
      </c>
      <c r="DA482" s="83">
        <f t="shared" si="892"/>
        <v>2.5714060569824837</v>
      </c>
      <c r="DB482" s="143">
        <f t="shared" si="893"/>
        <v>0.2</v>
      </c>
      <c r="DC482" s="83">
        <f t="shared" si="947"/>
        <v>1.7510446767325723E-2</v>
      </c>
      <c r="DD482" s="84">
        <f t="shared" si="948"/>
        <v>812.52828050452183</v>
      </c>
      <c r="DE482" s="86">
        <f t="shared" si="894"/>
        <v>2355.9285260599104</v>
      </c>
      <c r="DF482" s="86">
        <f t="shared" si="895"/>
        <v>942.37141042396411</v>
      </c>
      <c r="DG482" s="86">
        <f t="shared" si="896"/>
        <v>588.9821315149776</v>
      </c>
      <c r="DH482" s="86">
        <f t="shared" si="897"/>
        <v>0.24687047897509612</v>
      </c>
      <c r="DI482" s="86">
        <f t="shared" si="898"/>
        <v>0.53868962844169732</v>
      </c>
      <c r="DJ482" s="86">
        <f t="shared" si="899"/>
        <v>36.732839630012613</v>
      </c>
      <c r="DK482" s="86">
        <f t="shared" si="900"/>
        <v>-165.56944878972979</v>
      </c>
      <c r="DL482" s="86">
        <f t="shared" si="958"/>
        <v>-165.56944878972979</v>
      </c>
      <c r="DM482" s="86">
        <f t="shared" si="901"/>
        <v>0.53868962844169732</v>
      </c>
      <c r="DN482" s="85">
        <f t="shared" si="902"/>
        <v>0.53868962844169732</v>
      </c>
      <c r="DO482" s="85">
        <f t="shared" si="949"/>
        <v>53.868962844169729</v>
      </c>
      <c r="DP482" s="85">
        <f t="shared" si="903"/>
        <v>0.53868962844169732</v>
      </c>
      <c r="DQ482" s="85">
        <f t="shared" si="950"/>
        <v>53.868962844169729</v>
      </c>
      <c r="DR482" s="85">
        <f t="shared" si="904"/>
        <v>0.53868962844169732</v>
      </c>
      <c r="DS482" s="85">
        <f t="shared" si="951"/>
        <v>53.868962844169729</v>
      </c>
      <c r="DT482" s="81"/>
      <c r="DU482" s="81"/>
      <c r="DV482" s="81">
        <f t="shared" si="952"/>
        <v>-0.53868962844169732</v>
      </c>
      <c r="DW482" s="100"/>
    </row>
    <row r="483" spans="1:127" x14ac:dyDescent="0.2">
      <c r="A483" s="59">
        <f t="shared" si="905"/>
        <v>63.733333333333782</v>
      </c>
      <c r="B483" s="44">
        <f t="shared" si="906"/>
        <v>63733.33333333378</v>
      </c>
      <c r="C483" s="52">
        <f t="shared" si="840"/>
        <v>133.33333333333334</v>
      </c>
      <c r="D483" s="50">
        <f t="shared" si="841"/>
        <v>4</v>
      </c>
      <c r="E483" s="44">
        <f t="shared" si="842"/>
        <v>4.13</v>
      </c>
      <c r="F483" s="47">
        <f t="shared" si="843"/>
        <v>0.02</v>
      </c>
      <c r="G483" s="52">
        <f t="shared" si="907"/>
        <v>2.4574225095622491E-2</v>
      </c>
      <c r="H483" s="57">
        <f t="shared" si="908"/>
        <v>651.00617272554609</v>
      </c>
      <c r="I483" s="52">
        <f t="shared" si="909"/>
        <v>0</v>
      </c>
      <c r="J483" s="54">
        <f t="shared" si="910"/>
        <v>1849.8496732612075</v>
      </c>
      <c r="K483" s="46">
        <f t="shared" si="953"/>
        <v>1849.8496732612075</v>
      </c>
      <c r="L483" s="80">
        <f t="shared" si="844"/>
        <v>0</v>
      </c>
      <c r="M483" s="142">
        <f t="shared" si="845"/>
        <v>0</v>
      </c>
      <c r="N483" s="60">
        <f t="shared" si="846"/>
        <v>4.13</v>
      </c>
      <c r="O483" s="53">
        <f t="shared" si="847"/>
        <v>0</v>
      </c>
      <c r="P483" s="58">
        <f t="shared" si="911"/>
        <v>2.7745752657262668</v>
      </c>
      <c r="Q483" s="49">
        <f t="shared" si="848"/>
        <v>2.7745752657262668</v>
      </c>
      <c r="R483" s="143">
        <f t="shared" si="849"/>
        <v>0.02</v>
      </c>
      <c r="S483" s="51">
        <f t="shared" si="912"/>
        <v>1.913403559655413E-2</v>
      </c>
      <c r="T483" s="57">
        <f t="shared" si="913"/>
        <v>650.81397496073191</v>
      </c>
      <c r="U483" s="53">
        <f t="shared" si="850"/>
        <v>0</v>
      </c>
      <c r="V483" s="58">
        <f t="shared" si="914"/>
        <v>2.7746525505865618</v>
      </c>
      <c r="W483" s="49">
        <f t="shared" si="851"/>
        <v>2.7746525505865618</v>
      </c>
      <c r="X483" s="143">
        <f t="shared" si="852"/>
        <v>0.02</v>
      </c>
      <c r="Y483" s="51">
        <f t="shared" si="915"/>
        <v>1.8539213815298376E-2</v>
      </c>
      <c r="Z483" s="57">
        <f t="shared" si="916"/>
        <v>638.55277487196622</v>
      </c>
      <c r="AA483" s="53">
        <f t="shared" si="853"/>
        <v>0</v>
      </c>
      <c r="AB483" s="58">
        <f t="shared" si="917"/>
        <v>2.7799065002706507</v>
      </c>
      <c r="AC483" s="49">
        <f t="shared" si="854"/>
        <v>2.7799065002706507</v>
      </c>
      <c r="AD483" s="143">
        <f t="shared" si="855"/>
        <v>0.02</v>
      </c>
      <c r="AE483" s="49">
        <f t="shared" si="954"/>
        <v>1.8486523966449377E-2</v>
      </c>
      <c r="AF483" s="57">
        <f t="shared" si="918"/>
        <v>635.96863842162338</v>
      </c>
      <c r="AG483" s="53">
        <f t="shared" si="856"/>
        <v>0</v>
      </c>
      <c r="AH483" s="58">
        <f t="shared" si="919"/>
        <v>2.7810954753182737</v>
      </c>
      <c r="AI483" s="49">
        <f t="shared" si="857"/>
        <v>2.7810954753182737</v>
      </c>
      <c r="AJ483" s="143">
        <f t="shared" si="858"/>
        <v>0.02</v>
      </c>
      <c r="AK483" s="51">
        <f t="shared" si="920"/>
        <v>1.8487082291310779E-2</v>
      </c>
      <c r="AL483" s="57">
        <f t="shared" si="921"/>
        <v>635.66120918674653</v>
      </c>
      <c r="AM483" s="53">
        <f t="shared" si="859"/>
        <v>0</v>
      </c>
      <c r="AN483" s="58">
        <f t="shared" si="922"/>
        <v>2.7812388264457852</v>
      </c>
      <c r="AO483" s="49">
        <f t="shared" si="860"/>
        <v>2.7812388264457852</v>
      </c>
      <c r="AP483" s="143">
        <f t="shared" si="861"/>
        <v>0.02</v>
      </c>
      <c r="AQ483" s="51">
        <f t="shared" si="923"/>
        <v>1.8487377941042975E-2</v>
      </c>
      <c r="AR483" s="57">
        <f t="shared" si="924"/>
        <v>635.63275675218358</v>
      </c>
      <c r="AS483" s="44">
        <f t="shared" si="862"/>
        <v>3329.7294118701739</v>
      </c>
      <c r="AT483" s="44">
        <f t="shared" si="863"/>
        <v>1331.8917647480694</v>
      </c>
      <c r="AU483" s="44">
        <f t="shared" si="864"/>
        <v>832.43235296754347</v>
      </c>
      <c r="AV483" s="47">
        <f t="shared" si="865"/>
        <v>2.6425947554619587</v>
      </c>
      <c r="AW483" s="47">
        <f t="shared" si="866"/>
        <v>34.05743363163522</v>
      </c>
      <c r="AX483" s="86">
        <f t="shared" si="867"/>
        <v>1437.4077137351787</v>
      </c>
      <c r="AY483" s="86">
        <f t="shared" si="868"/>
        <v>147.02906415805379</v>
      </c>
      <c r="AZ483" s="10">
        <f t="shared" si="925"/>
        <v>147.02906415805379</v>
      </c>
      <c r="BA483" s="44">
        <f t="shared" si="869"/>
        <v>147.02906415805379</v>
      </c>
      <c r="BB483" s="9">
        <f t="shared" si="870"/>
        <v>147.02906415805379</v>
      </c>
      <c r="BC483" s="45">
        <f t="shared" si="959"/>
        <v>19603.875221073838</v>
      </c>
      <c r="BD483" s="9">
        <f t="shared" si="871"/>
        <v>147.02906415805379</v>
      </c>
      <c r="BE483" s="45">
        <f t="shared" si="955"/>
        <v>19603.875221073838</v>
      </c>
      <c r="BF483" s="9">
        <f t="shared" si="872"/>
        <v>147.02906415805379</v>
      </c>
      <c r="BG483" s="45">
        <f t="shared" si="956"/>
        <v>19603.875221073838</v>
      </c>
      <c r="BH483" s="58"/>
      <c r="BI483" s="58"/>
      <c r="BJ483" s="58">
        <f t="shared" si="926"/>
        <v>-147.02906415805379</v>
      </c>
      <c r="BK483" s="97"/>
      <c r="BL483" s="44"/>
      <c r="BM483" s="82">
        <f t="shared" si="927"/>
        <v>47.800000000000004</v>
      </c>
      <c r="BN483" s="86">
        <f t="shared" si="928"/>
        <v>47800</v>
      </c>
      <c r="BO483" s="86">
        <f t="shared" si="929"/>
        <v>100</v>
      </c>
      <c r="BP483" s="84">
        <f t="shared" si="873"/>
        <v>3</v>
      </c>
      <c r="BQ483" s="84">
        <f t="shared" si="874"/>
        <v>2.6</v>
      </c>
      <c r="BR483" s="84">
        <f t="shared" si="875"/>
        <v>0.2</v>
      </c>
      <c r="BS483" s="84">
        <f t="shared" si="930"/>
        <v>3.2316943074938126E-2</v>
      </c>
      <c r="BT483" s="84">
        <f t="shared" si="931"/>
        <v>878.1089552260247</v>
      </c>
      <c r="BU483" s="84">
        <f t="shared" si="932"/>
        <v>0</v>
      </c>
      <c r="BV483" s="83">
        <f t="shared" si="933"/>
        <v>1311.6940811443949</v>
      </c>
      <c r="BW483" s="81">
        <f t="shared" si="957"/>
        <v>1311.6940811443949</v>
      </c>
      <c r="BX483" s="83">
        <f t="shared" si="876"/>
        <v>0</v>
      </c>
      <c r="BY483" s="141">
        <f t="shared" si="877"/>
        <v>0</v>
      </c>
      <c r="BZ483" s="83">
        <f t="shared" si="878"/>
        <v>2.6</v>
      </c>
      <c r="CA483" s="83">
        <f t="shared" si="879"/>
        <v>0</v>
      </c>
      <c r="CB483" s="83">
        <f t="shared" si="934"/>
        <v>2.5562820301094504</v>
      </c>
      <c r="CC483" s="83">
        <f t="shared" si="880"/>
        <v>2.5562820301094504</v>
      </c>
      <c r="CD483" s="143">
        <f t="shared" si="881"/>
        <v>0.2</v>
      </c>
      <c r="CE483" s="83">
        <f t="shared" si="935"/>
        <v>1.8109523213569702E-2</v>
      </c>
      <c r="CF483" s="84">
        <f t="shared" si="936"/>
        <v>885.83124928996301</v>
      </c>
      <c r="CG483" s="83">
        <f t="shared" si="882"/>
        <v>0</v>
      </c>
      <c r="CH483" s="83">
        <f t="shared" si="937"/>
        <v>2.55446863055412</v>
      </c>
      <c r="CI483" s="83">
        <f t="shared" si="883"/>
        <v>2.55446863055412</v>
      </c>
      <c r="CJ483" s="143">
        <f t="shared" si="884"/>
        <v>0.2</v>
      </c>
      <c r="CK483" s="83">
        <f t="shared" si="938"/>
        <v>1.730191079975843E-2</v>
      </c>
      <c r="CL483" s="84">
        <f t="shared" si="939"/>
        <v>828.84081049763722</v>
      </c>
      <c r="CM483" s="83">
        <f t="shared" si="885"/>
        <v>0</v>
      </c>
      <c r="CN483" s="83">
        <f t="shared" si="940"/>
        <v>2.5679123860478179</v>
      </c>
      <c r="CO483" s="83">
        <f t="shared" si="886"/>
        <v>2.5679123860478179</v>
      </c>
      <c r="CP483" s="143">
        <f t="shared" si="887"/>
        <v>0.2</v>
      </c>
      <c r="CQ483" s="83">
        <f t="shared" si="941"/>
        <v>1.7461564504283728E-2</v>
      </c>
      <c r="CR483" s="84">
        <f t="shared" si="942"/>
        <v>814.80589297366521</v>
      </c>
      <c r="CS483" s="83">
        <f t="shared" si="888"/>
        <v>0</v>
      </c>
      <c r="CT483" s="83">
        <f t="shared" si="943"/>
        <v>2.5712448951010214</v>
      </c>
      <c r="CU483" s="83">
        <f t="shared" si="889"/>
        <v>2.5712448951010214</v>
      </c>
      <c r="CV483" s="143">
        <f t="shared" si="890"/>
        <v>0.2</v>
      </c>
      <c r="CW483" s="83">
        <f t="shared" si="944"/>
        <v>1.7489526987183791E-2</v>
      </c>
      <c r="CX483" s="84">
        <f t="shared" si="945"/>
        <v>813.28415445289136</v>
      </c>
      <c r="CY483" s="83">
        <f t="shared" si="891"/>
        <v>0</v>
      </c>
      <c r="CZ483" s="83">
        <f t="shared" si="946"/>
        <v>2.5716067428382421</v>
      </c>
      <c r="DA483" s="83">
        <f t="shared" si="892"/>
        <v>2.5716067428382421</v>
      </c>
      <c r="DB483" s="143">
        <f t="shared" si="893"/>
        <v>0.2</v>
      </c>
      <c r="DC483" s="83">
        <f t="shared" si="947"/>
        <v>1.7490446767325724E-2</v>
      </c>
      <c r="DD483" s="84">
        <f t="shared" si="948"/>
        <v>813.20885939325092</v>
      </c>
      <c r="DE483" s="86">
        <f t="shared" si="894"/>
        <v>2361.0493460599105</v>
      </c>
      <c r="DF483" s="86">
        <f t="shared" si="895"/>
        <v>944.41973842396419</v>
      </c>
      <c r="DG483" s="86">
        <f t="shared" si="896"/>
        <v>590.26233651497762</v>
      </c>
      <c r="DH483" s="86">
        <f t="shared" si="897"/>
        <v>0.2460276247754915</v>
      </c>
      <c r="DI483" s="86">
        <f t="shared" si="898"/>
        <v>0.53531617841796153</v>
      </c>
      <c r="DJ483" s="86">
        <f t="shared" si="899"/>
        <v>36.301883458417016</v>
      </c>
      <c r="DK483" s="86">
        <f t="shared" si="900"/>
        <v>-168.28549020300221</v>
      </c>
      <c r="DL483" s="86">
        <f t="shared" si="958"/>
        <v>-168.28549020300221</v>
      </c>
      <c r="DM483" s="86">
        <f t="shared" si="901"/>
        <v>0.53531617841796153</v>
      </c>
      <c r="DN483" s="85">
        <f t="shared" si="902"/>
        <v>0.53531617841796153</v>
      </c>
      <c r="DO483" s="85">
        <f t="shared" si="949"/>
        <v>53.531617841796155</v>
      </c>
      <c r="DP483" s="85">
        <f t="shared" si="903"/>
        <v>0.53531617841796153</v>
      </c>
      <c r="DQ483" s="85">
        <f t="shared" si="950"/>
        <v>53.531617841796155</v>
      </c>
      <c r="DR483" s="85">
        <f t="shared" si="904"/>
        <v>0.53531617841796153</v>
      </c>
      <c r="DS483" s="85">
        <f t="shared" si="951"/>
        <v>53.531617841796155</v>
      </c>
      <c r="DT483" s="81"/>
      <c r="DU483" s="81"/>
      <c r="DV483" s="81">
        <f t="shared" si="952"/>
        <v>-0.53531617841796153</v>
      </c>
      <c r="DW483" s="100"/>
    </row>
    <row r="484" spans="1:127" x14ac:dyDescent="0.2">
      <c r="A484" s="59">
        <f t="shared" si="905"/>
        <v>63.866666666667115</v>
      </c>
      <c r="B484" s="44">
        <f t="shared" si="906"/>
        <v>63866.666666667115</v>
      </c>
      <c r="C484" s="52">
        <f t="shared" si="840"/>
        <v>133.33333333333334</v>
      </c>
      <c r="D484" s="50">
        <f t="shared" si="841"/>
        <v>4</v>
      </c>
      <c r="E484" s="44">
        <f t="shared" si="842"/>
        <v>4.13</v>
      </c>
      <c r="F484" s="47">
        <f t="shared" si="843"/>
        <v>0.02</v>
      </c>
      <c r="G484" s="52">
        <f t="shared" si="907"/>
        <v>2.4571558428955823E-2</v>
      </c>
      <c r="H484" s="57">
        <f t="shared" si="908"/>
        <v>651.79948642247234</v>
      </c>
      <c r="I484" s="52">
        <f t="shared" si="909"/>
        <v>0</v>
      </c>
      <c r="J484" s="54">
        <f t="shared" si="910"/>
        <v>1854.1660732612074</v>
      </c>
      <c r="K484" s="46">
        <f t="shared" si="953"/>
        <v>1854.1660732612074</v>
      </c>
      <c r="L484" s="80">
        <f t="shared" si="844"/>
        <v>0</v>
      </c>
      <c r="M484" s="142">
        <f t="shared" si="845"/>
        <v>0</v>
      </c>
      <c r="N484" s="60">
        <f t="shared" si="846"/>
        <v>4.13</v>
      </c>
      <c r="O484" s="53">
        <f t="shared" si="847"/>
        <v>0</v>
      </c>
      <c r="P484" s="58">
        <f t="shared" si="911"/>
        <v>2.7745817375575483</v>
      </c>
      <c r="Q484" s="49">
        <f t="shared" si="848"/>
        <v>2.7745817375575483</v>
      </c>
      <c r="R484" s="143">
        <f t="shared" si="849"/>
        <v>0.02</v>
      </c>
      <c r="S484" s="51">
        <f t="shared" si="912"/>
        <v>1.9131368929887461E-2</v>
      </c>
      <c r="T484" s="57">
        <f t="shared" si="913"/>
        <v>651.73340468388335</v>
      </c>
      <c r="U484" s="53">
        <f t="shared" si="850"/>
        <v>0</v>
      </c>
      <c r="V484" s="58">
        <f t="shared" si="914"/>
        <v>2.7746080824470347</v>
      </c>
      <c r="W484" s="49">
        <f t="shared" si="851"/>
        <v>2.7746080824470347</v>
      </c>
      <c r="X484" s="143">
        <f t="shared" si="852"/>
        <v>0.02</v>
      </c>
      <c r="Y484" s="51">
        <f t="shared" si="915"/>
        <v>1.8536547148631708E-2</v>
      </c>
      <c r="Z484" s="57">
        <f t="shared" si="916"/>
        <v>639.44359538103231</v>
      </c>
      <c r="AA484" s="53">
        <f t="shared" si="853"/>
        <v>0</v>
      </c>
      <c r="AB484" s="58">
        <f t="shared" si="917"/>
        <v>2.7798292488557435</v>
      </c>
      <c r="AC484" s="49">
        <f t="shared" si="854"/>
        <v>2.7798292488557435</v>
      </c>
      <c r="AD484" s="143">
        <f t="shared" si="855"/>
        <v>0.02</v>
      </c>
      <c r="AE484" s="49">
        <f t="shared" si="954"/>
        <v>1.8483857299782708E-2</v>
      </c>
      <c r="AF484" s="57">
        <f t="shared" si="918"/>
        <v>636.85524812744461</v>
      </c>
      <c r="AG484" s="53">
        <f t="shared" si="856"/>
        <v>0</v>
      </c>
      <c r="AH484" s="58">
        <f t="shared" si="919"/>
        <v>2.7810107939706334</v>
      </c>
      <c r="AI484" s="49">
        <f t="shared" si="857"/>
        <v>2.7810107939706334</v>
      </c>
      <c r="AJ484" s="143">
        <f t="shared" si="858"/>
        <v>0.02</v>
      </c>
      <c r="AK484" s="51">
        <f t="shared" si="920"/>
        <v>1.8484415624644111E-2</v>
      </c>
      <c r="AL484" s="57">
        <f t="shared" si="921"/>
        <v>636.54746661645538</v>
      </c>
      <c r="AM484" s="53">
        <f t="shared" si="859"/>
        <v>0</v>
      </c>
      <c r="AN484" s="58">
        <f t="shared" si="922"/>
        <v>2.7811531970316055</v>
      </c>
      <c r="AO484" s="49">
        <f t="shared" si="860"/>
        <v>2.7811531970316055</v>
      </c>
      <c r="AP484" s="143">
        <f t="shared" si="861"/>
        <v>0.02</v>
      </c>
      <c r="AQ484" s="51">
        <f t="shared" si="923"/>
        <v>1.8484711274376307E-2</v>
      </c>
      <c r="AR484" s="57">
        <f t="shared" si="924"/>
        <v>636.51898267577485</v>
      </c>
      <c r="AS484" s="44">
        <f t="shared" si="862"/>
        <v>3337.4989318701732</v>
      </c>
      <c r="AT484" s="44">
        <f t="shared" si="863"/>
        <v>1334.9995727480693</v>
      </c>
      <c r="AU484" s="44">
        <f t="shared" si="864"/>
        <v>834.37473296754331</v>
      </c>
      <c r="AV484" s="47">
        <f t="shared" si="865"/>
        <v>2.6234538668703711</v>
      </c>
      <c r="AW484" s="47">
        <f t="shared" si="866"/>
        <v>33.59519231690998</v>
      </c>
      <c r="AX484" s="86">
        <f t="shared" si="867"/>
        <v>1406.2341423352073</v>
      </c>
      <c r="AY484" s="86">
        <f t="shared" si="868"/>
        <v>145.72723081483534</v>
      </c>
      <c r="AZ484" s="10">
        <f t="shared" si="925"/>
        <v>145.72723081483534</v>
      </c>
      <c r="BA484" s="44">
        <f t="shared" si="869"/>
        <v>145.72723081483534</v>
      </c>
      <c r="BB484" s="9">
        <f t="shared" si="870"/>
        <v>145.72723081483534</v>
      </c>
      <c r="BC484" s="45">
        <f t="shared" si="959"/>
        <v>19430.297441978048</v>
      </c>
      <c r="BD484" s="9">
        <f t="shared" si="871"/>
        <v>145.72723081483534</v>
      </c>
      <c r="BE484" s="45">
        <f t="shared" si="955"/>
        <v>19430.297441978048</v>
      </c>
      <c r="BF484" s="9">
        <f t="shared" si="872"/>
        <v>145.72723081483534</v>
      </c>
      <c r="BG484" s="45">
        <f t="shared" si="956"/>
        <v>19430.297441978048</v>
      </c>
      <c r="BH484" s="58"/>
      <c r="BI484" s="58"/>
      <c r="BJ484" s="58">
        <f t="shared" si="926"/>
        <v>-145.72723081483534</v>
      </c>
      <c r="BK484" s="97"/>
      <c r="BL484" s="44"/>
      <c r="BM484" s="82">
        <f t="shared" si="927"/>
        <v>47.9</v>
      </c>
      <c r="BN484" s="86">
        <f t="shared" si="928"/>
        <v>47900</v>
      </c>
      <c r="BO484" s="86">
        <f t="shared" si="929"/>
        <v>100</v>
      </c>
      <c r="BP484" s="84">
        <f t="shared" si="873"/>
        <v>3</v>
      </c>
      <c r="BQ484" s="84">
        <f t="shared" si="874"/>
        <v>2.6</v>
      </c>
      <c r="BR484" s="84">
        <f t="shared" si="875"/>
        <v>0.2</v>
      </c>
      <c r="BS484" s="84">
        <f t="shared" si="930"/>
        <v>3.2296943074938127E-2</v>
      </c>
      <c r="BT484" s="84">
        <f t="shared" si="931"/>
        <v>879.3515299596761</v>
      </c>
      <c r="BU484" s="84">
        <f t="shared" si="932"/>
        <v>0</v>
      </c>
      <c r="BV484" s="83">
        <f t="shared" si="933"/>
        <v>1314.5389811443947</v>
      </c>
      <c r="BW484" s="81">
        <f t="shared" si="957"/>
        <v>1314.5389811443947</v>
      </c>
      <c r="BX484" s="83">
        <f t="shared" si="876"/>
        <v>0</v>
      </c>
      <c r="BY484" s="141">
        <f t="shared" si="877"/>
        <v>0</v>
      </c>
      <c r="BZ484" s="83">
        <f t="shared" si="878"/>
        <v>2.6</v>
      </c>
      <c r="CA484" s="83">
        <f t="shared" si="879"/>
        <v>0</v>
      </c>
      <c r="CB484" s="83">
        <f t="shared" si="934"/>
        <v>2.5563504074144081</v>
      </c>
      <c r="CC484" s="83">
        <f t="shared" si="880"/>
        <v>2.5563504074144081</v>
      </c>
      <c r="CD484" s="143">
        <f t="shared" si="881"/>
        <v>0.2</v>
      </c>
      <c r="CE484" s="83">
        <f t="shared" si="935"/>
        <v>1.8089523213569703E-2</v>
      </c>
      <c r="CF484" s="84">
        <f t="shared" si="936"/>
        <v>886.53929022599368</v>
      </c>
      <c r="CG484" s="83">
        <f t="shared" si="882"/>
        <v>0</v>
      </c>
      <c r="CH484" s="83">
        <f t="shared" si="937"/>
        <v>2.5546625952093209</v>
      </c>
      <c r="CI484" s="83">
        <f t="shared" si="883"/>
        <v>2.5546625952093209</v>
      </c>
      <c r="CJ484" s="143">
        <f t="shared" si="884"/>
        <v>0.2</v>
      </c>
      <c r="CK484" s="83">
        <f t="shared" si="938"/>
        <v>1.7281910799758431E-2</v>
      </c>
      <c r="CL484" s="84">
        <f t="shared" si="939"/>
        <v>829.5177383953976</v>
      </c>
      <c r="CM484" s="83">
        <f t="shared" si="885"/>
        <v>0</v>
      </c>
      <c r="CN484" s="83">
        <f t="shared" si="940"/>
        <v>2.5681138706124673</v>
      </c>
      <c r="CO484" s="83">
        <f t="shared" si="886"/>
        <v>2.5681138706124673</v>
      </c>
      <c r="CP484" s="143">
        <f t="shared" si="887"/>
        <v>0.2</v>
      </c>
      <c r="CQ484" s="83">
        <f t="shared" si="941"/>
        <v>1.7441564504283729E-2</v>
      </c>
      <c r="CR484" s="84">
        <f t="shared" si="942"/>
        <v>815.48549421703717</v>
      </c>
      <c r="CS484" s="83">
        <f t="shared" si="888"/>
        <v>0</v>
      </c>
      <c r="CT484" s="83">
        <f t="shared" si="943"/>
        <v>2.5714457969443494</v>
      </c>
      <c r="CU484" s="83">
        <f t="shared" si="889"/>
        <v>2.5714457969443494</v>
      </c>
      <c r="CV484" s="143">
        <f t="shared" si="890"/>
        <v>0.2</v>
      </c>
      <c r="CW484" s="83">
        <f t="shared" si="944"/>
        <v>1.7469526987183792E-2</v>
      </c>
      <c r="CX484" s="84">
        <f t="shared" si="945"/>
        <v>813.96396239419198</v>
      </c>
      <c r="CY484" s="83">
        <f t="shared" si="891"/>
        <v>0</v>
      </c>
      <c r="CZ484" s="83">
        <f t="shared" si="946"/>
        <v>2.5718076010546991</v>
      </c>
      <c r="DA484" s="83">
        <f t="shared" si="892"/>
        <v>2.5718076010546991</v>
      </c>
      <c r="DB484" s="143">
        <f t="shared" si="893"/>
        <v>0.2</v>
      </c>
      <c r="DC484" s="83">
        <f t="shared" si="947"/>
        <v>1.7470446767325724E-2</v>
      </c>
      <c r="DD484" s="84">
        <f t="shared" si="948"/>
        <v>813.88860744633121</v>
      </c>
      <c r="DE484" s="86">
        <f t="shared" si="894"/>
        <v>2366.1701660599101</v>
      </c>
      <c r="DF484" s="86">
        <f t="shared" si="895"/>
        <v>946.46806642396405</v>
      </c>
      <c r="DG484" s="86">
        <f t="shared" si="896"/>
        <v>591.54254151497753</v>
      </c>
      <c r="DH484" s="86">
        <f t="shared" si="897"/>
        <v>0.24518972011137602</v>
      </c>
      <c r="DI484" s="86">
        <f t="shared" si="898"/>
        <v>0.53197211113220455</v>
      </c>
      <c r="DJ484" s="86">
        <f t="shared" si="899"/>
        <v>35.877029485125334</v>
      </c>
      <c r="DK484" s="86">
        <f t="shared" si="900"/>
        <v>-170.9973667368393</v>
      </c>
      <c r="DL484" s="86">
        <f t="shared" si="958"/>
        <v>-170.9973667368393</v>
      </c>
      <c r="DM484" s="86">
        <f t="shared" si="901"/>
        <v>0.53197211113220455</v>
      </c>
      <c r="DN484" s="85">
        <f t="shared" si="902"/>
        <v>0.53197211113220455</v>
      </c>
      <c r="DO484" s="85">
        <f t="shared" si="949"/>
        <v>53.197211113220455</v>
      </c>
      <c r="DP484" s="85">
        <f t="shared" si="903"/>
        <v>0.53197211113220455</v>
      </c>
      <c r="DQ484" s="85">
        <f t="shared" si="950"/>
        <v>53.197211113220455</v>
      </c>
      <c r="DR484" s="85">
        <f t="shared" si="904"/>
        <v>0.53197211113220455</v>
      </c>
      <c r="DS484" s="85">
        <f t="shared" si="951"/>
        <v>53.197211113220455</v>
      </c>
      <c r="DT484" s="81"/>
      <c r="DU484" s="81"/>
      <c r="DV484" s="81">
        <f t="shared" si="952"/>
        <v>-0.53197211113220455</v>
      </c>
      <c r="DW484" s="100"/>
    </row>
    <row r="485" spans="1:127" x14ac:dyDescent="0.2">
      <c r="A485" s="59">
        <f t="shared" si="905"/>
        <v>64.000000000000455</v>
      </c>
      <c r="B485" s="44">
        <f t="shared" si="906"/>
        <v>64000.000000000451</v>
      </c>
      <c r="C485" s="52">
        <f t="shared" si="840"/>
        <v>133.33333333333334</v>
      </c>
      <c r="D485" s="50">
        <f t="shared" si="841"/>
        <v>4</v>
      </c>
      <c r="E485" s="44">
        <f t="shared" si="842"/>
        <v>4.13</v>
      </c>
      <c r="F485" s="47">
        <f t="shared" si="843"/>
        <v>0.02</v>
      </c>
      <c r="G485" s="52">
        <f t="shared" si="907"/>
        <v>2.4568891762289154E-2</v>
      </c>
      <c r="H485" s="57">
        <f t="shared" si="908"/>
        <v>652.59271402846502</v>
      </c>
      <c r="I485" s="52">
        <f t="shared" si="909"/>
        <v>0</v>
      </c>
      <c r="J485" s="54">
        <f t="shared" si="910"/>
        <v>1858.4824732612074</v>
      </c>
      <c r="K485" s="46">
        <f t="shared" si="953"/>
        <v>1858.4824732612074</v>
      </c>
      <c r="L485" s="80">
        <f t="shared" si="844"/>
        <v>0</v>
      </c>
      <c r="M485" s="142">
        <f t="shared" si="845"/>
        <v>0</v>
      </c>
      <c r="N485" s="60">
        <f t="shared" si="846"/>
        <v>4.13</v>
      </c>
      <c r="O485" s="53">
        <f t="shared" si="847"/>
        <v>0</v>
      </c>
      <c r="P485" s="58">
        <f t="shared" si="911"/>
        <v>2.7745906213825524</v>
      </c>
      <c r="Q485" s="49">
        <f t="shared" si="848"/>
        <v>2.7745906213825524</v>
      </c>
      <c r="R485" s="143">
        <f t="shared" si="849"/>
        <v>0.02</v>
      </c>
      <c r="S485" s="51">
        <f t="shared" si="912"/>
        <v>1.9128702263220793E-2</v>
      </c>
      <c r="T485" s="57">
        <f t="shared" si="913"/>
        <v>652.65270411498227</v>
      </c>
      <c r="U485" s="53">
        <f t="shared" si="850"/>
        <v>0</v>
      </c>
      <c r="V485" s="58">
        <f t="shared" si="914"/>
        <v>2.7745669112577556</v>
      </c>
      <c r="W485" s="49">
        <f t="shared" si="851"/>
        <v>2.7745669112577556</v>
      </c>
      <c r="X485" s="143">
        <f t="shared" si="852"/>
        <v>0.02</v>
      </c>
      <c r="Y485" s="51">
        <f t="shared" si="915"/>
        <v>1.853388048196504E-2</v>
      </c>
      <c r="Z485" s="57">
        <f t="shared" si="916"/>
        <v>640.3343020208905</v>
      </c>
      <c r="AA485" s="53">
        <f t="shared" si="853"/>
        <v>0</v>
      </c>
      <c r="AB485" s="58">
        <f t="shared" si="917"/>
        <v>2.7797551162491798</v>
      </c>
      <c r="AC485" s="49">
        <f t="shared" si="854"/>
        <v>2.7797551162491798</v>
      </c>
      <c r="AD485" s="143">
        <f t="shared" si="855"/>
        <v>0.02</v>
      </c>
      <c r="AE485" s="49">
        <f t="shared" si="954"/>
        <v>1.848119063311604E-2</v>
      </c>
      <c r="AF485" s="57">
        <f t="shared" si="918"/>
        <v>637.74175456659884</v>
      </c>
      <c r="AG485" s="53">
        <f t="shared" si="856"/>
        <v>0</v>
      </c>
      <c r="AH485" s="58">
        <f t="shared" si="919"/>
        <v>2.7809292041731899</v>
      </c>
      <c r="AI485" s="49">
        <f t="shared" si="857"/>
        <v>2.7809292041731899</v>
      </c>
      <c r="AJ485" s="143">
        <f t="shared" si="858"/>
        <v>0.02</v>
      </c>
      <c r="AK485" s="51">
        <f t="shared" si="920"/>
        <v>1.8481748957977443E-2</v>
      </c>
      <c r="AL485" s="57">
        <f t="shared" si="921"/>
        <v>637.43362318136974</v>
      </c>
      <c r="AM485" s="53">
        <f t="shared" si="859"/>
        <v>0</v>
      </c>
      <c r="AN485" s="58">
        <f t="shared" si="922"/>
        <v>2.7810706564669365</v>
      </c>
      <c r="AO485" s="49">
        <f t="shared" si="860"/>
        <v>2.7810706564669365</v>
      </c>
      <c r="AP485" s="143">
        <f t="shared" si="861"/>
        <v>0.02</v>
      </c>
      <c r="AQ485" s="51">
        <f t="shared" si="923"/>
        <v>1.8482044607709639E-2</v>
      </c>
      <c r="AR485" s="57">
        <f t="shared" si="924"/>
        <v>637.40510804088228</v>
      </c>
      <c r="AS485" s="44">
        <f t="shared" si="862"/>
        <v>3345.2684518701726</v>
      </c>
      <c r="AT485" s="44">
        <f t="shared" si="863"/>
        <v>1338.1073807480691</v>
      </c>
      <c r="AU485" s="44">
        <f t="shared" si="864"/>
        <v>836.31711296754315</v>
      </c>
      <c r="AV485" s="47">
        <f t="shared" si="865"/>
        <v>2.6044906230772216</v>
      </c>
      <c r="AW485" s="47">
        <f t="shared" si="866"/>
        <v>33.140157640856891</v>
      </c>
      <c r="AX485" s="86">
        <f t="shared" si="867"/>
        <v>1375.7987838525491</v>
      </c>
      <c r="AY485" s="86">
        <f t="shared" si="868"/>
        <v>144.43196300130668</v>
      </c>
      <c r="AZ485" s="10">
        <f t="shared" si="925"/>
        <v>144.43196300130668</v>
      </c>
      <c r="BA485" s="44">
        <f t="shared" si="869"/>
        <v>144.43196300130668</v>
      </c>
      <c r="BB485" s="9">
        <f t="shared" si="870"/>
        <v>144.43196300130668</v>
      </c>
      <c r="BC485" s="45">
        <f t="shared" si="959"/>
        <v>19257.595066840891</v>
      </c>
      <c r="BD485" s="9">
        <f t="shared" si="871"/>
        <v>144.43196300130668</v>
      </c>
      <c r="BE485" s="45">
        <f t="shared" si="955"/>
        <v>19257.595066840891</v>
      </c>
      <c r="BF485" s="9">
        <f t="shared" si="872"/>
        <v>144.43196300130668</v>
      </c>
      <c r="BG485" s="45">
        <f t="shared" si="956"/>
        <v>19257.595066840891</v>
      </c>
      <c r="BH485" s="58"/>
      <c r="BI485" s="58"/>
      <c r="BJ485" s="58">
        <f t="shared" si="926"/>
        <v>-144.43196300130668</v>
      </c>
      <c r="BK485" s="97"/>
      <c r="BL485" s="44"/>
      <c r="BM485" s="82">
        <f t="shared" si="927"/>
        <v>48</v>
      </c>
      <c r="BN485" s="86">
        <f t="shared" si="928"/>
        <v>48000</v>
      </c>
      <c r="BO485" s="86">
        <f t="shared" si="929"/>
        <v>100</v>
      </c>
      <c r="BP485" s="84">
        <f t="shared" si="873"/>
        <v>4</v>
      </c>
      <c r="BQ485" s="84">
        <f t="shared" si="874"/>
        <v>4.13</v>
      </c>
      <c r="BR485" s="84">
        <f t="shared" si="875"/>
        <v>0.02</v>
      </c>
      <c r="BS485" s="84">
        <f t="shared" si="930"/>
        <v>3.228594307493813E-2</v>
      </c>
      <c r="BT485" s="84">
        <f t="shared" si="931"/>
        <v>880.59333546255834</v>
      </c>
      <c r="BU485" s="84">
        <f t="shared" si="932"/>
        <v>0</v>
      </c>
      <c r="BV485" s="83">
        <f t="shared" si="933"/>
        <v>1317.3838811443945</v>
      </c>
      <c r="BW485" s="81">
        <f t="shared" si="957"/>
        <v>1317.3838811443945</v>
      </c>
      <c r="BX485" s="83">
        <f t="shared" si="876"/>
        <v>0</v>
      </c>
      <c r="BY485" s="141">
        <f t="shared" si="877"/>
        <v>0</v>
      </c>
      <c r="BZ485" s="83">
        <f t="shared" si="878"/>
        <v>4.13</v>
      </c>
      <c r="CA485" s="83">
        <f t="shared" si="879"/>
        <v>0</v>
      </c>
      <c r="CB485" s="83">
        <f t="shared" si="934"/>
        <v>2.7525284605008671</v>
      </c>
      <c r="CC485" s="83">
        <f t="shared" si="880"/>
        <v>2.7525284605008671</v>
      </c>
      <c r="CD485" s="143">
        <f t="shared" si="881"/>
        <v>0.02</v>
      </c>
      <c r="CE485" s="83">
        <f t="shared" si="935"/>
        <v>1.8078523213569703E-2</v>
      </c>
      <c r="CF485" s="84">
        <f t="shared" si="936"/>
        <v>887.24652985797582</v>
      </c>
      <c r="CG485" s="83">
        <f t="shared" si="882"/>
        <v>0</v>
      </c>
      <c r="CH485" s="83">
        <f t="shared" si="937"/>
        <v>2.7560785321796759</v>
      </c>
      <c r="CI485" s="83">
        <f t="shared" si="883"/>
        <v>2.7560785321796759</v>
      </c>
      <c r="CJ485" s="143">
        <f t="shared" si="884"/>
        <v>0.02</v>
      </c>
      <c r="CK485" s="83">
        <f t="shared" si="938"/>
        <v>1.727091079975843E-2</v>
      </c>
      <c r="CL485" s="84">
        <f t="shared" si="939"/>
        <v>830.19383201465473</v>
      </c>
      <c r="CM485" s="83">
        <f t="shared" si="885"/>
        <v>0</v>
      </c>
      <c r="CN485" s="83">
        <f t="shared" si="940"/>
        <v>2.7310824119240595</v>
      </c>
      <c r="CO485" s="83">
        <f t="shared" si="886"/>
        <v>2.7310824119240595</v>
      </c>
      <c r="CP485" s="143">
        <f t="shared" si="887"/>
        <v>0.02</v>
      </c>
      <c r="CQ485" s="83">
        <f t="shared" si="941"/>
        <v>1.7430564504283728E-2</v>
      </c>
      <c r="CR485" s="84">
        <f t="shared" si="942"/>
        <v>816.16426335978269</v>
      </c>
      <c r="CS485" s="83">
        <f t="shared" si="888"/>
        <v>0</v>
      </c>
      <c r="CT485" s="83">
        <f t="shared" si="943"/>
        <v>2.7268321874560968</v>
      </c>
      <c r="CU485" s="83">
        <f t="shared" si="889"/>
        <v>2.7268321874560968</v>
      </c>
      <c r="CV485" s="143">
        <f t="shared" si="890"/>
        <v>0.02</v>
      </c>
      <c r="CW485" s="83">
        <f t="shared" si="944"/>
        <v>1.7458526987183792E-2</v>
      </c>
      <c r="CX485" s="84">
        <f t="shared" si="945"/>
        <v>814.64293945090969</v>
      </c>
      <c r="CY485" s="83">
        <f t="shared" si="891"/>
        <v>0</v>
      </c>
      <c r="CZ485" s="83">
        <f t="shared" si="946"/>
        <v>2.7264165398187172</v>
      </c>
      <c r="DA485" s="83">
        <f t="shared" si="892"/>
        <v>2.7264165398187172</v>
      </c>
      <c r="DB485" s="143">
        <f t="shared" si="893"/>
        <v>0.02</v>
      </c>
      <c r="DC485" s="83">
        <f t="shared" si="947"/>
        <v>1.7459446767325724E-2</v>
      </c>
      <c r="DD485" s="84">
        <f t="shared" si="948"/>
        <v>814.56752474792745</v>
      </c>
      <c r="DE485" s="86">
        <f t="shared" si="894"/>
        <v>2371.2909860599102</v>
      </c>
      <c r="DF485" s="86">
        <f t="shared" si="895"/>
        <v>948.51639442396402</v>
      </c>
      <c r="DG485" s="86">
        <f t="shared" si="896"/>
        <v>592.82274651497755</v>
      </c>
      <c r="DH485" s="86">
        <f t="shared" si="897"/>
        <v>0.24435672810373271</v>
      </c>
      <c r="DI485" s="86">
        <f t="shared" si="898"/>
        <v>0.52865711615707656</v>
      </c>
      <c r="DJ485" s="86">
        <f t="shared" si="899"/>
        <v>35.458178714455705</v>
      </c>
      <c r="DK485" s="86">
        <f t="shared" si="900"/>
        <v>-173.70508263336913</v>
      </c>
      <c r="DL485" s="86">
        <f t="shared" si="958"/>
        <v>-173.70508263336913</v>
      </c>
      <c r="DM485" s="86">
        <f t="shared" si="901"/>
        <v>0.52865711615707656</v>
      </c>
      <c r="DN485" s="85">
        <f t="shared" si="902"/>
        <v>0.52865711615707656</v>
      </c>
      <c r="DO485" s="85">
        <f t="shared" si="949"/>
        <v>52.865711615707653</v>
      </c>
      <c r="DP485" s="85">
        <f t="shared" si="903"/>
        <v>0.52865711615707656</v>
      </c>
      <c r="DQ485" s="85">
        <f t="shared" si="950"/>
        <v>52.865711615707653</v>
      </c>
      <c r="DR485" s="85">
        <f t="shared" si="904"/>
        <v>0.52865711615707656</v>
      </c>
      <c r="DS485" s="85">
        <f t="shared" si="951"/>
        <v>52.865711615707653</v>
      </c>
      <c r="DT485" s="81"/>
      <c r="DU485" s="81"/>
      <c r="DV485" s="81">
        <f t="shared" si="952"/>
        <v>-0.52865711615707656</v>
      </c>
      <c r="DW485" s="100"/>
    </row>
    <row r="486" spans="1:127" x14ac:dyDescent="0.2">
      <c r="A486" s="59">
        <f t="shared" si="905"/>
        <v>64.133333333333795</v>
      </c>
      <c r="B486" s="44">
        <f t="shared" si="906"/>
        <v>64133.333333333787</v>
      </c>
      <c r="C486" s="52">
        <f t="shared" si="840"/>
        <v>133.33333333333334</v>
      </c>
      <c r="D486" s="50">
        <f t="shared" si="841"/>
        <v>4</v>
      </c>
      <c r="E486" s="44">
        <f t="shared" si="842"/>
        <v>4.13</v>
      </c>
      <c r="F486" s="47">
        <f t="shared" si="843"/>
        <v>0.02</v>
      </c>
      <c r="G486" s="52">
        <f t="shared" si="907"/>
        <v>2.4566225095622486E-2</v>
      </c>
      <c r="H486" s="57">
        <f t="shared" si="908"/>
        <v>653.38585554352414</v>
      </c>
      <c r="I486" s="52">
        <f t="shared" si="909"/>
        <v>0</v>
      </c>
      <c r="J486" s="54">
        <f t="shared" si="910"/>
        <v>1862.7988732612073</v>
      </c>
      <c r="K486" s="46">
        <f t="shared" si="953"/>
        <v>1862.7988732612073</v>
      </c>
      <c r="L486" s="80">
        <f t="shared" si="844"/>
        <v>0</v>
      </c>
      <c r="M486" s="142">
        <f t="shared" si="845"/>
        <v>0</v>
      </c>
      <c r="N486" s="60">
        <f t="shared" si="846"/>
        <v>4.13</v>
      </c>
      <c r="O486" s="53">
        <f t="shared" si="847"/>
        <v>0</v>
      </c>
      <c r="P486" s="58">
        <f t="shared" si="911"/>
        <v>2.7746019150854635</v>
      </c>
      <c r="Q486" s="49">
        <f t="shared" si="848"/>
        <v>2.7746019150854635</v>
      </c>
      <c r="R486" s="143">
        <f t="shared" si="849"/>
        <v>0.02</v>
      </c>
      <c r="S486" s="51">
        <f t="shared" si="912"/>
        <v>1.9126035596554125E-2</v>
      </c>
      <c r="T486" s="57">
        <f t="shared" si="913"/>
        <v>653.57187245558862</v>
      </c>
      <c r="U486" s="53">
        <f t="shared" si="850"/>
        <v>0</v>
      </c>
      <c r="V486" s="58">
        <f t="shared" si="914"/>
        <v>2.7745290337508837</v>
      </c>
      <c r="W486" s="49">
        <f t="shared" si="851"/>
        <v>2.7745290337508837</v>
      </c>
      <c r="X486" s="143">
        <f t="shared" si="852"/>
        <v>0.02</v>
      </c>
      <c r="Y486" s="51">
        <f t="shared" si="915"/>
        <v>1.8531213815298372E-2</v>
      </c>
      <c r="Z486" s="57">
        <f t="shared" si="916"/>
        <v>641.22489372962104</v>
      </c>
      <c r="AA486" s="53">
        <f t="shared" si="853"/>
        <v>0</v>
      </c>
      <c r="AB486" s="58">
        <f t="shared" si="917"/>
        <v>2.7796840995899625</v>
      </c>
      <c r="AC486" s="49">
        <f t="shared" si="854"/>
        <v>2.7796840995899625</v>
      </c>
      <c r="AD486" s="143">
        <f t="shared" si="855"/>
        <v>0.02</v>
      </c>
      <c r="AE486" s="49">
        <f t="shared" si="954"/>
        <v>1.8478523966449372E-2</v>
      </c>
      <c r="AF486" s="57">
        <f t="shared" si="918"/>
        <v>638.62815673882653</v>
      </c>
      <c r="AG486" s="53">
        <f t="shared" si="856"/>
        <v>0</v>
      </c>
      <c r="AH486" s="58">
        <f t="shared" si="919"/>
        <v>2.780850703161573</v>
      </c>
      <c r="AI486" s="49">
        <f t="shared" si="857"/>
        <v>2.780850703161573</v>
      </c>
      <c r="AJ486" s="143">
        <f t="shared" si="858"/>
        <v>0.02</v>
      </c>
      <c r="AK486" s="51">
        <f t="shared" si="920"/>
        <v>1.8479082291310775E-2</v>
      </c>
      <c r="AL486" s="57">
        <f t="shared" si="921"/>
        <v>638.31967789032149</v>
      </c>
      <c r="AM486" s="53">
        <f t="shared" si="859"/>
        <v>0</v>
      </c>
      <c r="AN486" s="58">
        <f t="shared" si="922"/>
        <v>2.7809912020089698</v>
      </c>
      <c r="AO486" s="49">
        <f t="shared" si="860"/>
        <v>2.7809912020089698</v>
      </c>
      <c r="AP486" s="143">
        <f t="shared" si="861"/>
        <v>0.02</v>
      </c>
      <c r="AQ486" s="51">
        <f t="shared" si="923"/>
        <v>1.8479377941042971E-2</v>
      </c>
      <c r="AR486" s="57">
        <f t="shared" si="924"/>
        <v>638.29113185723293</v>
      </c>
      <c r="AS486" s="44">
        <f t="shared" si="862"/>
        <v>3353.0379718701734</v>
      </c>
      <c r="AT486" s="44">
        <f t="shared" si="863"/>
        <v>1341.2151887480693</v>
      </c>
      <c r="AU486" s="44">
        <f t="shared" si="864"/>
        <v>838.25949296754334</v>
      </c>
      <c r="AV486" s="47">
        <f t="shared" si="865"/>
        <v>2.5857030758188762</v>
      </c>
      <c r="AW486" s="47">
        <f t="shared" si="866"/>
        <v>32.692204210540801</v>
      </c>
      <c r="AX486" s="86">
        <f t="shared" si="867"/>
        <v>1346.0827870152468</v>
      </c>
      <c r="AY486" s="86">
        <f t="shared" si="868"/>
        <v>143.14325060387389</v>
      </c>
      <c r="AZ486" s="10">
        <f t="shared" si="925"/>
        <v>143.14325060387389</v>
      </c>
      <c r="BA486" s="44">
        <f t="shared" si="869"/>
        <v>143.14325060387389</v>
      </c>
      <c r="BB486" s="9">
        <f t="shared" si="870"/>
        <v>143.14325060387389</v>
      </c>
      <c r="BC486" s="45">
        <f t="shared" si="959"/>
        <v>19085.766747183188</v>
      </c>
      <c r="BD486" s="9">
        <f t="shared" si="871"/>
        <v>143.14325060387389</v>
      </c>
      <c r="BE486" s="45">
        <f t="shared" si="955"/>
        <v>19085.766747183188</v>
      </c>
      <c r="BF486" s="9">
        <f t="shared" si="872"/>
        <v>143.14325060387389</v>
      </c>
      <c r="BG486" s="45">
        <f t="shared" si="956"/>
        <v>19085.766747183188</v>
      </c>
      <c r="BH486" s="58"/>
      <c r="BI486" s="58"/>
      <c r="BJ486" s="58">
        <f t="shared" si="926"/>
        <v>-143.14325060387389</v>
      </c>
      <c r="BK486" s="97"/>
      <c r="BL486" s="44"/>
      <c r="BM486" s="82">
        <f t="shared" si="927"/>
        <v>48.1</v>
      </c>
      <c r="BN486" s="86">
        <f t="shared" si="928"/>
        <v>48100</v>
      </c>
      <c r="BO486" s="86">
        <f t="shared" si="929"/>
        <v>100</v>
      </c>
      <c r="BP486" s="84">
        <f t="shared" si="873"/>
        <v>4</v>
      </c>
      <c r="BQ486" s="84">
        <f t="shared" si="874"/>
        <v>4.13</v>
      </c>
      <c r="BR486" s="84">
        <f t="shared" si="875"/>
        <v>0.02</v>
      </c>
      <c r="BS486" s="84">
        <f t="shared" si="930"/>
        <v>3.2283943074938128E-2</v>
      </c>
      <c r="BT486" s="84">
        <f t="shared" si="931"/>
        <v>881.37505321255685</v>
      </c>
      <c r="BU486" s="84">
        <f t="shared" si="932"/>
        <v>0</v>
      </c>
      <c r="BV486" s="83">
        <f t="shared" si="933"/>
        <v>1320.6211811443945</v>
      </c>
      <c r="BW486" s="81">
        <f t="shared" si="957"/>
        <v>1320.6211811443945</v>
      </c>
      <c r="BX486" s="83">
        <f t="shared" si="876"/>
        <v>0</v>
      </c>
      <c r="BY486" s="141">
        <f t="shared" si="877"/>
        <v>0</v>
      </c>
      <c r="BZ486" s="83">
        <f t="shared" si="878"/>
        <v>4.13</v>
      </c>
      <c r="CA486" s="83">
        <f t="shared" si="879"/>
        <v>0</v>
      </c>
      <c r="CB486" s="83">
        <f t="shared" si="934"/>
        <v>2.7531542832987217</v>
      </c>
      <c r="CC486" s="83">
        <f t="shared" si="880"/>
        <v>2.7531542832987217</v>
      </c>
      <c r="CD486" s="143">
        <f t="shared" si="881"/>
        <v>0.02</v>
      </c>
      <c r="CE486" s="83">
        <f t="shared" si="935"/>
        <v>1.8076523213569704E-2</v>
      </c>
      <c r="CF486" s="84">
        <f t="shared" si="936"/>
        <v>887.90329048635749</v>
      </c>
      <c r="CG486" s="83">
        <f t="shared" si="882"/>
        <v>0</v>
      </c>
      <c r="CH486" s="83">
        <f t="shared" si="937"/>
        <v>2.7566548081884386</v>
      </c>
      <c r="CI486" s="83">
        <f t="shared" si="883"/>
        <v>2.7566548081884386</v>
      </c>
      <c r="CJ486" s="143">
        <f t="shared" si="884"/>
        <v>0.02</v>
      </c>
      <c r="CK486" s="83">
        <f t="shared" si="938"/>
        <v>1.7268910799758432E-2</v>
      </c>
      <c r="CL486" s="84">
        <f t="shared" si="939"/>
        <v>830.82044372394091</v>
      </c>
      <c r="CM486" s="83">
        <f t="shared" si="885"/>
        <v>0</v>
      </c>
      <c r="CN486" s="83">
        <f t="shared" si="940"/>
        <v>2.7315120784400237</v>
      </c>
      <c r="CO486" s="83">
        <f t="shared" si="886"/>
        <v>2.7315120784400237</v>
      </c>
      <c r="CP486" s="143">
        <f t="shared" si="887"/>
        <v>0.02</v>
      </c>
      <c r="CQ486" s="83">
        <f t="shared" si="941"/>
        <v>1.742856450428373E-2</v>
      </c>
      <c r="CR486" s="84">
        <f t="shared" si="942"/>
        <v>816.80245591040602</v>
      </c>
      <c r="CS486" s="83">
        <f t="shared" si="888"/>
        <v>0</v>
      </c>
      <c r="CT486" s="83">
        <f t="shared" si="943"/>
        <v>2.7272329154960016</v>
      </c>
      <c r="CU486" s="83">
        <f t="shared" si="889"/>
        <v>2.7272329154960016</v>
      </c>
      <c r="CV486" s="143">
        <f t="shared" si="890"/>
        <v>0.02</v>
      </c>
      <c r="CW486" s="83">
        <f t="shared" si="944"/>
        <v>1.7456526987183793E-2</v>
      </c>
      <c r="CX486" s="84">
        <f t="shared" si="945"/>
        <v>815.28315218814714</v>
      </c>
      <c r="CY486" s="83">
        <f t="shared" si="891"/>
        <v>0</v>
      </c>
      <c r="CZ486" s="83">
        <f t="shared" si="946"/>
        <v>2.7268142576831389</v>
      </c>
      <c r="DA486" s="83">
        <f t="shared" si="892"/>
        <v>2.7268142576831389</v>
      </c>
      <c r="DB486" s="143">
        <f t="shared" si="893"/>
        <v>0.02</v>
      </c>
      <c r="DC486" s="83">
        <f t="shared" si="947"/>
        <v>1.7457446767325725E-2</v>
      </c>
      <c r="DD486" s="84">
        <f t="shared" si="948"/>
        <v>815.20786882273592</v>
      </c>
      <c r="DE486" s="86">
        <f t="shared" si="894"/>
        <v>2377.1181260599101</v>
      </c>
      <c r="DF486" s="86">
        <f t="shared" si="895"/>
        <v>950.84725042396394</v>
      </c>
      <c r="DG486" s="86">
        <f t="shared" si="896"/>
        <v>594.27953151497752</v>
      </c>
      <c r="DH486" s="86">
        <f t="shared" si="897"/>
        <v>0.2435746045255415</v>
      </c>
      <c r="DI486" s="86">
        <f t="shared" si="898"/>
        <v>0.52555315427408489</v>
      </c>
      <c r="DJ486" s="86">
        <f t="shared" si="899"/>
        <v>35.068078242134582</v>
      </c>
      <c r="DK486" s="86">
        <f t="shared" si="900"/>
        <v>-176.25818311625127</v>
      </c>
      <c r="DL486" s="86">
        <f t="shared" si="958"/>
        <v>-176.25818311625127</v>
      </c>
      <c r="DM486" s="86">
        <f t="shared" si="901"/>
        <v>-176.25818311625127</v>
      </c>
      <c r="DN486" s="85">
        <f t="shared" si="902"/>
        <v>0</v>
      </c>
      <c r="DO486" s="85">
        <f t="shared" si="949"/>
        <v>0</v>
      </c>
      <c r="DP486" s="85">
        <f t="shared" si="903"/>
        <v>0</v>
      </c>
      <c r="DQ486" s="85">
        <f t="shared" si="950"/>
        <v>0</v>
      </c>
      <c r="DR486" s="85">
        <f t="shared" si="904"/>
        <v>0</v>
      </c>
      <c r="DS486" s="85">
        <f t="shared" si="951"/>
        <v>0</v>
      </c>
      <c r="DT486" s="81"/>
      <c r="DU486" s="81"/>
      <c r="DV486" s="81">
        <f t="shared" si="952"/>
        <v>0</v>
      </c>
      <c r="DW486" s="100"/>
    </row>
    <row r="487" spans="1:127" x14ac:dyDescent="0.2">
      <c r="A487" s="59">
        <f t="shared" si="905"/>
        <v>64.26666666666712</v>
      </c>
      <c r="B487" s="44">
        <f t="shared" si="906"/>
        <v>64266.666666667123</v>
      </c>
      <c r="C487" s="52">
        <f t="shared" si="840"/>
        <v>133.33333333333334</v>
      </c>
      <c r="D487" s="50">
        <f t="shared" si="841"/>
        <v>4</v>
      </c>
      <c r="E487" s="44">
        <f t="shared" si="842"/>
        <v>4.13</v>
      </c>
      <c r="F487" s="47">
        <f t="shared" si="843"/>
        <v>0.02</v>
      </c>
      <c r="G487" s="52">
        <f t="shared" si="907"/>
        <v>2.4563558428955818E-2</v>
      </c>
      <c r="H487" s="57">
        <f t="shared" si="908"/>
        <v>654.1789109676497</v>
      </c>
      <c r="I487" s="52">
        <f t="shared" si="909"/>
        <v>0</v>
      </c>
      <c r="J487" s="54">
        <f t="shared" si="910"/>
        <v>1867.1152732612072</v>
      </c>
      <c r="K487" s="46">
        <f t="shared" si="953"/>
        <v>1867.1152732612072</v>
      </c>
      <c r="L487" s="80">
        <f t="shared" si="844"/>
        <v>0</v>
      </c>
      <c r="M487" s="142">
        <f t="shared" si="845"/>
        <v>0</v>
      </c>
      <c r="N487" s="60">
        <f t="shared" si="846"/>
        <v>4.13</v>
      </c>
      <c r="O487" s="53">
        <f t="shared" si="847"/>
        <v>0</v>
      </c>
      <c r="P487" s="58">
        <f t="shared" si="911"/>
        <v>2.7746156165587754</v>
      </c>
      <c r="Q487" s="49">
        <f t="shared" si="848"/>
        <v>2.7746156165587754</v>
      </c>
      <c r="R487" s="143">
        <f t="shared" si="849"/>
        <v>0.02</v>
      </c>
      <c r="S487" s="51">
        <f t="shared" si="912"/>
        <v>1.9123368929887457E-2</v>
      </c>
      <c r="T487" s="57">
        <f t="shared" si="913"/>
        <v>654.49090890831314</v>
      </c>
      <c r="U487" s="53">
        <f t="shared" si="850"/>
        <v>0</v>
      </c>
      <c r="V487" s="58">
        <f t="shared" si="914"/>
        <v>2.7744944466620565</v>
      </c>
      <c r="W487" s="49">
        <f t="shared" si="851"/>
        <v>2.7744944466620565</v>
      </c>
      <c r="X487" s="143">
        <f t="shared" si="852"/>
        <v>0.02</v>
      </c>
      <c r="Y487" s="51">
        <f t="shared" si="915"/>
        <v>1.8528547148631704E-2</v>
      </c>
      <c r="Z487" s="57">
        <f t="shared" si="916"/>
        <v>642.11536944671548</v>
      </c>
      <c r="AA487" s="53">
        <f t="shared" si="853"/>
        <v>0</v>
      </c>
      <c r="AB487" s="58">
        <f t="shared" si="917"/>
        <v>2.7796161960156334</v>
      </c>
      <c r="AC487" s="49">
        <f t="shared" si="854"/>
        <v>2.7796161960156334</v>
      </c>
      <c r="AD487" s="143">
        <f t="shared" si="855"/>
        <v>0.02</v>
      </c>
      <c r="AE487" s="49">
        <f t="shared" si="954"/>
        <v>1.8475857299782704E-2</v>
      </c>
      <c r="AF487" s="57">
        <f t="shared" si="918"/>
        <v>639.51445364505139</v>
      </c>
      <c r="AG487" s="53">
        <f t="shared" si="856"/>
        <v>0</v>
      </c>
      <c r="AH487" s="58">
        <f t="shared" si="919"/>
        <v>2.7807752881707057</v>
      </c>
      <c r="AI487" s="49">
        <f t="shared" si="857"/>
        <v>2.7807752881707057</v>
      </c>
      <c r="AJ487" s="143">
        <f t="shared" si="858"/>
        <v>0.02</v>
      </c>
      <c r="AK487" s="51">
        <f t="shared" si="920"/>
        <v>1.8476415624644107E-2</v>
      </c>
      <c r="AL487" s="57">
        <f t="shared" si="921"/>
        <v>639.20562975327584</v>
      </c>
      <c r="AM487" s="53">
        <f t="shared" si="859"/>
        <v>0</v>
      </c>
      <c r="AN487" s="58">
        <f t="shared" si="922"/>
        <v>2.7809148309142966</v>
      </c>
      <c r="AO487" s="49">
        <f t="shared" si="860"/>
        <v>2.7809148309142966</v>
      </c>
      <c r="AP487" s="143">
        <f t="shared" si="861"/>
        <v>0.02</v>
      </c>
      <c r="AQ487" s="51">
        <f t="shared" si="923"/>
        <v>1.8476711274376303E-2</v>
      </c>
      <c r="AR487" s="57">
        <f t="shared" si="924"/>
        <v>639.17705313567785</v>
      </c>
      <c r="AS487" s="44">
        <f t="shared" si="862"/>
        <v>3360.8074918701727</v>
      </c>
      <c r="AT487" s="44">
        <f t="shared" si="863"/>
        <v>1344.322996748069</v>
      </c>
      <c r="AU487" s="44">
        <f t="shared" si="864"/>
        <v>840.20187296754318</v>
      </c>
      <c r="AV487" s="47">
        <f t="shared" si="865"/>
        <v>2.5670893011897062</v>
      </c>
      <c r="AW487" s="47">
        <f t="shared" si="866"/>
        <v>32.251209025388945</v>
      </c>
      <c r="AX487" s="86">
        <f t="shared" si="867"/>
        <v>1317.0678150143865</v>
      </c>
      <c r="AY487" s="86">
        <f t="shared" si="868"/>
        <v>141.8610835081229</v>
      </c>
      <c r="AZ487" s="10">
        <f t="shared" si="925"/>
        <v>141.8610835081229</v>
      </c>
      <c r="BA487" s="44">
        <f t="shared" si="869"/>
        <v>141.8610835081229</v>
      </c>
      <c r="BB487" s="9">
        <f t="shared" si="870"/>
        <v>141.8610835081229</v>
      </c>
      <c r="BC487" s="45">
        <f t="shared" si="959"/>
        <v>18914.811134416388</v>
      </c>
      <c r="BD487" s="9">
        <f t="shared" si="871"/>
        <v>141.8610835081229</v>
      </c>
      <c r="BE487" s="45">
        <f t="shared" si="955"/>
        <v>18914.811134416388</v>
      </c>
      <c r="BF487" s="9">
        <f t="shared" si="872"/>
        <v>141.8610835081229</v>
      </c>
      <c r="BG487" s="45">
        <f t="shared" si="956"/>
        <v>18914.811134416388</v>
      </c>
      <c r="BH487" s="58"/>
      <c r="BI487" s="58"/>
      <c r="BJ487" s="58">
        <f t="shared" si="926"/>
        <v>-141.8610835081229</v>
      </c>
      <c r="BK487" s="97"/>
      <c r="BL487" s="44"/>
      <c r="BM487" s="82">
        <f t="shared" si="927"/>
        <v>48.2</v>
      </c>
      <c r="BN487" s="86">
        <f t="shared" si="928"/>
        <v>48200</v>
      </c>
      <c r="BO487" s="86">
        <f t="shared" si="929"/>
        <v>100</v>
      </c>
      <c r="BP487" s="84">
        <f t="shared" si="873"/>
        <v>4</v>
      </c>
      <c r="BQ487" s="84">
        <f t="shared" si="874"/>
        <v>4.13</v>
      </c>
      <c r="BR487" s="84">
        <f t="shared" si="875"/>
        <v>0.02</v>
      </c>
      <c r="BS487" s="84">
        <f t="shared" si="930"/>
        <v>3.2281943074938126E-2</v>
      </c>
      <c r="BT487" s="84">
        <f t="shared" si="931"/>
        <v>882.15672253640514</v>
      </c>
      <c r="BU487" s="84">
        <f t="shared" si="932"/>
        <v>0</v>
      </c>
      <c r="BV487" s="83">
        <f t="shared" si="933"/>
        <v>1323.8584811443945</v>
      </c>
      <c r="BW487" s="81">
        <f t="shared" si="957"/>
        <v>1323.8584811443945</v>
      </c>
      <c r="BX487" s="83">
        <f t="shared" si="876"/>
        <v>0</v>
      </c>
      <c r="BY487" s="141">
        <f t="shared" si="877"/>
        <v>0</v>
      </c>
      <c r="BZ487" s="83">
        <f t="shared" si="878"/>
        <v>4.13</v>
      </c>
      <c r="CA487" s="83">
        <f t="shared" si="879"/>
        <v>0</v>
      </c>
      <c r="CB487" s="83">
        <f t="shared" si="934"/>
        <v>2.7537822431395704</v>
      </c>
      <c r="CC487" s="83">
        <f t="shared" si="880"/>
        <v>2.7537822431395704</v>
      </c>
      <c r="CD487" s="143">
        <f t="shared" si="881"/>
        <v>0.02</v>
      </c>
      <c r="CE487" s="83">
        <f t="shared" si="935"/>
        <v>1.8074523213569706E-2</v>
      </c>
      <c r="CF487" s="84">
        <f t="shared" si="936"/>
        <v>888.55982918174482</v>
      </c>
      <c r="CG487" s="83">
        <f t="shared" si="882"/>
        <v>0</v>
      </c>
      <c r="CH487" s="83">
        <f t="shared" si="937"/>
        <v>2.7572324684276808</v>
      </c>
      <c r="CI487" s="83">
        <f t="shared" si="883"/>
        <v>2.7572324684276808</v>
      </c>
      <c r="CJ487" s="143">
        <f t="shared" si="884"/>
        <v>0.02</v>
      </c>
      <c r="CK487" s="83">
        <f t="shared" si="938"/>
        <v>1.7266910799758433E-2</v>
      </c>
      <c r="CL487" s="84">
        <f t="shared" si="939"/>
        <v>831.44685188895539</v>
      </c>
      <c r="CM487" s="83">
        <f t="shared" si="885"/>
        <v>0</v>
      </c>
      <c r="CN487" s="83">
        <f t="shared" si="940"/>
        <v>2.7319430482381475</v>
      </c>
      <c r="CO487" s="83">
        <f t="shared" si="886"/>
        <v>2.7319430482381475</v>
      </c>
      <c r="CP487" s="143">
        <f t="shared" si="887"/>
        <v>0.02</v>
      </c>
      <c r="CQ487" s="83">
        <f t="shared" si="941"/>
        <v>1.7426564504283731E-2</v>
      </c>
      <c r="CR487" s="84">
        <f t="shared" si="942"/>
        <v>817.44047485390035</v>
      </c>
      <c r="CS487" s="83">
        <f t="shared" si="888"/>
        <v>0</v>
      </c>
      <c r="CT487" s="83">
        <f t="shared" si="943"/>
        <v>2.7276350227601558</v>
      </c>
      <c r="CU487" s="83">
        <f t="shared" si="889"/>
        <v>2.7276350227601558</v>
      </c>
      <c r="CV487" s="143">
        <f t="shared" si="890"/>
        <v>0.02</v>
      </c>
      <c r="CW487" s="83">
        <f t="shared" si="944"/>
        <v>1.7454526987183795E-2</v>
      </c>
      <c r="CX487" s="84">
        <f t="shared" si="945"/>
        <v>815.92319752083586</v>
      </c>
      <c r="CY487" s="83">
        <f t="shared" si="891"/>
        <v>0</v>
      </c>
      <c r="CZ487" s="83">
        <f t="shared" si="946"/>
        <v>2.7272133673418595</v>
      </c>
      <c r="DA487" s="83">
        <f t="shared" si="892"/>
        <v>2.7272133673418595</v>
      </c>
      <c r="DB487" s="143">
        <f t="shared" si="893"/>
        <v>0.02</v>
      </c>
      <c r="DC487" s="83">
        <f t="shared" si="947"/>
        <v>1.7455446767325727E-2</v>
      </c>
      <c r="DD487" s="84">
        <f t="shared" si="948"/>
        <v>815.84804615487872</v>
      </c>
      <c r="DE487" s="86">
        <f t="shared" si="894"/>
        <v>2382.94526605991</v>
      </c>
      <c r="DF487" s="86">
        <f t="shared" si="895"/>
        <v>953.17810642396398</v>
      </c>
      <c r="DG487" s="86">
        <f t="shared" si="896"/>
        <v>595.73631651497749</v>
      </c>
      <c r="DH487" s="86">
        <f t="shared" si="897"/>
        <v>0.24279610216431524</v>
      </c>
      <c r="DI487" s="86">
        <f t="shared" si="898"/>
        <v>0.52247183549907272</v>
      </c>
      <c r="DJ487" s="86">
        <f t="shared" si="899"/>
        <v>34.682820554469572</v>
      </c>
      <c r="DK487" s="86">
        <f t="shared" si="900"/>
        <v>-178.80986801508047</v>
      </c>
      <c r="DL487" s="86">
        <f t="shared" si="958"/>
        <v>-178.80986801508047</v>
      </c>
      <c r="DM487" s="86">
        <f t="shared" si="901"/>
        <v>-178.80986801508047</v>
      </c>
      <c r="DN487" s="85">
        <f t="shared" si="902"/>
        <v>0</v>
      </c>
      <c r="DO487" s="85">
        <f t="shared" si="949"/>
        <v>0</v>
      </c>
      <c r="DP487" s="85">
        <f t="shared" si="903"/>
        <v>0</v>
      </c>
      <c r="DQ487" s="85">
        <f t="shared" si="950"/>
        <v>0</v>
      </c>
      <c r="DR487" s="85">
        <f t="shared" si="904"/>
        <v>0</v>
      </c>
      <c r="DS487" s="85">
        <f t="shared" si="951"/>
        <v>0</v>
      </c>
      <c r="DT487" s="81"/>
      <c r="DU487" s="81"/>
      <c r="DV487" s="81">
        <f t="shared" si="952"/>
        <v>0</v>
      </c>
      <c r="DW487" s="100"/>
    </row>
    <row r="488" spans="1:127" x14ac:dyDescent="0.2">
      <c r="A488" s="59">
        <f t="shared" si="905"/>
        <v>64.40000000000046</v>
      </c>
      <c r="B488" s="44">
        <f t="shared" si="906"/>
        <v>64400.000000000458</v>
      </c>
      <c r="C488" s="52">
        <f t="shared" si="840"/>
        <v>133.33333333333334</v>
      </c>
      <c r="D488" s="50">
        <f t="shared" si="841"/>
        <v>4</v>
      </c>
      <c r="E488" s="44">
        <f t="shared" si="842"/>
        <v>4.13</v>
      </c>
      <c r="F488" s="47">
        <f t="shared" si="843"/>
        <v>0.02</v>
      </c>
      <c r="G488" s="52">
        <f t="shared" si="907"/>
        <v>2.456089176228915E-2</v>
      </c>
      <c r="H488" s="57">
        <f t="shared" si="908"/>
        <v>654.97188030084169</v>
      </c>
      <c r="I488" s="52">
        <f t="shared" si="909"/>
        <v>0</v>
      </c>
      <c r="J488" s="54">
        <f t="shared" si="910"/>
        <v>1871.4316732612069</v>
      </c>
      <c r="K488" s="46">
        <f t="shared" si="953"/>
        <v>1871.4316732612069</v>
      </c>
      <c r="L488" s="80">
        <f t="shared" si="844"/>
        <v>0</v>
      </c>
      <c r="M488" s="142">
        <f t="shared" si="845"/>
        <v>0</v>
      </c>
      <c r="N488" s="60">
        <f t="shared" si="846"/>
        <v>4.13</v>
      </c>
      <c r="O488" s="53">
        <f t="shared" si="847"/>
        <v>0</v>
      </c>
      <c r="P488" s="58">
        <f t="shared" si="911"/>
        <v>2.7746317237032581</v>
      </c>
      <c r="Q488" s="49">
        <f t="shared" si="848"/>
        <v>2.7746317237032581</v>
      </c>
      <c r="R488" s="143">
        <f t="shared" si="849"/>
        <v>0.02</v>
      </c>
      <c r="S488" s="51">
        <f t="shared" si="912"/>
        <v>1.9120702263220789E-2</v>
      </c>
      <c r="T488" s="57">
        <f t="shared" si="913"/>
        <v>655.40981267681752</v>
      </c>
      <c r="U488" s="53">
        <f t="shared" si="850"/>
        <v>0</v>
      </c>
      <c r="V488" s="58">
        <f t="shared" si="914"/>
        <v>2.7744631467303549</v>
      </c>
      <c r="W488" s="49">
        <f t="shared" si="851"/>
        <v>2.7744631467303549</v>
      </c>
      <c r="X488" s="143">
        <f t="shared" si="852"/>
        <v>0.02</v>
      </c>
      <c r="Y488" s="51">
        <f t="shared" si="915"/>
        <v>1.8525880481965035E-2</v>
      </c>
      <c r="Z488" s="57">
        <f t="shared" si="916"/>
        <v>643.00572811308268</v>
      </c>
      <c r="AA488" s="53">
        <f t="shared" si="853"/>
        <v>0</v>
      </c>
      <c r="AB488" s="58">
        <f t="shared" si="917"/>
        <v>2.7795514026622561</v>
      </c>
      <c r="AC488" s="49">
        <f t="shared" si="854"/>
        <v>2.7795514026622561</v>
      </c>
      <c r="AD488" s="143">
        <f t="shared" si="855"/>
        <v>0.02</v>
      </c>
      <c r="AE488" s="49">
        <f t="shared" si="954"/>
        <v>1.8473190633116036E-2</v>
      </c>
      <c r="AF488" s="57">
        <f t="shared" si="918"/>
        <v>640.40064428738697</v>
      </c>
      <c r="AG488" s="53">
        <f t="shared" si="856"/>
        <v>0</v>
      </c>
      <c r="AH488" s="58">
        <f t="shared" si="919"/>
        <v>2.7807029564347774</v>
      </c>
      <c r="AI488" s="49">
        <f t="shared" si="857"/>
        <v>2.7807029564347774</v>
      </c>
      <c r="AJ488" s="143">
        <f t="shared" si="858"/>
        <v>0.02</v>
      </c>
      <c r="AK488" s="51">
        <f t="shared" si="920"/>
        <v>1.8473748957977439E-2</v>
      </c>
      <c r="AL488" s="57">
        <f t="shared" si="921"/>
        <v>640.09147778133729</v>
      </c>
      <c r="AM488" s="53">
        <f t="shared" si="859"/>
        <v>0</v>
      </c>
      <c r="AN488" s="58">
        <f t="shared" si="922"/>
        <v>2.7808415404388871</v>
      </c>
      <c r="AO488" s="49">
        <f t="shared" si="860"/>
        <v>2.7808415404388871</v>
      </c>
      <c r="AP488" s="143">
        <f t="shared" si="861"/>
        <v>0.02</v>
      </c>
      <c r="AQ488" s="51">
        <f t="shared" si="923"/>
        <v>1.8474044607709635E-2</v>
      </c>
      <c r="AR488" s="57">
        <f t="shared" si="924"/>
        <v>640.06287088819874</v>
      </c>
      <c r="AS488" s="44">
        <f t="shared" si="862"/>
        <v>3368.5770118701721</v>
      </c>
      <c r="AT488" s="44">
        <f t="shared" si="863"/>
        <v>1347.4308047480688</v>
      </c>
      <c r="AU488" s="44">
        <f t="shared" si="864"/>
        <v>842.14425296754303</v>
      </c>
      <c r="AV488" s="47">
        <f t="shared" si="865"/>
        <v>2.5486473993024767</v>
      </c>
      <c r="AW488" s="47">
        <f t="shared" si="866"/>
        <v>31.817051427750705</v>
      </c>
      <c r="AX488" s="86">
        <f t="shared" si="867"/>
        <v>1288.736030602317</v>
      </c>
      <c r="AY488" s="86">
        <f t="shared" si="868"/>
        <v>140.58545159885614</v>
      </c>
      <c r="AZ488" s="10">
        <f t="shared" si="925"/>
        <v>140.58545159885614</v>
      </c>
      <c r="BA488" s="44">
        <f t="shared" si="869"/>
        <v>140.58545159885614</v>
      </c>
      <c r="BB488" s="9">
        <f t="shared" si="870"/>
        <v>140.58545159885614</v>
      </c>
      <c r="BC488" s="45">
        <f t="shared" si="959"/>
        <v>18744.726879847487</v>
      </c>
      <c r="BD488" s="9">
        <f t="shared" si="871"/>
        <v>140.58545159885614</v>
      </c>
      <c r="BE488" s="45">
        <f t="shared" si="955"/>
        <v>18744.726879847487</v>
      </c>
      <c r="BF488" s="9">
        <f t="shared" si="872"/>
        <v>140.58545159885614</v>
      </c>
      <c r="BG488" s="45">
        <f t="shared" si="956"/>
        <v>18744.726879847487</v>
      </c>
      <c r="BH488" s="58"/>
      <c r="BI488" s="58"/>
      <c r="BJ488" s="58">
        <f t="shared" si="926"/>
        <v>-140.58545159885614</v>
      </c>
      <c r="BK488" s="97"/>
      <c r="BL488" s="44"/>
      <c r="BM488" s="82">
        <f t="shared" si="927"/>
        <v>48.300000000000004</v>
      </c>
      <c r="BN488" s="86">
        <f t="shared" si="928"/>
        <v>48300</v>
      </c>
      <c r="BO488" s="86">
        <f t="shared" si="929"/>
        <v>100</v>
      </c>
      <c r="BP488" s="84">
        <f t="shared" si="873"/>
        <v>4</v>
      </c>
      <c r="BQ488" s="84">
        <f t="shared" si="874"/>
        <v>4.13</v>
      </c>
      <c r="BR488" s="84">
        <f t="shared" si="875"/>
        <v>0.02</v>
      </c>
      <c r="BS488" s="84">
        <f t="shared" si="930"/>
        <v>3.2279943074938124E-2</v>
      </c>
      <c r="BT488" s="84">
        <f t="shared" si="931"/>
        <v>882.93834343410333</v>
      </c>
      <c r="BU488" s="84">
        <f t="shared" si="932"/>
        <v>0</v>
      </c>
      <c r="BV488" s="83">
        <f t="shared" si="933"/>
        <v>1327.0957811443946</v>
      </c>
      <c r="BW488" s="81">
        <f t="shared" si="957"/>
        <v>1327.0957811443946</v>
      </c>
      <c r="BX488" s="83">
        <f t="shared" si="876"/>
        <v>0</v>
      </c>
      <c r="BY488" s="141">
        <f t="shared" si="877"/>
        <v>0</v>
      </c>
      <c r="BZ488" s="83">
        <f t="shared" si="878"/>
        <v>4.13</v>
      </c>
      <c r="CA488" s="83">
        <f t="shared" si="879"/>
        <v>0</v>
      </c>
      <c r="CB488" s="83">
        <f t="shared" si="934"/>
        <v>2.754412339614754</v>
      </c>
      <c r="CC488" s="83">
        <f t="shared" si="880"/>
        <v>2.754412339614754</v>
      </c>
      <c r="CD488" s="143">
        <f t="shared" si="881"/>
        <v>0.02</v>
      </c>
      <c r="CE488" s="83">
        <f t="shared" si="935"/>
        <v>1.8072523213569707E-2</v>
      </c>
      <c r="CF488" s="84">
        <f t="shared" si="936"/>
        <v>889.21614553568293</v>
      </c>
      <c r="CG488" s="83">
        <f t="shared" si="882"/>
        <v>0</v>
      </c>
      <c r="CH488" s="83">
        <f t="shared" si="937"/>
        <v>2.7578115111243449</v>
      </c>
      <c r="CI488" s="83">
        <f t="shared" si="883"/>
        <v>2.7578115111243449</v>
      </c>
      <c r="CJ488" s="143">
        <f t="shared" si="884"/>
        <v>0.02</v>
      </c>
      <c r="CK488" s="83">
        <f t="shared" si="938"/>
        <v>1.7264910799758434E-2</v>
      </c>
      <c r="CL488" s="84">
        <f t="shared" si="939"/>
        <v>832.07305628040467</v>
      </c>
      <c r="CM488" s="83">
        <f t="shared" si="885"/>
        <v>0</v>
      </c>
      <c r="CN488" s="83">
        <f t="shared" si="940"/>
        <v>2.7323753197819212</v>
      </c>
      <c r="CO488" s="83">
        <f t="shared" si="886"/>
        <v>2.7323753197819212</v>
      </c>
      <c r="CP488" s="143">
        <f t="shared" si="887"/>
        <v>0.02</v>
      </c>
      <c r="CQ488" s="83">
        <f t="shared" si="941"/>
        <v>1.7424564504283733E-2</v>
      </c>
      <c r="CR488" s="84">
        <f t="shared" si="942"/>
        <v>818.07831994058779</v>
      </c>
      <c r="CS488" s="83">
        <f t="shared" si="888"/>
        <v>0</v>
      </c>
      <c r="CT488" s="83">
        <f t="shared" si="943"/>
        <v>2.7280385078592717</v>
      </c>
      <c r="CU488" s="83">
        <f t="shared" si="889"/>
        <v>2.7280385078592717</v>
      </c>
      <c r="CV488" s="143">
        <f t="shared" si="890"/>
        <v>0.02</v>
      </c>
      <c r="CW488" s="83">
        <f t="shared" si="944"/>
        <v>1.7452526987183796E-2</v>
      </c>
      <c r="CX488" s="84">
        <f t="shared" si="945"/>
        <v>816.56307517461084</v>
      </c>
      <c r="CY488" s="83">
        <f t="shared" si="891"/>
        <v>0</v>
      </c>
      <c r="CZ488" s="83">
        <f t="shared" si="946"/>
        <v>2.7276138674343424</v>
      </c>
      <c r="DA488" s="83">
        <f t="shared" si="892"/>
        <v>2.7276138674343424</v>
      </c>
      <c r="DB488" s="143">
        <f t="shared" si="893"/>
        <v>0.02</v>
      </c>
      <c r="DC488" s="83">
        <f t="shared" si="947"/>
        <v>1.7453446767325728E-2</v>
      </c>
      <c r="DD488" s="84">
        <f t="shared" si="948"/>
        <v>816.48805646636879</v>
      </c>
      <c r="DE488" s="86">
        <f t="shared" si="894"/>
        <v>2388.7724060599103</v>
      </c>
      <c r="DF488" s="86">
        <f t="shared" si="895"/>
        <v>955.50896242396402</v>
      </c>
      <c r="DG488" s="86">
        <f t="shared" si="896"/>
        <v>597.19310151497757</v>
      </c>
      <c r="DH488" s="86">
        <f t="shared" si="897"/>
        <v>0.24202120030490568</v>
      </c>
      <c r="DI488" s="86">
        <f t="shared" si="898"/>
        <v>0.51941296728948783</v>
      </c>
      <c r="DJ488" s="86">
        <f t="shared" si="899"/>
        <v>34.302339303958206</v>
      </c>
      <c r="DK488" s="86">
        <f t="shared" si="900"/>
        <v>-181.36013747054568</v>
      </c>
      <c r="DL488" s="86">
        <f t="shared" si="958"/>
        <v>-181.36013747054568</v>
      </c>
      <c r="DM488" s="86">
        <f t="shared" si="901"/>
        <v>-181.36013747054568</v>
      </c>
      <c r="DN488" s="85">
        <f t="shared" si="902"/>
        <v>0</v>
      </c>
      <c r="DO488" s="85">
        <f t="shared" si="949"/>
        <v>0</v>
      </c>
      <c r="DP488" s="85">
        <f t="shared" si="903"/>
        <v>0</v>
      </c>
      <c r="DQ488" s="85">
        <f t="shared" si="950"/>
        <v>0</v>
      </c>
      <c r="DR488" s="85">
        <f t="shared" si="904"/>
        <v>0</v>
      </c>
      <c r="DS488" s="85">
        <f t="shared" si="951"/>
        <v>0</v>
      </c>
      <c r="DT488" s="81"/>
      <c r="DU488" s="81"/>
      <c r="DV488" s="81">
        <f t="shared" si="952"/>
        <v>0</v>
      </c>
      <c r="DW488" s="100"/>
    </row>
    <row r="489" spans="1:127" x14ac:dyDescent="0.2">
      <c r="A489" s="59">
        <f t="shared" si="905"/>
        <v>64.5333333333338</v>
      </c>
      <c r="B489" s="44">
        <f t="shared" si="906"/>
        <v>64533.333333333794</v>
      </c>
      <c r="C489" s="52">
        <f t="shared" si="840"/>
        <v>133.33333333333334</v>
      </c>
      <c r="D489" s="50">
        <f t="shared" si="841"/>
        <v>4</v>
      </c>
      <c r="E489" s="44">
        <f t="shared" si="842"/>
        <v>4.13</v>
      </c>
      <c r="F489" s="47">
        <f t="shared" si="843"/>
        <v>0.02</v>
      </c>
      <c r="G489" s="52">
        <f t="shared" si="907"/>
        <v>2.4558225095622482E-2</v>
      </c>
      <c r="H489" s="57">
        <f t="shared" si="908"/>
        <v>655.76476354310012</v>
      </c>
      <c r="I489" s="52">
        <f t="shared" si="909"/>
        <v>0</v>
      </c>
      <c r="J489" s="54">
        <f t="shared" si="910"/>
        <v>1875.7480732612069</v>
      </c>
      <c r="K489" s="46">
        <f t="shared" si="953"/>
        <v>1875.7480732612069</v>
      </c>
      <c r="L489" s="80">
        <f t="shared" si="844"/>
        <v>0</v>
      </c>
      <c r="M489" s="142">
        <f t="shared" si="845"/>
        <v>0</v>
      </c>
      <c r="N489" s="60">
        <f t="shared" si="846"/>
        <v>4.13</v>
      </c>
      <c r="O489" s="53">
        <f t="shared" si="847"/>
        <v>0</v>
      </c>
      <c r="P489" s="58">
        <f t="shared" si="911"/>
        <v>2.7746502344279165</v>
      </c>
      <c r="Q489" s="49">
        <f t="shared" si="848"/>
        <v>2.7746502344279165</v>
      </c>
      <c r="R489" s="143">
        <f t="shared" si="849"/>
        <v>0.02</v>
      </c>
      <c r="S489" s="51">
        <f t="shared" si="912"/>
        <v>1.9118035596554121E-2</v>
      </c>
      <c r="T489" s="57">
        <f t="shared" si="913"/>
        <v>656.32858296581617</v>
      </c>
      <c r="U489" s="53">
        <f t="shared" si="850"/>
        <v>0</v>
      </c>
      <c r="V489" s="58">
        <f t="shared" si="914"/>
        <v>2.7744351306982651</v>
      </c>
      <c r="W489" s="49">
        <f t="shared" si="851"/>
        <v>2.7744351306982651</v>
      </c>
      <c r="X489" s="143">
        <f t="shared" si="852"/>
        <v>0.02</v>
      </c>
      <c r="Y489" s="51">
        <f t="shared" si="915"/>
        <v>1.8523213815298367E-2</v>
      </c>
      <c r="Z489" s="57">
        <f t="shared" si="916"/>
        <v>643.89596867105445</v>
      </c>
      <c r="AA489" s="53">
        <f t="shared" si="853"/>
        <v>0</v>
      </c>
      <c r="AB489" s="58">
        <f t="shared" si="917"/>
        <v>2.7794897166643944</v>
      </c>
      <c r="AC489" s="49">
        <f t="shared" si="854"/>
        <v>2.7794897166643944</v>
      </c>
      <c r="AD489" s="143">
        <f t="shared" si="855"/>
        <v>0.02</v>
      </c>
      <c r="AE489" s="49">
        <f t="shared" si="954"/>
        <v>1.8470523966449368E-2</v>
      </c>
      <c r="AF489" s="57">
        <f t="shared" si="918"/>
        <v>641.28672766914372</v>
      </c>
      <c r="AG489" s="53">
        <f t="shared" si="856"/>
        <v>0</v>
      </c>
      <c r="AH489" s="58">
        <f t="shared" si="919"/>
        <v>2.780633705187225</v>
      </c>
      <c r="AI489" s="49">
        <f t="shared" si="857"/>
        <v>2.780633705187225</v>
      </c>
      <c r="AJ489" s="143">
        <f t="shared" si="858"/>
        <v>0.02</v>
      </c>
      <c r="AK489" s="51">
        <f t="shared" si="920"/>
        <v>1.847108229131077E-2</v>
      </c>
      <c r="AL489" s="57">
        <f t="shared" si="921"/>
        <v>640.97722098675695</v>
      </c>
      <c r="AM489" s="53">
        <f t="shared" si="859"/>
        <v>0</v>
      </c>
      <c r="AN489" s="58">
        <f t="shared" si="922"/>
        <v>2.7807713278380692</v>
      </c>
      <c r="AO489" s="49">
        <f t="shared" si="860"/>
        <v>2.7807713278380692</v>
      </c>
      <c r="AP489" s="143">
        <f t="shared" si="861"/>
        <v>0.02</v>
      </c>
      <c r="AQ489" s="51">
        <f t="shared" si="923"/>
        <v>1.8471377941042966E-2</v>
      </c>
      <c r="AR489" s="57">
        <f t="shared" si="924"/>
        <v>640.94858412791405</v>
      </c>
      <c r="AS489" s="44">
        <f t="shared" si="862"/>
        <v>3376.3465318701719</v>
      </c>
      <c r="AT489" s="44">
        <f t="shared" si="863"/>
        <v>1350.5386127480688</v>
      </c>
      <c r="AU489" s="44">
        <f t="shared" si="864"/>
        <v>844.08663296754298</v>
      </c>
      <c r="AV489" s="47">
        <f t="shared" si="865"/>
        <v>2.5303754939539624</v>
      </c>
      <c r="AW489" s="47">
        <f t="shared" si="866"/>
        <v>31.389613054553628</v>
      </c>
      <c r="AX489" s="86">
        <f t="shared" si="867"/>
        <v>1261.070081646503</v>
      </c>
      <c r="AY489" s="86">
        <f t="shared" si="868"/>
        <v>139.31634476013318</v>
      </c>
      <c r="AZ489" s="10">
        <f t="shared" si="925"/>
        <v>139.31634476013318</v>
      </c>
      <c r="BA489" s="44">
        <f t="shared" si="869"/>
        <v>139.31634476013318</v>
      </c>
      <c r="BB489" s="9">
        <f t="shared" si="870"/>
        <v>139.31634476013318</v>
      </c>
      <c r="BC489" s="45">
        <f t="shared" si="959"/>
        <v>18575.512634684426</v>
      </c>
      <c r="BD489" s="9">
        <f t="shared" si="871"/>
        <v>139.31634476013318</v>
      </c>
      <c r="BE489" s="45">
        <f t="shared" si="955"/>
        <v>18575.512634684426</v>
      </c>
      <c r="BF489" s="9">
        <f t="shared" si="872"/>
        <v>139.31634476013318</v>
      </c>
      <c r="BG489" s="45">
        <f t="shared" si="956"/>
        <v>18575.512634684426</v>
      </c>
      <c r="BH489" s="58"/>
      <c r="BI489" s="58"/>
      <c r="BJ489" s="58">
        <f t="shared" si="926"/>
        <v>-139.31634476013318</v>
      </c>
      <c r="BK489" s="97"/>
      <c r="BL489" s="44"/>
      <c r="BM489" s="82">
        <f t="shared" si="927"/>
        <v>48.4</v>
      </c>
      <c r="BN489" s="86">
        <f t="shared" si="928"/>
        <v>48400</v>
      </c>
      <c r="BO489" s="86">
        <f t="shared" si="929"/>
        <v>100</v>
      </c>
      <c r="BP489" s="84">
        <f t="shared" si="873"/>
        <v>4</v>
      </c>
      <c r="BQ489" s="84">
        <f t="shared" si="874"/>
        <v>4.13</v>
      </c>
      <c r="BR489" s="84">
        <f t="shared" si="875"/>
        <v>0.02</v>
      </c>
      <c r="BS489" s="84">
        <f t="shared" si="930"/>
        <v>3.2277943074938122E-2</v>
      </c>
      <c r="BT489" s="84">
        <f t="shared" si="931"/>
        <v>883.71991590565142</v>
      </c>
      <c r="BU489" s="84">
        <f t="shared" si="932"/>
        <v>0</v>
      </c>
      <c r="BV489" s="83">
        <f t="shared" si="933"/>
        <v>1330.3330811443946</v>
      </c>
      <c r="BW489" s="81">
        <f t="shared" si="957"/>
        <v>1330.3330811443946</v>
      </c>
      <c r="BX489" s="83">
        <f t="shared" si="876"/>
        <v>0</v>
      </c>
      <c r="BY489" s="141">
        <f t="shared" si="877"/>
        <v>0</v>
      </c>
      <c r="BZ489" s="83">
        <f t="shared" si="878"/>
        <v>4.13</v>
      </c>
      <c r="CA489" s="83">
        <f t="shared" si="879"/>
        <v>0</v>
      </c>
      <c r="CB489" s="83">
        <f t="shared" si="934"/>
        <v>2.755044572318166</v>
      </c>
      <c r="CC489" s="83">
        <f t="shared" si="880"/>
        <v>2.755044572318166</v>
      </c>
      <c r="CD489" s="143">
        <f t="shared" si="881"/>
        <v>0.02</v>
      </c>
      <c r="CE489" s="83">
        <f t="shared" si="935"/>
        <v>1.8070523213569709E-2</v>
      </c>
      <c r="CF489" s="84">
        <f t="shared" si="936"/>
        <v>889.87223914061133</v>
      </c>
      <c r="CG489" s="83">
        <f t="shared" si="882"/>
        <v>0</v>
      </c>
      <c r="CH489" s="83">
        <f t="shared" si="937"/>
        <v>2.7583919345037158</v>
      </c>
      <c r="CI489" s="83">
        <f t="shared" si="883"/>
        <v>2.7583919345037158</v>
      </c>
      <c r="CJ489" s="143">
        <f t="shared" si="884"/>
        <v>0.02</v>
      </c>
      <c r="CK489" s="83">
        <f t="shared" si="938"/>
        <v>1.7262910799758436E-2</v>
      </c>
      <c r="CL489" s="84">
        <f t="shared" si="939"/>
        <v>832.69905666984835</v>
      </c>
      <c r="CM489" s="83">
        <f t="shared" si="885"/>
        <v>0</v>
      </c>
      <c r="CN489" s="83">
        <f t="shared" si="940"/>
        <v>2.7328088915349387</v>
      </c>
      <c r="CO489" s="83">
        <f t="shared" si="886"/>
        <v>2.7328088915349387</v>
      </c>
      <c r="CP489" s="143">
        <f t="shared" si="887"/>
        <v>0.02</v>
      </c>
      <c r="CQ489" s="83">
        <f t="shared" si="941"/>
        <v>1.7422564504283734E-2</v>
      </c>
      <c r="CR489" s="84">
        <f t="shared" si="942"/>
        <v>818.71599092151564</v>
      </c>
      <c r="CS489" s="83">
        <f t="shared" si="888"/>
        <v>0</v>
      </c>
      <c r="CT489" s="83">
        <f t="shared" si="943"/>
        <v>2.7284433694039349</v>
      </c>
      <c r="CU489" s="83">
        <f t="shared" si="889"/>
        <v>2.7284433694039349</v>
      </c>
      <c r="CV489" s="143">
        <f t="shared" si="890"/>
        <v>0.02</v>
      </c>
      <c r="CW489" s="83">
        <f t="shared" si="944"/>
        <v>1.7450526987183797E-2</v>
      </c>
      <c r="CX489" s="84">
        <f t="shared" si="945"/>
        <v>817.20278487580856</v>
      </c>
      <c r="CY489" s="83">
        <f t="shared" si="891"/>
        <v>0</v>
      </c>
      <c r="CZ489" s="83">
        <f t="shared" si="946"/>
        <v>2.7280157565996714</v>
      </c>
      <c r="DA489" s="83">
        <f t="shared" si="892"/>
        <v>2.7280157565996714</v>
      </c>
      <c r="DB489" s="143">
        <f t="shared" si="893"/>
        <v>0.02</v>
      </c>
      <c r="DC489" s="83">
        <f t="shared" si="947"/>
        <v>1.745144676732573E-2</v>
      </c>
      <c r="DD489" s="84">
        <f t="shared" si="948"/>
        <v>817.1278994799161</v>
      </c>
      <c r="DE489" s="86">
        <f t="shared" si="894"/>
        <v>2394.5995460599102</v>
      </c>
      <c r="DF489" s="86">
        <f t="shared" si="895"/>
        <v>957.83981842396406</v>
      </c>
      <c r="DG489" s="86">
        <f t="shared" si="896"/>
        <v>598.64988651497754</v>
      </c>
      <c r="DH489" s="86">
        <f t="shared" si="897"/>
        <v>0.24124987837099859</v>
      </c>
      <c r="DI489" s="86">
        <f t="shared" si="898"/>
        <v>0.51637635895192158</v>
      </c>
      <c r="DJ489" s="86">
        <f t="shared" si="899"/>
        <v>33.926569131751364</v>
      </c>
      <c r="DK489" s="86">
        <f t="shared" si="900"/>
        <v>-183.90899162526108</v>
      </c>
      <c r="DL489" s="86">
        <f t="shared" si="958"/>
        <v>-183.90899162526108</v>
      </c>
      <c r="DM489" s="86">
        <f t="shared" si="901"/>
        <v>-183.90899162526108</v>
      </c>
      <c r="DN489" s="85">
        <f t="shared" si="902"/>
        <v>0</v>
      </c>
      <c r="DO489" s="85">
        <f t="shared" si="949"/>
        <v>0</v>
      </c>
      <c r="DP489" s="85">
        <f t="shared" si="903"/>
        <v>0</v>
      </c>
      <c r="DQ489" s="85">
        <f t="shared" si="950"/>
        <v>0</v>
      </c>
      <c r="DR489" s="85">
        <f t="shared" si="904"/>
        <v>0</v>
      </c>
      <c r="DS489" s="85">
        <f t="shared" si="951"/>
        <v>0</v>
      </c>
      <c r="DT489" s="81"/>
      <c r="DU489" s="81"/>
      <c r="DV489" s="81">
        <f t="shared" si="952"/>
        <v>0</v>
      </c>
      <c r="DW489" s="100"/>
    </row>
    <row r="490" spans="1:127" x14ac:dyDescent="0.2">
      <c r="A490" s="59">
        <f t="shared" si="905"/>
        <v>64.666666666667126</v>
      </c>
      <c r="B490" s="44">
        <f t="shared" si="906"/>
        <v>64666.66666666713</v>
      </c>
      <c r="C490" s="52">
        <f t="shared" si="840"/>
        <v>133.33333333333334</v>
      </c>
      <c r="D490" s="50">
        <f t="shared" si="841"/>
        <v>4</v>
      </c>
      <c r="E490" s="44">
        <f t="shared" si="842"/>
        <v>4.13</v>
      </c>
      <c r="F490" s="47">
        <f t="shared" si="843"/>
        <v>0.02</v>
      </c>
      <c r="G490" s="52">
        <f t="shared" si="907"/>
        <v>2.4555558428955813E-2</v>
      </c>
      <c r="H490" s="57">
        <f t="shared" si="908"/>
        <v>656.55756069442498</v>
      </c>
      <c r="I490" s="52">
        <f t="shared" si="909"/>
        <v>0</v>
      </c>
      <c r="J490" s="54">
        <f t="shared" si="910"/>
        <v>1880.0644732612068</v>
      </c>
      <c r="K490" s="46">
        <f t="shared" si="953"/>
        <v>1880.0644732612068</v>
      </c>
      <c r="L490" s="80">
        <f t="shared" si="844"/>
        <v>0</v>
      </c>
      <c r="M490" s="142">
        <f t="shared" si="845"/>
        <v>0</v>
      </c>
      <c r="N490" s="60">
        <f t="shared" si="846"/>
        <v>4.13</v>
      </c>
      <c r="O490" s="53">
        <f t="shared" si="847"/>
        <v>0</v>
      </c>
      <c r="P490" s="58">
        <f t="shared" si="911"/>
        <v>2.7746711466499594</v>
      </c>
      <c r="Q490" s="49">
        <f t="shared" si="848"/>
        <v>2.7746711466499594</v>
      </c>
      <c r="R490" s="143">
        <f t="shared" si="849"/>
        <v>0.02</v>
      </c>
      <c r="S490" s="51">
        <f t="shared" si="912"/>
        <v>1.9115368929887452E-2</v>
      </c>
      <c r="T490" s="57">
        <f t="shared" si="913"/>
        <v>657.24721898107657</v>
      </c>
      <c r="U490" s="53">
        <f t="shared" si="850"/>
        <v>0</v>
      </c>
      <c r="V490" s="58">
        <f t="shared" si="914"/>
        <v>2.7744103953116426</v>
      </c>
      <c r="W490" s="49">
        <f t="shared" si="851"/>
        <v>2.7744103953116426</v>
      </c>
      <c r="X490" s="143">
        <f t="shared" si="852"/>
        <v>0.02</v>
      </c>
      <c r="Y490" s="51">
        <f t="shared" si="915"/>
        <v>1.8520547148631699E-2</v>
      </c>
      <c r="Z490" s="57">
        <f t="shared" si="916"/>
        <v>644.78609006439206</v>
      </c>
      <c r="AA490" s="53">
        <f t="shared" si="853"/>
        <v>0</v>
      </c>
      <c r="AB490" s="58">
        <f t="shared" si="917"/>
        <v>2.7794311351551038</v>
      </c>
      <c r="AC490" s="49">
        <f t="shared" si="854"/>
        <v>2.7794311351551038</v>
      </c>
      <c r="AD490" s="143">
        <f t="shared" si="855"/>
        <v>0.02</v>
      </c>
      <c r="AE490" s="49">
        <f t="shared" si="954"/>
        <v>1.8467857299782699E-2</v>
      </c>
      <c r="AF490" s="57">
        <f t="shared" si="918"/>
        <v>642.17270279483603</v>
      </c>
      <c r="AG490" s="53">
        <f t="shared" si="856"/>
        <v>0</v>
      </c>
      <c r="AH490" s="58">
        <f t="shared" si="919"/>
        <v>2.7805675316607106</v>
      </c>
      <c r="AI490" s="49">
        <f t="shared" si="857"/>
        <v>2.7805675316607106</v>
      </c>
      <c r="AJ490" s="143">
        <f t="shared" si="858"/>
        <v>0.02</v>
      </c>
      <c r="AK490" s="51">
        <f t="shared" si="920"/>
        <v>1.8468415624644102E-2</v>
      </c>
      <c r="AL490" s="57">
        <f t="shared" si="921"/>
        <v>641.86285838293861</v>
      </c>
      <c r="AM490" s="53">
        <f t="shared" si="859"/>
        <v>0</v>
      </c>
      <c r="AN490" s="58">
        <f t="shared" si="922"/>
        <v>2.7807041903665022</v>
      </c>
      <c r="AO490" s="49">
        <f t="shared" si="860"/>
        <v>2.7807041903665022</v>
      </c>
      <c r="AP490" s="143">
        <f t="shared" si="861"/>
        <v>0.02</v>
      </c>
      <c r="AQ490" s="51">
        <f t="shared" si="923"/>
        <v>1.8468711274376298E-2</v>
      </c>
      <c r="AR490" s="57">
        <f t="shared" si="924"/>
        <v>641.83419186908554</v>
      </c>
      <c r="AS490" s="44">
        <f t="shared" si="862"/>
        <v>3384.1160518701722</v>
      </c>
      <c r="AT490" s="44">
        <f t="shared" si="863"/>
        <v>1353.6464207480687</v>
      </c>
      <c r="AU490" s="44">
        <f t="shared" si="864"/>
        <v>846.02901296754305</v>
      </c>
      <c r="AV490" s="47">
        <f t="shared" si="865"/>
        <v>2.5122717322956429</v>
      </c>
      <c r="AW490" s="47">
        <f t="shared" si="866"/>
        <v>30.968777790030188</v>
      </c>
      <c r="AX490" s="86">
        <f t="shared" si="867"/>
        <v>1234.0530871243468</v>
      </c>
      <c r="AY490" s="86">
        <f t="shared" si="868"/>
        <v>138.0537528753091</v>
      </c>
      <c r="AZ490" s="10">
        <f t="shared" si="925"/>
        <v>138.0537528753091</v>
      </c>
      <c r="BA490" s="44">
        <f t="shared" si="869"/>
        <v>138.0537528753091</v>
      </c>
      <c r="BB490" s="9">
        <f t="shared" si="870"/>
        <v>138.0537528753091</v>
      </c>
      <c r="BC490" s="45">
        <f t="shared" si="959"/>
        <v>18407.167050041215</v>
      </c>
      <c r="BD490" s="9">
        <f t="shared" si="871"/>
        <v>138.0537528753091</v>
      </c>
      <c r="BE490" s="45">
        <f t="shared" si="955"/>
        <v>18407.167050041215</v>
      </c>
      <c r="BF490" s="9">
        <f t="shared" si="872"/>
        <v>138.0537528753091</v>
      </c>
      <c r="BG490" s="45">
        <f t="shared" si="956"/>
        <v>18407.167050041215</v>
      </c>
      <c r="BH490" s="58"/>
      <c r="BI490" s="58"/>
      <c r="BJ490" s="58">
        <f t="shared" si="926"/>
        <v>-138.0537528753091</v>
      </c>
      <c r="BK490" s="97"/>
      <c r="BL490" s="44"/>
      <c r="BM490" s="82">
        <f t="shared" si="927"/>
        <v>48.5</v>
      </c>
      <c r="BN490" s="86">
        <f t="shared" si="928"/>
        <v>48500</v>
      </c>
      <c r="BO490" s="86">
        <f t="shared" si="929"/>
        <v>100</v>
      </c>
      <c r="BP490" s="84">
        <f t="shared" si="873"/>
        <v>4</v>
      </c>
      <c r="BQ490" s="84">
        <f t="shared" si="874"/>
        <v>4.13</v>
      </c>
      <c r="BR490" s="84">
        <f t="shared" si="875"/>
        <v>0.02</v>
      </c>
      <c r="BS490" s="84">
        <f t="shared" si="930"/>
        <v>3.227594307493812E-2</v>
      </c>
      <c r="BT490" s="84">
        <f t="shared" si="931"/>
        <v>884.50143995104941</v>
      </c>
      <c r="BU490" s="84">
        <f t="shared" si="932"/>
        <v>0</v>
      </c>
      <c r="BV490" s="83">
        <f t="shared" si="933"/>
        <v>1333.5703811443946</v>
      </c>
      <c r="BW490" s="81">
        <f t="shared" si="957"/>
        <v>1333.5703811443946</v>
      </c>
      <c r="BX490" s="83">
        <f t="shared" si="876"/>
        <v>0</v>
      </c>
      <c r="BY490" s="141">
        <f t="shared" si="877"/>
        <v>0</v>
      </c>
      <c r="BZ490" s="83">
        <f t="shared" si="878"/>
        <v>4.13</v>
      </c>
      <c r="CA490" s="83">
        <f t="shared" si="879"/>
        <v>0</v>
      </c>
      <c r="CB490" s="83">
        <f t="shared" si="934"/>
        <v>2.7556789408462459</v>
      </c>
      <c r="CC490" s="83">
        <f t="shared" si="880"/>
        <v>2.7556789408462459</v>
      </c>
      <c r="CD490" s="143">
        <f t="shared" si="881"/>
        <v>0.02</v>
      </c>
      <c r="CE490" s="83">
        <f t="shared" si="935"/>
        <v>1.806852321356971E-2</v>
      </c>
      <c r="CF490" s="84">
        <f t="shared" si="936"/>
        <v>890.5281095898639</v>
      </c>
      <c r="CG490" s="83">
        <f t="shared" si="882"/>
        <v>0</v>
      </c>
      <c r="CH490" s="83">
        <f t="shared" si="937"/>
        <v>2.758973736789434</v>
      </c>
      <c r="CI490" s="83">
        <f t="shared" si="883"/>
        <v>2.758973736789434</v>
      </c>
      <c r="CJ490" s="143">
        <f t="shared" si="884"/>
        <v>0.02</v>
      </c>
      <c r="CK490" s="83">
        <f t="shared" si="938"/>
        <v>1.7260910799758437E-2</v>
      </c>
      <c r="CL490" s="84">
        <f t="shared" si="939"/>
        <v>833.32485282969913</v>
      </c>
      <c r="CM490" s="83">
        <f t="shared" si="885"/>
        <v>0</v>
      </c>
      <c r="CN490" s="83">
        <f t="shared" si="940"/>
        <v>2.7332437619609014</v>
      </c>
      <c r="CO490" s="83">
        <f t="shared" si="886"/>
        <v>2.7332437619609014</v>
      </c>
      <c r="CP490" s="143">
        <f t="shared" si="887"/>
        <v>0.02</v>
      </c>
      <c r="CQ490" s="83">
        <f t="shared" si="941"/>
        <v>1.7420564504283736E-2</v>
      </c>
      <c r="CR490" s="84">
        <f t="shared" si="942"/>
        <v>819.35348754845688</v>
      </c>
      <c r="CS490" s="83">
        <f t="shared" si="888"/>
        <v>0</v>
      </c>
      <c r="CT490" s="83">
        <f t="shared" si="943"/>
        <v>2.7288496060045997</v>
      </c>
      <c r="CU490" s="83">
        <f t="shared" si="889"/>
        <v>2.7288496060045997</v>
      </c>
      <c r="CV490" s="143">
        <f t="shared" si="890"/>
        <v>0.02</v>
      </c>
      <c r="CW490" s="83">
        <f t="shared" si="944"/>
        <v>1.7448526987183799E-2</v>
      </c>
      <c r="CX490" s="84">
        <f t="shared" si="945"/>
        <v>817.84232635146668</v>
      </c>
      <c r="CY490" s="83">
        <f t="shared" si="891"/>
        <v>0</v>
      </c>
      <c r="CZ490" s="83">
        <f t="shared" si="946"/>
        <v>2.7284190334765546</v>
      </c>
      <c r="DA490" s="83">
        <f t="shared" si="892"/>
        <v>2.7284190334765546</v>
      </c>
      <c r="DB490" s="143">
        <f t="shared" si="893"/>
        <v>0.02</v>
      </c>
      <c r="DC490" s="83">
        <f t="shared" si="947"/>
        <v>1.7449446767325731E-2</v>
      </c>
      <c r="DD490" s="84">
        <f t="shared" si="948"/>
        <v>817.76757491892738</v>
      </c>
      <c r="DE490" s="86">
        <f t="shared" si="894"/>
        <v>2400.42668605991</v>
      </c>
      <c r="DF490" s="86">
        <f t="shared" si="895"/>
        <v>960.17067442396399</v>
      </c>
      <c r="DG490" s="86">
        <f t="shared" si="896"/>
        <v>600.10667151497751</v>
      </c>
      <c r="DH490" s="86">
        <f t="shared" si="897"/>
        <v>0.24048211592405755</v>
      </c>
      <c r="DI490" s="86">
        <f t="shared" si="898"/>
        <v>0.51336182162245203</v>
      </c>
      <c r="DJ490" s="86">
        <f t="shared" si="899"/>
        <v>33.555445651797584</v>
      </c>
      <c r="DK490" s="86">
        <f t="shared" si="900"/>
        <v>-186.45643062375461</v>
      </c>
      <c r="DL490" s="86">
        <f t="shared" si="958"/>
        <v>-186.45643062375461</v>
      </c>
      <c r="DM490" s="86">
        <f t="shared" si="901"/>
        <v>-186.45643062375461</v>
      </c>
      <c r="DN490" s="85">
        <f t="shared" si="902"/>
        <v>0</v>
      </c>
      <c r="DO490" s="85">
        <f t="shared" si="949"/>
        <v>0</v>
      </c>
      <c r="DP490" s="85">
        <f t="shared" si="903"/>
        <v>0</v>
      </c>
      <c r="DQ490" s="85">
        <f t="shared" si="950"/>
        <v>0</v>
      </c>
      <c r="DR490" s="85">
        <f t="shared" si="904"/>
        <v>0</v>
      </c>
      <c r="DS490" s="85">
        <f t="shared" si="951"/>
        <v>0</v>
      </c>
      <c r="DT490" s="81"/>
      <c r="DU490" s="81"/>
      <c r="DV490" s="81">
        <f t="shared" si="952"/>
        <v>0</v>
      </c>
      <c r="DW490" s="100"/>
    </row>
    <row r="491" spans="1:127" x14ac:dyDescent="0.2">
      <c r="A491" s="59">
        <f t="shared" si="905"/>
        <v>64.800000000000466</v>
      </c>
      <c r="B491" s="44">
        <f t="shared" si="906"/>
        <v>64800.000000000466</v>
      </c>
      <c r="C491" s="52">
        <f t="shared" si="840"/>
        <v>133.33333333333334</v>
      </c>
      <c r="D491" s="50">
        <f t="shared" si="841"/>
        <v>4</v>
      </c>
      <c r="E491" s="44">
        <f t="shared" si="842"/>
        <v>4.13</v>
      </c>
      <c r="F491" s="47">
        <f t="shared" si="843"/>
        <v>0.02</v>
      </c>
      <c r="G491" s="52">
        <f t="shared" si="907"/>
        <v>2.4552891762289145E-2</v>
      </c>
      <c r="H491" s="57">
        <f t="shared" si="908"/>
        <v>657.35027175481639</v>
      </c>
      <c r="I491" s="52">
        <f t="shared" si="909"/>
        <v>0</v>
      </c>
      <c r="J491" s="54">
        <f t="shared" si="910"/>
        <v>1884.3808732612067</v>
      </c>
      <c r="K491" s="46">
        <f t="shared" si="953"/>
        <v>1884.3808732612067</v>
      </c>
      <c r="L491" s="80">
        <f t="shared" si="844"/>
        <v>0</v>
      </c>
      <c r="M491" s="142">
        <f t="shared" si="845"/>
        <v>0</v>
      </c>
      <c r="N491" s="60">
        <f t="shared" si="846"/>
        <v>4.13</v>
      </c>
      <c r="O491" s="53">
        <f t="shared" si="847"/>
        <v>0</v>
      </c>
      <c r="P491" s="58">
        <f t="shared" si="911"/>
        <v>2.7746944582947597</v>
      </c>
      <c r="Q491" s="49">
        <f t="shared" si="848"/>
        <v>2.7746944582947597</v>
      </c>
      <c r="R491" s="143">
        <f t="shared" si="849"/>
        <v>0.02</v>
      </c>
      <c r="S491" s="51">
        <f t="shared" si="912"/>
        <v>1.9112702263220784E-2</v>
      </c>
      <c r="T491" s="57">
        <f t="shared" si="913"/>
        <v>658.16571992942056</v>
      </c>
      <c r="U491" s="53">
        <f t="shared" si="850"/>
        <v>0</v>
      </c>
      <c r="V491" s="58">
        <f t="shared" si="914"/>
        <v>2.7743889373196753</v>
      </c>
      <c r="W491" s="49">
        <f t="shared" si="851"/>
        <v>2.7743889373196753</v>
      </c>
      <c r="X491" s="143">
        <f t="shared" si="852"/>
        <v>0.02</v>
      </c>
      <c r="Y491" s="51">
        <f t="shared" si="915"/>
        <v>1.8517880481965031E-2</v>
      </c>
      <c r="Z491" s="57">
        <f t="shared" si="916"/>
        <v>645.67609123829163</v>
      </c>
      <c r="AA491" s="53">
        <f t="shared" si="853"/>
        <v>0</v>
      </c>
      <c r="AB491" s="58">
        <f t="shared" si="917"/>
        <v>2.779375655265905</v>
      </c>
      <c r="AC491" s="49">
        <f t="shared" si="854"/>
        <v>2.779375655265905</v>
      </c>
      <c r="AD491" s="143">
        <f t="shared" si="855"/>
        <v>0.02</v>
      </c>
      <c r="AE491" s="49">
        <f t="shared" si="954"/>
        <v>1.8465190633116031E-2</v>
      </c>
      <c r="AF491" s="57">
        <f t="shared" si="918"/>
        <v>643.05856867018872</v>
      </c>
      <c r="AG491" s="53">
        <f t="shared" si="856"/>
        <v>0</v>
      </c>
      <c r="AH491" s="58">
        <f t="shared" si="919"/>
        <v>2.7805044330870987</v>
      </c>
      <c r="AI491" s="49">
        <f t="shared" si="857"/>
        <v>2.7805044330870987</v>
      </c>
      <c r="AJ491" s="143">
        <f t="shared" si="858"/>
        <v>0.02</v>
      </c>
      <c r="AK491" s="51">
        <f t="shared" si="920"/>
        <v>1.8465748957977434E-2</v>
      </c>
      <c r="AL491" s="57">
        <f t="shared" si="921"/>
        <v>642.74838898444523</v>
      </c>
      <c r="AM491" s="53">
        <f t="shared" si="859"/>
        <v>0</v>
      </c>
      <c r="AN491" s="58">
        <f t="shared" si="922"/>
        <v>2.7806401252781598</v>
      </c>
      <c r="AO491" s="49">
        <f t="shared" si="860"/>
        <v>2.7806401252781598</v>
      </c>
      <c r="AP491" s="143">
        <f t="shared" si="861"/>
        <v>0.02</v>
      </c>
      <c r="AQ491" s="51">
        <f t="shared" si="923"/>
        <v>1.846604460770963E-2</v>
      </c>
      <c r="AR491" s="57">
        <f t="shared" si="924"/>
        <v>642.7196931271252</v>
      </c>
      <c r="AS491" s="44">
        <f t="shared" si="862"/>
        <v>3391.8855718701716</v>
      </c>
      <c r="AT491" s="44">
        <f t="shared" si="863"/>
        <v>1356.7542287480687</v>
      </c>
      <c r="AU491" s="44">
        <f t="shared" si="864"/>
        <v>847.9713929675429</v>
      </c>
      <c r="AV491" s="47">
        <f t="shared" si="865"/>
        <v>2.494334284509415</v>
      </c>
      <c r="AW491" s="47">
        <f t="shared" si="866"/>
        <v>30.55443171949031</v>
      </c>
      <c r="AX491" s="86">
        <f t="shared" si="867"/>
        <v>1207.6686235449008</v>
      </c>
      <c r="AY491" s="86">
        <f t="shared" si="868"/>
        <v>136.79766582707026</v>
      </c>
      <c r="AZ491" s="10">
        <f t="shared" si="925"/>
        <v>136.79766582707026</v>
      </c>
      <c r="BA491" s="44">
        <f t="shared" si="869"/>
        <v>136.79766582707026</v>
      </c>
      <c r="BB491" s="9">
        <f t="shared" si="870"/>
        <v>136.79766582707026</v>
      </c>
      <c r="BC491" s="45">
        <f t="shared" si="959"/>
        <v>18239.688776942701</v>
      </c>
      <c r="BD491" s="9">
        <f t="shared" si="871"/>
        <v>136.79766582707026</v>
      </c>
      <c r="BE491" s="45">
        <f t="shared" si="955"/>
        <v>18239.688776942701</v>
      </c>
      <c r="BF491" s="9">
        <f t="shared" si="872"/>
        <v>136.79766582707026</v>
      </c>
      <c r="BG491" s="45">
        <f t="shared" si="956"/>
        <v>18239.688776942701</v>
      </c>
      <c r="BH491" s="58"/>
      <c r="BI491" s="58"/>
      <c r="BJ491" s="58">
        <f t="shared" si="926"/>
        <v>-136.79766582707026</v>
      </c>
      <c r="BK491" s="97"/>
      <c r="BL491" s="44"/>
      <c r="BM491" s="82">
        <f t="shared" si="927"/>
        <v>48.6</v>
      </c>
      <c r="BN491" s="86">
        <f t="shared" si="928"/>
        <v>48600</v>
      </c>
      <c r="BO491" s="86">
        <f t="shared" si="929"/>
        <v>100</v>
      </c>
      <c r="BP491" s="84">
        <f t="shared" si="873"/>
        <v>4</v>
      </c>
      <c r="BQ491" s="84">
        <f t="shared" si="874"/>
        <v>4.13</v>
      </c>
      <c r="BR491" s="84">
        <f t="shared" si="875"/>
        <v>0.02</v>
      </c>
      <c r="BS491" s="84">
        <f t="shared" si="930"/>
        <v>3.2273943074938118E-2</v>
      </c>
      <c r="BT491" s="84">
        <f t="shared" si="931"/>
        <v>885.28291557029729</v>
      </c>
      <c r="BU491" s="84">
        <f t="shared" si="932"/>
        <v>0</v>
      </c>
      <c r="BV491" s="83">
        <f t="shared" si="933"/>
        <v>1336.8076811443946</v>
      </c>
      <c r="BW491" s="81">
        <f t="shared" si="957"/>
        <v>1336.8076811443946</v>
      </c>
      <c r="BX491" s="83">
        <f t="shared" si="876"/>
        <v>0</v>
      </c>
      <c r="BY491" s="141">
        <f t="shared" si="877"/>
        <v>0</v>
      </c>
      <c r="BZ491" s="83">
        <f t="shared" si="878"/>
        <v>4.13</v>
      </c>
      <c r="CA491" s="83">
        <f t="shared" si="879"/>
        <v>0</v>
      </c>
      <c r="CB491" s="83">
        <f t="shared" si="934"/>
        <v>2.756315444797969</v>
      </c>
      <c r="CC491" s="83">
        <f t="shared" si="880"/>
        <v>2.756315444797969</v>
      </c>
      <c r="CD491" s="143">
        <f t="shared" si="881"/>
        <v>0.02</v>
      </c>
      <c r="CE491" s="83">
        <f t="shared" si="935"/>
        <v>1.8066523213569712E-2</v>
      </c>
      <c r="CF491" s="84">
        <f t="shared" si="936"/>
        <v>891.18375647766948</v>
      </c>
      <c r="CG491" s="83">
        <f t="shared" si="882"/>
        <v>0</v>
      </c>
      <c r="CH491" s="83">
        <f t="shared" si="937"/>
        <v>2.759556916203493</v>
      </c>
      <c r="CI491" s="83">
        <f t="shared" si="883"/>
        <v>2.759556916203493</v>
      </c>
      <c r="CJ491" s="143">
        <f t="shared" si="884"/>
        <v>0.02</v>
      </c>
      <c r="CK491" s="83">
        <f t="shared" si="938"/>
        <v>1.7258910799758439E-2</v>
      </c>
      <c r="CL491" s="84">
        <f t="shared" si="939"/>
        <v>833.95044453322305</v>
      </c>
      <c r="CM491" s="83">
        <f t="shared" si="885"/>
        <v>0</v>
      </c>
      <c r="CN491" s="83">
        <f t="shared" si="940"/>
        <v>2.7336799295236247</v>
      </c>
      <c r="CO491" s="83">
        <f t="shared" si="886"/>
        <v>2.7336799295236247</v>
      </c>
      <c r="CP491" s="143">
        <f t="shared" si="887"/>
        <v>0.02</v>
      </c>
      <c r="CQ491" s="83">
        <f t="shared" si="941"/>
        <v>1.7418564504283737E-2</v>
      </c>
      <c r="CR491" s="84">
        <f t="shared" si="942"/>
        <v>819.99080957390947</v>
      </c>
      <c r="CS491" s="83">
        <f t="shared" si="888"/>
        <v>0</v>
      </c>
      <c r="CT491" s="83">
        <f t="shared" si="943"/>
        <v>2.7292572162715953</v>
      </c>
      <c r="CU491" s="83">
        <f t="shared" si="889"/>
        <v>2.7292572162715953</v>
      </c>
      <c r="CV491" s="143">
        <f t="shared" si="890"/>
        <v>0.02</v>
      </c>
      <c r="CW491" s="83">
        <f t="shared" si="944"/>
        <v>1.74465269871838E-2</v>
      </c>
      <c r="CX491" s="84">
        <f t="shared" si="945"/>
        <v>818.4816993293249</v>
      </c>
      <c r="CY491" s="83">
        <f t="shared" si="891"/>
        <v>0</v>
      </c>
      <c r="CZ491" s="83">
        <f t="shared" si="946"/>
        <v>2.7288236967033233</v>
      </c>
      <c r="DA491" s="83">
        <f t="shared" si="892"/>
        <v>2.7288236967033233</v>
      </c>
      <c r="DB491" s="143">
        <f t="shared" si="893"/>
        <v>0.02</v>
      </c>
      <c r="DC491" s="83">
        <f t="shared" si="947"/>
        <v>1.7447446767325733E-2</v>
      </c>
      <c r="DD491" s="84">
        <f t="shared" si="948"/>
        <v>818.40708250750674</v>
      </c>
      <c r="DE491" s="86">
        <f t="shared" si="894"/>
        <v>2406.2538260599099</v>
      </c>
      <c r="DF491" s="86">
        <f t="shared" si="895"/>
        <v>962.50153042396391</v>
      </c>
      <c r="DG491" s="86">
        <f t="shared" si="896"/>
        <v>601.56345651497747</v>
      </c>
      <c r="DH491" s="86">
        <f t="shared" si="897"/>
        <v>0.23971789266227544</v>
      </c>
      <c r="DI491" s="86">
        <f t="shared" si="898"/>
        <v>0.51036916824721157</v>
      </c>
      <c r="DJ491" s="86">
        <f t="shared" si="899"/>
        <v>33.188905435257077</v>
      </c>
      <c r="DK491" s="86">
        <f t="shared" si="900"/>
        <v>-189.002454612468</v>
      </c>
      <c r="DL491" s="86">
        <f t="shared" si="958"/>
        <v>-189.002454612468</v>
      </c>
      <c r="DM491" s="86">
        <f t="shared" si="901"/>
        <v>-189.002454612468</v>
      </c>
      <c r="DN491" s="85">
        <f t="shared" si="902"/>
        <v>0</v>
      </c>
      <c r="DO491" s="85">
        <f t="shared" si="949"/>
        <v>0</v>
      </c>
      <c r="DP491" s="85">
        <f t="shared" si="903"/>
        <v>0</v>
      </c>
      <c r="DQ491" s="85">
        <f t="shared" si="950"/>
        <v>0</v>
      </c>
      <c r="DR491" s="85">
        <f t="shared" si="904"/>
        <v>0</v>
      </c>
      <c r="DS491" s="85">
        <f t="shared" si="951"/>
        <v>0</v>
      </c>
      <c r="DT491" s="81"/>
      <c r="DU491" s="81"/>
      <c r="DV491" s="81">
        <f t="shared" si="952"/>
        <v>0</v>
      </c>
      <c r="DW491" s="100"/>
    </row>
    <row r="492" spans="1:127" x14ac:dyDescent="0.2">
      <c r="A492" s="59">
        <f t="shared" si="905"/>
        <v>64.933333333333806</v>
      </c>
      <c r="B492" s="44">
        <f t="shared" si="906"/>
        <v>64933.333333333801</v>
      </c>
      <c r="C492" s="52">
        <f t="shared" si="840"/>
        <v>133.33333333333334</v>
      </c>
      <c r="D492" s="50">
        <f t="shared" si="841"/>
        <v>4</v>
      </c>
      <c r="E492" s="44">
        <f t="shared" si="842"/>
        <v>4.13</v>
      </c>
      <c r="F492" s="47">
        <f t="shared" si="843"/>
        <v>0.02</v>
      </c>
      <c r="G492" s="52">
        <f t="shared" si="907"/>
        <v>2.4550225095622477E-2</v>
      </c>
      <c r="H492" s="57">
        <f t="shared" si="908"/>
        <v>658.14289672427424</v>
      </c>
      <c r="I492" s="52">
        <f t="shared" si="909"/>
        <v>0</v>
      </c>
      <c r="J492" s="54">
        <f t="shared" si="910"/>
        <v>1888.6972732612066</v>
      </c>
      <c r="K492" s="46">
        <f t="shared" si="953"/>
        <v>1888.6972732612066</v>
      </c>
      <c r="L492" s="80">
        <f t="shared" si="844"/>
        <v>0</v>
      </c>
      <c r="M492" s="142">
        <f t="shared" si="845"/>
        <v>0</v>
      </c>
      <c r="N492" s="60">
        <f t="shared" si="846"/>
        <v>4.13</v>
      </c>
      <c r="O492" s="53">
        <f t="shared" si="847"/>
        <v>0</v>
      </c>
      <c r="P492" s="58">
        <f t="shared" si="911"/>
        <v>2.7747201672958206</v>
      </c>
      <c r="Q492" s="49">
        <f t="shared" si="848"/>
        <v>2.7747201672958206</v>
      </c>
      <c r="R492" s="143">
        <f t="shared" si="849"/>
        <v>0.02</v>
      </c>
      <c r="S492" s="51">
        <f t="shared" si="912"/>
        <v>1.9110035596554116E-2</v>
      </c>
      <c r="T492" s="57">
        <f t="shared" si="913"/>
        <v>659.08408501872532</v>
      </c>
      <c r="U492" s="53">
        <f t="shared" si="850"/>
        <v>0</v>
      </c>
      <c r="V492" s="58">
        <f t="shared" si="914"/>
        <v>2.7743707534748467</v>
      </c>
      <c r="W492" s="49">
        <f t="shared" si="851"/>
        <v>2.7743707534748467</v>
      </c>
      <c r="X492" s="143">
        <f t="shared" si="852"/>
        <v>0.02</v>
      </c>
      <c r="Y492" s="51">
        <f t="shared" si="915"/>
        <v>1.8515213815298363E-2</v>
      </c>
      <c r="Z492" s="57">
        <f t="shared" si="916"/>
        <v>646.56597113939017</v>
      </c>
      <c r="AA492" s="53">
        <f t="shared" si="853"/>
        <v>0</v>
      </c>
      <c r="AB492" s="58">
        <f t="shared" si="917"/>
        <v>2.7793232741267775</v>
      </c>
      <c r="AC492" s="49">
        <f t="shared" si="854"/>
        <v>2.7793232741267775</v>
      </c>
      <c r="AD492" s="143">
        <f t="shared" si="855"/>
        <v>0.02</v>
      </c>
      <c r="AE492" s="49">
        <f t="shared" si="954"/>
        <v>1.8462523966449363E-2</v>
      </c>
      <c r="AF492" s="57">
        <f t="shared" si="918"/>
        <v>643.94432430214385</v>
      </c>
      <c r="AG492" s="53">
        <f t="shared" si="856"/>
        <v>0</v>
      </c>
      <c r="AH492" s="58">
        <f t="shared" si="919"/>
        <v>2.7804444066974408</v>
      </c>
      <c r="AI492" s="49">
        <f t="shared" si="857"/>
        <v>2.7804444066974408</v>
      </c>
      <c r="AJ492" s="143">
        <f t="shared" si="858"/>
        <v>0.02</v>
      </c>
      <c r="AK492" s="51">
        <f t="shared" si="920"/>
        <v>1.8463082291310766E-2</v>
      </c>
      <c r="AL492" s="57">
        <f t="shared" si="921"/>
        <v>643.63381180700571</v>
      </c>
      <c r="AM492" s="53">
        <f t="shared" si="859"/>
        <v>0</v>
      </c>
      <c r="AN492" s="58">
        <f t="shared" si="922"/>
        <v>2.7805791298263069</v>
      </c>
      <c r="AO492" s="49">
        <f t="shared" si="860"/>
        <v>2.7805791298263069</v>
      </c>
      <c r="AP492" s="143">
        <f t="shared" si="861"/>
        <v>0.02</v>
      </c>
      <c r="AQ492" s="51">
        <f t="shared" si="923"/>
        <v>1.8463377941042962E-2</v>
      </c>
      <c r="AR492" s="57">
        <f t="shared" si="924"/>
        <v>643.60508691860105</v>
      </c>
      <c r="AS492" s="44">
        <f t="shared" si="862"/>
        <v>3399.6550918701723</v>
      </c>
      <c r="AT492" s="44">
        <f t="shared" si="863"/>
        <v>1359.8620367480687</v>
      </c>
      <c r="AU492" s="44">
        <f t="shared" si="864"/>
        <v>849.91377296754308</v>
      </c>
      <c r="AV492" s="47">
        <f t="shared" si="865"/>
        <v>2.47656134348833</v>
      </c>
      <c r="AW492" s="47">
        <f t="shared" si="866"/>
        <v>30.146463084114554</v>
      </c>
      <c r="AX492" s="86">
        <f t="shared" si="867"/>
        <v>1181.900711783763</v>
      </c>
      <c r="AY492" s="86">
        <f t="shared" si="868"/>
        <v>135.54807349747711</v>
      </c>
      <c r="AZ492" s="10">
        <f t="shared" si="925"/>
        <v>135.54807349747711</v>
      </c>
      <c r="BA492" s="44">
        <f t="shared" si="869"/>
        <v>135.54807349747711</v>
      </c>
      <c r="BB492" s="9">
        <f t="shared" si="870"/>
        <v>135.54807349747711</v>
      </c>
      <c r="BC492" s="45">
        <f t="shared" si="959"/>
        <v>18073.076466330283</v>
      </c>
      <c r="BD492" s="9">
        <f t="shared" si="871"/>
        <v>135.54807349747711</v>
      </c>
      <c r="BE492" s="45">
        <f t="shared" si="955"/>
        <v>18073.076466330283</v>
      </c>
      <c r="BF492" s="9">
        <f t="shared" si="872"/>
        <v>135.54807349747711</v>
      </c>
      <c r="BG492" s="45">
        <f t="shared" si="956"/>
        <v>18073.076466330283</v>
      </c>
      <c r="BH492" s="58"/>
      <c r="BI492" s="58"/>
      <c r="BJ492" s="58">
        <f t="shared" si="926"/>
        <v>-135.54807349747711</v>
      </c>
      <c r="BK492" s="97"/>
      <c r="BL492" s="44"/>
      <c r="BM492" s="82">
        <f t="shared" si="927"/>
        <v>48.7</v>
      </c>
      <c r="BN492" s="86">
        <f t="shared" si="928"/>
        <v>48700</v>
      </c>
      <c r="BO492" s="86">
        <f t="shared" si="929"/>
        <v>100</v>
      </c>
      <c r="BP492" s="84">
        <f t="shared" si="873"/>
        <v>4</v>
      </c>
      <c r="BQ492" s="84">
        <f t="shared" si="874"/>
        <v>4.13</v>
      </c>
      <c r="BR492" s="84">
        <f t="shared" si="875"/>
        <v>0.02</v>
      </c>
      <c r="BS492" s="84">
        <f t="shared" si="930"/>
        <v>3.2271943074938116E-2</v>
      </c>
      <c r="BT492" s="84">
        <f t="shared" si="931"/>
        <v>886.06434276339508</v>
      </c>
      <c r="BU492" s="84">
        <f t="shared" si="932"/>
        <v>0</v>
      </c>
      <c r="BV492" s="83">
        <f t="shared" si="933"/>
        <v>1340.0449811443946</v>
      </c>
      <c r="BW492" s="81">
        <f t="shared" si="957"/>
        <v>1340.0449811443946</v>
      </c>
      <c r="BX492" s="83">
        <f t="shared" si="876"/>
        <v>0</v>
      </c>
      <c r="BY492" s="141">
        <f t="shared" si="877"/>
        <v>0</v>
      </c>
      <c r="BZ492" s="83">
        <f t="shared" si="878"/>
        <v>4.13</v>
      </c>
      <c r="CA492" s="83">
        <f t="shared" si="879"/>
        <v>0</v>
      </c>
      <c r="CB492" s="83">
        <f t="shared" si="934"/>
        <v>2.7569540837748363</v>
      </c>
      <c r="CC492" s="83">
        <f t="shared" si="880"/>
        <v>2.7569540837748363</v>
      </c>
      <c r="CD492" s="143">
        <f t="shared" si="881"/>
        <v>0.02</v>
      </c>
      <c r="CE492" s="83">
        <f t="shared" si="935"/>
        <v>1.8064523213569713E-2</v>
      </c>
      <c r="CF492" s="84">
        <f t="shared" si="936"/>
        <v>891.83917939915204</v>
      </c>
      <c r="CG492" s="83">
        <f t="shared" si="882"/>
        <v>0</v>
      </c>
      <c r="CH492" s="83">
        <f t="shared" si="937"/>
        <v>2.7601414709662566</v>
      </c>
      <c r="CI492" s="83">
        <f t="shared" si="883"/>
        <v>2.7601414709662566</v>
      </c>
      <c r="CJ492" s="143">
        <f t="shared" si="884"/>
        <v>0.02</v>
      </c>
      <c r="CK492" s="83">
        <f t="shared" si="938"/>
        <v>1.725691079975844E-2</v>
      </c>
      <c r="CL492" s="84">
        <f t="shared" si="939"/>
        <v>834.57583155453881</v>
      </c>
      <c r="CM492" s="83">
        <f t="shared" si="885"/>
        <v>0</v>
      </c>
      <c r="CN492" s="83">
        <f t="shared" si="940"/>
        <v>2.7341173926870397</v>
      </c>
      <c r="CO492" s="83">
        <f t="shared" si="886"/>
        <v>2.7341173926870397</v>
      </c>
      <c r="CP492" s="143">
        <f t="shared" si="887"/>
        <v>0.02</v>
      </c>
      <c r="CQ492" s="83">
        <f t="shared" si="941"/>
        <v>1.7416564504283739E-2</v>
      </c>
      <c r="CR492" s="84">
        <f t="shared" si="942"/>
        <v>820.62795675109635</v>
      </c>
      <c r="CS492" s="83">
        <f t="shared" si="888"/>
        <v>0</v>
      </c>
      <c r="CT492" s="83">
        <f t="shared" si="943"/>
        <v>2.7296661988151274</v>
      </c>
      <c r="CU492" s="83">
        <f t="shared" si="889"/>
        <v>2.7296661988151274</v>
      </c>
      <c r="CV492" s="143">
        <f t="shared" si="890"/>
        <v>0.02</v>
      </c>
      <c r="CW492" s="83">
        <f t="shared" si="944"/>
        <v>1.7444526987183802E-2</v>
      </c>
      <c r="CX492" s="84">
        <f t="shared" si="945"/>
        <v>819.12090353782435</v>
      </c>
      <c r="CY492" s="83">
        <f t="shared" si="891"/>
        <v>0</v>
      </c>
      <c r="CZ492" s="83">
        <f t="shared" si="946"/>
        <v>2.7292297449179417</v>
      </c>
      <c r="DA492" s="83">
        <f t="shared" si="892"/>
        <v>2.7292297449179417</v>
      </c>
      <c r="DB492" s="143">
        <f t="shared" si="893"/>
        <v>0.02</v>
      </c>
      <c r="DC492" s="83">
        <f t="shared" si="947"/>
        <v>1.7445446767325734E-2</v>
      </c>
      <c r="DD492" s="84">
        <f t="shared" si="948"/>
        <v>819.04642197045564</v>
      </c>
      <c r="DE492" s="86">
        <f t="shared" si="894"/>
        <v>2412.0809660599102</v>
      </c>
      <c r="DF492" s="86">
        <f t="shared" si="895"/>
        <v>964.83238642396407</v>
      </c>
      <c r="DG492" s="86">
        <f t="shared" si="896"/>
        <v>603.02024151497756</v>
      </c>
      <c r="DH492" s="86">
        <f t="shared" si="897"/>
        <v>0.23895718841953242</v>
      </c>
      <c r="DI492" s="86">
        <f t="shared" si="898"/>
        <v>0.5073982135631725</v>
      </c>
      <c r="DJ492" s="86">
        <f t="shared" si="899"/>
        <v>32.826885995182685</v>
      </c>
      <c r="DK492" s="86">
        <f t="shared" si="900"/>
        <v>-191.54706373975495</v>
      </c>
      <c r="DL492" s="86">
        <f t="shared" si="958"/>
        <v>-191.54706373975495</v>
      </c>
      <c r="DM492" s="86">
        <f t="shared" si="901"/>
        <v>-191.54706373975495</v>
      </c>
      <c r="DN492" s="85">
        <f t="shared" si="902"/>
        <v>0</v>
      </c>
      <c r="DO492" s="85">
        <f t="shared" si="949"/>
        <v>0</v>
      </c>
      <c r="DP492" s="85">
        <f t="shared" si="903"/>
        <v>0</v>
      </c>
      <c r="DQ492" s="85">
        <f t="shared" si="950"/>
        <v>0</v>
      </c>
      <c r="DR492" s="85">
        <f t="shared" si="904"/>
        <v>0</v>
      </c>
      <c r="DS492" s="85">
        <f t="shared" si="951"/>
        <v>0</v>
      </c>
      <c r="DT492" s="81"/>
      <c r="DU492" s="81"/>
      <c r="DV492" s="81">
        <f t="shared" si="952"/>
        <v>0</v>
      </c>
      <c r="DW492" s="100"/>
    </row>
    <row r="493" spans="1:127" x14ac:dyDescent="0.2">
      <c r="A493" s="59">
        <f t="shared" si="905"/>
        <v>65.066666666667132</v>
      </c>
      <c r="B493" s="44">
        <f t="shared" si="906"/>
        <v>65066.666666667137</v>
      </c>
      <c r="C493" s="52">
        <f t="shared" si="840"/>
        <v>133.33333333333334</v>
      </c>
      <c r="D493" s="50">
        <f t="shared" si="841"/>
        <v>4</v>
      </c>
      <c r="E493" s="44">
        <f t="shared" si="842"/>
        <v>4.13</v>
      </c>
      <c r="F493" s="47">
        <f t="shared" si="843"/>
        <v>0.02</v>
      </c>
      <c r="G493" s="52">
        <f t="shared" si="907"/>
        <v>2.4547558428955809E-2</v>
      </c>
      <c r="H493" s="57">
        <f t="shared" si="908"/>
        <v>658.93543560279852</v>
      </c>
      <c r="I493" s="52">
        <f t="shared" si="909"/>
        <v>0</v>
      </c>
      <c r="J493" s="54">
        <f t="shared" si="910"/>
        <v>1893.0136732612066</v>
      </c>
      <c r="K493" s="46">
        <f t="shared" si="953"/>
        <v>1893.0136732612066</v>
      </c>
      <c r="L493" s="80">
        <f t="shared" si="844"/>
        <v>0</v>
      </c>
      <c r="M493" s="142">
        <f t="shared" si="845"/>
        <v>0</v>
      </c>
      <c r="N493" s="60">
        <f t="shared" si="846"/>
        <v>4.13</v>
      </c>
      <c r="O493" s="53">
        <f t="shared" si="847"/>
        <v>0</v>
      </c>
      <c r="P493" s="58">
        <f t="shared" si="911"/>
        <v>2.774748271594738</v>
      </c>
      <c r="Q493" s="49">
        <f t="shared" si="848"/>
        <v>2.774748271594738</v>
      </c>
      <c r="R493" s="143">
        <f t="shared" si="849"/>
        <v>0.02</v>
      </c>
      <c r="S493" s="51">
        <f t="shared" si="912"/>
        <v>1.9107368929887448E-2</v>
      </c>
      <c r="T493" s="57">
        <f t="shared" si="913"/>
        <v>660.00231345792406</v>
      </c>
      <c r="U493" s="53">
        <f t="shared" si="850"/>
        <v>0</v>
      </c>
      <c r="V493" s="58">
        <f t="shared" si="914"/>
        <v>2.7743558405329014</v>
      </c>
      <c r="W493" s="49">
        <f t="shared" si="851"/>
        <v>2.7743558405329014</v>
      </c>
      <c r="X493" s="143">
        <f t="shared" si="852"/>
        <v>0.02</v>
      </c>
      <c r="Y493" s="51">
        <f t="shared" si="915"/>
        <v>1.8512547148631694E-2</v>
      </c>
      <c r="Z493" s="57">
        <f t="shared" si="916"/>
        <v>647.45572871577156</v>
      </c>
      <c r="AA493" s="53">
        <f t="shared" si="853"/>
        <v>0</v>
      </c>
      <c r="AB493" s="58">
        <f t="shared" si="917"/>
        <v>2.7792739888661364</v>
      </c>
      <c r="AC493" s="49">
        <f t="shared" si="854"/>
        <v>2.7792739888661364</v>
      </c>
      <c r="AD493" s="143">
        <f t="shared" si="855"/>
        <v>0.02</v>
      </c>
      <c r="AE493" s="49">
        <f t="shared" si="954"/>
        <v>1.8459857299782695E-2</v>
      </c>
      <c r="AF493" s="57">
        <f t="shared" si="918"/>
        <v>644.82996869886802</v>
      </c>
      <c r="AG493" s="53">
        <f t="shared" si="856"/>
        <v>0</v>
      </c>
      <c r="AH493" s="58">
        <f t="shared" si="919"/>
        <v>2.780387449721947</v>
      </c>
      <c r="AI493" s="49">
        <f t="shared" si="857"/>
        <v>2.780387449721947</v>
      </c>
      <c r="AJ493" s="143">
        <f t="shared" si="858"/>
        <v>0.02</v>
      </c>
      <c r="AK493" s="51">
        <f t="shared" si="920"/>
        <v>1.8460415624644098E-2</v>
      </c>
      <c r="AL493" s="57">
        <f t="shared" si="921"/>
        <v>644.5191258675211</v>
      </c>
      <c r="AM493" s="53">
        <f t="shared" si="859"/>
        <v>0</v>
      </c>
      <c r="AN493" s="58">
        <f t="shared" si="922"/>
        <v>2.780521201263475</v>
      </c>
      <c r="AO493" s="49">
        <f t="shared" si="860"/>
        <v>2.780521201263475</v>
      </c>
      <c r="AP493" s="143">
        <f t="shared" si="861"/>
        <v>0.02</v>
      </c>
      <c r="AQ493" s="51">
        <f t="shared" si="923"/>
        <v>1.8460711274376294E-2</v>
      </c>
      <c r="AR493" s="57">
        <f t="shared" si="924"/>
        <v>644.49037226124415</v>
      </c>
      <c r="AS493" s="44">
        <f t="shared" si="862"/>
        <v>3407.4246118701717</v>
      </c>
      <c r="AT493" s="44">
        <f t="shared" si="863"/>
        <v>1362.9698447480687</v>
      </c>
      <c r="AU493" s="44">
        <f t="shared" si="864"/>
        <v>851.85615296754293</v>
      </c>
      <c r="AV493" s="47">
        <f t="shared" si="865"/>
        <v>2.4589511245220805</v>
      </c>
      <c r="AW493" s="47">
        <f t="shared" si="866"/>
        <v>29.744762236744304</v>
      </c>
      <c r="AX493" s="86">
        <f t="shared" si="867"/>
        <v>1156.7338043179034</v>
      </c>
      <c r="AY493" s="86">
        <f t="shared" si="868"/>
        <v>134.30496576800022</v>
      </c>
      <c r="AZ493" s="10">
        <f t="shared" si="925"/>
        <v>134.30496576800022</v>
      </c>
      <c r="BA493" s="44">
        <f t="shared" si="869"/>
        <v>134.30496576800022</v>
      </c>
      <c r="BB493" s="9">
        <f t="shared" si="870"/>
        <v>134.30496576800022</v>
      </c>
      <c r="BC493" s="45">
        <f t="shared" si="959"/>
        <v>17907.328769066698</v>
      </c>
      <c r="BD493" s="9">
        <f t="shared" si="871"/>
        <v>134.30496576800022</v>
      </c>
      <c r="BE493" s="45">
        <f t="shared" si="955"/>
        <v>17907.328769066698</v>
      </c>
      <c r="BF493" s="9">
        <f t="shared" si="872"/>
        <v>134.30496576800022</v>
      </c>
      <c r="BG493" s="45">
        <f t="shared" si="956"/>
        <v>17907.328769066698</v>
      </c>
      <c r="BH493" s="58"/>
      <c r="BI493" s="58"/>
      <c r="BJ493" s="58">
        <f t="shared" si="926"/>
        <v>-134.30496576800022</v>
      </c>
      <c r="BK493" s="97"/>
      <c r="BL493" s="44"/>
      <c r="BM493" s="82">
        <f t="shared" si="927"/>
        <v>48.800000000000004</v>
      </c>
      <c r="BN493" s="86">
        <f t="shared" si="928"/>
        <v>48800</v>
      </c>
      <c r="BO493" s="86">
        <f t="shared" si="929"/>
        <v>100</v>
      </c>
      <c r="BP493" s="84">
        <f t="shared" si="873"/>
        <v>4</v>
      </c>
      <c r="BQ493" s="84">
        <f t="shared" si="874"/>
        <v>4.13</v>
      </c>
      <c r="BR493" s="84">
        <f t="shared" si="875"/>
        <v>0.02</v>
      </c>
      <c r="BS493" s="84">
        <f t="shared" si="930"/>
        <v>3.2269943074938114E-2</v>
      </c>
      <c r="BT493" s="84">
        <f t="shared" si="931"/>
        <v>886.84572153034264</v>
      </c>
      <c r="BU493" s="84">
        <f t="shared" si="932"/>
        <v>0</v>
      </c>
      <c r="BV493" s="83">
        <f t="shared" si="933"/>
        <v>1343.2822811443946</v>
      </c>
      <c r="BW493" s="81">
        <f t="shared" si="957"/>
        <v>1343.2822811443946</v>
      </c>
      <c r="BX493" s="83">
        <f t="shared" si="876"/>
        <v>0</v>
      </c>
      <c r="BY493" s="141">
        <f t="shared" si="877"/>
        <v>0</v>
      </c>
      <c r="BZ493" s="83">
        <f t="shared" si="878"/>
        <v>4.13</v>
      </c>
      <c r="CA493" s="83">
        <f t="shared" si="879"/>
        <v>0</v>
      </c>
      <c r="CB493" s="83">
        <f t="shared" si="934"/>
        <v>2.7575948573808686</v>
      </c>
      <c r="CC493" s="83">
        <f t="shared" si="880"/>
        <v>2.7575948573808686</v>
      </c>
      <c r="CD493" s="143">
        <f t="shared" si="881"/>
        <v>0.02</v>
      </c>
      <c r="CE493" s="83">
        <f t="shared" si="935"/>
        <v>1.8062523213569714E-2</v>
      </c>
      <c r="CF493" s="84">
        <f t="shared" si="936"/>
        <v>892.49437795033134</v>
      </c>
      <c r="CG493" s="83">
        <f t="shared" si="882"/>
        <v>0</v>
      </c>
      <c r="CH493" s="83">
        <f t="shared" si="937"/>
        <v>2.7607273992964592</v>
      </c>
      <c r="CI493" s="83">
        <f t="shared" si="883"/>
        <v>2.7607273992964592</v>
      </c>
      <c r="CJ493" s="143">
        <f t="shared" si="884"/>
        <v>0.02</v>
      </c>
      <c r="CK493" s="83">
        <f t="shared" si="938"/>
        <v>1.7254910799758442E-2</v>
      </c>
      <c r="CL493" s="84">
        <f t="shared" si="939"/>
        <v>835.20101366861775</v>
      </c>
      <c r="CM493" s="83">
        <f t="shared" si="885"/>
        <v>0</v>
      </c>
      <c r="CN493" s="83">
        <f t="shared" si="940"/>
        <v>2.7345561499151989</v>
      </c>
      <c r="CO493" s="83">
        <f t="shared" si="886"/>
        <v>2.7345561499151989</v>
      </c>
      <c r="CP493" s="143">
        <f t="shared" si="887"/>
        <v>0.02</v>
      </c>
      <c r="CQ493" s="83">
        <f t="shared" si="941"/>
        <v>1.741456450428374E-2</v>
      </c>
      <c r="CR493" s="84">
        <f t="shared" si="942"/>
        <v>821.26492883396543</v>
      </c>
      <c r="CS493" s="83">
        <f t="shared" si="888"/>
        <v>0</v>
      </c>
      <c r="CT493" s="83">
        <f t="shared" si="943"/>
        <v>2.7300765522452837</v>
      </c>
      <c r="CU493" s="83">
        <f t="shared" si="889"/>
        <v>2.7300765522452837</v>
      </c>
      <c r="CV493" s="143">
        <f t="shared" si="890"/>
        <v>0.02</v>
      </c>
      <c r="CW493" s="83">
        <f t="shared" si="944"/>
        <v>1.7442526987183803E-2</v>
      </c>
      <c r="CX493" s="84">
        <f t="shared" si="945"/>
        <v>819.75993870610819</v>
      </c>
      <c r="CY493" s="83">
        <f t="shared" si="891"/>
        <v>0</v>
      </c>
      <c r="CZ493" s="83">
        <f t="shared" si="946"/>
        <v>2.7296371767580037</v>
      </c>
      <c r="DA493" s="83">
        <f t="shared" si="892"/>
        <v>2.7296371767580037</v>
      </c>
      <c r="DB493" s="143">
        <f t="shared" si="893"/>
        <v>0.02</v>
      </c>
      <c r="DC493" s="83">
        <f t="shared" si="947"/>
        <v>1.7443446767325736E-2</v>
      </c>
      <c r="DD493" s="84">
        <f t="shared" si="948"/>
        <v>819.68559303327322</v>
      </c>
      <c r="DE493" s="86">
        <f t="shared" si="894"/>
        <v>2417.9081060599101</v>
      </c>
      <c r="DF493" s="86">
        <f t="shared" si="895"/>
        <v>967.16324242396399</v>
      </c>
      <c r="DG493" s="86">
        <f t="shared" si="896"/>
        <v>604.47702651497752</v>
      </c>
      <c r="DH493" s="86">
        <f t="shared" si="897"/>
        <v>0.23819998316436575</v>
      </c>
      <c r="DI493" s="86">
        <f t="shared" si="898"/>
        <v>0.50444877407915656</v>
      </c>
      <c r="DJ493" s="86">
        <f t="shared" si="899"/>
        <v>32.46932577146336</v>
      </c>
      <c r="DK493" s="86">
        <f t="shared" si="900"/>
        <v>-194.09025815588097</v>
      </c>
      <c r="DL493" s="86">
        <f t="shared" si="958"/>
        <v>-194.09025815588097</v>
      </c>
      <c r="DM493" s="86">
        <f t="shared" si="901"/>
        <v>-194.09025815588097</v>
      </c>
      <c r="DN493" s="85">
        <f t="shared" si="902"/>
        <v>0</v>
      </c>
      <c r="DO493" s="85">
        <f t="shared" si="949"/>
        <v>0</v>
      </c>
      <c r="DP493" s="85">
        <f t="shared" si="903"/>
        <v>0</v>
      </c>
      <c r="DQ493" s="85">
        <f t="shared" si="950"/>
        <v>0</v>
      </c>
      <c r="DR493" s="85">
        <f t="shared" si="904"/>
        <v>0</v>
      </c>
      <c r="DS493" s="85">
        <f t="shared" si="951"/>
        <v>0</v>
      </c>
      <c r="DT493" s="81"/>
      <c r="DU493" s="81"/>
      <c r="DV493" s="81">
        <f t="shared" si="952"/>
        <v>0</v>
      </c>
      <c r="DW493" s="100"/>
    </row>
    <row r="494" spans="1:127" x14ac:dyDescent="0.2">
      <c r="A494" s="59">
        <f t="shared" si="905"/>
        <v>65.200000000000472</v>
      </c>
      <c r="B494" s="44">
        <f t="shared" si="906"/>
        <v>65200.000000000473</v>
      </c>
      <c r="C494" s="52">
        <f t="shared" si="840"/>
        <v>133.33333333333334</v>
      </c>
      <c r="D494" s="50">
        <f t="shared" si="841"/>
        <v>4</v>
      </c>
      <c r="E494" s="44">
        <f t="shared" si="842"/>
        <v>4.13</v>
      </c>
      <c r="F494" s="47">
        <f t="shared" si="843"/>
        <v>0.02</v>
      </c>
      <c r="G494" s="52">
        <f t="shared" si="907"/>
        <v>2.4544891762289141E-2</v>
      </c>
      <c r="H494" s="57">
        <f t="shared" si="908"/>
        <v>659.72788839038924</v>
      </c>
      <c r="I494" s="52">
        <f t="shared" si="909"/>
        <v>0</v>
      </c>
      <c r="J494" s="54">
        <f t="shared" si="910"/>
        <v>1897.3300732612065</v>
      </c>
      <c r="K494" s="46">
        <f t="shared" si="953"/>
        <v>1897.3300732612065</v>
      </c>
      <c r="L494" s="80">
        <f t="shared" si="844"/>
        <v>0</v>
      </c>
      <c r="M494" s="142">
        <f t="shared" si="845"/>
        <v>0</v>
      </c>
      <c r="N494" s="60">
        <f t="shared" si="846"/>
        <v>4.13</v>
      </c>
      <c r="O494" s="53">
        <f t="shared" si="847"/>
        <v>0</v>
      </c>
      <c r="P494" s="58">
        <f t="shared" si="911"/>
        <v>2.7747787691411667</v>
      </c>
      <c r="Q494" s="49">
        <f t="shared" si="848"/>
        <v>2.7747787691411667</v>
      </c>
      <c r="R494" s="143">
        <f t="shared" si="849"/>
        <v>0.02</v>
      </c>
      <c r="S494" s="51">
        <f t="shared" si="912"/>
        <v>1.910470226322078E-2</v>
      </c>
      <c r="T494" s="57">
        <f t="shared" si="913"/>
        <v>660.92040445700775</v>
      </c>
      <c r="U494" s="53">
        <f t="shared" si="850"/>
        <v>0</v>
      </c>
      <c r="V494" s="58">
        <f t="shared" si="914"/>
        <v>2.7743441952528065</v>
      </c>
      <c r="W494" s="49">
        <f t="shared" si="851"/>
        <v>2.7743441952528065</v>
      </c>
      <c r="X494" s="143">
        <f t="shared" si="852"/>
        <v>0.02</v>
      </c>
      <c r="Y494" s="51">
        <f t="shared" si="915"/>
        <v>1.8509880481965026E-2</v>
      </c>
      <c r="Z494" s="57">
        <f t="shared" si="916"/>
        <v>648.34536291697259</v>
      </c>
      <c r="AA494" s="53">
        <f t="shared" si="853"/>
        <v>0</v>
      </c>
      <c r="AB494" s="58">
        <f t="shared" si="917"/>
        <v>2.7792277966108174</v>
      </c>
      <c r="AC494" s="49">
        <f t="shared" si="854"/>
        <v>2.7792277966108174</v>
      </c>
      <c r="AD494" s="143">
        <f t="shared" si="855"/>
        <v>0.02</v>
      </c>
      <c r="AE494" s="49">
        <f t="shared" si="954"/>
        <v>1.8457190633116027E-2</v>
      </c>
      <c r="AF494" s="57">
        <f t="shared" si="918"/>
        <v>645.71550086975844</v>
      </c>
      <c r="AG494" s="53">
        <f t="shared" si="856"/>
        <v>0</v>
      </c>
      <c r="AH494" s="58">
        <f t="shared" si="919"/>
        <v>2.780333559389971</v>
      </c>
      <c r="AI494" s="49">
        <f t="shared" si="857"/>
        <v>2.780333559389971</v>
      </c>
      <c r="AJ494" s="143">
        <f t="shared" si="858"/>
        <v>0.02</v>
      </c>
      <c r="AK494" s="51">
        <f t="shared" si="920"/>
        <v>1.845774895797743E-2</v>
      </c>
      <c r="AL494" s="57">
        <f t="shared" si="921"/>
        <v>645.40433018407089</v>
      </c>
      <c r="AM494" s="53">
        <f t="shared" si="859"/>
        <v>0</v>
      </c>
      <c r="AN494" s="58">
        <f t="shared" si="922"/>
        <v>2.7804663368414446</v>
      </c>
      <c r="AO494" s="49">
        <f t="shared" si="860"/>
        <v>2.7804663368414446</v>
      </c>
      <c r="AP494" s="143">
        <f t="shared" si="861"/>
        <v>0.02</v>
      </c>
      <c r="AQ494" s="51">
        <f t="shared" si="923"/>
        <v>1.8458044607709626E-2</v>
      </c>
      <c r="AR494" s="57">
        <f t="shared" si="924"/>
        <v>645.3755481739546</v>
      </c>
      <c r="AS494" s="44">
        <f t="shared" si="862"/>
        <v>3415.1941318701711</v>
      </c>
      <c r="AT494" s="44">
        <f t="shared" si="863"/>
        <v>1366.0776527480684</v>
      </c>
      <c r="AU494" s="44">
        <f t="shared" si="864"/>
        <v>853.79853296754277</v>
      </c>
      <c r="AV494" s="47">
        <f t="shared" si="865"/>
        <v>2.4415018649873717</v>
      </c>
      <c r="AW494" s="47">
        <f t="shared" si="866"/>
        <v>29.349221598645059</v>
      </c>
      <c r="AX494" s="86">
        <f t="shared" si="867"/>
        <v>1132.1527728477458</v>
      </c>
      <c r="AY494" s="86">
        <f t="shared" si="868"/>
        <v>133.06833251956093</v>
      </c>
      <c r="AZ494" s="10">
        <f t="shared" si="925"/>
        <v>133.06833251956093</v>
      </c>
      <c r="BA494" s="44">
        <f t="shared" si="869"/>
        <v>133.06833251956093</v>
      </c>
      <c r="BB494" s="9">
        <f t="shared" si="870"/>
        <v>133.06833251956093</v>
      </c>
      <c r="BC494" s="45">
        <f t="shared" si="959"/>
        <v>17742.444335941458</v>
      </c>
      <c r="BD494" s="9">
        <f t="shared" si="871"/>
        <v>133.06833251956093</v>
      </c>
      <c r="BE494" s="45">
        <f t="shared" si="955"/>
        <v>17742.444335941458</v>
      </c>
      <c r="BF494" s="9">
        <f t="shared" si="872"/>
        <v>133.06833251956093</v>
      </c>
      <c r="BG494" s="45">
        <f t="shared" si="956"/>
        <v>17742.444335941458</v>
      </c>
      <c r="BH494" s="58"/>
      <c r="BI494" s="58"/>
      <c r="BJ494" s="58">
        <f t="shared" si="926"/>
        <v>-133.06833251956093</v>
      </c>
      <c r="BK494" s="97"/>
      <c r="BL494" s="44"/>
      <c r="BM494" s="82">
        <f t="shared" si="927"/>
        <v>48.9</v>
      </c>
      <c r="BN494" s="86">
        <f t="shared" si="928"/>
        <v>48900</v>
      </c>
      <c r="BO494" s="86">
        <f t="shared" si="929"/>
        <v>100</v>
      </c>
      <c r="BP494" s="84">
        <f t="shared" si="873"/>
        <v>4</v>
      </c>
      <c r="BQ494" s="84">
        <f t="shared" si="874"/>
        <v>4.13</v>
      </c>
      <c r="BR494" s="84">
        <f t="shared" si="875"/>
        <v>0.02</v>
      </c>
      <c r="BS494" s="84">
        <f t="shared" si="930"/>
        <v>3.2267943074938112E-2</v>
      </c>
      <c r="BT494" s="84">
        <f t="shared" si="931"/>
        <v>887.62705187114011</v>
      </c>
      <c r="BU494" s="84">
        <f t="shared" si="932"/>
        <v>0</v>
      </c>
      <c r="BV494" s="83">
        <f t="shared" si="933"/>
        <v>1346.5195811443946</v>
      </c>
      <c r="BW494" s="81">
        <f t="shared" si="957"/>
        <v>1346.5195811443946</v>
      </c>
      <c r="BX494" s="83">
        <f t="shared" si="876"/>
        <v>0</v>
      </c>
      <c r="BY494" s="141">
        <f t="shared" si="877"/>
        <v>0</v>
      </c>
      <c r="BZ494" s="83">
        <f t="shared" si="878"/>
        <v>4.13</v>
      </c>
      <c r="CA494" s="83">
        <f t="shared" si="879"/>
        <v>0</v>
      </c>
      <c r="CB494" s="83">
        <f t="shared" si="934"/>
        <v>2.758237765222594</v>
      </c>
      <c r="CC494" s="83">
        <f t="shared" si="880"/>
        <v>2.758237765222594</v>
      </c>
      <c r="CD494" s="143">
        <f t="shared" si="881"/>
        <v>0.02</v>
      </c>
      <c r="CE494" s="83">
        <f t="shared" si="935"/>
        <v>1.8060523213569716E-2</v>
      </c>
      <c r="CF494" s="84">
        <f t="shared" si="936"/>
        <v>893.14935172812284</v>
      </c>
      <c r="CG494" s="83">
        <f t="shared" si="882"/>
        <v>0</v>
      </c>
      <c r="CH494" s="83">
        <f t="shared" si="937"/>
        <v>2.7613146994112161</v>
      </c>
      <c r="CI494" s="83">
        <f t="shared" si="883"/>
        <v>2.7613146994112161</v>
      </c>
      <c r="CJ494" s="143">
        <f t="shared" si="884"/>
        <v>0.02</v>
      </c>
      <c r="CK494" s="83">
        <f t="shared" si="938"/>
        <v>1.7252910799758443E-2</v>
      </c>
      <c r="CL494" s="84">
        <f t="shared" si="939"/>
        <v>835.82599065128386</v>
      </c>
      <c r="CM494" s="83">
        <f t="shared" si="885"/>
        <v>0</v>
      </c>
      <c r="CN494" s="83">
        <f t="shared" si="940"/>
        <v>2.7349961996722816</v>
      </c>
      <c r="CO494" s="83">
        <f t="shared" si="886"/>
        <v>2.7349961996722816</v>
      </c>
      <c r="CP494" s="143">
        <f t="shared" si="887"/>
        <v>0.02</v>
      </c>
      <c r="CQ494" s="83">
        <f t="shared" si="941"/>
        <v>1.7412564504283742E-2</v>
      </c>
      <c r="CR494" s="84">
        <f t="shared" si="942"/>
        <v>821.90172557718915</v>
      </c>
      <c r="CS494" s="83">
        <f t="shared" si="888"/>
        <v>0</v>
      </c>
      <c r="CT494" s="83">
        <f t="shared" si="943"/>
        <v>2.7304882751720312</v>
      </c>
      <c r="CU494" s="83">
        <f t="shared" si="889"/>
        <v>2.7304882751720312</v>
      </c>
      <c r="CV494" s="143">
        <f t="shared" si="890"/>
        <v>0.02</v>
      </c>
      <c r="CW494" s="83">
        <f t="shared" si="944"/>
        <v>1.7440526987183805E-2</v>
      </c>
      <c r="CX494" s="84">
        <f t="shared" si="945"/>
        <v>820.39880456402125</v>
      </c>
      <c r="CY494" s="83">
        <f t="shared" si="891"/>
        <v>0</v>
      </c>
      <c r="CZ494" s="83">
        <f t="shared" si="946"/>
        <v>2.7300459908607362</v>
      </c>
      <c r="DA494" s="83">
        <f t="shared" si="892"/>
        <v>2.7300459908607362</v>
      </c>
      <c r="DB494" s="143">
        <f t="shared" si="893"/>
        <v>0.02</v>
      </c>
      <c r="DC494" s="83">
        <f t="shared" si="947"/>
        <v>1.7441446767325737E-2</v>
      </c>
      <c r="DD494" s="84">
        <f t="shared" si="948"/>
        <v>820.32459542215634</v>
      </c>
      <c r="DE494" s="86">
        <f t="shared" si="894"/>
        <v>2423.7352460599104</v>
      </c>
      <c r="DF494" s="86">
        <f t="shared" si="895"/>
        <v>969.49409842396403</v>
      </c>
      <c r="DG494" s="86">
        <f t="shared" si="896"/>
        <v>605.93381151497761</v>
      </c>
      <c r="DH494" s="86">
        <f t="shared" si="897"/>
        <v>0.23744625699894703</v>
      </c>
      <c r="DI494" s="86">
        <f t="shared" si="898"/>
        <v>0.50152066805707263</v>
      </c>
      <c r="DJ494" s="86">
        <f t="shared" si="899"/>
        <v>32.11616411602418</v>
      </c>
      <c r="DK494" s="86">
        <f t="shared" si="900"/>
        <v>-196.63203801302365</v>
      </c>
      <c r="DL494" s="86">
        <f t="shared" si="958"/>
        <v>-196.63203801302365</v>
      </c>
      <c r="DM494" s="86">
        <f t="shared" si="901"/>
        <v>-196.63203801302365</v>
      </c>
      <c r="DN494" s="85">
        <f t="shared" si="902"/>
        <v>0</v>
      </c>
      <c r="DO494" s="85">
        <f t="shared" si="949"/>
        <v>0</v>
      </c>
      <c r="DP494" s="85">
        <f t="shared" si="903"/>
        <v>0</v>
      </c>
      <c r="DQ494" s="85">
        <f t="shared" si="950"/>
        <v>0</v>
      </c>
      <c r="DR494" s="85">
        <f t="shared" si="904"/>
        <v>0</v>
      </c>
      <c r="DS494" s="85">
        <f t="shared" si="951"/>
        <v>0</v>
      </c>
      <c r="DT494" s="81"/>
      <c r="DU494" s="81"/>
      <c r="DV494" s="81">
        <f t="shared" si="952"/>
        <v>0</v>
      </c>
      <c r="DW494" s="100"/>
    </row>
    <row r="495" spans="1:127" x14ac:dyDescent="0.2">
      <c r="A495" s="59">
        <f t="shared" si="905"/>
        <v>65.333333333333812</v>
      </c>
      <c r="B495" s="44">
        <f t="shared" si="906"/>
        <v>65333.333333333809</v>
      </c>
      <c r="C495" s="52">
        <f t="shared" si="840"/>
        <v>133.33333333333334</v>
      </c>
      <c r="D495" s="50">
        <f t="shared" si="841"/>
        <v>4</v>
      </c>
      <c r="E495" s="44">
        <f t="shared" si="842"/>
        <v>4.13</v>
      </c>
      <c r="F495" s="47">
        <f t="shared" si="843"/>
        <v>0.02</v>
      </c>
      <c r="G495" s="52">
        <f t="shared" si="907"/>
        <v>2.4542225095622473E-2</v>
      </c>
      <c r="H495" s="57">
        <f t="shared" si="908"/>
        <v>660.52025508704639</v>
      </c>
      <c r="I495" s="52">
        <f t="shared" si="909"/>
        <v>0</v>
      </c>
      <c r="J495" s="54">
        <f t="shared" si="910"/>
        <v>1901.6464732612062</v>
      </c>
      <c r="K495" s="46">
        <f t="shared" si="953"/>
        <v>1901.6464732612062</v>
      </c>
      <c r="L495" s="80">
        <f t="shared" si="844"/>
        <v>0</v>
      </c>
      <c r="M495" s="142">
        <f t="shared" si="845"/>
        <v>0</v>
      </c>
      <c r="N495" s="60">
        <f t="shared" si="846"/>
        <v>4.13</v>
      </c>
      <c r="O495" s="53">
        <f t="shared" si="847"/>
        <v>0</v>
      </c>
      <c r="P495" s="58">
        <f t="shared" si="911"/>
        <v>2.7748116578927826</v>
      </c>
      <c r="Q495" s="49">
        <f t="shared" si="848"/>
        <v>2.7748116578927826</v>
      </c>
      <c r="R495" s="143">
        <f t="shared" si="849"/>
        <v>0.02</v>
      </c>
      <c r="S495" s="51">
        <f t="shared" si="912"/>
        <v>1.9102035596554112E-2</v>
      </c>
      <c r="T495" s="57">
        <f t="shared" si="913"/>
        <v>661.83835722702509</v>
      </c>
      <c r="U495" s="53">
        <f t="shared" si="850"/>
        <v>0</v>
      </c>
      <c r="V495" s="58">
        <f t="shared" si="914"/>
        <v>2.7743358143967165</v>
      </c>
      <c r="W495" s="49">
        <f t="shared" si="851"/>
        <v>2.7743358143967165</v>
      </c>
      <c r="X495" s="143">
        <f t="shared" si="852"/>
        <v>0.02</v>
      </c>
      <c r="Y495" s="51">
        <f t="shared" si="915"/>
        <v>1.8507213815298358E-2</v>
      </c>
      <c r="Z495" s="57">
        <f t="shared" si="916"/>
        <v>649.23487269398834</v>
      </c>
      <c r="AA495" s="53">
        <f t="shared" si="853"/>
        <v>0</v>
      </c>
      <c r="AB495" s="58">
        <f t="shared" si="917"/>
        <v>2.7791846944860654</v>
      </c>
      <c r="AC495" s="49">
        <f t="shared" si="854"/>
        <v>2.7791846944860654</v>
      </c>
      <c r="AD495" s="143">
        <f t="shared" si="855"/>
        <v>0.02</v>
      </c>
      <c r="AE495" s="49">
        <f t="shared" si="954"/>
        <v>1.8454523966449358E-2</v>
      </c>
      <c r="AF495" s="57">
        <f t="shared" si="918"/>
        <v>646.60091982545009</v>
      </c>
      <c r="AG495" s="53">
        <f t="shared" si="856"/>
        <v>0</v>
      </c>
      <c r="AH495" s="58">
        <f t="shared" si="919"/>
        <v>2.7802827329299906</v>
      </c>
      <c r="AI495" s="49">
        <f t="shared" si="857"/>
        <v>2.7802827329299906</v>
      </c>
      <c r="AJ495" s="143">
        <f t="shared" si="858"/>
        <v>0.02</v>
      </c>
      <c r="AK495" s="51">
        <f t="shared" si="920"/>
        <v>1.8455082291310761E-2</v>
      </c>
      <c r="AL495" s="57">
        <f t="shared" si="921"/>
        <v>646.28942377592</v>
      </c>
      <c r="AM495" s="53">
        <f t="shared" si="859"/>
        <v>0</v>
      </c>
      <c r="AN495" s="58">
        <f t="shared" si="922"/>
        <v>2.7804145338112245</v>
      </c>
      <c r="AO495" s="49">
        <f t="shared" si="860"/>
        <v>2.7804145338112245</v>
      </c>
      <c r="AP495" s="143">
        <f t="shared" si="861"/>
        <v>0.02</v>
      </c>
      <c r="AQ495" s="51">
        <f t="shared" si="923"/>
        <v>1.8455377941042957E-2</v>
      </c>
      <c r="AR495" s="57">
        <f t="shared" si="924"/>
        <v>646.26061367680791</v>
      </c>
      <c r="AS495" s="44">
        <f t="shared" si="862"/>
        <v>3422.9636518701709</v>
      </c>
      <c r="AT495" s="44">
        <f t="shared" si="863"/>
        <v>1369.1854607480684</v>
      </c>
      <c r="AU495" s="44">
        <f t="shared" si="864"/>
        <v>855.74091296754273</v>
      </c>
      <c r="AV495" s="47">
        <f t="shared" si="865"/>
        <v>2.424211824042938</v>
      </c>
      <c r="AW495" s="47">
        <f t="shared" si="866"/>
        <v>28.959735617221224</v>
      </c>
      <c r="AX495" s="86">
        <f t="shared" si="867"/>
        <v>1108.1428962940213</v>
      </c>
      <c r="AY495" s="86">
        <f t="shared" si="868"/>
        <v>131.83816363256969</v>
      </c>
      <c r="AZ495" s="10">
        <f t="shared" si="925"/>
        <v>131.83816363256969</v>
      </c>
      <c r="BA495" s="44">
        <f t="shared" si="869"/>
        <v>131.83816363256969</v>
      </c>
      <c r="BB495" s="9">
        <f t="shared" si="870"/>
        <v>131.83816363256969</v>
      </c>
      <c r="BC495" s="45">
        <f t="shared" si="959"/>
        <v>17578.42181767596</v>
      </c>
      <c r="BD495" s="9">
        <f t="shared" si="871"/>
        <v>131.83816363256969</v>
      </c>
      <c r="BE495" s="45">
        <f t="shared" si="955"/>
        <v>17578.42181767596</v>
      </c>
      <c r="BF495" s="9">
        <f t="shared" si="872"/>
        <v>131.83816363256969</v>
      </c>
      <c r="BG495" s="45">
        <f t="shared" si="956"/>
        <v>17578.42181767596</v>
      </c>
      <c r="BH495" s="58"/>
      <c r="BI495" s="58"/>
      <c r="BJ495" s="58">
        <f t="shared" si="926"/>
        <v>-131.83816363256969</v>
      </c>
      <c r="BK495" s="97"/>
      <c r="BL495" s="44"/>
      <c r="BM495" s="82">
        <f t="shared" si="927"/>
        <v>49</v>
      </c>
      <c r="BN495" s="86">
        <f t="shared" si="928"/>
        <v>49000</v>
      </c>
      <c r="BO495" s="86">
        <f t="shared" si="929"/>
        <v>100</v>
      </c>
      <c r="BP495" s="84">
        <f t="shared" si="873"/>
        <v>4</v>
      </c>
      <c r="BQ495" s="84">
        <f t="shared" si="874"/>
        <v>4.13</v>
      </c>
      <c r="BR495" s="84">
        <f t="shared" si="875"/>
        <v>0.02</v>
      </c>
      <c r="BS495" s="84">
        <f t="shared" si="930"/>
        <v>3.226594307493811E-2</v>
      </c>
      <c r="BT495" s="84">
        <f t="shared" si="931"/>
        <v>888.40833378578748</v>
      </c>
      <c r="BU495" s="84">
        <f t="shared" si="932"/>
        <v>0</v>
      </c>
      <c r="BV495" s="83">
        <f t="shared" si="933"/>
        <v>1349.7568811443946</v>
      </c>
      <c r="BW495" s="81">
        <f t="shared" si="957"/>
        <v>1349.7568811443946</v>
      </c>
      <c r="BX495" s="83">
        <f t="shared" si="876"/>
        <v>0</v>
      </c>
      <c r="BY495" s="141">
        <f t="shared" si="877"/>
        <v>0</v>
      </c>
      <c r="BZ495" s="83">
        <f t="shared" si="878"/>
        <v>4.13</v>
      </c>
      <c r="CA495" s="83">
        <f t="shared" si="879"/>
        <v>0</v>
      </c>
      <c r="CB495" s="83">
        <f t="shared" si="934"/>
        <v>2.7588828069090394</v>
      </c>
      <c r="CC495" s="83">
        <f t="shared" si="880"/>
        <v>2.7588828069090394</v>
      </c>
      <c r="CD495" s="143">
        <f t="shared" si="881"/>
        <v>0.02</v>
      </c>
      <c r="CE495" s="83">
        <f t="shared" si="935"/>
        <v>1.8058523213569717E-2</v>
      </c>
      <c r="CF495" s="84">
        <f t="shared" si="936"/>
        <v>893.80410033033809</v>
      </c>
      <c r="CG495" s="83">
        <f t="shared" si="882"/>
        <v>0</v>
      </c>
      <c r="CH495" s="83">
        <f t="shared" si="937"/>
        <v>2.7619033695260282</v>
      </c>
      <c r="CI495" s="83">
        <f t="shared" si="883"/>
        <v>2.7619033695260282</v>
      </c>
      <c r="CJ495" s="143">
        <f t="shared" si="884"/>
        <v>0.02</v>
      </c>
      <c r="CK495" s="83">
        <f t="shared" si="938"/>
        <v>1.7250910799758445E-2</v>
      </c>
      <c r="CL495" s="84">
        <f t="shared" si="939"/>
        <v>836.450762279213</v>
      </c>
      <c r="CM495" s="83">
        <f t="shared" si="885"/>
        <v>0</v>
      </c>
      <c r="CN495" s="83">
        <f t="shared" si="940"/>
        <v>2.7354375404225957</v>
      </c>
      <c r="CO495" s="83">
        <f t="shared" si="886"/>
        <v>2.7354375404225957</v>
      </c>
      <c r="CP495" s="143">
        <f t="shared" si="887"/>
        <v>0.02</v>
      </c>
      <c r="CQ495" s="83">
        <f t="shared" si="941"/>
        <v>1.7410564504283743E-2</v>
      </c>
      <c r="CR495" s="84">
        <f t="shared" si="942"/>
        <v>822.5383467361645</v>
      </c>
      <c r="CS495" s="83">
        <f t="shared" si="888"/>
        <v>0</v>
      </c>
      <c r="CT495" s="83">
        <f t="shared" si="943"/>
        <v>2.7309013662052255</v>
      </c>
      <c r="CU495" s="83">
        <f t="shared" si="889"/>
        <v>2.7309013662052255</v>
      </c>
      <c r="CV495" s="143">
        <f t="shared" si="890"/>
        <v>0.02</v>
      </c>
      <c r="CW495" s="83">
        <f t="shared" si="944"/>
        <v>1.7438526987183806E-2</v>
      </c>
      <c r="CX495" s="84">
        <f t="shared" si="945"/>
        <v>821.03750084211038</v>
      </c>
      <c r="CY495" s="83">
        <f t="shared" si="891"/>
        <v>0</v>
      </c>
      <c r="CZ495" s="83">
        <f t="shared" si="946"/>
        <v>2.7304561858630065</v>
      </c>
      <c r="DA495" s="83">
        <f t="shared" si="892"/>
        <v>2.7304561858630065</v>
      </c>
      <c r="DB495" s="143">
        <f t="shared" si="893"/>
        <v>0.02</v>
      </c>
      <c r="DC495" s="83">
        <f t="shared" si="947"/>
        <v>1.7439446767325738E-2</v>
      </c>
      <c r="DD495" s="84">
        <f t="shared" si="948"/>
        <v>820.96342886399975</v>
      </c>
      <c r="DE495" s="86">
        <f t="shared" si="894"/>
        <v>2429.5623860599103</v>
      </c>
      <c r="DF495" s="86">
        <f t="shared" si="895"/>
        <v>971.82495442396407</v>
      </c>
      <c r="DG495" s="86">
        <f t="shared" si="896"/>
        <v>607.39059651497757</v>
      </c>
      <c r="DH495" s="86">
        <f t="shared" si="897"/>
        <v>0.23669599015806894</v>
      </c>
      <c r="DI495" s="86">
        <f t="shared" si="898"/>
        <v>0.49861371549336475</v>
      </c>
      <c r="DJ495" s="86">
        <f t="shared" si="899"/>
        <v>31.767341278279535</v>
      </c>
      <c r="DK495" s="86">
        <f t="shared" si="900"/>
        <v>-199.17240346526097</v>
      </c>
      <c r="DL495" s="86">
        <f t="shared" si="958"/>
        <v>-199.17240346526097</v>
      </c>
      <c r="DM495" s="86">
        <f t="shared" si="901"/>
        <v>-199.17240346526097</v>
      </c>
      <c r="DN495" s="85">
        <f t="shared" si="902"/>
        <v>0</v>
      </c>
      <c r="DO495" s="85">
        <f t="shared" si="949"/>
        <v>0</v>
      </c>
      <c r="DP495" s="85">
        <f t="shared" si="903"/>
        <v>0</v>
      </c>
      <c r="DQ495" s="85">
        <f t="shared" si="950"/>
        <v>0</v>
      </c>
      <c r="DR495" s="85">
        <f t="shared" si="904"/>
        <v>0</v>
      </c>
      <c r="DS495" s="85">
        <f t="shared" si="951"/>
        <v>0</v>
      </c>
      <c r="DT495" s="81"/>
      <c r="DU495" s="81"/>
      <c r="DV495" s="81">
        <f t="shared" si="952"/>
        <v>0</v>
      </c>
      <c r="DW495" s="100"/>
    </row>
    <row r="496" spans="1:127" x14ac:dyDescent="0.2">
      <c r="A496" s="59">
        <f t="shared" si="905"/>
        <v>65.466666666667152</v>
      </c>
      <c r="B496" s="44">
        <f t="shared" si="906"/>
        <v>65466.666666667144</v>
      </c>
      <c r="C496" s="52">
        <f t="shared" si="840"/>
        <v>133.33333333333334</v>
      </c>
      <c r="D496" s="50">
        <f t="shared" si="841"/>
        <v>4</v>
      </c>
      <c r="E496" s="44">
        <f t="shared" si="842"/>
        <v>4.13</v>
      </c>
      <c r="F496" s="47">
        <f t="shared" si="843"/>
        <v>0.02</v>
      </c>
      <c r="G496" s="52">
        <f t="shared" si="907"/>
        <v>2.4539558428955804E-2</v>
      </c>
      <c r="H496" s="57">
        <f t="shared" si="908"/>
        <v>661.31253569276998</v>
      </c>
      <c r="I496" s="52">
        <f t="shared" si="909"/>
        <v>0</v>
      </c>
      <c r="J496" s="54">
        <f t="shared" si="910"/>
        <v>1905.9628732612061</v>
      </c>
      <c r="K496" s="46">
        <f t="shared" si="953"/>
        <v>1905.9628732612061</v>
      </c>
      <c r="L496" s="80">
        <f t="shared" si="844"/>
        <v>0</v>
      </c>
      <c r="M496" s="142">
        <f t="shared" si="845"/>
        <v>0</v>
      </c>
      <c r="N496" s="60">
        <f t="shared" si="846"/>
        <v>4.13</v>
      </c>
      <c r="O496" s="53">
        <f t="shared" si="847"/>
        <v>0</v>
      </c>
      <c r="P496" s="58">
        <f t="shared" si="911"/>
        <v>2.7748469358152517</v>
      </c>
      <c r="Q496" s="49">
        <f t="shared" si="848"/>
        <v>2.7748469358152517</v>
      </c>
      <c r="R496" s="143">
        <f t="shared" si="849"/>
        <v>0.02</v>
      </c>
      <c r="S496" s="51">
        <f t="shared" si="912"/>
        <v>1.9099368929887443E-2</v>
      </c>
      <c r="T496" s="57">
        <f t="shared" si="913"/>
        <v>662.75617098008422</v>
      </c>
      <c r="U496" s="53">
        <f t="shared" si="850"/>
        <v>0</v>
      </c>
      <c r="V496" s="58">
        <f t="shared" si="914"/>
        <v>2.7743306947299411</v>
      </c>
      <c r="W496" s="49">
        <f t="shared" si="851"/>
        <v>2.7743306947299411</v>
      </c>
      <c r="X496" s="143">
        <f t="shared" si="852"/>
        <v>0.02</v>
      </c>
      <c r="Y496" s="51">
        <f t="shared" si="915"/>
        <v>1.850454714863169E-2</v>
      </c>
      <c r="Z496" s="57">
        <f t="shared" si="916"/>
        <v>650.12425699927849</v>
      </c>
      <c r="AA496" s="53">
        <f t="shared" si="853"/>
        <v>0</v>
      </c>
      <c r="AB496" s="58">
        <f t="shared" si="917"/>
        <v>2.7791446796155128</v>
      </c>
      <c r="AC496" s="49">
        <f t="shared" si="854"/>
        <v>2.7791446796155128</v>
      </c>
      <c r="AD496" s="143">
        <f t="shared" si="855"/>
        <v>0.02</v>
      </c>
      <c r="AE496" s="49">
        <f t="shared" si="954"/>
        <v>1.845185729978269E-2</v>
      </c>
      <c r="AF496" s="57">
        <f t="shared" si="918"/>
        <v>647.48622457782244</v>
      </c>
      <c r="AG496" s="53">
        <f t="shared" si="856"/>
        <v>0</v>
      </c>
      <c r="AH496" s="58">
        <f t="shared" si="919"/>
        <v>2.7802349675695801</v>
      </c>
      <c r="AI496" s="49">
        <f t="shared" si="857"/>
        <v>2.7802349675695801</v>
      </c>
      <c r="AJ496" s="143">
        <f t="shared" si="858"/>
        <v>0.02</v>
      </c>
      <c r="AK496" s="51">
        <f t="shared" si="920"/>
        <v>1.8452415624644093E-2</v>
      </c>
      <c r="AL496" s="57">
        <f t="shared" si="921"/>
        <v>647.17440566352479</v>
      </c>
      <c r="AM496" s="53">
        <f t="shared" si="859"/>
        <v>0</v>
      </c>
      <c r="AN496" s="58">
        <f t="shared" si="922"/>
        <v>2.7803657894230271</v>
      </c>
      <c r="AO496" s="49">
        <f t="shared" si="860"/>
        <v>2.7803657894230271</v>
      </c>
      <c r="AP496" s="143">
        <f t="shared" si="861"/>
        <v>0.02</v>
      </c>
      <c r="AQ496" s="51">
        <f t="shared" si="923"/>
        <v>1.8452711274376289E-2</v>
      </c>
      <c r="AR496" s="57">
        <f t="shared" si="924"/>
        <v>647.14556779106192</v>
      </c>
      <c r="AS496" s="44">
        <f t="shared" si="862"/>
        <v>3430.7331718701712</v>
      </c>
      <c r="AT496" s="44">
        <f t="shared" si="863"/>
        <v>1372.2932687480684</v>
      </c>
      <c r="AU496" s="44">
        <f t="shared" si="864"/>
        <v>857.6832929675428</v>
      </c>
      <c r="AV496" s="47">
        <f t="shared" si="865"/>
        <v>2.4070792823292098</v>
      </c>
      <c r="AW496" s="47">
        <f t="shared" si="866"/>
        <v>28.576200724657429</v>
      </c>
      <c r="AX496" s="86">
        <f t="shared" si="867"/>
        <v>1084.689849157603</v>
      </c>
      <c r="AY496" s="86">
        <f t="shared" si="868"/>
        <v>130.6144489869657</v>
      </c>
      <c r="AZ496" s="10">
        <f t="shared" si="925"/>
        <v>130.6144489869657</v>
      </c>
      <c r="BA496" s="44">
        <f t="shared" si="869"/>
        <v>130.6144489869657</v>
      </c>
      <c r="BB496" s="9">
        <f t="shared" si="870"/>
        <v>130.6144489869657</v>
      </c>
      <c r="BC496" s="45">
        <f t="shared" si="959"/>
        <v>17415.259864928761</v>
      </c>
      <c r="BD496" s="9">
        <f t="shared" si="871"/>
        <v>130.6144489869657</v>
      </c>
      <c r="BE496" s="45">
        <f t="shared" si="955"/>
        <v>17415.259864928761</v>
      </c>
      <c r="BF496" s="9">
        <f t="shared" si="872"/>
        <v>130.6144489869657</v>
      </c>
      <c r="BG496" s="45">
        <f t="shared" si="956"/>
        <v>17415.259864928761</v>
      </c>
      <c r="BH496" s="58"/>
      <c r="BI496" s="58"/>
      <c r="BJ496" s="58">
        <f t="shared" si="926"/>
        <v>-130.6144489869657</v>
      </c>
      <c r="BK496" s="97"/>
      <c r="BL496" s="44"/>
      <c r="BM496" s="82">
        <f t="shared" si="927"/>
        <v>49.1</v>
      </c>
      <c r="BN496" s="86">
        <f t="shared" si="928"/>
        <v>49100</v>
      </c>
      <c r="BO496" s="86">
        <f t="shared" si="929"/>
        <v>100</v>
      </c>
      <c r="BP496" s="84">
        <f t="shared" si="873"/>
        <v>4</v>
      </c>
      <c r="BQ496" s="84">
        <f t="shared" si="874"/>
        <v>4.13</v>
      </c>
      <c r="BR496" s="84">
        <f t="shared" si="875"/>
        <v>0.02</v>
      </c>
      <c r="BS496" s="84">
        <f t="shared" si="930"/>
        <v>3.2263943074938108E-2</v>
      </c>
      <c r="BT496" s="84">
        <f t="shared" si="931"/>
        <v>889.18956727428474</v>
      </c>
      <c r="BU496" s="84">
        <f t="shared" si="932"/>
        <v>0</v>
      </c>
      <c r="BV496" s="83">
        <f t="shared" si="933"/>
        <v>1352.9941811443946</v>
      </c>
      <c r="BW496" s="81">
        <f t="shared" si="957"/>
        <v>1352.9941811443946</v>
      </c>
      <c r="BX496" s="83">
        <f t="shared" si="876"/>
        <v>0</v>
      </c>
      <c r="BY496" s="141">
        <f t="shared" si="877"/>
        <v>0</v>
      </c>
      <c r="BZ496" s="83">
        <f t="shared" si="878"/>
        <v>4.13</v>
      </c>
      <c r="CA496" s="83">
        <f t="shared" si="879"/>
        <v>0</v>
      </c>
      <c r="CB496" s="83">
        <f t="shared" si="934"/>
        <v>2.7595299820517241</v>
      </c>
      <c r="CC496" s="83">
        <f t="shared" si="880"/>
        <v>2.7595299820517241</v>
      </c>
      <c r="CD496" s="143">
        <f t="shared" si="881"/>
        <v>0.02</v>
      </c>
      <c r="CE496" s="83">
        <f t="shared" si="935"/>
        <v>1.8056523213569719E-2</v>
      </c>
      <c r="CF496" s="84">
        <f t="shared" si="936"/>
        <v>894.4586233556854</v>
      </c>
      <c r="CG496" s="83">
        <f t="shared" si="882"/>
        <v>0</v>
      </c>
      <c r="CH496" s="83">
        <f t="shared" si="937"/>
        <v>2.7624934078547918</v>
      </c>
      <c r="CI496" s="83">
        <f t="shared" si="883"/>
        <v>2.7624934078547918</v>
      </c>
      <c r="CJ496" s="143">
        <f t="shared" si="884"/>
        <v>0.02</v>
      </c>
      <c r="CK496" s="83">
        <f t="shared" si="938"/>
        <v>1.7248910799758446E-2</v>
      </c>
      <c r="CL496" s="84">
        <f t="shared" si="939"/>
        <v>837.0753283299332</v>
      </c>
      <c r="CM496" s="83">
        <f t="shared" si="885"/>
        <v>0</v>
      </c>
      <c r="CN496" s="83">
        <f t="shared" si="940"/>
        <v>2.7358801706305833</v>
      </c>
      <c r="CO496" s="83">
        <f t="shared" si="886"/>
        <v>2.7358801706305833</v>
      </c>
      <c r="CP496" s="143">
        <f t="shared" si="887"/>
        <v>0.02</v>
      </c>
      <c r="CQ496" s="83">
        <f t="shared" si="941"/>
        <v>1.7408564504283745E-2</v>
      </c>
      <c r="CR496" s="84">
        <f t="shared" si="942"/>
        <v>823.1747920670125</v>
      </c>
      <c r="CS496" s="83">
        <f t="shared" si="888"/>
        <v>0</v>
      </c>
      <c r="CT496" s="83">
        <f t="shared" si="943"/>
        <v>2.7313158239546085</v>
      </c>
      <c r="CU496" s="83">
        <f t="shared" si="889"/>
        <v>2.7313158239546085</v>
      </c>
      <c r="CV496" s="143">
        <f t="shared" si="890"/>
        <v>0.02</v>
      </c>
      <c r="CW496" s="83">
        <f t="shared" si="944"/>
        <v>1.7436526987183808E-2</v>
      </c>
      <c r="CX496" s="84">
        <f t="shared" si="945"/>
        <v>821.67602727162455</v>
      </c>
      <c r="CY496" s="83">
        <f t="shared" si="891"/>
        <v>0</v>
      </c>
      <c r="CZ496" s="83">
        <f t="shared" si="946"/>
        <v>2.7308677604013196</v>
      </c>
      <c r="DA496" s="83">
        <f t="shared" si="892"/>
        <v>2.7308677604013196</v>
      </c>
      <c r="DB496" s="143">
        <f t="shared" si="893"/>
        <v>0.02</v>
      </c>
      <c r="DC496" s="83">
        <f t="shared" si="947"/>
        <v>1.743744676732574E-2</v>
      </c>
      <c r="DD496" s="84">
        <f t="shared" si="948"/>
        <v>821.60209308639651</v>
      </c>
      <c r="DE496" s="86">
        <f t="shared" si="894"/>
        <v>2435.3895260599102</v>
      </c>
      <c r="DF496" s="86">
        <f t="shared" si="895"/>
        <v>974.155810423964</v>
      </c>
      <c r="DG496" s="86">
        <f t="shared" si="896"/>
        <v>608.84738151497754</v>
      </c>
      <c r="DH496" s="86">
        <f t="shared" si="897"/>
        <v>0.23594916300813884</v>
      </c>
      <c r="DI496" s="86">
        <f t="shared" si="898"/>
        <v>0.49572773810067283</v>
      </c>
      <c r="DJ496" s="86">
        <f t="shared" si="899"/>
        <v>31.422798390832263</v>
      </c>
      <c r="DK496" s="86">
        <f t="shared" si="900"/>
        <v>-201.71135466858115</v>
      </c>
      <c r="DL496" s="86">
        <f t="shared" si="958"/>
        <v>-201.71135466858115</v>
      </c>
      <c r="DM496" s="86">
        <f t="shared" si="901"/>
        <v>-201.71135466858115</v>
      </c>
      <c r="DN496" s="85">
        <f t="shared" si="902"/>
        <v>0</v>
      </c>
      <c r="DO496" s="85">
        <f t="shared" si="949"/>
        <v>0</v>
      </c>
      <c r="DP496" s="85">
        <f t="shared" si="903"/>
        <v>0</v>
      </c>
      <c r="DQ496" s="85">
        <f t="shared" si="950"/>
        <v>0</v>
      </c>
      <c r="DR496" s="85">
        <f t="shared" si="904"/>
        <v>0</v>
      </c>
      <c r="DS496" s="85">
        <f t="shared" si="951"/>
        <v>0</v>
      </c>
      <c r="DT496" s="81"/>
      <c r="DU496" s="81"/>
      <c r="DV496" s="81">
        <f t="shared" si="952"/>
        <v>0</v>
      </c>
      <c r="DW496" s="100"/>
    </row>
    <row r="497" spans="1:127" x14ac:dyDescent="0.2">
      <c r="A497" s="59">
        <f t="shared" si="905"/>
        <v>65.600000000000477</v>
      </c>
      <c r="B497" s="44">
        <f t="shared" si="906"/>
        <v>65600.00000000048</v>
      </c>
      <c r="C497" s="52">
        <f t="shared" si="840"/>
        <v>133.33333333333334</v>
      </c>
      <c r="D497" s="50">
        <f t="shared" si="841"/>
        <v>4</v>
      </c>
      <c r="E497" s="44">
        <f t="shared" si="842"/>
        <v>4.13</v>
      </c>
      <c r="F497" s="47">
        <f t="shared" si="843"/>
        <v>0.02</v>
      </c>
      <c r="G497" s="52">
        <f t="shared" si="907"/>
        <v>2.4536891762289136E-2</v>
      </c>
      <c r="H497" s="57">
        <f t="shared" si="908"/>
        <v>662.10473020756001</v>
      </c>
      <c r="I497" s="52">
        <f t="shared" si="909"/>
        <v>0</v>
      </c>
      <c r="J497" s="54">
        <f t="shared" si="910"/>
        <v>1910.2792732612061</v>
      </c>
      <c r="K497" s="46">
        <f t="shared" si="953"/>
        <v>1910.2792732612061</v>
      </c>
      <c r="L497" s="80">
        <f t="shared" si="844"/>
        <v>0</v>
      </c>
      <c r="M497" s="142">
        <f t="shared" si="845"/>
        <v>0</v>
      </c>
      <c r="N497" s="60">
        <f t="shared" si="846"/>
        <v>4.13</v>
      </c>
      <c r="O497" s="53">
        <f t="shared" si="847"/>
        <v>0</v>
      </c>
      <c r="P497" s="58">
        <f t="shared" si="911"/>
        <v>2.7748846008821899</v>
      </c>
      <c r="Q497" s="49">
        <f t="shared" si="848"/>
        <v>2.7748846008821899</v>
      </c>
      <c r="R497" s="143">
        <f t="shared" si="849"/>
        <v>0.02</v>
      </c>
      <c r="S497" s="51">
        <f t="shared" si="912"/>
        <v>1.9096702263220775E-2</v>
      </c>
      <c r="T497" s="57">
        <f t="shared" si="913"/>
        <v>663.67384492935344</v>
      </c>
      <c r="U497" s="53">
        <f t="shared" si="850"/>
        <v>0</v>
      </c>
      <c r="V497" s="58">
        <f t="shared" si="914"/>
        <v>2.7743288330209048</v>
      </c>
      <c r="W497" s="49">
        <f t="shared" si="851"/>
        <v>2.7743288330209048</v>
      </c>
      <c r="X497" s="143">
        <f t="shared" si="852"/>
        <v>0.02</v>
      </c>
      <c r="Y497" s="51">
        <f t="shared" si="915"/>
        <v>1.8501880481965022E-2</v>
      </c>
      <c r="Z497" s="57">
        <f t="shared" si="916"/>
        <v>651.01351478677282</v>
      </c>
      <c r="AA497" s="53">
        <f t="shared" si="853"/>
        <v>0</v>
      </c>
      <c r="AB497" s="58">
        <f t="shared" si="917"/>
        <v>2.7791077491211702</v>
      </c>
      <c r="AC497" s="49">
        <f t="shared" si="854"/>
        <v>2.7791077491211702</v>
      </c>
      <c r="AD497" s="143">
        <f t="shared" si="855"/>
        <v>0.02</v>
      </c>
      <c r="AE497" s="49">
        <f t="shared" si="954"/>
        <v>1.8449190633116022E-2</v>
      </c>
      <c r="AF497" s="57">
        <f t="shared" si="918"/>
        <v>648.37141414000587</v>
      </c>
      <c r="AG497" s="53">
        <f t="shared" si="856"/>
        <v>0</v>
      </c>
      <c r="AH497" s="58">
        <f t="shared" si="919"/>
        <v>2.7801902605354014</v>
      </c>
      <c r="AI497" s="49">
        <f t="shared" si="857"/>
        <v>2.7801902605354014</v>
      </c>
      <c r="AJ497" s="143">
        <f t="shared" si="858"/>
        <v>0.02</v>
      </c>
      <c r="AK497" s="51">
        <f t="shared" si="920"/>
        <v>1.8449748957977425E-2</v>
      </c>
      <c r="AL497" s="57">
        <f t="shared" si="921"/>
        <v>648.05927486853966</v>
      </c>
      <c r="AM497" s="53">
        <f t="shared" si="859"/>
        <v>0</v>
      </c>
      <c r="AN497" s="58">
        <f t="shared" si="922"/>
        <v>2.7803201009262533</v>
      </c>
      <c r="AO497" s="49">
        <f t="shared" si="860"/>
        <v>2.7803201009262533</v>
      </c>
      <c r="AP497" s="143">
        <f t="shared" si="861"/>
        <v>0.02</v>
      </c>
      <c r="AQ497" s="51">
        <f t="shared" si="923"/>
        <v>1.8450044607709621E-2</v>
      </c>
      <c r="AR497" s="57">
        <f t="shared" si="924"/>
        <v>648.03040953916263</v>
      </c>
      <c r="AS497" s="44">
        <f t="shared" si="862"/>
        <v>3438.5026918701706</v>
      </c>
      <c r="AT497" s="44">
        <f t="shared" si="863"/>
        <v>1375.4010767480684</v>
      </c>
      <c r="AU497" s="44">
        <f t="shared" si="864"/>
        <v>859.62567296754264</v>
      </c>
      <c r="AV497" s="47">
        <f t="shared" si="865"/>
        <v>2.3901025416725163</v>
      </c>
      <c r="AW497" s="47">
        <f t="shared" si="866"/>
        <v>28.198515297468042</v>
      </c>
      <c r="AX497" s="86">
        <f t="shared" si="867"/>
        <v>1061.779690230702</v>
      </c>
      <c r="AY497" s="86">
        <f t="shared" si="868"/>
        <v>129.39717846225369</v>
      </c>
      <c r="AZ497" s="10">
        <f t="shared" si="925"/>
        <v>129.39717846225369</v>
      </c>
      <c r="BA497" s="44">
        <f t="shared" si="869"/>
        <v>129.39717846225369</v>
      </c>
      <c r="BB497" s="9">
        <f t="shared" si="870"/>
        <v>129.39717846225369</v>
      </c>
      <c r="BC497" s="45">
        <f t="shared" si="959"/>
        <v>17252.957128300495</v>
      </c>
      <c r="BD497" s="9">
        <f t="shared" si="871"/>
        <v>129.39717846225369</v>
      </c>
      <c r="BE497" s="45">
        <f t="shared" si="955"/>
        <v>17252.957128300495</v>
      </c>
      <c r="BF497" s="9">
        <f t="shared" si="872"/>
        <v>129.39717846225369</v>
      </c>
      <c r="BG497" s="45">
        <f t="shared" si="956"/>
        <v>17252.957128300495</v>
      </c>
      <c r="BH497" s="58"/>
      <c r="BI497" s="58"/>
      <c r="BJ497" s="58">
        <f t="shared" si="926"/>
        <v>-129.39717846225369</v>
      </c>
      <c r="BK497" s="97"/>
      <c r="BL497" s="44"/>
      <c r="BM497" s="82">
        <f t="shared" si="927"/>
        <v>49.2</v>
      </c>
      <c r="BN497" s="86">
        <f t="shared" si="928"/>
        <v>49200</v>
      </c>
      <c r="BO497" s="86">
        <f t="shared" si="929"/>
        <v>100</v>
      </c>
      <c r="BP497" s="84">
        <f t="shared" si="873"/>
        <v>4</v>
      </c>
      <c r="BQ497" s="84">
        <f t="shared" si="874"/>
        <v>4.13</v>
      </c>
      <c r="BR497" s="84">
        <f t="shared" si="875"/>
        <v>0.02</v>
      </c>
      <c r="BS497" s="84">
        <f t="shared" si="930"/>
        <v>3.2261943074938106E-2</v>
      </c>
      <c r="BT497" s="84">
        <f t="shared" si="931"/>
        <v>889.9707523366319</v>
      </c>
      <c r="BU497" s="84">
        <f t="shared" si="932"/>
        <v>0</v>
      </c>
      <c r="BV497" s="83">
        <f t="shared" si="933"/>
        <v>1356.2314811443946</v>
      </c>
      <c r="BW497" s="81">
        <f t="shared" si="957"/>
        <v>1356.2314811443946</v>
      </c>
      <c r="BX497" s="83">
        <f t="shared" si="876"/>
        <v>0</v>
      </c>
      <c r="BY497" s="141">
        <f t="shared" si="877"/>
        <v>0</v>
      </c>
      <c r="BZ497" s="83">
        <f t="shared" si="878"/>
        <v>4.13</v>
      </c>
      <c r="CA497" s="83">
        <f t="shared" si="879"/>
        <v>0</v>
      </c>
      <c r="CB497" s="83">
        <f t="shared" si="934"/>
        <v>2.7601792902646443</v>
      </c>
      <c r="CC497" s="83">
        <f t="shared" si="880"/>
        <v>2.7601792902646443</v>
      </c>
      <c r="CD497" s="143">
        <f t="shared" si="881"/>
        <v>0.02</v>
      </c>
      <c r="CE497" s="83">
        <f t="shared" si="935"/>
        <v>1.805452321356972E-2</v>
      </c>
      <c r="CF497" s="84">
        <f t="shared" si="936"/>
        <v>895.11292040376986</v>
      </c>
      <c r="CG497" s="83">
        <f t="shared" si="882"/>
        <v>0</v>
      </c>
      <c r="CH497" s="83">
        <f t="shared" si="937"/>
        <v>2.7630848126098044</v>
      </c>
      <c r="CI497" s="83">
        <f t="shared" si="883"/>
        <v>2.7630848126098044</v>
      </c>
      <c r="CJ497" s="143">
        <f t="shared" si="884"/>
        <v>0.02</v>
      </c>
      <c r="CK497" s="83">
        <f t="shared" si="938"/>
        <v>1.7246910799758448E-2</v>
      </c>
      <c r="CL497" s="84">
        <f t="shared" si="939"/>
        <v>837.69968858182438</v>
      </c>
      <c r="CM497" s="83">
        <f t="shared" si="885"/>
        <v>0</v>
      </c>
      <c r="CN497" s="83">
        <f t="shared" si="940"/>
        <v>2.7363240887608273</v>
      </c>
      <c r="CO497" s="83">
        <f t="shared" si="886"/>
        <v>2.7363240887608273</v>
      </c>
      <c r="CP497" s="143">
        <f t="shared" si="887"/>
        <v>0.02</v>
      </c>
      <c r="CQ497" s="83">
        <f t="shared" si="941"/>
        <v>1.7406564504283746E-2</v>
      </c>
      <c r="CR497" s="84">
        <f t="shared" si="942"/>
        <v>823.81106132657851</v>
      </c>
      <c r="CS497" s="83">
        <f t="shared" si="888"/>
        <v>0</v>
      </c>
      <c r="CT497" s="83">
        <f t="shared" si="943"/>
        <v>2.7317316470298136</v>
      </c>
      <c r="CU497" s="83">
        <f t="shared" si="889"/>
        <v>2.7317316470298136</v>
      </c>
      <c r="CV497" s="143">
        <f t="shared" si="890"/>
        <v>0.02</v>
      </c>
      <c r="CW497" s="83">
        <f t="shared" si="944"/>
        <v>1.7434526987183809E-2</v>
      </c>
      <c r="CX497" s="84">
        <f t="shared" si="945"/>
        <v>822.31438358451476</v>
      </c>
      <c r="CY497" s="83">
        <f t="shared" si="891"/>
        <v>0</v>
      </c>
      <c r="CZ497" s="83">
        <f t="shared" si="946"/>
        <v>2.731280713111826</v>
      </c>
      <c r="DA497" s="83">
        <f t="shared" si="892"/>
        <v>2.731280713111826</v>
      </c>
      <c r="DB497" s="143">
        <f t="shared" si="893"/>
        <v>0.02</v>
      </c>
      <c r="DC497" s="83">
        <f t="shared" si="947"/>
        <v>1.7435446767325741E-2</v>
      </c>
      <c r="DD497" s="84">
        <f t="shared" si="948"/>
        <v>822.24058781763767</v>
      </c>
      <c r="DE497" s="86">
        <f t="shared" si="894"/>
        <v>2441.2166660599105</v>
      </c>
      <c r="DF497" s="86">
        <f t="shared" si="895"/>
        <v>976.48666642396404</v>
      </c>
      <c r="DG497" s="86">
        <f t="shared" si="896"/>
        <v>610.30416651497762</v>
      </c>
      <c r="DH497" s="86">
        <f t="shared" si="897"/>
        <v>0.23520575604618255</v>
      </c>
      <c r="DI497" s="86">
        <f t="shared" si="898"/>
        <v>0.49286255928971084</v>
      </c>
      <c r="DJ497" s="86">
        <f t="shared" si="899"/>
        <v>31.082477455418495</v>
      </c>
      <c r="DK497" s="86">
        <f t="shared" si="900"/>
        <v>-204.24889178087278</v>
      </c>
      <c r="DL497" s="86">
        <f t="shared" si="958"/>
        <v>-204.24889178087278</v>
      </c>
      <c r="DM497" s="86">
        <f t="shared" si="901"/>
        <v>-204.24889178087278</v>
      </c>
      <c r="DN497" s="85">
        <f t="shared" si="902"/>
        <v>0</v>
      </c>
      <c r="DO497" s="85">
        <f t="shared" si="949"/>
        <v>0</v>
      </c>
      <c r="DP497" s="85">
        <f t="shared" si="903"/>
        <v>0</v>
      </c>
      <c r="DQ497" s="85">
        <f t="shared" si="950"/>
        <v>0</v>
      </c>
      <c r="DR497" s="85">
        <f t="shared" si="904"/>
        <v>0</v>
      </c>
      <c r="DS497" s="85">
        <f t="shared" si="951"/>
        <v>0</v>
      </c>
      <c r="DT497" s="81"/>
      <c r="DU497" s="81"/>
      <c r="DV497" s="81">
        <f t="shared" si="952"/>
        <v>0</v>
      </c>
      <c r="DW497" s="100"/>
    </row>
    <row r="498" spans="1:127" x14ac:dyDescent="0.2">
      <c r="A498" s="59">
        <f t="shared" si="905"/>
        <v>65.733333333333803</v>
      </c>
      <c r="B498" s="44">
        <f t="shared" si="906"/>
        <v>65733.333333333809</v>
      </c>
      <c r="C498" s="52">
        <f t="shared" si="840"/>
        <v>133.33333333333334</v>
      </c>
      <c r="D498" s="50">
        <f t="shared" si="841"/>
        <v>4</v>
      </c>
      <c r="E498" s="44">
        <f t="shared" si="842"/>
        <v>4.13</v>
      </c>
      <c r="F498" s="47">
        <f t="shared" si="843"/>
        <v>0.02</v>
      </c>
      <c r="G498" s="52">
        <f t="shared" si="907"/>
        <v>2.4534225095622468E-2</v>
      </c>
      <c r="H498" s="57">
        <f t="shared" si="908"/>
        <v>662.89683863141647</v>
      </c>
      <c r="I498" s="52">
        <f t="shared" si="909"/>
        <v>0</v>
      </c>
      <c r="J498" s="54">
        <f t="shared" si="910"/>
        <v>1914.595673261206</v>
      </c>
      <c r="K498" s="46">
        <f t="shared" si="953"/>
        <v>1914.595673261206</v>
      </c>
      <c r="L498" s="80">
        <f t="shared" si="844"/>
        <v>0</v>
      </c>
      <c r="M498" s="142">
        <f t="shared" si="845"/>
        <v>0</v>
      </c>
      <c r="N498" s="60">
        <f t="shared" si="846"/>
        <v>4.13</v>
      </c>
      <c r="O498" s="53">
        <f t="shared" si="847"/>
        <v>0</v>
      </c>
      <c r="P498" s="58">
        <f t="shared" si="911"/>
        <v>2.774924651075132</v>
      </c>
      <c r="Q498" s="49">
        <f t="shared" si="848"/>
        <v>2.774924651075132</v>
      </c>
      <c r="R498" s="143">
        <f t="shared" si="849"/>
        <v>0.02</v>
      </c>
      <c r="S498" s="51">
        <f t="shared" si="912"/>
        <v>1.9094035596554107E-2</v>
      </c>
      <c r="T498" s="57">
        <f t="shared" si="913"/>
        <v>664.59137828906216</v>
      </c>
      <c r="U498" s="53">
        <f t="shared" si="850"/>
        <v>0</v>
      </c>
      <c r="V498" s="58">
        <f t="shared" si="914"/>
        <v>2.7743302260411165</v>
      </c>
      <c r="W498" s="49">
        <f t="shared" si="851"/>
        <v>2.7743302260411165</v>
      </c>
      <c r="X498" s="143">
        <f t="shared" si="852"/>
        <v>0.02</v>
      </c>
      <c r="Y498" s="51">
        <f t="shared" si="915"/>
        <v>1.8499213815298354E-2</v>
      </c>
      <c r="Z498" s="57">
        <f t="shared" si="916"/>
        <v>651.90264501187733</v>
      </c>
      <c r="AA498" s="53">
        <f t="shared" si="853"/>
        <v>0</v>
      </c>
      <c r="AB498" s="58">
        <f t="shared" si="917"/>
        <v>2.7790739001234037</v>
      </c>
      <c r="AC498" s="49">
        <f t="shared" si="854"/>
        <v>2.7790739001234037</v>
      </c>
      <c r="AD498" s="143">
        <f t="shared" si="855"/>
        <v>0.02</v>
      </c>
      <c r="AE498" s="49">
        <f t="shared" si="954"/>
        <v>1.8446523966449354E-2</v>
      </c>
      <c r="AF498" s="57">
        <f t="shared" si="918"/>
        <v>649.25648752638881</v>
      </c>
      <c r="AG498" s="53">
        <f t="shared" si="856"/>
        <v>0</v>
      </c>
      <c r="AH498" s="58">
        <f t="shared" si="919"/>
        <v>2.7801486090531764</v>
      </c>
      <c r="AI498" s="49">
        <f t="shared" si="857"/>
        <v>2.7801486090531764</v>
      </c>
      <c r="AJ498" s="143">
        <f t="shared" si="858"/>
        <v>0.02</v>
      </c>
      <c r="AK498" s="51">
        <f t="shared" si="920"/>
        <v>1.8447082291310757E-2</v>
      </c>
      <c r="AL498" s="57">
        <f t="shared" si="921"/>
        <v>648.94403041382338</v>
      </c>
      <c r="AM498" s="53">
        <f t="shared" si="859"/>
        <v>0</v>
      </c>
      <c r="AN498" s="58">
        <f t="shared" si="922"/>
        <v>2.7802774655694664</v>
      </c>
      <c r="AO498" s="49">
        <f t="shared" si="860"/>
        <v>2.7802774655694664</v>
      </c>
      <c r="AP498" s="143">
        <f t="shared" si="861"/>
        <v>0.02</v>
      </c>
      <c r="AQ498" s="51">
        <f t="shared" si="923"/>
        <v>1.8447377941042953E-2</v>
      </c>
      <c r="AR498" s="57">
        <f t="shared" si="924"/>
        <v>648.91513794475065</v>
      </c>
      <c r="AS498" s="44">
        <f t="shared" si="862"/>
        <v>3446.2722118701704</v>
      </c>
      <c r="AT498" s="44">
        <f t="shared" si="863"/>
        <v>1378.5088847480681</v>
      </c>
      <c r="AU498" s="44">
        <f t="shared" si="864"/>
        <v>861.5680529675426</v>
      </c>
      <c r="AV498" s="47">
        <f t="shared" si="865"/>
        <v>2.3732799247937857</v>
      </c>
      <c r="AW498" s="47">
        <f t="shared" si="866"/>
        <v>27.826579616931809</v>
      </c>
      <c r="AX498" s="86">
        <f t="shared" si="867"/>
        <v>1039.3988516482673</v>
      </c>
      <c r="AY498" s="86">
        <f t="shared" si="868"/>
        <v>128.18634193754812</v>
      </c>
      <c r="AZ498" s="10">
        <f t="shared" si="925"/>
        <v>128.18634193754812</v>
      </c>
      <c r="BA498" s="44">
        <f t="shared" si="869"/>
        <v>128.18634193754812</v>
      </c>
      <c r="BB498" s="9">
        <f t="shared" si="870"/>
        <v>128.18634193754812</v>
      </c>
      <c r="BC498" s="45">
        <f t="shared" si="959"/>
        <v>17091.51225833975</v>
      </c>
      <c r="BD498" s="9">
        <f t="shared" si="871"/>
        <v>128.18634193754812</v>
      </c>
      <c r="BE498" s="45">
        <f t="shared" si="955"/>
        <v>17091.51225833975</v>
      </c>
      <c r="BF498" s="9">
        <f t="shared" si="872"/>
        <v>128.18634193754812</v>
      </c>
      <c r="BG498" s="45">
        <f t="shared" si="956"/>
        <v>17091.51225833975</v>
      </c>
      <c r="BH498" s="58"/>
      <c r="BI498" s="58"/>
      <c r="BJ498" s="58">
        <f t="shared" si="926"/>
        <v>-128.18634193754812</v>
      </c>
      <c r="BK498" s="97"/>
      <c r="BL498" s="44"/>
      <c r="BM498" s="82">
        <f t="shared" si="927"/>
        <v>49.300000000000004</v>
      </c>
      <c r="BN498" s="86">
        <f t="shared" si="928"/>
        <v>49300</v>
      </c>
      <c r="BO498" s="86">
        <f t="shared" si="929"/>
        <v>100</v>
      </c>
      <c r="BP498" s="84">
        <f t="shared" si="873"/>
        <v>4</v>
      </c>
      <c r="BQ498" s="84">
        <f t="shared" si="874"/>
        <v>4.13</v>
      </c>
      <c r="BR498" s="84">
        <f t="shared" si="875"/>
        <v>0.02</v>
      </c>
      <c r="BS498" s="84">
        <f t="shared" si="930"/>
        <v>3.2259943074938104E-2</v>
      </c>
      <c r="BT498" s="84">
        <f t="shared" si="931"/>
        <v>890.75188897282885</v>
      </c>
      <c r="BU498" s="84">
        <f t="shared" si="932"/>
        <v>0</v>
      </c>
      <c r="BV498" s="83">
        <f t="shared" si="933"/>
        <v>1359.4687811443946</v>
      </c>
      <c r="BW498" s="81">
        <f t="shared" si="957"/>
        <v>1359.4687811443946</v>
      </c>
      <c r="BX498" s="83">
        <f t="shared" si="876"/>
        <v>0</v>
      </c>
      <c r="BY498" s="141">
        <f t="shared" si="877"/>
        <v>0</v>
      </c>
      <c r="BZ498" s="83">
        <f t="shared" si="878"/>
        <v>4.13</v>
      </c>
      <c r="CA498" s="83">
        <f t="shared" si="879"/>
        <v>0</v>
      </c>
      <c r="CB498" s="83">
        <f t="shared" si="934"/>
        <v>2.7608307311642739</v>
      </c>
      <c r="CC498" s="83">
        <f t="shared" si="880"/>
        <v>2.7608307311642739</v>
      </c>
      <c r="CD498" s="143">
        <f t="shared" si="881"/>
        <v>0.02</v>
      </c>
      <c r="CE498" s="83">
        <f t="shared" si="935"/>
        <v>1.8052523213569722E-2</v>
      </c>
      <c r="CF498" s="84">
        <f t="shared" si="936"/>
        <v>895.76699107509353</v>
      </c>
      <c r="CG498" s="83">
        <f t="shared" si="882"/>
        <v>0</v>
      </c>
      <c r="CH498" s="83">
        <f t="shared" si="937"/>
        <v>2.7636775820017703</v>
      </c>
      <c r="CI498" s="83">
        <f t="shared" si="883"/>
        <v>2.7636775820017703</v>
      </c>
      <c r="CJ498" s="143">
        <f t="shared" si="884"/>
        <v>0.02</v>
      </c>
      <c r="CK498" s="83">
        <f t="shared" si="938"/>
        <v>1.7244910799758449E-2</v>
      </c>
      <c r="CL498" s="84">
        <f t="shared" si="939"/>
        <v>838.32384281411771</v>
      </c>
      <c r="CM498" s="83">
        <f t="shared" si="885"/>
        <v>0</v>
      </c>
      <c r="CN498" s="83">
        <f t="shared" si="940"/>
        <v>2.7367692932780505</v>
      </c>
      <c r="CO498" s="83">
        <f t="shared" si="886"/>
        <v>2.7367692932780505</v>
      </c>
      <c r="CP498" s="143">
        <f t="shared" si="887"/>
        <v>0.02</v>
      </c>
      <c r="CQ498" s="83">
        <f t="shared" si="941"/>
        <v>1.7404564504283748E-2</v>
      </c>
      <c r="CR498" s="84">
        <f t="shared" si="942"/>
        <v>824.44715427243159</v>
      </c>
      <c r="CS498" s="83">
        <f t="shared" si="888"/>
        <v>0</v>
      </c>
      <c r="CT498" s="83">
        <f t="shared" si="943"/>
        <v>2.7321488340403697</v>
      </c>
      <c r="CU498" s="83">
        <f t="shared" si="889"/>
        <v>2.7321488340403697</v>
      </c>
      <c r="CV498" s="143">
        <f t="shared" si="890"/>
        <v>0.02</v>
      </c>
      <c r="CW498" s="83">
        <f t="shared" si="944"/>
        <v>1.7432526987183811E-2</v>
      </c>
      <c r="CX498" s="84">
        <f t="shared" si="945"/>
        <v>822.95256951343424</v>
      </c>
      <c r="CY498" s="83">
        <f t="shared" si="891"/>
        <v>0</v>
      </c>
      <c r="CZ498" s="83">
        <f t="shared" si="946"/>
        <v>2.7316950426303195</v>
      </c>
      <c r="DA498" s="83">
        <f t="shared" si="892"/>
        <v>2.7316950426303195</v>
      </c>
      <c r="DB498" s="143">
        <f t="shared" si="893"/>
        <v>0.02</v>
      </c>
      <c r="DC498" s="83">
        <f t="shared" si="947"/>
        <v>1.7433446767325743E-2</v>
      </c>
      <c r="DD498" s="84">
        <f t="shared" si="948"/>
        <v>822.8789127867127</v>
      </c>
      <c r="DE498" s="86">
        <f t="shared" si="894"/>
        <v>2447.0438060599099</v>
      </c>
      <c r="DF498" s="86">
        <f t="shared" si="895"/>
        <v>978.81752242396396</v>
      </c>
      <c r="DG498" s="86">
        <f t="shared" si="896"/>
        <v>611.76095151497748</v>
      </c>
      <c r="DH498" s="86">
        <f t="shared" si="897"/>
        <v>0.23446574989885705</v>
      </c>
      <c r="DI498" s="86">
        <f t="shared" si="898"/>
        <v>0.49001800415135671</v>
      </c>
      <c r="DJ498" s="86">
        <f t="shared" si="899"/>
        <v>30.746321329090087</v>
      </c>
      <c r="DK498" s="86">
        <f t="shared" si="900"/>
        <v>-206.78501496192902</v>
      </c>
      <c r="DL498" s="86">
        <f t="shared" si="958"/>
        <v>-206.78501496192902</v>
      </c>
      <c r="DM498" s="86">
        <f t="shared" si="901"/>
        <v>-206.78501496192902</v>
      </c>
      <c r="DN498" s="85">
        <f t="shared" si="902"/>
        <v>0</v>
      </c>
      <c r="DO498" s="85">
        <f t="shared" si="949"/>
        <v>0</v>
      </c>
      <c r="DP498" s="85">
        <f t="shared" si="903"/>
        <v>0</v>
      </c>
      <c r="DQ498" s="85">
        <f t="shared" si="950"/>
        <v>0</v>
      </c>
      <c r="DR498" s="85">
        <f t="shared" si="904"/>
        <v>0</v>
      </c>
      <c r="DS498" s="85">
        <f t="shared" si="951"/>
        <v>0</v>
      </c>
      <c r="DT498" s="81"/>
      <c r="DU498" s="81"/>
      <c r="DV498" s="81">
        <f t="shared" si="952"/>
        <v>0</v>
      </c>
      <c r="DW498" s="100"/>
    </row>
    <row r="499" spans="1:127" x14ac:dyDescent="0.2">
      <c r="A499" s="59">
        <f t="shared" si="905"/>
        <v>65.866666666667143</v>
      </c>
      <c r="B499" s="44">
        <f t="shared" si="906"/>
        <v>65866.666666667137</v>
      </c>
      <c r="C499" s="52">
        <f t="shared" si="840"/>
        <v>133.33333333333334</v>
      </c>
      <c r="D499" s="50">
        <f t="shared" si="841"/>
        <v>4</v>
      </c>
      <c r="E499" s="44">
        <f t="shared" si="842"/>
        <v>4.13</v>
      </c>
      <c r="F499" s="47">
        <f t="shared" si="843"/>
        <v>0.02</v>
      </c>
      <c r="G499" s="52">
        <f t="shared" si="907"/>
        <v>2.45315584289558E-2</v>
      </c>
      <c r="H499" s="57">
        <f t="shared" si="908"/>
        <v>663.68886096433948</v>
      </c>
      <c r="I499" s="52">
        <f t="shared" si="909"/>
        <v>0</v>
      </c>
      <c r="J499" s="54">
        <f t="shared" si="910"/>
        <v>1918.9120732612059</v>
      </c>
      <c r="K499" s="46">
        <f t="shared" si="953"/>
        <v>1918.9120732612059</v>
      </c>
      <c r="L499" s="80">
        <f t="shared" si="844"/>
        <v>0</v>
      </c>
      <c r="M499" s="142">
        <f t="shared" si="845"/>
        <v>0</v>
      </c>
      <c r="N499" s="60">
        <f t="shared" si="846"/>
        <v>4.13</v>
      </c>
      <c r="O499" s="53">
        <f t="shared" si="847"/>
        <v>0</v>
      </c>
      <c r="P499" s="58">
        <f t="shared" si="911"/>
        <v>2.7749670843834964</v>
      </c>
      <c r="Q499" s="49">
        <f t="shared" si="848"/>
        <v>2.7749670843834964</v>
      </c>
      <c r="R499" s="143">
        <f t="shared" si="849"/>
        <v>0.02</v>
      </c>
      <c r="S499" s="51">
        <f t="shared" si="912"/>
        <v>1.9091368929887439E-2</v>
      </c>
      <c r="T499" s="57">
        <f t="shared" si="913"/>
        <v>665.50877027450213</v>
      </c>
      <c r="U499" s="53">
        <f t="shared" si="850"/>
        <v>0</v>
      </c>
      <c r="V499" s="58">
        <f t="shared" si="914"/>
        <v>2.7743348705651281</v>
      </c>
      <c r="W499" s="49">
        <f t="shared" si="851"/>
        <v>2.7743348705651281</v>
      </c>
      <c r="X499" s="143">
        <f t="shared" si="852"/>
        <v>0.02</v>
      </c>
      <c r="Y499" s="51">
        <f t="shared" si="915"/>
        <v>1.8496547148631685E-2</v>
      </c>
      <c r="Z499" s="57">
        <f t="shared" si="916"/>
        <v>652.79164663147958</v>
      </c>
      <c r="AA499" s="53">
        <f t="shared" si="853"/>
        <v>0</v>
      </c>
      <c r="AB499" s="58">
        <f t="shared" si="917"/>
        <v>2.7790431297409297</v>
      </c>
      <c r="AC499" s="49">
        <f t="shared" si="854"/>
        <v>2.7790431297409297</v>
      </c>
      <c r="AD499" s="143">
        <f t="shared" si="855"/>
        <v>0.02</v>
      </c>
      <c r="AE499" s="49">
        <f t="shared" si="954"/>
        <v>1.8443857299782686E-2</v>
      </c>
      <c r="AF499" s="57">
        <f t="shared" si="918"/>
        <v>650.14144375262413</v>
      </c>
      <c r="AG499" s="53">
        <f t="shared" si="856"/>
        <v>0</v>
      </c>
      <c r="AH499" s="58">
        <f t="shared" si="919"/>
        <v>2.7801100103476704</v>
      </c>
      <c r="AI499" s="49">
        <f t="shared" si="857"/>
        <v>2.7801100103476704</v>
      </c>
      <c r="AJ499" s="143">
        <f t="shared" si="858"/>
        <v>0.02</v>
      </c>
      <c r="AK499" s="51">
        <f t="shared" si="920"/>
        <v>1.8444415624644089E-2</v>
      </c>
      <c r="AL499" s="57">
        <f t="shared" si="921"/>
        <v>649.82867132344529</v>
      </c>
      <c r="AM499" s="53">
        <f t="shared" si="859"/>
        <v>0</v>
      </c>
      <c r="AN499" s="58">
        <f t="shared" si="922"/>
        <v>2.7802378806003767</v>
      </c>
      <c r="AO499" s="49">
        <f t="shared" si="860"/>
        <v>2.7802378806003767</v>
      </c>
      <c r="AP499" s="143">
        <f t="shared" si="861"/>
        <v>0.02</v>
      </c>
      <c r="AQ499" s="51">
        <f t="shared" si="923"/>
        <v>1.8444711274376285E-2</v>
      </c>
      <c r="AR499" s="57">
        <f t="shared" si="924"/>
        <v>649.79975203266781</v>
      </c>
      <c r="AS499" s="44">
        <f t="shared" si="862"/>
        <v>3454.0417318701707</v>
      </c>
      <c r="AT499" s="44">
        <f t="shared" si="863"/>
        <v>1381.6166927480683</v>
      </c>
      <c r="AU499" s="44">
        <f t="shared" si="864"/>
        <v>863.51043296754267</v>
      </c>
      <c r="AV499" s="47">
        <f t="shared" si="865"/>
        <v>2.3566097750216164</v>
      </c>
      <c r="AW499" s="47">
        <f t="shared" si="866"/>
        <v>27.460295830389981</v>
      </c>
      <c r="AX499" s="86">
        <f t="shared" si="867"/>
        <v>1017.5341282688787</v>
      </c>
      <c r="AY499" s="86">
        <f t="shared" si="868"/>
        <v>126.98192929160768</v>
      </c>
      <c r="AZ499" s="10">
        <f t="shared" si="925"/>
        <v>126.98192929160768</v>
      </c>
      <c r="BA499" s="44">
        <f t="shared" si="869"/>
        <v>126.98192929160768</v>
      </c>
      <c r="BB499" s="9">
        <f t="shared" si="870"/>
        <v>126.98192929160768</v>
      </c>
      <c r="BC499" s="45">
        <f t="shared" si="959"/>
        <v>16930.923905547694</v>
      </c>
      <c r="BD499" s="9">
        <f t="shared" si="871"/>
        <v>126.98192929160768</v>
      </c>
      <c r="BE499" s="45">
        <f t="shared" si="955"/>
        <v>16930.923905547694</v>
      </c>
      <c r="BF499" s="9">
        <f t="shared" si="872"/>
        <v>126.98192929160768</v>
      </c>
      <c r="BG499" s="45">
        <f t="shared" si="956"/>
        <v>16930.923905547694</v>
      </c>
      <c r="BH499" s="58"/>
      <c r="BI499" s="58"/>
      <c r="BJ499" s="58">
        <f t="shared" si="926"/>
        <v>-126.98192929160768</v>
      </c>
      <c r="BK499" s="97"/>
      <c r="BL499" s="44"/>
      <c r="BM499" s="82">
        <f t="shared" si="927"/>
        <v>49.4</v>
      </c>
      <c r="BN499" s="86">
        <f t="shared" si="928"/>
        <v>49400</v>
      </c>
      <c r="BO499" s="86">
        <f t="shared" si="929"/>
        <v>100</v>
      </c>
      <c r="BP499" s="84">
        <f t="shared" si="873"/>
        <v>4</v>
      </c>
      <c r="BQ499" s="84">
        <f t="shared" si="874"/>
        <v>4.13</v>
      </c>
      <c r="BR499" s="84">
        <f t="shared" si="875"/>
        <v>0.02</v>
      </c>
      <c r="BS499" s="84">
        <f t="shared" si="930"/>
        <v>3.2257943074938102E-2</v>
      </c>
      <c r="BT499" s="84">
        <f t="shared" si="931"/>
        <v>891.5329771828757</v>
      </c>
      <c r="BU499" s="84">
        <f t="shared" si="932"/>
        <v>0</v>
      </c>
      <c r="BV499" s="83">
        <f t="shared" si="933"/>
        <v>1362.7060811443946</v>
      </c>
      <c r="BW499" s="81">
        <f t="shared" si="957"/>
        <v>1362.7060811443946</v>
      </c>
      <c r="BX499" s="83">
        <f t="shared" si="876"/>
        <v>0</v>
      </c>
      <c r="BY499" s="141">
        <f t="shared" si="877"/>
        <v>0</v>
      </c>
      <c r="BZ499" s="83">
        <f t="shared" si="878"/>
        <v>4.13</v>
      </c>
      <c r="CA499" s="83">
        <f t="shared" si="879"/>
        <v>0</v>
      </c>
      <c r="CB499" s="83">
        <f t="shared" si="934"/>
        <v>2.7614843043695467</v>
      </c>
      <c r="CC499" s="83">
        <f t="shared" si="880"/>
        <v>2.7614843043695467</v>
      </c>
      <c r="CD499" s="143">
        <f t="shared" si="881"/>
        <v>0.02</v>
      </c>
      <c r="CE499" s="83">
        <f t="shared" si="935"/>
        <v>1.8050523213569723E-2</v>
      </c>
      <c r="CF499" s="84">
        <f t="shared" si="936"/>
        <v>896.42083497105591</v>
      </c>
      <c r="CG499" s="83">
        <f t="shared" si="882"/>
        <v>0</v>
      </c>
      <c r="CH499" s="83">
        <f t="shared" si="937"/>
        <v>2.7642717142398117</v>
      </c>
      <c r="CI499" s="83">
        <f t="shared" si="883"/>
        <v>2.7642717142398117</v>
      </c>
      <c r="CJ499" s="143">
        <f t="shared" si="884"/>
        <v>0.02</v>
      </c>
      <c r="CK499" s="83">
        <f t="shared" si="938"/>
        <v>1.7242910799758451E-2</v>
      </c>
      <c r="CL499" s="84">
        <f t="shared" si="939"/>
        <v>838.9477908068958</v>
      </c>
      <c r="CM499" s="83">
        <f t="shared" si="885"/>
        <v>0</v>
      </c>
      <c r="CN499" s="83">
        <f t="shared" si="940"/>
        <v>2.7372157826471248</v>
      </c>
      <c r="CO499" s="83">
        <f t="shared" si="886"/>
        <v>2.7372157826471248</v>
      </c>
      <c r="CP499" s="143">
        <f t="shared" si="887"/>
        <v>0.02</v>
      </c>
      <c r="CQ499" s="83">
        <f t="shared" si="941"/>
        <v>1.7402564504283749E-2</v>
      </c>
      <c r="CR499" s="84">
        <f t="shared" si="942"/>
        <v>825.08307066286432</v>
      </c>
      <c r="CS499" s="83">
        <f t="shared" si="888"/>
        <v>0</v>
      </c>
      <c r="CT499" s="83">
        <f t="shared" si="943"/>
        <v>2.7325673835956996</v>
      </c>
      <c r="CU499" s="83">
        <f t="shared" si="889"/>
        <v>2.7325673835956996</v>
      </c>
      <c r="CV499" s="143">
        <f t="shared" si="890"/>
        <v>0.02</v>
      </c>
      <c r="CW499" s="83">
        <f t="shared" si="944"/>
        <v>1.7430526987183812E-2</v>
      </c>
      <c r="CX499" s="84">
        <f t="shared" si="945"/>
        <v>823.59058479173837</v>
      </c>
      <c r="CY499" s="83">
        <f t="shared" si="891"/>
        <v>0</v>
      </c>
      <c r="CZ499" s="83">
        <f t="shared" si="946"/>
        <v>2.7321107475922433</v>
      </c>
      <c r="DA499" s="83">
        <f t="shared" si="892"/>
        <v>2.7321107475922433</v>
      </c>
      <c r="DB499" s="143">
        <f t="shared" si="893"/>
        <v>0.02</v>
      </c>
      <c r="DC499" s="83">
        <f t="shared" si="947"/>
        <v>1.7431446767325744E-2</v>
      </c>
      <c r="DD499" s="84">
        <f t="shared" si="948"/>
        <v>823.51706772330988</v>
      </c>
      <c r="DE499" s="86">
        <f t="shared" si="894"/>
        <v>2452.8709460599102</v>
      </c>
      <c r="DF499" s="86">
        <f t="shared" si="895"/>
        <v>981.14837842396412</v>
      </c>
      <c r="DG499" s="86">
        <f t="shared" si="896"/>
        <v>613.21773651497756</v>
      </c>
      <c r="DH499" s="86">
        <f t="shared" si="897"/>
        <v>0.23372912532146681</v>
      </c>
      <c r="DI499" s="86">
        <f t="shared" si="898"/>
        <v>0.48719389943892566</v>
      </c>
      <c r="DJ499" s="86">
        <f t="shared" si="899"/>
        <v>30.41427371063125</v>
      </c>
      <c r="DK499" s="86">
        <f t="shared" si="900"/>
        <v>-209.3197243734416</v>
      </c>
      <c r="DL499" s="86">
        <f t="shared" si="958"/>
        <v>-209.3197243734416</v>
      </c>
      <c r="DM499" s="86">
        <f t="shared" si="901"/>
        <v>-209.3197243734416</v>
      </c>
      <c r="DN499" s="85">
        <f t="shared" si="902"/>
        <v>0</v>
      </c>
      <c r="DO499" s="85">
        <f t="shared" si="949"/>
        <v>0</v>
      </c>
      <c r="DP499" s="85">
        <f t="shared" si="903"/>
        <v>0</v>
      </c>
      <c r="DQ499" s="85">
        <f t="shared" si="950"/>
        <v>0</v>
      </c>
      <c r="DR499" s="85">
        <f t="shared" si="904"/>
        <v>0</v>
      </c>
      <c r="DS499" s="85">
        <f t="shared" si="951"/>
        <v>0</v>
      </c>
      <c r="DT499" s="81"/>
      <c r="DU499" s="81"/>
      <c r="DV499" s="81">
        <f t="shared" si="952"/>
        <v>0</v>
      </c>
      <c r="DW499" s="100"/>
    </row>
    <row r="500" spans="1:127" x14ac:dyDescent="0.2">
      <c r="A500" s="59">
        <f t="shared" si="905"/>
        <v>66.000000000000469</v>
      </c>
      <c r="B500" s="44">
        <f t="shared" si="906"/>
        <v>66000.000000000466</v>
      </c>
      <c r="C500" s="52">
        <f t="shared" si="840"/>
        <v>133.33333333333334</v>
      </c>
      <c r="D500" s="50">
        <f t="shared" si="841"/>
        <v>4</v>
      </c>
      <c r="E500" s="44">
        <f t="shared" si="842"/>
        <v>4.13</v>
      </c>
      <c r="F500" s="47">
        <f t="shared" si="843"/>
        <v>0.02</v>
      </c>
      <c r="G500" s="52">
        <f t="shared" si="907"/>
        <v>2.4528891762289132E-2</v>
      </c>
      <c r="H500" s="57">
        <f t="shared" si="908"/>
        <v>664.48079720632893</v>
      </c>
      <c r="I500" s="52">
        <f t="shared" si="909"/>
        <v>0</v>
      </c>
      <c r="J500" s="54">
        <f t="shared" si="910"/>
        <v>1923.2284732612059</v>
      </c>
      <c r="K500" s="46">
        <f t="shared" si="953"/>
        <v>1923.2284732612059</v>
      </c>
      <c r="L500" s="80">
        <f t="shared" si="844"/>
        <v>0</v>
      </c>
      <c r="M500" s="142">
        <f t="shared" si="845"/>
        <v>0</v>
      </c>
      <c r="N500" s="60">
        <f t="shared" si="846"/>
        <v>4.13</v>
      </c>
      <c r="O500" s="53">
        <f t="shared" si="847"/>
        <v>0</v>
      </c>
      <c r="P500" s="58">
        <f t="shared" si="911"/>
        <v>2.7750118988045491</v>
      </c>
      <c r="Q500" s="49">
        <f t="shared" si="848"/>
        <v>2.7750118988045491</v>
      </c>
      <c r="R500" s="143">
        <f t="shared" si="849"/>
        <v>0.02</v>
      </c>
      <c r="S500" s="51">
        <f t="shared" si="912"/>
        <v>1.9088702263220771E-2</v>
      </c>
      <c r="T500" s="57">
        <f t="shared" si="913"/>
        <v>666.42602010202791</v>
      </c>
      <c r="U500" s="53">
        <f t="shared" si="850"/>
        <v>0</v>
      </c>
      <c r="V500" s="58">
        <f t="shared" si="914"/>
        <v>2.7743427633705098</v>
      </c>
      <c r="W500" s="49">
        <f t="shared" si="851"/>
        <v>2.7743427633705098</v>
      </c>
      <c r="X500" s="143">
        <f t="shared" si="852"/>
        <v>0.02</v>
      </c>
      <c r="Y500" s="51">
        <f t="shared" si="915"/>
        <v>1.8493880481965017E-2</v>
      </c>
      <c r="Z500" s="57">
        <f t="shared" si="916"/>
        <v>653.68051860395497</v>
      </c>
      <c r="AA500" s="53">
        <f t="shared" si="853"/>
        <v>0</v>
      </c>
      <c r="AB500" s="58">
        <f t="shared" si="917"/>
        <v>2.7790154350907907</v>
      </c>
      <c r="AC500" s="49">
        <f t="shared" si="854"/>
        <v>2.7790154350907907</v>
      </c>
      <c r="AD500" s="143">
        <f t="shared" si="855"/>
        <v>0.02</v>
      </c>
      <c r="AE500" s="49">
        <f t="shared" si="954"/>
        <v>1.8441190633116018E-2</v>
      </c>
      <c r="AF500" s="57">
        <f t="shared" si="918"/>
        <v>651.02628183563581</v>
      </c>
      <c r="AG500" s="53">
        <f t="shared" si="856"/>
        <v>0</v>
      </c>
      <c r="AH500" s="58">
        <f t="shared" si="919"/>
        <v>2.7800744616426738</v>
      </c>
      <c r="AI500" s="49">
        <f t="shared" si="857"/>
        <v>2.7800744616426738</v>
      </c>
      <c r="AJ500" s="143">
        <f t="shared" si="858"/>
        <v>0.02</v>
      </c>
      <c r="AK500" s="51">
        <f t="shared" si="920"/>
        <v>1.844174895797742E-2</v>
      </c>
      <c r="AL500" s="57">
        <f t="shared" si="921"/>
        <v>650.71319662269195</v>
      </c>
      <c r="AM500" s="53">
        <f t="shared" si="859"/>
        <v>0</v>
      </c>
      <c r="AN500" s="58">
        <f t="shared" si="922"/>
        <v>2.7802013432658192</v>
      </c>
      <c r="AO500" s="49">
        <f t="shared" si="860"/>
        <v>2.7802013432658192</v>
      </c>
      <c r="AP500" s="143">
        <f t="shared" si="861"/>
        <v>0.02</v>
      </c>
      <c r="AQ500" s="51">
        <f t="shared" si="923"/>
        <v>1.8442044607709616E-2</v>
      </c>
      <c r="AR500" s="57">
        <f t="shared" si="924"/>
        <v>650.68425082896317</v>
      </c>
      <c r="AS500" s="44">
        <f t="shared" si="862"/>
        <v>3461.8112518701701</v>
      </c>
      <c r="AT500" s="44">
        <f t="shared" si="863"/>
        <v>1384.7245007480681</v>
      </c>
      <c r="AU500" s="44">
        <f t="shared" si="864"/>
        <v>865.45281296754251</v>
      </c>
      <c r="AV500" s="47">
        <f t="shared" si="865"/>
        <v>2.3400904560097193</v>
      </c>
      <c r="AW500" s="47">
        <f t="shared" si="866"/>
        <v>27.099567913390246</v>
      </c>
      <c r="AX500" s="86">
        <f t="shared" si="867"/>
        <v>996.17266737461944</v>
      </c>
      <c r="AY500" s="86">
        <f t="shared" si="868"/>
        <v>125.78393040287838</v>
      </c>
      <c r="AZ500" s="10">
        <f t="shared" si="925"/>
        <v>125.78393040287838</v>
      </c>
      <c r="BA500" s="44">
        <f t="shared" si="869"/>
        <v>125.78393040287838</v>
      </c>
      <c r="BB500" s="9">
        <f t="shared" si="870"/>
        <v>125.78393040287838</v>
      </c>
      <c r="BC500" s="45">
        <f t="shared" si="959"/>
        <v>16771.190720383787</v>
      </c>
      <c r="BD500" s="9">
        <f t="shared" si="871"/>
        <v>125.78393040287838</v>
      </c>
      <c r="BE500" s="45">
        <f t="shared" si="955"/>
        <v>16771.190720383787</v>
      </c>
      <c r="BF500" s="9">
        <f t="shared" si="872"/>
        <v>125.78393040287838</v>
      </c>
      <c r="BG500" s="45">
        <f t="shared" si="956"/>
        <v>16771.190720383787</v>
      </c>
      <c r="BH500" s="58"/>
      <c r="BI500" s="58"/>
      <c r="BJ500" s="58">
        <f t="shared" si="926"/>
        <v>-125.78393040287838</v>
      </c>
      <c r="BK500" s="97"/>
      <c r="BL500" s="44"/>
      <c r="BM500" s="82">
        <f t="shared" si="927"/>
        <v>49.5</v>
      </c>
      <c r="BN500" s="86">
        <f t="shared" si="928"/>
        <v>49500</v>
      </c>
      <c r="BO500" s="86">
        <f t="shared" si="929"/>
        <v>100</v>
      </c>
      <c r="BP500" s="84">
        <f t="shared" si="873"/>
        <v>4</v>
      </c>
      <c r="BQ500" s="84">
        <f t="shared" si="874"/>
        <v>4.13</v>
      </c>
      <c r="BR500" s="84">
        <f t="shared" si="875"/>
        <v>0.02</v>
      </c>
      <c r="BS500" s="84">
        <f t="shared" si="930"/>
        <v>3.22559430749381E-2</v>
      </c>
      <c r="BT500" s="84">
        <f t="shared" si="931"/>
        <v>892.31401696677244</v>
      </c>
      <c r="BU500" s="84">
        <f t="shared" si="932"/>
        <v>0</v>
      </c>
      <c r="BV500" s="83">
        <f t="shared" si="933"/>
        <v>1365.9433811443946</v>
      </c>
      <c r="BW500" s="81">
        <f t="shared" si="957"/>
        <v>1365.9433811443946</v>
      </c>
      <c r="BX500" s="83">
        <f t="shared" si="876"/>
        <v>0</v>
      </c>
      <c r="BY500" s="141">
        <f t="shared" si="877"/>
        <v>0</v>
      </c>
      <c r="BZ500" s="83">
        <f t="shared" si="878"/>
        <v>4.13</v>
      </c>
      <c r="CA500" s="83">
        <f t="shared" si="879"/>
        <v>0</v>
      </c>
      <c r="CB500" s="83">
        <f t="shared" si="934"/>
        <v>2.7621400095018518</v>
      </c>
      <c r="CC500" s="83">
        <f t="shared" si="880"/>
        <v>2.7621400095018518</v>
      </c>
      <c r="CD500" s="143">
        <f t="shared" si="881"/>
        <v>0.02</v>
      </c>
      <c r="CE500" s="83">
        <f t="shared" si="935"/>
        <v>1.8048523213569725E-2</v>
      </c>
      <c r="CF500" s="84">
        <f t="shared" si="936"/>
        <v>897.07445169395419</v>
      </c>
      <c r="CG500" s="83">
        <f t="shared" si="882"/>
        <v>0</v>
      </c>
      <c r="CH500" s="83">
        <f t="shared" si="937"/>
        <v>2.7648672075314731</v>
      </c>
      <c r="CI500" s="83">
        <f t="shared" si="883"/>
        <v>2.7648672075314731</v>
      </c>
      <c r="CJ500" s="143">
        <f t="shared" si="884"/>
        <v>0.02</v>
      </c>
      <c r="CK500" s="83">
        <f t="shared" si="938"/>
        <v>1.7240910799758452E-2</v>
      </c>
      <c r="CL500" s="84">
        <f t="shared" si="939"/>
        <v>839.57153234109228</v>
      </c>
      <c r="CM500" s="83">
        <f t="shared" si="885"/>
        <v>0</v>
      </c>
      <c r="CN500" s="83">
        <f t="shared" si="940"/>
        <v>2.7376635553330755</v>
      </c>
      <c r="CO500" s="83">
        <f t="shared" si="886"/>
        <v>2.7376635553330755</v>
      </c>
      <c r="CP500" s="143">
        <f t="shared" si="887"/>
        <v>0.02</v>
      </c>
      <c r="CQ500" s="83">
        <f t="shared" si="941"/>
        <v>1.740056450428375E-2</v>
      </c>
      <c r="CR500" s="84">
        <f t="shared" si="942"/>
        <v>825.71881025689288</v>
      </c>
      <c r="CS500" s="83">
        <f t="shared" si="888"/>
        <v>0</v>
      </c>
      <c r="CT500" s="83">
        <f t="shared" si="943"/>
        <v>2.7329872943051288</v>
      </c>
      <c r="CU500" s="83">
        <f t="shared" si="889"/>
        <v>2.7329872943051288</v>
      </c>
      <c r="CV500" s="143">
        <f t="shared" si="890"/>
        <v>0.02</v>
      </c>
      <c r="CW500" s="83">
        <f t="shared" si="944"/>
        <v>1.7428526987183814E-2</v>
      </c>
      <c r="CX500" s="84">
        <f t="shared" si="945"/>
        <v>824.22842915348474</v>
      </c>
      <c r="CY500" s="83">
        <f t="shared" si="891"/>
        <v>0</v>
      </c>
      <c r="CZ500" s="83">
        <f t="shared" si="946"/>
        <v>2.7325278266326931</v>
      </c>
      <c r="DA500" s="83">
        <f t="shared" si="892"/>
        <v>2.7325278266326931</v>
      </c>
      <c r="DB500" s="143">
        <f t="shared" si="893"/>
        <v>0.02</v>
      </c>
      <c r="DC500" s="83">
        <f t="shared" si="947"/>
        <v>1.7429446767325746E-2</v>
      </c>
      <c r="DD500" s="84">
        <f t="shared" si="948"/>
        <v>824.15505235781586</v>
      </c>
      <c r="DE500" s="86">
        <f t="shared" si="894"/>
        <v>2458.6980860599101</v>
      </c>
      <c r="DF500" s="86">
        <f t="shared" si="895"/>
        <v>983.47923442396404</v>
      </c>
      <c r="DG500" s="86">
        <f t="shared" si="896"/>
        <v>614.67452151497753</v>
      </c>
      <c r="DH500" s="86">
        <f t="shared" si="897"/>
        <v>0.2329958631969975</v>
      </c>
      <c r="DI500" s="86">
        <f t="shared" si="898"/>
        <v>0.4843900735506918</v>
      </c>
      <c r="DJ500" s="86">
        <f t="shared" si="899"/>
        <v>30.086279127207764</v>
      </c>
      <c r="DK500" s="86">
        <f t="shared" si="900"/>
        <v>-211.85302017899156</v>
      </c>
      <c r="DL500" s="86">
        <f t="shared" si="958"/>
        <v>-211.85302017899156</v>
      </c>
      <c r="DM500" s="86">
        <f t="shared" si="901"/>
        <v>-211.85302017899156</v>
      </c>
      <c r="DN500" s="85">
        <f t="shared" si="902"/>
        <v>0</v>
      </c>
      <c r="DO500" s="85">
        <f t="shared" si="949"/>
        <v>0</v>
      </c>
      <c r="DP500" s="85">
        <f t="shared" si="903"/>
        <v>0</v>
      </c>
      <c r="DQ500" s="85">
        <f t="shared" si="950"/>
        <v>0</v>
      </c>
      <c r="DR500" s="85">
        <f t="shared" si="904"/>
        <v>0</v>
      </c>
      <c r="DS500" s="85">
        <f t="shared" si="951"/>
        <v>0</v>
      </c>
      <c r="DT500" s="81"/>
      <c r="DU500" s="81"/>
      <c r="DV500" s="81">
        <f t="shared" si="952"/>
        <v>0</v>
      </c>
      <c r="DW500" s="100"/>
    </row>
    <row r="501" spans="1:127" x14ac:dyDescent="0.2">
      <c r="A501" s="59">
        <f t="shared" si="905"/>
        <v>66.133333333333795</v>
      </c>
      <c r="B501" s="44">
        <f t="shared" si="906"/>
        <v>66133.333333333794</v>
      </c>
      <c r="C501" s="52">
        <f t="shared" si="840"/>
        <v>133.33333333333334</v>
      </c>
      <c r="D501" s="50">
        <f t="shared" si="841"/>
        <v>4</v>
      </c>
      <c r="E501" s="44">
        <f t="shared" si="842"/>
        <v>4.13</v>
      </c>
      <c r="F501" s="47">
        <f t="shared" si="843"/>
        <v>0.02</v>
      </c>
      <c r="G501" s="52">
        <f t="shared" si="907"/>
        <v>2.4526225095622464E-2</v>
      </c>
      <c r="H501" s="57">
        <f t="shared" si="908"/>
        <v>665.27264735738481</v>
      </c>
      <c r="I501" s="52">
        <f t="shared" si="909"/>
        <v>0</v>
      </c>
      <c r="J501" s="54">
        <f t="shared" si="910"/>
        <v>1927.5448732612058</v>
      </c>
      <c r="K501" s="46">
        <f t="shared" si="953"/>
        <v>1927.5448732612058</v>
      </c>
      <c r="L501" s="80">
        <f t="shared" si="844"/>
        <v>0</v>
      </c>
      <c r="M501" s="142">
        <f t="shared" si="845"/>
        <v>0</v>
      </c>
      <c r="N501" s="60">
        <f t="shared" si="846"/>
        <v>4.13</v>
      </c>
      <c r="O501" s="53">
        <f t="shared" si="847"/>
        <v>0</v>
      </c>
      <c r="P501" s="58">
        <f t="shared" si="911"/>
        <v>2.7750590923433687</v>
      </c>
      <c r="Q501" s="49">
        <f t="shared" si="848"/>
        <v>2.7750590923433687</v>
      </c>
      <c r="R501" s="143">
        <f t="shared" si="849"/>
        <v>0.02</v>
      </c>
      <c r="S501" s="51">
        <f t="shared" si="912"/>
        <v>1.9086035596554102E-2</v>
      </c>
      <c r="T501" s="57">
        <f t="shared" si="913"/>
        <v>667.34312698905831</v>
      </c>
      <c r="U501" s="53">
        <f t="shared" si="850"/>
        <v>0</v>
      </c>
      <c r="V501" s="58">
        <f t="shared" si="914"/>
        <v>2.7743539012378053</v>
      </c>
      <c r="W501" s="49">
        <f t="shared" si="851"/>
        <v>2.7743539012378053</v>
      </c>
      <c r="X501" s="143">
        <f t="shared" si="852"/>
        <v>0.02</v>
      </c>
      <c r="Y501" s="51">
        <f t="shared" si="915"/>
        <v>1.8491213815298349E-2</v>
      </c>
      <c r="Z501" s="57">
        <f t="shared" si="916"/>
        <v>654.56925988917214</v>
      </c>
      <c r="AA501" s="53">
        <f t="shared" si="853"/>
        <v>0</v>
      </c>
      <c r="AB501" s="58">
        <f t="shared" si="917"/>
        <v>2.7789908132883463</v>
      </c>
      <c r="AC501" s="49">
        <f t="shared" si="854"/>
        <v>2.7789908132883463</v>
      </c>
      <c r="AD501" s="143">
        <f t="shared" si="855"/>
        <v>0.02</v>
      </c>
      <c r="AE501" s="49">
        <f t="shared" si="954"/>
        <v>1.8438523966449349E-2</v>
      </c>
      <c r="AF501" s="57">
        <f t="shared" si="918"/>
        <v>651.91100079362559</v>
      </c>
      <c r="AG501" s="53">
        <f t="shared" si="856"/>
        <v>0</v>
      </c>
      <c r="AH501" s="58">
        <f t="shared" si="919"/>
        <v>2.7800419601609812</v>
      </c>
      <c r="AI501" s="49">
        <f t="shared" si="857"/>
        <v>2.7800419601609812</v>
      </c>
      <c r="AJ501" s="143">
        <f t="shared" si="858"/>
        <v>0.02</v>
      </c>
      <c r="AK501" s="51">
        <f t="shared" si="920"/>
        <v>1.8439082291310752E-2</v>
      </c>
      <c r="AL501" s="57">
        <f t="shared" si="921"/>
        <v>651.59760533807332</v>
      </c>
      <c r="AM501" s="53">
        <f t="shared" si="859"/>
        <v>0</v>
      </c>
      <c r="AN501" s="58">
        <f t="shared" si="922"/>
        <v>2.7801678508117349</v>
      </c>
      <c r="AO501" s="49">
        <f t="shared" si="860"/>
        <v>2.7801678508117349</v>
      </c>
      <c r="AP501" s="143">
        <f t="shared" si="861"/>
        <v>0.02</v>
      </c>
      <c r="AQ501" s="51">
        <f t="shared" si="923"/>
        <v>1.8439377941042948E-2</v>
      </c>
      <c r="AR501" s="57">
        <f t="shared" si="924"/>
        <v>651.56863336089953</v>
      </c>
      <c r="AS501" s="44">
        <f t="shared" si="862"/>
        <v>3469.5807718701708</v>
      </c>
      <c r="AT501" s="44">
        <f t="shared" si="863"/>
        <v>1387.8323087480683</v>
      </c>
      <c r="AU501" s="44">
        <f t="shared" si="864"/>
        <v>867.3951929675427</v>
      </c>
      <c r="AV501" s="47">
        <f t="shared" si="865"/>
        <v>2.3237203514585723</v>
      </c>
      <c r="AW501" s="47">
        <f t="shared" si="866"/>
        <v>26.74430163265539</v>
      </c>
      <c r="AX501" s="86">
        <f t="shared" si="867"/>
        <v>975.30195867993518</v>
      </c>
      <c r="AY501" s="86">
        <f t="shared" si="868"/>
        <v>124.59233514953026</v>
      </c>
      <c r="AZ501" s="10">
        <f t="shared" si="925"/>
        <v>124.59233514953026</v>
      </c>
      <c r="BA501" s="44">
        <f t="shared" si="869"/>
        <v>124.59233514953026</v>
      </c>
      <c r="BB501" s="9">
        <f t="shared" si="870"/>
        <v>124.59233514953026</v>
      </c>
      <c r="BC501" s="45">
        <f t="shared" si="959"/>
        <v>16612.311353270703</v>
      </c>
      <c r="BD501" s="9">
        <f t="shared" si="871"/>
        <v>124.59233514953026</v>
      </c>
      <c r="BE501" s="45">
        <f t="shared" si="955"/>
        <v>16612.311353270703</v>
      </c>
      <c r="BF501" s="9">
        <f t="shared" si="872"/>
        <v>124.59233514953026</v>
      </c>
      <c r="BG501" s="45">
        <f t="shared" si="956"/>
        <v>16612.311353270703</v>
      </c>
      <c r="BH501" s="58"/>
      <c r="BI501" s="58"/>
      <c r="BJ501" s="58">
        <f t="shared" si="926"/>
        <v>-124.59233514953026</v>
      </c>
      <c r="BK501" s="97"/>
      <c r="BL501" s="44"/>
      <c r="BM501" s="82">
        <f t="shared" si="927"/>
        <v>49.6</v>
      </c>
      <c r="BN501" s="86">
        <f t="shared" si="928"/>
        <v>49600</v>
      </c>
      <c r="BO501" s="86">
        <f t="shared" si="929"/>
        <v>100</v>
      </c>
      <c r="BP501" s="84">
        <f t="shared" si="873"/>
        <v>4</v>
      </c>
      <c r="BQ501" s="84">
        <f t="shared" si="874"/>
        <v>4.13</v>
      </c>
      <c r="BR501" s="84">
        <f t="shared" si="875"/>
        <v>0.02</v>
      </c>
      <c r="BS501" s="84">
        <f t="shared" si="930"/>
        <v>3.2253943074938098E-2</v>
      </c>
      <c r="BT501" s="84">
        <f t="shared" si="931"/>
        <v>893.09500832451909</v>
      </c>
      <c r="BU501" s="84">
        <f t="shared" si="932"/>
        <v>0</v>
      </c>
      <c r="BV501" s="83">
        <f t="shared" si="933"/>
        <v>1369.1806811443946</v>
      </c>
      <c r="BW501" s="81">
        <f t="shared" si="957"/>
        <v>1369.1806811443946</v>
      </c>
      <c r="BX501" s="83">
        <f t="shared" si="876"/>
        <v>0</v>
      </c>
      <c r="BY501" s="141">
        <f t="shared" si="877"/>
        <v>0</v>
      </c>
      <c r="BZ501" s="83">
        <f t="shared" si="878"/>
        <v>4.13</v>
      </c>
      <c r="CA501" s="83">
        <f t="shared" si="879"/>
        <v>0</v>
      </c>
      <c r="CB501" s="83">
        <f t="shared" si="934"/>
        <v>2.7627978461850233</v>
      </c>
      <c r="CC501" s="83">
        <f t="shared" si="880"/>
        <v>2.7627978461850233</v>
      </c>
      <c r="CD501" s="143">
        <f t="shared" si="881"/>
        <v>0.02</v>
      </c>
      <c r="CE501" s="83">
        <f t="shared" si="935"/>
        <v>1.8046523213569726E-2</v>
      </c>
      <c r="CF501" s="84">
        <f t="shared" si="936"/>
        <v>897.72784084698355</v>
      </c>
      <c r="CG501" s="83">
        <f t="shared" si="882"/>
        <v>0</v>
      </c>
      <c r="CH501" s="83">
        <f t="shared" si="937"/>
        <v>2.765464060082726</v>
      </c>
      <c r="CI501" s="83">
        <f t="shared" si="883"/>
        <v>2.765464060082726</v>
      </c>
      <c r="CJ501" s="143">
        <f t="shared" si="884"/>
        <v>0.02</v>
      </c>
      <c r="CK501" s="83">
        <f t="shared" si="938"/>
        <v>1.7238910799758454E-2</v>
      </c>
      <c r="CL501" s="84">
        <f t="shared" si="939"/>
        <v>840.19506719849153</v>
      </c>
      <c r="CM501" s="83">
        <f t="shared" si="885"/>
        <v>0</v>
      </c>
      <c r="CN501" s="83">
        <f t="shared" si="940"/>
        <v>2.73811260980108</v>
      </c>
      <c r="CO501" s="83">
        <f t="shared" si="886"/>
        <v>2.73811260980108</v>
      </c>
      <c r="CP501" s="143">
        <f t="shared" si="887"/>
        <v>0.02</v>
      </c>
      <c r="CQ501" s="83">
        <f t="shared" si="941"/>
        <v>1.7398564504283752E-2</v>
      </c>
      <c r="CR501" s="84">
        <f t="shared" si="942"/>
        <v>826.35437281425641</v>
      </c>
      <c r="CS501" s="83">
        <f t="shared" si="888"/>
        <v>0</v>
      </c>
      <c r="CT501" s="83">
        <f t="shared" si="943"/>
        <v>2.7334085647778812</v>
      </c>
      <c r="CU501" s="83">
        <f t="shared" si="889"/>
        <v>2.7334085647778812</v>
      </c>
      <c r="CV501" s="143">
        <f t="shared" si="890"/>
        <v>0.02</v>
      </c>
      <c r="CW501" s="83">
        <f t="shared" si="944"/>
        <v>1.7426526987183815E-2</v>
      </c>
      <c r="CX501" s="84">
        <f t="shared" si="945"/>
        <v>824.86610233343322</v>
      </c>
      <c r="CY501" s="83">
        <f t="shared" si="891"/>
        <v>0</v>
      </c>
      <c r="CZ501" s="83">
        <f t="shared" si="946"/>
        <v>2.7329462783864185</v>
      </c>
      <c r="DA501" s="83">
        <f t="shared" si="892"/>
        <v>2.7329462783864185</v>
      </c>
      <c r="DB501" s="143">
        <f t="shared" si="893"/>
        <v>0.02</v>
      </c>
      <c r="DC501" s="83">
        <f t="shared" si="947"/>
        <v>1.7427446767325747E-2</v>
      </c>
      <c r="DD501" s="84">
        <f t="shared" si="948"/>
        <v>824.79286642131638</v>
      </c>
      <c r="DE501" s="86">
        <f t="shared" si="894"/>
        <v>2464.52522605991</v>
      </c>
      <c r="DF501" s="86">
        <f t="shared" si="895"/>
        <v>985.81009042396397</v>
      </c>
      <c r="DG501" s="86">
        <f t="shared" si="896"/>
        <v>616.1313065149775</v>
      </c>
      <c r="DH501" s="86">
        <f t="shared" si="897"/>
        <v>0.23226594453514651</v>
      </c>
      <c r="DI501" s="86">
        <f t="shared" si="898"/>
        <v>0.48160635651255729</v>
      </c>
      <c r="DJ501" s="86">
        <f t="shared" si="899"/>
        <v>29.762282921239205</v>
      </c>
      <c r="DK501" s="86">
        <f t="shared" si="900"/>
        <v>-214.38490254407182</v>
      </c>
      <c r="DL501" s="86">
        <f t="shared" si="958"/>
        <v>-214.38490254407182</v>
      </c>
      <c r="DM501" s="86">
        <f t="shared" si="901"/>
        <v>-214.38490254407182</v>
      </c>
      <c r="DN501" s="85">
        <f t="shared" si="902"/>
        <v>0</v>
      </c>
      <c r="DO501" s="85">
        <f t="shared" si="949"/>
        <v>0</v>
      </c>
      <c r="DP501" s="85">
        <f t="shared" si="903"/>
        <v>0</v>
      </c>
      <c r="DQ501" s="85">
        <f t="shared" si="950"/>
        <v>0</v>
      </c>
      <c r="DR501" s="85">
        <f t="shared" si="904"/>
        <v>0</v>
      </c>
      <c r="DS501" s="85">
        <f t="shared" si="951"/>
        <v>0</v>
      </c>
      <c r="DT501" s="81"/>
      <c r="DU501" s="81"/>
      <c r="DV501" s="81">
        <f t="shared" si="952"/>
        <v>0</v>
      </c>
      <c r="DW501" s="100"/>
    </row>
    <row r="502" spans="1:127" x14ac:dyDescent="0.2">
      <c r="A502" s="59">
        <f t="shared" si="905"/>
        <v>66.26666666666712</v>
      </c>
      <c r="B502" s="44">
        <f t="shared" si="906"/>
        <v>66266.666666667123</v>
      </c>
      <c r="C502" s="52">
        <f t="shared" si="840"/>
        <v>133.33333333333334</v>
      </c>
      <c r="D502" s="50">
        <f t="shared" si="841"/>
        <v>4</v>
      </c>
      <c r="E502" s="44">
        <f t="shared" si="842"/>
        <v>4.13</v>
      </c>
      <c r="F502" s="47">
        <f t="shared" si="843"/>
        <v>0.02</v>
      </c>
      <c r="G502" s="52">
        <f t="shared" si="907"/>
        <v>2.4523558428955795E-2</v>
      </c>
      <c r="H502" s="57">
        <f t="shared" si="908"/>
        <v>666.06441141750713</v>
      </c>
      <c r="I502" s="52">
        <f t="shared" si="909"/>
        <v>0</v>
      </c>
      <c r="J502" s="54">
        <f t="shared" si="910"/>
        <v>1931.8612732612057</v>
      </c>
      <c r="K502" s="46">
        <f t="shared" si="953"/>
        <v>1931.8612732612057</v>
      </c>
      <c r="L502" s="80">
        <f t="shared" si="844"/>
        <v>0</v>
      </c>
      <c r="M502" s="142">
        <f t="shared" si="845"/>
        <v>0</v>
      </c>
      <c r="N502" s="60">
        <f t="shared" si="846"/>
        <v>4.13</v>
      </c>
      <c r="O502" s="53">
        <f t="shared" si="847"/>
        <v>0</v>
      </c>
      <c r="P502" s="58">
        <f t="shared" si="911"/>
        <v>2.7751086630128166</v>
      </c>
      <c r="Q502" s="49">
        <f t="shared" si="848"/>
        <v>2.7751086630128166</v>
      </c>
      <c r="R502" s="143">
        <f t="shared" si="849"/>
        <v>0.02</v>
      </c>
      <c r="S502" s="51">
        <f t="shared" si="912"/>
        <v>1.9083368929887434E-2</v>
      </c>
      <c r="T502" s="57">
        <f t="shared" si="913"/>
        <v>668.26009015407715</v>
      </c>
      <c r="U502" s="53">
        <f t="shared" si="850"/>
        <v>0</v>
      </c>
      <c r="V502" s="58">
        <f t="shared" si="914"/>
        <v>2.7743682809505055</v>
      </c>
      <c r="W502" s="49">
        <f t="shared" si="851"/>
        <v>2.7743682809505055</v>
      </c>
      <c r="X502" s="143">
        <f t="shared" si="852"/>
        <v>0.02</v>
      </c>
      <c r="Y502" s="51">
        <f t="shared" si="915"/>
        <v>1.8488547148631681E-2</v>
      </c>
      <c r="Z502" s="57">
        <f t="shared" si="916"/>
        <v>655.45786944849897</v>
      </c>
      <c r="AA502" s="53">
        <f t="shared" si="853"/>
        <v>0</v>
      </c>
      <c r="AB502" s="58">
        <f t="shared" si="917"/>
        <v>2.7789692614472572</v>
      </c>
      <c r="AC502" s="49">
        <f t="shared" si="854"/>
        <v>2.7789692614472572</v>
      </c>
      <c r="AD502" s="143">
        <f t="shared" si="855"/>
        <v>0.02</v>
      </c>
      <c r="AE502" s="49">
        <f t="shared" si="954"/>
        <v>1.8435857299782681E-2</v>
      </c>
      <c r="AF502" s="57">
        <f t="shared" si="918"/>
        <v>652.79559964607972</v>
      </c>
      <c r="AG502" s="53">
        <f t="shared" si="856"/>
        <v>0</v>
      </c>
      <c r="AH502" s="58">
        <f t="shared" si="919"/>
        <v>2.7800125031243734</v>
      </c>
      <c r="AI502" s="49">
        <f t="shared" si="857"/>
        <v>2.7800125031243734</v>
      </c>
      <c r="AJ502" s="143">
        <f t="shared" si="858"/>
        <v>0.02</v>
      </c>
      <c r="AK502" s="51">
        <f t="shared" si="920"/>
        <v>1.8436415624644084E-2</v>
      </c>
      <c r="AL502" s="57">
        <f t="shared" si="921"/>
        <v>652.4818964973291</v>
      </c>
      <c r="AM502" s="53">
        <f t="shared" si="859"/>
        <v>0</v>
      </c>
      <c r="AN502" s="58">
        <f t="shared" si="922"/>
        <v>2.7801374004831505</v>
      </c>
      <c r="AO502" s="49">
        <f t="shared" si="860"/>
        <v>2.7801374004831505</v>
      </c>
      <c r="AP502" s="143">
        <f t="shared" si="861"/>
        <v>0.02</v>
      </c>
      <c r="AQ502" s="51">
        <f t="shared" si="923"/>
        <v>1.843671127437628E-2</v>
      </c>
      <c r="AR502" s="57">
        <f t="shared" si="924"/>
        <v>652.45289865695952</v>
      </c>
      <c r="AS502" s="44">
        <f t="shared" si="862"/>
        <v>3477.3502918701702</v>
      </c>
      <c r="AT502" s="44">
        <f t="shared" si="863"/>
        <v>1390.940116748068</v>
      </c>
      <c r="AU502" s="44">
        <f t="shared" si="864"/>
        <v>869.33757296754254</v>
      </c>
      <c r="AV502" s="47">
        <f t="shared" si="865"/>
        <v>2.3074978648412996</v>
      </c>
      <c r="AW502" s="47">
        <f t="shared" si="866"/>
        <v>26.394404509857139</v>
      </c>
      <c r="AX502" s="86">
        <f t="shared" si="867"/>
        <v>954.90982463968783</v>
      </c>
      <c r="AY502" s="86">
        <f t="shared" si="868"/>
        <v>123.40713340949999</v>
      </c>
      <c r="AZ502" s="10">
        <f t="shared" si="925"/>
        <v>123.40713340949999</v>
      </c>
      <c r="BA502" s="44">
        <f t="shared" si="869"/>
        <v>123.40713340949999</v>
      </c>
      <c r="BB502" s="9">
        <f t="shared" si="870"/>
        <v>123.40713340949999</v>
      </c>
      <c r="BC502" s="45">
        <f t="shared" si="959"/>
        <v>16454.284454600001</v>
      </c>
      <c r="BD502" s="9">
        <f t="shared" si="871"/>
        <v>123.40713340949999</v>
      </c>
      <c r="BE502" s="45">
        <f t="shared" si="955"/>
        <v>16454.284454600001</v>
      </c>
      <c r="BF502" s="9">
        <f t="shared" si="872"/>
        <v>123.40713340949999</v>
      </c>
      <c r="BG502" s="45">
        <f t="shared" si="956"/>
        <v>16454.284454600001</v>
      </c>
      <c r="BH502" s="58"/>
      <c r="BI502" s="58"/>
      <c r="BJ502" s="58">
        <f t="shared" si="926"/>
        <v>-123.40713340949999</v>
      </c>
      <c r="BK502" s="97"/>
      <c r="BL502" s="44"/>
      <c r="BM502" s="82">
        <f t="shared" si="927"/>
        <v>49.7</v>
      </c>
      <c r="BN502" s="86">
        <f t="shared" si="928"/>
        <v>49700</v>
      </c>
      <c r="BO502" s="86">
        <f t="shared" si="929"/>
        <v>100</v>
      </c>
      <c r="BP502" s="84">
        <f t="shared" si="873"/>
        <v>4</v>
      </c>
      <c r="BQ502" s="84">
        <f t="shared" si="874"/>
        <v>4.13</v>
      </c>
      <c r="BR502" s="84">
        <f t="shared" si="875"/>
        <v>0.02</v>
      </c>
      <c r="BS502" s="84">
        <f t="shared" si="930"/>
        <v>3.2251943074938096E-2</v>
      </c>
      <c r="BT502" s="84">
        <f t="shared" si="931"/>
        <v>893.87595125611563</v>
      </c>
      <c r="BU502" s="84">
        <f t="shared" si="932"/>
        <v>0</v>
      </c>
      <c r="BV502" s="83">
        <f t="shared" si="933"/>
        <v>1372.4179811443946</v>
      </c>
      <c r="BW502" s="81">
        <f t="shared" si="957"/>
        <v>1372.4179811443946</v>
      </c>
      <c r="BX502" s="83">
        <f t="shared" si="876"/>
        <v>0</v>
      </c>
      <c r="BY502" s="141">
        <f t="shared" si="877"/>
        <v>0</v>
      </c>
      <c r="BZ502" s="83">
        <f t="shared" si="878"/>
        <v>4.13</v>
      </c>
      <c r="CA502" s="83">
        <f t="shared" si="879"/>
        <v>0</v>
      </c>
      <c r="CB502" s="83">
        <f t="shared" si="934"/>
        <v>2.7634578140453341</v>
      </c>
      <c r="CC502" s="83">
        <f t="shared" si="880"/>
        <v>2.7634578140453341</v>
      </c>
      <c r="CD502" s="143">
        <f t="shared" si="881"/>
        <v>0.02</v>
      </c>
      <c r="CE502" s="83">
        <f t="shared" si="935"/>
        <v>1.8044523213569728E-2</v>
      </c>
      <c r="CF502" s="84">
        <f t="shared" si="936"/>
        <v>898.38100203423744</v>
      </c>
      <c r="CG502" s="83">
        <f t="shared" si="882"/>
        <v>0</v>
      </c>
      <c r="CH502" s="83">
        <f t="shared" si="937"/>
        <v>2.7660622700979838</v>
      </c>
      <c r="CI502" s="83">
        <f t="shared" si="883"/>
        <v>2.7660622700979838</v>
      </c>
      <c r="CJ502" s="143">
        <f t="shared" si="884"/>
        <v>0.02</v>
      </c>
      <c r="CK502" s="83">
        <f t="shared" si="938"/>
        <v>1.7236910799758455E-2</v>
      </c>
      <c r="CL502" s="84">
        <f t="shared" si="939"/>
        <v>840.81839516172829</v>
      </c>
      <c r="CM502" s="83">
        <f t="shared" si="885"/>
        <v>0</v>
      </c>
      <c r="CN502" s="83">
        <f t="shared" si="940"/>
        <v>2.7385629445164805</v>
      </c>
      <c r="CO502" s="83">
        <f t="shared" si="886"/>
        <v>2.7385629445164805</v>
      </c>
      <c r="CP502" s="143">
        <f t="shared" si="887"/>
        <v>0.02</v>
      </c>
      <c r="CQ502" s="83">
        <f t="shared" si="941"/>
        <v>1.7396564504283753E-2</v>
      </c>
      <c r="CR502" s="84">
        <f t="shared" si="942"/>
        <v>826.98975809541719</v>
      </c>
      <c r="CS502" s="83">
        <f t="shared" si="888"/>
        <v>0</v>
      </c>
      <c r="CT502" s="83">
        <f t="shared" si="943"/>
        <v>2.7338311936230895</v>
      </c>
      <c r="CU502" s="83">
        <f t="shared" si="889"/>
        <v>2.7338311936230895</v>
      </c>
      <c r="CV502" s="143">
        <f t="shared" si="890"/>
        <v>0.02</v>
      </c>
      <c r="CW502" s="83">
        <f t="shared" si="944"/>
        <v>1.7424526987183817E-2</v>
      </c>
      <c r="CX502" s="84">
        <f t="shared" si="945"/>
        <v>825.50360406704624</v>
      </c>
      <c r="CY502" s="83">
        <f t="shared" si="891"/>
        <v>0</v>
      </c>
      <c r="CZ502" s="83">
        <f t="shared" si="946"/>
        <v>2.7333661014878268</v>
      </c>
      <c r="DA502" s="83">
        <f t="shared" si="892"/>
        <v>2.7333661014878268</v>
      </c>
      <c r="DB502" s="143">
        <f t="shared" si="893"/>
        <v>0.02</v>
      </c>
      <c r="DC502" s="83">
        <f t="shared" si="947"/>
        <v>1.7425446767325749E-2</v>
      </c>
      <c r="DD502" s="84">
        <f t="shared" si="948"/>
        <v>825.43050964559563</v>
      </c>
      <c r="DE502" s="86">
        <f t="shared" si="894"/>
        <v>2470.3523660599103</v>
      </c>
      <c r="DF502" s="86">
        <f t="shared" si="895"/>
        <v>988.14094642396412</v>
      </c>
      <c r="DG502" s="86">
        <f t="shared" si="896"/>
        <v>617.58809151497758</v>
      </c>
      <c r="DH502" s="86">
        <f t="shared" si="897"/>
        <v>0.23153935047137314</v>
      </c>
      <c r="DI502" s="86">
        <f t="shared" si="898"/>
        <v>0.47884257996096941</v>
      </c>
      <c r="DJ502" s="86">
        <f t="shared" si="899"/>
        <v>29.442231237497104</v>
      </c>
      <c r="DK502" s="86">
        <f t="shared" si="900"/>
        <v>-216.91537163605145</v>
      </c>
      <c r="DL502" s="86">
        <f t="shared" si="958"/>
        <v>-216.91537163605145</v>
      </c>
      <c r="DM502" s="86">
        <f t="shared" si="901"/>
        <v>-216.91537163605145</v>
      </c>
      <c r="DN502" s="85">
        <f t="shared" si="902"/>
        <v>0</v>
      </c>
      <c r="DO502" s="85">
        <f t="shared" si="949"/>
        <v>0</v>
      </c>
      <c r="DP502" s="85">
        <f t="shared" si="903"/>
        <v>0</v>
      </c>
      <c r="DQ502" s="85">
        <f t="shared" si="950"/>
        <v>0</v>
      </c>
      <c r="DR502" s="85">
        <f t="shared" si="904"/>
        <v>0</v>
      </c>
      <c r="DS502" s="85">
        <f t="shared" si="951"/>
        <v>0</v>
      </c>
      <c r="DT502" s="81"/>
      <c r="DU502" s="81"/>
      <c r="DV502" s="81">
        <f t="shared" si="952"/>
        <v>0</v>
      </c>
      <c r="DW502" s="100"/>
    </row>
    <row r="503" spans="1:127" x14ac:dyDescent="0.2">
      <c r="A503" s="59">
        <f t="shared" si="905"/>
        <v>66.400000000000446</v>
      </c>
      <c r="B503" s="44">
        <f t="shared" si="906"/>
        <v>66400.000000000451</v>
      </c>
      <c r="C503" s="52">
        <f t="shared" si="840"/>
        <v>133.33333333333334</v>
      </c>
      <c r="D503" s="50">
        <f t="shared" si="841"/>
        <v>4</v>
      </c>
      <c r="E503" s="44">
        <f t="shared" si="842"/>
        <v>4.13</v>
      </c>
      <c r="F503" s="47">
        <f t="shared" si="843"/>
        <v>0.02</v>
      </c>
      <c r="G503" s="52">
        <f t="shared" si="907"/>
        <v>2.4520891762289127E-2</v>
      </c>
      <c r="H503" s="57">
        <f t="shared" si="908"/>
        <v>666.85608938669588</v>
      </c>
      <c r="I503" s="52">
        <f t="shared" si="909"/>
        <v>0</v>
      </c>
      <c r="J503" s="54">
        <f t="shared" si="910"/>
        <v>1936.1776732612057</v>
      </c>
      <c r="K503" s="46">
        <f t="shared" si="953"/>
        <v>1936.1776732612057</v>
      </c>
      <c r="L503" s="80">
        <f t="shared" si="844"/>
        <v>0</v>
      </c>
      <c r="M503" s="142">
        <f t="shared" si="845"/>
        <v>0</v>
      </c>
      <c r="N503" s="60">
        <f t="shared" si="846"/>
        <v>4.13</v>
      </c>
      <c r="O503" s="53">
        <f t="shared" si="847"/>
        <v>0</v>
      </c>
      <c r="P503" s="58">
        <f t="shared" si="911"/>
        <v>2.7751606088334988</v>
      </c>
      <c r="Q503" s="49">
        <f t="shared" si="848"/>
        <v>2.7751606088334988</v>
      </c>
      <c r="R503" s="143">
        <f t="shared" si="849"/>
        <v>0.02</v>
      </c>
      <c r="S503" s="51">
        <f t="shared" si="912"/>
        <v>1.9080702263220766E-2</v>
      </c>
      <c r="T503" s="57">
        <f t="shared" si="913"/>
        <v>669.17690881663418</v>
      </c>
      <c r="U503" s="53">
        <f t="shared" si="850"/>
        <v>0</v>
      </c>
      <c r="V503" s="58">
        <f t="shared" si="914"/>
        <v>2.774385899295007</v>
      </c>
      <c r="W503" s="49">
        <f t="shared" si="851"/>
        <v>2.774385899295007</v>
      </c>
      <c r="X503" s="143">
        <f t="shared" si="852"/>
        <v>0.02</v>
      </c>
      <c r="Y503" s="51">
        <f t="shared" si="915"/>
        <v>1.8485880481965013E-2</v>
      </c>
      <c r="Z503" s="57">
        <f t="shared" si="916"/>
        <v>656.34634624480782</v>
      </c>
      <c r="AA503" s="53">
        <f t="shared" si="853"/>
        <v>0</v>
      </c>
      <c r="AB503" s="58">
        <f t="shared" si="917"/>
        <v>2.7789507766794728</v>
      </c>
      <c r="AC503" s="49">
        <f t="shared" si="854"/>
        <v>2.7789507766794728</v>
      </c>
      <c r="AD503" s="143">
        <f t="shared" si="855"/>
        <v>0.02</v>
      </c>
      <c r="AE503" s="49">
        <f t="shared" si="954"/>
        <v>1.8433190633116013E-2</v>
      </c>
      <c r="AF503" s="57">
        <f t="shared" si="918"/>
        <v>653.68007741377539</v>
      </c>
      <c r="AG503" s="53">
        <f t="shared" si="856"/>
        <v>0</v>
      </c>
      <c r="AH503" s="58">
        <f t="shared" si="919"/>
        <v>2.7799860877536027</v>
      </c>
      <c r="AI503" s="49">
        <f t="shared" si="857"/>
        <v>2.7799860877536027</v>
      </c>
      <c r="AJ503" s="143">
        <f t="shared" si="858"/>
        <v>0.02</v>
      </c>
      <c r="AK503" s="51">
        <f t="shared" si="920"/>
        <v>1.8433748957977416E-2</v>
      </c>
      <c r="AL503" s="57">
        <f t="shared" si="921"/>
        <v>653.366069129435</v>
      </c>
      <c r="AM503" s="53">
        <f t="shared" si="859"/>
        <v>0</v>
      </c>
      <c r="AN503" s="58">
        <f t="shared" si="922"/>
        <v>2.7801099895241608</v>
      </c>
      <c r="AO503" s="49">
        <f t="shared" si="860"/>
        <v>2.7801099895241608</v>
      </c>
      <c r="AP503" s="143">
        <f t="shared" si="861"/>
        <v>0.02</v>
      </c>
      <c r="AQ503" s="51">
        <f t="shared" si="923"/>
        <v>1.8434044607709612E-2</v>
      </c>
      <c r="AR503" s="57">
        <f t="shared" si="924"/>
        <v>653.33704574685225</v>
      </c>
      <c r="AS503" s="44">
        <f t="shared" si="862"/>
        <v>3485.1198118701695</v>
      </c>
      <c r="AT503" s="44">
        <f t="shared" si="863"/>
        <v>1394.0479247480678</v>
      </c>
      <c r="AU503" s="44">
        <f t="shared" si="864"/>
        <v>871.27995296754239</v>
      </c>
      <c r="AV503" s="47">
        <f t="shared" si="865"/>
        <v>2.2914214191336488</v>
      </c>
      <c r="AW503" s="47">
        <f t="shared" si="866"/>
        <v>26.049785786177374</v>
      </c>
      <c r="AX503" s="86">
        <f t="shared" si="867"/>
        <v>934.98441104695587</v>
      </c>
      <c r="AY503" s="86">
        <f t="shared" si="868"/>
        <v>122.22831506052742</v>
      </c>
      <c r="AZ503" s="10">
        <f t="shared" si="925"/>
        <v>122.22831506052742</v>
      </c>
      <c r="BA503" s="44">
        <f t="shared" si="869"/>
        <v>122.22831506052742</v>
      </c>
      <c r="BB503" s="9">
        <f t="shared" si="870"/>
        <v>122.22831506052742</v>
      </c>
      <c r="BC503" s="45">
        <f t="shared" si="959"/>
        <v>16297.10867473699</v>
      </c>
      <c r="BD503" s="9">
        <f t="shared" si="871"/>
        <v>122.22831506052742</v>
      </c>
      <c r="BE503" s="45">
        <f t="shared" si="955"/>
        <v>16297.10867473699</v>
      </c>
      <c r="BF503" s="9">
        <f t="shared" si="872"/>
        <v>122.22831506052742</v>
      </c>
      <c r="BG503" s="45">
        <f t="shared" si="956"/>
        <v>16297.10867473699</v>
      </c>
      <c r="BH503" s="58"/>
      <c r="BI503" s="58"/>
      <c r="BJ503" s="58">
        <f t="shared" si="926"/>
        <v>-122.22831506052742</v>
      </c>
      <c r="BK503" s="97"/>
      <c r="BL503" s="44"/>
      <c r="BM503" s="82">
        <f t="shared" si="927"/>
        <v>49.800000000000004</v>
      </c>
      <c r="BN503" s="86">
        <f t="shared" si="928"/>
        <v>49800</v>
      </c>
      <c r="BO503" s="86">
        <f t="shared" si="929"/>
        <v>100</v>
      </c>
      <c r="BP503" s="84">
        <f t="shared" si="873"/>
        <v>4</v>
      </c>
      <c r="BQ503" s="84">
        <f t="shared" si="874"/>
        <v>4.13</v>
      </c>
      <c r="BR503" s="84">
        <f t="shared" si="875"/>
        <v>0.02</v>
      </c>
      <c r="BS503" s="84">
        <f t="shared" si="930"/>
        <v>3.2249943074938094E-2</v>
      </c>
      <c r="BT503" s="84">
        <f t="shared" si="931"/>
        <v>894.65684576156207</v>
      </c>
      <c r="BU503" s="84">
        <f t="shared" si="932"/>
        <v>0</v>
      </c>
      <c r="BV503" s="83">
        <f t="shared" si="933"/>
        <v>1375.6552811443946</v>
      </c>
      <c r="BW503" s="81">
        <f t="shared" si="957"/>
        <v>1375.6552811443946</v>
      </c>
      <c r="BX503" s="83">
        <f t="shared" si="876"/>
        <v>0</v>
      </c>
      <c r="BY503" s="141">
        <f t="shared" si="877"/>
        <v>0</v>
      </c>
      <c r="BZ503" s="83">
        <f t="shared" si="878"/>
        <v>4.13</v>
      </c>
      <c r="CA503" s="83">
        <f t="shared" si="879"/>
        <v>0</v>
      </c>
      <c r="CB503" s="83">
        <f t="shared" si="934"/>
        <v>2.7641199127114806</v>
      </c>
      <c r="CC503" s="83">
        <f t="shared" si="880"/>
        <v>2.7641199127114806</v>
      </c>
      <c r="CD503" s="143">
        <f t="shared" si="881"/>
        <v>0.02</v>
      </c>
      <c r="CE503" s="83">
        <f t="shared" si="935"/>
        <v>1.8042523213569729E-2</v>
      </c>
      <c r="CF503" s="84">
        <f t="shared" si="936"/>
        <v>899.03393486070809</v>
      </c>
      <c r="CG503" s="83">
        <f t="shared" si="882"/>
        <v>0</v>
      </c>
      <c r="CH503" s="83">
        <f t="shared" si="937"/>
        <v>2.7666618357801012</v>
      </c>
      <c r="CI503" s="83">
        <f t="shared" si="883"/>
        <v>2.7666618357801012</v>
      </c>
      <c r="CJ503" s="143">
        <f t="shared" si="884"/>
        <v>0.02</v>
      </c>
      <c r="CK503" s="83">
        <f t="shared" si="938"/>
        <v>1.7234910799758456E-2</v>
      </c>
      <c r="CL503" s="84">
        <f t="shared" si="939"/>
        <v>841.44151601428769</v>
      </c>
      <c r="CM503" s="83">
        <f t="shared" si="885"/>
        <v>0</v>
      </c>
      <c r="CN503" s="83">
        <f t="shared" si="940"/>
        <v>2.7390145579447811</v>
      </c>
      <c r="CO503" s="83">
        <f t="shared" si="886"/>
        <v>2.7390145579447811</v>
      </c>
      <c r="CP503" s="143">
        <f t="shared" si="887"/>
        <v>0.02</v>
      </c>
      <c r="CQ503" s="83">
        <f t="shared" si="941"/>
        <v>1.7394564504283755E-2</v>
      </c>
      <c r="CR503" s="84">
        <f t="shared" si="942"/>
        <v>827.62496586156021</v>
      </c>
      <c r="CS503" s="83">
        <f t="shared" si="888"/>
        <v>0</v>
      </c>
      <c r="CT503" s="83">
        <f t="shared" si="943"/>
        <v>2.7342551794497925</v>
      </c>
      <c r="CU503" s="83">
        <f t="shared" si="889"/>
        <v>2.7342551794497925</v>
      </c>
      <c r="CV503" s="143">
        <f t="shared" si="890"/>
        <v>0.02</v>
      </c>
      <c r="CW503" s="83">
        <f t="shared" si="944"/>
        <v>1.7422526987183818E-2</v>
      </c>
      <c r="CX503" s="84">
        <f t="shared" si="945"/>
        <v>826.14093409048826</v>
      </c>
      <c r="CY503" s="83">
        <f t="shared" si="891"/>
        <v>0</v>
      </c>
      <c r="CZ503" s="83">
        <f t="shared" si="946"/>
        <v>2.7337872945709853</v>
      </c>
      <c r="DA503" s="83">
        <f t="shared" si="892"/>
        <v>2.7337872945709853</v>
      </c>
      <c r="DB503" s="143">
        <f t="shared" si="893"/>
        <v>0.02</v>
      </c>
      <c r="DC503" s="83">
        <f t="shared" si="947"/>
        <v>1.742344676732575E-2</v>
      </c>
      <c r="DD503" s="84">
        <f t="shared" si="948"/>
        <v>826.06798176313748</v>
      </c>
      <c r="DE503" s="86">
        <f t="shared" si="894"/>
        <v>2476.1795060599102</v>
      </c>
      <c r="DF503" s="86">
        <f t="shared" si="895"/>
        <v>990.47180242396405</v>
      </c>
      <c r="DG503" s="86">
        <f t="shared" si="896"/>
        <v>619.04487651497755</v>
      </c>
      <c r="DH503" s="86">
        <f t="shared" si="897"/>
        <v>0.23081606226594548</v>
      </c>
      <c r="DI503" s="86">
        <f t="shared" si="898"/>
        <v>0.47609857712599779</v>
      </c>
      <c r="DJ503" s="86">
        <f t="shared" si="899"/>
        <v>29.126071010417593</v>
      </c>
      <c r="DK503" s="86">
        <f t="shared" si="900"/>
        <v>-219.44442762420192</v>
      </c>
      <c r="DL503" s="86">
        <f t="shared" si="958"/>
        <v>-219.44442762420192</v>
      </c>
      <c r="DM503" s="86">
        <f t="shared" si="901"/>
        <v>-219.44442762420192</v>
      </c>
      <c r="DN503" s="85">
        <f t="shared" si="902"/>
        <v>0</v>
      </c>
      <c r="DO503" s="85">
        <f t="shared" si="949"/>
        <v>0</v>
      </c>
      <c r="DP503" s="85">
        <f t="shared" si="903"/>
        <v>0</v>
      </c>
      <c r="DQ503" s="85">
        <f t="shared" si="950"/>
        <v>0</v>
      </c>
      <c r="DR503" s="85">
        <f t="shared" si="904"/>
        <v>0</v>
      </c>
      <c r="DS503" s="85">
        <f t="shared" si="951"/>
        <v>0</v>
      </c>
      <c r="DT503" s="81"/>
      <c r="DU503" s="81"/>
      <c r="DV503" s="81">
        <f t="shared" si="952"/>
        <v>0</v>
      </c>
      <c r="DW503" s="100"/>
    </row>
    <row r="504" spans="1:127" x14ac:dyDescent="0.2">
      <c r="A504" s="59">
        <f t="shared" si="905"/>
        <v>66.533333333333786</v>
      </c>
      <c r="B504" s="44">
        <f t="shared" si="906"/>
        <v>66533.33333333378</v>
      </c>
      <c r="C504" s="52">
        <f t="shared" si="840"/>
        <v>133.33333333333334</v>
      </c>
      <c r="D504" s="50">
        <f t="shared" si="841"/>
        <v>4</v>
      </c>
      <c r="E504" s="44">
        <f t="shared" si="842"/>
        <v>4.13</v>
      </c>
      <c r="F504" s="47">
        <f t="shared" si="843"/>
        <v>0.02</v>
      </c>
      <c r="G504" s="52">
        <f t="shared" si="907"/>
        <v>2.4518225095622459E-2</v>
      </c>
      <c r="H504" s="57">
        <f t="shared" si="908"/>
        <v>667.64768126495107</v>
      </c>
      <c r="I504" s="52">
        <f t="shared" si="909"/>
        <v>0</v>
      </c>
      <c r="J504" s="54">
        <f t="shared" si="910"/>
        <v>1940.4940732612056</v>
      </c>
      <c r="K504" s="46">
        <f t="shared" si="953"/>
        <v>1940.4940732612056</v>
      </c>
      <c r="L504" s="80">
        <f t="shared" si="844"/>
        <v>0</v>
      </c>
      <c r="M504" s="142">
        <f t="shared" si="845"/>
        <v>0</v>
      </c>
      <c r="N504" s="60">
        <f t="shared" si="846"/>
        <v>4.13</v>
      </c>
      <c r="O504" s="53">
        <f t="shared" si="847"/>
        <v>0</v>
      </c>
      <c r="P504" s="58">
        <f t="shared" si="911"/>
        <v>2.7752149278337326</v>
      </c>
      <c r="Q504" s="49">
        <f t="shared" si="848"/>
        <v>2.7752149278337326</v>
      </c>
      <c r="R504" s="143">
        <f t="shared" si="849"/>
        <v>0.02</v>
      </c>
      <c r="S504" s="51">
        <f t="shared" si="912"/>
        <v>1.9078035596554098E-2</v>
      </c>
      <c r="T504" s="57">
        <f t="shared" si="913"/>
        <v>670.09358219734622</v>
      </c>
      <c r="U504" s="53">
        <f t="shared" si="850"/>
        <v>0</v>
      </c>
      <c r="V504" s="58">
        <f t="shared" si="914"/>
        <v>2.7744067530605836</v>
      </c>
      <c r="W504" s="49">
        <f t="shared" si="851"/>
        <v>2.7744067530605836</v>
      </c>
      <c r="X504" s="143">
        <f t="shared" si="852"/>
        <v>0.02</v>
      </c>
      <c r="Y504" s="51">
        <f t="shared" si="915"/>
        <v>1.8483213815298345E-2</v>
      </c>
      <c r="Z504" s="57">
        <f t="shared" si="916"/>
        <v>657.23468924248175</v>
      </c>
      <c r="AA504" s="53">
        <f t="shared" si="853"/>
        <v>0</v>
      </c>
      <c r="AB504" s="58">
        <f t="shared" si="917"/>
        <v>2.7789353560952108</v>
      </c>
      <c r="AC504" s="49">
        <f t="shared" si="854"/>
        <v>2.7789353560952108</v>
      </c>
      <c r="AD504" s="143">
        <f t="shared" si="855"/>
        <v>0.02</v>
      </c>
      <c r="AE504" s="49">
        <f t="shared" si="954"/>
        <v>1.8430523966449345E-2</v>
      </c>
      <c r="AF504" s="57">
        <f t="shared" si="918"/>
        <v>654.56443311878752</v>
      </c>
      <c r="AG504" s="53">
        <f t="shared" si="856"/>
        <v>0</v>
      </c>
      <c r="AH504" s="58">
        <f t="shared" si="919"/>
        <v>2.779962711268368</v>
      </c>
      <c r="AI504" s="49">
        <f t="shared" si="857"/>
        <v>2.779962711268368</v>
      </c>
      <c r="AJ504" s="143">
        <f t="shared" si="858"/>
        <v>0.02</v>
      </c>
      <c r="AK504" s="51">
        <f t="shared" si="920"/>
        <v>1.8431082291310748E-2</v>
      </c>
      <c r="AL504" s="57">
        <f t="shared" si="921"/>
        <v>654.25012226460922</v>
      </c>
      <c r="AM504" s="53">
        <f t="shared" si="859"/>
        <v>0</v>
      </c>
      <c r="AN504" s="58">
        <f t="shared" si="922"/>
        <v>2.7800856151779061</v>
      </c>
      <c r="AO504" s="49">
        <f t="shared" si="860"/>
        <v>2.7800856151779061</v>
      </c>
      <c r="AP504" s="143">
        <f t="shared" si="861"/>
        <v>0.02</v>
      </c>
      <c r="AQ504" s="51">
        <f t="shared" si="923"/>
        <v>1.8431377941042944E-2</v>
      </c>
      <c r="AR504" s="57">
        <f t="shared" si="924"/>
        <v>654.22107366151909</v>
      </c>
      <c r="AS504" s="44">
        <f t="shared" si="862"/>
        <v>3492.8893318701703</v>
      </c>
      <c r="AT504" s="44">
        <f t="shared" si="863"/>
        <v>1397.155732748068</v>
      </c>
      <c r="AU504" s="44">
        <f t="shared" si="864"/>
        <v>873.22233296754257</v>
      </c>
      <c r="AV504" s="47">
        <f t="shared" si="865"/>
        <v>2.275489456548045</v>
      </c>
      <c r="AW504" s="47">
        <f t="shared" si="866"/>
        <v>25.710356387638281</v>
      </c>
      <c r="AX504" s="86">
        <f t="shared" si="867"/>
        <v>915.51417791159406</v>
      </c>
      <c r="AY504" s="86">
        <f t="shared" si="868"/>
        <v>121.05586998019778</v>
      </c>
      <c r="AZ504" s="10">
        <f t="shared" si="925"/>
        <v>121.05586998019778</v>
      </c>
      <c r="BA504" s="44">
        <f t="shared" si="869"/>
        <v>121.05586998019778</v>
      </c>
      <c r="BB504" s="9">
        <f t="shared" si="870"/>
        <v>121.05586998019778</v>
      </c>
      <c r="BC504" s="45">
        <f t="shared" si="959"/>
        <v>16140.782664026372</v>
      </c>
      <c r="BD504" s="9">
        <f t="shared" si="871"/>
        <v>121.05586998019778</v>
      </c>
      <c r="BE504" s="45">
        <f t="shared" si="955"/>
        <v>16140.782664026372</v>
      </c>
      <c r="BF504" s="9">
        <f t="shared" si="872"/>
        <v>121.05586998019778</v>
      </c>
      <c r="BG504" s="45">
        <f t="shared" si="956"/>
        <v>16140.782664026372</v>
      </c>
      <c r="BH504" s="58"/>
      <c r="BI504" s="58"/>
      <c r="BJ504" s="58">
        <f t="shared" si="926"/>
        <v>-121.05586998019778</v>
      </c>
      <c r="BK504" s="97"/>
      <c r="BL504" s="44"/>
      <c r="BM504" s="82">
        <f t="shared" si="927"/>
        <v>49.9</v>
      </c>
      <c r="BN504" s="86">
        <f t="shared" si="928"/>
        <v>49900</v>
      </c>
      <c r="BO504" s="86">
        <f t="shared" si="929"/>
        <v>100</v>
      </c>
      <c r="BP504" s="84">
        <f t="shared" si="873"/>
        <v>4</v>
      </c>
      <c r="BQ504" s="84">
        <f t="shared" si="874"/>
        <v>4.13</v>
      </c>
      <c r="BR504" s="84">
        <f t="shared" si="875"/>
        <v>0.02</v>
      </c>
      <c r="BS504" s="84">
        <f t="shared" si="930"/>
        <v>3.2247943074938092E-2</v>
      </c>
      <c r="BT504" s="84">
        <f t="shared" si="931"/>
        <v>895.43769184085829</v>
      </c>
      <c r="BU504" s="84">
        <f t="shared" si="932"/>
        <v>0</v>
      </c>
      <c r="BV504" s="83">
        <f t="shared" si="933"/>
        <v>1378.8925811443946</v>
      </c>
      <c r="BW504" s="81">
        <f t="shared" si="957"/>
        <v>1378.8925811443946</v>
      </c>
      <c r="BX504" s="83">
        <f t="shared" si="876"/>
        <v>0</v>
      </c>
      <c r="BY504" s="141">
        <f t="shared" si="877"/>
        <v>0</v>
      </c>
      <c r="BZ504" s="83">
        <f t="shared" si="878"/>
        <v>4.13</v>
      </c>
      <c r="CA504" s="83">
        <f t="shared" si="879"/>
        <v>0</v>
      </c>
      <c r="CB504" s="83">
        <f t="shared" si="934"/>
        <v>2.7647841418145824</v>
      </c>
      <c r="CC504" s="83">
        <f t="shared" si="880"/>
        <v>2.7647841418145824</v>
      </c>
      <c r="CD504" s="143">
        <f t="shared" si="881"/>
        <v>0.02</v>
      </c>
      <c r="CE504" s="83">
        <f t="shared" si="935"/>
        <v>1.8040523213569731E-2</v>
      </c>
      <c r="CF504" s="84">
        <f t="shared" si="936"/>
        <v>899.6866389322862</v>
      </c>
      <c r="CG504" s="83">
        <f t="shared" si="882"/>
        <v>0</v>
      </c>
      <c r="CH504" s="83">
        <f t="shared" si="937"/>
        <v>2.7672627553303855</v>
      </c>
      <c r="CI504" s="83">
        <f t="shared" si="883"/>
        <v>2.7672627553303855</v>
      </c>
      <c r="CJ504" s="143">
        <f t="shared" si="884"/>
        <v>0.02</v>
      </c>
      <c r="CK504" s="83">
        <f t="shared" si="938"/>
        <v>1.7232910799758458E-2</v>
      </c>
      <c r="CL504" s="84">
        <f t="shared" si="939"/>
        <v>842.06442954050476</v>
      </c>
      <c r="CM504" s="83">
        <f t="shared" si="885"/>
        <v>0</v>
      </c>
      <c r="CN504" s="83">
        <f t="shared" si="940"/>
        <v>2.7394674485516575</v>
      </c>
      <c r="CO504" s="83">
        <f t="shared" si="886"/>
        <v>2.7394674485516575</v>
      </c>
      <c r="CP504" s="143">
        <f t="shared" si="887"/>
        <v>0.02</v>
      </c>
      <c r="CQ504" s="83">
        <f t="shared" si="941"/>
        <v>1.7392564504283756E-2</v>
      </c>
      <c r="CR504" s="84">
        <f t="shared" si="942"/>
        <v>828.25999587459296</v>
      </c>
      <c r="CS504" s="83">
        <f t="shared" si="888"/>
        <v>0</v>
      </c>
      <c r="CT504" s="83">
        <f t="shared" si="943"/>
        <v>2.734680520866942</v>
      </c>
      <c r="CU504" s="83">
        <f t="shared" si="889"/>
        <v>2.734680520866942</v>
      </c>
      <c r="CV504" s="143">
        <f t="shared" si="890"/>
        <v>0.02</v>
      </c>
      <c r="CW504" s="83">
        <f t="shared" si="944"/>
        <v>1.7420526987183819E-2</v>
      </c>
      <c r="CX504" s="84">
        <f t="shared" si="945"/>
        <v>826.77809214062631</v>
      </c>
      <c r="CY504" s="83">
        <f t="shared" si="891"/>
        <v>0</v>
      </c>
      <c r="CZ504" s="83">
        <f t="shared" si="946"/>
        <v>2.734209856269624</v>
      </c>
      <c r="DA504" s="83">
        <f t="shared" si="892"/>
        <v>2.734209856269624</v>
      </c>
      <c r="DB504" s="143">
        <f t="shared" si="893"/>
        <v>0.02</v>
      </c>
      <c r="DC504" s="83">
        <f t="shared" si="947"/>
        <v>1.7421446767325752E-2</v>
      </c>
      <c r="DD504" s="84">
        <f t="shared" si="948"/>
        <v>826.70528250712459</v>
      </c>
      <c r="DE504" s="86">
        <f t="shared" si="894"/>
        <v>2482.0066460599105</v>
      </c>
      <c r="DF504" s="86">
        <f t="shared" si="895"/>
        <v>992.80265842396409</v>
      </c>
      <c r="DG504" s="86">
        <f t="shared" si="896"/>
        <v>620.50166151497763</v>
      </c>
      <c r="DH504" s="86">
        <f t="shared" si="897"/>
        <v>0.23009606130300622</v>
      </c>
      <c r="DI504" s="86">
        <f t="shared" si="898"/>
        <v>0.47337418281462978</v>
      </c>
      <c r="DJ504" s="86">
        <f t="shared" si="899"/>
        <v>28.813749951631554</v>
      </c>
      <c r="DK504" s="86">
        <f t="shared" si="900"/>
        <v>-221.97207067968017</v>
      </c>
      <c r="DL504" s="86">
        <f t="shared" si="958"/>
        <v>-221.97207067968017</v>
      </c>
      <c r="DM504" s="86">
        <f t="shared" si="901"/>
        <v>-221.97207067968017</v>
      </c>
      <c r="DN504" s="85">
        <f t="shared" si="902"/>
        <v>0</v>
      </c>
      <c r="DO504" s="85">
        <f t="shared" si="949"/>
        <v>0</v>
      </c>
      <c r="DP504" s="85">
        <f t="shared" si="903"/>
        <v>0</v>
      </c>
      <c r="DQ504" s="85">
        <f t="shared" si="950"/>
        <v>0</v>
      </c>
      <c r="DR504" s="85">
        <f t="shared" si="904"/>
        <v>0</v>
      </c>
      <c r="DS504" s="85">
        <f t="shared" si="951"/>
        <v>0</v>
      </c>
      <c r="DT504" s="81"/>
      <c r="DU504" s="81"/>
      <c r="DV504" s="81">
        <f t="shared" si="952"/>
        <v>0</v>
      </c>
      <c r="DW504" s="100"/>
    </row>
    <row r="505" spans="1:127" x14ac:dyDescent="0.2">
      <c r="A505" s="59">
        <f t="shared" si="905"/>
        <v>66.666666666667112</v>
      </c>
      <c r="B505" s="44">
        <f t="shared" si="906"/>
        <v>66666.666666667108</v>
      </c>
      <c r="C505" s="52">
        <f t="shared" si="840"/>
        <v>133.33333333333334</v>
      </c>
      <c r="D505" s="50">
        <f t="shared" si="841"/>
        <v>4</v>
      </c>
      <c r="E505" s="44">
        <f t="shared" si="842"/>
        <v>4.13</v>
      </c>
      <c r="F505" s="47">
        <f t="shared" si="843"/>
        <v>0.02</v>
      </c>
      <c r="G505" s="52">
        <f t="shared" si="907"/>
        <v>2.4515558428955791E-2</v>
      </c>
      <c r="H505" s="57">
        <f t="shared" si="908"/>
        <v>668.4391870522727</v>
      </c>
      <c r="I505" s="52">
        <f t="shared" si="909"/>
        <v>0</v>
      </c>
      <c r="J505" s="54">
        <f t="shared" si="910"/>
        <v>1944.8104732612055</v>
      </c>
      <c r="K505" s="46">
        <f t="shared" si="953"/>
        <v>1944.8104732612055</v>
      </c>
      <c r="L505" s="80">
        <f t="shared" si="844"/>
        <v>0</v>
      </c>
      <c r="M505" s="142">
        <f t="shared" si="845"/>
        <v>0</v>
      </c>
      <c r="N505" s="60">
        <f t="shared" si="846"/>
        <v>4.13</v>
      </c>
      <c r="O505" s="53">
        <f t="shared" si="847"/>
        <v>0</v>
      </c>
      <c r="P505" s="58">
        <f t="shared" si="911"/>
        <v>2.7752716180495156</v>
      </c>
      <c r="Q505" s="49">
        <f t="shared" si="848"/>
        <v>2.7752716180495156</v>
      </c>
      <c r="R505" s="143">
        <f t="shared" si="849"/>
        <v>0.02</v>
      </c>
      <c r="S505" s="51">
        <f t="shared" si="912"/>
        <v>1.907536892988743E-2</v>
      </c>
      <c r="T505" s="57">
        <f t="shared" si="913"/>
        <v>671.01010951789806</v>
      </c>
      <c r="U505" s="53">
        <f t="shared" si="850"/>
        <v>0</v>
      </c>
      <c r="V505" s="58">
        <f t="shared" si="914"/>
        <v>2.7744308390393533</v>
      </c>
      <c r="W505" s="49">
        <f t="shared" si="851"/>
        <v>2.7744308390393533</v>
      </c>
      <c r="X505" s="143">
        <f t="shared" si="852"/>
        <v>0.02</v>
      </c>
      <c r="Y505" s="51">
        <f t="shared" si="915"/>
        <v>1.8480547148631676E-2</v>
      </c>
      <c r="Z505" s="57">
        <f t="shared" si="916"/>
        <v>658.12289740742017</v>
      </c>
      <c r="AA505" s="53">
        <f t="shared" si="853"/>
        <v>0</v>
      </c>
      <c r="AB505" s="58">
        <f t="shared" si="917"/>
        <v>2.7789229968029527</v>
      </c>
      <c r="AC505" s="49">
        <f t="shared" si="854"/>
        <v>2.7789229968029527</v>
      </c>
      <c r="AD505" s="143">
        <f t="shared" si="855"/>
        <v>0.02</v>
      </c>
      <c r="AE505" s="49">
        <f t="shared" si="954"/>
        <v>1.8427857299782677E-2</v>
      </c>
      <c r="AF505" s="57">
        <f t="shared" si="918"/>
        <v>655.44866578449501</v>
      </c>
      <c r="AG505" s="53">
        <f t="shared" si="856"/>
        <v>0</v>
      </c>
      <c r="AH505" s="58">
        <f t="shared" si="919"/>
        <v>2.7799423708873015</v>
      </c>
      <c r="AI505" s="49">
        <f t="shared" si="857"/>
        <v>2.7799423708873015</v>
      </c>
      <c r="AJ505" s="143">
        <f t="shared" si="858"/>
        <v>0.02</v>
      </c>
      <c r="AK505" s="51">
        <f t="shared" si="920"/>
        <v>1.842841562464408E-2</v>
      </c>
      <c r="AL505" s="57">
        <f t="shared" si="921"/>
        <v>655.13405493431856</v>
      </c>
      <c r="AM505" s="53">
        <f t="shared" si="859"/>
        <v>0</v>
      </c>
      <c r="AN505" s="58">
        <f t="shared" si="922"/>
        <v>2.7800642746865578</v>
      </c>
      <c r="AO505" s="49">
        <f t="shared" si="860"/>
        <v>2.7800642746865578</v>
      </c>
      <c r="AP505" s="143">
        <f t="shared" si="861"/>
        <v>0.02</v>
      </c>
      <c r="AQ505" s="51">
        <f t="shared" si="923"/>
        <v>1.8428711274376276E-2</v>
      </c>
      <c r="AR505" s="57">
        <f t="shared" si="924"/>
        <v>655.10498143314021</v>
      </c>
      <c r="AS505" s="44">
        <f t="shared" si="862"/>
        <v>3500.6588518701697</v>
      </c>
      <c r="AT505" s="44">
        <f t="shared" si="863"/>
        <v>1400.2635407480677</v>
      </c>
      <c r="AU505" s="44">
        <f t="shared" si="864"/>
        <v>875.16471296754241</v>
      </c>
      <c r="AV505" s="47">
        <f t="shared" si="865"/>
        <v>2.2597004382716079</v>
      </c>
      <c r="AW505" s="47">
        <f t="shared" si="866"/>
        <v>25.37602889118314</v>
      </c>
      <c r="AX505" s="86">
        <f t="shared" si="867"/>
        <v>896.48789061052673</v>
      </c>
      <c r="AY505" s="86">
        <f t="shared" si="868"/>
        <v>119.88978804598108</v>
      </c>
      <c r="AZ505" s="10">
        <f t="shared" si="925"/>
        <v>119.88978804598108</v>
      </c>
      <c r="BA505" s="44">
        <f t="shared" si="869"/>
        <v>119.88978804598108</v>
      </c>
      <c r="BB505" s="9">
        <f t="shared" si="870"/>
        <v>119.88978804598108</v>
      </c>
      <c r="BC505" s="45">
        <f t="shared" si="959"/>
        <v>15985.305072797479</v>
      </c>
      <c r="BD505" s="9">
        <f t="shared" si="871"/>
        <v>119.88978804598108</v>
      </c>
      <c r="BE505" s="45">
        <f t="shared" si="955"/>
        <v>15985.305072797479</v>
      </c>
      <c r="BF505" s="9">
        <f t="shared" si="872"/>
        <v>119.88978804598108</v>
      </c>
      <c r="BG505" s="45">
        <f t="shared" si="956"/>
        <v>15985.305072797479</v>
      </c>
      <c r="BH505" s="58"/>
      <c r="BI505" s="58"/>
      <c r="BJ505" s="58">
        <f t="shared" si="926"/>
        <v>-119.88978804598108</v>
      </c>
      <c r="BK505" s="97"/>
      <c r="BL505" s="44"/>
      <c r="BM505" s="82">
        <f t="shared" si="927"/>
        <v>50</v>
      </c>
      <c r="BN505" s="86">
        <f t="shared" si="928"/>
        <v>50000</v>
      </c>
      <c r="BO505" s="86">
        <f t="shared" si="929"/>
        <v>100</v>
      </c>
      <c r="BP505" s="84">
        <f t="shared" si="873"/>
        <v>4</v>
      </c>
      <c r="BQ505" s="84">
        <f t="shared" si="874"/>
        <v>4.13</v>
      </c>
      <c r="BR505" s="84">
        <f t="shared" si="875"/>
        <v>0.02</v>
      </c>
      <c r="BS505" s="84">
        <f t="shared" si="930"/>
        <v>3.224594307493809E-2</v>
      </c>
      <c r="BT505" s="84">
        <f t="shared" si="931"/>
        <v>896.21848949400442</v>
      </c>
      <c r="BU505" s="84">
        <f t="shared" si="932"/>
        <v>0</v>
      </c>
      <c r="BV505" s="83">
        <f t="shared" si="933"/>
        <v>1382.1298811443946</v>
      </c>
      <c r="BW505" s="81">
        <f t="shared" si="957"/>
        <v>1382.1298811443946</v>
      </c>
      <c r="BX505" s="83">
        <f t="shared" si="876"/>
        <v>0</v>
      </c>
      <c r="BY505" s="141">
        <f t="shared" si="877"/>
        <v>0</v>
      </c>
      <c r="BZ505" s="83">
        <f t="shared" si="878"/>
        <v>4.13</v>
      </c>
      <c r="CA505" s="83">
        <f t="shared" si="879"/>
        <v>0</v>
      </c>
      <c r="CB505" s="83">
        <f t="shared" si="934"/>
        <v>2.7654505009881669</v>
      </c>
      <c r="CC505" s="83">
        <f t="shared" si="880"/>
        <v>2.7654505009881669</v>
      </c>
      <c r="CD505" s="143">
        <f t="shared" si="881"/>
        <v>0.02</v>
      </c>
      <c r="CE505" s="83">
        <f t="shared" si="935"/>
        <v>1.8038523213569732E-2</v>
      </c>
      <c r="CF505" s="84">
        <f t="shared" si="936"/>
        <v>900.33911385576187</v>
      </c>
      <c r="CG505" s="83">
        <f t="shared" si="882"/>
        <v>0</v>
      </c>
      <c r="CH505" s="83">
        <f t="shared" si="937"/>
        <v>2.7678650269486016</v>
      </c>
      <c r="CI505" s="83">
        <f t="shared" si="883"/>
        <v>2.7678650269486016</v>
      </c>
      <c r="CJ505" s="143">
        <f t="shared" si="884"/>
        <v>0.02</v>
      </c>
      <c r="CK505" s="83">
        <f t="shared" si="938"/>
        <v>1.7230910799758459E-2</v>
      </c>
      <c r="CL505" s="84">
        <f t="shared" si="939"/>
        <v>842.68713552556403</v>
      </c>
      <c r="CM505" s="83">
        <f t="shared" si="885"/>
        <v>0</v>
      </c>
      <c r="CN505" s="83">
        <f t="shared" si="940"/>
        <v>2.7399216148029577</v>
      </c>
      <c r="CO505" s="83">
        <f t="shared" si="886"/>
        <v>2.7399216148029577</v>
      </c>
      <c r="CP505" s="143">
        <f t="shared" si="887"/>
        <v>0.02</v>
      </c>
      <c r="CQ505" s="83">
        <f t="shared" si="941"/>
        <v>1.7390564504283758E-2</v>
      </c>
      <c r="CR505" s="84">
        <f t="shared" si="942"/>
        <v>828.89484789714493</v>
      </c>
      <c r="CS505" s="83">
        <f t="shared" si="888"/>
        <v>0</v>
      </c>
      <c r="CT505" s="83">
        <f t="shared" si="943"/>
        <v>2.7351072164834012</v>
      </c>
      <c r="CU505" s="83">
        <f t="shared" si="889"/>
        <v>2.7351072164834012</v>
      </c>
      <c r="CV505" s="143">
        <f t="shared" si="890"/>
        <v>0.02</v>
      </c>
      <c r="CW505" s="83">
        <f t="shared" si="944"/>
        <v>1.7418526987183821E-2</v>
      </c>
      <c r="CX505" s="84">
        <f t="shared" si="945"/>
        <v>827.41507795503003</v>
      </c>
      <c r="CY505" s="83">
        <f t="shared" si="891"/>
        <v>0</v>
      </c>
      <c r="CZ505" s="83">
        <f t="shared" si="946"/>
        <v>2.734633785217139</v>
      </c>
      <c r="DA505" s="83">
        <f t="shared" si="892"/>
        <v>2.734633785217139</v>
      </c>
      <c r="DB505" s="143">
        <f t="shared" si="893"/>
        <v>0.02</v>
      </c>
      <c r="DC505" s="83">
        <f t="shared" si="947"/>
        <v>1.7419446767325753E-2</v>
      </c>
      <c r="DD505" s="84">
        <f t="shared" si="948"/>
        <v>827.34241161143893</v>
      </c>
      <c r="DE505" s="86">
        <f t="shared" si="894"/>
        <v>2487.8337860599104</v>
      </c>
      <c r="DF505" s="86">
        <f t="shared" si="895"/>
        <v>995.13351442396402</v>
      </c>
      <c r="DG505" s="86">
        <f t="shared" si="896"/>
        <v>621.9584465149776</v>
      </c>
      <c r="DH505" s="86">
        <f t="shared" si="897"/>
        <v>0.22937932908963735</v>
      </c>
      <c r="DI505" s="86">
        <f t="shared" si="898"/>
        <v>0.47066923339424194</v>
      </c>
      <c r="DJ505" s="86">
        <f t="shared" si="899"/>
        <v>28.505216537702616</v>
      </c>
      <c r="DK505" s="86">
        <f t="shared" si="900"/>
        <v>-224.49830097553058</v>
      </c>
      <c r="DL505" s="86">
        <f t="shared" si="958"/>
        <v>-224.49830097553058</v>
      </c>
      <c r="DM505" s="86">
        <f t="shared" si="901"/>
        <v>-224.49830097553058</v>
      </c>
      <c r="DN505" s="85">
        <f t="shared" si="902"/>
        <v>0</v>
      </c>
      <c r="DO505" s="85">
        <f t="shared" si="949"/>
        <v>0</v>
      </c>
      <c r="DP505" s="85">
        <f t="shared" si="903"/>
        <v>0</v>
      </c>
      <c r="DQ505" s="85">
        <f t="shared" si="950"/>
        <v>0</v>
      </c>
      <c r="DR505" s="85">
        <f t="shared" si="904"/>
        <v>0</v>
      </c>
      <c r="DS505" s="85">
        <f t="shared" si="951"/>
        <v>0</v>
      </c>
      <c r="DT505" s="81"/>
      <c r="DU505" s="81"/>
      <c r="DV505" s="81">
        <f t="shared" si="952"/>
        <v>0</v>
      </c>
      <c r="DW505" s="100"/>
    </row>
    <row r="506" spans="1:127" x14ac:dyDescent="0.2">
      <c r="A506" s="59">
        <f t="shared" si="905"/>
        <v>66.800000000000438</v>
      </c>
      <c r="B506" s="44">
        <f t="shared" si="906"/>
        <v>66800.000000000437</v>
      </c>
      <c r="C506" s="52">
        <f t="shared" si="840"/>
        <v>133.33333333333334</v>
      </c>
      <c r="D506" s="50">
        <f t="shared" si="841"/>
        <v>4</v>
      </c>
      <c r="E506" s="44">
        <f t="shared" si="842"/>
        <v>4.13</v>
      </c>
      <c r="F506" s="47">
        <f t="shared" si="843"/>
        <v>0.02</v>
      </c>
      <c r="G506" s="52">
        <f t="shared" si="907"/>
        <v>2.4512891762289123E-2</v>
      </c>
      <c r="H506" s="57">
        <f t="shared" si="908"/>
        <v>669.23060674866088</v>
      </c>
      <c r="I506" s="52">
        <f t="shared" si="909"/>
        <v>0</v>
      </c>
      <c r="J506" s="54">
        <f t="shared" si="910"/>
        <v>1949.1268732612054</v>
      </c>
      <c r="K506" s="46">
        <f t="shared" si="953"/>
        <v>1949.1268732612054</v>
      </c>
      <c r="L506" s="80">
        <f t="shared" si="844"/>
        <v>0</v>
      </c>
      <c r="M506" s="142">
        <f t="shared" si="845"/>
        <v>0</v>
      </c>
      <c r="N506" s="60">
        <f t="shared" si="846"/>
        <v>4.13</v>
      </c>
      <c r="O506" s="53">
        <f t="shared" si="847"/>
        <v>0</v>
      </c>
      <c r="P506" s="58">
        <f t="shared" si="911"/>
        <v>2.7753306775244875</v>
      </c>
      <c r="Q506" s="49">
        <f t="shared" si="848"/>
        <v>2.7753306775244875</v>
      </c>
      <c r="R506" s="143">
        <f t="shared" si="849"/>
        <v>0.02</v>
      </c>
      <c r="S506" s="51">
        <f t="shared" si="912"/>
        <v>1.9072702263220762E-2</v>
      </c>
      <c r="T506" s="57">
        <f t="shared" si="913"/>
        <v>671.92649000104325</v>
      </c>
      <c r="U506" s="53">
        <f t="shared" si="850"/>
        <v>0</v>
      </c>
      <c r="V506" s="58">
        <f t="shared" si="914"/>
        <v>2.7744581540262407</v>
      </c>
      <c r="W506" s="49">
        <f t="shared" si="851"/>
        <v>2.7744581540262407</v>
      </c>
      <c r="X506" s="143">
        <f t="shared" si="852"/>
        <v>0.02</v>
      </c>
      <c r="Y506" s="51">
        <f t="shared" si="915"/>
        <v>1.8477880481965008E-2</v>
      </c>
      <c r="Z506" s="57">
        <f t="shared" si="916"/>
        <v>659.01096970704407</v>
      </c>
      <c r="AA506" s="53">
        <f t="shared" si="853"/>
        <v>0</v>
      </c>
      <c r="AB506" s="58">
        <f t="shared" si="917"/>
        <v>2.7789136959094236</v>
      </c>
      <c r="AC506" s="49">
        <f t="shared" si="854"/>
        <v>2.7789136959094236</v>
      </c>
      <c r="AD506" s="143">
        <f t="shared" si="855"/>
        <v>0.02</v>
      </c>
      <c r="AE506" s="49">
        <f t="shared" si="954"/>
        <v>1.8425190633116009E-2</v>
      </c>
      <c r="AF506" s="57">
        <f t="shared" si="918"/>
        <v>656.33277443558745</v>
      </c>
      <c r="AG506" s="53">
        <f t="shared" si="856"/>
        <v>0</v>
      </c>
      <c r="AH506" s="58">
        <f t="shared" si="919"/>
        <v>2.7799250638279513</v>
      </c>
      <c r="AI506" s="49">
        <f t="shared" si="857"/>
        <v>2.7799250638279513</v>
      </c>
      <c r="AJ506" s="143">
        <f t="shared" si="858"/>
        <v>0.02</v>
      </c>
      <c r="AK506" s="51">
        <f t="shared" si="920"/>
        <v>1.8425748957977411E-2</v>
      </c>
      <c r="AL506" s="57">
        <f t="shared" si="921"/>
        <v>656.0178661712846</v>
      </c>
      <c r="AM506" s="53">
        <f t="shared" si="859"/>
        <v>0</v>
      </c>
      <c r="AN506" s="58">
        <f t="shared" si="922"/>
        <v>2.7800459652912979</v>
      </c>
      <c r="AO506" s="49">
        <f t="shared" si="860"/>
        <v>2.7800459652912979</v>
      </c>
      <c r="AP506" s="143">
        <f t="shared" si="861"/>
        <v>0.02</v>
      </c>
      <c r="AQ506" s="51">
        <f t="shared" si="923"/>
        <v>1.8426044607709607E-2</v>
      </c>
      <c r="AR506" s="57">
        <f t="shared" si="924"/>
        <v>655.98876809514081</v>
      </c>
      <c r="AS506" s="44">
        <f t="shared" si="862"/>
        <v>3508.4283718701699</v>
      </c>
      <c r="AT506" s="44">
        <f t="shared" si="863"/>
        <v>1403.3713487480679</v>
      </c>
      <c r="AU506" s="44">
        <f t="shared" si="864"/>
        <v>877.10709296754248</v>
      </c>
      <c r="AV506" s="47">
        <f t="shared" si="865"/>
        <v>2.2440528442080927</v>
      </c>
      <c r="AW506" s="47">
        <f t="shared" si="866"/>
        <v>25.046717491491112</v>
      </c>
      <c r="AX506" s="86">
        <f t="shared" si="867"/>
        <v>877.89461130151017</v>
      </c>
      <c r="AY506" s="86">
        <f t="shared" si="868"/>
        <v>118.73005913527159</v>
      </c>
      <c r="AZ506" s="10">
        <f t="shared" si="925"/>
        <v>118.73005913527159</v>
      </c>
      <c r="BA506" s="44">
        <f t="shared" si="869"/>
        <v>118.73005913527159</v>
      </c>
      <c r="BB506" s="9">
        <f t="shared" si="870"/>
        <v>118.73005913527159</v>
      </c>
      <c r="BC506" s="45">
        <f t="shared" si="959"/>
        <v>15830.674551369546</v>
      </c>
      <c r="BD506" s="9">
        <f t="shared" si="871"/>
        <v>118.73005913527159</v>
      </c>
      <c r="BE506" s="45">
        <f t="shared" si="955"/>
        <v>15830.674551369546</v>
      </c>
      <c r="BF506" s="9">
        <f t="shared" si="872"/>
        <v>118.73005913527159</v>
      </c>
      <c r="BG506" s="45">
        <f t="shared" si="956"/>
        <v>15830.674551369546</v>
      </c>
      <c r="BH506" s="58"/>
      <c r="BI506" s="58"/>
      <c r="BJ506" s="58">
        <f t="shared" si="926"/>
        <v>-118.73005913527159</v>
      </c>
      <c r="BK506" s="97"/>
      <c r="BL506" s="44"/>
      <c r="BM506" s="82">
        <f t="shared" si="927"/>
        <v>50.1</v>
      </c>
      <c r="BN506" s="86">
        <f t="shared" si="928"/>
        <v>50100</v>
      </c>
      <c r="BO506" s="86">
        <f t="shared" si="929"/>
        <v>100</v>
      </c>
      <c r="BP506" s="84">
        <f t="shared" si="873"/>
        <v>4</v>
      </c>
      <c r="BQ506" s="84">
        <f t="shared" si="874"/>
        <v>4.13</v>
      </c>
      <c r="BR506" s="84">
        <f t="shared" si="875"/>
        <v>0.02</v>
      </c>
      <c r="BS506" s="84">
        <f t="shared" si="930"/>
        <v>3.2243943074938088E-2</v>
      </c>
      <c r="BT506" s="84">
        <f t="shared" si="931"/>
        <v>896.99923872100044</v>
      </c>
      <c r="BU506" s="84">
        <f t="shared" si="932"/>
        <v>0</v>
      </c>
      <c r="BV506" s="83">
        <f t="shared" si="933"/>
        <v>1385.3671811443946</v>
      </c>
      <c r="BW506" s="81">
        <f t="shared" si="957"/>
        <v>1385.3671811443946</v>
      </c>
      <c r="BX506" s="83">
        <f t="shared" si="876"/>
        <v>0</v>
      </c>
      <c r="BY506" s="141">
        <f t="shared" si="877"/>
        <v>0</v>
      </c>
      <c r="BZ506" s="83">
        <f t="shared" si="878"/>
        <v>4.13</v>
      </c>
      <c r="CA506" s="83">
        <f t="shared" si="879"/>
        <v>0</v>
      </c>
      <c r="CB506" s="83">
        <f t="shared" si="934"/>
        <v>2.7661189898681653</v>
      </c>
      <c r="CC506" s="83">
        <f t="shared" si="880"/>
        <v>2.7661189898681653</v>
      </c>
      <c r="CD506" s="143">
        <f t="shared" si="881"/>
        <v>0.02</v>
      </c>
      <c r="CE506" s="83">
        <f t="shared" si="935"/>
        <v>1.8036523213569734E-2</v>
      </c>
      <c r="CF506" s="84">
        <f t="shared" si="936"/>
        <v>900.9913592388242</v>
      </c>
      <c r="CG506" s="83">
        <f t="shared" si="882"/>
        <v>0</v>
      </c>
      <c r="CH506" s="83">
        <f t="shared" si="937"/>
        <v>2.7684686488329842</v>
      </c>
      <c r="CI506" s="83">
        <f t="shared" si="883"/>
        <v>2.7684686488329842</v>
      </c>
      <c r="CJ506" s="143">
        <f t="shared" si="884"/>
        <v>0.02</v>
      </c>
      <c r="CK506" s="83">
        <f t="shared" si="938"/>
        <v>1.7228910799758461E-2</v>
      </c>
      <c r="CL506" s="84">
        <f t="shared" si="939"/>
        <v>843.30963375549959</v>
      </c>
      <c r="CM506" s="83">
        <f t="shared" si="885"/>
        <v>0</v>
      </c>
      <c r="CN506" s="83">
        <f t="shared" si="940"/>
        <v>2.7403770551647075</v>
      </c>
      <c r="CO506" s="83">
        <f t="shared" si="886"/>
        <v>2.7403770551647075</v>
      </c>
      <c r="CP506" s="143">
        <f t="shared" si="887"/>
        <v>0.02</v>
      </c>
      <c r="CQ506" s="83">
        <f t="shared" si="941"/>
        <v>1.7388564504283759E-2</v>
      </c>
      <c r="CR506" s="84">
        <f t="shared" si="942"/>
        <v>829.52952169256787</v>
      </c>
      <c r="CS506" s="83">
        <f t="shared" si="888"/>
        <v>0</v>
      </c>
      <c r="CT506" s="83">
        <f t="shared" si="943"/>
        <v>2.7355352649079521</v>
      </c>
      <c r="CU506" s="83">
        <f t="shared" si="889"/>
        <v>2.7355352649079521</v>
      </c>
      <c r="CV506" s="143">
        <f t="shared" si="890"/>
        <v>0.02</v>
      </c>
      <c r="CW506" s="83">
        <f t="shared" si="944"/>
        <v>1.7416526987183822E-2</v>
      </c>
      <c r="CX506" s="84">
        <f t="shared" si="945"/>
        <v>828.05189127197116</v>
      </c>
      <c r="CY506" s="83">
        <f t="shared" si="891"/>
        <v>0</v>
      </c>
      <c r="CZ506" s="83">
        <f t="shared" si="946"/>
        <v>2.735059080046597</v>
      </c>
      <c r="DA506" s="83">
        <f t="shared" si="892"/>
        <v>2.735059080046597</v>
      </c>
      <c r="DB506" s="143">
        <f t="shared" si="893"/>
        <v>0.02</v>
      </c>
      <c r="DC506" s="83">
        <f t="shared" si="947"/>
        <v>1.7417446767325755E-2</v>
      </c>
      <c r="DD506" s="84">
        <f t="shared" si="948"/>
        <v>827.97936881066198</v>
      </c>
      <c r="DE506" s="86">
        <f t="shared" si="894"/>
        <v>2493.6609260599103</v>
      </c>
      <c r="DF506" s="86">
        <f t="shared" si="895"/>
        <v>997.46437042396406</v>
      </c>
      <c r="DG506" s="86">
        <f t="shared" si="896"/>
        <v>623.41523151497756</v>
      </c>
      <c r="DH506" s="86">
        <f t="shared" si="897"/>
        <v>0.2286658472549371</v>
      </c>
      <c r="DI506" s="86">
        <f t="shared" si="898"/>
        <v>0.46798356677626574</v>
      </c>
      <c r="DJ506" s="86">
        <f t="shared" si="899"/>
        <v>28.200419998073897</v>
      </c>
      <c r="DK506" s="86">
        <f t="shared" si="900"/>
        <v>-227.02311868668491</v>
      </c>
      <c r="DL506" s="86">
        <f t="shared" si="958"/>
        <v>-227.02311868668491</v>
      </c>
      <c r="DM506" s="86">
        <f t="shared" si="901"/>
        <v>-227.02311868668491</v>
      </c>
      <c r="DN506" s="85">
        <f t="shared" si="902"/>
        <v>0</v>
      </c>
      <c r="DO506" s="85">
        <f t="shared" si="949"/>
        <v>0</v>
      </c>
      <c r="DP506" s="85">
        <f t="shared" si="903"/>
        <v>0</v>
      </c>
      <c r="DQ506" s="85">
        <f t="shared" si="950"/>
        <v>0</v>
      </c>
      <c r="DR506" s="85">
        <f t="shared" si="904"/>
        <v>0</v>
      </c>
      <c r="DS506" s="85">
        <f t="shared" si="951"/>
        <v>0</v>
      </c>
      <c r="DT506" s="81"/>
      <c r="DU506" s="81"/>
      <c r="DV506" s="81">
        <f t="shared" si="952"/>
        <v>0</v>
      </c>
      <c r="DW506" s="100"/>
    </row>
    <row r="507" spans="1:127" x14ac:dyDescent="0.2">
      <c r="A507" s="59">
        <f t="shared" si="905"/>
        <v>66.933333333333763</v>
      </c>
      <c r="B507" s="44">
        <f t="shared" si="906"/>
        <v>66933.333333333765</v>
      </c>
      <c r="C507" s="52">
        <f t="shared" si="840"/>
        <v>133.33333333333334</v>
      </c>
      <c r="D507" s="50">
        <f t="shared" si="841"/>
        <v>4</v>
      </c>
      <c r="E507" s="44">
        <f t="shared" si="842"/>
        <v>4.13</v>
      </c>
      <c r="F507" s="47">
        <f t="shared" si="843"/>
        <v>0.02</v>
      </c>
      <c r="G507" s="52">
        <f t="shared" si="907"/>
        <v>2.4510225095622454E-2</v>
      </c>
      <c r="H507" s="57">
        <f t="shared" si="908"/>
        <v>670.02194035411549</v>
      </c>
      <c r="I507" s="52">
        <f t="shared" si="909"/>
        <v>0</v>
      </c>
      <c r="J507" s="54">
        <f t="shared" si="910"/>
        <v>1953.4432732612054</v>
      </c>
      <c r="K507" s="46">
        <f t="shared" si="953"/>
        <v>1953.4432732612054</v>
      </c>
      <c r="L507" s="80">
        <f t="shared" si="844"/>
        <v>0</v>
      </c>
      <c r="M507" s="142">
        <f t="shared" si="845"/>
        <v>0</v>
      </c>
      <c r="N507" s="60">
        <f t="shared" si="846"/>
        <v>4.13</v>
      </c>
      <c r="O507" s="53">
        <f t="shared" si="847"/>
        <v>0</v>
      </c>
      <c r="P507" s="58">
        <f t="shared" si="911"/>
        <v>2.7753921043099044</v>
      </c>
      <c r="Q507" s="49">
        <f t="shared" si="848"/>
        <v>2.7753921043099044</v>
      </c>
      <c r="R507" s="143">
        <f t="shared" si="849"/>
        <v>0.02</v>
      </c>
      <c r="S507" s="51">
        <f t="shared" si="912"/>
        <v>1.9070035596554093E-2</v>
      </c>
      <c r="T507" s="57">
        <f t="shared" si="913"/>
        <v>672.84272287060526</v>
      </c>
      <c r="U507" s="53">
        <f t="shared" si="850"/>
        <v>0</v>
      </c>
      <c r="V507" s="58">
        <f t="shared" si="914"/>
        <v>2.7744886948189453</v>
      </c>
      <c r="W507" s="49">
        <f t="shared" si="851"/>
        <v>2.7744886948189453</v>
      </c>
      <c r="X507" s="143">
        <f t="shared" si="852"/>
        <v>0.02</v>
      </c>
      <c r="Y507" s="51">
        <f t="shared" si="915"/>
        <v>1.847521381529834E-2</v>
      </c>
      <c r="Z507" s="57">
        <f t="shared" si="916"/>
        <v>659.89890511030194</v>
      </c>
      <c r="AA507" s="53">
        <f t="shared" si="853"/>
        <v>0</v>
      </c>
      <c r="AB507" s="58">
        <f t="shared" si="917"/>
        <v>2.7789074505195805</v>
      </c>
      <c r="AC507" s="49">
        <f t="shared" si="854"/>
        <v>2.7789074505195805</v>
      </c>
      <c r="AD507" s="143">
        <f t="shared" si="855"/>
        <v>0.02</v>
      </c>
      <c r="AE507" s="49">
        <f t="shared" si="954"/>
        <v>1.842252396644934E-2</v>
      </c>
      <c r="AF507" s="57">
        <f t="shared" si="918"/>
        <v>657.21675809807175</v>
      </c>
      <c r="AG507" s="53">
        <f t="shared" si="856"/>
        <v>0</v>
      </c>
      <c r="AH507" s="58">
        <f t="shared" si="919"/>
        <v>2.7799107873067608</v>
      </c>
      <c r="AI507" s="49">
        <f t="shared" si="857"/>
        <v>2.7799107873067608</v>
      </c>
      <c r="AJ507" s="143">
        <f t="shared" si="858"/>
        <v>0.02</v>
      </c>
      <c r="AK507" s="51">
        <f t="shared" si="920"/>
        <v>1.8423082291310743E-2</v>
      </c>
      <c r="AL507" s="57">
        <f t="shared" si="921"/>
        <v>656.90155500949015</v>
      </c>
      <c r="AM507" s="53">
        <f t="shared" si="859"/>
        <v>0</v>
      </c>
      <c r="AN507" s="58">
        <f t="shared" si="922"/>
        <v>2.7800306842323002</v>
      </c>
      <c r="AO507" s="49">
        <f t="shared" si="860"/>
        <v>2.7800306842323002</v>
      </c>
      <c r="AP507" s="143">
        <f t="shared" si="861"/>
        <v>0.02</v>
      </c>
      <c r="AQ507" s="51">
        <f t="shared" si="923"/>
        <v>1.8423377941042939E-2</v>
      </c>
      <c r="AR507" s="57">
        <f t="shared" si="924"/>
        <v>656.8724326821972</v>
      </c>
      <c r="AS507" s="44">
        <f t="shared" si="862"/>
        <v>3516.1978918701698</v>
      </c>
      <c r="AT507" s="44">
        <f t="shared" si="863"/>
        <v>1406.4791567480677</v>
      </c>
      <c r="AU507" s="44">
        <f t="shared" si="864"/>
        <v>879.04947296754244</v>
      </c>
      <c r="AV507" s="47">
        <f t="shared" si="865"/>
        <v>2.2285451727237198</v>
      </c>
      <c r="AW507" s="47">
        <f t="shared" si="866"/>
        <v>24.722337968508551</v>
      </c>
      <c r="AX507" s="86">
        <f t="shared" si="867"/>
        <v>859.72369059190589</v>
      </c>
      <c r="AY507" s="86">
        <f t="shared" si="868"/>
        <v>117.57667312542736</v>
      </c>
      <c r="AZ507" s="10">
        <f t="shared" si="925"/>
        <v>117.57667312542736</v>
      </c>
      <c r="BA507" s="44">
        <f t="shared" si="869"/>
        <v>117.57667312542736</v>
      </c>
      <c r="BB507" s="9">
        <f t="shared" si="870"/>
        <v>117.57667312542736</v>
      </c>
      <c r="BC507" s="45">
        <f t="shared" si="959"/>
        <v>15676.889750056982</v>
      </c>
      <c r="BD507" s="9">
        <f t="shared" si="871"/>
        <v>117.57667312542736</v>
      </c>
      <c r="BE507" s="45">
        <f t="shared" si="955"/>
        <v>15676.889750056982</v>
      </c>
      <c r="BF507" s="9">
        <f t="shared" si="872"/>
        <v>117.57667312542736</v>
      </c>
      <c r="BG507" s="45">
        <f t="shared" si="956"/>
        <v>15676.889750056982</v>
      </c>
      <c r="BH507" s="58"/>
      <c r="BI507" s="58"/>
      <c r="BJ507" s="58">
        <f t="shared" si="926"/>
        <v>-117.57667312542736</v>
      </c>
      <c r="BK507" s="97"/>
      <c r="BL507" s="44"/>
      <c r="BM507" s="82">
        <f t="shared" si="927"/>
        <v>50.2</v>
      </c>
      <c r="BN507" s="86">
        <f t="shared" si="928"/>
        <v>50200</v>
      </c>
      <c r="BO507" s="86">
        <f t="shared" si="929"/>
        <v>100</v>
      </c>
      <c r="BP507" s="84">
        <f t="shared" si="873"/>
        <v>4</v>
      </c>
      <c r="BQ507" s="84">
        <f t="shared" si="874"/>
        <v>4.13</v>
      </c>
      <c r="BR507" s="84">
        <f t="shared" si="875"/>
        <v>0.02</v>
      </c>
      <c r="BS507" s="84">
        <f t="shared" si="930"/>
        <v>3.2241943074938086E-2</v>
      </c>
      <c r="BT507" s="84">
        <f t="shared" si="931"/>
        <v>897.77993952184636</v>
      </c>
      <c r="BU507" s="84">
        <f t="shared" si="932"/>
        <v>0</v>
      </c>
      <c r="BV507" s="83">
        <f t="shared" si="933"/>
        <v>1388.6044811443946</v>
      </c>
      <c r="BW507" s="81">
        <f t="shared" si="957"/>
        <v>1388.6044811443946</v>
      </c>
      <c r="BX507" s="83">
        <f t="shared" si="876"/>
        <v>0</v>
      </c>
      <c r="BY507" s="141">
        <f t="shared" si="877"/>
        <v>0</v>
      </c>
      <c r="BZ507" s="83">
        <f t="shared" si="878"/>
        <v>4.13</v>
      </c>
      <c r="CA507" s="83">
        <f t="shared" si="879"/>
        <v>0</v>
      </c>
      <c r="CB507" s="83">
        <f t="shared" si="934"/>
        <v>2.766789608092898</v>
      </c>
      <c r="CC507" s="83">
        <f t="shared" si="880"/>
        <v>2.766789608092898</v>
      </c>
      <c r="CD507" s="143">
        <f t="shared" si="881"/>
        <v>0.02</v>
      </c>
      <c r="CE507" s="83">
        <f t="shared" si="935"/>
        <v>1.8034523213569735E-2</v>
      </c>
      <c r="CF507" s="84">
        <f t="shared" si="936"/>
        <v>901.64337469006216</v>
      </c>
      <c r="CG507" s="83">
        <f t="shared" si="882"/>
        <v>0</v>
      </c>
      <c r="CH507" s="83">
        <f t="shared" si="937"/>
        <v>2.7690736191802352</v>
      </c>
      <c r="CI507" s="83">
        <f t="shared" si="883"/>
        <v>2.7690736191802352</v>
      </c>
      <c r="CJ507" s="143">
        <f t="shared" si="884"/>
        <v>0.02</v>
      </c>
      <c r="CK507" s="83">
        <f t="shared" si="938"/>
        <v>1.7226910799758462E-2</v>
      </c>
      <c r="CL507" s="84">
        <f t="shared" si="939"/>
        <v>843.93192401719432</v>
      </c>
      <c r="CM507" s="83">
        <f t="shared" si="885"/>
        <v>0</v>
      </c>
      <c r="CN507" s="83">
        <f t="shared" si="940"/>
        <v>2.7408337681031174</v>
      </c>
      <c r="CO507" s="83">
        <f t="shared" si="886"/>
        <v>2.7408337681031174</v>
      </c>
      <c r="CP507" s="143">
        <f t="shared" si="887"/>
        <v>0.02</v>
      </c>
      <c r="CQ507" s="83">
        <f t="shared" si="941"/>
        <v>1.7386564504283761E-2</v>
      </c>
      <c r="CR507" s="84">
        <f t="shared" si="942"/>
        <v>830.16401702493511</v>
      </c>
      <c r="CS507" s="83">
        <f t="shared" si="888"/>
        <v>0</v>
      </c>
      <c r="CT507" s="83">
        <f t="shared" si="943"/>
        <v>2.7359646647492957</v>
      </c>
      <c r="CU507" s="83">
        <f t="shared" si="889"/>
        <v>2.7359646647492957</v>
      </c>
      <c r="CV507" s="143">
        <f t="shared" si="890"/>
        <v>0.02</v>
      </c>
      <c r="CW507" s="83">
        <f t="shared" si="944"/>
        <v>1.7414526987183824E-2</v>
      </c>
      <c r="CX507" s="84">
        <f t="shared" si="945"/>
        <v>828.68853183042404</v>
      </c>
      <c r="CY507" s="83">
        <f t="shared" si="891"/>
        <v>0</v>
      </c>
      <c r="CZ507" s="83">
        <f t="shared" si="946"/>
        <v>2.7354857393907359</v>
      </c>
      <c r="DA507" s="83">
        <f t="shared" si="892"/>
        <v>2.7354857393907359</v>
      </c>
      <c r="DB507" s="143">
        <f t="shared" si="893"/>
        <v>0.02</v>
      </c>
      <c r="DC507" s="83">
        <f t="shared" si="947"/>
        <v>1.7415446767325756E-2</v>
      </c>
      <c r="DD507" s="84">
        <f t="shared" si="948"/>
        <v>828.61615384007462</v>
      </c>
      <c r="DE507" s="86">
        <f t="shared" si="894"/>
        <v>2499.4880660599101</v>
      </c>
      <c r="DF507" s="86">
        <f t="shared" si="895"/>
        <v>999.7952264239641</v>
      </c>
      <c r="DG507" s="86">
        <f t="shared" si="896"/>
        <v>624.87201651497753</v>
      </c>
      <c r="DH507" s="86">
        <f t="shared" si="897"/>
        <v>0.22795559754910569</v>
      </c>
      <c r="DI507" s="86">
        <f t="shared" si="898"/>
        <v>0.46531702240004519</v>
      </c>
      <c r="DJ507" s="86">
        <f t="shared" si="899"/>
        <v>27.899310303216332</v>
      </c>
      <c r="DK507" s="86">
        <f t="shared" si="900"/>
        <v>-229.54652398995654</v>
      </c>
      <c r="DL507" s="86">
        <f t="shared" si="958"/>
        <v>-229.54652398995654</v>
      </c>
      <c r="DM507" s="86">
        <f t="shared" si="901"/>
        <v>-229.54652398995654</v>
      </c>
      <c r="DN507" s="85">
        <f t="shared" si="902"/>
        <v>0</v>
      </c>
      <c r="DO507" s="85">
        <f t="shared" si="949"/>
        <v>0</v>
      </c>
      <c r="DP507" s="85">
        <f t="shared" si="903"/>
        <v>0</v>
      </c>
      <c r="DQ507" s="85">
        <f t="shared" si="950"/>
        <v>0</v>
      </c>
      <c r="DR507" s="85">
        <f t="shared" si="904"/>
        <v>0</v>
      </c>
      <c r="DS507" s="85">
        <f t="shared" si="951"/>
        <v>0</v>
      </c>
      <c r="DT507" s="81"/>
      <c r="DU507" s="81"/>
      <c r="DV507" s="81">
        <f t="shared" si="952"/>
        <v>0</v>
      </c>
      <c r="DW507" s="100"/>
    </row>
    <row r="508" spans="1:127" x14ac:dyDescent="0.2">
      <c r="A508" s="59">
        <f t="shared" si="905"/>
        <v>67.066666666667089</v>
      </c>
      <c r="B508" s="44">
        <f t="shared" si="906"/>
        <v>67066.666666667094</v>
      </c>
      <c r="C508" s="52">
        <f t="shared" si="840"/>
        <v>133.33333333333334</v>
      </c>
      <c r="D508" s="50">
        <f t="shared" si="841"/>
        <v>4</v>
      </c>
      <c r="E508" s="44">
        <f t="shared" si="842"/>
        <v>4.13</v>
      </c>
      <c r="F508" s="47">
        <f t="shared" si="843"/>
        <v>0.02</v>
      </c>
      <c r="G508" s="52">
        <f t="shared" si="907"/>
        <v>2.4507558428955786E-2</v>
      </c>
      <c r="H508" s="57">
        <f t="shared" si="908"/>
        <v>670.81318786863653</v>
      </c>
      <c r="I508" s="52">
        <f t="shared" si="909"/>
        <v>0</v>
      </c>
      <c r="J508" s="54">
        <f t="shared" si="910"/>
        <v>1957.7596732612053</v>
      </c>
      <c r="K508" s="46">
        <f t="shared" si="953"/>
        <v>1957.7596732612053</v>
      </c>
      <c r="L508" s="80">
        <f t="shared" si="844"/>
        <v>0</v>
      </c>
      <c r="M508" s="142">
        <f t="shared" si="845"/>
        <v>0</v>
      </c>
      <c r="N508" s="60">
        <f t="shared" si="846"/>
        <v>4.13</v>
      </c>
      <c r="O508" s="53">
        <f t="shared" si="847"/>
        <v>0</v>
      </c>
      <c r="P508" s="58">
        <f t="shared" si="911"/>
        <v>2.7754558964645937</v>
      </c>
      <c r="Q508" s="49">
        <f t="shared" si="848"/>
        <v>2.7754558964645937</v>
      </c>
      <c r="R508" s="143">
        <f t="shared" si="849"/>
        <v>0.02</v>
      </c>
      <c r="S508" s="51">
        <f t="shared" si="912"/>
        <v>1.9067368929887425E-2</v>
      </c>
      <c r="T508" s="57">
        <f t="shared" si="913"/>
        <v>673.75880735147837</v>
      </c>
      <c r="U508" s="53">
        <f t="shared" si="850"/>
        <v>0</v>
      </c>
      <c r="V508" s="58">
        <f t="shared" si="914"/>
        <v>2.7745224582179095</v>
      </c>
      <c r="W508" s="49">
        <f t="shared" si="851"/>
        <v>2.7745224582179095</v>
      </c>
      <c r="X508" s="143">
        <f t="shared" si="852"/>
        <v>0.02</v>
      </c>
      <c r="Y508" s="51">
        <f t="shared" si="915"/>
        <v>1.8472547148631672E-2</v>
      </c>
      <c r="Z508" s="57">
        <f t="shared" si="916"/>
        <v>660.78670258767556</v>
      </c>
      <c r="AA508" s="53">
        <f t="shared" si="853"/>
        <v>0</v>
      </c>
      <c r="AB508" s="58">
        <f t="shared" si="917"/>
        <v>2.7789042577366008</v>
      </c>
      <c r="AC508" s="49">
        <f t="shared" si="854"/>
        <v>2.7789042577366008</v>
      </c>
      <c r="AD508" s="143">
        <f t="shared" si="855"/>
        <v>0.02</v>
      </c>
      <c r="AE508" s="49">
        <f t="shared" si="954"/>
        <v>1.8419857299782672E-2</v>
      </c>
      <c r="AF508" s="57">
        <f t="shared" si="918"/>
        <v>658.10061579927833</v>
      </c>
      <c r="AG508" s="53">
        <f t="shared" si="856"/>
        <v>0</v>
      </c>
      <c r="AH508" s="58">
        <f t="shared" si="919"/>
        <v>2.7798995385390537</v>
      </c>
      <c r="AI508" s="49">
        <f t="shared" si="857"/>
        <v>2.7798995385390537</v>
      </c>
      <c r="AJ508" s="143">
        <f t="shared" si="858"/>
        <v>0.02</v>
      </c>
      <c r="AK508" s="51">
        <f t="shared" si="920"/>
        <v>1.8420415624644075E-2</v>
      </c>
      <c r="AL508" s="57">
        <f t="shared" si="921"/>
        <v>657.78512048418531</v>
      </c>
      <c r="AM508" s="53">
        <f t="shared" si="859"/>
        <v>0</v>
      </c>
      <c r="AN508" s="58">
        <f t="shared" si="922"/>
        <v>2.7800184287487117</v>
      </c>
      <c r="AO508" s="49">
        <f t="shared" si="860"/>
        <v>2.7800184287487117</v>
      </c>
      <c r="AP508" s="143">
        <f t="shared" si="861"/>
        <v>0.02</v>
      </c>
      <c r="AQ508" s="51">
        <f t="shared" si="923"/>
        <v>1.8420711274376271E-2</v>
      </c>
      <c r="AR508" s="57">
        <f t="shared" si="924"/>
        <v>657.75597423024294</v>
      </c>
      <c r="AS508" s="44">
        <f t="shared" si="862"/>
        <v>3523.9674118701691</v>
      </c>
      <c r="AT508" s="44">
        <f t="shared" si="863"/>
        <v>1409.5869647480677</v>
      </c>
      <c r="AU508" s="44">
        <f t="shared" si="864"/>
        <v>880.99185296754229</v>
      </c>
      <c r="AV508" s="47">
        <f t="shared" si="865"/>
        <v>2.2131759403967508</v>
      </c>
      <c r="AW508" s="47">
        <f t="shared" si="866"/>
        <v>24.402807655680675</v>
      </c>
      <c r="AX508" s="86">
        <f t="shared" si="867"/>
        <v>841.96475945459258</v>
      </c>
      <c r="AY508" s="86">
        <f t="shared" si="868"/>
        <v>116.42961989381286</v>
      </c>
      <c r="AZ508" s="10">
        <f t="shared" si="925"/>
        <v>116.42961989381286</v>
      </c>
      <c r="BA508" s="44">
        <f t="shared" si="869"/>
        <v>116.42961989381286</v>
      </c>
      <c r="BB508" s="9">
        <f t="shared" si="870"/>
        <v>116.42961989381286</v>
      </c>
      <c r="BC508" s="45">
        <f t="shared" si="959"/>
        <v>15523.949319175048</v>
      </c>
      <c r="BD508" s="9">
        <f t="shared" si="871"/>
        <v>116.42961989381286</v>
      </c>
      <c r="BE508" s="45">
        <f t="shared" si="955"/>
        <v>15523.949319175048</v>
      </c>
      <c r="BF508" s="9">
        <f t="shared" si="872"/>
        <v>116.42961989381286</v>
      </c>
      <c r="BG508" s="45">
        <f t="shared" si="956"/>
        <v>15523.949319175048</v>
      </c>
      <c r="BH508" s="58"/>
      <c r="BI508" s="58"/>
      <c r="BJ508" s="58">
        <f t="shared" si="926"/>
        <v>-116.42961989381286</v>
      </c>
      <c r="BK508" s="97"/>
      <c r="BL508" s="44"/>
      <c r="BM508" s="82">
        <f t="shared" si="927"/>
        <v>50.300000000000004</v>
      </c>
      <c r="BN508" s="86">
        <f t="shared" si="928"/>
        <v>50300</v>
      </c>
      <c r="BO508" s="86">
        <f t="shared" si="929"/>
        <v>100</v>
      </c>
      <c r="BP508" s="84">
        <f t="shared" si="873"/>
        <v>4</v>
      </c>
      <c r="BQ508" s="84">
        <f t="shared" si="874"/>
        <v>4.13</v>
      </c>
      <c r="BR508" s="84">
        <f t="shared" si="875"/>
        <v>0.02</v>
      </c>
      <c r="BS508" s="84">
        <f t="shared" si="930"/>
        <v>3.2239943074938084E-2</v>
      </c>
      <c r="BT508" s="84">
        <f t="shared" si="931"/>
        <v>898.56059189654218</v>
      </c>
      <c r="BU508" s="84">
        <f t="shared" si="932"/>
        <v>0</v>
      </c>
      <c r="BV508" s="83">
        <f t="shared" si="933"/>
        <v>1391.8417811443946</v>
      </c>
      <c r="BW508" s="81">
        <f t="shared" si="957"/>
        <v>1391.8417811443946</v>
      </c>
      <c r="BX508" s="83">
        <f t="shared" si="876"/>
        <v>0</v>
      </c>
      <c r="BY508" s="141">
        <f t="shared" si="877"/>
        <v>0</v>
      </c>
      <c r="BZ508" s="83">
        <f t="shared" si="878"/>
        <v>4.13</v>
      </c>
      <c r="CA508" s="83">
        <f t="shared" si="879"/>
        <v>0</v>
      </c>
      <c r="CB508" s="83">
        <f t="shared" si="934"/>
        <v>2.7674623553030737</v>
      </c>
      <c r="CC508" s="83">
        <f t="shared" si="880"/>
        <v>2.7674623553030737</v>
      </c>
      <c r="CD508" s="143">
        <f t="shared" si="881"/>
        <v>0.02</v>
      </c>
      <c r="CE508" s="83">
        <f t="shared" si="935"/>
        <v>1.8032523213569737E-2</v>
      </c>
      <c r="CF508" s="84">
        <f t="shared" si="936"/>
        <v>902.29515981896463</v>
      </c>
      <c r="CG508" s="83">
        <f t="shared" si="882"/>
        <v>0</v>
      </c>
      <c r="CH508" s="83">
        <f t="shared" si="937"/>
        <v>2.7696799361855433</v>
      </c>
      <c r="CI508" s="83">
        <f t="shared" si="883"/>
        <v>2.7696799361855433</v>
      </c>
      <c r="CJ508" s="143">
        <f t="shared" si="884"/>
        <v>0.02</v>
      </c>
      <c r="CK508" s="83">
        <f t="shared" si="938"/>
        <v>1.7224910799758464E-2</v>
      </c>
      <c r="CL508" s="84">
        <f t="shared" si="939"/>
        <v>844.55400609837989</v>
      </c>
      <c r="CM508" s="83">
        <f t="shared" si="885"/>
        <v>0</v>
      </c>
      <c r="CN508" s="83">
        <f t="shared" si="940"/>
        <v>2.7412917520845825</v>
      </c>
      <c r="CO508" s="83">
        <f t="shared" si="886"/>
        <v>2.7412917520845825</v>
      </c>
      <c r="CP508" s="143">
        <f t="shared" si="887"/>
        <v>0.02</v>
      </c>
      <c r="CQ508" s="83">
        <f t="shared" si="941"/>
        <v>1.7384564504283762E-2</v>
      </c>
      <c r="CR508" s="84">
        <f t="shared" si="942"/>
        <v>830.79833365904153</v>
      </c>
      <c r="CS508" s="83">
        <f t="shared" si="888"/>
        <v>0</v>
      </c>
      <c r="CT508" s="83">
        <f t="shared" si="943"/>
        <v>2.736395414616053</v>
      </c>
      <c r="CU508" s="83">
        <f t="shared" si="889"/>
        <v>2.736395414616053</v>
      </c>
      <c r="CV508" s="143">
        <f t="shared" si="890"/>
        <v>0.02</v>
      </c>
      <c r="CW508" s="83">
        <f t="shared" si="944"/>
        <v>1.7412526987183825E-2</v>
      </c>
      <c r="CX508" s="84">
        <f t="shared" si="945"/>
        <v>829.32499937006526</v>
      </c>
      <c r="CY508" s="83">
        <f t="shared" si="891"/>
        <v>0</v>
      </c>
      <c r="CZ508" s="83">
        <f t="shared" si="946"/>
        <v>2.7359137618819673</v>
      </c>
      <c r="DA508" s="83">
        <f t="shared" si="892"/>
        <v>2.7359137618819673</v>
      </c>
      <c r="DB508" s="143">
        <f t="shared" si="893"/>
        <v>0.02</v>
      </c>
      <c r="DC508" s="83">
        <f t="shared" si="947"/>
        <v>1.7413446767325758E-2</v>
      </c>
      <c r="DD508" s="84">
        <f t="shared" si="948"/>
        <v>829.25276643565712</v>
      </c>
      <c r="DE508" s="86">
        <f t="shared" si="894"/>
        <v>2505.3152060599105</v>
      </c>
      <c r="DF508" s="86">
        <f t="shared" si="895"/>
        <v>1002.126082423964</v>
      </c>
      <c r="DG508" s="86">
        <f t="shared" si="896"/>
        <v>626.32880151497761</v>
      </c>
      <c r="DH508" s="86">
        <f t="shared" si="897"/>
        <v>0.22724856184253486</v>
      </c>
      <c r="DI508" s="86">
        <f t="shared" si="898"/>
        <v>0.46266944121687475</v>
      </c>
      <c r="DJ508" s="86">
        <f t="shared" si="899"/>
        <v>27.601838152976988</v>
      </c>
      <c r="DK508" s="86">
        <f t="shared" si="900"/>
        <v>-232.06851706403697</v>
      </c>
      <c r="DL508" s="86">
        <f t="shared" si="958"/>
        <v>-232.06851706403697</v>
      </c>
      <c r="DM508" s="86">
        <f t="shared" si="901"/>
        <v>-232.06851706403697</v>
      </c>
      <c r="DN508" s="85">
        <f t="shared" si="902"/>
        <v>0</v>
      </c>
      <c r="DO508" s="85">
        <f t="shared" si="949"/>
        <v>0</v>
      </c>
      <c r="DP508" s="85">
        <f t="shared" si="903"/>
        <v>0</v>
      </c>
      <c r="DQ508" s="85">
        <f t="shared" si="950"/>
        <v>0</v>
      </c>
      <c r="DR508" s="85">
        <f t="shared" si="904"/>
        <v>0</v>
      </c>
      <c r="DS508" s="85">
        <f t="shared" si="951"/>
        <v>0</v>
      </c>
      <c r="DT508" s="81"/>
      <c r="DU508" s="81"/>
      <c r="DV508" s="81">
        <f t="shared" si="952"/>
        <v>0</v>
      </c>
      <c r="DW508" s="100"/>
    </row>
    <row r="509" spans="1:127" x14ac:dyDescent="0.2">
      <c r="A509" s="59">
        <f t="shared" si="905"/>
        <v>67.200000000000429</v>
      </c>
      <c r="B509" s="44">
        <f t="shared" si="906"/>
        <v>67200.000000000422</v>
      </c>
      <c r="C509" s="52">
        <f t="shared" si="840"/>
        <v>133.33333333333334</v>
      </c>
      <c r="D509" s="50">
        <f t="shared" si="841"/>
        <v>4</v>
      </c>
      <c r="E509" s="44">
        <f t="shared" si="842"/>
        <v>4.13</v>
      </c>
      <c r="F509" s="47">
        <f t="shared" si="843"/>
        <v>0.02</v>
      </c>
      <c r="G509" s="52">
        <f t="shared" si="907"/>
        <v>2.4504891762289118E-2</v>
      </c>
      <c r="H509" s="57">
        <f t="shared" si="908"/>
        <v>671.60434929222401</v>
      </c>
      <c r="I509" s="52">
        <f t="shared" si="909"/>
        <v>0</v>
      </c>
      <c r="J509" s="54">
        <f t="shared" si="910"/>
        <v>1962.076073261205</v>
      </c>
      <c r="K509" s="46">
        <f t="shared" si="953"/>
        <v>1962.076073261205</v>
      </c>
      <c r="L509" s="80">
        <f t="shared" si="844"/>
        <v>0</v>
      </c>
      <c r="M509" s="142">
        <f t="shared" si="845"/>
        <v>0</v>
      </c>
      <c r="N509" s="60">
        <f t="shared" si="846"/>
        <v>4.13</v>
      </c>
      <c r="O509" s="53">
        <f t="shared" si="847"/>
        <v>0</v>
      </c>
      <c r="P509" s="58">
        <f t="shared" si="911"/>
        <v>2.775522052054936</v>
      </c>
      <c r="Q509" s="49">
        <f t="shared" si="848"/>
        <v>2.775522052054936</v>
      </c>
      <c r="R509" s="143">
        <f t="shared" si="849"/>
        <v>0.02</v>
      </c>
      <c r="S509" s="51">
        <f t="shared" si="912"/>
        <v>1.9064702263220757E-2</v>
      </c>
      <c r="T509" s="57">
        <f t="shared" si="913"/>
        <v>674.6747426696287</v>
      </c>
      <c r="U509" s="53">
        <f t="shared" si="850"/>
        <v>0</v>
      </c>
      <c r="V509" s="58">
        <f t="shared" si="914"/>
        <v>2.7745594410262857</v>
      </c>
      <c r="W509" s="49">
        <f t="shared" si="851"/>
        <v>2.7745594410262857</v>
      </c>
      <c r="X509" s="143">
        <f t="shared" si="852"/>
        <v>0.02</v>
      </c>
      <c r="Y509" s="51">
        <f t="shared" si="915"/>
        <v>1.8469880481965004E-2</v>
      </c>
      <c r="Z509" s="57">
        <f t="shared" si="916"/>
        <v>661.67436111118536</v>
      </c>
      <c r="AA509" s="53">
        <f t="shared" si="853"/>
        <v>0</v>
      </c>
      <c r="AB509" s="58">
        <f t="shared" si="917"/>
        <v>2.7789041146618656</v>
      </c>
      <c r="AC509" s="49">
        <f t="shared" si="854"/>
        <v>2.7789041146618656</v>
      </c>
      <c r="AD509" s="143">
        <f t="shared" si="855"/>
        <v>0.02</v>
      </c>
      <c r="AE509" s="49">
        <f t="shared" si="954"/>
        <v>1.8417190633116004E-2</v>
      </c>
      <c r="AF509" s="57">
        <f t="shared" si="918"/>
        <v>658.98434656786799</v>
      </c>
      <c r="AG509" s="53">
        <f t="shared" si="856"/>
        <v>0</v>
      </c>
      <c r="AH509" s="58">
        <f t="shared" si="919"/>
        <v>2.779891314739015</v>
      </c>
      <c r="AI509" s="49">
        <f t="shared" si="857"/>
        <v>2.779891314739015</v>
      </c>
      <c r="AJ509" s="143">
        <f t="shared" si="858"/>
        <v>0.02</v>
      </c>
      <c r="AK509" s="51">
        <f t="shared" si="920"/>
        <v>1.8417748957977407E-2</v>
      </c>
      <c r="AL509" s="57">
        <f t="shared" si="921"/>
        <v>658.66856163189391</v>
      </c>
      <c r="AM509" s="53">
        <f t="shared" si="859"/>
        <v>0</v>
      </c>
      <c r="AN509" s="58">
        <f t="shared" si="922"/>
        <v>2.7800091960786371</v>
      </c>
      <c r="AO509" s="49">
        <f t="shared" si="860"/>
        <v>2.7800091960786371</v>
      </c>
      <c r="AP509" s="143">
        <f t="shared" si="861"/>
        <v>0.02</v>
      </c>
      <c r="AQ509" s="51">
        <f t="shared" si="923"/>
        <v>1.8418044607709603E-2</v>
      </c>
      <c r="AR509" s="57">
        <f t="shared" si="924"/>
        <v>658.63939177647524</v>
      </c>
      <c r="AS509" s="44">
        <f t="shared" si="862"/>
        <v>3531.7369318701685</v>
      </c>
      <c r="AT509" s="44">
        <f t="shared" si="863"/>
        <v>1412.6947727480674</v>
      </c>
      <c r="AU509" s="44">
        <f t="shared" si="864"/>
        <v>882.93423296754213</v>
      </c>
      <c r="AV509" s="47">
        <f t="shared" si="865"/>
        <v>2.19794368177085</v>
      </c>
      <c r="AW509" s="47">
        <f t="shared" si="866"/>
        <v>24.08804540886717</v>
      </c>
      <c r="AX509" s="86">
        <f t="shared" si="867"/>
        <v>824.60772138334085</v>
      </c>
      <c r="AY509" s="86">
        <f t="shared" si="868"/>
        <v>115.2888893178355</v>
      </c>
      <c r="AZ509" s="10">
        <f t="shared" si="925"/>
        <v>115.2888893178355</v>
      </c>
      <c r="BA509" s="44">
        <f t="shared" si="869"/>
        <v>115.2888893178355</v>
      </c>
      <c r="BB509" s="9">
        <f t="shared" si="870"/>
        <v>115.2888893178355</v>
      </c>
      <c r="BC509" s="45">
        <f t="shared" si="959"/>
        <v>15371.851909044733</v>
      </c>
      <c r="BD509" s="9">
        <f t="shared" si="871"/>
        <v>115.2888893178355</v>
      </c>
      <c r="BE509" s="45">
        <f t="shared" si="955"/>
        <v>15371.851909044733</v>
      </c>
      <c r="BF509" s="9">
        <f t="shared" si="872"/>
        <v>115.2888893178355</v>
      </c>
      <c r="BG509" s="45">
        <f t="shared" si="956"/>
        <v>15371.851909044733</v>
      </c>
      <c r="BH509" s="58"/>
      <c r="BI509" s="58"/>
      <c r="BJ509" s="58">
        <f t="shared" si="926"/>
        <v>-115.2888893178355</v>
      </c>
      <c r="BK509" s="97"/>
      <c r="BL509" s="44"/>
      <c r="BM509" s="82">
        <f t="shared" si="927"/>
        <v>50.4</v>
      </c>
      <c r="BN509" s="86">
        <f t="shared" si="928"/>
        <v>50400</v>
      </c>
      <c r="BO509" s="86">
        <f t="shared" si="929"/>
        <v>100</v>
      </c>
      <c r="BP509" s="84">
        <f t="shared" si="873"/>
        <v>4</v>
      </c>
      <c r="BQ509" s="84">
        <f t="shared" si="874"/>
        <v>4.13</v>
      </c>
      <c r="BR509" s="84">
        <f t="shared" si="875"/>
        <v>0.02</v>
      </c>
      <c r="BS509" s="84">
        <f t="shared" si="930"/>
        <v>3.2237943074938082E-2</v>
      </c>
      <c r="BT509" s="84">
        <f t="shared" si="931"/>
        <v>899.3411958450879</v>
      </c>
      <c r="BU509" s="84">
        <f t="shared" si="932"/>
        <v>0</v>
      </c>
      <c r="BV509" s="83">
        <f t="shared" si="933"/>
        <v>1395.0790811443946</v>
      </c>
      <c r="BW509" s="81">
        <f t="shared" si="957"/>
        <v>1395.0790811443946</v>
      </c>
      <c r="BX509" s="83">
        <f t="shared" si="876"/>
        <v>0</v>
      </c>
      <c r="BY509" s="141">
        <f t="shared" si="877"/>
        <v>0</v>
      </c>
      <c r="BZ509" s="83">
        <f t="shared" si="878"/>
        <v>4.13</v>
      </c>
      <c r="CA509" s="83">
        <f t="shared" si="879"/>
        <v>0</v>
      </c>
      <c r="CB509" s="83">
        <f t="shared" si="934"/>
        <v>2.7681372311417745</v>
      </c>
      <c r="CC509" s="83">
        <f t="shared" si="880"/>
        <v>2.7681372311417745</v>
      </c>
      <c r="CD509" s="143">
        <f t="shared" si="881"/>
        <v>0.02</v>
      </c>
      <c r="CE509" s="83">
        <f t="shared" si="935"/>
        <v>1.8030523213569738E-2</v>
      </c>
      <c r="CF509" s="84">
        <f t="shared" si="936"/>
        <v>902.94671423592058</v>
      </c>
      <c r="CG509" s="83">
        <f t="shared" si="882"/>
        <v>0</v>
      </c>
      <c r="CH509" s="83">
        <f t="shared" si="937"/>
        <v>2.7702875980425818</v>
      </c>
      <c r="CI509" s="83">
        <f t="shared" si="883"/>
        <v>2.7702875980425818</v>
      </c>
      <c r="CJ509" s="143">
        <f t="shared" si="884"/>
        <v>0.02</v>
      </c>
      <c r="CK509" s="83">
        <f t="shared" si="938"/>
        <v>1.7222910799758465E-2</v>
      </c>
      <c r="CL509" s="84">
        <f t="shared" si="939"/>
        <v>845.17587978763663</v>
      </c>
      <c r="CM509" s="83">
        <f t="shared" si="885"/>
        <v>0</v>
      </c>
      <c r="CN509" s="83">
        <f t="shared" si="940"/>
        <v>2.7417510055756908</v>
      </c>
      <c r="CO509" s="83">
        <f t="shared" si="886"/>
        <v>2.7417510055756908</v>
      </c>
      <c r="CP509" s="143">
        <f t="shared" si="887"/>
        <v>0.02</v>
      </c>
      <c r="CQ509" s="83">
        <f t="shared" si="941"/>
        <v>1.7382564504283764E-2</v>
      </c>
      <c r="CR509" s="84">
        <f t="shared" si="942"/>
        <v>831.43247136040316</v>
      </c>
      <c r="CS509" s="83">
        <f t="shared" si="888"/>
        <v>0</v>
      </c>
      <c r="CT509" s="83">
        <f t="shared" si="943"/>
        <v>2.7368275131167739</v>
      </c>
      <c r="CU509" s="83">
        <f t="shared" si="889"/>
        <v>2.7368275131167739</v>
      </c>
      <c r="CV509" s="143">
        <f t="shared" si="890"/>
        <v>0.02</v>
      </c>
      <c r="CW509" s="83">
        <f t="shared" si="944"/>
        <v>1.7410526987183827E-2</v>
      </c>
      <c r="CX509" s="84">
        <f t="shared" si="945"/>
        <v>829.96129363127409</v>
      </c>
      <c r="CY509" s="83">
        <f t="shared" si="891"/>
        <v>0</v>
      </c>
      <c r="CZ509" s="83">
        <f t="shared" si="946"/>
        <v>2.7363431461523819</v>
      </c>
      <c r="DA509" s="83">
        <f t="shared" si="892"/>
        <v>2.7363431461523819</v>
      </c>
      <c r="DB509" s="143">
        <f t="shared" si="893"/>
        <v>0.02</v>
      </c>
      <c r="DC509" s="83">
        <f t="shared" si="947"/>
        <v>1.7411446767325759E-2</v>
      </c>
      <c r="DD509" s="84">
        <f t="shared" si="948"/>
        <v>829.88920633408975</v>
      </c>
      <c r="DE509" s="86">
        <f t="shared" si="894"/>
        <v>2511.1423460599103</v>
      </c>
      <c r="DF509" s="86">
        <f t="shared" si="895"/>
        <v>1004.4569384239642</v>
      </c>
      <c r="DG509" s="86">
        <f t="shared" si="896"/>
        <v>627.78558651497758</v>
      </c>
      <c r="DH509" s="86">
        <f t="shared" si="897"/>
        <v>0.226544722124908</v>
      </c>
      <c r="DI509" s="86">
        <f t="shared" si="898"/>
        <v>0.46004066567421192</v>
      </c>
      <c r="DJ509" s="86">
        <f t="shared" si="899"/>
        <v>27.307954965122899</v>
      </c>
      <c r="DK509" s="86">
        <f t="shared" si="900"/>
        <v>-234.58909808950301</v>
      </c>
      <c r="DL509" s="86">
        <f t="shared" si="958"/>
        <v>-234.58909808950301</v>
      </c>
      <c r="DM509" s="86">
        <f t="shared" si="901"/>
        <v>-234.58909808950301</v>
      </c>
      <c r="DN509" s="85">
        <f t="shared" si="902"/>
        <v>0</v>
      </c>
      <c r="DO509" s="85">
        <f t="shared" si="949"/>
        <v>0</v>
      </c>
      <c r="DP509" s="85">
        <f t="shared" si="903"/>
        <v>0</v>
      </c>
      <c r="DQ509" s="85">
        <f t="shared" si="950"/>
        <v>0</v>
      </c>
      <c r="DR509" s="85">
        <f t="shared" si="904"/>
        <v>0</v>
      </c>
      <c r="DS509" s="85">
        <f t="shared" si="951"/>
        <v>0</v>
      </c>
      <c r="DT509" s="81"/>
      <c r="DU509" s="81"/>
      <c r="DV509" s="81">
        <f t="shared" si="952"/>
        <v>0</v>
      </c>
      <c r="DW509" s="100"/>
    </row>
    <row r="510" spans="1:127" x14ac:dyDescent="0.2">
      <c r="A510" s="59">
        <f t="shared" si="905"/>
        <v>67.333333333333755</v>
      </c>
      <c r="B510" s="44">
        <f t="shared" si="906"/>
        <v>67333.33333333375</v>
      </c>
      <c r="C510" s="52">
        <f t="shared" si="840"/>
        <v>133.33333333333334</v>
      </c>
      <c r="D510" s="50">
        <f t="shared" si="841"/>
        <v>4</v>
      </c>
      <c r="E510" s="44">
        <f t="shared" si="842"/>
        <v>4.13</v>
      </c>
      <c r="F510" s="47">
        <f t="shared" si="843"/>
        <v>0.02</v>
      </c>
      <c r="G510" s="52">
        <f t="shared" si="907"/>
        <v>2.450222509562245E-2</v>
      </c>
      <c r="H510" s="57">
        <f t="shared" si="908"/>
        <v>672.39542462487793</v>
      </c>
      <c r="I510" s="52">
        <f t="shared" si="909"/>
        <v>0</v>
      </c>
      <c r="J510" s="54">
        <f t="shared" si="910"/>
        <v>1966.3924732612049</v>
      </c>
      <c r="K510" s="46">
        <f t="shared" si="953"/>
        <v>1966.3924732612049</v>
      </c>
      <c r="L510" s="80">
        <f t="shared" si="844"/>
        <v>0</v>
      </c>
      <c r="M510" s="142">
        <f t="shared" si="845"/>
        <v>0</v>
      </c>
      <c r="N510" s="60">
        <f t="shared" si="846"/>
        <v>4.13</v>
      </c>
      <c r="O510" s="53">
        <f t="shared" si="847"/>
        <v>0</v>
      </c>
      <c r="P510" s="58">
        <f t="shared" si="911"/>
        <v>2.7755905691548191</v>
      </c>
      <c r="Q510" s="49">
        <f t="shared" si="848"/>
        <v>2.7755905691548191</v>
      </c>
      <c r="R510" s="143">
        <f t="shared" si="849"/>
        <v>0.02</v>
      </c>
      <c r="S510" s="51">
        <f t="shared" si="912"/>
        <v>1.9062035596554089E-2</v>
      </c>
      <c r="T510" s="57">
        <f t="shared" si="913"/>
        <v>675.59052805209501</v>
      </c>
      <c r="U510" s="53">
        <f t="shared" si="850"/>
        <v>0</v>
      </c>
      <c r="V510" s="58">
        <f t="shared" si="914"/>
        <v>2.7745996400499018</v>
      </c>
      <c r="W510" s="49">
        <f t="shared" si="851"/>
        <v>2.7745996400499018</v>
      </c>
      <c r="X510" s="143">
        <f t="shared" si="852"/>
        <v>0.02</v>
      </c>
      <c r="Y510" s="51">
        <f t="shared" si="915"/>
        <v>1.8467213815298335E-2</v>
      </c>
      <c r="Z510" s="57">
        <f t="shared" si="916"/>
        <v>662.56187965439608</v>
      </c>
      <c r="AA510" s="53">
        <f t="shared" si="853"/>
        <v>0</v>
      </c>
      <c r="AB510" s="58">
        <f t="shared" si="917"/>
        <v>2.7789070183949516</v>
      </c>
      <c r="AC510" s="49">
        <f t="shared" si="854"/>
        <v>2.7789070183949516</v>
      </c>
      <c r="AD510" s="143">
        <f t="shared" si="855"/>
        <v>0.02</v>
      </c>
      <c r="AE510" s="49">
        <f t="shared" si="954"/>
        <v>1.8414523966449336E-2</v>
      </c>
      <c r="AF510" s="57">
        <f t="shared" si="918"/>
        <v>659.86794943383802</v>
      </c>
      <c r="AG510" s="53">
        <f t="shared" si="856"/>
        <v>0</v>
      </c>
      <c r="AH510" s="58">
        <f t="shared" si="919"/>
        <v>2.7798861131196784</v>
      </c>
      <c r="AI510" s="49">
        <f t="shared" si="857"/>
        <v>2.7798861131196784</v>
      </c>
      <c r="AJ510" s="143">
        <f t="shared" si="858"/>
        <v>0.02</v>
      </c>
      <c r="AK510" s="51">
        <f t="shared" si="920"/>
        <v>1.8415082291310739E-2</v>
      </c>
      <c r="AL510" s="57">
        <f t="shared" si="921"/>
        <v>659.55187749041932</v>
      </c>
      <c r="AM510" s="53">
        <f t="shared" si="859"/>
        <v>0</v>
      </c>
      <c r="AN510" s="58">
        <f t="shared" si="922"/>
        <v>2.78000298345912</v>
      </c>
      <c r="AO510" s="49">
        <f t="shared" si="860"/>
        <v>2.78000298345912</v>
      </c>
      <c r="AP510" s="143">
        <f t="shared" si="861"/>
        <v>0.02</v>
      </c>
      <c r="AQ510" s="51">
        <f t="shared" si="923"/>
        <v>1.8415377941042935E-2</v>
      </c>
      <c r="AR510" s="57">
        <f t="shared" si="924"/>
        <v>659.52268435936082</v>
      </c>
      <c r="AS510" s="44">
        <f t="shared" si="862"/>
        <v>3539.5064518701693</v>
      </c>
      <c r="AT510" s="44">
        <f t="shared" si="863"/>
        <v>1415.8025807480676</v>
      </c>
      <c r="AU510" s="44">
        <f t="shared" si="864"/>
        <v>884.87661296754231</v>
      </c>
      <c r="AV510" s="47">
        <f t="shared" si="865"/>
        <v>2.1828469491120805</v>
      </c>
      <c r="AW510" s="47">
        <f t="shared" si="866"/>
        <v>23.777971575926379</v>
      </c>
      <c r="AX510" s="86">
        <f t="shared" si="867"/>
        <v>807.64274478008554</v>
      </c>
      <c r="AY510" s="86">
        <f t="shared" si="868"/>
        <v>114.15447127498963</v>
      </c>
      <c r="AZ510" s="10">
        <f t="shared" si="925"/>
        <v>114.15447127498963</v>
      </c>
      <c r="BA510" s="44">
        <f t="shared" si="869"/>
        <v>114.15447127498963</v>
      </c>
      <c r="BB510" s="9">
        <f t="shared" si="870"/>
        <v>114.15447127498963</v>
      </c>
      <c r="BC510" s="45">
        <f t="shared" si="959"/>
        <v>15220.596169998618</v>
      </c>
      <c r="BD510" s="9">
        <f t="shared" si="871"/>
        <v>114.15447127498963</v>
      </c>
      <c r="BE510" s="45">
        <f t="shared" si="955"/>
        <v>15220.596169998618</v>
      </c>
      <c r="BF510" s="9">
        <f t="shared" si="872"/>
        <v>114.15447127498963</v>
      </c>
      <c r="BG510" s="45">
        <f t="shared" si="956"/>
        <v>15220.596169998618</v>
      </c>
      <c r="BH510" s="58"/>
      <c r="BI510" s="58"/>
      <c r="BJ510" s="58">
        <f t="shared" si="926"/>
        <v>-114.15447127498963</v>
      </c>
      <c r="BK510" s="97"/>
      <c r="BL510" s="44"/>
      <c r="BM510" s="82">
        <f t="shared" si="927"/>
        <v>50.5</v>
      </c>
      <c r="BN510" s="86">
        <f t="shared" si="928"/>
        <v>50500</v>
      </c>
      <c r="BO510" s="86">
        <f t="shared" si="929"/>
        <v>100</v>
      </c>
      <c r="BP510" s="84">
        <f t="shared" si="873"/>
        <v>4</v>
      </c>
      <c r="BQ510" s="84">
        <f t="shared" si="874"/>
        <v>4.13</v>
      </c>
      <c r="BR510" s="84">
        <f t="shared" si="875"/>
        <v>0.02</v>
      </c>
      <c r="BS510" s="84">
        <f t="shared" si="930"/>
        <v>3.223594307493808E-2</v>
      </c>
      <c r="BT510" s="84">
        <f t="shared" si="931"/>
        <v>900.1217513674834</v>
      </c>
      <c r="BU510" s="84">
        <f t="shared" si="932"/>
        <v>0</v>
      </c>
      <c r="BV510" s="83">
        <f t="shared" si="933"/>
        <v>1398.3163811443947</v>
      </c>
      <c r="BW510" s="81">
        <f t="shared" si="957"/>
        <v>1398.3163811443947</v>
      </c>
      <c r="BX510" s="83">
        <f t="shared" si="876"/>
        <v>0</v>
      </c>
      <c r="BY510" s="141">
        <f t="shared" si="877"/>
        <v>0</v>
      </c>
      <c r="BZ510" s="83">
        <f t="shared" si="878"/>
        <v>4.13</v>
      </c>
      <c r="CA510" s="83">
        <f t="shared" si="879"/>
        <v>0</v>
      </c>
      <c r="CB510" s="83">
        <f t="shared" si="934"/>
        <v>2.7688142352544483</v>
      </c>
      <c r="CC510" s="83">
        <f t="shared" si="880"/>
        <v>2.7688142352544483</v>
      </c>
      <c r="CD510" s="143">
        <f t="shared" si="881"/>
        <v>0.02</v>
      </c>
      <c r="CE510" s="83">
        <f t="shared" si="935"/>
        <v>1.8028523213569739E-2</v>
      </c>
      <c r="CF510" s="84">
        <f t="shared" si="936"/>
        <v>903.59803755221924</v>
      </c>
      <c r="CG510" s="83">
        <f t="shared" si="882"/>
        <v>0</v>
      </c>
      <c r="CH510" s="83">
        <f t="shared" si="937"/>
        <v>2.7708966029435205</v>
      </c>
      <c r="CI510" s="83">
        <f t="shared" si="883"/>
        <v>2.7708966029435205</v>
      </c>
      <c r="CJ510" s="143">
        <f t="shared" si="884"/>
        <v>0.02</v>
      </c>
      <c r="CK510" s="83">
        <f t="shared" si="938"/>
        <v>1.7220910799758467E-2</v>
      </c>
      <c r="CL510" s="84">
        <f t="shared" si="939"/>
        <v>845.79754487439254</v>
      </c>
      <c r="CM510" s="83">
        <f t="shared" si="885"/>
        <v>0</v>
      </c>
      <c r="CN510" s="83">
        <f t="shared" si="940"/>
        <v>2.7422115270432266</v>
      </c>
      <c r="CO510" s="83">
        <f t="shared" si="886"/>
        <v>2.7422115270432266</v>
      </c>
      <c r="CP510" s="143">
        <f t="shared" si="887"/>
        <v>0.02</v>
      </c>
      <c r="CQ510" s="83">
        <f t="shared" si="941"/>
        <v>1.7380564504283765E-2</v>
      </c>
      <c r="CR510" s="84">
        <f t="shared" si="942"/>
        <v>832.06642989525676</v>
      </c>
      <c r="CS510" s="83">
        <f t="shared" si="888"/>
        <v>0</v>
      </c>
      <c r="CT510" s="83">
        <f t="shared" si="943"/>
        <v>2.7372609588599359</v>
      </c>
      <c r="CU510" s="83">
        <f t="shared" si="889"/>
        <v>2.7372609588599359</v>
      </c>
      <c r="CV510" s="143">
        <f t="shared" si="890"/>
        <v>0.02</v>
      </c>
      <c r="CW510" s="83">
        <f t="shared" si="944"/>
        <v>1.7408526987183828E-2</v>
      </c>
      <c r="CX510" s="84">
        <f t="shared" si="945"/>
        <v>830.59741435513217</v>
      </c>
      <c r="CY510" s="83">
        <f t="shared" si="891"/>
        <v>0</v>
      </c>
      <c r="CZ510" s="83">
        <f t="shared" si="946"/>
        <v>2.7367738908337516</v>
      </c>
      <c r="DA510" s="83">
        <f t="shared" si="892"/>
        <v>2.7367738908337516</v>
      </c>
      <c r="DB510" s="143">
        <f t="shared" si="893"/>
        <v>0.02</v>
      </c>
      <c r="DC510" s="83">
        <f t="shared" si="947"/>
        <v>1.7409446767325761E-2</v>
      </c>
      <c r="DD510" s="84">
        <f t="shared" si="948"/>
        <v>830.52547327275227</v>
      </c>
      <c r="DE510" s="86">
        <f t="shared" si="894"/>
        <v>2516.9694860599102</v>
      </c>
      <c r="DF510" s="86">
        <f t="shared" si="895"/>
        <v>1006.7877944239641</v>
      </c>
      <c r="DG510" s="86">
        <f t="shared" si="896"/>
        <v>629.24237151497755</v>
      </c>
      <c r="DH510" s="86">
        <f t="shared" si="897"/>
        <v>0.22584406050430658</v>
      </c>
      <c r="DI510" s="86">
        <f t="shared" si="898"/>
        <v>0.45743053970008746</v>
      </c>
      <c r="DJ510" s="86">
        <f t="shared" si="899"/>
        <v>27.017612864077545</v>
      </c>
      <c r="DK510" s="86">
        <f t="shared" si="900"/>
        <v>-237.10826724880386</v>
      </c>
      <c r="DL510" s="86">
        <f t="shared" si="958"/>
        <v>-237.10826724880386</v>
      </c>
      <c r="DM510" s="86">
        <f t="shared" si="901"/>
        <v>-237.10826724880386</v>
      </c>
      <c r="DN510" s="85">
        <f t="shared" si="902"/>
        <v>0</v>
      </c>
      <c r="DO510" s="85">
        <f t="shared" si="949"/>
        <v>0</v>
      </c>
      <c r="DP510" s="85">
        <f t="shared" si="903"/>
        <v>0</v>
      </c>
      <c r="DQ510" s="85">
        <f t="shared" si="950"/>
        <v>0</v>
      </c>
      <c r="DR510" s="85">
        <f t="shared" si="904"/>
        <v>0</v>
      </c>
      <c r="DS510" s="85">
        <f t="shared" si="951"/>
        <v>0</v>
      </c>
      <c r="DT510" s="81"/>
      <c r="DU510" s="81"/>
      <c r="DV510" s="81">
        <f t="shared" si="952"/>
        <v>0</v>
      </c>
      <c r="DW510" s="100"/>
    </row>
    <row r="511" spans="1:127" x14ac:dyDescent="0.2">
      <c r="A511" s="59">
        <f t="shared" si="905"/>
        <v>67.466666666667081</v>
      </c>
      <c r="B511" s="44">
        <f t="shared" si="906"/>
        <v>67466.666666667079</v>
      </c>
      <c r="C511" s="52">
        <f t="shared" si="840"/>
        <v>133.33333333333334</v>
      </c>
      <c r="D511" s="50">
        <f t="shared" si="841"/>
        <v>4</v>
      </c>
      <c r="E511" s="44">
        <f t="shared" si="842"/>
        <v>4.13</v>
      </c>
      <c r="F511" s="47">
        <f t="shared" si="843"/>
        <v>0.02</v>
      </c>
      <c r="G511" s="52">
        <f t="shared" si="907"/>
        <v>2.4499558428955782E-2</v>
      </c>
      <c r="H511" s="57">
        <f t="shared" si="908"/>
        <v>673.18641386659829</v>
      </c>
      <c r="I511" s="52">
        <f t="shared" si="909"/>
        <v>0</v>
      </c>
      <c r="J511" s="54">
        <f t="shared" si="910"/>
        <v>1970.7088732612049</v>
      </c>
      <c r="K511" s="46">
        <f t="shared" si="953"/>
        <v>1970.7088732612049</v>
      </c>
      <c r="L511" s="80">
        <f t="shared" si="844"/>
        <v>0</v>
      </c>
      <c r="M511" s="142">
        <f t="shared" si="845"/>
        <v>0</v>
      </c>
      <c r="N511" s="60">
        <f t="shared" si="846"/>
        <v>4.13</v>
      </c>
      <c r="O511" s="53">
        <f t="shared" si="847"/>
        <v>0</v>
      </c>
      <c r="P511" s="58">
        <f t="shared" si="911"/>
        <v>2.7756614458456128</v>
      </c>
      <c r="Q511" s="49">
        <f t="shared" si="848"/>
        <v>2.7756614458456128</v>
      </c>
      <c r="R511" s="143">
        <f t="shared" si="849"/>
        <v>0.02</v>
      </c>
      <c r="S511" s="51">
        <f t="shared" si="912"/>
        <v>1.9059368929887421E-2</v>
      </c>
      <c r="T511" s="57">
        <f t="shared" si="913"/>
        <v>676.50616272698994</v>
      </c>
      <c r="U511" s="53">
        <f t="shared" si="850"/>
        <v>0</v>
      </c>
      <c r="V511" s="58">
        <f t="shared" si="914"/>
        <v>2.7746430520972294</v>
      </c>
      <c r="W511" s="49">
        <f t="shared" si="851"/>
        <v>2.7746430520972294</v>
      </c>
      <c r="X511" s="143">
        <f t="shared" si="852"/>
        <v>0.02</v>
      </c>
      <c r="Y511" s="51">
        <f t="shared" si="915"/>
        <v>1.8464547148631667E-2</v>
      </c>
      <c r="Z511" s="57">
        <f t="shared" si="916"/>
        <v>663.44925719242212</v>
      </c>
      <c r="AA511" s="53">
        <f t="shared" si="853"/>
        <v>0</v>
      </c>
      <c r="AB511" s="58">
        <f t="shared" si="917"/>
        <v>2.778912966033614</v>
      </c>
      <c r="AC511" s="49">
        <f t="shared" si="854"/>
        <v>2.778912966033614</v>
      </c>
      <c r="AD511" s="143">
        <f t="shared" si="855"/>
        <v>0.02</v>
      </c>
      <c r="AE511" s="49">
        <f t="shared" si="954"/>
        <v>1.8411857299782668E-2</v>
      </c>
      <c r="AF511" s="57">
        <f t="shared" si="918"/>
        <v>660.75142342852882</v>
      </c>
      <c r="AG511" s="53">
        <f t="shared" si="856"/>
        <v>0</v>
      </c>
      <c r="AH511" s="58">
        <f t="shared" si="919"/>
        <v>2.7798839308929035</v>
      </c>
      <c r="AI511" s="49">
        <f t="shared" si="857"/>
        <v>2.7798839308929035</v>
      </c>
      <c r="AJ511" s="143">
        <f t="shared" si="858"/>
        <v>0.02</v>
      </c>
      <c r="AK511" s="51">
        <f t="shared" si="920"/>
        <v>1.8412415624644071E-2</v>
      </c>
      <c r="AL511" s="57">
        <f t="shared" si="921"/>
        <v>660.43506709885082</v>
      </c>
      <c r="AM511" s="53">
        <f t="shared" si="859"/>
        <v>0</v>
      </c>
      <c r="AN511" s="58">
        <f t="shared" si="922"/>
        <v>2.7799997881261231</v>
      </c>
      <c r="AO511" s="49">
        <f t="shared" si="860"/>
        <v>2.7799997881261231</v>
      </c>
      <c r="AP511" s="143">
        <f t="shared" si="861"/>
        <v>0.02</v>
      </c>
      <c r="AQ511" s="51">
        <f t="shared" si="923"/>
        <v>1.8412711274376267E-2</v>
      </c>
      <c r="AR511" s="57">
        <f t="shared" si="924"/>
        <v>660.40585101864247</v>
      </c>
      <c r="AS511" s="44">
        <f t="shared" si="862"/>
        <v>3547.2759718701686</v>
      </c>
      <c r="AT511" s="44">
        <f t="shared" si="863"/>
        <v>1418.9103887480674</v>
      </c>
      <c r="AU511" s="44">
        <f t="shared" si="864"/>
        <v>886.81899296754216</v>
      </c>
      <c r="AV511" s="47">
        <f t="shared" si="865"/>
        <v>2.1678843121695213</v>
      </c>
      <c r="AW511" s="47">
        <f t="shared" si="866"/>
        <v>23.47250796695246</v>
      </c>
      <c r="AX511" s="86">
        <f t="shared" si="867"/>
        <v>791.06025556697489</v>
      </c>
      <c r="AY511" s="86">
        <f t="shared" si="868"/>
        <v>113.02635564289325</v>
      </c>
      <c r="AZ511" s="10">
        <f t="shared" si="925"/>
        <v>113.02635564289325</v>
      </c>
      <c r="BA511" s="44">
        <f t="shared" si="869"/>
        <v>113.02635564289325</v>
      </c>
      <c r="BB511" s="9">
        <f t="shared" si="870"/>
        <v>113.02635564289325</v>
      </c>
      <c r="BC511" s="45">
        <f t="shared" si="959"/>
        <v>15070.180752385768</v>
      </c>
      <c r="BD511" s="9">
        <f t="shared" si="871"/>
        <v>113.02635564289325</v>
      </c>
      <c r="BE511" s="45">
        <f t="shared" si="955"/>
        <v>15070.180752385768</v>
      </c>
      <c r="BF511" s="9">
        <f t="shared" si="872"/>
        <v>113.02635564289325</v>
      </c>
      <c r="BG511" s="45">
        <f t="shared" si="956"/>
        <v>15070.180752385768</v>
      </c>
      <c r="BH511" s="58"/>
      <c r="BI511" s="58"/>
      <c r="BJ511" s="58">
        <f t="shared" si="926"/>
        <v>-113.02635564289325</v>
      </c>
      <c r="BK511" s="97"/>
      <c r="BL511" s="44"/>
      <c r="BM511" s="82">
        <f t="shared" si="927"/>
        <v>50.6</v>
      </c>
      <c r="BN511" s="86">
        <f t="shared" si="928"/>
        <v>50600</v>
      </c>
      <c r="BO511" s="86">
        <f t="shared" si="929"/>
        <v>100</v>
      </c>
      <c r="BP511" s="84">
        <f t="shared" si="873"/>
        <v>4</v>
      </c>
      <c r="BQ511" s="84">
        <f t="shared" si="874"/>
        <v>4.13</v>
      </c>
      <c r="BR511" s="84">
        <f t="shared" si="875"/>
        <v>0.02</v>
      </c>
      <c r="BS511" s="84">
        <f t="shared" si="930"/>
        <v>3.2233943074938078E-2</v>
      </c>
      <c r="BT511" s="84">
        <f t="shared" si="931"/>
        <v>900.9022584637288</v>
      </c>
      <c r="BU511" s="84">
        <f t="shared" si="932"/>
        <v>0</v>
      </c>
      <c r="BV511" s="83">
        <f t="shared" si="933"/>
        <v>1401.5536811443947</v>
      </c>
      <c r="BW511" s="81">
        <f t="shared" si="957"/>
        <v>1401.5536811443947</v>
      </c>
      <c r="BX511" s="83">
        <f t="shared" si="876"/>
        <v>0</v>
      </c>
      <c r="BY511" s="141">
        <f t="shared" si="877"/>
        <v>0</v>
      </c>
      <c r="BZ511" s="83">
        <f t="shared" si="878"/>
        <v>4.13</v>
      </c>
      <c r="CA511" s="83">
        <f t="shared" si="879"/>
        <v>0</v>
      </c>
      <c r="CB511" s="83">
        <f t="shared" si="934"/>
        <v>2.7694933672889048</v>
      </c>
      <c r="CC511" s="83">
        <f t="shared" si="880"/>
        <v>2.7694933672889048</v>
      </c>
      <c r="CD511" s="143">
        <f t="shared" si="881"/>
        <v>0.02</v>
      </c>
      <c r="CE511" s="83">
        <f t="shared" si="935"/>
        <v>1.8026523213569741E-2</v>
      </c>
      <c r="CF511" s="84">
        <f t="shared" si="936"/>
        <v>904.24912938005048</v>
      </c>
      <c r="CG511" s="83">
        <f t="shared" si="882"/>
        <v>0</v>
      </c>
      <c r="CH511" s="83">
        <f t="shared" si="937"/>
        <v>2.7715069490790296</v>
      </c>
      <c r="CI511" s="83">
        <f t="shared" si="883"/>
        <v>2.7715069490790296</v>
      </c>
      <c r="CJ511" s="143">
        <f t="shared" si="884"/>
        <v>0.02</v>
      </c>
      <c r="CK511" s="83">
        <f t="shared" si="938"/>
        <v>1.7218910799758468E-2</v>
      </c>
      <c r="CL511" s="84">
        <f t="shared" si="939"/>
        <v>846.41900114892348</v>
      </c>
      <c r="CM511" s="83">
        <f t="shared" si="885"/>
        <v>0</v>
      </c>
      <c r="CN511" s="83">
        <f t="shared" si="940"/>
        <v>2.7426733149541738</v>
      </c>
      <c r="CO511" s="83">
        <f t="shared" si="886"/>
        <v>2.7426733149541738</v>
      </c>
      <c r="CP511" s="143">
        <f t="shared" si="887"/>
        <v>0.02</v>
      </c>
      <c r="CQ511" s="83">
        <f t="shared" si="941"/>
        <v>1.7378564504283767E-2</v>
      </c>
      <c r="CR511" s="84">
        <f t="shared" si="942"/>
        <v>832.70020903056013</v>
      </c>
      <c r="CS511" s="83">
        <f t="shared" si="888"/>
        <v>0</v>
      </c>
      <c r="CT511" s="83">
        <f t="shared" si="943"/>
        <v>2.7376957504539456</v>
      </c>
      <c r="CU511" s="83">
        <f t="shared" si="889"/>
        <v>2.7376957504539456</v>
      </c>
      <c r="CV511" s="143">
        <f t="shared" si="890"/>
        <v>0.02</v>
      </c>
      <c r="CW511" s="83">
        <f t="shared" si="944"/>
        <v>1.740652698718383E-2</v>
      </c>
      <c r="CX511" s="84">
        <f t="shared" si="945"/>
        <v>831.23336128342339</v>
      </c>
      <c r="CY511" s="83">
        <f t="shared" si="891"/>
        <v>0</v>
      </c>
      <c r="CZ511" s="83">
        <f t="shared" si="946"/>
        <v>2.7372059945575309</v>
      </c>
      <c r="DA511" s="83">
        <f t="shared" si="892"/>
        <v>2.7372059945575309</v>
      </c>
      <c r="DB511" s="143">
        <f t="shared" si="893"/>
        <v>0.02</v>
      </c>
      <c r="DC511" s="83">
        <f t="shared" si="947"/>
        <v>1.7407446767325762E-2</v>
      </c>
      <c r="DD511" s="84">
        <f t="shared" si="948"/>
        <v>831.16156698972441</v>
      </c>
      <c r="DE511" s="86">
        <f t="shared" si="894"/>
        <v>2522.7966260599101</v>
      </c>
      <c r="DF511" s="86">
        <f t="shared" si="895"/>
        <v>1009.118650423964</v>
      </c>
      <c r="DG511" s="86">
        <f t="shared" si="896"/>
        <v>630.69915651497752</v>
      </c>
      <c r="DH511" s="86">
        <f t="shared" si="897"/>
        <v>0.22514655920632484</v>
      </c>
      <c r="DI511" s="86">
        <f t="shared" si="898"/>
        <v>0.45483890868767352</v>
      </c>
      <c r="DJ511" s="86">
        <f t="shared" si="899"/>
        <v>26.730764669845243</v>
      </c>
      <c r="DK511" s="86">
        <f t="shared" si="900"/>
        <v>-239.62602472626847</v>
      </c>
      <c r="DL511" s="86">
        <f t="shared" si="958"/>
        <v>-239.62602472626847</v>
      </c>
      <c r="DM511" s="86">
        <f t="shared" si="901"/>
        <v>-239.62602472626847</v>
      </c>
      <c r="DN511" s="85">
        <f t="shared" si="902"/>
        <v>0</v>
      </c>
      <c r="DO511" s="85">
        <f t="shared" si="949"/>
        <v>0</v>
      </c>
      <c r="DP511" s="85">
        <f t="shared" si="903"/>
        <v>0</v>
      </c>
      <c r="DQ511" s="85">
        <f t="shared" si="950"/>
        <v>0</v>
      </c>
      <c r="DR511" s="85">
        <f t="shared" si="904"/>
        <v>0</v>
      </c>
      <c r="DS511" s="85">
        <f t="shared" si="951"/>
        <v>0</v>
      </c>
      <c r="DT511" s="81"/>
      <c r="DU511" s="81"/>
      <c r="DV511" s="81">
        <f t="shared" si="952"/>
        <v>0</v>
      </c>
      <c r="DW511" s="100"/>
    </row>
    <row r="512" spans="1:127" x14ac:dyDescent="0.2">
      <c r="A512" s="59">
        <f t="shared" si="905"/>
        <v>67.600000000000406</v>
      </c>
      <c r="B512" s="44">
        <f t="shared" si="906"/>
        <v>67600.000000000407</v>
      </c>
      <c r="C512" s="52">
        <f t="shared" si="840"/>
        <v>133.33333333333334</v>
      </c>
      <c r="D512" s="50">
        <f t="shared" si="841"/>
        <v>4</v>
      </c>
      <c r="E512" s="44">
        <f t="shared" si="842"/>
        <v>4.13</v>
      </c>
      <c r="F512" s="47">
        <f t="shared" si="843"/>
        <v>0.02</v>
      </c>
      <c r="G512" s="52">
        <f t="shared" si="907"/>
        <v>2.4496891762289114E-2</v>
      </c>
      <c r="H512" s="57">
        <f t="shared" si="908"/>
        <v>673.97731701738508</v>
      </c>
      <c r="I512" s="52">
        <f t="shared" si="909"/>
        <v>0</v>
      </c>
      <c r="J512" s="54">
        <f t="shared" si="910"/>
        <v>1975.0252732612048</v>
      </c>
      <c r="K512" s="46">
        <f t="shared" si="953"/>
        <v>1975.0252732612048</v>
      </c>
      <c r="L512" s="80">
        <f t="shared" si="844"/>
        <v>0</v>
      </c>
      <c r="M512" s="142">
        <f t="shared" si="845"/>
        <v>0</v>
      </c>
      <c r="N512" s="60">
        <f t="shared" si="846"/>
        <v>4.13</v>
      </c>
      <c r="O512" s="53">
        <f t="shared" si="847"/>
        <v>0</v>
      </c>
      <c r="P512" s="58">
        <f t="shared" si="911"/>
        <v>2.7757346802161336</v>
      </c>
      <c r="Q512" s="49">
        <f t="shared" si="848"/>
        <v>2.7757346802161336</v>
      </c>
      <c r="R512" s="143">
        <f t="shared" si="849"/>
        <v>0.02</v>
      </c>
      <c r="S512" s="51">
        <f t="shared" si="912"/>
        <v>1.9056702263220753E-2</v>
      </c>
      <c r="T512" s="57">
        <f t="shared" si="913"/>
        <v>677.42164592350059</v>
      </c>
      <c r="U512" s="53">
        <f t="shared" si="850"/>
        <v>0</v>
      </c>
      <c r="V512" s="58">
        <f t="shared" si="914"/>
        <v>2.7746896739793527</v>
      </c>
      <c r="W512" s="49">
        <f t="shared" si="851"/>
        <v>2.7746896739793527</v>
      </c>
      <c r="X512" s="143">
        <f t="shared" si="852"/>
        <v>0.02</v>
      </c>
      <c r="Y512" s="51">
        <f t="shared" si="915"/>
        <v>1.8461880481964999E-2</v>
      </c>
      <c r="Z512" s="57">
        <f t="shared" si="916"/>
        <v>664.33649270193348</v>
      </c>
      <c r="AA512" s="53">
        <f t="shared" si="853"/>
        <v>0</v>
      </c>
      <c r="AB512" s="58">
        <f t="shared" si="917"/>
        <v>2.7789219546737742</v>
      </c>
      <c r="AC512" s="49">
        <f t="shared" si="854"/>
        <v>2.7789219546737742</v>
      </c>
      <c r="AD512" s="143">
        <f t="shared" si="855"/>
        <v>0.02</v>
      </c>
      <c r="AE512" s="49">
        <f t="shared" si="954"/>
        <v>1.8409190633115999E-2</v>
      </c>
      <c r="AF512" s="57">
        <f t="shared" si="918"/>
        <v>661.63476758463014</v>
      </c>
      <c r="AG512" s="53">
        <f t="shared" si="856"/>
        <v>0</v>
      </c>
      <c r="AH512" s="58">
        <f t="shared" si="919"/>
        <v>2.7798847652693648</v>
      </c>
      <c r="AI512" s="49">
        <f t="shared" si="857"/>
        <v>2.7798847652693648</v>
      </c>
      <c r="AJ512" s="143">
        <f t="shared" si="858"/>
        <v>0.02</v>
      </c>
      <c r="AK512" s="51">
        <f t="shared" si="920"/>
        <v>1.8409748957977402E-2</v>
      </c>
      <c r="AL512" s="57">
        <f t="shared" si="921"/>
        <v>661.31812949756977</v>
      </c>
      <c r="AM512" s="53">
        <f t="shared" si="859"/>
        <v>0</v>
      </c>
      <c r="AN512" s="58">
        <f t="shared" si="922"/>
        <v>2.7799996073145139</v>
      </c>
      <c r="AO512" s="49">
        <f t="shared" si="860"/>
        <v>2.7799996073145139</v>
      </c>
      <c r="AP512" s="143">
        <f t="shared" si="861"/>
        <v>0.02</v>
      </c>
      <c r="AQ512" s="51">
        <f t="shared" si="923"/>
        <v>1.8410044607709598E-2</v>
      </c>
      <c r="AR512" s="57">
        <f t="shared" si="924"/>
        <v>661.28889079534474</v>
      </c>
      <c r="AS512" s="44">
        <f t="shared" si="862"/>
        <v>3555.045491870168</v>
      </c>
      <c r="AT512" s="44">
        <f t="shared" si="863"/>
        <v>1422.0181967480673</v>
      </c>
      <c r="AU512" s="44">
        <f t="shared" si="864"/>
        <v>888.761372967542</v>
      </c>
      <c r="AV512" s="47">
        <f t="shared" si="865"/>
        <v>2.1530543579394652</v>
      </c>
      <c r="AW512" s="47">
        <f t="shared" si="866"/>
        <v>23.171577825150415</v>
      </c>
      <c r="AX512" s="86">
        <f t="shared" si="867"/>
        <v>774.85093001617508</v>
      </c>
      <c r="AY512" s="86">
        <f t="shared" si="868"/>
        <v>111.90453229933208</v>
      </c>
      <c r="AZ512" s="10">
        <f t="shared" si="925"/>
        <v>111.90453229933208</v>
      </c>
      <c r="BA512" s="44">
        <f t="shared" si="869"/>
        <v>111.90453229933208</v>
      </c>
      <c r="BB512" s="9">
        <f t="shared" si="870"/>
        <v>111.90453229933208</v>
      </c>
      <c r="BC512" s="45">
        <f t="shared" si="959"/>
        <v>14920.60430657761</v>
      </c>
      <c r="BD512" s="9">
        <f t="shared" si="871"/>
        <v>111.90453229933208</v>
      </c>
      <c r="BE512" s="45">
        <f t="shared" si="955"/>
        <v>14920.60430657761</v>
      </c>
      <c r="BF512" s="9">
        <f t="shared" si="872"/>
        <v>111.90453229933208</v>
      </c>
      <c r="BG512" s="45">
        <f t="shared" si="956"/>
        <v>14920.60430657761</v>
      </c>
      <c r="BH512" s="58"/>
      <c r="BI512" s="58"/>
      <c r="BJ512" s="58">
        <f t="shared" si="926"/>
        <v>-111.90453229933208</v>
      </c>
      <c r="BK512" s="97"/>
      <c r="BL512" s="44"/>
      <c r="BM512" s="82">
        <f t="shared" si="927"/>
        <v>50.7</v>
      </c>
      <c r="BN512" s="86">
        <f t="shared" si="928"/>
        <v>50700</v>
      </c>
      <c r="BO512" s="86">
        <f t="shared" si="929"/>
        <v>100</v>
      </c>
      <c r="BP512" s="84">
        <f t="shared" si="873"/>
        <v>4</v>
      </c>
      <c r="BQ512" s="84">
        <f t="shared" si="874"/>
        <v>4.13</v>
      </c>
      <c r="BR512" s="84">
        <f t="shared" si="875"/>
        <v>0.02</v>
      </c>
      <c r="BS512" s="84">
        <f t="shared" si="930"/>
        <v>3.2231943074938076E-2</v>
      </c>
      <c r="BT512" s="84">
        <f t="shared" si="931"/>
        <v>901.6827171338241</v>
      </c>
      <c r="BU512" s="84">
        <f t="shared" si="932"/>
        <v>0</v>
      </c>
      <c r="BV512" s="83">
        <f t="shared" si="933"/>
        <v>1404.7909811443947</v>
      </c>
      <c r="BW512" s="81">
        <f t="shared" si="957"/>
        <v>1404.7909811443947</v>
      </c>
      <c r="BX512" s="83">
        <f t="shared" si="876"/>
        <v>0</v>
      </c>
      <c r="BY512" s="141">
        <f t="shared" si="877"/>
        <v>0</v>
      </c>
      <c r="BZ512" s="83">
        <f t="shared" si="878"/>
        <v>4.13</v>
      </c>
      <c r="CA512" s="83">
        <f t="shared" si="879"/>
        <v>0</v>
      </c>
      <c r="CB512" s="83">
        <f t="shared" si="934"/>
        <v>2.7701746268952996</v>
      </c>
      <c r="CC512" s="83">
        <f t="shared" si="880"/>
        <v>2.7701746268952996</v>
      </c>
      <c r="CD512" s="143">
        <f t="shared" si="881"/>
        <v>0.02</v>
      </c>
      <c r="CE512" s="83">
        <f t="shared" si="935"/>
        <v>1.8024523213569742E-2</v>
      </c>
      <c r="CF512" s="84">
        <f t="shared" si="936"/>
        <v>904.89998933250502</v>
      </c>
      <c r="CG512" s="83">
        <f t="shared" si="882"/>
        <v>0</v>
      </c>
      <c r="CH512" s="83">
        <f t="shared" si="937"/>
        <v>2.7721186346382929</v>
      </c>
      <c r="CI512" s="83">
        <f t="shared" si="883"/>
        <v>2.7721186346382929</v>
      </c>
      <c r="CJ512" s="143">
        <f t="shared" si="884"/>
        <v>0.02</v>
      </c>
      <c r="CK512" s="83">
        <f t="shared" si="938"/>
        <v>1.721691079975847E-2</v>
      </c>
      <c r="CL512" s="84">
        <f t="shared" si="939"/>
        <v>847.04024840235286</v>
      </c>
      <c r="CM512" s="83">
        <f t="shared" si="885"/>
        <v>0</v>
      </c>
      <c r="CN512" s="83">
        <f t="shared" si="940"/>
        <v>2.7431363677757195</v>
      </c>
      <c r="CO512" s="83">
        <f t="shared" si="886"/>
        <v>2.7431363677757195</v>
      </c>
      <c r="CP512" s="143">
        <f t="shared" si="887"/>
        <v>0.02</v>
      </c>
      <c r="CQ512" s="83">
        <f t="shared" si="941"/>
        <v>1.7376564504283768E-2</v>
      </c>
      <c r="CR512" s="84">
        <f t="shared" si="942"/>
        <v>833.33380853399115</v>
      </c>
      <c r="CS512" s="83">
        <f t="shared" si="888"/>
        <v>0</v>
      </c>
      <c r="CT512" s="83">
        <f t="shared" si="943"/>
        <v>2.7381318865071478</v>
      </c>
      <c r="CU512" s="83">
        <f t="shared" si="889"/>
        <v>2.7381318865071478</v>
      </c>
      <c r="CV512" s="143">
        <f t="shared" si="890"/>
        <v>0.02</v>
      </c>
      <c r="CW512" s="83">
        <f t="shared" si="944"/>
        <v>1.7404526987183831E-2</v>
      </c>
      <c r="CX512" s="84">
        <f t="shared" si="945"/>
        <v>831.8691341586341</v>
      </c>
      <c r="CY512" s="83">
        <f t="shared" si="891"/>
        <v>0</v>
      </c>
      <c r="CZ512" s="83">
        <f t="shared" si="946"/>
        <v>2.7376394559548625</v>
      </c>
      <c r="DA512" s="83">
        <f t="shared" si="892"/>
        <v>2.7376394559548625</v>
      </c>
      <c r="DB512" s="143">
        <f t="shared" si="893"/>
        <v>0.02</v>
      </c>
      <c r="DC512" s="83">
        <f t="shared" si="947"/>
        <v>1.7405446767325763E-2</v>
      </c>
      <c r="DD512" s="84">
        <f t="shared" si="948"/>
        <v>831.79748722378554</v>
      </c>
      <c r="DE512" s="86">
        <f t="shared" si="894"/>
        <v>2528.6237660599104</v>
      </c>
      <c r="DF512" s="86">
        <f t="shared" si="895"/>
        <v>1011.4495064239641</v>
      </c>
      <c r="DG512" s="86">
        <f t="shared" si="896"/>
        <v>632.1559415149776</v>
      </c>
      <c r="DH512" s="86">
        <f t="shared" si="897"/>
        <v>0.22445220057319085</v>
      </c>
      <c r="DI512" s="86">
        <f t="shared" si="898"/>
        <v>0.45226561948004523</v>
      </c>
      <c r="DJ512" s="86">
        <f t="shared" si="899"/>
        <v>26.447363887122918</v>
      </c>
      <c r="DK512" s="86">
        <f t="shared" si="900"/>
        <v>-242.14237070809062</v>
      </c>
      <c r="DL512" s="86">
        <f t="shared" si="958"/>
        <v>-242.14237070809062</v>
      </c>
      <c r="DM512" s="86">
        <f t="shared" si="901"/>
        <v>-242.14237070809062</v>
      </c>
      <c r="DN512" s="85">
        <f t="shared" si="902"/>
        <v>0</v>
      </c>
      <c r="DO512" s="85">
        <f t="shared" si="949"/>
        <v>0</v>
      </c>
      <c r="DP512" s="85">
        <f t="shared" si="903"/>
        <v>0</v>
      </c>
      <c r="DQ512" s="85">
        <f t="shared" si="950"/>
        <v>0</v>
      </c>
      <c r="DR512" s="85">
        <f t="shared" si="904"/>
        <v>0</v>
      </c>
      <c r="DS512" s="85">
        <f t="shared" si="951"/>
        <v>0</v>
      </c>
      <c r="DT512" s="81"/>
      <c r="DU512" s="81"/>
      <c r="DV512" s="81">
        <f t="shared" si="952"/>
        <v>0</v>
      </c>
      <c r="DW512" s="100"/>
    </row>
    <row r="513" spans="1:127" x14ac:dyDescent="0.2">
      <c r="A513" s="59">
        <f t="shared" si="905"/>
        <v>67.733333333333732</v>
      </c>
      <c r="B513" s="44">
        <f t="shared" si="906"/>
        <v>67733.333333333736</v>
      </c>
      <c r="C513" s="52">
        <f t="shared" si="840"/>
        <v>133.33333333333334</v>
      </c>
      <c r="D513" s="50">
        <f t="shared" si="841"/>
        <v>4</v>
      </c>
      <c r="E513" s="44">
        <f t="shared" si="842"/>
        <v>4.13</v>
      </c>
      <c r="F513" s="47">
        <f t="shared" si="843"/>
        <v>0.02</v>
      </c>
      <c r="G513" s="52">
        <f t="shared" si="907"/>
        <v>2.4494225095622445E-2</v>
      </c>
      <c r="H513" s="57">
        <f t="shared" si="908"/>
        <v>674.76813407723841</v>
      </c>
      <c r="I513" s="52">
        <f t="shared" si="909"/>
        <v>0</v>
      </c>
      <c r="J513" s="54">
        <f t="shared" si="910"/>
        <v>1979.3416732612047</v>
      </c>
      <c r="K513" s="46">
        <f t="shared" si="953"/>
        <v>1979.3416732612047</v>
      </c>
      <c r="L513" s="80">
        <f t="shared" si="844"/>
        <v>0</v>
      </c>
      <c r="M513" s="142">
        <f t="shared" si="845"/>
        <v>0</v>
      </c>
      <c r="N513" s="60">
        <f t="shared" si="846"/>
        <v>4.13</v>
      </c>
      <c r="O513" s="53">
        <f t="shared" si="847"/>
        <v>0</v>
      </c>
      <c r="P513" s="58">
        <f t="shared" si="911"/>
        <v>2.7758102703626144</v>
      </c>
      <c r="Q513" s="49">
        <f t="shared" si="848"/>
        <v>2.7758102703626144</v>
      </c>
      <c r="R513" s="143">
        <f t="shared" si="849"/>
        <v>0.02</v>
      </c>
      <c r="S513" s="51">
        <f t="shared" si="912"/>
        <v>1.9054035596554084E-2</v>
      </c>
      <c r="T513" s="57">
        <f t="shared" si="913"/>
        <v>678.33697687188953</v>
      </c>
      <c r="U513" s="53">
        <f t="shared" si="850"/>
        <v>0</v>
      </c>
      <c r="V513" s="58">
        <f t="shared" si="914"/>
        <v>2.7747395025099371</v>
      </c>
      <c r="W513" s="49">
        <f t="shared" si="851"/>
        <v>2.7747395025099371</v>
      </c>
      <c r="X513" s="143">
        <f t="shared" si="852"/>
        <v>0.02</v>
      </c>
      <c r="Y513" s="51">
        <f t="shared" si="915"/>
        <v>1.8459213815298331E-2</v>
      </c>
      <c r="Z513" s="57">
        <f t="shared" si="916"/>
        <v>665.22358516116128</v>
      </c>
      <c r="AA513" s="53">
        <f t="shared" si="853"/>
        <v>0</v>
      </c>
      <c r="AB513" s="58">
        <f t="shared" si="917"/>
        <v>2.7789339814095158</v>
      </c>
      <c r="AC513" s="49">
        <f t="shared" si="854"/>
        <v>2.7789339814095158</v>
      </c>
      <c r="AD513" s="143">
        <f t="shared" si="855"/>
        <v>0.02</v>
      </c>
      <c r="AE513" s="49">
        <f t="shared" si="954"/>
        <v>1.8406523966449331E-2</v>
      </c>
      <c r="AF513" s="57">
        <f t="shared" si="918"/>
        <v>662.51798093618766</v>
      </c>
      <c r="AG513" s="53">
        <f t="shared" si="856"/>
        <v>0</v>
      </c>
      <c r="AH513" s="58">
        <f t="shared" si="919"/>
        <v>2.779888613458533</v>
      </c>
      <c r="AI513" s="49">
        <f t="shared" si="857"/>
        <v>2.779888613458533</v>
      </c>
      <c r="AJ513" s="143">
        <f t="shared" si="858"/>
        <v>0.02</v>
      </c>
      <c r="AK513" s="51">
        <f t="shared" si="920"/>
        <v>1.8407082291310734E-2</v>
      </c>
      <c r="AL513" s="57">
        <f t="shared" si="921"/>
        <v>662.20106372825592</v>
      </c>
      <c r="AM513" s="53">
        <f t="shared" si="859"/>
        <v>0</v>
      </c>
      <c r="AN513" s="58">
        <f t="shared" si="922"/>
        <v>2.7800024382580468</v>
      </c>
      <c r="AO513" s="49">
        <f t="shared" si="860"/>
        <v>2.7800024382580468</v>
      </c>
      <c r="AP513" s="143">
        <f t="shared" si="861"/>
        <v>0.02</v>
      </c>
      <c r="AQ513" s="51">
        <f t="shared" si="923"/>
        <v>1.840737794104293E-2</v>
      </c>
      <c r="AR513" s="57">
        <f t="shared" si="924"/>
        <v>662.17180273178008</v>
      </c>
      <c r="AS513" s="44">
        <f t="shared" si="862"/>
        <v>3562.8150118701687</v>
      </c>
      <c r="AT513" s="44">
        <f t="shared" si="863"/>
        <v>1425.1260047480673</v>
      </c>
      <c r="AU513" s="44">
        <f t="shared" si="864"/>
        <v>890.70375296754219</v>
      </c>
      <c r="AV513" s="47">
        <f t="shared" si="865"/>
        <v>2.1383556904330856</v>
      </c>
      <c r="AW513" s="47">
        <f t="shared" si="866"/>
        <v>22.875105798335394</v>
      </c>
      <c r="AX513" s="86">
        <f t="shared" si="867"/>
        <v>759.00568779068976</v>
      </c>
      <c r="AY513" s="86">
        <f t="shared" si="868"/>
        <v>110.78899112229719</v>
      </c>
      <c r="AZ513" s="10">
        <f t="shared" si="925"/>
        <v>110.78899112229719</v>
      </c>
      <c r="BA513" s="44">
        <f t="shared" si="869"/>
        <v>110.78899112229719</v>
      </c>
      <c r="BB513" s="9">
        <f t="shared" si="870"/>
        <v>110.78899112229719</v>
      </c>
      <c r="BC513" s="45">
        <f t="shared" si="959"/>
        <v>14771.86548297296</v>
      </c>
      <c r="BD513" s="9">
        <f t="shared" si="871"/>
        <v>110.78899112229719</v>
      </c>
      <c r="BE513" s="45">
        <f t="shared" si="955"/>
        <v>14771.86548297296</v>
      </c>
      <c r="BF513" s="9">
        <f t="shared" si="872"/>
        <v>110.78899112229719</v>
      </c>
      <c r="BG513" s="45">
        <f t="shared" si="956"/>
        <v>14771.86548297296</v>
      </c>
      <c r="BH513" s="58"/>
      <c r="BI513" s="58"/>
      <c r="BJ513" s="58">
        <f t="shared" si="926"/>
        <v>-110.78899112229719</v>
      </c>
      <c r="BK513" s="97"/>
      <c r="BL513" s="44"/>
      <c r="BM513" s="82">
        <f t="shared" si="927"/>
        <v>50.800000000000004</v>
      </c>
      <c r="BN513" s="86">
        <f t="shared" si="928"/>
        <v>50800</v>
      </c>
      <c r="BO513" s="86">
        <f t="shared" si="929"/>
        <v>100</v>
      </c>
      <c r="BP513" s="84">
        <f t="shared" si="873"/>
        <v>4</v>
      </c>
      <c r="BQ513" s="84">
        <f t="shared" si="874"/>
        <v>4.13</v>
      </c>
      <c r="BR513" s="84">
        <f t="shared" si="875"/>
        <v>0.02</v>
      </c>
      <c r="BS513" s="84">
        <f t="shared" si="930"/>
        <v>3.2229943074938074E-2</v>
      </c>
      <c r="BT513" s="84">
        <f t="shared" si="931"/>
        <v>902.4631273777693</v>
      </c>
      <c r="BU513" s="84">
        <f t="shared" si="932"/>
        <v>0</v>
      </c>
      <c r="BV513" s="83">
        <f t="shared" si="933"/>
        <v>1408.0282811443947</v>
      </c>
      <c r="BW513" s="81">
        <f t="shared" si="957"/>
        <v>1408.0282811443947</v>
      </c>
      <c r="BX513" s="83">
        <f t="shared" si="876"/>
        <v>0</v>
      </c>
      <c r="BY513" s="141">
        <f t="shared" si="877"/>
        <v>0</v>
      </c>
      <c r="BZ513" s="83">
        <f t="shared" si="878"/>
        <v>4.13</v>
      </c>
      <c r="CA513" s="83">
        <f t="shared" si="879"/>
        <v>0</v>
      </c>
      <c r="CB513" s="83">
        <f t="shared" si="934"/>
        <v>2.7708580137261341</v>
      </c>
      <c r="CC513" s="83">
        <f t="shared" si="880"/>
        <v>2.7708580137261341</v>
      </c>
      <c r="CD513" s="143">
        <f t="shared" si="881"/>
        <v>0.02</v>
      </c>
      <c r="CE513" s="83">
        <f t="shared" si="935"/>
        <v>1.8022523213569744E-2</v>
      </c>
      <c r="CF513" s="84">
        <f t="shared" si="936"/>
        <v>905.55061702357477</v>
      </c>
      <c r="CG513" s="83">
        <f t="shared" si="882"/>
        <v>0</v>
      </c>
      <c r="CH513" s="83">
        <f t="shared" si="937"/>
        <v>2.7727316578090093</v>
      </c>
      <c r="CI513" s="83">
        <f t="shared" si="883"/>
        <v>2.7727316578090093</v>
      </c>
      <c r="CJ513" s="143">
        <f t="shared" si="884"/>
        <v>0.02</v>
      </c>
      <c r="CK513" s="83">
        <f t="shared" si="938"/>
        <v>1.7214910799758471E-2</v>
      </c>
      <c r="CL513" s="84">
        <f t="shared" si="939"/>
        <v>847.66128642665103</v>
      </c>
      <c r="CM513" s="83">
        <f t="shared" si="885"/>
        <v>0</v>
      </c>
      <c r="CN513" s="83">
        <f t="shared" si="940"/>
        <v>2.7436006839752607</v>
      </c>
      <c r="CO513" s="83">
        <f t="shared" si="886"/>
        <v>2.7436006839752607</v>
      </c>
      <c r="CP513" s="143">
        <f t="shared" si="887"/>
        <v>0.02</v>
      </c>
      <c r="CQ513" s="83">
        <f t="shared" si="941"/>
        <v>1.737456450428377E-2</v>
      </c>
      <c r="CR513" s="84">
        <f t="shared" si="942"/>
        <v>833.96722817394777</v>
      </c>
      <c r="CS513" s="83">
        <f t="shared" si="888"/>
        <v>0</v>
      </c>
      <c r="CT513" s="83">
        <f t="shared" si="943"/>
        <v>2.7385693656278187</v>
      </c>
      <c r="CU513" s="83">
        <f t="shared" si="889"/>
        <v>2.7385693656278187</v>
      </c>
      <c r="CV513" s="143">
        <f t="shared" si="890"/>
        <v>0.02</v>
      </c>
      <c r="CW513" s="83">
        <f t="shared" si="944"/>
        <v>1.7402526987183833E-2</v>
      </c>
      <c r="CX513" s="84">
        <f t="shared" si="945"/>
        <v>832.50473272395323</v>
      </c>
      <c r="CY513" s="83">
        <f t="shared" si="891"/>
        <v>0</v>
      </c>
      <c r="CZ513" s="83">
        <f t="shared" si="946"/>
        <v>2.7380742736565771</v>
      </c>
      <c r="DA513" s="83">
        <f t="shared" si="892"/>
        <v>2.7380742736565771</v>
      </c>
      <c r="DB513" s="143">
        <f t="shared" si="893"/>
        <v>0.02</v>
      </c>
      <c r="DC513" s="83">
        <f t="shared" si="947"/>
        <v>1.7403446767325765E-2</v>
      </c>
      <c r="DD513" s="84">
        <f t="shared" si="948"/>
        <v>832.43323371441511</v>
      </c>
      <c r="DE513" s="86">
        <f t="shared" si="894"/>
        <v>2534.4509060599103</v>
      </c>
      <c r="DF513" s="86">
        <f t="shared" si="895"/>
        <v>1013.7803624239641</v>
      </c>
      <c r="DG513" s="86">
        <f t="shared" si="896"/>
        <v>633.61272651497757</v>
      </c>
      <c r="DH513" s="86">
        <f t="shared" si="897"/>
        <v>0.2237609670628963</v>
      </c>
      <c r="DI513" s="86">
        <f t="shared" si="898"/>
        <v>0.44971052035510378</v>
      </c>
      <c r="DJ513" s="86">
        <f t="shared" si="899"/>
        <v>26.167364694591715</v>
      </c>
      <c r="DK513" s="86">
        <f t="shared" si="900"/>
        <v>-244.6573053823401</v>
      </c>
      <c r="DL513" s="86">
        <f t="shared" si="958"/>
        <v>-244.6573053823401</v>
      </c>
      <c r="DM513" s="86">
        <f t="shared" si="901"/>
        <v>-244.6573053823401</v>
      </c>
      <c r="DN513" s="85">
        <f t="shared" si="902"/>
        <v>0</v>
      </c>
      <c r="DO513" s="85">
        <f t="shared" si="949"/>
        <v>0</v>
      </c>
      <c r="DP513" s="85">
        <f t="shared" si="903"/>
        <v>0</v>
      </c>
      <c r="DQ513" s="85">
        <f t="shared" si="950"/>
        <v>0</v>
      </c>
      <c r="DR513" s="85">
        <f t="shared" si="904"/>
        <v>0</v>
      </c>
      <c r="DS513" s="85">
        <f t="shared" si="951"/>
        <v>0</v>
      </c>
      <c r="DT513" s="81"/>
      <c r="DU513" s="81"/>
      <c r="DV513" s="81">
        <f t="shared" si="952"/>
        <v>0</v>
      </c>
      <c r="DW513" s="100"/>
    </row>
    <row r="514" spans="1:127" x14ac:dyDescent="0.2">
      <c r="A514" s="59">
        <f t="shared" si="905"/>
        <v>67.866666666667072</v>
      </c>
      <c r="B514" s="44">
        <f t="shared" si="906"/>
        <v>67866.666666667064</v>
      </c>
      <c r="C514" s="52">
        <f t="shared" si="840"/>
        <v>133.33333333333334</v>
      </c>
      <c r="D514" s="50">
        <f t="shared" si="841"/>
        <v>4</v>
      </c>
      <c r="E514" s="44">
        <f t="shared" si="842"/>
        <v>4.13</v>
      </c>
      <c r="F514" s="47">
        <f t="shared" si="843"/>
        <v>0.02</v>
      </c>
      <c r="G514" s="52">
        <f t="shared" si="907"/>
        <v>2.4491558428955777E-2</v>
      </c>
      <c r="H514" s="57">
        <f t="shared" si="908"/>
        <v>675.55886504615819</v>
      </c>
      <c r="I514" s="52">
        <f t="shared" si="909"/>
        <v>0</v>
      </c>
      <c r="J514" s="54">
        <f t="shared" si="910"/>
        <v>1983.6580732612047</v>
      </c>
      <c r="K514" s="46">
        <f t="shared" si="953"/>
        <v>1983.6580732612047</v>
      </c>
      <c r="L514" s="80">
        <f t="shared" si="844"/>
        <v>0</v>
      </c>
      <c r="M514" s="142">
        <f t="shared" si="845"/>
        <v>0</v>
      </c>
      <c r="N514" s="60">
        <f t="shared" si="846"/>
        <v>4.13</v>
      </c>
      <c r="O514" s="53">
        <f t="shared" si="847"/>
        <v>0</v>
      </c>
      <c r="P514" s="58">
        <f t="shared" si="911"/>
        <v>2.7758882143886692</v>
      </c>
      <c r="Q514" s="49">
        <f t="shared" si="848"/>
        <v>2.7758882143886692</v>
      </c>
      <c r="R514" s="143">
        <f t="shared" si="849"/>
        <v>0.02</v>
      </c>
      <c r="S514" s="51">
        <f t="shared" si="912"/>
        <v>1.9051368929887416E-2</v>
      </c>
      <c r="T514" s="57">
        <f t="shared" si="913"/>
        <v>679.25215480349607</v>
      </c>
      <c r="U514" s="53">
        <f t="shared" si="850"/>
        <v>0</v>
      </c>
      <c r="V514" s="58">
        <f t="shared" si="914"/>
        <v>2.7747925345051923</v>
      </c>
      <c r="W514" s="49">
        <f t="shared" si="851"/>
        <v>2.7747925345051923</v>
      </c>
      <c r="X514" s="143">
        <f t="shared" si="852"/>
        <v>0.02</v>
      </c>
      <c r="Y514" s="51">
        <f t="shared" si="915"/>
        <v>1.8456547148631663E-2</v>
      </c>
      <c r="Z514" s="57">
        <f t="shared" si="916"/>
        <v>666.11053354990281</v>
      </c>
      <c r="AA514" s="53">
        <f t="shared" si="853"/>
        <v>0</v>
      </c>
      <c r="AB514" s="58">
        <f t="shared" si="917"/>
        <v>2.7789490433330575</v>
      </c>
      <c r="AC514" s="49">
        <f t="shared" si="854"/>
        <v>2.7789490433330575</v>
      </c>
      <c r="AD514" s="143">
        <f t="shared" si="855"/>
        <v>0.02</v>
      </c>
      <c r="AE514" s="49">
        <f t="shared" si="954"/>
        <v>1.8403857299782663E-2</v>
      </c>
      <c r="AF514" s="57">
        <f t="shared" si="918"/>
        <v>663.40106251860948</v>
      </c>
      <c r="AG514" s="53">
        <f t="shared" si="856"/>
        <v>0</v>
      </c>
      <c r="AH514" s="58">
        <f t="shared" si="919"/>
        <v>2.7798954726686573</v>
      </c>
      <c r="AI514" s="49">
        <f t="shared" si="857"/>
        <v>2.7798954726686573</v>
      </c>
      <c r="AJ514" s="143">
        <f t="shared" si="858"/>
        <v>0.02</v>
      </c>
      <c r="AK514" s="51">
        <f t="shared" si="920"/>
        <v>1.8404415624644066E-2</v>
      </c>
      <c r="AL514" s="57">
        <f t="shared" si="921"/>
        <v>663.08386883389301</v>
      </c>
      <c r="AM514" s="53">
        <f t="shared" si="859"/>
        <v>0</v>
      </c>
      <c r="AN514" s="58">
        <f t="shared" si="922"/>
        <v>2.7800082781893454</v>
      </c>
      <c r="AO514" s="49">
        <f t="shared" si="860"/>
        <v>2.7800082781893454</v>
      </c>
      <c r="AP514" s="143">
        <f t="shared" si="861"/>
        <v>0.02</v>
      </c>
      <c r="AQ514" s="51">
        <f t="shared" si="923"/>
        <v>1.8404711274376262E-2</v>
      </c>
      <c r="AR514" s="57">
        <f t="shared" si="924"/>
        <v>663.05458587155522</v>
      </c>
      <c r="AS514" s="44">
        <f t="shared" si="862"/>
        <v>3570.5845318701681</v>
      </c>
      <c r="AT514" s="44">
        <f t="shared" si="863"/>
        <v>1428.2338127480673</v>
      </c>
      <c r="AU514" s="44">
        <f t="shared" si="864"/>
        <v>892.64613296754203</v>
      </c>
      <c r="AV514" s="47">
        <f t="shared" si="865"/>
        <v>2.1237869304475563</v>
      </c>
      <c r="AW514" s="47">
        <f t="shared" si="866"/>
        <v>22.583017911040063</v>
      </c>
      <c r="AX514" s="86">
        <f t="shared" si="867"/>
        <v>743.51568518965905</v>
      </c>
      <c r="AY514" s="86">
        <f t="shared" si="868"/>
        <v>109.67972199002689</v>
      </c>
      <c r="AZ514" s="10">
        <f t="shared" si="925"/>
        <v>109.67972199002689</v>
      </c>
      <c r="BA514" s="44">
        <f t="shared" si="869"/>
        <v>109.67972199002689</v>
      </c>
      <c r="BB514" s="9">
        <f t="shared" si="870"/>
        <v>109.67972199002689</v>
      </c>
      <c r="BC514" s="45">
        <f t="shared" si="959"/>
        <v>14623.962932003587</v>
      </c>
      <c r="BD514" s="9">
        <f t="shared" si="871"/>
        <v>109.67972199002689</v>
      </c>
      <c r="BE514" s="45">
        <f t="shared" si="955"/>
        <v>14623.962932003587</v>
      </c>
      <c r="BF514" s="9">
        <f t="shared" si="872"/>
        <v>109.67972199002689</v>
      </c>
      <c r="BG514" s="45">
        <f t="shared" si="956"/>
        <v>14623.962932003587</v>
      </c>
      <c r="BH514" s="58"/>
      <c r="BI514" s="58"/>
      <c r="BJ514" s="58">
        <f t="shared" si="926"/>
        <v>-109.67972199002689</v>
      </c>
      <c r="BK514" s="97"/>
      <c r="BL514" s="44"/>
      <c r="BM514" s="82">
        <f t="shared" si="927"/>
        <v>50.9</v>
      </c>
      <c r="BN514" s="86">
        <f t="shared" si="928"/>
        <v>50900</v>
      </c>
      <c r="BO514" s="86">
        <f t="shared" si="929"/>
        <v>100</v>
      </c>
      <c r="BP514" s="84">
        <f t="shared" si="873"/>
        <v>4</v>
      </c>
      <c r="BQ514" s="84">
        <f t="shared" si="874"/>
        <v>4.13</v>
      </c>
      <c r="BR514" s="84">
        <f t="shared" si="875"/>
        <v>0.02</v>
      </c>
      <c r="BS514" s="84">
        <f t="shared" si="930"/>
        <v>3.2227943074938072E-2</v>
      </c>
      <c r="BT514" s="84">
        <f t="shared" si="931"/>
        <v>903.24348919556439</v>
      </c>
      <c r="BU514" s="84">
        <f t="shared" si="932"/>
        <v>0</v>
      </c>
      <c r="BV514" s="83">
        <f t="shared" si="933"/>
        <v>1411.2655811443947</v>
      </c>
      <c r="BW514" s="81">
        <f t="shared" si="957"/>
        <v>1411.2655811443947</v>
      </c>
      <c r="BX514" s="83">
        <f t="shared" si="876"/>
        <v>0</v>
      </c>
      <c r="BY514" s="141">
        <f t="shared" si="877"/>
        <v>0</v>
      </c>
      <c r="BZ514" s="83">
        <f t="shared" si="878"/>
        <v>4.13</v>
      </c>
      <c r="CA514" s="83">
        <f t="shared" si="879"/>
        <v>0</v>
      </c>
      <c r="CB514" s="83">
        <f t="shared" si="934"/>
        <v>2.7715435274362381</v>
      </c>
      <c r="CC514" s="83">
        <f t="shared" si="880"/>
        <v>2.7715435274362381</v>
      </c>
      <c r="CD514" s="143">
        <f t="shared" si="881"/>
        <v>0.02</v>
      </c>
      <c r="CE514" s="83">
        <f t="shared" si="935"/>
        <v>1.8020523213569745E-2</v>
      </c>
      <c r="CF514" s="84">
        <f t="shared" si="936"/>
        <v>906.20101206815286</v>
      </c>
      <c r="CG514" s="83">
        <f t="shared" si="882"/>
        <v>0</v>
      </c>
      <c r="CH514" s="83">
        <f t="shared" si="937"/>
        <v>2.7733460167774009</v>
      </c>
      <c r="CI514" s="83">
        <f t="shared" si="883"/>
        <v>2.7733460167774009</v>
      </c>
      <c r="CJ514" s="143">
        <f t="shared" si="884"/>
        <v>0.02</v>
      </c>
      <c r="CK514" s="83">
        <f t="shared" si="938"/>
        <v>1.7212910799758473E-2</v>
      </c>
      <c r="CL514" s="84">
        <f t="shared" si="939"/>
        <v>848.282115014635</v>
      </c>
      <c r="CM514" s="83">
        <f t="shared" si="885"/>
        <v>0</v>
      </c>
      <c r="CN514" s="83">
        <f t="shared" si="940"/>
        <v>2.7440662620204113</v>
      </c>
      <c r="CO514" s="83">
        <f t="shared" si="886"/>
        <v>2.7440662620204113</v>
      </c>
      <c r="CP514" s="143">
        <f t="shared" si="887"/>
        <v>0.02</v>
      </c>
      <c r="CQ514" s="83">
        <f t="shared" si="941"/>
        <v>1.7372564504283771E-2</v>
      </c>
      <c r="CR514" s="84">
        <f t="shared" si="942"/>
        <v>834.60046771954785</v>
      </c>
      <c r="CS514" s="83">
        <f t="shared" si="888"/>
        <v>0</v>
      </c>
      <c r="CT514" s="83">
        <f t="shared" si="943"/>
        <v>2.7390081864241793</v>
      </c>
      <c r="CU514" s="83">
        <f t="shared" si="889"/>
        <v>2.7390081864241793</v>
      </c>
      <c r="CV514" s="143">
        <f t="shared" si="890"/>
        <v>0.02</v>
      </c>
      <c r="CW514" s="83">
        <f t="shared" si="944"/>
        <v>1.7400526987183834E-2</v>
      </c>
      <c r="CX514" s="84">
        <f t="shared" si="945"/>
        <v>833.14015672327173</v>
      </c>
      <c r="CY514" s="83">
        <f t="shared" si="891"/>
        <v>0</v>
      </c>
      <c r="CZ514" s="83">
        <f t="shared" si="946"/>
        <v>2.7385104462932013</v>
      </c>
      <c r="DA514" s="83">
        <f t="shared" si="892"/>
        <v>2.7385104462932013</v>
      </c>
      <c r="DB514" s="143">
        <f t="shared" si="893"/>
        <v>0.02</v>
      </c>
      <c r="DC514" s="83">
        <f t="shared" si="947"/>
        <v>1.7401446767325766E-2</v>
      </c>
      <c r="DD514" s="84">
        <f t="shared" si="948"/>
        <v>833.06880620179277</v>
      </c>
      <c r="DE514" s="86">
        <f t="shared" si="894"/>
        <v>2540.2780460599106</v>
      </c>
      <c r="DF514" s="86">
        <f t="shared" si="895"/>
        <v>1016.1112184239641</v>
      </c>
      <c r="DG514" s="86">
        <f t="shared" si="896"/>
        <v>635.06951151497765</v>
      </c>
      <c r="DH514" s="86">
        <f t="shared" si="897"/>
        <v>0.22307284124833079</v>
      </c>
      <c r="DI514" s="86">
        <f t="shared" si="898"/>
        <v>0.44717346101067068</v>
      </c>
      <c r="DJ514" s="86">
        <f t="shared" si="899"/>
        <v>25.890721934389596</v>
      </c>
      <c r="DK514" s="86">
        <f t="shared" si="900"/>
        <v>-247.17082893895702</v>
      </c>
      <c r="DL514" s="86">
        <f t="shared" si="958"/>
        <v>-247.17082893895702</v>
      </c>
      <c r="DM514" s="86">
        <f t="shared" si="901"/>
        <v>-247.17082893895702</v>
      </c>
      <c r="DN514" s="85">
        <f t="shared" si="902"/>
        <v>0</v>
      </c>
      <c r="DO514" s="85">
        <f t="shared" si="949"/>
        <v>0</v>
      </c>
      <c r="DP514" s="85">
        <f t="shared" si="903"/>
        <v>0</v>
      </c>
      <c r="DQ514" s="85">
        <f t="shared" si="950"/>
        <v>0</v>
      </c>
      <c r="DR514" s="85">
        <f t="shared" si="904"/>
        <v>0</v>
      </c>
      <c r="DS514" s="85">
        <f t="shared" si="951"/>
        <v>0</v>
      </c>
      <c r="DT514" s="81"/>
      <c r="DU514" s="81"/>
      <c r="DV514" s="81">
        <f t="shared" si="952"/>
        <v>0</v>
      </c>
      <c r="DW514" s="100"/>
    </row>
    <row r="515" spans="1:127" x14ac:dyDescent="0.2">
      <c r="A515" s="59">
        <f t="shared" si="905"/>
        <v>68.000000000000398</v>
      </c>
      <c r="B515" s="44">
        <f t="shared" si="906"/>
        <v>68000.000000000393</v>
      </c>
      <c r="C515" s="52">
        <f t="shared" si="840"/>
        <v>133.33333333333334</v>
      </c>
      <c r="D515" s="50">
        <f t="shared" si="841"/>
        <v>4</v>
      </c>
      <c r="E515" s="44">
        <f t="shared" si="842"/>
        <v>4.13</v>
      </c>
      <c r="F515" s="47">
        <f t="shared" si="843"/>
        <v>0.02</v>
      </c>
      <c r="G515" s="52">
        <f t="shared" si="907"/>
        <v>2.4488891762289109E-2</v>
      </c>
      <c r="H515" s="57">
        <f t="shared" si="908"/>
        <v>676.3495099241444</v>
      </c>
      <c r="I515" s="52">
        <f t="shared" si="909"/>
        <v>0</v>
      </c>
      <c r="J515" s="54">
        <f t="shared" si="910"/>
        <v>1987.9744732612046</v>
      </c>
      <c r="K515" s="46">
        <f t="shared" si="953"/>
        <v>1987.9744732612046</v>
      </c>
      <c r="L515" s="80">
        <f t="shared" si="844"/>
        <v>0</v>
      </c>
      <c r="M515" s="142">
        <f t="shared" si="845"/>
        <v>0</v>
      </c>
      <c r="N515" s="60">
        <f t="shared" si="846"/>
        <v>4.13</v>
      </c>
      <c r="O515" s="53">
        <f t="shared" si="847"/>
        <v>0</v>
      </c>
      <c r="P515" s="58">
        <f t="shared" si="911"/>
        <v>2.775968510405264</v>
      </c>
      <c r="Q515" s="49">
        <f t="shared" si="848"/>
        <v>2.775968510405264</v>
      </c>
      <c r="R515" s="143">
        <f t="shared" si="849"/>
        <v>0.02</v>
      </c>
      <c r="S515" s="51">
        <f t="shared" si="912"/>
        <v>1.9048702263220748E-2</v>
      </c>
      <c r="T515" s="57">
        <f t="shared" si="913"/>
        <v>680.16717895073702</v>
      </c>
      <c r="U515" s="53">
        <f t="shared" si="850"/>
        <v>0</v>
      </c>
      <c r="V515" s="58">
        <f t="shared" si="914"/>
        <v>2.7748487667838488</v>
      </c>
      <c r="W515" s="49">
        <f t="shared" si="851"/>
        <v>2.7748487667838488</v>
      </c>
      <c r="X515" s="143">
        <f t="shared" si="852"/>
        <v>0.02</v>
      </c>
      <c r="Y515" s="51">
        <f t="shared" si="915"/>
        <v>1.8453880481964995E-2</v>
      </c>
      <c r="Z515" s="57">
        <f t="shared" si="916"/>
        <v>666.99733684952741</v>
      </c>
      <c r="AA515" s="53">
        <f t="shared" si="853"/>
        <v>0</v>
      </c>
      <c r="AB515" s="58">
        <f t="shared" si="917"/>
        <v>2.7789671375347567</v>
      </c>
      <c r="AC515" s="49">
        <f t="shared" si="854"/>
        <v>2.7789671375347567</v>
      </c>
      <c r="AD515" s="143">
        <f t="shared" si="855"/>
        <v>0.02</v>
      </c>
      <c r="AE515" s="49">
        <f t="shared" si="954"/>
        <v>1.8401190633115995E-2</v>
      </c>
      <c r="AF515" s="57">
        <f t="shared" si="918"/>
        <v>664.28401136867205</v>
      </c>
      <c r="AG515" s="53">
        <f t="shared" si="856"/>
        <v>0</v>
      </c>
      <c r="AH515" s="58">
        <f t="shared" si="919"/>
        <v>2.7799053401067555</v>
      </c>
      <c r="AI515" s="49">
        <f t="shared" si="857"/>
        <v>2.7799053401067555</v>
      </c>
      <c r="AJ515" s="143">
        <f t="shared" si="858"/>
        <v>0.02</v>
      </c>
      <c r="AK515" s="51">
        <f t="shared" si="920"/>
        <v>1.8401748957977398E-2</v>
      </c>
      <c r="AL515" s="57">
        <f t="shared" si="921"/>
        <v>663.96654385877537</v>
      </c>
      <c r="AM515" s="53">
        <f t="shared" si="859"/>
        <v>0</v>
      </c>
      <c r="AN515" s="58">
        <f t="shared" si="922"/>
        <v>2.7800171243398872</v>
      </c>
      <c r="AO515" s="49">
        <f t="shared" si="860"/>
        <v>2.7800171243398872</v>
      </c>
      <c r="AP515" s="143">
        <f t="shared" si="861"/>
        <v>0.02</v>
      </c>
      <c r="AQ515" s="51">
        <f t="shared" si="923"/>
        <v>1.8402044607709594E-2</v>
      </c>
      <c r="AR515" s="57">
        <f t="shared" si="924"/>
        <v>663.93723925957704</v>
      </c>
      <c r="AS515" s="44">
        <f t="shared" si="862"/>
        <v>3578.3540518701684</v>
      </c>
      <c r="AT515" s="44">
        <f t="shared" si="863"/>
        <v>1431.3416207480673</v>
      </c>
      <c r="AU515" s="44">
        <f t="shared" si="864"/>
        <v>894.5885129675421</v>
      </c>
      <c r="AV515" s="47">
        <f t="shared" si="865"/>
        <v>2.1093467153405543</v>
      </c>
      <c r="AW515" s="47">
        <f t="shared" si="866"/>
        <v>22.295241537218374</v>
      </c>
      <c r="AX515" s="86">
        <f t="shared" si="867"/>
        <v>728.3723085917801</v>
      </c>
      <c r="AY515" s="86">
        <f t="shared" si="868"/>
        <v>108.57671478104677</v>
      </c>
      <c r="AZ515" s="10">
        <f t="shared" si="925"/>
        <v>108.57671478104677</v>
      </c>
      <c r="BA515" s="44">
        <f t="shared" si="869"/>
        <v>108.57671478104677</v>
      </c>
      <c r="BB515" s="9">
        <f t="shared" si="870"/>
        <v>108.57671478104677</v>
      </c>
      <c r="BC515" s="45">
        <f t="shared" si="959"/>
        <v>14476.895304139571</v>
      </c>
      <c r="BD515" s="9">
        <f t="shared" si="871"/>
        <v>108.57671478104677</v>
      </c>
      <c r="BE515" s="45">
        <f t="shared" si="955"/>
        <v>14476.895304139571</v>
      </c>
      <c r="BF515" s="9">
        <f t="shared" si="872"/>
        <v>108.57671478104677</v>
      </c>
      <c r="BG515" s="45">
        <f t="shared" si="956"/>
        <v>14476.895304139571</v>
      </c>
      <c r="BH515" s="58"/>
      <c r="BI515" s="58"/>
      <c r="BJ515" s="58">
        <f t="shared" si="926"/>
        <v>-108.57671478104677</v>
      </c>
      <c r="BK515" s="97"/>
      <c r="BL515" s="44"/>
      <c r="BM515" s="82">
        <f t="shared" si="927"/>
        <v>51</v>
      </c>
      <c r="BN515" s="86">
        <f t="shared" si="928"/>
        <v>51000</v>
      </c>
      <c r="BO515" s="86">
        <f t="shared" si="929"/>
        <v>100</v>
      </c>
      <c r="BP515" s="84">
        <f t="shared" si="873"/>
        <v>4</v>
      </c>
      <c r="BQ515" s="84">
        <f t="shared" si="874"/>
        <v>4.13</v>
      </c>
      <c r="BR515" s="84">
        <f t="shared" si="875"/>
        <v>0.02</v>
      </c>
      <c r="BS515" s="84">
        <f t="shared" si="930"/>
        <v>3.222594307493807E-2</v>
      </c>
      <c r="BT515" s="84">
        <f t="shared" si="931"/>
        <v>904.02380258720939</v>
      </c>
      <c r="BU515" s="84">
        <f t="shared" si="932"/>
        <v>0</v>
      </c>
      <c r="BV515" s="83">
        <f t="shared" si="933"/>
        <v>1414.5028811443947</v>
      </c>
      <c r="BW515" s="81">
        <f t="shared" si="957"/>
        <v>1414.5028811443947</v>
      </c>
      <c r="BX515" s="83">
        <f t="shared" si="876"/>
        <v>0</v>
      </c>
      <c r="BY515" s="141">
        <f t="shared" si="877"/>
        <v>0</v>
      </c>
      <c r="BZ515" s="83">
        <f t="shared" si="878"/>
        <v>4.13</v>
      </c>
      <c r="CA515" s="83">
        <f t="shared" si="879"/>
        <v>0</v>
      </c>
      <c r="CB515" s="83">
        <f t="shared" si="934"/>
        <v>2.77223116768277</v>
      </c>
      <c r="CC515" s="83">
        <f t="shared" si="880"/>
        <v>2.77223116768277</v>
      </c>
      <c r="CD515" s="143">
        <f t="shared" si="881"/>
        <v>0.02</v>
      </c>
      <c r="CE515" s="83">
        <f t="shared" si="935"/>
        <v>1.8018523213569747E-2</v>
      </c>
      <c r="CF515" s="84">
        <f t="shared" si="936"/>
        <v>906.85117408203382</v>
      </c>
      <c r="CG515" s="83">
        <f t="shared" si="882"/>
        <v>0</v>
      </c>
      <c r="CH515" s="83">
        <f t="shared" si="937"/>
        <v>2.7739617097282245</v>
      </c>
      <c r="CI515" s="83">
        <f t="shared" si="883"/>
        <v>2.7739617097282245</v>
      </c>
      <c r="CJ515" s="143">
        <f t="shared" si="884"/>
        <v>0.02</v>
      </c>
      <c r="CK515" s="83">
        <f t="shared" si="938"/>
        <v>1.7210910799758474E-2</v>
      </c>
      <c r="CL515" s="84">
        <f t="shared" si="939"/>
        <v>848.90273395996803</v>
      </c>
      <c r="CM515" s="83">
        <f t="shared" si="885"/>
        <v>0</v>
      </c>
      <c r="CN515" s="83">
        <f t="shared" si="940"/>
        <v>2.7445331003789981</v>
      </c>
      <c r="CO515" s="83">
        <f t="shared" si="886"/>
        <v>2.7445331003789981</v>
      </c>
      <c r="CP515" s="143">
        <f t="shared" si="887"/>
        <v>0.02</v>
      </c>
      <c r="CQ515" s="83">
        <f t="shared" si="941"/>
        <v>1.7370564504283773E-2</v>
      </c>
      <c r="CR515" s="84">
        <f t="shared" si="942"/>
        <v>835.23352694062851</v>
      </c>
      <c r="CS515" s="83">
        <f t="shared" si="888"/>
        <v>0</v>
      </c>
      <c r="CT515" s="83">
        <f t="shared" si="943"/>
        <v>2.7394483475043923</v>
      </c>
      <c r="CU515" s="83">
        <f t="shared" si="889"/>
        <v>2.7394483475043923</v>
      </c>
      <c r="CV515" s="143">
        <f t="shared" si="890"/>
        <v>0.02</v>
      </c>
      <c r="CW515" s="83">
        <f t="shared" si="944"/>
        <v>1.7398526987183836E-2</v>
      </c>
      <c r="CX515" s="84">
        <f t="shared" si="945"/>
        <v>833.77540590118315</v>
      </c>
      <c r="CY515" s="83">
        <f t="shared" si="891"/>
        <v>0</v>
      </c>
      <c r="CZ515" s="83">
        <f t="shared" si="946"/>
        <v>2.7389479724949539</v>
      </c>
      <c r="DA515" s="83">
        <f t="shared" si="892"/>
        <v>2.7389479724949539</v>
      </c>
      <c r="DB515" s="143">
        <f t="shared" si="893"/>
        <v>0.02</v>
      </c>
      <c r="DC515" s="83">
        <f t="shared" si="947"/>
        <v>1.7399446767325768E-2</v>
      </c>
      <c r="DD515" s="84">
        <f t="shared" si="948"/>
        <v>833.70420442679779</v>
      </c>
      <c r="DE515" s="86">
        <f t="shared" si="894"/>
        <v>2546.1051860599105</v>
      </c>
      <c r="DF515" s="86">
        <f t="shared" si="895"/>
        <v>1018.4420744239641</v>
      </c>
      <c r="DG515" s="86">
        <f t="shared" si="896"/>
        <v>636.52629651497762</v>
      </c>
      <c r="DH515" s="86">
        <f t="shared" si="897"/>
        <v>0.22238780581642822</v>
      </c>
      <c r="DI515" s="86">
        <f t="shared" si="898"/>
        <v>0.44465429254976485</v>
      </c>
      <c r="DJ515" s="86">
        <f t="shared" si="899"/>
        <v>25.617391101758567</v>
      </c>
      <c r="DK515" s="86">
        <f t="shared" si="900"/>
        <v>-249.68294156974446</v>
      </c>
      <c r="DL515" s="86">
        <f t="shared" si="958"/>
        <v>-249.68294156974446</v>
      </c>
      <c r="DM515" s="86">
        <f t="shared" si="901"/>
        <v>-249.68294156974446</v>
      </c>
      <c r="DN515" s="85">
        <f t="shared" si="902"/>
        <v>0</v>
      </c>
      <c r="DO515" s="85">
        <f t="shared" si="949"/>
        <v>0</v>
      </c>
      <c r="DP515" s="85">
        <f t="shared" si="903"/>
        <v>0</v>
      </c>
      <c r="DQ515" s="85">
        <f t="shared" si="950"/>
        <v>0</v>
      </c>
      <c r="DR515" s="85">
        <f t="shared" si="904"/>
        <v>0</v>
      </c>
      <c r="DS515" s="85">
        <f t="shared" si="951"/>
        <v>0</v>
      </c>
      <c r="DT515" s="81"/>
      <c r="DU515" s="81"/>
      <c r="DV515" s="81">
        <f t="shared" si="952"/>
        <v>0</v>
      </c>
      <c r="DW515" s="100"/>
    </row>
    <row r="516" spans="1:127" x14ac:dyDescent="0.2">
      <c r="A516" s="59">
        <f t="shared" si="905"/>
        <v>68.133333333333724</v>
      </c>
      <c r="B516" s="44">
        <f t="shared" si="906"/>
        <v>68133.333333333721</v>
      </c>
      <c r="C516" s="52">
        <f t="shared" si="840"/>
        <v>133.33333333333334</v>
      </c>
      <c r="D516" s="50">
        <f t="shared" si="841"/>
        <v>4</v>
      </c>
      <c r="E516" s="44">
        <f t="shared" si="842"/>
        <v>4.13</v>
      </c>
      <c r="F516" s="47">
        <f t="shared" si="843"/>
        <v>0.02</v>
      </c>
      <c r="G516" s="52">
        <f t="shared" si="907"/>
        <v>2.4486225095622441E-2</v>
      </c>
      <c r="H516" s="57">
        <f t="shared" si="908"/>
        <v>677.14006871119705</v>
      </c>
      <c r="I516" s="52">
        <f t="shared" si="909"/>
        <v>0</v>
      </c>
      <c r="J516" s="54">
        <f t="shared" si="910"/>
        <v>1992.2908732612043</v>
      </c>
      <c r="K516" s="46">
        <f t="shared" si="953"/>
        <v>1992.2908732612043</v>
      </c>
      <c r="L516" s="80">
        <f t="shared" si="844"/>
        <v>0</v>
      </c>
      <c r="M516" s="142">
        <f t="shared" si="845"/>
        <v>0</v>
      </c>
      <c r="N516" s="60">
        <f t="shared" si="846"/>
        <v>4.13</v>
      </c>
      <c r="O516" s="53">
        <f t="shared" si="847"/>
        <v>0</v>
      </c>
      <c r="P516" s="58">
        <f t="shared" si="911"/>
        <v>2.7760511565306838</v>
      </c>
      <c r="Q516" s="49">
        <f t="shared" si="848"/>
        <v>2.7760511565306838</v>
      </c>
      <c r="R516" s="143">
        <f t="shared" si="849"/>
        <v>0.02</v>
      </c>
      <c r="S516" s="51">
        <f t="shared" si="912"/>
        <v>1.904603559655408E-2</v>
      </c>
      <c r="T516" s="57">
        <f t="shared" si="913"/>
        <v>681.08204854710755</v>
      </c>
      <c r="U516" s="53">
        <f t="shared" si="850"/>
        <v>0</v>
      </c>
      <c r="V516" s="58">
        <f t="shared" si="914"/>
        <v>2.7749081961671171</v>
      </c>
      <c r="W516" s="49">
        <f t="shared" si="851"/>
        <v>2.7749081961671171</v>
      </c>
      <c r="X516" s="143">
        <f t="shared" si="852"/>
        <v>0.02</v>
      </c>
      <c r="Y516" s="51">
        <f t="shared" si="915"/>
        <v>1.8451213815298326E-2</v>
      </c>
      <c r="Z516" s="57">
        <f t="shared" si="916"/>
        <v>667.88399404298207</v>
      </c>
      <c r="AA516" s="53">
        <f t="shared" si="853"/>
        <v>0</v>
      </c>
      <c r="AB516" s="58">
        <f t="shared" si="917"/>
        <v>2.7789882611030863</v>
      </c>
      <c r="AC516" s="49">
        <f t="shared" si="854"/>
        <v>2.7789882611030863</v>
      </c>
      <c r="AD516" s="143">
        <f t="shared" si="855"/>
        <v>0.02</v>
      </c>
      <c r="AE516" s="49">
        <f t="shared" si="954"/>
        <v>1.8398523966449327E-2</v>
      </c>
      <c r="AF516" s="57">
        <f t="shared" si="918"/>
        <v>665.16682652452664</v>
      </c>
      <c r="AG516" s="53">
        <f t="shared" si="856"/>
        <v>0</v>
      </c>
      <c r="AH516" s="58">
        <f t="shared" si="919"/>
        <v>2.779918212978592</v>
      </c>
      <c r="AI516" s="49">
        <f t="shared" si="857"/>
        <v>2.779918212978592</v>
      </c>
      <c r="AJ516" s="143">
        <f t="shared" si="858"/>
        <v>0.02</v>
      </c>
      <c r="AK516" s="51">
        <f t="shared" si="920"/>
        <v>1.839908229131073E-2</v>
      </c>
      <c r="AL516" s="57">
        <f t="shared" si="921"/>
        <v>664.8490878485137</v>
      </c>
      <c r="AM516" s="53">
        <f t="shared" si="859"/>
        <v>0</v>
      </c>
      <c r="AN516" s="58">
        <f t="shared" si="922"/>
        <v>2.7800289739399848</v>
      </c>
      <c r="AO516" s="49">
        <f t="shared" si="860"/>
        <v>2.7800289739399848</v>
      </c>
      <c r="AP516" s="143">
        <f t="shared" si="861"/>
        <v>0.02</v>
      </c>
      <c r="AQ516" s="51">
        <f t="shared" si="923"/>
        <v>1.8399377941042926E-2</v>
      </c>
      <c r="AR516" s="57">
        <f t="shared" si="924"/>
        <v>664.81976194205845</v>
      </c>
      <c r="AS516" s="44">
        <f t="shared" si="862"/>
        <v>3586.1235718701673</v>
      </c>
      <c r="AT516" s="44">
        <f t="shared" si="863"/>
        <v>1434.4494287480668</v>
      </c>
      <c r="AU516" s="44">
        <f t="shared" si="864"/>
        <v>896.53089296754183</v>
      </c>
      <c r="AV516" s="47">
        <f t="shared" si="865"/>
        <v>2.0950336988081073</v>
      </c>
      <c r="AW516" s="47">
        <f t="shared" si="866"/>
        <v>22.011705373530809</v>
      </c>
      <c r="AX516" s="86">
        <f t="shared" si="867"/>
        <v>713.56716809083775</v>
      </c>
      <c r="AY516" s="86">
        <f t="shared" si="868"/>
        <v>107.47995937421129</v>
      </c>
      <c r="AZ516" s="10">
        <f t="shared" si="925"/>
        <v>107.47995937421129</v>
      </c>
      <c r="BA516" s="44">
        <f t="shared" si="869"/>
        <v>107.47995937421129</v>
      </c>
      <c r="BB516" s="9">
        <f t="shared" si="870"/>
        <v>107.47995937421129</v>
      </c>
      <c r="BC516" s="45">
        <f t="shared" si="959"/>
        <v>14330.66124989484</v>
      </c>
      <c r="BD516" s="9">
        <f t="shared" si="871"/>
        <v>107.47995937421129</v>
      </c>
      <c r="BE516" s="45">
        <f t="shared" si="955"/>
        <v>14330.66124989484</v>
      </c>
      <c r="BF516" s="9">
        <f t="shared" si="872"/>
        <v>107.47995937421129</v>
      </c>
      <c r="BG516" s="45">
        <f t="shared" si="956"/>
        <v>14330.66124989484</v>
      </c>
      <c r="BH516" s="58"/>
      <c r="BI516" s="58"/>
      <c r="BJ516" s="58">
        <f t="shared" si="926"/>
        <v>-107.47995937421129</v>
      </c>
      <c r="BK516" s="97"/>
      <c r="BL516" s="44"/>
      <c r="BM516" s="82">
        <f t="shared" si="927"/>
        <v>51.1</v>
      </c>
      <c r="BN516" s="86">
        <f t="shared" si="928"/>
        <v>51100</v>
      </c>
      <c r="BO516" s="86">
        <f t="shared" si="929"/>
        <v>100</v>
      </c>
      <c r="BP516" s="84">
        <f t="shared" si="873"/>
        <v>4</v>
      </c>
      <c r="BQ516" s="84">
        <f t="shared" si="874"/>
        <v>4.13</v>
      </c>
      <c r="BR516" s="84">
        <f t="shared" si="875"/>
        <v>0.02</v>
      </c>
      <c r="BS516" s="84">
        <f t="shared" si="930"/>
        <v>3.2223943074938068E-2</v>
      </c>
      <c r="BT516" s="84">
        <f t="shared" si="931"/>
        <v>904.80406755270417</v>
      </c>
      <c r="BU516" s="84">
        <f t="shared" si="932"/>
        <v>0</v>
      </c>
      <c r="BV516" s="83">
        <f t="shared" si="933"/>
        <v>1417.7401811443947</v>
      </c>
      <c r="BW516" s="81">
        <f t="shared" si="957"/>
        <v>1417.7401811443947</v>
      </c>
      <c r="BX516" s="83">
        <f t="shared" si="876"/>
        <v>0</v>
      </c>
      <c r="BY516" s="141">
        <f t="shared" si="877"/>
        <v>0</v>
      </c>
      <c r="BZ516" s="83">
        <f t="shared" si="878"/>
        <v>4.13</v>
      </c>
      <c r="CA516" s="83">
        <f t="shared" si="879"/>
        <v>0</v>
      </c>
      <c r="CB516" s="83">
        <f t="shared" si="934"/>
        <v>2.7729209341252021</v>
      </c>
      <c r="CC516" s="83">
        <f t="shared" si="880"/>
        <v>2.7729209341252021</v>
      </c>
      <c r="CD516" s="143">
        <f t="shared" si="881"/>
        <v>0.02</v>
      </c>
      <c r="CE516" s="83">
        <f t="shared" si="935"/>
        <v>1.8016523213569748E-2</v>
      </c>
      <c r="CF516" s="84">
        <f t="shared" si="936"/>
        <v>907.50110268191429</v>
      </c>
      <c r="CG516" s="83">
        <f t="shared" si="882"/>
        <v>0</v>
      </c>
      <c r="CH516" s="83">
        <f t="shared" si="937"/>
        <v>2.774578734844773</v>
      </c>
      <c r="CI516" s="83">
        <f t="shared" si="883"/>
        <v>2.774578734844773</v>
      </c>
      <c r="CJ516" s="143">
        <f t="shared" si="884"/>
        <v>0.02</v>
      </c>
      <c r="CK516" s="83">
        <f t="shared" si="938"/>
        <v>1.7208910799758476E-2</v>
      </c>
      <c r="CL516" s="84">
        <f t="shared" si="939"/>
        <v>849.52314305715936</v>
      </c>
      <c r="CM516" s="83">
        <f t="shared" si="885"/>
        <v>0</v>
      </c>
      <c r="CN516" s="83">
        <f t="shared" si="940"/>
        <v>2.7450011975190742</v>
      </c>
      <c r="CO516" s="83">
        <f t="shared" si="886"/>
        <v>2.7450011975190742</v>
      </c>
      <c r="CP516" s="143">
        <f t="shared" si="887"/>
        <v>0.02</v>
      </c>
      <c r="CQ516" s="83">
        <f t="shared" si="941"/>
        <v>1.7368564504283774E-2</v>
      </c>
      <c r="CR516" s="84">
        <f t="shared" si="942"/>
        <v>835.86640560774617</v>
      </c>
      <c r="CS516" s="83">
        <f t="shared" si="888"/>
        <v>0</v>
      </c>
      <c r="CT516" s="83">
        <f t="shared" si="943"/>
        <v>2.7398898474765652</v>
      </c>
      <c r="CU516" s="83">
        <f t="shared" si="889"/>
        <v>2.7398898474765652</v>
      </c>
      <c r="CV516" s="143">
        <f t="shared" si="890"/>
        <v>0.02</v>
      </c>
      <c r="CW516" s="83">
        <f t="shared" si="944"/>
        <v>1.7396526987183837E-2</v>
      </c>
      <c r="CX516" s="84">
        <f t="shared" si="945"/>
        <v>834.41048000298292</v>
      </c>
      <c r="CY516" s="83">
        <f t="shared" si="891"/>
        <v>0</v>
      </c>
      <c r="CZ516" s="83">
        <f t="shared" si="946"/>
        <v>2.7393868508917563</v>
      </c>
      <c r="DA516" s="83">
        <f t="shared" si="892"/>
        <v>2.7393868508917563</v>
      </c>
      <c r="DB516" s="143">
        <f t="shared" si="893"/>
        <v>0.02</v>
      </c>
      <c r="DC516" s="83">
        <f t="shared" si="947"/>
        <v>1.7397446767325769E-2</v>
      </c>
      <c r="DD516" s="84">
        <f t="shared" si="948"/>
        <v>834.33942813100998</v>
      </c>
      <c r="DE516" s="86">
        <f t="shared" si="894"/>
        <v>2551.9323260599103</v>
      </c>
      <c r="DF516" s="86">
        <f t="shared" si="895"/>
        <v>1020.772930423964</v>
      </c>
      <c r="DG516" s="86">
        <f t="shared" si="896"/>
        <v>637.98308151497758</v>
      </c>
      <c r="DH516" s="86">
        <f t="shared" si="897"/>
        <v>0.22170584356731377</v>
      </c>
      <c r="DI516" s="86">
        <f t="shared" si="898"/>
        <v>0.44215286746602545</v>
      </c>
      <c r="DJ516" s="86">
        <f t="shared" si="899"/>
        <v>25.347328334864674</v>
      </c>
      <c r="DK516" s="86">
        <f t="shared" si="900"/>
        <v>-252.19364346836824</v>
      </c>
      <c r="DL516" s="86">
        <f t="shared" si="958"/>
        <v>-252.19364346836824</v>
      </c>
      <c r="DM516" s="86">
        <f t="shared" si="901"/>
        <v>-252.19364346836824</v>
      </c>
      <c r="DN516" s="85">
        <f t="shared" si="902"/>
        <v>0</v>
      </c>
      <c r="DO516" s="85">
        <f t="shared" si="949"/>
        <v>0</v>
      </c>
      <c r="DP516" s="85">
        <f t="shared" si="903"/>
        <v>0</v>
      </c>
      <c r="DQ516" s="85">
        <f t="shared" si="950"/>
        <v>0</v>
      </c>
      <c r="DR516" s="85">
        <f t="shared" si="904"/>
        <v>0</v>
      </c>
      <c r="DS516" s="85">
        <f t="shared" si="951"/>
        <v>0</v>
      </c>
      <c r="DT516" s="81"/>
      <c r="DU516" s="81"/>
      <c r="DV516" s="81">
        <f t="shared" si="952"/>
        <v>0</v>
      </c>
      <c r="DW516" s="100"/>
    </row>
    <row r="517" spans="1:127" x14ac:dyDescent="0.2">
      <c r="A517" s="59">
        <f t="shared" si="905"/>
        <v>68.266666666667049</v>
      </c>
      <c r="B517" s="44">
        <f t="shared" si="906"/>
        <v>68266.66666666705</v>
      </c>
      <c r="C517" s="52">
        <f t="shared" ref="C517:C580" si="960">Dlith/1200</f>
        <v>133.33333333333334</v>
      </c>
      <c r="D517" s="50">
        <f t="shared" ref="D517:D580" si="961">IF(B517&lt;Dzsed,1,IF(B517&lt;Dzsed+Dzuc,2,IF(B517&lt;Dzsed+Dzuc+Dzlc,3,4)))</f>
        <v>4</v>
      </c>
      <c r="E517" s="44">
        <f t="shared" ref="E517:E580" si="962">IF(B517&lt;Dzsed,ksed,IF(B517&lt;(Dzsed+Dzuc),kuc,IF(B517&lt;(Dzsed+Dzuc+Dzlc),klc,kma)))</f>
        <v>4.13</v>
      </c>
      <c r="F517" s="47">
        <f t="shared" ref="F517:F580" si="963">IF(B517&lt;Dzsed,Ased,IF(B517&lt;(Dzsed+Dzuc),Auc,IF(B517&lt;(Dzsed+Dzuc+Dzlc),Alc,Ama)))</f>
        <v>0.02</v>
      </c>
      <c r="G517" s="52">
        <f t="shared" si="907"/>
        <v>2.4483558428955773E-2</v>
      </c>
      <c r="H517" s="57">
        <f t="shared" si="908"/>
        <v>677.93054140731613</v>
      </c>
      <c r="I517" s="52">
        <f t="shared" si="909"/>
        <v>0</v>
      </c>
      <c r="J517" s="54">
        <f t="shared" si="910"/>
        <v>1996.6072732612042</v>
      </c>
      <c r="K517" s="46">
        <f t="shared" si="953"/>
        <v>1996.6072732612042</v>
      </c>
      <c r="L517" s="80">
        <f t="shared" ref="L517:L580" si="964">IF(B517&lt;Dzsed,φ_0*0.01*EXP((-k_athy_z)*(B517+Dzburial)*0.001),0)</f>
        <v>0</v>
      </c>
      <c r="M517" s="142">
        <f t="shared" ref="M517:M580" si="965">IF(B517&lt;Dzsed,φ_0*0.01*EXP((-k_athy_P)*(K517+(rhosed*9.81*0.000001)+(1078*9.81*Dzburial*0.000001))),0)</f>
        <v>0</v>
      </c>
      <c r="N517" s="60">
        <f t="shared" ref="N517:N580" si="966">IF(L517=0,E517,(IF(B517&lt;Dzsed,λRMv20*f^(M517/φ_0),0)))</f>
        <v>4.13</v>
      </c>
      <c r="O517" s="53">
        <f t="shared" ref="O517:O580" si="967">IF(B517&lt;Dzsed,IF(H517&gt;450,0.1,IF(H517&lt;137,(0.565+((1.88*10^(-3))*H517)-(7.23*10^(-6))*(H517^2)),(0.602+((1.31*10^(-3))*H517)-(5.14*10^(-6))*(H517^2)))),0)</f>
        <v>0</v>
      </c>
      <c r="P517" s="58">
        <f t="shared" si="911"/>
        <v>2.7761361508904998</v>
      </c>
      <c r="Q517" s="49">
        <f t="shared" ref="Q517:Q580" si="968">IF(B517&lt;Dzsed,IF(O517&lt;0,(1)*(P517^(1-$M517)),(O517^$M517)*(P517^(1-$M517))),P517)</f>
        <v>2.7761361508904998</v>
      </c>
      <c r="R517" s="143">
        <f t="shared" ref="R517:R580" si="969">IF($B517&lt;Dzsed,Ased*(1-M517),IF($B517&lt;(Dzsed+Dzuc),Auc1_,IF($B517&lt;(Dzsed+Dzuc+Dzlc),Alc,Ama)))</f>
        <v>0.02</v>
      </c>
      <c r="S517" s="51">
        <f t="shared" si="912"/>
        <v>1.9043368929887412E-2</v>
      </c>
      <c r="T517" s="57">
        <f t="shared" si="913"/>
        <v>681.99676282718201</v>
      </c>
      <c r="U517" s="53">
        <f t="shared" ref="U517:U580" si="970">IF($B517&lt;Dzsed,IF(T517&gt;450,0.1,IF(T517&lt;137,(0.565+((1.88*10^(-3))*T517)-(7.23*10^(-6))*(T517^2)),(0.602+((1.31*10^(-3))*T517)-(5.14*10^(-6))*(T517^2)))),0)</f>
        <v>0</v>
      </c>
      <c r="V517" s="58">
        <f t="shared" si="914"/>
        <v>2.7749708194786633</v>
      </c>
      <c r="W517" s="49">
        <f t="shared" ref="W517:W580" si="971">IF($B517&lt;Dzsed,IF(U517&lt;0,(1)*(V517^(1-$M517)),(U517^$M517)*(V517^(1-$M517))),V517)</f>
        <v>2.7749708194786633</v>
      </c>
      <c r="X517" s="143">
        <f t="shared" ref="X517:X580" si="972">IF($B517&lt;Dzsed,Ased*(1-M517),IF($B517&lt;(Dzsed+Dzuc),Auc2_,IF($B517&lt;(Dzsed+Dzuc+Dzlc),Alc,Ama)))</f>
        <v>0.02</v>
      </c>
      <c r="Y517" s="51">
        <f t="shared" si="915"/>
        <v>1.8448547148631658E-2</v>
      </c>
      <c r="Z517" s="57">
        <f t="shared" si="916"/>
        <v>668.77050411479627</v>
      </c>
      <c r="AA517" s="53">
        <f t="shared" ref="AA517:AA580" si="973">IF($B517&lt;Dzsed,IF(Z517&gt;450,0.1,IF(Z517&lt;137,(0.565+((1.88*10^(-3))*Z517)-(7.23*10^(-6))*(Z517^2)),(0.602+((1.31*10^(-3))*Z517)-(5.14*10^(-6))*(Z517^2)))),0)</f>
        <v>0</v>
      </c>
      <c r="AB517" s="58">
        <f t="shared" si="917"/>
        <v>2.7790124111246297</v>
      </c>
      <c r="AC517" s="49">
        <f t="shared" ref="AC517:AC580" si="974">IF($B517&lt;Dzsed,IF(AA517&lt;0,(1)*(AB517^(1-$M517)),(AA517^$M517)*(AB517^(1-$M517))),AB517)</f>
        <v>2.7790124111246297</v>
      </c>
      <c r="AD517" s="143">
        <f t="shared" ref="AD517:AD580" si="975">IF($B517&lt;Dzsed,Ased*(1-M517),IF($B517&lt;(Dzsed+Dzuc),Auc3_,IF($B517&lt;(Dzsed+Dzuc+Dzlc),Alc,Ama)))</f>
        <v>0.02</v>
      </c>
      <c r="AE517" s="49">
        <f t="shared" si="954"/>
        <v>1.8395857299782659E-2</v>
      </c>
      <c r="AF517" s="57">
        <f t="shared" si="918"/>
        <v>666.04950702570602</v>
      </c>
      <c r="AG517" s="53">
        <f t="shared" ref="AG517:AG580" si="976">IF($B517&lt;Dzsed,IF(AF517&gt;450,0.1,IF(AF517&lt;137,(0.565+((1.88*10^(-3))*AF517)-(7.23*10^(-6))*(AF517^2)),(0.602+((1.31*10^(-3))*AF517)-(5.14*10^(-6))*(AF517^2)))),0)</f>
        <v>0</v>
      </c>
      <c r="AH517" s="58">
        <f t="shared" si="919"/>
        <v>2.7799340884886634</v>
      </c>
      <c r="AI517" s="49">
        <f t="shared" ref="AI517:AI580" si="977">IF($B517&lt;Dzsed,IF(AG517&lt;0,(1)*(AH517^(1-$M517)),(AG517^$M517)*(AH517^(1-$M517))),AH517)</f>
        <v>2.7799340884886634</v>
      </c>
      <c r="AJ517" s="143">
        <f t="shared" ref="AJ517:AJ580" si="978">IF($B517&lt;Dzsed,Ased*(1-M517),IF($B517&lt;(Dzsed+Dzuc),Auc4_,IF($B517&lt;(Dzsed+Dzuc+Dzlc),Alc,Ama)))</f>
        <v>0.02</v>
      </c>
      <c r="AK517" s="51">
        <f t="shared" si="920"/>
        <v>1.8396415624644061E-2</v>
      </c>
      <c r="AL517" s="57">
        <f t="shared" si="921"/>
        <v>665.73149985004113</v>
      </c>
      <c r="AM517" s="53">
        <f t="shared" ref="AM517:AM580" si="979">IF($B517&lt;Dzsed,IF(AL517&gt;450,0.1,IF(AL517&lt;137,(0.565+((1.88*10^(-3))*AL517)-(7.23*10^(-6))*(AL517^2)),(0.602+((1.31*10^(-3))*AL517)-(5.14*10^(-6))*(AL517^2)))),0)</f>
        <v>0</v>
      </c>
      <c r="AN517" s="58">
        <f t="shared" si="922"/>
        <v>2.7800438242187742</v>
      </c>
      <c r="AO517" s="49">
        <f t="shared" ref="AO517:AO580" si="980">IF($B517&lt;Dzsed,IF(AM517&lt;0,(1)*(AN517^(1-$M517)),(AM517^$M517)*(AN517^(1-$M517))),AN517)</f>
        <v>2.7800438242187742</v>
      </c>
      <c r="AP517" s="143">
        <f t="shared" ref="AP517:AP580" si="981">IF($B517&lt;Dzsed,Ased*(1-M517),IF($B517&lt;(Dzsed+Dzuc),Auc5_,IF($B517&lt;(Dzsed+Dzuc+Dzlc),Alc,Ama)))</f>
        <v>0.02</v>
      </c>
      <c r="AQ517" s="51">
        <f t="shared" si="923"/>
        <v>1.8396711274376257E-2</v>
      </c>
      <c r="AR517" s="57">
        <f t="shared" si="924"/>
        <v>665.70215296652486</v>
      </c>
      <c r="AS517" s="44">
        <f t="shared" ref="AS517:AS580" si="982">IF(AND(B517&lt;=Dlith,B517&gt;(Dzlc+Dzuc+Dzsed)),J517*(1-lambdama)*fcompma,IF(AND(B517&lt;=(Dzlc+Dzuc+Dzsed),B517&gt;(Dzuc+Dzsed)),J517*(1-lambdalc)*fcomplc,IF(AND(B517&lt;=(Dzuc+Dzsed),B517&gt;Dzsed),J517*(1-lambdauc)*fcompuc,J517*(1-lambdased)*fcompsed)))</f>
        <v>3593.8930918701676</v>
      </c>
      <c r="AT517" s="44">
        <f t="shared" ref="AT517:AT580" si="983">IF(AND(B517&lt;=Dlith,B517&gt;(Dzlc+Dzuc+Dzsed)),J517*(1-lambdama)*fssma,IF(AND(B517&lt;=(Dzlc+Dzuc+Dzsed),B517&gt;(Dzuc+Dzsed)),J517*(1-lambdalc)*fsslc,IF(AND(B517&lt;=(Dzuc+Dzsed),B517&gt;Dzsed),J517*(1-lambdauc)*fssuc,J517*(1-lambdased)*fsssed)))</f>
        <v>1437.557236748067</v>
      </c>
      <c r="AU517" s="44">
        <f t="shared" ref="AU517:AU580" si="984">IF(AND(B517&lt;=Dlith,B517&gt;(Dzlc+Dzuc+Dzsed)),J517*(1-lambdama)*fextma,IF(AND(B517&lt;=(Dzlc+Dzuc+Dzsed),B517&gt;(Dzuc+Dzsed)),J517*(1-lambdalc)*fextlc,IF(AND(B517&lt;=(Dzuc+Dzsed),B517&gt;Dzsed),J517*(1-lambdauc)*fextuc,J517*(1-lambdased)*fextsed)))</f>
        <v>898.4732729675419</v>
      </c>
      <c r="AV517" s="47">
        <f t="shared" ref="AV517:AV580" si="985">((εuc/Apuc)^(1/nuc))*EXP(Epuc/(nuc*Rgas*(AR517+273)))*0.000001</f>
        <v>2.0808465506656959</v>
      </c>
      <c r="AW517" s="47">
        <f t="shared" ref="AW517:AW580" si="986">((εlc/Aplc)^(1/nlc))*EXP(Eplc/(nlc*Rgas*(AR517+273)))*0.000001</f>
        <v>21.732339413197842</v>
      </c>
      <c r="AX517" s="86">
        <f t="shared" ref="AX517:AX580" si="987">((εma/0.00000000000007)^(1/3))*EXP(510/(3*Rgas*(AR517+273)))*0.000001</f>
        <v>699.09209131727414</v>
      </c>
      <c r="AY517" s="86">
        <f t="shared" ref="AY517:AY580" si="988">IF(nma=0,IF(AR517&lt;846.3,σD*(1-SQRT(-((Rgas*(AR517+273))/ED)*LN(εma/AD)))^2*0.000001,0),σD*(1-SQRT(-((Rgas*(AR517+273))/ED)*LN(εma/AD)))*0.000001)</f>
        <v>106.38944564874306</v>
      </c>
      <c r="AZ517" s="10">
        <f t="shared" si="925"/>
        <v>106.38944564874306</v>
      </c>
      <c r="BA517" s="44">
        <f t="shared" ref="BA517:BA580" si="989">IF(AND(B517&lt;=Dlith,B517&gt;(Dzlc+Dzuc+Dzsed)),AZ517,IF(AND(B517&lt;=(Dzlc+Dzuc+Dzsed),B517&gt;(Dzuc+Dzsed)),AW517,IF(AND(B517&lt;=(Dzuc+Dzsed),B517&gt;Dzsed),AV517,0)))</f>
        <v>106.38944564874306</v>
      </c>
      <c r="BB517" s="9">
        <f t="shared" ref="BB517:BB580" si="990">IF(BA517&gt;=0,(IF(B517&gt;Dzsed,IF(BA517&lt;AS517,BA517,AS517),AS517)),0)</f>
        <v>106.38944564874306</v>
      </c>
      <c r="BC517" s="45">
        <f t="shared" si="959"/>
        <v>14185.25941983241</v>
      </c>
      <c r="BD517" s="9">
        <f t="shared" ref="BD517:BD580" si="991">IF(BA517&gt;=0,(IF(B517&gt;Dzsed,IF(BA517&lt;AU517,BA517,AU517),AU517)),0)</f>
        <v>106.38944564874306</v>
      </c>
      <c r="BE517" s="45">
        <f t="shared" si="955"/>
        <v>14185.25941983241</v>
      </c>
      <c r="BF517" s="9">
        <f t="shared" ref="BF517:BF580" si="992">IF(BA517&gt;=0,(IF(B517&gt;Dzsed,IF(BA517&lt;AT517,BA517,AT517),AT517)),0)</f>
        <v>106.38944564874306</v>
      </c>
      <c r="BG517" s="45">
        <f t="shared" si="956"/>
        <v>14185.25941983241</v>
      </c>
      <c r="BH517" s="58"/>
      <c r="BI517" s="58"/>
      <c r="BJ517" s="58">
        <f t="shared" si="926"/>
        <v>-106.38944564874306</v>
      </c>
      <c r="BK517" s="97"/>
      <c r="BL517" s="44"/>
      <c r="BM517" s="82">
        <f t="shared" si="927"/>
        <v>51.2</v>
      </c>
      <c r="BN517" s="86">
        <f t="shared" si="928"/>
        <v>51200</v>
      </c>
      <c r="BO517" s="86">
        <f t="shared" si="929"/>
        <v>100</v>
      </c>
      <c r="BP517" s="84">
        <f t="shared" ref="BP517:BP580" si="993">IF(BN517&lt;Dzsedb,1,IF(BN517&lt;Dzsedb+Dzucb,2,IF(BN517&lt;Dzsedb+Dzucb+Dzlcb,3,4)))</f>
        <v>4</v>
      </c>
      <c r="BQ517" s="84">
        <f t="shared" ref="BQ517:BQ580" si="994">IF(BN517&lt;Dzsedb,ksedb,IF(BN517&lt;(Dzsedb+Dzucb),kucb,IF(BN517&lt;(Dzsedb+Dzucb+Dzlcb),klcb,kmab)))</f>
        <v>4.13</v>
      </c>
      <c r="BR517" s="84">
        <f t="shared" ref="BR517:BR580" si="995">IF($BN517&lt;Dzsedb,Asedb,IF($B517&lt;(Dzsedb+Dzucb),Aucb,IF($BN517&lt;(Dzsedb+Dzucb+Dzlcb),Alcb,Amab)))</f>
        <v>0.02</v>
      </c>
      <c r="BS517" s="84">
        <f t="shared" si="930"/>
        <v>3.2221943074938066E-2</v>
      </c>
      <c r="BT517" s="84">
        <f t="shared" si="931"/>
        <v>905.58428409204885</v>
      </c>
      <c r="BU517" s="84">
        <f t="shared" si="932"/>
        <v>0</v>
      </c>
      <c r="BV517" s="83">
        <f t="shared" si="933"/>
        <v>1420.9774811443945</v>
      </c>
      <c r="BW517" s="81">
        <f t="shared" si="957"/>
        <v>1420.9774811443945</v>
      </c>
      <c r="BX517" s="83">
        <f t="shared" ref="BX517:BX580" si="996">IF(BN517&lt;Dzsedb,φ_0b*0.01*EXP((-k_athy_zb)*(BN517+Dzburialb)*0.001),0)</f>
        <v>0</v>
      </c>
      <c r="BY517" s="141">
        <f t="shared" ref="BY517:BY580" si="997">IF(BN517&lt;Dzsedb,φ_0b*0.01*EXP((-k_athy_Pb)*(BW517+(rhosedb*9.81*0.000001)+(1078*9.81*Dzburialb*0.000001))),0)</f>
        <v>0</v>
      </c>
      <c r="BZ517" s="83">
        <f t="shared" ref="BZ517:BZ580" si="998">IF(BX517=0,BQ517,(IF(BN517&lt;Dzsedb,λRMv20b*fb^(BY517/φ_0b),0)))</f>
        <v>4.13</v>
      </c>
      <c r="CA517" s="83">
        <f t="shared" ref="CA517:CA580" si="999">IF(BN517&lt;Dzsedb,IF(BT517&gt;450,0.1,IF(BT517&lt;137,(0.565+((1.88*10^(-3))*BT517)-(7.23*10^(-6))*(BT517^2)),(0.602+((1.31*10^(-3))*BT517)-(5.14*10^(-6))*(BT517^2)))),0)</f>
        <v>0</v>
      </c>
      <c r="CB517" s="83">
        <f t="shared" si="934"/>
        <v>2.7736128264253148</v>
      </c>
      <c r="CC517" s="83">
        <f t="shared" ref="CC517:CC580" si="1000">IF(BN517&lt;Dzsedb,IF(CA517&lt;0,(1)*(CB517^(1-$BY517)),(CA517^$BY517)*(CB517^(1-$BY517))),CB517)</f>
        <v>2.7736128264253148</v>
      </c>
      <c r="CD517" s="143">
        <f t="shared" ref="CD517:CD580" si="1001">IF($BN517&lt;Dzsedb,Asedb*(1-BY517),IF($BN517&lt;(Dzsedb+Dzucb),Aucb1,IF($BN517&lt;(Dzsedb+Dzucb+Dzlcb),Alcb,Amab)))</f>
        <v>0.02</v>
      </c>
      <c r="CE517" s="83">
        <f t="shared" si="935"/>
        <v>1.801452321356975E-2</v>
      </c>
      <c r="CF517" s="84">
        <f t="shared" si="936"/>
        <v>908.15079748539245</v>
      </c>
      <c r="CG517" s="83">
        <f t="shared" ref="CG517:CG580" si="1002">IF($BN517&lt;Dzsedb,IF(CF517&gt;450,0.1,IF(CF517&lt;137,(0.565+((1.88*10^(-3))*CF517)-(7.23*10^(-6))*(CF517^2)),(0.602+((1.31*10^(-3))*CF517)-(5.14*10^(-6))*(CF517^2)))),0)</f>
        <v>0</v>
      </c>
      <c r="CH517" s="83">
        <f t="shared" si="937"/>
        <v>2.7751970903088905</v>
      </c>
      <c r="CI517" s="83">
        <f t="shared" ref="CI517:CI580" si="1003">IF($BN517&lt;Dzsedb,IF(CG517&lt;0,(1)*(CH517^(1-$BY517)),(CG517^$BY517)*(CH517^(1-$BY517))),CH517)</f>
        <v>2.7751970903088905</v>
      </c>
      <c r="CJ517" s="143">
        <f t="shared" ref="CJ517:CJ580" si="1004">IF($BN517&lt;Dzsedb,Asedb*(1-BY517),IF($BN517&lt;(Dzsedb+Dzucb),Aucb2,IF($BN517&lt;(Dzsedb+Dzucb+Dzlcb),Alcb,Amab)))</f>
        <v>0.02</v>
      </c>
      <c r="CK517" s="83">
        <f t="shared" si="938"/>
        <v>1.7206910799758477E-2</v>
      </c>
      <c r="CL517" s="84">
        <f t="shared" si="939"/>
        <v>850.1433421015638</v>
      </c>
      <c r="CM517" s="83">
        <f t="shared" ref="CM517:CM580" si="1005">IF($BN517&lt;Dzsedb,IF(CL517&gt;450,0.1,IF(CL517&lt;137,(0.565+((1.88*10^(-3))*CL517)-(7.23*10^(-6))*(CL517^2)),(0.602+((1.31*10^(-3))*CL517)-(5.14*10^(-6))*(CL517^2)))),0)</f>
        <v>0</v>
      </c>
      <c r="CN517" s="83">
        <f t="shared" si="940"/>
        <v>2.7454705519089182</v>
      </c>
      <c r="CO517" s="83">
        <f t="shared" ref="CO517:CO580" si="1006">IF($BN517&lt;Dzsedb,IF(CM517&lt;0,(1)*(CN517^(1-$BY517)),(CM517^$BY517)*(CN517^(1-$BY517))),CN517)</f>
        <v>2.7454705519089182</v>
      </c>
      <c r="CP517" s="143">
        <f t="shared" ref="CP517:CP580" si="1007">IF($BN517&lt;Dzsedb,Asedb*(1-BY517),IF($BN517&lt;(Dzsedb+Dzucb),Aucb3,IF($BN517&lt;(Dzsedb+Dzucb+Dzlcb),Alcb,Amab)))</f>
        <v>0.02</v>
      </c>
      <c r="CQ517" s="83">
        <f t="shared" si="941"/>
        <v>1.7366564504283775E-2</v>
      </c>
      <c r="CR517" s="84">
        <f t="shared" si="942"/>
        <v>836.49910349217635</v>
      </c>
      <c r="CS517" s="83">
        <f t="shared" ref="CS517:CS580" si="1008">IF($BN517&lt;Dzsedb,IF(CR517&gt;450,0.1,IF(CR517&lt;137,(0.565+((1.88*10^(-3))*CR517)-(7.23*10^(-6))*(CR517^2)),(0.602+((1.31*10^(-3))*CR517)-(5.14*10^(-6))*(CR517^2)))),0)</f>
        <v>0</v>
      </c>
      <c r="CT517" s="83">
        <f t="shared" si="943"/>
        <v>2.7403326849487541</v>
      </c>
      <c r="CU517" s="83">
        <f t="shared" ref="CU517:CU580" si="1009">IF($BN517&lt;Dzsedb,IF(CS517&lt;0,(1)*(CT517^(1-$BY517)),(CS517^$BY517)*(CT517^(1-$BY517))),CT517)</f>
        <v>2.7403326849487541</v>
      </c>
      <c r="CV517" s="143">
        <f t="shared" ref="CV517:CV580" si="1010">IF($BN517&lt;Dzsedb,Asedb*(1-BY517),IF($BN517&lt;(Dzsedb+Dzucb),Aucb4,IF($BN517&lt;(Dzsedb+Dzucb+Dzlcb),Alcb,Amab)))</f>
        <v>0.02</v>
      </c>
      <c r="CW517" s="83">
        <f t="shared" si="944"/>
        <v>1.7394526987183839E-2</v>
      </c>
      <c r="CX517" s="84">
        <f t="shared" si="945"/>
        <v>835.04537877466919</v>
      </c>
      <c r="CY517" s="83">
        <f t="shared" ref="CY517:CY580" si="1011">IF($BN517&lt;Dzsedb,IF(CX517&gt;450,0.1,IF(CX517&lt;137,(0.565+((1.88*10^(-3))*CX517)-(7.23*10^(-6))*(CX517^2)),(0.602+((1.31*10^(-3))*CX517)-(5.14*10^(-6))*(CX517^2)))),0)</f>
        <v>0</v>
      </c>
      <c r="CZ517" s="83">
        <f t="shared" si="946"/>
        <v>2.739827080113229</v>
      </c>
      <c r="DA517" s="83">
        <f t="shared" ref="DA517:DA580" si="1012">IF($BN517&lt;Dzsedb,IF(CY517&lt;0,(1)*(CZ517^(1-$BY517)),(CY517^$BY517)*(CZ517^(1-$BY517))),CZ517)</f>
        <v>2.739827080113229</v>
      </c>
      <c r="DB517" s="143">
        <f t="shared" ref="DB517:DB580" si="1013">IF($BN517&lt;Dzsedb,Asedb*(1-BY517),IF($BN517&lt;(Dzsedb+Dzucb),Aucb5,IF($BN517&lt;(Dzsedb+Dzucb+Dzlcb),Alcb,Amab)))</f>
        <v>0.02</v>
      </c>
      <c r="DC517" s="83">
        <f t="shared" si="947"/>
        <v>1.7395446767325771E-2</v>
      </c>
      <c r="DD517" s="84">
        <f t="shared" si="948"/>
        <v>834.97447705670891</v>
      </c>
      <c r="DE517" s="86">
        <f t="shared" ref="DE517:DE580" si="1014">IF(AND(BN517&lt;=Dlithb,BN517&gt;(Dzlcb+Dzucb+Dzsedb)),BV517*(1-lambdamab)*fcompmab,IF(AND(BN517&lt;=(Dzlcb+Dzucb+Dzsedb),BN517&gt;(Dzucb+Dzsedb)),BV517*(1-lambdalcb)*fcomplcb,IF(AND(BN517&lt;=(Dzucb+Dzsedb),BN517&gt;Dzsedb),BV517*(1-lambdaucb)*fcompucb,BV517*(1-lambdasedb)*fcompsedb)))</f>
        <v>2557.7594660599102</v>
      </c>
      <c r="DF517" s="86">
        <f t="shared" ref="DF517:DF580" si="1015">IF(AND(BN517&lt;=Dlithb,BN517&gt;(Dzlcb+Dzucb+Dzsedb)),BV517*(1-lambdamab)*fssmab,IF(AND(BN517&lt;=(Dzlcb+Dzucb+Dzsedb),BN517&gt;(Dzucb+Dzsedb)),BV517*(1-lambdalcb)*fsslcb,IF(AND(BN517&lt;=(Dzucb+Dzsedb),BN517&gt;Dzsedb),BV517*(1-lambdaucb)*fssucb,BV517*(1-lambdasedb)*fsssedb)))</f>
        <v>1023.103786423964</v>
      </c>
      <c r="DG517" s="86">
        <f t="shared" ref="DG517:DG580" si="1016">IF(AND(BN517&lt;=Dlithb,BN517&gt;(Dzlcb+Dzucb+Dzsedb)),BV517*(1-lambdamab)*fextmab,IF(AND(BN517&lt;=(Dzlcb+Dzucb+Dzsedb),BN517&gt;(Dzucb+Dzsedb)),BV517*(1-lambdalcb)*fextlcb,IF(AND(BN517&lt;=(Dzucb+Dzsedb),BN517&gt;Dzsedb),BV517*(1-lambdaucb)*fextucb,BV517*(1-lambdasedb)*fextsedb)))</f>
        <v>639.43986651497755</v>
      </c>
      <c r="DH517" s="86">
        <f t="shared" ref="DH517:DH580" si="1017">((εucb/Apucb)^(1/nucb))*EXP(Epucb/(nucb*Rgas*(DD517+273)))*0.000001</f>
        <v>0.22102693741346421</v>
      </c>
      <c r="DI517" s="86">
        <f t="shared" ref="DI517:DI580" si="1018">((εlcb/Aplcb)^(1/nlcb))*EXP(Eplcb/(nlcb*Rgas*(DD517+273)))*0.000001</f>
        <v>0.43966903962932163</v>
      </c>
      <c r="DJ517" s="86">
        <f t="shared" ref="DJ517:DJ580" si="1019">((εmab/0.00000000000007)^(1/3))*EXP(510/(3*Rgas*(DD517+273)))*0.000001</f>
        <v>25.080490404788311</v>
      </c>
      <c r="DK517" s="86">
        <f t="shared" ref="DK517:DK580" si="1020">IF(nmab=0,IF(DD517&lt;846.3,σDb*(1-SQRT(-((Rgas*(DD517+273))/EDb)*LN(εmab/ADb)))^2*0.000001,0),σDb*(1-SQRT(-((Rgas*(DD517+273))/EDb)*LN(εmab/ADb)))*0.000001)</f>
        <v>-254.70293483036087</v>
      </c>
      <c r="DL517" s="86">
        <f t="shared" si="958"/>
        <v>-254.70293483036087</v>
      </c>
      <c r="DM517" s="86">
        <f t="shared" ref="DM517:DM580" si="1021">IF(AND(BN517&lt;=Dlithb,BN517&gt;(Dzlcb+Dzucb+Dzsedb)),DL517,IF(AND(BN517&lt;=(Dzlcb+Dzucb+Dzsedb),BN517&gt;(Dzucb+Dzsedb)),DI517,IF(AND(BN517&lt;=(Dzucb+Dzsedb),BN517&gt;Dzsedb),DH517,0)))</f>
        <v>-254.70293483036087</v>
      </c>
      <c r="DN517" s="85">
        <f t="shared" ref="DN517:DN580" si="1022">IF(DM517&gt;=0,(IF(BN517&gt;Dzsedb,IF(DM517&lt;DE517,DM517,DE517),DE517)),0)</f>
        <v>0</v>
      </c>
      <c r="DO517" s="85">
        <f t="shared" si="949"/>
        <v>0</v>
      </c>
      <c r="DP517" s="85">
        <f t="shared" ref="DP517:DP580" si="1023">IF(DM517&gt;=0,(IF(BN517&gt;Dzsedb,IF(DM517&lt;DG517,DM517,DG517),DG517)),0)</f>
        <v>0</v>
      </c>
      <c r="DQ517" s="85">
        <f t="shared" si="950"/>
        <v>0</v>
      </c>
      <c r="DR517" s="85">
        <f t="shared" ref="DR517:DR580" si="1024">IF(DM517&gt;=0,(IF(BN517&gt;Dzsedb,IF(DM517&lt;DF517,DM517,DF517),DF517)),0)</f>
        <v>0</v>
      </c>
      <c r="DS517" s="85">
        <f t="shared" si="951"/>
        <v>0</v>
      </c>
      <c r="DT517" s="81"/>
      <c r="DU517" s="81"/>
      <c r="DV517" s="81">
        <f t="shared" si="952"/>
        <v>0</v>
      </c>
      <c r="DW517" s="100"/>
    </row>
    <row r="518" spans="1:127" x14ac:dyDescent="0.2">
      <c r="A518" s="59">
        <f t="shared" ref="A518:A581" si="1025">B518*0.001</f>
        <v>68.400000000000375</v>
      </c>
      <c r="B518" s="44">
        <f t="shared" ref="B518:B581" si="1026">B517+Dlith/1200</f>
        <v>68400.000000000378</v>
      </c>
      <c r="C518" s="52">
        <f t="shared" si="960"/>
        <v>133.33333333333334</v>
      </c>
      <c r="D518" s="50">
        <f t="shared" si="961"/>
        <v>4</v>
      </c>
      <c r="E518" s="44">
        <f t="shared" si="962"/>
        <v>4.13</v>
      </c>
      <c r="F518" s="47">
        <f t="shared" si="963"/>
        <v>0.02</v>
      </c>
      <c r="G518" s="52">
        <f t="shared" ref="G518:G581" si="1027">G517-0.5*(F518+F517)*(dz)*0.000001</f>
        <v>2.4480891762289105E-2</v>
      </c>
      <c r="H518" s="57">
        <f t="shared" ref="H518:H581" si="1028">H517+(G517*(dz)/E517)-(0.5*F517*0.000001*((dz)^2)/E517)</f>
        <v>678.72092801250164</v>
      </c>
      <c r="I518" s="52">
        <f t="shared" ref="I518:I581" si="1029">IF(B518&lt;Dzsed,I517+1078*9.81*(dz)*0.000001,0)</f>
        <v>0</v>
      </c>
      <c r="J518" s="54">
        <f t="shared" ref="J518:J581" si="1030">IF(AND(B518&lt;=Dlith,B518&gt;(Dzlc+Dzuc+Dzsed)),rhoma*9.81*(dz)+J517*1000000,IF(AND(B518&lt;=(Dzlc+Dzuc+Dzsed),B518&gt;(Dzuc+Dzsed)),rholc*9.81*(dz)+J517*1000000,IF(AND(B518&lt;=(Dzuc+Dzsed),B518&gt;Dzsed),rhouc*9.81*(dz)+J517*1000000,((rhosed*(1-L518))+(1078*L518))*9.81*(dz)+J517*1000000)))*0.000001</f>
        <v>2000.9236732612042</v>
      </c>
      <c r="K518" s="46">
        <f t="shared" si="953"/>
        <v>2000.9236732612042</v>
      </c>
      <c r="L518" s="80">
        <f t="shared" si="964"/>
        <v>0</v>
      </c>
      <c r="M518" s="142">
        <f t="shared" si="965"/>
        <v>0</v>
      </c>
      <c r="N518" s="60">
        <f t="shared" si="966"/>
        <v>4.13</v>
      </c>
      <c r="O518" s="53">
        <f t="shared" si="967"/>
        <v>0</v>
      </c>
      <c r="P518" s="58">
        <f t="shared" ref="P518:P581" si="1031">IF(B518&lt;Dzsed,358*(1.0227*$N518-1.882)*((1/(H518+273))-0.00068)+1.84,IF(B518&lt;Dzsed+Dzuc,E518*(1+c_*J518)/(1+buc*H518),IF(B518&lt;Dzsed+Dzuc+Dzlc,E518*(1+c_*J518)/(1+blc*H518),(E518*(298/(H518+273))^0.5*(1+0.032*K518*0.001)+(0.368*10^-9*(H518+273)^3)))))</f>
        <v>2.7762234916175395</v>
      </c>
      <c r="Q518" s="49">
        <f t="shared" si="968"/>
        <v>2.7762234916175395</v>
      </c>
      <c r="R518" s="143">
        <f t="shared" si="969"/>
        <v>0.02</v>
      </c>
      <c r="S518" s="51">
        <f t="shared" ref="S518:S581" si="1032">S517-0.5*(R518+R517)*(dz)*0.000001</f>
        <v>1.9040702263220743E-2</v>
      </c>
      <c r="T518" s="57">
        <f t="shared" ref="T518:T581" si="1033">T517+(S517*(dz)/Q517)-(0.5*R517*0.000001*((dz)^2)/Q517)</f>
        <v>682.91132102661538</v>
      </c>
      <c r="U518" s="53">
        <f t="shared" si="970"/>
        <v>0</v>
      </c>
      <c r="V518" s="58">
        <f t="shared" ref="V518:V581" si="1034">IF($B518&lt;Dzsed,358*(1.0227*$N518-1.882)*((1/(T518+273))-0.00068)+1.84,IF($B518&lt;Dzsed+Dzuc,$E518*(1+c_*$J518)/(1+buc*T518),IF($B518&lt;Dzsed+Dzuc+Dzlc,$E518*(1+c_*$J518)/(1+blc*T518),($E518*(298/(T518+273))^0.5*(1+0.032*$K518*0.001)+(0.368*10^-9*(T518+273)^3)))))</f>
        <v>2.7750366335445769</v>
      </c>
      <c r="W518" s="49">
        <f t="shared" si="971"/>
        <v>2.7750366335445769</v>
      </c>
      <c r="X518" s="143">
        <f t="shared" si="972"/>
        <v>0.02</v>
      </c>
      <c r="Y518" s="51">
        <f t="shared" ref="Y518:Y581" si="1035">Y517-0.5*(X518+X517)*(dz)*0.000001</f>
        <v>1.844588048196499E-2</v>
      </c>
      <c r="Z518" s="57">
        <f t="shared" ref="Z518:Z581" si="1036">Z517+(Y517*(dz)/W517)-(0.5*X517*0.000001*((dz)^2)/W517)</f>
        <v>669.65686605108806</v>
      </c>
      <c r="AA518" s="53">
        <f t="shared" si="973"/>
        <v>0</v>
      </c>
      <c r="AB518" s="58">
        <f t="shared" ref="AB518:AB581" si="1037">IF($B518&lt;Dzsed,358*(1.0227*$N518-1.882)*((1/(Z518+273))-0.00068)+1.84,IF($B518&lt;Dzsed+Dzuc,$E518*(1+c_*$J518)/(1+buc*Z518),IF($B518&lt;Dzsed+Dzuc+Dzlc,$E518*(1+c_*$J518)/(1+blc*Z518),($E518*(298/(Z518+273))^0.5*(1+0.032*$K518*0.001)+(0.368*10^-9*(Z518+273)^3)))))</f>
        <v>2.7790395846840679</v>
      </c>
      <c r="AC518" s="49">
        <f t="shared" si="974"/>
        <v>2.7790395846840679</v>
      </c>
      <c r="AD518" s="143">
        <f t="shared" si="975"/>
        <v>0.02</v>
      </c>
      <c r="AE518" s="49">
        <f t="shared" si="954"/>
        <v>1.839319063311599E-2</v>
      </c>
      <c r="AF518" s="57">
        <f t="shared" ref="AF518:AF581" si="1038">AF517+(AE517*(dz)/AC517)-(0.5*AD517*0.000001*((dz)^2)/AC517)</f>
        <v>666.93205191313029</v>
      </c>
      <c r="AG518" s="53">
        <f t="shared" si="976"/>
        <v>0</v>
      </c>
      <c r="AH518" s="58">
        <f t="shared" ref="AH518:AH581" si="1039">IF($B518&lt;Dzsed,358*(1.0227*$N518-1.882)*((1/(AF518+273))-0.00068)+1.84,IF($B518&lt;Dzsed+Dzuc,$E518*(1+c_*$J518)/(1+buc*AF518),IF($B518&lt;Dzsed+Dzuc+Dzlc,$E518*(1+c_*$J518)/(1+blc*AF518),($E518*(298/(AF518+273))^0.5*(1+0.032*$K518*0.001)+(0.368*10^-9*(AF518+273)^3)))))</f>
        <v>2.779952963840191</v>
      </c>
      <c r="AI518" s="49">
        <f t="shared" si="977"/>
        <v>2.779952963840191</v>
      </c>
      <c r="AJ518" s="143">
        <f t="shared" si="978"/>
        <v>0.02</v>
      </c>
      <c r="AK518" s="51">
        <f t="shared" ref="AK518:AK581" si="1040">AK517-0.5*(AJ518+AJ517)*(dz)*0.000001</f>
        <v>1.8393748957977393E-2</v>
      </c>
      <c r="AL518" s="57">
        <f t="shared" ref="AL518:AL581" si="1041">AL517+(AK517*(dz)/AI517)-(0.5*AJ517*0.000001*((dz)^2)/AI517)</f>
        <v>666.61377891161953</v>
      </c>
      <c r="AM518" s="53">
        <f t="shared" si="979"/>
        <v>0</v>
      </c>
      <c r="AN518" s="58">
        <f t="shared" ref="AN518:AN581" si="1042">IF($B518&lt;Dzsed,358*(1.0227*$N518-1.882)*((1/(AL518+273))-0.00068)+1.84,IF($B518&lt;Dzsed+Dzuc,$E518*(1+c_*$J518)/(1+buc*AL518),IF($B518&lt;Dzsed+Dzuc+Dzlc,$E518*(1+c_*$J518)/(1+blc*AL518),($E518*(298/(AL518+273))^0.5*(1+0.032*$K518*0.001)+(0.368*10^-9*(AL518+273)^3)))))</f>
        <v>2.7800616724041944</v>
      </c>
      <c r="AO518" s="49">
        <f t="shared" si="980"/>
        <v>2.7800616724041944</v>
      </c>
      <c r="AP518" s="143">
        <f t="shared" si="981"/>
        <v>0.02</v>
      </c>
      <c r="AQ518" s="51">
        <f t="shared" ref="AQ518:AQ581" si="1043">AQ517-0.5*(AP518+AP517)*(dz)*0.000001</f>
        <v>1.8394044607709589E-2</v>
      </c>
      <c r="AR518" s="57">
        <f t="shared" ref="AR518:AR581" si="1044">AR517+(AQ517*(dz)/AO517)-(0.5*AP517*0.000001*((dz)^2)/AO517)</f>
        <v>666.58441138181979</v>
      </c>
      <c r="AS518" s="44">
        <f t="shared" si="982"/>
        <v>3601.662611870167</v>
      </c>
      <c r="AT518" s="44">
        <f t="shared" si="983"/>
        <v>1440.6650447480667</v>
      </c>
      <c r="AU518" s="44">
        <f t="shared" si="984"/>
        <v>900.41565296754175</v>
      </c>
      <c r="AV518" s="47">
        <f t="shared" si="985"/>
        <v>2.0667839566326016</v>
      </c>
      <c r="AW518" s="47">
        <f t="shared" si="986"/>
        <v>21.457074920409621</v>
      </c>
      <c r="AX518" s="86">
        <f t="shared" si="987"/>
        <v>684.93911744023058</v>
      </c>
      <c r="AY518" s="86">
        <f t="shared" si="988"/>
        <v>105.30516348427517</v>
      </c>
      <c r="AZ518" s="10">
        <f t="shared" ref="AZ518:AZ581" si="1045">MIN(AX518:AY518)</f>
        <v>105.30516348427517</v>
      </c>
      <c r="BA518" s="44">
        <f t="shared" si="989"/>
        <v>105.30516348427517</v>
      </c>
      <c r="BB518" s="9">
        <f t="shared" si="990"/>
        <v>105.30516348427517</v>
      </c>
      <c r="BC518" s="45">
        <f t="shared" si="959"/>
        <v>14040.688464570023</v>
      </c>
      <c r="BD518" s="9">
        <f t="shared" si="991"/>
        <v>105.30516348427517</v>
      </c>
      <c r="BE518" s="45">
        <f t="shared" si="955"/>
        <v>14040.688464570023</v>
      </c>
      <c r="BF518" s="9">
        <f t="shared" si="992"/>
        <v>105.30516348427517</v>
      </c>
      <c r="BG518" s="45">
        <f t="shared" si="956"/>
        <v>14040.688464570023</v>
      </c>
      <c r="BH518" s="58"/>
      <c r="BI518" s="58"/>
      <c r="BJ518" s="58">
        <f t="shared" ref="BJ518:BJ581" si="1046">BB518*-1</f>
        <v>-105.30516348427517</v>
      </c>
      <c r="BK518" s="97"/>
      <c r="BL518" s="44"/>
      <c r="BM518" s="82">
        <f t="shared" ref="BM518:BM581" si="1047">BN518*0.001</f>
        <v>51.300000000000004</v>
      </c>
      <c r="BN518" s="86">
        <f t="shared" ref="BN518:BN581" si="1048">BN517+Dlithb/1200</f>
        <v>51300</v>
      </c>
      <c r="BO518" s="86">
        <f t="shared" ref="BO518:BO581" si="1049">Dlithb/1200</f>
        <v>100</v>
      </c>
      <c r="BP518" s="84">
        <f t="shared" si="993"/>
        <v>4</v>
      </c>
      <c r="BQ518" s="84">
        <f t="shared" si="994"/>
        <v>4.13</v>
      </c>
      <c r="BR518" s="84">
        <f t="shared" si="995"/>
        <v>0.02</v>
      </c>
      <c r="BS518" s="84">
        <f t="shared" ref="BS518:BS581" si="1050">BS517-0.5*(BR518+BR517)*(dzb)*0.000001</f>
        <v>3.2219943074938064E-2</v>
      </c>
      <c r="BT518" s="84">
        <f t="shared" ref="BT518:BT581" si="1051">BT517+(BS517*(dzb)/BQ517)-(0.5*BR517*0.000001*((dzb)^2)/BQ517)</f>
        <v>906.36445220524342</v>
      </c>
      <c r="BU518" s="84">
        <f t="shared" ref="BU518:BU581" si="1052">IF(BN518&lt;Dzsedb,BU517+1078*9.81*(dzb)*0.000001,0)</f>
        <v>0</v>
      </c>
      <c r="BV518" s="83">
        <f t="shared" ref="BV518:BV581" si="1053">IF(AND(BN518&lt;=Dlithb,BN518&gt;(Dzlcb+Dzucb+Dzsedb)),rhomab*9.81*(dzb)+BV517*1000000,IF(AND(BN518&lt;=(Dzlcb+Dzucb+Dzsedb),BN518&gt;(Dzucb+Dzsedb)),rholcb*9.81*(dzb)+BV517*1000000,IF(AND(BN518&lt;=(Dzucb+Dzsedb),BN518&gt;Dzsedb),rhoucb*9.81*(dzb)+BV517*1000000,((rhosedb*(1-BX518))+(1078*BX518))*9.81*(dzb)+BV517*1000000)))*0.000001</f>
        <v>1424.2147811443942</v>
      </c>
      <c r="BW518" s="81">
        <f t="shared" si="957"/>
        <v>1424.2147811443942</v>
      </c>
      <c r="BX518" s="83">
        <f t="shared" si="996"/>
        <v>0</v>
      </c>
      <c r="BY518" s="141">
        <f t="shared" si="997"/>
        <v>0</v>
      </c>
      <c r="BZ518" s="83">
        <f t="shared" si="998"/>
        <v>4.13</v>
      </c>
      <c r="CA518" s="83">
        <f t="shared" si="999"/>
        <v>0</v>
      </c>
      <c r="CB518" s="83">
        <f t="shared" ref="CB518:CB581" si="1054">IF(BN518&lt;Dzsed,358*(1.0227*$BZ518-1.882)*((1/(BT518+273))-0.00068)+1.84,IF(BN518&lt;Dzsedb+Dzucb,BQ518*(1+c_b*BV518)/(1+bucb*BT518),IF(BN518&lt;Dzsedb+Dzucb+Dzlcb,BQ518*(1+c_b*BV518)/(1+blcb*BT518),(BQ518*(298/(BT518+273))^0.5*(1+0.032*BW518*0.001)+(0.368*10^-9*(BT518+273)^3)))))</f>
        <v>2.774306844247187</v>
      </c>
      <c r="CC518" s="83">
        <f t="shared" si="1000"/>
        <v>2.774306844247187</v>
      </c>
      <c r="CD518" s="143">
        <f t="shared" si="1001"/>
        <v>0.02</v>
      </c>
      <c r="CE518" s="83">
        <f t="shared" ref="CE518:CE581" si="1055">CE517-0.5*(CD518+CD517)*(dzb)*0.000001</f>
        <v>1.8012523213569751E-2</v>
      </c>
      <c r="CF518" s="84">
        <f t="shared" ref="CF518:CF581" si="1056">CF517+(CE517*(dzb)/CC517)-(0.5*CD517*0.000001*((dzb)^2)/CC517)</f>
        <v>908.80025811096891</v>
      </c>
      <c r="CG518" s="83">
        <f t="shared" si="1002"/>
        <v>0</v>
      </c>
      <c r="CH518" s="83">
        <f t="shared" ref="CH518:CH581" si="1057">IF($BN518&lt;Dzsedb,358*(1.0227*$BZ518-1.882)*((1/(CF518+273))-0.00068)+1.84,IF($BN518&lt;Dzsedb+Dzucb,$BQ518*(1+c_b*$BV518)/(1+bucb*CF518),IF($BN518&lt;Dzsedb+Dzucb+Dzlcb,$BQ518*(1+c_b*$BV518)/(1+blcb*CF518),($BQ518*(298/(CF518+273))^0.5*(1+0.032*$BW518*0.001)+(0.368*10^-9*(CF518+273)^3)))))</f>
        <v>2.7758167743009712</v>
      </c>
      <c r="CI518" s="83">
        <f t="shared" si="1003"/>
        <v>2.7758167743009712</v>
      </c>
      <c r="CJ518" s="143">
        <f t="shared" si="1004"/>
        <v>0.02</v>
      </c>
      <c r="CK518" s="83">
        <f t="shared" ref="CK518:CK581" si="1058">CK517-0.5*(CJ518+CJ517)*(dzb)*0.000001</f>
        <v>1.7204910799758479E-2</v>
      </c>
      <c r="CL518" s="84">
        <f t="shared" ref="CL518:CL581" si="1059">CL517+(CK517*(dzb)/CI517)-(0.5*CJ517*0.000001*((dzb)^2)/CI517)</f>
        <v>850.76333088938156</v>
      </c>
      <c r="CM518" s="83">
        <f t="shared" si="1005"/>
        <v>0</v>
      </c>
      <c r="CN518" s="83">
        <f t="shared" ref="CN518:CN581" si="1060">IF($BN518&lt;Dzsedb,358*(1.0227*$BZ518-1.882)*((1/(CL518+273))-0.00068)+1.84,IF($BN518&lt;Dzsedb+Dzucb,$BQ518*(1+c_b*$BV518)/(1+bucb*CL518),IF($BN518&lt;Dzsedb+Dzucb+Dzlcb,$BQ518*(1+c_b*$BV518)/(1+blcb*CL518),($BQ518*(298/(CL518+273))^0.5*(1+0.032*$BW518*0.001)+(0.368*10^-9*(CL518+273)^3)))))</f>
        <v>2.7459411620170386</v>
      </c>
      <c r="CO518" s="83">
        <f t="shared" si="1006"/>
        <v>2.7459411620170386</v>
      </c>
      <c r="CP518" s="143">
        <f t="shared" si="1007"/>
        <v>0.02</v>
      </c>
      <c r="CQ518" s="83">
        <f t="shared" ref="CQ518:CQ581" si="1061">CQ517-0.5*(CP518+CP517)*(dzb)*0.000001</f>
        <v>1.7364564504283777E-2</v>
      </c>
      <c r="CR518" s="84">
        <f t="shared" ref="CR518:CR581" si="1062">CR517+(CQ517*(dzb)/CO517)-(0.5*CP517*0.000001*((dzb)^2)/CO517)</f>
        <v>837.13162036591268</v>
      </c>
      <c r="CS518" s="83">
        <f t="shared" si="1008"/>
        <v>0</v>
      </c>
      <c r="CT518" s="83">
        <f t="shared" ref="CT518:CT581" si="1063">IF($BN518&lt;Dzsedb,358*(1.0227*$BZ518-1.882)*((1/(CR518+273))-0.00068)+1.84,IF($BN518&lt;Dzsedb+Dzucb,$BQ518*(1+c_b*$BV518)/(1+bucb*CR518),IF($BN518&lt;Dzsedb+Dzucb+Dzlcb,$BQ518*(1+c_b*$BV518)/(1+blcb*CR518),($BQ518*(298/(CR518+273))^0.5*(1+0.032*$BW518*0.001)+(0.368*10^-9*(CR518+273)^3)))))</f>
        <v>2.74077685852897</v>
      </c>
      <c r="CU518" s="83">
        <f t="shared" si="1009"/>
        <v>2.74077685852897</v>
      </c>
      <c r="CV518" s="143">
        <f t="shared" si="1010"/>
        <v>0.02</v>
      </c>
      <c r="CW518" s="83">
        <f t="shared" ref="CW518:CW581" si="1064">CW517-0.5*(CV518+CV517)*(dzb)*0.000001</f>
        <v>1.739252698718384E-2</v>
      </c>
      <c r="CX518" s="84">
        <f t="shared" ref="CX518:CX581" si="1065">CX517+(CW517*(dzb)/CU517)-(0.5*CV517*0.000001*((dzb)^2)/CU517)</f>
        <v>835.68010196294188</v>
      </c>
      <c r="CY518" s="83">
        <f t="shared" si="1011"/>
        <v>0</v>
      </c>
      <c r="CZ518" s="83">
        <f t="shared" ref="CZ518:CZ581" si="1066">IF($BN518&lt;Dzsedb,358*(1.0227*$BZ518-1.882)*((1/(CX518+273))-0.00068)+1.84,IF($BN518&lt;Dzsedb+Dzucb,$BQ518*(1+c_b*$BV518)/(1+bucb*CX518),IF($BN518&lt;Dzsedb+Dzucb+Dzlcb,$BQ518*(1+c_b*$BV518)/(1+blcb*CX518),($BQ518*(298/(CX518+273))^0.5*(1+0.032*$BW518*0.001)+(0.368*10^-9*(CX518+273)^3)))))</f>
        <v>2.7402686587886995</v>
      </c>
      <c r="DA518" s="83">
        <f t="shared" si="1012"/>
        <v>2.7402686587886995</v>
      </c>
      <c r="DB518" s="143">
        <f t="shared" si="1013"/>
        <v>0.02</v>
      </c>
      <c r="DC518" s="83">
        <f t="shared" ref="DC518:DC581" si="1067">DC517-0.5*(DB518+DB517)*(dzb)*0.000001</f>
        <v>1.7393446767325772E-2</v>
      </c>
      <c r="DD518" s="84">
        <f t="shared" ref="DD518:DD581" si="1068">DD517+(DC517*(dzb)/DA517)-(0.5*DB517*0.000001*((dzb)^2)/DA517)</f>
        <v>835.60935094687454</v>
      </c>
      <c r="DE518" s="86">
        <f t="shared" si="1014"/>
        <v>2563.5866060599096</v>
      </c>
      <c r="DF518" s="86">
        <f t="shared" si="1015"/>
        <v>1025.4346424239639</v>
      </c>
      <c r="DG518" s="86">
        <f t="shared" si="1016"/>
        <v>640.89665151497741</v>
      </c>
      <c r="DH518" s="86">
        <f t="shared" si="1017"/>
        <v>0.22035107037887217</v>
      </c>
      <c r="DI518" s="86">
        <f t="shared" si="1018"/>
        <v>0.43720266427150745</v>
      </c>
      <c r="DJ518" s="86">
        <f t="shared" si="1019"/>
        <v>24.816834705680257</v>
      </c>
      <c r="DK518" s="86">
        <f t="shared" si="1020"/>
        <v>-257.21081585310822</v>
      </c>
      <c r="DL518" s="86">
        <f t="shared" si="958"/>
        <v>-257.21081585310822</v>
      </c>
      <c r="DM518" s="86">
        <f t="shared" si="1021"/>
        <v>-257.21081585310822</v>
      </c>
      <c r="DN518" s="85">
        <f t="shared" si="1022"/>
        <v>0</v>
      </c>
      <c r="DO518" s="85">
        <f t="shared" ref="DO518:DO581" si="1069">DN518*$BN$6</f>
        <v>0</v>
      </c>
      <c r="DP518" s="85">
        <f t="shared" si="1023"/>
        <v>0</v>
      </c>
      <c r="DQ518" s="85">
        <f t="shared" ref="DQ518:DQ581" si="1070">DP518*$BN$6</f>
        <v>0</v>
      </c>
      <c r="DR518" s="85">
        <f t="shared" si="1024"/>
        <v>0</v>
      </c>
      <c r="DS518" s="85">
        <f t="shared" ref="DS518:DS581" si="1071">DR518*$BN$6</f>
        <v>0</v>
      </c>
      <c r="DT518" s="81"/>
      <c r="DU518" s="81"/>
      <c r="DV518" s="81">
        <f t="shared" ref="DV518:DV581" si="1072">DN518*-1</f>
        <v>0</v>
      </c>
      <c r="DW518" s="100"/>
    </row>
    <row r="519" spans="1:127" x14ac:dyDescent="0.2">
      <c r="A519" s="59">
        <f t="shared" si="1025"/>
        <v>68.533333333333715</v>
      </c>
      <c r="B519" s="44">
        <f t="shared" si="1026"/>
        <v>68533.333333333707</v>
      </c>
      <c r="C519" s="52">
        <f t="shared" si="960"/>
        <v>133.33333333333334</v>
      </c>
      <c r="D519" s="50">
        <f t="shared" si="961"/>
        <v>4</v>
      </c>
      <c r="E519" s="44">
        <f t="shared" si="962"/>
        <v>4.13</v>
      </c>
      <c r="F519" s="47">
        <f t="shared" si="963"/>
        <v>0.02</v>
      </c>
      <c r="G519" s="52">
        <f t="shared" si="1027"/>
        <v>2.4478225095622436E-2</v>
      </c>
      <c r="H519" s="57">
        <f t="shared" si="1028"/>
        <v>679.5112285267536</v>
      </c>
      <c r="I519" s="52">
        <f t="shared" si="1029"/>
        <v>0</v>
      </c>
      <c r="J519" s="54">
        <f t="shared" si="1030"/>
        <v>2005.2400732612041</v>
      </c>
      <c r="K519" s="46">
        <f t="shared" ref="K519:K582" si="1073">J519-I519</f>
        <v>2005.2400732612041</v>
      </c>
      <c r="L519" s="80">
        <f t="shared" si="964"/>
        <v>0</v>
      </c>
      <c r="M519" s="142">
        <f t="shared" si="965"/>
        <v>0</v>
      </c>
      <c r="N519" s="60">
        <f t="shared" si="966"/>
        <v>4.13</v>
      </c>
      <c r="O519" s="53">
        <f t="shared" si="967"/>
        <v>0</v>
      </c>
      <c r="P519" s="58">
        <f t="shared" si="1031"/>
        <v>2.776313176851855</v>
      </c>
      <c r="Q519" s="49">
        <f t="shared" si="968"/>
        <v>2.776313176851855</v>
      </c>
      <c r="R519" s="143">
        <f t="shared" si="969"/>
        <v>0.02</v>
      </c>
      <c r="S519" s="51">
        <f t="shared" si="1032"/>
        <v>1.9038035596554075E-2</v>
      </c>
      <c r="T519" s="57">
        <f t="shared" si="1033"/>
        <v>683.82572238214391</v>
      </c>
      <c r="U519" s="53">
        <f t="shared" si="970"/>
        <v>0</v>
      </c>
      <c r="V519" s="58">
        <f t="shared" si="1034"/>
        <v>2.775105635193337</v>
      </c>
      <c r="W519" s="49">
        <f t="shared" si="971"/>
        <v>2.775105635193337</v>
      </c>
      <c r="X519" s="143">
        <f t="shared" si="972"/>
        <v>0.02</v>
      </c>
      <c r="Y519" s="51">
        <f t="shared" si="1035"/>
        <v>1.8443213815298322E-2</v>
      </c>
      <c r="Z519" s="57">
        <f t="shared" si="1036"/>
        <v>670.54307883956915</v>
      </c>
      <c r="AA519" s="53">
        <f t="shared" si="973"/>
        <v>0</v>
      </c>
      <c r="AB519" s="58">
        <f t="shared" si="1037"/>
        <v>2.7790697788641667</v>
      </c>
      <c r="AC519" s="49">
        <f t="shared" si="974"/>
        <v>2.7790697788641667</v>
      </c>
      <c r="AD519" s="143">
        <f t="shared" si="975"/>
        <v>0.02</v>
      </c>
      <c r="AE519" s="49">
        <f t="shared" ref="AE519:AE582" si="1074">AE518-0.5*(AD519+AD518)*($B519-$B518)*0.000001</f>
        <v>1.8390523966449322E-2</v>
      </c>
      <c r="AF519" s="57">
        <f t="shared" si="1038"/>
        <v>667.81446022911325</v>
      </c>
      <c r="AG519" s="53">
        <f t="shared" si="976"/>
        <v>0</v>
      </c>
      <c r="AH519" s="58">
        <f t="shared" si="1039"/>
        <v>2.7799748362350942</v>
      </c>
      <c r="AI519" s="49">
        <f t="shared" si="977"/>
        <v>2.7799748362350942</v>
      </c>
      <c r="AJ519" s="143">
        <f t="shared" si="978"/>
        <v>0.02</v>
      </c>
      <c r="AK519" s="51">
        <f t="shared" si="1040"/>
        <v>1.8391082291310725E-2</v>
      </c>
      <c r="AL519" s="57">
        <f t="shared" si="1041"/>
        <v>667.49592408284514</v>
      </c>
      <c r="AM519" s="53">
        <f t="shared" si="979"/>
        <v>0</v>
      </c>
      <c r="AN519" s="58">
        <f t="shared" si="1042"/>
        <v>2.780082515722972</v>
      </c>
      <c r="AO519" s="49">
        <f t="shared" si="980"/>
        <v>2.780082515722972</v>
      </c>
      <c r="AP519" s="143">
        <f t="shared" si="981"/>
        <v>0.02</v>
      </c>
      <c r="AQ519" s="51">
        <f t="shared" si="1043"/>
        <v>1.8391377941042921E-2</v>
      </c>
      <c r="AR519" s="57">
        <f t="shared" si="1044"/>
        <v>667.46653623811096</v>
      </c>
      <c r="AS519" s="44">
        <f t="shared" si="982"/>
        <v>3609.4321318701677</v>
      </c>
      <c r="AT519" s="44">
        <f t="shared" si="983"/>
        <v>1443.772852748067</v>
      </c>
      <c r="AU519" s="44">
        <f t="shared" si="984"/>
        <v>902.35803296754193</v>
      </c>
      <c r="AV519" s="47">
        <f t="shared" si="985"/>
        <v>2.0528446181194231</v>
      </c>
      <c r="AW519" s="47">
        <f t="shared" si="986"/>
        <v>21.185844405278281</v>
      </c>
      <c r="AX519" s="86">
        <f t="shared" si="987"/>
        <v>671.1004913443852</v>
      </c>
      <c r="AY519" s="86">
        <f t="shared" si="988"/>
        <v>104.22710276089187</v>
      </c>
      <c r="AZ519" s="10">
        <f t="shared" si="1045"/>
        <v>104.22710276089187</v>
      </c>
      <c r="BA519" s="44">
        <f t="shared" si="989"/>
        <v>104.22710276089187</v>
      </c>
      <c r="BB519" s="9">
        <f t="shared" si="990"/>
        <v>104.22710276089187</v>
      </c>
      <c r="BC519" s="45">
        <f t="shared" si="959"/>
        <v>13896.947034785584</v>
      </c>
      <c r="BD519" s="9">
        <f t="shared" si="991"/>
        <v>104.22710276089187</v>
      </c>
      <c r="BE519" s="45">
        <f t="shared" ref="BE519:BE582" si="1075">BD519*$B$6</f>
        <v>13896.947034785584</v>
      </c>
      <c r="BF519" s="9">
        <f t="shared" si="992"/>
        <v>104.22710276089187</v>
      </c>
      <c r="BG519" s="45">
        <f t="shared" ref="BG519:BG582" si="1076">BF519*$B$6</f>
        <v>13896.947034785584</v>
      </c>
      <c r="BH519" s="58"/>
      <c r="BI519" s="58"/>
      <c r="BJ519" s="58">
        <f t="shared" si="1046"/>
        <v>-104.22710276089187</v>
      </c>
      <c r="BK519" s="97"/>
      <c r="BL519" s="44"/>
      <c r="BM519" s="82">
        <f t="shared" si="1047"/>
        <v>51.4</v>
      </c>
      <c r="BN519" s="86">
        <f t="shared" si="1048"/>
        <v>51400</v>
      </c>
      <c r="BO519" s="86">
        <f t="shared" si="1049"/>
        <v>100</v>
      </c>
      <c r="BP519" s="84">
        <f t="shared" si="993"/>
        <v>4</v>
      </c>
      <c r="BQ519" s="84">
        <f t="shared" si="994"/>
        <v>4.13</v>
      </c>
      <c r="BR519" s="84">
        <f t="shared" si="995"/>
        <v>0.02</v>
      </c>
      <c r="BS519" s="84">
        <f t="shared" si="1050"/>
        <v>3.2217943074938062E-2</v>
      </c>
      <c r="BT519" s="84">
        <f t="shared" si="1051"/>
        <v>907.1445718922879</v>
      </c>
      <c r="BU519" s="84">
        <f t="shared" si="1052"/>
        <v>0</v>
      </c>
      <c r="BV519" s="83">
        <f t="shared" si="1053"/>
        <v>1427.452081144394</v>
      </c>
      <c r="BW519" s="81">
        <f t="shared" ref="BW519:BW582" si="1077">BV519-BU519</f>
        <v>1427.452081144394</v>
      </c>
      <c r="BX519" s="83">
        <f t="shared" si="996"/>
        <v>0</v>
      </c>
      <c r="BY519" s="141">
        <f t="shared" si="997"/>
        <v>0</v>
      </c>
      <c r="BZ519" s="83">
        <f t="shared" si="998"/>
        <v>4.13</v>
      </c>
      <c r="CA519" s="83">
        <f t="shared" si="999"/>
        <v>0</v>
      </c>
      <c r="CB519" s="83">
        <f t="shared" si="1054"/>
        <v>2.7750029872571917</v>
      </c>
      <c r="CC519" s="83">
        <f t="shared" si="1000"/>
        <v>2.7750029872571917</v>
      </c>
      <c r="CD519" s="143">
        <f t="shared" si="1001"/>
        <v>0.02</v>
      </c>
      <c r="CE519" s="83">
        <f t="shared" si="1055"/>
        <v>1.8010523213569753E-2</v>
      </c>
      <c r="CF519" s="84">
        <f t="shared" si="1056"/>
        <v>909.44948417804653</v>
      </c>
      <c r="CG519" s="83">
        <f t="shared" si="1002"/>
        <v>0</v>
      </c>
      <c r="CH519" s="83">
        <f t="shared" si="1057"/>
        <v>2.7764377849999708</v>
      </c>
      <c r="CI519" s="83">
        <f t="shared" si="1003"/>
        <v>2.7764377849999708</v>
      </c>
      <c r="CJ519" s="143">
        <f t="shared" si="1004"/>
        <v>0.02</v>
      </c>
      <c r="CK519" s="83">
        <f t="shared" si="1058"/>
        <v>1.720291079975848E-2</v>
      </c>
      <c r="CL519" s="84">
        <f t="shared" si="1059"/>
        <v>851.38310921765719</v>
      </c>
      <c r="CM519" s="83">
        <f t="shared" si="1005"/>
        <v>0</v>
      </c>
      <c r="CN519" s="83">
        <f t="shared" si="1060"/>
        <v>2.7464130263121822</v>
      </c>
      <c r="CO519" s="83">
        <f t="shared" si="1006"/>
        <v>2.7464130263121822</v>
      </c>
      <c r="CP519" s="143">
        <f t="shared" si="1007"/>
        <v>0.02</v>
      </c>
      <c r="CQ519" s="83">
        <f t="shared" si="1061"/>
        <v>1.7362564504283778E-2</v>
      </c>
      <c r="CR519" s="84">
        <f t="shared" si="1062"/>
        <v>837.76395600166722</v>
      </c>
      <c r="CS519" s="83">
        <f t="shared" si="1008"/>
        <v>0</v>
      </c>
      <c r="CT519" s="83">
        <f t="shared" si="1063"/>
        <v>2.7412223668251752</v>
      </c>
      <c r="CU519" s="83">
        <f t="shared" si="1009"/>
        <v>2.7412223668251752</v>
      </c>
      <c r="CV519" s="143">
        <f t="shared" si="1010"/>
        <v>0.02</v>
      </c>
      <c r="CW519" s="83">
        <f t="shared" si="1064"/>
        <v>1.7390526987183842E-2</v>
      </c>
      <c r="CX519" s="84">
        <f t="shared" si="1065"/>
        <v>836.31464931520304</v>
      </c>
      <c r="CY519" s="83">
        <f t="shared" si="1011"/>
        <v>0</v>
      </c>
      <c r="CZ519" s="83">
        <f t="shared" si="1066"/>
        <v>2.7407115855472011</v>
      </c>
      <c r="DA519" s="83">
        <f t="shared" si="1012"/>
        <v>2.7407115855472011</v>
      </c>
      <c r="DB519" s="143">
        <f t="shared" si="1013"/>
        <v>0.02</v>
      </c>
      <c r="DC519" s="83">
        <f t="shared" si="1067"/>
        <v>1.7391446767325774E-2</v>
      </c>
      <c r="DD519" s="84">
        <f t="shared" si="1068"/>
        <v>836.24404954518695</v>
      </c>
      <c r="DE519" s="86">
        <f t="shared" si="1014"/>
        <v>2569.413746059909</v>
      </c>
      <c r="DF519" s="86">
        <f t="shared" si="1015"/>
        <v>1027.7654984239637</v>
      </c>
      <c r="DG519" s="86">
        <f t="shared" si="1016"/>
        <v>642.35343651497726</v>
      </c>
      <c r="DH519" s="86">
        <f t="shared" si="1017"/>
        <v>0.21967822559821565</v>
      </c>
      <c r="DI519" s="86">
        <f t="shared" si="1018"/>
        <v>0.4347535979723503</v>
      </c>
      <c r="DJ519" s="86">
        <f t="shared" si="1019"/>
        <v>24.556319245082211</v>
      </c>
      <c r="DK519" s="86">
        <f t="shared" si="1020"/>
        <v>-259.71728673585716</v>
      </c>
      <c r="DL519" s="86">
        <f t="shared" ref="DL519:DL582" si="1078">MIN(DJ519:DK519)</f>
        <v>-259.71728673585716</v>
      </c>
      <c r="DM519" s="86">
        <f t="shared" si="1021"/>
        <v>-259.71728673585716</v>
      </c>
      <c r="DN519" s="85">
        <f t="shared" si="1022"/>
        <v>0</v>
      </c>
      <c r="DO519" s="85">
        <f t="shared" si="1069"/>
        <v>0</v>
      </c>
      <c r="DP519" s="85">
        <f t="shared" si="1023"/>
        <v>0</v>
      </c>
      <c r="DQ519" s="85">
        <f t="shared" si="1070"/>
        <v>0</v>
      </c>
      <c r="DR519" s="85">
        <f t="shared" si="1024"/>
        <v>0</v>
      </c>
      <c r="DS519" s="85">
        <f t="shared" si="1071"/>
        <v>0</v>
      </c>
      <c r="DT519" s="81"/>
      <c r="DU519" s="81"/>
      <c r="DV519" s="81">
        <f t="shared" si="1072"/>
        <v>0</v>
      </c>
      <c r="DW519" s="100"/>
    </row>
    <row r="520" spans="1:127" x14ac:dyDescent="0.2">
      <c r="A520" s="59">
        <f t="shared" si="1025"/>
        <v>68.666666666667041</v>
      </c>
      <c r="B520" s="44">
        <f t="shared" si="1026"/>
        <v>68666.666666667035</v>
      </c>
      <c r="C520" s="52">
        <f t="shared" si="960"/>
        <v>133.33333333333334</v>
      </c>
      <c r="D520" s="50">
        <f t="shared" si="961"/>
        <v>4</v>
      </c>
      <c r="E520" s="44">
        <f t="shared" si="962"/>
        <v>4.13</v>
      </c>
      <c r="F520" s="47">
        <f t="shared" si="963"/>
        <v>0.02</v>
      </c>
      <c r="G520" s="52">
        <f t="shared" si="1027"/>
        <v>2.4475558428955768E-2</v>
      </c>
      <c r="H520" s="57">
        <f t="shared" si="1028"/>
        <v>680.30144295007199</v>
      </c>
      <c r="I520" s="52">
        <f t="shared" si="1029"/>
        <v>0</v>
      </c>
      <c r="J520" s="54">
        <f t="shared" si="1030"/>
        <v>2009.556473261204</v>
      </c>
      <c r="K520" s="46">
        <f t="shared" si="1073"/>
        <v>2009.556473261204</v>
      </c>
      <c r="L520" s="80">
        <f t="shared" si="964"/>
        <v>0</v>
      </c>
      <c r="M520" s="142">
        <f t="shared" si="965"/>
        <v>0</v>
      </c>
      <c r="N520" s="60">
        <f t="shared" si="966"/>
        <v>4.13</v>
      </c>
      <c r="O520" s="53">
        <f t="shared" si="967"/>
        <v>0</v>
      </c>
      <c r="P520" s="58">
        <f t="shared" si="1031"/>
        <v>2.7764052047406906</v>
      </c>
      <c r="Q520" s="49">
        <f t="shared" si="968"/>
        <v>2.7764052047406906</v>
      </c>
      <c r="R520" s="143">
        <f t="shared" si="969"/>
        <v>0.02</v>
      </c>
      <c r="S520" s="51">
        <f t="shared" si="1032"/>
        <v>1.9035368929887407E-2</v>
      </c>
      <c r="T520" s="57">
        <f t="shared" si="1033"/>
        <v>684.73996613158556</v>
      </c>
      <c r="U520" s="53">
        <f t="shared" si="970"/>
        <v>0</v>
      </c>
      <c r="V520" s="58">
        <f t="shared" si="1034"/>
        <v>2.7751778212557814</v>
      </c>
      <c r="W520" s="49">
        <f t="shared" si="971"/>
        <v>2.7751778212557814</v>
      </c>
      <c r="X520" s="143">
        <f t="shared" si="972"/>
        <v>0.02</v>
      </c>
      <c r="Y520" s="51">
        <f t="shared" si="1035"/>
        <v>1.8440547148631654E-2</v>
      </c>
      <c r="Z520" s="57">
        <f t="shared" si="1036"/>
        <v>671.42914146955036</v>
      </c>
      <c r="AA520" s="53">
        <f t="shared" si="973"/>
        <v>0</v>
      </c>
      <c r="AB520" s="58">
        <f t="shared" si="1037"/>
        <v>2.7791029907457676</v>
      </c>
      <c r="AC520" s="49">
        <f t="shared" si="974"/>
        <v>2.7791029907457676</v>
      </c>
      <c r="AD520" s="143">
        <f t="shared" si="975"/>
        <v>0.02</v>
      </c>
      <c r="AE520" s="49">
        <f t="shared" si="1074"/>
        <v>1.8387857299782654E-2</v>
      </c>
      <c r="AF520" s="57">
        <f t="shared" si="1038"/>
        <v>668.69673101736873</v>
      </c>
      <c r="AG520" s="53">
        <f t="shared" si="976"/>
        <v>0</v>
      </c>
      <c r="AH520" s="58">
        <f t="shared" si="1039"/>
        <v>2.7799997028739836</v>
      </c>
      <c r="AI520" s="49">
        <f t="shared" si="977"/>
        <v>2.7799997028739836</v>
      </c>
      <c r="AJ520" s="143">
        <f t="shared" si="978"/>
        <v>0.02</v>
      </c>
      <c r="AK520" s="51">
        <f t="shared" si="1040"/>
        <v>1.8388415624644057E-2</v>
      </c>
      <c r="AL520" s="57">
        <f t="shared" si="1041"/>
        <v>668.37793441465487</v>
      </c>
      <c r="AM520" s="53">
        <f t="shared" si="979"/>
        <v>0</v>
      </c>
      <c r="AN520" s="58">
        <f t="shared" si="1042"/>
        <v>2.780106351400609</v>
      </c>
      <c r="AO520" s="49">
        <f t="shared" si="980"/>
        <v>2.780106351400609</v>
      </c>
      <c r="AP520" s="143">
        <f t="shared" si="981"/>
        <v>0.02</v>
      </c>
      <c r="AQ520" s="51">
        <f t="shared" si="1043"/>
        <v>1.8388711274376253E-2</v>
      </c>
      <c r="AR520" s="57">
        <f t="shared" si="1044"/>
        <v>668.34852658689636</v>
      </c>
      <c r="AS520" s="44">
        <f t="shared" si="982"/>
        <v>3617.2016518701671</v>
      </c>
      <c r="AT520" s="44">
        <f t="shared" si="983"/>
        <v>1446.8806607480667</v>
      </c>
      <c r="AU520" s="44">
        <f t="shared" si="984"/>
        <v>904.30041296754177</v>
      </c>
      <c r="AV520" s="47">
        <f t="shared" si="985"/>
        <v>2.0390272520187107</v>
      </c>
      <c r="AW520" s="47">
        <f t="shared" si="986"/>
        <v>20.918581599321417</v>
      </c>
      <c r="AX520" s="86">
        <f t="shared" si="987"/>
        <v>657.56865797630394</v>
      </c>
      <c r="AY520" s="86">
        <f t="shared" si="988"/>
        <v>103.15525335916753</v>
      </c>
      <c r="AZ520" s="10">
        <f t="shared" si="1045"/>
        <v>103.15525335916753</v>
      </c>
      <c r="BA520" s="44">
        <f t="shared" si="989"/>
        <v>103.15525335916753</v>
      </c>
      <c r="BB520" s="9">
        <f t="shared" si="990"/>
        <v>103.15525335916753</v>
      </c>
      <c r="BC520" s="45">
        <f t="shared" ref="BC520:BC583" si="1079">BB520*$B$6</f>
        <v>13754.033781222339</v>
      </c>
      <c r="BD520" s="9">
        <f t="shared" si="991"/>
        <v>103.15525335916753</v>
      </c>
      <c r="BE520" s="45">
        <f t="shared" si="1075"/>
        <v>13754.033781222339</v>
      </c>
      <c r="BF520" s="9">
        <f t="shared" si="992"/>
        <v>103.15525335916753</v>
      </c>
      <c r="BG520" s="45">
        <f t="shared" si="1076"/>
        <v>13754.033781222339</v>
      </c>
      <c r="BH520" s="58"/>
      <c r="BI520" s="58"/>
      <c r="BJ520" s="58">
        <f t="shared" si="1046"/>
        <v>-103.15525335916753</v>
      </c>
      <c r="BK520" s="97"/>
      <c r="BL520" s="44"/>
      <c r="BM520" s="82">
        <f t="shared" si="1047"/>
        <v>51.5</v>
      </c>
      <c r="BN520" s="86">
        <f t="shared" si="1048"/>
        <v>51500</v>
      </c>
      <c r="BO520" s="86">
        <f t="shared" si="1049"/>
        <v>100</v>
      </c>
      <c r="BP520" s="84">
        <f t="shared" si="993"/>
        <v>4</v>
      </c>
      <c r="BQ520" s="84">
        <f t="shared" si="994"/>
        <v>4.13</v>
      </c>
      <c r="BR520" s="84">
        <f t="shared" si="995"/>
        <v>0.02</v>
      </c>
      <c r="BS520" s="84">
        <f t="shared" si="1050"/>
        <v>3.221594307493806E-2</v>
      </c>
      <c r="BT520" s="84">
        <f t="shared" si="1051"/>
        <v>907.92464315318227</v>
      </c>
      <c r="BU520" s="84">
        <f t="shared" si="1052"/>
        <v>0</v>
      </c>
      <c r="BV520" s="83">
        <f t="shared" si="1053"/>
        <v>1430.6893811443938</v>
      </c>
      <c r="BW520" s="81">
        <f t="shared" si="1077"/>
        <v>1430.6893811443938</v>
      </c>
      <c r="BX520" s="83">
        <f t="shared" si="996"/>
        <v>0</v>
      </c>
      <c r="BY520" s="141">
        <f t="shared" si="997"/>
        <v>0</v>
      </c>
      <c r="BZ520" s="83">
        <f t="shared" si="998"/>
        <v>4.13</v>
      </c>
      <c r="CA520" s="83">
        <f t="shared" si="999"/>
        <v>0</v>
      </c>
      <c r="CB520" s="83">
        <f t="shared" si="1054"/>
        <v>2.7757012551239826</v>
      </c>
      <c r="CC520" s="83">
        <f t="shared" si="1000"/>
        <v>2.7757012551239826</v>
      </c>
      <c r="CD520" s="143">
        <f t="shared" si="1001"/>
        <v>0.02</v>
      </c>
      <c r="CE520" s="83">
        <f t="shared" si="1055"/>
        <v>1.8008523213569754E-2</v>
      </c>
      <c r="CF520" s="84">
        <f t="shared" si="1056"/>
        <v>910.09847530693071</v>
      </c>
      <c r="CG520" s="83">
        <f t="shared" si="1002"/>
        <v>0</v>
      </c>
      <c r="CH520" s="83">
        <f t="shared" si="1057"/>
        <v>2.7770601205834153</v>
      </c>
      <c r="CI520" s="83">
        <f t="shared" si="1003"/>
        <v>2.7770601205834153</v>
      </c>
      <c r="CJ520" s="143">
        <f t="shared" si="1004"/>
        <v>0.02</v>
      </c>
      <c r="CK520" s="83">
        <f t="shared" si="1058"/>
        <v>1.7200910799758481E-2</v>
      </c>
      <c r="CL520" s="84">
        <f t="shared" si="1059"/>
        <v>852.00267688428005</v>
      </c>
      <c r="CM520" s="83">
        <f t="shared" si="1005"/>
        <v>0</v>
      </c>
      <c r="CN520" s="83">
        <f t="shared" si="1060"/>
        <v>2.746886143263334</v>
      </c>
      <c r="CO520" s="83">
        <f t="shared" si="1006"/>
        <v>2.746886143263334</v>
      </c>
      <c r="CP520" s="143">
        <f t="shared" si="1007"/>
        <v>0.02</v>
      </c>
      <c r="CQ520" s="83">
        <f t="shared" si="1061"/>
        <v>1.736056450428378E-2</v>
      </c>
      <c r="CR520" s="84">
        <f t="shared" si="1062"/>
        <v>838.39611017286984</v>
      </c>
      <c r="CS520" s="83">
        <f t="shared" si="1008"/>
        <v>0</v>
      </c>
      <c r="CT520" s="83">
        <f t="shared" si="1063"/>
        <v>2.7416692084452903</v>
      </c>
      <c r="CU520" s="83">
        <f t="shared" si="1009"/>
        <v>2.7416692084452903</v>
      </c>
      <c r="CV520" s="143">
        <f t="shared" si="1010"/>
        <v>0.02</v>
      </c>
      <c r="CW520" s="83">
        <f t="shared" si="1064"/>
        <v>1.7388526987183843E-2</v>
      </c>
      <c r="CX520" s="84">
        <f t="shared" si="1065"/>
        <v>836.9490205795571</v>
      </c>
      <c r="CY520" s="83">
        <f t="shared" si="1011"/>
        <v>0</v>
      </c>
      <c r="CZ520" s="83">
        <f t="shared" si="1066"/>
        <v>2.7411558590174803</v>
      </c>
      <c r="DA520" s="83">
        <f t="shared" si="1012"/>
        <v>2.7411558590174803</v>
      </c>
      <c r="DB520" s="143">
        <f t="shared" si="1013"/>
        <v>0.02</v>
      </c>
      <c r="DC520" s="83">
        <f t="shared" si="1067"/>
        <v>1.7389446767325775E-2</v>
      </c>
      <c r="DD520" s="84">
        <f t="shared" si="1068"/>
        <v>836.87857259602652</v>
      </c>
      <c r="DE520" s="86">
        <f t="shared" si="1014"/>
        <v>2575.2408860599089</v>
      </c>
      <c r="DF520" s="86">
        <f t="shared" si="1015"/>
        <v>1030.0963544239635</v>
      </c>
      <c r="DG520" s="86">
        <f t="shared" si="1016"/>
        <v>643.81022151497723</v>
      </c>
      <c r="DH520" s="86">
        <f t="shared" si="1017"/>
        <v>0.21900838631603828</v>
      </c>
      <c r="DI520" s="86">
        <f t="shared" si="1018"/>
        <v>0.43232169864560921</v>
      </c>
      <c r="DJ520" s="86">
        <f t="shared" si="1019"/>
        <v>24.298902634407167</v>
      </c>
      <c r="DK520" s="86">
        <f t="shared" si="1020"/>
        <v>-262.22234767971543</v>
      </c>
      <c r="DL520" s="86">
        <f t="shared" si="1078"/>
        <v>-262.22234767971543</v>
      </c>
      <c r="DM520" s="86">
        <f t="shared" si="1021"/>
        <v>-262.22234767971543</v>
      </c>
      <c r="DN520" s="85">
        <f t="shared" si="1022"/>
        <v>0</v>
      </c>
      <c r="DO520" s="85">
        <f t="shared" si="1069"/>
        <v>0</v>
      </c>
      <c r="DP520" s="85">
        <f t="shared" si="1023"/>
        <v>0</v>
      </c>
      <c r="DQ520" s="85">
        <f t="shared" si="1070"/>
        <v>0</v>
      </c>
      <c r="DR520" s="85">
        <f t="shared" si="1024"/>
        <v>0</v>
      </c>
      <c r="DS520" s="85">
        <f t="shared" si="1071"/>
        <v>0</v>
      </c>
      <c r="DT520" s="81"/>
      <c r="DU520" s="81"/>
      <c r="DV520" s="81">
        <f t="shared" si="1072"/>
        <v>0</v>
      </c>
      <c r="DW520" s="100"/>
    </row>
    <row r="521" spans="1:127" x14ac:dyDescent="0.2">
      <c r="A521" s="59">
        <f t="shared" si="1025"/>
        <v>68.800000000000367</v>
      </c>
      <c r="B521" s="44">
        <f t="shared" si="1026"/>
        <v>68800.000000000364</v>
      </c>
      <c r="C521" s="52">
        <f t="shared" si="960"/>
        <v>133.33333333333334</v>
      </c>
      <c r="D521" s="50">
        <f t="shared" si="961"/>
        <v>4</v>
      </c>
      <c r="E521" s="44">
        <f t="shared" si="962"/>
        <v>4.13</v>
      </c>
      <c r="F521" s="47">
        <f t="shared" si="963"/>
        <v>0.02</v>
      </c>
      <c r="G521" s="52">
        <f t="shared" si="1027"/>
        <v>2.44728917622891E-2</v>
      </c>
      <c r="H521" s="57">
        <f t="shared" si="1028"/>
        <v>681.09157128245693</v>
      </c>
      <c r="I521" s="52">
        <f t="shared" si="1029"/>
        <v>0</v>
      </c>
      <c r="J521" s="54">
        <f t="shared" si="1030"/>
        <v>2013.8728732612039</v>
      </c>
      <c r="K521" s="46">
        <f t="shared" si="1073"/>
        <v>2013.8728732612039</v>
      </c>
      <c r="L521" s="80">
        <f t="shared" si="964"/>
        <v>0</v>
      </c>
      <c r="M521" s="142">
        <f t="shared" si="965"/>
        <v>0</v>
      </c>
      <c r="N521" s="60">
        <f t="shared" si="966"/>
        <v>4.13</v>
      </c>
      <c r="O521" s="53">
        <f t="shared" si="967"/>
        <v>0</v>
      </c>
      <c r="P521" s="58">
        <f t="shared" si="1031"/>
        <v>2.7764995734384534</v>
      </c>
      <c r="Q521" s="49">
        <f t="shared" si="968"/>
        <v>2.7764995734384534</v>
      </c>
      <c r="R521" s="143">
        <f t="shared" si="969"/>
        <v>0.02</v>
      </c>
      <c r="S521" s="51">
        <f t="shared" si="1032"/>
        <v>1.9032702263220739E-2</v>
      </c>
      <c r="T521" s="57">
        <f t="shared" si="1033"/>
        <v>685.65405151384198</v>
      </c>
      <c r="U521" s="53">
        <f t="shared" si="970"/>
        <v>0</v>
      </c>
      <c r="V521" s="58">
        <f t="shared" si="1034"/>
        <v>2.7752531885650837</v>
      </c>
      <c r="W521" s="49">
        <f t="shared" si="971"/>
        <v>2.7752531885650837</v>
      </c>
      <c r="X521" s="143">
        <f t="shared" si="972"/>
        <v>0.02</v>
      </c>
      <c r="Y521" s="51">
        <f t="shared" si="1035"/>
        <v>1.8437880481964986E-2</v>
      </c>
      <c r="Z521" s="57">
        <f t="shared" si="1036"/>
        <v>672.31505293194721</v>
      </c>
      <c r="AA521" s="53">
        <f t="shared" si="973"/>
        <v>0</v>
      </c>
      <c r="AB521" s="58">
        <f t="shared" si="1037"/>
        <v>2.7791392174077751</v>
      </c>
      <c r="AC521" s="49">
        <f t="shared" si="974"/>
        <v>2.7791392174077751</v>
      </c>
      <c r="AD521" s="143">
        <f t="shared" si="975"/>
        <v>0.02</v>
      </c>
      <c r="AE521" s="49">
        <f t="shared" si="1074"/>
        <v>1.8385190633115986E-2</v>
      </c>
      <c r="AF521" s="57">
        <f t="shared" si="1038"/>
        <v>669.57886332301678</v>
      </c>
      <c r="AG521" s="53">
        <f t="shared" si="976"/>
        <v>0</v>
      </c>
      <c r="AH521" s="58">
        <f t="shared" si="1039"/>
        <v>2.7800275609561464</v>
      </c>
      <c r="AI521" s="49">
        <f t="shared" si="977"/>
        <v>2.7800275609561464</v>
      </c>
      <c r="AJ521" s="143">
        <f t="shared" si="978"/>
        <v>0.02</v>
      </c>
      <c r="AK521" s="51">
        <f t="shared" si="1040"/>
        <v>1.8385748957977389E-2</v>
      </c>
      <c r="AL521" s="57">
        <f t="shared" si="1041"/>
        <v>669.25980895933208</v>
      </c>
      <c r="AM521" s="53">
        <f t="shared" si="979"/>
        <v>0</v>
      </c>
      <c r="AN521" s="58">
        <f t="shared" si="1042"/>
        <v>2.7801331766613635</v>
      </c>
      <c r="AO521" s="49">
        <f t="shared" si="980"/>
        <v>2.7801331766613635</v>
      </c>
      <c r="AP521" s="143">
        <f t="shared" si="981"/>
        <v>0.02</v>
      </c>
      <c r="AQ521" s="51">
        <f t="shared" si="1043"/>
        <v>1.8386044607709585E-2</v>
      </c>
      <c r="AR521" s="57">
        <f t="shared" si="1044"/>
        <v>669.23038148101</v>
      </c>
      <c r="AS521" s="44">
        <f t="shared" si="982"/>
        <v>3624.9711718701665</v>
      </c>
      <c r="AT521" s="44">
        <f t="shared" si="983"/>
        <v>1449.9884687480667</v>
      </c>
      <c r="AU521" s="44">
        <f t="shared" si="984"/>
        <v>906.24279296754162</v>
      </c>
      <c r="AV521" s="47">
        <f t="shared" si="985"/>
        <v>2.0253305904986827</v>
      </c>
      <c r="AW521" s="47">
        <f t="shared" si="986"/>
        <v>20.655221431463648</v>
      </c>
      <c r="AX521" s="86">
        <f t="shared" si="987"/>
        <v>644.33625685508639</v>
      </c>
      <c r="AY521" s="86">
        <f t="shared" si="988"/>
        <v>102.08960516021064</v>
      </c>
      <c r="AZ521" s="10">
        <f t="shared" si="1045"/>
        <v>102.08960516021064</v>
      </c>
      <c r="BA521" s="44">
        <f t="shared" si="989"/>
        <v>102.08960516021064</v>
      </c>
      <c r="BB521" s="9">
        <f t="shared" si="990"/>
        <v>102.08960516021064</v>
      </c>
      <c r="BC521" s="45">
        <f t="shared" si="1079"/>
        <v>13611.947354694752</v>
      </c>
      <c r="BD521" s="9">
        <f t="shared" si="991"/>
        <v>102.08960516021064</v>
      </c>
      <c r="BE521" s="45">
        <f t="shared" si="1075"/>
        <v>13611.947354694752</v>
      </c>
      <c r="BF521" s="9">
        <f t="shared" si="992"/>
        <v>102.08960516021064</v>
      </c>
      <c r="BG521" s="45">
        <f t="shared" si="1076"/>
        <v>13611.947354694752</v>
      </c>
      <c r="BH521" s="58"/>
      <c r="BI521" s="58"/>
      <c r="BJ521" s="58">
        <f t="shared" si="1046"/>
        <v>-102.08960516021064</v>
      </c>
      <c r="BK521" s="97"/>
      <c r="BL521" s="44"/>
      <c r="BM521" s="82">
        <f t="shared" si="1047"/>
        <v>51.6</v>
      </c>
      <c r="BN521" s="86">
        <f t="shared" si="1048"/>
        <v>51600</v>
      </c>
      <c r="BO521" s="86">
        <f t="shared" si="1049"/>
        <v>100</v>
      </c>
      <c r="BP521" s="84">
        <f t="shared" si="993"/>
        <v>4</v>
      </c>
      <c r="BQ521" s="84">
        <f t="shared" si="994"/>
        <v>4.13</v>
      </c>
      <c r="BR521" s="84">
        <f t="shared" si="995"/>
        <v>0.02</v>
      </c>
      <c r="BS521" s="84">
        <f t="shared" si="1050"/>
        <v>3.2213943074938058E-2</v>
      </c>
      <c r="BT521" s="84">
        <f t="shared" si="1051"/>
        <v>908.70466598792655</v>
      </c>
      <c r="BU521" s="84">
        <f t="shared" si="1052"/>
        <v>0</v>
      </c>
      <c r="BV521" s="83">
        <f t="shared" si="1053"/>
        <v>1433.9266811443936</v>
      </c>
      <c r="BW521" s="81">
        <f t="shared" si="1077"/>
        <v>1433.9266811443936</v>
      </c>
      <c r="BX521" s="83">
        <f t="shared" si="996"/>
        <v>0</v>
      </c>
      <c r="BY521" s="141">
        <f t="shared" si="997"/>
        <v>0</v>
      </c>
      <c r="BZ521" s="83">
        <f t="shared" si="998"/>
        <v>4.13</v>
      </c>
      <c r="CA521" s="83">
        <f t="shared" si="999"/>
        <v>0</v>
      </c>
      <c r="CB521" s="83">
        <f t="shared" si="1054"/>
        <v>2.7764016475184876</v>
      </c>
      <c r="CC521" s="83">
        <f t="shared" si="1000"/>
        <v>2.7764016475184876</v>
      </c>
      <c r="CD521" s="143">
        <f t="shared" si="1001"/>
        <v>0.02</v>
      </c>
      <c r="CE521" s="83">
        <f t="shared" si="1055"/>
        <v>1.8006523213569756E-2</v>
      </c>
      <c r="CF521" s="84">
        <f t="shared" si="1056"/>
        <v>910.74723111882963</v>
      </c>
      <c r="CG521" s="83">
        <f t="shared" si="1002"/>
        <v>0</v>
      </c>
      <c r="CH521" s="83">
        <f t="shared" si="1057"/>
        <v>2.7776837792274076</v>
      </c>
      <c r="CI521" s="83">
        <f t="shared" si="1003"/>
        <v>2.7776837792274076</v>
      </c>
      <c r="CJ521" s="143">
        <f t="shared" si="1004"/>
        <v>0.02</v>
      </c>
      <c r="CK521" s="83">
        <f t="shared" si="1058"/>
        <v>1.7198910799758483E-2</v>
      </c>
      <c r="CL521" s="84">
        <f t="shared" si="1059"/>
        <v>852.62203368798316</v>
      </c>
      <c r="CM521" s="83">
        <f t="shared" si="1005"/>
        <v>0</v>
      </c>
      <c r="CN521" s="83">
        <f t="shared" si="1060"/>
        <v>2.7473605113397266</v>
      </c>
      <c r="CO521" s="83">
        <f t="shared" si="1006"/>
        <v>2.7473605113397266</v>
      </c>
      <c r="CP521" s="143">
        <f t="shared" si="1007"/>
        <v>0.02</v>
      </c>
      <c r="CQ521" s="83">
        <f t="shared" si="1061"/>
        <v>1.7358564504283781E-2</v>
      </c>
      <c r="CR521" s="84">
        <f t="shared" si="1062"/>
        <v>839.02808265366809</v>
      </c>
      <c r="CS521" s="83">
        <f t="shared" si="1008"/>
        <v>0</v>
      </c>
      <c r="CT521" s="83">
        <f t="shared" si="1063"/>
        <v>2.7421173819971978</v>
      </c>
      <c r="CU521" s="83">
        <f t="shared" si="1009"/>
        <v>2.7421173819971978</v>
      </c>
      <c r="CV521" s="143">
        <f t="shared" si="1010"/>
        <v>0.02</v>
      </c>
      <c r="CW521" s="83">
        <f t="shared" si="1064"/>
        <v>1.7386526987183844E-2</v>
      </c>
      <c r="CX521" s="84">
        <f t="shared" si="1065"/>
        <v>837.58321550481014</v>
      </c>
      <c r="CY521" s="83">
        <f t="shared" si="1011"/>
        <v>0</v>
      </c>
      <c r="CZ521" s="83">
        <f t="shared" si="1066"/>
        <v>2.7416014778279965</v>
      </c>
      <c r="DA521" s="83">
        <f t="shared" si="1012"/>
        <v>2.7416014778279965</v>
      </c>
      <c r="DB521" s="143">
        <f t="shared" si="1013"/>
        <v>0.02</v>
      </c>
      <c r="DC521" s="83">
        <f t="shared" si="1067"/>
        <v>1.7387446767325777E-2</v>
      </c>
      <c r="DD521" s="84">
        <f t="shared" si="1068"/>
        <v>837.51291984447369</v>
      </c>
      <c r="DE521" s="86">
        <f t="shared" si="1014"/>
        <v>2581.0680260599083</v>
      </c>
      <c r="DF521" s="86">
        <f t="shared" si="1015"/>
        <v>1032.4272104239633</v>
      </c>
      <c r="DG521" s="86">
        <f t="shared" si="1016"/>
        <v>645.26700651497708</v>
      </c>
      <c r="DH521" s="86">
        <f t="shared" si="1017"/>
        <v>0.21834153588593391</v>
      </c>
      <c r="DI521" s="86">
        <f t="shared" si="1018"/>
        <v>0.42990682552527809</v>
      </c>
      <c r="DJ521" s="86">
        <f t="shared" si="1019"/>
        <v>24.044544079578401</v>
      </c>
      <c r="DK521" s="86">
        <f t="shared" si="1020"/>
        <v>-264.72599888762915</v>
      </c>
      <c r="DL521" s="86">
        <f t="shared" si="1078"/>
        <v>-264.72599888762915</v>
      </c>
      <c r="DM521" s="86">
        <f t="shared" si="1021"/>
        <v>-264.72599888762915</v>
      </c>
      <c r="DN521" s="85">
        <f t="shared" si="1022"/>
        <v>0</v>
      </c>
      <c r="DO521" s="85">
        <f t="shared" si="1069"/>
        <v>0</v>
      </c>
      <c r="DP521" s="85">
        <f t="shared" si="1023"/>
        <v>0</v>
      </c>
      <c r="DQ521" s="85">
        <f t="shared" si="1070"/>
        <v>0</v>
      </c>
      <c r="DR521" s="85">
        <f t="shared" si="1024"/>
        <v>0</v>
      </c>
      <c r="DS521" s="85">
        <f t="shared" si="1071"/>
        <v>0</v>
      </c>
      <c r="DT521" s="81"/>
      <c r="DU521" s="81"/>
      <c r="DV521" s="81">
        <f t="shared" si="1072"/>
        <v>0</v>
      </c>
      <c r="DW521" s="100"/>
    </row>
    <row r="522" spans="1:127" x14ac:dyDescent="0.2">
      <c r="A522" s="59">
        <f t="shared" si="1025"/>
        <v>68.933333333333692</v>
      </c>
      <c r="B522" s="44">
        <f t="shared" si="1026"/>
        <v>68933.333333333692</v>
      </c>
      <c r="C522" s="52">
        <f t="shared" si="960"/>
        <v>133.33333333333334</v>
      </c>
      <c r="D522" s="50">
        <f t="shared" si="961"/>
        <v>4</v>
      </c>
      <c r="E522" s="44">
        <f t="shared" si="962"/>
        <v>4.13</v>
      </c>
      <c r="F522" s="47">
        <f t="shared" si="963"/>
        <v>0.02</v>
      </c>
      <c r="G522" s="52">
        <f t="shared" si="1027"/>
        <v>2.4470225095622432E-2</v>
      </c>
      <c r="H522" s="57">
        <f t="shared" si="1028"/>
        <v>681.8816135239083</v>
      </c>
      <c r="I522" s="52">
        <f t="shared" si="1029"/>
        <v>0</v>
      </c>
      <c r="J522" s="54">
        <f t="shared" si="1030"/>
        <v>2018.1892732612039</v>
      </c>
      <c r="K522" s="46">
        <f t="shared" si="1073"/>
        <v>2018.1892732612039</v>
      </c>
      <c r="L522" s="80">
        <f t="shared" si="964"/>
        <v>0</v>
      </c>
      <c r="M522" s="142">
        <f t="shared" si="965"/>
        <v>0</v>
      </c>
      <c r="N522" s="60">
        <f t="shared" si="966"/>
        <v>4.13</v>
      </c>
      <c r="O522" s="53">
        <f t="shared" si="967"/>
        <v>0</v>
      </c>
      <c r="P522" s="58">
        <f t="shared" si="1031"/>
        <v>2.7765962811066802</v>
      </c>
      <c r="Q522" s="49">
        <f t="shared" si="968"/>
        <v>2.7765962811066802</v>
      </c>
      <c r="R522" s="143">
        <f t="shared" si="969"/>
        <v>0.02</v>
      </c>
      <c r="S522" s="51">
        <f t="shared" si="1032"/>
        <v>1.9030035596554071E-2</v>
      </c>
      <c r="T522" s="57">
        <f t="shared" si="1033"/>
        <v>686.56797776889834</v>
      </c>
      <c r="U522" s="53">
        <f t="shared" si="970"/>
        <v>0</v>
      </c>
      <c r="V522" s="58">
        <f t="shared" si="1034"/>
        <v>2.775331733956711</v>
      </c>
      <c r="W522" s="49">
        <f t="shared" si="971"/>
        <v>2.775331733956711</v>
      </c>
      <c r="X522" s="143">
        <f t="shared" si="972"/>
        <v>0.02</v>
      </c>
      <c r="Y522" s="51">
        <f t="shared" si="1035"/>
        <v>1.8435213815298317E-2</v>
      </c>
      <c r="Z522" s="57">
        <f t="shared" si="1036"/>
        <v>673.20081221928456</v>
      </c>
      <c r="AA522" s="53">
        <f t="shared" si="973"/>
        <v>0</v>
      </c>
      <c r="AB522" s="58">
        <f t="shared" si="1037"/>
        <v>2.7791784559271511</v>
      </c>
      <c r="AC522" s="49">
        <f t="shared" si="974"/>
        <v>2.7791784559271511</v>
      </c>
      <c r="AD522" s="143">
        <f t="shared" si="975"/>
        <v>0.02</v>
      </c>
      <c r="AE522" s="49">
        <f t="shared" si="1074"/>
        <v>1.8382523966449318E-2</v>
      </c>
      <c r="AF522" s="57">
        <f t="shared" si="1038"/>
        <v>670.46085619258974</v>
      </c>
      <c r="AG522" s="53">
        <f t="shared" si="976"/>
        <v>0</v>
      </c>
      <c r="AH522" s="58">
        <f t="shared" si="1039"/>
        <v>2.7800584076795278</v>
      </c>
      <c r="AI522" s="49">
        <f t="shared" si="977"/>
        <v>2.7800584076795278</v>
      </c>
      <c r="AJ522" s="143">
        <f t="shared" si="978"/>
        <v>0.02</v>
      </c>
      <c r="AK522" s="51">
        <f t="shared" si="1040"/>
        <v>1.8383082291310721E-2</v>
      </c>
      <c r="AL522" s="57">
        <f t="shared" si="1041"/>
        <v>670.1415467705126</v>
      </c>
      <c r="AM522" s="53">
        <f t="shared" si="979"/>
        <v>0</v>
      </c>
      <c r="AN522" s="58">
        <f t="shared" si="1042"/>
        <v>2.7801629887282369</v>
      </c>
      <c r="AO522" s="49">
        <f t="shared" si="980"/>
        <v>2.7801629887282369</v>
      </c>
      <c r="AP522" s="143">
        <f t="shared" si="981"/>
        <v>0.02</v>
      </c>
      <c r="AQ522" s="51">
        <f t="shared" si="1043"/>
        <v>1.8383377941042917E-2</v>
      </c>
      <c r="AR522" s="57">
        <f t="shared" si="1044"/>
        <v>670.11209997462811</v>
      </c>
      <c r="AS522" s="44">
        <f t="shared" si="982"/>
        <v>3632.7406918701672</v>
      </c>
      <c r="AT522" s="44">
        <f t="shared" si="983"/>
        <v>1453.0962767480667</v>
      </c>
      <c r="AU522" s="44">
        <f t="shared" si="984"/>
        <v>908.1851729675418</v>
      </c>
      <c r="AV522" s="47">
        <f t="shared" si="985"/>
        <v>2.0117533807999552</v>
      </c>
      <c r="AW522" s="47">
        <f t="shared" si="986"/>
        <v>20.395700004545937</v>
      </c>
      <c r="AX522" s="86">
        <f t="shared" si="987"/>
        <v>631.39611674227353</v>
      </c>
      <c r="AY522" s="86">
        <f t="shared" si="988"/>
        <v>101.03014804570245</v>
      </c>
      <c r="AZ522" s="10">
        <f t="shared" si="1045"/>
        <v>101.03014804570245</v>
      </c>
      <c r="BA522" s="44">
        <f t="shared" si="989"/>
        <v>101.03014804570245</v>
      </c>
      <c r="BB522" s="9">
        <f t="shared" si="990"/>
        <v>101.03014804570245</v>
      </c>
      <c r="BC522" s="45">
        <f t="shared" si="1079"/>
        <v>13470.68640609366</v>
      </c>
      <c r="BD522" s="9">
        <f t="shared" si="991"/>
        <v>101.03014804570245</v>
      </c>
      <c r="BE522" s="45">
        <f t="shared" si="1075"/>
        <v>13470.68640609366</v>
      </c>
      <c r="BF522" s="9">
        <f t="shared" si="992"/>
        <v>101.03014804570245</v>
      </c>
      <c r="BG522" s="45">
        <f t="shared" si="1076"/>
        <v>13470.68640609366</v>
      </c>
      <c r="BH522" s="58"/>
      <c r="BI522" s="58"/>
      <c r="BJ522" s="58">
        <f t="shared" si="1046"/>
        <v>-101.03014804570245</v>
      </c>
      <c r="BK522" s="97"/>
      <c r="BL522" s="44"/>
      <c r="BM522" s="82">
        <f t="shared" si="1047"/>
        <v>51.7</v>
      </c>
      <c r="BN522" s="86">
        <f t="shared" si="1048"/>
        <v>51700</v>
      </c>
      <c r="BO522" s="86">
        <f t="shared" si="1049"/>
        <v>100</v>
      </c>
      <c r="BP522" s="84">
        <f t="shared" si="993"/>
        <v>4</v>
      </c>
      <c r="BQ522" s="84">
        <f t="shared" si="994"/>
        <v>4.13</v>
      </c>
      <c r="BR522" s="84">
        <f t="shared" si="995"/>
        <v>0.02</v>
      </c>
      <c r="BS522" s="84">
        <f t="shared" si="1050"/>
        <v>3.2211943074938056E-2</v>
      </c>
      <c r="BT522" s="84">
        <f t="shared" si="1051"/>
        <v>909.4846403965206</v>
      </c>
      <c r="BU522" s="84">
        <f t="shared" si="1052"/>
        <v>0</v>
      </c>
      <c r="BV522" s="83">
        <f t="shared" si="1053"/>
        <v>1437.1639811443936</v>
      </c>
      <c r="BW522" s="81">
        <f t="shared" si="1077"/>
        <v>1437.1639811443936</v>
      </c>
      <c r="BX522" s="83">
        <f t="shared" si="996"/>
        <v>0</v>
      </c>
      <c r="BY522" s="141">
        <f t="shared" si="997"/>
        <v>0</v>
      </c>
      <c r="BZ522" s="83">
        <f t="shared" si="998"/>
        <v>4.13</v>
      </c>
      <c r="CA522" s="83">
        <f t="shared" si="999"/>
        <v>0</v>
      </c>
      <c r="CB522" s="83">
        <f t="shared" si="1054"/>
        <v>2.777104164113902</v>
      </c>
      <c r="CC522" s="83">
        <f t="shared" si="1000"/>
        <v>2.777104164113902</v>
      </c>
      <c r="CD522" s="143">
        <f t="shared" si="1001"/>
        <v>0.02</v>
      </c>
      <c r="CE522" s="83">
        <f t="shared" si="1055"/>
        <v>1.8004523213569757E-2</v>
      </c>
      <c r="CF522" s="84">
        <f t="shared" si="1056"/>
        <v>911.39575123585462</v>
      </c>
      <c r="CG522" s="83">
        <f t="shared" si="1002"/>
        <v>0</v>
      </c>
      <c r="CH522" s="83">
        <f t="shared" si="1057"/>
        <v>2.7783087591066331</v>
      </c>
      <c r="CI522" s="83">
        <f t="shared" si="1003"/>
        <v>2.7783087591066331</v>
      </c>
      <c r="CJ522" s="143">
        <f t="shared" si="1004"/>
        <v>0.02</v>
      </c>
      <c r="CK522" s="83">
        <f t="shared" si="1058"/>
        <v>1.7196910799758484E-2</v>
      </c>
      <c r="CL522" s="84">
        <f t="shared" si="1059"/>
        <v>853.24117942834323</v>
      </c>
      <c r="CM522" s="83">
        <f t="shared" si="1005"/>
        <v>0</v>
      </c>
      <c r="CN522" s="83">
        <f t="shared" si="1060"/>
        <v>2.747836129010838</v>
      </c>
      <c r="CO522" s="83">
        <f t="shared" si="1006"/>
        <v>2.747836129010838</v>
      </c>
      <c r="CP522" s="143">
        <f t="shared" si="1007"/>
        <v>0.02</v>
      </c>
      <c r="CQ522" s="83">
        <f t="shared" si="1061"/>
        <v>1.7356564504283783E-2</v>
      </c>
      <c r="CR522" s="84">
        <f t="shared" si="1062"/>
        <v>839.65987321892669</v>
      </c>
      <c r="CS522" s="83">
        <f t="shared" si="1008"/>
        <v>0</v>
      </c>
      <c r="CT522" s="83">
        <f t="shared" si="1063"/>
        <v>2.7425668860887438</v>
      </c>
      <c r="CU522" s="83">
        <f t="shared" si="1009"/>
        <v>2.7425668860887438</v>
      </c>
      <c r="CV522" s="143">
        <f t="shared" si="1010"/>
        <v>0.02</v>
      </c>
      <c r="CW522" s="83">
        <f t="shared" si="1064"/>
        <v>1.7384526987183846E-2</v>
      </c>
      <c r="CX522" s="84">
        <f t="shared" si="1065"/>
        <v>838.21723384047016</v>
      </c>
      <c r="CY522" s="83">
        <f t="shared" si="1011"/>
        <v>0</v>
      </c>
      <c r="CZ522" s="83">
        <f t="shared" si="1066"/>
        <v>2.7420484406069283</v>
      </c>
      <c r="DA522" s="83">
        <f t="shared" si="1012"/>
        <v>2.7420484406069283</v>
      </c>
      <c r="DB522" s="143">
        <f t="shared" si="1013"/>
        <v>0.02</v>
      </c>
      <c r="DC522" s="83">
        <f t="shared" si="1067"/>
        <v>1.7385446767325778E-2</v>
      </c>
      <c r="DD522" s="84">
        <f t="shared" si="1068"/>
        <v>838.14709103630935</v>
      </c>
      <c r="DE522" s="86">
        <f t="shared" si="1014"/>
        <v>2586.8951660599087</v>
      </c>
      <c r="DF522" s="86">
        <f t="shared" si="1015"/>
        <v>1034.7580664239633</v>
      </c>
      <c r="DG522" s="86">
        <f t="shared" si="1016"/>
        <v>646.72379151497717</v>
      </c>
      <c r="DH522" s="86">
        <f t="shared" si="1017"/>
        <v>0.21767765776973852</v>
      </c>
      <c r="DI522" s="86">
        <f t="shared" si="1018"/>
        <v>0.42750883915198074</v>
      </c>
      <c r="DJ522" s="86">
        <f t="shared" si="1019"/>
        <v>23.793203371823939</v>
      </c>
      <c r="DK522" s="86">
        <f t="shared" si="1020"/>
        <v>-267.22824056440919</v>
      </c>
      <c r="DL522" s="86">
        <f t="shared" si="1078"/>
        <v>-267.22824056440919</v>
      </c>
      <c r="DM522" s="86">
        <f t="shared" si="1021"/>
        <v>-267.22824056440919</v>
      </c>
      <c r="DN522" s="85">
        <f t="shared" si="1022"/>
        <v>0</v>
      </c>
      <c r="DO522" s="85">
        <f t="shared" si="1069"/>
        <v>0</v>
      </c>
      <c r="DP522" s="85">
        <f t="shared" si="1023"/>
        <v>0</v>
      </c>
      <c r="DQ522" s="85">
        <f t="shared" si="1070"/>
        <v>0</v>
      </c>
      <c r="DR522" s="85">
        <f t="shared" si="1024"/>
        <v>0</v>
      </c>
      <c r="DS522" s="85">
        <f t="shared" si="1071"/>
        <v>0</v>
      </c>
      <c r="DT522" s="81"/>
      <c r="DU522" s="81"/>
      <c r="DV522" s="81">
        <f t="shared" si="1072"/>
        <v>0</v>
      </c>
      <c r="DW522" s="100"/>
    </row>
    <row r="523" spans="1:127" x14ac:dyDescent="0.2">
      <c r="A523" s="59">
        <f t="shared" si="1025"/>
        <v>69.066666666667018</v>
      </c>
      <c r="B523" s="44">
        <f t="shared" si="1026"/>
        <v>69066.666666667021</v>
      </c>
      <c r="C523" s="52">
        <f t="shared" si="960"/>
        <v>133.33333333333334</v>
      </c>
      <c r="D523" s="50">
        <f t="shared" si="961"/>
        <v>4</v>
      </c>
      <c r="E523" s="44">
        <f t="shared" si="962"/>
        <v>4.13</v>
      </c>
      <c r="F523" s="47">
        <f t="shared" si="963"/>
        <v>0.02</v>
      </c>
      <c r="G523" s="52">
        <f t="shared" si="1027"/>
        <v>2.4467558428955764E-2</v>
      </c>
      <c r="H523" s="57">
        <f t="shared" si="1028"/>
        <v>682.67156967442611</v>
      </c>
      <c r="I523" s="52">
        <f t="shared" si="1029"/>
        <v>0</v>
      </c>
      <c r="J523" s="54">
        <f t="shared" si="1030"/>
        <v>2022.5056732612036</v>
      </c>
      <c r="K523" s="46">
        <f t="shared" si="1073"/>
        <v>2022.5056732612036</v>
      </c>
      <c r="L523" s="80">
        <f t="shared" si="964"/>
        <v>0</v>
      </c>
      <c r="M523" s="142">
        <f t="shared" si="965"/>
        <v>0</v>
      </c>
      <c r="N523" s="60">
        <f t="shared" si="966"/>
        <v>4.13</v>
      </c>
      <c r="O523" s="53">
        <f t="shared" si="967"/>
        <v>0</v>
      </c>
      <c r="P523" s="58">
        <f t="shared" si="1031"/>
        <v>2.7766953259140097</v>
      </c>
      <c r="Q523" s="49">
        <f t="shared" si="968"/>
        <v>2.7766953259140097</v>
      </c>
      <c r="R523" s="143">
        <f t="shared" si="969"/>
        <v>0.02</v>
      </c>
      <c r="S523" s="51">
        <f t="shared" si="1032"/>
        <v>1.9027368929887403E-2</v>
      </c>
      <c r="T523" s="57">
        <f t="shared" si="1033"/>
        <v>687.48174413782522</v>
      </c>
      <c r="U523" s="53">
        <f t="shared" si="970"/>
        <v>0</v>
      </c>
      <c r="V523" s="58">
        <f t="shared" si="1034"/>
        <v>2.7754134542684046</v>
      </c>
      <c r="W523" s="49">
        <f t="shared" si="971"/>
        <v>2.7754134542684046</v>
      </c>
      <c r="X523" s="143">
        <f t="shared" si="972"/>
        <v>0.02</v>
      </c>
      <c r="Y523" s="51">
        <f t="shared" si="1035"/>
        <v>1.8432547148631649E-2</v>
      </c>
      <c r="Z523" s="57">
        <f t="shared" si="1036"/>
        <v>674.08641832570299</v>
      </c>
      <c r="AA523" s="53">
        <f t="shared" si="973"/>
        <v>0</v>
      </c>
      <c r="AB523" s="58">
        <f t="shared" si="1037"/>
        <v>2.7792207033788969</v>
      </c>
      <c r="AC523" s="49">
        <f t="shared" si="974"/>
        <v>2.7792207033788969</v>
      </c>
      <c r="AD523" s="143">
        <f t="shared" si="975"/>
        <v>0.02</v>
      </c>
      <c r="AE523" s="49">
        <f t="shared" si="1074"/>
        <v>1.837985729978265E-2</v>
      </c>
      <c r="AF523" s="57">
        <f t="shared" si="1038"/>
        <v>671.3427086740387</v>
      </c>
      <c r="AG523" s="53">
        <f t="shared" si="976"/>
        <v>0</v>
      </c>
      <c r="AH523" s="58">
        <f t="shared" si="1039"/>
        <v>2.7800922402407204</v>
      </c>
      <c r="AI523" s="49">
        <f t="shared" si="977"/>
        <v>2.7800922402407204</v>
      </c>
      <c r="AJ523" s="143">
        <f t="shared" si="978"/>
        <v>0.02</v>
      </c>
      <c r="AK523" s="51">
        <f t="shared" si="1040"/>
        <v>1.8380415624644052E-2</v>
      </c>
      <c r="AL523" s="57">
        <f t="shared" si="1041"/>
        <v>671.02314690319088</v>
      </c>
      <c r="AM523" s="53">
        <f t="shared" si="979"/>
        <v>0</v>
      </c>
      <c r="AN523" s="58">
        <f t="shared" si="1042"/>
        <v>2.7801957848229599</v>
      </c>
      <c r="AO523" s="49">
        <f t="shared" si="980"/>
        <v>2.7801957848229599</v>
      </c>
      <c r="AP523" s="143">
        <f t="shared" si="981"/>
        <v>0.02</v>
      </c>
      <c r="AQ523" s="51">
        <f t="shared" si="1043"/>
        <v>1.8380711274376248E-2</v>
      </c>
      <c r="AR523" s="57">
        <f t="shared" si="1044"/>
        <v>670.99368112327465</v>
      </c>
      <c r="AS523" s="44">
        <f t="shared" si="982"/>
        <v>3640.5102118701666</v>
      </c>
      <c r="AT523" s="44">
        <f t="shared" si="983"/>
        <v>1456.2040847480666</v>
      </c>
      <c r="AU523" s="44">
        <f t="shared" si="984"/>
        <v>910.12755296754165</v>
      </c>
      <c r="AV523" s="47">
        <f t="shared" si="985"/>
        <v>1.9982943850352548</v>
      </c>
      <c r="AW523" s="47">
        <f t="shared" si="986"/>
        <v>20.139954572330321</v>
      </c>
      <c r="AX523" s="86">
        <f t="shared" si="987"/>
        <v>618.74125046617723</v>
      </c>
      <c r="AY523" s="86">
        <f t="shared" si="988"/>
        <v>99.976871897939603</v>
      </c>
      <c r="AZ523" s="10">
        <f t="shared" si="1045"/>
        <v>99.976871897939603</v>
      </c>
      <c r="BA523" s="44">
        <f t="shared" si="989"/>
        <v>99.976871897939603</v>
      </c>
      <c r="BB523" s="9">
        <f t="shared" si="990"/>
        <v>99.976871897939603</v>
      </c>
      <c r="BC523" s="45">
        <f t="shared" si="1079"/>
        <v>13330.249586391948</v>
      </c>
      <c r="BD523" s="9">
        <f t="shared" si="991"/>
        <v>99.976871897939603</v>
      </c>
      <c r="BE523" s="45">
        <f t="shared" si="1075"/>
        <v>13330.249586391948</v>
      </c>
      <c r="BF523" s="9">
        <f t="shared" si="992"/>
        <v>99.976871897939603</v>
      </c>
      <c r="BG523" s="45">
        <f t="shared" si="1076"/>
        <v>13330.249586391948</v>
      </c>
      <c r="BH523" s="58"/>
      <c r="BI523" s="58"/>
      <c r="BJ523" s="58">
        <f t="shared" si="1046"/>
        <v>-99.976871897939603</v>
      </c>
      <c r="BK523" s="97"/>
      <c r="BL523" s="44"/>
      <c r="BM523" s="82">
        <f t="shared" si="1047"/>
        <v>51.800000000000004</v>
      </c>
      <c r="BN523" s="86">
        <f t="shared" si="1048"/>
        <v>51800</v>
      </c>
      <c r="BO523" s="86">
        <f t="shared" si="1049"/>
        <v>100</v>
      </c>
      <c r="BP523" s="84">
        <f t="shared" si="993"/>
        <v>4</v>
      </c>
      <c r="BQ523" s="84">
        <f t="shared" si="994"/>
        <v>4.13</v>
      </c>
      <c r="BR523" s="84">
        <f t="shared" si="995"/>
        <v>0.02</v>
      </c>
      <c r="BS523" s="84">
        <f t="shared" si="1050"/>
        <v>3.2209943074938054E-2</v>
      </c>
      <c r="BT523" s="84">
        <f t="shared" si="1051"/>
        <v>910.26456637896456</v>
      </c>
      <c r="BU523" s="84">
        <f t="shared" si="1052"/>
        <v>0</v>
      </c>
      <c r="BV523" s="83">
        <f t="shared" si="1053"/>
        <v>1440.4012811443936</v>
      </c>
      <c r="BW523" s="81">
        <f t="shared" si="1077"/>
        <v>1440.4012811443936</v>
      </c>
      <c r="BX523" s="83">
        <f t="shared" si="996"/>
        <v>0</v>
      </c>
      <c r="BY523" s="141">
        <f t="shared" si="997"/>
        <v>0</v>
      </c>
      <c r="BZ523" s="83">
        <f t="shared" si="998"/>
        <v>4.13</v>
      </c>
      <c r="CA523" s="83">
        <f t="shared" si="999"/>
        <v>0</v>
      </c>
      <c r="CB523" s="83">
        <f t="shared" si="1054"/>
        <v>2.7778088045856801</v>
      </c>
      <c r="CC523" s="83">
        <f t="shared" si="1000"/>
        <v>2.7778088045856801</v>
      </c>
      <c r="CD523" s="143">
        <f t="shared" si="1001"/>
        <v>0.02</v>
      </c>
      <c r="CE523" s="83">
        <f t="shared" si="1055"/>
        <v>1.8002523213569759E-2</v>
      </c>
      <c r="CF523" s="84">
        <f t="shared" si="1056"/>
        <v>912.04403528101977</v>
      </c>
      <c r="CG523" s="83">
        <f t="shared" si="1002"/>
        <v>0</v>
      </c>
      <c r="CH523" s="83">
        <f t="shared" si="1057"/>
        <v>2.7789350583943668</v>
      </c>
      <c r="CI523" s="83">
        <f t="shared" si="1003"/>
        <v>2.7789350583943668</v>
      </c>
      <c r="CJ523" s="143">
        <f t="shared" si="1004"/>
        <v>0.02</v>
      </c>
      <c r="CK523" s="83">
        <f t="shared" si="1058"/>
        <v>1.7194910799758486E-2</v>
      </c>
      <c r="CL523" s="84">
        <f t="shared" si="1059"/>
        <v>853.86011390578005</v>
      </c>
      <c r="CM523" s="83">
        <f t="shared" si="1005"/>
        <v>0</v>
      </c>
      <c r="CN523" s="83">
        <f t="shared" si="1060"/>
        <v>2.748312994746402</v>
      </c>
      <c r="CO523" s="83">
        <f t="shared" si="1006"/>
        <v>2.748312994746402</v>
      </c>
      <c r="CP523" s="143">
        <f t="shared" si="1007"/>
        <v>0.02</v>
      </c>
      <c r="CQ523" s="83">
        <f t="shared" si="1061"/>
        <v>1.7354564504283784E-2</v>
      </c>
      <c r="CR523" s="84">
        <f t="shared" si="1062"/>
        <v>840.29148164422725</v>
      </c>
      <c r="CS523" s="83">
        <f t="shared" si="1008"/>
        <v>0</v>
      </c>
      <c r="CT523" s="83">
        <f t="shared" si="1063"/>
        <v>2.7430177193277387</v>
      </c>
      <c r="CU523" s="83">
        <f t="shared" si="1009"/>
        <v>2.7430177193277387</v>
      </c>
      <c r="CV523" s="143">
        <f t="shared" si="1010"/>
        <v>0.02</v>
      </c>
      <c r="CW523" s="83">
        <f t="shared" si="1064"/>
        <v>1.7382526987183847E-2</v>
      </c>
      <c r="CX523" s="84">
        <f t="shared" si="1065"/>
        <v>838.85107533674727</v>
      </c>
      <c r="CY523" s="83">
        <f t="shared" si="1011"/>
        <v>0</v>
      </c>
      <c r="CZ523" s="83">
        <f t="shared" si="1066"/>
        <v>2.7424967459821721</v>
      </c>
      <c r="DA523" s="83">
        <f t="shared" si="1012"/>
        <v>2.7424967459821721</v>
      </c>
      <c r="DB523" s="143">
        <f t="shared" si="1013"/>
        <v>0.02</v>
      </c>
      <c r="DC523" s="83">
        <f t="shared" si="1067"/>
        <v>1.738344676732578E-2</v>
      </c>
      <c r="DD523" s="84">
        <f t="shared" si="1068"/>
        <v>838.78108591801458</v>
      </c>
      <c r="DE523" s="86">
        <f t="shared" si="1014"/>
        <v>2592.7223060599081</v>
      </c>
      <c r="DF523" s="86">
        <f t="shared" si="1015"/>
        <v>1037.0889224239634</v>
      </c>
      <c r="DG523" s="86">
        <f t="shared" si="1016"/>
        <v>648.18057651497702</v>
      </c>
      <c r="DH523" s="86">
        <f t="shared" si="1017"/>
        <v>0.21701673553672893</v>
      </c>
      <c r="DI523" s="86">
        <f t="shared" si="1018"/>
        <v>0.42512760135951527</v>
      </c>
      <c r="DJ523" s="86">
        <f t="shared" si="1019"/>
        <v>23.544840878622239</v>
      </c>
      <c r="DK523" s="86">
        <f t="shared" si="1020"/>
        <v>-269.72907291670657</v>
      </c>
      <c r="DL523" s="86">
        <f t="shared" si="1078"/>
        <v>-269.72907291670657</v>
      </c>
      <c r="DM523" s="86">
        <f t="shared" si="1021"/>
        <v>-269.72907291670657</v>
      </c>
      <c r="DN523" s="85">
        <f t="shared" si="1022"/>
        <v>0</v>
      </c>
      <c r="DO523" s="85">
        <f t="shared" si="1069"/>
        <v>0</v>
      </c>
      <c r="DP523" s="85">
        <f t="shared" si="1023"/>
        <v>0</v>
      </c>
      <c r="DQ523" s="85">
        <f t="shared" si="1070"/>
        <v>0</v>
      </c>
      <c r="DR523" s="85">
        <f t="shared" si="1024"/>
        <v>0</v>
      </c>
      <c r="DS523" s="85">
        <f t="shared" si="1071"/>
        <v>0</v>
      </c>
      <c r="DT523" s="81"/>
      <c r="DU523" s="81"/>
      <c r="DV523" s="81">
        <f t="shared" si="1072"/>
        <v>0</v>
      </c>
      <c r="DW523" s="100"/>
    </row>
    <row r="524" spans="1:127" x14ac:dyDescent="0.2">
      <c r="A524" s="59">
        <f t="shared" si="1025"/>
        <v>69.200000000000344</v>
      </c>
      <c r="B524" s="44">
        <f t="shared" si="1026"/>
        <v>69200.000000000349</v>
      </c>
      <c r="C524" s="52">
        <f t="shared" si="960"/>
        <v>133.33333333333334</v>
      </c>
      <c r="D524" s="50">
        <f t="shared" si="961"/>
        <v>4</v>
      </c>
      <c r="E524" s="44">
        <f t="shared" si="962"/>
        <v>4.13</v>
      </c>
      <c r="F524" s="47">
        <f t="shared" si="963"/>
        <v>0.02</v>
      </c>
      <c r="G524" s="52">
        <f t="shared" si="1027"/>
        <v>2.4464891762289095E-2</v>
      </c>
      <c r="H524" s="57">
        <f t="shared" si="1028"/>
        <v>683.46143973401036</v>
      </c>
      <c r="I524" s="52">
        <f t="shared" si="1029"/>
        <v>0</v>
      </c>
      <c r="J524" s="54">
        <f t="shared" si="1030"/>
        <v>2026.8220732612035</v>
      </c>
      <c r="K524" s="46">
        <f t="shared" si="1073"/>
        <v>2026.8220732612035</v>
      </c>
      <c r="L524" s="80">
        <f t="shared" si="964"/>
        <v>0</v>
      </c>
      <c r="M524" s="142">
        <f t="shared" si="965"/>
        <v>0</v>
      </c>
      <c r="N524" s="60">
        <f t="shared" si="966"/>
        <v>4.13</v>
      </c>
      <c r="O524" s="53">
        <f t="shared" si="967"/>
        <v>0</v>
      </c>
      <c r="P524" s="58">
        <f t="shared" si="1031"/>
        <v>2.7767967060361474</v>
      </c>
      <c r="Q524" s="49">
        <f t="shared" si="968"/>
        <v>2.7767967060361474</v>
      </c>
      <c r="R524" s="143">
        <f t="shared" si="969"/>
        <v>0.02</v>
      </c>
      <c r="S524" s="51">
        <f t="shared" si="1032"/>
        <v>1.9024702263220734E-2</v>
      </c>
      <c r="T524" s="57">
        <f t="shared" si="1033"/>
        <v>688.39534986277886</v>
      </c>
      <c r="U524" s="53">
        <f t="shared" si="970"/>
        <v>0</v>
      </c>
      <c r="V524" s="58">
        <f t="shared" si="1034"/>
        <v>2.7754983463401413</v>
      </c>
      <c r="W524" s="49">
        <f t="shared" si="971"/>
        <v>2.7754983463401413</v>
      </c>
      <c r="X524" s="143">
        <f t="shared" si="972"/>
        <v>0.02</v>
      </c>
      <c r="Y524" s="51">
        <f t="shared" si="1035"/>
        <v>1.8429880481964981E-2</v>
      </c>
      <c r="Z524" s="57">
        <f t="shared" si="1036"/>
        <v>674.97187024696314</v>
      </c>
      <c r="AA524" s="53">
        <f t="shared" si="973"/>
        <v>0</v>
      </c>
      <c r="AB524" s="58">
        <f t="shared" si="1037"/>
        <v>2.7792659568360492</v>
      </c>
      <c r="AC524" s="49">
        <f t="shared" si="974"/>
        <v>2.7792659568360492</v>
      </c>
      <c r="AD524" s="143">
        <f t="shared" si="975"/>
        <v>0.02</v>
      </c>
      <c r="AE524" s="49">
        <f t="shared" si="1074"/>
        <v>1.8377190633115981E-2</v>
      </c>
      <c r="AF524" s="57">
        <f t="shared" si="1038"/>
        <v>672.22441981673921</v>
      </c>
      <c r="AG524" s="53">
        <f t="shared" si="976"/>
        <v>0</v>
      </c>
      <c r="AH524" s="58">
        <f t="shared" si="1039"/>
        <v>2.7801290558349505</v>
      </c>
      <c r="AI524" s="49">
        <f t="shared" si="977"/>
        <v>2.7801290558349505</v>
      </c>
      <c r="AJ524" s="143">
        <f t="shared" si="978"/>
        <v>0.02</v>
      </c>
      <c r="AK524" s="51">
        <f t="shared" si="1040"/>
        <v>1.8377748957977384E-2</v>
      </c>
      <c r="AL524" s="57">
        <f t="shared" si="1041"/>
        <v>671.90460841372555</v>
      </c>
      <c r="AM524" s="53">
        <f t="shared" si="979"/>
        <v>0</v>
      </c>
      <c r="AN524" s="58">
        <f t="shared" si="1042"/>
        <v>2.7802315621659726</v>
      </c>
      <c r="AO524" s="49">
        <f t="shared" si="980"/>
        <v>2.7802315621659726</v>
      </c>
      <c r="AP524" s="143">
        <f t="shared" si="981"/>
        <v>0.02</v>
      </c>
      <c r="AQ524" s="51">
        <f t="shared" si="1043"/>
        <v>1.837804460770958E-2</v>
      </c>
      <c r="AR524" s="57">
        <f t="shared" si="1044"/>
        <v>671.87512398382785</v>
      </c>
      <c r="AS524" s="44">
        <f t="shared" si="982"/>
        <v>3648.279731870166</v>
      </c>
      <c r="AT524" s="44">
        <f t="shared" si="983"/>
        <v>1459.3118927480664</v>
      </c>
      <c r="AU524" s="44">
        <f t="shared" si="984"/>
        <v>912.06993296754149</v>
      </c>
      <c r="AV524" s="47">
        <f t="shared" si="985"/>
        <v>1.9849523799920596</v>
      </c>
      <c r="AW524" s="47">
        <f t="shared" si="986"/>
        <v>19.887923516988369</v>
      </c>
      <c r="AX524" s="86">
        <f t="shared" si="987"/>
        <v>606.36484989589485</v>
      </c>
      <c r="AY524" s="86">
        <f t="shared" si="988"/>
        <v>98.929766599874313</v>
      </c>
      <c r="AZ524" s="10">
        <f t="shared" si="1045"/>
        <v>98.929766599874313</v>
      </c>
      <c r="BA524" s="44">
        <f t="shared" si="989"/>
        <v>98.929766599874313</v>
      </c>
      <c r="BB524" s="9">
        <f t="shared" si="990"/>
        <v>98.929766599874313</v>
      </c>
      <c r="BC524" s="45">
        <f t="shared" si="1079"/>
        <v>13190.63554664991</v>
      </c>
      <c r="BD524" s="9">
        <f t="shared" si="991"/>
        <v>98.929766599874313</v>
      </c>
      <c r="BE524" s="45">
        <f t="shared" si="1075"/>
        <v>13190.63554664991</v>
      </c>
      <c r="BF524" s="9">
        <f t="shared" si="992"/>
        <v>98.929766599874313</v>
      </c>
      <c r="BG524" s="45">
        <f t="shared" si="1076"/>
        <v>13190.63554664991</v>
      </c>
      <c r="BH524" s="58"/>
      <c r="BI524" s="58"/>
      <c r="BJ524" s="58">
        <f t="shared" si="1046"/>
        <v>-98.929766599874313</v>
      </c>
      <c r="BK524" s="97"/>
      <c r="BL524" s="44"/>
      <c r="BM524" s="82">
        <f t="shared" si="1047"/>
        <v>51.9</v>
      </c>
      <c r="BN524" s="86">
        <f t="shared" si="1048"/>
        <v>51900</v>
      </c>
      <c r="BO524" s="86">
        <f t="shared" si="1049"/>
        <v>100</v>
      </c>
      <c r="BP524" s="84">
        <f t="shared" si="993"/>
        <v>4</v>
      </c>
      <c r="BQ524" s="84">
        <f t="shared" si="994"/>
        <v>4.13</v>
      </c>
      <c r="BR524" s="84">
        <f t="shared" si="995"/>
        <v>0.02</v>
      </c>
      <c r="BS524" s="84">
        <f t="shared" si="1050"/>
        <v>3.2207943074938052E-2</v>
      </c>
      <c r="BT524" s="84">
        <f t="shared" si="1051"/>
        <v>911.04444393525841</v>
      </c>
      <c r="BU524" s="84">
        <f t="shared" si="1052"/>
        <v>0</v>
      </c>
      <c r="BV524" s="83">
        <f t="shared" si="1053"/>
        <v>1443.6385811443936</v>
      </c>
      <c r="BW524" s="81">
        <f t="shared" si="1077"/>
        <v>1443.6385811443936</v>
      </c>
      <c r="BX524" s="83">
        <f t="shared" si="996"/>
        <v>0</v>
      </c>
      <c r="BY524" s="141">
        <f t="shared" si="997"/>
        <v>0</v>
      </c>
      <c r="BZ524" s="83">
        <f t="shared" si="998"/>
        <v>4.13</v>
      </c>
      <c r="CA524" s="83">
        <f t="shared" si="999"/>
        <v>0</v>
      </c>
      <c r="CB524" s="83">
        <f t="shared" si="1054"/>
        <v>2.7785155686115246</v>
      </c>
      <c r="CC524" s="83">
        <f t="shared" si="1000"/>
        <v>2.7785155686115246</v>
      </c>
      <c r="CD524" s="143">
        <f t="shared" si="1001"/>
        <v>0.02</v>
      </c>
      <c r="CE524" s="83">
        <f t="shared" si="1055"/>
        <v>1.800052321356976E-2</v>
      </c>
      <c r="CF524" s="84">
        <f t="shared" si="1056"/>
        <v>912.6920828782429</v>
      </c>
      <c r="CG524" s="83">
        <f t="shared" si="1002"/>
        <v>0</v>
      </c>
      <c r="CH524" s="83">
        <f t="shared" si="1057"/>
        <v>2.7795626752624862</v>
      </c>
      <c r="CI524" s="83">
        <f t="shared" si="1003"/>
        <v>2.7795626752624862</v>
      </c>
      <c r="CJ524" s="143">
        <f t="shared" si="1004"/>
        <v>0.02</v>
      </c>
      <c r="CK524" s="83">
        <f t="shared" si="1058"/>
        <v>1.7192910799758487E-2</v>
      </c>
      <c r="CL524" s="84">
        <f t="shared" si="1059"/>
        <v>854.47883692155619</v>
      </c>
      <c r="CM524" s="83">
        <f t="shared" si="1005"/>
        <v>0</v>
      </c>
      <c r="CN524" s="83">
        <f t="shared" si="1060"/>
        <v>2.7487911070164097</v>
      </c>
      <c r="CO524" s="83">
        <f t="shared" si="1006"/>
        <v>2.7487911070164097</v>
      </c>
      <c r="CP524" s="143">
        <f t="shared" si="1007"/>
        <v>0.02</v>
      </c>
      <c r="CQ524" s="83">
        <f t="shared" si="1061"/>
        <v>1.7352564504283786E-2</v>
      </c>
      <c r="CR524" s="84">
        <f t="shared" si="1062"/>
        <v>840.92290770586794</v>
      </c>
      <c r="CS524" s="83">
        <f t="shared" si="1008"/>
        <v>0</v>
      </c>
      <c r="CT524" s="83">
        <f t="shared" si="1063"/>
        <v>2.743469880321967</v>
      </c>
      <c r="CU524" s="83">
        <f t="shared" si="1009"/>
        <v>2.743469880321967</v>
      </c>
      <c r="CV524" s="143">
        <f t="shared" si="1010"/>
        <v>0.02</v>
      </c>
      <c r="CW524" s="83">
        <f t="shared" si="1064"/>
        <v>1.7380526987183849E-2</v>
      </c>
      <c r="CX524" s="84">
        <f t="shared" si="1065"/>
        <v>839.48473974455305</v>
      </c>
      <c r="CY524" s="83">
        <f t="shared" si="1011"/>
        <v>0</v>
      </c>
      <c r="CZ524" s="83">
        <f t="shared" si="1066"/>
        <v>2.7429463925813495</v>
      </c>
      <c r="DA524" s="83">
        <f t="shared" si="1012"/>
        <v>2.7429463925813495</v>
      </c>
      <c r="DB524" s="143">
        <f t="shared" si="1013"/>
        <v>0.02</v>
      </c>
      <c r="DC524" s="83">
        <f t="shared" si="1067"/>
        <v>1.7381446767325781E-2</v>
      </c>
      <c r="DD524" s="84">
        <f t="shared" si="1068"/>
        <v>839.41490423677067</v>
      </c>
      <c r="DE524" s="86">
        <f t="shared" si="1014"/>
        <v>2598.5494460599084</v>
      </c>
      <c r="DF524" s="86">
        <f t="shared" si="1015"/>
        <v>1039.4197784239634</v>
      </c>
      <c r="DG524" s="86">
        <f t="shared" si="1016"/>
        <v>649.6373615149771</v>
      </c>
      <c r="DH524" s="86">
        <f t="shared" si="1017"/>
        <v>0.21635875286282721</v>
      </c>
      <c r="DI524" s="86">
        <f t="shared" si="1018"/>
        <v>0.42276297526155537</v>
      </c>
      <c r="DJ524" s="86">
        <f t="shared" si="1019"/>
        <v>23.299417534798391</v>
      </c>
      <c r="DK524" s="86">
        <f t="shared" si="1020"/>
        <v>-272.22849615302761</v>
      </c>
      <c r="DL524" s="86">
        <f t="shared" si="1078"/>
        <v>-272.22849615302761</v>
      </c>
      <c r="DM524" s="86">
        <f t="shared" si="1021"/>
        <v>-272.22849615302761</v>
      </c>
      <c r="DN524" s="85">
        <f t="shared" si="1022"/>
        <v>0</v>
      </c>
      <c r="DO524" s="85">
        <f t="shared" si="1069"/>
        <v>0</v>
      </c>
      <c r="DP524" s="85">
        <f t="shared" si="1023"/>
        <v>0</v>
      </c>
      <c r="DQ524" s="85">
        <f t="shared" si="1070"/>
        <v>0</v>
      </c>
      <c r="DR524" s="85">
        <f t="shared" si="1024"/>
        <v>0</v>
      </c>
      <c r="DS524" s="85">
        <f t="shared" si="1071"/>
        <v>0</v>
      </c>
      <c r="DT524" s="81"/>
      <c r="DU524" s="81"/>
      <c r="DV524" s="81">
        <f t="shared" si="1072"/>
        <v>0</v>
      </c>
      <c r="DW524" s="100"/>
    </row>
    <row r="525" spans="1:127" x14ac:dyDescent="0.2">
      <c r="A525" s="59">
        <f t="shared" si="1025"/>
        <v>69.333333333333684</v>
      </c>
      <c r="B525" s="44">
        <f t="shared" si="1026"/>
        <v>69333.333333333678</v>
      </c>
      <c r="C525" s="52">
        <f t="shared" si="960"/>
        <v>133.33333333333334</v>
      </c>
      <c r="D525" s="50">
        <f t="shared" si="961"/>
        <v>4</v>
      </c>
      <c r="E525" s="44">
        <f t="shared" si="962"/>
        <v>4.13</v>
      </c>
      <c r="F525" s="47">
        <f t="shared" si="963"/>
        <v>0.02</v>
      </c>
      <c r="G525" s="52">
        <f t="shared" si="1027"/>
        <v>2.4462225095622427E-2</v>
      </c>
      <c r="H525" s="57">
        <f t="shared" si="1028"/>
        <v>684.25122370266104</v>
      </c>
      <c r="I525" s="52">
        <f t="shared" si="1029"/>
        <v>0</v>
      </c>
      <c r="J525" s="54">
        <f t="shared" si="1030"/>
        <v>2031.1384732612034</v>
      </c>
      <c r="K525" s="46">
        <f t="shared" si="1073"/>
        <v>2031.1384732612034</v>
      </c>
      <c r="L525" s="80">
        <f t="shared" si="964"/>
        <v>0</v>
      </c>
      <c r="M525" s="142">
        <f t="shared" si="965"/>
        <v>0</v>
      </c>
      <c r="N525" s="60">
        <f t="shared" si="966"/>
        <v>4.13</v>
      </c>
      <c r="O525" s="53">
        <f t="shared" si="967"/>
        <v>0</v>
      </c>
      <c r="P525" s="58">
        <f t="shared" si="1031"/>
        <v>2.7769004196558402</v>
      </c>
      <c r="Q525" s="49">
        <f t="shared" si="968"/>
        <v>2.7769004196558402</v>
      </c>
      <c r="R525" s="143">
        <f t="shared" si="969"/>
        <v>0.02</v>
      </c>
      <c r="S525" s="51">
        <f t="shared" si="1032"/>
        <v>1.9022035596554066E-2</v>
      </c>
      <c r="T525" s="57">
        <f t="shared" si="1033"/>
        <v>689.30879418700249</v>
      </c>
      <c r="U525" s="53">
        <f t="shared" si="970"/>
        <v>0</v>
      </c>
      <c r="V525" s="58">
        <f t="shared" si="1034"/>
        <v>2.7755864070141119</v>
      </c>
      <c r="W525" s="49">
        <f t="shared" si="971"/>
        <v>2.7755864070141119</v>
      </c>
      <c r="X525" s="143">
        <f t="shared" si="972"/>
        <v>0.02</v>
      </c>
      <c r="Y525" s="51">
        <f t="shared" si="1035"/>
        <v>1.8427213815298313E-2</v>
      </c>
      <c r="Z525" s="57">
        <f t="shared" si="1036"/>
        <v>675.85716698045155</v>
      </c>
      <c r="AA525" s="53">
        <f t="shared" si="973"/>
        <v>0</v>
      </c>
      <c r="AB525" s="58">
        <f t="shared" si="1037"/>
        <v>2.7793142133696671</v>
      </c>
      <c r="AC525" s="49">
        <f t="shared" si="974"/>
        <v>2.7793142133696671</v>
      </c>
      <c r="AD525" s="143">
        <f t="shared" si="975"/>
        <v>0.02</v>
      </c>
      <c r="AE525" s="49">
        <f t="shared" si="1074"/>
        <v>1.8374523966449313E-2</v>
      </c>
      <c r="AF525" s="57">
        <f t="shared" si="1038"/>
        <v>673.10598867149781</v>
      </c>
      <c r="AG525" s="53">
        <f t="shared" si="976"/>
        <v>0</v>
      </c>
      <c r="AH525" s="58">
        <f t="shared" si="1039"/>
        <v>2.7801688516560628</v>
      </c>
      <c r="AI525" s="49">
        <f t="shared" si="977"/>
        <v>2.7801688516560628</v>
      </c>
      <c r="AJ525" s="143">
        <f t="shared" si="978"/>
        <v>0.02</v>
      </c>
      <c r="AK525" s="51">
        <f t="shared" si="1040"/>
        <v>1.8375082291310716E-2</v>
      </c>
      <c r="AL525" s="57">
        <f t="shared" si="1041"/>
        <v>672.78593035984534</v>
      </c>
      <c r="AM525" s="53">
        <f t="shared" si="979"/>
        <v>0</v>
      </c>
      <c r="AN525" s="58">
        <f t="shared" si="1042"/>
        <v>2.7802703179764161</v>
      </c>
      <c r="AO525" s="49">
        <f t="shared" si="980"/>
        <v>2.7802703179764161</v>
      </c>
      <c r="AP525" s="143">
        <f t="shared" si="981"/>
        <v>0.02</v>
      </c>
      <c r="AQ525" s="51">
        <f t="shared" si="1043"/>
        <v>1.8375377941042912E-2</v>
      </c>
      <c r="AR525" s="57">
        <f t="shared" si="1044"/>
        <v>672.75642761452536</v>
      </c>
      <c r="AS525" s="44">
        <f t="shared" si="982"/>
        <v>3656.0492518701658</v>
      </c>
      <c r="AT525" s="44">
        <f t="shared" si="983"/>
        <v>1462.4197007480664</v>
      </c>
      <c r="AU525" s="44">
        <f t="shared" si="984"/>
        <v>914.01231296754145</v>
      </c>
      <c r="AV525" s="47">
        <f t="shared" si="985"/>
        <v>1.9717261569381228</v>
      </c>
      <c r="AW525" s="47">
        <f t="shared" si="986"/>
        <v>19.639546327064426</v>
      </c>
      <c r="AX525" s="86">
        <f t="shared" si="987"/>
        <v>594.26028106047784</v>
      </c>
      <c r="AY525" s="86">
        <f t="shared" si="988"/>
        <v>97.888822035155911</v>
      </c>
      <c r="AZ525" s="10">
        <f t="shared" si="1045"/>
        <v>97.888822035155911</v>
      </c>
      <c r="BA525" s="44">
        <f t="shared" si="989"/>
        <v>97.888822035155911</v>
      </c>
      <c r="BB525" s="9">
        <f t="shared" si="990"/>
        <v>97.888822035155911</v>
      </c>
      <c r="BC525" s="45">
        <f t="shared" si="1079"/>
        <v>13051.842938020789</v>
      </c>
      <c r="BD525" s="9">
        <f t="shared" si="991"/>
        <v>97.888822035155911</v>
      </c>
      <c r="BE525" s="45">
        <f t="shared" si="1075"/>
        <v>13051.842938020789</v>
      </c>
      <c r="BF525" s="9">
        <f t="shared" si="992"/>
        <v>97.888822035155911</v>
      </c>
      <c r="BG525" s="45">
        <f t="shared" si="1076"/>
        <v>13051.842938020789</v>
      </c>
      <c r="BH525" s="58"/>
      <c r="BI525" s="58"/>
      <c r="BJ525" s="58">
        <f t="shared" si="1046"/>
        <v>-97.888822035155911</v>
      </c>
      <c r="BK525" s="97"/>
      <c r="BL525" s="44"/>
      <c r="BM525" s="82">
        <f t="shared" si="1047"/>
        <v>52</v>
      </c>
      <c r="BN525" s="86">
        <f t="shared" si="1048"/>
        <v>52000</v>
      </c>
      <c r="BO525" s="86">
        <f t="shared" si="1049"/>
        <v>100</v>
      </c>
      <c r="BP525" s="84">
        <f t="shared" si="993"/>
        <v>4</v>
      </c>
      <c r="BQ525" s="84">
        <f t="shared" si="994"/>
        <v>4.13</v>
      </c>
      <c r="BR525" s="84">
        <f t="shared" si="995"/>
        <v>0.02</v>
      </c>
      <c r="BS525" s="84">
        <f t="shared" si="1050"/>
        <v>3.220594307493805E-2</v>
      </c>
      <c r="BT525" s="84">
        <f t="shared" si="1051"/>
        <v>911.82427306540217</v>
      </c>
      <c r="BU525" s="84">
        <f t="shared" si="1052"/>
        <v>0</v>
      </c>
      <c r="BV525" s="83">
        <f t="shared" si="1053"/>
        <v>1446.8758811443936</v>
      </c>
      <c r="BW525" s="81">
        <f t="shared" si="1077"/>
        <v>1446.8758811443936</v>
      </c>
      <c r="BX525" s="83">
        <f t="shared" si="996"/>
        <v>0</v>
      </c>
      <c r="BY525" s="141">
        <f t="shared" si="997"/>
        <v>0</v>
      </c>
      <c r="BZ525" s="83">
        <f t="shared" si="998"/>
        <v>4.13</v>
      </c>
      <c r="CA525" s="83">
        <f t="shared" si="999"/>
        <v>0</v>
      </c>
      <c r="CB525" s="83">
        <f t="shared" si="1054"/>
        <v>2.7792244558713826</v>
      </c>
      <c r="CC525" s="83">
        <f t="shared" si="1000"/>
        <v>2.7792244558713826</v>
      </c>
      <c r="CD525" s="143">
        <f t="shared" si="1001"/>
        <v>0.02</v>
      </c>
      <c r="CE525" s="83">
        <f t="shared" si="1055"/>
        <v>1.7998523213569761E-2</v>
      </c>
      <c r="CF525" s="84">
        <f t="shared" si="1056"/>
        <v>913.33989365234504</v>
      </c>
      <c r="CG525" s="83">
        <f t="shared" si="1002"/>
        <v>0</v>
      </c>
      <c r="CH525" s="83">
        <f t="shared" si="1057"/>
        <v>2.7801916078814699</v>
      </c>
      <c r="CI525" s="83">
        <f t="shared" si="1003"/>
        <v>2.7801916078814699</v>
      </c>
      <c r="CJ525" s="143">
        <f t="shared" si="1004"/>
        <v>0.02</v>
      </c>
      <c r="CK525" s="83">
        <f t="shared" si="1058"/>
        <v>1.7190910799758489E-2</v>
      </c>
      <c r="CL525" s="84">
        <f t="shared" si="1059"/>
        <v>855.0973482777764</v>
      </c>
      <c r="CM525" s="83">
        <f t="shared" si="1005"/>
        <v>0</v>
      </c>
      <c r="CN525" s="83">
        <f t="shared" si="1060"/>
        <v>2.7492704642911168</v>
      </c>
      <c r="CO525" s="83">
        <f t="shared" si="1006"/>
        <v>2.7492704642911168</v>
      </c>
      <c r="CP525" s="143">
        <f t="shared" si="1007"/>
        <v>0.02</v>
      </c>
      <c r="CQ525" s="83">
        <f t="shared" si="1061"/>
        <v>1.7350564504283787E-2</v>
      </c>
      <c r="CR525" s="84">
        <f t="shared" si="1062"/>
        <v>841.55415118086285</v>
      </c>
      <c r="CS525" s="83">
        <f t="shared" si="1008"/>
        <v>0</v>
      </c>
      <c r="CT525" s="83">
        <f t="shared" si="1063"/>
        <v>2.7439233676791819</v>
      </c>
      <c r="CU525" s="83">
        <f t="shared" si="1009"/>
        <v>2.7439233676791819</v>
      </c>
      <c r="CV525" s="143">
        <f t="shared" si="1010"/>
        <v>0.02</v>
      </c>
      <c r="CW525" s="83">
        <f t="shared" si="1064"/>
        <v>1.737852698718385E-2</v>
      </c>
      <c r="CX525" s="84">
        <f t="shared" si="1065"/>
        <v>840.11822681550075</v>
      </c>
      <c r="CY525" s="83">
        <f t="shared" si="1011"/>
        <v>0</v>
      </c>
      <c r="CZ525" s="83">
        <f t="shared" si="1066"/>
        <v>2.7433973790318085</v>
      </c>
      <c r="DA525" s="83">
        <f t="shared" si="1012"/>
        <v>2.7433973790318085</v>
      </c>
      <c r="DB525" s="143">
        <f t="shared" si="1013"/>
        <v>0.02</v>
      </c>
      <c r="DC525" s="83">
        <f t="shared" si="1067"/>
        <v>1.7379446767325783E-2</v>
      </c>
      <c r="DD525" s="84">
        <f t="shared" si="1068"/>
        <v>840.0485457404593</v>
      </c>
      <c r="DE525" s="86">
        <f t="shared" si="1014"/>
        <v>2604.3765860599083</v>
      </c>
      <c r="DF525" s="86">
        <f t="shared" si="1015"/>
        <v>1041.7506344239632</v>
      </c>
      <c r="DG525" s="86">
        <f t="shared" si="1016"/>
        <v>651.09414651497707</v>
      </c>
      <c r="DH525" s="86">
        <f t="shared" si="1017"/>
        <v>0.21570369352981422</v>
      </c>
      <c r="DI525" s="86">
        <f t="shared" si="1018"/>
        <v>0.42041482523850421</v>
      </c>
      <c r="DJ525" s="86">
        <f t="shared" si="1019"/>
        <v>23.056894833768318</v>
      </c>
      <c r="DK525" s="86">
        <f t="shared" si="1020"/>
        <v>-274.72651048370744</v>
      </c>
      <c r="DL525" s="86">
        <f t="shared" si="1078"/>
        <v>-274.72651048370744</v>
      </c>
      <c r="DM525" s="86">
        <f t="shared" si="1021"/>
        <v>-274.72651048370744</v>
      </c>
      <c r="DN525" s="85">
        <f t="shared" si="1022"/>
        <v>0</v>
      </c>
      <c r="DO525" s="85">
        <f t="shared" si="1069"/>
        <v>0</v>
      </c>
      <c r="DP525" s="85">
        <f t="shared" si="1023"/>
        <v>0</v>
      </c>
      <c r="DQ525" s="85">
        <f t="shared" si="1070"/>
        <v>0</v>
      </c>
      <c r="DR525" s="85">
        <f t="shared" si="1024"/>
        <v>0</v>
      </c>
      <c r="DS525" s="85">
        <f t="shared" si="1071"/>
        <v>0</v>
      </c>
      <c r="DT525" s="81"/>
      <c r="DU525" s="81"/>
      <c r="DV525" s="81">
        <f t="shared" si="1072"/>
        <v>0</v>
      </c>
      <c r="DW525" s="100"/>
    </row>
    <row r="526" spans="1:127" x14ac:dyDescent="0.2">
      <c r="A526" s="59">
        <f t="shared" si="1025"/>
        <v>69.46666666666701</v>
      </c>
      <c r="B526" s="44">
        <f t="shared" si="1026"/>
        <v>69466.666666667006</v>
      </c>
      <c r="C526" s="52">
        <f t="shared" si="960"/>
        <v>133.33333333333334</v>
      </c>
      <c r="D526" s="50">
        <f t="shared" si="961"/>
        <v>4</v>
      </c>
      <c r="E526" s="44">
        <f t="shared" si="962"/>
        <v>4.13</v>
      </c>
      <c r="F526" s="47">
        <f t="shared" si="963"/>
        <v>0.02</v>
      </c>
      <c r="G526" s="52">
        <f t="shared" si="1027"/>
        <v>2.4459558428955759E-2</v>
      </c>
      <c r="H526" s="57">
        <f t="shared" si="1028"/>
        <v>685.04092158037815</v>
      </c>
      <c r="I526" s="52">
        <f t="shared" si="1029"/>
        <v>0</v>
      </c>
      <c r="J526" s="54">
        <f t="shared" si="1030"/>
        <v>2035.4548732612034</v>
      </c>
      <c r="K526" s="46">
        <f t="shared" si="1073"/>
        <v>2035.4548732612034</v>
      </c>
      <c r="L526" s="80">
        <f t="shared" si="964"/>
        <v>0</v>
      </c>
      <c r="M526" s="142">
        <f t="shared" si="965"/>
        <v>0</v>
      </c>
      <c r="N526" s="60">
        <f t="shared" si="966"/>
        <v>4.13</v>
      </c>
      <c r="O526" s="53">
        <f t="shared" si="967"/>
        <v>0</v>
      </c>
      <c r="P526" s="58">
        <f t="shared" si="1031"/>
        <v>2.7770064649628425</v>
      </c>
      <c r="Q526" s="49">
        <f t="shared" si="968"/>
        <v>2.7770064649628425</v>
      </c>
      <c r="R526" s="143">
        <f t="shared" si="969"/>
        <v>0.02</v>
      </c>
      <c r="S526" s="51">
        <f t="shared" si="1032"/>
        <v>1.9019368929887398E-2</v>
      </c>
      <c r="T526" s="57">
        <f t="shared" si="1033"/>
        <v>690.22207635482698</v>
      </c>
      <c r="U526" s="53">
        <f t="shared" si="970"/>
        <v>0</v>
      </c>
      <c r="V526" s="58">
        <f t="shared" si="1034"/>
        <v>2.7756776331346842</v>
      </c>
      <c r="W526" s="49">
        <f t="shared" si="971"/>
        <v>2.7756776331346842</v>
      </c>
      <c r="X526" s="143">
        <f t="shared" si="972"/>
        <v>0.02</v>
      </c>
      <c r="Y526" s="51">
        <f t="shared" si="1035"/>
        <v>1.8424547148631645E-2</v>
      </c>
      <c r="Z526" s="57">
        <f t="shared" si="1036"/>
        <v>676.74230752518599</v>
      </c>
      <c r="AA526" s="53">
        <f t="shared" si="973"/>
        <v>0</v>
      </c>
      <c r="AB526" s="58">
        <f t="shared" si="1037"/>
        <v>2.7793654700488237</v>
      </c>
      <c r="AC526" s="49">
        <f t="shared" si="974"/>
        <v>2.7793654700488237</v>
      </c>
      <c r="AD526" s="143">
        <f t="shared" si="975"/>
        <v>0.02</v>
      </c>
      <c r="AE526" s="49">
        <f t="shared" si="1074"/>
        <v>1.8371857299782645E-2</v>
      </c>
      <c r="AF526" s="57">
        <f t="shared" si="1038"/>
        <v>673.98741429055804</v>
      </c>
      <c r="AG526" s="53">
        <f t="shared" si="976"/>
        <v>0</v>
      </c>
      <c r="AH526" s="58">
        <f t="shared" si="1039"/>
        <v>2.7802116248965056</v>
      </c>
      <c r="AI526" s="49">
        <f t="shared" si="977"/>
        <v>2.7802116248965056</v>
      </c>
      <c r="AJ526" s="143">
        <f t="shared" si="978"/>
        <v>0.02</v>
      </c>
      <c r="AK526" s="51">
        <f t="shared" si="1040"/>
        <v>1.8372415624644048E-2</v>
      </c>
      <c r="AL526" s="57">
        <f t="shared" si="1041"/>
        <v>673.66711180065522</v>
      </c>
      <c r="AM526" s="53">
        <f t="shared" si="979"/>
        <v>0</v>
      </c>
      <c r="AN526" s="58">
        <f t="shared" si="1042"/>
        <v>2.7803120494721147</v>
      </c>
      <c r="AO526" s="49">
        <f t="shared" si="980"/>
        <v>2.7803120494721147</v>
      </c>
      <c r="AP526" s="143">
        <f t="shared" si="981"/>
        <v>0.02</v>
      </c>
      <c r="AQ526" s="51">
        <f t="shared" si="1043"/>
        <v>1.8372711274376244E-2</v>
      </c>
      <c r="AR526" s="57">
        <f t="shared" si="1044"/>
        <v>673.6375910749706</v>
      </c>
      <c r="AS526" s="44">
        <f t="shared" si="982"/>
        <v>3663.8187718701661</v>
      </c>
      <c r="AT526" s="44">
        <f t="shared" si="983"/>
        <v>1465.5275087480663</v>
      </c>
      <c r="AU526" s="44">
        <f t="shared" si="984"/>
        <v>915.95469296754152</v>
      </c>
      <c r="AV526" s="47">
        <f t="shared" si="985"/>
        <v>1.9586145214298329</v>
      </c>
      <c r="AW526" s="47">
        <f t="shared" si="986"/>
        <v>19.394763575900857</v>
      </c>
      <c r="AX526" s="86">
        <f t="shared" si="987"/>
        <v>582.42107940882681</v>
      </c>
      <c r="AY526" s="86">
        <f t="shared" si="988"/>
        <v>96.854028088172754</v>
      </c>
      <c r="AZ526" s="10">
        <f t="shared" si="1045"/>
        <v>96.854028088172754</v>
      </c>
      <c r="BA526" s="44">
        <f t="shared" si="989"/>
        <v>96.854028088172754</v>
      </c>
      <c r="BB526" s="9">
        <f t="shared" si="990"/>
        <v>96.854028088172754</v>
      </c>
      <c r="BC526" s="45">
        <f t="shared" si="1079"/>
        <v>12913.870411756368</v>
      </c>
      <c r="BD526" s="9">
        <f t="shared" si="991"/>
        <v>96.854028088172754</v>
      </c>
      <c r="BE526" s="45">
        <f t="shared" si="1075"/>
        <v>12913.870411756368</v>
      </c>
      <c r="BF526" s="9">
        <f t="shared" si="992"/>
        <v>96.854028088172754</v>
      </c>
      <c r="BG526" s="45">
        <f t="shared" si="1076"/>
        <v>12913.870411756368</v>
      </c>
      <c r="BH526" s="58"/>
      <c r="BI526" s="58"/>
      <c r="BJ526" s="58">
        <f t="shared" si="1046"/>
        <v>-96.854028088172754</v>
      </c>
      <c r="BK526" s="97"/>
      <c r="BL526" s="44"/>
      <c r="BM526" s="82">
        <f t="shared" si="1047"/>
        <v>52.1</v>
      </c>
      <c r="BN526" s="86">
        <f t="shared" si="1048"/>
        <v>52100</v>
      </c>
      <c r="BO526" s="86">
        <f t="shared" si="1049"/>
        <v>100</v>
      </c>
      <c r="BP526" s="84">
        <f t="shared" si="993"/>
        <v>4</v>
      </c>
      <c r="BQ526" s="84">
        <f t="shared" si="994"/>
        <v>4.13</v>
      </c>
      <c r="BR526" s="84">
        <f t="shared" si="995"/>
        <v>0.02</v>
      </c>
      <c r="BS526" s="84">
        <f t="shared" si="1050"/>
        <v>3.2203943074938048E-2</v>
      </c>
      <c r="BT526" s="84">
        <f t="shared" si="1051"/>
        <v>912.60405376939582</v>
      </c>
      <c r="BU526" s="84">
        <f t="shared" si="1052"/>
        <v>0</v>
      </c>
      <c r="BV526" s="83">
        <f t="shared" si="1053"/>
        <v>1450.1131811443936</v>
      </c>
      <c r="BW526" s="81">
        <f t="shared" si="1077"/>
        <v>1450.1131811443936</v>
      </c>
      <c r="BX526" s="83">
        <f t="shared" si="996"/>
        <v>0</v>
      </c>
      <c r="BY526" s="141">
        <f t="shared" si="997"/>
        <v>0</v>
      </c>
      <c r="BZ526" s="83">
        <f t="shared" si="998"/>
        <v>4.13</v>
      </c>
      <c r="CA526" s="83">
        <f t="shared" si="999"/>
        <v>0</v>
      </c>
      <c r="CB526" s="83">
        <f t="shared" si="1054"/>
        <v>2.7799354660474318</v>
      </c>
      <c r="CC526" s="83">
        <f t="shared" si="1000"/>
        <v>2.7799354660474318</v>
      </c>
      <c r="CD526" s="143">
        <f t="shared" si="1001"/>
        <v>0.02</v>
      </c>
      <c r="CE526" s="83">
        <f t="shared" si="1055"/>
        <v>1.7996523213569763E-2</v>
      </c>
      <c r="CF526" s="84">
        <f t="shared" si="1056"/>
        <v>913.98746722905094</v>
      </c>
      <c r="CG526" s="83">
        <f t="shared" si="1002"/>
        <v>0</v>
      </c>
      <c r="CH526" s="83">
        <f t="shared" si="1057"/>
        <v>2.7808218544204149</v>
      </c>
      <c r="CI526" s="83">
        <f t="shared" si="1003"/>
        <v>2.7808218544204149</v>
      </c>
      <c r="CJ526" s="143">
        <f t="shared" si="1004"/>
        <v>0.02</v>
      </c>
      <c r="CK526" s="83">
        <f t="shared" si="1058"/>
        <v>1.718891079975849E-2</v>
      </c>
      <c r="CL526" s="84">
        <f t="shared" si="1059"/>
        <v>855.71564777738752</v>
      </c>
      <c r="CM526" s="83">
        <f t="shared" si="1005"/>
        <v>0</v>
      </c>
      <c r="CN526" s="83">
        <f t="shared" si="1060"/>
        <v>2.7497510650410417</v>
      </c>
      <c r="CO526" s="83">
        <f t="shared" si="1006"/>
        <v>2.7497510650410417</v>
      </c>
      <c r="CP526" s="143">
        <f t="shared" si="1007"/>
        <v>0.02</v>
      </c>
      <c r="CQ526" s="83">
        <f t="shared" si="1061"/>
        <v>1.7348564504283789E-2</v>
      </c>
      <c r="CR526" s="84">
        <f t="shared" si="1062"/>
        <v>842.18521184694248</v>
      </c>
      <c r="CS526" s="83">
        <f t="shared" si="1008"/>
        <v>0</v>
      </c>
      <c r="CT526" s="83">
        <f t="shared" si="1063"/>
        <v>2.7443781800071134</v>
      </c>
      <c r="CU526" s="83">
        <f t="shared" si="1009"/>
        <v>2.7443781800071134</v>
      </c>
      <c r="CV526" s="143">
        <f t="shared" si="1010"/>
        <v>0.02</v>
      </c>
      <c r="CW526" s="83">
        <f t="shared" si="1064"/>
        <v>1.7376526987183852E-2</v>
      </c>
      <c r="CX526" s="84">
        <f t="shared" si="1065"/>
        <v>840.75153630190539</v>
      </c>
      <c r="CY526" s="83">
        <f t="shared" si="1011"/>
        <v>0</v>
      </c>
      <c r="CZ526" s="83">
        <f t="shared" si="1066"/>
        <v>2.7438497039606258</v>
      </c>
      <c r="DA526" s="83">
        <f t="shared" si="1012"/>
        <v>2.7438497039606258</v>
      </c>
      <c r="DB526" s="143">
        <f t="shared" si="1013"/>
        <v>0.02</v>
      </c>
      <c r="DC526" s="83">
        <f t="shared" si="1067"/>
        <v>1.7377446767325784E-2</v>
      </c>
      <c r="DD526" s="84">
        <f t="shared" si="1068"/>
        <v>840.68201017766228</v>
      </c>
      <c r="DE526" s="86">
        <f t="shared" si="1014"/>
        <v>2610.2037260599081</v>
      </c>
      <c r="DF526" s="86">
        <f t="shared" si="1015"/>
        <v>1044.0814904239633</v>
      </c>
      <c r="DG526" s="86">
        <f t="shared" si="1016"/>
        <v>652.55093151497704</v>
      </c>
      <c r="DH526" s="86">
        <f t="shared" si="1017"/>
        <v>0.21505154142454591</v>
      </c>
      <c r="DI526" s="86">
        <f t="shared" si="1018"/>
        <v>0.41808301692448385</v>
      </c>
      <c r="DJ526" s="86">
        <f t="shared" si="1019"/>
        <v>22.817234818925094</v>
      </c>
      <c r="DK526" s="86">
        <f t="shared" si="1020"/>
        <v>-277.2231161209366</v>
      </c>
      <c r="DL526" s="86">
        <f t="shared" si="1078"/>
        <v>-277.2231161209366</v>
      </c>
      <c r="DM526" s="86">
        <f t="shared" si="1021"/>
        <v>-277.2231161209366</v>
      </c>
      <c r="DN526" s="85">
        <f t="shared" si="1022"/>
        <v>0</v>
      </c>
      <c r="DO526" s="85">
        <f t="shared" si="1069"/>
        <v>0</v>
      </c>
      <c r="DP526" s="85">
        <f t="shared" si="1023"/>
        <v>0</v>
      </c>
      <c r="DQ526" s="85">
        <f t="shared" si="1070"/>
        <v>0</v>
      </c>
      <c r="DR526" s="85">
        <f t="shared" si="1024"/>
        <v>0</v>
      </c>
      <c r="DS526" s="85">
        <f t="shared" si="1071"/>
        <v>0</v>
      </c>
      <c r="DT526" s="81"/>
      <c r="DU526" s="81"/>
      <c r="DV526" s="81">
        <f t="shared" si="1072"/>
        <v>0</v>
      </c>
      <c r="DW526" s="100"/>
    </row>
    <row r="527" spans="1:127" x14ac:dyDescent="0.2">
      <c r="A527" s="59">
        <f t="shared" si="1025"/>
        <v>69.600000000000335</v>
      </c>
      <c r="B527" s="44">
        <f t="shared" si="1026"/>
        <v>69600.000000000335</v>
      </c>
      <c r="C527" s="52">
        <f t="shared" si="960"/>
        <v>133.33333333333334</v>
      </c>
      <c r="D527" s="50">
        <f t="shared" si="961"/>
        <v>4</v>
      </c>
      <c r="E527" s="44">
        <f t="shared" si="962"/>
        <v>4.13</v>
      </c>
      <c r="F527" s="47">
        <f t="shared" si="963"/>
        <v>0.02</v>
      </c>
      <c r="G527" s="52">
        <f t="shared" si="1027"/>
        <v>2.4456891762289091E-2</v>
      </c>
      <c r="H527" s="57">
        <f t="shared" si="1028"/>
        <v>685.83053336716171</v>
      </c>
      <c r="I527" s="52">
        <f t="shared" si="1029"/>
        <v>0</v>
      </c>
      <c r="J527" s="54">
        <f t="shared" si="1030"/>
        <v>2039.7712732612033</v>
      </c>
      <c r="K527" s="46">
        <f t="shared" si="1073"/>
        <v>2039.7712732612033</v>
      </c>
      <c r="L527" s="80">
        <f t="shared" si="964"/>
        <v>0</v>
      </c>
      <c r="M527" s="142">
        <f t="shared" si="965"/>
        <v>0</v>
      </c>
      <c r="N527" s="60">
        <f t="shared" si="966"/>
        <v>4.13</v>
      </c>
      <c r="O527" s="53">
        <f t="shared" si="967"/>
        <v>0</v>
      </c>
      <c r="P527" s="58">
        <f t="shared" si="1031"/>
        <v>2.777114840153887</v>
      </c>
      <c r="Q527" s="49">
        <f t="shared" si="968"/>
        <v>2.777114840153887</v>
      </c>
      <c r="R527" s="143">
        <f t="shared" si="969"/>
        <v>0.02</v>
      </c>
      <c r="S527" s="51">
        <f t="shared" si="1032"/>
        <v>1.901670226322073E-2</v>
      </c>
      <c r="T527" s="57">
        <f t="shared" si="1033"/>
        <v>691.13519561167186</v>
      </c>
      <c r="U527" s="53">
        <f t="shared" si="970"/>
        <v>0</v>
      </c>
      <c r="V527" s="58">
        <f t="shared" si="1034"/>
        <v>2.7757720215483781</v>
      </c>
      <c r="W527" s="49">
        <f t="shared" si="971"/>
        <v>2.7757720215483781</v>
      </c>
      <c r="X527" s="143">
        <f t="shared" si="972"/>
        <v>0.02</v>
      </c>
      <c r="Y527" s="51">
        <f t="shared" si="1035"/>
        <v>1.8421880481964976E-2</v>
      </c>
      <c r="Z527" s="57">
        <f t="shared" si="1036"/>
        <v>677.62729088182039</v>
      </c>
      <c r="AA527" s="53">
        <f t="shared" si="973"/>
        <v>0</v>
      </c>
      <c r="AB527" s="58">
        <f t="shared" si="1037"/>
        <v>2.7794197239405944</v>
      </c>
      <c r="AC527" s="49">
        <f t="shared" si="974"/>
        <v>2.7794197239405944</v>
      </c>
      <c r="AD527" s="143">
        <f t="shared" si="975"/>
        <v>0.02</v>
      </c>
      <c r="AE527" s="49">
        <f t="shared" si="1074"/>
        <v>1.8369190633115977E-2</v>
      </c>
      <c r="AF527" s="57">
        <f t="shared" si="1038"/>
        <v>674.86869572760622</v>
      </c>
      <c r="AG527" s="53">
        <f t="shared" si="976"/>
        <v>0</v>
      </c>
      <c r="AH527" s="58">
        <f t="shared" si="1039"/>
        <v>2.7802573727473217</v>
      </c>
      <c r="AI527" s="49">
        <f t="shared" si="977"/>
        <v>2.7802573727473217</v>
      </c>
      <c r="AJ527" s="143">
        <f t="shared" si="978"/>
        <v>0.02</v>
      </c>
      <c r="AK527" s="51">
        <f t="shared" si="1040"/>
        <v>1.836974895797738E-2</v>
      </c>
      <c r="AL527" s="57">
        <f t="shared" si="1041"/>
        <v>674.54815179664206</v>
      </c>
      <c r="AM527" s="53">
        <f t="shared" si="979"/>
        <v>0</v>
      </c>
      <c r="AN527" s="58">
        <f t="shared" si="1042"/>
        <v>2.780356753869563</v>
      </c>
      <c r="AO527" s="49">
        <f t="shared" si="980"/>
        <v>2.780356753869563</v>
      </c>
      <c r="AP527" s="143">
        <f t="shared" si="981"/>
        <v>0.02</v>
      </c>
      <c r="AQ527" s="51">
        <f t="shared" si="1043"/>
        <v>1.8370044607709576E-2</v>
      </c>
      <c r="AR527" s="57">
        <f t="shared" si="1044"/>
        <v>674.51861342613824</v>
      </c>
      <c r="AS527" s="44">
        <f t="shared" si="982"/>
        <v>3671.5882918701654</v>
      </c>
      <c r="AT527" s="44">
        <f t="shared" si="983"/>
        <v>1468.6353167480663</v>
      </c>
      <c r="AU527" s="44">
        <f t="shared" si="984"/>
        <v>917.89707296754136</v>
      </c>
      <c r="AV527" s="47">
        <f t="shared" si="985"/>
        <v>1.9456162931233529</v>
      </c>
      <c r="AW527" s="47">
        <f t="shared" si="986"/>
        <v>19.153516900515957</v>
      </c>
      <c r="AX527" s="86">
        <f t="shared" si="987"/>
        <v>570.84094520604503</v>
      </c>
      <c r="AY527" s="86">
        <f t="shared" si="988"/>
        <v>95.825374644092634</v>
      </c>
      <c r="AZ527" s="10">
        <f t="shared" si="1045"/>
        <v>95.825374644092634</v>
      </c>
      <c r="BA527" s="44">
        <f t="shared" si="989"/>
        <v>95.825374644092634</v>
      </c>
      <c r="BB527" s="9">
        <f t="shared" si="990"/>
        <v>95.825374644092634</v>
      </c>
      <c r="BC527" s="45">
        <f t="shared" si="1079"/>
        <v>12776.716619212351</v>
      </c>
      <c r="BD527" s="9">
        <f t="shared" si="991"/>
        <v>95.825374644092634</v>
      </c>
      <c r="BE527" s="45">
        <f t="shared" si="1075"/>
        <v>12776.716619212351</v>
      </c>
      <c r="BF527" s="9">
        <f t="shared" si="992"/>
        <v>95.825374644092634</v>
      </c>
      <c r="BG527" s="45">
        <f t="shared" si="1076"/>
        <v>12776.716619212351</v>
      </c>
      <c r="BH527" s="58"/>
      <c r="BI527" s="58"/>
      <c r="BJ527" s="58">
        <f t="shared" si="1046"/>
        <v>-95.825374644092634</v>
      </c>
      <c r="BK527" s="97"/>
      <c r="BL527" s="44"/>
      <c r="BM527" s="82">
        <f t="shared" si="1047"/>
        <v>52.2</v>
      </c>
      <c r="BN527" s="86">
        <f t="shared" si="1048"/>
        <v>52200</v>
      </c>
      <c r="BO527" s="86">
        <f t="shared" si="1049"/>
        <v>100</v>
      </c>
      <c r="BP527" s="84">
        <f t="shared" si="993"/>
        <v>4</v>
      </c>
      <c r="BQ527" s="84">
        <f t="shared" si="994"/>
        <v>4.13</v>
      </c>
      <c r="BR527" s="84">
        <f t="shared" si="995"/>
        <v>0.02</v>
      </c>
      <c r="BS527" s="84">
        <f t="shared" si="1050"/>
        <v>3.2201943074938046E-2</v>
      </c>
      <c r="BT527" s="84">
        <f t="shared" si="1051"/>
        <v>913.38378604723925</v>
      </c>
      <c r="BU527" s="84">
        <f t="shared" si="1052"/>
        <v>0</v>
      </c>
      <c r="BV527" s="83">
        <f t="shared" si="1053"/>
        <v>1453.3504811443936</v>
      </c>
      <c r="BW527" s="81">
        <f t="shared" si="1077"/>
        <v>1453.3504811443936</v>
      </c>
      <c r="BX527" s="83">
        <f t="shared" si="996"/>
        <v>0</v>
      </c>
      <c r="BY527" s="141">
        <f t="shared" si="997"/>
        <v>0</v>
      </c>
      <c r="BZ527" s="83">
        <f t="shared" si="998"/>
        <v>4.13</v>
      </c>
      <c r="CA527" s="83">
        <f t="shared" si="999"/>
        <v>0</v>
      </c>
      <c r="CB527" s="83">
        <f t="shared" si="1054"/>
        <v>2.7806485988240794</v>
      </c>
      <c r="CC527" s="83">
        <f t="shared" si="1000"/>
        <v>2.7806485988240794</v>
      </c>
      <c r="CD527" s="143">
        <f t="shared" si="1001"/>
        <v>0.02</v>
      </c>
      <c r="CE527" s="83">
        <f t="shared" si="1055"/>
        <v>1.7994523213569764E-2</v>
      </c>
      <c r="CF527" s="84">
        <f t="shared" si="1056"/>
        <v>914.63480323498914</v>
      </c>
      <c r="CG527" s="83">
        <f t="shared" si="1002"/>
        <v>0</v>
      </c>
      <c r="CH527" s="83">
        <f t="shared" si="1057"/>
        <v>2.7814534130470352</v>
      </c>
      <c r="CI527" s="83">
        <f t="shared" si="1003"/>
        <v>2.7814534130470352</v>
      </c>
      <c r="CJ527" s="143">
        <f t="shared" si="1004"/>
        <v>0.02</v>
      </c>
      <c r="CK527" s="83">
        <f t="shared" si="1058"/>
        <v>1.7186910799758492E-2</v>
      </c>
      <c r="CL527" s="84">
        <f t="shared" si="1059"/>
        <v>856.3337352241773</v>
      </c>
      <c r="CM527" s="83">
        <f t="shared" si="1005"/>
        <v>0</v>
      </c>
      <c r="CN527" s="83">
        <f t="shared" si="1060"/>
        <v>2.7502329077369794</v>
      </c>
      <c r="CO527" s="83">
        <f t="shared" si="1006"/>
        <v>2.7502329077369794</v>
      </c>
      <c r="CP527" s="143">
        <f t="shared" si="1007"/>
        <v>0.02</v>
      </c>
      <c r="CQ527" s="83">
        <f t="shared" si="1061"/>
        <v>1.734656450428379E-2</v>
      </c>
      <c r="CR527" s="84">
        <f t="shared" si="1062"/>
        <v>842.81608948255212</v>
      </c>
      <c r="CS527" s="83">
        <f t="shared" si="1008"/>
        <v>0</v>
      </c>
      <c r="CT527" s="83">
        <f t="shared" si="1063"/>
        <v>2.7448343159134709</v>
      </c>
      <c r="CU527" s="83">
        <f t="shared" si="1009"/>
        <v>2.7448343159134709</v>
      </c>
      <c r="CV527" s="143">
        <f t="shared" si="1010"/>
        <v>0.02</v>
      </c>
      <c r="CW527" s="83">
        <f t="shared" si="1064"/>
        <v>1.7374526987183853E-2</v>
      </c>
      <c r="CX527" s="84">
        <f t="shared" si="1065"/>
        <v>841.38466795678312</v>
      </c>
      <c r="CY527" s="83">
        <f t="shared" si="1011"/>
        <v>0</v>
      </c>
      <c r="CZ527" s="83">
        <f t="shared" si="1066"/>
        <v>2.7443033659946123</v>
      </c>
      <c r="DA527" s="83">
        <f t="shared" si="1012"/>
        <v>2.7443033659946123</v>
      </c>
      <c r="DB527" s="143">
        <f t="shared" si="1013"/>
        <v>0.02</v>
      </c>
      <c r="DC527" s="83">
        <f t="shared" si="1067"/>
        <v>1.7375446767325785E-2</v>
      </c>
      <c r="DD527" s="84">
        <f t="shared" si="1068"/>
        <v>841.31529729766169</v>
      </c>
      <c r="DE527" s="86">
        <f t="shared" si="1014"/>
        <v>2616.0308660599085</v>
      </c>
      <c r="DF527" s="86">
        <f t="shared" si="1015"/>
        <v>1046.4123464239633</v>
      </c>
      <c r="DG527" s="86">
        <f t="shared" si="1016"/>
        <v>654.00771651497712</v>
      </c>
      <c r="DH527" s="86">
        <f t="shared" si="1017"/>
        <v>0.21440228053817903</v>
      </c>
      <c r="DI527" s="86">
        <f t="shared" si="1018"/>
        <v>0.41576741719448101</v>
      </c>
      <c r="DJ527" s="86">
        <f t="shared" si="1019"/>
        <v>22.580400075169788</v>
      </c>
      <c r="DK527" s="86">
        <f t="shared" si="1020"/>
        <v>-279.71831327873639</v>
      </c>
      <c r="DL527" s="86">
        <f t="shared" si="1078"/>
        <v>-279.71831327873639</v>
      </c>
      <c r="DM527" s="86">
        <f t="shared" si="1021"/>
        <v>-279.71831327873639</v>
      </c>
      <c r="DN527" s="85">
        <f t="shared" si="1022"/>
        <v>0</v>
      </c>
      <c r="DO527" s="85">
        <f t="shared" si="1069"/>
        <v>0</v>
      </c>
      <c r="DP527" s="85">
        <f t="shared" si="1023"/>
        <v>0</v>
      </c>
      <c r="DQ527" s="85">
        <f t="shared" si="1070"/>
        <v>0</v>
      </c>
      <c r="DR527" s="85">
        <f t="shared" si="1024"/>
        <v>0</v>
      </c>
      <c r="DS527" s="85">
        <f t="shared" si="1071"/>
        <v>0</v>
      </c>
      <c r="DT527" s="81"/>
      <c r="DU527" s="81"/>
      <c r="DV527" s="81">
        <f t="shared" si="1072"/>
        <v>0</v>
      </c>
      <c r="DW527" s="100"/>
    </row>
    <row r="528" spans="1:127" x14ac:dyDescent="0.2">
      <c r="A528" s="59">
        <f t="shared" si="1025"/>
        <v>69.733333333333661</v>
      </c>
      <c r="B528" s="44">
        <f t="shared" si="1026"/>
        <v>69733.333333333663</v>
      </c>
      <c r="C528" s="52">
        <f t="shared" si="960"/>
        <v>133.33333333333334</v>
      </c>
      <c r="D528" s="50">
        <f t="shared" si="961"/>
        <v>4</v>
      </c>
      <c r="E528" s="44">
        <f t="shared" si="962"/>
        <v>4.13</v>
      </c>
      <c r="F528" s="47">
        <f t="shared" si="963"/>
        <v>0.02</v>
      </c>
      <c r="G528" s="52">
        <f t="shared" si="1027"/>
        <v>2.4454225095622423E-2</v>
      </c>
      <c r="H528" s="57">
        <f t="shared" si="1028"/>
        <v>686.62005906301181</v>
      </c>
      <c r="I528" s="52">
        <f t="shared" si="1029"/>
        <v>0</v>
      </c>
      <c r="J528" s="54">
        <f t="shared" si="1030"/>
        <v>2044.0876732612032</v>
      </c>
      <c r="K528" s="46">
        <f t="shared" si="1073"/>
        <v>2044.0876732612032</v>
      </c>
      <c r="L528" s="80">
        <f t="shared" si="964"/>
        <v>0</v>
      </c>
      <c r="M528" s="142">
        <f t="shared" si="965"/>
        <v>0</v>
      </c>
      <c r="N528" s="60">
        <f t="shared" si="966"/>
        <v>4.13</v>
      </c>
      <c r="O528" s="53">
        <f t="shared" si="967"/>
        <v>0</v>
      </c>
      <c r="P528" s="58">
        <f t="shared" si="1031"/>
        <v>2.7772255434326554</v>
      </c>
      <c r="Q528" s="49">
        <f t="shared" si="968"/>
        <v>2.7772255434326554</v>
      </c>
      <c r="R528" s="143">
        <f t="shared" si="969"/>
        <v>0.02</v>
      </c>
      <c r="S528" s="51">
        <f t="shared" si="1032"/>
        <v>1.9014035596554062E-2</v>
      </c>
      <c r="T528" s="57">
        <f t="shared" si="1033"/>
        <v>692.04815120404646</v>
      </c>
      <c r="U528" s="53">
        <f t="shared" si="970"/>
        <v>0</v>
      </c>
      <c r="V528" s="58">
        <f t="shared" si="1034"/>
        <v>2.7758695691038349</v>
      </c>
      <c r="W528" s="49">
        <f t="shared" si="971"/>
        <v>2.7758695691038349</v>
      </c>
      <c r="X528" s="143">
        <f t="shared" si="972"/>
        <v>0.02</v>
      </c>
      <c r="Y528" s="51">
        <f t="shared" si="1035"/>
        <v>1.8419213815298308E-2</v>
      </c>
      <c r="Z528" s="57">
        <f t="shared" si="1036"/>
        <v>678.51211605265007</v>
      </c>
      <c r="AA528" s="53">
        <f t="shared" si="973"/>
        <v>0</v>
      </c>
      <c r="AB528" s="58">
        <f t="shared" si="1037"/>
        <v>2.7794769721100505</v>
      </c>
      <c r="AC528" s="49">
        <f t="shared" si="974"/>
        <v>2.7794769721100505</v>
      </c>
      <c r="AD528" s="143">
        <f t="shared" si="975"/>
        <v>0.02</v>
      </c>
      <c r="AE528" s="49">
        <f t="shared" si="1074"/>
        <v>1.8366523966449309E-2</v>
      </c>
      <c r="AF528" s="57">
        <f t="shared" si="1038"/>
        <v>675.74983203777776</v>
      </c>
      <c r="AG528" s="53">
        <f t="shared" si="976"/>
        <v>0</v>
      </c>
      <c r="AH528" s="58">
        <f t="shared" si="1039"/>
        <v>2.780306092398134</v>
      </c>
      <c r="AI528" s="49">
        <f t="shared" si="977"/>
        <v>2.780306092398134</v>
      </c>
      <c r="AJ528" s="143">
        <f t="shared" si="978"/>
        <v>0.02</v>
      </c>
      <c r="AK528" s="51">
        <f t="shared" si="1040"/>
        <v>1.8367082291310712E-2</v>
      </c>
      <c r="AL528" s="57">
        <f t="shared" si="1041"/>
        <v>675.4290494096806</v>
      </c>
      <c r="AM528" s="53">
        <f t="shared" si="979"/>
        <v>0</v>
      </c>
      <c r="AN528" s="58">
        <f t="shared" si="1042"/>
        <v>2.7804044283839118</v>
      </c>
      <c r="AO528" s="49">
        <f t="shared" si="980"/>
        <v>2.7804044283839118</v>
      </c>
      <c r="AP528" s="143">
        <f t="shared" si="981"/>
        <v>0.02</v>
      </c>
      <c r="AQ528" s="51">
        <f t="shared" si="1043"/>
        <v>1.8367377941042907E-2</v>
      </c>
      <c r="AR528" s="57">
        <f t="shared" si="1044"/>
        <v>675.3994937303803</v>
      </c>
      <c r="AS528" s="44">
        <f t="shared" si="982"/>
        <v>3679.3578118701662</v>
      </c>
      <c r="AT528" s="44">
        <f t="shared" si="983"/>
        <v>1471.7431247480663</v>
      </c>
      <c r="AU528" s="44">
        <f t="shared" si="984"/>
        <v>919.83945296754155</v>
      </c>
      <c r="AV528" s="47">
        <f t="shared" si="985"/>
        <v>1.9327303055885297</v>
      </c>
      <c r="AW528" s="47">
        <f t="shared" si="986"/>
        <v>18.915748980924654</v>
      </c>
      <c r="AX528" s="86">
        <f t="shared" si="987"/>
        <v>559.51373906211393</v>
      </c>
      <c r="AY528" s="86">
        <f t="shared" si="988"/>
        <v>94.802851588904304</v>
      </c>
      <c r="AZ528" s="10">
        <f t="shared" si="1045"/>
        <v>94.802851588904304</v>
      </c>
      <c r="BA528" s="44">
        <f t="shared" si="989"/>
        <v>94.802851588904304</v>
      </c>
      <c r="BB528" s="9">
        <f t="shared" si="990"/>
        <v>94.802851588904304</v>
      </c>
      <c r="BC528" s="45">
        <f t="shared" si="1079"/>
        <v>12640.380211853908</v>
      </c>
      <c r="BD528" s="9">
        <f t="shared" si="991"/>
        <v>94.802851588904304</v>
      </c>
      <c r="BE528" s="45">
        <f t="shared" si="1075"/>
        <v>12640.380211853908</v>
      </c>
      <c r="BF528" s="9">
        <f t="shared" si="992"/>
        <v>94.802851588904304</v>
      </c>
      <c r="BG528" s="45">
        <f t="shared" si="1076"/>
        <v>12640.380211853908</v>
      </c>
      <c r="BH528" s="58"/>
      <c r="BI528" s="58"/>
      <c r="BJ528" s="58">
        <f t="shared" si="1046"/>
        <v>-94.802851588904304</v>
      </c>
      <c r="BK528" s="97"/>
      <c r="BL528" s="44"/>
      <c r="BM528" s="82">
        <f t="shared" si="1047"/>
        <v>52.300000000000004</v>
      </c>
      <c r="BN528" s="86">
        <f t="shared" si="1048"/>
        <v>52300</v>
      </c>
      <c r="BO528" s="86">
        <f t="shared" si="1049"/>
        <v>100</v>
      </c>
      <c r="BP528" s="84">
        <f t="shared" si="993"/>
        <v>4</v>
      </c>
      <c r="BQ528" s="84">
        <f t="shared" si="994"/>
        <v>4.13</v>
      </c>
      <c r="BR528" s="84">
        <f t="shared" si="995"/>
        <v>0.02</v>
      </c>
      <c r="BS528" s="84">
        <f t="shared" si="1050"/>
        <v>3.2199943074938044E-2</v>
      </c>
      <c r="BT528" s="84">
        <f t="shared" si="1051"/>
        <v>914.16346989893259</v>
      </c>
      <c r="BU528" s="84">
        <f t="shared" si="1052"/>
        <v>0</v>
      </c>
      <c r="BV528" s="83">
        <f t="shared" si="1053"/>
        <v>1456.5877811443936</v>
      </c>
      <c r="BW528" s="81">
        <f t="shared" si="1077"/>
        <v>1456.5877811443936</v>
      </c>
      <c r="BX528" s="83">
        <f t="shared" si="996"/>
        <v>0</v>
      </c>
      <c r="BY528" s="141">
        <f t="shared" si="997"/>
        <v>0</v>
      </c>
      <c r="BZ528" s="83">
        <f t="shared" si="998"/>
        <v>4.13</v>
      </c>
      <c r="CA528" s="83">
        <f t="shared" si="999"/>
        <v>0</v>
      </c>
      <c r="CB528" s="83">
        <f t="shared" si="1054"/>
        <v>2.7813638538879495</v>
      </c>
      <c r="CC528" s="83">
        <f t="shared" si="1000"/>
        <v>2.7813638538879495</v>
      </c>
      <c r="CD528" s="143">
        <f t="shared" si="1001"/>
        <v>0.02</v>
      </c>
      <c r="CE528" s="83">
        <f t="shared" si="1055"/>
        <v>1.7992523213569766E-2</v>
      </c>
      <c r="CF528" s="84">
        <f t="shared" si="1056"/>
        <v>915.28190129769212</v>
      </c>
      <c r="CG528" s="83">
        <f t="shared" si="1002"/>
        <v>0</v>
      </c>
      <c r="CH528" s="83">
        <f t="shared" si="1057"/>
        <v>2.782086281927675</v>
      </c>
      <c r="CI528" s="83">
        <f t="shared" si="1003"/>
        <v>2.782086281927675</v>
      </c>
      <c r="CJ528" s="143">
        <f t="shared" si="1004"/>
        <v>0.02</v>
      </c>
      <c r="CK528" s="83">
        <f t="shared" si="1058"/>
        <v>1.7184910799758493E-2</v>
      </c>
      <c r="CL528" s="84">
        <f t="shared" si="1059"/>
        <v>856.95161042277471</v>
      </c>
      <c r="CM528" s="83">
        <f t="shared" si="1005"/>
        <v>0</v>
      </c>
      <c r="CN528" s="83">
        <f t="shared" si="1060"/>
        <v>2.7507159908499972</v>
      </c>
      <c r="CO528" s="83">
        <f t="shared" si="1006"/>
        <v>2.7507159908499972</v>
      </c>
      <c r="CP528" s="143">
        <f t="shared" si="1007"/>
        <v>0.02</v>
      </c>
      <c r="CQ528" s="83">
        <f t="shared" si="1061"/>
        <v>1.7344564504283792E-2</v>
      </c>
      <c r="CR528" s="84">
        <f t="shared" si="1062"/>
        <v>843.4467838668528</v>
      </c>
      <c r="CS528" s="83">
        <f t="shared" si="1008"/>
        <v>0</v>
      </c>
      <c r="CT528" s="83">
        <f t="shared" si="1063"/>
        <v>2.7452917740059446</v>
      </c>
      <c r="CU528" s="83">
        <f t="shared" si="1009"/>
        <v>2.7452917740059446</v>
      </c>
      <c r="CV528" s="143">
        <f t="shared" si="1010"/>
        <v>0.02</v>
      </c>
      <c r="CW528" s="83">
        <f t="shared" si="1064"/>
        <v>1.7372526987183855E-2</v>
      </c>
      <c r="CX528" s="84">
        <f t="shared" si="1065"/>
        <v>842.01762153385175</v>
      </c>
      <c r="CY528" s="83">
        <f t="shared" si="1011"/>
        <v>0</v>
      </c>
      <c r="CZ528" s="83">
        <f t="shared" si="1066"/>
        <v>2.7447583637603126</v>
      </c>
      <c r="DA528" s="83">
        <f t="shared" si="1012"/>
        <v>2.7447583637603126</v>
      </c>
      <c r="DB528" s="143">
        <f t="shared" si="1013"/>
        <v>0.02</v>
      </c>
      <c r="DC528" s="83">
        <f t="shared" si="1067"/>
        <v>1.7373446767325787E-2</v>
      </c>
      <c r="DD528" s="84">
        <f t="shared" si="1068"/>
        <v>841.94840685043994</v>
      </c>
      <c r="DE528" s="86">
        <f t="shared" si="1014"/>
        <v>2621.8580060599083</v>
      </c>
      <c r="DF528" s="86">
        <f t="shared" si="1015"/>
        <v>1048.7432024239633</v>
      </c>
      <c r="DG528" s="86">
        <f t="shared" si="1016"/>
        <v>655.46450151497709</v>
      </c>
      <c r="DH528" s="86">
        <f t="shared" si="1017"/>
        <v>0.21375589496540284</v>
      </c>
      <c r="DI528" s="86">
        <f t="shared" si="1018"/>
        <v>0.41346789415164026</v>
      </c>
      <c r="DJ528" s="86">
        <f t="shared" si="1019"/>
        <v>22.346353720580538</v>
      </c>
      <c r="DK528" s="86">
        <f t="shared" si="1020"/>
        <v>-282.21210217296817</v>
      </c>
      <c r="DL528" s="86">
        <f t="shared" si="1078"/>
        <v>-282.21210217296817</v>
      </c>
      <c r="DM528" s="86">
        <f t="shared" si="1021"/>
        <v>-282.21210217296817</v>
      </c>
      <c r="DN528" s="85">
        <f t="shared" si="1022"/>
        <v>0</v>
      </c>
      <c r="DO528" s="85">
        <f t="shared" si="1069"/>
        <v>0</v>
      </c>
      <c r="DP528" s="85">
        <f t="shared" si="1023"/>
        <v>0</v>
      </c>
      <c r="DQ528" s="85">
        <f t="shared" si="1070"/>
        <v>0</v>
      </c>
      <c r="DR528" s="85">
        <f t="shared" si="1024"/>
        <v>0</v>
      </c>
      <c r="DS528" s="85">
        <f t="shared" si="1071"/>
        <v>0</v>
      </c>
      <c r="DT528" s="81"/>
      <c r="DU528" s="81"/>
      <c r="DV528" s="81">
        <f t="shared" si="1072"/>
        <v>0</v>
      </c>
      <c r="DW528" s="100"/>
    </row>
    <row r="529" spans="1:127" x14ac:dyDescent="0.2">
      <c r="A529" s="59">
        <f t="shared" si="1025"/>
        <v>69.866666666666987</v>
      </c>
      <c r="B529" s="44">
        <f t="shared" si="1026"/>
        <v>69866.666666666992</v>
      </c>
      <c r="C529" s="52">
        <f t="shared" si="960"/>
        <v>133.33333333333334</v>
      </c>
      <c r="D529" s="50">
        <f t="shared" si="961"/>
        <v>4</v>
      </c>
      <c r="E529" s="44">
        <f t="shared" si="962"/>
        <v>4.13</v>
      </c>
      <c r="F529" s="47">
        <f t="shared" si="963"/>
        <v>0.02</v>
      </c>
      <c r="G529" s="52">
        <f t="shared" si="1027"/>
        <v>2.4451558428955755E-2</v>
      </c>
      <c r="H529" s="57">
        <f t="shared" si="1028"/>
        <v>687.40949866792835</v>
      </c>
      <c r="I529" s="52">
        <f t="shared" si="1029"/>
        <v>0</v>
      </c>
      <c r="J529" s="54">
        <f t="shared" si="1030"/>
        <v>2048.4040732612034</v>
      </c>
      <c r="K529" s="46">
        <f t="shared" si="1073"/>
        <v>2048.4040732612034</v>
      </c>
      <c r="L529" s="80">
        <f t="shared" si="964"/>
        <v>0</v>
      </c>
      <c r="M529" s="142">
        <f t="shared" si="965"/>
        <v>0</v>
      </c>
      <c r="N529" s="60">
        <f t="shared" si="966"/>
        <v>4.13</v>
      </c>
      <c r="O529" s="53">
        <f t="shared" si="967"/>
        <v>0</v>
      </c>
      <c r="P529" s="58">
        <f t="shared" si="1031"/>
        <v>2.7773385730097466</v>
      </c>
      <c r="Q529" s="49">
        <f t="shared" si="968"/>
        <v>2.7773385730097466</v>
      </c>
      <c r="R529" s="143">
        <f t="shared" si="969"/>
        <v>0.02</v>
      </c>
      <c r="S529" s="51">
        <f t="shared" si="1032"/>
        <v>1.9011368929887393E-2</v>
      </c>
      <c r="T529" s="57">
        <f t="shared" si="1033"/>
        <v>692.96094237955037</v>
      </c>
      <c r="U529" s="53">
        <f t="shared" si="970"/>
        <v>0</v>
      </c>
      <c r="V529" s="58">
        <f t="shared" si="1034"/>
        <v>2.7759702726517892</v>
      </c>
      <c r="W529" s="49">
        <f t="shared" si="971"/>
        <v>2.7759702726517892</v>
      </c>
      <c r="X529" s="143">
        <f t="shared" si="972"/>
        <v>0.02</v>
      </c>
      <c r="Y529" s="51">
        <f t="shared" si="1035"/>
        <v>1.841654714863164E-2</v>
      </c>
      <c r="Z529" s="57">
        <f t="shared" si="1036"/>
        <v>679.39678204161726</v>
      </c>
      <c r="AA529" s="53">
        <f t="shared" si="973"/>
        <v>0</v>
      </c>
      <c r="AB529" s="58">
        <f t="shared" si="1037"/>
        <v>2.7795372116202484</v>
      </c>
      <c r="AC529" s="49">
        <f t="shared" si="974"/>
        <v>2.7795372116202484</v>
      </c>
      <c r="AD529" s="143">
        <f t="shared" si="975"/>
        <v>0.02</v>
      </c>
      <c r="AE529" s="49">
        <f t="shared" si="1074"/>
        <v>1.836385729978264E-2</v>
      </c>
      <c r="AF529" s="57">
        <f t="shared" si="1038"/>
        <v>676.63082227766324</v>
      </c>
      <c r="AG529" s="53">
        <f t="shared" si="976"/>
        <v>0</v>
      </c>
      <c r="AH529" s="58">
        <f t="shared" si="1039"/>
        <v>2.7803577810371296</v>
      </c>
      <c r="AI529" s="49">
        <f t="shared" si="977"/>
        <v>2.7803577810371296</v>
      </c>
      <c r="AJ529" s="143">
        <f t="shared" si="978"/>
        <v>0.02</v>
      </c>
      <c r="AK529" s="51">
        <f t="shared" si="1040"/>
        <v>1.8364415624644043E-2</v>
      </c>
      <c r="AL529" s="57">
        <f t="shared" si="1041"/>
        <v>676.30980370303905</v>
      </c>
      <c r="AM529" s="53">
        <f t="shared" si="979"/>
        <v>0</v>
      </c>
      <c r="AN529" s="58">
        <f t="shared" si="1042"/>
        <v>2.7804550702289528</v>
      </c>
      <c r="AO529" s="49">
        <f t="shared" si="980"/>
        <v>2.7804550702289528</v>
      </c>
      <c r="AP529" s="143">
        <f t="shared" si="981"/>
        <v>0.02</v>
      </c>
      <c r="AQ529" s="51">
        <f t="shared" si="1043"/>
        <v>1.8364711274376239E-2</v>
      </c>
      <c r="AR529" s="57">
        <f t="shared" si="1044"/>
        <v>676.28023105143177</v>
      </c>
      <c r="AS529" s="44">
        <f t="shared" si="982"/>
        <v>3687.127331870166</v>
      </c>
      <c r="AT529" s="44">
        <f t="shared" si="983"/>
        <v>1474.8509327480665</v>
      </c>
      <c r="AU529" s="44">
        <f t="shared" si="984"/>
        <v>921.7818329675415</v>
      </c>
      <c r="AV529" s="47">
        <f t="shared" si="985"/>
        <v>1.9199554061254855</v>
      </c>
      <c r="AW529" s="47">
        <f t="shared" si="986"/>
        <v>18.681403519890985</v>
      </c>
      <c r="AX529" s="86">
        <f t="shared" si="987"/>
        <v>548.43347758889354</v>
      </c>
      <c r="AY529" s="86">
        <f t="shared" si="988"/>
        <v>93.786448809459571</v>
      </c>
      <c r="AZ529" s="10">
        <f t="shared" si="1045"/>
        <v>93.786448809459571</v>
      </c>
      <c r="BA529" s="44">
        <f t="shared" si="989"/>
        <v>93.786448809459571</v>
      </c>
      <c r="BB529" s="9">
        <f t="shared" si="990"/>
        <v>93.786448809459571</v>
      </c>
      <c r="BC529" s="45">
        <f t="shared" si="1079"/>
        <v>12504.859841261277</v>
      </c>
      <c r="BD529" s="9">
        <f t="shared" si="991"/>
        <v>93.786448809459571</v>
      </c>
      <c r="BE529" s="45">
        <f t="shared" si="1075"/>
        <v>12504.859841261277</v>
      </c>
      <c r="BF529" s="9">
        <f t="shared" si="992"/>
        <v>93.786448809459571</v>
      </c>
      <c r="BG529" s="45">
        <f t="shared" si="1076"/>
        <v>12504.859841261277</v>
      </c>
      <c r="BH529" s="58"/>
      <c r="BI529" s="58"/>
      <c r="BJ529" s="58">
        <f t="shared" si="1046"/>
        <v>-93.786448809459571</v>
      </c>
      <c r="BK529" s="97"/>
      <c r="BL529" s="44"/>
      <c r="BM529" s="82">
        <f t="shared" si="1047"/>
        <v>52.4</v>
      </c>
      <c r="BN529" s="86">
        <f t="shared" si="1048"/>
        <v>52400</v>
      </c>
      <c r="BO529" s="86">
        <f t="shared" si="1049"/>
        <v>100</v>
      </c>
      <c r="BP529" s="84">
        <f t="shared" si="993"/>
        <v>4</v>
      </c>
      <c r="BQ529" s="84">
        <f t="shared" si="994"/>
        <v>4.13</v>
      </c>
      <c r="BR529" s="84">
        <f t="shared" si="995"/>
        <v>0.02</v>
      </c>
      <c r="BS529" s="84">
        <f t="shared" si="1050"/>
        <v>3.2197943074938042E-2</v>
      </c>
      <c r="BT529" s="84">
        <f t="shared" si="1051"/>
        <v>914.94310532447582</v>
      </c>
      <c r="BU529" s="84">
        <f t="shared" si="1052"/>
        <v>0</v>
      </c>
      <c r="BV529" s="83">
        <f t="shared" si="1053"/>
        <v>1459.8250811443936</v>
      </c>
      <c r="BW529" s="81">
        <f t="shared" si="1077"/>
        <v>1459.8250811443936</v>
      </c>
      <c r="BX529" s="83">
        <f t="shared" si="996"/>
        <v>0</v>
      </c>
      <c r="BY529" s="141">
        <f t="shared" si="997"/>
        <v>0</v>
      </c>
      <c r="BZ529" s="83">
        <f t="shared" si="998"/>
        <v>4.13</v>
      </c>
      <c r="CA529" s="83">
        <f t="shared" si="999"/>
        <v>0</v>
      </c>
      <c r="CB529" s="83">
        <f t="shared" si="1054"/>
        <v>2.7820812309278748</v>
      </c>
      <c r="CC529" s="83">
        <f t="shared" si="1000"/>
        <v>2.7820812309278748</v>
      </c>
      <c r="CD529" s="143">
        <f t="shared" si="1001"/>
        <v>0.02</v>
      </c>
      <c r="CE529" s="83">
        <f t="shared" si="1055"/>
        <v>1.7990523213569767E-2</v>
      </c>
      <c r="CF529" s="84">
        <f t="shared" si="1056"/>
        <v>915.92876104559673</v>
      </c>
      <c r="CG529" s="83">
        <f t="shared" si="1002"/>
        <v>0</v>
      </c>
      <c r="CH529" s="83">
        <f t="shared" si="1057"/>
        <v>2.7827204592273138</v>
      </c>
      <c r="CI529" s="83">
        <f t="shared" si="1003"/>
        <v>2.7827204592273138</v>
      </c>
      <c r="CJ529" s="143">
        <f t="shared" si="1004"/>
        <v>0.02</v>
      </c>
      <c r="CK529" s="83">
        <f t="shared" si="1058"/>
        <v>1.7182910799758495E-2</v>
      </c>
      <c r="CL529" s="84">
        <f t="shared" si="1059"/>
        <v>857.56927317864915</v>
      </c>
      <c r="CM529" s="83">
        <f t="shared" si="1005"/>
        <v>0</v>
      </c>
      <c r="CN529" s="83">
        <f t="shared" si="1060"/>
        <v>2.7512003128514442</v>
      </c>
      <c r="CO529" s="83">
        <f t="shared" si="1006"/>
        <v>2.7512003128514442</v>
      </c>
      <c r="CP529" s="143">
        <f t="shared" si="1007"/>
        <v>0.02</v>
      </c>
      <c r="CQ529" s="83">
        <f t="shared" si="1061"/>
        <v>1.7342564504283793E-2</v>
      </c>
      <c r="CR529" s="84">
        <f t="shared" si="1062"/>
        <v>844.07729477971975</v>
      </c>
      <c r="CS529" s="83">
        <f t="shared" si="1008"/>
        <v>0</v>
      </c>
      <c r="CT529" s="83">
        <f t="shared" si="1063"/>
        <v>2.7457505528922095</v>
      </c>
      <c r="CU529" s="83">
        <f t="shared" si="1009"/>
        <v>2.7457505528922095</v>
      </c>
      <c r="CV529" s="143">
        <f t="shared" si="1010"/>
        <v>0.02</v>
      </c>
      <c r="CW529" s="83">
        <f t="shared" si="1064"/>
        <v>1.7370526987183856E-2</v>
      </c>
      <c r="CX529" s="84">
        <f t="shared" si="1065"/>
        <v>842.65039678753044</v>
      </c>
      <c r="CY529" s="83">
        <f t="shared" si="1011"/>
        <v>0</v>
      </c>
      <c r="CZ529" s="83">
        <f t="shared" si="1066"/>
        <v>2.7452146958840142</v>
      </c>
      <c r="DA529" s="83">
        <f t="shared" si="1012"/>
        <v>2.7452146958840142</v>
      </c>
      <c r="DB529" s="143">
        <f t="shared" si="1013"/>
        <v>0.02</v>
      </c>
      <c r="DC529" s="83">
        <f t="shared" si="1067"/>
        <v>1.7371446767325788E-2</v>
      </c>
      <c r="DD529" s="84">
        <f t="shared" si="1068"/>
        <v>842.58133858667941</v>
      </c>
      <c r="DE529" s="86">
        <f t="shared" si="1014"/>
        <v>2627.6851460599087</v>
      </c>
      <c r="DF529" s="86">
        <f t="shared" si="1015"/>
        <v>1051.0740584239634</v>
      </c>
      <c r="DG529" s="86">
        <f t="shared" si="1016"/>
        <v>656.92128651497717</v>
      </c>
      <c r="DH529" s="86">
        <f t="shared" si="1017"/>
        <v>0.21311236890367466</v>
      </c>
      <c r="DI529" s="86">
        <f t="shared" si="1018"/>
        <v>0.41118431711468129</v>
      </c>
      <c r="DJ529" s="86">
        <f t="shared" si="1019"/>
        <v>22.115059398218392</v>
      </c>
      <c r="DK529" s="86">
        <f t="shared" si="1020"/>
        <v>-284.70448302133178</v>
      </c>
      <c r="DL529" s="86">
        <f t="shared" si="1078"/>
        <v>-284.70448302133178</v>
      </c>
      <c r="DM529" s="86">
        <f t="shared" si="1021"/>
        <v>-284.70448302133178</v>
      </c>
      <c r="DN529" s="85">
        <f t="shared" si="1022"/>
        <v>0</v>
      </c>
      <c r="DO529" s="85">
        <f t="shared" si="1069"/>
        <v>0</v>
      </c>
      <c r="DP529" s="85">
        <f t="shared" si="1023"/>
        <v>0</v>
      </c>
      <c r="DQ529" s="85">
        <f t="shared" si="1070"/>
        <v>0</v>
      </c>
      <c r="DR529" s="85">
        <f t="shared" si="1024"/>
        <v>0</v>
      </c>
      <c r="DS529" s="85">
        <f t="shared" si="1071"/>
        <v>0</v>
      </c>
      <c r="DT529" s="81"/>
      <c r="DU529" s="81"/>
      <c r="DV529" s="81">
        <f t="shared" si="1072"/>
        <v>0</v>
      </c>
      <c r="DW529" s="100"/>
    </row>
    <row r="530" spans="1:127" x14ac:dyDescent="0.2">
      <c r="A530" s="59">
        <f t="shared" si="1025"/>
        <v>70.000000000000327</v>
      </c>
      <c r="B530" s="44">
        <f t="shared" si="1026"/>
        <v>70000.00000000032</v>
      </c>
      <c r="C530" s="52">
        <f t="shared" si="960"/>
        <v>133.33333333333334</v>
      </c>
      <c r="D530" s="50">
        <f t="shared" si="961"/>
        <v>4</v>
      </c>
      <c r="E530" s="44">
        <f t="shared" si="962"/>
        <v>4.13</v>
      </c>
      <c r="F530" s="47">
        <f t="shared" si="963"/>
        <v>0.02</v>
      </c>
      <c r="G530" s="52">
        <f t="shared" si="1027"/>
        <v>2.4448891762289086E-2</v>
      </c>
      <c r="H530" s="57">
        <f t="shared" si="1028"/>
        <v>688.19885218191132</v>
      </c>
      <c r="I530" s="52">
        <f t="shared" si="1029"/>
        <v>0</v>
      </c>
      <c r="J530" s="54">
        <f t="shared" si="1030"/>
        <v>2052.7204732612031</v>
      </c>
      <c r="K530" s="46">
        <f t="shared" si="1073"/>
        <v>2052.7204732612031</v>
      </c>
      <c r="L530" s="80">
        <f t="shared" si="964"/>
        <v>0</v>
      </c>
      <c r="M530" s="142">
        <f t="shared" si="965"/>
        <v>0</v>
      </c>
      <c r="N530" s="60">
        <f t="shared" si="966"/>
        <v>4.13</v>
      </c>
      <c r="O530" s="53">
        <f t="shared" si="967"/>
        <v>0</v>
      </c>
      <c r="P530" s="58">
        <f t="shared" si="1031"/>
        <v>2.7774539271026506</v>
      </c>
      <c r="Q530" s="49">
        <f t="shared" si="968"/>
        <v>2.7774539271026506</v>
      </c>
      <c r="R530" s="143">
        <f t="shared" si="969"/>
        <v>0.02</v>
      </c>
      <c r="S530" s="51">
        <f t="shared" si="1032"/>
        <v>1.9008702263220725E-2</v>
      </c>
      <c r="T530" s="57">
        <f t="shared" si="1033"/>
        <v>693.87356838687469</v>
      </c>
      <c r="U530" s="53">
        <f t="shared" si="970"/>
        <v>0</v>
      </c>
      <c r="V530" s="58">
        <f t="shared" si="1034"/>
        <v>2.7760741290450373</v>
      </c>
      <c r="W530" s="49">
        <f t="shared" si="971"/>
        <v>2.7760741290450373</v>
      </c>
      <c r="X530" s="143">
        <f t="shared" si="972"/>
        <v>0.02</v>
      </c>
      <c r="Y530" s="51">
        <f t="shared" si="1035"/>
        <v>1.8413880481964972E-2</v>
      </c>
      <c r="Z530" s="57">
        <f t="shared" si="1036"/>
        <v>680.28128785431602</v>
      </c>
      <c r="AA530" s="53">
        <f t="shared" si="973"/>
        <v>0</v>
      </c>
      <c r="AB530" s="58">
        <f t="shared" si="1037"/>
        <v>2.7796004395322185</v>
      </c>
      <c r="AC530" s="49">
        <f t="shared" si="974"/>
        <v>2.7796004395322185</v>
      </c>
      <c r="AD530" s="143">
        <f t="shared" si="975"/>
        <v>0.02</v>
      </c>
      <c r="AE530" s="49">
        <f t="shared" si="1074"/>
        <v>1.8361190633115972E-2</v>
      </c>
      <c r="AF530" s="57">
        <f t="shared" si="1038"/>
        <v>677.51166550531434</v>
      </c>
      <c r="AG530" s="53">
        <f t="shared" si="976"/>
        <v>0</v>
      </c>
      <c r="AH530" s="58">
        <f t="shared" si="1039"/>
        <v>2.7804124358510518</v>
      </c>
      <c r="AI530" s="49">
        <f t="shared" si="977"/>
        <v>2.7804124358510518</v>
      </c>
      <c r="AJ530" s="143">
        <f t="shared" si="978"/>
        <v>0.02</v>
      </c>
      <c r="AK530" s="51">
        <f t="shared" si="1040"/>
        <v>1.8361748957977375E-2</v>
      </c>
      <c r="AL530" s="57">
        <f t="shared" si="1041"/>
        <v>677.1904137413851</v>
      </c>
      <c r="AM530" s="53">
        <f t="shared" si="979"/>
        <v>0</v>
      </c>
      <c r="AN530" s="58">
        <f t="shared" si="1042"/>
        <v>2.7805086766171079</v>
      </c>
      <c r="AO530" s="49">
        <f t="shared" si="980"/>
        <v>2.7805086766171079</v>
      </c>
      <c r="AP530" s="143">
        <f t="shared" si="981"/>
        <v>0.02</v>
      </c>
      <c r="AQ530" s="51">
        <f t="shared" si="1043"/>
        <v>1.8362044607709571E-2</v>
      </c>
      <c r="AR530" s="57">
        <f t="shared" si="1044"/>
        <v>677.16082445441657</v>
      </c>
      <c r="AS530" s="44">
        <f t="shared" si="982"/>
        <v>3694.8968518701649</v>
      </c>
      <c r="AT530" s="44">
        <f t="shared" si="983"/>
        <v>1477.958740748066</v>
      </c>
      <c r="AU530" s="44">
        <f t="shared" si="984"/>
        <v>923.72421296754123</v>
      </c>
      <c r="AV530" s="47">
        <f t="shared" si="985"/>
        <v>1.907290455583877</v>
      </c>
      <c r="AW530" s="47">
        <f t="shared" si="986"/>
        <v>18.450425223104361</v>
      </c>
      <c r="AX530" s="86">
        <f t="shared" si="987"/>
        <v>537.59432918155107</v>
      </c>
      <c r="AY530" s="86">
        <f t="shared" si="988"/>
        <v>92.77615619351397</v>
      </c>
      <c r="AZ530" s="10">
        <f t="shared" si="1045"/>
        <v>92.77615619351397</v>
      </c>
      <c r="BA530" s="44">
        <f t="shared" si="989"/>
        <v>92.77615619351397</v>
      </c>
      <c r="BB530" s="9">
        <f t="shared" si="990"/>
        <v>92.77615619351397</v>
      </c>
      <c r="BC530" s="45">
        <f t="shared" si="1079"/>
        <v>12370.154159135196</v>
      </c>
      <c r="BD530" s="9">
        <f t="shared" si="991"/>
        <v>92.77615619351397</v>
      </c>
      <c r="BE530" s="45">
        <f t="shared" si="1075"/>
        <v>12370.154159135196</v>
      </c>
      <c r="BF530" s="9">
        <f t="shared" si="992"/>
        <v>92.77615619351397</v>
      </c>
      <c r="BG530" s="45">
        <f t="shared" si="1076"/>
        <v>12370.154159135196</v>
      </c>
      <c r="BH530" s="58"/>
      <c r="BI530" s="58"/>
      <c r="BJ530" s="58">
        <f t="shared" si="1046"/>
        <v>-92.77615619351397</v>
      </c>
      <c r="BK530" s="97"/>
      <c r="BL530" s="44"/>
      <c r="BM530" s="82">
        <f t="shared" si="1047"/>
        <v>52.5</v>
      </c>
      <c r="BN530" s="86">
        <f t="shared" si="1048"/>
        <v>52500</v>
      </c>
      <c r="BO530" s="86">
        <f t="shared" si="1049"/>
        <v>100</v>
      </c>
      <c r="BP530" s="84">
        <f t="shared" si="993"/>
        <v>4</v>
      </c>
      <c r="BQ530" s="84">
        <f t="shared" si="994"/>
        <v>4.13</v>
      </c>
      <c r="BR530" s="84">
        <f t="shared" si="995"/>
        <v>0.02</v>
      </c>
      <c r="BS530" s="84">
        <f t="shared" si="1050"/>
        <v>3.219594307493804E-2</v>
      </c>
      <c r="BT530" s="84">
        <f t="shared" si="1051"/>
        <v>915.72269232386896</v>
      </c>
      <c r="BU530" s="84">
        <f t="shared" si="1052"/>
        <v>0</v>
      </c>
      <c r="BV530" s="83">
        <f t="shared" si="1053"/>
        <v>1463.0623811443936</v>
      </c>
      <c r="BW530" s="81">
        <f t="shared" si="1077"/>
        <v>1463.0623811443936</v>
      </c>
      <c r="BX530" s="83">
        <f t="shared" si="996"/>
        <v>0</v>
      </c>
      <c r="BY530" s="141">
        <f t="shared" si="997"/>
        <v>0</v>
      </c>
      <c r="BZ530" s="83">
        <f t="shared" si="998"/>
        <v>4.13</v>
      </c>
      <c r="CA530" s="83">
        <f t="shared" si="999"/>
        <v>0</v>
      </c>
      <c r="CB530" s="83">
        <f t="shared" si="1054"/>
        <v>2.7828007296348902</v>
      </c>
      <c r="CC530" s="83">
        <f t="shared" si="1000"/>
        <v>2.7828007296348902</v>
      </c>
      <c r="CD530" s="143">
        <f t="shared" si="1001"/>
        <v>0.02</v>
      </c>
      <c r="CE530" s="83">
        <f t="shared" si="1055"/>
        <v>1.7988523213569769E-2</v>
      </c>
      <c r="CF530" s="84">
        <f t="shared" si="1056"/>
        <v>916.57538210804398</v>
      </c>
      <c r="CG530" s="83">
        <f t="shared" si="1002"/>
        <v>0</v>
      </c>
      <c r="CH530" s="83">
        <f t="shared" si="1057"/>
        <v>2.7833559431095751</v>
      </c>
      <c r="CI530" s="83">
        <f t="shared" si="1003"/>
        <v>2.7833559431095751</v>
      </c>
      <c r="CJ530" s="143">
        <f t="shared" si="1004"/>
        <v>0.02</v>
      </c>
      <c r="CK530" s="83">
        <f t="shared" si="1058"/>
        <v>1.7180910799758496E-2</v>
      </c>
      <c r="CL530" s="84">
        <f t="shared" si="1059"/>
        <v>858.18672329810988</v>
      </c>
      <c r="CM530" s="83">
        <f t="shared" si="1005"/>
        <v>0</v>
      </c>
      <c r="CN530" s="83">
        <f t="shared" si="1060"/>
        <v>2.7516858722129545</v>
      </c>
      <c r="CO530" s="83">
        <f t="shared" si="1006"/>
        <v>2.7516858722129545</v>
      </c>
      <c r="CP530" s="143">
        <f t="shared" si="1007"/>
        <v>0.02</v>
      </c>
      <c r="CQ530" s="83">
        <f t="shared" si="1061"/>
        <v>1.7340564504283795E-2</v>
      </c>
      <c r="CR530" s="84">
        <f t="shared" si="1062"/>
        <v>844.70762200174272</v>
      </c>
      <c r="CS530" s="83">
        <f t="shared" si="1008"/>
        <v>0</v>
      </c>
      <c r="CT530" s="83">
        <f t="shared" si="1063"/>
        <v>2.7462106511799282</v>
      </c>
      <c r="CU530" s="83">
        <f t="shared" si="1009"/>
        <v>2.7462106511799282</v>
      </c>
      <c r="CV530" s="143">
        <f t="shared" si="1010"/>
        <v>0.02</v>
      </c>
      <c r="CW530" s="83">
        <f t="shared" si="1064"/>
        <v>1.7368526987183858E-2</v>
      </c>
      <c r="CX530" s="84">
        <f t="shared" si="1065"/>
        <v>843.28299347293898</v>
      </c>
      <c r="CY530" s="83">
        <f t="shared" si="1011"/>
        <v>0</v>
      </c>
      <c r="CZ530" s="83">
        <f t="shared" si="1066"/>
        <v>2.7456723609917431</v>
      </c>
      <c r="DA530" s="83">
        <f t="shared" si="1012"/>
        <v>2.7456723609917431</v>
      </c>
      <c r="DB530" s="143">
        <f t="shared" si="1013"/>
        <v>0.02</v>
      </c>
      <c r="DC530" s="83">
        <f t="shared" si="1067"/>
        <v>1.736944676732579E-2</v>
      </c>
      <c r="DD530" s="84">
        <f t="shared" si="1068"/>
        <v>843.21409225776279</v>
      </c>
      <c r="DE530" s="86">
        <f t="shared" si="1014"/>
        <v>2633.5122860599085</v>
      </c>
      <c r="DF530" s="86">
        <f t="shared" si="1015"/>
        <v>1053.4049144239634</v>
      </c>
      <c r="DG530" s="86">
        <f t="shared" si="1016"/>
        <v>658.37807151497714</v>
      </c>
      <c r="DH530" s="86">
        <f t="shared" si="1017"/>
        <v>0.21247168665246621</v>
      </c>
      <c r="DI530" s="86">
        <f t="shared" si="1018"/>
        <v>0.40891655660548226</v>
      </c>
      <c r="DJ530" s="86">
        <f t="shared" si="1019"/>
        <v>21.88648126806919</v>
      </c>
      <c r="DK530" s="86">
        <f t="shared" si="1020"/>
        <v>-287.1954560433482</v>
      </c>
      <c r="DL530" s="86">
        <f t="shared" si="1078"/>
        <v>-287.1954560433482</v>
      </c>
      <c r="DM530" s="86">
        <f t="shared" si="1021"/>
        <v>-287.1954560433482</v>
      </c>
      <c r="DN530" s="85">
        <f t="shared" si="1022"/>
        <v>0</v>
      </c>
      <c r="DO530" s="85">
        <f t="shared" si="1069"/>
        <v>0</v>
      </c>
      <c r="DP530" s="85">
        <f t="shared" si="1023"/>
        <v>0</v>
      </c>
      <c r="DQ530" s="85">
        <f t="shared" si="1070"/>
        <v>0</v>
      </c>
      <c r="DR530" s="85">
        <f t="shared" si="1024"/>
        <v>0</v>
      </c>
      <c r="DS530" s="85">
        <f t="shared" si="1071"/>
        <v>0</v>
      </c>
      <c r="DT530" s="81"/>
      <c r="DU530" s="81"/>
      <c r="DV530" s="81">
        <f t="shared" si="1072"/>
        <v>0</v>
      </c>
      <c r="DW530" s="100"/>
    </row>
    <row r="531" spans="1:127" x14ac:dyDescent="0.2">
      <c r="A531" s="59">
        <f t="shared" si="1025"/>
        <v>70.133333333333653</v>
      </c>
      <c r="B531" s="44">
        <f t="shared" si="1026"/>
        <v>70133.333333333649</v>
      </c>
      <c r="C531" s="52">
        <f t="shared" si="960"/>
        <v>133.33333333333334</v>
      </c>
      <c r="D531" s="50">
        <f t="shared" si="961"/>
        <v>4</v>
      </c>
      <c r="E531" s="44">
        <f t="shared" si="962"/>
        <v>4.13</v>
      </c>
      <c r="F531" s="47">
        <f t="shared" si="963"/>
        <v>0.02</v>
      </c>
      <c r="G531" s="52">
        <f t="shared" si="1027"/>
        <v>2.4446225095622418E-2</v>
      </c>
      <c r="H531" s="57">
        <f t="shared" si="1028"/>
        <v>688.98811960496073</v>
      </c>
      <c r="I531" s="52">
        <f t="shared" si="1029"/>
        <v>0</v>
      </c>
      <c r="J531" s="54">
        <f t="shared" si="1030"/>
        <v>2057.0368732612028</v>
      </c>
      <c r="K531" s="46">
        <f t="shared" si="1073"/>
        <v>2057.0368732612028</v>
      </c>
      <c r="L531" s="80">
        <f t="shared" si="964"/>
        <v>0</v>
      </c>
      <c r="M531" s="142">
        <f t="shared" si="965"/>
        <v>0</v>
      </c>
      <c r="N531" s="60">
        <f t="shared" si="966"/>
        <v>4.13</v>
      </c>
      <c r="O531" s="53">
        <f t="shared" si="967"/>
        <v>0</v>
      </c>
      <c r="P531" s="58">
        <f t="shared" si="1031"/>
        <v>2.7775716039357126</v>
      </c>
      <c r="Q531" s="49">
        <f t="shared" si="968"/>
        <v>2.7775716039357126</v>
      </c>
      <c r="R531" s="143">
        <f t="shared" si="969"/>
        <v>0.02</v>
      </c>
      <c r="S531" s="51">
        <f t="shared" si="1032"/>
        <v>1.9006035596554057E-2</v>
      </c>
      <c r="T531" s="57">
        <f t="shared" si="1033"/>
        <v>694.78602847580305</v>
      </c>
      <c r="U531" s="53">
        <f t="shared" si="970"/>
        <v>0</v>
      </c>
      <c r="V531" s="58">
        <f t="shared" si="1034"/>
        <v>2.7761811351384127</v>
      </c>
      <c r="W531" s="49">
        <f t="shared" si="971"/>
        <v>2.7761811351384127</v>
      </c>
      <c r="X531" s="143">
        <f t="shared" si="972"/>
        <v>0.02</v>
      </c>
      <c r="Y531" s="51">
        <f t="shared" si="1035"/>
        <v>1.8411213815298304E-2</v>
      </c>
      <c r="Z531" s="57">
        <f t="shared" si="1036"/>
        <v>681.16563249799765</v>
      </c>
      <c r="AA531" s="53">
        <f t="shared" si="973"/>
        <v>0</v>
      </c>
      <c r="AB531" s="58">
        <f t="shared" si="1037"/>
        <v>2.7796666529049601</v>
      </c>
      <c r="AC531" s="49">
        <f t="shared" si="974"/>
        <v>2.7796666529049601</v>
      </c>
      <c r="AD531" s="143">
        <f t="shared" si="975"/>
        <v>0.02</v>
      </c>
      <c r="AE531" s="49">
        <f t="shared" si="1074"/>
        <v>1.8358523966449304E-2</v>
      </c>
      <c r="AF531" s="57">
        <f t="shared" si="1038"/>
        <v>678.39236078024976</v>
      </c>
      <c r="AG531" s="53">
        <f t="shared" si="976"/>
        <v>0</v>
      </c>
      <c r="AH531" s="58">
        <f t="shared" si="1039"/>
        <v>2.7804700540251845</v>
      </c>
      <c r="AI531" s="49">
        <f t="shared" si="977"/>
        <v>2.7804700540251845</v>
      </c>
      <c r="AJ531" s="143">
        <f t="shared" si="978"/>
        <v>0.02</v>
      </c>
      <c r="AK531" s="51">
        <f t="shared" si="1040"/>
        <v>1.8359082291310707E-2</v>
      </c>
      <c r="AL531" s="57">
        <f t="shared" si="1041"/>
        <v>678.07087859079149</v>
      </c>
      <c r="AM531" s="53">
        <f t="shared" si="979"/>
        <v>0</v>
      </c>
      <c r="AN531" s="58">
        <f t="shared" si="1042"/>
        <v>2.7805652447594134</v>
      </c>
      <c r="AO531" s="49">
        <f t="shared" si="980"/>
        <v>2.7805652447594134</v>
      </c>
      <c r="AP531" s="143">
        <f t="shared" si="981"/>
        <v>0.02</v>
      </c>
      <c r="AQ531" s="51">
        <f t="shared" si="1043"/>
        <v>1.8359377941042903E-2</v>
      </c>
      <c r="AR531" s="57">
        <f t="shared" si="1044"/>
        <v>678.04127300585276</v>
      </c>
      <c r="AS531" s="44">
        <f t="shared" si="982"/>
        <v>3702.6663718701648</v>
      </c>
      <c r="AT531" s="44">
        <f t="shared" si="983"/>
        <v>1481.0665487480658</v>
      </c>
      <c r="AU531" s="44">
        <f t="shared" si="984"/>
        <v>925.66659296754119</v>
      </c>
      <c r="AV531" s="47">
        <f t="shared" si="985"/>
        <v>1.8947343281847886</v>
      </c>
      <c r="AW531" s="47">
        <f t="shared" si="986"/>
        <v>18.222759779768495</v>
      </c>
      <c r="AX531" s="86">
        <f t="shared" si="987"/>
        <v>526.99060992070656</v>
      </c>
      <c r="AY531" s="86">
        <f t="shared" si="988"/>
        <v>91.771963629769459</v>
      </c>
      <c r="AZ531" s="10">
        <f t="shared" si="1045"/>
        <v>91.771963629769459</v>
      </c>
      <c r="BA531" s="44">
        <f t="shared" si="989"/>
        <v>91.771963629769459</v>
      </c>
      <c r="BB531" s="9">
        <f t="shared" si="990"/>
        <v>91.771963629769459</v>
      </c>
      <c r="BC531" s="45">
        <f t="shared" si="1079"/>
        <v>12236.261817302595</v>
      </c>
      <c r="BD531" s="9">
        <f t="shared" si="991"/>
        <v>91.771963629769459</v>
      </c>
      <c r="BE531" s="45">
        <f t="shared" si="1075"/>
        <v>12236.261817302595</v>
      </c>
      <c r="BF531" s="9">
        <f t="shared" si="992"/>
        <v>91.771963629769459</v>
      </c>
      <c r="BG531" s="45">
        <f t="shared" si="1076"/>
        <v>12236.261817302595</v>
      </c>
      <c r="BH531" s="58"/>
      <c r="BI531" s="58"/>
      <c r="BJ531" s="58">
        <f t="shared" si="1046"/>
        <v>-91.771963629769459</v>
      </c>
      <c r="BK531" s="97"/>
      <c r="BL531" s="44"/>
      <c r="BM531" s="82">
        <f t="shared" si="1047"/>
        <v>52.6</v>
      </c>
      <c r="BN531" s="86">
        <f t="shared" si="1048"/>
        <v>52600</v>
      </c>
      <c r="BO531" s="86">
        <f t="shared" si="1049"/>
        <v>100</v>
      </c>
      <c r="BP531" s="84">
        <f t="shared" si="993"/>
        <v>4</v>
      </c>
      <c r="BQ531" s="84">
        <f t="shared" si="994"/>
        <v>4.13</v>
      </c>
      <c r="BR531" s="84">
        <f t="shared" si="995"/>
        <v>0.02</v>
      </c>
      <c r="BS531" s="84">
        <f t="shared" si="1050"/>
        <v>3.2193943074938038E-2</v>
      </c>
      <c r="BT531" s="84">
        <f t="shared" si="1051"/>
        <v>916.50223089711199</v>
      </c>
      <c r="BU531" s="84">
        <f t="shared" si="1052"/>
        <v>0</v>
      </c>
      <c r="BV531" s="83">
        <f t="shared" si="1053"/>
        <v>1466.2996811443936</v>
      </c>
      <c r="BW531" s="81">
        <f t="shared" si="1077"/>
        <v>1466.2996811443936</v>
      </c>
      <c r="BX531" s="83">
        <f t="shared" si="996"/>
        <v>0</v>
      </c>
      <c r="BY531" s="141">
        <f t="shared" si="997"/>
        <v>0</v>
      </c>
      <c r="BZ531" s="83">
        <f t="shared" si="998"/>
        <v>4.13</v>
      </c>
      <c r="CA531" s="83">
        <f t="shared" si="999"/>
        <v>0</v>
      </c>
      <c r="CB531" s="83">
        <f t="shared" si="1054"/>
        <v>2.7835223497022272</v>
      </c>
      <c r="CC531" s="83">
        <f t="shared" si="1000"/>
        <v>2.7835223497022272</v>
      </c>
      <c r="CD531" s="143">
        <f t="shared" si="1001"/>
        <v>0.02</v>
      </c>
      <c r="CE531" s="83">
        <f t="shared" si="1055"/>
        <v>1.798652321356977E-2</v>
      </c>
      <c r="CF531" s="84">
        <f t="shared" si="1056"/>
        <v>917.22176411527914</v>
      </c>
      <c r="CG531" s="83">
        <f t="shared" si="1002"/>
        <v>0</v>
      </c>
      <c r="CH531" s="83">
        <f t="shared" si="1057"/>
        <v>2.7839927317367335</v>
      </c>
      <c r="CI531" s="83">
        <f t="shared" si="1003"/>
        <v>2.7839927317367335</v>
      </c>
      <c r="CJ531" s="143">
        <f t="shared" si="1004"/>
        <v>0.02</v>
      </c>
      <c r="CK531" s="83">
        <f t="shared" si="1058"/>
        <v>1.7178910799758498E-2</v>
      </c>
      <c r="CL531" s="84">
        <f t="shared" si="1059"/>
        <v>858.80396058830593</v>
      </c>
      <c r="CM531" s="83">
        <f t="shared" si="1005"/>
        <v>0</v>
      </c>
      <c r="CN531" s="83">
        <f t="shared" si="1060"/>
        <v>2.7521726674064495</v>
      </c>
      <c r="CO531" s="83">
        <f t="shared" si="1006"/>
        <v>2.7521726674064495</v>
      </c>
      <c r="CP531" s="143">
        <f t="shared" si="1007"/>
        <v>0.02</v>
      </c>
      <c r="CQ531" s="83">
        <f t="shared" si="1061"/>
        <v>1.7338564504283796E-2</v>
      </c>
      <c r="CR531" s="84">
        <f t="shared" si="1062"/>
        <v>845.33776531422552</v>
      </c>
      <c r="CS531" s="83">
        <f t="shared" si="1008"/>
        <v>0</v>
      </c>
      <c r="CT531" s="83">
        <f t="shared" si="1063"/>
        <v>2.7466720674767551</v>
      </c>
      <c r="CU531" s="83">
        <f t="shared" si="1009"/>
        <v>2.7466720674767551</v>
      </c>
      <c r="CV531" s="143">
        <f t="shared" si="1010"/>
        <v>0.02</v>
      </c>
      <c r="CW531" s="83">
        <f t="shared" si="1064"/>
        <v>1.7366526987183859E-2</v>
      </c>
      <c r="CX531" s="84">
        <f t="shared" si="1065"/>
        <v>843.91541134589863</v>
      </c>
      <c r="CY531" s="83">
        <f t="shared" si="1011"/>
        <v>0</v>
      </c>
      <c r="CZ531" s="83">
        <f t="shared" si="1066"/>
        <v>2.7461313577092721</v>
      </c>
      <c r="DA531" s="83">
        <f t="shared" si="1012"/>
        <v>2.7461313577092721</v>
      </c>
      <c r="DB531" s="143">
        <f t="shared" si="1013"/>
        <v>0.02</v>
      </c>
      <c r="DC531" s="83">
        <f t="shared" si="1067"/>
        <v>1.7367446767325791E-2</v>
      </c>
      <c r="DD531" s="84">
        <f t="shared" si="1068"/>
        <v>843.84666761577273</v>
      </c>
      <c r="DE531" s="86">
        <f t="shared" si="1014"/>
        <v>2639.3394260599084</v>
      </c>
      <c r="DF531" s="86">
        <f t="shared" si="1015"/>
        <v>1055.7357704239632</v>
      </c>
      <c r="DG531" s="86">
        <f t="shared" si="1016"/>
        <v>659.8348565149771</v>
      </c>
      <c r="DH531" s="86">
        <f t="shared" si="1017"/>
        <v>0.21183383261251082</v>
      </c>
      <c r="DI531" s="86">
        <f t="shared" si="1018"/>
        <v>0.40666448433678049</v>
      </c>
      <c r="DJ531" s="86">
        <f t="shared" si="1019"/>
        <v>21.66058399911601</v>
      </c>
      <c r="DK531" s="86">
        <f t="shared" si="1020"/>
        <v>-289.68502146037861</v>
      </c>
      <c r="DL531" s="86">
        <f t="shared" si="1078"/>
        <v>-289.68502146037861</v>
      </c>
      <c r="DM531" s="86">
        <f t="shared" si="1021"/>
        <v>-289.68502146037861</v>
      </c>
      <c r="DN531" s="85">
        <f t="shared" si="1022"/>
        <v>0</v>
      </c>
      <c r="DO531" s="85">
        <f t="shared" si="1069"/>
        <v>0</v>
      </c>
      <c r="DP531" s="85">
        <f t="shared" si="1023"/>
        <v>0</v>
      </c>
      <c r="DQ531" s="85">
        <f t="shared" si="1070"/>
        <v>0</v>
      </c>
      <c r="DR531" s="85">
        <f t="shared" si="1024"/>
        <v>0</v>
      </c>
      <c r="DS531" s="85">
        <f t="shared" si="1071"/>
        <v>0</v>
      </c>
      <c r="DT531" s="81"/>
      <c r="DU531" s="81"/>
      <c r="DV531" s="81">
        <f t="shared" si="1072"/>
        <v>0</v>
      </c>
      <c r="DW531" s="100"/>
    </row>
    <row r="532" spans="1:127" x14ac:dyDescent="0.2">
      <c r="A532" s="59">
        <f t="shared" si="1025"/>
        <v>70.266666666666978</v>
      </c>
      <c r="B532" s="44">
        <f t="shared" si="1026"/>
        <v>70266.666666666977</v>
      </c>
      <c r="C532" s="52">
        <f t="shared" si="960"/>
        <v>133.33333333333334</v>
      </c>
      <c r="D532" s="50">
        <f t="shared" si="961"/>
        <v>4</v>
      </c>
      <c r="E532" s="44">
        <f t="shared" si="962"/>
        <v>4.13</v>
      </c>
      <c r="F532" s="47">
        <f t="shared" si="963"/>
        <v>0.02</v>
      </c>
      <c r="G532" s="52">
        <f t="shared" si="1027"/>
        <v>2.444355842895575E-2</v>
      </c>
      <c r="H532" s="57">
        <f t="shared" si="1028"/>
        <v>689.77730093707657</v>
      </c>
      <c r="I532" s="52">
        <f t="shared" si="1029"/>
        <v>0</v>
      </c>
      <c r="J532" s="54">
        <f t="shared" si="1030"/>
        <v>2061.3532732612025</v>
      </c>
      <c r="K532" s="46">
        <f t="shared" si="1073"/>
        <v>2061.3532732612025</v>
      </c>
      <c r="L532" s="80">
        <f t="shared" si="964"/>
        <v>0</v>
      </c>
      <c r="M532" s="142">
        <f t="shared" si="965"/>
        <v>0</v>
      </c>
      <c r="N532" s="60">
        <f t="shared" si="966"/>
        <v>4.13</v>
      </c>
      <c r="O532" s="53">
        <f t="shared" si="967"/>
        <v>0</v>
      </c>
      <c r="P532" s="58">
        <f t="shared" si="1031"/>
        <v>2.7776916017401097</v>
      </c>
      <c r="Q532" s="49">
        <f t="shared" si="968"/>
        <v>2.7776916017401097</v>
      </c>
      <c r="R532" s="143">
        <f t="shared" si="969"/>
        <v>0.02</v>
      </c>
      <c r="S532" s="51">
        <f t="shared" si="1032"/>
        <v>1.9003368929887389E-2</v>
      </c>
      <c r="T532" s="57">
        <f t="shared" si="1033"/>
        <v>695.69832189721194</v>
      </c>
      <c r="U532" s="53">
        <f t="shared" si="970"/>
        <v>0</v>
      </c>
      <c r="V532" s="58">
        <f t="shared" si="1034"/>
        <v>2.7762912877887542</v>
      </c>
      <c r="W532" s="49">
        <f t="shared" si="971"/>
        <v>2.7762912877887542</v>
      </c>
      <c r="X532" s="143">
        <f t="shared" si="972"/>
        <v>0.02</v>
      </c>
      <c r="Y532" s="51">
        <f t="shared" si="1035"/>
        <v>1.8408547148631636E-2</v>
      </c>
      <c r="Z532" s="57">
        <f t="shared" si="1036"/>
        <v>682.04981498157554</v>
      </c>
      <c r="AA532" s="53">
        <f t="shared" si="973"/>
        <v>0</v>
      </c>
      <c r="AB532" s="58">
        <f t="shared" si="1037"/>
        <v>2.7797358487954278</v>
      </c>
      <c r="AC532" s="49">
        <f t="shared" si="974"/>
        <v>2.7797358487954278</v>
      </c>
      <c r="AD532" s="143">
        <f t="shared" si="975"/>
        <v>0.02</v>
      </c>
      <c r="AE532" s="49">
        <f t="shared" si="1074"/>
        <v>1.8355857299782636E-2</v>
      </c>
      <c r="AF532" s="57">
        <f t="shared" si="1038"/>
        <v>679.27290716346124</v>
      </c>
      <c r="AG532" s="53">
        <f t="shared" si="976"/>
        <v>0</v>
      </c>
      <c r="AH532" s="58">
        <f t="shared" si="1039"/>
        <v>2.7805306327433406</v>
      </c>
      <c r="AI532" s="49">
        <f t="shared" si="977"/>
        <v>2.7805306327433406</v>
      </c>
      <c r="AJ532" s="143">
        <f t="shared" si="978"/>
        <v>0.02</v>
      </c>
      <c r="AK532" s="51">
        <f t="shared" si="1040"/>
        <v>1.8356415624644039E-2</v>
      </c>
      <c r="AL532" s="57">
        <f t="shared" si="1041"/>
        <v>678.95119731874183</v>
      </c>
      <c r="AM532" s="53">
        <f t="shared" si="979"/>
        <v>0</v>
      </c>
      <c r="AN532" s="58">
        <f t="shared" si="1042"/>
        <v>2.7806247718655079</v>
      </c>
      <c r="AO532" s="49">
        <f t="shared" si="980"/>
        <v>2.7806247718655079</v>
      </c>
      <c r="AP532" s="143">
        <f t="shared" si="981"/>
        <v>0.02</v>
      </c>
      <c r="AQ532" s="51">
        <f t="shared" si="1043"/>
        <v>1.8356711274376235E-2</v>
      </c>
      <c r="AR532" s="57">
        <f t="shared" si="1044"/>
        <v>678.92157577365913</v>
      </c>
      <c r="AS532" s="44">
        <f t="shared" si="982"/>
        <v>3710.4358918701646</v>
      </c>
      <c r="AT532" s="44">
        <f t="shared" si="983"/>
        <v>1484.1743567480657</v>
      </c>
      <c r="AU532" s="44">
        <f t="shared" si="984"/>
        <v>927.60897296754115</v>
      </c>
      <c r="AV532" s="47">
        <f t="shared" si="985"/>
        <v>1.8822859113451733</v>
      </c>
      <c r="AW532" s="47">
        <f t="shared" si="986"/>
        <v>17.998353843594693</v>
      </c>
      <c r="AX532" s="86">
        <f t="shared" si="987"/>
        <v>516.61677959158908</v>
      </c>
      <c r="AY532" s="86">
        <f t="shared" si="988"/>
        <v>90.773861007913837</v>
      </c>
      <c r="AZ532" s="10">
        <f t="shared" si="1045"/>
        <v>90.773861007913837</v>
      </c>
      <c r="BA532" s="44">
        <f t="shared" si="989"/>
        <v>90.773861007913837</v>
      </c>
      <c r="BB532" s="9">
        <f t="shared" si="990"/>
        <v>90.773861007913837</v>
      </c>
      <c r="BC532" s="45">
        <f t="shared" si="1079"/>
        <v>12103.181467721846</v>
      </c>
      <c r="BD532" s="9">
        <f t="shared" si="991"/>
        <v>90.773861007913837</v>
      </c>
      <c r="BE532" s="45">
        <f t="shared" si="1075"/>
        <v>12103.181467721846</v>
      </c>
      <c r="BF532" s="9">
        <f t="shared" si="992"/>
        <v>90.773861007913837</v>
      </c>
      <c r="BG532" s="45">
        <f t="shared" si="1076"/>
        <v>12103.181467721846</v>
      </c>
      <c r="BH532" s="58"/>
      <c r="BI532" s="58"/>
      <c r="BJ532" s="58">
        <f t="shared" si="1046"/>
        <v>-90.773861007913837</v>
      </c>
      <c r="BK532" s="97"/>
      <c r="BL532" s="44"/>
      <c r="BM532" s="82">
        <f t="shared" si="1047"/>
        <v>52.7</v>
      </c>
      <c r="BN532" s="86">
        <f t="shared" si="1048"/>
        <v>52700</v>
      </c>
      <c r="BO532" s="86">
        <f t="shared" si="1049"/>
        <v>100</v>
      </c>
      <c r="BP532" s="84">
        <f t="shared" si="993"/>
        <v>4</v>
      </c>
      <c r="BQ532" s="84">
        <f t="shared" si="994"/>
        <v>4.13</v>
      </c>
      <c r="BR532" s="84">
        <f t="shared" si="995"/>
        <v>0.02</v>
      </c>
      <c r="BS532" s="84">
        <f t="shared" si="1050"/>
        <v>3.2191943074938036E-2</v>
      </c>
      <c r="BT532" s="84">
        <f t="shared" si="1051"/>
        <v>917.28172104420491</v>
      </c>
      <c r="BU532" s="84">
        <f t="shared" si="1052"/>
        <v>0</v>
      </c>
      <c r="BV532" s="83">
        <f t="shared" si="1053"/>
        <v>1469.5369811443936</v>
      </c>
      <c r="BW532" s="81">
        <f t="shared" si="1077"/>
        <v>1469.5369811443936</v>
      </c>
      <c r="BX532" s="83">
        <f t="shared" si="996"/>
        <v>0</v>
      </c>
      <c r="BY532" s="141">
        <f t="shared" si="997"/>
        <v>0</v>
      </c>
      <c r="BZ532" s="83">
        <f t="shared" si="998"/>
        <v>4.13</v>
      </c>
      <c r="CA532" s="83">
        <f t="shared" si="999"/>
        <v>0</v>
      </c>
      <c r="CB532" s="83">
        <f t="shared" si="1054"/>
        <v>2.7842460908252988</v>
      </c>
      <c r="CC532" s="83">
        <f t="shared" si="1000"/>
        <v>2.7842460908252988</v>
      </c>
      <c r="CD532" s="143">
        <f t="shared" si="1001"/>
        <v>0.02</v>
      </c>
      <c r="CE532" s="83">
        <f t="shared" si="1055"/>
        <v>1.7984523213569772E-2</v>
      </c>
      <c r="CF532" s="84">
        <f t="shared" si="1056"/>
        <v>917.86790669845243</v>
      </c>
      <c r="CG532" s="83">
        <f t="shared" si="1002"/>
        <v>0</v>
      </c>
      <c r="CH532" s="83">
        <f t="shared" si="1057"/>
        <v>2.7846308232697208</v>
      </c>
      <c r="CI532" s="83">
        <f t="shared" si="1003"/>
        <v>2.7846308232697208</v>
      </c>
      <c r="CJ532" s="143">
        <f t="shared" si="1004"/>
        <v>0.02</v>
      </c>
      <c r="CK532" s="83">
        <f t="shared" si="1058"/>
        <v>1.7176910799758499E-2</v>
      </c>
      <c r="CL532" s="84">
        <f t="shared" si="1059"/>
        <v>859.42098485722499</v>
      </c>
      <c r="CM532" s="83">
        <f t="shared" si="1005"/>
        <v>0</v>
      </c>
      <c r="CN532" s="83">
        <f t="shared" si="1060"/>
        <v>2.7526606969041483</v>
      </c>
      <c r="CO532" s="83">
        <f t="shared" si="1006"/>
        <v>2.7526606969041483</v>
      </c>
      <c r="CP532" s="143">
        <f t="shared" si="1007"/>
        <v>0.02</v>
      </c>
      <c r="CQ532" s="83">
        <f t="shared" si="1061"/>
        <v>1.7336564504283797E-2</v>
      </c>
      <c r="CR532" s="84">
        <f t="shared" si="1062"/>
        <v>845.96772449918546</v>
      </c>
      <c r="CS532" s="83">
        <f t="shared" si="1008"/>
        <v>0</v>
      </c>
      <c r="CT532" s="83">
        <f t="shared" si="1063"/>
        <v>2.7471348003903362</v>
      </c>
      <c r="CU532" s="83">
        <f t="shared" si="1009"/>
        <v>2.7471348003903362</v>
      </c>
      <c r="CV532" s="143">
        <f t="shared" si="1010"/>
        <v>0.02</v>
      </c>
      <c r="CW532" s="83">
        <f t="shared" si="1064"/>
        <v>1.7364526987183861E-2</v>
      </c>
      <c r="CX532" s="84">
        <f t="shared" si="1065"/>
        <v>844.5476501629314</v>
      </c>
      <c r="CY532" s="83">
        <f t="shared" si="1011"/>
        <v>0</v>
      </c>
      <c r="CZ532" s="83">
        <f t="shared" si="1066"/>
        <v>2.7465916846621234</v>
      </c>
      <c r="DA532" s="83">
        <f t="shared" si="1012"/>
        <v>2.7465916846621234</v>
      </c>
      <c r="DB532" s="143">
        <f t="shared" si="1013"/>
        <v>0.02</v>
      </c>
      <c r="DC532" s="83">
        <f t="shared" si="1067"/>
        <v>1.7365446767325793E-2</v>
      </c>
      <c r="DD532" s="84">
        <f t="shared" si="1068"/>
        <v>844.47906441349232</v>
      </c>
      <c r="DE532" s="86">
        <f t="shared" si="1014"/>
        <v>2645.1665660599083</v>
      </c>
      <c r="DF532" s="86">
        <f t="shared" si="1015"/>
        <v>1058.0666264239633</v>
      </c>
      <c r="DG532" s="86">
        <f t="shared" si="1016"/>
        <v>661.29164151497707</v>
      </c>
      <c r="DH532" s="86">
        <f t="shared" si="1017"/>
        <v>0.21119879128506092</v>
      </c>
      <c r="DI532" s="86">
        <f t="shared" si="1018"/>
        <v>0.40442797320002194</v>
      </c>
      <c r="DJ532" s="86">
        <f t="shared" si="1019"/>
        <v>21.437332761542976</v>
      </c>
      <c r="DK532" s="86">
        <f t="shared" si="1020"/>
        <v>-292.17317949560396</v>
      </c>
      <c r="DL532" s="86">
        <f t="shared" si="1078"/>
        <v>-292.17317949560396</v>
      </c>
      <c r="DM532" s="86">
        <f t="shared" si="1021"/>
        <v>-292.17317949560396</v>
      </c>
      <c r="DN532" s="85">
        <f t="shared" si="1022"/>
        <v>0</v>
      </c>
      <c r="DO532" s="85">
        <f t="shared" si="1069"/>
        <v>0</v>
      </c>
      <c r="DP532" s="85">
        <f t="shared" si="1023"/>
        <v>0</v>
      </c>
      <c r="DQ532" s="85">
        <f t="shared" si="1070"/>
        <v>0</v>
      </c>
      <c r="DR532" s="85">
        <f t="shared" si="1024"/>
        <v>0</v>
      </c>
      <c r="DS532" s="85">
        <f t="shared" si="1071"/>
        <v>0</v>
      </c>
      <c r="DT532" s="81"/>
      <c r="DU532" s="81"/>
      <c r="DV532" s="81">
        <f t="shared" si="1072"/>
        <v>0</v>
      </c>
      <c r="DW532" s="100"/>
    </row>
    <row r="533" spans="1:127" x14ac:dyDescent="0.2">
      <c r="A533" s="59">
        <f t="shared" si="1025"/>
        <v>70.400000000000304</v>
      </c>
      <c r="B533" s="44">
        <f t="shared" si="1026"/>
        <v>70400.000000000306</v>
      </c>
      <c r="C533" s="52">
        <f t="shared" si="960"/>
        <v>133.33333333333334</v>
      </c>
      <c r="D533" s="50">
        <f t="shared" si="961"/>
        <v>4</v>
      </c>
      <c r="E533" s="44">
        <f t="shared" si="962"/>
        <v>4.13</v>
      </c>
      <c r="F533" s="47">
        <f t="shared" si="963"/>
        <v>0.02</v>
      </c>
      <c r="G533" s="52">
        <f t="shared" si="1027"/>
        <v>2.4440891762289082E-2</v>
      </c>
      <c r="H533" s="57">
        <f t="shared" si="1028"/>
        <v>690.56639617825886</v>
      </c>
      <c r="I533" s="52">
        <f t="shared" si="1029"/>
        <v>0</v>
      </c>
      <c r="J533" s="54">
        <f t="shared" si="1030"/>
        <v>2065.6696732612027</v>
      </c>
      <c r="K533" s="46">
        <f t="shared" si="1073"/>
        <v>2065.6696732612027</v>
      </c>
      <c r="L533" s="80">
        <f t="shared" si="964"/>
        <v>0</v>
      </c>
      <c r="M533" s="142">
        <f t="shared" si="965"/>
        <v>0</v>
      </c>
      <c r="N533" s="60">
        <f t="shared" si="966"/>
        <v>4.13</v>
      </c>
      <c r="O533" s="53">
        <f t="shared" si="967"/>
        <v>0</v>
      </c>
      <c r="P533" s="58">
        <f t="shared" si="1031"/>
        <v>2.7778139187538198</v>
      </c>
      <c r="Q533" s="49">
        <f t="shared" si="968"/>
        <v>2.7778139187538198</v>
      </c>
      <c r="R533" s="143">
        <f t="shared" si="969"/>
        <v>0.02</v>
      </c>
      <c r="S533" s="51">
        <f t="shared" si="1032"/>
        <v>1.9000702263220721E-2</v>
      </c>
      <c r="T533" s="57">
        <f t="shared" si="1033"/>
        <v>696.61044790307233</v>
      </c>
      <c r="U533" s="53">
        <f t="shared" si="970"/>
        <v>0</v>
      </c>
      <c r="V533" s="58">
        <f t="shared" si="1034"/>
        <v>2.7764045838548812</v>
      </c>
      <c r="W533" s="49">
        <f t="shared" si="971"/>
        <v>2.7764045838548812</v>
      </c>
      <c r="X533" s="143">
        <f t="shared" si="972"/>
        <v>0.02</v>
      </c>
      <c r="Y533" s="51">
        <f t="shared" si="1035"/>
        <v>1.8405880481964967E-2</v>
      </c>
      <c r="Z533" s="57">
        <f t="shared" si="1036"/>
        <v>682.93383431563029</v>
      </c>
      <c r="AA533" s="53">
        <f t="shared" si="973"/>
        <v>0</v>
      </c>
      <c r="AB533" s="58">
        <f t="shared" si="1037"/>
        <v>2.7798080242585317</v>
      </c>
      <c r="AC533" s="49">
        <f t="shared" si="974"/>
        <v>2.7798080242585317</v>
      </c>
      <c r="AD533" s="143">
        <f t="shared" si="975"/>
        <v>0.02</v>
      </c>
      <c r="AE533" s="49">
        <f t="shared" si="1074"/>
        <v>1.8353190633115968E-2</v>
      </c>
      <c r="AF533" s="57">
        <f t="shared" si="1038"/>
        <v>680.15330371741936</v>
      </c>
      <c r="AG533" s="53">
        <f t="shared" si="976"/>
        <v>0</v>
      </c>
      <c r="AH533" s="58">
        <f t="shared" si="1039"/>
        <v>2.780594169187852</v>
      </c>
      <c r="AI533" s="49">
        <f t="shared" si="977"/>
        <v>2.780594169187852</v>
      </c>
      <c r="AJ533" s="143">
        <f t="shared" si="978"/>
        <v>0.02</v>
      </c>
      <c r="AK533" s="51">
        <f t="shared" si="1040"/>
        <v>1.8353748957977371E-2</v>
      </c>
      <c r="AL533" s="57">
        <f t="shared" si="1041"/>
        <v>679.83136899413648</v>
      </c>
      <c r="AM533" s="53">
        <f t="shared" si="979"/>
        <v>0</v>
      </c>
      <c r="AN533" s="58">
        <f t="shared" si="1042"/>
        <v>2.7806872551436208</v>
      </c>
      <c r="AO533" s="49">
        <f t="shared" si="980"/>
        <v>2.7806872551436208</v>
      </c>
      <c r="AP533" s="143">
        <f t="shared" si="981"/>
        <v>0.02</v>
      </c>
      <c r="AQ533" s="51">
        <f t="shared" si="1043"/>
        <v>1.8354044607709567E-2</v>
      </c>
      <c r="AR533" s="57">
        <f t="shared" si="1044"/>
        <v>679.8017318271601</v>
      </c>
      <c r="AS533" s="44">
        <f t="shared" si="982"/>
        <v>3718.2054118701644</v>
      </c>
      <c r="AT533" s="44">
        <f t="shared" si="983"/>
        <v>1487.2821647480657</v>
      </c>
      <c r="AU533" s="44">
        <f t="shared" si="984"/>
        <v>929.55135296754111</v>
      </c>
      <c r="AV533" s="47">
        <f t="shared" si="985"/>
        <v>1.8699441055048527</v>
      </c>
      <c r="AW533" s="47">
        <f t="shared" si="986"/>
        <v>17.777155014190704</v>
      </c>
      <c r="AX533" s="86">
        <f t="shared" si="987"/>
        <v>506.46743781677361</v>
      </c>
      <c r="AY533" s="86">
        <f t="shared" si="988"/>
        <v>89.781838218665385</v>
      </c>
      <c r="AZ533" s="10">
        <f t="shared" si="1045"/>
        <v>89.781838218665385</v>
      </c>
      <c r="BA533" s="44">
        <f t="shared" si="989"/>
        <v>89.781838218665385</v>
      </c>
      <c r="BB533" s="9">
        <f t="shared" si="990"/>
        <v>89.781838218665385</v>
      </c>
      <c r="BC533" s="45">
        <f t="shared" si="1079"/>
        <v>11970.911762488719</v>
      </c>
      <c r="BD533" s="9">
        <f t="shared" si="991"/>
        <v>89.781838218665385</v>
      </c>
      <c r="BE533" s="45">
        <f t="shared" si="1075"/>
        <v>11970.911762488719</v>
      </c>
      <c r="BF533" s="9">
        <f t="shared" si="992"/>
        <v>89.781838218665385</v>
      </c>
      <c r="BG533" s="45">
        <f t="shared" si="1076"/>
        <v>11970.911762488719</v>
      </c>
      <c r="BH533" s="58"/>
      <c r="BI533" s="58"/>
      <c r="BJ533" s="58">
        <f t="shared" si="1046"/>
        <v>-89.781838218665385</v>
      </c>
      <c r="BK533" s="97"/>
      <c r="BL533" s="44"/>
      <c r="BM533" s="82">
        <f t="shared" si="1047"/>
        <v>52.800000000000004</v>
      </c>
      <c r="BN533" s="86">
        <f t="shared" si="1048"/>
        <v>52800</v>
      </c>
      <c r="BO533" s="86">
        <f t="shared" si="1049"/>
        <v>100</v>
      </c>
      <c r="BP533" s="84">
        <f t="shared" si="993"/>
        <v>4</v>
      </c>
      <c r="BQ533" s="84">
        <f t="shared" si="994"/>
        <v>4.13</v>
      </c>
      <c r="BR533" s="84">
        <f t="shared" si="995"/>
        <v>0.02</v>
      </c>
      <c r="BS533" s="84">
        <f t="shared" si="1050"/>
        <v>3.2189943074938034E-2</v>
      </c>
      <c r="BT533" s="84">
        <f t="shared" si="1051"/>
        <v>918.06116276514763</v>
      </c>
      <c r="BU533" s="84">
        <f t="shared" si="1052"/>
        <v>0</v>
      </c>
      <c r="BV533" s="83">
        <f t="shared" si="1053"/>
        <v>1472.7742811443936</v>
      </c>
      <c r="BW533" s="81">
        <f t="shared" si="1077"/>
        <v>1472.7742811443936</v>
      </c>
      <c r="BX533" s="83">
        <f t="shared" si="996"/>
        <v>0</v>
      </c>
      <c r="BY533" s="141">
        <f t="shared" si="997"/>
        <v>0</v>
      </c>
      <c r="BZ533" s="83">
        <f t="shared" si="998"/>
        <v>4.13</v>
      </c>
      <c r="CA533" s="83">
        <f t="shared" si="999"/>
        <v>0</v>
      </c>
      <c r="CB533" s="83">
        <f t="shared" si="1054"/>
        <v>2.7849719527017016</v>
      </c>
      <c r="CC533" s="83">
        <f t="shared" si="1000"/>
        <v>2.7849719527017016</v>
      </c>
      <c r="CD533" s="143">
        <f t="shared" si="1001"/>
        <v>0.02</v>
      </c>
      <c r="CE533" s="83">
        <f t="shared" si="1055"/>
        <v>1.7982523213569773E-2</v>
      </c>
      <c r="CF533" s="84">
        <f t="shared" si="1056"/>
        <v>918.51380948961844</v>
      </c>
      <c r="CG533" s="83">
        <f t="shared" si="1002"/>
        <v>0</v>
      </c>
      <c r="CH533" s="83">
        <f t="shared" si="1057"/>
        <v>2.7852702158681355</v>
      </c>
      <c r="CI533" s="83">
        <f t="shared" si="1003"/>
        <v>2.7852702158681355</v>
      </c>
      <c r="CJ533" s="143">
        <f t="shared" si="1004"/>
        <v>0.02</v>
      </c>
      <c r="CK533" s="83">
        <f t="shared" si="1058"/>
        <v>1.7174910799758501E-2</v>
      </c>
      <c r="CL533" s="84">
        <f t="shared" si="1059"/>
        <v>860.03779591369357</v>
      </c>
      <c r="CM533" s="83">
        <f t="shared" si="1005"/>
        <v>0</v>
      </c>
      <c r="CN533" s="83">
        <f t="shared" si="1060"/>
        <v>2.7531499591785642</v>
      </c>
      <c r="CO533" s="83">
        <f t="shared" si="1006"/>
        <v>2.7531499591785642</v>
      </c>
      <c r="CP533" s="143">
        <f t="shared" si="1007"/>
        <v>0.02</v>
      </c>
      <c r="CQ533" s="83">
        <f t="shared" si="1061"/>
        <v>1.7334564504283799E-2</v>
      </c>
      <c r="CR533" s="84">
        <f t="shared" si="1062"/>
        <v>846.59749933935302</v>
      </c>
      <c r="CS533" s="83">
        <f t="shared" si="1008"/>
        <v>0</v>
      </c>
      <c r="CT533" s="83">
        <f t="shared" si="1063"/>
        <v>2.747598848528316</v>
      </c>
      <c r="CU533" s="83">
        <f t="shared" si="1009"/>
        <v>2.747598848528316</v>
      </c>
      <c r="CV533" s="143">
        <f t="shared" si="1010"/>
        <v>0.02</v>
      </c>
      <c r="CW533" s="83">
        <f t="shared" si="1064"/>
        <v>1.7362526987183862E-2</v>
      </c>
      <c r="CX533" s="84">
        <f t="shared" si="1065"/>
        <v>845.17970968125996</v>
      </c>
      <c r="CY533" s="83">
        <f t="shared" si="1011"/>
        <v>0</v>
      </c>
      <c r="CZ533" s="83">
        <f t="shared" si="1066"/>
        <v>2.7470533404755697</v>
      </c>
      <c r="DA533" s="83">
        <f t="shared" si="1012"/>
        <v>2.7470533404755697</v>
      </c>
      <c r="DB533" s="143">
        <f t="shared" si="1013"/>
        <v>0.02</v>
      </c>
      <c r="DC533" s="83">
        <f t="shared" si="1067"/>
        <v>1.7363446767325794E-2</v>
      </c>
      <c r="DD533" s="84">
        <f t="shared" si="1068"/>
        <v>845.11128240440428</v>
      </c>
      <c r="DE533" s="86">
        <f t="shared" si="1014"/>
        <v>2650.9937060599086</v>
      </c>
      <c r="DF533" s="86">
        <f t="shared" si="1015"/>
        <v>1060.3974824239633</v>
      </c>
      <c r="DG533" s="86">
        <f t="shared" si="1016"/>
        <v>662.74842651497715</v>
      </c>
      <c r="DH533" s="86">
        <f t="shared" si="1017"/>
        <v>0.21056654727115046</v>
      </c>
      <c r="DI533" s="86">
        <f t="shared" si="1018"/>
        <v>0.40220689725334369</v>
      </c>
      <c r="DJ533" s="86">
        <f t="shared" si="1019"/>
        <v>21.21669321906619</v>
      </c>
      <c r="DK533" s="86">
        <f t="shared" si="1020"/>
        <v>-294.65993037403547</v>
      </c>
      <c r="DL533" s="86">
        <f t="shared" si="1078"/>
        <v>-294.65993037403547</v>
      </c>
      <c r="DM533" s="86">
        <f t="shared" si="1021"/>
        <v>-294.65993037403547</v>
      </c>
      <c r="DN533" s="85">
        <f t="shared" si="1022"/>
        <v>0</v>
      </c>
      <c r="DO533" s="85">
        <f t="shared" si="1069"/>
        <v>0</v>
      </c>
      <c r="DP533" s="85">
        <f t="shared" si="1023"/>
        <v>0</v>
      </c>
      <c r="DQ533" s="85">
        <f t="shared" si="1070"/>
        <v>0</v>
      </c>
      <c r="DR533" s="85">
        <f t="shared" si="1024"/>
        <v>0</v>
      </c>
      <c r="DS533" s="85">
        <f t="shared" si="1071"/>
        <v>0</v>
      </c>
      <c r="DT533" s="81"/>
      <c r="DU533" s="81"/>
      <c r="DV533" s="81">
        <f t="shared" si="1072"/>
        <v>0</v>
      </c>
      <c r="DW533" s="100"/>
    </row>
    <row r="534" spans="1:127" x14ac:dyDescent="0.2">
      <c r="A534" s="59">
        <f t="shared" si="1025"/>
        <v>70.53333333333363</v>
      </c>
      <c r="B534" s="44">
        <f t="shared" si="1026"/>
        <v>70533.333333333634</v>
      </c>
      <c r="C534" s="52">
        <f t="shared" si="960"/>
        <v>133.33333333333334</v>
      </c>
      <c r="D534" s="50">
        <f t="shared" si="961"/>
        <v>4</v>
      </c>
      <c r="E534" s="44">
        <f t="shared" si="962"/>
        <v>4.13</v>
      </c>
      <c r="F534" s="47">
        <f t="shared" si="963"/>
        <v>0.02</v>
      </c>
      <c r="G534" s="52">
        <f t="shared" si="1027"/>
        <v>2.4438225095622414E-2</v>
      </c>
      <c r="H534" s="57">
        <f t="shared" si="1028"/>
        <v>691.35540532850757</v>
      </c>
      <c r="I534" s="52">
        <f t="shared" si="1029"/>
        <v>0</v>
      </c>
      <c r="J534" s="54">
        <f t="shared" si="1030"/>
        <v>2069.9860732612024</v>
      </c>
      <c r="K534" s="46">
        <f t="shared" si="1073"/>
        <v>2069.9860732612024</v>
      </c>
      <c r="L534" s="80">
        <f t="shared" si="964"/>
        <v>0</v>
      </c>
      <c r="M534" s="142">
        <f t="shared" si="965"/>
        <v>0</v>
      </c>
      <c r="N534" s="60">
        <f t="shared" si="966"/>
        <v>4.13</v>
      </c>
      <c r="O534" s="53">
        <f t="shared" si="967"/>
        <v>0</v>
      </c>
      <c r="P534" s="58">
        <f t="shared" si="1031"/>
        <v>2.777938553221591</v>
      </c>
      <c r="Q534" s="49">
        <f t="shared" si="968"/>
        <v>2.777938553221591</v>
      </c>
      <c r="R534" s="143">
        <f t="shared" si="969"/>
        <v>0.02</v>
      </c>
      <c r="S534" s="51">
        <f t="shared" si="1032"/>
        <v>1.8998035596554053E-2</v>
      </c>
      <c r="T534" s="57">
        <f t="shared" si="1033"/>
        <v>697.5224057464502</v>
      </c>
      <c r="U534" s="53">
        <f t="shared" si="970"/>
        <v>0</v>
      </c>
      <c r="V534" s="58">
        <f t="shared" si="1034"/>
        <v>2.7765210201975594</v>
      </c>
      <c r="W534" s="49">
        <f t="shared" si="971"/>
        <v>2.7765210201975594</v>
      </c>
      <c r="X534" s="143">
        <f t="shared" si="972"/>
        <v>0.02</v>
      </c>
      <c r="Y534" s="51">
        <f t="shared" si="1035"/>
        <v>1.8403213815298299E-2</v>
      </c>
      <c r="Z534" s="57">
        <f t="shared" si="1036"/>
        <v>683.8176895124152</v>
      </c>
      <c r="AA534" s="53">
        <f t="shared" si="973"/>
        <v>0</v>
      </c>
      <c r="AB534" s="58">
        <f t="shared" si="1037"/>
        <v>2.7798831763471163</v>
      </c>
      <c r="AC534" s="49">
        <f t="shared" si="974"/>
        <v>2.7798831763471163</v>
      </c>
      <c r="AD534" s="143">
        <f t="shared" si="975"/>
        <v>0.02</v>
      </c>
      <c r="AE534" s="49">
        <f t="shared" si="1074"/>
        <v>1.83505239664493E-2</v>
      </c>
      <c r="AF534" s="57">
        <f t="shared" si="1038"/>
        <v>681.03354950607968</v>
      </c>
      <c r="AG534" s="53">
        <f t="shared" si="976"/>
        <v>0</v>
      </c>
      <c r="AH534" s="58">
        <f t="shared" si="1039"/>
        <v>2.7806606605395547</v>
      </c>
      <c r="AI534" s="49">
        <f t="shared" si="977"/>
        <v>2.7806606605395547</v>
      </c>
      <c r="AJ534" s="143">
        <f t="shared" si="978"/>
        <v>0.02</v>
      </c>
      <c r="AK534" s="51">
        <f t="shared" si="1040"/>
        <v>1.8351082291310702E-2</v>
      </c>
      <c r="AL534" s="57">
        <f t="shared" si="1041"/>
        <v>680.71139268729814</v>
      </c>
      <c r="AM534" s="53">
        <f t="shared" si="979"/>
        <v>0</v>
      </c>
      <c r="AN534" s="58">
        <f t="shared" si="1042"/>
        <v>2.7807526918005561</v>
      </c>
      <c r="AO534" s="49">
        <f t="shared" si="980"/>
        <v>2.7807526918005561</v>
      </c>
      <c r="AP534" s="143">
        <f t="shared" si="981"/>
        <v>0.02</v>
      </c>
      <c r="AQ534" s="51">
        <f t="shared" si="1043"/>
        <v>1.8351377941042898E-2</v>
      </c>
      <c r="AR534" s="57">
        <f t="shared" si="1044"/>
        <v>680.68174023709196</v>
      </c>
      <c r="AS534" s="44">
        <f t="shared" si="982"/>
        <v>3725.9749318701643</v>
      </c>
      <c r="AT534" s="44">
        <f t="shared" si="983"/>
        <v>1490.3899727480657</v>
      </c>
      <c r="AU534" s="44">
        <f t="shared" si="984"/>
        <v>931.49373296754106</v>
      </c>
      <c r="AV534" s="47">
        <f t="shared" si="985"/>
        <v>1.8577078239560083</v>
      </c>
      <c r="AW534" s="47">
        <f t="shared" si="986"/>
        <v>17.559111818835508</v>
      </c>
      <c r="AX534" s="86">
        <f t="shared" si="987"/>
        <v>496.53732029899618</v>
      </c>
      <c r="AY534" s="86">
        <f t="shared" si="988"/>
        <v>88.79588515381117</v>
      </c>
      <c r="AZ534" s="10">
        <f t="shared" si="1045"/>
        <v>88.79588515381117</v>
      </c>
      <c r="BA534" s="44">
        <f t="shared" si="989"/>
        <v>88.79588515381117</v>
      </c>
      <c r="BB534" s="9">
        <f t="shared" si="990"/>
        <v>88.79588515381117</v>
      </c>
      <c r="BC534" s="45">
        <f t="shared" si="1079"/>
        <v>11839.45135384149</v>
      </c>
      <c r="BD534" s="9">
        <f t="shared" si="991"/>
        <v>88.79588515381117</v>
      </c>
      <c r="BE534" s="45">
        <f t="shared" si="1075"/>
        <v>11839.45135384149</v>
      </c>
      <c r="BF534" s="9">
        <f t="shared" si="992"/>
        <v>88.79588515381117</v>
      </c>
      <c r="BG534" s="45">
        <f t="shared" si="1076"/>
        <v>11839.45135384149</v>
      </c>
      <c r="BH534" s="58"/>
      <c r="BI534" s="58"/>
      <c r="BJ534" s="58">
        <f t="shared" si="1046"/>
        <v>-88.79588515381117</v>
      </c>
      <c r="BK534" s="97"/>
      <c r="BL534" s="44"/>
      <c r="BM534" s="82">
        <f t="shared" si="1047"/>
        <v>52.9</v>
      </c>
      <c r="BN534" s="86">
        <f t="shared" si="1048"/>
        <v>52900</v>
      </c>
      <c r="BO534" s="86">
        <f t="shared" si="1049"/>
        <v>100</v>
      </c>
      <c r="BP534" s="84">
        <f t="shared" si="993"/>
        <v>4</v>
      </c>
      <c r="BQ534" s="84">
        <f t="shared" si="994"/>
        <v>4.13</v>
      </c>
      <c r="BR534" s="84">
        <f t="shared" si="995"/>
        <v>0.02</v>
      </c>
      <c r="BS534" s="84">
        <f t="shared" si="1050"/>
        <v>3.2187943074938032E-2</v>
      </c>
      <c r="BT534" s="84">
        <f t="shared" si="1051"/>
        <v>918.84055605994024</v>
      </c>
      <c r="BU534" s="84">
        <f t="shared" si="1052"/>
        <v>0</v>
      </c>
      <c r="BV534" s="83">
        <f t="shared" si="1053"/>
        <v>1476.0115811443936</v>
      </c>
      <c r="BW534" s="81">
        <f t="shared" si="1077"/>
        <v>1476.0115811443936</v>
      </c>
      <c r="BX534" s="83">
        <f t="shared" si="996"/>
        <v>0</v>
      </c>
      <c r="BY534" s="141">
        <f t="shared" si="997"/>
        <v>0</v>
      </c>
      <c r="BZ534" s="83">
        <f t="shared" si="998"/>
        <v>4.13</v>
      </c>
      <c r="CA534" s="83">
        <f t="shared" si="999"/>
        <v>0</v>
      </c>
      <c r="CB534" s="83">
        <f t="shared" si="1054"/>
        <v>2.7856999350311997</v>
      </c>
      <c r="CC534" s="83">
        <f t="shared" si="1000"/>
        <v>2.7856999350311997</v>
      </c>
      <c r="CD534" s="143">
        <f t="shared" si="1001"/>
        <v>0.02</v>
      </c>
      <c r="CE534" s="83">
        <f t="shared" si="1055"/>
        <v>1.7980523213569775E-2</v>
      </c>
      <c r="CF534" s="84">
        <f t="shared" si="1056"/>
        <v>919.15947212173671</v>
      </c>
      <c r="CG534" s="83">
        <f t="shared" si="1002"/>
        <v>0</v>
      </c>
      <c r="CH534" s="83">
        <f t="shared" si="1057"/>
        <v>2.7859109076902504</v>
      </c>
      <c r="CI534" s="83">
        <f t="shared" si="1003"/>
        <v>2.7859109076902504</v>
      </c>
      <c r="CJ534" s="143">
        <f t="shared" si="1004"/>
        <v>0.02</v>
      </c>
      <c r="CK534" s="83">
        <f t="shared" si="1058"/>
        <v>1.7172910799758502E-2</v>
      </c>
      <c r="CL534" s="84">
        <f t="shared" si="1059"/>
        <v>860.65439356737602</v>
      </c>
      <c r="CM534" s="83">
        <f t="shared" si="1005"/>
        <v>0</v>
      </c>
      <c r="CN534" s="83">
        <f t="shared" si="1060"/>
        <v>2.7536404527025162</v>
      </c>
      <c r="CO534" s="83">
        <f t="shared" si="1006"/>
        <v>2.7536404527025162</v>
      </c>
      <c r="CP534" s="143">
        <f t="shared" si="1007"/>
        <v>0.02</v>
      </c>
      <c r="CQ534" s="83">
        <f t="shared" si="1061"/>
        <v>1.73325645042838E-2</v>
      </c>
      <c r="CR534" s="84">
        <f t="shared" si="1062"/>
        <v>847.22708961817159</v>
      </c>
      <c r="CS534" s="83">
        <f t="shared" si="1008"/>
        <v>0</v>
      </c>
      <c r="CT534" s="83">
        <f t="shared" si="1063"/>
        <v>2.748064210498339</v>
      </c>
      <c r="CU534" s="83">
        <f t="shared" si="1009"/>
        <v>2.748064210498339</v>
      </c>
      <c r="CV534" s="143">
        <f t="shared" si="1010"/>
        <v>0.02</v>
      </c>
      <c r="CW534" s="83">
        <f t="shared" si="1064"/>
        <v>1.7360526987183864E-2</v>
      </c>
      <c r="CX534" s="84">
        <f t="shared" si="1065"/>
        <v>845.81158965880775</v>
      </c>
      <c r="CY534" s="83">
        <f t="shared" si="1011"/>
        <v>0</v>
      </c>
      <c r="CZ534" s="83">
        <f t="shared" si="1066"/>
        <v>2.7475163237746396</v>
      </c>
      <c r="DA534" s="83">
        <f t="shared" si="1012"/>
        <v>2.7475163237746396</v>
      </c>
      <c r="DB534" s="143">
        <f t="shared" si="1013"/>
        <v>0.02</v>
      </c>
      <c r="DC534" s="83">
        <f t="shared" si="1067"/>
        <v>1.7361446767325796E-2</v>
      </c>
      <c r="DD534" s="84">
        <f t="shared" si="1068"/>
        <v>845.7433213426915</v>
      </c>
      <c r="DE534" s="86">
        <f t="shared" si="1014"/>
        <v>2656.8208460599085</v>
      </c>
      <c r="DF534" s="86">
        <f t="shared" si="1015"/>
        <v>1062.7283384239634</v>
      </c>
      <c r="DG534" s="86">
        <f t="shared" si="1016"/>
        <v>664.20521151497712</v>
      </c>
      <c r="DH534" s="86">
        <f t="shared" si="1017"/>
        <v>0.20993708527086272</v>
      </c>
      <c r="DI534" s="86">
        <f t="shared" si="1018"/>
        <v>0.40000113170969009</v>
      </c>
      <c r="DJ534" s="86">
        <f t="shared" si="1019"/>
        <v>20.998631521390649</v>
      </c>
      <c r="DK534" s="86">
        <f t="shared" si="1020"/>
        <v>-297.145274322506</v>
      </c>
      <c r="DL534" s="86">
        <f t="shared" si="1078"/>
        <v>-297.145274322506</v>
      </c>
      <c r="DM534" s="86">
        <f t="shared" si="1021"/>
        <v>-297.145274322506</v>
      </c>
      <c r="DN534" s="85">
        <f t="shared" si="1022"/>
        <v>0</v>
      </c>
      <c r="DO534" s="85">
        <f t="shared" si="1069"/>
        <v>0</v>
      </c>
      <c r="DP534" s="85">
        <f t="shared" si="1023"/>
        <v>0</v>
      </c>
      <c r="DQ534" s="85">
        <f t="shared" si="1070"/>
        <v>0</v>
      </c>
      <c r="DR534" s="85">
        <f t="shared" si="1024"/>
        <v>0</v>
      </c>
      <c r="DS534" s="85">
        <f t="shared" si="1071"/>
        <v>0</v>
      </c>
      <c r="DT534" s="81"/>
      <c r="DU534" s="81"/>
      <c r="DV534" s="81">
        <f t="shared" si="1072"/>
        <v>0</v>
      </c>
      <c r="DW534" s="100"/>
    </row>
    <row r="535" spans="1:127" x14ac:dyDescent="0.2">
      <c r="A535" s="59">
        <f t="shared" si="1025"/>
        <v>70.66666666666697</v>
      </c>
      <c r="B535" s="44">
        <f t="shared" si="1026"/>
        <v>70666.666666666963</v>
      </c>
      <c r="C535" s="52">
        <f t="shared" si="960"/>
        <v>133.33333333333334</v>
      </c>
      <c r="D535" s="50">
        <f t="shared" si="961"/>
        <v>4</v>
      </c>
      <c r="E535" s="44">
        <f t="shared" si="962"/>
        <v>4.13</v>
      </c>
      <c r="F535" s="47">
        <f t="shared" si="963"/>
        <v>0.02</v>
      </c>
      <c r="G535" s="52">
        <f t="shared" si="1027"/>
        <v>2.4435558428955746E-2</v>
      </c>
      <c r="H535" s="57">
        <f t="shared" si="1028"/>
        <v>692.14432838782284</v>
      </c>
      <c r="I535" s="52">
        <f t="shared" si="1029"/>
        <v>0</v>
      </c>
      <c r="J535" s="54">
        <f t="shared" si="1030"/>
        <v>2074.3024732612021</v>
      </c>
      <c r="K535" s="46">
        <f t="shared" si="1073"/>
        <v>2074.3024732612021</v>
      </c>
      <c r="L535" s="80">
        <f t="shared" si="964"/>
        <v>0</v>
      </c>
      <c r="M535" s="142">
        <f t="shared" si="965"/>
        <v>0</v>
      </c>
      <c r="N535" s="60">
        <f t="shared" si="966"/>
        <v>4.13</v>
      </c>
      <c r="O535" s="53">
        <f t="shared" si="967"/>
        <v>0</v>
      </c>
      <c r="P535" s="58">
        <f t="shared" si="1031"/>
        <v>2.7780655033949118</v>
      </c>
      <c r="Q535" s="49">
        <f t="shared" si="968"/>
        <v>2.7780655033949118</v>
      </c>
      <c r="R535" s="143">
        <f t="shared" si="969"/>
        <v>0.02</v>
      </c>
      <c r="S535" s="51">
        <f t="shared" si="1032"/>
        <v>1.8995368929887384E-2</v>
      </c>
      <c r="T535" s="57">
        <f t="shared" si="1033"/>
        <v>698.43419468150739</v>
      </c>
      <c r="U535" s="53">
        <f t="shared" si="970"/>
        <v>0</v>
      </c>
      <c r="V535" s="58">
        <f t="shared" si="1034"/>
        <v>2.7766405936794785</v>
      </c>
      <c r="W535" s="49">
        <f t="shared" si="971"/>
        <v>2.7766405936794785</v>
      </c>
      <c r="X535" s="143">
        <f t="shared" si="972"/>
        <v>0.02</v>
      </c>
      <c r="Y535" s="51">
        <f t="shared" si="1035"/>
        <v>1.8400547148631631E-2</v>
      </c>
      <c r="Z535" s="57">
        <f t="shared" si="1036"/>
        <v>684.70137958586088</v>
      </c>
      <c r="AA535" s="53">
        <f t="shared" si="973"/>
        <v>0</v>
      </c>
      <c r="AB535" s="58">
        <f t="shared" si="1037"/>
        <v>2.7799613021119636</v>
      </c>
      <c r="AC535" s="49">
        <f t="shared" si="974"/>
        <v>2.7799613021119636</v>
      </c>
      <c r="AD535" s="143">
        <f t="shared" si="975"/>
        <v>0.02</v>
      </c>
      <c r="AE535" s="49">
        <f t="shared" si="1074"/>
        <v>1.8347857299782631E-2</v>
      </c>
      <c r="AF535" s="57">
        <f t="shared" si="1038"/>
        <v>681.91364359488853</v>
      </c>
      <c r="AG535" s="53">
        <f t="shared" si="976"/>
        <v>0</v>
      </c>
      <c r="AH535" s="58">
        <f t="shared" si="1039"/>
        <v>2.780730103977779</v>
      </c>
      <c r="AI535" s="49">
        <f t="shared" si="977"/>
        <v>2.780730103977779</v>
      </c>
      <c r="AJ535" s="143">
        <f t="shared" si="978"/>
        <v>0.02</v>
      </c>
      <c r="AK535" s="51">
        <f t="shared" si="1040"/>
        <v>1.8348415624644034E-2</v>
      </c>
      <c r="AL535" s="57">
        <f t="shared" si="1041"/>
        <v>681.59126746997742</v>
      </c>
      <c r="AM535" s="53">
        <f t="shared" si="979"/>
        <v>0</v>
      </c>
      <c r="AN535" s="58">
        <f t="shared" si="1042"/>
        <v>2.7808210790416821</v>
      </c>
      <c r="AO535" s="49">
        <f t="shared" si="980"/>
        <v>2.7808210790416821</v>
      </c>
      <c r="AP535" s="143">
        <f t="shared" si="981"/>
        <v>0.02</v>
      </c>
      <c r="AQ535" s="51">
        <f t="shared" si="1043"/>
        <v>1.834871127437623E-2</v>
      </c>
      <c r="AR535" s="57">
        <f t="shared" si="1044"/>
        <v>681.56160007560823</v>
      </c>
      <c r="AS535" s="44">
        <f t="shared" si="982"/>
        <v>3733.7444518701641</v>
      </c>
      <c r="AT535" s="44">
        <f t="shared" si="983"/>
        <v>1493.4977807480655</v>
      </c>
      <c r="AU535" s="44">
        <f t="shared" si="984"/>
        <v>933.43611296754102</v>
      </c>
      <c r="AV535" s="47">
        <f t="shared" si="985"/>
        <v>1.8455759926751352</v>
      </c>
      <c r="AW535" s="47">
        <f t="shared" si="986"/>
        <v>17.344173694632424</v>
      </c>
      <c r="AX535" s="86">
        <f t="shared" si="987"/>
        <v>486.82129517081569</v>
      </c>
      <c r="AY535" s="86">
        <f t="shared" si="988"/>
        <v>87.815991706251964</v>
      </c>
      <c r="AZ535" s="10">
        <f t="shared" si="1045"/>
        <v>87.815991706251964</v>
      </c>
      <c r="BA535" s="44">
        <f t="shared" si="989"/>
        <v>87.815991706251964</v>
      </c>
      <c r="BB535" s="9">
        <f t="shared" si="990"/>
        <v>87.815991706251964</v>
      </c>
      <c r="BC535" s="45">
        <f t="shared" si="1079"/>
        <v>11708.79889416693</v>
      </c>
      <c r="BD535" s="9">
        <f t="shared" si="991"/>
        <v>87.815991706251964</v>
      </c>
      <c r="BE535" s="45">
        <f t="shared" si="1075"/>
        <v>11708.79889416693</v>
      </c>
      <c r="BF535" s="9">
        <f t="shared" si="992"/>
        <v>87.815991706251964</v>
      </c>
      <c r="BG535" s="45">
        <f t="shared" si="1076"/>
        <v>11708.79889416693</v>
      </c>
      <c r="BH535" s="58"/>
      <c r="BI535" s="58"/>
      <c r="BJ535" s="58">
        <f t="shared" si="1046"/>
        <v>-87.815991706251964</v>
      </c>
      <c r="BK535" s="97"/>
      <c r="BL535" s="44"/>
      <c r="BM535" s="82">
        <f t="shared" si="1047"/>
        <v>53</v>
      </c>
      <c r="BN535" s="86">
        <f t="shared" si="1048"/>
        <v>53000</v>
      </c>
      <c r="BO535" s="86">
        <f t="shared" si="1049"/>
        <v>100</v>
      </c>
      <c r="BP535" s="84">
        <f t="shared" si="993"/>
        <v>4</v>
      </c>
      <c r="BQ535" s="84">
        <f t="shared" si="994"/>
        <v>4.13</v>
      </c>
      <c r="BR535" s="84">
        <f t="shared" si="995"/>
        <v>0.02</v>
      </c>
      <c r="BS535" s="84">
        <f t="shared" si="1050"/>
        <v>3.218594307493803E-2</v>
      </c>
      <c r="BT535" s="84">
        <f t="shared" si="1051"/>
        <v>919.61990092858275</v>
      </c>
      <c r="BU535" s="84">
        <f t="shared" si="1052"/>
        <v>0</v>
      </c>
      <c r="BV535" s="83">
        <f t="shared" si="1053"/>
        <v>1479.2488811443936</v>
      </c>
      <c r="BW535" s="81">
        <f t="shared" si="1077"/>
        <v>1479.2488811443936</v>
      </c>
      <c r="BX535" s="83">
        <f t="shared" si="996"/>
        <v>0</v>
      </c>
      <c r="BY535" s="141">
        <f t="shared" si="997"/>
        <v>0</v>
      </c>
      <c r="BZ535" s="83">
        <f t="shared" si="998"/>
        <v>4.13</v>
      </c>
      <c r="CA535" s="83">
        <f t="shared" si="999"/>
        <v>0</v>
      </c>
      <c r="CB535" s="83">
        <f t="shared" si="1054"/>
        <v>2.78643003751572</v>
      </c>
      <c r="CC535" s="83">
        <f t="shared" si="1000"/>
        <v>2.78643003751572</v>
      </c>
      <c r="CD535" s="143">
        <f t="shared" si="1001"/>
        <v>0.02</v>
      </c>
      <c r="CE535" s="83">
        <f t="shared" si="1055"/>
        <v>1.7978523213569776E-2</v>
      </c>
      <c r="CF535" s="84">
        <f t="shared" si="1056"/>
        <v>919.80489422867186</v>
      </c>
      <c r="CG535" s="83">
        <f t="shared" si="1002"/>
        <v>0</v>
      </c>
      <c r="CH535" s="83">
        <f t="shared" si="1057"/>
        <v>2.7865528968930171</v>
      </c>
      <c r="CI535" s="83">
        <f t="shared" si="1003"/>
        <v>2.7865528968930171</v>
      </c>
      <c r="CJ535" s="143">
        <f t="shared" si="1004"/>
        <v>0.02</v>
      </c>
      <c r="CK535" s="83">
        <f t="shared" si="1058"/>
        <v>1.7170910799758504E-2</v>
      </c>
      <c r="CL535" s="84">
        <f t="shared" si="1059"/>
        <v>861.27077762877434</v>
      </c>
      <c r="CM535" s="83">
        <f t="shared" si="1005"/>
        <v>0</v>
      </c>
      <c r="CN535" s="83">
        <f t="shared" si="1060"/>
        <v>2.7541321759491293</v>
      </c>
      <c r="CO535" s="83">
        <f t="shared" si="1006"/>
        <v>2.7541321759491293</v>
      </c>
      <c r="CP535" s="143">
        <f t="shared" si="1007"/>
        <v>0.02</v>
      </c>
      <c r="CQ535" s="83">
        <f t="shared" si="1061"/>
        <v>1.7330564504283802E-2</v>
      </c>
      <c r="CR535" s="84">
        <f t="shared" si="1062"/>
        <v>847.85649511979659</v>
      </c>
      <c r="CS535" s="83">
        <f t="shared" si="1008"/>
        <v>0</v>
      </c>
      <c r="CT535" s="83">
        <f t="shared" si="1063"/>
        <v>2.7485308849080505</v>
      </c>
      <c r="CU535" s="83">
        <f t="shared" si="1009"/>
        <v>2.7485308849080505</v>
      </c>
      <c r="CV535" s="143">
        <f t="shared" si="1010"/>
        <v>0.02</v>
      </c>
      <c r="CW535" s="83">
        <f t="shared" si="1064"/>
        <v>1.7358526987183865E-2</v>
      </c>
      <c r="CX535" s="84">
        <f t="shared" si="1065"/>
        <v>846.44328985419861</v>
      </c>
      <c r="CY535" s="83">
        <f t="shared" si="1011"/>
        <v>0</v>
      </c>
      <c r="CZ535" s="83">
        <f t="shared" si="1066"/>
        <v>2.7479806331841181</v>
      </c>
      <c r="DA535" s="83">
        <f t="shared" si="1012"/>
        <v>2.7479806331841181</v>
      </c>
      <c r="DB535" s="143">
        <f t="shared" si="1013"/>
        <v>0.02</v>
      </c>
      <c r="DC535" s="83">
        <f t="shared" si="1067"/>
        <v>1.7359446767325797E-2</v>
      </c>
      <c r="DD535" s="84">
        <f t="shared" si="1068"/>
        <v>846.37518098323676</v>
      </c>
      <c r="DE535" s="86">
        <f t="shared" si="1014"/>
        <v>2662.6479860599084</v>
      </c>
      <c r="DF535" s="86">
        <f t="shared" si="1015"/>
        <v>1065.0591944239634</v>
      </c>
      <c r="DG535" s="86">
        <f t="shared" si="1016"/>
        <v>665.66199651497709</v>
      </c>
      <c r="DH535" s="86">
        <f t="shared" si="1017"/>
        <v>0.20931039008260424</v>
      </c>
      <c r="DI535" s="86">
        <f t="shared" si="1018"/>
        <v>0.39781055292506234</v>
      </c>
      <c r="DJ535" s="86">
        <f t="shared" si="1019"/>
        <v>20.783114296789702</v>
      </c>
      <c r="DK535" s="86">
        <f t="shared" si="1020"/>
        <v>-299.62921156966212</v>
      </c>
      <c r="DL535" s="86">
        <f t="shared" si="1078"/>
        <v>-299.62921156966212</v>
      </c>
      <c r="DM535" s="86">
        <f t="shared" si="1021"/>
        <v>-299.62921156966212</v>
      </c>
      <c r="DN535" s="85">
        <f t="shared" si="1022"/>
        <v>0</v>
      </c>
      <c r="DO535" s="85">
        <f t="shared" si="1069"/>
        <v>0</v>
      </c>
      <c r="DP535" s="85">
        <f t="shared" si="1023"/>
        <v>0</v>
      </c>
      <c r="DQ535" s="85">
        <f t="shared" si="1070"/>
        <v>0</v>
      </c>
      <c r="DR535" s="85">
        <f t="shared" si="1024"/>
        <v>0</v>
      </c>
      <c r="DS535" s="85">
        <f t="shared" si="1071"/>
        <v>0</v>
      </c>
      <c r="DT535" s="81"/>
      <c r="DU535" s="81"/>
      <c r="DV535" s="81">
        <f t="shared" si="1072"/>
        <v>0</v>
      </c>
      <c r="DW535" s="100"/>
    </row>
    <row r="536" spans="1:127" x14ac:dyDescent="0.2">
      <c r="A536" s="59">
        <f t="shared" si="1025"/>
        <v>70.800000000000296</v>
      </c>
      <c r="B536" s="44">
        <f t="shared" si="1026"/>
        <v>70800.000000000291</v>
      </c>
      <c r="C536" s="52">
        <f t="shared" si="960"/>
        <v>133.33333333333334</v>
      </c>
      <c r="D536" s="50">
        <f t="shared" si="961"/>
        <v>4</v>
      </c>
      <c r="E536" s="44">
        <f t="shared" si="962"/>
        <v>4.13</v>
      </c>
      <c r="F536" s="47">
        <f t="shared" si="963"/>
        <v>0.02</v>
      </c>
      <c r="G536" s="52">
        <f t="shared" si="1027"/>
        <v>2.4432891762289077E-2</v>
      </c>
      <c r="H536" s="57">
        <f t="shared" si="1028"/>
        <v>692.93316535620454</v>
      </c>
      <c r="I536" s="52">
        <f t="shared" si="1029"/>
        <v>0</v>
      </c>
      <c r="J536" s="54">
        <f t="shared" si="1030"/>
        <v>2078.6188732612022</v>
      </c>
      <c r="K536" s="46">
        <f t="shared" si="1073"/>
        <v>2078.6188732612022</v>
      </c>
      <c r="L536" s="80">
        <f t="shared" si="964"/>
        <v>0</v>
      </c>
      <c r="M536" s="142">
        <f t="shared" si="965"/>
        <v>0</v>
      </c>
      <c r="N536" s="60">
        <f t="shared" si="966"/>
        <v>4.13</v>
      </c>
      <c r="O536" s="53">
        <f t="shared" si="967"/>
        <v>0</v>
      </c>
      <c r="P536" s="58">
        <f t="shared" si="1031"/>
        <v>2.7781947675319865</v>
      </c>
      <c r="Q536" s="49">
        <f t="shared" si="968"/>
        <v>2.7781947675319865</v>
      </c>
      <c r="R536" s="143">
        <f t="shared" si="969"/>
        <v>0.02</v>
      </c>
      <c r="S536" s="51">
        <f t="shared" si="1032"/>
        <v>1.8992702263220716E-2</v>
      </c>
      <c r="T536" s="57">
        <f t="shared" si="1033"/>
        <v>699.34581396350268</v>
      </c>
      <c r="U536" s="53">
        <f t="shared" si="970"/>
        <v>0</v>
      </c>
      <c r="V536" s="58">
        <f t="shared" si="1034"/>
        <v>2.776763301165226</v>
      </c>
      <c r="W536" s="49">
        <f t="shared" si="971"/>
        <v>2.776763301165226</v>
      </c>
      <c r="X536" s="143">
        <f t="shared" si="972"/>
        <v>0.02</v>
      </c>
      <c r="Y536" s="51">
        <f t="shared" si="1035"/>
        <v>1.8397880481964963E-2</v>
      </c>
      <c r="Z536" s="57">
        <f t="shared" si="1036"/>
        <v>685.58490355158074</v>
      </c>
      <c r="AA536" s="53">
        <f t="shared" si="973"/>
        <v>0</v>
      </c>
      <c r="AB536" s="58">
        <f t="shared" si="1037"/>
        <v>2.7800423986017799</v>
      </c>
      <c r="AC536" s="49">
        <f t="shared" si="974"/>
        <v>2.7800423986017799</v>
      </c>
      <c r="AD536" s="143">
        <f t="shared" si="975"/>
        <v>0.02</v>
      </c>
      <c r="AE536" s="49">
        <f t="shared" si="1074"/>
        <v>1.8345190633115963E-2</v>
      </c>
      <c r="AF536" s="57">
        <f t="shared" si="1038"/>
        <v>682.79358505078869</v>
      </c>
      <c r="AG536" s="53">
        <f t="shared" si="976"/>
        <v>0</v>
      </c>
      <c r="AH536" s="58">
        <f t="shared" si="1039"/>
        <v>2.7808024966803404</v>
      </c>
      <c r="AI536" s="49">
        <f t="shared" si="977"/>
        <v>2.7808024966803404</v>
      </c>
      <c r="AJ536" s="143">
        <f t="shared" si="978"/>
        <v>0.02</v>
      </c>
      <c r="AK536" s="51">
        <f t="shared" si="1040"/>
        <v>1.8345748957977366E-2</v>
      </c>
      <c r="AL536" s="57">
        <f t="shared" si="1041"/>
        <v>682.47099241535852</v>
      </c>
      <c r="AM536" s="53">
        <f t="shared" si="979"/>
        <v>0</v>
      </c>
      <c r="AN536" s="58">
        <f t="shared" si="1042"/>
        <v>2.7808924140709212</v>
      </c>
      <c r="AO536" s="49">
        <f t="shared" si="980"/>
        <v>2.7808924140709212</v>
      </c>
      <c r="AP536" s="143">
        <f t="shared" si="981"/>
        <v>0.02</v>
      </c>
      <c r="AQ536" s="51">
        <f t="shared" si="1043"/>
        <v>1.8346044607709562E-2</v>
      </c>
      <c r="AR536" s="57">
        <f t="shared" si="1044"/>
        <v>682.44131041628532</v>
      </c>
      <c r="AS536" s="44">
        <f t="shared" si="982"/>
        <v>3741.5139718701639</v>
      </c>
      <c r="AT536" s="44">
        <f t="shared" si="983"/>
        <v>1496.6055887480657</v>
      </c>
      <c r="AU536" s="44">
        <f t="shared" si="984"/>
        <v>935.37849296754098</v>
      </c>
      <c r="AV536" s="47">
        <f t="shared" si="985"/>
        <v>1.8335475501574023</v>
      </c>
      <c r="AW536" s="47">
        <f t="shared" si="986"/>
        <v>17.132290971031331</v>
      </c>
      <c r="AX536" s="86">
        <f t="shared" si="987"/>
        <v>477.3143594478953</v>
      </c>
      <c r="AY536" s="86">
        <f t="shared" si="988"/>
        <v>86.842147770041251</v>
      </c>
      <c r="AZ536" s="10">
        <f t="shared" si="1045"/>
        <v>86.842147770041251</v>
      </c>
      <c r="BA536" s="44">
        <f t="shared" si="989"/>
        <v>86.842147770041251</v>
      </c>
      <c r="BB536" s="9">
        <f t="shared" si="990"/>
        <v>86.842147770041251</v>
      </c>
      <c r="BC536" s="45">
        <f t="shared" si="1079"/>
        <v>11578.953036005501</v>
      </c>
      <c r="BD536" s="9">
        <f t="shared" si="991"/>
        <v>86.842147770041251</v>
      </c>
      <c r="BE536" s="45">
        <f t="shared" si="1075"/>
        <v>11578.953036005501</v>
      </c>
      <c r="BF536" s="9">
        <f t="shared" si="992"/>
        <v>86.842147770041251</v>
      </c>
      <c r="BG536" s="45">
        <f t="shared" si="1076"/>
        <v>11578.953036005501</v>
      </c>
      <c r="BH536" s="58"/>
      <c r="BI536" s="58"/>
      <c r="BJ536" s="58">
        <f t="shared" si="1046"/>
        <v>-86.842147770041251</v>
      </c>
      <c r="BK536" s="97"/>
      <c r="BL536" s="44"/>
      <c r="BM536" s="82">
        <f t="shared" si="1047"/>
        <v>53.1</v>
      </c>
      <c r="BN536" s="86">
        <f t="shared" si="1048"/>
        <v>53100</v>
      </c>
      <c r="BO536" s="86">
        <f t="shared" si="1049"/>
        <v>100</v>
      </c>
      <c r="BP536" s="84">
        <f t="shared" si="993"/>
        <v>4</v>
      </c>
      <c r="BQ536" s="84">
        <f t="shared" si="994"/>
        <v>4.13</v>
      </c>
      <c r="BR536" s="84">
        <f t="shared" si="995"/>
        <v>0.02</v>
      </c>
      <c r="BS536" s="84">
        <f t="shared" si="1050"/>
        <v>3.2183943074938028E-2</v>
      </c>
      <c r="BT536" s="84">
        <f t="shared" si="1051"/>
        <v>920.39919737107516</v>
      </c>
      <c r="BU536" s="84">
        <f t="shared" si="1052"/>
        <v>0</v>
      </c>
      <c r="BV536" s="83">
        <f t="shared" si="1053"/>
        <v>1482.4861811443936</v>
      </c>
      <c r="BW536" s="81">
        <f t="shared" si="1077"/>
        <v>1482.4861811443936</v>
      </c>
      <c r="BX536" s="83">
        <f t="shared" si="996"/>
        <v>0</v>
      </c>
      <c r="BY536" s="141">
        <f t="shared" si="997"/>
        <v>0</v>
      </c>
      <c r="BZ536" s="83">
        <f t="shared" si="998"/>
        <v>4.13</v>
      </c>
      <c r="CA536" s="83">
        <f t="shared" si="999"/>
        <v>0</v>
      </c>
      <c r="CB536" s="83">
        <f t="shared" si="1054"/>
        <v>2.7871622598593437</v>
      </c>
      <c r="CC536" s="83">
        <f t="shared" si="1000"/>
        <v>2.7871622598593437</v>
      </c>
      <c r="CD536" s="143">
        <f t="shared" si="1001"/>
        <v>0.02</v>
      </c>
      <c r="CE536" s="83">
        <f t="shared" si="1055"/>
        <v>1.7976523213569778E-2</v>
      </c>
      <c r="CF536" s="84">
        <f t="shared" si="1056"/>
        <v>920.45007544519353</v>
      </c>
      <c r="CG536" s="83">
        <f t="shared" si="1002"/>
        <v>0</v>
      </c>
      <c r="CH536" s="83">
        <f t="shared" si="1057"/>
        <v>2.7871961816320789</v>
      </c>
      <c r="CI536" s="83">
        <f t="shared" si="1003"/>
        <v>2.7871961816320789</v>
      </c>
      <c r="CJ536" s="143">
        <f t="shared" si="1004"/>
        <v>0.02</v>
      </c>
      <c r="CK536" s="83">
        <f t="shared" si="1058"/>
        <v>1.7168910799758505E-2</v>
      </c>
      <c r="CL536" s="84">
        <f t="shared" si="1059"/>
        <v>861.88694790922739</v>
      </c>
      <c r="CM536" s="83">
        <f t="shared" si="1005"/>
        <v>0</v>
      </c>
      <c r="CN536" s="83">
        <f t="shared" si="1060"/>
        <v>2.7546251273918401</v>
      </c>
      <c r="CO536" s="83">
        <f t="shared" si="1006"/>
        <v>2.7546251273918401</v>
      </c>
      <c r="CP536" s="143">
        <f t="shared" si="1007"/>
        <v>0.02</v>
      </c>
      <c r="CQ536" s="83">
        <f t="shared" si="1061"/>
        <v>1.7328564504283803E-2</v>
      </c>
      <c r="CR536" s="84">
        <f t="shared" si="1062"/>
        <v>848.48571562909592</v>
      </c>
      <c r="CS536" s="83">
        <f t="shared" si="1008"/>
        <v>0</v>
      </c>
      <c r="CT536" s="83">
        <f t="shared" si="1063"/>
        <v>2.7489988703651038</v>
      </c>
      <c r="CU536" s="83">
        <f t="shared" si="1009"/>
        <v>2.7489988703651038</v>
      </c>
      <c r="CV536" s="143">
        <f t="shared" si="1010"/>
        <v>0.02</v>
      </c>
      <c r="CW536" s="83">
        <f t="shared" si="1064"/>
        <v>1.7356526987183866E-2</v>
      </c>
      <c r="CX536" s="84">
        <f t="shared" si="1065"/>
        <v>847.07481002675672</v>
      </c>
      <c r="CY536" s="83">
        <f t="shared" si="1011"/>
        <v>0</v>
      </c>
      <c r="CZ536" s="83">
        <f t="shared" si="1066"/>
        <v>2.748446267328553</v>
      </c>
      <c r="DA536" s="83">
        <f t="shared" si="1012"/>
        <v>2.748446267328553</v>
      </c>
      <c r="DB536" s="143">
        <f t="shared" si="1013"/>
        <v>0.02</v>
      </c>
      <c r="DC536" s="83">
        <f t="shared" si="1067"/>
        <v>1.7357446767325799E-2</v>
      </c>
      <c r="DD536" s="84">
        <f t="shared" si="1068"/>
        <v>847.00686108162279</v>
      </c>
      <c r="DE536" s="86">
        <f t="shared" si="1014"/>
        <v>2668.4751260599082</v>
      </c>
      <c r="DF536" s="86">
        <f t="shared" si="1015"/>
        <v>1067.3900504239632</v>
      </c>
      <c r="DG536" s="86">
        <f t="shared" si="1016"/>
        <v>667.11878151497706</v>
      </c>
      <c r="DH536" s="86">
        <f t="shared" si="1017"/>
        <v>0.20868644660238503</v>
      </c>
      <c r="DI536" s="86">
        <f t="shared" si="1018"/>
        <v>0.39563503838689645</v>
      </c>
      <c r="DJ536" s="86">
        <f t="shared" si="1019"/>
        <v>20.570108644806382</v>
      </c>
      <c r="DK536" s="86">
        <f t="shared" si="1020"/>
        <v>-302.11174234597928</v>
      </c>
      <c r="DL536" s="86">
        <f t="shared" si="1078"/>
        <v>-302.11174234597928</v>
      </c>
      <c r="DM536" s="86">
        <f t="shared" si="1021"/>
        <v>-302.11174234597928</v>
      </c>
      <c r="DN536" s="85">
        <f t="shared" si="1022"/>
        <v>0</v>
      </c>
      <c r="DO536" s="85">
        <f t="shared" si="1069"/>
        <v>0</v>
      </c>
      <c r="DP536" s="85">
        <f t="shared" si="1023"/>
        <v>0</v>
      </c>
      <c r="DQ536" s="85">
        <f t="shared" si="1070"/>
        <v>0</v>
      </c>
      <c r="DR536" s="85">
        <f t="shared" si="1024"/>
        <v>0</v>
      </c>
      <c r="DS536" s="85">
        <f t="shared" si="1071"/>
        <v>0</v>
      </c>
      <c r="DT536" s="81"/>
      <c r="DU536" s="81"/>
      <c r="DV536" s="81">
        <f t="shared" si="1072"/>
        <v>0</v>
      </c>
      <c r="DW536" s="100"/>
    </row>
    <row r="537" spans="1:127" x14ac:dyDescent="0.2">
      <c r="A537" s="59">
        <f t="shared" si="1025"/>
        <v>70.933333333333621</v>
      </c>
      <c r="B537" s="44">
        <f t="shared" si="1026"/>
        <v>70933.33333333362</v>
      </c>
      <c r="C537" s="52">
        <f t="shared" si="960"/>
        <v>133.33333333333334</v>
      </c>
      <c r="D537" s="50">
        <f t="shared" si="961"/>
        <v>4</v>
      </c>
      <c r="E537" s="44">
        <f t="shared" si="962"/>
        <v>4.13</v>
      </c>
      <c r="F537" s="47">
        <f t="shared" si="963"/>
        <v>0.02</v>
      </c>
      <c r="G537" s="52">
        <f t="shared" si="1027"/>
        <v>2.4430225095622409E-2</v>
      </c>
      <c r="H537" s="57">
        <f t="shared" si="1028"/>
        <v>693.72191623365268</v>
      </c>
      <c r="I537" s="52">
        <f t="shared" si="1029"/>
        <v>0</v>
      </c>
      <c r="J537" s="54">
        <f t="shared" si="1030"/>
        <v>2082.9352732612024</v>
      </c>
      <c r="K537" s="46">
        <f t="shared" si="1073"/>
        <v>2082.9352732612024</v>
      </c>
      <c r="L537" s="80">
        <f t="shared" si="964"/>
        <v>0</v>
      </c>
      <c r="M537" s="142">
        <f t="shared" si="965"/>
        <v>0</v>
      </c>
      <c r="N537" s="60">
        <f t="shared" si="966"/>
        <v>4.13</v>
      </c>
      <c r="O537" s="53">
        <f t="shared" si="967"/>
        <v>0</v>
      </c>
      <c r="P537" s="58">
        <f t="shared" si="1031"/>
        <v>2.7783263438977008</v>
      </c>
      <c r="Q537" s="49">
        <f t="shared" si="968"/>
        <v>2.7783263438977008</v>
      </c>
      <c r="R537" s="143">
        <f t="shared" si="969"/>
        <v>0.02</v>
      </c>
      <c r="S537" s="51">
        <f t="shared" si="1032"/>
        <v>1.8990035596554048E-2</v>
      </c>
      <c r="T537" s="57">
        <f t="shared" si="1033"/>
        <v>700.25726284879249</v>
      </c>
      <c r="U537" s="53">
        <f t="shared" si="970"/>
        <v>0</v>
      </c>
      <c r="V537" s="58">
        <f t="shared" si="1034"/>
        <v>2.7768891395212503</v>
      </c>
      <c r="W537" s="49">
        <f t="shared" si="971"/>
        <v>2.7768891395212503</v>
      </c>
      <c r="X537" s="143">
        <f t="shared" si="972"/>
        <v>0.02</v>
      </c>
      <c r="Y537" s="51">
        <f t="shared" si="1035"/>
        <v>1.8395213815298295E-2</v>
      </c>
      <c r="Z537" s="57">
        <f t="shared" si="1036"/>
        <v>686.46826042687564</v>
      </c>
      <c r="AA537" s="53">
        <f t="shared" si="973"/>
        <v>0</v>
      </c>
      <c r="AB537" s="58">
        <f t="shared" si="1037"/>
        <v>2.780126462863187</v>
      </c>
      <c r="AC537" s="49">
        <f t="shared" si="974"/>
        <v>2.780126462863187</v>
      </c>
      <c r="AD537" s="143">
        <f t="shared" si="975"/>
        <v>0.02</v>
      </c>
      <c r="AE537" s="49">
        <f t="shared" si="1074"/>
        <v>1.8342523966449295E-2</v>
      </c>
      <c r="AF537" s="57">
        <f t="shared" si="1038"/>
        <v>683.67337294222557</v>
      </c>
      <c r="AG537" s="53">
        <f t="shared" si="976"/>
        <v>0</v>
      </c>
      <c r="AH537" s="58">
        <f t="shared" si="1039"/>
        <v>2.7808778358235222</v>
      </c>
      <c r="AI537" s="49">
        <f t="shared" si="977"/>
        <v>2.7808778358235222</v>
      </c>
      <c r="AJ537" s="143">
        <f t="shared" si="978"/>
        <v>0.02</v>
      </c>
      <c r="AK537" s="51">
        <f t="shared" si="1040"/>
        <v>1.8343082291310698E-2</v>
      </c>
      <c r="AL537" s="57">
        <f t="shared" si="1041"/>
        <v>683.35056659806503</v>
      </c>
      <c r="AM537" s="53">
        <f t="shared" si="979"/>
        <v>0</v>
      </c>
      <c r="AN537" s="58">
        <f t="shared" si="1042"/>
        <v>2.7809666940907305</v>
      </c>
      <c r="AO537" s="49">
        <f t="shared" si="980"/>
        <v>2.7809666940907305</v>
      </c>
      <c r="AP537" s="143">
        <f t="shared" si="981"/>
        <v>0.02</v>
      </c>
      <c r="AQ537" s="51">
        <f t="shared" si="1043"/>
        <v>1.8343377941042894E-2</v>
      </c>
      <c r="AR537" s="57">
        <f t="shared" si="1044"/>
        <v>683.32087033412824</v>
      </c>
      <c r="AS537" s="44">
        <f t="shared" si="982"/>
        <v>3749.2834918701647</v>
      </c>
      <c r="AT537" s="44">
        <f t="shared" si="983"/>
        <v>1499.7133967480656</v>
      </c>
      <c r="AU537" s="44">
        <f t="shared" si="984"/>
        <v>937.32087296754116</v>
      </c>
      <c r="AV537" s="47">
        <f t="shared" si="985"/>
        <v>1.8216214472534065</v>
      </c>
      <c r="AW537" s="47">
        <f t="shared" si="986"/>
        <v>16.923414852712671</v>
      </c>
      <c r="AX537" s="86">
        <f t="shared" si="987"/>
        <v>468.01163558280354</v>
      </c>
      <c r="AY537" s="86">
        <f t="shared" si="988"/>
        <v>85.874343240429809</v>
      </c>
      <c r="AZ537" s="10">
        <f t="shared" si="1045"/>
        <v>85.874343240429809</v>
      </c>
      <c r="BA537" s="44">
        <f t="shared" si="989"/>
        <v>85.874343240429809</v>
      </c>
      <c r="BB537" s="9">
        <f t="shared" si="990"/>
        <v>85.874343240429809</v>
      </c>
      <c r="BC537" s="45">
        <f t="shared" si="1079"/>
        <v>11449.912432057308</v>
      </c>
      <c r="BD537" s="9">
        <f t="shared" si="991"/>
        <v>85.874343240429809</v>
      </c>
      <c r="BE537" s="45">
        <f t="shared" si="1075"/>
        <v>11449.912432057308</v>
      </c>
      <c r="BF537" s="9">
        <f t="shared" si="992"/>
        <v>85.874343240429809</v>
      </c>
      <c r="BG537" s="45">
        <f t="shared" si="1076"/>
        <v>11449.912432057308</v>
      </c>
      <c r="BH537" s="58"/>
      <c r="BI537" s="58"/>
      <c r="BJ537" s="58">
        <f t="shared" si="1046"/>
        <v>-85.874343240429809</v>
      </c>
      <c r="BK537" s="97"/>
      <c r="BL537" s="44"/>
      <c r="BM537" s="82">
        <f t="shared" si="1047"/>
        <v>53.2</v>
      </c>
      <c r="BN537" s="86">
        <f t="shared" si="1048"/>
        <v>53200</v>
      </c>
      <c r="BO537" s="86">
        <f t="shared" si="1049"/>
        <v>100</v>
      </c>
      <c r="BP537" s="84">
        <f t="shared" si="993"/>
        <v>4</v>
      </c>
      <c r="BQ537" s="84">
        <f t="shared" si="994"/>
        <v>4.13</v>
      </c>
      <c r="BR537" s="84">
        <f t="shared" si="995"/>
        <v>0.02</v>
      </c>
      <c r="BS537" s="84">
        <f t="shared" si="1050"/>
        <v>3.2181943074938026E-2</v>
      </c>
      <c r="BT537" s="84">
        <f t="shared" si="1051"/>
        <v>921.17844538741747</v>
      </c>
      <c r="BU537" s="84">
        <f t="shared" si="1052"/>
        <v>0</v>
      </c>
      <c r="BV537" s="83">
        <f t="shared" si="1053"/>
        <v>1485.7234811443936</v>
      </c>
      <c r="BW537" s="81">
        <f t="shared" si="1077"/>
        <v>1485.7234811443936</v>
      </c>
      <c r="BX537" s="83">
        <f t="shared" si="996"/>
        <v>0</v>
      </c>
      <c r="BY537" s="141">
        <f t="shared" si="997"/>
        <v>0</v>
      </c>
      <c r="BZ537" s="83">
        <f t="shared" si="998"/>
        <v>4.13</v>
      </c>
      <c r="CA537" s="83">
        <f t="shared" si="999"/>
        <v>0</v>
      </c>
      <c r="CB537" s="83">
        <f t="shared" si="1054"/>
        <v>2.7878966017683027</v>
      </c>
      <c r="CC537" s="83">
        <f t="shared" si="1000"/>
        <v>2.7878966017683027</v>
      </c>
      <c r="CD537" s="143">
        <f t="shared" si="1001"/>
        <v>0.02</v>
      </c>
      <c r="CE537" s="83">
        <f t="shared" si="1055"/>
        <v>1.7974523213569779E-2</v>
      </c>
      <c r="CF537" s="84">
        <f t="shared" si="1056"/>
        <v>921.09501540697659</v>
      </c>
      <c r="CG537" s="83">
        <f t="shared" si="1002"/>
        <v>0</v>
      </c>
      <c r="CH537" s="83">
        <f t="shared" si="1057"/>
        <v>2.7878407600617718</v>
      </c>
      <c r="CI537" s="83">
        <f t="shared" si="1003"/>
        <v>2.7878407600617718</v>
      </c>
      <c r="CJ537" s="143">
        <f t="shared" si="1004"/>
        <v>0.02</v>
      </c>
      <c r="CK537" s="83">
        <f t="shared" si="1058"/>
        <v>1.7166910799758506E-2</v>
      </c>
      <c r="CL537" s="84">
        <f t="shared" si="1059"/>
        <v>862.50290422091064</v>
      </c>
      <c r="CM537" s="83">
        <f t="shared" si="1005"/>
        <v>0</v>
      </c>
      <c r="CN537" s="83">
        <f t="shared" si="1060"/>
        <v>2.7551193055044028</v>
      </c>
      <c r="CO537" s="83">
        <f t="shared" si="1006"/>
        <v>2.7551193055044028</v>
      </c>
      <c r="CP537" s="143">
        <f t="shared" si="1007"/>
        <v>0.02</v>
      </c>
      <c r="CQ537" s="83">
        <f t="shared" si="1061"/>
        <v>1.7326564504283805E-2</v>
      </c>
      <c r="CR537" s="84">
        <f t="shared" si="1062"/>
        <v>849.1147509316487</v>
      </c>
      <c r="CS537" s="83">
        <f t="shared" si="1008"/>
        <v>0</v>
      </c>
      <c r="CT537" s="83">
        <f t="shared" si="1063"/>
        <v>2.7494681654771602</v>
      </c>
      <c r="CU537" s="83">
        <f t="shared" si="1009"/>
        <v>2.7494681654771602</v>
      </c>
      <c r="CV537" s="143">
        <f t="shared" si="1010"/>
        <v>0.02</v>
      </c>
      <c r="CW537" s="83">
        <f t="shared" si="1064"/>
        <v>1.7354526987183868E-2</v>
      </c>
      <c r="CX537" s="84">
        <f t="shared" si="1065"/>
        <v>847.70614993650645</v>
      </c>
      <c r="CY537" s="83">
        <f t="shared" si="1011"/>
        <v>0</v>
      </c>
      <c r="CZ537" s="83">
        <f t="shared" si="1066"/>
        <v>2.7489132248322568</v>
      </c>
      <c r="DA537" s="83">
        <f t="shared" si="1012"/>
        <v>2.7489132248322568</v>
      </c>
      <c r="DB537" s="143">
        <f t="shared" si="1013"/>
        <v>0.02</v>
      </c>
      <c r="DC537" s="83">
        <f t="shared" si="1067"/>
        <v>1.73554467673258E-2</v>
      </c>
      <c r="DD537" s="84">
        <f t="shared" si="1068"/>
        <v>847.63836139413195</v>
      </c>
      <c r="DE537" s="86">
        <f t="shared" si="1014"/>
        <v>2674.3022660599086</v>
      </c>
      <c r="DF537" s="86">
        <f t="shared" si="1015"/>
        <v>1069.7209064239635</v>
      </c>
      <c r="DG537" s="86">
        <f t="shared" si="1016"/>
        <v>668.57556651497714</v>
      </c>
      <c r="DH537" s="86">
        <f t="shared" si="1017"/>
        <v>0.2080652398231051</v>
      </c>
      <c r="DI537" s="86">
        <f t="shared" si="1018"/>
        <v>0.39347446670257352</v>
      </c>
      <c r="DJ537" s="86">
        <f t="shared" si="1019"/>
        <v>20.359582129073715</v>
      </c>
      <c r="DK537" s="86">
        <f t="shared" si="1020"/>
        <v>-304.59286688373521</v>
      </c>
      <c r="DL537" s="86">
        <f t="shared" si="1078"/>
        <v>-304.59286688373521</v>
      </c>
      <c r="DM537" s="86">
        <f t="shared" si="1021"/>
        <v>-304.59286688373521</v>
      </c>
      <c r="DN537" s="85">
        <f t="shared" si="1022"/>
        <v>0</v>
      </c>
      <c r="DO537" s="85">
        <f t="shared" si="1069"/>
        <v>0</v>
      </c>
      <c r="DP537" s="85">
        <f t="shared" si="1023"/>
        <v>0</v>
      </c>
      <c r="DQ537" s="85">
        <f t="shared" si="1070"/>
        <v>0</v>
      </c>
      <c r="DR537" s="85">
        <f t="shared" si="1024"/>
        <v>0</v>
      </c>
      <c r="DS537" s="85">
        <f t="shared" si="1071"/>
        <v>0</v>
      </c>
      <c r="DT537" s="81"/>
      <c r="DU537" s="81"/>
      <c r="DV537" s="81">
        <f t="shared" si="1072"/>
        <v>0</v>
      </c>
      <c r="DW537" s="100"/>
    </row>
    <row r="538" spans="1:127" x14ac:dyDescent="0.2">
      <c r="A538" s="59">
        <f t="shared" si="1025"/>
        <v>71.066666666666947</v>
      </c>
      <c r="B538" s="44">
        <f t="shared" si="1026"/>
        <v>71066.666666666948</v>
      </c>
      <c r="C538" s="52">
        <f t="shared" si="960"/>
        <v>133.33333333333334</v>
      </c>
      <c r="D538" s="50">
        <f t="shared" si="961"/>
        <v>4</v>
      </c>
      <c r="E538" s="44">
        <f t="shared" si="962"/>
        <v>4.13</v>
      </c>
      <c r="F538" s="47">
        <f t="shared" si="963"/>
        <v>0.02</v>
      </c>
      <c r="G538" s="52">
        <f t="shared" si="1027"/>
        <v>2.4427558428955741E-2</v>
      </c>
      <c r="H538" s="57">
        <f t="shared" si="1028"/>
        <v>694.51058102016725</v>
      </c>
      <c r="I538" s="52">
        <f t="shared" si="1029"/>
        <v>0</v>
      </c>
      <c r="J538" s="54">
        <f t="shared" si="1030"/>
        <v>2087.2516732612021</v>
      </c>
      <c r="K538" s="46">
        <f t="shared" si="1073"/>
        <v>2087.2516732612021</v>
      </c>
      <c r="L538" s="80">
        <f t="shared" si="964"/>
        <v>0</v>
      </c>
      <c r="M538" s="142">
        <f t="shared" si="965"/>
        <v>0</v>
      </c>
      <c r="N538" s="60">
        <f t="shared" si="966"/>
        <v>4.13</v>
      </c>
      <c r="O538" s="53">
        <f t="shared" si="967"/>
        <v>0</v>
      </c>
      <c r="P538" s="58">
        <f t="shared" si="1031"/>
        <v>2.7784602307635984</v>
      </c>
      <c r="Q538" s="49">
        <f t="shared" si="968"/>
        <v>2.7784602307635984</v>
      </c>
      <c r="R538" s="143">
        <f t="shared" si="969"/>
        <v>0.02</v>
      </c>
      <c r="S538" s="51">
        <f t="shared" si="1032"/>
        <v>1.898736892988738E-2</v>
      </c>
      <c r="T538" s="57">
        <f t="shared" si="1033"/>
        <v>701.16854059483205</v>
      </c>
      <c r="U538" s="53">
        <f t="shared" si="970"/>
        <v>0</v>
      </c>
      <c r="V538" s="58">
        <f t="shared" si="1034"/>
        <v>2.7770181056158458</v>
      </c>
      <c r="W538" s="49">
        <f t="shared" si="971"/>
        <v>2.7770181056158458</v>
      </c>
      <c r="X538" s="143">
        <f t="shared" si="972"/>
        <v>0.02</v>
      </c>
      <c r="Y538" s="51">
        <f t="shared" si="1035"/>
        <v>1.8392547148631627E-2</v>
      </c>
      <c r="Z538" s="57">
        <f t="shared" si="1036"/>
        <v>687.35144923073915</v>
      </c>
      <c r="AA538" s="53">
        <f t="shared" si="973"/>
        <v>0</v>
      </c>
      <c r="AB538" s="58">
        <f t="shared" si="1037"/>
        <v>2.78021349194072</v>
      </c>
      <c r="AC538" s="49">
        <f t="shared" si="974"/>
        <v>2.78021349194072</v>
      </c>
      <c r="AD538" s="143">
        <f t="shared" si="975"/>
        <v>0.02</v>
      </c>
      <c r="AE538" s="49">
        <f t="shared" si="1074"/>
        <v>1.8339857299782627E-2</v>
      </c>
      <c r="AF538" s="57">
        <f t="shared" si="1038"/>
        <v>684.55300633915283</v>
      </c>
      <c r="AG538" s="53">
        <f t="shared" si="976"/>
        <v>0</v>
      </c>
      <c r="AH538" s="58">
        <f t="shared" si="1039"/>
        <v>2.7809561185820706</v>
      </c>
      <c r="AI538" s="49">
        <f t="shared" si="977"/>
        <v>2.7809561185820706</v>
      </c>
      <c r="AJ538" s="143">
        <f t="shared" si="978"/>
        <v>0.02</v>
      </c>
      <c r="AK538" s="51">
        <f t="shared" si="1040"/>
        <v>1.834041562464403E-2</v>
      </c>
      <c r="AL538" s="57">
        <f t="shared" si="1041"/>
        <v>684.22998909416549</v>
      </c>
      <c r="AM538" s="53">
        <f t="shared" si="979"/>
        <v>0</v>
      </c>
      <c r="AN538" s="58">
        <f t="shared" si="1042"/>
        <v>2.7810439163021021</v>
      </c>
      <c r="AO538" s="49">
        <f t="shared" si="980"/>
        <v>2.7810439163021021</v>
      </c>
      <c r="AP538" s="143">
        <f t="shared" si="981"/>
        <v>0.02</v>
      </c>
      <c r="AQ538" s="51">
        <f t="shared" si="1043"/>
        <v>1.8340711274376226E-2</v>
      </c>
      <c r="AR538" s="57">
        <f t="shared" si="1044"/>
        <v>684.20027890557617</v>
      </c>
      <c r="AS538" s="44">
        <f t="shared" si="982"/>
        <v>3757.0530118701636</v>
      </c>
      <c r="AT538" s="44">
        <f t="shared" si="983"/>
        <v>1502.8212047480654</v>
      </c>
      <c r="AU538" s="44">
        <f t="shared" si="984"/>
        <v>939.26325296754089</v>
      </c>
      <c r="AV538" s="47">
        <f t="shared" si="985"/>
        <v>1.8097966470082618</v>
      </c>
      <c r="AW538" s="47">
        <f t="shared" si="986"/>
        <v>16.717497402824346</v>
      </c>
      <c r="AX538" s="86">
        <f t="shared" si="987"/>
        <v>458.90836811633471</v>
      </c>
      <c r="AY538" s="86">
        <f t="shared" si="988"/>
        <v>84.912568013904732</v>
      </c>
      <c r="AZ538" s="10">
        <f t="shared" si="1045"/>
        <v>84.912568013904732</v>
      </c>
      <c r="BA538" s="44">
        <f t="shared" si="989"/>
        <v>84.912568013904732</v>
      </c>
      <c r="BB538" s="9">
        <f t="shared" si="990"/>
        <v>84.912568013904732</v>
      </c>
      <c r="BC538" s="45">
        <f t="shared" si="1079"/>
        <v>11321.675735187298</v>
      </c>
      <c r="BD538" s="9">
        <f t="shared" si="991"/>
        <v>84.912568013904732</v>
      </c>
      <c r="BE538" s="45">
        <f t="shared" si="1075"/>
        <v>11321.675735187298</v>
      </c>
      <c r="BF538" s="9">
        <f t="shared" si="992"/>
        <v>84.912568013904732</v>
      </c>
      <c r="BG538" s="45">
        <f t="shared" si="1076"/>
        <v>11321.675735187298</v>
      </c>
      <c r="BH538" s="58"/>
      <c r="BI538" s="58"/>
      <c r="BJ538" s="58">
        <f t="shared" si="1046"/>
        <v>-84.912568013904732</v>
      </c>
      <c r="BK538" s="97"/>
      <c r="BL538" s="44"/>
      <c r="BM538" s="82">
        <f t="shared" si="1047"/>
        <v>53.300000000000004</v>
      </c>
      <c r="BN538" s="86">
        <f t="shared" si="1048"/>
        <v>53300</v>
      </c>
      <c r="BO538" s="86">
        <f t="shared" si="1049"/>
        <v>100</v>
      </c>
      <c r="BP538" s="84">
        <f t="shared" si="993"/>
        <v>4</v>
      </c>
      <c r="BQ538" s="84">
        <f t="shared" si="994"/>
        <v>4.13</v>
      </c>
      <c r="BR538" s="84">
        <f t="shared" si="995"/>
        <v>0.02</v>
      </c>
      <c r="BS538" s="84">
        <f t="shared" si="1050"/>
        <v>3.2179943074938024E-2</v>
      </c>
      <c r="BT538" s="84">
        <f t="shared" si="1051"/>
        <v>921.95764497760968</v>
      </c>
      <c r="BU538" s="84">
        <f t="shared" si="1052"/>
        <v>0</v>
      </c>
      <c r="BV538" s="83">
        <f t="shared" si="1053"/>
        <v>1488.9607811443936</v>
      </c>
      <c r="BW538" s="81">
        <f t="shared" si="1077"/>
        <v>1488.9607811443936</v>
      </c>
      <c r="BX538" s="83">
        <f t="shared" si="996"/>
        <v>0</v>
      </c>
      <c r="BY538" s="141">
        <f t="shared" si="997"/>
        <v>0</v>
      </c>
      <c r="BZ538" s="83">
        <f t="shared" si="998"/>
        <v>4.13</v>
      </c>
      <c r="CA538" s="83">
        <f t="shared" si="999"/>
        <v>0</v>
      </c>
      <c r="CB538" s="83">
        <f t="shared" si="1054"/>
        <v>2.7886330629509639</v>
      </c>
      <c r="CC538" s="83">
        <f t="shared" si="1000"/>
        <v>2.7886330629509639</v>
      </c>
      <c r="CD538" s="143">
        <f t="shared" si="1001"/>
        <v>0.02</v>
      </c>
      <c r="CE538" s="83">
        <f t="shared" si="1055"/>
        <v>1.7972523213569781E-2</v>
      </c>
      <c r="CF538" s="84">
        <f t="shared" si="1056"/>
        <v>921.73971375060137</v>
      </c>
      <c r="CG538" s="83">
        <f t="shared" si="1002"/>
        <v>0</v>
      </c>
      <c r="CH538" s="83">
        <f t="shared" si="1057"/>
        <v>2.7884866303351372</v>
      </c>
      <c r="CI538" s="83">
        <f t="shared" si="1003"/>
        <v>2.7884866303351372</v>
      </c>
      <c r="CJ538" s="143">
        <f t="shared" si="1004"/>
        <v>0.02</v>
      </c>
      <c r="CK538" s="83">
        <f t="shared" si="1058"/>
        <v>1.7164910799758508E-2</v>
      </c>
      <c r="CL538" s="84">
        <f t="shared" si="1059"/>
        <v>863.11864637683561</v>
      </c>
      <c r="CM538" s="83">
        <f t="shared" si="1005"/>
        <v>0</v>
      </c>
      <c r="CN538" s="83">
        <f t="shared" si="1060"/>
        <v>2.7556147087608878</v>
      </c>
      <c r="CO538" s="83">
        <f t="shared" si="1006"/>
        <v>2.7556147087608878</v>
      </c>
      <c r="CP538" s="143">
        <f t="shared" si="1007"/>
        <v>0.02</v>
      </c>
      <c r="CQ538" s="83">
        <f t="shared" si="1061"/>
        <v>1.7324564504283806E-2</v>
      </c>
      <c r="CR538" s="84">
        <f t="shared" si="1062"/>
        <v>849.74360081374527</v>
      </c>
      <c r="CS538" s="83">
        <f t="shared" si="1008"/>
        <v>0</v>
      </c>
      <c r="CT538" s="83">
        <f t="shared" si="1063"/>
        <v>2.7499387688518939</v>
      </c>
      <c r="CU538" s="83">
        <f t="shared" si="1009"/>
        <v>2.7499387688518939</v>
      </c>
      <c r="CV538" s="143">
        <f t="shared" si="1010"/>
        <v>0.02</v>
      </c>
      <c r="CW538" s="83">
        <f t="shared" si="1064"/>
        <v>1.7352526987183869E-2</v>
      </c>
      <c r="CX538" s="84">
        <f t="shared" si="1065"/>
        <v>848.33730934417213</v>
      </c>
      <c r="CY538" s="83">
        <f t="shared" si="1011"/>
        <v>0</v>
      </c>
      <c r="CZ538" s="83">
        <f t="shared" si="1066"/>
        <v>2.7493815043193086</v>
      </c>
      <c r="DA538" s="83">
        <f t="shared" si="1012"/>
        <v>2.7493815043193086</v>
      </c>
      <c r="DB538" s="143">
        <f t="shared" si="1013"/>
        <v>0.02</v>
      </c>
      <c r="DC538" s="83">
        <f t="shared" si="1067"/>
        <v>1.7353446767325802E-2</v>
      </c>
      <c r="DD538" s="84">
        <f t="shared" si="1068"/>
        <v>848.26968167774635</v>
      </c>
      <c r="DE538" s="86">
        <f t="shared" si="1014"/>
        <v>2680.1294060599084</v>
      </c>
      <c r="DF538" s="86">
        <f t="shared" si="1015"/>
        <v>1072.0517624239633</v>
      </c>
      <c r="DG538" s="86">
        <f t="shared" si="1016"/>
        <v>670.03235151497711</v>
      </c>
      <c r="DH538" s="86">
        <f t="shared" si="1017"/>
        <v>0.2074467548338462</v>
      </c>
      <c r="DI538" s="86">
        <f t="shared" si="1018"/>
        <v>0.39132871758805615</v>
      </c>
      <c r="DJ538" s="86">
        <f t="shared" si="1019"/>
        <v>20.151502770252005</v>
      </c>
      <c r="DK538" s="86">
        <f t="shared" si="1020"/>
        <v>-307.07258541702726</v>
      </c>
      <c r="DL538" s="86">
        <f t="shared" si="1078"/>
        <v>-307.07258541702726</v>
      </c>
      <c r="DM538" s="86">
        <f t="shared" si="1021"/>
        <v>-307.07258541702726</v>
      </c>
      <c r="DN538" s="85">
        <f t="shared" si="1022"/>
        <v>0</v>
      </c>
      <c r="DO538" s="85">
        <f t="shared" si="1069"/>
        <v>0</v>
      </c>
      <c r="DP538" s="85">
        <f t="shared" si="1023"/>
        <v>0</v>
      </c>
      <c r="DQ538" s="85">
        <f t="shared" si="1070"/>
        <v>0</v>
      </c>
      <c r="DR538" s="85">
        <f t="shared" si="1024"/>
        <v>0</v>
      </c>
      <c r="DS538" s="85">
        <f t="shared" si="1071"/>
        <v>0</v>
      </c>
      <c r="DT538" s="81"/>
      <c r="DU538" s="81"/>
      <c r="DV538" s="81">
        <f t="shared" si="1072"/>
        <v>0</v>
      </c>
      <c r="DW538" s="100"/>
    </row>
    <row r="539" spans="1:127" x14ac:dyDescent="0.2">
      <c r="A539" s="59">
        <f t="shared" si="1025"/>
        <v>71.200000000000273</v>
      </c>
      <c r="B539" s="44">
        <f t="shared" si="1026"/>
        <v>71200.000000000276</v>
      </c>
      <c r="C539" s="52">
        <f t="shared" si="960"/>
        <v>133.33333333333334</v>
      </c>
      <c r="D539" s="50">
        <f t="shared" si="961"/>
        <v>4</v>
      </c>
      <c r="E539" s="44">
        <f t="shared" si="962"/>
        <v>4.13</v>
      </c>
      <c r="F539" s="47">
        <f t="shared" si="963"/>
        <v>0.02</v>
      </c>
      <c r="G539" s="52">
        <f t="shared" si="1027"/>
        <v>2.4424891762289073E-2</v>
      </c>
      <c r="H539" s="57">
        <f t="shared" si="1028"/>
        <v>695.29915971574826</v>
      </c>
      <c r="I539" s="52">
        <f t="shared" si="1029"/>
        <v>0</v>
      </c>
      <c r="J539" s="54">
        <f t="shared" si="1030"/>
        <v>2091.5680732612018</v>
      </c>
      <c r="K539" s="46">
        <f t="shared" si="1073"/>
        <v>2091.5680732612018</v>
      </c>
      <c r="L539" s="80">
        <f t="shared" si="964"/>
        <v>0</v>
      </c>
      <c r="M539" s="142">
        <f t="shared" si="965"/>
        <v>0</v>
      </c>
      <c r="N539" s="60">
        <f t="shared" si="966"/>
        <v>4.13</v>
      </c>
      <c r="O539" s="53">
        <f t="shared" si="967"/>
        <v>0</v>
      </c>
      <c r="P539" s="58">
        <f t="shared" si="1031"/>
        <v>2.7785964264078484</v>
      </c>
      <c r="Q539" s="49">
        <f t="shared" si="968"/>
        <v>2.7785964264078484</v>
      </c>
      <c r="R539" s="143">
        <f t="shared" si="969"/>
        <v>0.02</v>
      </c>
      <c r="S539" s="51">
        <f t="shared" si="1032"/>
        <v>1.8984702263220712E-2</v>
      </c>
      <c r="T539" s="57">
        <f t="shared" si="1033"/>
        <v>702.07964646017615</v>
      </c>
      <c r="U539" s="53">
        <f t="shared" si="970"/>
        <v>0</v>
      </c>
      <c r="V539" s="58">
        <f t="shared" si="1034"/>
        <v>2.7771501963191136</v>
      </c>
      <c r="W539" s="49">
        <f t="shared" si="971"/>
        <v>2.7771501963191136</v>
      </c>
      <c r="X539" s="143">
        <f t="shared" si="972"/>
        <v>0.02</v>
      </c>
      <c r="Y539" s="51">
        <f t="shared" si="1035"/>
        <v>1.8389880481964958E-2</v>
      </c>
      <c r="Z539" s="57">
        <f t="shared" si="1036"/>
        <v>688.23446898386248</v>
      </c>
      <c r="AA539" s="53">
        <f t="shared" si="973"/>
        <v>0</v>
      </c>
      <c r="AB539" s="58">
        <f t="shared" si="1037"/>
        <v>2.7803034828768118</v>
      </c>
      <c r="AC539" s="49">
        <f t="shared" si="974"/>
        <v>2.7803034828768118</v>
      </c>
      <c r="AD539" s="143">
        <f t="shared" si="975"/>
        <v>0.02</v>
      </c>
      <c r="AE539" s="49">
        <f t="shared" si="1074"/>
        <v>1.8337190633115959E-2</v>
      </c>
      <c r="AF539" s="57">
        <f t="shared" si="1038"/>
        <v>685.43248431303789</v>
      </c>
      <c r="AG539" s="53">
        <f t="shared" si="976"/>
        <v>0</v>
      </c>
      <c r="AH539" s="58">
        <f t="shared" si="1039"/>
        <v>2.7810373421291819</v>
      </c>
      <c r="AI539" s="49">
        <f t="shared" si="977"/>
        <v>2.7810373421291819</v>
      </c>
      <c r="AJ539" s="143">
        <f t="shared" si="978"/>
        <v>0.02</v>
      </c>
      <c r="AK539" s="51">
        <f t="shared" si="1040"/>
        <v>1.8337748957977362E-2</v>
      </c>
      <c r="AL539" s="57">
        <f t="shared" si="1041"/>
        <v>685.10925898117887</v>
      </c>
      <c r="AM539" s="53">
        <f t="shared" si="979"/>
        <v>0</v>
      </c>
      <c r="AN539" s="58">
        <f t="shared" si="1042"/>
        <v>2.7811240779045368</v>
      </c>
      <c r="AO539" s="49">
        <f t="shared" si="980"/>
        <v>2.7811240779045368</v>
      </c>
      <c r="AP539" s="143">
        <f t="shared" si="981"/>
        <v>0.02</v>
      </c>
      <c r="AQ539" s="51">
        <f t="shared" si="1043"/>
        <v>1.8338044607709558E-2</v>
      </c>
      <c r="AR539" s="57">
        <f t="shared" si="1044"/>
        <v>685.07953520850799</v>
      </c>
      <c r="AS539" s="44">
        <f t="shared" si="982"/>
        <v>3764.8225318701629</v>
      </c>
      <c r="AT539" s="44">
        <f t="shared" si="983"/>
        <v>1505.9290127480651</v>
      </c>
      <c r="AU539" s="44">
        <f t="shared" si="984"/>
        <v>941.20563296754074</v>
      </c>
      <c r="AV539" s="47">
        <f t="shared" si="985"/>
        <v>1.7980721245030102</v>
      </c>
      <c r="AW539" s="47">
        <f t="shared" si="986"/>
        <v>16.514491526564456</v>
      </c>
      <c r="AX539" s="86">
        <f t="shared" si="987"/>
        <v>449.9999204234573</v>
      </c>
      <c r="AY539" s="86">
        <f t="shared" si="988"/>
        <v>83.956811988232786</v>
      </c>
      <c r="AZ539" s="10">
        <f t="shared" si="1045"/>
        <v>83.956811988232786</v>
      </c>
      <c r="BA539" s="44">
        <f t="shared" si="989"/>
        <v>83.956811988232786</v>
      </c>
      <c r="BB539" s="9">
        <f t="shared" si="990"/>
        <v>83.956811988232786</v>
      </c>
      <c r="BC539" s="45">
        <f t="shared" si="1079"/>
        <v>11194.241598431039</v>
      </c>
      <c r="BD539" s="9">
        <f t="shared" si="991"/>
        <v>83.956811988232786</v>
      </c>
      <c r="BE539" s="45">
        <f t="shared" si="1075"/>
        <v>11194.241598431039</v>
      </c>
      <c r="BF539" s="9">
        <f t="shared" si="992"/>
        <v>83.956811988232786</v>
      </c>
      <c r="BG539" s="45">
        <f t="shared" si="1076"/>
        <v>11194.241598431039</v>
      </c>
      <c r="BH539" s="58"/>
      <c r="BI539" s="58"/>
      <c r="BJ539" s="58">
        <f t="shared" si="1046"/>
        <v>-83.956811988232786</v>
      </c>
      <c r="BK539" s="97"/>
      <c r="BL539" s="44"/>
      <c r="BM539" s="82">
        <f t="shared" si="1047"/>
        <v>53.4</v>
      </c>
      <c r="BN539" s="86">
        <f t="shared" si="1048"/>
        <v>53400</v>
      </c>
      <c r="BO539" s="86">
        <f t="shared" si="1049"/>
        <v>100</v>
      </c>
      <c r="BP539" s="84">
        <f t="shared" si="993"/>
        <v>4</v>
      </c>
      <c r="BQ539" s="84">
        <f t="shared" si="994"/>
        <v>4.13</v>
      </c>
      <c r="BR539" s="84">
        <f t="shared" si="995"/>
        <v>0.02</v>
      </c>
      <c r="BS539" s="84">
        <f t="shared" si="1050"/>
        <v>3.2177943074938022E-2</v>
      </c>
      <c r="BT539" s="84">
        <f t="shared" si="1051"/>
        <v>922.73679614165167</v>
      </c>
      <c r="BU539" s="84">
        <f t="shared" si="1052"/>
        <v>0</v>
      </c>
      <c r="BV539" s="83">
        <f t="shared" si="1053"/>
        <v>1492.1980811443937</v>
      </c>
      <c r="BW539" s="81">
        <f t="shared" si="1077"/>
        <v>1492.1980811443937</v>
      </c>
      <c r="BX539" s="83">
        <f t="shared" si="996"/>
        <v>0</v>
      </c>
      <c r="BY539" s="141">
        <f t="shared" si="997"/>
        <v>0</v>
      </c>
      <c r="BZ539" s="83">
        <f t="shared" si="998"/>
        <v>4.13</v>
      </c>
      <c r="CA539" s="83">
        <f t="shared" si="999"/>
        <v>0</v>
      </c>
      <c r="CB539" s="83">
        <f t="shared" si="1054"/>
        <v>2.7893716431178284</v>
      </c>
      <c r="CC539" s="83">
        <f t="shared" si="1000"/>
        <v>2.7893716431178284</v>
      </c>
      <c r="CD539" s="143">
        <f t="shared" si="1001"/>
        <v>0.02</v>
      </c>
      <c r="CE539" s="83">
        <f t="shared" si="1055"/>
        <v>1.7970523213569782E-2</v>
      </c>
      <c r="CF539" s="84">
        <f t="shared" si="1056"/>
        <v>922.3841701135533</v>
      </c>
      <c r="CG539" s="83">
        <f t="shared" si="1002"/>
        <v>0</v>
      </c>
      <c r="CH539" s="83">
        <f t="shared" si="1057"/>
        <v>2.7891337906039295</v>
      </c>
      <c r="CI539" s="83">
        <f t="shared" si="1003"/>
        <v>2.7891337906039295</v>
      </c>
      <c r="CJ539" s="143">
        <f t="shared" si="1004"/>
        <v>0.02</v>
      </c>
      <c r="CK539" s="83">
        <f t="shared" si="1058"/>
        <v>1.7162910799758509E-2</v>
      </c>
      <c r="CL539" s="84">
        <f t="shared" si="1059"/>
        <v>863.7341741908491</v>
      </c>
      <c r="CM539" s="83">
        <f t="shared" si="1005"/>
        <v>0</v>
      </c>
      <c r="CN539" s="83">
        <f t="shared" si="1060"/>
        <v>2.7561113356356977</v>
      </c>
      <c r="CO539" s="83">
        <f t="shared" si="1006"/>
        <v>2.7561113356356977</v>
      </c>
      <c r="CP539" s="143">
        <f t="shared" si="1007"/>
        <v>0.02</v>
      </c>
      <c r="CQ539" s="83">
        <f t="shared" si="1061"/>
        <v>1.7322564504283808E-2</v>
      </c>
      <c r="CR539" s="84">
        <f t="shared" si="1062"/>
        <v>850.37226506238665</v>
      </c>
      <c r="CS539" s="83">
        <f t="shared" si="1008"/>
        <v>0</v>
      </c>
      <c r="CT539" s="83">
        <f t="shared" si="1063"/>
        <v>2.7504106790969916</v>
      </c>
      <c r="CU539" s="83">
        <f t="shared" si="1009"/>
        <v>2.7504106790969916</v>
      </c>
      <c r="CV539" s="143">
        <f t="shared" si="1010"/>
        <v>0.02</v>
      </c>
      <c r="CW539" s="83">
        <f t="shared" si="1064"/>
        <v>1.7350526987183871E-2</v>
      </c>
      <c r="CX539" s="84">
        <f t="shared" si="1065"/>
        <v>848.96828801117817</v>
      </c>
      <c r="CY539" s="83">
        <f t="shared" si="1011"/>
        <v>0</v>
      </c>
      <c r="CZ539" s="83">
        <f t="shared" si="1066"/>
        <v>2.7498511044135583</v>
      </c>
      <c r="DA539" s="83">
        <f t="shared" si="1012"/>
        <v>2.7498511044135583</v>
      </c>
      <c r="DB539" s="143">
        <f t="shared" si="1013"/>
        <v>0.02</v>
      </c>
      <c r="DC539" s="83">
        <f t="shared" si="1067"/>
        <v>1.7351446767325803E-2</v>
      </c>
      <c r="DD539" s="84">
        <f t="shared" si="1068"/>
        <v>848.90082169014784</v>
      </c>
      <c r="DE539" s="86">
        <f t="shared" si="1014"/>
        <v>2685.9565460599088</v>
      </c>
      <c r="DF539" s="86">
        <f t="shared" si="1015"/>
        <v>1074.3826184239633</v>
      </c>
      <c r="DG539" s="86">
        <f t="shared" si="1016"/>
        <v>671.48913651497719</v>
      </c>
      <c r="DH539" s="86">
        <f t="shared" si="1017"/>
        <v>0.20683097681916815</v>
      </c>
      <c r="DI539" s="86">
        <f t="shared" si="1018"/>
        <v>0.38919767185664955</v>
      </c>
      <c r="DJ539" s="86">
        <f t="shared" si="1019"/>
        <v>19.945839039080596</v>
      </c>
      <c r="DK539" s="86">
        <f t="shared" si="1020"/>
        <v>-309.55089818176663</v>
      </c>
      <c r="DL539" s="86">
        <f t="shared" si="1078"/>
        <v>-309.55089818176663</v>
      </c>
      <c r="DM539" s="86">
        <f t="shared" si="1021"/>
        <v>-309.55089818176663</v>
      </c>
      <c r="DN539" s="85">
        <f t="shared" si="1022"/>
        <v>0</v>
      </c>
      <c r="DO539" s="85">
        <f t="shared" si="1069"/>
        <v>0</v>
      </c>
      <c r="DP539" s="85">
        <f t="shared" si="1023"/>
        <v>0</v>
      </c>
      <c r="DQ539" s="85">
        <f t="shared" si="1070"/>
        <v>0</v>
      </c>
      <c r="DR539" s="85">
        <f t="shared" si="1024"/>
        <v>0</v>
      </c>
      <c r="DS539" s="85">
        <f t="shared" si="1071"/>
        <v>0</v>
      </c>
      <c r="DT539" s="81"/>
      <c r="DU539" s="81"/>
      <c r="DV539" s="81">
        <f t="shared" si="1072"/>
        <v>0</v>
      </c>
      <c r="DW539" s="100"/>
    </row>
    <row r="540" spans="1:127" x14ac:dyDescent="0.2">
      <c r="A540" s="59">
        <f t="shared" si="1025"/>
        <v>71.333333333333613</v>
      </c>
      <c r="B540" s="44">
        <f t="shared" si="1026"/>
        <v>71333.333333333605</v>
      </c>
      <c r="C540" s="52">
        <f t="shared" si="960"/>
        <v>133.33333333333334</v>
      </c>
      <c r="D540" s="50">
        <f t="shared" si="961"/>
        <v>4</v>
      </c>
      <c r="E540" s="44">
        <f t="shared" si="962"/>
        <v>4.13</v>
      </c>
      <c r="F540" s="47">
        <f t="shared" si="963"/>
        <v>0.02</v>
      </c>
      <c r="G540" s="52">
        <f t="shared" si="1027"/>
        <v>2.4422225095622405E-2</v>
      </c>
      <c r="H540" s="57">
        <f t="shared" si="1028"/>
        <v>696.0876523203957</v>
      </c>
      <c r="I540" s="52">
        <f t="shared" si="1029"/>
        <v>0</v>
      </c>
      <c r="J540" s="54">
        <f t="shared" si="1030"/>
        <v>2095.8844732612019</v>
      </c>
      <c r="K540" s="46">
        <f t="shared" si="1073"/>
        <v>2095.8844732612019</v>
      </c>
      <c r="L540" s="80">
        <f t="shared" si="964"/>
        <v>0</v>
      </c>
      <c r="M540" s="142">
        <f t="shared" si="965"/>
        <v>0</v>
      </c>
      <c r="N540" s="60">
        <f t="shared" si="966"/>
        <v>4.13</v>
      </c>
      <c r="O540" s="53">
        <f t="shared" si="967"/>
        <v>0</v>
      </c>
      <c r="P540" s="58">
        <f t="shared" si="1031"/>
        <v>2.778734929115219</v>
      </c>
      <c r="Q540" s="49">
        <f t="shared" si="968"/>
        <v>2.778734929115219</v>
      </c>
      <c r="R540" s="143">
        <f t="shared" si="969"/>
        <v>0.02</v>
      </c>
      <c r="S540" s="51">
        <f t="shared" si="1032"/>
        <v>1.8982035596554044E-2</v>
      </c>
      <c r="T540" s="57">
        <f t="shared" si="1033"/>
        <v>702.99057970447984</v>
      </c>
      <c r="U540" s="53">
        <f t="shared" si="970"/>
        <v>0</v>
      </c>
      <c r="V540" s="58">
        <f t="shared" si="1034"/>
        <v>2.7772854085029435</v>
      </c>
      <c r="W540" s="49">
        <f t="shared" si="971"/>
        <v>2.7772854085029435</v>
      </c>
      <c r="X540" s="143">
        <f t="shared" si="972"/>
        <v>0.02</v>
      </c>
      <c r="Y540" s="51">
        <f t="shared" si="1035"/>
        <v>1.838721381529829E-2</v>
      </c>
      <c r="Z540" s="57">
        <f t="shared" si="1036"/>
        <v>689.11731870863935</v>
      </c>
      <c r="AA540" s="53">
        <f t="shared" si="973"/>
        <v>0</v>
      </c>
      <c r="AB540" s="58">
        <f t="shared" si="1037"/>
        <v>2.7803964327117932</v>
      </c>
      <c r="AC540" s="49">
        <f t="shared" si="974"/>
        <v>2.7803964327117932</v>
      </c>
      <c r="AD540" s="143">
        <f t="shared" si="975"/>
        <v>0.02</v>
      </c>
      <c r="AE540" s="49">
        <f t="shared" si="1074"/>
        <v>1.8334523966449291E-2</v>
      </c>
      <c r="AF540" s="57">
        <f t="shared" si="1038"/>
        <v>686.31180593686827</v>
      </c>
      <c r="AG540" s="53">
        <f t="shared" si="976"/>
        <v>0</v>
      </c>
      <c r="AH540" s="58">
        <f t="shared" si="1039"/>
        <v>2.7811215036364905</v>
      </c>
      <c r="AI540" s="49">
        <f t="shared" si="977"/>
        <v>2.7811215036364905</v>
      </c>
      <c r="AJ540" s="143">
        <f t="shared" si="978"/>
        <v>0.02</v>
      </c>
      <c r="AK540" s="51">
        <f t="shared" si="1040"/>
        <v>1.8335082291310693E-2</v>
      </c>
      <c r="AL540" s="57">
        <f t="shared" si="1041"/>
        <v>685.98837533808023</v>
      </c>
      <c r="AM540" s="53">
        <f t="shared" si="979"/>
        <v>0</v>
      </c>
      <c r="AN540" s="58">
        <f t="shared" si="1042"/>
        <v>2.7812071760960437</v>
      </c>
      <c r="AO540" s="49">
        <f t="shared" si="980"/>
        <v>2.7812071760960437</v>
      </c>
      <c r="AP540" s="143">
        <f t="shared" si="981"/>
        <v>0.02</v>
      </c>
      <c r="AQ540" s="51">
        <f t="shared" si="1043"/>
        <v>1.8335377941042889E-2</v>
      </c>
      <c r="AR540" s="57">
        <f t="shared" si="1044"/>
        <v>685.95863832224802</v>
      </c>
      <c r="AS540" s="44">
        <f t="shared" si="982"/>
        <v>3772.5920518701632</v>
      </c>
      <c r="AT540" s="44">
        <f t="shared" si="983"/>
        <v>1509.0368207480653</v>
      </c>
      <c r="AU540" s="44">
        <f t="shared" si="984"/>
        <v>943.14801296754081</v>
      </c>
      <c r="AV540" s="47">
        <f t="shared" si="985"/>
        <v>1.7864468666982813</v>
      </c>
      <c r="AW540" s="47">
        <f t="shared" si="986"/>
        <v>16.314350955101826</v>
      </c>
      <c r="AX540" s="86">
        <f t="shared" si="987"/>
        <v>441.28177155105618</v>
      </c>
      <c r="AY540" s="86">
        <f t="shared" si="988"/>
        <v>83.007065062502818</v>
      </c>
      <c r="AZ540" s="10">
        <f t="shared" si="1045"/>
        <v>83.007065062502818</v>
      </c>
      <c r="BA540" s="44">
        <f t="shared" si="989"/>
        <v>83.007065062502818</v>
      </c>
      <c r="BB540" s="9">
        <f t="shared" si="990"/>
        <v>83.007065062502818</v>
      </c>
      <c r="BC540" s="45">
        <f t="shared" si="1079"/>
        <v>11067.608675000376</v>
      </c>
      <c r="BD540" s="9">
        <f t="shared" si="991"/>
        <v>83.007065062502818</v>
      </c>
      <c r="BE540" s="45">
        <f t="shared" si="1075"/>
        <v>11067.608675000376</v>
      </c>
      <c r="BF540" s="9">
        <f t="shared" si="992"/>
        <v>83.007065062502818</v>
      </c>
      <c r="BG540" s="45">
        <f t="shared" si="1076"/>
        <v>11067.608675000376</v>
      </c>
      <c r="BH540" s="58"/>
      <c r="BI540" s="58"/>
      <c r="BJ540" s="58">
        <f t="shared" si="1046"/>
        <v>-83.007065062502818</v>
      </c>
      <c r="BK540" s="97"/>
      <c r="BL540" s="44"/>
      <c r="BM540" s="82">
        <f t="shared" si="1047"/>
        <v>53.5</v>
      </c>
      <c r="BN540" s="86">
        <f t="shared" si="1048"/>
        <v>53500</v>
      </c>
      <c r="BO540" s="86">
        <f t="shared" si="1049"/>
        <v>100</v>
      </c>
      <c r="BP540" s="84">
        <f t="shared" si="993"/>
        <v>4</v>
      </c>
      <c r="BQ540" s="84">
        <f t="shared" si="994"/>
        <v>4.13</v>
      </c>
      <c r="BR540" s="84">
        <f t="shared" si="995"/>
        <v>0.02</v>
      </c>
      <c r="BS540" s="84">
        <f t="shared" si="1050"/>
        <v>3.217594307493802E-2</v>
      </c>
      <c r="BT540" s="84">
        <f t="shared" si="1051"/>
        <v>923.51589887954356</v>
      </c>
      <c r="BU540" s="84">
        <f t="shared" si="1052"/>
        <v>0</v>
      </c>
      <c r="BV540" s="83">
        <f t="shared" si="1053"/>
        <v>1495.4353811443937</v>
      </c>
      <c r="BW540" s="81">
        <f t="shared" si="1077"/>
        <v>1495.4353811443937</v>
      </c>
      <c r="BX540" s="83">
        <f t="shared" si="996"/>
        <v>0</v>
      </c>
      <c r="BY540" s="141">
        <f t="shared" si="997"/>
        <v>0</v>
      </c>
      <c r="BZ540" s="83">
        <f t="shared" si="998"/>
        <v>4.13</v>
      </c>
      <c r="CA540" s="83">
        <f t="shared" si="999"/>
        <v>0</v>
      </c>
      <c r="CB540" s="83">
        <f t="shared" si="1054"/>
        <v>2.790112341981521</v>
      </c>
      <c r="CC540" s="83">
        <f t="shared" si="1000"/>
        <v>2.790112341981521</v>
      </c>
      <c r="CD540" s="143">
        <f t="shared" si="1001"/>
        <v>0.02</v>
      </c>
      <c r="CE540" s="83">
        <f t="shared" si="1055"/>
        <v>1.7968523213569784E-2</v>
      </c>
      <c r="CF540" s="84">
        <f t="shared" si="1056"/>
        <v>923.02838413422376</v>
      </c>
      <c r="CG540" s="83">
        <f t="shared" si="1002"/>
        <v>0</v>
      </c>
      <c r="CH540" s="83">
        <f t="shared" si="1057"/>
        <v>2.7897822390186189</v>
      </c>
      <c r="CI540" s="83">
        <f t="shared" si="1003"/>
        <v>2.7897822390186189</v>
      </c>
      <c r="CJ540" s="143">
        <f t="shared" si="1004"/>
        <v>0.02</v>
      </c>
      <c r="CK540" s="83">
        <f t="shared" si="1058"/>
        <v>1.7160910799758511E-2</v>
      </c>
      <c r="CL540" s="84">
        <f t="shared" si="1059"/>
        <v>864.34948747763281</v>
      </c>
      <c r="CM540" s="83">
        <f t="shared" si="1005"/>
        <v>0</v>
      </c>
      <c r="CN540" s="83">
        <f t="shared" si="1060"/>
        <v>2.7566091846035587</v>
      </c>
      <c r="CO540" s="83">
        <f t="shared" si="1006"/>
        <v>2.7566091846035587</v>
      </c>
      <c r="CP540" s="143">
        <f t="shared" si="1007"/>
        <v>0.02</v>
      </c>
      <c r="CQ540" s="83">
        <f t="shared" si="1061"/>
        <v>1.7320564504283809E-2</v>
      </c>
      <c r="CR540" s="84">
        <f t="shared" si="1062"/>
        <v>851.00074346528424</v>
      </c>
      <c r="CS540" s="83">
        <f t="shared" si="1008"/>
        <v>0</v>
      </c>
      <c r="CT540" s="83">
        <f t="shared" si="1063"/>
        <v>2.750883894820161</v>
      </c>
      <c r="CU540" s="83">
        <f t="shared" si="1009"/>
        <v>2.750883894820161</v>
      </c>
      <c r="CV540" s="143">
        <f t="shared" si="1010"/>
        <v>0.02</v>
      </c>
      <c r="CW540" s="83">
        <f t="shared" si="1064"/>
        <v>1.7348526987183872E-2</v>
      </c>
      <c r="CX540" s="84">
        <f t="shared" si="1065"/>
        <v>849.59908569964853</v>
      </c>
      <c r="CY540" s="83">
        <f t="shared" si="1011"/>
        <v>0</v>
      </c>
      <c r="CZ540" s="83">
        <f t="shared" si="1066"/>
        <v>2.7503220237386308</v>
      </c>
      <c r="DA540" s="83">
        <f t="shared" si="1012"/>
        <v>2.7503220237386308</v>
      </c>
      <c r="DB540" s="143">
        <f t="shared" si="1013"/>
        <v>0.02</v>
      </c>
      <c r="DC540" s="83">
        <f t="shared" si="1067"/>
        <v>1.7349446767325805E-2</v>
      </c>
      <c r="DD540" s="84">
        <f t="shared" si="1068"/>
        <v>849.53178118971778</v>
      </c>
      <c r="DE540" s="86">
        <f t="shared" si="1014"/>
        <v>2691.7836860599086</v>
      </c>
      <c r="DF540" s="86">
        <f t="shared" si="1015"/>
        <v>1076.7134744239634</v>
      </c>
      <c r="DG540" s="86">
        <f t="shared" si="1016"/>
        <v>672.94592151497716</v>
      </c>
      <c r="DH540" s="86">
        <f t="shared" si="1017"/>
        <v>0.20621789105841515</v>
      </c>
      <c r="DI540" s="86">
        <f t="shared" si="1018"/>
        <v>0.38708121140789126</v>
      </c>
      <c r="DJ540" s="86">
        <f t="shared" si="1019"/>
        <v>19.742559849543809</v>
      </c>
      <c r="DK540" s="86">
        <f t="shared" si="1020"/>
        <v>-312.02780541566096</v>
      </c>
      <c r="DL540" s="86">
        <f t="shared" si="1078"/>
        <v>-312.02780541566096</v>
      </c>
      <c r="DM540" s="86">
        <f t="shared" si="1021"/>
        <v>-312.02780541566096</v>
      </c>
      <c r="DN540" s="85">
        <f t="shared" si="1022"/>
        <v>0</v>
      </c>
      <c r="DO540" s="85">
        <f t="shared" si="1069"/>
        <v>0</v>
      </c>
      <c r="DP540" s="85">
        <f t="shared" si="1023"/>
        <v>0</v>
      </c>
      <c r="DQ540" s="85">
        <f t="shared" si="1070"/>
        <v>0</v>
      </c>
      <c r="DR540" s="85">
        <f t="shared" si="1024"/>
        <v>0</v>
      </c>
      <c r="DS540" s="85">
        <f t="shared" si="1071"/>
        <v>0</v>
      </c>
      <c r="DT540" s="81"/>
      <c r="DU540" s="81"/>
      <c r="DV540" s="81">
        <f t="shared" si="1072"/>
        <v>0</v>
      </c>
      <c r="DW540" s="100"/>
    </row>
    <row r="541" spans="1:127" x14ac:dyDescent="0.2">
      <c r="A541" s="59">
        <f t="shared" si="1025"/>
        <v>71.466666666666939</v>
      </c>
      <c r="B541" s="44">
        <f t="shared" si="1026"/>
        <v>71466.666666666933</v>
      </c>
      <c r="C541" s="52">
        <f t="shared" si="960"/>
        <v>133.33333333333334</v>
      </c>
      <c r="D541" s="50">
        <f t="shared" si="961"/>
        <v>4</v>
      </c>
      <c r="E541" s="44">
        <f t="shared" si="962"/>
        <v>4.13</v>
      </c>
      <c r="F541" s="47">
        <f t="shared" si="963"/>
        <v>0.02</v>
      </c>
      <c r="G541" s="52">
        <f t="shared" si="1027"/>
        <v>2.4419558428955736E-2</v>
      </c>
      <c r="H541" s="57">
        <f t="shared" si="1028"/>
        <v>696.87605883410959</v>
      </c>
      <c r="I541" s="52">
        <f t="shared" si="1029"/>
        <v>0</v>
      </c>
      <c r="J541" s="54">
        <f t="shared" si="1030"/>
        <v>2100.2008732612017</v>
      </c>
      <c r="K541" s="46">
        <f t="shared" si="1073"/>
        <v>2100.2008732612017</v>
      </c>
      <c r="L541" s="80">
        <f t="shared" si="964"/>
        <v>0</v>
      </c>
      <c r="M541" s="142">
        <f t="shared" si="965"/>
        <v>0</v>
      </c>
      <c r="N541" s="60">
        <f t="shared" si="966"/>
        <v>4.13</v>
      </c>
      <c r="O541" s="53">
        <f t="shared" si="967"/>
        <v>0</v>
      </c>
      <c r="P541" s="58">
        <f t="shared" si="1031"/>
        <v>2.7788757371770498</v>
      </c>
      <c r="Q541" s="49">
        <f t="shared" si="968"/>
        <v>2.7788757371770498</v>
      </c>
      <c r="R541" s="143">
        <f t="shared" si="969"/>
        <v>0.02</v>
      </c>
      <c r="S541" s="51">
        <f t="shared" si="1032"/>
        <v>1.8979368929887375E-2</v>
      </c>
      <c r="T541" s="57">
        <f t="shared" si="1033"/>
        <v>703.9013395884997</v>
      </c>
      <c r="U541" s="53">
        <f t="shared" si="970"/>
        <v>0</v>
      </c>
      <c r="V541" s="58">
        <f t="shared" si="1034"/>
        <v>2.7774237390409842</v>
      </c>
      <c r="W541" s="49">
        <f t="shared" si="971"/>
        <v>2.7774237390409842</v>
      </c>
      <c r="X541" s="143">
        <f t="shared" si="972"/>
        <v>0.02</v>
      </c>
      <c r="Y541" s="51">
        <f t="shared" si="1035"/>
        <v>1.8384547148631622E-2</v>
      </c>
      <c r="Z541" s="57">
        <f t="shared" si="1036"/>
        <v>689.999997429171</v>
      </c>
      <c r="AA541" s="53">
        <f t="shared" si="973"/>
        <v>0</v>
      </c>
      <c r="AB541" s="58">
        <f t="shared" si="1037"/>
        <v>2.780492338483882</v>
      </c>
      <c r="AC541" s="49">
        <f t="shared" si="974"/>
        <v>2.780492338483882</v>
      </c>
      <c r="AD541" s="143">
        <f t="shared" si="975"/>
        <v>0.02</v>
      </c>
      <c r="AE541" s="49">
        <f t="shared" si="1074"/>
        <v>1.8331857299782622E-2</v>
      </c>
      <c r="AF541" s="57">
        <f t="shared" si="1038"/>
        <v>687.19097028515682</v>
      </c>
      <c r="AG541" s="53">
        <f t="shared" si="976"/>
        <v>0</v>
      </c>
      <c r="AH541" s="58">
        <f t="shared" si="1039"/>
        <v>2.7812086002740601</v>
      </c>
      <c r="AI541" s="49">
        <f t="shared" si="977"/>
        <v>2.7812086002740601</v>
      </c>
      <c r="AJ541" s="143">
        <f t="shared" si="978"/>
        <v>0.02</v>
      </c>
      <c r="AK541" s="51">
        <f t="shared" si="1040"/>
        <v>1.8332415624644025E-2</v>
      </c>
      <c r="AL541" s="57">
        <f t="shared" si="1041"/>
        <v>686.86733724530632</v>
      </c>
      <c r="AM541" s="53">
        <f t="shared" si="979"/>
        <v>0</v>
      </c>
      <c r="AN541" s="58">
        <f t="shared" si="1042"/>
        <v>2.7812932080731247</v>
      </c>
      <c r="AO541" s="49">
        <f t="shared" si="980"/>
        <v>2.7812932080731247</v>
      </c>
      <c r="AP541" s="143">
        <f t="shared" si="981"/>
        <v>0.02</v>
      </c>
      <c r="AQ541" s="51">
        <f t="shared" si="1043"/>
        <v>1.8332711274376221E-2</v>
      </c>
      <c r="AR541" s="57">
        <f t="shared" si="1044"/>
        <v>686.83758732757144</v>
      </c>
      <c r="AS541" s="44">
        <f t="shared" si="982"/>
        <v>3780.3615718701631</v>
      </c>
      <c r="AT541" s="44">
        <f t="shared" si="983"/>
        <v>1512.1446287480651</v>
      </c>
      <c r="AU541" s="44">
        <f t="shared" si="984"/>
        <v>945.09039296754077</v>
      </c>
      <c r="AV541" s="47">
        <f t="shared" si="985"/>
        <v>1.7749198722802058</v>
      </c>
      <c r="AW541" s="47">
        <f t="shared" si="986"/>
        <v>16.117030229827343</v>
      </c>
      <c r="AX541" s="86">
        <f t="shared" si="987"/>
        <v>432.74951314474845</v>
      </c>
      <c r="AY541" s="86">
        <f t="shared" si="988"/>
        <v>82.063317137165825</v>
      </c>
      <c r="AZ541" s="10">
        <f t="shared" si="1045"/>
        <v>82.063317137165825</v>
      </c>
      <c r="BA541" s="44">
        <f t="shared" si="989"/>
        <v>82.063317137165825</v>
      </c>
      <c r="BB541" s="9">
        <f t="shared" si="990"/>
        <v>82.063317137165825</v>
      </c>
      <c r="BC541" s="45">
        <f t="shared" si="1079"/>
        <v>10941.775618288777</v>
      </c>
      <c r="BD541" s="9">
        <f t="shared" si="991"/>
        <v>82.063317137165825</v>
      </c>
      <c r="BE541" s="45">
        <f t="shared" si="1075"/>
        <v>10941.775618288777</v>
      </c>
      <c r="BF541" s="9">
        <f t="shared" si="992"/>
        <v>82.063317137165825</v>
      </c>
      <c r="BG541" s="45">
        <f t="shared" si="1076"/>
        <v>10941.775618288777</v>
      </c>
      <c r="BH541" s="58"/>
      <c r="BI541" s="58"/>
      <c r="BJ541" s="58">
        <f t="shared" si="1046"/>
        <v>-82.063317137165825</v>
      </c>
      <c r="BK541" s="97"/>
      <c r="BL541" s="44"/>
      <c r="BM541" s="82">
        <f t="shared" si="1047"/>
        <v>53.6</v>
      </c>
      <c r="BN541" s="86">
        <f t="shared" si="1048"/>
        <v>53600</v>
      </c>
      <c r="BO541" s="86">
        <f t="shared" si="1049"/>
        <v>100</v>
      </c>
      <c r="BP541" s="84">
        <f t="shared" si="993"/>
        <v>4</v>
      </c>
      <c r="BQ541" s="84">
        <f t="shared" si="994"/>
        <v>4.13</v>
      </c>
      <c r="BR541" s="84">
        <f t="shared" si="995"/>
        <v>0.02</v>
      </c>
      <c r="BS541" s="84">
        <f t="shared" si="1050"/>
        <v>3.2173943074938018E-2</v>
      </c>
      <c r="BT541" s="84">
        <f t="shared" si="1051"/>
        <v>924.29495319128534</v>
      </c>
      <c r="BU541" s="84">
        <f t="shared" si="1052"/>
        <v>0</v>
      </c>
      <c r="BV541" s="83">
        <f t="shared" si="1053"/>
        <v>1498.6726811443937</v>
      </c>
      <c r="BW541" s="81">
        <f t="shared" si="1077"/>
        <v>1498.6726811443937</v>
      </c>
      <c r="BX541" s="83">
        <f t="shared" si="996"/>
        <v>0</v>
      </c>
      <c r="BY541" s="141">
        <f t="shared" si="997"/>
        <v>0</v>
      </c>
      <c r="BZ541" s="83">
        <f t="shared" si="998"/>
        <v>4.13</v>
      </c>
      <c r="CA541" s="83">
        <f t="shared" si="999"/>
        <v>0</v>
      </c>
      <c r="CB541" s="83">
        <f t="shared" si="1054"/>
        <v>2.790855159256783</v>
      </c>
      <c r="CC541" s="83">
        <f t="shared" si="1000"/>
        <v>2.790855159256783</v>
      </c>
      <c r="CD541" s="143">
        <f t="shared" si="1001"/>
        <v>0.02</v>
      </c>
      <c r="CE541" s="83">
        <f t="shared" si="1055"/>
        <v>1.7966523213569785E-2</v>
      </c>
      <c r="CF541" s="84">
        <f t="shared" si="1056"/>
        <v>923.67235545190943</v>
      </c>
      <c r="CG541" s="83">
        <f t="shared" si="1002"/>
        <v>0</v>
      </c>
      <c r="CH541" s="83">
        <f t="shared" si="1057"/>
        <v>2.7904319737284036</v>
      </c>
      <c r="CI541" s="83">
        <f t="shared" si="1003"/>
        <v>2.7904319737284036</v>
      </c>
      <c r="CJ541" s="143">
        <f t="shared" si="1004"/>
        <v>0.02</v>
      </c>
      <c r="CK541" s="83">
        <f t="shared" si="1058"/>
        <v>1.7158910799758512E-2</v>
      </c>
      <c r="CL541" s="84">
        <f t="shared" si="1059"/>
        <v>864.96458605270277</v>
      </c>
      <c r="CM541" s="83">
        <f t="shared" si="1005"/>
        <v>0</v>
      </c>
      <c r="CN541" s="83">
        <f t="shared" si="1060"/>
        <v>2.7571082541395326</v>
      </c>
      <c r="CO541" s="83">
        <f t="shared" si="1006"/>
        <v>2.7571082541395326</v>
      </c>
      <c r="CP541" s="143">
        <f t="shared" si="1007"/>
        <v>0.02</v>
      </c>
      <c r="CQ541" s="83">
        <f t="shared" si="1061"/>
        <v>1.7318564504283811E-2</v>
      </c>
      <c r="CR541" s="84">
        <f t="shared" si="1062"/>
        <v>851.62903581085936</v>
      </c>
      <c r="CS541" s="83">
        <f t="shared" si="1008"/>
        <v>0</v>
      </c>
      <c r="CT541" s="83">
        <f t="shared" si="1063"/>
        <v>2.7513584146291299</v>
      </c>
      <c r="CU541" s="83">
        <f t="shared" si="1009"/>
        <v>2.7513584146291299</v>
      </c>
      <c r="CV541" s="143">
        <f t="shared" si="1010"/>
        <v>0.02</v>
      </c>
      <c r="CW541" s="83">
        <f t="shared" si="1064"/>
        <v>1.7346526987183874E-2</v>
      </c>
      <c r="CX541" s="84">
        <f t="shared" si="1065"/>
        <v>850.22970217240652</v>
      </c>
      <c r="CY541" s="83">
        <f t="shared" si="1011"/>
        <v>0</v>
      </c>
      <c r="CZ541" s="83">
        <f t="shared" si="1066"/>
        <v>2.7507942609179281</v>
      </c>
      <c r="DA541" s="83">
        <f t="shared" si="1012"/>
        <v>2.7507942609179281</v>
      </c>
      <c r="DB541" s="143">
        <f t="shared" si="1013"/>
        <v>0.02</v>
      </c>
      <c r="DC541" s="83">
        <f t="shared" si="1067"/>
        <v>1.7347446767325806E-2</v>
      </c>
      <c r="DD541" s="84">
        <f t="shared" si="1068"/>
        <v>850.16255993553693</v>
      </c>
      <c r="DE541" s="86">
        <f t="shared" si="1014"/>
        <v>2697.6108260599085</v>
      </c>
      <c r="DF541" s="86">
        <f t="shared" si="1015"/>
        <v>1079.0443304239634</v>
      </c>
      <c r="DG541" s="86">
        <f t="shared" si="1016"/>
        <v>674.40270651497713</v>
      </c>
      <c r="DH541" s="86">
        <f t="shared" si="1017"/>
        <v>0.20560748292502104</v>
      </c>
      <c r="DI541" s="86">
        <f t="shared" si="1018"/>
        <v>0.38497921921656103</v>
      </c>
      <c r="DJ541" s="86">
        <f t="shared" si="1019"/>
        <v>19.541634552146643</v>
      </c>
      <c r="DK541" s="86">
        <f t="shared" si="1020"/>
        <v>-314.50330735823206</v>
      </c>
      <c r="DL541" s="86">
        <f t="shared" si="1078"/>
        <v>-314.50330735823206</v>
      </c>
      <c r="DM541" s="86">
        <f t="shared" si="1021"/>
        <v>-314.50330735823206</v>
      </c>
      <c r="DN541" s="85">
        <f t="shared" si="1022"/>
        <v>0</v>
      </c>
      <c r="DO541" s="85">
        <f t="shared" si="1069"/>
        <v>0</v>
      </c>
      <c r="DP541" s="85">
        <f t="shared" si="1023"/>
        <v>0</v>
      </c>
      <c r="DQ541" s="85">
        <f t="shared" si="1070"/>
        <v>0</v>
      </c>
      <c r="DR541" s="85">
        <f t="shared" si="1024"/>
        <v>0</v>
      </c>
      <c r="DS541" s="85">
        <f t="shared" si="1071"/>
        <v>0</v>
      </c>
      <c r="DT541" s="81"/>
      <c r="DU541" s="81"/>
      <c r="DV541" s="81">
        <f t="shared" si="1072"/>
        <v>0</v>
      </c>
      <c r="DW541" s="100"/>
    </row>
    <row r="542" spans="1:127" x14ac:dyDescent="0.2">
      <c r="A542" s="59">
        <f t="shared" si="1025"/>
        <v>71.600000000000264</v>
      </c>
      <c r="B542" s="44">
        <f t="shared" si="1026"/>
        <v>71600.000000000262</v>
      </c>
      <c r="C542" s="52">
        <f t="shared" si="960"/>
        <v>133.33333333333334</v>
      </c>
      <c r="D542" s="50">
        <f t="shared" si="961"/>
        <v>4</v>
      </c>
      <c r="E542" s="44">
        <f t="shared" si="962"/>
        <v>4.13</v>
      </c>
      <c r="F542" s="47">
        <f t="shared" si="963"/>
        <v>0.02</v>
      </c>
      <c r="G542" s="52">
        <f t="shared" si="1027"/>
        <v>2.4416891762289068E-2</v>
      </c>
      <c r="H542" s="57">
        <f t="shared" si="1028"/>
        <v>697.66437925689002</v>
      </c>
      <c r="I542" s="52">
        <f t="shared" si="1029"/>
        <v>0</v>
      </c>
      <c r="J542" s="54">
        <f t="shared" si="1030"/>
        <v>2104.5172732612014</v>
      </c>
      <c r="K542" s="46">
        <f t="shared" si="1073"/>
        <v>2104.5172732612014</v>
      </c>
      <c r="L542" s="80">
        <f t="shared" si="964"/>
        <v>0</v>
      </c>
      <c r="M542" s="142">
        <f t="shared" si="965"/>
        <v>0</v>
      </c>
      <c r="N542" s="60">
        <f t="shared" si="966"/>
        <v>4.13</v>
      </c>
      <c r="O542" s="53">
        <f t="shared" si="967"/>
        <v>0</v>
      </c>
      <c r="P542" s="58">
        <f t="shared" si="1031"/>
        <v>2.7790188488912206</v>
      </c>
      <c r="Q542" s="49">
        <f t="shared" si="968"/>
        <v>2.7790188488912206</v>
      </c>
      <c r="R542" s="143">
        <f t="shared" si="969"/>
        <v>0.02</v>
      </c>
      <c r="S542" s="51">
        <f t="shared" si="1032"/>
        <v>1.8976702263220707E-2</v>
      </c>
      <c r="T542" s="57">
        <f t="shared" si="1033"/>
        <v>704.81192537409424</v>
      </c>
      <c r="U542" s="53">
        <f t="shared" si="970"/>
        <v>0</v>
      </c>
      <c r="V542" s="58">
        <f t="shared" si="1034"/>
        <v>2.7775651848086143</v>
      </c>
      <c r="W542" s="49">
        <f t="shared" si="971"/>
        <v>2.7775651848086143</v>
      </c>
      <c r="X542" s="143">
        <f t="shared" si="972"/>
        <v>0.02</v>
      </c>
      <c r="Y542" s="51">
        <f t="shared" si="1035"/>
        <v>1.8381880481964954E-2</v>
      </c>
      <c r="Z542" s="57">
        <f t="shared" si="1036"/>
        <v>690.88250417127131</v>
      </c>
      <c r="AA542" s="53">
        <f t="shared" si="973"/>
        <v>0</v>
      </c>
      <c r="AB542" s="58">
        <f t="shared" si="1037"/>
        <v>2.7805911972291746</v>
      </c>
      <c r="AC542" s="49">
        <f t="shared" si="974"/>
        <v>2.7805911972291746</v>
      </c>
      <c r="AD542" s="143">
        <f t="shared" si="975"/>
        <v>0.02</v>
      </c>
      <c r="AE542" s="49">
        <f t="shared" si="1074"/>
        <v>1.8329190633115954E-2</v>
      </c>
      <c r="AF542" s="57">
        <f t="shared" si="1038"/>
        <v>688.06997643394777</v>
      </c>
      <c r="AG542" s="53">
        <f t="shared" si="976"/>
        <v>0</v>
      </c>
      <c r="AH542" s="58">
        <f t="shared" si="1039"/>
        <v>2.7812986292103741</v>
      </c>
      <c r="AI542" s="49">
        <f t="shared" si="977"/>
        <v>2.7812986292103741</v>
      </c>
      <c r="AJ542" s="143">
        <f t="shared" si="978"/>
        <v>0.02</v>
      </c>
      <c r="AK542" s="51">
        <f t="shared" si="1040"/>
        <v>1.8329748957977357E-2</v>
      </c>
      <c r="AL542" s="57">
        <f t="shared" si="1041"/>
        <v>687.74614378476087</v>
      </c>
      <c r="AM542" s="53">
        <f t="shared" si="979"/>
        <v>0</v>
      </c>
      <c r="AN542" s="58">
        <f t="shared" si="1042"/>
        <v>2.7813821710307618</v>
      </c>
      <c r="AO542" s="49">
        <f t="shared" si="980"/>
        <v>2.7813821710307618</v>
      </c>
      <c r="AP542" s="143">
        <f t="shared" si="981"/>
        <v>0.02</v>
      </c>
      <c r="AQ542" s="51">
        <f t="shared" si="1043"/>
        <v>1.8330044607709553E-2</v>
      </c>
      <c r="AR542" s="57">
        <f t="shared" si="1044"/>
        <v>687.71638130670954</v>
      </c>
      <c r="AS542" s="44">
        <f t="shared" si="982"/>
        <v>3788.1310918701624</v>
      </c>
      <c r="AT542" s="44">
        <f t="shared" si="983"/>
        <v>1515.2524367480648</v>
      </c>
      <c r="AU542" s="44">
        <f t="shared" si="984"/>
        <v>947.03277296754061</v>
      </c>
      <c r="AV542" s="47">
        <f t="shared" si="985"/>
        <v>1.7634901515085339</v>
      </c>
      <c r="AW542" s="47">
        <f t="shared" si="986"/>
        <v>15.92248468692809</v>
      </c>
      <c r="AX542" s="86">
        <f t="shared" si="987"/>
        <v>424.3988464621354</v>
      </c>
      <c r="AY542" s="86">
        <f t="shared" si="988"/>
        <v>81.125558114079809</v>
      </c>
      <c r="AZ542" s="10">
        <f t="shared" si="1045"/>
        <v>81.125558114079809</v>
      </c>
      <c r="BA542" s="44">
        <f t="shared" si="989"/>
        <v>81.125558114079809</v>
      </c>
      <c r="BB542" s="9">
        <f t="shared" si="990"/>
        <v>81.125558114079809</v>
      </c>
      <c r="BC542" s="45">
        <f t="shared" si="1079"/>
        <v>10816.741081877308</v>
      </c>
      <c r="BD542" s="9">
        <f t="shared" si="991"/>
        <v>81.125558114079809</v>
      </c>
      <c r="BE542" s="45">
        <f t="shared" si="1075"/>
        <v>10816.741081877308</v>
      </c>
      <c r="BF542" s="9">
        <f t="shared" si="992"/>
        <v>81.125558114079809</v>
      </c>
      <c r="BG542" s="45">
        <f t="shared" si="1076"/>
        <v>10816.741081877308</v>
      </c>
      <c r="BH542" s="58"/>
      <c r="BI542" s="58"/>
      <c r="BJ542" s="58">
        <f t="shared" si="1046"/>
        <v>-81.125558114079809</v>
      </c>
      <c r="BK542" s="97"/>
      <c r="BL542" s="44"/>
      <c r="BM542" s="82">
        <f t="shared" si="1047"/>
        <v>53.7</v>
      </c>
      <c r="BN542" s="86">
        <f t="shared" si="1048"/>
        <v>53700</v>
      </c>
      <c r="BO542" s="86">
        <f t="shared" si="1049"/>
        <v>100</v>
      </c>
      <c r="BP542" s="84">
        <f t="shared" si="993"/>
        <v>4</v>
      </c>
      <c r="BQ542" s="84">
        <f t="shared" si="994"/>
        <v>4.13</v>
      </c>
      <c r="BR542" s="84">
        <f t="shared" si="995"/>
        <v>0.02</v>
      </c>
      <c r="BS542" s="84">
        <f t="shared" si="1050"/>
        <v>3.2171943074938016E-2</v>
      </c>
      <c r="BT542" s="84">
        <f t="shared" si="1051"/>
        <v>925.07395907687703</v>
      </c>
      <c r="BU542" s="84">
        <f t="shared" si="1052"/>
        <v>0</v>
      </c>
      <c r="BV542" s="83">
        <f t="shared" si="1053"/>
        <v>1501.9099811443937</v>
      </c>
      <c r="BW542" s="81">
        <f t="shared" si="1077"/>
        <v>1501.9099811443937</v>
      </c>
      <c r="BX542" s="83">
        <f t="shared" si="996"/>
        <v>0</v>
      </c>
      <c r="BY542" s="141">
        <f t="shared" si="997"/>
        <v>0</v>
      </c>
      <c r="BZ542" s="83">
        <f t="shared" si="998"/>
        <v>4.13</v>
      </c>
      <c r="CA542" s="83">
        <f t="shared" si="999"/>
        <v>0</v>
      </c>
      <c r="CB542" s="83">
        <f t="shared" si="1054"/>
        <v>2.7916000946604647</v>
      </c>
      <c r="CC542" s="83">
        <f t="shared" si="1000"/>
        <v>2.7916000946604647</v>
      </c>
      <c r="CD542" s="143">
        <f t="shared" si="1001"/>
        <v>0.02</v>
      </c>
      <c r="CE542" s="83">
        <f t="shared" si="1055"/>
        <v>1.7964523213569786E-2</v>
      </c>
      <c r="CF542" s="84">
        <f t="shared" si="1056"/>
        <v>924.31608370681306</v>
      </c>
      <c r="CG542" s="83">
        <f t="shared" si="1002"/>
        <v>0</v>
      </c>
      <c r="CH542" s="83">
        <f t="shared" si="1057"/>
        <v>2.7910829928812149</v>
      </c>
      <c r="CI542" s="83">
        <f t="shared" si="1003"/>
        <v>2.7910829928812149</v>
      </c>
      <c r="CJ542" s="143">
        <f t="shared" si="1004"/>
        <v>0.02</v>
      </c>
      <c r="CK542" s="83">
        <f t="shared" si="1058"/>
        <v>1.7156910799758514E-2</v>
      </c>
      <c r="CL542" s="84">
        <f t="shared" si="1059"/>
        <v>865.57946973240882</v>
      </c>
      <c r="CM542" s="83">
        <f t="shared" si="1005"/>
        <v>0</v>
      </c>
      <c r="CN542" s="83">
        <f t="shared" si="1060"/>
        <v>2.7576085427190216</v>
      </c>
      <c r="CO542" s="83">
        <f t="shared" si="1006"/>
        <v>2.7576085427190216</v>
      </c>
      <c r="CP542" s="143">
        <f t="shared" si="1007"/>
        <v>0.02</v>
      </c>
      <c r="CQ542" s="83">
        <f t="shared" si="1061"/>
        <v>1.7316564504283812E-2</v>
      </c>
      <c r="CR542" s="84">
        <f t="shared" si="1062"/>
        <v>852.25714188824247</v>
      </c>
      <c r="CS542" s="83">
        <f t="shared" si="1008"/>
        <v>0</v>
      </c>
      <c r="CT542" s="83">
        <f t="shared" si="1063"/>
        <v>2.7518342371316491</v>
      </c>
      <c r="CU542" s="83">
        <f t="shared" si="1009"/>
        <v>2.7518342371316491</v>
      </c>
      <c r="CV542" s="143">
        <f t="shared" si="1010"/>
        <v>0.02</v>
      </c>
      <c r="CW542" s="83">
        <f t="shared" si="1064"/>
        <v>1.7344526987183875E-2</v>
      </c>
      <c r="CX542" s="84">
        <f t="shared" si="1065"/>
        <v>850.86013719297512</v>
      </c>
      <c r="CY542" s="83">
        <f t="shared" si="1011"/>
        <v>0</v>
      </c>
      <c r="CZ542" s="83">
        <f t="shared" si="1066"/>
        <v>2.7512678145746321</v>
      </c>
      <c r="DA542" s="83">
        <f t="shared" si="1012"/>
        <v>2.7512678145746321</v>
      </c>
      <c r="DB542" s="143">
        <f t="shared" si="1013"/>
        <v>0.02</v>
      </c>
      <c r="DC542" s="83">
        <f t="shared" si="1067"/>
        <v>1.7345446767325808E-2</v>
      </c>
      <c r="DD542" s="84">
        <f t="shared" si="1068"/>
        <v>850.79315768738536</v>
      </c>
      <c r="DE542" s="86">
        <f t="shared" si="1014"/>
        <v>2703.4379660599088</v>
      </c>
      <c r="DF542" s="86">
        <f t="shared" si="1015"/>
        <v>1081.3751864239634</v>
      </c>
      <c r="DG542" s="86">
        <f t="shared" si="1016"/>
        <v>675.85949151497721</v>
      </c>
      <c r="DH542" s="86">
        <f t="shared" si="1017"/>
        <v>0.20499973788582798</v>
      </c>
      <c r="DI542" s="86">
        <f t="shared" si="1018"/>
        <v>0.38289157932181295</v>
      </c>
      <c r="DJ542" s="86">
        <f t="shared" si="1019"/>
        <v>19.343032927300747</v>
      </c>
      <c r="DK542" s="86">
        <f t="shared" si="1020"/>
        <v>-316.97740425080195</v>
      </c>
      <c r="DL542" s="86">
        <f t="shared" si="1078"/>
        <v>-316.97740425080195</v>
      </c>
      <c r="DM542" s="86">
        <f t="shared" si="1021"/>
        <v>-316.97740425080195</v>
      </c>
      <c r="DN542" s="85">
        <f t="shared" si="1022"/>
        <v>0</v>
      </c>
      <c r="DO542" s="85">
        <f t="shared" si="1069"/>
        <v>0</v>
      </c>
      <c r="DP542" s="85">
        <f t="shared" si="1023"/>
        <v>0</v>
      </c>
      <c r="DQ542" s="85">
        <f t="shared" si="1070"/>
        <v>0</v>
      </c>
      <c r="DR542" s="85">
        <f t="shared" si="1024"/>
        <v>0</v>
      </c>
      <c r="DS542" s="85">
        <f t="shared" si="1071"/>
        <v>0</v>
      </c>
      <c r="DT542" s="81"/>
      <c r="DU542" s="81"/>
      <c r="DV542" s="81">
        <f t="shared" si="1072"/>
        <v>0</v>
      </c>
      <c r="DW542" s="100"/>
    </row>
    <row r="543" spans="1:127" x14ac:dyDescent="0.2">
      <c r="A543" s="59">
        <f t="shared" si="1025"/>
        <v>71.73333333333359</v>
      </c>
      <c r="B543" s="44">
        <f t="shared" si="1026"/>
        <v>71733.33333333359</v>
      </c>
      <c r="C543" s="52">
        <f t="shared" si="960"/>
        <v>133.33333333333334</v>
      </c>
      <c r="D543" s="50">
        <f t="shared" si="961"/>
        <v>4</v>
      </c>
      <c r="E543" s="44">
        <f t="shared" si="962"/>
        <v>4.13</v>
      </c>
      <c r="F543" s="47">
        <f t="shared" si="963"/>
        <v>0.02</v>
      </c>
      <c r="G543" s="52">
        <f t="shared" si="1027"/>
        <v>2.44142250956224E-2</v>
      </c>
      <c r="H543" s="57">
        <f t="shared" si="1028"/>
        <v>698.45261358873688</v>
      </c>
      <c r="I543" s="52">
        <f t="shared" si="1029"/>
        <v>0</v>
      </c>
      <c r="J543" s="54">
        <f t="shared" si="1030"/>
        <v>2108.8336732612015</v>
      </c>
      <c r="K543" s="46">
        <f t="shared" si="1073"/>
        <v>2108.8336732612015</v>
      </c>
      <c r="L543" s="80">
        <f t="shared" si="964"/>
        <v>0</v>
      </c>
      <c r="M543" s="142">
        <f t="shared" si="965"/>
        <v>0</v>
      </c>
      <c r="N543" s="60">
        <f t="shared" si="966"/>
        <v>4.13</v>
      </c>
      <c r="O543" s="53">
        <f t="shared" si="967"/>
        <v>0</v>
      </c>
      <c r="P543" s="58">
        <f t="shared" si="1031"/>
        <v>2.77916426256213</v>
      </c>
      <c r="Q543" s="49">
        <f t="shared" si="968"/>
        <v>2.77916426256213</v>
      </c>
      <c r="R543" s="143">
        <f t="shared" si="969"/>
        <v>0.02</v>
      </c>
      <c r="S543" s="51">
        <f t="shared" si="1032"/>
        <v>1.8974035596554039E-2</v>
      </c>
      <c r="T543" s="57">
        <f t="shared" si="1033"/>
        <v>705.72233632422547</v>
      </c>
      <c r="U543" s="53">
        <f t="shared" si="970"/>
        <v>0</v>
      </c>
      <c r="V543" s="58">
        <f t="shared" si="1034"/>
        <v>2.7777097426829194</v>
      </c>
      <c r="W543" s="49">
        <f t="shared" si="971"/>
        <v>2.7777097426829194</v>
      </c>
      <c r="X543" s="143">
        <f t="shared" si="972"/>
        <v>0.02</v>
      </c>
      <c r="Y543" s="51">
        <f t="shared" si="1035"/>
        <v>1.8379213815298286E-2</v>
      </c>
      <c r="Z543" s="57">
        <f t="shared" si="1036"/>
        <v>691.76483796247146</v>
      </c>
      <c r="AA543" s="53">
        <f t="shared" si="973"/>
        <v>0</v>
      </c>
      <c r="AB543" s="58">
        <f t="shared" si="1037"/>
        <v>2.7806930059816461</v>
      </c>
      <c r="AC543" s="49">
        <f t="shared" si="974"/>
        <v>2.7806930059816461</v>
      </c>
      <c r="AD543" s="143">
        <f t="shared" si="975"/>
        <v>0.02</v>
      </c>
      <c r="AE543" s="49">
        <f t="shared" si="1074"/>
        <v>1.8326523966449286E-2</v>
      </c>
      <c r="AF543" s="57">
        <f t="shared" si="1038"/>
        <v>688.94882346082204</v>
      </c>
      <c r="AG543" s="53">
        <f t="shared" si="976"/>
        <v>0</v>
      </c>
      <c r="AH543" s="58">
        <f t="shared" si="1039"/>
        <v>2.7813915876123247</v>
      </c>
      <c r="AI543" s="49">
        <f t="shared" si="977"/>
        <v>2.7813915876123247</v>
      </c>
      <c r="AJ543" s="143">
        <f t="shared" si="978"/>
        <v>0.02</v>
      </c>
      <c r="AK543" s="51">
        <f t="shared" si="1040"/>
        <v>1.8327082291310689E-2</v>
      </c>
      <c r="AL543" s="57">
        <f t="shared" si="1041"/>
        <v>688.62479403982047</v>
      </c>
      <c r="AM543" s="53">
        <f t="shared" si="979"/>
        <v>0</v>
      </c>
      <c r="AN543" s="58">
        <f t="shared" si="1042"/>
        <v>2.7814740621624119</v>
      </c>
      <c r="AO543" s="49">
        <f t="shared" si="980"/>
        <v>2.7814740621624119</v>
      </c>
      <c r="AP543" s="143">
        <f t="shared" si="981"/>
        <v>0.02</v>
      </c>
      <c r="AQ543" s="51">
        <f t="shared" si="1043"/>
        <v>1.8327377941042885E-2</v>
      </c>
      <c r="AR543" s="57">
        <f t="shared" si="1044"/>
        <v>688.5950193433556</v>
      </c>
      <c r="AS543" s="44">
        <f t="shared" si="982"/>
        <v>3795.9006118701627</v>
      </c>
      <c r="AT543" s="44">
        <f t="shared" si="983"/>
        <v>1518.360244748065</v>
      </c>
      <c r="AU543" s="44">
        <f t="shared" si="984"/>
        <v>948.97515296754068</v>
      </c>
      <c r="AV543" s="47">
        <f t="shared" si="985"/>
        <v>1.7521567260668984</v>
      </c>
      <c r="AW543" s="47">
        <f t="shared" si="986"/>
        <v>15.730670442278143</v>
      </c>
      <c r="AX543" s="86">
        <f t="shared" si="987"/>
        <v>416.2255794699181</v>
      </c>
      <c r="AY543" s="86">
        <f t="shared" si="988"/>
        <v>80.193777896548497</v>
      </c>
      <c r="AZ543" s="10">
        <f t="shared" si="1045"/>
        <v>80.193777896548497</v>
      </c>
      <c r="BA543" s="44">
        <f t="shared" si="989"/>
        <v>80.193777896548497</v>
      </c>
      <c r="BB543" s="9">
        <f t="shared" si="990"/>
        <v>80.193777896548497</v>
      </c>
      <c r="BC543" s="45">
        <f t="shared" si="1079"/>
        <v>10692.5037195398</v>
      </c>
      <c r="BD543" s="9">
        <f t="shared" si="991"/>
        <v>80.193777896548497</v>
      </c>
      <c r="BE543" s="45">
        <f t="shared" si="1075"/>
        <v>10692.5037195398</v>
      </c>
      <c r="BF543" s="9">
        <f t="shared" si="992"/>
        <v>80.193777896548497</v>
      </c>
      <c r="BG543" s="45">
        <f t="shared" si="1076"/>
        <v>10692.5037195398</v>
      </c>
      <c r="BH543" s="58"/>
      <c r="BI543" s="58"/>
      <c r="BJ543" s="58">
        <f t="shared" si="1046"/>
        <v>-80.193777896548497</v>
      </c>
      <c r="BK543" s="97"/>
      <c r="BL543" s="44"/>
      <c r="BM543" s="82">
        <f t="shared" si="1047"/>
        <v>53.800000000000004</v>
      </c>
      <c r="BN543" s="86">
        <f t="shared" si="1048"/>
        <v>53800</v>
      </c>
      <c r="BO543" s="86">
        <f t="shared" si="1049"/>
        <v>100</v>
      </c>
      <c r="BP543" s="84">
        <f t="shared" si="993"/>
        <v>4</v>
      </c>
      <c r="BQ543" s="84">
        <f t="shared" si="994"/>
        <v>4.13</v>
      </c>
      <c r="BR543" s="84">
        <f t="shared" si="995"/>
        <v>0.02</v>
      </c>
      <c r="BS543" s="84">
        <f t="shared" si="1050"/>
        <v>3.2169943074938014E-2</v>
      </c>
      <c r="BT543" s="84">
        <f t="shared" si="1051"/>
        <v>925.85291653631862</v>
      </c>
      <c r="BU543" s="84">
        <f t="shared" si="1052"/>
        <v>0</v>
      </c>
      <c r="BV543" s="83">
        <f t="shared" si="1053"/>
        <v>1505.1472811443937</v>
      </c>
      <c r="BW543" s="81">
        <f t="shared" si="1077"/>
        <v>1505.1472811443937</v>
      </c>
      <c r="BX543" s="83">
        <f t="shared" si="996"/>
        <v>0</v>
      </c>
      <c r="BY543" s="141">
        <f t="shared" si="997"/>
        <v>0</v>
      </c>
      <c r="BZ543" s="83">
        <f t="shared" si="998"/>
        <v>4.13</v>
      </c>
      <c r="CA543" s="83">
        <f t="shared" si="999"/>
        <v>0</v>
      </c>
      <c r="CB543" s="83">
        <f t="shared" si="1054"/>
        <v>2.7923471479115172</v>
      </c>
      <c r="CC543" s="83">
        <f t="shared" si="1000"/>
        <v>2.7923471479115172</v>
      </c>
      <c r="CD543" s="143">
        <f t="shared" si="1001"/>
        <v>0.02</v>
      </c>
      <c r="CE543" s="83">
        <f t="shared" si="1055"/>
        <v>1.7962523213569788E-2</v>
      </c>
      <c r="CF543" s="84">
        <f t="shared" si="1056"/>
        <v>924.95956854004294</v>
      </c>
      <c r="CG543" s="83">
        <f t="shared" si="1002"/>
        <v>0</v>
      </c>
      <c r="CH543" s="83">
        <f t="shared" si="1057"/>
        <v>2.7917352946237286</v>
      </c>
      <c r="CI543" s="83">
        <f t="shared" si="1003"/>
        <v>2.7917352946237286</v>
      </c>
      <c r="CJ543" s="143">
        <f t="shared" si="1004"/>
        <v>0.02</v>
      </c>
      <c r="CK543" s="83">
        <f t="shared" si="1058"/>
        <v>1.7154910799758515E-2</v>
      </c>
      <c r="CL543" s="84">
        <f t="shared" si="1059"/>
        <v>866.19413833393423</v>
      </c>
      <c r="CM543" s="83">
        <f t="shared" si="1005"/>
        <v>0</v>
      </c>
      <c r="CN543" s="83">
        <f t="shared" si="1060"/>
        <v>2.7581100488177706</v>
      </c>
      <c r="CO543" s="83">
        <f t="shared" si="1006"/>
        <v>2.7581100488177706</v>
      </c>
      <c r="CP543" s="143">
        <f t="shared" si="1007"/>
        <v>0.02</v>
      </c>
      <c r="CQ543" s="83">
        <f t="shared" si="1061"/>
        <v>1.7314564504283814E-2</v>
      </c>
      <c r="CR543" s="84">
        <f t="shared" si="1062"/>
        <v>852.88506148727345</v>
      </c>
      <c r="CS543" s="83">
        <f t="shared" si="1008"/>
        <v>0</v>
      </c>
      <c r="CT543" s="83">
        <f t="shared" si="1063"/>
        <v>2.7523113609354994</v>
      </c>
      <c r="CU543" s="83">
        <f t="shared" si="1009"/>
        <v>2.7523113609354994</v>
      </c>
      <c r="CV543" s="143">
        <f t="shared" si="1010"/>
        <v>0.02</v>
      </c>
      <c r="CW543" s="83">
        <f t="shared" si="1064"/>
        <v>1.7342526987183877E-2</v>
      </c>
      <c r="CX543" s="84">
        <f t="shared" si="1065"/>
        <v>851.49039052557634</v>
      </c>
      <c r="CY543" s="83">
        <f t="shared" si="1011"/>
        <v>0</v>
      </c>
      <c r="CZ543" s="83">
        <f t="shared" si="1066"/>
        <v>2.7517426833317087</v>
      </c>
      <c r="DA543" s="83">
        <f t="shared" si="1012"/>
        <v>2.7517426833317087</v>
      </c>
      <c r="DB543" s="143">
        <f t="shared" si="1013"/>
        <v>0.02</v>
      </c>
      <c r="DC543" s="83">
        <f t="shared" si="1067"/>
        <v>1.7343446767325809E-2</v>
      </c>
      <c r="DD543" s="84">
        <f t="shared" si="1068"/>
        <v>851.42357420574263</v>
      </c>
      <c r="DE543" s="86">
        <f t="shared" si="1014"/>
        <v>2709.2651060599082</v>
      </c>
      <c r="DF543" s="86">
        <f t="shared" si="1015"/>
        <v>1083.7060424239633</v>
      </c>
      <c r="DG543" s="86">
        <f t="shared" si="1016"/>
        <v>677.31627651497706</v>
      </c>
      <c r="DH543" s="86">
        <f t="shared" si="1017"/>
        <v>0.20439464150040249</v>
      </c>
      <c r="DI543" s="86">
        <f t="shared" si="1018"/>
        <v>0.3808181768164236</v>
      </c>
      <c r="DJ543" s="86">
        <f t="shared" si="1019"/>
        <v>19.146725178816322</v>
      </c>
      <c r="DK543" s="86">
        <f t="shared" si="1020"/>
        <v>-319.4500963364917</v>
      </c>
      <c r="DL543" s="86">
        <f t="shared" si="1078"/>
        <v>-319.4500963364917</v>
      </c>
      <c r="DM543" s="86">
        <f t="shared" si="1021"/>
        <v>-319.4500963364917</v>
      </c>
      <c r="DN543" s="85">
        <f t="shared" si="1022"/>
        <v>0</v>
      </c>
      <c r="DO543" s="85">
        <f t="shared" si="1069"/>
        <v>0</v>
      </c>
      <c r="DP543" s="85">
        <f t="shared" si="1023"/>
        <v>0</v>
      </c>
      <c r="DQ543" s="85">
        <f t="shared" si="1070"/>
        <v>0</v>
      </c>
      <c r="DR543" s="85">
        <f t="shared" si="1024"/>
        <v>0</v>
      </c>
      <c r="DS543" s="85">
        <f t="shared" si="1071"/>
        <v>0</v>
      </c>
      <c r="DT543" s="81"/>
      <c r="DU543" s="81"/>
      <c r="DV543" s="81">
        <f t="shared" si="1072"/>
        <v>0</v>
      </c>
      <c r="DW543" s="100"/>
    </row>
    <row r="544" spans="1:127" x14ac:dyDescent="0.2">
      <c r="A544" s="59">
        <f t="shared" si="1025"/>
        <v>71.866666666666916</v>
      </c>
      <c r="B544" s="44">
        <f t="shared" si="1026"/>
        <v>71866.666666666919</v>
      </c>
      <c r="C544" s="52">
        <f t="shared" si="960"/>
        <v>133.33333333333334</v>
      </c>
      <c r="D544" s="50">
        <f t="shared" si="961"/>
        <v>4</v>
      </c>
      <c r="E544" s="44">
        <f t="shared" si="962"/>
        <v>4.13</v>
      </c>
      <c r="F544" s="47">
        <f t="shared" si="963"/>
        <v>0.02</v>
      </c>
      <c r="G544" s="52">
        <f t="shared" si="1027"/>
        <v>2.4411558428955732E-2</v>
      </c>
      <c r="H544" s="57">
        <f t="shared" si="1028"/>
        <v>699.24076182965018</v>
      </c>
      <c r="I544" s="52">
        <f t="shared" si="1029"/>
        <v>0</v>
      </c>
      <c r="J544" s="54">
        <f t="shared" si="1030"/>
        <v>2113.1500732612017</v>
      </c>
      <c r="K544" s="46">
        <f t="shared" si="1073"/>
        <v>2113.1500732612017</v>
      </c>
      <c r="L544" s="80">
        <f t="shared" si="964"/>
        <v>0</v>
      </c>
      <c r="M544" s="142">
        <f t="shared" si="965"/>
        <v>0</v>
      </c>
      <c r="N544" s="60">
        <f t="shared" si="966"/>
        <v>4.13</v>
      </c>
      <c r="O544" s="53">
        <f t="shared" si="967"/>
        <v>0</v>
      </c>
      <c r="P544" s="58">
        <f t="shared" si="1031"/>
        <v>2.7793119765006575</v>
      </c>
      <c r="Q544" s="49">
        <f t="shared" si="968"/>
        <v>2.7793119765006575</v>
      </c>
      <c r="R544" s="143">
        <f t="shared" si="969"/>
        <v>0.02</v>
      </c>
      <c r="S544" s="51">
        <f t="shared" si="1032"/>
        <v>1.8971368929887371E-2</v>
      </c>
      <c r="T544" s="57">
        <f t="shared" si="1033"/>
        <v>706.63257170295901</v>
      </c>
      <c r="U544" s="53">
        <f t="shared" si="970"/>
        <v>0</v>
      </c>
      <c r="V544" s="58">
        <f t="shared" si="1034"/>
        <v>2.7778574095426625</v>
      </c>
      <c r="W544" s="49">
        <f t="shared" si="971"/>
        <v>2.7778574095426625</v>
      </c>
      <c r="X544" s="143">
        <f t="shared" si="972"/>
        <v>0.02</v>
      </c>
      <c r="Y544" s="51">
        <f t="shared" si="1035"/>
        <v>1.8376547148631617E-2</v>
      </c>
      <c r="Z544" s="57">
        <f t="shared" si="1036"/>
        <v>692.64699783202468</v>
      </c>
      <c r="AA544" s="53">
        <f t="shared" si="973"/>
        <v>0</v>
      </c>
      <c r="AB544" s="58">
        <f t="shared" si="1037"/>
        <v>2.7807977617731341</v>
      </c>
      <c r="AC544" s="49">
        <f t="shared" si="974"/>
        <v>2.7807977617731341</v>
      </c>
      <c r="AD544" s="143">
        <f t="shared" si="975"/>
        <v>0.02</v>
      </c>
      <c r="AE544" s="49">
        <f t="shared" si="1074"/>
        <v>1.8323857299782618E-2</v>
      </c>
      <c r="AF544" s="57">
        <f t="shared" si="1038"/>
        <v>689.8275104449034</v>
      </c>
      <c r="AG544" s="53">
        <f t="shared" si="976"/>
        <v>0</v>
      </c>
      <c r="AH544" s="58">
        <f t="shared" si="1039"/>
        <v>2.781487472645201</v>
      </c>
      <c r="AI544" s="49">
        <f t="shared" si="977"/>
        <v>2.781487472645201</v>
      </c>
      <c r="AJ544" s="143">
        <f t="shared" si="978"/>
        <v>0.02</v>
      </c>
      <c r="AK544" s="51">
        <f t="shared" si="1040"/>
        <v>1.8324415624644021E-2</v>
      </c>
      <c r="AL544" s="57">
        <f t="shared" si="1041"/>
        <v>689.50328709533972</v>
      </c>
      <c r="AM544" s="53">
        <f t="shared" si="979"/>
        <v>0</v>
      </c>
      <c r="AN544" s="58">
        <f t="shared" si="1042"/>
        <v>2.7815688786599861</v>
      </c>
      <c r="AO544" s="49">
        <f t="shared" si="980"/>
        <v>2.7815688786599861</v>
      </c>
      <c r="AP544" s="143">
        <f t="shared" si="981"/>
        <v>0.02</v>
      </c>
      <c r="AQ544" s="51">
        <f t="shared" si="1043"/>
        <v>1.8324711274376217E-2</v>
      </c>
      <c r="AR544" s="57">
        <f t="shared" si="1044"/>
        <v>689.47350052267007</v>
      </c>
      <c r="AS544" s="44">
        <f t="shared" si="982"/>
        <v>3803.670131870163</v>
      </c>
      <c r="AT544" s="44">
        <f t="shared" si="983"/>
        <v>1521.4680527480652</v>
      </c>
      <c r="AU544" s="44">
        <f t="shared" si="984"/>
        <v>950.91753296754075</v>
      </c>
      <c r="AV544" s="47">
        <f t="shared" si="985"/>
        <v>1.7409186289152394</v>
      </c>
      <c r="AW544" s="47">
        <f t="shared" si="986"/>
        <v>15.541544376638285</v>
      </c>
      <c r="AX544" s="86">
        <f t="shared" si="987"/>
        <v>408.22562402240197</v>
      </c>
      <c r="AY544" s="86">
        <f t="shared" si="988"/>
        <v>79.267966389365611</v>
      </c>
      <c r="AZ544" s="10">
        <f t="shared" si="1045"/>
        <v>79.267966389365611</v>
      </c>
      <c r="BA544" s="44">
        <f t="shared" si="989"/>
        <v>79.267966389365611</v>
      </c>
      <c r="BB544" s="9">
        <f t="shared" si="990"/>
        <v>79.267966389365611</v>
      </c>
      <c r="BC544" s="45">
        <f t="shared" si="1079"/>
        <v>10569.062185248749</v>
      </c>
      <c r="BD544" s="9">
        <f t="shared" si="991"/>
        <v>79.267966389365611</v>
      </c>
      <c r="BE544" s="45">
        <f t="shared" si="1075"/>
        <v>10569.062185248749</v>
      </c>
      <c r="BF544" s="9">
        <f t="shared" si="992"/>
        <v>79.267966389365611</v>
      </c>
      <c r="BG544" s="45">
        <f t="shared" si="1076"/>
        <v>10569.062185248749</v>
      </c>
      <c r="BH544" s="58"/>
      <c r="BI544" s="58"/>
      <c r="BJ544" s="58">
        <f t="shared" si="1046"/>
        <v>-79.267966389365611</v>
      </c>
      <c r="BK544" s="97"/>
      <c r="BL544" s="44"/>
      <c r="BM544" s="82">
        <f t="shared" si="1047"/>
        <v>53.9</v>
      </c>
      <c r="BN544" s="86">
        <f t="shared" si="1048"/>
        <v>53900</v>
      </c>
      <c r="BO544" s="86">
        <f t="shared" si="1049"/>
        <v>100</v>
      </c>
      <c r="BP544" s="84">
        <f t="shared" si="993"/>
        <v>4</v>
      </c>
      <c r="BQ544" s="84">
        <f t="shared" si="994"/>
        <v>4.13</v>
      </c>
      <c r="BR544" s="84">
        <f t="shared" si="995"/>
        <v>0.02</v>
      </c>
      <c r="BS544" s="84">
        <f t="shared" si="1050"/>
        <v>3.2167943074938012E-2</v>
      </c>
      <c r="BT544" s="84">
        <f t="shared" si="1051"/>
        <v>926.6318255696101</v>
      </c>
      <c r="BU544" s="84">
        <f t="shared" si="1052"/>
        <v>0</v>
      </c>
      <c r="BV544" s="83">
        <f t="shared" si="1053"/>
        <v>1508.3845811443937</v>
      </c>
      <c r="BW544" s="81">
        <f t="shared" si="1077"/>
        <v>1508.3845811443937</v>
      </c>
      <c r="BX544" s="83">
        <f t="shared" si="996"/>
        <v>0</v>
      </c>
      <c r="BY544" s="141">
        <f t="shared" si="997"/>
        <v>0</v>
      </c>
      <c r="BZ544" s="83">
        <f t="shared" si="998"/>
        <v>4.13</v>
      </c>
      <c r="CA544" s="83">
        <f t="shared" si="999"/>
        <v>0</v>
      </c>
      <c r="CB544" s="83">
        <f t="shared" si="1054"/>
        <v>2.7930963187309858</v>
      </c>
      <c r="CC544" s="83">
        <f t="shared" si="1000"/>
        <v>2.7930963187309858</v>
      </c>
      <c r="CD544" s="143">
        <f t="shared" si="1001"/>
        <v>0.02</v>
      </c>
      <c r="CE544" s="83">
        <f t="shared" si="1055"/>
        <v>1.7960523213569789E-2</v>
      </c>
      <c r="CF544" s="84">
        <f t="shared" si="1056"/>
        <v>925.6028095936133</v>
      </c>
      <c r="CG544" s="83">
        <f t="shared" si="1002"/>
        <v>0</v>
      </c>
      <c r="CH544" s="83">
        <f t="shared" si="1057"/>
        <v>2.7923888771013656</v>
      </c>
      <c r="CI544" s="83">
        <f t="shared" si="1003"/>
        <v>2.7923888771013656</v>
      </c>
      <c r="CJ544" s="143">
        <f t="shared" si="1004"/>
        <v>0.02</v>
      </c>
      <c r="CK544" s="83">
        <f t="shared" si="1058"/>
        <v>1.7152910799758517E-2</v>
      </c>
      <c r="CL544" s="84">
        <f t="shared" si="1059"/>
        <v>866.80859167529479</v>
      </c>
      <c r="CM544" s="83">
        <f t="shared" si="1005"/>
        <v>0</v>
      </c>
      <c r="CN544" s="83">
        <f t="shared" si="1060"/>
        <v>2.7586127709118684</v>
      </c>
      <c r="CO544" s="83">
        <f t="shared" si="1006"/>
        <v>2.7586127709118684</v>
      </c>
      <c r="CP544" s="143">
        <f t="shared" si="1007"/>
        <v>0.02</v>
      </c>
      <c r="CQ544" s="83">
        <f t="shared" si="1061"/>
        <v>1.7312564504283815E-2</v>
      </c>
      <c r="CR544" s="84">
        <f t="shared" si="1062"/>
        <v>853.51279439850032</v>
      </c>
      <c r="CS544" s="83">
        <f t="shared" si="1008"/>
        <v>0</v>
      </c>
      <c r="CT544" s="83">
        <f t="shared" si="1063"/>
        <v>2.7527897846484897</v>
      </c>
      <c r="CU544" s="83">
        <f t="shared" si="1009"/>
        <v>2.7527897846484897</v>
      </c>
      <c r="CV544" s="143">
        <f t="shared" si="1010"/>
        <v>0.02</v>
      </c>
      <c r="CW544" s="83">
        <f t="shared" si="1064"/>
        <v>1.7340526987183878E-2</v>
      </c>
      <c r="CX544" s="84">
        <f t="shared" si="1065"/>
        <v>852.12046193513117</v>
      </c>
      <c r="CY544" s="83">
        <f t="shared" si="1011"/>
        <v>0</v>
      </c>
      <c r="CZ544" s="83">
        <f t="shared" si="1066"/>
        <v>2.7522188658119116</v>
      </c>
      <c r="DA544" s="83">
        <f t="shared" si="1012"/>
        <v>2.7522188658119116</v>
      </c>
      <c r="DB544" s="143">
        <f t="shared" si="1013"/>
        <v>0.02</v>
      </c>
      <c r="DC544" s="83">
        <f t="shared" si="1067"/>
        <v>1.734144676732581E-2</v>
      </c>
      <c r="DD544" s="84">
        <f t="shared" si="1068"/>
        <v>852.05380925178724</v>
      </c>
      <c r="DE544" s="86">
        <f t="shared" si="1014"/>
        <v>2715.0922460599086</v>
      </c>
      <c r="DF544" s="86">
        <f t="shared" si="1015"/>
        <v>1086.0368984239635</v>
      </c>
      <c r="DG544" s="86">
        <f t="shared" si="1016"/>
        <v>678.77306151497714</v>
      </c>
      <c r="DH544" s="86">
        <f t="shared" si="1017"/>
        <v>0.20379217942036479</v>
      </c>
      <c r="DI544" s="86">
        <f t="shared" si="1018"/>
        <v>0.37875889783617117</v>
      </c>
      <c r="DJ544" s="86">
        <f t="shared" si="1019"/>
        <v>18.952681927501178</v>
      </c>
      <c r="DK544" s="86">
        <f t="shared" si="1020"/>
        <v>-321.92138386021873</v>
      </c>
      <c r="DL544" s="86">
        <f t="shared" si="1078"/>
        <v>-321.92138386021873</v>
      </c>
      <c r="DM544" s="86">
        <f t="shared" si="1021"/>
        <v>-321.92138386021873</v>
      </c>
      <c r="DN544" s="85">
        <f t="shared" si="1022"/>
        <v>0</v>
      </c>
      <c r="DO544" s="85">
        <f t="shared" si="1069"/>
        <v>0</v>
      </c>
      <c r="DP544" s="85">
        <f t="shared" si="1023"/>
        <v>0</v>
      </c>
      <c r="DQ544" s="85">
        <f t="shared" si="1070"/>
        <v>0</v>
      </c>
      <c r="DR544" s="85">
        <f t="shared" si="1024"/>
        <v>0</v>
      </c>
      <c r="DS544" s="85">
        <f t="shared" si="1071"/>
        <v>0</v>
      </c>
      <c r="DT544" s="81"/>
      <c r="DU544" s="81"/>
      <c r="DV544" s="81">
        <f t="shared" si="1072"/>
        <v>0</v>
      </c>
      <c r="DW544" s="100"/>
    </row>
    <row r="545" spans="1:127" x14ac:dyDescent="0.2">
      <c r="A545" s="59">
        <f t="shared" si="1025"/>
        <v>72.000000000000256</v>
      </c>
      <c r="B545" s="44">
        <f t="shared" si="1026"/>
        <v>72000.000000000247</v>
      </c>
      <c r="C545" s="52">
        <f t="shared" si="960"/>
        <v>133.33333333333334</v>
      </c>
      <c r="D545" s="50">
        <f t="shared" si="961"/>
        <v>4</v>
      </c>
      <c r="E545" s="44">
        <f t="shared" si="962"/>
        <v>4.13</v>
      </c>
      <c r="F545" s="47">
        <f t="shared" si="963"/>
        <v>0.02</v>
      </c>
      <c r="G545" s="52">
        <f t="shared" si="1027"/>
        <v>2.4408891762289064E-2</v>
      </c>
      <c r="H545" s="57">
        <f t="shared" si="1028"/>
        <v>700.02882397962992</v>
      </c>
      <c r="I545" s="52">
        <f t="shared" si="1029"/>
        <v>0</v>
      </c>
      <c r="J545" s="54">
        <f t="shared" si="1030"/>
        <v>2117.4664732612014</v>
      </c>
      <c r="K545" s="46">
        <f t="shared" si="1073"/>
        <v>2117.4664732612014</v>
      </c>
      <c r="L545" s="80">
        <f t="shared" si="964"/>
        <v>0</v>
      </c>
      <c r="M545" s="142">
        <f t="shared" si="965"/>
        <v>0</v>
      </c>
      <c r="N545" s="60">
        <f t="shared" si="966"/>
        <v>4.13</v>
      </c>
      <c r="O545" s="53">
        <f t="shared" si="967"/>
        <v>0</v>
      </c>
      <c r="P545" s="58">
        <f t="shared" si="1031"/>
        <v>2.7794619890241443</v>
      </c>
      <c r="Q545" s="49">
        <f t="shared" si="968"/>
        <v>2.7794619890241443</v>
      </c>
      <c r="R545" s="143">
        <f t="shared" si="969"/>
        <v>0.02</v>
      </c>
      <c r="S545" s="51">
        <f t="shared" si="1032"/>
        <v>1.8968702263220703E-2</v>
      </c>
      <c r="T545" s="57">
        <f t="shared" si="1033"/>
        <v>707.54263077546557</v>
      </c>
      <c r="U545" s="53">
        <f t="shared" si="970"/>
        <v>0</v>
      </c>
      <c r="V545" s="58">
        <f t="shared" si="1034"/>
        <v>2.7780081822682621</v>
      </c>
      <c r="W545" s="49">
        <f t="shared" si="971"/>
        <v>2.7780081822682621</v>
      </c>
      <c r="X545" s="143">
        <f t="shared" si="972"/>
        <v>0.02</v>
      </c>
      <c r="Y545" s="51">
        <f t="shared" si="1035"/>
        <v>1.8373880481964949E-2</v>
      </c>
      <c r="Z545" s="57">
        <f t="shared" si="1036"/>
        <v>693.52898281091154</v>
      </c>
      <c r="AA545" s="53">
        <f t="shared" si="973"/>
        <v>0</v>
      </c>
      <c r="AB545" s="58">
        <f t="shared" si="1037"/>
        <v>2.7809054616333384</v>
      </c>
      <c r="AC545" s="49">
        <f t="shared" si="974"/>
        <v>2.7809054616333384</v>
      </c>
      <c r="AD545" s="143">
        <f t="shared" si="975"/>
        <v>0.02</v>
      </c>
      <c r="AE545" s="49">
        <f t="shared" si="1074"/>
        <v>1.832119063311595E-2</v>
      </c>
      <c r="AF545" s="57">
        <f t="shared" si="1038"/>
        <v>690.70603646686368</v>
      </c>
      <c r="AG545" s="53">
        <f t="shared" si="976"/>
        <v>0</v>
      </c>
      <c r="AH545" s="58">
        <f t="shared" si="1039"/>
        <v>2.7815862814726833</v>
      </c>
      <c r="AI545" s="49">
        <f t="shared" si="977"/>
        <v>2.7815862814726833</v>
      </c>
      <c r="AJ545" s="143">
        <f t="shared" si="978"/>
        <v>0.02</v>
      </c>
      <c r="AK545" s="51">
        <f t="shared" si="1040"/>
        <v>1.8321748957977353E-2</v>
      </c>
      <c r="AL545" s="57">
        <f t="shared" si="1041"/>
        <v>690.38162203765671</v>
      </c>
      <c r="AM545" s="53">
        <f t="shared" si="979"/>
        <v>0</v>
      </c>
      <c r="AN545" s="58">
        <f t="shared" si="1042"/>
        <v>2.7816666177138498</v>
      </c>
      <c r="AO545" s="49">
        <f t="shared" si="980"/>
        <v>2.7816666177138498</v>
      </c>
      <c r="AP545" s="143">
        <f t="shared" si="981"/>
        <v>0.02</v>
      </c>
      <c r="AQ545" s="51">
        <f t="shared" si="1043"/>
        <v>1.8322044607709548E-2</v>
      </c>
      <c r="AR545" s="57">
        <f t="shared" si="1044"/>
        <v>690.35182393128639</v>
      </c>
      <c r="AS545" s="44">
        <f t="shared" si="982"/>
        <v>3811.4396518701624</v>
      </c>
      <c r="AT545" s="44">
        <f t="shared" si="983"/>
        <v>1524.575860748065</v>
      </c>
      <c r="AU545" s="44">
        <f t="shared" si="984"/>
        <v>952.85991296754059</v>
      </c>
      <c r="AV545" s="47">
        <f t="shared" si="985"/>
        <v>1.7297749041442954</v>
      </c>
      <c r="AW545" s="47">
        <f t="shared" si="986"/>
        <v>15.355064121158261</v>
      </c>
      <c r="AX545" s="86">
        <f t="shared" si="987"/>
        <v>400.39499311898834</v>
      </c>
      <c r="AY545" s="86">
        <f t="shared" si="988"/>
        <v>78.348113498857103</v>
      </c>
      <c r="AZ545" s="10">
        <f t="shared" si="1045"/>
        <v>78.348113498857103</v>
      </c>
      <c r="BA545" s="44">
        <f t="shared" si="989"/>
        <v>78.348113498857103</v>
      </c>
      <c r="BB545" s="9">
        <f t="shared" si="990"/>
        <v>78.348113498857103</v>
      </c>
      <c r="BC545" s="45">
        <f t="shared" si="1079"/>
        <v>10446.415133180948</v>
      </c>
      <c r="BD545" s="9">
        <f t="shared" si="991"/>
        <v>78.348113498857103</v>
      </c>
      <c r="BE545" s="45">
        <f t="shared" si="1075"/>
        <v>10446.415133180948</v>
      </c>
      <c r="BF545" s="9">
        <f t="shared" si="992"/>
        <v>78.348113498857103</v>
      </c>
      <c r="BG545" s="45">
        <f t="shared" si="1076"/>
        <v>10446.415133180948</v>
      </c>
      <c r="BH545" s="58"/>
      <c r="BI545" s="58"/>
      <c r="BJ545" s="58">
        <f t="shared" si="1046"/>
        <v>-78.348113498857103</v>
      </c>
      <c r="BK545" s="97"/>
      <c r="BL545" s="44"/>
      <c r="BM545" s="82">
        <f t="shared" si="1047"/>
        <v>54</v>
      </c>
      <c r="BN545" s="86">
        <f t="shared" si="1048"/>
        <v>54000</v>
      </c>
      <c r="BO545" s="86">
        <f t="shared" si="1049"/>
        <v>100</v>
      </c>
      <c r="BP545" s="84">
        <f t="shared" si="993"/>
        <v>4</v>
      </c>
      <c r="BQ545" s="84">
        <f t="shared" si="994"/>
        <v>4.13</v>
      </c>
      <c r="BR545" s="84">
        <f t="shared" si="995"/>
        <v>0.02</v>
      </c>
      <c r="BS545" s="84">
        <f t="shared" si="1050"/>
        <v>3.216594307493801E-2</v>
      </c>
      <c r="BT545" s="84">
        <f t="shared" si="1051"/>
        <v>927.41068617675137</v>
      </c>
      <c r="BU545" s="84">
        <f t="shared" si="1052"/>
        <v>0</v>
      </c>
      <c r="BV545" s="83">
        <f t="shared" si="1053"/>
        <v>1511.6218811443937</v>
      </c>
      <c r="BW545" s="81">
        <f t="shared" si="1077"/>
        <v>1511.6218811443937</v>
      </c>
      <c r="BX545" s="83">
        <f t="shared" si="996"/>
        <v>0</v>
      </c>
      <c r="BY545" s="141">
        <f t="shared" si="997"/>
        <v>0</v>
      </c>
      <c r="BZ545" s="83">
        <f t="shared" si="998"/>
        <v>4.13</v>
      </c>
      <c r="CA545" s="83">
        <f t="shared" si="999"/>
        <v>0</v>
      </c>
      <c r="CB545" s="83">
        <f t="shared" si="1054"/>
        <v>2.793847606842002</v>
      </c>
      <c r="CC545" s="83">
        <f t="shared" si="1000"/>
        <v>2.793847606842002</v>
      </c>
      <c r="CD545" s="143">
        <f t="shared" si="1001"/>
        <v>0.02</v>
      </c>
      <c r="CE545" s="83">
        <f t="shared" si="1055"/>
        <v>1.7958523213569791E-2</v>
      </c>
      <c r="CF545" s="84">
        <f t="shared" si="1056"/>
        <v>926.2458065104446</v>
      </c>
      <c r="CG545" s="83">
        <f t="shared" si="1002"/>
        <v>0</v>
      </c>
      <c r="CH545" s="83">
        <f t="shared" si="1057"/>
        <v>2.7930437384583078</v>
      </c>
      <c r="CI545" s="83">
        <f t="shared" si="1003"/>
        <v>2.7930437384583078</v>
      </c>
      <c r="CJ545" s="143">
        <f t="shared" si="1004"/>
        <v>0.02</v>
      </c>
      <c r="CK545" s="83">
        <f t="shared" si="1058"/>
        <v>1.7150910799758518E-2</v>
      </c>
      <c r="CL545" s="84">
        <f t="shared" si="1059"/>
        <v>867.42282957533848</v>
      </c>
      <c r="CM545" s="83">
        <f t="shared" si="1005"/>
        <v>0</v>
      </c>
      <c r="CN545" s="83">
        <f t="shared" si="1060"/>
        <v>2.7591167074777596</v>
      </c>
      <c r="CO545" s="83">
        <f t="shared" si="1006"/>
        <v>2.7591167074777596</v>
      </c>
      <c r="CP545" s="143">
        <f t="shared" si="1007"/>
        <v>0.02</v>
      </c>
      <c r="CQ545" s="83">
        <f t="shared" si="1061"/>
        <v>1.7310564504283817E-2</v>
      </c>
      <c r="CR545" s="84">
        <f t="shared" si="1062"/>
        <v>854.14034041317939</v>
      </c>
      <c r="CS545" s="83">
        <f t="shared" si="1008"/>
        <v>0</v>
      </c>
      <c r="CT545" s="83">
        <f t="shared" si="1063"/>
        <v>2.7532695068784627</v>
      </c>
      <c r="CU545" s="83">
        <f t="shared" si="1009"/>
        <v>2.7532695068784627</v>
      </c>
      <c r="CV545" s="143">
        <f t="shared" si="1010"/>
        <v>0.02</v>
      </c>
      <c r="CW545" s="83">
        <f t="shared" si="1064"/>
        <v>1.733852698718388E-2</v>
      </c>
      <c r="CX545" s="84">
        <f t="shared" si="1065"/>
        <v>852.7503511872593</v>
      </c>
      <c r="CY545" s="83">
        <f t="shared" si="1011"/>
        <v>0</v>
      </c>
      <c r="CZ545" s="83">
        <f t="shared" si="1066"/>
        <v>2.7526963606377848</v>
      </c>
      <c r="DA545" s="83">
        <f t="shared" si="1012"/>
        <v>2.7526963606377848</v>
      </c>
      <c r="DB545" s="143">
        <f t="shared" si="1013"/>
        <v>0.02</v>
      </c>
      <c r="DC545" s="83">
        <f t="shared" si="1067"/>
        <v>1.7339446767325812E-2</v>
      </c>
      <c r="DD545" s="84">
        <f t="shared" si="1068"/>
        <v>852.6838625873969</v>
      </c>
      <c r="DE545" s="86">
        <f t="shared" si="1014"/>
        <v>2720.9193860599084</v>
      </c>
      <c r="DF545" s="86">
        <f t="shared" si="1015"/>
        <v>1088.3677544239633</v>
      </c>
      <c r="DG545" s="86">
        <f t="shared" si="1016"/>
        <v>680.22984651497711</v>
      </c>
      <c r="DH545" s="86">
        <f t="shared" si="1017"/>
        <v>0.20319233738871795</v>
      </c>
      <c r="DI545" s="86">
        <f t="shared" si="1018"/>
        <v>0.37671362954931753</v>
      </c>
      <c r="DJ545" s="86">
        <f t="shared" si="1019"/>
        <v>18.760874204861565</v>
      </c>
      <c r="DK545" s="86">
        <f t="shared" si="1020"/>
        <v>-324.39126706869945</v>
      </c>
      <c r="DL545" s="86">
        <f t="shared" si="1078"/>
        <v>-324.39126706869945</v>
      </c>
      <c r="DM545" s="86">
        <f t="shared" si="1021"/>
        <v>-324.39126706869945</v>
      </c>
      <c r="DN545" s="85">
        <f t="shared" si="1022"/>
        <v>0</v>
      </c>
      <c r="DO545" s="85">
        <f t="shared" si="1069"/>
        <v>0</v>
      </c>
      <c r="DP545" s="85">
        <f t="shared" si="1023"/>
        <v>0</v>
      </c>
      <c r="DQ545" s="85">
        <f t="shared" si="1070"/>
        <v>0</v>
      </c>
      <c r="DR545" s="85">
        <f t="shared" si="1024"/>
        <v>0</v>
      </c>
      <c r="DS545" s="85">
        <f t="shared" si="1071"/>
        <v>0</v>
      </c>
      <c r="DT545" s="81"/>
      <c r="DU545" s="81"/>
      <c r="DV545" s="81">
        <f t="shared" si="1072"/>
        <v>0</v>
      </c>
      <c r="DW545" s="100"/>
    </row>
    <row r="546" spans="1:127" x14ac:dyDescent="0.2">
      <c r="A546" s="59">
        <f t="shared" si="1025"/>
        <v>72.133333333333582</v>
      </c>
      <c r="B546" s="44">
        <f t="shared" si="1026"/>
        <v>72133.333333333576</v>
      </c>
      <c r="C546" s="52">
        <f t="shared" si="960"/>
        <v>133.33333333333334</v>
      </c>
      <c r="D546" s="50">
        <f t="shared" si="961"/>
        <v>4</v>
      </c>
      <c r="E546" s="44">
        <f t="shared" si="962"/>
        <v>4.13</v>
      </c>
      <c r="F546" s="47">
        <f t="shared" si="963"/>
        <v>0.02</v>
      </c>
      <c r="G546" s="52">
        <f t="shared" si="1027"/>
        <v>2.4406225095622396E-2</v>
      </c>
      <c r="H546" s="57">
        <f t="shared" si="1028"/>
        <v>700.81680003867609</v>
      </c>
      <c r="I546" s="52">
        <f t="shared" si="1029"/>
        <v>0</v>
      </c>
      <c r="J546" s="54">
        <f t="shared" si="1030"/>
        <v>2121.7828732612011</v>
      </c>
      <c r="K546" s="46">
        <f t="shared" si="1073"/>
        <v>2121.7828732612011</v>
      </c>
      <c r="L546" s="80">
        <f t="shared" si="964"/>
        <v>0</v>
      </c>
      <c r="M546" s="142">
        <f t="shared" si="965"/>
        <v>0</v>
      </c>
      <c r="N546" s="60">
        <f t="shared" si="966"/>
        <v>4.13</v>
      </c>
      <c r="O546" s="53">
        <f t="shared" si="967"/>
        <v>0</v>
      </c>
      <c r="P546" s="58">
        <f t="shared" si="1031"/>
        <v>2.7796142984563654</v>
      </c>
      <c r="Q546" s="49">
        <f t="shared" si="968"/>
        <v>2.7796142984563654</v>
      </c>
      <c r="R546" s="143">
        <f t="shared" si="969"/>
        <v>0.02</v>
      </c>
      <c r="S546" s="51">
        <f t="shared" si="1032"/>
        <v>1.8966035596554034E-2</v>
      </c>
      <c r="T546" s="57">
        <f t="shared" si="1033"/>
        <v>708.45251280802142</v>
      </c>
      <c r="U546" s="53">
        <f t="shared" si="970"/>
        <v>0</v>
      </c>
      <c r="V546" s="58">
        <f t="shared" si="1034"/>
        <v>2.7781620577417607</v>
      </c>
      <c r="W546" s="49">
        <f t="shared" si="971"/>
        <v>2.7781620577417607</v>
      </c>
      <c r="X546" s="143">
        <f t="shared" si="972"/>
        <v>0.02</v>
      </c>
      <c r="Y546" s="51">
        <f t="shared" si="1035"/>
        <v>1.8371213815298281E-2</v>
      </c>
      <c r="Z546" s="57">
        <f t="shared" si="1036"/>
        <v>694.41079193184464</v>
      </c>
      <c r="AA546" s="53">
        <f t="shared" si="973"/>
        <v>0</v>
      </c>
      <c r="AB546" s="58">
        <f t="shared" si="1037"/>
        <v>2.7810161025898155</v>
      </c>
      <c r="AC546" s="49">
        <f t="shared" si="974"/>
        <v>2.7810161025898155</v>
      </c>
      <c r="AD546" s="143">
        <f t="shared" si="975"/>
        <v>0.02</v>
      </c>
      <c r="AE546" s="49">
        <f t="shared" si="1074"/>
        <v>1.8318523966449281E-2</v>
      </c>
      <c r="AF546" s="57">
        <f t="shared" si="1038"/>
        <v>691.58440060892849</v>
      </c>
      <c r="AG546" s="53">
        <f t="shared" si="976"/>
        <v>0</v>
      </c>
      <c r="AH546" s="58">
        <f t="shared" si="1039"/>
        <v>2.7816880112568314</v>
      </c>
      <c r="AI546" s="49">
        <f t="shared" si="977"/>
        <v>2.7816880112568314</v>
      </c>
      <c r="AJ546" s="143">
        <f t="shared" si="978"/>
        <v>0.02</v>
      </c>
      <c r="AK546" s="51">
        <f t="shared" si="1040"/>
        <v>1.8319082291310684E-2</v>
      </c>
      <c r="AL546" s="57">
        <f t="shared" si="1041"/>
        <v>691.25979795459887</v>
      </c>
      <c r="AM546" s="53">
        <f t="shared" si="979"/>
        <v>0</v>
      </c>
      <c r="AN546" s="58">
        <f t="shared" si="1042"/>
        <v>2.7817672765128063</v>
      </c>
      <c r="AO546" s="49">
        <f t="shared" si="980"/>
        <v>2.7817672765128063</v>
      </c>
      <c r="AP546" s="143">
        <f t="shared" si="981"/>
        <v>0.02</v>
      </c>
      <c r="AQ546" s="51">
        <f t="shared" si="1043"/>
        <v>1.831937794104288E-2</v>
      </c>
      <c r="AR546" s="57">
        <f t="shared" si="1044"/>
        <v>691.22998865731597</v>
      </c>
      <c r="AS546" s="44">
        <f t="shared" si="982"/>
        <v>3819.2091718701613</v>
      </c>
      <c r="AT546" s="44">
        <f t="shared" si="983"/>
        <v>1527.6836687480645</v>
      </c>
      <c r="AU546" s="44">
        <f t="shared" si="984"/>
        <v>954.80229296754032</v>
      </c>
      <c r="AV546" s="47">
        <f t="shared" si="985"/>
        <v>1.718724606832202</v>
      </c>
      <c r="AW546" s="47">
        <f t="shared" si="986"/>
        <v>15.171188043175023</v>
      </c>
      <c r="AX546" s="86">
        <f t="shared" si="987"/>
        <v>392.72979823832458</v>
      </c>
      <c r="AY546" s="86">
        <f t="shared" si="988"/>
        <v>77.434209132921055</v>
      </c>
      <c r="AZ546" s="10">
        <f t="shared" si="1045"/>
        <v>77.434209132921055</v>
      </c>
      <c r="BA546" s="44">
        <f t="shared" si="989"/>
        <v>77.434209132921055</v>
      </c>
      <c r="BB546" s="9">
        <f t="shared" si="990"/>
        <v>77.434209132921055</v>
      </c>
      <c r="BC546" s="45">
        <f t="shared" si="1079"/>
        <v>10324.561217722809</v>
      </c>
      <c r="BD546" s="9">
        <f t="shared" si="991"/>
        <v>77.434209132921055</v>
      </c>
      <c r="BE546" s="45">
        <f t="shared" si="1075"/>
        <v>10324.561217722809</v>
      </c>
      <c r="BF546" s="9">
        <f t="shared" si="992"/>
        <v>77.434209132921055</v>
      </c>
      <c r="BG546" s="45">
        <f t="shared" si="1076"/>
        <v>10324.561217722809</v>
      </c>
      <c r="BH546" s="58"/>
      <c r="BI546" s="58"/>
      <c r="BJ546" s="58">
        <f t="shared" si="1046"/>
        <v>-77.434209132921055</v>
      </c>
      <c r="BK546" s="97"/>
      <c r="BL546" s="44"/>
      <c r="BM546" s="82">
        <f t="shared" si="1047"/>
        <v>54.1</v>
      </c>
      <c r="BN546" s="86">
        <f t="shared" si="1048"/>
        <v>54100</v>
      </c>
      <c r="BO546" s="86">
        <f t="shared" si="1049"/>
        <v>100</v>
      </c>
      <c r="BP546" s="84">
        <f t="shared" si="993"/>
        <v>4</v>
      </c>
      <c r="BQ546" s="84">
        <f t="shared" si="994"/>
        <v>4.13</v>
      </c>
      <c r="BR546" s="84">
        <f t="shared" si="995"/>
        <v>0.02</v>
      </c>
      <c r="BS546" s="84">
        <f t="shared" si="1050"/>
        <v>3.2163943074938008E-2</v>
      </c>
      <c r="BT546" s="84">
        <f t="shared" si="1051"/>
        <v>928.18949835774254</v>
      </c>
      <c r="BU546" s="84">
        <f t="shared" si="1052"/>
        <v>0</v>
      </c>
      <c r="BV546" s="83">
        <f t="shared" si="1053"/>
        <v>1514.8591811443937</v>
      </c>
      <c r="BW546" s="81">
        <f t="shared" si="1077"/>
        <v>1514.8591811443937</v>
      </c>
      <c r="BX546" s="83">
        <f t="shared" si="996"/>
        <v>0</v>
      </c>
      <c r="BY546" s="141">
        <f t="shared" si="997"/>
        <v>0</v>
      </c>
      <c r="BZ546" s="83">
        <f t="shared" si="998"/>
        <v>4.13</v>
      </c>
      <c r="CA546" s="83">
        <f t="shared" si="999"/>
        <v>0</v>
      </c>
      <c r="CB546" s="83">
        <f t="shared" si="1054"/>
        <v>2.7946010119697755</v>
      </c>
      <c r="CC546" s="83">
        <f t="shared" si="1000"/>
        <v>2.7946010119697755</v>
      </c>
      <c r="CD546" s="143">
        <f t="shared" si="1001"/>
        <v>0.02</v>
      </c>
      <c r="CE546" s="83">
        <f t="shared" si="1055"/>
        <v>1.7956523213569792E-2</v>
      </c>
      <c r="CF546" s="84">
        <f t="shared" si="1056"/>
        <v>926.88855893436323</v>
      </c>
      <c r="CG546" s="83">
        <f t="shared" si="1002"/>
        <v>0</v>
      </c>
      <c r="CH546" s="83">
        <f t="shared" si="1057"/>
        <v>2.7936998768374979</v>
      </c>
      <c r="CI546" s="83">
        <f t="shared" si="1003"/>
        <v>2.7936998768374979</v>
      </c>
      <c r="CJ546" s="143">
        <f t="shared" si="1004"/>
        <v>0.02</v>
      </c>
      <c r="CK546" s="83">
        <f t="shared" si="1058"/>
        <v>1.714891079975852E-2</v>
      </c>
      <c r="CL546" s="84">
        <f t="shared" si="1059"/>
        <v>868.03685185374457</v>
      </c>
      <c r="CM546" s="83">
        <f t="shared" si="1005"/>
        <v>0</v>
      </c>
      <c r="CN546" s="83">
        <f t="shared" si="1060"/>
        <v>2.7596218569922448</v>
      </c>
      <c r="CO546" s="83">
        <f t="shared" si="1006"/>
        <v>2.7596218569922448</v>
      </c>
      <c r="CP546" s="143">
        <f t="shared" si="1007"/>
        <v>0.02</v>
      </c>
      <c r="CQ546" s="83">
        <f t="shared" si="1061"/>
        <v>1.7308564504283818E-2</v>
      </c>
      <c r="CR546" s="84">
        <f t="shared" si="1062"/>
        <v>854.76769932327443</v>
      </c>
      <c r="CS546" s="83">
        <f t="shared" si="1008"/>
        <v>0</v>
      </c>
      <c r="CT546" s="83">
        <f t="shared" si="1063"/>
        <v>2.7537505262332984</v>
      </c>
      <c r="CU546" s="83">
        <f t="shared" si="1009"/>
        <v>2.7537505262332984</v>
      </c>
      <c r="CV546" s="143">
        <f t="shared" si="1010"/>
        <v>0.02</v>
      </c>
      <c r="CW546" s="83">
        <f t="shared" si="1064"/>
        <v>1.7336526987183881E-2</v>
      </c>
      <c r="CX546" s="84">
        <f t="shared" si="1065"/>
        <v>853.38005804827924</v>
      </c>
      <c r="CY546" s="83">
        <f t="shared" si="1011"/>
        <v>0</v>
      </c>
      <c r="CZ546" s="83">
        <f t="shared" si="1066"/>
        <v>2.7531751664316646</v>
      </c>
      <c r="DA546" s="83">
        <f t="shared" si="1012"/>
        <v>2.7531751664316646</v>
      </c>
      <c r="DB546" s="143">
        <f t="shared" si="1013"/>
        <v>0.02</v>
      </c>
      <c r="DC546" s="83">
        <f t="shared" si="1067"/>
        <v>1.7337446767325813E-2</v>
      </c>
      <c r="DD546" s="84">
        <f t="shared" si="1068"/>
        <v>853.31373397514812</v>
      </c>
      <c r="DE546" s="86">
        <f t="shared" si="1014"/>
        <v>2726.7465260599083</v>
      </c>
      <c r="DF546" s="86">
        <f t="shared" si="1015"/>
        <v>1090.6986104239634</v>
      </c>
      <c r="DG546" s="86">
        <f t="shared" si="1016"/>
        <v>681.68663151497708</v>
      </c>
      <c r="DH546" s="86">
        <f t="shared" si="1017"/>
        <v>0.20259510123918584</v>
      </c>
      <c r="DI546" s="86">
        <f t="shared" si="1018"/>
        <v>0.37468226014621647</v>
      </c>
      <c r="DJ546" s="86">
        <f t="shared" si="1019"/>
        <v>18.571273446906265</v>
      </c>
      <c r="DK546" s="86">
        <f t="shared" si="1020"/>
        <v>-326.85974621043755</v>
      </c>
      <c r="DL546" s="86">
        <f t="shared" si="1078"/>
        <v>-326.85974621043755</v>
      </c>
      <c r="DM546" s="86">
        <f t="shared" si="1021"/>
        <v>-326.85974621043755</v>
      </c>
      <c r="DN546" s="85">
        <f t="shared" si="1022"/>
        <v>0</v>
      </c>
      <c r="DO546" s="85">
        <f t="shared" si="1069"/>
        <v>0</v>
      </c>
      <c r="DP546" s="85">
        <f t="shared" si="1023"/>
        <v>0</v>
      </c>
      <c r="DQ546" s="85">
        <f t="shared" si="1070"/>
        <v>0</v>
      </c>
      <c r="DR546" s="85">
        <f t="shared" si="1024"/>
        <v>0</v>
      </c>
      <c r="DS546" s="85">
        <f t="shared" si="1071"/>
        <v>0</v>
      </c>
      <c r="DT546" s="81"/>
      <c r="DU546" s="81"/>
      <c r="DV546" s="81">
        <f t="shared" si="1072"/>
        <v>0</v>
      </c>
      <c r="DW546" s="100"/>
    </row>
    <row r="547" spans="1:127" x14ac:dyDescent="0.2">
      <c r="A547" s="59">
        <f t="shared" si="1025"/>
        <v>72.266666666666907</v>
      </c>
      <c r="B547" s="44">
        <f t="shared" si="1026"/>
        <v>72266.666666666904</v>
      </c>
      <c r="C547" s="52">
        <f t="shared" si="960"/>
        <v>133.33333333333334</v>
      </c>
      <c r="D547" s="50">
        <f t="shared" si="961"/>
        <v>4</v>
      </c>
      <c r="E547" s="44">
        <f t="shared" si="962"/>
        <v>4.13</v>
      </c>
      <c r="F547" s="47">
        <f t="shared" si="963"/>
        <v>0.02</v>
      </c>
      <c r="G547" s="52">
        <f t="shared" si="1027"/>
        <v>2.4403558428955727E-2</v>
      </c>
      <c r="H547" s="57">
        <f t="shared" si="1028"/>
        <v>701.6046900067887</v>
      </c>
      <c r="I547" s="52">
        <f t="shared" si="1029"/>
        <v>0</v>
      </c>
      <c r="J547" s="54">
        <f t="shared" si="1030"/>
        <v>2126.0992732612012</v>
      </c>
      <c r="K547" s="46">
        <f t="shared" si="1073"/>
        <v>2126.0992732612012</v>
      </c>
      <c r="L547" s="80">
        <f t="shared" si="964"/>
        <v>0</v>
      </c>
      <c r="M547" s="142">
        <f t="shared" si="965"/>
        <v>0</v>
      </c>
      <c r="N547" s="60">
        <f t="shared" si="966"/>
        <v>4.13</v>
      </c>
      <c r="O547" s="53">
        <f t="shared" si="967"/>
        <v>0</v>
      </c>
      <c r="P547" s="58">
        <f t="shared" si="1031"/>
        <v>2.7797689031274939</v>
      </c>
      <c r="Q547" s="49">
        <f t="shared" si="968"/>
        <v>2.7797689031274939</v>
      </c>
      <c r="R547" s="143">
        <f t="shared" si="969"/>
        <v>0.02</v>
      </c>
      <c r="S547" s="51">
        <f t="shared" si="1032"/>
        <v>1.8963368929887366E-2</v>
      </c>
      <c r="T547" s="57">
        <f t="shared" si="1033"/>
        <v>709.3622170680095</v>
      </c>
      <c r="U547" s="53">
        <f t="shared" si="970"/>
        <v>0</v>
      </c>
      <c r="V547" s="58">
        <f t="shared" si="1034"/>
        <v>2.7783190328468041</v>
      </c>
      <c r="W547" s="49">
        <f t="shared" si="971"/>
        <v>2.7783190328468041</v>
      </c>
      <c r="X547" s="143">
        <f t="shared" si="972"/>
        <v>0.02</v>
      </c>
      <c r="Y547" s="51">
        <f t="shared" si="1035"/>
        <v>1.8368547148631613E-2</v>
      </c>
      <c r="Z547" s="57">
        <f t="shared" si="1036"/>
        <v>695.29242422927314</v>
      </c>
      <c r="AA547" s="53">
        <f t="shared" si="973"/>
        <v>0</v>
      </c>
      <c r="AB547" s="58">
        <f t="shared" si="1037"/>
        <v>2.7811296816679687</v>
      </c>
      <c r="AC547" s="49">
        <f t="shared" si="974"/>
        <v>2.7811296816679687</v>
      </c>
      <c r="AD547" s="143">
        <f t="shared" si="975"/>
        <v>0.02</v>
      </c>
      <c r="AE547" s="49">
        <f t="shared" si="1074"/>
        <v>1.8315857299782613E-2</v>
      </c>
      <c r="AF547" s="57">
        <f t="shared" si="1038"/>
        <v>692.46260195488298</v>
      </c>
      <c r="AG547" s="53">
        <f t="shared" si="976"/>
        <v>0</v>
      </c>
      <c r="AH547" s="58">
        <f t="shared" si="1039"/>
        <v>2.7817926591580759</v>
      </c>
      <c r="AI547" s="49">
        <f t="shared" si="977"/>
        <v>2.7817926591580759</v>
      </c>
      <c r="AJ547" s="143">
        <f t="shared" si="978"/>
        <v>0.02</v>
      </c>
      <c r="AK547" s="51">
        <f t="shared" si="1040"/>
        <v>1.8316415624644016E-2</v>
      </c>
      <c r="AL547" s="57">
        <f t="shared" si="1041"/>
        <v>692.13781393548766</v>
      </c>
      <c r="AM547" s="53">
        <f t="shared" si="979"/>
        <v>0</v>
      </c>
      <c r="AN547" s="58">
        <f t="shared" si="1042"/>
        <v>2.7818708522440874</v>
      </c>
      <c r="AO547" s="49">
        <f t="shared" si="980"/>
        <v>2.7818708522440874</v>
      </c>
      <c r="AP547" s="143">
        <f t="shared" si="981"/>
        <v>0.02</v>
      </c>
      <c r="AQ547" s="51">
        <f t="shared" si="1043"/>
        <v>1.8316711274376212E-2</v>
      </c>
      <c r="AR547" s="57">
        <f t="shared" si="1044"/>
        <v>692.1079937903537</v>
      </c>
      <c r="AS547" s="44">
        <f t="shared" si="982"/>
        <v>3826.978691870162</v>
      </c>
      <c r="AT547" s="44">
        <f t="shared" si="983"/>
        <v>1530.7914767480647</v>
      </c>
      <c r="AU547" s="44">
        <f t="shared" si="984"/>
        <v>956.74467296754051</v>
      </c>
      <c r="AV547" s="47">
        <f t="shared" si="985"/>
        <v>1.7077668029030981</v>
      </c>
      <c r="AW547" s="47">
        <f t="shared" si="986"/>
        <v>14.989875232300367</v>
      </c>
      <c r="AX547" s="86">
        <f t="shared" si="987"/>
        <v>385.22624674684482</v>
      </c>
      <c r="AY547" s="86">
        <f t="shared" si="988"/>
        <v>76.526243201072546</v>
      </c>
      <c r="AZ547" s="10">
        <f t="shared" si="1045"/>
        <v>76.526243201072546</v>
      </c>
      <c r="BA547" s="44">
        <f t="shared" si="989"/>
        <v>76.526243201072546</v>
      </c>
      <c r="BB547" s="9">
        <f t="shared" si="990"/>
        <v>76.526243201072546</v>
      </c>
      <c r="BC547" s="45">
        <f t="shared" si="1079"/>
        <v>10203.499093476341</v>
      </c>
      <c r="BD547" s="9">
        <f t="shared" si="991"/>
        <v>76.526243201072546</v>
      </c>
      <c r="BE547" s="45">
        <f t="shared" si="1075"/>
        <v>10203.499093476341</v>
      </c>
      <c r="BF547" s="9">
        <f t="shared" si="992"/>
        <v>76.526243201072546</v>
      </c>
      <c r="BG547" s="45">
        <f t="shared" si="1076"/>
        <v>10203.499093476341</v>
      </c>
      <c r="BH547" s="58"/>
      <c r="BI547" s="58"/>
      <c r="BJ547" s="58">
        <f t="shared" si="1046"/>
        <v>-76.526243201072546</v>
      </c>
      <c r="BK547" s="97"/>
      <c r="BL547" s="44"/>
      <c r="BM547" s="82">
        <f t="shared" si="1047"/>
        <v>54.2</v>
      </c>
      <c r="BN547" s="86">
        <f t="shared" si="1048"/>
        <v>54200</v>
      </c>
      <c r="BO547" s="86">
        <f t="shared" si="1049"/>
        <v>100</v>
      </c>
      <c r="BP547" s="84">
        <f t="shared" si="993"/>
        <v>4</v>
      </c>
      <c r="BQ547" s="84">
        <f t="shared" si="994"/>
        <v>4.13</v>
      </c>
      <c r="BR547" s="84">
        <f t="shared" si="995"/>
        <v>0.02</v>
      </c>
      <c r="BS547" s="84">
        <f t="shared" si="1050"/>
        <v>3.2161943074938006E-2</v>
      </c>
      <c r="BT547" s="84">
        <f t="shared" si="1051"/>
        <v>928.9682621125836</v>
      </c>
      <c r="BU547" s="84">
        <f t="shared" si="1052"/>
        <v>0</v>
      </c>
      <c r="BV547" s="83">
        <f t="shared" si="1053"/>
        <v>1518.0964811443937</v>
      </c>
      <c r="BW547" s="81">
        <f t="shared" si="1077"/>
        <v>1518.0964811443937</v>
      </c>
      <c r="BX547" s="83">
        <f t="shared" si="996"/>
        <v>0</v>
      </c>
      <c r="BY547" s="141">
        <f t="shared" si="997"/>
        <v>0</v>
      </c>
      <c r="BZ547" s="83">
        <f t="shared" si="998"/>
        <v>4.13</v>
      </c>
      <c r="CA547" s="83">
        <f t="shared" si="999"/>
        <v>0</v>
      </c>
      <c r="CB547" s="83">
        <f t="shared" si="1054"/>
        <v>2.7953565338415896</v>
      </c>
      <c r="CC547" s="83">
        <f t="shared" si="1000"/>
        <v>2.7953565338415896</v>
      </c>
      <c r="CD547" s="143">
        <f t="shared" si="1001"/>
        <v>0.02</v>
      </c>
      <c r="CE547" s="83">
        <f t="shared" si="1055"/>
        <v>1.7954523213569794E-2</v>
      </c>
      <c r="CF547" s="84">
        <f t="shared" si="1056"/>
        <v>927.53106651010171</v>
      </c>
      <c r="CG547" s="83">
        <f t="shared" si="1002"/>
        <v>0</v>
      </c>
      <c r="CH547" s="83">
        <f t="shared" si="1057"/>
        <v>2.7943572903806535</v>
      </c>
      <c r="CI547" s="83">
        <f t="shared" si="1003"/>
        <v>2.7943572903806535</v>
      </c>
      <c r="CJ547" s="143">
        <f t="shared" si="1004"/>
        <v>0.02</v>
      </c>
      <c r="CK547" s="83">
        <f t="shared" si="1058"/>
        <v>1.7146910799758521E-2</v>
      </c>
      <c r="CL547" s="84">
        <f t="shared" si="1059"/>
        <v>868.65065833102335</v>
      </c>
      <c r="CM547" s="83">
        <f t="shared" si="1005"/>
        <v>0</v>
      </c>
      <c r="CN547" s="83">
        <f t="shared" si="1060"/>
        <v>2.7601282179324835</v>
      </c>
      <c r="CO547" s="83">
        <f t="shared" si="1006"/>
        <v>2.7601282179324835</v>
      </c>
      <c r="CP547" s="143">
        <f t="shared" si="1007"/>
        <v>0.02</v>
      </c>
      <c r="CQ547" s="83">
        <f t="shared" si="1061"/>
        <v>1.730656450428382E-2</v>
      </c>
      <c r="CR547" s="84">
        <f t="shared" si="1062"/>
        <v>855.39487092145669</v>
      </c>
      <c r="CS547" s="83">
        <f t="shared" si="1008"/>
        <v>0</v>
      </c>
      <c r="CT547" s="83">
        <f t="shared" si="1063"/>
        <v>2.7542328413209152</v>
      </c>
      <c r="CU547" s="83">
        <f t="shared" si="1009"/>
        <v>2.7542328413209152</v>
      </c>
      <c r="CV547" s="143">
        <f t="shared" si="1010"/>
        <v>0.02</v>
      </c>
      <c r="CW547" s="83">
        <f t="shared" si="1064"/>
        <v>1.7334526987183883E-2</v>
      </c>
      <c r="CX547" s="84">
        <f t="shared" si="1065"/>
        <v>854.00958228520767</v>
      </c>
      <c r="CY547" s="83">
        <f t="shared" si="1011"/>
        <v>0</v>
      </c>
      <c r="CZ547" s="83">
        <f t="shared" si="1066"/>
        <v>2.7536552818156848</v>
      </c>
      <c r="DA547" s="83">
        <f t="shared" si="1012"/>
        <v>2.7536552818156848</v>
      </c>
      <c r="DB547" s="143">
        <f t="shared" si="1013"/>
        <v>0.02</v>
      </c>
      <c r="DC547" s="83">
        <f t="shared" si="1067"/>
        <v>1.7335446767325815E-2</v>
      </c>
      <c r="DD547" s="84">
        <f t="shared" si="1068"/>
        <v>853.94342317831627</v>
      </c>
      <c r="DE547" s="86">
        <f t="shared" si="1014"/>
        <v>2732.5736660599086</v>
      </c>
      <c r="DF547" s="86">
        <f t="shared" si="1015"/>
        <v>1093.0294664239634</v>
      </c>
      <c r="DG547" s="86">
        <f t="shared" si="1016"/>
        <v>683.14341651497716</v>
      </c>
      <c r="DH547" s="86">
        <f t="shared" si="1017"/>
        <v>0.20200045689555399</v>
      </c>
      <c r="DI547" s="86">
        <f t="shared" si="1018"/>
        <v>0.37266467882902959</v>
      </c>
      <c r="DJ547" s="86">
        <f t="shared" si="1019"/>
        <v>18.383851488049711</v>
      </c>
      <c r="DK547" s="86">
        <f t="shared" si="1020"/>
        <v>-329.32682153572779</v>
      </c>
      <c r="DL547" s="86">
        <f t="shared" si="1078"/>
        <v>-329.32682153572779</v>
      </c>
      <c r="DM547" s="86">
        <f t="shared" si="1021"/>
        <v>-329.32682153572779</v>
      </c>
      <c r="DN547" s="85">
        <f t="shared" si="1022"/>
        <v>0</v>
      </c>
      <c r="DO547" s="85">
        <f t="shared" si="1069"/>
        <v>0</v>
      </c>
      <c r="DP547" s="85">
        <f t="shared" si="1023"/>
        <v>0</v>
      </c>
      <c r="DQ547" s="85">
        <f t="shared" si="1070"/>
        <v>0</v>
      </c>
      <c r="DR547" s="85">
        <f t="shared" si="1024"/>
        <v>0</v>
      </c>
      <c r="DS547" s="85">
        <f t="shared" si="1071"/>
        <v>0</v>
      </c>
      <c r="DT547" s="81"/>
      <c r="DU547" s="81"/>
      <c r="DV547" s="81">
        <f t="shared" si="1072"/>
        <v>0</v>
      </c>
      <c r="DW547" s="100"/>
    </row>
    <row r="548" spans="1:127" x14ac:dyDescent="0.2">
      <c r="A548" s="59">
        <f t="shared" si="1025"/>
        <v>72.400000000000233</v>
      </c>
      <c r="B548" s="44">
        <f t="shared" si="1026"/>
        <v>72400.000000000233</v>
      </c>
      <c r="C548" s="52">
        <f t="shared" si="960"/>
        <v>133.33333333333334</v>
      </c>
      <c r="D548" s="50">
        <f t="shared" si="961"/>
        <v>4</v>
      </c>
      <c r="E548" s="44">
        <f t="shared" si="962"/>
        <v>4.13</v>
      </c>
      <c r="F548" s="47">
        <f t="shared" si="963"/>
        <v>0.02</v>
      </c>
      <c r="G548" s="52">
        <f t="shared" si="1027"/>
        <v>2.4400891762289059E-2</v>
      </c>
      <c r="H548" s="57">
        <f t="shared" si="1028"/>
        <v>702.39249388396775</v>
      </c>
      <c r="I548" s="52">
        <f t="shared" si="1029"/>
        <v>0</v>
      </c>
      <c r="J548" s="54">
        <f t="shared" si="1030"/>
        <v>2130.4156732612009</v>
      </c>
      <c r="K548" s="46">
        <f t="shared" si="1073"/>
        <v>2130.4156732612009</v>
      </c>
      <c r="L548" s="80">
        <f t="shared" si="964"/>
        <v>0</v>
      </c>
      <c r="M548" s="142">
        <f t="shared" si="965"/>
        <v>0</v>
      </c>
      <c r="N548" s="60">
        <f t="shared" si="966"/>
        <v>4.13</v>
      </c>
      <c r="O548" s="53">
        <f t="shared" si="967"/>
        <v>0</v>
      </c>
      <c r="P548" s="58">
        <f t="shared" si="1031"/>
        <v>2.7799258013740862</v>
      </c>
      <c r="Q548" s="49">
        <f t="shared" si="968"/>
        <v>2.7799258013740862</v>
      </c>
      <c r="R548" s="143">
        <f t="shared" si="969"/>
        <v>0.02</v>
      </c>
      <c r="S548" s="51">
        <f t="shared" si="1032"/>
        <v>1.8960702263220698E-2</v>
      </c>
      <c r="T548" s="57">
        <f t="shared" si="1033"/>
        <v>710.27174282392014</v>
      </c>
      <c r="U548" s="53">
        <f t="shared" si="970"/>
        <v>0</v>
      </c>
      <c r="V548" s="58">
        <f t="shared" si="1034"/>
        <v>2.778479104468615</v>
      </c>
      <c r="W548" s="49">
        <f t="shared" si="971"/>
        <v>2.778479104468615</v>
      </c>
      <c r="X548" s="143">
        <f t="shared" si="972"/>
        <v>0.02</v>
      </c>
      <c r="Y548" s="51">
        <f t="shared" si="1035"/>
        <v>1.8365880481964945E-2</v>
      </c>
      <c r="Z548" s="57">
        <f t="shared" si="1036"/>
        <v>696.17387873938765</v>
      </c>
      <c r="AA548" s="53">
        <f t="shared" si="973"/>
        <v>0</v>
      </c>
      <c r="AB548" s="58">
        <f t="shared" si="1037"/>
        <v>2.7812461958910459</v>
      </c>
      <c r="AC548" s="49">
        <f t="shared" si="974"/>
        <v>2.7812461958910459</v>
      </c>
      <c r="AD548" s="143">
        <f t="shared" si="975"/>
        <v>0.02</v>
      </c>
      <c r="AE548" s="49">
        <f t="shared" si="1074"/>
        <v>1.8313190633115945E-2</v>
      </c>
      <c r="AF548" s="57">
        <f t="shared" si="1038"/>
        <v>693.3406395900771</v>
      </c>
      <c r="AG548" s="53">
        <f t="shared" si="976"/>
        <v>0</v>
      </c>
      <c r="AH548" s="58">
        <f t="shared" si="1039"/>
        <v>2.7819002223352114</v>
      </c>
      <c r="AI548" s="49">
        <f t="shared" si="977"/>
        <v>2.7819002223352114</v>
      </c>
      <c r="AJ548" s="143">
        <f t="shared" si="978"/>
        <v>0.02</v>
      </c>
      <c r="AK548" s="51">
        <f t="shared" si="1040"/>
        <v>1.8313748957977348E-2</v>
      </c>
      <c r="AL548" s="57">
        <f t="shared" si="1041"/>
        <v>693.01566907114466</v>
      </c>
      <c r="AM548" s="53">
        <f t="shared" si="979"/>
        <v>0</v>
      </c>
      <c r="AN548" s="58">
        <f t="shared" si="1042"/>
        <v>2.7819773420933447</v>
      </c>
      <c r="AO548" s="49">
        <f t="shared" si="980"/>
        <v>2.7819773420933447</v>
      </c>
      <c r="AP548" s="143">
        <f t="shared" si="981"/>
        <v>0.02</v>
      </c>
      <c r="AQ548" s="51">
        <f t="shared" si="1043"/>
        <v>1.8314044607709544E-2</v>
      </c>
      <c r="AR548" s="57">
        <f t="shared" si="1044"/>
        <v>692.98583842148355</v>
      </c>
      <c r="AS548" s="44">
        <f t="shared" si="982"/>
        <v>3834.7482118701614</v>
      </c>
      <c r="AT548" s="44">
        <f t="shared" si="983"/>
        <v>1533.8992847480645</v>
      </c>
      <c r="AU548" s="44">
        <f t="shared" si="984"/>
        <v>958.68705296754035</v>
      </c>
      <c r="AV548" s="47">
        <f t="shared" si="985"/>
        <v>1.6969005689877354</v>
      </c>
      <c r="AW548" s="47">
        <f t="shared" si="986"/>
        <v>14.811085486791576</v>
      </c>
      <c r="AX548" s="86">
        <f t="shared" si="987"/>
        <v>377.88063937952273</v>
      </c>
      <c r="AY548" s="86">
        <f t="shared" si="988"/>
        <v>75.624205614483841</v>
      </c>
      <c r="AZ548" s="10">
        <f t="shared" si="1045"/>
        <v>75.624205614483841</v>
      </c>
      <c r="BA548" s="44">
        <f t="shared" si="989"/>
        <v>75.624205614483841</v>
      </c>
      <c r="BB548" s="9">
        <f t="shared" si="990"/>
        <v>75.624205614483841</v>
      </c>
      <c r="BC548" s="45">
        <f t="shared" si="1079"/>
        <v>10083.227415264513</v>
      </c>
      <c r="BD548" s="9">
        <f t="shared" si="991"/>
        <v>75.624205614483841</v>
      </c>
      <c r="BE548" s="45">
        <f t="shared" si="1075"/>
        <v>10083.227415264513</v>
      </c>
      <c r="BF548" s="9">
        <f t="shared" si="992"/>
        <v>75.624205614483841</v>
      </c>
      <c r="BG548" s="45">
        <f t="shared" si="1076"/>
        <v>10083.227415264513</v>
      </c>
      <c r="BH548" s="58"/>
      <c r="BI548" s="58"/>
      <c r="BJ548" s="58">
        <f t="shared" si="1046"/>
        <v>-75.624205614483841</v>
      </c>
      <c r="BK548" s="97"/>
      <c r="BL548" s="44"/>
      <c r="BM548" s="82">
        <f t="shared" si="1047"/>
        <v>54.300000000000004</v>
      </c>
      <c r="BN548" s="86">
        <f t="shared" si="1048"/>
        <v>54300</v>
      </c>
      <c r="BO548" s="86">
        <f t="shared" si="1049"/>
        <v>100</v>
      </c>
      <c r="BP548" s="84">
        <f t="shared" si="993"/>
        <v>4</v>
      </c>
      <c r="BQ548" s="84">
        <f t="shared" si="994"/>
        <v>4.13</v>
      </c>
      <c r="BR548" s="84">
        <f t="shared" si="995"/>
        <v>0.02</v>
      </c>
      <c r="BS548" s="84">
        <f t="shared" si="1050"/>
        <v>3.2159943074938004E-2</v>
      </c>
      <c r="BT548" s="84">
        <f t="shared" si="1051"/>
        <v>929.74697744127457</v>
      </c>
      <c r="BU548" s="84">
        <f t="shared" si="1052"/>
        <v>0</v>
      </c>
      <c r="BV548" s="83">
        <f t="shared" si="1053"/>
        <v>1521.3337811443937</v>
      </c>
      <c r="BW548" s="81">
        <f t="shared" si="1077"/>
        <v>1521.3337811443937</v>
      </c>
      <c r="BX548" s="83">
        <f t="shared" si="996"/>
        <v>0</v>
      </c>
      <c r="BY548" s="141">
        <f t="shared" si="997"/>
        <v>0</v>
      </c>
      <c r="BZ548" s="83">
        <f t="shared" si="998"/>
        <v>4.13</v>
      </c>
      <c r="CA548" s="83">
        <f t="shared" si="999"/>
        <v>0</v>
      </c>
      <c r="CB548" s="83">
        <f t="shared" si="1054"/>
        <v>2.7961141721867886</v>
      </c>
      <c r="CC548" s="83">
        <f t="shared" si="1000"/>
        <v>2.7961141721867886</v>
      </c>
      <c r="CD548" s="143">
        <f t="shared" si="1001"/>
        <v>0.02</v>
      </c>
      <c r="CE548" s="83">
        <f t="shared" si="1055"/>
        <v>1.7952523213569795E-2</v>
      </c>
      <c r="CF548" s="84">
        <f t="shared" si="1056"/>
        <v>928.17332888329872</v>
      </c>
      <c r="CG548" s="83">
        <f t="shared" si="1002"/>
        <v>0</v>
      </c>
      <c r="CH548" s="83">
        <f t="shared" si="1057"/>
        <v>2.795015977228271</v>
      </c>
      <c r="CI548" s="83">
        <f t="shared" si="1003"/>
        <v>2.795015977228271</v>
      </c>
      <c r="CJ548" s="143">
        <f t="shared" si="1004"/>
        <v>0.02</v>
      </c>
      <c r="CK548" s="83">
        <f t="shared" si="1058"/>
        <v>1.7144910799758523E-2</v>
      </c>
      <c r="CL548" s="84">
        <f t="shared" si="1059"/>
        <v>869.26424882851563</v>
      </c>
      <c r="CM548" s="83">
        <f t="shared" si="1005"/>
        <v>0</v>
      </c>
      <c r="CN548" s="83">
        <f t="shared" si="1060"/>
        <v>2.7606357887760016</v>
      </c>
      <c r="CO548" s="83">
        <f t="shared" si="1006"/>
        <v>2.7606357887760016</v>
      </c>
      <c r="CP548" s="143">
        <f t="shared" si="1007"/>
        <v>0.02</v>
      </c>
      <c r="CQ548" s="83">
        <f t="shared" si="1061"/>
        <v>1.7304564504283821E-2</v>
      </c>
      <c r="CR548" s="84">
        <f t="shared" si="1062"/>
        <v>856.02185500110375</v>
      </c>
      <c r="CS548" s="83">
        <f t="shared" si="1008"/>
        <v>0</v>
      </c>
      <c r="CT548" s="83">
        <f t="shared" si="1063"/>
        <v>2.7547164507492758</v>
      </c>
      <c r="CU548" s="83">
        <f t="shared" si="1009"/>
        <v>2.7547164507492758</v>
      </c>
      <c r="CV548" s="143">
        <f t="shared" si="1010"/>
        <v>0.02</v>
      </c>
      <c r="CW548" s="83">
        <f t="shared" si="1064"/>
        <v>1.7332526987183884E-2</v>
      </c>
      <c r="CX548" s="84">
        <f t="shared" si="1065"/>
        <v>854.63892366575953</v>
      </c>
      <c r="CY548" s="83">
        <f t="shared" si="1011"/>
        <v>0</v>
      </c>
      <c r="CZ548" s="83">
        <f t="shared" si="1066"/>
        <v>2.7541367054117787</v>
      </c>
      <c r="DA548" s="83">
        <f t="shared" si="1012"/>
        <v>2.7541367054117787</v>
      </c>
      <c r="DB548" s="143">
        <f t="shared" si="1013"/>
        <v>0.02</v>
      </c>
      <c r="DC548" s="83">
        <f t="shared" si="1067"/>
        <v>1.7333446767325816E-2</v>
      </c>
      <c r="DD548" s="84">
        <f t="shared" si="1068"/>
        <v>854.5729299608754</v>
      </c>
      <c r="DE548" s="86">
        <f t="shared" si="1014"/>
        <v>2738.4008060599085</v>
      </c>
      <c r="DF548" s="86">
        <f t="shared" si="1015"/>
        <v>1095.3603224239635</v>
      </c>
      <c r="DG548" s="86">
        <f t="shared" si="1016"/>
        <v>684.60020151497713</v>
      </c>
      <c r="DH548" s="86">
        <f t="shared" si="1017"/>
        <v>0.20140839037101704</v>
      </c>
      <c r="DI548" s="86">
        <f t="shared" si="1018"/>
        <v>0.37066077580155804</v>
      </c>
      <c r="DJ548" s="86">
        <f t="shared" si="1019"/>
        <v>18.198580555113853</v>
      </c>
      <c r="DK548" s="86">
        <f t="shared" si="1020"/>
        <v>-331.79249329665606</v>
      </c>
      <c r="DL548" s="86">
        <f t="shared" si="1078"/>
        <v>-331.79249329665606</v>
      </c>
      <c r="DM548" s="86">
        <f t="shared" si="1021"/>
        <v>-331.79249329665606</v>
      </c>
      <c r="DN548" s="85">
        <f t="shared" si="1022"/>
        <v>0</v>
      </c>
      <c r="DO548" s="85">
        <f t="shared" si="1069"/>
        <v>0</v>
      </c>
      <c r="DP548" s="85">
        <f t="shared" si="1023"/>
        <v>0</v>
      </c>
      <c r="DQ548" s="85">
        <f t="shared" si="1070"/>
        <v>0</v>
      </c>
      <c r="DR548" s="85">
        <f t="shared" si="1024"/>
        <v>0</v>
      </c>
      <c r="DS548" s="85">
        <f t="shared" si="1071"/>
        <v>0</v>
      </c>
      <c r="DT548" s="81"/>
      <c r="DU548" s="81"/>
      <c r="DV548" s="81">
        <f t="shared" si="1072"/>
        <v>0</v>
      </c>
      <c r="DW548" s="100"/>
    </row>
    <row r="549" spans="1:127" x14ac:dyDescent="0.2">
      <c r="A549" s="59">
        <f t="shared" si="1025"/>
        <v>72.533333333333559</v>
      </c>
      <c r="B549" s="44">
        <f t="shared" si="1026"/>
        <v>72533.333333333561</v>
      </c>
      <c r="C549" s="52">
        <f t="shared" si="960"/>
        <v>133.33333333333334</v>
      </c>
      <c r="D549" s="50">
        <f t="shared" si="961"/>
        <v>4</v>
      </c>
      <c r="E549" s="44">
        <f t="shared" si="962"/>
        <v>4.13</v>
      </c>
      <c r="F549" s="47">
        <f t="shared" si="963"/>
        <v>0.02</v>
      </c>
      <c r="G549" s="52">
        <f t="shared" si="1027"/>
        <v>2.4398225095622391E-2</v>
      </c>
      <c r="H549" s="57">
        <f t="shared" si="1028"/>
        <v>703.18021167021323</v>
      </c>
      <c r="I549" s="52">
        <f t="shared" si="1029"/>
        <v>0</v>
      </c>
      <c r="J549" s="54">
        <f t="shared" si="1030"/>
        <v>2134.7320732612006</v>
      </c>
      <c r="K549" s="46">
        <f t="shared" si="1073"/>
        <v>2134.7320732612006</v>
      </c>
      <c r="L549" s="80">
        <f t="shared" si="964"/>
        <v>0</v>
      </c>
      <c r="M549" s="142">
        <f t="shared" si="965"/>
        <v>0</v>
      </c>
      <c r="N549" s="60">
        <f t="shared" si="966"/>
        <v>4.13</v>
      </c>
      <c r="O549" s="53">
        <f t="shared" si="967"/>
        <v>0</v>
      </c>
      <c r="P549" s="58">
        <f t="shared" si="1031"/>
        <v>2.7800849915390424</v>
      </c>
      <c r="Q549" s="49">
        <f t="shared" si="968"/>
        <v>2.7800849915390424</v>
      </c>
      <c r="R549" s="143">
        <f t="shared" si="969"/>
        <v>0.02</v>
      </c>
      <c r="S549" s="51">
        <f t="shared" si="1032"/>
        <v>1.895803559655403E-2</v>
      </c>
      <c r="T549" s="57">
        <f t="shared" si="1033"/>
        <v>711.18108934535201</v>
      </c>
      <c r="U549" s="53">
        <f t="shared" si="970"/>
        <v>0</v>
      </c>
      <c r="V549" s="58">
        <f t="shared" si="1034"/>
        <v>2.7786422694939623</v>
      </c>
      <c r="W549" s="49">
        <f t="shared" si="971"/>
        <v>2.7786422694939623</v>
      </c>
      <c r="X549" s="143">
        <f t="shared" si="972"/>
        <v>0.02</v>
      </c>
      <c r="Y549" s="51">
        <f t="shared" si="1035"/>
        <v>1.8363213815298277E-2</v>
      </c>
      <c r="Z549" s="57">
        <f t="shared" si="1036"/>
        <v>697.05515450012524</v>
      </c>
      <c r="AA549" s="53">
        <f t="shared" si="973"/>
        <v>0</v>
      </c>
      <c r="AB549" s="58">
        <f t="shared" si="1037"/>
        <v>2.7813656422801287</v>
      </c>
      <c r="AC549" s="49">
        <f t="shared" si="974"/>
        <v>2.7813656422801287</v>
      </c>
      <c r="AD549" s="143">
        <f t="shared" si="975"/>
        <v>0.02</v>
      </c>
      <c r="AE549" s="49">
        <f t="shared" si="1074"/>
        <v>1.8310523966449277E-2</v>
      </c>
      <c r="AF549" s="57">
        <f t="shared" si="1038"/>
        <v>694.21851260143126</v>
      </c>
      <c r="AG549" s="53">
        <f t="shared" si="976"/>
        <v>0</v>
      </c>
      <c r="AH549" s="58">
        <f t="shared" si="1039"/>
        <v>2.7820106979453807</v>
      </c>
      <c r="AI549" s="49">
        <f t="shared" si="977"/>
        <v>2.7820106979453807</v>
      </c>
      <c r="AJ549" s="143">
        <f t="shared" si="978"/>
        <v>0.02</v>
      </c>
      <c r="AK549" s="51">
        <f t="shared" si="1040"/>
        <v>1.831108229131068E-2</v>
      </c>
      <c r="AL549" s="57">
        <f t="shared" si="1041"/>
        <v>693.89336245389632</v>
      </c>
      <c r="AM549" s="53">
        <f t="shared" si="979"/>
        <v>0</v>
      </c>
      <c r="AN549" s="58">
        <f t="shared" si="1042"/>
        <v>2.7820867432446388</v>
      </c>
      <c r="AO549" s="49">
        <f t="shared" si="980"/>
        <v>2.7820867432446388</v>
      </c>
      <c r="AP549" s="143">
        <f t="shared" si="981"/>
        <v>0.02</v>
      </c>
      <c r="AQ549" s="51">
        <f t="shared" si="1043"/>
        <v>1.8311377941042876E-2</v>
      </c>
      <c r="AR549" s="57">
        <f t="shared" si="1044"/>
        <v>693.86352164328366</v>
      </c>
      <c r="AS549" s="44">
        <f t="shared" si="982"/>
        <v>3842.5177318701608</v>
      </c>
      <c r="AT549" s="44">
        <f t="shared" si="983"/>
        <v>1537.0070927480645</v>
      </c>
      <c r="AU549" s="44">
        <f t="shared" si="984"/>
        <v>960.6294329675402</v>
      </c>
      <c r="AV549" s="47">
        <f t="shared" si="985"/>
        <v>1.686124992286087</v>
      </c>
      <c r="AW549" s="47">
        <f t="shared" si="986"/>
        <v>14.634779300199229</v>
      </c>
      <c r="AX549" s="86">
        <f t="shared" si="987"/>
        <v>370.68936779071691</v>
      </c>
      <c r="AY549" s="86">
        <f t="shared" si="988"/>
        <v>74.728086286027775</v>
      </c>
      <c r="AZ549" s="10">
        <f t="shared" si="1045"/>
        <v>74.728086286027775</v>
      </c>
      <c r="BA549" s="44">
        <f t="shared" si="989"/>
        <v>74.728086286027775</v>
      </c>
      <c r="BB549" s="9">
        <f t="shared" si="990"/>
        <v>74.728086286027775</v>
      </c>
      <c r="BC549" s="45">
        <f t="shared" si="1079"/>
        <v>9963.7448381370377</v>
      </c>
      <c r="BD549" s="9">
        <f t="shared" si="991"/>
        <v>74.728086286027775</v>
      </c>
      <c r="BE549" s="45">
        <f t="shared" si="1075"/>
        <v>9963.7448381370377</v>
      </c>
      <c r="BF549" s="9">
        <f t="shared" si="992"/>
        <v>74.728086286027775</v>
      </c>
      <c r="BG549" s="45">
        <f t="shared" si="1076"/>
        <v>9963.7448381370377</v>
      </c>
      <c r="BH549" s="58"/>
      <c r="BI549" s="58"/>
      <c r="BJ549" s="58">
        <f t="shared" si="1046"/>
        <v>-74.728086286027775</v>
      </c>
      <c r="BK549" s="97"/>
      <c r="BL549" s="44"/>
      <c r="BM549" s="82">
        <f t="shared" si="1047"/>
        <v>54.4</v>
      </c>
      <c r="BN549" s="86">
        <f t="shared" si="1048"/>
        <v>54400</v>
      </c>
      <c r="BO549" s="86">
        <f t="shared" si="1049"/>
        <v>100</v>
      </c>
      <c r="BP549" s="84">
        <f t="shared" si="993"/>
        <v>4</v>
      </c>
      <c r="BQ549" s="84">
        <f t="shared" si="994"/>
        <v>4.13</v>
      </c>
      <c r="BR549" s="84">
        <f t="shared" si="995"/>
        <v>0.02</v>
      </c>
      <c r="BS549" s="84">
        <f t="shared" si="1050"/>
        <v>3.2157943074938002E-2</v>
      </c>
      <c r="BT549" s="84">
        <f t="shared" si="1051"/>
        <v>930.52564434381543</v>
      </c>
      <c r="BU549" s="84">
        <f t="shared" si="1052"/>
        <v>0</v>
      </c>
      <c r="BV549" s="83">
        <f t="shared" si="1053"/>
        <v>1524.5710811443937</v>
      </c>
      <c r="BW549" s="81">
        <f t="shared" si="1077"/>
        <v>1524.5710811443937</v>
      </c>
      <c r="BX549" s="83">
        <f t="shared" si="996"/>
        <v>0</v>
      </c>
      <c r="BY549" s="141">
        <f t="shared" si="997"/>
        <v>0</v>
      </c>
      <c r="BZ549" s="83">
        <f t="shared" si="998"/>
        <v>4.13</v>
      </c>
      <c r="CA549" s="83">
        <f t="shared" si="999"/>
        <v>0</v>
      </c>
      <c r="CB549" s="83">
        <f t="shared" si="1054"/>
        <v>2.796873926736775</v>
      </c>
      <c r="CC549" s="83">
        <f t="shared" si="1000"/>
        <v>2.796873926736775</v>
      </c>
      <c r="CD549" s="143">
        <f t="shared" si="1001"/>
        <v>0.02</v>
      </c>
      <c r="CE549" s="83">
        <f t="shared" si="1055"/>
        <v>1.7950523213569797E-2</v>
      </c>
      <c r="CF549" s="84">
        <f t="shared" si="1056"/>
        <v>928.81534570049939</v>
      </c>
      <c r="CG549" s="83">
        <f t="shared" si="1002"/>
        <v>0</v>
      </c>
      <c r="CH549" s="83">
        <f t="shared" si="1057"/>
        <v>2.7956759355196343</v>
      </c>
      <c r="CI549" s="83">
        <f t="shared" si="1003"/>
        <v>2.7956759355196343</v>
      </c>
      <c r="CJ549" s="143">
        <f t="shared" si="1004"/>
        <v>0.02</v>
      </c>
      <c r="CK549" s="83">
        <f t="shared" si="1058"/>
        <v>1.7142910799758524E-2</v>
      </c>
      <c r="CL549" s="84">
        <f t="shared" si="1059"/>
        <v>869.87762316839189</v>
      </c>
      <c r="CM549" s="83">
        <f t="shared" si="1005"/>
        <v>0</v>
      </c>
      <c r="CN549" s="83">
        <f t="shared" si="1060"/>
        <v>2.7611445680006956</v>
      </c>
      <c r="CO549" s="83">
        <f t="shared" si="1006"/>
        <v>2.7611445680006956</v>
      </c>
      <c r="CP549" s="143">
        <f t="shared" si="1007"/>
        <v>0.02</v>
      </c>
      <c r="CQ549" s="83">
        <f t="shared" si="1061"/>
        <v>1.7302564504283822E-2</v>
      </c>
      <c r="CR549" s="84">
        <f t="shared" si="1062"/>
        <v>856.64865135629964</v>
      </c>
      <c r="CS549" s="83">
        <f t="shared" si="1008"/>
        <v>0</v>
      </c>
      <c r="CT549" s="83">
        <f t="shared" si="1063"/>
        <v>2.7552013531263868</v>
      </c>
      <c r="CU549" s="83">
        <f t="shared" si="1009"/>
        <v>2.7552013531263868</v>
      </c>
      <c r="CV549" s="143">
        <f t="shared" si="1010"/>
        <v>0.02</v>
      </c>
      <c r="CW549" s="83">
        <f t="shared" si="1064"/>
        <v>1.7330526987183886E-2</v>
      </c>
      <c r="CX549" s="84">
        <f t="shared" si="1065"/>
        <v>855.26808195834781</v>
      </c>
      <c r="CY549" s="83">
        <f t="shared" si="1011"/>
        <v>0</v>
      </c>
      <c r="CZ549" s="83">
        <f t="shared" si="1066"/>
        <v>2.7546194358416853</v>
      </c>
      <c r="DA549" s="83">
        <f t="shared" si="1012"/>
        <v>2.7546194358416853</v>
      </c>
      <c r="DB549" s="143">
        <f t="shared" si="1013"/>
        <v>0.02</v>
      </c>
      <c r="DC549" s="83">
        <f t="shared" si="1067"/>
        <v>1.7331446767325818E-2</v>
      </c>
      <c r="DD549" s="84">
        <f t="shared" si="1068"/>
        <v>855.20225408749809</v>
      </c>
      <c r="DE549" s="86">
        <f t="shared" si="1014"/>
        <v>2744.2279460599088</v>
      </c>
      <c r="DF549" s="86">
        <f t="shared" si="1015"/>
        <v>1097.6911784239635</v>
      </c>
      <c r="DG549" s="86">
        <f t="shared" si="1016"/>
        <v>686.05698651497721</v>
      </c>
      <c r="DH549" s="86">
        <f t="shared" si="1017"/>
        <v>0.20081888776753326</v>
      </c>
      <c r="DI549" s="86">
        <f t="shared" si="1018"/>
        <v>0.36867044225919271</v>
      </c>
      <c r="DJ549" s="86">
        <f t="shared" si="1019"/>
        <v>18.015433261427102</v>
      </c>
      <c r="DK549" s="86">
        <f t="shared" si="1020"/>
        <v>-334.25676174708804</v>
      </c>
      <c r="DL549" s="86">
        <f t="shared" si="1078"/>
        <v>-334.25676174708804</v>
      </c>
      <c r="DM549" s="86">
        <f t="shared" si="1021"/>
        <v>-334.25676174708804</v>
      </c>
      <c r="DN549" s="85">
        <f t="shared" si="1022"/>
        <v>0</v>
      </c>
      <c r="DO549" s="85">
        <f t="shared" si="1069"/>
        <v>0</v>
      </c>
      <c r="DP549" s="85">
        <f t="shared" si="1023"/>
        <v>0</v>
      </c>
      <c r="DQ549" s="85">
        <f t="shared" si="1070"/>
        <v>0</v>
      </c>
      <c r="DR549" s="85">
        <f t="shared" si="1024"/>
        <v>0</v>
      </c>
      <c r="DS549" s="85">
        <f t="shared" si="1071"/>
        <v>0</v>
      </c>
      <c r="DT549" s="81"/>
      <c r="DU549" s="81"/>
      <c r="DV549" s="81">
        <f t="shared" si="1072"/>
        <v>0</v>
      </c>
      <c r="DW549" s="100"/>
    </row>
    <row r="550" spans="1:127" x14ac:dyDescent="0.2">
      <c r="A550" s="59">
        <f t="shared" si="1025"/>
        <v>72.666666666666885</v>
      </c>
      <c r="B550" s="44">
        <f t="shared" si="1026"/>
        <v>72666.66666666689</v>
      </c>
      <c r="C550" s="52">
        <f t="shared" si="960"/>
        <v>133.33333333333334</v>
      </c>
      <c r="D550" s="50">
        <f t="shared" si="961"/>
        <v>4</v>
      </c>
      <c r="E550" s="44">
        <f t="shared" si="962"/>
        <v>4.13</v>
      </c>
      <c r="F550" s="47">
        <f t="shared" si="963"/>
        <v>0.02</v>
      </c>
      <c r="G550" s="52">
        <f t="shared" si="1027"/>
        <v>2.4395558428955723E-2</v>
      </c>
      <c r="H550" s="57">
        <f t="shared" si="1028"/>
        <v>703.96784336552525</v>
      </c>
      <c r="I550" s="52">
        <f t="shared" si="1029"/>
        <v>0</v>
      </c>
      <c r="J550" s="54">
        <f t="shared" si="1030"/>
        <v>2139.0484732612003</v>
      </c>
      <c r="K550" s="46">
        <f t="shared" si="1073"/>
        <v>2139.0484732612003</v>
      </c>
      <c r="L550" s="80">
        <f t="shared" si="964"/>
        <v>0</v>
      </c>
      <c r="M550" s="142">
        <f t="shared" si="965"/>
        <v>0</v>
      </c>
      <c r="N550" s="60">
        <f t="shared" si="966"/>
        <v>4.13</v>
      </c>
      <c r="O550" s="53">
        <f t="shared" si="967"/>
        <v>0</v>
      </c>
      <c r="P550" s="58">
        <f t="shared" si="1031"/>
        <v>2.7802464719715889</v>
      </c>
      <c r="Q550" s="49">
        <f t="shared" si="968"/>
        <v>2.7802464719715889</v>
      </c>
      <c r="R550" s="143">
        <f t="shared" si="969"/>
        <v>0.02</v>
      </c>
      <c r="S550" s="51">
        <f t="shared" si="1032"/>
        <v>1.8955368929887362E-2</v>
      </c>
      <c r="T550" s="57">
        <f t="shared" si="1033"/>
        <v>712.09025590301303</v>
      </c>
      <c r="U550" s="53">
        <f t="shared" si="970"/>
        <v>0</v>
      </c>
      <c r="V550" s="58">
        <f t="shared" si="1034"/>
        <v>2.7788085248111436</v>
      </c>
      <c r="W550" s="49">
        <f t="shared" si="971"/>
        <v>2.7788085248111436</v>
      </c>
      <c r="X550" s="143">
        <f t="shared" si="972"/>
        <v>0.02</v>
      </c>
      <c r="Y550" s="51">
        <f t="shared" si="1035"/>
        <v>1.8360547148631608E-2</v>
      </c>
      <c r="Z550" s="57">
        <f t="shared" si="1036"/>
        <v>697.93625055117423</v>
      </c>
      <c r="AA550" s="53">
        <f t="shared" si="973"/>
        <v>0</v>
      </c>
      <c r="AB550" s="58">
        <f t="shared" si="1037"/>
        <v>2.7814880178541328</v>
      </c>
      <c r="AC550" s="49">
        <f t="shared" si="974"/>
        <v>2.7814880178541328</v>
      </c>
      <c r="AD550" s="143">
        <f t="shared" si="975"/>
        <v>0.02</v>
      </c>
      <c r="AE550" s="49">
        <f t="shared" si="1074"/>
        <v>1.8307857299782609E-2</v>
      </c>
      <c r="AF550" s="57">
        <f t="shared" si="1038"/>
        <v>695.09622007744201</v>
      </c>
      <c r="AG550" s="53">
        <f t="shared" si="976"/>
        <v>0</v>
      </c>
      <c r="AH550" s="58">
        <f t="shared" si="1039"/>
        <v>2.7821240831440752</v>
      </c>
      <c r="AI550" s="49">
        <f t="shared" si="977"/>
        <v>2.7821240831440752</v>
      </c>
      <c r="AJ550" s="143">
        <f t="shared" si="978"/>
        <v>0.02</v>
      </c>
      <c r="AK550" s="51">
        <f t="shared" si="1040"/>
        <v>1.8308415624644012E-2</v>
      </c>
      <c r="AL550" s="57">
        <f t="shared" si="1041"/>
        <v>694.77089317757998</v>
      </c>
      <c r="AM550" s="53">
        <f t="shared" si="979"/>
        <v>0</v>
      </c>
      <c r="AN550" s="58">
        <f t="shared" si="1042"/>
        <v>2.7821990528804283</v>
      </c>
      <c r="AO550" s="49">
        <f t="shared" si="980"/>
        <v>2.7821990528804283</v>
      </c>
      <c r="AP550" s="143">
        <f t="shared" si="981"/>
        <v>0.02</v>
      </c>
      <c r="AQ550" s="51">
        <f t="shared" si="1043"/>
        <v>1.8308711274376208E-2</v>
      </c>
      <c r="AR550" s="57">
        <f t="shared" si="1044"/>
        <v>694.74104254983195</v>
      </c>
      <c r="AS550" s="44">
        <f t="shared" si="982"/>
        <v>3850.2872518701606</v>
      </c>
      <c r="AT550" s="44">
        <f t="shared" si="983"/>
        <v>1540.1149007480642</v>
      </c>
      <c r="AU550" s="44">
        <f t="shared" si="984"/>
        <v>962.57181296754015</v>
      </c>
      <c r="AV550" s="47">
        <f t="shared" si="985"/>
        <v>1.6754391704318639</v>
      </c>
      <c r="AW550" s="47">
        <f t="shared" si="986"/>
        <v>14.460917848285721</v>
      </c>
      <c r="AX550" s="86">
        <f t="shared" si="987"/>
        <v>363.64891217305444</v>
      </c>
      <c r="AY550" s="86">
        <f t="shared" si="988"/>
        <v>73.837875130318992</v>
      </c>
      <c r="AZ550" s="10">
        <f t="shared" si="1045"/>
        <v>73.837875130318992</v>
      </c>
      <c r="BA550" s="44">
        <f t="shared" si="989"/>
        <v>73.837875130318992</v>
      </c>
      <c r="BB550" s="9">
        <f t="shared" si="990"/>
        <v>73.837875130318992</v>
      </c>
      <c r="BC550" s="45">
        <f t="shared" si="1079"/>
        <v>9845.0500173758664</v>
      </c>
      <c r="BD550" s="9">
        <f t="shared" si="991"/>
        <v>73.837875130318992</v>
      </c>
      <c r="BE550" s="45">
        <f t="shared" si="1075"/>
        <v>9845.0500173758664</v>
      </c>
      <c r="BF550" s="9">
        <f t="shared" si="992"/>
        <v>73.837875130318992</v>
      </c>
      <c r="BG550" s="45">
        <f t="shared" si="1076"/>
        <v>9845.0500173758664</v>
      </c>
      <c r="BH550" s="58"/>
      <c r="BI550" s="58"/>
      <c r="BJ550" s="58">
        <f t="shared" si="1046"/>
        <v>-73.837875130318992</v>
      </c>
      <c r="BK550" s="97"/>
      <c r="BL550" s="44"/>
      <c r="BM550" s="82">
        <f t="shared" si="1047"/>
        <v>54.5</v>
      </c>
      <c r="BN550" s="86">
        <f t="shared" si="1048"/>
        <v>54500</v>
      </c>
      <c r="BO550" s="86">
        <f t="shared" si="1049"/>
        <v>100</v>
      </c>
      <c r="BP550" s="84">
        <f t="shared" si="993"/>
        <v>4</v>
      </c>
      <c r="BQ550" s="84">
        <f t="shared" si="994"/>
        <v>4.13</v>
      </c>
      <c r="BR550" s="84">
        <f t="shared" si="995"/>
        <v>0.02</v>
      </c>
      <c r="BS550" s="84">
        <f t="shared" si="1050"/>
        <v>3.2155943074938E-2</v>
      </c>
      <c r="BT550" s="84">
        <f t="shared" si="1051"/>
        <v>931.30426282020608</v>
      </c>
      <c r="BU550" s="84">
        <f t="shared" si="1052"/>
        <v>0</v>
      </c>
      <c r="BV550" s="83">
        <f t="shared" si="1053"/>
        <v>1527.8083811443937</v>
      </c>
      <c r="BW550" s="81">
        <f t="shared" si="1077"/>
        <v>1527.8083811443937</v>
      </c>
      <c r="BX550" s="83">
        <f t="shared" si="996"/>
        <v>0</v>
      </c>
      <c r="BY550" s="141">
        <f t="shared" si="997"/>
        <v>0</v>
      </c>
      <c r="BZ550" s="83">
        <f t="shared" si="998"/>
        <v>4.13</v>
      </c>
      <c r="CA550" s="83">
        <f t="shared" si="999"/>
        <v>0</v>
      </c>
      <c r="CB550" s="83">
        <f t="shared" si="1054"/>
        <v>2.7976357972249994</v>
      </c>
      <c r="CC550" s="83">
        <f t="shared" si="1000"/>
        <v>2.7976357972249994</v>
      </c>
      <c r="CD550" s="143">
        <f t="shared" si="1001"/>
        <v>0.02</v>
      </c>
      <c r="CE550" s="83">
        <f t="shared" si="1055"/>
        <v>1.7948523213569798E-2</v>
      </c>
      <c r="CF550" s="84">
        <f t="shared" si="1056"/>
        <v>929.45711660915504</v>
      </c>
      <c r="CG550" s="83">
        <f t="shared" si="1002"/>
        <v>0</v>
      </c>
      <c r="CH550" s="83">
        <f t="shared" si="1057"/>
        <v>2.7963371633928231</v>
      </c>
      <c r="CI550" s="83">
        <f t="shared" si="1003"/>
        <v>2.7963371633928231</v>
      </c>
      <c r="CJ550" s="143">
        <f t="shared" si="1004"/>
        <v>0.02</v>
      </c>
      <c r="CK550" s="83">
        <f t="shared" si="1058"/>
        <v>1.7140910799758526E-2</v>
      </c>
      <c r="CL550" s="84">
        <f t="shared" si="1059"/>
        <v>870.49078117365173</v>
      </c>
      <c r="CM550" s="83">
        <f t="shared" si="1005"/>
        <v>0</v>
      </c>
      <c r="CN550" s="83">
        <f t="shared" si="1060"/>
        <v>2.761654554084835</v>
      </c>
      <c r="CO550" s="83">
        <f t="shared" si="1006"/>
        <v>2.761654554084835</v>
      </c>
      <c r="CP550" s="143">
        <f t="shared" si="1007"/>
        <v>0.02</v>
      </c>
      <c r="CQ550" s="83">
        <f t="shared" si="1061"/>
        <v>1.7300564504283824E-2</v>
      </c>
      <c r="CR550" s="84">
        <f t="shared" si="1062"/>
        <v>857.27525978183428</v>
      </c>
      <c r="CS550" s="83">
        <f t="shared" si="1008"/>
        <v>0</v>
      </c>
      <c r="CT550" s="83">
        <f t="shared" si="1063"/>
        <v>2.7556875470603055</v>
      </c>
      <c r="CU550" s="83">
        <f t="shared" si="1009"/>
        <v>2.7556875470603055</v>
      </c>
      <c r="CV550" s="143">
        <f t="shared" si="1010"/>
        <v>0.02</v>
      </c>
      <c r="CW550" s="83">
        <f t="shared" si="1064"/>
        <v>1.7328526987183887E-2</v>
      </c>
      <c r="CX550" s="84">
        <f t="shared" si="1065"/>
        <v>855.89705693208316</v>
      </c>
      <c r="CY550" s="83">
        <f t="shared" si="1011"/>
        <v>0</v>
      </c>
      <c r="CZ550" s="83">
        <f t="shared" si="1066"/>
        <v>2.7551034717269465</v>
      </c>
      <c r="DA550" s="83">
        <f t="shared" si="1012"/>
        <v>2.7551034717269465</v>
      </c>
      <c r="DB550" s="143">
        <f t="shared" si="1013"/>
        <v>0.02</v>
      </c>
      <c r="DC550" s="83">
        <f t="shared" si="1067"/>
        <v>1.7329446767325819E-2</v>
      </c>
      <c r="DD550" s="84">
        <f t="shared" si="1068"/>
        <v>855.83139532355528</v>
      </c>
      <c r="DE550" s="86">
        <f t="shared" si="1014"/>
        <v>2750.0550860599087</v>
      </c>
      <c r="DF550" s="86">
        <f t="shared" si="1015"/>
        <v>1100.0220344239633</v>
      </c>
      <c r="DG550" s="86">
        <f t="shared" si="1016"/>
        <v>687.51377151497718</v>
      </c>
      <c r="DH550" s="86">
        <f t="shared" si="1017"/>
        <v>0.20023193527518027</v>
      </c>
      <c r="DI550" s="86">
        <f t="shared" si="1018"/>
        <v>0.36669357037896128</v>
      </c>
      <c r="DJ550" s="86">
        <f t="shared" si="1019"/>
        <v>17.834382601017595</v>
      </c>
      <c r="DK550" s="86">
        <f t="shared" si="1020"/>
        <v>-336.71962714267119</v>
      </c>
      <c r="DL550" s="86">
        <f t="shared" si="1078"/>
        <v>-336.71962714267119</v>
      </c>
      <c r="DM550" s="86">
        <f t="shared" si="1021"/>
        <v>-336.71962714267119</v>
      </c>
      <c r="DN550" s="85">
        <f t="shared" si="1022"/>
        <v>0</v>
      </c>
      <c r="DO550" s="85">
        <f t="shared" si="1069"/>
        <v>0</v>
      </c>
      <c r="DP550" s="85">
        <f t="shared" si="1023"/>
        <v>0</v>
      </c>
      <c r="DQ550" s="85">
        <f t="shared" si="1070"/>
        <v>0</v>
      </c>
      <c r="DR550" s="85">
        <f t="shared" si="1024"/>
        <v>0</v>
      </c>
      <c r="DS550" s="85">
        <f t="shared" si="1071"/>
        <v>0</v>
      </c>
      <c r="DT550" s="81"/>
      <c r="DU550" s="81"/>
      <c r="DV550" s="81">
        <f t="shared" si="1072"/>
        <v>0</v>
      </c>
      <c r="DW550" s="100"/>
    </row>
    <row r="551" spans="1:127" x14ac:dyDescent="0.2">
      <c r="A551" s="59">
        <f t="shared" si="1025"/>
        <v>72.800000000000225</v>
      </c>
      <c r="B551" s="44">
        <f t="shared" si="1026"/>
        <v>72800.000000000218</v>
      </c>
      <c r="C551" s="52">
        <f t="shared" si="960"/>
        <v>133.33333333333334</v>
      </c>
      <c r="D551" s="50">
        <f t="shared" si="961"/>
        <v>4</v>
      </c>
      <c r="E551" s="44">
        <f t="shared" si="962"/>
        <v>4.13</v>
      </c>
      <c r="F551" s="47">
        <f t="shared" si="963"/>
        <v>0.02</v>
      </c>
      <c r="G551" s="52">
        <f t="shared" si="1027"/>
        <v>2.4392891762289055E-2</v>
      </c>
      <c r="H551" s="57">
        <f t="shared" si="1028"/>
        <v>704.75538896990372</v>
      </c>
      <c r="I551" s="52">
        <f t="shared" si="1029"/>
        <v>0</v>
      </c>
      <c r="J551" s="54">
        <f t="shared" si="1030"/>
        <v>2143.3648732612005</v>
      </c>
      <c r="K551" s="46">
        <f t="shared" si="1073"/>
        <v>2143.3648732612005</v>
      </c>
      <c r="L551" s="80">
        <f t="shared" si="964"/>
        <v>0</v>
      </c>
      <c r="M551" s="142">
        <f t="shared" si="965"/>
        <v>0</v>
      </c>
      <c r="N551" s="60">
        <f t="shared" si="966"/>
        <v>4.13</v>
      </c>
      <c r="O551" s="53">
        <f t="shared" si="967"/>
        <v>0</v>
      </c>
      <c r="P551" s="58">
        <f t="shared" si="1031"/>
        <v>2.7804102410272451</v>
      </c>
      <c r="Q551" s="49">
        <f t="shared" si="968"/>
        <v>2.7804102410272451</v>
      </c>
      <c r="R551" s="143">
        <f t="shared" si="969"/>
        <v>0.02</v>
      </c>
      <c r="S551" s="51">
        <f t="shared" si="1032"/>
        <v>1.8952702263220694E-2</v>
      </c>
      <c r="T551" s="57">
        <f t="shared" si="1033"/>
        <v>712.99924176872128</v>
      </c>
      <c r="U551" s="53">
        <f t="shared" si="970"/>
        <v>0</v>
      </c>
      <c r="V551" s="58">
        <f t="shared" si="1034"/>
        <v>2.7789778673099548</v>
      </c>
      <c r="W551" s="49">
        <f t="shared" si="971"/>
        <v>2.7789778673099548</v>
      </c>
      <c r="X551" s="143">
        <f t="shared" si="972"/>
        <v>0.02</v>
      </c>
      <c r="Y551" s="51">
        <f t="shared" si="1035"/>
        <v>1.835788048196494E-2</v>
      </c>
      <c r="Z551" s="57">
        <f t="shared" si="1036"/>
        <v>698.81716593397823</v>
      </c>
      <c r="AA551" s="53">
        <f t="shared" si="973"/>
        <v>0</v>
      </c>
      <c r="AB551" s="58">
        <f t="shared" si="1037"/>
        <v>2.7816133196297992</v>
      </c>
      <c r="AC551" s="49">
        <f t="shared" si="974"/>
        <v>2.7816133196297992</v>
      </c>
      <c r="AD551" s="143">
        <f t="shared" si="975"/>
        <v>0.02</v>
      </c>
      <c r="AE551" s="49">
        <f t="shared" si="1074"/>
        <v>1.8305190633115941E-2</v>
      </c>
      <c r="AF551" s="57">
        <f t="shared" si="1038"/>
        <v>695.9737611081872</v>
      </c>
      <c r="AG551" s="53">
        <f t="shared" si="976"/>
        <v>0</v>
      </c>
      <c r="AH551" s="58">
        <f t="shared" si="1039"/>
        <v>2.7822403750851215</v>
      </c>
      <c r="AI551" s="49">
        <f t="shared" si="977"/>
        <v>2.7822403750851215</v>
      </c>
      <c r="AJ551" s="143">
        <f t="shared" si="978"/>
        <v>0.02</v>
      </c>
      <c r="AK551" s="51">
        <f t="shared" si="1040"/>
        <v>1.8305748957977343E-2</v>
      </c>
      <c r="AL551" s="57">
        <f t="shared" si="1041"/>
        <v>695.64826033754844</v>
      </c>
      <c r="AM551" s="53">
        <f t="shared" si="979"/>
        <v>0</v>
      </c>
      <c r="AN551" s="58">
        <f t="shared" si="1042"/>
        <v>2.7823142681815654</v>
      </c>
      <c r="AO551" s="49">
        <f t="shared" si="980"/>
        <v>2.7823142681815654</v>
      </c>
      <c r="AP551" s="143">
        <f t="shared" si="981"/>
        <v>0.02</v>
      </c>
      <c r="AQ551" s="51">
        <f t="shared" si="1043"/>
        <v>1.8306044607709539E-2</v>
      </c>
      <c r="AR551" s="57">
        <f t="shared" si="1044"/>
        <v>695.61840023671107</v>
      </c>
      <c r="AS551" s="44">
        <f t="shared" si="982"/>
        <v>3858.0567718701609</v>
      </c>
      <c r="AT551" s="44">
        <f t="shared" si="983"/>
        <v>1543.2227087480644</v>
      </c>
      <c r="AU551" s="44">
        <f t="shared" si="984"/>
        <v>964.51419296754023</v>
      </c>
      <c r="AV551" s="47">
        <f t="shared" si="985"/>
        <v>1.6648422113589791</v>
      </c>
      <c r="AW551" s="47">
        <f t="shared" si="986"/>
        <v>14.289462976209101</v>
      </c>
      <c r="AX551" s="86">
        <f t="shared" si="987"/>
        <v>356.75583894234325</v>
      </c>
      <c r="AY551" s="86">
        <f t="shared" si="988"/>
        <v>72.953562063757047</v>
      </c>
      <c r="AZ551" s="10">
        <f t="shared" si="1045"/>
        <v>72.953562063757047</v>
      </c>
      <c r="BA551" s="44">
        <f t="shared" si="989"/>
        <v>72.953562063757047</v>
      </c>
      <c r="BB551" s="9">
        <f t="shared" si="990"/>
        <v>72.953562063757047</v>
      </c>
      <c r="BC551" s="45">
        <f t="shared" si="1079"/>
        <v>9727.1416085009405</v>
      </c>
      <c r="BD551" s="9">
        <f t="shared" si="991"/>
        <v>72.953562063757047</v>
      </c>
      <c r="BE551" s="45">
        <f t="shared" si="1075"/>
        <v>9727.1416085009405</v>
      </c>
      <c r="BF551" s="9">
        <f t="shared" si="992"/>
        <v>72.953562063757047</v>
      </c>
      <c r="BG551" s="45">
        <f t="shared" si="1076"/>
        <v>9727.1416085009405</v>
      </c>
      <c r="BH551" s="58"/>
      <c r="BI551" s="58"/>
      <c r="BJ551" s="58">
        <f t="shared" si="1046"/>
        <v>-72.953562063757047</v>
      </c>
      <c r="BK551" s="97"/>
      <c r="BL551" s="44"/>
      <c r="BM551" s="82">
        <f t="shared" si="1047"/>
        <v>54.6</v>
      </c>
      <c r="BN551" s="86">
        <f t="shared" si="1048"/>
        <v>54600</v>
      </c>
      <c r="BO551" s="86">
        <f t="shared" si="1049"/>
        <v>100</v>
      </c>
      <c r="BP551" s="84">
        <f t="shared" si="993"/>
        <v>4</v>
      </c>
      <c r="BQ551" s="84">
        <f t="shared" si="994"/>
        <v>4.13</v>
      </c>
      <c r="BR551" s="84">
        <f t="shared" si="995"/>
        <v>0.02</v>
      </c>
      <c r="BS551" s="84">
        <f t="shared" si="1050"/>
        <v>3.2153943074937998E-2</v>
      </c>
      <c r="BT551" s="84">
        <f t="shared" si="1051"/>
        <v>932.08283287044662</v>
      </c>
      <c r="BU551" s="84">
        <f t="shared" si="1052"/>
        <v>0</v>
      </c>
      <c r="BV551" s="83">
        <f t="shared" si="1053"/>
        <v>1531.0456811443937</v>
      </c>
      <c r="BW551" s="81">
        <f t="shared" si="1077"/>
        <v>1531.0456811443937</v>
      </c>
      <c r="BX551" s="83">
        <f t="shared" si="996"/>
        <v>0</v>
      </c>
      <c r="BY551" s="141">
        <f t="shared" si="997"/>
        <v>0</v>
      </c>
      <c r="BZ551" s="83">
        <f t="shared" si="998"/>
        <v>4.13</v>
      </c>
      <c r="CA551" s="83">
        <f t="shared" si="999"/>
        <v>0</v>
      </c>
      <c r="CB551" s="83">
        <f t="shared" si="1054"/>
        <v>2.7983997833869552</v>
      </c>
      <c r="CC551" s="83">
        <f t="shared" si="1000"/>
        <v>2.7983997833869552</v>
      </c>
      <c r="CD551" s="143">
        <f t="shared" si="1001"/>
        <v>0.02</v>
      </c>
      <c r="CE551" s="83">
        <f t="shared" si="1055"/>
        <v>1.79465232135698E-2</v>
      </c>
      <c r="CF551" s="84">
        <f t="shared" si="1056"/>
        <v>930.09864125762329</v>
      </c>
      <c r="CG551" s="83">
        <f t="shared" si="1002"/>
        <v>0</v>
      </c>
      <c r="CH551" s="83">
        <f t="shared" si="1057"/>
        <v>2.7969996589847179</v>
      </c>
      <c r="CI551" s="83">
        <f t="shared" si="1003"/>
        <v>2.7969996589847179</v>
      </c>
      <c r="CJ551" s="143">
        <f t="shared" si="1004"/>
        <v>0.02</v>
      </c>
      <c r="CK551" s="83">
        <f t="shared" si="1058"/>
        <v>1.7138910799758527E-2</v>
      </c>
      <c r="CL551" s="84">
        <f t="shared" si="1059"/>
        <v>871.10372266812305</v>
      </c>
      <c r="CM551" s="83">
        <f t="shared" si="1005"/>
        <v>0</v>
      </c>
      <c r="CN551" s="83">
        <f t="shared" si="1060"/>
        <v>2.7621657455070689</v>
      </c>
      <c r="CO551" s="83">
        <f t="shared" si="1006"/>
        <v>2.7621657455070689</v>
      </c>
      <c r="CP551" s="143">
        <f t="shared" si="1007"/>
        <v>0.02</v>
      </c>
      <c r="CQ551" s="83">
        <f t="shared" si="1061"/>
        <v>1.7298564504283825E-2</v>
      </c>
      <c r="CR551" s="84">
        <f t="shared" si="1062"/>
        <v>857.90168007320256</v>
      </c>
      <c r="CS551" s="83">
        <f t="shared" si="1008"/>
        <v>0</v>
      </c>
      <c r="CT551" s="83">
        <f t="shared" si="1063"/>
        <v>2.75617503115914</v>
      </c>
      <c r="CU551" s="83">
        <f t="shared" si="1009"/>
        <v>2.75617503115914</v>
      </c>
      <c r="CV551" s="143">
        <f t="shared" si="1010"/>
        <v>0.02</v>
      </c>
      <c r="CW551" s="83">
        <f t="shared" si="1064"/>
        <v>1.7326526987183889E-2</v>
      </c>
      <c r="CX551" s="84">
        <f t="shared" si="1065"/>
        <v>856.52584835677374</v>
      </c>
      <c r="CY551" s="83">
        <f t="shared" si="1011"/>
        <v>0</v>
      </c>
      <c r="CZ551" s="83">
        <f t="shared" si="1066"/>
        <v>2.7555888116889169</v>
      </c>
      <c r="DA551" s="83">
        <f t="shared" si="1012"/>
        <v>2.7555888116889169</v>
      </c>
      <c r="DB551" s="143">
        <f t="shared" si="1013"/>
        <v>0.02</v>
      </c>
      <c r="DC551" s="83">
        <f t="shared" si="1067"/>
        <v>1.7327446767325821E-2</v>
      </c>
      <c r="DD551" s="84">
        <f t="shared" si="1068"/>
        <v>856.4603534351163</v>
      </c>
      <c r="DE551" s="86">
        <f t="shared" si="1014"/>
        <v>2755.8822260599086</v>
      </c>
      <c r="DF551" s="86">
        <f t="shared" si="1015"/>
        <v>1102.3528904239633</v>
      </c>
      <c r="DG551" s="86">
        <f t="shared" si="1016"/>
        <v>688.97055651497715</v>
      </c>
      <c r="DH551" s="86">
        <f t="shared" si="1017"/>
        <v>0.19964751917151816</v>
      </c>
      <c r="DI551" s="86">
        <f t="shared" si="1018"/>
        <v>0.36473005330969416</v>
      </c>
      <c r="DJ551" s="86">
        <f t="shared" si="1019"/>
        <v>17.655401942899665</v>
      </c>
      <c r="DK551" s="86">
        <f t="shared" si="1020"/>
        <v>-339.1810897408327</v>
      </c>
      <c r="DL551" s="86">
        <f t="shared" si="1078"/>
        <v>-339.1810897408327</v>
      </c>
      <c r="DM551" s="86">
        <f t="shared" si="1021"/>
        <v>-339.1810897408327</v>
      </c>
      <c r="DN551" s="85">
        <f t="shared" si="1022"/>
        <v>0</v>
      </c>
      <c r="DO551" s="85">
        <f t="shared" si="1069"/>
        <v>0</v>
      </c>
      <c r="DP551" s="85">
        <f t="shared" si="1023"/>
        <v>0</v>
      </c>
      <c r="DQ551" s="85">
        <f t="shared" si="1070"/>
        <v>0</v>
      </c>
      <c r="DR551" s="85">
        <f t="shared" si="1024"/>
        <v>0</v>
      </c>
      <c r="DS551" s="85">
        <f t="shared" si="1071"/>
        <v>0</v>
      </c>
      <c r="DT551" s="81"/>
      <c r="DU551" s="81"/>
      <c r="DV551" s="81">
        <f t="shared" si="1072"/>
        <v>0</v>
      </c>
      <c r="DW551" s="100"/>
    </row>
    <row r="552" spans="1:127" x14ac:dyDescent="0.2">
      <c r="A552" s="59">
        <f t="shared" si="1025"/>
        <v>72.93333333333355</v>
      </c>
      <c r="B552" s="44">
        <f t="shared" si="1026"/>
        <v>72933.333333333547</v>
      </c>
      <c r="C552" s="52">
        <f t="shared" si="960"/>
        <v>133.33333333333334</v>
      </c>
      <c r="D552" s="50">
        <f t="shared" si="961"/>
        <v>4</v>
      </c>
      <c r="E552" s="44">
        <f t="shared" si="962"/>
        <v>4.13</v>
      </c>
      <c r="F552" s="47">
        <f t="shared" si="963"/>
        <v>0.02</v>
      </c>
      <c r="G552" s="52">
        <f t="shared" si="1027"/>
        <v>2.4390225095622386E-2</v>
      </c>
      <c r="H552" s="57">
        <f t="shared" si="1028"/>
        <v>705.54284848334862</v>
      </c>
      <c r="I552" s="52">
        <f t="shared" si="1029"/>
        <v>0</v>
      </c>
      <c r="J552" s="54">
        <f t="shared" si="1030"/>
        <v>2147.6812732612002</v>
      </c>
      <c r="K552" s="46">
        <f t="shared" si="1073"/>
        <v>2147.6812732612002</v>
      </c>
      <c r="L552" s="80">
        <f t="shared" si="964"/>
        <v>0</v>
      </c>
      <c r="M552" s="142">
        <f t="shared" si="965"/>
        <v>0</v>
      </c>
      <c r="N552" s="60">
        <f t="shared" si="966"/>
        <v>4.13</v>
      </c>
      <c r="O552" s="53">
        <f t="shared" si="967"/>
        <v>0</v>
      </c>
      <c r="P552" s="58">
        <f t="shared" si="1031"/>
        <v>2.780576297067801</v>
      </c>
      <c r="Q552" s="49">
        <f t="shared" si="968"/>
        <v>2.780576297067801</v>
      </c>
      <c r="R552" s="143">
        <f t="shared" si="969"/>
        <v>0.02</v>
      </c>
      <c r="S552" s="51">
        <f t="shared" si="1032"/>
        <v>1.8950035596554025E-2</v>
      </c>
      <c r="T552" s="57">
        <f t="shared" si="1033"/>
        <v>713.90804621540542</v>
      </c>
      <c r="U552" s="53">
        <f t="shared" si="970"/>
        <v>0</v>
      </c>
      <c r="V552" s="58">
        <f t="shared" si="1034"/>
        <v>2.7791502938816661</v>
      </c>
      <c r="W552" s="49">
        <f t="shared" si="971"/>
        <v>2.7791502938816661</v>
      </c>
      <c r="X552" s="143">
        <f t="shared" si="972"/>
        <v>0.02</v>
      </c>
      <c r="Y552" s="51">
        <f t="shared" si="1035"/>
        <v>1.8355213815298272E-2</v>
      </c>
      <c r="Z552" s="57">
        <f t="shared" si="1036"/>
        <v>699.69789969174178</v>
      </c>
      <c r="AA552" s="53">
        <f t="shared" si="973"/>
        <v>0</v>
      </c>
      <c r="AB552" s="58">
        <f t="shared" si="1037"/>
        <v>2.7817415446216889</v>
      </c>
      <c r="AC552" s="49">
        <f t="shared" si="974"/>
        <v>2.7817415446216889</v>
      </c>
      <c r="AD552" s="143">
        <f t="shared" si="975"/>
        <v>0.02</v>
      </c>
      <c r="AE552" s="49">
        <f t="shared" si="1074"/>
        <v>1.8302523966449272E-2</v>
      </c>
      <c r="AF552" s="57">
        <f t="shared" si="1038"/>
        <v>696.85113478533162</v>
      </c>
      <c r="AG552" s="53">
        <f t="shared" si="976"/>
        <v>0</v>
      </c>
      <c r="AH552" s="58">
        <f t="shared" si="1039"/>
        <v>2.7823595709206717</v>
      </c>
      <c r="AI552" s="49">
        <f t="shared" si="977"/>
        <v>2.7823595709206717</v>
      </c>
      <c r="AJ552" s="143">
        <f t="shared" si="978"/>
        <v>0.02</v>
      </c>
      <c r="AK552" s="51">
        <f t="shared" si="1040"/>
        <v>1.8303082291310675E-2</v>
      </c>
      <c r="AL552" s="57">
        <f t="shared" si="1041"/>
        <v>696.52546303067584</v>
      </c>
      <c r="AM552" s="53">
        <f t="shared" si="979"/>
        <v>0</v>
      </c>
      <c r="AN552" s="58">
        <f t="shared" si="1042"/>
        <v>2.78243238632728</v>
      </c>
      <c r="AO552" s="49">
        <f t="shared" si="980"/>
        <v>2.78243238632728</v>
      </c>
      <c r="AP552" s="143">
        <f t="shared" si="981"/>
        <v>0.02</v>
      </c>
      <c r="AQ552" s="51">
        <f t="shared" si="1043"/>
        <v>1.8303377941042871E-2</v>
      </c>
      <c r="AR552" s="57">
        <f t="shared" si="1044"/>
        <v>696.49559380101391</v>
      </c>
      <c r="AS552" s="44">
        <f t="shared" si="982"/>
        <v>3865.8262918701603</v>
      </c>
      <c r="AT552" s="44">
        <f t="shared" si="983"/>
        <v>1546.3305167480642</v>
      </c>
      <c r="AU552" s="44">
        <f t="shared" si="984"/>
        <v>966.45657296754007</v>
      </c>
      <c r="AV552" s="47">
        <f t="shared" si="985"/>
        <v>1.6543332331698652</v>
      </c>
      <c r="AW552" s="47">
        <f t="shared" si="986"/>
        <v>14.120377185966086</v>
      </c>
      <c r="AX552" s="86">
        <f t="shared" si="987"/>
        <v>350.00679848661906</v>
      </c>
      <c r="AY552" s="86">
        <f t="shared" si="988"/>
        <v>72.075137004568475</v>
      </c>
      <c r="AZ552" s="10">
        <f t="shared" si="1045"/>
        <v>72.075137004568475</v>
      </c>
      <c r="BA552" s="44">
        <f t="shared" si="989"/>
        <v>72.075137004568475</v>
      </c>
      <c r="BB552" s="9">
        <f t="shared" si="990"/>
        <v>72.075137004568475</v>
      </c>
      <c r="BC552" s="45">
        <f t="shared" si="1079"/>
        <v>9610.0182672757983</v>
      </c>
      <c r="BD552" s="9">
        <f t="shared" si="991"/>
        <v>72.075137004568475</v>
      </c>
      <c r="BE552" s="45">
        <f t="shared" si="1075"/>
        <v>9610.0182672757983</v>
      </c>
      <c r="BF552" s="9">
        <f t="shared" si="992"/>
        <v>72.075137004568475</v>
      </c>
      <c r="BG552" s="45">
        <f t="shared" si="1076"/>
        <v>9610.0182672757983</v>
      </c>
      <c r="BH552" s="58"/>
      <c r="BI552" s="58"/>
      <c r="BJ552" s="58">
        <f t="shared" si="1046"/>
        <v>-72.075137004568475</v>
      </c>
      <c r="BK552" s="97"/>
      <c r="BL552" s="44"/>
      <c r="BM552" s="82">
        <f t="shared" si="1047"/>
        <v>54.7</v>
      </c>
      <c r="BN552" s="86">
        <f t="shared" si="1048"/>
        <v>54700</v>
      </c>
      <c r="BO552" s="86">
        <f t="shared" si="1049"/>
        <v>100</v>
      </c>
      <c r="BP552" s="84">
        <f t="shared" si="993"/>
        <v>4</v>
      </c>
      <c r="BQ552" s="84">
        <f t="shared" si="994"/>
        <v>4.13</v>
      </c>
      <c r="BR552" s="84">
        <f t="shared" si="995"/>
        <v>0.02</v>
      </c>
      <c r="BS552" s="84">
        <f t="shared" si="1050"/>
        <v>3.2151943074937996E-2</v>
      </c>
      <c r="BT552" s="84">
        <f t="shared" si="1051"/>
        <v>932.86135449453707</v>
      </c>
      <c r="BU552" s="84">
        <f t="shared" si="1052"/>
        <v>0</v>
      </c>
      <c r="BV552" s="83">
        <f t="shared" si="1053"/>
        <v>1534.2829811443937</v>
      </c>
      <c r="BW552" s="81">
        <f t="shared" si="1077"/>
        <v>1534.2829811443937</v>
      </c>
      <c r="BX552" s="83">
        <f t="shared" si="996"/>
        <v>0</v>
      </c>
      <c r="BY552" s="141">
        <f t="shared" si="997"/>
        <v>0</v>
      </c>
      <c r="BZ552" s="83">
        <f t="shared" si="998"/>
        <v>4.13</v>
      </c>
      <c r="CA552" s="83">
        <f t="shared" si="999"/>
        <v>0</v>
      </c>
      <c r="CB552" s="83">
        <f t="shared" si="1054"/>
        <v>2.7991658849601699</v>
      </c>
      <c r="CC552" s="83">
        <f t="shared" si="1000"/>
        <v>2.7991658849601699</v>
      </c>
      <c r="CD552" s="143">
        <f t="shared" si="1001"/>
        <v>0.02</v>
      </c>
      <c r="CE552" s="83">
        <f t="shared" si="1055"/>
        <v>1.7944523213569801E-2</v>
      </c>
      <c r="CF552" s="84">
        <f t="shared" si="1056"/>
        <v>930.73991929516842</v>
      </c>
      <c r="CG552" s="83">
        <f t="shared" si="1002"/>
        <v>0</v>
      </c>
      <c r="CH552" s="83">
        <f t="shared" si="1057"/>
        <v>2.7976634204310127</v>
      </c>
      <c r="CI552" s="83">
        <f t="shared" si="1003"/>
        <v>2.7976634204310127</v>
      </c>
      <c r="CJ552" s="143">
        <f t="shared" si="1004"/>
        <v>0.02</v>
      </c>
      <c r="CK552" s="83">
        <f t="shared" si="1058"/>
        <v>1.7136910799758528E-2</v>
      </c>
      <c r="CL552" s="84">
        <f t="shared" si="1059"/>
        <v>871.71644747646212</v>
      </c>
      <c r="CM552" s="83">
        <f t="shared" si="1005"/>
        <v>0</v>
      </c>
      <c r="CN552" s="83">
        <f t="shared" si="1060"/>
        <v>2.7626781407464298</v>
      </c>
      <c r="CO552" s="83">
        <f t="shared" si="1006"/>
        <v>2.7626781407464298</v>
      </c>
      <c r="CP552" s="143">
        <f t="shared" si="1007"/>
        <v>0.02</v>
      </c>
      <c r="CQ552" s="83">
        <f t="shared" si="1061"/>
        <v>1.7296564504283827E-2</v>
      </c>
      <c r="CR552" s="84">
        <f t="shared" si="1062"/>
        <v>858.52791202660433</v>
      </c>
      <c r="CS552" s="83">
        <f t="shared" si="1008"/>
        <v>0</v>
      </c>
      <c r="CT552" s="83">
        <f t="shared" si="1063"/>
        <v>2.7566638040310538</v>
      </c>
      <c r="CU552" s="83">
        <f t="shared" si="1009"/>
        <v>2.7566638040310538</v>
      </c>
      <c r="CV552" s="143">
        <f t="shared" si="1010"/>
        <v>0.02</v>
      </c>
      <c r="CW552" s="83">
        <f t="shared" si="1064"/>
        <v>1.732452698718389E-2</v>
      </c>
      <c r="CX552" s="84">
        <f t="shared" si="1065"/>
        <v>857.15445600292526</v>
      </c>
      <c r="CY552" s="83">
        <f t="shared" si="1011"/>
        <v>0</v>
      </c>
      <c r="CZ552" s="83">
        <f t="shared" si="1066"/>
        <v>2.7560754543487631</v>
      </c>
      <c r="DA552" s="83">
        <f t="shared" si="1012"/>
        <v>2.7560754543487631</v>
      </c>
      <c r="DB552" s="143">
        <f t="shared" si="1013"/>
        <v>0.02</v>
      </c>
      <c r="DC552" s="83">
        <f t="shared" si="1067"/>
        <v>1.7325446767325822E-2</v>
      </c>
      <c r="DD552" s="84">
        <f t="shared" si="1068"/>
        <v>857.08912818894851</v>
      </c>
      <c r="DE552" s="86">
        <f t="shared" si="1014"/>
        <v>2761.7093660599085</v>
      </c>
      <c r="DF552" s="86">
        <f t="shared" si="1015"/>
        <v>1104.6837464239634</v>
      </c>
      <c r="DG552" s="86">
        <f t="shared" si="1016"/>
        <v>690.42734151497712</v>
      </c>
      <c r="DH552" s="86">
        <f t="shared" si="1017"/>
        <v>0.19906562582095974</v>
      </c>
      <c r="DI552" s="86">
        <f t="shared" si="1018"/>
        <v>0.36277978516229897</v>
      </c>
      <c r="DJ552" s="86">
        <f t="shared" si="1019"/>
        <v>17.478465025453566</v>
      </c>
      <c r="DK552" s="86">
        <f t="shared" si="1020"/>
        <v>-341.64114980078142</v>
      </c>
      <c r="DL552" s="86">
        <f t="shared" si="1078"/>
        <v>-341.64114980078142</v>
      </c>
      <c r="DM552" s="86">
        <f t="shared" si="1021"/>
        <v>-341.64114980078142</v>
      </c>
      <c r="DN552" s="85">
        <f t="shared" si="1022"/>
        <v>0</v>
      </c>
      <c r="DO552" s="85">
        <f t="shared" si="1069"/>
        <v>0</v>
      </c>
      <c r="DP552" s="85">
        <f t="shared" si="1023"/>
        <v>0</v>
      </c>
      <c r="DQ552" s="85">
        <f t="shared" si="1070"/>
        <v>0</v>
      </c>
      <c r="DR552" s="85">
        <f t="shared" si="1024"/>
        <v>0</v>
      </c>
      <c r="DS552" s="85">
        <f t="shared" si="1071"/>
        <v>0</v>
      </c>
      <c r="DT552" s="81"/>
      <c r="DU552" s="81"/>
      <c r="DV552" s="81">
        <f t="shared" si="1072"/>
        <v>0</v>
      </c>
      <c r="DW552" s="100"/>
    </row>
    <row r="553" spans="1:127" x14ac:dyDescent="0.2">
      <c r="A553" s="59">
        <f t="shared" si="1025"/>
        <v>73.066666666666876</v>
      </c>
      <c r="B553" s="44">
        <f t="shared" si="1026"/>
        <v>73066.666666666875</v>
      </c>
      <c r="C553" s="52">
        <f t="shared" si="960"/>
        <v>133.33333333333334</v>
      </c>
      <c r="D553" s="50">
        <f t="shared" si="961"/>
        <v>4</v>
      </c>
      <c r="E553" s="44">
        <f t="shared" si="962"/>
        <v>4.13</v>
      </c>
      <c r="F553" s="47">
        <f t="shared" si="963"/>
        <v>0.02</v>
      </c>
      <c r="G553" s="52">
        <f t="shared" si="1027"/>
        <v>2.4387558428955718E-2</v>
      </c>
      <c r="H553" s="57">
        <f t="shared" si="1028"/>
        <v>706.33022190585996</v>
      </c>
      <c r="I553" s="52">
        <f t="shared" si="1029"/>
        <v>0</v>
      </c>
      <c r="J553" s="54">
        <f t="shared" si="1030"/>
        <v>2151.9976732612004</v>
      </c>
      <c r="K553" s="46">
        <f t="shared" si="1073"/>
        <v>2151.9976732612004</v>
      </c>
      <c r="L553" s="80">
        <f t="shared" si="964"/>
        <v>0</v>
      </c>
      <c r="M553" s="142">
        <f t="shared" si="965"/>
        <v>0</v>
      </c>
      <c r="N553" s="60">
        <f t="shared" si="966"/>
        <v>4.13</v>
      </c>
      <c r="O553" s="53">
        <f t="shared" si="967"/>
        <v>0</v>
      </c>
      <c r="P553" s="58">
        <f t="shared" si="1031"/>
        <v>2.7807446384612868</v>
      </c>
      <c r="Q553" s="49">
        <f t="shared" si="968"/>
        <v>2.7807446384612868</v>
      </c>
      <c r="R553" s="143">
        <f t="shared" si="969"/>
        <v>0.02</v>
      </c>
      <c r="S553" s="51">
        <f t="shared" si="1032"/>
        <v>1.8947368929887357E-2</v>
      </c>
      <c r="T553" s="57">
        <f t="shared" si="1033"/>
        <v>714.81666851710611</v>
      </c>
      <c r="U553" s="53">
        <f t="shared" si="970"/>
        <v>0</v>
      </c>
      <c r="V553" s="58">
        <f t="shared" si="1034"/>
        <v>2.7793258014189988</v>
      </c>
      <c r="W553" s="49">
        <f t="shared" si="971"/>
        <v>2.7793258014189988</v>
      </c>
      <c r="X553" s="143">
        <f t="shared" si="972"/>
        <v>0.02</v>
      </c>
      <c r="Y553" s="51">
        <f t="shared" si="1035"/>
        <v>1.8352547148631604E-2</v>
      </c>
      <c r="Z553" s="57">
        <f t="shared" si="1036"/>
        <v>700.57845086943428</v>
      </c>
      <c r="AA553" s="53">
        <f t="shared" si="973"/>
        <v>0</v>
      </c>
      <c r="AB553" s="58">
        <f t="shared" si="1037"/>
        <v>2.7818726898421793</v>
      </c>
      <c r="AC553" s="49">
        <f t="shared" si="974"/>
        <v>2.7818726898421793</v>
      </c>
      <c r="AD553" s="143">
        <f t="shared" si="975"/>
        <v>0.02</v>
      </c>
      <c r="AE553" s="49">
        <f t="shared" si="1074"/>
        <v>1.8299857299782604E-2</v>
      </c>
      <c r="AF553" s="57">
        <f t="shared" si="1038"/>
        <v>697.72834020213247</v>
      </c>
      <c r="AG553" s="53">
        <f t="shared" si="976"/>
        <v>0</v>
      </c>
      <c r="AH553" s="58">
        <f t="shared" si="1039"/>
        <v>2.7824816678012003</v>
      </c>
      <c r="AI553" s="49">
        <f t="shared" si="977"/>
        <v>2.7824816678012003</v>
      </c>
      <c r="AJ553" s="143">
        <f t="shared" si="978"/>
        <v>0.02</v>
      </c>
      <c r="AK553" s="51">
        <f t="shared" si="1040"/>
        <v>1.8300415624644007E-2</v>
      </c>
      <c r="AL553" s="57">
        <f t="shared" si="1041"/>
        <v>697.40250035536269</v>
      </c>
      <c r="AM553" s="53">
        <f t="shared" si="979"/>
        <v>0</v>
      </c>
      <c r="AN553" s="58">
        <f t="shared" si="1042"/>
        <v>2.7825534044951756</v>
      </c>
      <c r="AO553" s="49">
        <f t="shared" si="980"/>
        <v>2.7825534044951756</v>
      </c>
      <c r="AP553" s="143">
        <f t="shared" si="981"/>
        <v>0.02</v>
      </c>
      <c r="AQ553" s="51">
        <f t="shared" si="1043"/>
        <v>1.8300711274376203E-2</v>
      </c>
      <c r="AR553" s="57">
        <f t="shared" si="1044"/>
        <v>697.37262234134892</v>
      </c>
      <c r="AS553" s="44">
        <f t="shared" si="982"/>
        <v>3873.595811870161</v>
      </c>
      <c r="AT553" s="44">
        <f t="shared" si="983"/>
        <v>1549.4383247480644</v>
      </c>
      <c r="AU553" s="44">
        <f t="shared" si="984"/>
        <v>968.39895296754025</v>
      </c>
      <c r="AV553" s="47">
        <f t="shared" si="985"/>
        <v>1.64391136400567</v>
      </c>
      <c r="AW553" s="47">
        <f t="shared" si="986"/>
        <v>13.953623624088863</v>
      </c>
      <c r="AX553" s="86">
        <f t="shared" si="987"/>
        <v>343.39852297741862</v>
      </c>
      <c r="AY553" s="86">
        <f t="shared" si="988"/>
        <v>71.202589872848449</v>
      </c>
      <c r="AZ553" s="10">
        <f t="shared" si="1045"/>
        <v>71.202589872848449</v>
      </c>
      <c r="BA553" s="44">
        <f t="shared" si="989"/>
        <v>71.202589872848449</v>
      </c>
      <c r="BB553" s="9">
        <f t="shared" si="990"/>
        <v>71.202589872848449</v>
      </c>
      <c r="BC553" s="45">
        <f t="shared" si="1079"/>
        <v>9493.678649713127</v>
      </c>
      <c r="BD553" s="9">
        <f t="shared" si="991"/>
        <v>71.202589872848449</v>
      </c>
      <c r="BE553" s="45">
        <f t="shared" si="1075"/>
        <v>9493.678649713127</v>
      </c>
      <c r="BF553" s="9">
        <f t="shared" si="992"/>
        <v>71.202589872848449</v>
      </c>
      <c r="BG553" s="45">
        <f t="shared" si="1076"/>
        <v>9493.678649713127</v>
      </c>
      <c r="BH553" s="58"/>
      <c r="BI553" s="58"/>
      <c r="BJ553" s="58">
        <f t="shared" si="1046"/>
        <v>-71.202589872848449</v>
      </c>
      <c r="BK553" s="97"/>
      <c r="BL553" s="44"/>
      <c r="BM553" s="82">
        <f t="shared" si="1047"/>
        <v>54.800000000000004</v>
      </c>
      <c r="BN553" s="86">
        <f t="shared" si="1048"/>
        <v>54800</v>
      </c>
      <c r="BO553" s="86">
        <f t="shared" si="1049"/>
        <v>100</v>
      </c>
      <c r="BP553" s="84">
        <f t="shared" si="993"/>
        <v>4</v>
      </c>
      <c r="BQ553" s="84">
        <f t="shared" si="994"/>
        <v>4.13</v>
      </c>
      <c r="BR553" s="84">
        <f t="shared" si="995"/>
        <v>0.02</v>
      </c>
      <c r="BS553" s="84">
        <f t="shared" si="1050"/>
        <v>3.2149943074937994E-2</v>
      </c>
      <c r="BT553" s="84">
        <f t="shared" si="1051"/>
        <v>933.63982769247741</v>
      </c>
      <c r="BU553" s="84">
        <f t="shared" si="1052"/>
        <v>0</v>
      </c>
      <c r="BV553" s="83">
        <f t="shared" si="1053"/>
        <v>1537.5202811443937</v>
      </c>
      <c r="BW553" s="81">
        <f t="shared" si="1077"/>
        <v>1537.5202811443937</v>
      </c>
      <c r="BX553" s="83">
        <f t="shared" si="996"/>
        <v>0</v>
      </c>
      <c r="BY553" s="141">
        <f t="shared" si="997"/>
        <v>0</v>
      </c>
      <c r="BZ553" s="83">
        <f t="shared" si="998"/>
        <v>4.13</v>
      </c>
      <c r="CA553" s="83">
        <f t="shared" si="999"/>
        <v>0</v>
      </c>
      <c r="CB553" s="83">
        <f t="shared" si="1054"/>
        <v>2.7999341016841988</v>
      </c>
      <c r="CC553" s="83">
        <f t="shared" si="1000"/>
        <v>2.7999341016841988</v>
      </c>
      <c r="CD553" s="143">
        <f t="shared" si="1001"/>
        <v>0.02</v>
      </c>
      <c r="CE553" s="83">
        <f t="shared" si="1055"/>
        <v>1.7942523213569803E-2</v>
      </c>
      <c r="CF553" s="84">
        <f t="shared" si="1056"/>
        <v>931.38095037196092</v>
      </c>
      <c r="CG553" s="83">
        <f t="shared" si="1002"/>
        <v>0</v>
      </c>
      <c r="CH553" s="83">
        <f t="shared" si="1057"/>
        <v>2.7983284458662174</v>
      </c>
      <c r="CI553" s="83">
        <f t="shared" si="1003"/>
        <v>2.7983284458662174</v>
      </c>
      <c r="CJ553" s="143">
        <f t="shared" si="1004"/>
        <v>0.02</v>
      </c>
      <c r="CK553" s="83">
        <f t="shared" si="1058"/>
        <v>1.713491079975853E-2</v>
      </c>
      <c r="CL553" s="84">
        <f t="shared" si="1059"/>
        <v>872.32895542415224</v>
      </c>
      <c r="CM553" s="83">
        <f t="shared" si="1005"/>
        <v>0</v>
      </c>
      <c r="CN553" s="83">
        <f t="shared" si="1060"/>
        <v>2.7631917382823357</v>
      </c>
      <c r="CO553" s="83">
        <f t="shared" si="1006"/>
        <v>2.7631917382823357</v>
      </c>
      <c r="CP553" s="143">
        <f t="shared" si="1007"/>
        <v>0.02</v>
      </c>
      <c r="CQ553" s="83">
        <f t="shared" si="1061"/>
        <v>1.7294564504283828E-2</v>
      </c>
      <c r="CR553" s="84">
        <f t="shared" si="1062"/>
        <v>859.15395543894374</v>
      </c>
      <c r="CS553" s="83">
        <f t="shared" si="1008"/>
        <v>0</v>
      </c>
      <c r="CT553" s="83">
        <f t="shared" si="1063"/>
        <v>2.7571538642842692</v>
      </c>
      <c r="CU553" s="83">
        <f t="shared" si="1009"/>
        <v>2.7571538642842692</v>
      </c>
      <c r="CV553" s="143">
        <f t="shared" si="1010"/>
        <v>0.02</v>
      </c>
      <c r="CW553" s="83">
        <f t="shared" si="1064"/>
        <v>1.7322526987183891E-2</v>
      </c>
      <c r="CX553" s="84">
        <f t="shared" si="1065"/>
        <v>857.78287964174001</v>
      </c>
      <c r="CY553" s="83">
        <f t="shared" si="1011"/>
        <v>0</v>
      </c>
      <c r="CZ553" s="83">
        <f t="shared" si="1066"/>
        <v>2.7565633983274687</v>
      </c>
      <c r="DA553" s="83">
        <f t="shared" si="1012"/>
        <v>2.7565633983274687</v>
      </c>
      <c r="DB553" s="143">
        <f t="shared" si="1013"/>
        <v>0.02</v>
      </c>
      <c r="DC553" s="83">
        <f t="shared" si="1067"/>
        <v>1.7323446767325824E-2</v>
      </c>
      <c r="DD553" s="84">
        <f t="shared" si="1068"/>
        <v>857.71771935251729</v>
      </c>
      <c r="DE553" s="86">
        <f t="shared" si="1014"/>
        <v>2767.5365060599088</v>
      </c>
      <c r="DF553" s="86">
        <f t="shared" si="1015"/>
        <v>1107.0146024239634</v>
      </c>
      <c r="DG553" s="86">
        <f t="shared" si="1016"/>
        <v>691.8841265149772</v>
      </c>
      <c r="DH553" s="86">
        <f t="shared" si="1017"/>
        <v>0.19848624167414172</v>
      </c>
      <c r="DI553" s="86">
        <f t="shared" si="1018"/>
        <v>0.36084266100013651</v>
      </c>
      <c r="DJ553" s="86">
        <f t="shared" si="1019"/>
        <v>17.303545950893106</v>
      </c>
      <c r="DK553" s="86">
        <f t="shared" si="1020"/>
        <v>-344.0998075834928</v>
      </c>
      <c r="DL553" s="86">
        <f t="shared" si="1078"/>
        <v>-344.0998075834928</v>
      </c>
      <c r="DM553" s="86">
        <f t="shared" si="1021"/>
        <v>-344.0998075834928</v>
      </c>
      <c r="DN553" s="85">
        <f t="shared" si="1022"/>
        <v>0</v>
      </c>
      <c r="DO553" s="85">
        <f t="shared" si="1069"/>
        <v>0</v>
      </c>
      <c r="DP553" s="85">
        <f t="shared" si="1023"/>
        <v>0</v>
      </c>
      <c r="DQ553" s="85">
        <f t="shared" si="1070"/>
        <v>0</v>
      </c>
      <c r="DR553" s="85">
        <f t="shared" si="1024"/>
        <v>0</v>
      </c>
      <c r="DS553" s="85">
        <f t="shared" si="1071"/>
        <v>0</v>
      </c>
      <c r="DT553" s="81"/>
      <c r="DU553" s="81"/>
      <c r="DV553" s="81">
        <f t="shared" si="1072"/>
        <v>0</v>
      </c>
      <c r="DW553" s="100"/>
    </row>
    <row r="554" spans="1:127" x14ac:dyDescent="0.2">
      <c r="A554" s="59">
        <f t="shared" si="1025"/>
        <v>73.200000000000202</v>
      </c>
      <c r="B554" s="44">
        <f t="shared" si="1026"/>
        <v>73200.000000000204</v>
      </c>
      <c r="C554" s="52">
        <f t="shared" si="960"/>
        <v>133.33333333333334</v>
      </c>
      <c r="D554" s="50">
        <f t="shared" si="961"/>
        <v>4</v>
      </c>
      <c r="E554" s="44">
        <f t="shared" si="962"/>
        <v>4.13</v>
      </c>
      <c r="F554" s="47">
        <f t="shared" si="963"/>
        <v>0.02</v>
      </c>
      <c r="G554" s="52">
        <f t="shared" si="1027"/>
        <v>2.438489176228905E-2</v>
      </c>
      <c r="H554" s="57">
        <f t="shared" si="1028"/>
        <v>707.11750923743773</v>
      </c>
      <c r="I554" s="52">
        <f t="shared" si="1029"/>
        <v>0</v>
      </c>
      <c r="J554" s="54">
        <f t="shared" si="1030"/>
        <v>2156.3140732612005</v>
      </c>
      <c r="K554" s="46">
        <f t="shared" si="1073"/>
        <v>2156.3140732612005</v>
      </c>
      <c r="L554" s="80">
        <f t="shared" si="964"/>
        <v>0</v>
      </c>
      <c r="M554" s="142">
        <f t="shared" si="965"/>
        <v>0</v>
      </c>
      <c r="N554" s="60">
        <f t="shared" si="966"/>
        <v>4.13</v>
      </c>
      <c r="O554" s="53">
        <f t="shared" si="967"/>
        <v>0</v>
      </c>
      <c r="P554" s="58">
        <f t="shared" si="1031"/>
        <v>2.7809152635819507</v>
      </c>
      <c r="Q554" s="49">
        <f t="shared" si="968"/>
        <v>2.7809152635819507</v>
      </c>
      <c r="R554" s="143">
        <f t="shared" si="969"/>
        <v>0.02</v>
      </c>
      <c r="S554" s="51">
        <f t="shared" si="1032"/>
        <v>1.8944702263220689E-2</v>
      </c>
      <c r="T554" s="57">
        <f t="shared" si="1033"/>
        <v>715.72510794897653</v>
      </c>
      <c r="U554" s="53">
        <f t="shared" si="970"/>
        <v>0</v>
      </c>
      <c r="V554" s="58">
        <f t="shared" si="1034"/>
        <v>2.7795043868161007</v>
      </c>
      <c r="W554" s="49">
        <f t="shared" si="971"/>
        <v>2.7795043868161007</v>
      </c>
      <c r="X554" s="143">
        <f t="shared" si="972"/>
        <v>0.02</v>
      </c>
      <c r="Y554" s="51">
        <f t="shared" si="1035"/>
        <v>1.8349880481964936E-2</v>
      </c>
      <c r="Z554" s="57">
        <f t="shared" si="1036"/>
        <v>701.45881851379499</v>
      </c>
      <c r="AA554" s="53">
        <f t="shared" si="973"/>
        <v>0</v>
      </c>
      <c r="AB554" s="58">
        <f t="shared" si="1037"/>
        <v>2.7820067523014584</v>
      </c>
      <c r="AC554" s="49">
        <f t="shared" si="974"/>
        <v>2.7820067523014584</v>
      </c>
      <c r="AD554" s="143">
        <f t="shared" si="975"/>
        <v>0.02</v>
      </c>
      <c r="AE554" s="49">
        <f t="shared" si="1074"/>
        <v>1.8297190633115936E-2</v>
      </c>
      <c r="AF554" s="57">
        <f t="shared" si="1038"/>
        <v>698.60537645344448</v>
      </c>
      <c r="AG554" s="53">
        <f t="shared" si="976"/>
        <v>0</v>
      </c>
      <c r="AH554" s="58">
        <f t="shared" si="1039"/>
        <v>2.7826066628754931</v>
      </c>
      <c r="AI554" s="49">
        <f t="shared" si="977"/>
        <v>2.7826066628754931</v>
      </c>
      <c r="AJ554" s="143">
        <f t="shared" si="978"/>
        <v>0.02</v>
      </c>
      <c r="AK554" s="51">
        <f t="shared" si="1040"/>
        <v>1.8297748957977339E-2</v>
      </c>
      <c r="AL554" s="57">
        <f t="shared" si="1041"/>
        <v>698.27937141154098</v>
      </c>
      <c r="AM554" s="53">
        <f t="shared" si="979"/>
        <v>0</v>
      </c>
      <c r="AN554" s="58">
        <f t="shared" si="1042"/>
        <v>2.7826773198612171</v>
      </c>
      <c r="AO554" s="49">
        <f t="shared" si="980"/>
        <v>2.7826773198612171</v>
      </c>
      <c r="AP554" s="143">
        <f t="shared" si="981"/>
        <v>0.02</v>
      </c>
      <c r="AQ554" s="51">
        <f t="shared" si="1043"/>
        <v>1.8298044607709535E-2</v>
      </c>
      <c r="AR554" s="57">
        <f t="shared" si="1044"/>
        <v>698.24948495784497</v>
      </c>
      <c r="AS554" s="44">
        <f t="shared" si="982"/>
        <v>3881.3653318701608</v>
      </c>
      <c r="AT554" s="44">
        <f t="shared" si="983"/>
        <v>1552.5461327480643</v>
      </c>
      <c r="AU554" s="44">
        <f t="shared" si="984"/>
        <v>970.34133296754021</v>
      </c>
      <c r="AV554" s="47">
        <f t="shared" si="985"/>
        <v>1.6335757419182653</v>
      </c>
      <c r="AW554" s="47">
        <f t="shared" si="986"/>
        <v>13.789166069590088</v>
      </c>
      <c r="AX554" s="86">
        <f t="shared" si="987"/>
        <v>336.92782424148152</v>
      </c>
      <c r="AY554" s="86">
        <f t="shared" si="988"/>
        <v>70.335910590604186</v>
      </c>
      <c r="AZ554" s="10">
        <f t="shared" si="1045"/>
        <v>70.335910590604186</v>
      </c>
      <c r="BA554" s="44">
        <f t="shared" si="989"/>
        <v>70.335910590604186</v>
      </c>
      <c r="BB554" s="9">
        <f t="shared" si="990"/>
        <v>70.335910590604186</v>
      </c>
      <c r="BC554" s="45">
        <f t="shared" si="1079"/>
        <v>9378.121412080558</v>
      </c>
      <c r="BD554" s="9">
        <f t="shared" si="991"/>
        <v>70.335910590604186</v>
      </c>
      <c r="BE554" s="45">
        <f t="shared" si="1075"/>
        <v>9378.121412080558</v>
      </c>
      <c r="BF554" s="9">
        <f t="shared" si="992"/>
        <v>70.335910590604186</v>
      </c>
      <c r="BG554" s="45">
        <f t="shared" si="1076"/>
        <v>9378.121412080558</v>
      </c>
      <c r="BH554" s="58"/>
      <c r="BI554" s="58"/>
      <c r="BJ554" s="58">
        <f t="shared" si="1046"/>
        <v>-70.335910590604186</v>
      </c>
      <c r="BK554" s="97"/>
      <c r="BL554" s="44"/>
      <c r="BM554" s="82">
        <f t="shared" si="1047"/>
        <v>54.9</v>
      </c>
      <c r="BN554" s="86">
        <f t="shared" si="1048"/>
        <v>54900</v>
      </c>
      <c r="BO554" s="86">
        <f t="shared" si="1049"/>
        <v>100</v>
      </c>
      <c r="BP554" s="84">
        <f t="shared" si="993"/>
        <v>4</v>
      </c>
      <c r="BQ554" s="84">
        <f t="shared" si="994"/>
        <v>4.13</v>
      </c>
      <c r="BR554" s="84">
        <f t="shared" si="995"/>
        <v>0.02</v>
      </c>
      <c r="BS554" s="84">
        <f t="shared" si="1050"/>
        <v>3.2147943074937992E-2</v>
      </c>
      <c r="BT554" s="84">
        <f t="shared" si="1051"/>
        <v>934.41825246426765</v>
      </c>
      <c r="BU554" s="84">
        <f t="shared" si="1052"/>
        <v>0</v>
      </c>
      <c r="BV554" s="83">
        <f t="shared" si="1053"/>
        <v>1540.7575811443937</v>
      </c>
      <c r="BW554" s="81">
        <f t="shared" si="1077"/>
        <v>1540.7575811443937</v>
      </c>
      <c r="BX554" s="83">
        <f t="shared" si="996"/>
        <v>0</v>
      </c>
      <c r="BY554" s="141">
        <f t="shared" si="997"/>
        <v>0</v>
      </c>
      <c r="BZ554" s="83">
        <f t="shared" si="998"/>
        <v>4.13</v>
      </c>
      <c r="CA554" s="83">
        <f t="shared" si="999"/>
        <v>0</v>
      </c>
      <c r="CB554" s="83">
        <f t="shared" si="1054"/>
        <v>2.8007044333006155</v>
      </c>
      <c r="CC554" s="83">
        <f t="shared" si="1000"/>
        <v>2.8007044333006155</v>
      </c>
      <c r="CD554" s="143">
        <f t="shared" si="1001"/>
        <v>0.02</v>
      </c>
      <c r="CE554" s="83">
        <f t="shared" si="1055"/>
        <v>1.7940523213569804E-2</v>
      </c>
      <c r="CF554" s="84">
        <f t="shared" si="1056"/>
        <v>932.02173413907803</v>
      </c>
      <c r="CG554" s="83">
        <f t="shared" si="1002"/>
        <v>0</v>
      </c>
      <c r="CH554" s="83">
        <f t="shared" si="1057"/>
        <v>2.798994733423668</v>
      </c>
      <c r="CI554" s="83">
        <f t="shared" si="1003"/>
        <v>2.798994733423668</v>
      </c>
      <c r="CJ554" s="143">
        <f t="shared" si="1004"/>
        <v>0.02</v>
      </c>
      <c r="CK554" s="83">
        <f t="shared" si="1058"/>
        <v>1.7132910799758531E-2</v>
      </c>
      <c r="CL554" s="84">
        <f t="shared" si="1059"/>
        <v>872.94124633750334</v>
      </c>
      <c r="CM554" s="83">
        <f t="shared" si="1005"/>
        <v>0</v>
      </c>
      <c r="CN554" s="83">
        <f t="shared" si="1060"/>
        <v>2.7637065365946007</v>
      </c>
      <c r="CO554" s="83">
        <f t="shared" si="1006"/>
        <v>2.7637065365946007</v>
      </c>
      <c r="CP554" s="143">
        <f t="shared" si="1007"/>
        <v>0.02</v>
      </c>
      <c r="CQ554" s="83">
        <f t="shared" si="1061"/>
        <v>1.729256450428383E-2</v>
      </c>
      <c r="CR554" s="84">
        <f t="shared" si="1062"/>
        <v>859.77981010782878</v>
      </c>
      <c r="CS554" s="83">
        <f t="shared" si="1008"/>
        <v>0</v>
      </c>
      <c r="CT554" s="83">
        <f t="shared" si="1063"/>
        <v>2.7576452105270683</v>
      </c>
      <c r="CU554" s="83">
        <f t="shared" si="1009"/>
        <v>2.7576452105270683</v>
      </c>
      <c r="CV554" s="143">
        <f t="shared" si="1010"/>
        <v>0.02</v>
      </c>
      <c r="CW554" s="83">
        <f t="shared" si="1064"/>
        <v>1.7320526987183893E-2</v>
      </c>
      <c r="CX554" s="84">
        <f t="shared" si="1065"/>
        <v>858.41111904511763</v>
      </c>
      <c r="CY554" s="83">
        <f t="shared" si="1011"/>
        <v>0</v>
      </c>
      <c r="CZ554" s="83">
        <f t="shared" si="1066"/>
        <v>2.7570526422458359</v>
      </c>
      <c r="DA554" s="83">
        <f t="shared" si="1012"/>
        <v>2.7570526422458359</v>
      </c>
      <c r="DB554" s="143">
        <f t="shared" si="1013"/>
        <v>0.02</v>
      </c>
      <c r="DC554" s="83">
        <f t="shared" si="1067"/>
        <v>1.7321446767325825E-2</v>
      </c>
      <c r="DD554" s="84">
        <f t="shared" si="1068"/>
        <v>858.34612669398587</v>
      </c>
      <c r="DE554" s="86">
        <f t="shared" si="1014"/>
        <v>2773.3636460599082</v>
      </c>
      <c r="DF554" s="86">
        <f t="shared" si="1015"/>
        <v>1109.3454584239632</v>
      </c>
      <c r="DG554" s="86">
        <f t="shared" si="1016"/>
        <v>693.34091151497705</v>
      </c>
      <c r="DH554" s="86">
        <f t="shared" si="1017"/>
        <v>0.19790935326730419</v>
      </c>
      <c r="DI554" s="86">
        <f t="shared" si="1018"/>
        <v>0.35891857682950085</v>
      </c>
      <c r="DJ554" s="86">
        <f t="shared" si="1019"/>
        <v>17.130619179824151</v>
      </c>
      <c r="DK554" s="86">
        <f t="shared" si="1020"/>
        <v>-346.55706335171647</v>
      </c>
      <c r="DL554" s="86">
        <f t="shared" si="1078"/>
        <v>-346.55706335171647</v>
      </c>
      <c r="DM554" s="86">
        <f t="shared" si="1021"/>
        <v>-346.55706335171647</v>
      </c>
      <c r="DN554" s="85">
        <f t="shared" si="1022"/>
        <v>0</v>
      </c>
      <c r="DO554" s="85">
        <f t="shared" si="1069"/>
        <v>0</v>
      </c>
      <c r="DP554" s="85">
        <f t="shared" si="1023"/>
        <v>0</v>
      </c>
      <c r="DQ554" s="85">
        <f t="shared" si="1070"/>
        <v>0</v>
      </c>
      <c r="DR554" s="85">
        <f t="shared" si="1024"/>
        <v>0</v>
      </c>
      <c r="DS554" s="85">
        <f t="shared" si="1071"/>
        <v>0</v>
      </c>
      <c r="DT554" s="81"/>
      <c r="DU554" s="81"/>
      <c r="DV554" s="81">
        <f t="shared" si="1072"/>
        <v>0</v>
      </c>
      <c r="DW554" s="100"/>
    </row>
    <row r="555" spans="1:127" x14ac:dyDescent="0.2">
      <c r="A555" s="59">
        <f t="shared" si="1025"/>
        <v>73.333333333333528</v>
      </c>
      <c r="B555" s="44">
        <f t="shared" si="1026"/>
        <v>73333.333333333532</v>
      </c>
      <c r="C555" s="52">
        <f t="shared" si="960"/>
        <v>133.33333333333334</v>
      </c>
      <c r="D555" s="50">
        <f t="shared" si="961"/>
        <v>4</v>
      </c>
      <c r="E555" s="44">
        <f t="shared" si="962"/>
        <v>4.13</v>
      </c>
      <c r="F555" s="47">
        <f t="shared" si="963"/>
        <v>0.02</v>
      </c>
      <c r="G555" s="52">
        <f t="shared" si="1027"/>
        <v>2.4382225095622382E-2</v>
      </c>
      <c r="H555" s="57">
        <f t="shared" si="1028"/>
        <v>707.90471047808194</v>
      </c>
      <c r="I555" s="52">
        <f t="shared" si="1029"/>
        <v>0</v>
      </c>
      <c r="J555" s="54">
        <f t="shared" si="1030"/>
        <v>2160.6304732612002</v>
      </c>
      <c r="K555" s="46">
        <f t="shared" si="1073"/>
        <v>2160.6304732612002</v>
      </c>
      <c r="L555" s="80">
        <f t="shared" si="964"/>
        <v>0</v>
      </c>
      <c r="M555" s="142">
        <f t="shared" si="965"/>
        <v>0</v>
      </c>
      <c r="N555" s="60">
        <f t="shared" si="966"/>
        <v>4.13</v>
      </c>
      <c r="O555" s="53">
        <f t="shared" si="967"/>
        <v>0</v>
      </c>
      <c r="P555" s="58">
        <f t="shared" si="1031"/>
        <v>2.7810881708102282</v>
      </c>
      <c r="Q555" s="49">
        <f t="shared" si="968"/>
        <v>2.7810881708102282</v>
      </c>
      <c r="R555" s="143">
        <f t="shared" si="969"/>
        <v>0.02</v>
      </c>
      <c r="S555" s="51">
        <f t="shared" si="1032"/>
        <v>1.8942035596554021E-2</v>
      </c>
      <c r="T555" s="57">
        <f t="shared" si="1033"/>
        <v>716.63336378728332</v>
      </c>
      <c r="U555" s="53">
        <f t="shared" si="970"/>
        <v>0</v>
      </c>
      <c r="V555" s="58">
        <f t="shared" si="1034"/>
        <v>2.7796860469685192</v>
      </c>
      <c r="W555" s="49">
        <f t="shared" si="971"/>
        <v>2.7796860469685192</v>
      </c>
      <c r="X555" s="143">
        <f t="shared" si="972"/>
        <v>0.02</v>
      </c>
      <c r="Y555" s="51">
        <f t="shared" si="1035"/>
        <v>1.8347213815298268E-2</v>
      </c>
      <c r="Z555" s="57">
        <f t="shared" si="1036"/>
        <v>702.33900167333775</v>
      </c>
      <c r="AA555" s="53">
        <f t="shared" si="973"/>
        <v>0</v>
      </c>
      <c r="AB555" s="58">
        <f t="shared" si="1037"/>
        <v>2.782143729007521</v>
      </c>
      <c r="AC555" s="49">
        <f t="shared" si="974"/>
        <v>2.782143729007521</v>
      </c>
      <c r="AD555" s="143">
        <f t="shared" si="975"/>
        <v>0.02</v>
      </c>
      <c r="AE555" s="49">
        <f t="shared" si="1074"/>
        <v>1.8294523966449268E-2</v>
      </c>
      <c r="AF555" s="57">
        <f t="shared" si="1038"/>
        <v>699.48224263572558</v>
      </c>
      <c r="AG555" s="53">
        <f t="shared" si="976"/>
        <v>0</v>
      </c>
      <c r="AH555" s="58">
        <f t="shared" si="1039"/>
        <v>2.7827345532906378</v>
      </c>
      <c r="AI555" s="49">
        <f t="shared" si="977"/>
        <v>2.7827345532906378</v>
      </c>
      <c r="AJ555" s="143">
        <f t="shared" si="978"/>
        <v>0.02</v>
      </c>
      <c r="AK555" s="51">
        <f t="shared" si="1040"/>
        <v>1.8295082291310671E-2</v>
      </c>
      <c r="AL555" s="57">
        <f t="shared" si="1041"/>
        <v>699.15607530067962</v>
      </c>
      <c r="AM555" s="53">
        <f t="shared" si="979"/>
        <v>0</v>
      </c>
      <c r="AN555" s="58">
        <f t="shared" si="1042"/>
        <v>2.7828041295997252</v>
      </c>
      <c r="AO555" s="49">
        <f t="shared" si="980"/>
        <v>2.7828041295997252</v>
      </c>
      <c r="AP555" s="143">
        <f t="shared" si="981"/>
        <v>0.02</v>
      </c>
      <c r="AQ555" s="51">
        <f t="shared" si="1043"/>
        <v>1.8295377941042867E-2</v>
      </c>
      <c r="AR555" s="57">
        <f t="shared" si="1044"/>
        <v>699.1261807521571</v>
      </c>
      <c r="AS555" s="44">
        <f t="shared" si="982"/>
        <v>3889.1348518701598</v>
      </c>
      <c r="AT555" s="44">
        <f t="shared" si="983"/>
        <v>1555.6539407480639</v>
      </c>
      <c r="AU555" s="44">
        <f t="shared" si="984"/>
        <v>972.28371296753994</v>
      </c>
      <c r="AV555" s="47">
        <f t="shared" si="985"/>
        <v>1.6233255147440562</v>
      </c>
      <c r="AW555" s="47">
        <f t="shared" si="986"/>
        <v>13.626968922150827</v>
      </c>
      <c r="AX555" s="86">
        <f t="shared" si="987"/>
        <v>330.59159169112866</v>
      </c>
      <c r="AY555" s="86">
        <f t="shared" si="988"/>
        <v>69.475089081796455</v>
      </c>
      <c r="AZ555" s="10">
        <f t="shared" si="1045"/>
        <v>69.475089081796455</v>
      </c>
      <c r="BA555" s="44">
        <f t="shared" si="989"/>
        <v>69.475089081796455</v>
      </c>
      <c r="BB555" s="9">
        <f t="shared" si="990"/>
        <v>69.475089081796455</v>
      </c>
      <c r="BC555" s="45">
        <f t="shared" si="1079"/>
        <v>9263.3452109061946</v>
      </c>
      <c r="BD555" s="9">
        <f t="shared" si="991"/>
        <v>69.475089081796455</v>
      </c>
      <c r="BE555" s="45">
        <f t="shared" si="1075"/>
        <v>9263.3452109061946</v>
      </c>
      <c r="BF555" s="9">
        <f t="shared" si="992"/>
        <v>69.475089081796455</v>
      </c>
      <c r="BG555" s="45">
        <f t="shared" si="1076"/>
        <v>9263.3452109061946</v>
      </c>
      <c r="BH555" s="58"/>
      <c r="BI555" s="58"/>
      <c r="BJ555" s="58">
        <f t="shared" si="1046"/>
        <v>-69.475089081796455</v>
      </c>
      <c r="BK555" s="97"/>
      <c r="BL555" s="44"/>
      <c r="BM555" s="82">
        <f t="shared" si="1047"/>
        <v>55</v>
      </c>
      <c r="BN555" s="86">
        <f t="shared" si="1048"/>
        <v>55000</v>
      </c>
      <c r="BO555" s="86">
        <f t="shared" si="1049"/>
        <v>100</v>
      </c>
      <c r="BP555" s="84">
        <f t="shared" si="993"/>
        <v>4</v>
      </c>
      <c r="BQ555" s="84">
        <f t="shared" si="994"/>
        <v>4.13</v>
      </c>
      <c r="BR555" s="84">
        <f t="shared" si="995"/>
        <v>0.02</v>
      </c>
      <c r="BS555" s="84">
        <f t="shared" si="1050"/>
        <v>3.214594307493799E-2</v>
      </c>
      <c r="BT555" s="84">
        <f t="shared" si="1051"/>
        <v>935.19662880990779</v>
      </c>
      <c r="BU555" s="84">
        <f t="shared" si="1052"/>
        <v>0</v>
      </c>
      <c r="BV555" s="83">
        <f t="shared" si="1053"/>
        <v>1543.9948811443935</v>
      </c>
      <c r="BW555" s="81">
        <f t="shared" si="1077"/>
        <v>1543.9948811443935</v>
      </c>
      <c r="BX555" s="83">
        <f t="shared" si="996"/>
        <v>0</v>
      </c>
      <c r="BY555" s="141">
        <f t="shared" si="997"/>
        <v>0</v>
      </c>
      <c r="BZ555" s="83">
        <f t="shared" si="998"/>
        <v>4.13</v>
      </c>
      <c r="CA555" s="83">
        <f t="shared" si="999"/>
        <v>0</v>
      </c>
      <c r="CB555" s="83">
        <f t="shared" si="1054"/>
        <v>2.8014768795530069</v>
      </c>
      <c r="CC555" s="83">
        <f t="shared" si="1000"/>
        <v>2.8014768795530069</v>
      </c>
      <c r="CD555" s="143">
        <f t="shared" si="1001"/>
        <v>0.02</v>
      </c>
      <c r="CE555" s="83">
        <f t="shared" si="1055"/>
        <v>1.7938523213569806E-2</v>
      </c>
      <c r="CF555" s="84">
        <f t="shared" si="1056"/>
        <v>932.66227024850355</v>
      </c>
      <c r="CG555" s="83">
        <f t="shared" si="1002"/>
        <v>0</v>
      </c>
      <c r="CH555" s="83">
        <f t="shared" si="1057"/>
        <v>2.7996622812355358</v>
      </c>
      <c r="CI555" s="83">
        <f t="shared" si="1003"/>
        <v>2.7996622812355358</v>
      </c>
      <c r="CJ555" s="143">
        <f t="shared" si="1004"/>
        <v>0.02</v>
      </c>
      <c r="CK555" s="83">
        <f t="shared" si="1058"/>
        <v>1.7130910799758533E-2</v>
      </c>
      <c r="CL555" s="84">
        <f t="shared" si="1059"/>
        <v>873.55332004365152</v>
      </c>
      <c r="CM555" s="83">
        <f t="shared" si="1005"/>
        <v>0</v>
      </c>
      <c r="CN555" s="83">
        <f t="shared" si="1060"/>
        <v>2.764222534163431</v>
      </c>
      <c r="CO555" s="83">
        <f t="shared" si="1006"/>
        <v>2.764222534163431</v>
      </c>
      <c r="CP555" s="143">
        <f t="shared" si="1007"/>
        <v>0.02</v>
      </c>
      <c r="CQ555" s="83">
        <f t="shared" si="1061"/>
        <v>1.7290564504283831E-2</v>
      </c>
      <c r="CR555" s="84">
        <f t="shared" si="1062"/>
        <v>860.40547583157058</v>
      </c>
      <c r="CS555" s="83">
        <f t="shared" si="1008"/>
        <v>0</v>
      </c>
      <c r="CT555" s="83">
        <f t="shared" si="1063"/>
        <v>2.7581378413677982</v>
      </c>
      <c r="CU555" s="83">
        <f t="shared" si="1009"/>
        <v>2.7581378413677982</v>
      </c>
      <c r="CV555" s="143">
        <f t="shared" si="1010"/>
        <v>0.02</v>
      </c>
      <c r="CW555" s="83">
        <f t="shared" si="1064"/>
        <v>1.7318526987183894E-2</v>
      </c>
      <c r="CX555" s="84">
        <f t="shared" si="1065"/>
        <v>859.03917398565409</v>
      </c>
      <c r="CY555" s="83">
        <f t="shared" si="1011"/>
        <v>0</v>
      </c>
      <c r="CZ555" s="83">
        <f t="shared" si="1066"/>
        <v>2.7575431847244931</v>
      </c>
      <c r="DA555" s="83">
        <f t="shared" si="1012"/>
        <v>2.7575431847244931</v>
      </c>
      <c r="DB555" s="143">
        <f t="shared" si="1013"/>
        <v>0.02</v>
      </c>
      <c r="DC555" s="83">
        <f t="shared" si="1067"/>
        <v>1.7319446767325827E-2</v>
      </c>
      <c r="DD555" s="84">
        <f t="shared" si="1068"/>
        <v>858.97434998221502</v>
      </c>
      <c r="DE555" s="86">
        <f t="shared" si="1014"/>
        <v>2779.1907860599085</v>
      </c>
      <c r="DF555" s="86">
        <f t="shared" si="1015"/>
        <v>1111.6763144239633</v>
      </c>
      <c r="DG555" s="86">
        <f t="shared" si="1016"/>
        <v>694.79769651497713</v>
      </c>
      <c r="DH555" s="86">
        <f t="shared" si="1017"/>
        <v>0.19733494722167336</v>
      </c>
      <c r="DI555" s="86">
        <f t="shared" si="1018"/>
        <v>0.35700742959021431</v>
      </c>
      <c r="DJ555" s="86">
        <f t="shared" si="1019"/>
        <v>16.959659525888707</v>
      </c>
      <c r="DK555" s="86">
        <f t="shared" si="1020"/>
        <v>-349.01291736997609</v>
      </c>
      <c r="DL555" s="86">
        <f t="shared" si="1078"/>
        <v>-349.01291736997609</v>
      </c>
      <c r="DM555" s="86">
        <f t="shared" si="1021"/>
        <v>-349.01291736997609</v>
      </c>
      <c r="DN555" s="85">
        <f t="shared" si="1022"/>
        <v>0</v>
      </c>
      <c r="DO555" s="85">
        <f t="shared" si="1069"/>
        <v>0</v>
      </c>
      <c r="DP555" s="85">
        <f t="shared" si="1023"/>
        <v>0</v>
      </c>
      <c r="DQ555" s="85">
        <f t="shared" si="1070"/>
        <v>0</v>
      </c>
      <c r="DR555" s="85">
        <f t="shared" si="1024"/>
        <v>0</v>
      </c>
      <c r="DS555" s="85">
        <f t="shared" si="1071"/>
        <v>0</v>
      </c>
      <c r="DT555" s="81"/>
      <c r="DU555" s="81"/>
      <c r="DV555" s="81">
        <f t="shared" si="1072"/>
        <v>0</v>
      </c>
      <c r="DW555" s="100"/>
    </row>
    <row r="556" spans="1:127" x14ac:dyDescent="0.2">
      <c r="A556" s="59">
        <f t="shared" si="1025"/>
        <v>73.466666666666868</v>
      </c>
      <c r="B556" s="44">
        <f t="shared" si="1026"/>
        <v>73466.666666666861</v>
      </c>
      <c r="C556" s="52">
        <f t="shared" si="960"/>
        <v>133.33333333333334</v>
      </c>
      <c r="D556" s="50">
        <f t="shared" si="961"/>
        <v>4</v>
      </c>
      <c r="E556" s="44">
        <f t="shared" si="962"/>
        <v>4.13</v>
      </c>
      <c r="F556" s="47">
        <f t="shared" si="963"/>
        <v>0.02</v>
      </c>
      <c r="G556" s="52">
        <f t="shared" si="1027"/>
        <v>2.4379558428955714E-2</v>
      </c>
      <c r="H556" s="57">
        <f t="shared" si="1028"/>
        <v>708.69182562779258</v>
      </c>
      <c r="I556" s="52">
        <f t="shared" si="1029"/>
        <v>0</v>
      </c>
      <c r="J556" s="54">
        <f t="shared" si="1030"/>
        <v>2164.9468732612004</v>
      </c>
      <c r="K556" s="46">
        <f t="shared" si="1073"/>
        <v>2164.9468732612004</v>
      </c>
      <c r="L556" s="80">
        <f t="shared" si="964"/>
        <v>0</v>
      </c>
      <c r="M556" s="142">
        <f t="shared" si="965"/>
        <v>0</v>
      </c>
      <c r="N556" s="60">
        <f t="shared" si="966"/>
        <v>4.13</v>
      </c>
      <c r="O556" s="53">
        <f t="shared" si="967"/>
        <v>0</v>
      </c>
      <c r="P556" s="58">
        <f t="shared" si="1031"/>
        <v>2.7812633585327182</v>
      </c>
      <c r="Q556" s="49">
        <f t="shared" si="968"/>
        <v>2.7812633585327182</v>
      </c>
      <c r="R556" s="143">
        <f t="shared" si="969"/>
        <v>0.02</v>
      </c>
      <c r="S556" s="51">
        <f t="shared" si="1032"/>
        <v>1.8939368929887353E-2</v>
      </c>
      <c r="T556" s="57">
        <f t="shared" si="1033"/>
        <v>717.54143530940758</v>
      </c>
      <c r="U556" s="53">
        <f t="shared" si="970"/>
        <v>0</v>
      </c>
      <c r="V556" s="58">
        <f t="shared" si="1034"/>
        <v>2.7798707787731805</v>
      </c>
      <c r="W556" s="49">
        <f t="shared" si="971"/>
        <v>2.7798707787731805</v>
      </c>
      <c r="X556" s="143">
        <f t="shared" si="972"/>
        <v>0.02</v>
      </c>
      <c r="Y556" s="51">
        <f t="shared" si="1035"/>
        <v>1.8344547148631599E-2</v>
      </c>
      <c r="Z556" s="57">
        <f t="shared" si="1036"/>
        <v>703.21899939835532</v>
      </c>
      <c r="AA556" s="53">
        <f t="shared" si="973"/>
        <v>0</v>
      </c>
      <c r="AB556" s="58">
        <f t="shared" si="1037"/>
        <v>2.7822836169661631</v>
      </c>
      <c r="AC556" s="49">
        <f t="shared" si="974"/>
        <v>2.7822836169661631</v>
      </c>
      <c r="AD556" s="143">
        <f t="shared" si="975"/>
        <v>0.02</v>
      </c>
      <c r="AE556" s="49">
        <f t="shared" si="1074"/>
        <v>1.82918572997826E-2</v>
      </c>
      <c r="AF556" s="57">
        <f t="shared" si="1038"/>
        <v>700.35893784704217</v>
      </c>
      <c r="AG556" s="53">
        <f t="shared" si="976"/>
        <v>0</v>
      </c>
      <c r="AH556" s="58">
        <f t="shared" si="1039"/>
        <v>2.7828653361920215</v>
      </c>
      <c r="AI556" s="49">
        <f t="shared" si="977"/>
        <v>2.7828653361920215</v>
      </c>
      <c r="AJ556" s="143">
        <f t="shared" si="978"/>
        <v>0.02</v>
      </c>
      <c r="AK556" s="51">
        <f t="shared" si="1040"/>
        <v>1.8292415624644003E-2</v>
      </c>
      <c r="AL556" s="57">
        <f t="shared" si="1041"/>
        <v>700.03261112578946</v>
      </c>
      <c r="AM556" s="53">
        <f t="shared" si="979"/>
        <v>0</v>
      </c>
      <c r="AN556" s="58">
        <f t="shared" si="1042"/>
        <v>2.7829338308833673</v>
      </c>
      <c r="AO556" s="49">
        <f t="shared" si="980"/>
        <v>2.7829338308833673</v>
      </c>
      <c r="AP556" s="143">
        <f t="shared" si="981"/>
        <v>0.02</v>
      </c>
      <c r="AQ556" s="51">
        <f t="shared" si="1043"/>
        <v>1.8292711274376199E-2</v>
      </c>
      <c r="AR556" s="57">
        <f t="shared" si="1044"/>
        <v>700.00270882747134</v>
      </c>
      <c r="AS556" s="44">
        <f t="shared" si="982"/>
        <v>3896.9043718701605</v>
      </c>
      <c r="AT556" s="44">
        <f t="shared" si="983"/>
        <v>1558.7617487480641</v>
      </c>
      <c r="AU556" s="44">
        <f t="shared" si="984"/>
        <v>974.22609296754013</v>
      </c>
      <c r="AV556" s="47">
        <f t="shared" si="985"/>
        <v>1.6131598399795608</v>
      </c>
      <c r="AW556" s="47">
        <f t="shared" si="986"/>
        <v>13.466997190546191</v>
      </c>
      <c r="AX556" s="86">
        <f t="shared" si="987"/>
        <v>324.38679031160285</v>
      </c>
      <c r="AY556" s="86">
        <f t="shared" si="988"/>
        <v>68.620115272381739</v>
      </c>
      <c r="AZ556" s="10">
        <f t="shared" si="1045"/>
        <v>68.620115272381739</v>
      </c>
      <c r="BA556" s="44">
        <f t="shared" si="989"/>
        <v>68.620115272381739</v>
      </c>
      <c r="BB556" s="9">
        <f t="shared" si="990"/>
        <v>68.620115272381739</v>
      </c>
      <c r="BC556" s="45">
        <f t="shared" si="1079"/>
        <v>9149.3487029842327</v>
      </c>
      <c r="BD556" s="9">
        <f t="shared" si="991"/>
        <v>68.620115272381739</v>
      </c>
      <c r="BE556" s="45">
        <f t="shared" si="1075"/>
        <v>9149.3487029842327</v>
      </c>
      <c r="BF556" s="9">
        <f t="shared" si="992"/>
        <v>68.620115272381739</v>
      </c>
      <c r="BG556" s="45">
        <f t="shared" si="1076"/>
        <v>9149.3487029842327</v>
      </c>
      <c r="BH556" s="58"/>
      <c r="BI556" s="58"/>
      <c r="BJ556" s="58">
        <f t="shared" si="1046"/>
        <v>-68.620115272381739</v>
      </c>
      <c r="BK556" s="97"/>
      <c r="BL556" s="44"/>
      <c r="BM556" s="82">
        <f t="shared" si="1047"/>
        <v>55.1</v>
      </c>
      <c r="BN556" s="86">
        <f t="shared" si="1048"/>
        <v>55100</v>
      </c>
      <c r="BO556" s="86">
        <f t="shared" si="1049"/>
        <v>100</v>
      </c>
      <c r="BP556" s="84">
        <f t="shared" si="993"/>
        <v>4</v>
      </c>
      <c r="BQ556" s="84">
        <f t="shared" si="994"/>
        <v>4.13</v>
      </c>
      <c r="BR556" s="84">
        <f t="shared" si="995"/>
        <v>0.02</v>
      </c>
      <c r="BS556" s="84">
        <f t="shared" si="1050"/>
        <v>3.2143943074937988E-2</v>
      </c>
      <c r="BT556" s="84">
        <f t="shared" si="1051"/>
        <v>935.97495672939772</v>
      </c>
      <c r="BU556" s="84">
        <f t="shared" si="1052"/>
        <v>0</v>
      </c>
      <c r="BV556" s="83">
        <f t="shared" si="1053"/>
        <v>1547.2321811443933</v>
      </c>
      <c r="BW556" s="81">
        <f t="shared" si="1077"/>
        <v>1547.2321811443933</v>
      </c>
      <c r="BX556" s="83">
        <f t="shared" si="996"/>
        <v>0</v>
      </c>
      <c r="BY556" s="141">
        <f t="shared" si="997"/>
        <v>0</v>
      </c>
      <c r="BZ556" s="83">
        <f t="shared" si="998"/>
        <v>4.13</v>
      </c>
      <c r="CA556" s="83">
        <f t="shared" si="999"/>
        <v>0</v>
      </c>
      <c r="CB556" s="83">
        <f t="shared" si="1054"/>
        <v>2.8022514401869674</v>
      </c>
      <c r="CC556" s="83">
        <f t="shared" si="1000"/>
        <v>2.8022514401869674</v>
      </c>
      <c r="CD556" s="143">
        <f t="shared" si="1001"/>
        <v>0.02</v>
      </c>
      <c r="CE556" s="83">
        <f t="shared" si="1055"/>
        <v>1.7936523213569807E-2</v>
      </c>
      <c r="CF556" s="84">
        <f t="shared" si="1056"/>
        <v>933.30255835312755</v>
      </c>
      <c r="CG556" s="83">
        <f t="shared" si="1002"/>
        <v>0</v>
      </c>
      <c r="CH556" s="83">
        <f t="shared" si="1057"/>
        <v>2.8003310874328311</v>
      </c>
      <c r="CI556" s="83">
        <f t="shared" si="1003"/>
        <v>2.8003310874328311</v>
      </c>
      <c r="CJ556" s="143">
        <f t="shared" si="1004"/>
        <v>0.02</v>
      </c>
      <c r="CK556" s="83">
        <f t="shared" si="1058"/>
        <v>1.7128910799758534E-2</v>
      </c>
      <c r="CL556" s="84">
        <f t="shared" si="1059"/>
        <v>874.16517637055824</v>
      </c>
      <c r="CM556" s="83">
        <f t="shared" si="1005"/>
        <v>0</v>
      </c>
      <c r="CN556" s="83">
        <f t="shared" si="1060"/>
        <v>2.7647397294694374</v>
      </c>
      <c r="CO556" s="83">
        <f t="shared" si="1006"/>
        <v>2.7647397294694374</v>
      </c>
      <c r="CP556" s="143">
        <f t="shared" si="1007"/>
        <v>0.02</v>
      </c>
      <c r="CQ556" s="83">
        <f t="shared" si="1061"/>
        <v>1.7288564504283833E-2</v>
      </c>
      <c r="CR556" s="84">
        <f t="shared" si="1062"/>
        <v>861.03095240918321</v>
      </c>
      <c r="CS556" s="83">
        <f t="shared" si="1008"/>
        <v>0</v>
      </c>
      <c r="CT556" s="83">
        <f t="shared" si="1063"/>
        <v>2.758631755414874</v>
      </c>
      <c r="CU556" s="83">
        <f t="shared" si="1009"/>
        <v>2.758631755414874</v>
      </c>
      <c r="CV556" s="143">
        <f t="shared" si="1010"/>
        <v>0.02</v>
      </c>
      <c r="CW556" s="83">
        <f t="shared" si="1064"/>
        <v>1.7316526987183896E-2</v>
      </c>
      <c r="CX556" s="84">
        <f t="shared" si="1065"/>
        <v>859.66704423664191</v>
      </c>
      <c r="CY556" s="83">
        <f t="shared" si="1011"/>
        <v>0</v>
      </c>
      <c r="CZ556" s="83">
        <f t="shared" si="1066"/>
        <v>2.7580350243838909</v>
      </c>
      <c r="DA556" s="83">
        <f t="shared" si="1012"/>
        <v>2.7580350243838909</v>
      </c>
      <c r="DB556" s="143">
        <f t="shared" si="1013"/>
        <v>0.02</v>
      </c>
      <c r="DC556" s="83">
        <f t="shared" si="1067"/>
        <v>1.7317446767325828E-2</v>
      </c>
      <c r="DD556" s="84">
        <f t="shared" si="1068"/>
        <v>859.60238898676312</v>
      </c>
      <c r="DE556" s="86">
        <f t="shared" si="1014"/>
        <v>2785.0179260599079</v>
      </c>
      <c r="DF556" s="86">
        <f t="shared" si="1015"/>
        <v>1114.0071704239631</v>
      </c>
      <c r="DG556" s="86">
        <f t="shared" si="1016"/>
        <v>696.25448151497699</v>
      </c>
      <c r="DH556" s="86">
        <f t="shared" si="1017"/>
        <v>0.19676301024285078</v>
      </c>
      <c r="DI556" s="86">
        <f t="shared" si="1018"/>
        <v>0.35510911714631244</v>
      </c>
      <c r="DJ556" s="86">
        <f t="shared" si="1019"/>
        <v>16.790642150495717</v>
      </c>
      <c r="DK556" s="86">
        <f t="shared" si="1020"/>
        <v>-351.46736990454889</v>
      </c>
      <c r="DL556" s="86">
        <f t="shared" si="1078"/>
        <v>-351.46736990454889</v>
      </c>
      <c r="DM556" s="86">
        <f t="shared" si="1021"/>
        <v>-351.46736990454889</v>
      </c>
      <c r="DN556" s="85">
        <f t="shared" si="1022"/>
        <v>0</v>
      </c>
      <c r="DO556" s="85">
        <f t="shared" si="1069"/>
        <v>0</v>
      </c>
      <c r="DP556" s="85">
        <f t="shared" si="1023"/>
        <v>0</v>
      </c>
      <c r="DQ556" s="85">
        <f t="shared" si="1070"/>
        <v>0</v>
      </c>
      <c r="DR556" s="85">
        <f t="shared" si="1024"/>
        <v>0</v>
      </c>
      <c r="DS556" s="85">
        <f t="shared" si="1071"/>
        <v>0</v>
      </c>
      <c r="DT556" s="81"/>
      <c r="DU556" s="81"/>
      <c r="DV556" s="81">
        <f t="shared" si="1072"/>
        <v>0</v>
      </c>
      <c r="DW556" s="100"/>
    </row>
    <row r="557" spans="1:127" x14ac:dyDescent="0.2">
      <c r="A557" s="59">
        <f t="shared" si="1025"/>
        <v>73.600000000000193</v>
      </c>
      <c r="B557" s="44">
        <f t="shared" si="1026"/>
        <v>73600.000000000189</v>
      </c>
      <c r="C557" s="52">
        <f t="shared" si="960"/>
        <v>133.33333333333334</v>
      </c>
      <c r="D557" s="50">
        <f t="shared" si="961"/>
        <v>4</v>
      </c>
      <c r="E557" s="44">
        <f t="shared" si="962"/>
        <v>4.13</v>
      </c>
      <c r="F557" s="47">
        <f t="shared" si="963"/>
        <v>0.02</v>
      </c>
      <c r="G557" s="52">
        <f t="shared" si="1027"/>
        <v>2.4376891762289046E-2</v>
      </c>
      <c r="H557" s="57">
        <f t="shared" si="1028"/>
        <v>709.47885468656978</v>
      </c>
      <c r="I557" s="52">
        <f t="shared" si="1029"/>
        <v>0</v>
      </c>
      <c r="J557" s="54">
        <f t="shared" si="1030"/>
        <v>2169.2632732612005</v>
      </c>
      <c r="K557" s="46">
        <f t="shared" si="1073"/>
        <v>2169.2632732612005</v>
      </c>
      <c r="L557" s="80">
        <f t="shared" si="964"/>
        <v>0</v>
      </c>
      <c r="M557" s="142">
        <f t="shared" si="965"/>
        <v>0</v>
      </c>
      <c r="N557" s="60">
        <f t="shared" si="966"/>
        <v>4.13</v>
      </c>
      <c r="O557" s="53">
        <f t="shared" si="967"/>
        <v>0</v>
      </c>
      <c r="P557" s="58">
        <f t="shared" si="1031"/>
        <v>2.7814408251421558</v>
      </c>
      <c r="Q557" s="49">
        <f t="shared" si="968"/>
        <v>2.7814408251421558</v>
      </c>
      <c r="R557" s="143">
        <f t="shared" si="969"/>
        <v>0.02</v>
      </c>
      <c r="S557" s="51">
        <f t="shared" si="1032"/>
        <v>1.8936702263220685E-2</v>
      </c>
      <c r="T557" s="57">
        <f t="shared" si="1033"/>
        <v>718.44932179384534</v>
      </c>
      <c r="U557" s="53">
        <f t="shared" si="970"/>
        <v>0</v>
      </c>
      <c r="V557" s="58">
        <f t="shared" si="1034"/>
        <v>2.7800585791283612</v>
      </c>
      <c r="W557" s="49">
        <f t="shared" si="971"/>
        <v>2.7800585791283612</v>
      </c>
      <c r="X557" s="143">
        <f t="shared" si="972"/>
        <v>0.02</v>
      </c>
      <c r="Y557" s="51">
        <f t="shared" si="1035"/>
        <v>1.8341880481964931E-2</v>
      </c>
      <c r="Z557" s="57">
        <f t="shared" si="1036"/>
        <v>704.09881074092402</v>
      </c>
      <c r="AA557" s="53">
        <f t="shared" si="973"/>
        <v>0</v>
      </c>
      <c r="AB557" s="58">
        <f t="shared" si="1037"/>
        <v>2.7824264131809766</v>
      </c>
      <c r="AC557" s="49">
        <f t="shared" si="974"/>
        <v>2.7824264131809766</v>
      </c>
      <c r="AD557" s="143">
        <f t="shared" si="975"/>
        <v>0.02</v>
      </c>
      <c r="AE557" s="49">
        <f t="shared" si="1074"/>
        <v>1.8289190633115932E-2</v>
      </c>
      <c r="AF557" s="57">
        <f t="shared" si="1038"/>
        <v>701.23546118707429</v>
      </c>
      <c r="AG557" s="53">
        <f t="shared" si="976"/>
        <v>0</v>
      </c>
      <c r="AH557" s="58">
        <f t="shared" si="1039"/>
        <v>2.7829990087233196</v>
      </c>
      <c r="AI557" s="49">
        <f t="shared" si="977"/>
        <v>2.7829990087233196</v>
      </c>
      <c r="AJ557" s="143">
        <f t="shared" si="978"/>
        <v>0.02</v>
      </c>
      <c r="AK557" s="51">
        <f t="shared" si="1040"/>
        <v>1.8289748957977334E-2</v>
      </c>
      <c r="AL557" s="57">
        <f t="shared" si="1041"/>
        <v>700.90897799142874</v>
      </c>
      <c r="AM557" s="53">
        <f t="shared" si="979"/>
        <v>0</v>
      </c>
      <c r="AN557" s="58">
        <f t="shared" si="1042"/>
        <v>2.7830664208831455</v>
      </c>
      <c r="AO557" s="49">
        <f t="shared" si="980"/>
        <v>2.7830664208831455</v>
      </c>
      <c r="AP557" s="143">
        <f t="shared" si="981"/>
        <v>0.02</v>
      </c>
      <c r="AQ557" s="51">
        <f t="shared" si="1043"/>
        <v>1.829004460770953E-2</v>
      </c>
      <c r="AR557" s="57">
        <f t="shared" si="1044"/>
        <v>700.87906828850998</v>
      </c>
      <c r="AS557" s="44">
        <f t="shared" si="982"/>
        <v>3904.6738918701603</v>
      </c>
      <c r="AT557" s="44">
        <f t="shared" si="983"/>
        <v>1561.8695567480643</v>
      </c>
      <c r="AU557" s="44">
        <f t="shared" si="984"/>
        <v>976.16847296754008</v>
      </c>
      <c r="AV557" s="47">
        <f t="shared" si="985"/>
        <v>1.6030778846587423</v>
      </c>
      <c r="AW557" s="47">
        <f t="shared" si="986"/>
        <v>13.309216481303311</v>
      </c>
      <c r="AX557" s="86">
        <f t="shared" si="987"/>
        <v>318.31045870372031</v>
      </c>
      <c r="AY557" s="86">
        <f t="shared" si="988"/>
        <v>67.770979090355354</v>
      </c>
      <c r="AZ557" s="10">
        <f t="shared" si="1045"/>
        <v>67.770979090355354</v>
      </c>
      <c r="BA557" s="44">
        <f t="shared" si="989"/>
        <v>67.770979090355354</v>
      </c>
      <c r="BB557" s="9">
        <f t="shared" si="990"/>
        <v>67.770979090355354</v>
      </c>
      <c r="BC557" s="45">
        <f t="shared" si="1079"/>
        <v>9036.1305453807145</v>
      </c>
      <c r="BD557" s="9">
        <f t="shared" si="991"/>
        <v>67.770979090355354</v>
      </c>
      <c r="BE557" s="45">
        <f t="shared" si="1075"/>
        <v>9036.1305453807145</v>
      </c>
      <c r="BF557" s="9">
        <f t="shared" si="992"/>
        <v>67.770979090355354</v>
      </c>
      <c r="BG557" s="45">
        <f t="shared" si="1076"/>
        <v>9036.1305453807145</v>
      </c>
      <c r="BH557" s="58"/>
      <c r="BI557" s="58"/>
      <c r="BJ557" s="58">
        <f t="shared" si="1046"/>
        <v>-67.770979090355354</v>
      </c>
      <c r="BK557" s="97"/>
      <c r="BL557" s="44"/>
      <c r="BM557" s="82">
        <f t="shared" si="1047"/>
        <v>55.2</v>
      </c>
      <c r="BN557" s="86">
        <f t="shared" si="1048"/>
        <v>55200</v>
      </c>
      <c r="BO557" s="86">
        <f t="shared" si="1049"/>
        <v>100</v>
      </c>
      <c r="BP557" s="84">
        <f t="shared" si="993"/>
        <v>4</v>
      </c>
      <c r="BQ557" s="84">
        <f t="shared" si="994"/>
        <v>4.13</v>
      </c>
      <c r="BR557" s="84">
        <f t="shared" si="995"/>
        <v>0.02</v>
      </c>
      <c r="BS557" s="84">
        <f t="shared" si="1050"/>
        <v>3.2141943074937986E-2</v>
      </c>
      <c r="BT557" s="84">
        <f t="shared" si="1051"/>
        <v>936.75323622273754</v>
      </c>
      <c r="BU557" s="84">
        <f t="shared" si="1052"/>
        <v>0</v>
      </c>
      <c r="BV557" s="83">
        <f t="shared" si="1053"/>
        <v>1550.4694811443931</v>
      </c>
      <c r="BW557" s="81">
        <f t="shared" si="1077"/>
        <v>1550.4694811443931</v>
      </c>
      <c r="BX557" s="83">
        <f t="shared" si="996"/>
        <v>0</v>
      </c>
      <c r="BY557" s="141">
        <f t="shared" si="997"/>
        <v>0</v>
      </c>
      <c r="BZ557" s="83">
        <f t="shared" si="998"/>
        <v>4.13</v>
      </c>
      <c r="CA557" s="83">
        <f t="shared" si="999"/>
        <v>0</v>
      </c>
      <c r="CB557" s="83">
        <f t="shared" si="1054"/>
        <v>2.8030281149500871</v>
      </c>
      <c r="CC557" s="83">
        <f t="shared" si="1000"/>
        <v>2.8030281149500871</v>
      </c>
      <c r="CD557" s="143">
        <f t="shared" si="1001"/>
        <v>0.02</v>
      </c>
      <c r="CE557" s="83">
        <f t="shared" si="1055"/>
        <v>1.7934523213569808E-2</v>
      </c>
      <c r="CF557" s="84">
        <f t="shared" si="1056"/>
        <v>933.94259810674703</v>
      </c>
      <c r="CG557" s="83">
        <f t="shared" si="1002"/>
        <v>0</v>
      </c>
      <c r="CH557" s="83">
        <f t="shared" si="1057"/>
        <v>2.8010011501454142</v>
      </c>
      <c r="CI557" s="83">
        <f t="shared" si="1003"/>
        <v>2.8010011501454142</v>
      </c>
      <c r="CJ557" s="143">
        <f t="shared" si="1004"/>
        <v>0.02</v>
      </c>
      <c r="CK557" s="83">
        <f t="shared" si="1058"/>
        <v>1.7126910799758536E-2</v>
      </c>
      <c r="CL557" s="84">
        <f t="shared" si="1059"/>
        <v>874.77681514700953</v>
      </c>
      <c r="CM557" s="83">
        <f t="shared" si="1005"/>
        <v>0</v>
      </c>
      <c r="CN557" s="83">
        <f t="shared" si="1060"/>
        <v>2.765258120993634</v>
      </c>
      <c r="CO557" s="83">
        <f t="shared" si="1006"/>
        <v>2.765258120993634</v>
      </c>
      <c r="CP557" s="143">
        <f t="shared" si="1007"/>
        <v>0.02</v>
      </c>
      <c r="CQ557" s="83">
        <f t="shared" si="1061"/>
        <v>1.7286564504283834E-2</v>
      </c>
      <c r="CR557" s="84">
        <f t="shared" si="1062"/>
        <v>861.65623964038321</v>
      </c>
      <c r="CS557" s="83">
        <f t="shared" si="1008"/>
        <v>0</v>
      </c>
      <c r="CT557" s="83">
        <f t="shared" si="1063"/>
        <v>2.759126951276782</v>
      </c>
      <c r="CU557" s="83">
        <f t="shared" si="1009"/>
        <v>2.759126951276782</v>
      </c>
      <c r="CV557" s="143">
        <f t="shared" si="1010"/>
        <v>0.02</v>
      </c>
      <c r="CW557" s="83">
        <f t="shared" si="1064"/>
        <v>1.7314526987183897E-2</v>
      </c>
      <c r="CX557" s="84">
        <f t="shared" si="1065"/>
        <v>860.2947295720694</v>
      </c>
      <c r="CY557" s="83">
        <f t="shared" si="1011"/>
        <v>0</v>
      </c>
      <c r="CZ557" s="83">
        <f t="shared" si="1066"/>
        <v>2.7585281598443134</v>
      </c>
      <c r="DA557" s="83">
        <f t="shared" si="1012"/>
        <v>2.7585281598443134</v>
      </c>
      <c r="DB557" s="143">
        <f t="shared" si="1013"/>
        <v>0.02</v>
      </c>
      <c r="DC557" s="83">
        <f t="shared" si="1067"/>
        <v>1.731544676732583E-2</v>
      </c>
      <c r="DD557" s="84">
        <f t="shared" si="1068"/>
        <v>860.23024347788567</v>
      </c>
      <c r="DE557" s="86">
        <f t="shared" si="1014"/>
        <v>2790.8450660599074</v>
      </c>
      <c r="DF557" s="86">
        <f t="shared" si="1015"/>
        <v>1116.3380264239629</v>
      </c>
      <c r="DG557" s="86">
        <f t="shared" si="1016"/>
        <v>697.71126651497684</v>
      </c>
      <c r="DH557" s="86">
        <f t="shared" si="1017"/>
        <v>0.19619352912020557</v>
      </c>
      <c r="DI557" s="86">
        <f t="shared" si="1018"/>
        <v>0.35322353827683828</v>
      </c>
      <c r="DJ557" s="86">
        <f t="shared" si="1019"/>
        <v>16.623542557635343</v>
      </c>
      <c r="DK557" s="86">
        <f t="shared" si="1020"/>
        <v>-353.92042122348602</v>
      </c>
      <c r="DL557" s="86">
        <f t="shared" si="1078"/>
        <v>-353.92042122348602</v>
      </c>
      <c r="DM557" s="86">
        <f t="shared" si="1021"/>
        <v>-353.92042122348602</v>
      </c>
      <c r="DN557" s="85">
        <f t="shared" si="1022"/>
        <v>0</v>
      </c>
      <c r="DO557" s="85">
        <f t="shared" si="1069"/>
        <v>0</v>
      </c>
      <c r="DP557" s="85">
        <f t="shared" si="1023"/>
        <v>0</v>
      </c>
      <c r="DQ557" s="85">
        <f t="shared" si="1070"/>
        <v>0</v>
      </c>
      <c r="DR557" s="85">
        <f t="shared" si="1024"/>
        <v>0</v>
      </c>
      <c r="DS557" s="85">
        <f t="shared" si="1071"/>
        <v>0</v>
      </c>
      <c r="DT557" s="81"/>
      <c r="DU557" s="81"/>
      <c r="DV557" s="81">
        <f t="shared" si="1072"/>
        <v>0</v>
      </c>
      <c r="DW557" s="100"/>
    </row>
    <row r="558" spans="1:127" x14ac:dyDescent="0.2">
      <c r="A558" s="59">
        <f t="shared" si="1025"/>
        <v>73.733333333333519</v>
      </c>
      <c r="B558" s="44">
        <f t="shared" si="1026"/>
        <v>73733.333333333518</v>
      </c>
      <c r="C558" s="52">
        <f t="shared" si="960"/>
        <v>133.33333333333334</v>
      </c>
      <c r="D558" s="50">
        <f t="shared" si="961"/>
        <v>4</v>
      </c>
      <c r="E558" s="44">
        <f t="shared" si="962"/>
        <v>4.13</v>
      </c>
      <c r="F558" s="47">
        <f t="shared" si="963"/>
        <v>0.02</v>
      </c>
      <c r="G558" s="52">
        <f t="shared" si="1027"/>
        <v>2.4374225095622377E-2</v>
      </c>
      <c r="H558" s="57">
        <f t="shared" si="1028"/>
        <v>710.2657976544134</v>
      </c>
      <c r="I558" s="52">
        <f t="shared" si="1029"/>
        <v>0</v>
      </c>
      <c r="J558" s="54">
        <f t="shared" si="1030"/>
        <v>2173.5796732612002</v>
      </c>
      <c r="K558" s="46">
        <f t="shared" si="1073"/>
        <v>2173.5796732612002</v>
      </c>
      <c r="L558" s="80">
        <f t="shared" si="964"/>
        <v>0</v>
      </c>
      <c r="M558" s="142">
        <f t="shared" si="965"/>
        <v>0</v>
      </c>
      <c r="N558" s="60">
        <f t="shared" si="966"/>
        <v>4.13</v>
      </c>
      <c r="O558" s="53">
        <f t="shared" si="967"/>
        <v>0</v>
      </c>
      <c r="P558" s="58">
        <f t="shared" si="1031"/>
        <v>2.7816205690373872</v>
      </c>
      <c r="Q558" s="49">
        <f t="shared" si="968"/>
        <v>2.7816205690373872</v>
      </c>
      <c r="R558" s="143">
        <f t="shared" si="969"/>
        <v>0.02</v>
      </c>
      <c r="S558" s="51">
        <f t="shared" si="1032"/>
        <v>1.8934035596554016E-2</v>
      </c>
      <c r="T558" s="57">
        <f t="shared" si="1033"/>
        <v>719.35702252020872</v>
      </c>
      <c r="U558" s="53">
        <f t="shared" si="970"/>
        <v>0</v>
      </c>
      <c r="V558" s="58">
        <f t="shared" si="1034"/>
        <v>2.780249444933669</v>
      </c>
      <c r="W558" s="49">
        <f t="shared" si="971"/>
        <v>2.780249444933669</v>
      </c>
      <c r="X558" s="143">
        <f t="shared" si="972"/>
        <v>0.02</v>
      </c>
      <c r="Y558" s="51">
        <f t="shared" si="1035"/>
        <v>1.8339213815298263E-2</v>
      </c>
      <c r="Z558" s="57">
        <f t="shared" si="1036"/>
        <v>704.97843475490822</v>
      </c>
      <c r="AA558" s="53">
        <f t="shared" si="973"/>
        <v>0</v>
      </c>
      <c r="AB558" s="58">
        <f t="shared" si="1037"/>
        <v>2.7825721146533478</v>
      </c>
      <c r="AC558" s="49">
        <f t="shared" si="974"/>
        <v>2.7825721146533478</v>
      </c>
      <c r="AD558" s="143">
        <f t="shared" si="975"/>
        <v>0.02</v>
      </c>
      <c r="AE558" s="49">
        <f t="shared" si="1074"/>
        <v>1.8286523966449263E-2</v>
      </c>
      <c r="AF558" s="57">
        <f t="shared" si="1038"/>
        <v>702.11181175712102</v>
      </c>
      <c r="AG558" s="53">
        <f t="shared" si="976"/>
        <v>0</v>
      </c>
      <c r="AH558" s="58">
        <f t="shared" si="1039"/>
        <v>2.7831355680264882</v>
      </c>
      <c r="AI558" s="49">
        <f t="shared" si="977"/>
        <v>2.7831355680264882</v>
      </c>
      <c r="AJ558" s="143">
        <f t="shared" si="978"/>
        <v>0.02</v>
      </c>
      <c r="AK558" s="51">
        <f t="shared" si="1040"/>
        <v>1.8287082291310666E-2</v>
      </c>
      <c r="AL558" s="57">
        <f t="shared" si="1041"/>
        <v>701.78517500370788</v>
      </c>
      <c r="AM558" s="53">
        <f t="shared" si="979"/>
        <v>0</v>
      </c>
      <c r="AN558" s="58">
        <f t="shared" si="1042"/>
        <v>2.783201896768392</v>
      </c>
      <c r="AO558" s="49">
        <f t="shared" si="980"/>
        <v>2.783201896768392</v>
      </c>
      <c r="AP558" s="143">
        <f t="shared" si="981"/>
        <v>0.02</v>
      </c>
      <c r="AQ558" s="51">
        <f t="shared" si="1043"/>
        <v>1.8287377941042862E-2</v>
      </c>
      <c r="AR558" s="57">
        <f t="shared" si="1044"/>
        <v>701.75525824153658</v>
      </c>
      <c r="AS558" s="44">
        <f t="shared" si="982"/>
        <v>3912.4434118701602</v>
      </c>
      <c r="AT558" s="44">
        <f t="shared" si="983"/>
        <v>1564.977364748064</v>
      </c>
      <c r="AU558" s="44">
        <f t="shared" si="984"/>
        <v>978.11085296754004</v>
      </c>
      <c r="AV558" s="47">
        <f t="shared" si="985"/>
        <v>1.5930788252320398</v>
      </c>
      <c r="AW558" s="47">
        <f t="shared" si="986"/>
        <v>13.153592987587242</v>
      </c>
      <c r="AX558" s="86">
        <f t="shared" si="987"/>
        <v>312.35970718023214</v>
      </c>
      <c r="AY558" s="86">
        <f t="shared" si="988"/>
        <v>66.927670465794606</v>
      </c>
      <c r="AZ558" s="10">
        <f t="shared" si="1045"/>
        <v>66.927670465794606</v>
      </c>
      <c r="BA558" s="44">
        <f t="shared" si="989"/>
        <v>66.927670465794606</v>
      </c>
      <c r="BB558" s="9">
        <f t="shared" si="990"/>
        <v>66.927670465794606</v>
      </c>
      <c r="BC558" s="45">
        <f t="shared" si="1079"/>
        <v>8923.6893954392817</v>
      </c>
      <c r="BD558" s="9">
        <f t="shared" si="991"/>
        <v>66.927670465794606</v>
      </c>
      <c r="BE558" s="45">
        <f t="shared" si="1075"/>
        <v>8923.6893954392817</v>
      </c>
      <c r="BF558" s="9">
        <f t="shared" si="992"/>
        <v>66.927670465794606</v>
      </c>
      <c r="BG558" s="45">
        <f t="shared" si="1076"/>
        <v>8923.6893954392817</v>
      </c>
      <c r="BH558" s="58"/>
      <c r="BI558" s="58"/>
      <c r="BJ558" s="58">
        <f t="shared" si="1046"/>
        <v>-66.927670465794606</v>
      </c>
      <c r="BK558" s="97"/>
      <c r="BL558" s="44"/>
      <c r="BM558" s="82">
        <f t="shared" si="1047"/>
        <v>55.300000000000004</v>
      </c>
      <c r="BN558" s="86">
        <f t="shared" si="1048"/>
        <v>55300</v>
      </c>
      <c r="BO558" s="86">
        <f t="shared" si="1049"/>
        <v>100</v>
      </c>
      <c r="BP558" s="84">
        <f t="shared" si="993"/>
        <v>4</v>
      </c>
      <c r="BQ558" s="84">
        <f t="shared" si="994"/>
        <v>4.13</v>
      </c>
      <c r="BR558" s="84">
        <f t="shared" si="995"/>
        <v>0.02</v>
      </c>
      <c r="BS558" s="84">
        <f t="shared" si="1050"/>
        <v>3.2139943074937984E-2</v>
      </c>
      <c r="BT558" s="84">
        <f t="shared" si="1051"/>
        <v>937.53146728992726</v>
      </c>
      <c r="BU558" s="84">
        <f t="shared" si="1052"/>
        <v>0</v>
      </c>
      <c r="BV558" s="83">
        <f t="shared" si="1053"/>
        <v>1553.7067811443928</v>
      </c>
      <c r="BW558" s="81">
        <f t="shared" si="1077"/>
        <v>1553.7067811443928</v>
      </c>
      <c r="BX558" s="83">
        <f t="shared" si="996"/>
        <v>0</v>
      </c>
      <c r="BY558" s="141">
        <f t="shared" si="997"/>
        <v>0</v>
      </c>
      <c r="BZ558" s="83">
        <f t="shared" si="998"/>
        <v>4.13</v>
      </c>
      <c r="CA558" s="83">
        <f t="shared" si="999"/>
        <v>0</v>
      </c>
      <c r="CB558" s="83">
        <f t="shared" si="1054"/>
        <v>2.8038069035919477</v>
      </c>
      <c r="CC558" s="83">
        <f t="shared" si="1000"/>
        <v>2.8038069035919477</v>
      </c>
      <c r="CD558" s="143">
        <f t="shared" si="1001"/>
        <v>0.02</v>
      </c>
      <c r="CE558" s="83">
        <f t="shared" si="1055"/>
        <v>1.793252321356981E-2</v>
      </c>
      <c r="CF558" s="84">
        <f t="shared" si="1056"/>
        <v>934.58238916406538</v>
      </c>
      <c r="CG558" s="83">
        <f t="shared" si="1002"/>
        <v>0</v>
      </c>
      <c r="CH558" s="83">
        <f t="shared" si="1057"/>
        <v>2.8016724675020019</v>
      </c>
      <c r="CI558" s="83">
        <f t="shared" si="1003"/>
        <v>2.8016724675020019</v>
      </c>
      <c r="CJ558" s="143">
        <f t="shared" si="1004"/>
        <v>0.02</v>
      </c>
      <c r="CK558" s="83">
        <f t="shared" si="1058"/>
        <v>1.7124910799758537E-2</v>
      </c>
      <c r="CL558" s="84">
        <f t="shared" si="1059"/>
        <v>875.38823620261564</v>
      </c>
      <c r="CM558" s="83">
        <f t="shared" si="1005"/>
        <v>0</v>
      </c>
      <c r="CN558" s="83">
        <f t="shared" si="1060"/>
        <v>2.7657777072174454</v>
      </c>
      <c r="CO558" s="83">
        <f t="shared" si="1006"/>
        <v>2.7657777072174454</v>
      </c>
      <c r="CP558" s="143">
        <f t="shared" si="1007"/>
        <v>0.02</v>
      </c>
      <c r="CQ558" s="83">
        <f t="shared" si="1061"/>
        <v>1.7284564504283836E-2</v>
      </c>
      <c r="CR558" s="84">
        <f t="shared" si="1062"/>
        <v>862.28133732558854</v>
      </c>
      <c r="CS558" s="83">
        <f t="shared" si="1008"/>
        <v>0</v>
      </c>
      <c r="CT558" s="83">
        <f t="shared" si="1063"/>
        <v>2.759623427562079</v>
      </c>
      <c r="CU558" s="83">
        <f t="shared" si="1009"/>
        <v>2.759623427562079</v>
      </c>
      <c r="CV558" s="143">
        <f t="shared" si="1010"/>
        <v>0.02</v>
      </c>
      <c r="CW558" s="83">
        <f t="shared" si="1064"/>
        <v>1.7312526987183899E-2</v>
      </c>
      <c r="CX558" s="84">
        <f t="shared" si="1065"/>
        <v>860.92222976662083</v>
      </c>
      <c r="CY558" s="83">
        <f t="shared" si="1011"/>
        <v>0</v>
      </c>
      <c r="CZ558" s="83">
        <f t="shared" si="1066"/>
        <v>2.7590225897258756</v>
      </c>
      <c r="DA558" s="83">
        <f t="shared" si="1012"/>
        <v>2.7590225897258756</v>
      </c>
      <c r="DB558" s="143">
        <f t="shared" si="1013"/>
        <v>0.02</v>
      </c>
      <c r="DC558" s="83">
        <f t="shared" si="1067"/>
        <v>1.7313446767325831E-2</v>
      </c>
      <c r="DD558" s="84">
        <f t="shared" si="1068"/>
        <v>860.85791322653529</v>
      </c>
      <c r="DE558" s="86">
        <f t="shared" si="1014"/>
        <v>2796.6722060599068</v>
      </c>
      <c r="DF558" s="86">
        <f t="shared" si="1015"/>
        <v>1118.6688824239627</v>
      </c>
      <c r="DG558" s="86">
        <f t="shared" si="1016"/>
        <v>699.1680515149767</v>
      </c>
      <c r="DH558" s="86">
        <f t="shared" si="1017"/>
        <v>0.1956264907262735</v>
      </c>
      <c r="DI558" s="86">
        <f t="shared" si="1018"/>
        <v>0.3513505926667338</v>
      </c>
      <c r="DJ558" s="86">
        <f t="shared" si="1019"/>
        <v>16.458336588776739</v>
      </c>
      <c r="DK558" s="86">
        <f t="shared" si="1020"/>
        <v>-356.37207159659209</v>
      </c>
      <c r="DL558" s="86">
        <f t="shared" si="1078"/>
        <v>-356.37207159659209</v>
      </c>
      <c r="DM558" s="86">
        <f t="shared" si="1021"/>
        <v>-356.37207159659209</v>
      </c>
      <c r="DN558" s="85">
        <f t="shared" si="1022"/>
        <v>0</v>
      </c>
      <c r="DO558" s="85">
        <f t="shared" si="1069"/>
        <v>0</v>
      </c>
      <c r="DP558" s="85">
        <f t="shared" si="1023"/>
        <v>0</v>
      </c>
      <c r="DQ558" s="85">
        <f t="shared" si="1070"/>
        <v>0</v>
      </c>
      <c r="DR558" s="85">
        <f t="shared" si="1024"/>
        <v>0</v>
      </c>
      <c r="DS558" s="85">
        <f t="shared" si="1071"/>
        <v>0</v>
      </c>
      <c r="DT558" s="81"/>
      <c r="DU558" s="81"/>
      <c r="DV558" s="81">
        <f t="shared" si="1072"/>
        <v>0</v>
      </c>
      <c r="DW558" s="100"/>
    </row>
    <row r="559" spans="1:127" x14ac:dyDescent="0.2">
      <c r="A559" s="59">
        <f t="shared" si="1025"/>
        <v>73.866666666666845</v>
      </c>
      <c r="B559" s="44">
        <f t="shared" si="1026"/>
        <v>73866.666666666846</v>
      </c>
      <c r="C559" s="52">
        <f t="shared" si="960"/>
        <v>133.33333333333334</v>
      </c>
      <c r="D559" s="50">
        <f t="shared" si="961"/>
        <v>4</v>
      </c>
      <c r="E559" s="44">
        <f t="shared" si="962"/>
        <v>4.13</v>
      </c>
      <c r="F559" s="47">
        <f t="shared" si="963"/>
        <v>0.02</v>
      </c>
      <c r="G559" s="52">
        <f t="shared" si="1027"/>
        <v>2.4371558428955709E-2</v>
      </c>
      <c r="H559" s="57">
        <f t="shared" si="1028"/>
        <v>711.05265453132347</v>
      </c>
      <c r="I559" s="52">
        <f t="shared" si="1029"/>
        <v>0</v>
      </c>
      <c r="J559" s="54">
        <f t="shared" si="1030"/>
        <v>2177.8960732612004</v>
      </c>
      <c r="K559" s="46">
        <f t="shared" si="1073"/>
        <v>2177.8960732612004</v>
      </c>
      <c r="L559" s="80">
        <f t="shared" si="964"/>
        <v>0</v>
      </c>
      <c r="M559" s="142">
        <f t="shared" si="965"/>
        <v>0</v>
      </c>
      <c r="N559" s="60">
        <f t="shared" si="966"/>
        <v>4.13</v>
      </c>
      <c r="O559" s="53">
        <f t="shared" si="967"/>
        <v>0</v>
      </c>
      <c r="P559" s="58">
        <f t="shared" si="1031"/>
        <v>2.7818025886233451</v>
      </c>
      <c r="Q559" s="49">
        <f t="shared" si="968"/>
        <v>2.7818025886233451</v>
      </c>
      <c r="R559" s="143">
        <f t="shared" si="969"/>
        <v>0.02</v>
      </c>
      <c r="S559" s="51">
        <f t="shared" si="1032"/>
        <v>1.8931368929887348E-2</v>
      </c>
      <c r="T559" s="57">
        <f t="shared" si="1033"/>
        <v>720.26453676922654</v>
      </c>
      <c r="U559" s="53">
        <f t="shared" si="970"/>
        <v>0</v>
      </c>
      <c r="V559" s="58">
        <f t="shared" si="1034"/>
        <v>2.7804433730900184</v>
      </c>
      <c r="W559" s="49">
        <f t="shared" si="971"/>
        <v>2.7804433730900184</v>
      </c>
      <c r="X559" s="143">
        <f t="shared" si="972"/>
        <v>0.02</v>
      </c>
      <c r="Y559" s="51">
        <f t="shared" si="1035"/>
        <v>1.8336547148631595E-2</v>
      </c>
      <c r="Z559" s="57">
        <f t="shared" si="1036"/>
        <v>705.85787049596524</v>
      </c>
      <c r="AA559" s="53">
        <f t="shared" si="973"/>
        <v>0</v>
      </c>
      <c r="AB559" s="58">
        <f t="shared" si="1037"/>
        <v>2.7827207183824516</v>
      </c>
      <c r="AC559" s="49">
        <f t="shared" si="974"/>
        <v>2.7827207183824516</v>
      </c>
      <c r="AD559" s="143">
        <f t="shared" si="975"/>
        <v>0.02</v>
      </c>
      <c r="AE559" s="49">
        <f t="shared" si="1074"/>
        <v>1.8283857299782595E-2</v>
      </c>
      <c r="AF559" s="57">
        <f t="shared" si="1038"/>
        <v>702.98798866010577</v>
      </c>
      <c r="AG559" s="53">
        <f t="shared" si="976"/>
        <v>0</v>
      </c>
      <c r="AH559" s="58">
        <f t="shared" si="1039"/>
        <v>2.7832750112417615</v>
      </c>
      <c r="AI559" s="49">
        <f t="shared" si="977"/>
        <v>2.7832750112417615</v>
      </c>
      <c r="AJ559" s="143">
        <f t="shared" si="978"/>
        <v>0.02</v>
      </c>
      <c r="AK559" s="51">
        <f t="shared" si="1040"/>
        <v>1.8284415624643998E-2</v>
      </c>
      <c r="AL559" s="57">
        <f t="shared" si="1041"/>
        <v>702.6612012702949</v>
      </c>
      <c r="AM559" s="53">
        <f t="shared" si="979"/>
        <v>0</v>
      </c>
      <c r="AN559" s="58">
        <f t="shared" si="1042"/>
        <v>2.7833402557067619</v>
      </c>
      <c r="AO559" s="49">
        <f t="shared" si="980"/>
        <v>2.7833402557067619</v>
      </c>
      <c r="AP559" s="143">
        <f t="shared" si="981"/>
        <v>0.02</v>
      </c>
      <c r="AQ559" s="51">
        <f t="shared" si="1043"/>
        <v>1.8284711274376194E-2</v>
      </c>
      <c r="AR559" s="57">
        <f t="shared" si="1044"/>
        <v>702.63127779436127</v>
      </c>
      <c r="AS559" s="44">
        <f t="shared" si="982"/>
        <v>3920.2129318701604</v>
      </c>
      <c r="AT559" s="44">
        <f t="shared" si="983"/>
        <v>1568.0851727480642</v>
      </c>
      <c r="AU559" s="44">
        <f t="shared" si="984"/>
        <v>980.05323296754011</v>
      </c>
      <c r="AV559" s="47">
        <f t="shared" si="985"/>
        <v>1.5831618474471152</v>
      </c>
      <c r="AW559" s="47">
        <f t="shared" si="986"/>
        <v>13.000093478309097</v>
      </c>
      <c r="AX559" s="86">
        <f t="shared" si="987"/>
        <v>306.53171591434085</v>
      </c>
      <c r="AY559" s="86">
        <f t="shared" si="988"/>
        <v>66.090179330897953</v>
      </c>
      <c r="AZ559" s="10">
        <f t="shared" si="1045"/>
        <v>66.090179330897953</v>
      </c>
      <c r="BA559" s="44">
        <f t="shared" si="989"/>
        <v>66.090179330897953</v>
      </c>
      <c r="BB559" s="9">
        <f t="shared" si="990"/>
        <v>66.090179330897953</v>
      </c>
      <c r="BC559" s="45">
        <f t="shared" si="1079"/>
        <v>8812.0239107863945</v>
      </c>
      <c r="BD559" s="9">
        <f t="shared" si="991"/>
        <v>66.090179330897953</v>
      </c>
      <c r="BE559" s="45">
        <f t="shared" si="1075"/>
        <v>8812.0239107863945</v>
      </c>
      <c r="BF559" s="9">
        <f t="shared" si="992"/>
        <v>66.090179330897953</v>
      </c>
      <c r="BG559" s="45">
        <f t="shared" si="1076"/>
        <v>8812.0239107863945</v>
      </c>
      <c r="BH559" s="58"/>
      <c r="BI559" s="58"/>
      <c r="BJ559" s="58">
        <f t="shared" si="1046"/>
        <v>-66.090179330897953</v>
      </c>
      <c r="BK559" s="97"/>
      <c r="BL559" s="44"/>
      <c r="BM559" s="82">
        <f t="shared" si="1047"/>
        <v>55.4</v>
      </c>
      <c r="BN559" s="86">
        <f t="shared" si="1048"/>
        <v>55400</v>
      </c>
      <c r="BO559" s="86">
        <f t="shared" si="1049"/>
        <v>100</v>
      </c>
      <c r="BP559" s="84">
        <f t="shared" si="993"/>
        <v>4</v>
      </c>
      <c r="BQ559" s="84">
        <f t="shared" si="994"/>
        <v>4.13</v>
      </c>
      <c r="BR559" s="84">
        <f t="shared" si="995"/>
        <v>0.02</v>
      </c>
      <c r="BS559" s="84">
        <f t="shared" si="1050"/>
        <v>3.2137943074937982E-2</v>
      </c>
      <c r="BT559" s="84">
        <f t="shared" si="1051"/>
        <v>938.30964993096688</v>
      </c>
      <c r="BU559" s="84">
        <f t="shared" si="1052"/>
        <v>0</v>
      </c>
      <c r="BV559" s="83">
        <f t="shared" si="1053"/>
        <v>1556.9440811443926</v>
      </c>
      <c r="BW559" s="81">
        <f t="shared" si="1077"/>
        <v>1556.9440811443926</v>
      </c>
      <c r="BX559" s="83">
        <f t="shared" si="996"/>
        <v>0</v>
      </c>
      <c r="BY559" s="141">
        <f t="shared" si="997"/>
        <v>0</v>
      </c>
      <c r="BZ559" s="83">
        <f t="shared" si="998"/>
        <v>4.13</v>
      </c>
      <c r="CA559" s="83">
        <f t="shared" si="999"/>
        <v>0</v>
      </c>
      <c r="CB559" s="83">
        <f t="shared" si="1054"/>
        <v>2.8045878058641169</v>
      </c>
      <c r="CC559" s="83">
        <f t="shared" si="1000"/>
        <v>2.8045878058641169</v>
      </c>
      <c r="CD559" s="143">
        <f t="shared" si="1001"/>
        <v>0.02</v>
      </c>
      <c r="CE559" s="83">
        <f t="shared" si="1055"/>
        <v>1.7930523213569811E-2</v>
      </c>
      <c r="CF559" s="84">
        <f t="shared" si="1056"/>
        <v>935.22193118069276</v>
      </c>
      <c r="CG559" s="83">
        <f t="shared" si="1002"/>
        <v>0</v>
      </c>
      <c r="CH559" s="83">
        <f t="shared" si="1057"/>
        <v>2.8023450376301762</v>
      </c>
      <c r="CI559" s="83">
        <f t="shared" si="1003"/>
        <v>2.8023450376301762</v>
      </c>
      <c r="CJ559" s="143">
        <f t="shared" si="1004"/>
        <v>0.02</v>
      </c>
      <c r="CK559" s="83">
        <f t="shared" si="1058"/>
        <v>1.7122910799758539E-2</v>
      </c>
      <c r="CL559" s="84">
        <f t="shared" si="1059"/>
        <v>875.99943936781028</v>
      </c>
      <c r="CM559" s="83">
        <f t="shared" si="1005"/>
        <v>0</v>
      </c>
      <c r="CN559" s="83">
        <f t="shared" si="1060"/>
        <v>2.7662984866227114</v>
      </c>
      <c r="CO559" s="83">
        <f t="shared" si="1006"/>
        <v>2.7662984866227114</v>
      </c>
      <c r="CP559" s="143">
        <f t="shared" si="1007"/>
        <v>0.02</v>
      </c>
      <c r="CQ559" s="83">
        <f t="shared" si="1061"/>
        <v>1.7282564504283837E-2</v>
      </c>
      <c r="CR559" s="84">
        <f t="shared" si="1062"/>
        <v>862.90624526591864</v>
      </c>
      <c r="CS559" s="83">
        <f t="shared" si="1008"/>
        <v>0</v>
      </c>
      <c r="CT559" s="83">
        <f t="shared" si="1063"/>
        <v>2.760121182879403</v>
      </c>
      <c r="CU559" s="83">
        <f t="shared" si="1009"/>
        <v>2.760121182879403</v>
      </c>
      <c r="CV559" s="143">
        <f t="shared" si="1010"/>
        <v>0.02</v>
      </c>
      <c r="CW559" s="83">
        <f t="shared" si="1064"/>
        <v>1.73105269871839E-2</v>
      </c>
      <c r="CX559" s="84">
        <f t="shared" si="1065"/>
        <v>861.54954459567614</v>
      </c>
      <c r="CY559" s="83">
        <f t="shared" si="1011"/>
        <v>0</v>
      </c>
      <c r="CZ559" s="83">
        <f t="shared" si="1066"/>
        <v>2.7595183126485288</v>
      </c>
      <c r="DA559" s="83">
        <f t="shared" si="1012"/>
        <v>2.7595183126485288</v>
      </c>
      <c r="DB559" s="143">
        <f t="shared" si="1013"/>
        <v>0.02</v>
      </c>
      <c r="DC559" s="83">
        <f t="shared" si="1067"/>
        <v>1.7311446767325833E-2</v>
      </c>
      <c r="DD559" s="84">
        <f t="shared" si="1068"/>
        <v>861.48539800436185</v>
      </c>
      <c r="DE559" s="86">
        <f t="shared" si="1014"/>
        <v>2802.4993460599062</v>
      </c>
      <c r="DF559" s="86">
        <f t="shared" si="1015"/>
        <v>1120.9997384239625</v>
      </c>
      <c r="DG559" s="86">
        <f t="shared" si="1016"/>
        <v>700.62483651497655</v>
      </c>
      <c r="DH559" s="86">
        <f t="shared" si="1017"/>
        <v>0.19506188201615954</v>
      </c>
      <c r="DI559" s="86">
        <f t="shared" si="1018"/>
        <v>0.34949018089783346</v>
      </c>
      <c r="DJ559" s="86">
        <f t="shared" si="1019"/>
        <v>16.295000417845973</v>
      </c>
      <c r="DK559" s="86">
        <f t="shared" si="1020"/>
        <v>-358.82232129543462</v>
      </c>
      <c r="DL559" s="86">
        <f t="shared" si="1078"/>
        <v>-358.82232129543462</v>
      </c>
      <c r="DM559" s="86">
        <f t="shared" si="1021"/>
        <v>-358.82232129543462</v>
      </c>
      <c r="DN559" s="85">
        <f t="shared" si="1022"/>
        <v>0</v>
      </c>
      <c r="DO559" s="85">
        <f t="shared" si="1069"/>
        <v>0</v>
      </c>
      <c r="DP559" s="85">
        <f t="shared" si="1023"/>
        <v>0</v>
      </c>
      <c r="DQ559" s="85">
        <f t="shared" si="1070"/>
        <v>0</v>
      </c>
      <c r="DR559" s="85">
        <f t="shared" si="1024"/>
        <v>0</v>
      </c>
      <c r="DS559" s="85">
        <f t="shared" si="1071"/>
        <v>0</v>
      </c>
      <c r="DT559" s="81"/>
      <c r="DU559" s="81"/>
      <c r="DV559" s="81">
        <f t="shared" si="1072"/>
        <v>0</v>
      </c>
      <c r="DW559" s="100"/>
    </row>
    <row r="560" spans="1:127" x14ac:dyDescent="0.2">
      <c r="A560" s="59">
        <f t="shared" si="1025"/>
        <v>74.000000000000171</v>
      </c>
      <c r="B560" s="44">
        <f t="shared" si="1026"/>
        <v>74000.000000000175</v>
      </c>
      <c r="C560" s="52">
        <f t="shared" si="960"/>
        <v>133.33333333333334</v>
      </c>
      <c r="D560" s="50">
        <f t="shared" si="961"/>
        <v>4</v>
      </c>
      <c r="E560" s="44">
        <f t="shared" si="962"/>
        <v>4.13</v>
      </c>
      <c r="F560" s="47">
        <f t="shared" si="963"/>
        <v>0.02</v>
      </c>
      <c r="G560" s="52">
        <f t="shared" si="1027"/>
        <v>2.4368891762289041E-2</v>
      </c>
      <c r="H560" s="57">
        <f t="shared" si="1028"/>
        <v>711.83942531729997</v>
      </c>
      <c r="I560" s="52">
        <f t="shared" si="1029"/>
        <v>0</v>
      </c>
      <c r="J560" s="54">
        <f t="shared" si="1030"/>
        <v>2182.2124732612001</v>
      </c>
      <c r="K560" s="46">
        <f t="shared" si="1073"/>
        <v>2182.2124732612001</v>
      </c>
      <c r="L560" s="80">
        <f t="shared" si="964"/>
        <v>0</v>
      </c>
      <c r="M560" s="142">
        <f t="shared" si="965"/>
        <v>0</v>
      </c>
      <c r="N560" s="60">
        <f t="shared" si="966"/>
        <v>4.13</v>
      </c>
      <c r="O560" s="53">
        <f t="shared" si="967"/>
        <v>0</v>
      </c>
      <c r="P560" s="58">
        <f t="shared" si="1031"/>
        <v>2.7819868823110179</v>
      </c>
      <c r="Q560" s="49">
        <f t="shared" si="968"/>
        <v>2.7819868823110179</v>
      </c>
      <c r="R560" s="143">
        <f t="shared" si="969"/>
        <v>0.02</v>
      </c>
      <c r="S560" s="51">
        <f t="shared" si="1032"/>
        <v>1.892870226322068E-2</v>
      </c>
      <c r="T560" s="57">
        <f t="shared" si="1033"/>
        <v>721.17186382274565</v>
      </c>
      <c r="U560" s="53">
        <f t="shared" si="970"/>
        <v>0</v>
      </c>
      <c r="V560" s="58">
        <f t="shared" si="1034"/>
        <v>2.7806403604996004</v>
      </c>
      <c r="W560" s="49">
        <f t="shared" si="971"/>
        <v>2.7806403604996004</v>
      </c>
      <c r="X560" s="143">
        <f t="shared" si="972"/>
        <v>0.02</v>
      </c>
      <c r="Y560" s="51">
        <f t="shared" si="1035"/>
        <v>1.8333880481964927E-2</v>
      </c>
      <c r="Z560" s="57">
        <f t="shared" si="1036"/>
        <v>706.73711702154958</v>
      </c>
      <c r="AA560" s="53">
        <f t="shared" si="973"/>
        <v>0</v>
      </c>
      <c r="AB560" s="58">
        <f t="shared" si="1037"/>
        <v>2.7828722213652468</v>
      </c>
      <c r="AC560" s="49">
        <f t="shared" si="974"/>
        <v>2.7828722213652468</v>
      </c>
      <c r="AD560" s="143">
        <f t="shared" si="975"/>
        <v>0.02</v>
      </c>
      <c r="AE560" s="49">
        <f t="shared" si="1074"/>
        <v>1.8281190633115927E-2</v>
      </c>
      <c r="AF560" s="57">
        <f t="shared" si="1038"/>
        <v>703.86399100058145</v>
      </c>
      <c r="AG560" s="53">
        <f t="shared" si="976"/>
        <v>0</v>
      </c>
      <c r="AH560" s="58">
        <f t="shared" si="1039"/>
        <v>2.7834173355076399</v>
      </c>
      <c r="AI560" s="49">
        <f t="shared" si="977"/>
        <v>2.7834173355076399</v>
      </c>
      <c r="AJ560" s="143">
        <f t="shared" si="978"/>
        <v>0.02</v>
      </c>
      <c r="AK560" s="51">
        <f t="shared" si="1040"/>
        <v>1.828174895797733E-2</v>
      </c>
      <c r="AL560" s="57">
        <f t="shared" si="1041"/>
        <v>703.53705590042011</v>
      </c>
      <c r="AM560" s="53">
        <f t="shared" si="979"/>
        <v>0</v>
      </c>
      <c r="AN560" s="58">
        <f t="shared" si="1042"/>
        <v>2.7834814948642221</v>
      </c>
      <c r="AO560" s="49">
        <f t="shared" si="980"/>
        <v>2.7834814948642221</v>
      </c>
      <c r="AP560" s="143">
        <f t="shared" si="981"/>
        <v>0.02</v>
      </c>
      <c r="AQ560" s="51">
        <f t="shared" si="1043"/>
        <v>1.8282044607709526E-2</v>
      </c>
      <c r="AR560" s="57">
        <f t="shared" si="1044"/>
        <v>703.50712605634578</v>
      </c>
      <c r="AS560" s="44">
        <f t="shared" si="982"/>
        <v>3927.9824518701598</v>
      </c>
      <c r="AT560" s="44">
        <f t="shared" si="983"/>
        <v>1571.192980748064</v>
      </c>
      <c r="AU560" s="44">
        <f t="shared" si="984"/>
        <v>981.99561296753996</v>
      </c>
      <c r="AV560" s="47">
        <f t="shared" si="985"/>
        <v>1.5733261462312358</v>
      </c>
      <c r="AW560" s="47">
        <f t="shared" si="986"/>
        <v>12.848685287452478</v>
      </c>
      <c r="AX560" s="86">
        <f t="shared" si="987"/>
        <v>300.82373313887223</v>
      </c>
      <c r="AY560" s="86">
        <f t="shared" si="988"/>
        <v>65.258495620031212</v>
      </c>
      <c r="AZ560" s="10">
        <f t="shared" si="1045"/>
        <v>65.258495620031212</v>
      </c>
      <c r="BA560" s="44">
        <f t="shared" si="989"/>
        <v>65.258495620031212</v>
      </c>
      <c r="BB560" s="9">
        <f t="shared" si="990"/>
        <v>65.258495620031212</v>
      </c>
      <c r="BC560" s="45">
        <f t="shared" si="1079"/>
        <v>8701.1327493374956</v>
      </c>
      <c r="BD560" s="9">
        <f t="shared" si="991"/>
        <v>65.258495620031212</v>
      </c>
      <c r="BE560" s="45">
        <f t="shared" si="1075"/>
        <v>8701.1327493374956</v>
      </c>
      <c r="BF560" s="9">
        <f t="shared" si="992"/>
        <v>65.258495620031212</v>
      </c>
      <c r="BG560" s="45">
        <f t="shared" si="1076"/>
        <v>8701.1327493374956</v>
      </c>
      <c r="BH560" s="58"/>
      <c r="BI560" s="58"/>
      <c r="BJ560" s="58">
        <f t="shared" si="1046"/>
        <v>-65.258495620031212</v>
      </c>
      <c r="BK560" s="97"/>
      <c r="BL560" s="44"/>
      <c r="BM560" s="82">
        <f t="shared" si="1047"/>
        <v>55.5</v>
      </c>
      <c r="BN560" s="86">
        <f t="shared" si="1048"/>
        <v>55500</v>
      </c>
      <c r="BO560" s="86">
        <f t="shared" si="1049"/>
        <v>100</v>
      </c>
      <c r="BP560" s="84">
        <f t="shared" si="993"/>
        <v>4</v>
      </c>
      <c r="BQ560" s="84">
        <f t="shared" si="994"/>
        <v>4.13</v>
      </c>
      <c r="BR560" s="84">
        <f t="shared" si="995"/>
        <v>0.02</v>
      </c>
      <c r="BS560" s="84">
        <f t="shared" si="1050"/>
        <v>3.213594307493798E-2</v>
      </c>
      <c r="BT560" s="84">
        <f t="shared" si="1051"/>
        <v>939.0877841458564</v>
      </c>
      <c r="BU560" s="84">
        <f t="shared" si="1052"/>
        <v>0</v>
      </c>
      <c r="BV560" s="83">
        <f t="shared" si="1053"/>
        <v>1560.1813811443926</v>
      </c>
      <c r="BW560" s="81">
        <f t="shared" si="1077"/>
        <v>1560.1813811443926</v>
      </c>
      <c r="BX560" s="83">
        <f t="shared" si="996"/>
        <v>0</v>
      </c>
      <c r="BY560" s="141">
        <f t="shared" si="997"/>
        <v>0</v>
      </c>
      <c r="BZ560" s="83">
        <f t="shared" si="998"/>
        <v>4.13</v>
      </c>
      <c r="CA560" s="83">
        <f t="shared" si="999"/>
        <v>0</v>
      </c>
      <c r="CB560" s="83">
        <f t="shared" si="1054"/>
        <v>2.8053708215201376</v>
      </c>
      <c r="CC560" s="83">
        <f t="shared" si="1000"/>
        <v>2.8053708215201376</v>
      </c>
      <c r="CD560" s="143">
        <f t="shared" si="1001"/>
        <v>0.02</v>
      </c>
      <c r="CE560" s="83">
        <f t="shared" si="1055"/>
        <v>1.7928523213569813E-2</v>
      </c>
      <c r="CF560" s="84">
        <f t="shared" si="1056"/>
        <v>935.86122381314601</v>
      </c>
      <c r="CG560" s="83">
        <f t="shared" si="1002"/>
        <v>0</v>
      </c>
      <c r="CH560" s="83">
        <f t="shared" si="1057"/>
        <v>2.8030188586563902</v>
      </c>
      <c r="CI560" s="83">
        <f t="shared" si="1003"/>
        <v>2.8030188586563902</v>
      </c>
      <c r="CJ560" s="143">
        <f t="shared" si="1004"/>
        <v>0.02</v>
      </c>
      <c r="CK560" s="83">
        <f t="shared" si="1058"/>
        <v>1.712091079975854E-2</v>
      </c>
      <c r="CL560" s="84">
        <f t="shared" si="1059"/>
        <v>876.61042447384978</v>
      </c>
      <c r="CM560" s="83">
        <f t="shared" si="1005"/>
        <v>0</v>
      </c>
      <c r="CN560" s="83">
        <f t="shared" si="1060"/>
        <v>2.7668204576916899</v>
      </c>
      <c r="CO560" s="83">
        <f t="shared" si="1006"/>
        <v>2.7668204576916899</v>
      </c>
      <c r="CP560" s="143">
        <f t="shared" si="1007"/>
        <v>0.02</v>
      </c>
      <c r="CQ560" s="83">
        <f t="shared" si="1061"/>
        <v>1.7280564504283839E-2</v>
      </c>
      <c r="CR560" s="84">
        <f t="shared" si="1062"/>
        <v>863.53096326319383</v>
      </c>
      <c r="CS560" s="83">
        <f t="shared" si="1008"/>
        <v>0</v>
      </c>
      <c r="CT560" s="83">
        <f t="shared" si="1063"/>
        <v>2.7606202158374682</v>
      </c>
      <c r="CU560" s="83">
        <f t="shared" si="1009"/>
        <v>2.7606202158374682</v>
      </c>
      <c r="CV560" s="143">
        <f t="shared" si="1010"/>
        <v>0.02</v>
      </c>
      <c r="CW560" s="83">
        <f t="shared" si="1064"/>
        <v>1.7308526987183902E-2</v>
      </c>
      <c r="CX560" s="84">
        <f t="shared" si="1065"/>
        <v>862.17667383531068</v>
      </c>
      <c r="CY560" s="83">
        <f t="shared" si="1011"/>
        <v>0</v>
      </c>
      <c r="CZ560" s="83">
        <f t="shared" si="1066"/>
        <v>2.7600153272320638</v>
      </c>
      <c r="DA560" s="83">
        <f t="shared" si="1012"/>
        <v>2.7600153272320638</v>
      </c>
      <c r="DB560" s="143">
        <f t="shared" si="1013"/>
        <v>0.02</v>
      </c>
      <c r="DC560" s="83">
        <f t="shared" si="1067"/>
        <v>1.7309446767325834E-2</v>
      </c>
      <c r="DD560" s="84">
        <f t="shared" si="1068"/>
        <v>862.11269758371168</v>
      </c>
      <c r="DE560" s="86">
        <f t="shared" si="1014"/>
        <v>2808.3264860599065</v>
      </c>
      <c r="DF560" s="86">
        <f t="shared" si="1015"/>
        <v>1123.3305944239626</v>
      </c>
      <c r="DG560" s="86">
        <f t="shared" si="1016"/>
        <v>702.08162151497663</v>
      </c>
      <c r="DH560" s="86">
        <f t="shared" si="1017"/>
        <v>0.1944996900269442</v>
      </c>
      <c r="DI560" s="86">
        <f t="shared" si="1018"/>
        <v>0.34764220443994992</v>
      </c>
      <c r="DJ560" s="86">
        <f t="shared" si="1019"/>
        <v>16.133510546285716</v>
      </c>
      <c r="DK560" s="86">
        <f t="shared" si="1020"/>
        <v>-361.27117059333449</v>
      </c>
      <c r="DL560" s="86">
        <f t="shared" si="1078"/>
        <v>-361.27117059333449</v>
      </c>
      <c r="DM560" s="86">
        <f t="shared" si="1021"/>
        <v>-361.27117059333449</v>
      </c>
      <c r="DN560" s="85">
        <f t="shared" si="1022"/>
        <v>0</v>
      </c>
      <c r="DO560" s="85">
        <f t="shared" si="1069"/>
        <v>0</v>
      </c>
      <c r="DP560" s="85">
        <f t="shared" si="1023"/>
        <v>0</v>
      </c>
      <c r="DQ560" s="85">
        <f t="shared" si="1070"/>
        <v>0</v>
      </c>
      <c r="DR560" s="85">
        <f t="shared" si="1024"/>
        <v>0</v>
      </c>
      <c r="DS560" s="85">
        <f t="shared" si="1071"/>
        <v>0</v>
      </c>
      <c r="DT560" s="81"/>
      <c r="DU560" s="81"/>
      <c r="DV560" s="81">
        <f t="shared" si="1072"/>
        <v>0</v>
      </c>
      <c r="DW560" s="100"/>
    </row>
    <row r="561" spans="1:127" x14ac:dyDescent="0.2">
      <c r="A561" s="59">
        <f t="shared" si="1025"/>
        <v>74.13333333333351</v>
      </c>
      <c r="B561" s="44">
        <f t="shared" si="1026"/>
        <v>74133.333333333503</v>
      </c>
      <c r="C561" s="52">
        <f t="shared" si="960"/>
        <v>133.33333333333334</v>
      </c>
      <c r="D561" s="50">
        <f t="shared" si="961"/>
        <v>4</v>
      </c>
      <c r="E561" s="44">
        <f t="shared" si="962"/>
        <v>4.13</v>
      </c>
      <c r="F561" s="47">
        <f t="shared" si="963"/>
        <v>0.02</v>
      </c>
      <c r="G561" s="52">
        <f t="shared" si="1027"/>
        <v>2.4366225095622373E-2</v>
      </c>
      <c r="H561" s="57">
        <f t="shared" si="1028"/>
        <v>712.62611001234291</v>
      </c>
      <c r="I561" s="52">
        <f t="shared" si="1029"/>
        <v>0</v>
      </c>
      <c r="J561" s="54">
        <f t="shared" si="1030"/>
        <v>2186.5288732611998</v>
      </c>
      <c r="K561" s="46">
        <f t="shared" si="1073"/>
        <v>2186.5288732611998</v>
      </c>
      <c r="L561" s="80">
        <f t="shared" si="964"/>
        <v>0</v>
      </c>
      <c r="M561" s="142">
        <f t="shared" si="965"/>
        <v>0</v>
      </c>
      <c r="N561" s="60">
        <f t="shared" si="966"/>
        <v>4.13</v>
      </c>
      <c r="O561" s="53">
        <f t="shared" si="967"/>
        <v>0</v>
      </c>
      <c r="P561" s="58">
        <f t="shared" si="1031"/>
        <v>2.7821734485174296</v>
      </c>
      <c r="Q561" s="49">
        <f t="shared" si="968"/>
        <v>2.7821734485174296</v>
      </c>
      <c r="R561" s="143">
        <f t="shared" si="969"/>
        <v>0.02</v>
      </c>
      <c r="S561" s="51">
        <f t="shared" si="1032"/>
        <v>1.8926035596554012E-2</v>
      </c>
      <c r="T561" s="57">
        <f t="shared" si="1033"/>
        <v>722.07900296373077</v>
      </c>
      <c r="U561" s="53">
        <f t="shared" si="970"/>
        <v>0</v>
      </c>
      <c r="V561" s="58">
        <f t="shared" si="1034"/>
        <v>2.7808404040658696</v>
      </c>
      <c r="W561" s="49">
        <f t="shared" si="971"/>
        <v>2.7808404040658696</v>
      </c>
      <c r="X561" s="143">
        <f t="shared" si="972"/>
        <v>0.02</v>
      </c>
      <c r="Y561" s="51">
        <f t="shared" si="1035"/>
        <v>1.8331213815298258E-2</v>
      </c>
      <c r="Z561" s="57">
        <f t="shared" si="1036"/>
        <v>707.61617339091708</v>
      </c>
      <c r="AA561" s="53">
        <f t="shared" si="973"/>
        <v>0</v>
      </c>
      <c r="AB561" s="58">
        <f t="shared" si="1037"/>
        <v>2.7830266205964755</v>
      </c>
      <c r="AC561" s="49">
        <f t="shared" si="974"/>
        <v>2.7830266205964755</v>
      </c>
      <c r="AD561" s="143">
        <f t="shared" si="975"/>
        <v>0.02</v>
      </c>
      <c r="AE561" s="49">
        <f t="shared" si="1074"/>
        <v>1.8278523966449259E-2</v>
      </c>
      <c r="AF561" s="57">
        <f t="shared" si="1038"/>
        <v>704.73981788473577</v>
      </c>
      <c r="AG561" s="53">
        <f t="shared" si="976"/>
        <v>0</v>
      </c>
      <c r="AH561" s="58">
        <f t="shared" si="1039"/>
        <v>2.7835625379608877</v>
      </c>
      <c r="AI561" s="49">
        <f t="shared" si="977"/>
        <v>2.7835625379608877</v>
      </c>
      <c r="AJ561" s="143">
        <f t="shared" si="978"/>
        <v>0.02</v>
      </c>
      <c r="AK561" s="51">
        <f t="shared" si="1040"/>
        <v>1.8279082291310662E-2</v>
      </c>
      <c r="AL561" s="57">
        <f t="shared" si="1041"/>
        <v>704.41273800488182</v>
      </c>
      <c r="AM561" s="53">
        <f t="shared" si="979"/>
        <v>0</v>
      </c>
      <c r="AN561" s="58">
        <f t="shared" si="1042"/>
        <v>2.7836256114050473</v>
      </c>
      <c r="AO561" s="49">
        <f t="shared" si="980"/>
        <v>2.7836256114050473</v>
      </c>
      <c r="AP561" s="143">
        <f t="shared" si="981"/>
        <v>0.02</v>
      </c>
      <c r="AQ561" s="51">
        <f t="shared" si="1043"/>
        <v>1.8279377941042858E-2</v>
      </c>
      <c r="AR561" s="57">
        <f t="shared" si="1044"/>
        <v>704.38280213840858</v>
      </c>
      <c r="AS561" s="44">
        <f t="shared" si="982"/>
        <v>3935.7519718701597</v>
      </c>
      <c r="AT561" s="44">
        <f t="shared" si="983"/>
        <v>1574.3007887480637</v>
      </c>
      <c r="AU561" s="44">
        <f t="shared" si="984"/>
        <v>983.93799296753991</v>
      </c>
      <c r="AV561" s="47">
        <f t="shared" si="985"/>
        <v>1.563570925575319</v>
      </c>
      <c r="AW561" s="47">
        <f t="shared" si="986"/>
        <v>12.699336303612835</v>
      </c>
      <c r="AX561" s="86">
        <f t="shared" si="987"/>
        <v>295.23307339462758</v>
      </c>
      <c r="AY561" s="86">
        <f t="shared" si="988"/>
        <v>64.432609269767383</v>
      </c>
      <c r="AZ561" s="10">
        <f t="shared" si="1045"/>
        <v>64.432609269767383</v>
      </c>
      <c r="BA561" s="44">
        <f t="shared" si="989"/>
        <v>64.432609269767383</v>
      </c>
      <c r="BB561" s="9">
        <f t="shared" si="990"/>
        <v>64.432609269767383</v>
      </c>
      <c r="BC561" s="45">
        <f t="shared" si="1079"/>
        <v>8591.0145693023187</v>
      </c>
      <c r="BD561" s="9">
        <f t="shared" si="991"/>
        <v>64.432609269767383</v>
      </c>
      <c r="BE561" s="45">
        <f t="shared" si="1075"/>
        <v>8591.0145693023187</v>
      </c>
      <c r="BF561" s="9">
        <f t="shared" si="992"/>
        <v>64.432609269767383</v>
      </c>
      <c r="BG561" s="45">
        <f t="shared" si="1076"/>
        <v>8591.0145693023187</v>
      </c>
      <c r="BH561" s="58"/>
      <c r="BI561" s="58"/>
      <c r="BJ561" s="58">
        <f t="shared" si="1046"/>
        <v>-64.432609269767383</v>
      </c>
      <c r="BK561" s="97"/>
      <c r="BL561" s="44"/>
      <c r="BM561" s="82">
        <f t="shared" si="1047"/>
        <v>55.6</v>
      </c>
      <c r="BN561" s="86">
        <f t="shared" si="1048"/>
        <v>55600</v>
      </c>
      <c r="BO561" s="86">
        <f t="shared" si="1049"/>
        <v>100</v>
      </c>
      <c r="BP561" s="84">
        <f t="shared" si="993"/>
        <v>4</v>
      </c>
      <c r="BQ561" s="84">
        <f t="shared" si="994"/>
        <v>4.13</v>
      </c>
      <c r="BR561" s="84">
        <f t="shared" si="995"/>
        <v>0.02</v>
      </c>
      <c r="BS561" s="84">
        <f t="shared" si="1050"/>
        <v>3.2133943074937978E-2</v>
      </c>
      <c r="BT561" s="84">
        <f t="shared" si="1051"/>
        <v>939.86586993459582</v>
      </c>
      <c r="BU561" s="84">
        <f t="shared" si="1052"/>
        <v>0</v>
      </c>
      <c r="BV561" s="83">
        <f t="shared" si="1053"/>
        <v>1563.4186811443926</v>
      </c>
      <c r="BW561" s="81">
        <f t="shared" si="1077"/>
        <v>1563.4186811443926</v>
      </c>
      <c r="BX561" s="83">
        <f t="shared" si="996"/>
        <v>0</v>
      </c>
      <c r="BY561" s="141">
        <f t="shared" si="997"/>
        <v>0</v>
      </c>
      <c r="BZ561" s="83">
        <f t="shared" si="998"/>
        <v>4.13</v>
      </c>
      <c r="CA561" s="83">
        <f t="shared" si="999"/>
        <v>0</v>
      </c>
      <c r="CB561" s="83">
        <f t="shared" si="1054"/>
        <v>2.8061559503155222</v>
      </c>
      <c r="CC561" s="83">
        <f t="shared" si="1000"/>
        <v>2.8061559503155222</v>
      </c>
      <c r="CD561" s="143">
        <f t="shared" si="1001"/>
        <v>0.02</v>
      </c>
      <c r="CE561" s="83">
        <f t="shared" si="1055"/>
        <v>1.7926523213569814E-2</v>
      </c>
      <c r="CF561" s="84">
        <f t="shared" si="1056"/>
        <v>936.50026671884848</v>
      </c>
      <c r="CG561" s="83">
        <f t="shared" si="1002"/>
        <v>0</v>
      </c>
      <c r="CH561" s="83">
        <f t="shared" si="1057"/>
        <v>2.803693928705977</v>
      </c>
      <c r="CI561" s="83">
        <f t="shared" si="1003"/>
        <v>2.803693928705977</v>
      </c>
      <c r="CJ561" s="143">
        <f t="shared" si="1004"/>
        <v>0.02</v>
      </c>
      <c r="CK561" s="83">
        <f t="shared" si="1058"/>
        <v>1.7118910799758542E-2</v>
      </c>
      <c r="CL561" s="84">
        <f t="shared" si="1059"/>
        <v>877.22119135281275</v>
      </c>
      <c r="CM561" s="83">
        <f t="shared" si="1005"/>
        <v>0</v>
      </c>
      <c r="CN561" s="83">
        <f t="shared" si="1060"/>
        <v>2.7673436189070624</v>
      </c>
      <c r="CO561" s="83">
        <f t="shared" si="1006"/>
        <v>2.7673436189070624</v>
      </c>
      <c r="CP561" s="143">
        <f t="shared" si="1007"/>
        <v>0.02</v>
      </c>
      <c r="CQ561" s="83">
        <f t="shared" si="1061"/>
        <v>1.727856450428384E-2</v>
      </c>
      <c r="CR561" s="84">
        <f t="shared" si="1062"/>
        <v>864.15549111993448</v>
      </c>
      <c r="CS561" s="83">
        <f t="shared" si="1008"/>
        <v>0</v>
      </c>
      <c r="CT561" s="83">
        <f t="shared" si="1063"/>
        <v>2.7611205250450741</v>
      </c>
      <c r="CU561" s="83">
        <f t="shared" si="1009"/>
        <v>2.7611205250450741</v>
      </c>
      <c r="CV561" s="143">
        <f t="shared" si="1010"/>
        <v>0.02</v>
      </c>
      <c r="CW561" s="83">
        <f t="shared" si="1064"/>
        <v>1.7306526987183903E-2</v>
      </c>
      <c r="CX561" s="84">
        <f t="shared" si="1065"/>
        <v>862.80361726229467</v>
      </c>
      <c r="CY561" s="83">
        <f t="shared" si="1011"/>
        <v>0</v>
      </c>
      <c r="CZ561" s="83">
        <f t="shared" si="1066"/>
        <v>2.7605136320961172</v>
      </c>
      <c r="DA561" s="83">
        <f t="shared" si="1012"/>
        <v>2.7605136320961172</v>
      </c>
      <c r="DB561" s="143">
        <f t="shared" si="1013"/>
        <v>0.02</v>
      </c>
      <c r="DC561" s="83">
        <f t="shared" si="1067"/>
        <v>1.7307446767325835E-2</v>
      </c>
      <c r="DD561" s="84">
        <f t="shared" si="1068"/>
        <v>862.73981173762775</v>
      </c>
      <c r="DE561" s="86">
        <f t="shared" si="1014"/>
        <v>2814.1536260599064</v>
      </c>
      <c r="DF561" s="86">
        <f t="shared" si="1015"/>
        <v>1125.6614504239626</v>
      </c>
      <c r="DG561" s="86">
        <f t="shared" si="1016"/>
        <v>703.5384065149766</v>
      </c>
      <c r="DH561" s="86">
        <f t="shared" si="1017"/>
        <v>0.19393990187709925</v>
      </c>
      <c r="DI561" s="86">
        <f t="shared" si="1018"/>
        <v>0.34580656564206763</v>
      </c>
      <c r="DJ561" s="86">
        <f t="shared" si="1019"/>
        <v>15.973843798192052</v>
      </c>
      <c r="DK561" s="86">
        <f t="shared" si="1020"/>
        <v>-363.71861976536564</v>
      </c>
      <c r="DL561" s="86">
        <f t="shared" si="1078"/>
        <v>-363.71861976536564</v>
      </c>
      <c r="DM561" s="86">
        <f t="shared" si="1021"/>
        <v>-363.71861976536564</v>
      </c>
      <c r="DN561" s="85">
        <f t="shared" si="1022"/>
        <v>0</v>
      </c>
      <c r="DO561" s="85">
        <f t="shared" si="1069"/>
        <v>0</v>
      </c>
      <c r="DP561" s="85">
        <f t="shared" si="1023"/>
        <v>0</v>
      </c>
      <c r="DQ561" s="85">
        <f t="shared" si="1070"/>
        <v>0</v>
      </c>
      <c r="DR561" s="85">
        <f t="shared" si="1024"/>
        <v>0</v>
      </c>
      <c r="DS561" s="85">
        <f t="shared" si="1071"/>
        <v>0</v>
      </c>
      <c r="DT561" s="81"/>
      <c r="DU561" s="81"/>
      <c r="DV561" s="81">
        <f t="shared" si="1072"/>
        <v>0</v>
      </c>
      <c r="DW561" s="100"/>
    </row>
    <row r="562" spans="1:127" x14ac:dyDescent="0.2">
      <c r="A562" s="59">
        <f t="shared" si="1025"/>
        <v>74.266666666666836</v>
      </c>
      <c r="B562" s="44">
        <f t="shared" si="1026"/>
        <v>74266.666666666832</v>
      </c>
      <c r="C562" s="52">
        <f t="shared" si="960"/>
        <v>133.33333333333334</v>
      </c>
      <c r="D562" s="50">
        <f t="shared" si="961"/>
        <v>4</v>
      </c>
      <c r="E562" s="44">
        <f t="shared" si="962"/>
        <v>4.13</v>
      </c>
      <c r="F562" s="47">
        <f t="shared" si="963"/>
        <v>0.02</v>
      </c>
      <c r="G562" s="52">
        <f t="shared" si="1027"/>
        <v>2.4363558428955705E-2</v>
      </c>
      <c r="H562" s="57">
        <f t="shared" si="1028"/>
        <v>713.41270861645228</v>
      </c>
      <c r="I562" s="52">
        <f t="shared" si="1029"/>
        <v>0</v>
      </c>
      <c r="J562" s="54">
        <f t="shared" si="1030"/>
        <v>2190.8452732612</v>
      </c>
      <c r="K562" s="46">
        <f t="shared" si="1073"/>
        <v>2190.8452732612</v>
      </c>
      <c r="L562" s="80">
        <f t="shared" si="964"/>
        <v>0</v>
      </c>
      <c r="M562" s="142">
        <f t="shared" si="965"/>
        <v>0</v>
      </c>
      <c r="N562" s="60">
        <f t="shared" si="966"/>
        <v>4.13</v>
      </c>
      <c r="O562" s="53">
        <f t="shared" si="967"/>
        <v>0</v>
      </c>
      <c r="P562" s="58">
        <f t="shared" si="1031"/>
        <v>2.7823622856656121</v>
      </c>
      <c r="Q562" s="49">
        <f t="shared" si="968"/>
        <v>2.7823622856656121</v>
      </c>
      <c r="R562" s="143">
        <f t="shared" si="969"/>
        <v>0.02</v>
      </c>
      <c r="S562" s="51">
        <f t="shared" si="1032"/>
        <v>1.8923368929887344E-2</v>
      </c>
      <c r="T562" s="57">
        <f t="shared" si="1033"/>
        <v>722.98595347626645</v>
      </c>
      <c r="U562" s="53">
        <f t="shared" si="970"/>
        <v>0</v>
      </c>
      <c r="V562" s="58">
        <f t="shared" si="1034"/>
        <v>2.7810435006935146</v>
      </c>
      <c r="W562" s="49">
        <f t="shared" si="971"/>
        <v>2.7810435006935146</v>
      </c>
      <c r="X562" s="143">
        <f t="shared" si="972"/>
        <v>0.02</v>
      </c>
      <c r="Y562" s="51">
        <f t="shared" si="1035"/>
        <v>1.832854714863159E-2</v>
      </c>
      <c r="Z562" s="57">
        <f t="shared" si="1036"/>
        <v>708.4950386651301</v>
      </c>
      <c r="AA562" s="53">
        <f t="shared" si="973"/>
        <v>0</v>
      </c>
      <c r="AB562" s="58">
        <f t="shared" si="1037"/>
        <v>2.7831839130686564</v>
      </c>
      <c r="AC562" s="49">
        <f t="shared" si="974"/>
        <v>2.7831839130686564</v>
      </c>
      <c r="AD562" s="143">
        <f t="shared" si="975"/>
        <v>0.02</v>
      </c>
      <c r="AE562" s="49">
        <f t="shared" si="1074"/>
        <v>1.8275857299782591E-2</v>
      </c>
      <c r="AF562" s="57">
        <f t="shared" si="1038"/>
        <v>705.61546842039604</v>
      </c>
      <c r="AG562" s="53">
        <f t="shared" si="976"/>
        <v>0</v>
      </c>
      <c r="AH562" s="58">
        <f t="shared" si="1039"/>
        <v>2.7837106157365237</v>
      </c>
      <c r="AI562" s="49">
        <f t="shared" si="977"/>
        <v>2.7837106157365237</v>
      </c>
      <c r="AJ562" s="143">
        <f t="shared" si="978"/>
        <v>0.02</v>
      </c>
      <c r="AK562" s="51">
        <f t="shared" si="1040"/>
        <v>1.8276415624643993E-2</v>
      </c>
      <c r="AL562" s="57">
        <f t="shared" si="1041"/>
        <v>705.28824669605069</v>
      </c>
      <c r="AM562" s="53">
        <f t="shared" si="979"/>
        <v>0</v>
      </c>
      <c r="AN562" s="58">
        <f t="shared" si="1042"/>
        <v>2.7837726024918092</v>
      </c>
      <c r="AO562" s="49">
        <f t="shared" si="980"/>
        <v>2.7837726024918092</v>
      </c>
      <c r="AP562" s="143">
        <f t="shared" si="981"/>
        <v>0.02</v>
      </c>
      <c r="AQ562" s="51">
        <f t="shared" si="1043"/>
        <v>1.8276711274376189E-2</v>
      </c>
      <c r="AR562" s="57">
        <f t="shared" si="1044"/>
        <v>705.25830515302948</v>
      </c>
      <c r="AS562" s="44">
        <f t="shared" si="982"/>
        <v>3943.5214918701599</v>
      </c>
      <c r="AT562" s="44">
        <f t="shared" si="983"/>
        <v>1577.4085967480639</v>
      </c>
      <c r="AU562" s="44">
        <f t="shared" si="984"/>
        <v>985.88037296753998</v>
      </c>
      <c r="AV562" s="47">
        <f t="shared" si="985"/>
        <v>1.553895398419594</v>
      </c>
      <c r="AW562" s="47">
        <f t="shared" si="986"/>
        <v>12.552014959745787</v>
      </c>
      <c r="AX562" s="86">
        <f t="shared" si="987"/>
        <v>289.75711582651797</v>
      </c>
      <c r="AY562" s="86">
        <f t="shared" si="988"/>
        <v>63.612510218931334</v>
      </c>
      <c r="AZ562" s="10">
        <f t="shared" si="1045"/>
        <v>63.612510218931334</v>
      </c>
      <c r="BA562" s="44">
        <f t="shared" si="989"/>
        <v>63.612510218931334</v>
      </c>
      <c r="BB562" s="9">
        <f t="shared" si="990"/>
        <v>63.612510218931334</v>
      </c>
      <c r="BC562" s="45">
        <f t="shared" si="1079"/>
        <v>8481.6680291908451</v>
      </c>
      <c r="BD562" s="9">
        <f t="shared" si="991"/>
        <v>63.612510218931334</v>
      </c>
      <c r="BE562" s="45">
        <f t="shared" si="1075"/>
        <v>8481.6680291908451</v>
      </c>
      <c r="BF562" s="9">
        <f t="shared" si="992"/>
        <v>63.612510218931334</v>
      </c>
      <c r="BG562" s="45">
        <f t="shared" si="1076"/>
        <v>8481.6680291908451</v>
      </c>
      <c r="BH562" s="58"/>
      <c r="BI562" s="58"/>
      <c r="BJ562" s="58">
        <f t="shared" si="1046"/>
        <v>-63.612510218931334</v>
      </c>
      <c r="BK562" s="97"/>
      <c r="BL562" s="44"/>
      <c r="BM562" s="82">
        <f t="shared" si="1047"/>
        <v>55.7</v>
      </c>
      <c r="BN562" s="86">
        <f t="shared" si="1048"/>
        <v>55700</v>
      </c>
      <c r="BO562" s="86">
        <f t="shared" si="1049"/>
        <v>100</v>
      </c>
      <c r="BP562" s="84">
        <f t="shared" si="993"/>
        <v>4</v>
      </c>
      <c r="BQ562" s="84">
        <f t="shared" si="994"/>
        <v>4.13</v>
      </c>
      <c r="BR562" s="84">
        <f t="shared" si="995"/>
        <v>0.02</v>
      </c>
      <c r="BS562" s="84">
        <f t="shared" si="1050"/>
        <v>3.2131943074937976E-2</v>
      </c>
      <c r="BT562" s="84">
        <f t="shared" si="1051"/>
        <v>940.64390729718502</v>
      </c>
      <c r="BU562" s="84">
        <f t="shared" si="1052"/>
        <v>0</v>
      </c>
      <c r="BV562" s="83">
        <f t="shared" si="1053"/>
        <v>1566.6559811443926</v>
      </c>
      <c r="BW562" s="81">
        <f t="shared" si="1077"/>
        <v>1566.6559811443926</v>
      </c>
      <c r="BX562" s="83">
        <f t="shared" si="996"/>
        <v>0</v>
      </c>
      <c r="BY562" s="141">
        <f t="shared" si="997"/>
        <v>0</v>
      </c>
      <c r="BZ562" s="83">
        <f t="shared" si="998"/>
        <v>4.13</v>
      </c>
      <c r="CA562" s="83">
        <f t="shared" si="999"/>
        <v>0</v>
      </c>
      <c r="CB562" s="83">
        <f t="shared" si="1054"/>
        <v>2.806943192007747</v>
      </c>
      <c r="CC562" s="83">
        <f t="shared" si="1000"/>
        <v>2.806943192007747</v>
      </c>
      <c r="CD562" s="143">
        <f t="shared" si="1001"/>
        <v>0.02</v>
      </c>
      <c r="CE562" s="83">
        <f t="shared" si="1055"/>
        <v>1.7924523213569816E-2</v>
      </c>
      <c r="CF562" s="84">
        <f t="shared" si="1056"/>
        <v>937.13905955613018</v>
      </c>
      <c r="CG562" s="83">
        <f t="shared" si="1002"/>
        <v>0</v>
      </c>
      <c r="CH562" s="83">
        <f t="shared" si="1057"/>
        <v>2.8043702459031583</v>
      </c>
      <c r="CI562" s="83">
        <f t="shared" si="1003"/>
        <v>2.8043702459031583</v>
      </c>
      <c r="CJ562" s="143">
        <f t="shared" si="1004"/>
        <v>0.02</v>
      </c>
      <c r="CK562" s="83">
        <f t="shared" si="1058"/>
        <v>1.7116910799758543E-2</v>
      </c>
      <c r="CL562" s="84">
        <f t="shared" si="1059"/>
        <v>877.831739837599</v>
      </c>
      <c r="CM562" s="83">
        <f t="shared" si="1005"/>
        <v>0</v>
      </c>
      <c r="CN562" s="83">
        <f t="shared" si="1060"/>
        <v>2.7678679687519367</v>
      </c>
      <c r="CO562" s="83">
        <f t="shared" si="1006"/>
        <v>2.7678679687519367</v>
      </c>
      <c r="CP562" s="143">
        <f t="shared" si="1007"/>
        <v>0.02</v>
      </c>
      <c r="CQ562" s="83">
        <f t="shared" si="1061"/>
        <v>1.7276564504283842E-2</v>
      </c>
      <c r="CR562" s="84">
        <f t="shared" si="1062"/>
        <v>864.77982863936074</v>
      </c>
      <c r="CS562" s="83">
        <f t="shared" si="1008"/>
        <v>0</v>
      </c>
      <c r="CT562" s="83">
        <f t="shared" si="1063"/>
        <v>2.7616221091111055</v>
      </c>
      <c r="CU562" s="83">
        <f t="shared" si="1009"/>
        <v>2.7616221091111055</v>
      </c>
      <c r="CV562" s="143">
        <f t="shared" si="1010"/>
        <v>0.02</v>
      </c>
      <c r="CW562" s="83">
        <f t="shared" si="1064"/>
        <v>1.7304526987183905E-2</v>
      </c>
      <c r="CX562" s="84">
        <f t="shared" si="1065"/>
        <v>863.43037465409316</v>
      </c>
      <c r="CY562" s="83">
        <f t="shared" si="1011"/>
        <v>0</v>
      </c>
      <c r="CZ562" s="83">
        <f t="shared" si="1066"/>
        <v>2.7610132258601681</v>
      </c>
      <c r="DA562" s="83">
        <f t="shared" si="1012"/>
        <v>2.7610132258601681</v>
      </c>
      <c r="DB562" s="143">
        <f t="shared" si="1013"/>
        <v>0.02</v>
      </c>
      <c r="DC562" s="83">
        <f t="shared" si="1067"/>
        <v>1.7305446767325837E-2</v>
      </c>
      <c r="DD562" s="84">
        <f t="shared" si="1068"/>
        <v>863.36674023984949</v>
      </c>
      <c r="DE562" s="86">
        <f t="shared" si="1014"/>
        <v>2819.9807660599067</v>
      </c>
      <c r="DF562" s="86">
        <f t="shared" si="1015"/>
        <v>1127.9923064239626</v>
      </c>
      <c r="DG562" s="86">
        <f t="shared" si="1016"/>
        <v>704.99519151497668</v>
      </c>
      <c r="DH562" s="86">
        <f t="shared" si="1017"/>
        <v>0.19338250476590205</v>
      </c>
      <c r="DI562" s="86">
        <f t="shared" si="1018"/>
        <v>0.34398316772362036</v>
      </c>
      <c r="DJ562" s="86">
        <f t="shared" si="1019"/>
        <v>15.815977315529368</v>
      </c>
      <c r="DK562" s="86">
        <f t="shared" si="1020"/>
        <v>-366.16466908834639</v>
      </c>
      <c r="DL562" s="86">
        <f t="shared" si="1078"/>
        <v>-366.16466908834639</v>
      </c>
      <c r="DM562" s="86">
        <f t="shared" si="1021"/>
        <v>-366.16466908834639</v>
      </c>
      <c r="DN562" s="85">
        <f t="shared" si="1022"/>
        <v>0</v>
      </c>
      <c r="DO562" s="85">
        <f t="shared" si="1069"/>
        <v>0</v>
      </c>
      <c r="DP562" s="85">
        <f t="shared" si="1023"/>
        <v>0</v>
      </c>
      <c r="DQ562" s="85">
        <f t="shared" si="1070"/>
        <v>0</v>
      </c>
      <c r="DR562" s="85">
        <f t="shared" si="1024"/>
        <v>0</v>
      </c>
      <c r="DS562" s="85">
        <f t="shared" si="1071"/>
        <v>0</v>
      </c>
      <c r="DT562" s="81"/>
      <c r="DU562" s="81"/>
      <c r="DV562" s="81">
        <f t="shared" si="1072"/>
        <v>0</v>
      </c>
      <c r="DW562" s="100"/>
    </row>
    <row r="563" spans="1:127" x14ac:dyDescent="0.2">
      <c r="A563" s="59">
        <f t="shared" si="1025"/>
        <v>74.400000000000162</v>
      </c>
      <c r="B563" s="44">
        <f t="shared" si="1026"/>
        <v>74400.00000000016</v>
      </c>
      <c r="C563" s="52">
        <f t="shared" si="960"/>
        <v>133.33333333333334</v>
      </c>
      <c r="D563" s="50">
        <f t="shared" si="961"/>
        <v>4</v>
      </c>
      <c r="E563" s="44">
        <f t="shared" si="962"/>
        <v>4.13</v>
      </c>
      <c r="F563" s="47">
        <f t="shared" si="963"/>
        <v>0.02</v>
      </c>
      <c r="G563" s="52">
        <f t="shared" si="1027"/>
        <v>2.4360891762289037E-2</v>
      </c>
      <c r="H563" s="57">
        <f t="shared" si="1028"/>
        <v>714.19922112962809</v>
      </c>
      <c r="I563" s="52">
        <f t="shared" si="1029"/>
        <v>0</v>
      </c>
      <c r="J563" s="54">
        <f t="shared" si="1030"/>
        <v>2195.1616732611997</v>
      </c>
      <c r="K563" s="46">
        <f t="shared" si="1073"/>
        <v>2195.1616732611997</v>
      </c>
      <c r="L563" s="80">
        <f t="shared" si="964"/>
        <v>0</v>
      </c>
      <c r="M563" s="142">
        <f t="shared" si="965"/>
        <v>0</v>
      </c>
      <c r="N563" s="60">
        <f t="shared" si="966"/>
        <v>4.13</v>
      </c>
      <c r="O563" s="53">
        <f t="shared" si="967"/>
        <v>0</v>
      </c>
      <c r="P563" s="58">
        <f t="shared" si="1031"/>
        <v>2.7825533921845786</v>
      </c>
      <c r="Q563" s="49">
        <f t="shared" si="968"/>
        <v>2.7825533921845786</v>
      </c>
      <c r="R563" s="143">
        <f t="shared" si="969"/>
        <v>0.02</v>
      </c>
      <c r="S563" s="51">
        <f t="shared" si="1032"/>
        <v>1.8920702263220675E-2</v>
      </c>
      <c r="T563" s="57">
        <f t="shared" si="1033"/>
        <v>723.89271464555713</v>
      </c>
      <c r="U563" s="53">
        <f t="shared" si="970"/>
        <v>0</v>
      </c>
      <c r="V563" s="58">
        <f t="shared" si="1034"/>
        <v>2.7812496472884343</v>
      </c>
      <c r="W563" s="49">
        <f t="shared" si="971"/>
        <v>2.7812496472884343</v>
      </c>
      <c r="X563" s="143">
        <f t="shared" si="972"/>
        <v>0.02</v>
      </c>
      <c r="Y563" s="51">
        <f t="shared" si="1035"/>
        <v>1.8325880481964922E-2</v>
      </c>
      <c r="Z563" s="57">
        <f t="shared" si="1036"/>
        <v>709.37371190706142</v>
      </c>
      <c r="AA563" s="53">
        <f t="shared" si="973"/>
        <v>0</v>
      </c>
      <c r="AB563" s="58">
        <f t="shared" si="1037"/>
        <v>2.7833440957720814</v>
      </c>
      <c r="AC563" s="49">
        <f t="shared" si="974"/>
        <v>2.7833440957720814</v>
      </c>
      <c r="AD563" s="143">
        <f t="shared" si="975"/>
        <v>0.02</v>
      </c>
      <c r="AE563" s="49">
        <f t="shared" si="1074"/>
        <v>1.8273190633115922E-2</v>
      </c>
      <c r="AF563" s="57">
        <f t="shared" si="1038"/>
        <v>706.49094171703496</v>
      </c>
      <c r="AG563" s="53">
        <f t="shared" si="976"/>
        <v>0</v>
      </c>
      <c r="AH563" s="58">
        <f t="shared" si="1039"/>
        <v>2.7838615659678148</v>
      </c>
      <c r="AI563" s="49">
        <f t="shared" si="977"/>
        <v>2.7838615659678148</v>
      </c>
      <c r="AJ563" s="143">
        <f t="shared" si="978"/>
        <v>0.02</v>
      </c>
      <c r="AK563" s="51">
        <f t="shared" si="1040"/>
        <v>1.8273748957977325E-2</v>
      </c>
      <c r="AL563" s="57">
        <f t="shared" si="1041"/>
        <v>706.16358108787529</v>
      </c>
      <c r="AM563" s="53">
        <f t="shared" si="979"/>
        <v>0</v>
      </c>
      <c r="AN563" s="58">
        <f t="shared" si="1042"/>
        <v>2.7839224652853702</v>
      </c>
      <c r="AO563" s="49">
        <f t="shared" si="980"/>
        <v>2.7839224652853702</v>
      </c>
      <c r="AP563" s="143">
        <f t="shared" si="981"/>
        <v>0.02</v>
      </c>
      <c r="AQ563" s="51">
        <f t="shared" si="1043"/>
        <v>1.8274044607709521E-2</v>
      </c>
      <c r="AR563" s="57">
        <f t="shared" si="1044"/>
        <v>706.13363421425538</v>
      </c>
      <c r="AS563" s="44">
        <f t="shared" si="982"/>
        <v>3951.2910118701593</v>
      </c>
      <c r="AT563" s="44">
        <f t="shared" si="983"/>
        <v>1580.5164047480637</v>
      </c>
      <c r="AU563" s="44">
        <f t="shared" si="984"/>
        <v>987.82275296753983</v>
      </c>
      <c r="AV563" s="47">
        <f t="shared" si="985"/>
        <v>1.5442987865408293</v>
      </c>
      <c r="AW563" s="47">
        <f t="shared" si="986"/>
        <v>12.40669022311935</v>
      </c>
      <c r="AX563" s="86">
        <f t="shared" si="987"/>
        <v>284.3933025260863</v>
      </c>
      <c r="AY563" s="86">
        <f t="shared" si="988"/>
        <v>62.798188408639355</v>
      </c>
      <c r="AZ563" s="10">
        <f t="shared" si="1045"/>
        <v>62.798188408639355</v>
      </c>
      <c r="BA563" s="44">
        <f t="shared" si="989"/>
        <v>62.798188408639355</v>
      </c>
      <c r="BB563" s="9">
        <f t="shared" si="990"/>
        <v>62.798188408639355</v>
      </c>
      <c r="BC563" s="45">
        <f t="shared" si="1079"/>
        <v>8373.091787818581</v>
      </c>
      <c r="BD563" s="9">
        <f t="shared" si="991"/>
        <v>62.798188408639355</v>
      </c>
      <c r="BE563" s="45">
        <f t="shared" si="1075"/>
        <v>8373.091787818581</v>
      </c>
      <c r="BF563" s="9">
        <f t="shared" si="992"/>
        <v>62.798188408639355</v>
      </c>
      <c r="BG563" s="45">
        <f t="shared" si="1076"/>
        <v>8373.091787818581</v>
      </c>
      <c r="BH563" s="58"/>
      <c r="BI563" s="58"/>
      <c r="BJ563" s="58">
        <f t="shared" si="1046"/>
        <v>-62.798188408639355</v>
      </c>
      <c r="BK563" s="97"/>
      <c r="BL563" s="44"/>
      <c r="BM563" s="82">
        <f t="shared" si="1047"/>
        <v>55.800000000000004</v>
      </c>
      <c r="BN563" s="86">
        <f t="shared" si="1048"/>
        <v>55800</v>
      </c>
      <c r="BO563" s="86">
        <f t="shared" si="1049"/>
        <v>100</v>
      </c>
      <c r="BP563" s="84">
        <f t="shared" si="993"/>
        <v>4</v>
      </c>
      <c r="BQ563" s="84">
        <f t="shared" si="994"/>
        <v>4.13</v>
      </c>
      <c r="BR563" s="84">
        <f t="shared" si="995"/>
        <v>0.02</v>
      </c>
      <c r="BS563" s="84">
        <f t="shared" si="1050"/>
        <v>3.2129943074937974E-2</v>
      </c>
      <c r="BT563" s="84">
        <f t="shared" si="1051"/>
        <v>941.42189623362412</v>
      </c>
      <c r="BU563" s="84">
        <f t="shared" si="1052"/>
        <v>0</v>
      </c>
      <c r="BV563" s="83">
        <f t="shared" si="1053"/>
        <v>1569.8932811443926</v>
      </c>
      <c r="BW563" s="81">
        <f t="shared" si="1077"/>
        <v>1569.8932811443926</v>
      </c>
      <c r="BX563" s="83">
        <f t="shared" si="996"/>
        <v>0</v>
      </c>
      <c r="BY563" s="141">
        <f t="shared" si="997"/>
        <v>0</v>
      </c>
      <c r="BZ563" s="83">
        <f t="shared" si="998"/>
        <v>4.13</v>
      </c>
      <c r="CA563" s="83">
        <f t="shared" si="999"/>
        <v>0</v>
      </c>
      <c r="CB563" s="83">
        <f t="shared" si="1054"/>
        <v>2.8077325463562435</v>
      </c>
      <c r="CC563" s="83">
        <f t="shared" si="1000"/>
        <v>2.8077325463562435</v>
      </c>
      <c r="CD563" s="143">
        <f t="shared" si="1001"/>
        <v>0.02</v>
      </c>
      <c r="CE563" s="83">
        <f t="shared" si="1055"/>
        <v>1.7922523213569817E-2</v>
      </c>
      <c r="CF563" s="84">
        <f t="shared" si="1056"/>
        <v>937.77760198422789</v>
      </c>
      <c r="CG563" s="83">
        <f t="shared" si="1002"/>
        <v>0</v>
      </c>
      <c r="CH563" s="83">
        <f t="shared" si="1057"/>
        <v>2.8050478083710493</v>
      </c>
      <c r="CI563" s="83">
        <f t="shared" si="1003"/>
        <v>2.8050478083710493</v>
      </c>
      <c r="CJ563" s="143">
        <f t="shared" si="1004"/>
        <v>0.02</v>
      </c>
      <c r="CK563" s="83">
        <f t="shared" si="1058"/>
        <v>1.7114910799758545E-2</v>
      </c>
      <c r="CL563" s="84">
        <f t="shared" si="1059"/>
        <v>878.44206976192925</v>
      </c>
      <c r="CM563" s="83">
        <f t="shared" si="1005"/>
        <v>0</v>
      </c>
      <c r="CN563" s="83">
        <f t="shared" si="1060"/>
        <v>2.7683935057098559</v>
      </c>
      <c r="CO563" s="83">
        <f t="shared" si="1006"/>
        <v>2.7683935057098559</v>
      </c>
      <c r="CP563" s="143">
        <f t="shared" si="1007"/>
        <v>0.02</v>
      </c>
      <c r="CQ563" s="83">
        <f t="shared" si="1061"/>
        <v>1.7274564504283843E-2</v>
      </c>
      <c r="CR563" s="84">
        <f t="shared" si="1062"/>
        <v>865.40397562539169</v>
      </c>
      <c r="CS563" s="83">
        <f t="shared" si="1008"/>
        <v>0</v>
      </c>
      <c r="CT563" s="83">
        <f t="shared" si="1063"/>
        <v>2.762124966644536</v>
      </c>
      <c r="CU563" s="83">
        <f t="shared" si="1009"/>
        <v>2.762124966644536</v>
      </c>
      <c r="CV563" s="143">
        <f t="shared" si="1010"/>
        <v>0.02</v>
      </c>
      <c r="CW563" s="83">
        <f t="shared" si="1064"/>
        <v>1.7302526987183906E-2</v>
      </c>
      <c r="CX563" s="84">
        <f t="shared" si="1065"/>
        <v>864.05694578886551</v>
      </c>
      <c r="CY563" s="83">
        <f t="shared" si="1011"/>
        <v>0</v>
      </c>
      <c r="CZ563" s="83">
        <f t="shared" si="1066"/>
        <v>2.7615141071435487</v>
      </c>
      <c r="DA563" s="83">
        <f t="shared" si="1012"/>
        <v>2.7615141071435487</v>
      </c>
      <c r="DB563" s="143">
        <f t="shared" si="1013"/>
        <v>0.02</v>
      </c>
      <c r="DC563" s="83">
        <f t="shared" si="1067"/>
        <v>1.7303446767325838E-2</v>
      </c>
      <c r="DD563" s="84">
        <f t="shared" si="1068"/>
        <v>863.99348286481222</v>
      </c>
      <c r="DE563" s="86">
        <f t="shared" si="1014"/>
        <v>2825.8079060599066</v>
      </c>
      <c r="DF563" s="86">
        <f t="shared" si="1015"/>
        <v>1130.3231624239627</v>
      </c>
      <c r="DG563" s="86">
        <f t="shared" si="1016"/>
        <v>706.45197651497665</v>
      </c>
      <c r="DH563" s="86">
        <f t="shared" si="1017"/>
        <v>0.19282748597285854</v>
      </c>
      <c r="DI563" s="86">
        <f t="shared" si="1018"/>
        <v>0.34217191476587183</v>
      </c>
      <c r="DJ563" s="86">
        <f t="shared" si="1019"/>
        <v>15.659888553420977</v>
      </c>
      <c r="DK563" s="86">
        <f t="shared" si="1020"/>
        <v>-368.60931884084636</v>
      </c>
      <c r="DL563" s="86">
        <f t="shared" si="1078"/>
        <v>-368.60931884084636</v>
      </c>
      <c r="DM563" s="86">
        <f t="shared" si="1021"/>
        <v>-368.60931884084636</v>
      </c>
      <c r="DN563" s="85">
        <f t="shared" si="1022"/>
        <v>0</v>
      </c>
      <c r="DO563" s="85">
        <f t="shared" si="1069"/>
        <v>0</v>
      </c>
      <c r="DP563" s="85">
        <f t="shared" si="1023"/>
        <v>0</v>
      </c>
      <c r="DQ563" s="85">
        <f t="shared" si="1070"/>
        <v>0</v>
      </c>
      <c r="DR563" s="85">
        <f t="shared" si="1024"/>
        <v>0</v>
      </c>
      <c r="DS563" s="85">
        <f t="shared" si="1071"/>
        <v>0</v>
      </c>
      <c r="DT563" s="81"/>
      <c r="DU563" s="81"/>
      <c r="DV563" s="81">
        <f t="shared" si="1072"/>
        <v>0</v>
      </c>
      <c r="DW563" s="100"/>
    </row>
    <row r="564" spans="1:127" x14ac:dyDescent="0.2">
      <c r="A564" s="59">
        <f t="shared" si="1025"/>
        <v>74.533333333333488</v>
      </c>
      <c r="B564" s="44">
        <f t="shared" si="1026"/>
        <v>74533.333333333489</v>
      </c>
      <c r="C564" s="52">
        <f t="shared" si="960"/>
        <v>133.33333333333334</v>
      </c>
      <c r="D564" s="50">
        <f t="shared" si="961"/>
        <v>4</v>
      </c>
      <c r="E564" s="44">
        <f t="shared" si="962"/>
        <v>4.13</v>
      </c>
      <c r="F564" s="47">
        <f t="shared" si="963"/>
        <v>0.02</v>
      </c>
      <c r="G564" s="52">
        <f t="shared" si="1027"/>
        <v>2.4358225095622368E-2</v>
      </c>
      <c r="H564" s="57">
        <f t="shared" si="1028"/>
        <v>714.98564755187044</v>
      </c>
      <c r="I564" s="52">
        <f t="shared" si="1029"/>
        <v>0</v>
      </c>
      <c r="J564" s="54">
        <f t="shared" si="1030"/>
        <v>2199.4780732611994</v>
      </c>
      <c r="K564" s="46">
        <f t="shared" si="1073"/>
        <v>2199.4780732611994</v>
      </c>
      <c r="L564" s="80">
        <f t="shared" si="964"/>
        <v>0</v>
      </c>
      <c r="M564" s="142">
        <f t="shared" si="965"/>
        <v>0</v>
      </c>
      <c r="N564" s="60">
        <f t="shared" si="966"/>
        <v>4.13</v>
      </c>
      <c r="O564" s="53">
        <f t="shared" si="967"/>
        <v>0</v>
      </c>
      <c r="P564" s="58">
        <f t="shared" si="1031"/>
        <v>2.7827467665092995</v>
      </c>
      <c r="Q564" s="49">
        <f t="shared" si="968"/>
        <v>2.7827467665092995</v>
      </c>
      <c r="R564" s="143">
        <f t="shared" si="969"/>
        <v>0.02</v>
      </c>
      <c r="S564" s="51">
        <f t="shared" si="1032"/>
        <v>1.8918035596554007E-2</v>
      </c>
      <c r="T564" s="57">
        <f t="shared" si="1033"/>
        <v>724.79928575792826</v>
      </c>
      <c r="U564" s="53">
        <f t="shared" si="970"/>
        <v>0</v>
      </c>
      <c r="V564" s="58">
        <f t="shared" si="1034"/>
        <v>2.7814588407577183</v>
      </c>
      <c r="W564" s="49">
        <f t="shared" si="971"/>
        <v>2.7814588407577183</v>
      </c>
      <c r="X564" s="143">
        <f t="shared" si="972"/>
        <v>0.02</v>
      </c>
      <c r="Y564" s="51">
        <f t="shared" si="1035"/>
        <v>1.8323213815298254E-2</v>
      </c>
      <c r="Z564" s="57">
        <f t="shared" si="1036"/>
        <v>710.25219218139887</v>
      </c>
      <c r="AA564" s="53">
        <f t="shared" si="973"/>
        <v>0</v>
      </c>
      <c r="AB564" s="58">
        <f t="shared" si="1037"/>
        <v>2.7835071656948149</v>
      </c>
      <c r="AC564" s="49">
        <f t="shared" si="974"/>
        <v>2.7835071656948149</v>
      </c>
      <c r="AD564" s="143">
        <f t="shared" si="975"/>
        <v>0.02</v>
      </c>
      <c r="AE564" s="49">
        <f t="shared" si="1074"/>
        <v>1.8270523966449254E-2</v>
      </c>
      <c r="AF564" s="57">
        <f t="shared" si="1038"/>
        <v>707.36623688577527</v>
      </c>
      <c r="AG564" s="53">
        <f t="shared" si="976"/>
        <v>0</v>
      </c>
      <c r="AH564" s="58">
        <f t="shared" si="1039"/>
        <v>2.7840153857862733</v>
      </c>
      <c r="AI564" s="49">
        <f t="shared" si="977"/>
        <v>2.7840153857862733</v>
      </c>
      <c r="AJ564" s="143">
        <f t="shared" si="978"/>
        <v>0.02</v>
      </c>
      <c r="AK564" s="51">
        <f t="shared" si="1040"/>
        <v>1.8271082291310657E-2</v>
      </c>
      <c r="AL564" s="57">
        <f t="shared" si="1041"/>
        <v>707.03874029588678</v>
      </c>
      <c r="AM564" s="53">
        <f t="shared" si="979"/>
        <v>0</v>
      </c>
      <c r="AN564" s="58">
        <f t="shared" si="1042"/>
        <v>2.7840751969448791</v>
      </c>
      <c r="AO564" s="49">
        <f t="shared" si="980"/>
        <v>2.7840751969448791</v>
      </c>
      <c r="AP564" s="143">
        <f t="shared" si="981"/>
        <v>0.02</v>
      </c>
      <c r="AQ564" s="51">
        <f t="shared" si="1043"/>
        <v>1.8271377941042853E-2</v>
      </c>
      <c r="AR564" s="57">
        <f t="shared" si="1044"/>
        <v>707.00878843770488</v>
      </c>
      <c r="AS564" s="44">
        <f t="shared" si="982"/>
        <v>3959.0605318701582</v>
      </c>
      <c r="AT564" s="44">
        <f t="shared" si="983"/>
        <v>1583.6242127480634</v>
      </c>
      <c r="AU564" s="44">
        <f t="shared" si="984"/>
        <v>989.76513296753956</v>
      </c>
      <c r="AV564" s="47">
        <f t="shared" si="985"/>
        <v>1.5347803204411494</v>
      </c>
      <c r="AW564" s="47">
        <f t="shared" si="986"/>
        <v>12.263331585466442</v>
      </c>
      <c r="AX564" s="86">
        <f t="shared" si="987"/>
        <v>279.13913691910432</v>
      </c>
      <c r="AY564" s="86">
        <f t="shared" si="988"/>
        <v>61.989633782344406</v>
      </c>
      <c r="AZ564" s="10">
        <f t="shared" si="1045"/>
        <v>61.989633782344406</v>
      </c>
      <c r="BA564" s="44">
        <f t="shared" si="989"/>
        <v>61.989633782344406</v>
      </c>
      <c r="BB564" s="9">
        <f t="shared" si="990"/>
        <v>61.989633782344406</v>
      </c>
      <c r="BC564" s="45">
        <f t="shared" si="1079"/>
        <v>8265.2845043125872</v>
      </c>
      <c r="BD564" s="9">
        <f t="shared" si="991"/>
        <v>61.989633782344406</v>
      </c>
      <c r="BE564" s="45">
        <f t="shared" si="1075"/>
        <v>8265.2845043125872</v>
      </c>
      <c r="BF564" s="9">
        <f t="shared" si="992"/>
        <v>61.989633782344406</v>
      </c>
      <c r="BG564" s="45">
        <f t="shared" si="1076"/>
        <v>8265.2845043125872</v>
      </c>
      <c r="BH564" s="58"/>
      <c r="BI564" s="58"/>
      <c r="BJ564" s="58">
        <f t="shared" si="1046"/>
        <v>-61.989633782344406</v>
      </c>
      <c r="BK564" s="97"/>
      <c r="BL564" s="44"/>
      <c r="BM564" s="82">
        <f t="shared" si="1047"/>
        <v>55.9</v>
      </c>
      <c r="BN564" s="86">
        <f t="shared" si="1048"/>
        <v>55900</v>
      </c>
      <c r="BO564" s="86">
        <f t="shared" si="1049"/>
        <v>100</v>
      </c>
      <c r="BP564" s="84">
        <f t="shared" si="993"/>
        <v>4</v>
      </c>
      <c r="BQ564" s="84">
        <f t="shared" si="994"/>
        <v>4.13</v>
      </c>
      <c r="BR564" s="84">
        <f t="shared" si="995"/>
        <v>0.02</v>
      </c>
      <c r="BS564" s="84">
        <f t="shared" si="1050"/>
        <v>3.2127943074937972E-2</v>
      </c>
      <c r="BT564" s="84">
        <f t="shared" si="1051"/>
        <v>942.19983674391312</v>
      </c>
      <c r="BU564" s="84">
        <f t="shared" si="1052"/>
        <v>0</v>
      </c>
      <c r="BV564" s="83">
        <f t="shared" si="1053"/>
        <v>1573.1305811443926</v>
      </c>
      <c r="BW564" s="81">
        <f t="shared" si="1077"/>
        <v>1573.1305811443926</v>
      </c>
      <c r="BX564" s="83">
        <f t="shared" si="996"/>
        <v>0</v>
      </c>
      <c r="BY564" s="141">
        <f t="shared" si="997"/>
        <v>0</v>
      </c>
      <c r="BZ564" s="83">
        <f t="shared" si="998"/>
        <v>4.13</v>
      </c>
      <c r="CA564" s="83">
        <f t="shared" si="999"/>
        <v>0</v>
      </c>
      <c r="CB564" s="83">
        <f t="shared" si="1054"/>
        <v>2.8085240131223923</v>
      </c>
      <c r="CC564" s="83">
        <f t="shared" si="1000"/>
        <v>2.8085240131223923</v>
      </c>
      <c r="CD564" s="143">
        <f t="shared" si="1001"/>
        <v>0.02</v>
      </c>
      <c r="CE564" s="83">
        <f t="shared" si="1055"/>
        <v>1.7920523213569819E-2</v>
      </c>
      <c r="CF564" s="84">
        <f t="shared" si="1056"/>
        <v>938.41589366328503</v>
      </c>
      <c r="CG564" s="83">
        <f t="shared" si="1002"/>
        <v>0</v>
      </c>
      <c r="CH564" s="83">
        <f t="shared" si="1057"/>
        <v>2.805726614231669</v>
      </c>
      <c r="CI564" s="83">
        <f t="shared" si="1003"/>
        <v>2.805726614231669</v>
      </c>
      <c r="CJ564" s="143">
        <f t="shared" si="1004"/>
        <v>0.02</v>
      </c>
      <c r="CK564" s="83">
        <f t="shared" si="1058"/>
        <v>1.7112910799758546E-2</v>
      </c>
      <c r="CL564" s="84">
        <f t="shared" si="1059"/>
        <v>879.052180960344</v>
      </c>
      <c r="CM564" s="83">
        <f t="shared" si="1005"/>
        <v>0</v>
      </c>
      <c r="CN564" s="83">
        <f t="shared" si="1060"/>
        <v>2.7689202282647951</v>
      </c>
      <c r="CO564" s="83">
        <f t="shared" si="1006"/>
        <v>2.7689202282647951</v>
      </c>
      <c r="CP564" s="143">
        <f t="shared" si="1007"/>
        <v>0.02</v>
      </c>
      <c r="CQ564" s="83">
        <f t="shared" si="1061"/>
        <v>1.7272564504283845E-2</v>
      </c>
      <c r="CR564" s="84">
        <f t="shared" si="1062"/>
        <v>866.02793188264548</v>
      </c>
      <c r="CS564" s="83">
        <f t="shared" si="1008"/>
        <v>0</v>
      </c>
      <c r="CT564" s="83">
        <f t="shared" si="1063"/>
        <v>2.7626290962544324</v>
      </c>
      <c r="CU564" s="83">
        <f t="shared" si="1009"/>
        <v>2.7626290962544324</v>
      </c>
      <c r="CV564" s="143">
        <f t="shared" si="1010"/>
        <v>0.02</v>
      </c>
      <c r="CW564" s="83">
        <f t="shared" si="1064"/>
        <v>1.7300526987183908E-2</v>
      </c>
      <c r="CX564" s="84">
        <f t="shared" si="1065"/>
        <v>864.68333044546569</v>
      </c>
      <c r="CY564" s="83">
        <f t="shared" si="1011"/>
        <v>0</v>
      </c>
      <c r="CZ564" s="83">
        <f t="shared" si="1066"/>
        <v>2.7620162745654424</v>
      </c>
      <c r="DA564" s="83">
        <f t="shared" si="1012"/>
        <v>2.7620162745654424</v>
      </c>
      <c r="DB564" s="143">
        <f t="shared" si="1013"/>
        <v>0.02</v>
      </c>
      <c r="DC564" s="83">
        <f t="shared" si="1067"/>
        <v>1.730144676732584E-2</v>
      </c>
      <c r="DD564" s="84">
        <f t="shared" si="1068"/>
        <v>864.62003938764758</v>
      </c>
      <c r="DE564" s="86">
        <f t="shared" si="1014"/>
        <v>2831.6350460599065</v>
      </c>
      <c r="DF564" s="86">
        <f t="shared" si="1015"/>
        <v>1132.6540184239625</v>
      </c>
      <c r="DG564" s="86">
        <f t="shared" si="1016"/>
        <v>707.90876151497662</v>
      </c>
      <c r="DH564" s="86">
        <f t="shared" si="1017"/>
        <v>0.19227483285712935</v>
      </c>
      <c r="DI564" s="86">
        <f t="shared" si="1018"/>
        <v>0.34037271170337968</v>
      </c>
      <c r="DJ564" s="86">
        <f t="shared" si="1019"/>
        <v>15.505555275514448</v>
      </c>
      <c r="DK564" s="86">
        <f t="shared" si="1020"/>
        <v>-371.05256930318086</v>
      </c>
      <c r="DL564" s="86">
        <f t="shared" si="1078"/>
        <v>-371.05256930318086</v>
      </c>
      <c r="DM564" s="86">
        <f t="shared" si="1021"/>
        <v>-371.05256930318086</v>
      </c>
      <c r="DN564" s="85">
        <f t="shared" si="1022"/>
        <v>0</v>
      </c>
      <c r="DO564" s="85">
        <f t="shared" si="1069"/>
        <v>0</v>
      </c>
      <c r="DP564" s="85">
        <f t="shared" si="1023"/>
        <v>0</v>
      </c>
      <c r="DQ564" s="85">
        <f t="shared" si="1070"/>
        <v>0</v>
      </c>
      <c r="DR564" s="85">
        <f t="shared" si="1024"/>
        <v>0</v>
      </c>
      <c r="DS564" s="85">
        <f t="shared" si="1071"/>
        <v>0</v>
      </c>
      <c r="DT564" s="81"/>
      <c r="DU564" s="81"/>
      <c r="DV564" s="81">
        <f t="shared" si="1072"/>
        <v>0</v>
      </c>
      <c r="DW564" s="100"/>
    </row>
    <row r="565" spans="1:127" x14ac:dyDescent="0.2">
      <c r="A565" s="59">
        <f t="shared" si="1025"/>
        <v>74.666666666666814</v>
      </c>
      <c r="B565" s="44">
        <f t="shared" si="1026"/>
        <v>74666.666666666817</v>
      </c>
      <c r="C565" s="52">
        <f t="shared" si="960"/>
        <v>133.33333333333334</v>
      </c>
      <c r="D565" s="50">
        <f t="shared" si="961"/>
        <v>4</v>
      </c>
      <c r="E565" s="44">
        <f t="shared" si="962"/>
        <v>4.13</v>
      </c>
      <c r="F565" s="47">
        <f t="shared" si="963"/>
        <v>0.02</v>
      </c>
      <c r="G565" s="52">
        <f t="shared" si="1027"/>
        <v>2.43555584289557E-2</v>
      </c>
      <c r="H565" s="57">
        <f t="shared" si="1028"/>
        <v>715.77198788317924</v>
      </c>
      <c r="I565" s="52">
        <f t="shared" si="1029"/>
        <v>0</v>
      </c>
      <c r="J565" s="54">
        <f t="shared" si="1030"/>
        <v>2203.7944732611995</v>
      </c>
      <c r="K565" s="46">
        <f t="shared" si="1073"/>
        <v>2203.7944732611995</v>
      </c>
      <c r="L565" s="80">
        <f t="shared" si="964"/>
        <v>0</v>
      </c>
      <c r="M565" s="142">
        <f t="shared" si="965"/>
        <v>0</v>
      </c>
      <c r="N565" s="60">
        <f t="shared" si="966"/>
        <v>4.13</v>
      </c>
      <c r="O565" s="53">
        <f t="shared" si="967"/>
        <v>0</v>
      </c>
      <c r="P565" s="58">
        <f t="shared" si="1031"/>
        <v>2.7829424070806796</v>
      </c>
      <c r="Q565" s="49">
        <f t="shared" si="968"/>
        <v>2.7829424070806796</v>
      </c>
      <c r="R565" s="143">
        <f t="shared" si="969"/>
        <v>0.02</v>
      </c>
      <c r="S565" s="51">
        <f t="shared" si="1032"/>
        <v>1.8915368929887339E-2</v>
      </c>
      <c r="T565" s="57">
        <f t="shared" si="1033"/>
        <v>725.70566610082722</v>
      </c>
      <c r="U565" s="53">
        <f t="shared" si="970"/>
        <v>0</v>
      </c>
      <c r="V565" s="58">
        <f t="shared" si="1034"/>
        <v>2.7816710780096221</v>
      </c>
      <c r="W565" s="49">
        <f t="shared" si="971"/>
        <v>2.7816710780096221</v>
      </c>
      <c r="X565" s="143">
        <f t="shared" si="972"/>
        <v>0.02</v>
      </c>
      <c r="Y565" s="51">
        <f t="shared" si="1035"/>
        <v>1.8320547148631586E-2</v>
      </c>
      <c r="Z565" s="57">
        <f t="shared" si="1036"/>
        <v>711.13047855464959</v>
      </c>
      <c r="AA565" s="53">
        <f t="shared" si="973"/>
        <v>0</v>
      </c>
      <c r="AB565" s="58">
        <f t="shared" si="1037"/>
        <v>2.7836731198226889</v>
      </c>
      <c r="AC565" s="49">
        <f t="shared" si="974"/>
        <v>2.7836731198226889</v>
      </c>
      <c r="AD565" s="143">
        <f t="shared" si="975"/>
        <v>0.02</v>
      </c>
      <c r="AE565" s="49">
        <f t="shared" si="1074"/>
        <v>1.8267857299782586E-2</v>
      </c>
      <c r="AF565" s="57">
        <f t="shared" si="1038"/>
        <v>708.24135303939488</v>
      </c>
      <c r="AG565" s="53">
        <f t="shared" si="976"/>
        <v>0</v>
      </c>
      <c r="AH565" s="58">
        <f t="shared" si="1039"/>
        <v>2.784172072321649</v>
      </c>
      <c r="AI565" s="49">
        <f t="shared" si="977"/>
        <v>2.784172072321649</v>
      </c>
      <c r="AJ565" s="143">
        <f t="shared" si="978"/>
        <v>0.02</v>
      </c>
      <c r="AK565" s="51">
        <f t="shared" si="1040"/>
        <v>1.8268415624643989E-2</v>
      </c>
      <c r="AL565" s="57">
        <f t="shared" si="1041"/>
        <v>707.91372343720377</v>
      </c>
      <c r="AM565" s="53">
        <f t="shared" si="979"/>
        <v>0</v>
      </c>
      <c r="AN565" s="58">
        <f t="shared" si="1042"/>
        <v>2.7842307946277622</v>
      </c>
      <c r="AO565" s="49">
        <f t="shared" si="980"/>
        <v>2.7842307946277622</v>
      </c>
      <c r="AP565" s="143">
        <f t="shared" si="981"/>
        <v>0.02</v>
      </c>
      <c r="AQ565" s="51">
        <f t="shared" si="1043"/>
        <v>1.8268711274376185E-2</v>
      </c>
      <c r="AR565" s="57">
        <f t="shared" si="1044"/>
        <v>707.88376694057274</v>
      </c>
      <c r="AS565" s="44">
        <f t="shared" si="982"/>
        <v>3966.830051870159</v>
      </c>
      <c r="AT565" s="44">
        <f t="shared" si="983"/>
        <v>1586.7320207480634</v>
      </c>
      <c r="AU565" s="44">
        <f t="shared" si="984"/>
        <v>991.70751296753974</v>
      </c>
      <c r="AV565" s="47">
        <f t="shared" si="985"/>
        <v>1.5253392392383869</v>
      </c>
      <c r="AW565" s="47">
        <f t="shared" si="986"/>
        <v>12.12190905333264</v>
      </c>
      <c r="AX565" s="86">
        <f t="shared" si="987"/>
        <v>273.99218219694279</v>
      </c>
      <c r="AY565" s="86">
        <f t="shared" si="988"/>
        <v>61.186836285877234</v>
      </c>
      <c r="AZ565" s="10">
        <f t="shared" si="1045"/>
        <v>61.186836285877234</v>
      </c>
      <c r="BA565" s="44">
        <f t="shared" si="989"/>
        <v>61.186836285877234</v>
      </c>
      <c r="BB565" s="9">
        <f t="shared" si="990"/>
        <v>61.186836285877234</v>
      </c>
      <c r="BC565" s="45">
        <f t="shared" si="1079"/>
        <v>8158.2448381169652</v>
      </c>
      <c r="BD565" s="9">
        <f t="shared" si="991"/>
        <v>61.186836285877234</v>
      </c>
      <c r="BE565" s="45">
        <f t="shared" si="1075"/>
        <v>8158.2448381169652</v>
      </c>
      <c r="BF565" s="9">
        <f t="shared" si="992"/>
        <v>61.186836285877234</v>
      </c>
      <c r="BG565" s="45">
        <f t="shared" si="1076"/>
        <v>8158.2448381169652</v>
      </c>
      <c r="BH565" s="58"/>
      <c r="BI565" s="58"/>
      <c r="BJ565" s="58">
        <f t="shared" si="1046"/>
        <v>-61.186836285877234</v>
      </c>
      <c r="BK565" s="97"/>
      <c r="BL565" s="44"/>
      <c r="BM565" s="82">
        <f t="shared" si="1047"/>
        <v>56</v>
      </c>
      <c r="BN565" s="86">
        <f t="shared" si="1048"/>
        <v>56000</v>
      </c>
      <c r="BO565" s="86">
        <f t="shared" si="1049"/>
        <v>100</v>
      </c>
      <c r="BP565" s="84">
        <f t="shared" si="993"/>
        <v>4</v>
      </c>
      <c r="BQ565" s="84">
        <f t="shared" si="994"/>
        <v>4.13</v>
      </c>
      <c r="BR565" s="84">
        <f t="shared" si="995"/>
        <v>0.02</v>
      </c>
      <c r="BS565" s="84">
        <f t="shared" si="1050"/>
        <v>3.212594307493797E-2</v>
      </c>
      <c r="BT565" s="84">
        <f t="shared" si="1051"/>
        <v>942.97772882805202</v>
      </c>
      <c r="BU565" s="84">
        <f t="shared" si="1052"/>
        <v>0</v>
      </c>
      <c r="BV565" s="83">
        <f t="shared" si="1053"/>
        <v>1576.3678811443926</v>
      </c>
      <c r="BW565" s="81">
        <f t="shared" si="1077"/>
        <v>1576.3678811443926</v>
      </c>
      <c r="BX565" s="83">
        <f t="shared" si="996"/>
        <v>0</v>
      </c>
      <c r="BY565" s="141">
        <f t="shared" si="997"/>
        <v>0</v>
      </c>
      <c r="BZ565" s="83">
        <f t="shared" si="998"/>
        <v>4.13</v>
      </c>
      <c r="CA565" s="83">
        <f t="shared" si="999"/>
        <v>0</v>
      </c>
      <c r="CB565" s="83">
        <f t="shared" si="1054"/>
        <v>2.8093175920695161</v>
      </c>
      <c r="CC565" s="83">
        <f t="shared" si="1000"/>
        <v>2.8093175920695161</v>
      </c>
      <c r="CD565" s="143">
        <f t="shared" si="1001"/>
        <v>0.02</v>
      </c>
      <c r="CE565" s="83">
        <f t="shared" si="1055"/>
        <v>1.791852321356982E-2</v>
      </c>
      <c r="CF565" s="84">
        <f t="shared" si="1056"/>
        <v>939.05393425435147</v>
      </c>
      <c r="CG565" s="83">
        <f t="shared" si="1002"/>
        <v>0</v>
      </c>
      <c r="CH565" s="83">
        <f t="shared" si="1057"/>
        <v>2.8064066616059482</v>
      </c>
      <c r="CI565" s="83">
        <f t="shared" si="1003"/>
        <v>2.8064066616059482</v>
      </c>
      <c r="CJ565" s="143">
        <f t="shared" si="1004"/>
        <v>0.02</v>
      </c>
      <c r="CK565" s="83">
        <f t="shared" si="1058"/>
        <v>1.7110910799758548E-2</v>
      </c>
      <c r="CL565" s="84">
        <f t="shared" si="1059"/>
        <v>879.66207326820324</v>
      </c>
      <c r="CM565" s="83">
        <f t="shared" si="1005"/>
        <v>0</v>
      </c>
      <c r="CN565" s="83">
        <f t="shared" si="1060"/>
        <v>2.7694481349011753</v>
      </c>
      <c r="CO565" s="83">
        <f t="shared" si="1006"/>
        <v>2.7694481349011753</v>
      </c>
      <c r="CP565" s="143">
        <f t="shared" si="1007"/>
        <v>0.02</v>
      </c>
      <c r="CQ565" s="83">
        <f t="shared" si="1061"/>
        <v>1.7270564504283846E-2</v>
      </c>
      <c r="CR565" s="84">
        <f t="shared" si="1062"/>
        <v>866.65169721643804</v>
      </c>
      <c r="CS565" s="83">
        <f t="shared" si="1008"/>
        <v>0</v>
      </c>
      <c r="CT565" s="83">
        <f t="shared" si="1063"/>
        <v>2.7631344965499585</v>
      </c>
      <c r="CU565" s="83">
        <f t="shared" si="1009"/>
        <v>2.7631344965499585</v>
      </c>
      <c r="CV565" s="143">
        <f t="shared" si="1010"/>
        <v>0.02</v>
      </c>
      <c r="CW565" s="83">
        <f t="shared" si="1064"/>
        <v>1.7298526987183909E-2</v>
      </c>
      <c r="CX565" s="84">
        <f t="shared" si="1065"/>
        <v>865.30952840344128</v>
      </c>
      <c r="CY565" s="83">
        <f t="shared" si="1011"/>
        <v>0</v>
      </c>
      <c r="CZ565" s="83">
        <f t="shared" si="1066"/>
        <v>2.762519726744888</v>
      </c>
      <c r="DA565" s="83">
        <f t="shared" si="1012"/>
        <v>2.762519726744888</v>
      </c>
      <c r="DB565" s="143">
        <f t="shared" si="1013"/>
        <v>0.02</v>
      </c>
      <c r="DC565" s="83">
        <f t="shared" si="1067"/>
        <v>1.7299446767325841E-2</v>
      </c>
      <c r="DD565" s="84">
        <f t="shared" si="1068"/>
        <v>865.24640958418263</v>
      </c>
      <c r="DE565" s="86">
        <f t="shared" si="1014"/>
        <v>2837.4621860599068</v>
      </c>
      <c r="DF565" s="86">
        <f t="shared" si="1015"/>
        <v>1134.9848744239625</v>
      </c>
      <c r="DG565" s="86">
        <f t="shared" si="1016"/>
        <v>709.3655465149767</v>
      </c>
      <c r="DH565" s="86">
        <f t="shared" si="1017"/>
        <v>0.19172453285696117</v>
      </c>
      <c r="DI565" s="86">
        <f t="shared" si="1018"/>
        <v>0.33858546431556763</v>
      </c>
      <c r="DJ565" s="86">
        <f t="shared" si="1019"/>
        <v>15.35295554942071</v>
      </c>
      <c r="DK565" s="86">
        <f t="shared" si="1020"/>
        <v>-373.49442075740183</v>
      </c>
      <c r="DL565" s="86">
        <f t="shared" si="1078"/>
        <v>-373.49442075740183</v>
      </c>
      <c r="DM565" s="86">
        <f t="shared" si="1021"/>
        <v>-373.49442075740183</v>
      </c>
      <c r="DN565" s="85">
        <f t="shared" si="1022"/>
        <v>0</v>
      </c>
      <c r="DO565" s="85">
        <f t="shared" si="1069"/>
        <v>0</v>
      </c>
      <c r="DP565" s="85">
        <f t="shared" si="1023"/>
        <v>0</v>
      </c>
      <c r="DQ565" s="85">
        <f t="shared" si="1070"/>
        <v>0</v>
      </c>
      <c r="DR565" s="85">
        <f t="shared" si="1024"/>
        <v>0</v>
      </c>
      <c r="DS565" s="85">
        <f t="shared" si="1071"/>
        <v>0</v>
      </c>
      <c r="DT565" s="81"/>
      <c r="DU565" s="81"/>
      <c r="DV565" s="81">
        <f t="shared" si="1072"/>
        <v>0</v>
      </c>
      <c r="DW565" s="100"/>
    </row>
    <row r="566" spans="1:127" x14ac:dyDescent="0.2">
      <c r="A566" s="59">
        <f t="shared" si="1025"/>
        <v>74.800000000000153</v>
      </c>
      <c r="B566" s="44">
        <f t="shared" si="1026"/>
        <v>74800.000000000146</v>
      </c>
      <c r="C566" s="52">
        <f t="shared" si="960"/>
        <v>133.33333333333334</v>
      </c>
      <c r="D566" s="50">
        <f t="shared" si="961"/>
        <v>4</v>
      </c>
      <c r="E566" s="44">
        <f t="shared" si="962"/>
        <v>4.13</v>
      </c>
      <c r="F566" s="47">
        <f t="shared" si="963"/>
        <v>0.02</v>
      </c>
      <c r="G566" s="52">
        <f t="shared" si="1027"/>
        <v>2.4352891762289032E-2</v>
      </c>
      <c r="H566" s="57">
        <f t="shared" si="1028"/>
        <v>716.55824212355446</v>
      </c>
      <c r="I566" s="52">
        <f t="shared" si="1029"/>
        <v>0</v>
      </c>
      <c r="J566" s="54">
        <f t="shared" si="1030"/>
        <v>2208.1108732611992</v>
      </c>
      <c r="K566" s="46">
        <f t="shared" si="1073"/>
        <v>2208.1108732611992</v>
      </c>
      <c r="L566" s="80">
        <f t="shared" si="964"/>
        <v>0</v>
      </c>
      <c r="M566" s="142">
        <f t="shared" si="965"/>
        <v>0</v>
      </c>
      <c r="N566" s="60">
        <f t="shared" si="966"/>
        <v>4.13</v>
      </c>
      <c r="O566" s="53">
        <f t="shared" si="967"/>
        <v>0</v>
      </c>
      <c r="P566" s="58">
        <f t="shared" si="1031"/>
        <v>2.7831403123455263</v>
      </c>
      <c r="Q566" s="49">
        <f t="shared" si="968"/>
        <v>2.7831403123455263</v>
      </c>
      <c r="R566" s="143">
        <f t="shared" si="969"/>
        <v>0.02</v>
      </c>
      <c r="S566" s="51">
        <f t="shared" si="1032"/>
        <v>1.8912702263220671E-2</v>
      </c>
      <c r="T566" s="57">
        <f t="shared" si="1033"/>
        <v>726.6118549628236</v>
      </c>
      <c r="U566" s="53">
        <f t="shared" si="970"/>
        <v>0</v>
      </c>
      <c r="V566" s="58">
        <f t="shared" si="1034"/>
        <v>2.7818863559535454</v>
      </c>
      <c r="W566" s="49">
        <f t="shared" si="971"/>
        <v>2.7818863559535454</v>
      </c>
      <c r="X566" s="143">
        <f t="shared" si="972"/>
        <v>0.02</v>
      </c>
      <c r="Y566" s="51">
        <f t="shared" si="1035"/>
        <v>1.8317880481964918E-2</v>
      </c>
      <c r="Z566" s="57">
        <f t="shared" si="1036"/>
        <v>712.00857009514448</v>
      </c>
      <c r="AA566" s="53">
        <f t="shared" si="973"/>
        <v>0</v>
      </c>
      <c r="AB566" s="58">
        <f t="shared" si="1037"/>
        <v>2.7838419551393003</v>
      </c>
      <c r="AC566" s="49">
        <f t="shared" si="974"/>
        <v>2.7838419551393003</v>
      </c>
      <c r="AD566" s="143">
        <f t="shared" si="975"/>
        <v>0.02</v>
      </c>
      <c r="AE566" s="49">
        <f t="shared" si="1074"/>
        <v>1.8265190633115918E-2</v>
      </c>
      <c r="AF566" s="57">
        <f t="shared" si="1038"/>
        <v>709.11628929233211</v>
      </c>
      <c r="AG566" s="53">
        <f t="shared" si="976"/>
        <v>0</v>
      </c>
      <c r="AH566" s="58">
        <f t="shared" si="1039"/>
        <v>2.784331622701921</v>
      </c>
      <c r="AI566" s="49">
        <f t="shared" si="977"/>
        <v>2.784331622701921</v>
      </c>
      <c r="AJ566" s="143">
        <f t="shared" si="978"/>
        <v>0.02</v>
      </c>
      <c r="AK566" s="51">
        <f t="shared" si="1040"/>
        <v>1.8265748957977321E-2</v>
      </c>
      <c r="AL566" s="57">
        <f t="shared" si="1041"/>
        <v>708.78852963053782</v>
      </c>
      <c r="AM566" s="53">
        <f t="shared" si="979"/>
        <v>0</v>
      </c>
      <c r="AN566" s="58">
        <f t="shared" si="1042"/>
        <v>2.7843892554897138</v>
      </c>
      <c r="AO566" s="49">
        <f t="shared" si="980"/>
        <v>2.7843892554897138</v>
      </c>
      <c r="AP566" s="143">
        <f t="shared" si="981"/>
        <v>0.02</v>
      </c>
      <c r="AQ566" s="51">
        <f t="shared" si="1043"/>
        <v>1.8266044607709517E-2</v>
      </c>
      <c r="AR566" s="57">
        <f t="shared" si="1044"/>
        <v>708.75856884163602</v>
      </c>
      <c r="AS566" s="44">
        <f t="shared" si="982"/>
        <v>3974.5995718701583</v>
      </c>
      <c r="AT566" s="44">
        <f t="shared" si="983"/>
        <v>1589.8398287480634</v>
      </c>
      <c r="AU566" s="44">
        <f t="shared" si="984"/>
        <v>993.64989296753959</v>
      </c>
      <c r="AV566" s="47">
        <f t="shared" si="985"/>
        <v>1.5159747905579559</v>
      </c>
      <c r="AW566" s="47">
        <f t="shared" si="986"/>
        <v>11.9823931386157</v>
      </c>
      <c r="AX566" s="86">
        <f t="shared" si="987"/>
        <v>268.95005979045766</v>
      </c>
      <c r="AY566" s="86">
        <f t="shared" si="988"/>
        <v>60.389785867488406</v>
      </c>
      <c r="AZ566" s="10">
        <f t="shared" si="1045"/>
        <v>60.389785867488406</v>
      </c>
      <c r="BA566" s="44">
        <f t="shared" si="989"/>
        <v>60.389785867488406</v>
      </c>
      <c r="BB566" s="9">
        <f t="shared" si="990"/>
        <v>60.389785867488406</v>
      </c>
      <c r="BC566" s="45">
        <f t="shared" si="1079"/>
        <v>8051.9714489984544</v>
      </c>
      <c r="BD566" s="9">
        <f t="shared" si="991"/>
        <v>60.389785867488406</v>
      </c>
      <c r="BE566" s="45">
        <f t="shared" si="1075"/>
        <v>8051.9714489984544</v>
      </c>
      <c r="BF566" s="9">
        <f t="shared" si="992"/>
        <v>60.389785867488406</v>
      </c>
      <c r="BG566" s="45">
        <f t="shared" si="1076"/>
        <v>8051.9714489984544</v>
      </c>
      <c r="BH566" s="58"/>
      <c r="BI566" s="58"/>
      <c r="BJ566" s="58">
        <f t="shared" si="1046"/>
        <v>-60.389785867488406</v>
      </c>
      <c r="BK566" s="97"/>
      <c r="BL566" s="44"/>
      <c r="BM566" s="82">
        <f t="shared" si="1047"/>
        <v>56.1</v>
      </c>
      <c r="BN566" s="86">
        <f t="shared" si="1048"/>
        <v>56100</v>
      </c>
      <c r="BO566" s="86">
        <f t="shared" si="1049"/>
        <v>100</v>
      </c>
      <c r="BP566" s="84">
        <f t="shared" si="993"/>
        <v>4</v>
      </c>
      <c r="BQ566" s="84">
        <f t="shared" si="994"/>
        <v>4.13</v>
      </c>
      <c r="BR566" s="84">
        <f t="shared" si="995"/>
        <v>0.02</v>
      </c>
      <c r="BS566" s="84">
        <f t="shared" si="1050"/>
        <v>3.2123943074937968E-2</v>
      </c>
      <c r="BT566" s="84">
        <f t="shared" si="1051"/>
        <v>943.75557248604082</v>
      </c>
      <c r="BU566" s="84">
        <f t="shared" si="1052"/>
        <v>0</v>
      </c>
      <c r="BV566" s="83">
        <f t="shared" si="1053"/>
        <v>1579.6051811443926</v>
      </c>
      <c r="BW566" s="81">
        <f t="shared" si="1077"/>
        <v>1579.6051811443926</v>
      </c>
      <c r="BX566" s="83">
        <f t="shared" si="996"/>
        <v>0</v>
      </c>
      <c r="BY566" s="141">
        <f t="shared" si="997"/>
        <v>0</v>
      </c>
      <c r="BZ566" s="83">
        <f t="shared" si="998"/>
        <v>4.13</v>
      </c>
      <c r="CA566" s="83">
        <f t="shared" si="999"/>
        <v>0</v>
      </c>
      <c r="CB566" s="83">
        <f t="shared" si="1054"/>
        <v>2.8101132829628721</v>
      </c>
      <c r="CC566" s="83">
        <f t="shared" si="1000"/>
        <v>2.8101132829628721</v>
      </c>
      <c r="CD566" s="143">
        <f t="shared" si="1001"/>
        <v>0.02</v>
      </c>
      <c r="CE566" s="83">
        <f t="shared" si="1055"/>
        <v>1.7916523213569822E-2</v>
      </c>
      <c r="CF566" s="84">
        <f t="shared" si="1056"/>
        <v>939.69172341938395</v>
      </c>
      <c r="CG566" s="83">
        <f t="shared" si="1002"/>
        <v>0</v>
      </c>
      <c r="CH566" s="83">
        <f t="shared" si="1057"/>
        <v>2.8070879486137361</v>
      </c>
      <c r="CI566" s="83">
        <f t="shared" si="1003"/>
        <v>2.8070879486137361</v>
      </c>
      <c r="CJ566" s="143">
        <f t="shared" si="1004"/>
        <v>0.02</v>
      </c>
      <c r="CK566" s="83">
        <f t="shared" si="1058"/>
        <v>1.7108910799758549E-2</v>
      </c>
      <c r="CL566" s="84">
        <f t="shared" si="1059"/>
        <v>880.2717465216856</v>
      </c>
      <c r="CM566" s="83">
        <f t="shared" si="1005"/>
        <v>0</v>
      </c>
      <c r="CN566" s="83">
        <f t="shared" si="1060"/>
        <v>2.7699772241038598</v>
      </c>
      <c r="CO566" s="83">
        <f t="shared" si="1006"/>
        <v>2.7699772241038598</v>
      </c>
      <c r="CP566" s="143">
        <f t="shared" si="1007"/>
        <v>0.02</v>
      </c>
      <c r="CQ566" s="83">
        <f t="shared" si="1061"/>
        <v>1.7268564504283847E-2</v>
      </c>
      <c r="CR566" s="84">
        <f t="shared" si="1062"/>
        <v>867.2752714327828</v>
      </c>
      <c r="CS566" s="83">
        <f t="shared" si="1008"/>
        <v>0</v>
      </c>
      <c r="CT566" s="83">
        <f t="shared" si="1063"/>
        <v>2.7636411661403724</v>
      </c>
      <c r="CU566" s="83">
        <f t="shared" si="1009"/>
        <v>2.7636411661403724</v>
      </c>
      <c r="CV566" s="143">
        <f t="shared" si="1010"/>
        <v>0.02</v>
      </c>
      <c r="CW566" s="83">
        <f t="shared" si="1064"/>
        <v>1.7296526987183911E-2</v>
      </c>
      <c r="CX566" s="84">
        <f t="shared" si="1065"/>
        <v>865.93553944303346</v>
      </c>
      <c r="CY566" s="83">
        <f t="shared" si="1011"/>
        <v>0</v>
      </c>
      <c r="CZ566" s="83">
        <f t="shared" si="1066"/>
        <v>2.7630244623007867</v>
      </c>
      <c r="DA566" s="83">
        <f t="shared" si="1012"/>
        <v>2.7630244623007867</v>
      </c>
      <c r="DB566" s="143">
        <f t="shared" si="1013"/>
        <v>0.02</v>
      </c>
      <c r="DC566" s="83">
        <f t="shared" si="1067"/>
        <v>1.7297446767325843E-2</v>
      </c>
      <c r="DD566" s="84">
        <f t="shared" si="1068"/>
        <v>865.8725932309402</v>
      </c>
      <c r="DE566" s="86">
        <f t="shared" si="1014"/>
        <v>2843.2893260599067</v>
      </c>
      <c r="DF566" s="86">
        <f t="shared" si="1015"/>
        <v>1137.3157304239626</v>
      </c>
      <c r="DG566" s="86">
        <f t="shared" si="1016"/>
        <v>710.82233151497667</v>
      </c>
      <c r="DH566" s="86">
        <f t="shared" si="1017"/>
        <v>0.19117657348912284</v>
      </c>
      <c r="DI566" s="86">
        <f t="shared" si="1018"/>
        <v>0.33681007921837591</v>
      </c>
      <c r="DJ566" s="86">
        <f t="shared" si="1019"/>
        <v>15.202067742224948</v>
      </c>
      <c r="DK566" s="86">
        <f t="shared" si="1020"/>
        <v>-375.93487348730116</v>
      </c>
      <c r="DL566" s="86">
        <f t="shared" si="1078"/>
        <v>-375.93487348730116</v>
      </c>
      <c r="DM566" s="86">
        <f t="shared" si="1021"/>
        <v>-375.93487348730116</v>
      </c>
      <c r="DN566" s="85">
        <f t="shared" si="1022"/>
        <v>0</v>
      </c>
      <c r="DO566" s="85">
        <f t="shared" si="1069"/>
        <v>0</v>
      </c>
      <c r="DP566" s="85">
        <f t="shared" si="1023"/>
        <v>0</v>
      </c>
      <c r="DQ566" s="85">
        <f t="shared" si="1070"/>
        <v>0</v>
      </c>
      <c r="DR566" s="85">
        <f t="shared" si="1024"/>
        <v>0</v>
      </c>
      <c r="DS566" s="85">
        <f t="shared" si="1071"/>
        <v>0</v>
      </c>
      <c r="DT566" s="81"/>
      <c r="DU566" s="81"/>
      <c r="DV566" s="81">
        <f t="shared" si="1072"/>
        <v>0</v>
      </c>
      <c r="DW566" s="100"/>
    </row>
    <row r="567" spans="1:127" x14ac:dyDescent="0.2">
      <c r="A567" s="59">
        <f t="shared" si="1025"/>
        <v>74.933333333333479</v>
      </c>
      <c r="B567" s="44">
        <f t="shared" si="1026"/>
        <v>74933.333333333474</v>
      </c>
      <c r="C567" s="52">
        <f t="shared" si="960"/>
        <v>133.33333333333334</v>
      </c>
      <c r="D567" s="50">
        <f t="shared" si="961"/>
        <v>4</v>
      </c>
      <c r="E567" s="44">
        <f t="shared" si="962"/>
        <v>4.13</v>
      </c>
      <c r="F567" s="47">
        <f t="shared" si="963"/>
        <v>0.02</v>
      </c>
      <c r="G567" s="52">
        <f t="shared" si="1027"/>
        <v>2.4350225095622364E-2</v>
      </c>
      <c r="H567" s="57">
        <f t="shared" si="1028"/>
        <v>717.34441027299613</v>
      </c>
      <c r="I567" s="52">
        <f t="shared" si="1029"/>
        <v>0</v>
      </c>
      <c r="J567" s="54">
        <f t="shared" si="1030"/>
        <v>2212.4272732611989</v>
      </c>
      <c r="K567" s="46">
        <f t="shared" si="1073"/>
        <v>2212.4272732611989</v>
      </c>
      <c r="L567" s="80">
        <f t="shared" si="964"/>
        <v>0</v>
      </c>
      <c r="M567" s="142">
        <f t="shared" si="965"/>
        <v>0</v>
      </c>
      <c r="N567" s="60">
        <f t="shared" si="966"/>
        <v>4.13</v>
      </c>
      <c r="O567" s="53">
        <f t="shared" si="967"/>
        <v>0</v>
      </c>
      <c r="P567" s="58">
        <f t="shared" si="1031"/>
        <v>2.7833404807565332</v>
      </c>
      <c r="Q567" s="49">
        <f t="shared" si="968"/>
        <v>2.7833404807565332</v>
      </c>
      <c r="R567" s="143">
        <f t="shared" si="969"/>
        <v>0.02</v>
      </c>
      <c r="S567" s="51">
        <f t="shared" si="1032"/>
        <v>1.8910035596554003E-2</v>
      </c>
      <c r="T567" s="57">
        <f t="shared" si="1033"/>
        <v>727.51785163361058</v>
      </c>
      <c r="U567" s="53">
        <f t="shared" si="970"/>
        <v>0</v>
      </c>
      <c r="V567" s="58">
        <f t="shared" si="1034"/>
        <v>2.7821046715000106</v>
      </c>
      <c r="W567" s="49">
        <f t="shared" si="971"/>
        <v>2.7821046715000106</v>
      </c>
      <c r="X567" s="143">
        <f t="shared" si="972"/>
        <v>0.02</v>
      </c>
      <c r="Y567" s="51">
        <f t="shared" si="1035"/>
        <v>1.8315213815298249E-2</v>
      </c>
      <c r="Z567" s="57">
        <f t="shared" si="1036"/>
        <v>712.88646587304265</v>
      </c>
      <c r="AA567" s="53">
        <f t="shared" si="973"/>
        <v>0</v>
      </c>
      <c r="AB567" s="58">
        <f t="shared" si="1037"/>
        <v>2.7840136686260082</v>
      </c>
      <c r="AC567" s="49">
        <f t="shared" si="974"/>
        <v>2.7840136686260082</v>
      </c>
      <c r="AD567" s="143">
        <f t="shared" si="975"/>
        <v>0.02</v>
      </c>
      <c r="AE567" s="49">
        <f t="shared" si="1074"/>
        <v>1.826252396644925E-2</v>
      </c>
      <c r="AF567" s="57">
        <f t="shared" si="1038"/>
        <v>709.99104476069078</v>
      </c>
      <c r="AG567" s="53">
        <f t="shared" si="976"/>
        <v>0</v>
      </c>
      <c r="AH567" s="58">
        <f t="shared" si="1039"/>
        <v>2.7844940340532984</v>
      </c>
      <c r="AI567" s="49">
        <f t="shared" si="977"/>
        <v>2.7844940340532984</v>
      </c>
      <c r="AJ567" s="143">
        <f t="shared" si="978"/>
        <v>0.02</v>
      </c>
      <c r="AK567" s="51">
        <f t="shared" si="1040"/>
        <v>1.8263082291310653E-2</v>
      </c>
      <c r="AL567" s="57">
        <f t="shared" si="1041"/>
        <v>709.66315799619781</v>
      </c>
      <c r="AM567" s="53">
        <f t="shared" si="979"/>
        <v>0</v>
      </c>
      <c r="AN567" s="58">
        <f t="shared" si="1042"/>
        <v>2.784550576684695</v>
      </c>
      <c r="AO567" s="49">
        <f t="shared" si="980"/>
        <v>2.784550576684695</v>
      </c>
      <c r="AP567" s="143">
        <f t="shared" si="981"/>
        <v>0.02</v>
      </c>
      <c r="AQ567" s="51">
        <f t="shared" si="1043"/>
        <v>1.8263377941042849E-2</v>
      </c>
      <c r="AR567" s="57">
        <f t="shared" si="1044"/>
        <v>709.6331932612577</v>
      </c>
      <c r="AS567" s="44">
        <f t="shared" si="982"/>
        <v>3982.3690918701577</v>
      </c>
      <c r="AT567" s="44">
        <f t="shared" si="983"/>
        <v>1592.9476367480631</v>
      </c>
      <c r="AU567" s="44">
        <f t="shared" si="984"/>
        <v>995.59227296753943</v>
      </c>
      <c r="AV567" s="47">
        <f t="shared" si="985"/>
        <v>1.5066862304262165</v>
      </c>
      <c r="AW567" s="47">
        <f t="shared" si="986"/>
        <v>11.844754849292247</v>
      </c>
      <c r="AX567" s="86">
        <f t="shared" si="987"/>
        <v>264.01044788519158</v>
      </c>
      <c r="AY567" s="86">
        <f t="shared" si="988"/>
        <v>59.598472477892514</v>
      </c>
      <c r="AZ567" s="10">
        <f t="shared" si="1045"/>
        <v>59.598472477892514</v>
      </c>
      <c r="BA567" s="44">
        <f t="shared" si="989"/>
        <v>59.598472477892514</v>
      </c>
      <c r="BB567" s="9">
        <f t="shared" si="990"/>
        <v>59.598472477892514</v>
      </c>
      <c r="BC567" s="45">
        <f t="shared" si="1079"/>
        <v>7946.4629970523356</v>
      </c>
      <c r="BD567" s="9">
        <f t="shared" si="991"/>
        <v>59.598472477892514</v>
      </c>
      <c r="BE567" s="45">
        <f t="shared" si="1075"/>
        <v>7946.4629970523356</v>
      </c>
      <c r="BF567" s="9">
        <f t="shared" si="992"/>
        <v>59.598472477892514</v>
      </c>
      <c r="BG567" s="45">
        <f t="shared" si="1076"/>
        <v>7946.4629970523356</v>
      </c>
      <c r="BH567" s="58"/>
      <c r="BI567" s="58"/>
      <c r="BJ567" s="58">
        <f t="shared" si="1046"/>
        <v>-59.598472477892514</v>
      </c>
      <c r="BK567" s="97"/>
      <c r="BL567" s="44"/>
      <c r="BM567" s="82">
        <f t="shared" si="1047"/>
        <v>56.2</v>
      </c>
      <c r="BN567" s="86">
        <f t="shared" si="1048"/>
        <v>56200</v>
      </c>
      <c r="BO567" s="86">
        <f t="shared" si="1049"/>
        <v>100</v>
      </c>
      <c r="BP567" s="84">
        <f t="shared" si="993"/>
        <v>4</v>
      </c>
      <c r="BQ567" s="84">
        <f t="shared" si="994"/>
        <v>4.13</v>
      </c>
      <c r="BR567" s="84">
        <f t="shared" si="995"/>
        <v>0.02</v>
      </c>
      <c r="BS567" s="84">
        <f t="shared" si="1050"/>
        <v>3.2121943074937966E-2</v>
      </c>
      <c r="BT567" s="84">
        <f t="shared" si="1051"/>
        <v>944.53336771787951</v>
      </c>
      <c r="BU567" s="84">
        <f t="shared" si="1052"/>
        <v>0</v>
      </c>
      <c r="BV567" s="83">
        <f t="shared" si="1053"/>
        <v>1582.8424811443927</v>
      </c>
      <c r="BW567" s="81">
        <f t="shared" si="1077"/>
        <v>1582.8424811443927</v>
      </c>
      <c r="BX567" s="83">
        <f t="shared" si="996"/>
        <v>0</v>
      </c>
      <c r="BY567" s="141">
        <f t="shared" si="997"/>
        <v>0</v>
      </c>
      <c r="BZ567" s="83">
        <f t="shared" si="998"/>
        <v>4.13</v>
      </c>
      <c r="CA567" s="83">
        <f t="shared" si="999"/>
        <v>0</v>
      </c>
      <c r="CB567" s="83">
        <f t="shared" si="1054"/>
        <v>2.8109110855696446</v>
      </c>
      <c r="CC567" s="83">
        <f t="shared" si="1000"/>
        <v>2.8109110855696446</v>
      </c>
      <c r="CD567" s="143">
        <f t="shared" si="1001"/>
        <v>0.02</v>
      </c>
      <c r="CE567" s="83">
        <f t="shared" si="1055"/>
        <v>1.7914523213569823E-2</v>
      </c>
      <c r="CF567" s="84">
        <f t="shared" si="1056"/>
        <v>940.32926082124561</v>
      </c>
      <c r="CG567" s="83">
        <f t="shared" si="1002"/>
        <v>0</v>
      </c>
      <c r="CH567" s="83">
        <f t="shared" si="1057"/>
        <v>2.8077704733738065</v>
      </c>
      <c r="CI567" s="83">
        <f t="shared" si="1003"/>
        <v>2.8077704733738065</v>
      </c>
      <c r="CJ567" s="143">
        <f t="shared" si="1004"/>
        <v>0.02</v>
      </c>
      <c r="CK567" s="83">
        <f t="shared" si="1058"/>
        <v>1.7106910799758551E-2</v>
      </c>
      <c r="CL567" s="84">
        <f t="shared" si="1059"/>
        <v>880.88120055778768</v>
      </c>
      <c r="CM567" s="83">
        <f t="shared" si="1005"/>
        <v>0</v>
      </c>
      <c r="CN567" s="83">
        <f t="shared" si="1060"/>
        <v>2.7705074943581609</v>
      </c>
      <c r="CO567" s="83">
        <f t="shared" si="1006"/>
        <v>2.7705074943581609</v>
      </c>
      <c r="CP567" s="143">
        <f t="shared" si="1007"/>
        <v>0.02</v>
      </c>
      <c r="CQ567" s="83">
        <f t="shared" si="1061"/>
        <v>1.7266564504283849E-2</v>
      </c>
      <c r="CR567" s="84">
        <f t="shared" si="1062"/>
        <v>867.8986543383902</v>
      </c>
      <c r="CS567" s="83">
        <f t="shared" si="1008"/>
        <v>0</v>
      </c>
      <c r="CT567" s="83">
        <f t="shared" si="1063"/>
        <v>2.7641491036350367</v>
      </c>
      <c r="CU567" s="83">
        <f t="shared" si="1009"/>
        <v>2.7641491036350367</v>
      </c>
      <c r="CV567" s="143">
        <f t="shared" si="1010"/>
        <v>0.02</v>
      </c>
      <c r="CW567" s="83">
        <f t="shared" si="1064"/>
        <v>1.7294526987183912E-2</v>
      </c>
      <c r="CX567" s="84">
        <f t="shared" si="1065"/>
        <v>866.56136334517691</v>
      </c>
      <c r="CY567" s="83">
        <f t="shared" si="1011"/>
        <v>0</v>
      </c>
      <c r="CZ567" s="83">
        <f t="shared" si="1066"/>
        <v>2.7635304798519011</v>
      </c>
      <c r="DA567" s="83">
        <f t="shared" si="1012"/>
        <v>2.7635304798519011</v>
      </c>
      <c r="DB567" s="143">
        <f t="shared" si="1013"/>
        <v>0.02</v>
      </c>
      <c r="DC567" s="83">
        <f t="shared" si="1067"/>
        <v>1.7295446767325844E-2</v>
      </c>
      <c r="DD567" s="84">
        <f t="shared" si="1068"/>
        <v>866.49859010513808</v>
      </c>
      <c r="DE567" s="86">
        <f t="shared" si="1014"/>
        <v>2849.116466059907</v>
      </c>
      <c r="DF567" s="86">
        <f t="shared" si="1015"/>
        <v>1139.6465864239626</v>
      </c>
      <c r="DG567" s="86">
        <f t="shared" si="1016"/>
        <v>712.27911651497675</v>
      </c>
      <c r="DH567" s="86">
        <f t="shared" si="1017"/>
        <v>0.1906309423483443</v>
      </c>
      <c r="DI567" s="86">
        <f t="shared" si="1018"/>
        <v>0.33504646385600712</v>
      </c>
      <c r="DJ567" s="86">
        <f t="shared" si="1019"/>
        <v>15.052870516068822</v>
      </c>
      <c r="DK567" s="86">
        <f t="shared" si="1020"/>
        <v>-378.37392777840535</v>
      </c>
      <c r="DL567" s="86">
        <f t="shared" si="1078"/>
        <v>-378.37392777840535</v>
      </c>
      <c r="DM567" s="86">
        <f t="shared" si="1021"/>
        <v>-378.37392777840535</v>
      </c>
      <c r="DN567" s="85">
        <f t="shared" si="1022"/>
        <v>0</v>
      </c>
      <c r="DO567" s="85">
        <f t="shared" si="1069"/>
        <v>0</v>
      </c>
      <c r="DP567" s="85">
        <f t="shared" si="1023"/>
        <v>0</v>
      </c>
      <c r="DQ567" s="85">
        <f t="shared" si="1070"/>
        <v>0</v>
      </c>
      <c r="DR567" s="85">
        <f t="shared" si="1024"/>
        <v>0</v>
      </c>
      <c r="DS567" s="85">
        <f t="shared" si="1071"/>
        <v>0</v>
      </c>
      <c r="DT567" s="81"/>
      <c r="DU567" s="81"/>
      <c r="DV567" s="81">
        <f t="shared" si="1072"/>
        <v>0</v>
      </c>
      <c r="DW567" s="100"/>
    </row>
    <row r="568" spans="1:127" x14ac:dyDescent="0.2">
      <c r="A568" s="59">
        <f t="shared" si="1025"/>
        <v>75.066666666666805</v>
      </c>
      <c r="B568" s="44">
        <f t="shared" si="1026"/>
        <v>75066.666666666802</v>
      </c>
      <c r="C568" s="52">
        <f t="shared" si="960"/>
        <v>133.33333333333334</v>
      </c>
      <c r="D568" s="50">
        <f t="shared" si="961"/>
        <v>4</v>
      </c>
      <c r="E568" s="44">
        <f t="shared" si="962"/>
        <v>4.13</v>
      </c>
      <c r="F568" s="47">
        <f t="shared" si="963"/>
        <v>0.02</v>
      </c>
      <c r="G568" s="52">
        <f t="shared" si="1027"/>
        <v>2.4347558428955696E-2</v>
      </c>
      <c r="H568" s="57">
        <f t="shared" si="1028"/>
        <v>718.13049233150423</v>
      </c>
      <c r="I568" s="52">
        <f t="shared" si="1029"/>
        <v>0</v>
      </c>
      <c r="J568" s="54">
        <f t="shared" si="1030"/>
        <v>2216.7436732611991</v>
      </c>
      <c r="K568" s="46">
        <f t="shared" si="1073"/>
        <v>2216.7436732611991</v>
      </c>
      <c r="L568" s="80">
        <f t="shared" si="964"/>
        <v>0</v>
      </c>
      <c r="M568" s="142">
        <f t="shared" si="965"/>
        <v>0</v>
      </c>
      <c r="N568" s="60">
        <f t="shared" si="966"/>
        <v>4.13</v>
      </c>
      <c r="O568" s="53">
        <f t="shared" si="967"/>
        <v>0</v>
      </c>
      <c r="P568" s="58">
        <f t="shared" si="1031"/>
        <v>2.7835429107722471</v>
      </c>
      <c r="Q568" s="49">
        <f t="shared" si="968"/>
        <v>2.7835429107722471</v>
      </c>
      <c r="R568" s="143">
        <f t="shared" si="969"/>
        <v>0.02</v>
      </c>
      <c r="S568" s="51">
        <f t="shared" si="1032"/>
        <v>1.8907368929887335E-2</v>
      </c>
      <c r="T568" s="57">
        <f t="shared" si="1033"/>
        <v>728.42365540400579</v>
      </c>
      <c r="U568" s="53">
        <f t="shared" si="970"/>
        <v>0</v>
      </c>
      <c r="V568" s="58">
        <f t="shared" si="1034"/>
        <v>2.7823260215606367</v>
      </c>
      <c r="W568" s="49">
        <f t="shared" si="971"/>
        <v>2.7823260215606367</v>
      </c>
      <c r="X568" s="143">
        <f t="shared" si="972"/>
        <v>0.02</v>
      </c>
      <c r="Y568" s="51">
        <f t="shared" si="1035"/>
        <v>1.8312547148631581E-2</v>
      </c>
      <c r="Z568" s="57">
        <f t="shared" si="1036"/>
        <v>713.76416496033551</v>
      </c>
      <c r="AA568" s="53">
        <f t="shared" si="973"/>
        <v>0</v>
      </c>
      <c r="AB568" s="58">
        <f t="shared" si="1037"/>
        <v>2.7841882572619312</v>
      </c>
      <c r="AC568" s="49">
        <f t="shared" si="974"/>
        <v>2.7841882572619312</v>
      </c>
      <c r="AD568" s="143">
        <f t="shared" si="975"/>
        <v>0.02</v>
      </c>
      <c r="AE568" s="49">
        <f t="shared" si="1074"/>
        <v>1.8259857299782582E-2</v>
      </c>
      <c r="AF568" s="57">
        <f t="shared" si="1038"/>
        <v>710.86561856224489</v>
      </c>
      <c r="AG568" s="53">
        <f t="shared" si="976"/>
        <v>0</v>
      </c>
      <c r="AH568" s="58">
        <f t="shared" si="1039"/>
        <v>2.7846593035002072</v>
      </c>
      <c r="AI568" s="49">
        <f t="shared" si="977"/>
        <v>2.7846593035002072</v>
      </c>
      <c r="AJ568" s="143">
        <f t="shared" si="978"/>
        <v>0.02</v>
      </c>
      <c r="AK568" s="51">
        <f t="shared" si="1040"/>
        <v>1.8260415624643984E-2</v>
      </c>
      <c r="AL568" s="57">
        <f t="shared" si="1041"/>
        <v>710.53760765609491</v>
      </c>
      <c r="AM568" s="53">
        <f t="shared" si="979"/>
        <v>0</v>
      </c>
      <c r="AN568" s="58">
        <f t="shared" si="1042"/>
        <v>2.7847147553649227</v>
      </c>
      <c r="AO568" s="49">
        <f t="shared" si="980"/>
        <v>2.7847147553649227</v>
      </c>
      <c r="AP568" s="143">
        <f t="shared" si="981"/>
        <v>0.02</v>
      </c>
      <c r="AQ568" s="51">
        <f t="shared" si="1043"/>
        <v>1.826071127437618E-2</v>
      </c>
      <c r="AR568" s="57">
        <f t="shared" si="1044"/>
        <v>710.5076393213925</v>
      </c>
      <c r="AS568" s="44">
        <f t="shared" si="982"/>
        <v>3990.1386118701585</v>
      </c>
      <c r="AT568" s="44">
        <f t="shared" si="983"/>
        <v>1596.0554447480633</v>
      </c>
      <c r="AU568" s="44">
        <f t="shared" si="984"/>
        <v>997.53465296753961</v>
      </c>
      <c r="AV568" s="47">
        <f t="shared" si="985"/>
        <v>1.4974728231653134</v>
      </c>
      <c r="AW568" s="47">
        <f t="shared" si="986"/>
        <v>11.708965680328216</v>
      </c>
      <c r="AX568" s="86">
        <f t="shared" si="987"/>
        <v>259.17107997668745</v>
      </c>
      <c r="AY568" s="86">
        <f t="shared" si="988"/>
        <v>58.812886070308508</v>
      </c>
      <c r="AZ568" s="10">
        <f t="shared" si="1045"/>
        <v>58.812886070308508</v>
      </c>
      <c r="BA568" s="44">
        <f t="shared" si="989"/>
        <v>58.812886070308508</v>
      </c>
      <c r="BB568" s="9">
        <f t="shared" si="990"/>
        <v>58.812886070308508</v>
      </c>
      <c r="BC568" s="45">
        <f t="shared" si="1079"/>
        <v>7841.7181427078012</v>
      </c>
      <c r="BD568" s="9">
        <f t="shared" si="991"/>
        <v>58.812886070308508</v>
      </c>
      <c r="BE568" s="45">
        <f t="shared" si="1075"/>
        <v>7841.7181427078012</v>
      </c>
      <c r="BF568" s="9">
        <f t="shared" si="992"/>
        <v>58.812886070308508</v>
      </c>
      <c r="BG568" s="45">
        <f t="shared" si="1076"/>
        <v>7841.7181427078012</v>
      </c>
      <c r="BH568" s="58"/>
      <c r="BI568" s="58"/>
      <c r="BJ568" s="58">
        <f t="shared" si="1046"/>
        <v>-58.812886070308508</v>
      </c>
      <c r="BK568" s="97"/>
      <c r="BL568" s="44"/>
      <c r="BM568" s="82">
        <f t="shared" si="1047"/>
        <v>56.300000000000004</v>
      </c>
      <c r="BN568" s="86">
        <f t="shared" si="1048"/>
        <v>56300</v>
      </c>
      <c r="BO568" s="86">
        <f t="shared" si="1049"/>
        <v>100</v>
      </c>
      <c r="BP568" s="84">
        <f t="shared" si="993"/>
        <v>4</v>
      </c>
      <c r="BQ568" s="84">
        <f t="shared" si="994"/>
        <v>4.13</v>
      </c>
      <c r="BR568" s="84">
        <f t="shared" si="995"/>
        <v>0.02</v>
      </c>
      <c r="BS568" s="84">
        <f t="shared" si="1050"/>
        <v>3.2119943074937964E-2</v>
      </c>
      <c r="BT568" s="84">
        <f t="shared" si="1051"/>
        <v>945.31111452356799</v>
      </c>
      <c r="BU568" s="84">
        <f t="shared" si="1052"/>
        <v>0</v>
      </c>
      <c r="BV568" s="83">
        <f t="shared" si="1053"/>
        <v>1586.0797811443927</v>
      </c>
      <c r="BW568" s="81">
        <f t="shared" si="1077"/>
        <v>1586.0797811443927</v>
      </c>
      <c r="BX568" s="83">
        <f t="shared" si="996"/>
        <v>0</v>
      </c>
      <c r="BY568" s="141">
        <f t="shared" si="997"/>
        <v>0</v>
      </c>
      <c r="BZ568" s="83">
        <f t="shared" si="998"/>
        <v>4.13</v>
      </c>
      <c r="CA568" s="83">
        <f t="shared" si="999"/>
        <v>0</v>
      </c>
      <c r="CB568" s="83">
        <f t="shared" si="1054"/>
        <v>2.8117109996589407</v>
      </c>
      <c r="CC568" s="83">
        <f t="shared" si="1000"/>
        <v>2.8117109996589407</v>
      </c>
      <c r="CD568" s="143">
        <f t="shared" si="1001"/>
        <v>0.02</v>
      </c>
      <c r="CE568" s="83">
        <f t="shared" si="1055"/>
        <v>1.7912523213569825E-2</v>
      </c>
      <c r="CF568" s="84">
        <f t="shared" si="1056"/>
        <v>940.96654612370617</v>
      </c>
      <c r="CG568" s="83">
        <f t="shared" si="1002"/>
        <v>0</v>
      </c>
      <c r="CH568" s="83">
        <f t="shared" si="1057"/>
        <v>2.8084542340038703</v>
      </c>
      <c r="CI568" s="83">
        <f t="shared" si="1003"/>
        <v>2.8084542340038703</v>
      </c>
      <c r="CJ568" s="143">
        <f t="shared" si="1004"/>
        <v>0.02</v>
      </c>
      <c r="CK568" s="83">
        <f t="shared" si="1058"/>
        <v>1.7104910799758552E-2</v>
      </c>
      <c r="CL568" s="84">
        <f t="shared" si="1059"/>
        <v>881.49043521432304</v>
      </c>
      <c r="CM568" s="83">
        <f t="shared" si="1005"/>
        <v>0</v>
      </c>
      <c r="CN568" s="83">
        <f t="shared" si="1060"/>
        <v>2.7710389441498511</v>
      </c>
      <c r="CO568" s="83">
        <f t="shared" si="1006"/>
        <v>2.7710389441498511</v>
      </c>
      <c r="CP568" s="143">
        <f t="shared" si="1007"/>
        <v>0.02</v>
      </c>
      <c r="CQ568" s="83">
        <f t="shared" si="1061"/>
        <v>1.726456450428385E-2</v>
      </c>
      <c r="CR568" s="84">
        <f t="shared" si="1062"/>
        <v>868.52184574066735</v>
      </c>
      <c r="CS568" s="83">
        <f t="shared" si="1008"/>
        <v>0</v>
      </c>
      <c r="CT568" s="83">
        <f t="shared" si="1063"/>
        <v>2.7646583076434199</v>
      </c>
      <c r="CU568" s="83">
        <f t="shared" si="1009"/>
        <v>2.7646583076434199</v>
      </c>
      <c r="CV568" s="143">
        <f t="shared" si="1010"/>
        <v>0.02</v>
      </c>
      <c r="CW568" s="83">
        <f t="shared" si="1064"/>
        <v>1.7292526987183914E-2</v>
      </c>
      <c r="CX568" s="84">
        <f t="shared" si="1065"/>
        <v>867.18699989149934</v>
      </c>
      <c r="CY568" s="83">
        <f t="shared" si="1011"/>
        <v>0</v>
      </c>
      <c r="CZ568" s="83">
        <f t="shared" si="1066"/>
        <v>2.7640377780168626</v>
      </c>
      <c r="DA568" s="83">
        <f t="shared" si="1012"/>
        <v>2.7640377780168626</v>
      </c>
      <c r="DB568" s="143">
        <f t="shared" si="1013"/>
        <v>0.02</v>
      </c>
      <c r="DC568" s="83">
        <f t="shared" si="1067"/>
        <v>1.7293446767325846E-2</v>
      </c>
      <c r="DD568" s="84">
        <f t="shared" si="1068"/>
        <v>867.12439998468938</v>
      </c>
      <c r="DE568" s="86">
        <f t="shared" si="1014"/>
        <v>2854.9436060599064</v>
      </c>
      <c r="DF568" s="86">
        <f t="shared" si="1015"/>
        <v>1141.9774424239627</v>
      </c>
      <c r="DG568" s="86">
        <f t="shared" si="1016"/>
        <v>713.7359015149766</v>
      </c>
      <c r="DH568" s="86">
        <f t="shared" si="1017"/>
        <v>0.19008762710676219</v>
      </c>
      <c r="DI568" s="86">
        <f t="shared" si="1018"/>
        <v>0.3332945264927592</v>
      </c>
      <c r="DJ568" s="86">
        <f t="shared" si="1019"/>
        <v>14.905342823802297</v>
      </c>
      <c r="DK568" s="86">
        <f t="shared" si="1020"/>
        <v>-380.81158391797555</v>
      </c>
      <c r="DL568" s="86">
        <f t="shared" si="1078"/>
        <v>-380.81158391797555</v>
      </c>
      <c r="DM568" s="86">
        <f t="shared" si="1021"/>
        <v>-380.81158391797555</v>
      </c>
      <c r="DN568" s="85">
        <f t="shared" si="1022"/>
        <v>0</v>
      </c>
      <c r="DO568" s="85">
        <f t="shared" si="1069"/>
        <v>0</v>
      </c>
      <c r="DP568" s="85">
        <f t="shared" si="1023"/>
        <v>0</v>
      </c>
      <c r="DQ568" s="85">
        <f t="shared" si="1070"/>
        <v>0</v>
      </c>
      <c r="DR568" s="85">
        <f t="shared" si="1024"/>
        <v>0</v>
      </c>
      <c r="DS568" s="85">
        <f t="shared" si="1071"/>
        <v>0</v>
      </c>
      <c r="DT568" s="81"/>
      <c r="DU568" s="81"/>
      <c r="DV568" s="81">
        <f t="shared" si="1072"/>
        <v>0</v>
      </c>
      <c r="DW568" s="100"/>
    </row>
    <row r="569" spans="1:127" x14ac:dyDescent="0.2">
      <c r="A569" s="59">
        <f t="shared" si="1025"/>
        <v>75.200000000000131</v>
      </c>
      <c r="B569" s="44">
        <f t="shared" si="1026"/>
        <v>75200.000000000131</v>
      </c>
      <c r="C569" s="52">
        <f t="shared" si="960"/>
        <v>133.33333333333334</v>
      </c>
      <c r="D569" s="50">
        <f t="shared" si="961"/>
        <v>4</v>
      </c>
      <c r="E569" s="44">
        <f t="shared" si="962"/>
        <v>4.13</v>
      </c>
      <c r="F569" s="47">
        <f t="shared" si="963"/>
        <v>0.02</v>
      </c>
      <c r="G569" s="52">
        <f t="shared" si="1027"/>
        <v>2.4344891762289027E-2</v>
      </c>
      <c r="H569" s="57">
        <f t="shared" si="1028"/>
        <v>718.91648829907876</v>
      </c>
      <c r="I569" s="52">
        <f t="shared" si="1029"/>
        <v>0</v>
      </c>
      <c r="J569" s="54">
        <f t="shared" si="1030"/>
        <v>2221.0600732611988</v>
      </c>
      <c r="K569" s="46">
        <f t="shared" si="1073"/>
        <v>2221.0600732611988</v>
      </c>
      <c r="L569" s="80">
        <f t="shared" si="964"/>
        <v>0</v>
      </c>
      <c r="M569" s="142">
        <f t="shared" si="965"/>
        <v>0</v>
      </c>
      <c r="N569" s="60">
        <f t="shared" si="966"/>
        <v>4.13</v>
      </c>
      <c r="O569" s="53">
        <f t="shared" si="967"/>
        <v>0</v>
      </c>
      <c r="P569" s="58">
        <f t="shared" si="1031"/>
        <v>2.7837476008570508</v>
      </c>
      <c r="Q569" s="49">
        <f t="shared" si="968"/>
        <v>2.7837476008570508</v>
      </c>
      <c r="R569" s="143">
        <f t="shared" si="969"/>
        <v>0.02</v>
      </c>
      <c r="S569" s="51">
        <f t="shared" si="1032"/>
        <v>1.8904702263220666E-2</v>
      </c>
      <c r="T569" s="57">
        <f t="shared" si="1033"/>
        <v>729.32926556595146</v>
      </c>
      <c r="U569" s="53">
        <f t="shared" si="970"/>
        <v>0</v>
      </c>
      <c r="V569" s="58">
        <f t="shared" si="1034"/>
        <v>2.7825504030481225</v>
      </c>
      <c r="W569" s="49">
        <f t="shared" si="971"/>
        <v>2.7825504030481225</v>
      </c>
      <c r="X569" s="143">
        <f t="shared" si="972"/>
        <v>0.02</v>
      </c>
      <c r="Y569" s="51">
        <f t="shared" si="1035"/>
        <v>1.8309880481964913E-2</v>
      </c>
      <c r="Z569" s="57">
        <f t="shared" si="1036"/>
        <v>714.64166643085105</v>
      </c>
      <c r="AA569" s="53">
        <f t="shared" si="973"/>
        <v>0</v>
      </c>
      <c r="AB569" s="58">
        <f t="shared" si="1037"/>
        <v>2.7843657180239467</v>
      </c>
      <c r="AC569" s="49">
        <f t="shared" si="974"/>
        <v>2.7843657180239467</v>
      </c>
      <c r="AD569" s="143">
        <f t="shared" si="975"/>
        <v>0.02</v>
      </c>
      <c r="AE569" s="49">
        <f t="shared" si="1074"/>
        <v>1.8257190633115913E-2</v>
      </c>
      <c r="AF569" s="57">
        <f t="shared" si="1038"/>
        <v>711.74000981644383</v>
      </c>
      <c r="AG569" s="53">
        <f t="shared" si="976"/>
        <v>0</v>
      </c>
      <c r="AH569" s="58">
        <f t="shared" si="1039"/>
        <v>2.7848274281652934</v>
      </c>
      <c r="AI569" s="49">
        <f t="shared" si="977"/>
        <v>2.7848274281652934</v>
      </c>
      <c r="AJ569" s="143">
        <f t="shared" si="978"/>
        <v>0.02</v>
      </c>
      <c r="AK569" s="51">
        <f t="shared" si="1040"/>
        <v>1.8257748957977316E-2</v>
      </c>
      <c r="AL569" s="57">
        <f t="shared" si="1041"/>
        <v>711.41187773374782</v>
      </c>
      <c r="AM569" s="53">
        <f t="shared" si="979"/>
        <v>0</v>
      </c>
      <c r="AN569" s="58">
        <f t="shared" si="1042"/>
        <v>2.7848817886808672</v>
      </c>
      <c r="AO569" s="49">
        <f t="shared" si="980"/>
        <v>2.7848817886808672</v>
      </c>
      <c r="AP569" s="143">
        <f t="shared" si="981"/>
        <v>0.02</v>
      </c>
      <c r="AQ569" s="51">
        <f t="shared" si="1043"/>
        <v>1.8258044607709512E-2</v>
      </c>
      <c r="AR569" s="57">
        <f t="shared" si="1044"/>
        <v>711.3819061455913</v>
      </c>
      <c r="AS569" s="44">
        <f t="shared" si="982"/>
        <v>3997.9081318701578</v>
      </c>
      <c r="AT569" s="44">
        <f t="shared" si="983"/>
        <v>1599.1632527480631</v>
      </c>
      <c r="AU569" s="44">
        <f t="shared" si="984"/>
        <v>999.47703296753946</v>
      </c>
      <c r="AV569" s="47">
        <f t="shared" si="985"/>
        <v>1.4883338412894755</v>
      </c>
      <c r="AW569" s="47">
        <f t="shared" si="986"/>
        <v>11.574997604768445</v>
      </c>
      <c r="AX569" s="86">
        <f t="shared" si="987"/>
        <v>254.4297434648025</v>
      </c>
      <c r="AY569" s="86">
        <f t="shared" si="988"/>
        <v>58.033016600503828</v>
      </c>
      <c r="AZ569" s="10">
        <f t="shared" si="1045"/>
        <v>58.033016600503828</v>
      </c>
      <c r="BA569" s="44">
        <f t="shared" si="989"/>
        <v>58.033016600503828</v>
      </c>
      <c r="BB569" s="9">
        <f t="shared" si="990"/>
        <v>58.033016600503828</v>
      </c>
      <c r="BC569" s="45">
        <f t="shared" si="1079"/>
        <v>7737.7355467338439</v>
      </c>
      <c r="BD569" s="9">
        <f t="shared" si="991"/>
        <v>58.033016600503828</v>
      </c>
      <c r="BE569" s="45">
        <f t="shared" si="1075"/>
        <v>7737.7355467338439</v>
      </c>
      <c r="BF569" s="9">
        <f t="shared" si="992"/>
        <v>58.033016600503828</v>
      </c>
      <c r="BG569" s="45">
        <f t="shared" si="1076"/>
        <v>7737.7355467338439</v>
      </c>
      <c r="BH569" s="58"/>
      <c r="BI569" s="58"/>
      <c r="BJ569" s="58">
        <f t="shared" si="1046"/>
        <v>-58.033016600503828</v>
      </c>
      <c r="BK569" s="97"/>
      <c r="BL569" s="44"/>
      <c r="BM569" s="82">
        <f t="shared" si="1047"/>
        <v>56.4</v>
      </c>
      <c r="BN569" s="86">
        <f t="shared" si="1048"/>
        <v>56400</v>
      </c>
      <c r="BO569" s="86">
        <f t="shared" si="1049"/>
        <v>100</v>
      </c>
      <c r="BP569" s="84">
        <f t="shared" si="993"/>
        <v>4</v>
      </c>
      <c r="BQ569" s="84">
        <f t="shared" si="994"/>
        <v>4.13</v>
      </c>
      <c r="BR569" s="84">
        <f t="shared" si="995"/>
        <v>0.02</v>
      </c>
      <c r="BS569" s="84">
        <f t="shared" si="1050"/>
        <v>3.2117943074937962E-2</v>
      </c>
      <c r="BT569" s="84">
        <f t="shared" si="1051"/>
        <v>946.08881290310637</v>
      </c>
      <c r="BU569" s="84">
        <f t="shared" si="1052"/>
        <v>0</v>
      </c>
      <c r="BV569" s="83">
        <f t="shared" si="1053"/>
        <v>1589.3170811443927</v>
      </c>
      <c r="BW569" s="81">
        <f t="shared" si="1077"/>
        <v>1589.3170811443927</v>
      </c>
      <c r="BX569" s="83">
        <f t="shared" si="996"/>
        <v>0</v>
      </c>
      <c r="BY569" s="141">
        <f t="shared" si="997"/>
        <v>0</v>
      </c>
      <c r="BZ569" s="83">
        <f t="shared" si="998"/>
        <v>4.13</v>
      </c>
      <c r="CA569" s="83">
        <f t="shared" si="999"/>
        <v>0</v>
      </c>
      <c r="CB569" s="83">
        <f t="shared" si="1054"/>
        <v>2.8125130250017811</v>
      </c>
      <c r="CC569" s="83">
        <f t="shared" si="1000"/>
        <v>2.8125130250017811</v>
      </c>
      <c r="CD569" s="143">
        <f t="shared" si="1001"/>
        <v>0.02</v>
      </c>
      <c r="CE569" s="83">
        <f t="shared" si="1055"/>
        <v>1.7910523213569826E-2</v>
      </c>
      <c r="CF569" s="84">
        <f t="shared" si="1056"/>
        <v>941.60357899144185</v>
      </c>
      <c r="CG569" s="83">
        <f t="shared" si="1002"/>
        <v>0</v>
      </c>
      <c r="CH569" s="83">
        <f t="shared" si="1057"/>
        <v>2.8091392286205776</v>
      </c>
      <c r="CI569" s="83">
        <f t="shared" si="1003"/>
        <v>2.8091392286205776</v>
      </c>
      <c r="CJ569" s="143">
        <f t="shared" si="1004"/>
        <v>0.02</v>
      </c>
      <c r="CK569" s="83">
        <f t="shared" si="1058"/>
        <v>1.7102910799758553E-2</v>
      </c>
      <c r="CL569" s="84">
        <f t="shared" si="1059"/>
        <v>882.09945032992186</v>
      </c>
      <c r="CM569" s="83">
        <f t="shared" si="1005"/>
        <v>0</v>
      </c>
      <c r="CN569" s="83">
        <f t="shared" si="1060"/>
        <v>2.7715715719651537</v>
      </c>
      <c r="CO569" s="83">
        <f t="shared" si="1006"/>
        <v>2.7715715719651537</v>
      </c>
      <c r="CP569" s="143">
        <f t="shared" si="1007"/>
        <v>0.02</v>
      </c>
      <c r="CQ569" s="83">
        <f t="shared" si="1061"/>
        <v>1.7262564504283852E-2</v>
      </c>
      <c r="CR569" s="84">
        <f t="shared" si="1062"/>
        <v>869.14484544771699</v>
      </c>
      <c r="CS569" s="83">
        <f t="shared" si="1008"/>
        <v>0</v>
      </c>
      <c r="CT569" s="83">
        <f t="shared" si="1063"/>
        <v>2.7651687767750985</v>
      </c>
      <c r="CU569" s="83">
        <f t="shared" si="1009"/>
        <v>2.7651687767750985</v>
      </c>
      <c r="CV569" s="143">
        <f t="shared" si="1010"/>
        <v>0.02</v>
      </c>
      <c r="CW569" s="83">
        <f t="shared" si="1064"/>
        <v>1.7290526987183915E-2</v>
      </c>
      <c r="CX569" s="84">
        <f t="shared" si="1065"/>
        <v>867.81244886432103</v>
      </c>
      <c r="CY569" s="83">
        <f t="shared" si="1011"/>
        <v>0</v>
      </c>
      <c r="CZ569" s="83">
        <f t="shared" si="1066"/>
        <v>2.764546355414168</v>
      </c>
      <c r="DA569" s="83">
        <f t="shared" si="1012"/>
        <v>2.764546355414168</v>
      </c>
      <c r="DB569" s="143">
        <f t="shared" si="1013"/>
        <v>0.02</v>
      </c>
      <c r="DC569" s="83">
        <f t="shared" si="1067"/>
        <v>1.7291446767325847E-2</v>
      </c>
      <c r="DD569" s="84">
        <f t="shared" si="1068"/>
        <v>867.75002264820205</v>
      </c>
      <c r="DE569" s="86">
        <f t="shared" si="1014"/>
        <v>2860.7707460599067</v>
      </c>
      <c r="DF569" s="86">
        <f t="shared" si="1015"/>
        <v>1144.3082984239625</v>
      </c>
      <c r="DG569" s="86">
        <f t="shared" si="1016"/>
        <v>715.19268651497669</v>
      </c>
      <c r="DH569" s="86">
        <f t="shared" si="1017"/>
        <v>0.18954661551336746</v>
      </c>
      <c r="DI569" s="86">
        <f t="shared" si="1018"/>
        <v>0.33155417620494543</v>
      </c>
      <c r="DJ569" s="86">
        <f t="shared" si="1019"/>
        <v>14.75946390470394</v>
      </c>
      <c r="DK569" s="86">
        <f t="shared" si="1020"/>
        <v>-383.24784219500327</v>
      </c>
      <c r="DL569" s="86">
        <f t="shared" si="1078"/>
        <v>-383.24784219500327</v>
      </c>
      <c r="DM569" s="86">
        <f t="shared" si="1021"/>
        <v>-383.24784219500327</v>
      </c>
      <c r="DN569" s="85">
        <f t="shared" si="1022"/>
        <v>0</v>
      </c>
      <c r="DO569" s="85">
        <f t="shared" si="1069"/>
        <v>0</v>
      </c>
      <c r="DP569" s="85">
        <f t="shared" si="1023"/>
        <v>0</v>
      </c>
      <c r="DQ569" s="85">
        <f t="shared" si="1070"/>
        <v>0</v>
      </c>
      <c r="DR569" s="85">
        <f t="shared" si="1024"/>
        <v>0</v>
      </c>
      <c r="DS569" s="85">
        <f t="shared" si="1071"/>
        <v>0</v>
      </c>
      <c r="DT569" s="81"/>
      <c r="DU569" s="81"/>
      <c r="DV569" s="81">
        <f t="shared" si="1072"/>
        <v>0</v>
      </c>
      <c r="DW569" s="100"/>
    </row>
    <row r="570" spans="1:127" x14ac:dyDescent="0.2">
      <c r="A570" s="59">
        <f t="shared" si="1025"/>
        <v>75.333333333333456</v>
      </c>
      <c r="B570" s="44">
        <f t="shared" si="1026"/>
        <v>75333.333333333459</v>
      </c>
      <c r="C570" s="52">
        <f t="shared" si="960"/>
        <v>133.33333333333334</v>
      </c>
      <c r="D570" s="50">
        <f t="shared" si="961"/>
        <v>4</v>
      </c>
      <c r="E570" s="44">
        <f t="shared" si="962"/>
        <v>4.13</v>
      </c>
      <c r="F570" s="47">
        <f t="shared" si="963"/>
        <v>0.02</v>
      </c>
      <c r="G570" s="52">
        <f t="shared" si="1027"/>
        <v>2.4342225095622359E-2</v>
      </c>
      <c r="H570" s="57">
        <f t="shared" si="1028"/>
        <v>719.70239817571974</v>
      </c>
      <c r="I570" s="52">
        <f t="shared" si="1029"/>
        <v>0</v>
      </c>
      <c r="J570" s="54">
        <f t="shared" si="1030"/>
        <v>2225.376473261199</v>
      </c>
      <c r="K570" s="46">
        <f t="shared" si="1073"/>
        <v>2225.376473261199</v>
      </c>
      <c r="L570" s="80">
        <f t="shared" si="964"/>
        <v>0</v>
      </c>
      <c r="M570" s="142">
        <f t="shared" si="965"/>
        <v>0</v>
      </c>
      <c r="N570" s="60">
        <f t="shared" si="966"/>
        <v>4.13</v>
      </c>
      <c r="O570" s="53">
        <f t="shared" si="967"/>
        <v>0</v>
      </c>
      <c r="P570" s="58">
        <f t="shared" si="1031"/>
        <v>2.7839545494811331</v>
      </c>
      <c r="Q570" s="49">
        <f t="shared" si="968"/>
        <v>2.7839545494811331</v>
      </c>
      <c r="R570" s="143">
        <f t="shared" si="969"/>
        <v>0.02</v>
      </c>
      <c r="S570" s="51">
        <f t="shared" si="1032"/>
        <v>1.8902035596553998E-2</v>
      </c>
      <c r="T570" s="57">
        <f t="shared" si="1033"/>
        <v>730.2346814125159</v>
      </c>
      <c r="U570" s="53">
        <f t="shared" si="970"/>
        <v>0</v>
      </c>
      <c r="V570" s="58">
        <f t="shared" si="1034"/>
        <v>2.7827778128762204</v>
      </c>
      <c r="W570" s="49">
        <f t="shared" si="971"/>
        <v>2.7827778128762204</v>
      </c>
      <c r="X570" s="143">
        <f t="shared" si="972"/>
        <v>0.02</v>
      </c>
      <c r="Y570" s="51">
        <f t="shared" si="1035"/>
        <v>1.8307213815298245E-2</v>
      </c>
      <c r="Z570" s="57">
        <f t="shared" si="1036"/>
        <v>715.51896936025832</v>
      </c>
      <c r="AA570" s="53">
        <f t="shared" si="973"/>
        <v>0</v>
      </c>
      <c r="AB570" s="58">
        <f t="shared" si="1037"/>
        <v>2.784546047886685</v>
      </c>
      <c r="AC570" s="49">
        <f t="shared" si="974"/>
        <v>2.784546047886685</v>
      </c>
      <c r="AD570" s="143">
        <f t="shared" si="975"/>
        <v>0.02</v>
      </c>
      <c r="AE570" s="49">
        <f t="shared" si="1074"/>
        <v>1.8254523966449245E-2</v>
      </c>
      <c r="AF570" s="57">
        <f t="shared" si="1038"/>
        <v>712.61421764441741</v>
      </c>
      <c r="AG570" s="53">
        <f t="shared" si="976"/>
        <v>0</v>
      </c>
      <c r="AH570" s="58">
        <f t="shared" si="1039"/>
        <v>2.7849984051694125</v>
      </c>
      <c r="AI570" s="49">
        <f t="shared" si="977"/>
        <v>2.7849984051694125</v>
      </c>
      <c r="AJ570" s="143">
        <f t="shared" si="978"/>
        <v>0.02</v>
      </c>
      <c r="AK570" s="51">
        <f t="shared" si="1040"/>
        <v>1.8255082291310648E-2</v>
      </c>
      <c r="AL570" s="57">
        <f t="shared" si="1041"/>
        <v>712.2859673542871</v>
      </c>
      <c r="AM570" s="53">
        <f t="shared" si="979"/>
        <v>0</v>
      </c>
      <c r="AN570" s="58">
        <f t="shared" si="1042"/>
        <v>2.7850516737812443</v>
      </c>
      <c r="AO570" s="49">
        <f t="shared" si="980"/>
        <v>2.7850516737812443</v>
      </c>
      <c r="AP570" s="143">
        <f t="shared" si="981"/>
        <v>0.02</v>
      </c>
      <c r="AQ570" s="51">
        <f t="shared" si="1043"/>
        <v>1.8255377941042844E-2</v>
      </c>
      <c r="AR570" s="57">
        <f t="shared" si="1044"/>
        <v>712.25599285900614</v>
      </c>
      <c r="AS570" s="44">
        <f t="shared" si="982"/>
        <v>4005.6776518701581</v>
      </c>
      <c r="AT570" s="44">
        <f t="shared" si="983"/>
        <v>1602.2710607480633</v>
      </c>
      <c r="AU570" s="44">
        <f t="shared" si="984"/>
        <v>1001.4194129675395</v>
      </c>
      <c r="AV570" s="47">
        <f t="shared" si="985"/>
        <v>1.4792685654027364</v>
      </c>
      <c r="AW570" s="47">
        <f t="shared" si="986"/>
        <v>11.442823065002335</v>
      </c>
      <c r="AX570" s="86">
        <f t="shared" si="987"/>
        <v>249.7842782858811</v>
      </c>
      <c r="AY570" s="86">
        <f t="shared" si="988"/>
        <v>57.258854026836474</v>
      </c>
      <c r="AZ570" s="10">
        <f t="shared" si="1045"/>
        <v>57.258854026836474</v>
      </c>
      <c r="BA570" s="44">
        <f t="shared" si="989"/>
        <v>57.258854026836474</v>
      </c>
      <c r="BB570" s="9">
        <f t="shared" si="990"/>
        <v>57.258854026836474</v>
      </c>
      <c r="BC570" s="45">
        <f t="shared" si="1079"/>
        <v>7634.5138702448639</v>
      </c>
      <c r="BD570" s="9">
        <f t="shared" si="991"/>
        <v>57.258854026836474</v>
      </c>
      <c r="BE570" s="45">
        <f t="shared" si="1075"/>
        <v>7634.5138702448639</v>
      </c>
      <c r="BF570" s="9">
        <f t="shared" si="992"/>
        <v>57.258854026836474</v>
      </c>
      <c r="BG570" s="45">
        <f t="shared" si="1076"/>
        <v>7634.5138702448639</v>
      </c>
      <c r="BH570" s="58"/>
      <c r="BI570" s="58"/>
      <c r="BJ570" s="58">
        <f t="shared" si="1046"/>
        <v>-57.258854026836474</v>
      </c>
      <c r="BK570" s="97"/>
      <c r="BL570" s="44"/>
      <c r="BM570" s="82">
        <f t="shared" si="1047"/>
        <v>56.5</v>
      </c>
      <c r="BN570" s="86">
        <f t="shared" si="1048"/>
        <v>56500</v>
      </c>
      <c r="BO570" s="86">
        <f t="shared" si="1049"/>
        <v>100</v>
      </c>
      <c r="BP570" s="84">
        <f t="shared" si="993"/>
        <v>4</v>
      </c>
      <c r="BQ570" s="84">
        <f t="shared" si="994"/>
        <v>4.13</v>
      </c>
      <c r="BR570" s="84">
        <f t="shared" si="995"/>
        <v>0.02</v>
      </c>
      <c r="BS570" s="84">
        <f t="shared" si="1050"/>
        <v>3.211594307493796E-2</v>
      </c>
      <c r="BT570" s="84">
        <f t="shared" si="1051"/>
        <v>946.86646285649465</v>
      </c>
      <c r="BU570" s="84">
        <f t="shared" si="1052"/>
        <v>0</v>
      </c>
      <c r="BV570" s="83">
        <f t="shared" si="1053"/>
        <v>1592.5543811443927</v>
      </c>
      <c r="BW570" s="81">
        <f t="shared" si="1077"/>
        <v>1592.5543811443927</v>
      </c>
      <c r="BX570" s="83">
        <f t="shared" si="996"/>
        <v>0</v>
      </c>
      <c r="BY570" s="141">
        <f t="shared" si="997"/>
        <v>0</v>
      </c>
      <c r="BZ570" s="83">
        <f t="shared" si="998"/>
        <v>4.13</v>
      </c>
      <c r="CA570" s="83">
        <f t="shared" si="999"/>
        <v>0</v>
      </c>
      <c r="CB570" s="83">
        <f t="shared" si="1054"/>
        <v>2.8133171613710934</v>
      </c>
      <c r="CC570" s="83">
        <f t="shared" si="1000"/>
        <v>2.8133171613710934</v>
      </c>
      <c r="CD570" s="143">
        <f t="shared" si="1001"/>
        <v>0.02</v>
      </c>
      <c r="CE570" s="83">
        <f t="shared" si="1055"/>
        <v>1.7908523213569828E-2</v>
      </c>
      <c r="CF570" s="84">
        <f t="shared" si="1056"/>
        <v>942.24035909003567</v>
      </c>
      <c r="CG570" s="83">
        <f t="shared" si="1002"/>
        <v>0</v>
      </c>
      <c r="CH570" s="83">
        <f t="shared" si="1057"/>
        <v>2.8098254553395297</v>
      </c>
      <c r="CI570" s="83">
        <f t="shared" si="1003"/>
        <v>2.8098254553395297</v>
      </c>
      <c r="CJ570" s="143">
        <f t="shared" si="1004"/>
        <v>0.02</v>
      </c>
      <c r="CK570" s="83">
        <f t="shared" si="1058"/>
        <v>1.7100910799758555E-2</v>
      </c>
      <c r="CL570" s="84">
        <f t="shared" si="1059"/>
        <v>882.70824574403014</v>
      </c>
      <c r="CM570" s="83">
        <f t="shared" si="1005"/>
        <v>0</v>
      </c>
      <c r="CN570" s="83">
        <f t="shared" si="1060"/>
        <v>2.772105376290761</v>
      </c>
      <c r="CO570" s="83">
        <f t="shared" si="1006"/>
        <v>2.772105376290761</v>
      </c>
      <c r="CP570" s="143">
        <f t="shared" si="1007"/>
        <v>0.02</v>
      </c>
      <c r="CQ570" s="83">
        <f t="shared" si="1061"/>
        <v>1.7260564504283853E-2</v>
      </c>
      <c r="CR570" s="84">
        <f t="shared" si="1062"/>
        <v>869.7676532683372</v>
      </c>
      <c r="CS570" s="83">
        <f t="shared" si="1008"/>
        <v>0</v>
      </c>
      <c r="CT570" s="83">
        <f t="shared" si="1063"/>
        <v>2.7656805096397568</v>
      </c>
      <c r="CU570" s="83">
        <f t="shared" si="1009"/>
        <v>2.7656805096397568</v>
      </c>
      <c r="CV570" s="143">
        <f t="shared" si="1010"/>
        <v>0.02</v>
      </c>
      <c r="CW570" s="83">
        <f t="shared" si="1064"/>
        <v>1.7288526987183916E-2</v>
      </c>
      <c r="CX570" s="84">
        <f t="shared" si="1065"/>
        <v>868.43771004665462</v>
      </c>
      <c r="CY570" s="83">
        <f t="shared" si="1011"/>
        <v>0</v>
      </c>
      <c r="CZ570" s="83">
        <f t="shared" si="1066"/>
        <v>2.7650562106621921</v>
      </c>
      <c r="DA570" s="83">
        <f t="shared" si="1012"/>
        <v>2.7650562106621921</v>
      </c>
      <c r="DB570" s="143">
        <f t="shared" si="1013"/>
        <v>0.02</v>
      </c>
      <c r="DC570" s="83">
        <f t="shared" si="1067"/>
        <v>1.7289446767325849E-2</v>
      </c>
      <c r="DD570" s="84">
        <f t="shared" si="1068"/>
        <v>868.37545787497857</v>
      </c>
      <c r="DE570" s="86">
        <f t="shared" si="1014"/>
        <v>2866.5978860599066</v>
      </c>
      <c r="DF570" s="86">
        <f t="shared" si="1015"/>
        <v>1146.6391544239627</v>
      </c>
      <c r="DG570" s="86">
        <f t="shared" si="1016"/>
        <v>716.64947151497665</v>
      </c>
      <c r="DH570" s="86">
        <f t="shared" si="1017"/>
        <v>0.18900789539346077</v>
      </c>
      <c r="DI570" s="86">
        <f t="shared" si="1018"/>
        <v>0.32982532287291039</v>
      </c>
      <c r="DJ570" s="86">
        <f t="shared" si="1019"/>
        <v>14.615213280269495</v>
      </c>
      <c r="DK570" s="86">
        <f t="shared" si="1020"/>
        <v>-385.68270290020166</v>
      </c>
      <c r="DL570" s="86">
        <f t="shared" si="1078"/>
        <v>-385.68270290020166</v>
      </c>
      <c r="DM570" s="86">
        <f t="shared" si="1021"/>
        <v>-385.68270290020166</v>
      </c>
      <c r="DN570" s="85">
        <f t="shared" si="1022"/>
        <v>0</v>
      </c>
      <c r="DO570" s="85">
        <f t="shared" si="1069"/>
        <v>0</v>
      </c>
      <c r="DP570" s="85">
        <f t="shared" si="1023"/>
        <v>0</v>
      </c>
      <c r="DQ570" s="85">
        <f t="shared" si="1070"/>
        <v>0</v>
      </c>
      <c r="DR570" s="85">
        <f t="shared" si="1024"/>
        <v>0</v>
      </c>
      <c r="DS570" s="85">
        <f t="shared" si="1071"/>
        <v>0</v>
      </c>
      <c r="DT570" s="81"/>
      <c r="DU570" s="81"/>
      <c r="DV570" s="81">
        <f t="shared" si="1072"/>
        <v>0</v>
      </c>
      <c r="DW570" s="100"/>
    </row>
    <row r="571" spans="1:127" x14ac:dyDescent="0.2">
      <c r="A571" s="59">
        <f t="shared" si="1025"/>
        <v>75.466666666666796</v>
      </c>
      <c r="B571" s="44">
        <f t="shared" si="1026"/>
        <v>75466.666666666788</v>
      </c>
      <c r="C571" s="52">
        <f t="shared" si="960"/>
        <v>133.33333333333334</v>
      </c>
      <c r="D571" s="50">
        <f t="shared" si="961"/>
        <v>4</v>
      </c>
      <c r="E571" s="44">
        <f t="shared" si="962"/>
        <v>4.13</v>
      </c>
      <c r="F571" s="47">
        <f t="shared" si="963"/>
        <v>0.02</v>
      </c>
      <c r="G571" s="52">
        <f t="shared" si="1027"/>
        <v>2.4339558428955691E-2</v>
      </c>
      <c r="H571" s="57">
        <f t="shared" si="1028"/>
        <v>720.48822196142726</v>
      </c>
      <c r="I571" s="52">
        <f t="shared" si="1029"/>
        <v>0</v>
      </c>
      <c r="J571" s="54">
        <f t="shared" si="1030"/>
        <v>2229.6928732611991</v>
      </c>
      <c r="K571" s="46">
        <f t="shared" si="1073"/>
        <v>2229.6928732611991</v>
      </c>
      <c r="L571" s="80">
        <f t="shared" si="964"/>
        <v>0</v>
      </c>
      <c r="M571" s="142">
        <f t="shared" si="965"/>
        <v>0</v>
      </c>
      <c r="N571" s="60">
        <f t="shared" si="966"/>
        <v>4.13</v>
      </c>
      <c r="O571" s="53">
        <f t="shared" si="967"/>
        <v>0</v>
      </c>
      <c r="P571" s="58">
        <f t="shared" si="1031"/>
        <v>2.7841637551204643</v>
      </c>
      <c r="Q571" s="49">
        <f t="shared" si="968"/>
        <v>2.7841637551204643</v>
      </c>
      <c r="R571" s="143">
        <f t="shared" si="969"/>
        <v>0.02</v>
      </c>
      <c r="S571" s="51">
        <f t="shared" si="1032"/>
        <v>1.889936892988733E-2</v>
      </c>
      <c r="T571" s="57">
        <f t="shared" si="1033"/>
        <v>731.13990223789392</v>
      </c>
      <c r="U571" s="53">
        <f t="shared" si="970"/>
        <v>0</v>
      </c>
      <c r="V571" s="58">
        <f t="shared" si="1034"/>
        <v>2.7830082479597169</v>
      </c>
      <c r="W571" s="49">
        <f t="shared" si="971"/>
        <v>2.7830082479597169</v>
      </c>
      <c r="X571" s="143">
        <f t="shared" si="972"/>
        <v>0.02</v>
      </c>
      <c r="Y571" s="51">
        <f t="shared" si="1035"/>
        <v>1.8304547148631577E-2</v>
      </c>
      <c r="Z571" s="57">
        <f t="shared" si="1036"/>
        <v>716.39607282607165</v>
      </c>
      <c r="AA571" s="53">
        <f t="shared" si="973"/>
        <v>0</v>
      </c>
      <c r="AB571" s="58">
        <f t="shared" si="1037"/>
        <v>2.7847292438225315</v>
      </c>
      <c r="AC571" s="49">
        <f t="shared" si="974"/>
        <v>2.7847292438225315</v>
      </c>
      <c r="AD571" s="143">
        <f t="shared" si="975"/>
        <v>0.02</v>
      </c>
      <c r="AE571" s="49">
        <f t="shared" si="1074"/>
        <v>1.8251857299782577E-2</v>
      </c>
      <c r="AF571" s="57">
        <f t="shared" si="1038"/>
        <v>713.48824116898049</v>
      </c>
      <c r="AG571" s="53">
        <f t="shared" si="976"/>
        <v>0</v>
      </c>
      <c r="AH571" s="58">
        <f t="shared" si="1039"/>
        <v>2.7851722316316234</v>
      </c>
      <c r="AI571" s="49">
        <f t="shared" si="977"/>
        <v>2.7851722316316234</v>
      </c>
      <c r="AJ571" s="143">
        <f t="shared" si="978"/>
        <v>0.02</v>
      </c>
      <c r="AK571" s="51">
        <f t="shared" si="1040"/>
        <v>1.825241562464398E-2</v>
      </c>
      <c r="AL571" s="57">
        <f t="shared" si="1041"/>
        <v>713.15987564446039</v>
      </c>
      <c r="AM571" s="53">
        <f t="shared" si="979"/>
        <v>0</v>
      </c>
      <c r="AN571" s="58">
        <f t="shared" si="1042"/>
        <v>2.7852244078130073</v>
      </c>
      <c r="AO571" s="49">
        <f t="shared" si="980"/>
        <v>2.7852244078130073</v>
      </c>
      <c r="AP571" s="143">
        <f t="shared" si="981"/>
        <v>0.02</v>
      </c>
      <c r="AQ571" s="51">
        <f t="shared" si="1043"/>
        <v>1.8252711274376176E-2</v>
      </c>
      <c r="AR571" s="57">
        <f t="shared" si="1044"/>
        <v>713.12989858839501</v>
      </c>
      <c r="AS571" s="44">
        <f t="shared" si="982"/>
        <v>4013.4471718701584</v>
      </c>
      <c r="AT571" s="44">
        <f t="shared" si="983"/>
        <v>1605.3788687480633</v>
      </c>
      <c r="AU571" s="44">
        <f t="shared" si="984"/>
        <v>1003.3617929675396</v>
      </c>
      <c r="AV571" s="47">
        <f t="shared" si="985"/>
        <v>1.4702762840980645</v>
      </c>
      <c r="AW571" s="47">
        <f t="shared" si="986"/>
        <v>11.312414964201579</v>
      </c>
      <c r="AX571" s="86">
        <f t="shared" si="987"/>
        <v>245.23257558173242</v>
      </c>
      <c r="AY571" s="86">
        <f t="shared" si="988"/>
        <v>56.490388310296943</v>
      </c>
      <c r="AZ571" s="10">
        <f t="shared" si="1045"/>
        <v>56.490388310296943</v>
      </c>
      <c r="BA571" s="44">
        <f t="shared" si="989"/>
        <v>56.490388310296943</v>
      </c>
      <c r="BB571" s="9">
        <f t="shared" si="990"/>
        <v>56.490388310296943</v>
      </c>
      <c r="BC571" s="45">
        <f t="shared" si="1079"/>
        <v>7532.0517747062595</v>
      </c>
      <c r="BD571" s="9">
        <f t="shared" si="991"/>
        <v>56.490388310296943</v>
      </c>
      <c r="BE571" s="45">
        <f t="shared" si="1075"/>
        <v>7532.0517747062595</v>
      </c>
      <c r="BF571" s="9">
        <f t="shared" si="992"/>
        <v>56.490388310296943</v>
      </c>
      <c r="BG571" s="45">
        <f t="shared" si="1076"/>
        <v>7532.0517747062595</v>
      </c>
      <c r="BH571" s="58"/>
      <c r="BI571" s="58"/>
      <c r="BJ571" s="58">
        <f t="shared" si="1046"/>
        <v>-56.490388310296943</v>
      </c>
      <c r="BK571" s="97"/>
      <c r="BL571" s="44"/>
      <c r="BM571" s="82">
        <f t="shared" si="1047"/>
        <v>56.6</v>
      </c>
      <c r="BN571" s="86">
        <f t="shared" si="1048"/>
        <v>56600</v>
      </c>
      <c r="BO571" s="86">
        <f t="shared" si="1049"/>
        <v>100</v>
      </c>
      <c r="BP571" s="84">
        <f t="shared" si="993"/>
        <v>4</v>
      </c>
      <c r="BQ571" s="84">
        <f t="shared" si="994"/>
        <v>4.13</v>
      </c>
      <c r="BR571" s="84">
        <f t="shared" si="995"/>
        <v>0.02</v>
      </c>
      <c r="BS571" s="84">
        <f t="shared" si="1050"/>
        <v>3.2113943074937958E-2</v>
      </c>
      <c r="BT571" s="84">
        <f t="shared" si="1051"/>
        <v>947.64406438373283</v>
      </c>
      <c r="BU571" s="84">
        <f t="shared" si="1052"/>
        <v>0</v>
      </c>
      <c r="BV571" s="83">
        <f t="shared" si="1053"/>
        <v>1595.7916811443927</v>
      </c>
      <c r="BW571" s="81">
        <f t="shared" si="1077"/>
        <v>1595.7916811443927</v>
      </c>
      <c r="BX571" s="83">
        <f t="shared" si="996"/>
        <v>0</v>
      </c>
      <c r="BY571" s="141">
        <f t="shared" si="997"/>
        <v>0</v>
      </c>
      <c r="BZ571" s="83">
        <f t="shared" si="998"/>
        <v>4.13</v>
      </c>
      <c r="CA571" s="83">
        <f t="shared" si="999"/>
        <v>0</v>
      </c>
      <c r="CB571" s="83">
        <f t="shared" si="1054"/>
        <v>2.8141234085417066</v>
      </c>
      <c r="CC571" s="83">
        <f t="shared" si="1000"/>
        <v>2.8141234085417066</v>
      </c>
      <c r="CD571" s="143">
        <f t="shared" si="1001"/>
        <v>0.02</v>
      </c>
      <c r="CE571" s="83">
        <f t="shared" si="1055"/>
        <v>1.7906523213569829E-2</v>
      </c>
      <c r="CF571" s="84">
        <f t="shared" si="1056"/>
        <v>942.87688608597671</v>
      </c>
      <c r="CG571" s="83">
        <f t="shared" si="1002"/>
        <v>0</v>
      </c>
      <c r="CH571" s="83">
        <f t="shared" si="1057"/>
        <v>2.8105129122752852</v>
      </c>
      <c r="CI571" s="83">
        <f t="shared" si="1003"/>
        <v>2.8105129122752852</v>
      </c>
      <c r="CJ571" s="143">
        <f t="shared" si="1004"/>
        <v>0.02</v>
      </c>
      <c r="CK571" s="83">
        <f t="shared" si="1058"/>
        <v>1.7098910799758556E-2</v>
      </c>
      <c r="CL571" s="84">
        <f t="shared" si="1059"/>
        <v>883.31682129690876</v>
      </c>
      <c r="CM571" s="83">
        <f t="shared" si="1005"/>
        <v>0</v>
      </c>
      <c r="CN571" s="83">
        <f t="shared" si="1060"/>
        <v>2.772640355613829</v>
      </c>
      <c r="CO571" s="83">
        <f t="shared" si="1006"/>
        <v>2.772640355613829</v>
      </c>
      <c r="CP571" s="143">
        <f t="shared" si="1007"/>
        <v>0.02</v>
      </c>
      <c r="CQ571" s="83">
        <f t="shared" si="1061"/>
        <v>1.7258564504283855E-2</v>
      </c>
      <c r="CR571" s="84">
        <f t="shared" si="1062"/>
        <v>870.39026901202067</v>
      </c>
      <c r="CS571" s="83">
        <f t="shared" si="1008"/>
        <v>0</v>
      </c>
      <c r="CT571" s="83">
        <f t="shared" si="1063"/>
        <v>2.7661935048471964</v>
      </c>
      <c r="CU571" s="83">
        <f t="shared" si="1009"/>
        <v>2.7661935048471964</v>
      </c>
      <c r="CV571" s="143">
        <f t="shared" si="1010"/>
        <v>0.02</v>
      </c>
      <c r="CW571" s="83">
        <f t="shared" si="1064"/>
        <v>1.7286526987183918E-2</v>
      </c>
      <c r="CX571" s="84">
        <f t="shared" si="1065"/>
        <v>869.06278322220498</v>
      </c>
      <c r="CY571" s="83">
        <f t="shared" si="1011"/>
        <v>0</v>
      </c>
      <c r="CZ571" s="83">
        <f t="shared" si="1066"/>
        <v>2.765567342379184</v>
      </c>
      <c r="DA571" s="83">
        <f t="shared" si="1012"/>
        <v>2.765567342379184</v>
      </c>
      <c r="DB571" s="143">
        <f t="shared" si="1013"/>
        <v>0.02</v>
      </c>
      <c r="DC571" s="83">
        <f t="shared" si="1067"/>
        <v>1.728744676732585E-2</v>
      </c>
      <c r="DD571" s="84">
        <f t="shared" si="1068"/>
        <v>869.00070544501568</v>
      </c>
      <c r="DE571" s="86">
        <f t="shared" si="1014"/>
        <v>2872.4250260599065</v>
      </c>
      <c r="DF571" s="86">
        <f t="shared" si="1015"/>
        <v>1148.9700104239625</v>
      </c>
      <c r="DG571" s="86">
        <f t="shared" si="1016"/>
        <v>718.10625651497662</v>
      </c>
      <c r="DH571" s="86">
        <f t="shared" si="1017"/>
        <v>0.18847145464810883</v>
      </c>
      <c r="DI571" s="86">
        <f t="shared" si="1018"/>
        <v>0.32810787717312206</v>
      </c>
      <c r="DJ571" s="86">
        <f t="shared" si="1019"/>
        <v>14.472570750065676</v>
      </c>
      <c r="DK571" s="86">
        <f t="shared" si="1020"/>
        <v>-388.1161663260163</v>
      </c>
      <c r="DL571" s="86">
        <f t="shared" si="1078"/>
        <v>-388.1161663260163</v>
      </c>
      <c r="DM571" s="86">
        <f t="shared" si="1021"/>
        <v>-388.1161663260163</v>
      </c>
      <c r="DN571" s="85">
        <f t="shared" si="1022"/>
        <v>0</v>
      </c>
      <c r="DO571" s="85">
        <f t="shared" si="1069"/>
        <v>0</v>
      </c>
      <c r="DP571" s="85">
        <f t="shared" si="1023"/>
        <v>0</v>
      </c>
      <c r="DQ571" s="85">
        <f t="shared" si="1070"/>
        <v>0</v>
      </c>
      <c r="DR571" s="85">
        <f t="shared" si="1024"/>
        <v>0</v>
      </c>
      <c r="DS571" s="85">
        <f t="shared" si="1071"/>
        <v>0</v>
      </c>
      <c r="DT571" s="81"/>
      <c r="DU571" s="81"/>
      <c r="DV571" s="81">
        <f t="shared" si="1072"/>
        <v>0</v>
      </c>
      <c r="DW571" s="100"/>
    </row>
    <row r="572" spans="1:127" x14ac:dyDescent="0.2">
      <c r="A572" s="59">
        <f t="shared" si="1025"/>
        <v>75.600000000000122</v>
      </c>
      <c r="B572" s="44">
        <f t="shared" si="1026"/>
        <v>75600.000000000116</v>
      </c>
      <c r="C572" s="52">
        <f t="shared" si="960"/>
        <v>133.33333333333334</v>
      </c>
      <c r="D572" s="50">
        <f t="shared" si="961"/>
        <v>4</v>
      </c>
      <c r="E572" s="44">
        <f t="shared" si="962"/>
        <v>4.13</v>
      </c>
      <c r="F572" s="47">
        <f t="shared" si="963"/>
        <v>0.02</v>
      </c>
      <c r="G572" s="52">
        <f t="shared" si="1027"/>
        <v>2.4336891762289023E-2</v>
      </c>
      <c r="H572" s="57">
        <f t="shared" si="1028"/>
        <v>721.27395965620121</v>
      </c>
      <c r="I572" s="52">
        <f t="shared" si="1029"/>
        <v>0</v>
      </c>
      <c r="J572" s="54">
        <f t="shared" si="1030"/>
        <v>2234.0092732611988</v>
      </c>
      <c r="K572" s="46">
        <f t="shared" si="1073"/>
        <v>2234.0092732611988</v>
      </c>
      <c r="L572" s="80">
        <f t="shared" si="964"/>
        <v>0</v>
      </c>
      <c r="M572" s="142">
        <f t="shared" si="965"/>
        <v>0</v>
      </c>
      <c r="N572" s="60">
        <f t="shared" si="966"/>
        <v>4.13</v>
      </c>
      <c r="O572" s="53">
        <f t="shared" si="967"/>
        <v>0</v>
      </c>
      <c r="P572" s="58">
        <f t="shared" si="1031"/>
        <v>2.784375216256779</v>
      </c>
      <c r="Q572" s="49">
        <f t="shared" si="968"/>
        <v>2.784375216256779</v>
      </c>
      <c r="R572" s="143">
        <f t="shared" si="969"/>
        <v>0.02</v>
      </c>
      <c r="S572" s="51">
        <f t="shared" si="1032"/>
        <v>1.8896702263220662E-2</v>
      </c>
      <c r="T572" s="57">
        <f t="shared" si="1033"/>
        <v>732.04492733740767</v>
      </c>
      <c r="U572" s="53">
        <f t="shared" si="970"/>
        <v>0</v>
      </c>
      <c r="V572" s="58">
        <f t="shared" si="1034"/>
        <v>2.7832417052144107</v>
      </c>
      <c r="W572" s="49">
        <f t="shared" si="971"/>
        <v>2.7832417052144107</v>
      </c>
      <c r="X572" s="143">
        <f t="shared" si="972"/>
        <v>0.02</v>
      </c>
      <c r="Y572" s="51">
        <f t="shared" si="1035"/>
        <v>1.8301880481964908E-2</v>
      </c>
      <c r="Z572" s="57">
        <f t="shared" si="1036"/>
        <v>717.27297590765454</v>
      </c>
      <c r="AA572" s="53">
        <f t="shared" si="973"/>
        <v>0</v>
      </c>
      <c r="AB572" s="58">
        <f t="shared" si="1037"/>
        <v>2.7849153028016205</v>
      </c>
      <c r="AC572" s="49">
        <f t="shared" si="974"/>
        <v>2.7849153028016205</v>
      </c>
      <c r="AD572" s="143">
        <f t="shared" si="975"/>
        <v>0.02</v>
      </c>
      <c r="AE572" s="49">
        <f t="shared" si="1074"/>
        <v>1.8249190633115909E-2</v>
      </c>
      <c r="AF572" s="57">
        <f t="shared" si="1038"/>
        <v>714.36207951463825</v>
      </c>
      <c r="AG572" s="53">
        <f t="shared" si="976"/>
        <v>0</v>
      </c>
      <c r="AH572" s="58">
        <f t="shared" si="1039"/>
        <v>2.7853489046691915</v>
      </c>
      <c r="AI572" s="49">
        <f t="shared" si="977"/>
        <v>2.7853489046691915</v>
      </c>
      <c r="AJ572" s="143">
        <f t="shared" si="978"/>
        <v>0.02</v>
      </c>
      <c r="AK572" s="51">
        <f t="shared" si="1040"/>
        <v>1.8249748957977312E-2</v>
      </c>
      <c r="AL572" s="57">
        <f t="shared" si="1041"/>
        <v>714.03360173263695</v>
      </c>
      <c r="AM572" s="53">
        <f t="shared" si="979"/>
        <v>0</v>
      </c>
      <c r="AN572" s="58">
        <f t="shared" si="1042"/>
        <v>2.7853999879213478</v>
      </c>
      <c r="AO572" s="49">
        <f t="shared" si="980"/>
        <v>2.7853999879213478</v>
      </c>
      <c r="AP572" s="143">
        <f t="shared" si="981"/>
        <v>0.02</v>
      </c>
      <c r="AQ572" s="51">
        <f t="shared" si="1043"/>
        <v>1.8250044607709508E-2</v>
      </c>
      <c r="AR572" s="57">
        <f t="shared" si="1044"/>
        <v>714.00362246212649</v>
      </c>
      <c r="AS572" s="44">
        <f t="shared" si="982"/>
        <v>4021.2166918701578</v>
      </c>
      <c r="AT572" s="44">
        <f t="shared" si="983"/>
        <v>1608.4866767480632</v>
      </c>
      <c r="AU572" s="44">
        <f t="shared" si="984"/>
        <v>1005.3041729675394</v>
      </c>
      <c r="AV572" s="47">
        <f t="shared" si="985"/>
        <v>1.4613562938578812</v>
      </c>
      <c r="AW572" s="47">
        <f t="shared" si="986"/>
        <v>11.183746657926116</v>
      </c>
      <c r="AX572" s="86">
        <f t="shared" si="987"/>
        <v>240.77257640436258</v>
      </c>
      <c r="AY572" s="86">
        <f t="shared" si="988"/>
        <v>55.727609414551274</v>
      </c>
      <c r="AZ572" s="10">
        <f t="shared" si="1045"/>
        <v>55.727609414551274</v>
      </c>
      <c r="BA572" s="44">
        <f t="shared" si="989"/>
        <v>55.727609414551274</v>
      </c>
      <c r="BB572" s="9">
        <f t="shared" si="990"/>
        <v>55.727609414551274</v>
      </c>
      <c r="BC572" s="45">
        <f t="shared" si="1079"/>
        <v>7430.3479219401706</v>
      </c>
      <c r="BD572" s="9">
        <f t="shared" si="991"/>
        <v>55.727609414551274</v>
      </c>
      <c r="BE572" s="45">
        <f t="shared" si="1075"/>
        <v>7430.3479219401706</v>
      </c>
      <c r="BF572" s="9">
        <f t="shared" si="992"/>
        <v>55.727609414551274</v>
      </c>
      <c r="BG572" s="45">
        <f t="shared" si="1076"/>
        <v>7430.3479219401706</v>
      </c>
      <c r="BH572" s="58"/>
      <c r="BI572" s="58"/>
      <c r="BJ572" s="58">
        <f t="shared" si="1046"/>
        <v>-55.727609414551274</v>
      </c>
      <c r="BK572" s="97"/>
      <c r="BL572" s="44"/>
      <c r="BM572" s="82">
        <f t="shared" si="1047"/>
        <v>56.7</v>
      </c>
      <c r="BN572" s="86">
        <f t="shared" si="1048"/>
        <v>56700</v>
      </c>
      <c r="BO572" s="86">
        <f t="shared" si="1049"/>
        <v>100</v>
      </c>
      <c r="BP572" s="84">
        <f t="shared" si="993"/>
        <v>4</v>
      </c>
      <c r="BQ572" s="84">
        <f t="shared" si="994"/>
        <v>4.13</v>
      </c>
      <c r="BR572" s="84">
        <f t="shared" si="995"/>
        <v>0.02</v>
      </c>
      <c r="BS572" s="84">
        <f t="shared" si="1050"/>
        <v>3.2111943074937956E-2</v>
      </c>
      <c r="BT572" s="84">
        <f t="shared" si="1051"/>
        <v>948.4216174848209</v>
      </c>
      <c r="BU572" s="84">
        <f t="shared" si="1052"/>
        <v>0</v>
      </c>
      <c r="BV572" s="83">
        <f t="shared" si="1053"/>
        <v>1599.0289811443927</v>
      </c>
      <c r="BW572" s="81">
        <f t="shared" si="1077"/>
        <v>1599.0289811443927</v>
      </c>
      <c r="BX572" s="83">
        <f t="shared" si="996"/>
        <v>0</v>
      </c>
      <c r="BY572" s="141">
        <f t="shared" si="997"/>
        <v>0</v>
      </c>
      <c r="BZ572" s="83">
        <f t="shared" si="998"/>
        <v>4.13</v>
      </c>
      <c r="CA572" s="83">
        <f t="shared" si="999"/>
        <v>0</v>
      </c>
      <c r="CB572" s="83">
        <f t="shared" si="1054"/>
        <v>2.8149317662903424</v>
      </c>
      <c r="CC572" s="83">
        <f t="shared" si="1000"/>
        <v>2.8149317662903424</v>
      </c>
      <c r="CD572" s="143">
        <f t="shared" si="1001"/>
        <v>0.02</v>
      </c>
      <c r="CE572" s="83">
        <f t="shared" si="1055"/>
        <v>1.7904523213569831E-2</v>
      </c>
      <c r="CF572" s="84">
        <f t="shared" si="1056"/>
        <v>943.51315964666071</v>
      </c>
      <c r="CG572" s="83">
        <f t="shared" si="1002"/>
        <v>0</v>
      </c>
      <c r="CH572" s="83">
        <f t="shared" si="1057"/>
        <v>2.8112015975413671</v>
      </c>
      <c r="CI572" s="83">
        <f t="shared" si="1003"/>
        <v>2.8112015975413671</v>
      </c>
      <c r="CJ572" s="143">
        <f t="shared" si="1004"/>
        <v>0.02</v>
      </c>
      <c r="CK572" s="83">
        <f t="shared" si="1058"/>
        <v>1.7096910799758558E-2</v>
      </c>
      <c r="CL572" s="84">
        <f t="shared" si="1059"/>
        <v>883.92517682963319</v>
      </c>
      <c r="CM572" s="83">
        <f t="shared" si="1005"/>
        <v>0</v>
      </c>
      <c r="CN572" s="83">
        <f t="shared" si="1060"/>
        <v>2.7731765084219879</v>
      </c>
      <c r="CO572" s="83">
        <f t="shared" si="1006"/>
        <v>2.7731765084219879</v>
      </c>
      <c r="CP572" s="143">
        <f t="shared" si="1007"/>
        <v>0.02</v>
      </c>
      <c r="CQ572" s="83">
        <f t="shared" si="1061"/>
        <v>1.7256564504283856E-2</v>
      </c>
      <c r="CR572" s="84">
        <f t="shared" si="1062"/>
        <v>871.01269248895449</v>
      </c>
      <c r="CS572" s="83">
        <f t="shared" si="1008"/>
        <v>0</v>
      </c>
      <c r="CT572" s="83">
        <f t="shared" si="1063"/>
        <v>2.7667077610073356</v>
      </c>
      <c r="CU572" s="83">
        <f t="shared" si="1009"/>
        <v>2.7667077610073356</v>
      </c>
      <c r="CV572" s="143">
        <f t="shared" si="1010"/>
        <v>0.02</v>
      </c>
      <c r="CW572" s="83">
        <f t="shared" si="1064"/>
        <v>1.7284526987183919E-2</v>
      </c>
      <c r="CX572" s="84">
        <f t="shared" si="1065"/>
        <v>869.68766817536869</v>
      </c>
      <c r="CY572" s="83">
        <f t="shared" si="1011"/>
        <v>0</v>
      </c>
      <c r="CZ572" s="83">
        <f t="shared" si="1066"/>
        <v>2.7660797491832723</v>
      </c>
      <c r="DA572" s="83">
        <f t="shared" si="1012"/>
        <v>2.7660797491832723</v>
      </c>
      <c r="DB572" s="143">
        <f t="shared" si="1013"/>
        <v>0.02</v>
      </c>
      <c r="DC572" s="83">
        <f t="shared" si="1067"/>
        <v>1.7285446767325852E-2</v>
      </c>
      <c r="DD572" s="84">
        <f t="shared" si="1068"/>
        <v>869.62576513900433</v>
      </c>
      <c r="DE572" s="86">
        <f t="shared" si="1014"/>
        <v>2878.2521660599068</v>
      </c>
      <c r="DF572" s="86">
        <f t="shared" si="1015"/>
        <v>1151.3008664239626</v>
      </c>
      <c r="DG572" s="86">
        <f t="shared" si="1016"/>
        <v>719.5630415149767</v>
      </c>
      <c r="DH572" s="86">
        <f t="shared" si="1017"/>
        <v>0.18793728125360643</v>
      </c>
      <c r="DI572" s="86">
        <f t="shared" si="1018"/>
        <v>0.3264017505703507</v>
      </c>
      <c r="DJ572" s="86">
        <f t="shared" si="1019"/>
        <v>14.331516387650217</v>
      </c>
      <c r="DK572" s="86">
        <f t="shared" si="1020"/>
        <v>-390.54823276660653</v>
      </c>
      <c r="DL572" s="86">
        <f t="shared" si="1078"/>
        <v>-390.54823276660653</v>
      </c>
      <c r="DM572" s="86">
        <f t="shared" si="1021"/>
        <v>-390.54823276660653</v>
      </c>
      <c r="DN572" s="85">
        <f t="shared" si="1022"/>
        <v>0</v>
      </c>
      <c r="DO572" s="85">
        <f t="shared" si="1069"/>
        <v>0</v>
      </c>
      <c r="DP572" s="85">
        <f t="shared" si="1023"/>
        <v>0</v>
      </c>
      <c r="DQ572" s="85">
        <f t="shared" si="1070"/>
        <v>0</v>
      </c>
      <c r="DR572" s="85">
        <f t="shared" si="1024"/>
        <v>0</v>
      </c>
      <c r="DS572" s="85">
        <f t="shared" si="1071"/>
        <v>0</v>
      </c>
      <c r="DT572" s="81"/>
      <c r="DU572" s="81"/>
      <c r="DV572" s="81">
        <f t="shared" si="1072"/>
        <v>0</v>
      </c>
      <c r="DW572" s="100"/>
    </row>
    <row r="573" spans="1:127" x14ac:dyDescent="0.2">
      <c r="A573" s="59">
        <f t="shared" si="1025"/>
        <v>75.733333333333448</v>
      </c>
      <c r="B573" s="44">
        <f t="shared" si="1026"/>
        <v>75733.333333333445</v>
      </c>
      <c r="C573" s="52">
        <f t="shared" si="960"/>
        <v>133.33333333333334</v>
      </c>
      <c r="D573" s="50">
        <f t="shared" si="961"/>
        <v>4</v>
      </c>
      <c r="E573" s="44">
        <f t="shared" si="962"/>
        <v>4.13</v>
      </c>
      <c r="F573" s="47">
        <f t="shared" si="963"/>
        <v>0.02</v>
      </c>
      <c r="G573" s="52">
        <f t="shared" si="1027"/>
        <v>2.4334225095622355E-2</v>
      </c>
      <c r="H573" s="57">
        <f t="shared" si="1028"/>
        <v>722.05961126004161</v>
      </c>
      <c r="I573" s="52">
        <f t="shared" si="1029"/>
        <v>0</v>
      </c>
      <c r="J573" s="54">
        <f t="shared" si="1030"/>
        <v>2238.325673261199</v>
      </c>
      <c r="K573" s="46">
        <f t="shared" si="1073"/>
        <v>2238.325673261199</v>
      </c>
      <c r="L573" s="80">
        <f t="shared" si="964"/>
        <v>0</v>
      </c>
      <c r="M573" s="142">
        <f t="shared" si="965"/>
        <v>0</v>
      </c>
      <c r="N573" s="60">
        <f t="shared" si="966"/>
        <v>4.13</v>
      </c>
      <c r="O573" s="53">
        <f t="shared" si="967"/>
        <v>0</v>
      </c>
      <c r="P573" s="58">
        <f t="shared" si="1031"/>
        <v>2.7845889313775412</v>
      </c>
      <c r="Q573" s="49">
        <f t="shared" si="968"/>
        <v>2.7845889313775412</v>
      </c>
      <c r="R573" s="143">
        <f t="shared" si="969"/>
        <v>0.02</v>
      </c>
      <c r="S573" s="51">
        <f t="shared" si="1032"/>
        <v>1.8894035596553994E-2</v>
      </c>
      <c r="T573" s="57">
        <f t="shared" si="1033"/>
        <v>732.94975600750763</v>
      </c>
      <c r="U573" s="53">
        <f t="shared" si="970"/>
        <v>0</v>
      </c>
      <c r="V573" s="58">
        <f t="shared" si="1034"/>
        <v>2.7834781815570913</v>
      </c>
      <c r="W573" s="49">
        <f t="shared" si="971"/>
        <v>2.7834781815570913</v>
      </c>
      <c r="X573" s="143">
        <f t="shared" si="972"/>
        <v>0.02</v>
      </c>
      <c r="Y573" s="51">
        <f t="shared" si="1035"/>
        <v>1.829921381529824E-2</v>
      </c>
      <c r="Z573" s="57">
        <f t="shared" si="1036"/>
        <v>718.14967768622421</v>
      </c>
      <c r="AA573" s="53">
        <f t="shared" si="973"/>
        <v>0</v>
      </c>
      <c r="AB573" s="58">
        <f t="shared" si="1037"/>
        <v>2.7851042217918347</v>
      </c>
      <c r="AC573" s="49">
        <f t="shared" si="974"/>
        <v>2.7851042217918347</v>
      </c>
      <c r="AD573" s="143">
        <f t="shared" si="975"/>
        <v>0.02</v>
      </c>
      <c r="AE573" s="49">
        <f t="shared" si="1074"/>
        <v>1.8246523966449241E-2</v>
      </c>
      <c r="AF573" s="57">
        <f t="shared" si="1038"/>
        <v>715.2357318075907</v>
      </c>
      <c r="AG573" s="53">
        <f t="shared" si="976"/>
        <v>0</v>
      </c>
      <c r="AH573" s="58">
        <f t="shared" si="1039"/>
        <v>2.7855284213975731</v>
      </c>
      <c r="AI573" s="49">
        <f t="shared" si="977"/>
        <v>2.7855284213975731</v>
      </c>
      <c r="AJ573" s="143">
        <f t="shared" si="978"/>
        <v>0.02</v>
      </c>
      <c r="AK573" s="51">
        <f t="shared" si="1040"/>
        <v>1.8247082291310644E-2</v>
      </c>
      <c r="AL573" s="57">
        <f t="shared" si="1041"/>
        <v>714.90714474881236</v>
      </c>
      <c r="AM573" s="53">
        <f t="shared" si="979"/>
        <v>0</v>
      </c>
      <c r="AN573" s="58">
        <f t="shared" si="1042"/>
        <v>2.7855784112496802</v>
      </c>
      <c r="AO573" s="49">
        <f t="shared" si="980"/>
        <v>2.7855784112496802</v>
      </c>
      <c r="AP573" s="143">
        <f t="shared" si="981"/>
        <v>0.02</v>
      </c>
      <c r="AQ573" s="51">
        <f t="shared" si="1043"/>
        <v>1.824737794104284E-2</v>
      </c>
      <c r="AR573" s="57">
        <f t="shared" si="1044"/>
        <v>714.87716361018477</v>
      </c>
      <c r="AS573" s="44">
        <f t="shared" si="982"/>
        <v>4028.9862118701585</v>
      </c>
      <c r="AT573" s="44">
        <f t="shared" si="983"/>
        <v>1611.5944847480632</v>
      </c>
      <c r="AU573" s="44">
        <f t="shared" si="984"/>
        <v>1007.2465529675396</v>
      </c>
      <c r="AV573" s="47">
        <f t="shared" si="985"/>
        <v>1.4525078989559477</v>
      </c>
      <c r="AW573" s="47">
        <f t="shared" si="986"/>
        <v>11.056791945895103</v>
      </c>
      <c r="AX573" s="86">
        <f t="shared" si="987"/>
        <v>236.40227045543773</v>
      </c>
      <c r="AY573" s="86">
        <f t="shared" si="988"/>
        <v>54.970507305983425</v>
      </c>
      <c r="AZ573" s="10">
        <f t="shared" si="1045"/>
        <v>54.970507305983425</v>
      </c>
      <c r="BA573" s="44">
        <f t="shared" si="989"/>
        <v>54.970507305983425</v>
      </c>
      <c r="BB573" s="9">
        <f t="shared" si="990"/>
        <v>54.970507305983425</v>
      </c>
      <c r="BC573" s="45">
        <f t="shared" si="1079"/>
        <v>7329.4009741311238</v>
      </c>
      <c r="BD573" s="9">
        <f t="shared" si="991"/>
        <v>54.970507305983425</v>
      </c>
      <c r="BE573" s="45">
        <f t="shared" si="1075"/>
        <v>7329.4009741311238</v>
      </c>
      <c r="BF573" s="9">
        <f t="shared" si="992"/>
        <v>54.970507305983425</v>
      </c>
      <c r="BG573" s="45">
        <f t="shared" si="1076"/>
        <v>7329.4009741311238</v>
      </c>
      <c r="BH573" s="58"/>
      <c r="BI573" s="58"/>
      <c r="BJ573" s="58">
        <f t="shared" si="1046"/>
        <v>-54.970507305983425</v>
      </c>
      <c r="BK573" s="97"/>
      <c r="BL573" s="44"/>
      <c r="BM573" s="82">
        <f t="shared" si="1047"/>
        <v>56.800000000000004</v>
      </c>
      <c r="BN573" s="86">
        <f t="shared" si="1048"/>
        <v>56800</v>
      </c>
      <c r="BO573" s="86">
        <f t="shared" si="1049"/>
        <v>100</v>
      </c>
      <c r="BP573" s="84">
        <f t="shared" si="993"/>
        <v>4</v>
      </c>
      <c r="BQ573" s="84">
        <f t="shared" si="994"/>
        <v>4.13</v>
      </c>
      <c r="BR573" s="84">
        <f t="shared" si="995"/>
        <v>0.02</v>
      </c>
      <c r="BS573" s="84">
        <f t="shared" si="1050"/>
        <v>3.2109943074937954E-2</v>
      </c>
      <c r="BT573" s="84">
        <f t="shared" si="1051"/>
        <v>949.19912215975887</v>
      </c>
      <c r="BU573" s="84">
        <f t="shared" si="1052"/>
        <v>0</v>
      </c>
      <c r="BV573" s="83">
        <f t="shared" si="1053"/>
        <v>1602.2662811443927</v>
      </c>
      <c r="BW573" s="81">
        <f t="shared" si="1077"/>
        <v>1602.2662811443927</v>
      </c>
      <c r="BX573" s="83">
        <f t="shared" si="996"/>
        <v>0</v>
      </c>
      <c r="BY573" s="141">
        <f t="shared" si="997"/>
        <v>0</v>
      </c>
      <c r="BZ573" s="83">
        <f t="shared" si="998"/>
        <v>4.13</v>
      </c>
      <c r="CA573" s="83">
        <f t="shared" si="999"/>
        <v>0</v>
      </c>
      <c r="CB573" s="83">
        <f t="shared" si="1054"/>
        <v>2.8157422343956102</v>
      </c>
      <c r="CC573" s="83">
        <f t="shared" si="1000"/>
        <v>2.8157422343956102</v>
      </c>
      <c r="CD573" s="143">
        <f t="shared" si="1001"/>
        <v>0.02</v>
      </c>
      <c r="CE573" s="83">
        <f t="shared" si="1055"/>
        <v>1.7902523213569832E-2</v>
      </c>
      <c r="CF573" s="84">
        <f t="shared" si="1056"/>
        <v>944.14917944038973</v>
      </c>
      <c r="CG573" s="83">
        <f t="shared" si="1002"/>
        <v>0</v>
      </c>
      <c r="CH573" s="83">
        <f t="shared" si="1057"/>
        <v>2.8118915092502723</v>
      </c>
      <c r="CI573" s="83">
        <f t="shared" si="1003"/>
        <v>2.8118915092502723</v>
      </c>
      <c r="CJ573" s="143">
        <f t="shared" si="1004"/>
        <v>0.02</v>
      </c>
      <c r="CK573" s="83">
        <f t="shared" si="1058"/>
        <v>1.7094910799758559E-2</v>
      </c>
      <c r="CL573" s="84">
        <f t="shared" si="1059"/>
        <v>884.53331218409198</v>
      </c>
      <c r="CM573" s="83">
        <f t="shared" si="1005"/>
        <v>0</v>
      </c>
      <c r="CN573" s="83">
        <f t="shared" si="1060"/>
        <v>2.7737138332033435</v>
      </c>
      <c r="CO573" s="83">
        <f t="shared" si="1006"/>
        <v>2.7737138332033435</v>
      </c>
      <c r="CP573" s="143">
        <f t="shared" si="1007"/>
        <v>0.02</v>
      </c>
      <c r="CQ573" s="83">
        <f t="shared" si="1061"/>
        <v>1.7254564504283858E-2</v>
      </c>
      <c r="CR573" s="84">
        <f t="shared" si="1062"/>
        <v>871.63492351001923</v>
      </c>
      <c r="CS573" s="83">
        <f t="shared" si="1008"/>
        <v>0</v>
      </c>
      <c r="CT573" s="83">
        <f t="shared" si="1063"/>
        <v>2.7672232767302121</v>
      </c>
      <c r="CU573" s="83">
        <f t="shared" si="1009"/>
        <v>2.7672232767302121</v>
      </c>
      <c r="CV573" s="143">
        <f t="shared" si="1010"/>
        <v>0.02</v>
      </c>
      <c r="CW573" s="83">
        <f t="shared" si="1064"/>
        <v>1.7282526987183921E-2</v>
      </c>
      <c r="CX573" s="84">
        <f t="shared" si="1065"/>
        <v>870.31236469123382</v>
      </c>
      <c r="CY573" s="83">
        <f t="shared" si="1011"/>
        <v>0</v>
      </c>
      <c r="CZ573" s="83">
        <f t="shared" si="1066"/>
        <v>2.7665934296924708</v>
      </c>
      <c r="DA573" s="83">
        <f t="shared" si="1012"/>
        <v>2.7665934296924708</v>
      </c>
      <c r="DB573" s="143">
        <f t="shared" si="1013"/>
        <v>0.02</v>
      </c>
      <c r="DC573" s="83">
        <f t="shared" si="1067"/>
        <v>1.7283446767325853E-2</v>
      </c>
      <c r="DD573" s="84">
        <f t="shared" si="1068"/>
        <v>870.25063673832926</v>
      </c>
      <c r="DE573" s="86">
        <f t="shared" si="1014"/>
        <v>2884.0793060599067</v>
      </c>
      <c r="DF573" s="86">
        <f t="shared" si="1015"/>
        <v>1153.6317224239626</v>
      </c>
      <c r="DG573" s="86">
        <f t="shared" si="1016"/>
        <v>721.01982651497667</v>
      </c>
      <c r="DH573" s="86">
        <f t="shared" si="1017"/>
        <v>0.1874053632609429</v>
      </c>
      <c r="DI573" s="86">
        <f t="shared" si="1018"/>
        <v>0.32470685530993587</v>
      </c>
      <c r="DJ573" s="86">
        <f t="shared" si="1019"/>
        <v>14.192030536555194</v>
      </c>
      <c r="DK573" s="86">
        <f t="shared" si="1020"/>
        <v>-392.97890251785304</v>
      </c>
      <c r="DL573" s="86">
        <f t="shared" si="1078"/>
        <v>-392.97890251785304</v>
      </c>
      <c r="DM573" s="86">
        <f t="shared" si="1021"/>
        <v>-392.97890251785304</v>
      </c>
      <c r="DN573" s="85">
        <f t="shared" si="1022"/>
        <v>0</v>
      </c>
      <c r="DO573" s="85">
        <f t="shared" si="1069"/>
        <v>0</v>
      </c>
      <c r="DP573" s="85">
        <f t="shared" si="1023"/>
        <v>0</v>
      </c>
      <c r="DQ573" s="85">
        <f t="shared" si="1070"/>
        <v>0</v>
      </c>
      <c r="DR573" s="85">
        <f t="shared" si="1024"/>
        <v>0</v>
      </c>
      <c r="DS573" s="85">
        <f t="shared" si="1071"/>
        <v>0</v>
      </c>
      <c r="DT573" s="81"/>
      <c r="DU573" s="81"/>
      <c r="DV573" s="81">
        <f t="shared" si="1072"/>
        <v>0</v>
      </c>
      <c r="DW573" s="100"/>
    </row>
    <row r="574" spans="1:127" x14ac:dyDescent="0.2">
      <c r="A574" s="59">
        <f t="shared" si="1025"/>
        <v>75.866666666666774</v>
      </c>
      <c r="B574" s="44">
        <f t="shared" si="1026"/>
        <v>75866.666666666773</v>
      </c>
      <c r="C574" s="52">
        <f t="shared" si="960"/>
        <v>133.33333333333334</v>
      </c>
      <c r="D574" s="50">
        <f t="shared" si="961"/>
        <v>4</v>
      </c>
      <c r="E574" s="44">
        <f t="shared" si="962"/>
        <v>4.13</v>
      </c>
      <c r="F574" s="47">
        <f t="shared" si="963"/>
        <v>0.02</v>
      </c>
      <c r="G574" s="52">
        <f t="shared" si="1027"/>
        <v>2.4331558428955687E-2</v>
      </c>
      <c r="H574" s="57">
        <f t="shared" si="1028"/>
        <v>722.84517677294843</v>
      </c>
      <c r="I574" s="52">
        <f t="shared" si="1029"/>
        <v>0</v>
      </c>
      <c r="J574" s="54">
        <f t="shared" si="1030"/>
        <v>2242.6420732611987</v>
      </c>
      <c r="K574" s="46">
        <f t="shared" si="1073"/>
        <v>2242.6420732611987</v>
      </c>
      <c r="L574" s="80">
        <f t="shared" si="964"/>
        <v>0</v>
      </c>
      <c r="M574" s="142">
        <f t="shared" si="965"/>
        <v>0</v>
      </c>
      <c r="N574" s="60">
        <f t="shared" si="966"/>
        <v>4.13</v>
      </c>
      <c r="O574" s="53">
        <f t="shared" si="967"/>
        <v>0</v>
      </c>
      <c r="P574" s="58">
        <f t="shared" si="1031"/>
        <v>2.7848048989759273</v>
      </c>
      <c r="Q574" s="49">
        <f t="shared" si="968"/>
        <v>2.7848048989759273</v>
      </c>
      <c r="R574" s="143">
        <f t="shared" si="969"/>
        <v>0.02</v>
      </c>
      <c r="S574" s="51">
        <f t="shared" si="1032"/>
        <v>1.8891368929887326E-2</v>
      </c>
      <c r="T574" s="57">
        <f t="shared" si="1033"/>
        <v>733.85438754577319</v>
      </c>
      <c r="U574" s="53">
        <f t="shared" si="970"/>
        <v>0</v>
      </c>
      <c r="V574" s="58">
        <f t="shared" si="1034"/>
        <v>2.7837176739055165</v>
      </c>
      <c r="W574" s="49">
        <f t="shared" si="971"/>
        <v>2.7837176739055165</v>
      </c>
      <c r="X574" s="143">
        <f t="shared" si="972"/>
        <v>0.02</v>
      </c>
      <c r="Y574" s="51">
        <f t="shared" si="1035"/>
        <v>1.8296547148631572E-2</v>
      </c>
      <c r="Z574" s="57">
        <f t="shared" si="1036"/>
        <v>719.02617724485572</v>
      </c>
      <c r="AA574" s="53">
        <f t="shared" si="973"/>
        <v>0</v>
      </c>
      <c r="AB574" s="58">
        <f t="shared" si="1037"/>
        <v>2.7852959977588094</v>
      </c>
      <c r="AC574" s="49">
        <f t="shared" si="974"/>
        <v>2.7852959977588094</v>
      </c>
      <c r="AD574" s="143">
        <f t="shared" si="975"/>
        <v>0.02</v>
      </c>
      <c r="AE574" s="49">
        <f t="shared" si="1074"/>
        <v>1.8243857299782573E-2</v>
      </c>
      <c r="AF574" s="57">
        <f t="shared" si="1038"/>
        <v>716.10919717573779</v>
      </c>
      <c r="AG574" s="53">
        <f t="shared" si="976"/>
        <v>0</v>
      </c>
      <c r="AH574" s="58">
        <f t="shared" si="1039"/>
        <v>2.7857107789304245</v>
      </c>
      <c r="AI574" s="49">
        <f t="shared" si="977"/>
        <v>2.7857107789304245</v>
      </c>
      <c r="AJ574" s="143">
        <f t="shared" si="978"/>
        <v>0.02</v>
      </c>
      <c r="AK574" s="51">
        <f t="shared" si="1040"/>
        <v>1.8244415624643975E-2</v>
      </c>
      <c r="AL574" s="57">
        <f t="shared" si="1041"/>
        <v>715.78050382461379</v>
      </c>
      <c r="AM574" s="53">
        <f t="shared" si="979"/>
        <v>0</v>
      </c>
      <c r="AN574" s="58">
        <f t="shared" si="1042"/>
        <v>2.7857596749396496</v>
      </c>
      <c r="AO574" s="49">
        <f t="shared" si="980"/>
        <v>2.7857596749396496</v>
      </c>
      <c r="AP574" s="143">
        <f t="shared" si="981"/>
        <v>0.02</v>
      </c>
      <c r="AQ574" s="51">
        <f t="shared" si="1043"/>
        <v>1.8244711274376171E-2</v>
      </c>
      <c r="AR574" s="57">
        <f t="shared" si="1044"/>
        <v>715.75052116417407</v>
      </c>
      <c r="AS574" s="44">
        <f t="shared" si="982"/>
        <v>4036.7557318701574</v>
      </c>
      <c r="AT574" s="44">
        <f t="shared" si="983"/>
        <v>1614.7022927480627</v>
      </c>
      <c r="AU574" s="44">
        <f t="shared" si="984"/>
        <v>1009.1889329675394</v>
      </c>
      <c r="AV574" s="47">
        <f t="shared" si="985"/>
        <v>1.4437304113605933</v>
      </c>
      <c r="AW574" s="47">
        <f t="shared" si="986"/>
        <v>10.931525063919304</v>
      </c>
      <c r="AX574" s="86">
        <f t="shared" si="987"/>
        <v>232.11969485951997</v>
      </c>
      <c r="AY574" s="86">
        <f t="shared" si="988"/>
        <v>54.219071953737824</v>
      </c>
      <c r="AZ574" s="10">
        <f t="shared" si="1045"/>
        <v>54.219071953737824</v>
      </c>
      <c r="BA574" s="44">
        <f t="shared" si="989"/>
        <v>54.219071953737824</v>
      </c>
      <c r="BB574" s="9">
        <f t="shared" si="990"/>
        <v>54.219071953737824</v>
      </c>
      <c r="BC574" s="45">
        <f t="shared" si="1079"/>
        <v>7229.2095938317107</v>
      </c>
      <c r="BD574" s="9">
        <f t="shared" si="991"/>
        <v>54.219071953737824</v>
      </c>
      <c r="BE574" s="45">
        <f t="shared" si="1075"/>
        <v>7229.2095938317107</v>
      </c>
      <c r="BF574" s="9">
        <f t="shared" si="992"/>
        <v>54.219071953737824</v>
      </c>
      <c r="BG574" s="45">
        <f t="shared" si="1076"/>
        <v>7229.2095938317107</v>
      </c>
      <c r="BH574" s="58"/>
      <c r="BI574" s="58"/>
      <c r="BJ574" s="58">
        <f t="shared" si="1046"/>
        <v>-54.219071953737824</v>
      </c>
      <c r="BK574" s="97"/>
      <c r="BL574" s="44"/>
      <c r="BM574" s="82">
        <f t="shared" si="1047"/>
        <v>56.9</v>
      </c>
      <c r="BN574" s="86">
        <f t="shared" si="1048"/>
        <v>56900</v>
      </c>
      <c r="BO574" s="86">
        <f t="shared" si="1049"/>
        <v>100</v>
      </c>
      <c r="BP574" s="84">
        <f t="shared" si="993"/>
        <v>4</v>
      </c>
      <c r="BQ574" s="84">
        <f t="shared" si="994"/>
        <v>4.13</v>
      </c>
      <c r="BR574" s="84">
        <f t="shared" si="995"/>
        <v>0.02</v>
      </c>
      <c r="BS574" s="84">
        <f t="shared" si="1050"/>
        <v>3.2107943074937952E-2</v>
      </c>
      <c r="BT574" s="84">
        <f t="shared" si="1051"/>
        <v>949.97657840854663</v>
      </c>
      <c r="BU574" s="84">
        <f t="shared" si="1052"/>
        <v>0</v>
      </c>
      <c r="BV574" s="83">
        <f t="shared" si="1053"/>
        <v>1605.5035811443927</v>
      </c>
      <c r="BW574" s="81">
        <f t="shared" si="1077"/>
        <v>1605.5035811443927</v>
      </c>
      <c r="BX574" s="83">
        <f t="shared" si="996"/>
        <v>0</v>
      </c>
      <c r="BY574" s="141">
        <f t="shared" si="997"/>
        <v>0</v>
      </c>
      <c r="BZ574" s="83">
        <f t="shared" si="998"/>
        <v>4.13</v>
      </c>
      <c r="CA574" s="83">
        <f t="shared" si="999"/>
        <v>0</v>
      </c>
      <c r="CB574" s="83">
        <f t="shared" si="1054"/>
        <v>2.8165548126379991</v>
      </c>
      <c r="CC574" s="83">
        <f t="shared" si="1000"/>
        <v>2.8165548126379991</v>
      </c>
      <c r="CD574" s="143">
        <f t="shared" si="1001"/>
        <v>0.02</v>
      </c>
      <c r="CE574" s="83">
        <f t="shared" si="1055"/>
        <v>1.7900523213569833E-2</v>
      </c>
      <c r="CF574" s="84">
        <f t="shared" si="1056"/>
        <v>944.7849451363719</v>
      </c>
      <c r="CG574" s="83">
        <f t="shared" si="1002"/>
        <v>0</v>
      </c>
      <c r="CH574" s="83">
        <f t="shared" si="1057"/>
        <v>2.812582645513479</v>
      </c>
      <c r="CI574" s="83">
        <f t="shared" si="1003"/>
        <v>2.812582645513479</v>
      </c>
      <c r="CJ574" s="143">
        <f t="shared" si="1004"/>
        <v>0.02</v>
      </c>
      <c r="CK574" s="83">
        <f t="shared" si="1058"/>
        <v>1.7092910799758561E-2</v>
      </c>
      <c r="CL574" s="84">
        <f t="shared" si="1059"/>
        <v>885.14122720298667</v>
      </c>
      <c r="CM574" s="83">
        <f t="shared" si="1005"/>
        <v>0</v>
      </c>
      <c r="CN574" s="83">
        <f t="shared" si="1060"/>
        <v>2.7742523284464835</v>
      </c>
      <c r="CO574" s="83">
        <f t="shared" si="1006"/>
        <v>2.7742523284464835</v>
      </c>
      <c r="CP574" s="143">
        <f t="shared" si="1007"/>
        <v>0.02</v>
      </c>
      <c r="CQ574" s="83">
        <f t="shared" si="1061"/>
        <v>1.7252564504283859E-2</v>
      </c>
      <c r="CR574" s="84">
        <f t="shared" si="1062"/>
        <v>872.25696188678853</v>
      </c>
      <c r="CS574" s="83">
        <f t="shared" si="1008"/>
        <v>0</v>
      </c>
      <c r="CT574" s="83">
        <f t="shared" si="1063"/>
        <v>2.7677400506259904</v>
      </c>
      <c r="CU574" s="83">
        <f t="shared" si="1009"/>
        <v>2.7677400506259904</v>
      </c>
      <c r="CV574" s="143">
        <f t="shared" si="1010"/>
        <v>0.02</v>
      </c>
      <c r="CW574" s="83">
        <f t="shared" si="1064"/>
        <v>1.7280526987183922E-2</v>
      </c>
      <c r="CX574" s="84">
        <f t="shared" si="1065"/>
        <v>870.9368725555795</v>
      </c>
      <c r="CY574" s="83">
        <f t="shared" si="1011"/>
        <v>0</v>
      </c>
      <c r="CZ574" s="83">
        <f t="shared" si="1066"/>
        <v>2.7671083825246794</v>
      </c>
      <c r="DA574" s="83">
        <f t="shared" si="1012"/>
        <v>2.7671083825246794</v>
      </c>
      <c r="DB574" s="143">
        <f t="shared" si="1013"/>
        <v>0.02</v>
      </c>
      <c r="DC574" s="83">
        <f t="shared" si="1067"/>
        <v>1.7281446767325855E-2</v>
      </c>
      <c r="DD574" s="84">
        <f t="shared" si="1068"/>
        <v>870.87532002506896</v>
      </c>
      <c r="DE574" s="86">
        <f t="shared" si="1014"/>
        <v>2889.9064460599066</v>
      </c>
      <c r="DF574" s="86">
        <f t="shared" si="1015"/>
        <v>1155.9625784239627</v>
      </c>
      <c r="DG574" s="86">
        <f t="shared" si="1016"/>
        <v>722.47661151497664</v>
      </c>
      <c r="DH574" s="86">
        <f t="shared" si="1017"/>
        <v>0.18687568879527344</v>
      </c>
      <c r="DI574" s="86">
        <f t="shared" si="1018"/>
        <v>0.32302310441013632</v>
      </c>
      <c r="DJ574" s="86">
        <f t="shared" si="1019"/>
        <v>14.054093806334338</v>
      </c>
      <c r="DK574" s="86">
        <f t="shared" si="1020"/>
        <v>-395.40817587735393</v>
      </c>
      <c r="DL574" s="86">
        <f t="shared" si="1078"/>
        <v>-395.40817587735393</v>
      </c>
      <c r="DM574" s="86">
        <f t="shared" si="1021"/>
        <v>-395.40817587735393</v>
      </c>
      <c r="DN574" s="85">
        <f t="shared" si="1022"/>
        <v>0</v>
      </c>
      <c r="DO574" s="85">
        <f t="shared" si="1069"/>
        <v>0</v>
      </c>
      <c r="DP574" s="85">
        <f t="shared" si="1023"/>
        <v>0</v>
      </c>
      <c r="DQ574" s="85">
        <f t="shared" si="1070"/>
        <v>0</v>
      </c>
      <c r="DR574" s="85">
        <f t="shared" si="1024"/>
        <v>0</v>
      </c>
      <c r="DS574" s="85">
        <f t="shared" si="1071"/>
        <v>0</v>
      </c>
      <c r="DT574" s="81"/>
      <c r="DU574" s="81"/>
      <c r="DV574" s="81">
        <f t="shared" si="1072"/>
        <v>0</v>
      </c>
      <c r="DW574" s="100"/>
    </row>
    <row r="575" spans="1:127" x14ac:dyDescent="0.2">
      <c r="A575" s="59">
        <f t="shared" si="1025"/>
        <v>76.000000000000099</v>
      </c>
      <c r="B575" s="44">
        <f t="shared" si="1026"/>
        <v>76000.000000000102</v>
      </c>
      <c r="C575" s="52">
        <f t="shared" si="960"/>
        <v>133.33333333333334</v>
      </c>
      <c r="D575" s="50">
        <f t="shared" si="961"/>
        <v>4</v>
      </c>
      <c r="E575" s="44">
        <f t="shared" si="962"/>
        <v>4.13</v>
      </c>
      <c r="F575" s="47">
        <f t="shared" si="963"/>
        <v>0.02</v>
      </c>
      <c r="G575" s="52">
        <f t="shared" si="1027"/>
        <v>2.4328891762289018E-2</v>
      </c>
      <c r="H575" s="57">
        <f t="shared" si="1028"/>
        <v>723.6306561949217</v>
      </c>
      <c r="I575" s="52">
        <f t="shared" si="1029"/>
        <v>0</v>
      </c>
      <c r="J575" s="54">
        <f t="shared" si="1030"/>
        <v>2246.9584732611984</v>
      </c>
      <c r="K575" s="46">
        <f t="shared" si="1073"/>
        <v>2246.9584732611984</v>
      </c>
      <c r="L575" s="80">
        <f t="shared" si="964"/>
        <v>0</v>
      </c>
      <c r="M575" s="142">
        <f t="shared" si="965"/>
        <v>0</v>
      </c>
      <c r="N575" s="60">
        <f t="shared" si="966"/>
        <v>4.13</v>
      </c>
      <c r="O575" s="53">
        <f t="shared" si="967"/>
        <v>0</v>
      </c>
      <c r="P575" s="58">
        <f t="shared" si="1031"/>
        <v>2.7850231175508027</v>
      </c>
      <c r="Q575" s="49">
        <f t="shared" si="968"/>
        <v>2.7850231175508027</v>
      </c>
      <c r="R575" s="143">
        <f t="shared" si="969"/>
        <v>0.02</v>
      </c>
      <c r="S575" s="51">
        <f t="shared" si="1032"/>
        <v>1.8888702263220657E-2</v>
      </c>
      <c r="T575" s="57">
        <f t="shared" si="1033"/>
        <v>734.75882125091357</v>
      </c>
      <c r="U575" s="53">
        <f t="shared" si="970"/>
        <v>0</v>
      </c>
      <c r="V575" s="58">
        <f t="shared" si="1034"/>
        <v>2.7839601791783934</v>
      </c>
      <c r="W575" s="49">
        <f t="shared" si="971"/>
        <v>2.7839601791783934</v>
      </c>
      <c r="X575" s="143">
        <f t="shared" si="972"/>
        <v>0.02</v>
      </c>
      <c r="Y575" s="51">
        <f t="shared" si="1035"/>
        <v>1.8293880481964904E-2</v>
      </c>
      <c r="Z575" s="57">
        <f t="shared" si="1036"/>
        <v>719.90247366848598</v>
      </c>
      <c r="AA575" s="53">
        <f t="shared" si="973"/>
        <v>0</v>
      </c>
      <c r="AB575" s="58">
        <f t="shared" si="1037"/>
        <v>2.785490627665919</v>
      </c>
      <c r="AC575" s="49">
        <f t="shared" si="974"/>
        <v>2.785490627665919</v>
      </c>
      <c r="AD575" s="143">
        <f t="shared" si="975"/>
        <v>0.02</v>
      </c>
      <c r="AE575" s="49">
        <f t="shared" si="1074"/>
        <v>1.8241190633115904E-2</v>
      </c>
      <c r="AF575" s="57">
        <f t="shared" si="1038"/>
        <v>716.98247474868413</v>
      </c>
      <c r="AG575" s="53">
        <f t="shared" si="976"/>
        <v>0</v>
      </c>
      <c r="AH575" s="58">
        <f t="shared" si="1039"/>
        <v>2.785895974379585</v>
      </c>
      <c r="AI575" s="49">
        <f t="shared" si="977"/>
        <v>2.785895974379585</v>
      </c>
      <c r="AJ575" s="143">
        <f t="shared" si="978"/>
        <v>0.02</v>
      </c>
      <c r="AK575" s="51">
        <f t="shared" si="1040"/>
        <v>1.8241748957977307E-2</v>
      </c>
      <c r="AL575" s="57">
        <f t="shared" si="1041"/>
        <v>716.65367809330394</v>
      </c>
      <c r="AM575" s="53">
        <f t="shared" si="979"/>
        <v>0</v>
      </c>
      <c r="AN575" s="58">
        <f t="shared" si="1042"/>
        <v>2.7859437761311128</v>
      </c>
      <c r="AO575" s="49">
        <f t="shared" si="980"/>
        <v>2.7859437761311128</v>
      </c>
      <c r="AP575" s="143">
        <f t="shared" si="981"/>
        <v>0.02</v>
      </c>
      <c r="AQ575" s="51">
        <f t="shared" si="1043"/>
        <v>1.8242044607709503E-2</v>
      </c>
      <c r="AR575" s="57">
        <f t="shared" si="1044"/>
        <v>716.6236942573239</v>
      </c>
      <c r="AS575" s="44">
        <f t="shared" si="982"/>
        <v>4044.5252518701568</v>
      </c>
      <c r="AT575" s="44">
        <f t="shared" si="983"/>
        <v>1617.8101007480627</v>
      </c>
      <c r="AU575" s="44">
        <f t="shared" si="984"/>
        <v>1011.1313129675392</v>
      </c>
      <c r="AV575" s="47">
        <f t="shared" si="985"/>
        <v>1.4350231506392694</v>
      </c>
      <c r="AW575" s="47">
        <f t="shared" si="986"/>
        <v>10.807920675991408</v>
      </c>
      <c r="AX575" s="86">
        <f t="shared" si="987"/>
        <v>227.92293297008837</v>
      </c>
      <c r="AY575" s="86">
        <f t="shared" si="988"/>
        <v>53.473293329761866</v>
      </c>
      <c r="AZ575" s="10">
        <f t="shared" si="1045"/>
        <v>53.473293329761866</v>
      </c>
      <c r="BA575" s="44">
        <f t="shared" si="989"/>
        <v>53.473293329761866</v>
      </c>
      <c r="BB575" s="9">
        <f t="shared" si="990"/>
        <v>53.473293329761866</v>
      </c>
      <c r="BC575" s="45">
        <f t="shared" si="1079"/>
        <v>7129.7724439682497</v>
      </c>
      <c r="BD575" s="9">
        <f t="shared" si="991"/>
        <v>53.473293329761866</v>
      </c>
      <c r="BE575" s="45">
        <f t="shared" si="1075"/>
        <v>7129.7724439682497</v>
      </c>
      <c r="BF575" s="9">
        <f t="shared" si="992"/>
        <v>53.473293329761866</v>
      </c>
      <c r="BG575" s="45">
        <f t="shared" si="1076"/>
        <v>7129.7724439682497</v>
      </c>
      <c r="BH575" s="58"/>
      <c r="BI575" s="58"/>
      <c r="BJ575" s="58">
        <f t="shared" si="1046"/>
        <v>-53.473293329761866</v>
      </c>
      <c r="BK575" s="97"/>
      <c r="BL575" s="44"/>
      <c r="BM575" s="82">
        <f t="shared" si="1047"/>
        <v>57</v>
      </c>
      <c r="BN575" s="86">
        <f t="shared" si="1048"/>
        <v>57000</v>
      </c>
      <c r="BO575" s="86">
        <f t="shared" si="1049"/>
        <v>100</v>
      </c>
      <c r="BP575" s="84">
        <f t="shared" si="993"/>
        <v>4</v>
      </c>
      <c r="BQ575" s="84">
        <f t="shared" si="994"/>
        <v>4.13</v>
      </c>
      <c r="BR575" s="84">
        <f t="shared" si="995"/>
        <v>0.02</v>
      </c>
      <c r="BS575" s="84">
        <f t="shared" si="1050"/>
        <v>3.210594307493795E-2</v>
      </c>
      <c r="BT575" s="84">
        <f t="shared" si="1051"/>
        <v>950.75398623118429</v>
      </c>
      <c r="BU575" s="84">
        <f t="shared" si="1052"/>
        <v>0</v>
      </c>
      <c r="BV575" s="83">
        <f t="shared" si="1053"/>
        <v>1608.7408811443927</v>
      </c>
      <c r="BW575" s="81">
        <f t="shared" si="1077"/>
        <v>1608.7408811443927</v>
      </c>
      <c r="BX575" s="83">
        <f t="shared" si="996"/>
        <v>0</v>
      </c>
      <c r="BY575" s="141">
        <f t="shared" si="997"/>
        <v>0</v>
      </c>
      <c r="BZ575" s="83">
        <f t="shared" si="998"/>
        <v>4.13</v>
      </c>
      <c r="CA575" s="83">
        <f t="shared" si="999"/>
        <v>0</v>
      </c>
      <c r="CB575" s="83">
        <f t="shared" si="1054"/>
        <v>2.8173695007998729</v>
      </c>
      <c r="CC575" s="83">
        <f t="shared" si="1000"/>
        <v>2.8173695007998729</v>
      </c>
      <c r="CD575" s="143">
        <f t="shared" si="1001"/>
        <v>0.02</v>
      </c>
      <c r="CE575" s="83">
        <f t="shared" si="1055"/>
        <v>1.7898523213569835E-2</v>
      </c>
      <c r="CF575" s="84">
        <f t="shared" si="1056"/>
        <v>945.4204564047219</v>
      </c>
      <c r="CG575" s="83">
        <f t="shared" si="1002"/>
        <v>0</v>
      </c>
      <c r="CH575" s="83">
        <f t="shared" si="1057"/>
        <v>2.8132750044414525</v>
      </c>
      <c r="CI575" s="83">
        <f t="shared" si="1003"/>
        <v>2.8132750044414525</v>
      </c>
      <c r="CJ575" s="143">
        <f t="shared" si="1004"/>
        <v>0.02</v>
      </c>
      <c r="CK575" s="83">
        <f t="shared" si="1058"/>
        <v>1.7090910799758562E-2</v>
      </c>
      <c r="CL575" s="84">
        <f t="shared" si="1059"/>
        <v>885.74892172983107</v>
      </c>
      <c r="CM575" s="83">
        <f t="shared" si="1005"/>
        <v>0</v>
      </c>
      <c r="CN575" s="83">
        <f t="shared" si="1060"/>
        <v>2.7747919926404796</v>
      </c>
      <c r="CO575" s="83">
        <f t="shared" si="1006"/>
        <v>2.7747919926404796</v>
      </c>
      <c r="CP575" s="143">
        <f t="shared" si="1007"/>
        <v>0.02</v>
      </c>
      <c r="CQ575" s="83">
        <f t="shared" si="1061"/>
        <v>1.7250564504283861E-2</v>
      </c>
      <c r="CR575" s="84">
        <f t="shared" si="1062"/>
        <v>872.87880743152834</v>
      </c>
      <c r="CS575" s="83">
        <f t="shared" si="1008"/>
        <v>0</v>
      </c>
      <c r="CT575" s="83">
        <f t="shared" si="1063"/>
        <v>2.7682580813049578</v>
      </c>
      <c r="CU575" s="83">
        <f t="shared" si="1009"/>
        <v>2.7682580813049578</v>
      </c>
      <c r="CV575" s="143">
        <f t="shared" si="1010"/>
        <v>0.02</v>
      </c>
      <c r="CW575" s="83">
        <f t="shared" si="1064"/>
        <v>1.7278526987183924E-2</v>
      </c>
      <c r="CX575" s="84">
        <f t="shared" si="1065"/>
        <v>871.56119155487556</v>
      </c>
      <c r="CY575" s="83">
        <f t="shared" si="1011"/>
        <v>0</v>
      </c>
      <c r="CZ575" s="83">
        <f t="shared" si="1066"/>
        <v>2.7676246062976864</v>
      </c>
      <c r="DA575" s="83">
        <f t="shared" si="1012"/>
        <v>2.7676246062976864</v>
      </c>
      <c r="DB575" s="143">
        <f t="shared" si="1013"/>
        <v>0.02</v>
      </c>
      <c r="DC575" s="83">
        <f t="shared" si="1067"/>
        <v>1.7279446767325856E-2</v>
      </c>
      <c r="DD575" s="84">
        <f t="shared" si="1068"/>
        <v>871.49981478199504</v>
      </c>
      <c r="DE575" s="86">
        <f t="shared" si="1014"/>
        <v>2895.7335860599069</v>
      </c>
      <c r="DF575" s="86">
        <f t="shared" si="1015"/>
        <v>1158.2934344239627</v>
      </c>
      <c r="DG575" s="86">
        <f t="shared" si="1016"/>
        <v>723.93339651497672</v>
      </c>
      <c r="DH575" s="86">
        <f t="shared" si="1017"/>
        <v>0.18634824605539224</v>
      </c>
      <c r="DI575" s="86">
        <f t="shared" si="1018"/>
        <v>0.32135041165455519</v>
      </c>
      <c r="DJ575" s="86">
        <f t="shared" si="1019"/>
        <v>13.917687068671281</v>
      </c>
      <c r="DK575" s="86">
        <f t="shared" si="1020"/>
        <v>-397.83605314441559</v>
      </c>
      <c r="DL575" s="86">
        <f t="shared" si="1078"/>
        <v>-397.83605314441559</v>
      </c>
      <c r="DM575" s="86">
        <f t="shared" si="1021"/>
        <v>-397.83605314441559</v>
      </c>
      <c r="DN575" s="85">
        <f t="shared" si="1022"/>
        <v>0</v>
      </c>
      <c r="DO575" s="85">
        <f t="shared" si="1069"/>
        <v>0</v>
      </c>
      <c r="DP575" s="85">
        <f t="shared" si="1023"/>
        <v>0</v>
      </c>
      <c r="DQ575" s="85">
        <f t="shared" si="1070"/>
        <v>0</v>
      </c>
      <c r="DR575" s="85">
        <f t="shared" si="1024"/>
        <v>0</v>
      </c>
      <c r="DS575" s="85">
        <f t="shared" si="1071"/>
        <v>0</v>
      </c>
      <c r="DT575" s="81"/>
      <c r="DU575" s="81"/>
      <c r="DV575" s="81">
        <f t="shared" si="1072"/>
        <v>0</v>
      </c>
      <c r="DW575" s="100"/>
    </row>
    <row r="576" spans="1:127" x14ac:dyDescent="0.2">
      <c r="A576" s="59">
        <f t="shared" si="1025"/>
        <v>76.133333333333425</v>
      </c>
      <c r="B576" s="44">
        <f t="shared" si="1026"/>
        <v>76133.33333333343</v>
      </c>
      <c r="C576" s="52">
        <f t="shared" si="960"/>
        <v>133.33333333333334</v>
      </c>
      <c r="D576" s="50">
        <f t="shared" si="961"/>
        <v>4</v>
      </c>
      <c r="E576" s="44">
        <f t="shared" si="962"/>
        <v>4.13</v>
      </c>
      <c r="F576" s="47">
        <f t="shared" si="963"/>
        <v>0.02</v>
      </c>
      <c r="G576" s="52">
        <f t="shared" si="1027"/>
        <v>2.432622509562235E-2</v>
      </c>
      <c r="H576" s="57">
        <f t="shared" si="1028"/>
        <v>724.4160495259614</v>
      </c>
      <c r="I576" s="52">
        <f t="shared" si="1029"/>
        <v>0</v>
      </c>
      <c r="J576" s="54">
        <f t="shared" si="1030"/>
        <v>2251.2748732611985</v>
      </c>
      <c r="K576" s="46">
        <f t="shared" si="1073"/>
        <v>2251.2748732611985</v>
      </c>
      <c r="L576" s="80">
        <f t="shared" si="964"/>
        <v>0</v>
      </c>
      <c r="M576" s="142">
        <f t="shared" si="965"/>
        <v>0</v>
      </c>
      <c r="N576" s="60">
        <f t="shared" si="966"/>
        <v>4.13</v>
      </c>
      <c r="O576" s="53">
        <f t="shared" si="967"/>
        <v>0</v>
      </c>
      <c r="P576" s="58">
        <f t="shared" si="1031"/>
        <v>2.7852435856066906</v>
      </c>
      <c r="Q576" s="49">
        <f t="shared" si="968"/>
        <v>2.7852435856066906</v>
      </c>
      <c r="R576" s="143">
        <f t="shared" si="969"/>
        <v>0.02</v>
      </c>
      <c r="S576" s="51">
        <f t="shared" si="1032"/>
        <v>1.8886035596553989E-2</v>
      </c>
      <c r="T576" s="57">
        <f t="shared" si="1033"/>
        <v>735.66305642276848</v>
      </c>
      <c r="U576" s="53">
        <f t="shared" si="970"/>
        <v>0</v>
      </c>
      <c r="V576" s="58">
        <f t="shared" si="1034"/>
        <v>2.7842056942953541</v>
      </c>
      <c r="W576" s="49">
        <f t="shared" si="971"/>
        <v>2.7842056942953541</v>
      </c>
      <c r="X576" s="143">
        <f t="shared" si="972"/>
        <v>0.02</v>
      </c>
      <c r="Y576" s="51">
        <f t="shared" si="1035"/>
        <v>1.8291213815298236E-2</v>
      </c>
      <c r="Z576" s="57">
        <f t="shared" si="1036"/>
        <v>720.77856604391786</v>
      </c>
      <c r="AA576" s="53">
        <f t="shared" si="973"/>
        <v>0</v>
      </c>
      <c r="AB576" s="58">
        <f t="shared" si="1037"/>
        <v>2.7856881084742859</v>
      </c>
      <c r="AC576" s="49">
        <f t="shared" si="974"/>
        <v>2.7856881084742859</v>
      </c>
      <c r="AD576" s="143">
        <f t="shared" si="975"/>
        <v>0.02</v>
      </c>
      <c r="AE576" s="49">
        <f t="shared" si="1074"/>
        <v>1.8238523966449236E-2</v>
      </c>
      <c r="AF576" s="57">
        <f t="shared" si="1038"/>
        <v>717.85556365774369</v>
      </c>
      <c r="AG576" s="53">
        <f t="shared" si="976"/>
        <v>0</v>
      </c>
      <c r="AH576" s="58">
        <f t="shared" si="1039"/>
        <v>2.786084004855081</v>
      </c>
      <c r="AI576" s="49">
        <f t="shared" si="977"/>
        <v>2.786084004855081</v>
      </c>
      <c r="AJ576" s="143">
        <f t="shared" si="978"/>
        <v>0.02</v>
      </c>
      <c r="AK576" s="51">
        <f t="shared" si="1040"/>
        <v>1.8239082291310639E-2</v>
      </c>
      <c r="AL576" s="57">
        <f t="shared" si="1041"/>
        <v>717.52666668978623</v>
      </c>
      <c r="AM576" s="53">
        <f t="shared" si="979"/>
        <v>0</v>
      </c>
      <c r="AN576" s="58">
        <f t="shared" si="1042"/>
        <v>2.786130711962143</v>
      </c>
      <c r="AO576" s="49">
        <f t="shared" si="980"/>
        <v>2.786130711962143</v>
      </c>
      <c r="AP576" s="143">
        <f t="shared" si="981"/>
        <v>0.02</v>
      </c>
      <c r="AQ576" s="51">
        <f t="shared" si="1043"/>
        <v>1.8239377941042835E-2</v>
      </c>
      <c r="AR576" s="57">
        <f t="shared" si="1044"/>
        <v>717.496682024493</v>
      </c>
      <c r="AS576" s="44">
        <f t="shared" si="982"/>
        <v>4052.2947718701571</v>
      </c>
      <c r="AT576" s="44">
        <f t="shared" si="983"/>
        <v>1620.9179087480627</v>
      </c>
      <c r="AU576" s="44">
        <f t="shared" si="984"/>
        <v>1013.0736929675393</v>
      </c>
      <c r="AV576" s="47">
        <f t="shared" si="985"/>
        <v>1.4263854438644228</v>
      </c>
      <c r="AW576" s="47">
        <f t="shared" si="986"/>
        <v>10.685953866531353</v>
      </c>
      <c r="AX576" s="86">
        <f t="shared" si="987"/>
        <v>223.81011320745148</v>
      </c>
      <c r="AY576" s="86">
        <f t="shared" si="988"/>
        <v>52.733161408848083</v>
      </c>
      <c r="AZ576" s="10">
        <f t="shared" si="1045"/>
        <v>52.733161408848083</v>
      </c>
      <c r="BA576" s="44">
        <f t="shared" si="989"/>
        <v>52.733161408848083</v>
      </c>
      <c r="BB576" s="9">
        <f t="shared" si="990"/>
        <v>52.733161408848083</v>
      </c>
      <c r="BC576" s="45">
        <f t="shared" si="1079"/>
        <v>7031.0881878464115</v>
      </c>
      <c r="BD576" s="9">
        <f t="shared" si="991"/>
        <v>52.733161408848083</v>
      </c>
      <c r="BE576" s="45">
        <f t="shared" si="1075"/>
        <v>7031.0881878464115</v>
      </c>
      <c r="BF576" s="9">
        <f t="shared" si="992"/>
        <v>52.733161408848083</v>
      </c>
      <c r="BG576" s="45">
        <f t="shared" si="1076"/>
        <v>7031.0881878464115</v>
      </c>
      <c r="BH576" s="58"/>
      <c r="BI576" s="58"/>
      <c r="BJ576" s="58">
        <f t="shared" si="1046"/>
        <v>-52.733161408848083</v>
      </c>
      <c r="BK576" s="97"/>
      <c r="BL576" s="44"/>
      <c r="BM576" s="82">
        <f t="shared" si="1047"/>
        <v>57.1</v>
      </c>
      <c r="BN576" s="86">
        <f t="shared" si="1048"/>
        <v>57100</v>
      </c>
      <c r="BO576" s="86">
        <f t="shared" si="1049"/>
        <v>100</v>
      </c>
      <c r="BP576" s="84">
        <f t="shared" si="993"/>
        <v>4</v>
      </c>
      <c r="BQ576" s="84">
        <f t="shared" si="994"/>
        <v>4.13</v>
      </c>
      <c r="BR576" s="84">
        <f t="shared" si="995"/>
        <v>0.02</v>
      </c>
      <c r="BS576" s="84">
        <f t="shared" si="1050"/>
        <v>3.2103943074937948E-2</v>
      </c>
      <c r="BT576" s="84">
        <f t="shared" si="1051"/>
        <v>951.53134562767184</v>
      </c>
      <c r="BU576" s="84">
        <f t="shared" si="1052"/>
        <v>0</v>
      </c>
      <c r="BV576" s="83">
        <f t="shared" si="1053"/>
        <v>1611.9781811443927</v>
      </c>
      <c r="BW576" s="81">
        <f t="shared" si="1077"/>
        <v>1611.9781811443927</v>
      </c>
      <c r="BX576" s="83">
        <f t="shared" si="996"/>
        <v>0</v>
      </c>
      <c r="BY576" s="141">
        <f t="shared" si="997"/>
        <v>0</v>
      </c>
      <c r="BZ576" s="83">
        <f t="shared" si="998"/>
        <v>4.13</v>
      </c>
      <c r="CA576" s="83">
        <f t="shared" si="999"/>
        <v>0</v>
      </c>
      <c r="CB576" s="83">
        <f t="shared" si="1054"/>
        <v>2.8181862986654616</v>
      </c>
      <c r="CC576" s="83">
        <f t="shared" si="1000"/>
        <v>2.8181862986654616</v>
      </c>
      <c r="CD576" s="143">
        <f t="shared" si="1001"/>
        <v>0.02</v>
      </c>
      <c r="CE576" s="83">
        <f t="shared" si="1055"/>
        <v>1.7896523213569836E-2</v>
      </c>
      <c r="CF576" s="84">
        <f t="shared" si="1056"/>
        <v>946.05571291646049</v>
      </c>
      <c r="CG576" s="83">
        <f t="shared" si="1002"/>
        <v>0</v>
      </c>
      <c r="CH576" s="83">
        <f t="shared" si="1057"/>
        <v>2.8139685841436566</v>
      </c>
      <c r="CI576" s="83">
        <f t="shared" si="1003"/>
        <v>2.8139685841436566</v>
      </c>
      <c r="CJ576" s="143">
        <f t="shared" si="1004"/>
        <v>0.02</v>
      </c>
      <c r="CK576" s="83">
        <f t="shared" si="1058"/>
        <v>1.7088910799758564E-2</v>
      </c>
      <c r="CL576" s="84">
        <f t="shared" si="1059"/>
        <v>886.35639560894981</v>
      </c>
      <c r="CM576" s="83">
        <f t="shared" si="1005"/>
        <v>0</v>
      </c>
      <c r="CN576" s="83">
        <f t="shared" si="1060"/>
        <v>2.7753328242748916</v>
      </c>
      <c r="CO576" s="83">
        <f t="shared" si="1006"/>
        <v>2.7753328242748916</v>
      </c>
      <c r="CP576" s="143">
        <f t="shared" si="1007"/>
        <v>0.02</v>
      </c>
      <c r="CQ576" s="83">
        <f t="shared" si="1061"/>
        <v>1.7248564504283862E-2</v>
      </c>
      <c r="CR576" s="84">
        <f t="shared" si="1062"/>
        <v>873.50045995719631</v>
      </c>
      <c r="CS576" s="83">
        <f t="shared" si="1008"/>
        <v>0</v>
      </c>
      <c r="CT576" s="83">
        <f t="shared" si="1063"/>
        <v>2.7687773673775338</v>
      </c>
      <c r="CU576" s="83">
        <f t="shared" si="1009"/>
        <v>2.7687773673775338</v>
      </c>
      <c r="CV576" s="143">
        <f t="shared" si="1010"/>
        <v>0.02</v>
      </c>
      <c r="CW576" s="83">
        <f t="shared" si="1064"/>
        <v>1.7276526987183925E-2</v>
      </c>
      <c r="CX576" s="84">
        <f t="shared" si="1065"/>
        <v>872.1853214762823</v>
      </c>
      <c r="CY576" s="83">
        <f t="shared" si="1011"/>
        <v>0</v>
      </c>
      <c r="CZ576" s="83">
        <f t="shared" si="1066"/>
        <v>2.768142099629177</v>
      </c>
      <c r="DA576" s="83">
        <f t="shared" si="1012"/>
        <v>2.768142099629177</v>
      </c>
      <c r="DB576" s="143">
        <f t="shared" si="1013"/>
        <v>0.02</v>
      </c>
      <c r="DC576" s="83">
        <f t="shared" si="1067"/>
        <v>1.7277446767325857E-2</v>
      </c>
      <c r="DD576" s="84">
        <f t="shared" si="1068"/>
        <v>872.12412079257206</v>
      </c>
      <c r="DE576" s="86">
        <f t="shared" si="1014"/>
        <v>2901.5607260599068</v>
      </c>
      <c r="DF576" s="86">
        <f t="shared" si="1015"/>
        <v>1160.6242904239625</v>
      </c>
      <c r="DG576" s="86">
        <f t="shared" si="1016"/>
        <v>725.39018151497669</v>
      </c>
      <c r="DH576" s="86">
        <f t="shared" si="1017"/>
        <v>0.18582302331321376</v>
      </c>
      <c r="DI576" s="86">
        <f t="shared" si="1018"/>
        <v>0.31968869158465679</v>
      </c>
      <c r="DJ576" s="86">
        <f t="shared" si="1019"/>
        <v>13.782791453550063</v>
      </c>
      <c r="DK576" s="86">
        <f t="shared" si="1020"/>
        <v>-400.26253462005411</v>
      </c>
      <c r="DL576" s="86">
        <f t="shared" si="1078"/>
        <v>-400.26253462005411</v>
      </c>
      <c r="DM576" s="86">
        <f t="shared" si="1021"/>
        <v>-400.26253462005411</v>
      </c>
      <c r="DN576" s="85">
        <f t="shared" si="1022"/>
        <v>0</v>
      </c>
      <c r="DO576" s="85">
        <f t="shared" si="1069"/>
        <v>0</v>
      </c>
      <c r="DP576" s="85">
        <f t="shared" si="1023"/>
        <v>0</v>
      </c>
      <c r="DQ576" s="85">
        <f t="shared" si="1070"/>
        <v>0</v>
      </c>
      <c r="DR576" s="85">
        <f t="shared" si="1024"/>
        <v>0</v>
      </c>
      <c r="DS576" s="85">
        <f t="shared" si="1071"/>
        <v>0</v>
      </c>
      <c r="DT576" s="81"/>
      <c r="DU576" s="81"/>
      <c r="DV576" s="81">
        <f t="shared" si="1072"/>
        <v>0</v>
      </c>
      <c r="DW576" s="100"/>
    </row>
    <row r="577" spans="1:127" x14ac:dyDescent="0.2">
      <c r="A577" s="59">
        <f t="shared" si="1025"/>
        <v>76.266666666666765</v>
      </c>
      <c r="B577" s="44">
        <f t="shared" si="1026"/>
        <v>76266.666666666759</v>
      </c>
      <c r="C577" s="52">
        <f t="shared" si="960"/>
        <v>133.33333333333334</v>
      </c>
      <c r="D577" s="50">
        <f t="shared" si="961"/>
        <v>4</v>
      </c>
      <c r="E577" s="44">
        <f t="shared" si="962"/>
        <v>4.13</v>
      </c>
      <c r="F577" s="47">
        <f t="shared" si="963"/>
        <v>0.02</v>
      </c>
      <c r="G577" s="52">
        <f t="shared" si="1027"/>
        <v>2.4323558428955682E-2</v>
      </c>
      <c r="H577" s="57">
        <f t="shared" si="1028"/>
        <v>725.20135676606753</v>
      </c>
      <c r="I577" s="52">
        <f t="shared" si="1029"/>
        <v>0</v>
      </c>
      <c r="J577" s="54">
        <f t="shared" si="1030"/>
        <v>2255.5912732611982</v>
      </c>
      <c r="K577" s="46">
        <f t="shared" si="1073"/>
        <v>2255.5912732611982</v>
      </c>
      <c r="L577" s="80">
        <f t="shared" si="964"/>
        <v>0</v>
      </c>
      <c r="M577" s="142">
        <f t="shared" si="965"/>
        <v>0</v>
      </c>
      <c r="N577" s="60">
        <f t="shared" si="966"/>
        <v>4.13</v>
      </c>
      <c r="O577" s="53">
        <f t="shared" si="967"/>
        <v>0</v>
      </c>
      <c r="P577" s="58">
        <f t="shared" si="1031"/>
        <v>2.7854663016537575</v>
      </c>
      <c r="Q577" s="49">
        <f t="shared" si="968"/>
        <v>2.7854663016537575</v>
      </c>
      <c r="R577" s="143">
        <f t="shared" si="969"/>
        <v>0.02</v>
      </c>
      <c r="S577" s="51">
        <f t="shared" si="1032"/>
        <v>1.8883368929887321E-2</v>
      </c>
      <c r="T577" s="57">
        <f t="shared" si="1033"/>
        <v>736.56709236230881</v>
      </c>
      <c r="U577" s="53">
        <f t="shared" si="970"/>
        <v>0</v>
      </c>
      <c r="V577" s="58">
        <f t="shared" si="1034"/>
        <v>2.7844542161769406</v>
      </c>
      <c r="W577" s="49">
        <f t="shared" si="971"/>
        <v>2.7844542161769406</v>
      </c>
      <c r="X577" s="143">
        <f t="shared" si="972"/>
        <v>0.02</v>
      </c>
      <c r="Y577" s="51">
        <f t="shared" si="1035"/>
        <v>1.8288547148631568E-2</v>
      </c>
      <c r="Z577" s="57">
        <f t="shared" si="1036"/>
        <v>721.65445345982437</v>
      </c>
      <c r="AA577" s="53">
        <f t="shared" si="973"/>
        <v>0</v>
      </c>
      <c r="AB577" s="58">
        <f t="shared" si="1037"/>
        <v>2.785888437142777</v>
      </c>
      <c r="AC577" s="49">
        <f t="shared" si="974"/>
        <v>2.785888437142777</v>
      </c>
      <c r="AD577" s="143">
        <f t="shared" si="975"/>
        <v>0.02</v>
      </c>
      <c r="AE577" s="49">
        <f t="shared" si="1074"/>
        <v>1.8235857299782568E-2</v>
      </c>
      <c r="AF577" s="57">
        <f t="shared" si="1038"/>
        <v>718.72846303594463</v>
      </c>
      <c r="AG577" s="53">
        <f t="shared" si="976"/>
        <v>0</v>
      </c>
      <c r="AH577" s="58">
        <f t="shared" si="1039"/>
        <v>2.7862748674651194</v>
      </c>
      <c r="AI577" s="49">
        <f t="shared" si="977"/>
        <v>2.7862748674651194</v>
      </c>
      <c r="AJ577" s="143">
        <f t="shared" si="978"/>
        <v>0.02</v>
      </c>
      <c r="AK577" s="51">
        <f t="shared" si="1040"/>
        <v>1.8236415624643971E-2</v>
      </c>
      <c r="AL577" s="57">
        <f t="shared" si="1041"/>
        <v>718.39946875060923</v>
      </c>
      <c r="AM577" s="53">
        <f t="shared" si="979"/>
        <v>0</v>
      </c>
      <c r="AN577" s="58">
        <f t="shared" si="1042"/>
        <v>2.7863204795690222</v>
      </c>
      <c r="AO577" s="49">
        <f t="shared" si="980"/>
        <v>2.7863204795690222</v>
      </c>
      <c r="AP577" s="143">
        <f t="shared" si="981"/>
        <v>0.02</v>
      </c>
      <c r="AQ577" s="51">
        <f t="shared" si="1043"/>
        <v>1.8236711274376167E-2</v>
      </c>
      <c r="AR577" s="57">
        <f t="shared" si="1044"/>
        <v>718.36948360217468</v>
      </c>
      <c r="AS577" s="44">
        <f t="shared" si="982"/>
        <v>4060.0642918701569</v>
      </c>
      <c r="AT577" s="44">
        <f t="shared" si="983"/>
        <v>1624.0257167480627</v>
      </c>
      <c r="AU577" s="44">
        <f t="shared" si="984"/>
        <v>1015.0160729675392</v>
      </c>
      <c r="AV577" s="47">
        <f t="shared" si="985"/>
        <v>1.4178166255206306</v>
      </c>
      <c r="AW577" s="47">
        <f t="shared" si="986"/>
        <v>10.565600132782667</v>
      </c>
      <c r="AX577" s="86">
        <f t="shared" si="987"/>
        <v>219.7794079276388</v>
      </c>
      <c r="AY577" s="86">
        <f t="shared" si="988"/>
        <v>51.998666168676557</v>
      </c>
      <c r="AZ577" s="10">
        <f t="shared" si="1045"/>
        <v>51.998666168676557</v>
      </c>
      <c r="BA577" s="44">
        <f t="shared" si="989"/>
        <v>51.998666168676557</v>
      </c>
      <c r="BB577" s="9">
        <f t="shared" si="990"/>
        <v>51.998666168676557</v>
      </c>
      <c r="BC577" s="45">
        <f t="shared" si="1079"/>
        <v>6933.1554891568749</v>
      </c>
      <c r="BD577" s="9">
        <f t="shared" si="991"/>
        <v>51.998666168676557</v>
      </c>
      <c r="BE577" s="45">
        <f t="shared" si="1075"/>
        <v>6933.1554891568749</v>
      </c>
      <c r="BF577" s="9">
        <f t="shared" si="992"/>
        <v>51.998666168676557</v>
      </c>
      <c r="BG577" s="45">
        <f t="shared" si="1076"/>
        <v>6933.1554891568749</v>
      </c>
      <c r="BH577" s="58"/>
      <c r="BI577" s="58"/>
      <c r="BJ577" s="58">
        <f t="shared" si="1046"/>
        <v>-51.998666168676557</v>
      </c>
      <c r="BK577" s="97"/>
      <c r="BL577" s="44"/>
      <c r="BM577" s="82">
        <f t="shared" si="1047"/>
        <v>57.2</v>
      </c>
      <c r="BN577" s="86">
        <f t="shared" si="1048"/>
        <v>57200</v>
      </c>
      <c r="BO577" s="86">
        <f t="shared" si="1049"/>
        <v>100</v>
      </c>
      <c r="BP577" s="84">
        <f t="shared" si="993"/>
        <v>4</v>
      </c>
      <c r="BQ577" s="84">
        <f t="shared" si="994"/>
        <v>4.13</v>
      </c>
      <c r="BR577" s="84">
        <f t="shared" si="995"/>
        <v>0.02</v>
      </c>
      <c r="BS577" s="84">
        <f t="shared" si="1050"/>
        <v>3.2101943074937946E-2</v>
      </c>
      <c r="BT577" s="84">
        <f t="shared" si="1051"/>
        <v>952.30865659800929</v>
      </c>
      <c r="BU577" s="84">
        <f t="shared" si="1052"/>
        <v>0</v>
      </c>
      <c r="BV577" s="83">
        <f t="shared" si="1053"/>
        <v>1615.2154811443927</v>
      </c>
      <c r="BW577" s="81">
        <f t="shared" si="1077"/>
        <v>1615.2154811443927</v>
      </c>
      <c r="BX577" s="83">
        <f t="shared" si="996"/>
        <v>0</v>
      </c>
      <c r="BY577" s="141">
        <f t="shared" si="997"/>
        <v>0</v>
      </c>
      <c r="BZ577" s="83">
        <f t="shared" si="998"/>
        <v>4.13</v>
      </c>
      <c r="CA577" s="83">
        <f t="shared" si="999"/>
        <v>0</v>
      </c>
      <c r="CB577" s="83">
        <f t="shared" si="1054"/>
        <v>2.8190052060208557</v>
      </c>
      <c r="CC577" s="83">
        <f t="shared" si="1000"/>
        <v>2.8190052060208557</v>
      </c>
      <c r="CD577" s="143">
        <f t="shared" si="1001"/>
        <v>0.02</v>
      </c>
      <c r="CE577" s="83">
        <f t="shared" si="1055"/>
        <v>1.7894523213569838E-2</v>
      </c>
      <c r="CF577" s="84">
        <f t="shared" si="1056"/>
        <v>946.69071434351463</v>
      </c>
      <c r="CG577" s="83">
        <f t="shared" si="1002"/>
        <v>0</v>
      </c>
      <c r="CH577" s="83">
        <f t="shared" si="1057"/>
        <v>2.8146633827285572</v>
      </c>
      <c r="CI577" s="83">
        <f t="shared" si="1003"/>
        <v>2.8146633827285572</v>
      </c>
      <c r="CJ577" s="143">
        <f t="shared" si="1004"/>
        <v>0.02</v>
      </c>
      <c r="CK577" s="83">
        <f t="shared" si="1058"/>
        <v>1.7086910799758565E-2</v>
      </c>
      <c r="CL577" s="84">
        <f t="shared" si="1059"/>
        <v>886.96364868547835</v>
      </c>
      <c r="CM577" s="83">
        <f t="shared" si="1005"/>
        <v>0</v>
      </c>
      <c r="CN577" s="83">
        <f t="shared" si="1060"/>
        <v>2.7758748218397766</v>
      </c>
      <c r="CO577" s="83">
        <f t="shared" si="1006"/>
        <v>2.7758748218397766</v>
      </c>
      <c r="CP577" s="143">
        <f t="shared" si="1007"/>
        <v>0.02</v>
      </c>
      <c r="CQ577" s="83">
        <f t="shared" si="1061"/>
        <v>1.7246564504283864E-2</v>
      </c>
      <c r="CR577" s="84">
        <f t="shared" si="1062"/>
        <v>874.12191927744163</v>
      </c>
      <c r="CS577" s="83">
        <f t="shared" si="1008"/>
        <v>0</v>
      </c>
      <c r="CT577" s="83">
        <f t="shared" si="1063"/>
        <v>2.7692979074542712</v>
      </c>
      <c r="CU577" s="83">
        <f t="shared" si="1009"/>
        <v>2.7692979074542712</v>
      </c>
      <c r="CV577" s="143">
        <f t="shared" si="1010"/>
        <v>0.02</v>
      </c>
      <c r="CW577" s="83">
        <f t="shared" si="1064"/>
        <v>1.7274526987183927E-2</v>
      </c>
      <c r="CX577" s="84">
        <f t="shared" si="1065"/>
        <v>872.80926210765006</v>
      </c>
      <c r="CY577" s="83">
        <f t="shared" si="1011"/>
        <v>0</v>
      </c>
      <c r="CZ577" s="83">
        <f t="shared" si="1066"/>
        <v>2.7686608611367305</v>
      </c>
      <c r="DA577" s="83">
        <f t="shared" si="1012"/>
        <v>2.7686608611367305</v>
      </c>
      <c r="DB577" s="143">
        <f t="shared" si="1013"/>
        <v>0.02</v>
      </c>
      <c r="DC577" s="83">
        <f t="shared" si="1067"/>
        <v>1.7275446767325859E-2</v>
      </c>
      <c r="DD577" s="84">
        <f t="shared" si="1068"/>
        <v>872.7482378409577</v>
      </c>
      <c r="DE577" s="86">
        <f t="shared" si="1014"/>
        <v>2907.3878660599066</v>
      </c>
      <c r="DF577" s="86">
        <f t="shared" si="1015"/>
        <v>1162.9551464239628</v>
      </c>
      <c r="DG577" s="86">
        <f t="shared" si="1016"/>
        <v>726.84696651497666</v>
      </c>
      <c r="DH577" s="86">
        <f t="shared" si="1017"/>
        <v>0.18530000891325241</v>
      </c>
      <c r="DI577" s="86">
        <f t="shared" si="1018"/>
        <v>0.31803785949235369</v>
      </c>
      <c r="DJ577" s="86">
        <f t="shared" si="1019"/>
        <v>13.649388345484217</v>
      </c>
      <c r="DK577" s="86">
        <f t="shared" si="1020"/>
        <v>-402.68762060700135</v>
      </c>
      <c r="DL577" s="86">
        <f t="shared" si="1078"/>
        <v>-402.68762060700135</v>
      </c>
      <c r="DM577" s="86">
        <f t="shared" si="1021"/>
        <v>-402.68762060700135</v>
      </c>
      <c r="DN577" s="85">
        <f t="shared" si="1022"/>
        <v>0</v>
      </c>
      <c r="DO577" s="85">
        <f t="shared" si="1069"/>
        <v>0</v>
      </c>
      <c r="DP577" s="85">
        <f t="shared" si="1023"/>
        <v>0</v>
      </c>
      <c r="DQ577" s="85">
        <f t="shared" si="1070"/>
        <v>0</v>
      </c>
      <c r="DR577" s="85">
        <f t="shared" si="1024"/>
        <v>0</v>
      </c>
      <c r="DS577" s="85">
        <f t="shared" si="1071"/>
        <v>0</v>
      </c>
      <c r="DT577" s="81"/>
      <c r="DU577" s="81"/>
      <c r="DV577" s="81">
        <f t="shared" si="1072"/>
        <v>0</v>
      </c>
      <c r="DW577" s="100"/>
    </row>
    <row r="578" spans="1:127" x14ac:dyDescent="0.2">
      <c r="A578" s="59">
        <f t="shared" si="1025"/>
        <v>76.400000000000091</v>
      </c>
      <c r="B578" s="44">
        <f t="shared" si="1026"/>
        <v>76400.000000000087</v>
      </c>
      <c r="C578" s="52">
        <f t="shared" si="960"/>
        <v>133.33333333333334</v>
      </c>
      <c r="D578" s="50">
        <f t="shared" si="961"/>
        <v>4</v>
      </c>
      <c r="E578" s="44">
        <f t="shared" si="962"/>
        <v>4.13</v>
      </c>
      <c r="F578" s="47">
        <f t="shared" si="963"/>
        <v>0.02</v>
      </c>
      <c r="G578" s="52">
        <f t="shared" si="1027"/>
        <v>2.4320891762289014E-2</v>
      </c>
      <c r="H578" s="57">
        <f t="shared" si="1028"/>
        <v>725.9865779152401</v>
      </c>
      <c r="I578" s="52">
        <f t="shared" si="1029"/>
        <v>0</v>
      </c>
      <c r="J578" s="54">
        <f t="shared" si="1030"/>
        <v>2259.9076732611979</v>
      </c>
      <c r="K578" s="46">
        <f t="shared" si="1073"/>
        <v>2259.9076732611979</v>
      </c>
      <c r="L578" s="80">
        <f t="shared" si="964"/>
        <v>0</v>
      </c>
      <c r="M578" s="142">
        <f t="shared" si="965"/>
        <v>0</v>
      </c>
      <c r="N578" s="60">
        <f t="shared" si="966"/>
        <v>4.13</v>
      </c>
      <c r="O578" s="53">
        <f t="shared" si="967"/>
        <v>0</v>
      </c>
      <c r="P578" s="58">
        <f t="shared" si="1031"/>
        <v>2.7856912642077831</v>
      </c>
      <c r="Q578" s="49">
        <f t="shared" si="968"/>
        <v>2.7856912642077831</v>
      </c>
      <c r="R578" s="143">
        <f t="shared" si="969"/>
        <v>0.02</v>
      </c>
      <c r="S578" s="51">
        <f t="shared" si="1032"/>
        <v>1.8880702263220653E-2</v>
      </c>
      <c r="T578" s="57">
        <f t="shared" si="1033"/>
        <v>737.4709283716378</v>
      </c>
      <c r="U578" s="53">
        <f t="shared" si="970"/>
        <v>0</v>
      </c>
      <c r="V578" s="58">
        <f t="shared" si="1034"/>
        <v>2.7847057417445766</v>
      </c>
      <c r="W578" s="49">
        <f t="shared" si="971"/>
        <v>2.7847057417445766</v>
      </c>
      <c r="X578" s="143">
        <f t="shared" si="972"/>
        <v>0.02</v>
      </c>
      <c r="Y578" s="51">
        <f t="shared" si="1035"/>
        <v>1.8285880481964899E-2</v>
      </c>
      <c r="Z578" s="57">
        <f t="shared" si="1036"/>
        <v>722.53013500675286</v>
      </c>
      <c r="AA578" s="53">
        <f t="shared" si="973"/>
        <v>0</v>
      </c>
      <c r="AB578" s="58">
        <f t="shared" si="1037"/>
        <v>2.7860916106279996</v>
      </c>
      <c r="AC578" s="49">
        <f t="shared" si="974"/>
        <v>2.7860916106279996</v>
      </c>
      <c r="AD578" s="143">
        <f t="shared" si="975"/>
        <v>0.02</v>
      </c>
      <c r="AE578" s="49">
        <f t="shared" si="1074"/>
        <v>1.82331906331159E-2</v>
      </c>
      <c r="AF578" s="57">
        <f t="shared" si="1038"/>
        <v>719.60117201803394</v>
      </c>
      <c r="AG578" s="53">
        <f t="shared" si="976"/>
        <v>0</v>
      </c>
      <c r="AH578" s="58">
        <f t="shared" si="1039"/>
        <v>2.7864685593160852</v>
      </c>
      <c r="AI578" s="49">
        <f t="shared" si="977"/>
        <v>2.7864685593160852</v>
      </c>
      <c r="AJ578" s="143">
        <f t="shared" si="978"/>
        <v>0.02</v>
      </c>
      <c r="AK578" s="51">
        <f t="shared" si="1040"/>
        <v>1.8233748957977303E-2</v>
      </c>
      <c r="AL578" s="57">
        <f t="shared" si="1041"/>
        <v>719.27208341397159</v>
      </c>
      <c r="AM578" s="53">
        <f t="shared" si="979"/>
        <v>0</v>
      </c>
      <c r="AN578" s="58">
        <f t="shared" si="1042"/>
        <v>2.7865130760862349</v>
      </c>
      <c r="AO578" s="49">
        <f t="shared" si="980"/>
        <v>2.7865130760862349</v>
      </c>
      <c r="AP578" s="143">
        <f t="shared" si="981"/>
        <v>0.02</v>
      </c>
      <c r="AQ578" s="51">
        <f t="shared" si="1043"/>
        <v>1.8234044607709499E-2</v>
      </c>
      <c r="AR578" s="57">
        <f t="shared" si="1044"/>
        <v>719.24209812850097</v>
      </c>
      <c r="AS578" s="44">
        <f t="shared" si="982"/>
        <v>4067.8338118701563</v>
      </c>
      <c r="AT578" s="44">
        <f t="shared" si="983"/>
        <v>1627.1335247480624</v>
      </c>
      <c r="AU578" s="44">
        <f t="shared" si="984"/>
        <v>1016.9584529675391</v>
      </c>
      <c r="AV578" s="47">
        <f t="shared" si="985"/>
        <v>1.4093160374130276</v>
      </c>
      <c r="AW578" s="47">
        <f t="shared" si="986"/>
        <v>10.446835377357624</v>
      </c>
      <c r="AX578" s="86">
        <f t="shared" si="987"/>
        <v>215.82903232139236</v>
      </c>
      <c r="AY578" s="86">
        <f t="shared" si="988"/>
        <v>51.269797589858605</v>
      </c>
      <c r="AZ578" s="10">
        <f t="shared" si="1045"/>
        <v>51.269797589858605</v>
      </c>
      <c r="BA578" s="44">
        <f t="shared" si="989"/>
        <v>51.269797589858605</v>
      </c>
      <c r="BB578" s="9">
        <f t="shared" si="990"/>
        <v>51.269797589858605</v>
      </c>
      <c r="BC578" s="45">
        <f t="shared" si="1079"/>
        <v>6835.9730119811475</v>
      </c>
      <c r="BD578" s="9">
        <f t="shared" si="991"/>
        <v>51.269797589858605</v>
      </c>
      <c r="BE578" s="45">
        <f t="shared" si="1075"/>
        <v>6835.9730119811475</v>
      </c>
      <c r="BF578" s="9">
        <f t="shared" si="992"/>
        <v>51.269797589858605</v>
      </c>
      <c r="BG578" s="45">
        <f t="shared" si="1076"/>
        <v>6835.9730119811475</v>
      </c>
      <c r="BH578" s="58"/>
      <c r="BI578" s="58"/>
      <c r="BJ578" s="58">
        <f t="shared" si="1046"/>
        <v>-51.269797589858605</v>
      </c>
      <c r="BK578" s="97"/>
      <c r="BL578" s="44"/>
      <c r="BM578" s="82">
        <f t="shared" si="1047"/>
        <v>57.300000000000004</v>
      </c>
      <c r="BN578" s="86">
        <f t="shared" si="1048"/>
        <v>57300</v>
      </c>
      <c r="BO578" s="86">
        <f t="shared" si="1049"/>
        <v>100</v>
      </c>
      <c r="BP578" s="84">
        <f t="shared" si="993"/>
        <v>4</v>
      </c>
      <c r="BQ578" s="84">
        <f t="shared" si="994"/>
        <v>4.13</v>
      </c>
      <c r="BR578" s="84">
        <f t="shared" si="995"/>
        <v>0.02</v>
      </c>
      <c r="BS578" s="84">
        <f t="shared" si="1050"/>
        <v>3.2099943074937944E-2</v>
      </c>
      <c r="BT578" s="84">
        <f t="shared" si="1051"/>
        <v>953.08591914219664</v>
      </c>
      <c r="BU578" s="84">
        <f t="shared" si="1052"/>
        <v>0</v>
      </c>
      <c r="BV578" s="83">
        <f t="shared" si="1053"/>
        <v>1618.4527811443927</v>
      </c>
      <c r="BW578" s="81">
        <f t="shared" si="1077"/>
        <v>1618.4527811443927</v>
      </c>
      <c r="BX578" s="83">
        <f t="shared" si="996"/>
        <v>0</v>
      </c>
      <c r="BY578" s="141">
        <f t="shared" si="997"/>
        <v>0</v>
      </c>
      <c r="BZ578" s="83">
        <f t="shared" si="998"/>
        <v>4.13</v>
      </c>
      <c r="CA578" s="83">
        <f t="shared" si="999"/>
        <v>0</v>
      </c>
      <c r="CB578" s="83">
        <f t="shared" si="1054"/>
        <v>2.8198262226539978</v>
      </c>
      <c r="CC578" s="83">
        <f t="shared" si="1000"/>
        <v>2.8198262226539978</v>
      </c>
      <c r="CD578" s="143">
        <f t="shared" si="1001"/>
        <v>0.02</v>
      </c>
      <c r="CE578" s="83">
        <f t="shared" si="1055"/>
        <v>1.7892523213569839E-2</v>
      </c>
      <c r="CF578" s="84">
        <f t="shared" si="1056"/>
        <v>947.32546035871712</v>
      </c>
      <c r="CG578" s="83">
        <f t="shared" si="1002"/>
        <v>0</v>
      </c>
      <c r="CH578" s="83">
        <f t="shared" si="1057"/>
        <v>2.815359398303634</v>
      </c>
      <c r="CI578" s="83">
        <f t="shared" si="1003"/>
        <v>2.815359398303634</v>
      </c>
      <c r="CJ578" s="143">
        <f t="shared" si="1004"/>
        <v>0.02</v>
      </c>
      <c r="CK578" s="83">
        <f t="shared" si="1058"/>
        <v>1.7084910799758567E-2</v>
      </c>
      <c r="CL578" s="84">
        <f t="shared" si="1059"/>
        <v>887.57068080536169</v>
      </c>
      <c r="CM578" s="83">
        <f t="shared" si="1005"/>
        <v>0</v>
      </c>
      <c r="CN578" s="83">
        <f t="shared" si="1060"/>
        <v>2.7764179838256866</v>
      </c>
      <c r="CO578" s="83">
        <f t="shared" si="1006"/>
        <v>2.7764179838256866</v>
      </c>
      <c r="CP578" s="143">
        <f t="shared" si="1007"/>
        <v>0.02</v>
      </c>
      <c r="CQ578" s="83">
        <f t="shared" si="1061"/>
        <v>1.7244564504283865E-2</v>
      </c>
      <c r="CR578" s="84">
        <f t="shared" si="1062"/>
        <v>874.74318520660393</v>
      </c>
      <c r="CS578" s="83">
        <f t="shared" si="1008"/>
        <v>0</v>
      </c>
      <c r="CT578" s="83">
        <f t="shared" si="1063"/>
        <v>2.7698197001458582</v>
      </c>
      <c r="CU578" s="83">
        <f t="shared" si="1009"/>
        <v>2.7698197001458582</v>
      </c>
      <c r="CV578" s="143">
        <f t="shared" si="1010"/>
        <v>0.02</v>
      </c>
      <c r="CW578" s="83">
        <f t="shared" si="1064"/>
        <v>1.7272526987183928E-2</v>
      </c>
      <c r="CX578" s="84">
        <f t="shared" si="1065"/>
        <v>873.43301323751905</v>
      </c>
      <c r="CY578" s="83">
        <f t="shared" si="1011"/>
        <v>0</v>
      </c>
      <c r="CZ578" s="83">
        <f t="shared" si="1066"/>
        <v>2.7691808894378283</v>
      </c>
      <c r="DA578" s="83">
        <f t="shared" si="1012"/>
        <v>2.7691808894378283</v>
      </c>
      <c r="DB578" s="143">
        <f t="shared" si="1013"/>
        <v>0.02</v>
      </c>
      <c r="DC578" s="83">
        <f t="shared" si="1067"/>
        <v>1.727344676732586E-2</v>
      </c>
      <c r="DD578" s="84">
        <f t="shared" si="1068"/>
        <v>873.3721657120019</v>
      </c>
      <c r="DE578" s="86">
        <f t="shared" si="1014"/>
        <v>2913.215006059907</v>
      </c>
      <c r="DF578" s="86">
        <f t="shared" si="1015"/>
        <v>1165.2860024239626</v>
      </c>
      <c r="DG578" s="86">
        <f t="shared" si="1016"/>
        <v>728.30375151497674</v>
      </c>
      <c r="DH578" s="86">
        <f t="shared" si="1017"/>
        <v>0.18477919127211276</v>
      </c>
      <c r="DI578" s="86">
        <f t="shared" si="1018"/>
        <v>0.31639783141268318</v>
      </c>
      <c r="DJ578" s="86">
        <f t="shared" si="1019"/>
        <v>13.517459379806056</v>
      </c>
      <c r="DK578" s="86">
        <f t="shared" si="1020"/>
        <v>-405.11131140968024</v>
      </c>
      <c r="DL578" s="86">
        <f t="shared" si="1078"/>
        <v>-405.11131140968024</v>
      </c>
      <c r="DM578" s="86">
        <f t="shared" si="1021"/>
        <v>-405.11131140968024</v>
      </c>
      <c r="DN578" s="85">
        <f t="shared" si="1022"/>
        <v>0</v>
      </c>
      <c r="DO578" s="85">
        <f t="shared" si="1069"/>
        <v>0</v>
      </c>
      <c r="DP578" s="85">
        <f t="shared" si="1023"/>
        <v>0</v>
      </c>
      <c r="DQ578" s="85">
        <f t="shared" si="1070"/>
        <v>0</v>
      </c>
      <c r="DR578" s="85">
        <f t="shared" si="1024"/>
        <v>0</v>
      </c>
      <c r="DS578" s="85">
        <f t="shared" si="1071"/>
        <v>0</v>
      </c>
      <c r="DT578" s="81"/>
      <c r="DU578" s="81"/>
      <c r="DV578" s="81">
        <f t="shared" si="1072"/>
        <v>0</v>
      </c>
      <c r="DW578" s="100"/>
    </row>
    <row r="579" spans="1:127" x14ac:dyDescent="0.2">
      <c r="A579" s="59">
        <f t="shared" si="1025"/>
        <v>76.533333333333417</v>
      </c>
      <c r="B579" s="44">
        <f t="shared" si="1026"/>
        <v>76533.333333333416</v>
      </c>
      <c r="C579" s="52">
        <f t="shared" si="960"/>
        <v>133.33333333333334</v>
      </c>
      <c r="D579" s="50">
        <f t="shared" si="961"/>
        <v>4</v>
      </c>
      <c r="E579" s="44">
        <f t="shared" si="962"/>
        <v>4.13</v>
      </c>
      <c r="F579" s="47">
        <f t="shared" si="963"/>
        <v>0.02</v>
      </c>
      <c r="G579" s="52">
        <f t="shared" si="1027"/>
        <v>2.4318225095622346E-2</v>
      </c>
      <c r="H579" s="57">
        <f t="shared" si="1028"/>
        <v>726.77171297347923</v>
      </c>
      <c r="I579" s="52">
        <f t="shared" si="1029"/>
        <v>0</v>
      </c>
      <c r="J579" s="54">
        <f t="shared" si="1030"/>
        <v>2264.2240732611981</v>
      </c>
      <c r="K579" s="46">
        <f t="shared" si="1073"/>
        <v>2264.2240732611981</v>
      </c>
      <c r="L579" s="80">
        <f t="shared" si="964"/>
        <v>0</v>
      </c>
      <c r="M579" s="142">
        <f t="shared" si="965"/>
        <v>0</v>
      </c>
      <c r="N579" s="60">
        <f t="shared" si="966"/>
        <v>4.13</v>
      </c>
      <c r="O579" s="53">
        <f t="shared" si="967"/>
        <v>0</v>
      </c>
      <c r="P579" s="58">
        <f t="shared" si="1031"/>
        <v>2.7859184717901386</v>
      </c>
      <c r="Q579" s="49">
        <f t="shared" si="968"/>
        <v>2.7859184717901386</v>
      </c>
      <c r="R579" s="143">
        <f t="shared" si="969"/>
        <v>0.02</v>
      </c>
      <c r="S579" s="51">
        <f t="shared" si="1032"/>
        <v>1.8878035596553985E-2</v>
      </c>
      <c r="T579" s="57">
        <f t="shared" si="1033"/>
        <v>738.37456375399154</v>
      </c>
      <c r="U579" s="53">
        <f t="shared" si="970"/>
        <v>0</v>
      </c>
      <c r="V579" s="58">
        <f t="shared" si="1034"/>
        <v>2.7849602679205541</v>
      </c>
      <c r="W579" s="49">
        <f t="shared" si="971"/>
        <v>2.7849602679205541</v>
      </c>
      <c r="X579" s="143">
        <f t="shared" si="972"/>
        <v>0.02</v>
      </c>
      <c r="Y579" s="51">
        <f t="shared" si="1035"/>
        <v>1.8283213815298231E-2</v>
      </c>
      <c r="Z579" s="57">
        <f t="shared" si="1036"/>
        <v>723.40560977712846</v>
      </c>
      <c r="AA579" s="53">
        <f t="shared" si="973"/>
        <v>0</v>
      </c>
      <c r="AB579" s="58">
        <f t="shared" si="1037"/>
        <v>2.7862976258843046</v>
      </c>
      <c r="AC579" s="49">
        <f t="shared" si="974"/>
        <v>2.7862976258843046</v>
      </c>
      <c r="AD579" s="143">
        <f t="shared" si="975"/>
        <v>0.02</v>
      </c>
      <c r="AE579" s="49">
        <f t="shared" si="1074"/>
        <v>1.8230523966449232E-2</v>
      </c>
      <c r="AF579" s="57">
        <f t="shared" si="1038"/>
        <v>720.47368974048231</v>
      </c>
      <c r="AG579" s="53">
        <f t="shared" si="976"/>
        <v>0</v>
      </c>
      <c r="AH579" s="58">
        <f t="shared" si="1039"/>
        <v>2.7866650775125388</v>
      </c>
      <c r="AI579" s="49">
        <f t="shared" si="977"/>
        <v>2.7866650775125388</v>
      </c>
      <c r="AJ579" s="143">
        <f t="shared" si="978"/>
        <v>0.02</v>
      </c>
      <c r="AK579" s="51">
        <f t="shared" si="1040"/>
        <v>1.8231082291310634E-2</v>
      </c>
      <c r="AL579" s="57">
        <f t="shared" si="1041"/>
        <v>720.14450981972618</v>
      </c>
      <c r="AM579" s="53">
        <f t="shared" si="979"/>
        <v>0</v>
      </c>
      <c r="AN579" s="58">
        <f t="shared" si="1042"/>
        <v>2.786708498646465</v>
      </c>
      <c r="AO579" s="49">
        <f t="shared" si="980"/>
        <v>2.786708498646465</v>
      </c>
      <c r="AP579" s="143">
        <f t="shared" si="981"/>
        <v>0.02</v>
      </c>
      <c r="AQ579" s="51">
        <f t="shared" si="1043"/>
        <v>1.823137794104283E-2</v>
      </c>
      <c r="AR579" s="57">
        <f t="shared" si="1044"/>
        <v>720.11452474324756</v>
      </c>
      <c r="AS579" s="44">
        <f t="shared" si="982"/>
        <v>4075.6033318701566</v>
      </c>
      <c r="AT579" s="44">
        <f t="shared" si="983"/>
        <v>1630.2413327480626</v>
      </c>
      <c r="AU579" s="44">
        <f t="shared" si="984"/>
        <v>1018.9008329675391</v>
      </c>
      <c r="AV579" s="47">
        <f t="shared" si="985"/>
        <v>1.4008830285769602</v>
      </c>
      <c r="AW579" s="47">
        <f t="shared" si="986"/>
        <v>10.329635900927276</v>
      </c>
      <c r="AX579" s="86">
        <f t="shared" si="987"/>
        <v>211.95724334243326</v>
      </c>
      <c r="AY579" s="86">
        <f t="shared" si="988"/>
        <v>50.546545655977397</v>
      </c>
      <c r="AZ579" s="10">
        <f t="shared" si="1045"/>
        <v>50.546545655977397</v>
      </c>
      <c r="BA579" s="44">
        <f t="shared" si="989"/>
        <v>50.546545655977397</v>
      </c>
      <c r="BB579" s="9">
        <f t="shared" si="990"/>
        <v>50.546545655977397</v>
      </c>
      <c r="BC579" s="45">
        <f t="shared" si="1079"/>
        <v>6739.5394207969866</v>
      </c>
      <c r="BD579" s="9">
        <f t="shared" si="991"/>
        <v>50.546545655977397</v>
      </c>
      <c r="BE579" s="45">
        <f t="shared" si="1075"/>
        <v>6739.5394207969866</v>
      </c>
      <c r="BF579" s="9">
        <f t="shared" si="992"/>
        <v>50.546545655977397</v>
      </c>
      <c r="BG579" s="45">
        <f t="shared" si="1076"/>
        <v>6739.5394207969866</v>
      </c>
      <c r="BH579" s="58"/>
      <c r="BI579" s="58"/>
      <c r="BJ579" s="58">
        <f t="shared" si="1046"/>
        <v>-50.546545655977397</v>
      </c>
      <c r="BK579" s="97"/>
      <c r="BL579" s="44"/>
      <c r="BM579" s="82">
        <f t="shared" si="1047"/>
        <v>57.4</v>
      </c>
      <c r="BN579" s="86">
        <f t="shared" si="1048"/>
        <v>57400</v>
      </c>
      <c r="BO579" s="86">
        <f t="shared" si="1049"/>
        <v>100</v>
      </c>
      <c r="BP579" s="84">
        <f t="shared" si="993"/>
        <v>4</v>
      </c>
      <c r="BQ579" s="84">
        <f t="shared" si="994"/>
        <v>4.13</v>
      </c>
      <c r="BR579" s="84">
        <f t="shared" si="995"/>
        <v>0.02</v>
      </c>
      <c r="BS579" s="84">
        <f t="shared" si="1050"/>
        <v>3.2097943074937942E-2</v>
      </c>
      <c r="BT579" s="84">
        <f t="shared" si="1051"/>
        <v>953.86313326023378</v>
      </c>
      <c r="BU579" s="84">
        <f t="shared" si="1052"/>
        <v>0</v>
      </c>
      <c r="BV579" s="83">
        <f t="shared" si="1053"/>
        <v>1621.6900811443927</v>
      </c>
      <c r="BW579" s="81">
        <f t="shared" si="1077"/>
        <v>1621.6900811443927</v>
      </c>
      <c r="BX579" s="83">
        <f t="shared" si="996"/>
        <v>0</v>
      </c>
      <c r="BY579" s="141">
        <f t="shared" si="997"/>
        <v>0</v>
      </c>
      <c r="BZ579" s="83">
        <f t="shared" si="998"/>
        <v>4.13</v>
      </c>
      <c r="CA579" s="83">
        <f t="shared" si="999"/>
        <v>0</v>
      </c>
      <c r="CB579" s="83">
        <f t="shared" si="1054"/>
        <v>2.8206493483546797</v>
      </c>
      <c r="CC579" s="83">
        <f t="shared" si="1000"/>
        <v>2.8206493483546797</v>
      </c>
      <c r="CD579" s="143">
        <f t="shared" si="1001"/>
        <v>0.02</v>
      </c>
      <c r="CE579" s="83">
        <f t="shared" si="1055"/>
        <v>1.7890523213569841E-2</v>
      </c>
      <c r="CF579" s="84">
        <f t="shared" si="1056"/>
        <v>947.95995063580699</v>
      </c>
      <c r="CG579" s="83">
        <f t="shared" si="1002"/>
        <v>0</v>
      </c>
      <c r="CH579" s="83">
        <f t="shared" si="1057"/>
        <v>2.8160566289753866</v>
      </c>
      <c r="CI579" s="83">
        <f t="shared" si="1003"/>
        <v>2.8160566289753866</v>
      </c>
      <c r="CJ579" s="143">
        <f t="shared" si="1004"/>
        <v>0.02</v>
      </c>
      <c r="CK579" s="83">
        <f t="shared" si="1058"/>
        <v>1.7082910799758568E-2</v>
      </c>
      <c r="CL579" s="84">
        <f t="shared" si="1059"/>
        <v>888.17749181535396</v>
      </c>
      <c r="CM579" s="83">
        <f t="shared" si="1005"/>
        <v>0</v>
      </c>
      <c r="CN579" s="83">
        <f t="shared" si="1060"/>
        <v>2.7769623087236797</v>
      </c>
      <c r="CO579" s="83">
        <f t="shared" si="1006"/>
        <v>2.7769623087236797</v>
      </c>
      <c r="CP579" s="143">
        <f t="shared" si="1007"/>
        <v>0.02</v>
      </c>
      <c r="CQ579" s="83">
        <f t="shared" si="1061"/>
        <v>1.7242564504283867E-2</v>
      </c>
      <c r="CR579" s="84">
        <f t="shared" si="1062"/>
        <v>875.36425755971277</v>
      </c>
      <c r="CS579" s="83">
        <f t="shared" si="1008"/>
        <v>0</v>
      </c>
      <c r="CT579" s="83">
        <f t="shared" si="1063"/>
        <v>2.7703427440631216</v>
      </c>
      <c r="CU579" s="83">
        <f t="shared" si="1009"/>
        <v>2.7703427440631216</v>
      </c>
      <c r="CV579" s="143">
        <f t="shared" si="1010"/>
        <v>0.02</v>
      </c>
      <c r="CW579" s="83">
        <f t="shared" si="1064"/>
        <v>1.727052698718393E-2</v>
      </c>
      <c r="CX579" s="84">
        <f t="shared" si="1065"/>
        <v>874.05657465511877</v>
      </c>
      <c r="CY579" s="83">
        <f t="shared" si="1011"/>
        <v>0</v>
      </c>
      <c r="CZ579" s="83">
        <f t="shared" si="1066"/>
        <v>2.7697021831498554</v>
      </c>
      <c r="DA579" s="83">
        <f t="shared" si="1012"/>
        <v>2.7697021831498554</v>
      </c>
      <c r="DB579" s="143">
        <f t="shared" si="1013"/>
        <v>0.02</v>
      </c>
      <c r="DC579" s="83">
        <f t="shared" si="1067"/>
        <v>1.7271446767325862E-2</v>
      </c>
      <c r="DD579" s="84">
        <f t="shared" si="1068"/>
        <v>873.99590419124695</v>
      </c>
      <c r="DE579" s="86">
        <f t="shared" si="1014"/>
        <v>2919.0421460599064</v>
      </c>
      <c r="DF579" s="86">
        <f t="shared" si="1015"/>
        <v>1167.6168584239626</v>
      </c>
      <c r="DG579" s="86">
        <f t="shared" si="1016"/>
        <v>729.76053651497659</v>
      </c>
      <c r="DH579" s="86">
        <f t="shared" si="1017"/>
        <v>0.18426055887797851</v>
      </c>
      <c r="DI579" s="86">
        <f t="shared" si="1018"/>
        <v>0.31476852411654965</v>
      </c>
      <c r="DJ579" s="86">
        <f t="shared" si="1019"/>
        <v>13.386986439013056</v>
      </c>
      <c r="DK579" s="86">
        <f t="shared" si="1020"/>
        <v>-407.53360733422556</v>
      </c>
      <c r="DL579" s="86">
        <f t="shared" si="1078"/>
        <v>-407.53360733422556</v>
      </c>
      <c r="DM579" s="86">
        <f t="shared" si="1021"/>
        <v>-407.53360733422556</v>
      </c>
      <c r="DN579" s="85">
        <f t="shared" si="1022"/>
        <v>0</v>
      </c>
      <c r="DO579" s="85">
        <f t="shared" si="1069"/>
        <v>0</v>
      </c>
      <c r="DP579" s="85">
        <f t="shared" si="1023"/>
        <v>0</v>
      </c>
      <c r="DQ579" s="85">
        <f t="shared" si="1070"/>
        <v>0</v>
      </c>
      <c r="DR579" s="85">
        <f t="shared" si="1024"/>
        <v>0</v>
      </c>
      <c r="DS579" s="85">
        <f t="shared" si="1071"/>
        <v>0</v>
      </c>
      <c r="DT579" s="81"/>
      <c r="DU579" s="81"/>
      <c r="DV579" s="81">
        <f t="shared" si="1072"/>
        <v>0</v>
      </c>
      <c r="DW579" s="100"/>
    </row>
    <row r="580" spans="1:127" x14ac:dyDescent="0.2">
      <c r="A580" s="59">
        <f t="shared" si="1025"/>
        <v>76.666666666666742</v>
      </c>
      <c r="B580" s="44">
        <f t="shared" si="1026"/>
        <v>76666.666666666744</v>
      </c>
      <c r="C580" s="52">
        <f t="shared" si="960"/>
        <v>133.33333333333334</v>
      </c>
      <c r="D580" s="50">
        <f t="shared" si="961"/>
        <v>4</v>
      </c>
      <c r="E580" s="44">
        <f t="shared" si="962"/>
        <v>4.13</v>
      </c>
      <c r="F580" s="47">
        <f t="shared" si="963"/>
        <v>0.02</v>
      </c>
      <c r="G580" s="52">
        <f t="shared" si="1027"/>
        <v>2.4315558428955678E-2</v>
      </c>
      <c r="H580" s="57">
        <f t="shared" si="1028"/>
        <v>727.55676194078478</v>
      </c>
      <c r="I580" s="52">
        <f t="shared" si="1029"/>
        <v>0</v>
      </c>
      <c r="J580" s="54">
        <f t="shared" si="1030"/>
        <v>2268.5404732611978</v>
      </c>
      <c r="K580" s="46">
        <f t="shared" si="1073"/>
        <v>2268.5404732611978</v>
      </c>
      <c r="L580" s="80">
        <f t="shared" si="964"/>
        <v>0</v>
      </c>
      <c r="M580" s="142">
        <f t="shared" si="965"/>
        <v>0</v>
      </c>
      <c r="N580" s="60">
        <f t="shared" si="966"/>
        <v>4.13</v>
      </c>
      <c r="O580" s="53">
        <f t="shared" si="967"/>
        <v>0</v>
      </c>
      <c r="P580" s="58">
        <f t="shared" si="1031"/>
        <v>2.786147922927765</v>
      </c>
      <c r="Q580" s="49">
        <f t="shared" si="968"/>
        <v>2.786147922927765</v>
      </c>
      <c r="R580" s="143">
        <f t="shared" si="969"/>
        <v>0.02</v>
      </c>
      <c r="S580" s="51">
        <f t="shared" si="1032"/>
        <v>1.8875368929887316E-2</v>
      </c>
      <c r="T580" s="57">
        <f t="shared" si="1033"/>
        <v>739.27799781373949</v>
      </c>
      <c r="U580" s="53">
        <f t="shared" si="970"/>
        <v>0</v>
      </c>
      <c r="V580" s="58">
        <f t="shared" si="1034"/>
        <v>2.7852177916280088</v>
      </c>
      <c r="W580" s="49">
        <f t="shared" si="971"/>
        <v>2.7852177916280088</v>
      </c>
      <c r="X580" s="143">
        <f t="shared" si="972"/>
        <v>0.02</v>
      </c>
      <c r="Y580" s="51">
        <f t="shared" si="1035"/>
        <v>1.8280547148631563E-2</v>
      </c>
      <c r="Z580" s="57">
        <f t="shared" si="1036"/>
        <v>724.28087686525896</v>
      </c>
      <c r="AA580" s="53">
        <f t="shared" si="973"/>
        <v>0</v>
      </c>
      <c r="AB580" s="58">
        <f t="shared" si="1037"/>
        <v>2.7865064798637822</v>
      </c>
      <c r="AC580" s="49">
        <f t="shared" si="974"/>
        <v>2.7865064798637822</v>
      </c>
      <c r="AD580" s="143">
        <f t="shared" si="975"/>
        <v>0.02</v>
      </c>
      <c r="AE580" s="49">
        <f t="shared" si="1074"/>
        <v>1.8227857299782563E-2</v>
      </c>
      <c r="AF580" s="57">
        <f t="shared" si="1038"/>
        <v>721.34601534148862</v>
      </c>
      <c r="AG580" s="53">
        <f t="shared" si="976"/>
        <v>0</v>
      </c>
      <c r="AH580" s="58">
        <f t="shared" si="1039"/>
        <v>2.7868644191572072</v>
      </c>
      <c r="AI580" s="49">
        <f t="shared" si="977"/>
        <v>2.7868644191572072</v>
      </c>
      <c r="AJ580" s="143">
        <f t="shared" si="978"/>
        <v>0.02</v>
      </c>
      <c r="AK580" s="51">
        <f t="shared" si="1040"/>
        <v>1.8228415624643966E-2</v>
      </c>
      <c r="AL580" s="57">
        <f t="shared" si="1041"/>
        <v>721.01674710938516</v>
      </c>
      <c r="AM580" s="53">
        <f t="shared" si="979"/>
        <v>0</v>
      </c>
      <c r="AN580" s="58">
        <f t="shared" si="1042"/>
        <v>2.7869067443805933</v>
      </c>
      <c r="AO580" s="49">
        <f t="shared" si="980"/>
        <v>2.7869067443805933</v>
      </c>
      <c r="AP580" s="143">
        <f t="shared" si="981"/>
        <v>0.02</v>
      </c>
      <c r="AQ580" s="51">
        <f t="shared" si="1043"/>
        <v>1.8228711274376162E-2</v>
      </c>
      <c r="AR580" s="57">
        <f t="shared" si="1044"/>
        <v>720.98676258783803</v>
      </c>
      <c r="AS580" s="44">
        <f t="shared" si="982"/>
        <v>4083.3728518701564</v>
      </c>
      <c r="AT580" s="44">
        <f t="shared" si="983"/>
        <v>1633.3491407480624</v>
      </c>
      <c r="AU580" s="44">
        <f t="shared" si="984"/>
        <v>1020.8432129675391</v>
      </c>
      <c r="AV580" s="47">
        <f t="shared" si="985"/>
        <v>1.392516955188899</v>
      </c>
      <c r="AW580" s="47">
        <f t="shared" si="986"/>
        <v>10.213978395053775</v>
      </c>
      <c r="AX580" s="86">
        <f t="shared" si="987"/>
        <v>208.16233866415976</v>
      </c>
      <c r="AY580" s="86">
        <f t="shared" si="988"/>
        <v>49.828900353631951</v>
      </c>
      <c r="AZ580" s="10">
        <f t="shared" si="1045"/>
        <v>49.828900353631951</v>
      </c>
      <c r="BA580" s="44">
        <f t="shared" si="989"/>
        <v>49.828900353631951</v>
      </c>
      <c r="BB580" s="9">
        <f t="shared" si="990"/>
        <v>49.828900353631951</v>
      </c>
      <c r="BC580" s="45">
        <f t="shared" si="1079"/>
        <v>6643.8533804842609</v>
      </c>
      <c r="BD580" s="9">
        <f t="shared" si="991"/>
        <v>49.828900353631951</v>
      </c>
      <c r="BE580" s="45">
        <f t="shared" si="1075"/>
        <v>6643.8533804842609</v>
      </c>
      <c r="BF580" s="9">
        <f t="shared" si="992"/>
        <v>49.828900353631951</v>
      </c>
      <c r="BG580" s="45">
        <f t="shared" si="1076"/>
        <v>6643.8533804842609</v>
      </c>
      <c r="BH580" s="58"/>
      <c r="BI580" s="58"/>
      <c r="BJ580" s="58">
        <f t="shared" si="1046"/>
        <v>-49.828900353631951</v>
      </c>
      <c r="BK580" s="97"/>
      <c r="BL580" s="44"/>
      <c r="BM580" s="82">
        <f t="shared" si="1047"/>
        <v>57.5</v>
      </c>
      <c r="BN580" s="86">
        <f t="shared" si="1048"/>
        <v>57500</v>
      </c>
      <c r="BO580" s="86">
        <f t="shared" si="1049"/>
        <v>100</v>
      </c>
      <c r="BP580" s="84">
        <f t="shared" si="993"/>
        <v>4</v>
      </c>
      <c r="BQ580" s="84">
        <f t="shared" si="994"/>
        <v>4.13</v>
      </c>
      <c r="BR580" s="84">
        <f t="shared" si="995"/>
        <v>0.02</v>
      </c>
      <c r="BS580" s="84">
        <f t="shared" si="1050"/>
        <v>3.209594307493794E-2</v>
      </c>
      <c r="BT580" s="84">
        <f t="shared" si="1051"/>
        <v>954.64029895212082</v>
      </c>
      <c r="BU580" s="84">
        <f t="shared" si="1052"/>
        <v>0</v>
      </c>
      <c r="BV580" s="83">
        <f t="shared" si="1053"/>
        <v>1624.9273811443927</v>
      </c>
      <c r="BW580" s="81">
        <f t="shared" si="1077"/>
        <v>1624.9273811443927</v>
      </c>
      <c r="BX580" s="83">
        <f t="shared" si="996"/>
        <v>0</v>
      </c>
      <c r="BY580" s="141">
        <f t="shared" si="997"/>
        <v>0</v>
      </c>
      <c r="BZ580" s="83">
        <f t="shared" si="998"/>
        <v>4.13</v>
      </c>
      <c r="CA580" s="83">
        <f t="shared" si="999"/>
        <v>0</v>
      </c>
      <c r="CB580" s="83">
        <f t="shared" si="1054"/>
        <v>2.8214745829145329</v>
      </c>
      <c r="CC580" s="83">
        <f t="shared" si="1000"/>
        <v>2.8214745829145329</v>
      </c>
      <c r="CD580" s="143">
        <f t="shared" si="1001"/>
        <v>0.02</v>
      </c>
      <c r="CE580" s="83">
        <f t="shared" si="1055"/>
        <v>1.7888523213569842E-2</v>
      </c>
      <c r="CF580" s="84">
        <f t="shared" si="1056"/>
        <v>948.59418484942887</v>
      </c>
      <c r="CG580" s="83">
        <f t="shared" si="1002"/>
        <v>0</v>
      </c>
      <c r="CH580" s="83">
        <f t="shared" si="1057"/>
        <v>2.8167550728493422</v>
      </c>
      <c r="CI580" s="83">
        <f t="shared" si="1003"/>
        <v>2.8167550728493422</v>
      </c>
      <c r="CJ580" s="143">
        <f t="shared" si="1004"/>
        <v>0.02</v>
      </c>
      <c r="CK580" s="83">
        <f t="shared" si="1058"/>
        <v>1.708091079975857E-2</v>
      </c>
      <c r="CL580" s="84">
        <f t="shared" si="1059"/>
        <v>888.78408156301725</v>
      </c>
      <c r="CM580" s="83">
        <f t="shared" si="1005"/>
        <v>0</v>
      </c>
      <c r="CN580" s="83">
        <f t="shared" si="1060"/>
        <v>2.7775077950253189</v>
      </c>
      <c r="CO580" s="83">
        <f t="shared" si="1006"/>
        <v>2.7775077950253189</v>
      </c>
      <c r="CP580" s="143">
        <f t="shared" si="1007"/>
        <v>0.02</v>
      </c>
      <c r="CQ580" s="83">
        <f t="shared" si="1061"/>
        <v>1.7240564504283868E-2</v>
      </c>
      <c r="CR580" s="84">
        <f t="shared" si="1062"/>
        <v>875.98513615248737</v>
      </c>
      <c r="CS580" s="83">
        <f t="shared" si="1008"/>
        <v>0</v>
      </c>
      <c r="CT580" s="83">
        <f t="shared" si="1063"/>
        <v>2.770867037817033</v>
      </c>
      <c r="CU580" s="83">
        <f t="shared" si="1009"/>
        <v>2.770867037817033</v>
      </c>
      <c r="CV580" s="143">
        <f t="shared" si="1010"/>
        <v>0.02</v>
      </c>
      <c r="CW580" s="83">
        <f t="shared" si="1064"/>
        <v>1.7268526987183931E-2</v>
      </c>
      <c r="CX580" s="84">
        <f t="shared" si="1065"/>
        <v>874.67994615036753</v>
      </c>
      <c r="CY580" s="83">
        <f t="shared" si="1011"/>
        <v>0</v>
      </c>
      <c r="CZ580" s="83">
        <f t="shared" si="1066"/>
        <v>2.770224740890102</v>
      </c>
      <c r="DA580" s="83">
        <f t="shared" si="1012"/>
        <v>2.770224740890102</v>
      </c>
      <c r="DB580" s="143">
        <f t="shared" si="1013"/>
        <v>0.02</v>
      </c>
      <c r="DC580" s="83">
        <f t="shared" si="1067"/>
        <v>1.7269446767325863E-2</v>
      </c>
      <c r="DD580" s="84">
        <f t="shared" si="1068"/>
        <v>874.61945306492714</v>
      </c>
      <c r="DE580" s="86">
        <f t="shared" si="1014"/>
        <v>2924.8692860599067</v>
      </c>
      <c r="DF580" s="86">
        <f t="shared" si="1015"/>
        <v>1169.9477144239627</v>
      </c>
      <c r="DG580" s="86">
        <f t="shared" si="1016"/>
        <v>731.21732151497667</v>
      </c>
      <c r="DH580" s="86">
        <f t="shared" si="1017"/>
        <v>0.1837441002901096</v>
      </c>
      <c r="DI580" s="86">
        <f t="shared" si="1018"/>
        <v>0.31314985510355914</v>
      </c>
      <c r="DJ580" s="86">
        <f t="shared" si="1019"/>
        <v>13.257951649171956</v>
      </c>
      <c r="DK580" s="86">
        <f t="shared" si="1020"/>
        <v>-409.9545086884595</v>
      </c>
      <c r="DL580" s="86">
        <f t="shared" si="1078"/>
        <v>-409.9545086884595</v>
      </c>
      <c r="DM580" s="86">
        <f t="shared" si="1021"/>
        <v>-409.9545086884595</v>
      </c>
      <c r="DN580" s="85">
        <f t="shared" si="1022"/>
        <v>0</v>
      </c>
      <c r="DO580" s="85">
        <f t="shared" si="1069"/>
        <v>0</v>
      </c>
      <c r="DP580" s="85">
        <f t="shared" si="1023"/>
        <v>0</v>
      </c>
      <c r="DQ580" s="85">
        <f t="shared" si="1070"/>
        <v>0</v>
      </c>
      <c r="DR580" s="85">
        <f t="shared" si="1024"/>
        <v>0</v>
      </c>
      <c r="DS580" s="85">
        <f t="shared" si="1071"/>
        <v>0</v>
      </c>
      <c r="DT580" s="81"/>
      <c r="DU580" s="81"/>
      <c r="DV580" s="81">
        <f t="shared" si="1072"/>
        <v>0</v>
      </c>
      <c r="DW580" s="100"/>
    </row>
    <row r="581" spans="1:127" x14ac:dyDescent="0.2">
      <c r="A581" s="59">
        <f t="shared" si="1025"/>
        <v>76.800000000000068</v>
      </c>
      <c r="B581" s="44">
        <f t="shared" si="1026"/>
        <v>76800.000000000073</v>
      </c>
      <c r="C581" s="52">
        <f t="shared" ref="C581:C644" si="1080">Dlith/1200</f>
        <v>133.33333333333334</v>
      </c>
      <c r="D581" s="50">
        <f t="shared" ref="D581:D644" si="1081">IF(B581&lt;Dzsed,1,IF(B581&lt;Dzsed+Dzuc,2,IF(B581&lt;Dzsed+Dzuc+Dzlc,3,4)))</f>
        <v>4</v>
      </c>
      <c r="E581" s="44">
        <f t="shared" ref="E581:E644" si="1082">IF(B581&lt;Dzsed,ksed,IF(B581&lt;(Dzsed+Dzuc),kuc,IF(B581&lt;(Dzsed+Dzuc+Dzlc),klc,kma)))</f>
        <v>4.13</v>
      </c>
      <c r="F581" s="47">
        <f t="shared" ref="F581:F644" si="1083">IF(B581&lt;Dzsed,Ased,IF(B581&lt;(Dzsed+Dzuc),Auc,IF(B581&lt;(Dzsed+Dzuc+Dzlc),Alc,Ama)))</f>
        <v>0.02</v>
      </c>
      <c r="G581" s="52">
        <f t="shared" si="1027"/>
        <v>2.4312891762289009E-2</v>
      </c>
      <c r="H581" s="57">
        <f t="shared" si="1028"/>
        <v>728.34172481715677</v>
      </c>
      <c r="I581" s="52">
        <f t="shared" si="1029"/>
        <v>0</v>
      </c>
      <c r="J581" s="54">
        <f t="shared" si="1030"/>
        <v>2272.8568732611975</v>
      </c>
      <c r="K581" s="46">
        <f t="shared" si="1073"/>
        <v>2272.8568732611975</v>
      </c>
      <c r="L581" s="80">
        <f t="shared" ref="L581:L644" si="1084">IF(B581&lt;Dzsed,φ_0*0.01*EXP((-k_athy_z)*(B581+Dzburial)*0.001),0)</f>
        <v>0</v>
      </c>
      <c r="M581" s="142">
        <f t="shared" ref="M581:M644" si="1085">IF(B581&lt;Dzsed,φ_0*0.01*EXP((-k_athy_P)*(K581+(rhosed*9.81*0.000001)+(1078*9.81*Dzburial*0.000001))),0)</f>
        <v>0</v>
      </c>
      <c r="N581" s="60">
        <f t="shared" ref="N581:N644" si="1086">IF(L581=0,E581,(IF(B581&lt;Dzsed,λRMv20*f^(M581/φ_0),0)))</f>
        <v>4.13</v>
      </c>
      <c r="O581" s="53">
        <f t="shared" ref="O581:O644" si="1087">IF(B581&lt;Dzsed,IF(H581&gt;450,0.1,IF(H581&lt;137,(0.565+((1.88*10^(-3))*H581)-(7.23*10^(-6))*(H581^2)),(0.602+((1.31*10^(-3))*H581)-(5.14*10^(-6))*(H581^2)))),0)</f>
        <v>0</v>
      </c>
      <c r="P581" s="58">
        <f t="shared" si="1031"/>
        <v>2.7863796161531447</v>
      </c>
      <c r="Q581" s="49">
        <f t="shared" ref="Q581:Q644" si="1088">IF(B581&lt;Dzsed,IF(O581&lt;0,(1)*(P581^(1-$M581)),(O581^$M581)*(P581^(1-$M581))),P581)</f>
        <v>2.7863796161531447</v>
      </c>
      <c r="R581" s="143">
        <f t="shared" ref="R581:R644" si="1089">IF($B581&lt;Dzsed,Ased*(1-M581),IF($B581&lt;(Dzsed+Dzuc),Auc1_,IF($B581&lt;(Dzsed+Dzuc+Dzlc),Alc,Ama)))</f>
        <v>0.02</v>
      </c>
      <c r="S581" s="51">
        <f t="shared" si="1032"/>
        <v>1.8872702263220648E-2</v>
      </c>
      <c r="T581" s="57">
        <f t="shared" si="1033"/>
        <v>740.1812298563857</v>
      </c>
      <c r="U581" s="53">
        <f t="shared" ref="U581:U644" si="1090">IF($B581&lt;Dzsed,IF(T581&gt;450,0.1,IF(T581&lt;137,(0.565+((1.88*10^(-3))*T581)-(7.23*10^(-6))*(T581^2)),(0.602+((1.31*10^(-3))*T581)-(5.14*10^(-6))*(T581^2)))),0)</f>
        <v>0</v>
      </c>
      <c r="V581" s="58">
        <f t="shared" si="1034"/>
        <v>2.7854783097909008</v>
      </c>
      <c r="W581" s="49">
        <f t="shared" ref="W581:W644" si="1091">IF($B581&lt;Dzsed,IF(U581&lt;0,(1)*(V581^(1-$M581)),(U581^$M581)*(V581^(1-$M581))),V581)</f>
        <v>2.7854783097909008</v>
      </c>
      <c r="X581" s="143">
        <f t="shared" ref="X581:X644" si="1092">IF($B581&lt;Dzsed,Ased*(1-M581),IF($B581&lt;(Dzsed+Dzuc),Auc2_,IF($B581&lt;(Dzsed+Dzuc+Dzlc),Alc,Ama)))</f>
        <v>0.02</v>
      </c>
      <c r="Y581" s="51">
        <f t="shared" si="1035"/>
        <v>1.8277880481964895E-2</v>
      </c>
      <c r="Z581" s="57">
        <f t="shared" si="1036"/>
        <v>725.1559353673382</v>
      </c>
      <c r="AA581" s="53">
        <f t="shared" ref="AA581:AA644" si="1093">IF($B581&lt;Dzsed,IF(Z581&gt;450,0.1,IF(Z581&lt;137,(0.565+((1.88*10^(-3))*Z581)-(7.23*10^(-6))*(Z581^2)),(0.602+((1.31*10^(-3))*Z581)-(5.14*10^(-6))*(Z581^2)))),0)</f>
        <v>0</v>
      </c>
      <c r="AB581" s="58">
        <f t="shared" si="1037"/>
        <v>2.7867181695162615</v>
      </c>
      <c r="AC581" s="49">
        <f t="shared" ref="AC581:AC644" si="1094">IF($B581&lt;Dzsed,IF(AA581&lt;0,(1)*(AB581^(1-$M581)),(AA581^$M581)*(AB581^(1-$M581))),AB581)</f>
        <v>2.7867181695162615</v>
      </c>
      <c r="AD581" s="143">
        <f t="shared" ref="AD581:AD644" si="1095">IF($B581&lt;Dzsed,Ased*(1-M581),IF($B581&lt;(Dzsed+Dzuc),Auc3_,IF($B581&lt;(Dzsed+Dzuc+Dzlc),Alc,Ama)))</f>
        <v>0.02</v>
      </c>
      <c r="AE581" s="49">
        <f t="shared" si="1074"/>
        <v>1.8225190633115895E-2</v>
      </c>
      <c r="AF581" s="57">
        <f t="shared" si="1038"/>
        <v>722.21814796098477</v>
      </c>
      <c r="AG581" s="53">
        <f t="shared" ref="AG581:AG644" si="1096">IF($B581&lt;Dzsed,IF(AF581&gt;450,0.1,IF(AF581&lt;137,(0.565+((1.88*10^(-3))*AF581)-(7.23*10^(-6))*(AF581^2)),(0.602+((1.31*10^(-3))*AF581)-(5.14*10^(-6))*(AF581^2)))),0)</f>
        <v>0</v>
      </c>
      <c r="AH581" s="58">
        <f t="shared" si="1039"/>
        <v>2.7870665813509889</v>
      </c>
      <c r="AI581" s="49">
        <f t="shared" ref="AI581:AI644" si="1097">IF($B581&lt;Dzsed,IF(AG581&lt;0,(1)*(AH581^(1-$M581)),(AG581^$M581)*(AH581^(1-$M581))),AH581)</f>
        <v>2.7870665813509889</v>
      </c>
      <c r="AJ581" s="143">
        <f t="shared" ref="AJ581:AJ644" si="1098">IF($B581&lt;Dzsed,Ased*(1-M581),IF($B581&lt;(Dzsed+Dzuc),Auc4_,IF($B581&lt;(Dzsed+Dzuc+Dzlc),Alc,Ama)))</f>
        <v>0.02</v>
      </c>
      <c r="AK581" s="51">
        <f t="shared" si="1040"/>
        <v>1.8225748957977298E-2</v>
      </c>
      <c r="AL581" s="57">
        <f t="shared" si="1041"/>
        <v>721.88879442612415</v>
      </c>
      <c r="AM581" s="53">
        <f t="shared" ref="AM581:AM644" si="1099">IF($B581&lt;Dzsed,IF(AL581&gt;450,0.1,IF(AL581&lt;137,(0.565+((1.88*10^(-3))*AL581)-(7.23*10^(-6))*(AL581^2)),(0.602+((1.31*10^(-3))*AL581)-(5.14*10^(-6))*(AL581^2)))),0)</f>
        <v>0</v>
      </c>
      <c r="AN581" s="58">
        <f t="shared" si="1042"/>
        <v>2.7871078104176874</v>
      </c>
      <c r="AO581" s="49">
        <f t="shared" ref="AO581:AO644" si="1100">IF($B581&lt;Dzsed,IF(AM581&lt;0,(1)*(AN581^(1-$M581)),(AM581^$M581)*(AN581^(1-$M581))),AN581)</f>
        <v>2.7871078104176874</v>
      </c>
      <c r="AP581" s="143">
        <f t="shared" ref="AP581:AP644" si="1101">IF($B581&lt;Dzsed,Ased*(1-M581),IF($B581&lt;(Dzsed+Dzuc),Auc5_,IF($B581&lt;(Dzsed+Dzuc+Dzlc),Alc,Ama)))</f>
        <v>0.02</v>
      </c>
      <c r="AQ581" s="51">
        <f t="shared" si="1043"/>
        <v>1.8226044607709494E-2</v>
      </c>
      <c r="AR581" s="57">
        <f t="shared" si="1044"/>
        <v>721.85881080534875</v>
      </c>
      <c r="AS581" s="44">
        <f t="shared" ref="AS581:AS644" si="1102">IF(AND(B581&lt;=Dlith,B581&gt;(Dzlc+Dzuc+Dzsed)),J581*(1-lambdama)*fcompma,IF(AND(B581&lt;=(Dzlc+Dzuc+Dzsed),B581&gt;(Dzuc+Dzsed)),J581*(1-lambdalc)*fcomplc,IF(AND(B581&lt;=(Dzuc+Dzsed),B581&gt;Dzsed),J581*(1-lambdauc)*fcompuc,J581*(1-lambdased)*fcompsed)))</f>
        <v>4091.1423718701553</v>
      </c>
      <c r="AT581" s="44">
        <f t="shared" ref="AT581:AT644" si="1103">IF(AND(B581&lt;=Dlith,B581&gt;(Dzlc+Dzuc+Dzsed)),J581*(1-lambdama)*fssma,IF(AND(B581&lt;=(Dzlc+Dzuc+Dzsed),B581&gt;(Dzuc+Dzsed)),J581*(1-lambdalc)*fsslc,IF(AND(B581&lt;=(Dzuc+Dzsed),B581&gt;Dzsed),J581*(1-lambdauc)*fssuc,J581*(1-lambdased)*fsssed)))</f>
        <v>1636.4569487480619</v>
      </c>
      <c r="AU581" s="44">
        <f t="shared" ref="AU581:AU644" si="1104">IF(AND(B581&lt;=Dlith,B581&gt;(Dzlc+Dzuc+Dzsed)),J581*(1-lambdama)*fextma,IF(AND(B581&lt;=(Dzlc+Dzuc+Dzsed),B581&gt;(Dzuc+Dzsed)),J581*(1-lambdalc)*fextlc,IF(AND(B581&lt;=(Dzuc+Dzsed),B581&gt;Dzsed),J581*(1-lambdauc)*fextuc,J581*(1-lambdased)*fextsed)))</f>
        <v>1022.7855929675388</v>
      </c>
      <c r="AV581" s="47">
        <f t="shared" ref="AV581:AV644" si="1105">((εuc/Apuc)^(1/nuc))*EXP(Epuc/(nuc*Rgas*(AR581+273)))*0.000001</f>
        <v>1.3842171804785222</v>
      </c>
      <c r="AW581" s="47">
        <f t="shared" ref="AW581:AW644" si="1106">((εlc/Aplc)^(1/nlc))*EXP(Eplc/(nlc*Rgas*(AR581+273)))*0.000001</f>
        <v>10.09983993516202</v>
      </c>
      <c r="AX581" s="86">
        <f t="shared" ref="AX581:AX644" si="1107">((εma/0.00000000000007)^(1/3))*EXP(510/(3*Rgas*(AR581+273)))*0.000001</f>
        <v>204.44265566400128</v>
      </c>
      <c r="AY581" s="86">
        <f t="shared" ref="AY581:AY644" si="1108">IF(nma=0,IF(AR581&lt;846.3,σD*(1-SQRT(-((Rgas*(AR581+273))/ED)*LN(εma/AD)))^2*0.000001,0),σD*(1-SQRT(-((Rgas*(AR581+273))/ED)*LN(εma/AD)))*0.000001)</f>
        <v>49.116851672479072</v>
      </c>
      <c r="AZ581" s="10">
        <f t="shared" si="1045"/>
        <v>49.116851672479072</v>
      </c>
      <c r="BA581" s="44">
        <f t="shared" ref="BA581:BA644" si="1109">IF(AND(B581&lt;=Dlith,B581&gt;(Dzlc+Dzuc+Dzsed)),AZ581,IF(AND(B581&lt;=(Dzlc+Dzuc+Dzsed),B581&gt;(Dzuc+Dzsed)),AW581,IF(AND(B581&lt;=(Dzuc+Dzsed),B581&gt;Dzsed),AV581,0)))</f>
        <v>49.116851672479072</v>
      </c>
      <c r="BB581" s="9">
        <f t="shared" ref="BB581:BB644" si="1110">IF(BA581&gt;=0,(IF(B581&gt;Dzsed,IF(BA581&lt;AS581,BA581,AS581),AS581)),0)</f>
        <v>49.116851672479072</v>
      </c>
      <c r="BC581" s="45">
        <f t="shared" si="1079"/>
        <v>6548.9135563305435</v>
      </c>
      <c r="BD581" s="9">
        <f t="shared" ref="BD581:BD644" si="1111">IF(BA581&gt;=0,(IF(B581&gt;Dzsed,IF(BA581&lt;AU581,BA581,AU581),AU581)),0)</f>
        <v>49.116851672479072</v>
      </c>
      <c r="BE581" s="45">
        <f t="shared" si="1075"/>
        <v>6548.9135563305435</v>
      </c>
      <c r="BF581" s="9">
        <f t="shared" ref="BF581:BF644" si="1112">IF(BA581&gt;=0,(IF(B581&gt;Dzsed,IF(BA581&lt;AT581,BA581,AT581),AT581)),0)</f>
        <v>49.116851672479072</v>
      </c>
      <c r="BG581" s="45">
        <f t="shared" si="1076"/>
        <v>6548.9135563305435</v>
      </c>
      <c r="BH581" s="58"/>
      <c r="BI581" s="58"/>
      <c r="BJ581" s="58">
        <f t="shared" si="1046"/>
        <v>-49.116851672479072</v>
      </c>
      <c r="BK581" s="97"/>
      <c r="BL581" s="44"/>
      <c r="BM581" s="82">
        <f t="shared" si="1047"/>
        <v>57.6</v>
      </c>
      <c r="BN581" s="86">
        <f t="shared" si="1048"/>
        <v>57600</v>
      </c>
      <c r="BO581" s="86">
        <f t="shared" si="1049"/>
        <v>100</v>
      </c>
      <c r="BP581" s="84">
        <f t="shared" ref="BP581:BP644" si="1113">IF(BN581&lt;Dzsedb,1,IF(BN581&lt;Dzsedb+Dzucb,2,IF(BN581&lt;Dzsedb+Dzucb+Dzlcb,3,4)))</f>
        <v>4</v>
      </c>
      <c r="BQ581" s="84">
        <f t="shared" ref="BQ581:BQ644" si="1114">IF(BN581&lt;Dzsedb,ksedb,IF(BN581&lt;(Dzsedb+Dzucb),kucb,IF(BN581&lt;(Dzsedb+Dzucb+Dzlcb),klcb,kmab)))</f>
        <v>4.13</v>
      </c>
      <c r="BR581" s="84">
        <f t="shared" ref="BR581:BR644" si="1115">IF($BN581&lt;Dzsedb,Asedb,IF($B581&lt;(Dzsedb+Dzucb),Aucb,IF($BN581&lt;(Dzsedb+Dzucb+Dzlcb),Alcb,Amab)))</f>
        <v>0.02</v>
      </c>
      <c r="BS581" s="84">
        <f t="shared" si="1050"/>
        <v>3.2093943074937938E-2</v>
      </c>
      <c r="BT581" s="84">
        <f t="shared" si="1051"/>
        <v>955.41741621785775</v>
      </c>
      <c r="BU581" s="84">
        <f t="shared" si="1052"/>
        <v>0</v>
      </c>
      <c r="BV581" s="83">
        <f t="shared" si="1053"/>
        <v>1628.1646811443927</v>
      </c>
      <c r="BW581" s="81">
        <f t="shared" si="1077"/>
        <v>1628.1646811443927</v>
      </c>
      <c r="BX581" s="83">
        <f t="shared" ref="BX581:BX644" si="1116">IF(BN581&lt;Dzsedb,φ_0b*0.01*EXP((-k_athy_zb)*(BN581+Dzburialb)*0.001),0)</f>
        <v>0</v>
      </c>
      <c r="BY581" s="141">
        <f t="shared" ref="BY581:BY644" si="1117">IF(BN581&lt;Dzsedb,φ_0b*0.01*EXP((-k_athy_Pb)*(BW581+(rhosedb*9.81*0.000001)+(1078*9.81*Dzburialb*0.000001))),0)</f>
        <v>0</v>
      </c>
      <c r="BZ581" s="83">
        <f t="shared" ref="BZ581:BZ644" si="1118">IF(BX581=0,BQ581,(IF(BN581&lt;Dzsedb,λRMv20b*fb^(BY581/φ_0b),0)))</f>
        <v>4.13</v>
      </c>
      <c r="CA581" s="83">
        <f t="shared" ref="CA581:CA644" si="1119">IF(BN581&lt;Dzsedb,IF(BT581&gt;450,0.1,IF(BT581&lt;137,(0.565+((1.88*10^(-3))*BT581)-(7.23*10^(-6))*(BT581^2)),(0.602+((1.31*10^(-3))*BT581)-(5.14*10^(-6))*(BT581^2)))),0)</f>
        <v>0</v>
      </c>
      <c r="CB581" s="83">
        <f t="shared" si="1054"/>
        <v>2.8223019261270217</v>
      </c>
      <c r="CC581" s="83">
        <f t="shared" ref="CC581:CC644" si="1120">IF(BN581&lt;Dzsedb,IF(CA581&lt;0,(1)*(CB581^(1-$BY581)),(CA581^$BY581)*(CB581^(1-$BY581))),CB581)</f>
        <v>2.8223019261270217</v>
      </c>
      <c r="CD581" s="143">
        <f t="shared" ref="CD581:CD644" si="1121">IF($BN581&lt;Dzsedb,Asedb*(1-BY581),IF($BN581&lt;(Dzsedb+Dzucb),Aucb1,IF($BN581&lt;(Dzsedb+Dzucb+Dzlcb),Alcb,Amab)))</f>
        <v>0.02</v>
      </c>
      <c r="CE581" s="83">
        <f t="shared" si="1055"/>
        <v>1.7886523213569844E-2</v>
      </c>
      <c r="CF581" s="84">
        <f t="shared" si="1056"/>
        <v>949.22816267513349</v>
      </c>
      <c r="CG581" s="83">
        <f t="shared" ref="CG581:CG644" si="1122">IF($BN581&lt;Dzsedb,IF(CF581&gt;450,0.1,IF(CF581&lt;137,(0.565+((1.88*10^(-3))*CF581)-(7.23*10^(-6))*(CF581^2)),(0.602+((1.31*10^(-3))*CF581)-(5.14*10^(-6))*(CF581^2)))),0)</f>
        <v>0</v>
      </c>
      <c r="CH581" s="83">
        <f t="shared" si="1057"/>
        <v>2.8174547280300626</v>
      </c>
      <c r="CI581" s="83">
        <f t="shared" ref="CI581:CI644" si="1123">IF($BN581&lt;Dzsedb,IF(CG581&lt;0,(1)*(CH581^(1-$BY581)),(CG581^$BY581)*(CH581^(1-$BY581))),CH581)</f>
        <v>2.8174547280300626</v>
      </c>
      <c r="CJ581" s="143">
        <f t="shared" ref="CJ581:CJ644" si="1124">IF($BN581&lt;Dzsedb,Asedb*(1-BY581),IF($BN581&lt;(Dzsedb+Dzucb),Aucb2,IF($BN581&lt;(Dzsedb+Dzucb+Dzlcb),Alcb,Amab)))</f>
        <v>0.02</v>
      </c>
      <c r="CK581" s="83">
        <f t="shared" si="1058"/>
        <v>1.7078910799758571E-2</v>
      </c>
      <c r="CL581" s="84">
        <f t="shared" si="1059"/>
        <v>889.39044989672118</v>
      </c>
      <c r="CM581" s="83">
        <f t="shared" ref="CM581:CM644" si="1125">IF($BN581&lt;Dzsedb,IF(CL581&gt;450,0.1,IF(CL581&lt;137,(0.565+((1.88*10^(-3))*CL581)-(7.23*10^(-6))*(CL581^2)),(0.602+((1.31*10^(-3))*CL581)-(5.14*10^(-6))*(CL581^2)))),0)</f>
        <v>0</v>
      </c>
      <c r="CN581" s="83">
        <f t="shared" si="1060"/>
        <v>2.7780544412226789</v>
      </c>
      <c r="CO581" s="83">
        <f t="shared" ref="CO581:CO644" si="1126">IF($BN581&lt;Dzsedb,IF(CM581&lt;0,(1)*(CN581^(1-$BY581)),(CM581^$BY581)*(CN581^(1-$BY581))),CN581)</f>
        <v>2.7780544412226789</v>
      </c>
      <c r="CP581" s="143">
        <f t="shared" ref="CP581:CP644" si="1127">IF($BN581&lt;Dzsedb,Asedb*(1-BY581),IF($BN581&lt;(Dzsedb+Dzucb),Aucb3,IF($BN581&lt;(Dzsedb+Dzucb+Dzlcb),Alcb,Amab)))</f>
        <v>0.02</v>
      </c>
      <c r="CQ581" s="83">
        <f t="shared" si="1061"/>
        <v>1.7238564504283869E-2</v>
      </c>
      <c r="CR581" s="84">
        <f t="shared" si="1062"/>
        <v>876.60582080133554</v>
      </c>
      <c r="CS581" s="83">
        <f t="shared" ref="CS581:CS644" si="1128">IF($BN581&lt;Dzsedb,IF(CR581&gt;450,0.1,IF(CR581&lt;137,(0.565+((1.88*10^(-3))*CR581)-(7.23*10^(-6))*(CR581^2)),(0.602+((1.31*10^(-3))*CR581)-(5.14*10^(-6))*(CR581^2)))),0)</f>
        <v>0</v>
      </c>
      <c r="CT581" s="83">
        <f t="shared" si="1063"/>
        <v>2.7713925800187074</v>
      </c>
      <c r="CU581" s="83">
        <f t="shared" ref="CU581:CU644" si="1129">IF($BN581&lt;Dzsedb,IF(CS581&lt;0,(1)*(CT581^(1-$BY581)),(CS581^$BY581)*(CT581^(1-$BY581))),CT581)</f>
        <v>2.7713925800187074</v>
      </c>
      <c r="CV581" s="143">
        <f t="shared" ref="CV581:CV644" si="1130">IF($BN581&lt;Dzsedb,Asedb*(1-BY581),IF($BN581&lt;(Dzsedb+Dzucb),Aucb4,IF($BN581&lt;(Dzsedb+Dzucb+Dzlcb),Alcb,Amab)))</f>
        <v>0.02</v>
      </c>
      <c r="CW581" s="83">
        <f t="shared" si="1064"/>
        <v>1.7266526987183933E-2</v>
      </c>
      <c r="CX581" s="84">
        <f t="shared" si="1065"/>
        <v>875.30312751387271</v>
      </c>
      <c r="CY581" s="83">
        <f t="shared" ref="CY581:CY644" si="1131">IF($BN581&lt;Dzsedb,IF(CX581&gt;450,0.1,IF(CX581&lt;137,(0.565+((1.88*10^(-3))*CX581)-(7.23*10^(-6))*(CX581^2)),(0.602+((1.31*10^(-3))*CX581)-(5.14*10^(-6))*(CX581^2)))),0)</f>
        <v>0</v>
      </c>
      <c r="CZ581" s="83">
        <f t="shared" si="1066"/>
        <v>2.7707485612757723</v>
      </c>
      <c r="DA581" s="83">
        <f t="shared" ref="DA581:DA644" si="1132">IF($BN581&lt;Dzsedb,IF(CY581&lt;0,(1)*(CZ581^(1-$BY581)),(CY581^$BY581)*(CZ581^(1-$BY581))),CZ581)</f>
        <v>2.7707485612757723</v>
      </c>
      <c r="DB581" s="143">
        <f t="shared" ref="DB581:DB644" si="1133">IF($BN581&lt;Dzsedb,Asedb*(1-BY581),IF($BN581&lt;(Dzsedb+Dzucb),Aucb5,IF($BN581&lt;(Dzsedb+Dzucb+Dzlcb),Alcb,Amab)))</f>
        <v>0.02</v>
      </c>
      <c r="DC581" s="83">
        <f t="shared" si="1067"/>
        <v>1.7267446767325865E-2</v>
      </c>
      <c r="DD581" s="84">
        <f t="shared" si="1068"/>
        <v>875.24281211996811</v>
      </c>
      <c r="DE581" s="86">
        <f t="shared" ref="DE581:DE644" si="1134">IF(AND(BN581&lt;=Dlithb,BN581&gt;(Dzlcb+Dzucb+Dzsedb)),BV581*(1-lambdamab)*fcompmab,IF(AND(BN581&lt;=(Dzlcb+Dzucb+Dzsedb),BN581&gt;(Dzucb+Dzsedb)),BV581*(1-lambdalcb)*fcomplcb,IF(AND(BN581&lt;=(Dzucb+Dzsedb),BN581&gt;Dzsedb),BV581*(1-lambdaucb)*fcompucb,BV581*(1-lambdasedb)*fcompsedb)))</f>
        <v>2930.6964260599066</v>
      </c>
      <c r="DF581" s="86">
        <f t="shared" ref="DF581:DF644" si="1135">IF(AND(BN581&lt;=Dlithb,BN581&gt;(Dzlcb+Dzucb+Dzsedb)),BV581*(1-lambdamab)*fssmab,IF(AND(BN581&lt;=(Dzlcb+Dzucb+Dzsedb),BN581&gt;(Dzucb+Dzsedb)),BV581*(1-lambdalcb)*fsslcb,IF(AND(BN581&lt;=(Dzucb+Dzsedb),BN581&gt;Dzsedb),BV581*(1-lambdaucb)*fssucb,BV581*(1-lambdasedb)*fsssedb)))</f>
        <v>1172.2785704239627</v>
      </c>
      <c r="DG581" s="86">
        <f t="shared" ref="DG581:DG644" si="1136">IF(AND(BN581&lt;=Dlithb,BN581&gt;(Dzlcb+Dzucb+Dzsedb)),BV581*(1-lambdamab)*fextmab,IF(AND(BN581&lt;=(Dzlcb+Dzucb+Dzsedb),BN581&gt;(Dzucb+Dzsedb)),BV581*(1-lambdalcb)*fextlcb,IF(AND(BN581&lt;=(Dzucb+Dzsedb),BN581&gt;Dzsedb),BV581*(1-lambdaucb)*fextucb,BV581*(1-lambdasedb)*fextsedb)))</f>
        <v>732.67410651497664</v>
      </c>
      <c r="DH581" s="86">
        <f t="shared" ref="DH581:DH644" si="1137">((εucb/Apucb)^(1/nucb))*EXP(Epucb/(nucb*Rgas*(DD581+273)))*0.000001</f>
        <v>0.18322980413833947</v>
      </c>
      <c r="DI581" s="86">
        <f t="shared" ref="DI581:DI644" si="1138">((εlcb/Aplcb)^(1/nlcb))*EXP(Eplcb/(nlcb*Rgas*(DD581+273)))*0.000001</f>
        <v>0.31154174259491818</v>
      </c>
      <c r="DJ581" s="86">
        <f t="shared" ref="DJ581:DJ644" si="1139">((εmab/0.00000000000007)^(1/3))*EXP(510/(3*Rgas*(DD581+273)))*0.000001</f>
        <v>13.130337376378311</v>
      </c>
      <c r="DK581" s="86">
        <f t="shared" ref="DK581:DK644" si="1140">IF(nmab=0,IF(DD581&lt;846.3,σDb*(1-SQRT(-((Rgas*(DD581+273))/EDb)*LN(εmab/ADb)))^2*0.000001,0),σDb*(1-SQRT(-((Rgas*(DD581+273))/EDb)*LN(εmab/ADb)))*0.000001)</f>
        <v>-412.37401578190833</v>
      </c>
      <c r="DL581" s="86">
        <f t="shared" si="1078"/>
        <v>-412.37401578190833</v>
      </c>
      <c r="DM581" s="86">
        <f t="shared" ref="DM581:DM644" si="1141">IF(AND(BN581&lt;=Dlithb,BN581&gt;(Dzlcb+Dzucb+Dzsedb)),DL581,IF(AND(BN581&lt;=(Dzlcb+Dzucb+Dzsedb),BN581&gt;(Dzucb+Dzsedb)),DI581,IF(AND(BN581&lt;=(Dzucb+Dzsedb),BN581&gt;Dzsedb),DH581,0)))</f>
        <v>-412.37401578190833</v>
      </c>
      <c r="DN581" s="85">
        <f t="shared" ref="DN581:DN644" si="1142">IF(DM581&gt;=0,(IF(BN581&gt;Dzsedb,IF(DM581&lt;DE581,DM581,DE581),DE581)),0)</f>
        <v>0</v>
      </c>
      <c r="DO581" s="85">
        <f t="shared" si="1069"/>
        <v>0</v>
      </c>
      <c r="DP581" s="85">
        <f t="shared" ref="DP581:DP644" si="1143">IF(DM581&gt;=0,(IF(BN581&gt;Dzsedb,IF(DM581&lt;DG581,DM581,DG581),DG581)),0)</f>
        <v>0</v>
      </c>
      <c r="DQ581" s="85">
        <f t="shared" si="1070"/>
        <v>0</v>
      </c>
      <c r="DR581" s="85">
        <f t="shared" ref="DR581:DR644" si="1144">IF(DM581&gt;=0,(IF(BN581&gt;Dzsedb,IF(DM581&lt;DF581,DM581,DF581),DF581)),0)</f>
        <v>0</v>
      </c>
      <c r="DS581" s="85">
        <f t="shared" si="1071"/>
        <v>0</v>
      </c>
      <c r="DT581" s="81"/>
      <c r="DU581" s="81"/>
      <c r="DV581" s="81">
        <f t="shared" si="1072"/>
        <v>0</v>
      </c>
      <c r="DW581" s="100"/>
    </row>
    <row r="582" spans="1:127" x14ac:dyDescent="0.2">
      <c r="A582" s="59">
        <f t="shared" ref="A582:A645" si="1145">B582*0.001</f>
        <v>76.933333333333408</v>
      </c>
      <c r="B582" s="44">
        <f t="shared" ref="B582:B645" si="1146">B581+Dlith/1200</f>
        <v>76933.333333333401</v>
      </c>
      <c r="C582" s="52">
        <f t="shared" si="1080"/>
        <v>133.33333333333334</v>
      </c>
      <c r="D582" s="50">
        <f t="shared" si="1081"/>
        <v>4</v>
      </c>
      <c r="E582" s="44">
        <f t="shared" si="1082"/>
        <v>4.13</v>
      </c>
      <c r="F582" s="47">
        <f t="shared" si="1083"/>
        <v>0.02</v>
      </c>
      <c r="G582" s="52">
        <f t="shared" ref="G582:G645" si="1147">G581-0.5*(F582+F581)*(dz)*0.000001</f>
        <v>2.4310225095622341E-2</v>
      </c>
      <c r="H582" s="57">
        <f t="shared" ref="H582:H645" si="1148">H581+(G581*(dz)/E581)-(0.5*F581*0.000001*((dz)^2)/E581)</f>
        <v>729.1266016025952</v>
      </c>
      <c r="I582" s="52">
        <f t="shared" ref="I582:I645" si="1149">IF(B582&lt;Dzsed,I581+1078*9.81*(dz)*0.000001,0)</f>
        <v>0</v>
      </c>
      <c r="J582" s="54">
        <f t="shared" ref="J582:J645" si="1150">IF(AND(B582&lt;=Dlith,B582&gt;(Dzlc+Dzuc+Dzsed)),rhoma*9.81*(dz)+J581*1000000,IF(AND(B582&lt;=(Dzlc+Dzuc+Dzsed),B582&gt;(Dzuc+Dzsed)),rholc*9.81*(dz)+J581*1000000,IF(AND(B582&lt;=(Dzuc+Dzsed),B582&gt;Dzsed),rhouc*9.81*(dz)+J581*1000000,((rhosed*(1-L582))+(1078*L582))*9.81*(dz)+J581*1000000)))*0.000001</f>
        <v>2277.1732732611977</v>
      </c>
      <c r="K582" s="46">
        <f t="shared" si="1073"/>
        <v>2277.1732732611977</v>
      </c>
      <c r="L582" s="80">
        <f t="shared" si="1084"/>
        <v>0</v>
      </c>
      <c r="M582" s="142">
        <f t="shared" si="1085"/>
        <v>0</v>
      </c>
      <c r="N582" s="60">
        <f t="shared" si="1086"/>
        <v>4.13</v>
      </c>
      <c r="O582" s="53">
        <f t="shared" si="1087"/>
        <v>0</v>
      </c>
      <c r="P582" s="58">
        <f t="shared" ref="P582:P645" si="1151">IF(B582&lt;Dzsed,358*(1.0227*$N582-1.882)*((1/(H582+273))-0.00068)+1.84,IF(B582&lt;Dzsed+Dzuc,E582*(1+c_*J582)/(1+buc*H582),IF(B582&lt;Dzsed+Dzuc+Dzlc,E582*(1+c_*J582)/(1+blc*H582),(E582*(298/(H582+273))^0.5*(1+0.032*K582*0.001)+(0.368*10^-9*(H582+273)^3)))))</f>
        <v>2.7866135500042866</v>
      </c>
      <c r="Q582" s="49">
        <f t="shared" si="1088"/>
        <v>2.7866135500042866</v>
      </c>
      <c r="R582" s="143">
        <f t="shared" si="1089"/>
        <v>0.02</v>
      </c>
      <c r="S582" s="51">
        <f t="shared" ref="S582:S645" si="1152">S581-0.5*(R582+R581)*(dz)*0.000001</f>
        <v>1.887003559655398E-2</v>
      </c>
      <c r="T582" s="57">
        <f t="shared" ref="T582:T645" si="1153">T581+(S581*(dz)/Q581)-(0.5*R581*0.000001*((dz)^2)/Q581)</f>
        <v>741.08425918856938</v>
      </c>
      <c r="U582" s="53">
        <f t="shared" si="1090"/>
        <v>0</v>
      </c>
      <c r="V582" s="58">
        <f t="shared" ref="V582:V645" si="1154">IF($B582&lt;Dzsed,358*(1.0227*$N582-1.882)*((1/(T582+273))-0.00068)+1.84,IF($B582&lt;Dzsed+Dzuc,$E582*(1+c_*$J582)/(1+buc*T582),IF($B582&lt;Dzsed+Dzuc+Dzlc,$E582*(1+c_*$J582)/(1+blc*T582),($E582*(298/(T582+273))^0.5*(1+0.032*$K582*0.001)+(0.368*10^-9*(T582+273)^3)))))</f>
        <v>2.7857418193339956</v>
      </c>
      <c r="W582" s="49">
        <f t="shared" si="1091"/>
        <v>2.7857418193339956</v>
      </c>
      <c r="X582" s="143">
        <f t="shared" si="1092"/>
        <v>0.02</v>
      </c>
      <c r="Y582" s="51">
        <f t="shared" ref="Y582:Y645" si="1155">Y581-0.5*(X582+X581)*(dz)*0.000001</f>
        <v>1.8275213815298227E-2</v>
      </c>
      <c r="Z582" s="57">
        <f t="shared" ref="Z582:Z645" si="1156">Z581+(Y581*(dz)/W581)-(0.5*X581*0.000001*((dz)^2)/W581)</f>
        <v>726.03078438145019</v>
      </c>
      <c r="AA582" s="53">
        <f t="shared" si="1093"/>
        <v>0</v>
      </c>
      <c r="AB582" s="58">
        <f t="shared" ref="AB582:AB645" si="1157">IF($B582&lt;Dzsed,358*(1.0227*$N582-1.882)*((1/(Z582+273))-0.00068)+1.84,IF($B582&lt;Dzsed+Dzuc,$E582*(1+c_*$J582)/(1+buc*Z582),IF($B582&lt;Dzsed+Dzuc+Dzlc,$E582*(1+c_*$J582)/(1+blc*Z582),($E582*(298/(Z582+273))^0.5*(1+0.032*$K582*0.001)+(0.368*10^-9*(Z582+273)^3)))))</f>
        <v>2.786932691789314</v>
      </c>
      <c r="AC582" s="49">
        <f t="shared" si="1094"/>
        <v>2.786932691789314</v>
      </c>
      <c r="AD582" s="143">
        <f t="shared" si="1095"/>
        <v>0.02</v>
      </c>
      <c r="AE582" s="49">
        <f t="shared" si="1074"/>
        <v>1.8222523966449227E-2</v>
      </c>
      <c r="AF582" s="57">
        <f t="shared" ref="AF582:AF645" si="1158">AF581+(AE581*(dz)/AC581)-(0.5*AD581*0.000001*((dz)^2)/AC581)</f>
        <v>723.09008674064</v>
      </c>
      <c r="AG582" s="53">
        <f t="shared" si="1096"/>
        <v>0</v>
      </c>
      <c r="AH582" s="58">
        <f t="shared" ref="AH582:AH645" si="1159">IF($B582&lt;Dzsed,358*(1.0227*$N582-1.882)*((1/(AF582+273))-0.00068)+1.84,IF($B582&lt;Dzsed+Dzuc,$E582*(1+c_*$J582)/(1+buc*AF582),IF($B582&lt;Dzsed+Dzuc+Dzlc,$E582*(1+c_*$J582)/(1+blc*AF582),($E582*(298/(AF582+273))^0.5*(1+0.032*$K582*0.001)+(0.368*10^-9*(AF582+273)^3)))))</f>
        <v>2.7872715611929451</v>
      </c>
      <c r="AI582" s="49">
        <f t="shared" si="1097"/>
        <v>2.7872715611929451</v>
      </c>
      <c r="AJ582" s="143">
        <f t="shared" si="1098"/>
        <v>0.02</v>
      </c>
      <c r="AK582" s="51">
        <f t="shared" ref="AK582:AK645" si="1160">AK581-0.5*(AJ582+AJ581)*(dz)*0.000001</f>
        <v>1.822308229131063E-2</v>
      </c>
      <c r="AL582" s="57">
        <f t="shared" ref="AL582:AL645" si="1161">AL581+(AK581*(dz)/AI581)-(0.5*AJ581*0.000001*((dz)^2)/AI581)</f>
        <v>722.76065091478688</v>
      </c>
      <c r="AM582" s="53">
        <f t="shared" si="1099"/>
        <v>0</v>
      </c>
      <c r="AN582" s="58">
        <f t="shared" ref="AN582:AN645" si="1162">IF($B582&lt;Dzsed,358*(1.0227*$N582-1.882)*((1/(AL582+273))-0.00068)+1.84,IF($B582&lt;Dzsed+Dzuc,$E582*(1+c_*$J582)/(1+buc*AL582),IF($B582&lt;Dzsed+Dzuc+Dzlc,$E582*(1+c_*$J582)/(1+blc*AL582),($E582*(298/(AL582+273))^0.5*(1+0.032*$K582*0.001)+(0.368*10^-9*(AL582+273)^3)))))</f>
        <v>2.787311693885008</v>
      </c>
      <c r="AO582" s="49">
        <f t="shared" si="1100"/>
        <v>2.787311693885008</v>
      </c>
      <c r="AP582" s="143">
        <f t="shared" si="1101"/>
        <v>0.02</v>
      </c>
      <c r="AQ582" s="51">
        <f t="shared" ref="AQ582:AQ645" si="1163">AQ581-0.5*(AP582+AP581)*(dz)*0.000001</f>
        <v>1.8223377941042826E-2</v>
      </c>
      <c r="AR582" s="57">
        <f t="shared" ref="AR582:AR645" si="1164">AR581+(AQ581*(dz)/AO581)-(0.5*AP581*0.000001*((dz)^2)/AO581)</f>
        <v>722.73066854051331</v>
      </c>
      <c r="AS582" s="44">
        <f t="shared" si="1102"/>
        <v>4098.9118918701552</v>
      </c>
      <c r="AT582" s="44">
        <f t="shared" si="1103"/>
        <v>1639.5647567480621</v>
      </c>
      <c r="AU582" s="44">
        <f t="shared" si="1104"/>
        <v>1024.7279729675388</v>
      </c>
      <c r="AV582" s="47">
        <f t="shared" si="1105"/>
        <v>1.3759830746420361</v>
      </c>
      <c r="AW582" s="47">
        <f t="shared" si="1106"/>
        <v>9.9871979736474152</v>
      </c>
      <c r="AX582" s="86">
        <f t="shared" si="1107"/>
        <v>200.79657043463996</v>
      </c>
      <c r="AY582" s="86">
        <f t="shared" si="1108"/>
        <v>48.41038960527473</v>
      </c>
      <c r="AZ582" s="10">
        <f t="shared" ref="AZ582:AZ645" si="1165">MIN(AX582:AY582)</f>
        <v>48.41038960527473</v>
      </c>
      <c r="BA582" s="44">
        <f t="shared" si="1109"/>
        <v>48.41038960527473</v>
      </c>
      <c r="BB582" s="9">
        <f t="shared" si="1110"/>
        <v>48.41038960527473</v>
      </c>
      <c r="BC582" s="45">
        <f t="shared" si="1079"/>
        <v>6454.7186140366312</v>
      </c>
      <c r="BD582" s="9">
        <f t="shared" si="1111"/>
        <v>48.41038960527473</v>
      </c>
      <c r="BE582" s="45">
        <f t="shared" si="1075"/>
        <v>6454.7186140366312</v>
      </c>
      <c r="BF582" s="9">
        <f t="shared" si="1112"/>
        <v>48.41038960527473</v>
      </c>
      <c r="BG582" s="45">
        <f t="shared" si="1076"/>
        <v>6454.7186140366312</v>
      </c>
      <c r="BH582" s="58"/>
      <c r="BI582" s="58"/>
      <c r="BJ582" s="58">
        <f t="shared" ref="BJ582:BJ645" si="1166">BB582*-1</f>
        <v>-48.41038960527473</v>
      </c>
      <c r="BK582" s="97"/>
      <c r="BL582" s="44"/>
      <c r="BM582" s="82">
        <f t="shared" ref="BM582:BM645" si="1167">BN582*0.001</f>
        <v>57.7</v>
      </c>
      <c r="BN582" s="86">
        <f t="shared" ref="BN582:BN645" si="1168">BN581+Dlithb/1200</f>
        <v>57700</v>
      </c>
      <c r="BO582" s="86">
        <f t="shared" ref="BO582:BO645" si="1169">Dlithb/1200</f>
        <v>100</v>
      </c>
      <c r="BP582" s="84">
        <f t="shared" si="1113"/>
        <v>4</v>
      </c>
      <c r="BQ582" s="84">
        <f t="shared" si="1114"/>
        <v>4.13</v>
      </c>
      <c r="BR582" s="84">
        <f t="shared" si="1115"/>
        <v>0.02</v>
      </c>
      <c r="BS582" s="84">
        <f t="shared" ref="BS582:BS645" si="1170">BS581-0.5*(BR582+BR581)*(dzb)*0.000001</f>
        <v>3.2091943074937936E-2</v>
      </c>
      <c r="BT582" s="84">
        <f t="shared" ref="BT582:BT645" si="1171">BT581+(BS581*(dzb)/BQ581)-(0.5*BR581*0.000001*((dzb)^2)/BQ581)</f>
        <v>956.19448505744458</v>
      </c>
      <c r="BU582" s="84">
        <f t="shared" ref="BU582:BU645" si="1172">IF(BN582&lt;Dzsedb,BU581+1078*9.81*(dzb)*0.000001,0)</f>
        <v>0</v>
      </c>
      <c r="BV582" s="83">
        <f t="shared" ref="BV582:BV645" si="1173">IF(AND(BN582&lt;=Dlithb,BN582&gt;(Dzlcb+Dzucb+Dzsedb)),rhomab*9.81*(dzb)+BV581*1000000,IF(AND(BN582&lt;=(Dzlcb+Dzucb+Dzsedb),BN582&gt;(Dzucb+Dzsedb)),rholcb*9.81*(dzb)+BV581*1000000,IF(AND(BN582&lt;=(Dzucb+Dzsedb),BN582&gt;Dzsedb),rhoucb*9.81*(dzb)+BV581*1000000,((rhosedb*(1-BX582))+(1078*BX582))*9.81*(dzb)+BV581*1000000)))*0.000001</f>
        <v>1631.4019811443927</v>
      </c>
      <c r="BW582" s="81">
        <f t="shared" si="1077"/>
        <v>1631.4019811443927</v>
      </c>
      <c r="BX582" s="83">
        <f t="shared" si="1116"/>
        <v>0</v>
      </c>
      <c r="BY582" s="141">
        <f t="shared" si="1117"/>
        <v>0</v>
      </c>
      <c r="BZ582" s="83">
        <f t="shared" si="1118"/>
        <v>4.13</v>
      </c>
      <c r="CA582" s="83">
        <f t="shared" si="1119"/>
        <v>0</v>
      </c>
      <c r="CB582" s="83">
        <f t="shared" ref="CB582:CB645" si="1174">IF(BN582&lt;Dzsed,358*(1.0227*$BZ582-1.882)*((1/(BT582+273))-0.00068)+1.84,IF(BN582&lt;Dzsedb+Dzucb,BQ582*(1+c_b*BV582)/(1+bucb*BT582),IF(BN582&lt;Dzsedb+Dzucb+Dzlcb,BQ582*(1+c_b*BV582)/(1+blcb*BT582),(BQ582*(298/(BT582+273))^0.5*(1+0.032*BW582*0.001)+(0.368*10^-9*(BT582+273)^3)))))</f>
        <v>2.8231313777874383</v>
      </c>
      <c r="CC582" s="83">
        <f t="shared" si="1120"/>
        <v>2.8231313777874383</v>
      </c>
      <c r="CD582" s="143">
        <f t="shared" si="1121"/>
        <v>0.02</v>
      </c>
      <c r="CE582" s="83">
        <f t="shared" ref="CE582:CE645" si="1175">CE581-0.5*(CD582+CD581)*(dzb)*0.000001</f>
        <v>1.7884523213569845E-2</v>
      </c>
      <c r="CF582" s="84">
        <f t="shared" ref="CF582:CF645" si="1176">CF581+(CE581*(dzb)/CC581)-(0.5*CD581*0.000001*((dzb)^2)/CC581)</f>
        <v>949.86188378937698</v>
      </c>
      <c r="CG582" s="83">
        <f t="shared" si="1122"/>
        <v>0</v>
      </c>
      <c r="CH582" s="83">
        <f t="shared" ref="CH582:CH645" si="1177">IF($BN582&lt;Dzsedb,358*(1.0227*$BZ582-1.882)*((1/(CF582+273))-0.00068)+1.84,IF($BN582&lt;Dzsedb+Dzucb,$BQ582*(1+c_b*$BV582)/(1+bucb*CF582),IF($BN582&lt;Dzsedb+Dzucb+Dzlcb,$BQ582*(1+c_b*$BV582)/(1+blcb*CF582),($BQ582*(298/(CF582+273))^0.5*(1+0.032*$BW582*0.001)+(0.368*10^-9*(CF582+273)^3)))))</f>
        <v>2.818155592621153</v>
      </c>
      <c r="CI582" s="83">
        <f t="shared" si="1123"/>
        <v>2.818155592621153</v>
      </c>
      <c r="CJ582" s="143">
        <f t="shared" si="1124"/>
        <v>0.02</v>
      </c>
      <c r="CK582" s="83">
        <f t="shared" ref="CK582:CK645" si="1178">CK581-0.5*(CJ582+CJ581)*(dzb)*0.000001</f>
        <v>1.7076910799758573E-2</v>
      </c>
      <c r="CL582" s="84">
        <f t="shared" ref="CL582:CL645" si="1179">CL581+(CK581*(dzb)/CI581)-(0.5*CJ581*0.000001*((dzb)^2)/CI581)</f>
        <v>889.99659666564196</v>
      </c>
      <c r="CM582" s="83">
        <f t="shared" si="1125"/>
        <v>0</v>
      </c>
      <c r="CN582" s="83">
        <f t="shared" ref="CN582:CN645" si="1180">IF($BN582&lt;Dzsedb,358*(1.0227*$BZ582-1.882)*((1/(CL582+273))-0.00068)+1.84,IF($BN582&lt;Dzsedb+Dzucb,$BQ582*(1+c_b*$BV582)/(1+bucb*CL582),IF($BN582&lt;Dzsedb+Dzucb+Dzlcb,$BQ582*(1+c_b*$BV582)/(1+blcb*CL582),($BQ582*(298/(CL582+273))^0.5*(1+0.032*$BW582*0.001)+(0.368*10^-9*(CL582+273)^3)))))</f>
        <v>2.778602245808349</v>
      </c>
      <c r="CO582" s="83">
        <f t="shared" si="1126"/>
        <v>2.778602245808349</v>
      </c>
      <c r="CP582" s="143">
        <f t="shared" si="1127"/>
        <v>0.02</v>
      </c>
      <c r="CQ582" s="83">
        <f t="shared" ref="CQ582:CQ645" si="1181">CQ581-0.5*(CP582+CP581)*(dzb)*0.000001</f>
        <v>1.7236564504283871E-2</v>
      </c>
      <c r="CR582" s="84">
        <f t="shared" ref="CR582:CR645" si="1182">CR581+(CQ581*(dzb)/CO581)-(0.5*CP581*0.000001*((dzb)^2)/CO581)</f>
        <v>877.22631132335346</v>
      </c>
      <c r="CS582" s="83">
        <f t="shared" si="1128"/>
        <v>0</v>
      </c>
      <c r="CT582" s="83">
        <f t="shared" ref="CT582:CT645" si="1183">IF($BN582&lt;Dzsedb,358*(1.0227*$BZ582-1.882)*((1/(CR582+273))-0.00068)+1.84,IF($BN582&lt;Dzsedb+Dzucb,$BQ582*(1+c_b*$BV582)/(1+bucb*CR582),IF($BN582&lt;Dzsedb+Dzucb+Dzlcb,$BQ582*(1+c_b*$BV582)/(1+blcb*CR582),($BQ582*(298/(CR582+273))^0.5*(1+0.032*$BW582*0.001)+(0.368*10^-9*(CR582+273)^3)))))</f>
        <v>2.7719193692794102</v>
      </c>
      <c r="CU582" s="83">
        <f t="shared" si="1129"/>
        <v>2.7719193692794102</v>
      </c>
      <c r="CV582" s="143">
        <f t="shared" si="1130"/>
        <v>0.02</v>
      </c>
      <c r="CW582" s="83">
        <f t="shared" ref="CW582:CW645" si="1184">CW581-0.5*(CV582+CV581)*(dzb)*0.000001</f>
        <v>1.7264526987183934E-2</v>
      </c>
      <c r="CX582" s="84">
        <f t="shared" ref="CX582:CX645" si="1185">CX581+(CW581*(dzb)/CU581)-(0.5*CV581*0.000001*((dzb)^2)/CU581)</f>
        <v>875.92611853692961</v>
      </c>
      <c r="CY582" s="83">
        <f t="shared" si="1131"/>
        <v>0</v>
      </c>
      <c r="CZ582" s="83">
        <f t="shared" ref="CZ582:CZ645" si="1186">IF($BN582&lt;Dzsedb,358*(1.0227*$BZ582-1.882)*((1/(CX582+273))-0.00068)+1.84,IF($BN582&lt;Dzsedb+Dzucb,$BQ582*(1+c_b*$BV582)/(1+bucb*CX582),IF($BN582&lt;Dzsedb+Dzucb+Dzlcb,$BQ582*(1+c_b*$BV582)/(1+blcb*CX582),($BQ582*(298/(CX582+273))^0.5*(1+0.032*$BW582*0.001)+(0.368*10^-9*(CX582+273)^3)))))</f>
        <v>2.7712736429239824</v>
      </c>
      <c r="DA582" s="83">
        <f t="shared" si="1132"/>
        <v>2.7712736429239824</v>
      </c>
      <c r="DB582" s="143">
        <f t="shared" si="1133"/>
        <v>0.02</v>
      </c>
      <c r="DC582" s="83">
        <f t="shared" ref="DC582:DC645" si="1187">DC581-0.5*(DB582+DB581)*(dzb)*0.000001</f>
        <v>1.7265446767325866E-2</v>
      </c>
      <c r="DD582" s="84">
        <f t="shared" ref="DD582:DD645" si="1188">DD581+(DC581*(dzb)/DA581)-(0.5*DB581*0.000001*((dzb)^2)/DA581)</f>
        <v>875.86598114398726</v>
      </c>
      <c r="DE582" s="86">
        <f t="shared" si="1134"/>
        <v>2936.5235660599069</v>
      </c>
      <c r="DF582" s="86">
        <f t="shared" si="1135"/>
        <v>1174.6094264239628</v>
      </c>
      <c r="DG582" s="86">
        <f t="shared" si="1136"/>
        <v>734.13089151497672</v>
      </c>
      <c r="DH582" s="86">
        <f t="shared" si="1137"/>
        <v>0.18271765912257931</v>
      </c>
      <c r="DI582" s="86">
        <f t="shared" si="1138"/>
        <v>0.30994410552641433</v>
      </c>
      <c r="DJ582" s="86">
        <f t="shared" si="1139"/>
        <v>13.004126223271509</v>
      </c>
      <c r="DK582" s="86">
        <f t="shared" si="1140"/>
        <v>-414.79212892578772</v>
      </c>
      <c r="DL582" s="86">
        <f t="shared" si="1078"/>
        <v>-414.79212892578772</v>
      </c>
      <c r="DM582" s="86">
        <f t="shared" si="1141"/>
        <v>-414.79212892578772</v>
      </c>
      <c r="DN582" s="85">
        <f t="shared" si="1142"/>
        <v>0</v>
      </c>
      <c r="DO582" s="85">
        <f t="shared" ref="DO582:DO645" si="1189">DN582*$BN$6</f>
        <v>0</v>
      </c>
      <c r="DP582" s="85">
        <f t="shared" si="1143"/>
        <v>0</v>
      </c>
      <c r="DQ582" s="85">
        <f t="shared" ref="DQ582:DQ645" si="1190">DP582*$BN$6</f>
        <v>0</v>
      </c>
      <c r="DR582" s="85">
        <f t="shared" si="1144"/>
        <v>0</v>
      </c>
      <c r="DS582" s="85">
        <f t="shared" ref="DS582:DS645" si="1191">DR582*$BN$6</f>
        <v>0</v>
      </c>
      <c r="DT582" s="81"/>
      <c r="DU582" s="81"/>
      <c r="DV582" s="81">
        <f t="shared" ref="DV582:DV645" si="1192">DN582*-1</f>
        <v>0</v>
      </c>
      <c r="DW582" s="100"/>
    </row>
    <row r="583" spans="1:127" x14ac:dyDescent="0.2">
      <c r="A583" s="59">
        <f t="shared" si="1145"/>
        <v>77.066666666666734</v>
      </c>
      <c r="B583" s="44">
        <f t="shared" si="1146"/>
        <v>77066.66666666673</v>
      </c>
      <c r="C583" s="52">
        <f t="shared" si="1080"/>
        <v>133.33333333333334</v>
      </c>
      <c r="D583" s="50">
        <f t="shared" si="1081"/>
        <v>4</v>
      </c>
      <c r="E583" s="44">
        <f t="shared" si="1082"/>
        <v>4.13</v>
      </c>
      <c r="F583" s="47">
        <f t="shared" si="1083"/>
        <v>0.02</v>
      </c>
      <c r="G583" s="52">
        <f t="shared" si="1147"/>
        <v>2.4307558428955673E-2</v>
      </c>
      <c r="H583" s="57">
        <f t="shared" si="1148"/>
        <v>729.91139229710006</v>
      </c>
      <c r="I583" s="52">
        <f t="shared" si="1149"/>
        <v>0</v>
      </c>
      <c r="J583" s="54">
        <f t="shared" si="1150"/>
        <v>2281.4896732611974</v>
      </c>
      <c r="K583" s="46">
        <f t="shared" ref="K583:K646" si="1193">J583-I583</f>
        <v>2281.4896732611974</v>
      </c>
      <c r="L583" s="80">
        <f t="shared" si="1084"/>
        <v>0</v>
      </c>
      <c r="M583" s="142">
        <f t="shared" si="1085"/>
        <v>0</v>
      </c>
      <c r="N583" s="60">
        <f t="shared" si="1086"/>
        <v>4.13</v>
      </c>
      <c r="O583" s="53">
        <f t="shared" si="1087"/>
        <v>0</v>
      </c>
      <c r="P583" s="58">
        <f t="shared" si="1151"/>
        <v>2.7868497230246918</v>
      </c>
      <c r="Q583" s="49">
        <f t="shared" si="1088"/>
        <v>2.7868497230246918</v>
      </c>
      <c r="R583" s="143">
        <f t="shared" si="1089"/>
        <v>0.02</v>
      </c>
      <c r="S583" s="51">
        <f t="shared" si="1152"/>
        <v>1.8867368929887312E-2</v>
      </c>
      <c r="T583" s="57">
        <f t="shared" si="1153"/>
        <v>741.98708511806558</v>
      </c>
      <c r="U583" s="53">
        <f t="shared" si="1090"/>
        <v>0</v>
      </c>
      <c r="V583" s="58">
        <f t="shared" si="1154"/>
        <v>2.7860083171828425</v>
      </c>
      <c r="W583" s="49">
        <f t="shared" si="1091"/>
        <v>2.7860083171828425</v>
      </c>
      <c r="X583" s="143">
        <f t="shared" si="1092"/>
        <v>0.02</v>
      </c>
      <c r="Y583" s="51">
        <f t="shared" si="1155"/>
        <v>1.8272547148631559E-2</v>
      </c>
      <c r="Z583" s="57">
        <f t="shared" si="1156"/>
        <v>726.90542300757306</v>
      </c>
      <c r="AA583" s="53">
        <f t="shared" si="1093"/>
        <v>0</v>
      </c>
      <c r="AB583" s="58">
        <f t="shared" si="1157"/>
        <v>2.7871500436282504</v>
      </c>
      <c r="AC583" s="49">
        <f t="shared" si="1094"/>
        <v>2.7871500436282504</v>
      </c>
      <c r="AD583" s="143">
        <f t="shared" si="1095"/>
        <v>0.02</v>
      </c>
      <c r="AE583" s="49">
        <f t="shared" ref="AE583:AE646" si="1194">AE582-0.5*(AD583+AD582)*($B583-$B582)*0.000001</f>
        <v>1.8219857299782559E-2</v>
      </c>
      <c r="AF583" s="57">
        <f t="shared" si="1158"/>
        <v>723.96183082386563</v>
      </c>
      <c r="AG583" s="53">
        <f t="shared" si="1096"/>
        <v>0</v>
      </c>
      <c r="AH583" s="58">
        <f t="shared" si="1159"/>
        <v>2.7874793557803001</v>
      </c>
      <c r="AI583" s="49">
        <f t="shared" si="1097"/>
        <v>2.7874793557803001</v>
      </c>
      <c r="AJ583" s="143">
        <f t="shared" si="1098"/>
        <v>0.02</v>
      </c>
      <c r="AK583" s="51">
        <f t="shared" si="1160"/>
        <v>1.8220415624643962E-2</v>
      </c>
      <c r="AL583" s="57">
        <f t="shared" si="1161"/>
        <v>723.63231572188965</v>
      </c>
      <c r="AM583" s="53">
        <f t="shared" si="1099"/>
        <v>0</v>
      </c>
      <c r="AN583" s="58">
        <f t="shared" si="1162"/>
        <v>2.7875183919079927</v>
      </c>
      <c r="AO583" s="49">
        <f t="shared" si="1100"/>
        <v>2.7875183919079927</v>
      </c>
      <c r="AP583" s="143">
        <f t="shared" si="1101"/>
        <v>0.02</v>
      </c>
      <c r="AQ583" s="51">
        <f t="shared" si="1163"/>
        <v>1.8220711274376158E-2</v>
      </c>
      <c r="AR583" s="57">
        <f t="shared" si="1164"/>
        <v>723.60233493972692</v>
      </c>
      <c r="AS583" s="44">
        <f t="shared" si="1102"/>
        <v>4106.681411870155</v>
      </c>
      <c r="AT583" s="44">
        <f t="shared" si="1103"/>
        <v>1642.6725647480619</v>
      </c>
      <c r="AU583" s="44">
        <f t="shared" si="1104"/>
        <v>1026.6703529675387</v>
      </c>
      <c r="AV583" s="47">
        <f t="shared" si="1105"/>
        <v>1.3678140147566369</v>
      </c>
      <c r="AW583" s="47">
        <f t="shared" si="1106"/>
        <v>9.8760303331175354</v>
      </c>
      <c r="AX583" s="86">
        <f t="shared" si="1107"/>
        <v>197.22249682135194</v>
      </c>
      <c r="AY583" s="86">
        <f t="shared" si="1108"/>
        <v>47.7095041479187</v>
      </c>
      <c r="AZ583" s="10">
        <f t="shared" si="1165"/>
        <v>47.7095041479187</v>
      </c>
      <c r="BA583" s="44">
        <f t="shared" si="1109"/>
        <v>47.7095041479187</v>
      </c>
      <c r="BB583" s="9">
        <f t="shared" si="1110"/>
        <v>47.7095041479187</v>
      </c>
      <c r="BC583" s="45">
        <f t="shared" si="1079"/>
        <v>6361.2672197224938</v>
      </c>
      <c r="BD583" s="9">
        <f t="shared" si="1111"/>
        <v>47.7095041479187</v>
      </c>
      <c r="BE583" s="45">
        <f t="shared" ref="BE583:BE646" si="1195">BD583*$B$6</f>
        <v>6361.2672197224938</v>
      </c>
      <c r="BF583" s="9">
        <f t="shared" si="1112"/>
        <v>47.7095041479187</v>
      </c>
      <c r="BG583" s="45">
        <f t="shared" ref="BG583:BG646" si="1196">BF583*$B$6</f>
        <v>6361.2672197224938</v>
      </c>
      <c r="BH583" s="58"/>
      <c r="BI583" s="58"/>
      <c r="BJ583" s="58">
        <f t="shared" si="1166"/>
        <v>-47.7095041479187</v>
      </c>
      <c r="BK583" s="97"/>
      <c r="BL583" s="44"/>
      <c r="BM583" s="82">
        <f t="shared" si="1167"/>
        <v>57.800000000000004</v>
      </c>
      <c r="BN583" s="86">
        <f t="shared" si="1168"/>
        <v>57800</v>
      </c>
      <c r="BO583" s="86">
        <f t="shared" si="1169"/>
        <v>100</v>
      </c>
      <c r="BP583" s="84">
        <f t="shared" si="1113"/>
        <v>4</v>
      </c>
      <c r="BQ583" s="84">
        <f t="shared" si="1114"/>
        <v>4.13</v>
      </c>
      <c r="BR583" s="84">
        <f t="shared" si="1115"/>
        <v>0.02</v>
      </c>
      <c r="BS583" s="84">
        <f t="shared" si="1170"/>
        <v>3.2089943074937934E-2</v>
      </c>
      <c r="BT583" s="84">
        <f t="shared" si="1171"/>
        <v>956.97150547088131</v>
      </c>
      <c r="BU583" s="84">
        <f t="shared" si="1172"/>
        <v>0</v>
      </c>
      <c r="BV583" s="83">
        <f t="shared" si="1173"/>
        <v>1634.6392811443927</v>
      </c>
      <c r="BW583" s="81">
        <f t="shared" ref="BW583:BW646" si="1197">BV583-BU583</f>
        <v>1634.6392811443927</v>
      </c>
      <c r="BX583" s="83">
        <f t="shared" si="1116"/>
        <v>0</v>
      </c>
      <c r="BY583" s="141">
        <f t="shared" si="1117"/>
        <v>0</v>
      </c>
      <c r="BZ583" s="83">
        <f t="shared" si="1118"/>
        <v>4.13</v>
      </c>
      <c r="CA583" s="83">
        <f t="shared" si="1119"/>
        <v>0</v>
      </c>
      <c r="CB583" s="83">
        <f t="shared" si="1174"/>
        <v>2.8239629376928956</v>
      </c>
      <c r="CC583" s="83">
        <f t="shared" si="1120"/>
        <v>2.8239629376928956</v>
      </c>
      <c r="CD583" s="143">
        <f t="shared" si="1121"/>
        <v>0.02</v>
      </c>
      <c r="CE583" s="83">
        <f t="shared" si="1175"/>
        <v>1.7882523213569847E-2</v>
      </c>
      <c r="CF583" s="84">
        <f t="shared" si="1176"/>
        <v>950.49534786952142</v>
      </c>
      <c r="CG583" s="83">
        <f t="shared" si="1122"/>
        <v>0</v>
      </c>
      <c r="CH583" s="83">
        <f t="shared" si="1177"/>
        <v>2.818857664725273</v>
      </c>
      <c r="CI583" s="83">
        <f t="shared" si="1123"/>
        <v>2.818857664725273</v>
      </c>
      <c r="CJ583" s="143">
        <f t="shared" si="1124"/>
        <v>0.02</v>
      </c>
      <c r="CK583" s="83">
        <f t="shared" si="1178"/>
        <v>1.7074910799758574E-2</v>
      </c>
      <c r="CL583" s="84">
        <f t="shared" si="1179"/>
        <v>890.6025217197614</v>
      </c>
      <c r="CM583" s="83">
        <f t="shared" si="1125"/>
        <v>0</v>
      </c>
      <c r="CN583" s="83">
        <f t="shared" si="1180"/>
        <v>2.7791512072754427</v>
      </c>
      <c r="CO583" s="83">
        <f t="shared" si="1126"/>
        <v>2.7791512072754427</v>
      </c>
      <c r="CP583" s="143">
        <f t="shared" si="1127"/>
        <v>0.02</v>
      </c>
      <c r="CQ583" s="83">
        <f t="shared" si="1181"/>
        <v>1.7234564504283872E-2</v>
      </c>
      <c r="CR583" s="84">
        <f t="shared" si="1182"/>
        <v>877.84660753632465</v>
      </c>
      <c r="CS583" s="83">
        <f t="shared" si="1128"/>
        <v>0</v>
      </c>
      <c r="CT583" s="83">
        <f t="shared" si="1183"/>
        <v>2.7724474042105567</v>
      </c>
      <c r="CU583" s="83">
        <f t="shared" si="1129"/>
        <v>2.7724474042105567</v>
      </c>
      <c r="CV583" s="143">
        <f t="shared" si="1130"/>
        <v>0.02</v>
      </c>
      <c r="CW583" s="83">
        <f t="shared" si="1184"/>
        <v>1.7262526987183936E-2</v>
      </c>
      <c r="CX583" s="84">
        <f t="shared" si="1185"/>
        <v>876.54891901152178</v>
      </c>
      <c r="CY583" s="83">
        <f t="shared" si="1131"/>
        <v>0</v>
      </c>
      <c r="CZ583" s="83">
        <f t="shared" si="1186"/>
        <v>2.771799984451766</v>
      </c>
      <c r="DA583" s="83">
        <f t="shared" si="1132"/>
        <v>2.771799984451766</v>
      </c>
      <c r="DB583" s="143">
        <f t="shared" si="1133"/>
        <v>0.02</v>
      </c>
      <c r="DC583" s="83">
        <f t="shared" si="1187"/>
        <v>1.7263446767325868E-2</v>
      </c>
      <c r="DD583" s="84">
        <f t="shared" si="1188"/>
        <v>876.48895992529265</v>
      </c>
      <c r="DE583" s="86">
        <f t="shared" si="1134"/>
        <v>2942.3507060599068</v>
      </c>
      <c r="DF583" s="86">
        <f t="shared" si="1135"/>
        <v>1176.9402824239626</v>
      </c>
      <c r="DG583" s="86">
        <f t="shared" si="1136"/>
        <v>735.58767651497669</v>
      </c>
      <c r="DH583" s="86">
        <f t="shared" si="1137"/>
        <v>0.18220765401232436</v>
      </c>
      <c r="DI583" s="86">
        <f t="shared" si="1138"/>
        <v>0.30835686354147041</v>
      </c>
      <c r="DJ583" s="86">
        <f t="shared" si="1139"/>
        <v>12.879301025604054</v>
      </c>
      <c r="DK583" s="86">
        <f t="shared" si="1140"/>
        <v>-417.20884843300064</v>
      </c>
      <c r="DL583" s="86">
        <f t="shared" ref="DL583:DL646" si="1198">MIN(DJ583:DK583)</f>
        <v>-417.20884843300064</v>
      </c>
      <c r="DM583" s="86">
        <f t="shared" si="1141"/>
        <v>-417.20884843300064</v>
      </c>
      <c r="DN583" s="85">
        <f t="shared" si="1142"/>
        <v>0</v>
      </c>
      <c r="DO583" s="85">
        <f t="shared" si="1189"/>
        <v>0</v>
      </c>
      <c r="DP583" s="85">
        <f t="shared" si="1143"/>
        <v>0</v>
      </c>
      <c r="DQ583" s="85">
        <f t="shared" si="1190"/>
        <v>0</v>
      </c>
      <c r="DR583" s="85">
        <f t="shared" si="1144"/>
        <v>0</v>
      </c>
      <c r="DS583" s="85">
        <f t="shared" si="1191"/>
        <v>0</v>
      </c>
      <c r="DT583" s="81"/>
      <c r="DU583" s="81"/>
      <c r="DV583" s="81">
        <f t="shared" si="1192"/>
        <v>0</v>
      </c>
      <c r="DW583" s="100"/>
    </row>
    <row r="584" spans="1:127" x14ac:dyDescent="0.2">
      <c r="A584" s="59">
        <f t="shared" si="1145"/>
        <v>77.20000000000006</v>
      </c>
      <c r="B584" s="44">
        <f t="shared" si="1146"/>
        <v>77200.000000000058</v>
      </c>
      <c r="C584" s="52">
        <f t="shared" si="1080"/>
        <v>133.33333333333334</v>
      </c>
      <c r="D584" s="50">
        <f t="shared" si="1081"/>
        <v>4</v>
      </c>
      <c r="E584" s="44">
        <f t="shared" si="1082"/>
        <v>4.13</v>
      </c>
      <c r="F584" s="47">
        <f t="shared" si="1083"/>
        <v>0.02</v>
      </c>
      <c r="G584" s="52">
        <f t="shared" si="1147"/>
        <v>2.4304891762289005E-2</v>
      </c>
      <c r="H584" s="57">
        <f t="shared" si="1148"/>
        <v>730.69609690067136</v>
      </c>
      <c r="I584" s="52">
        <f t="shared" si="1149"/>
        <v>0</v>
      </c>
      <c r="J584" s="54">
        <f t="shared" si="1150"/>
        <v>2285.8060732611975</v>
      </c>
      <c r="K584" s="46">
        <f t="shared" si="1193"/>
        <v>2285.8060732611975</v>
      </c>
      <c r="L584" s="80">
        <f t="shared" si="1084"/>
        <v>0</v>
      </c>
      <c r="M584" s="142">
        <f t="shared" si="1085"/>
        <v>0</v>
      </c>
      <c r="N584" s="60">
        <f t="shared" si="1086"/>
        <v>4.13</v>
      </c>
      <c r="O584" s="53">
        <f t="shared" si="1087"/>
        <v>0</v>
      </c>
      <c r="P584" s="58">
        <f t="shared" si="1151"/>
        <v>2.7870881337633433</v>
      </c>
      <c r="Q584" s="49">
        <f t="shared" si="1088"/>
        <v>2.7870881337633433</v>
      </c>
      <c r="R584" s="143">
        <f t="shared" si="1089"/>
        <v>0.02</v>
      </c>
      <c r="S584" s="51">
        <f t="shared" si="1152"/>
        <v>1.8864702263220644E-2</v>
      </c>
      <c r="T584" s="57">
        <f t="shared" si="1153"/>
        <v>742.88970695378612</v>
      </c>
      <c r="U584" s="53">
        <f t="shared" si="1090"/>
        <v>0</v>
      </c>
      <c r="V584" s="58">
        <f t="shared" si="1154"/>
        <v>2.7862778002637576</v>
      </c>
      <c r="W584" s="49">
        <f t="shared" si="1091"/>
        <v>2.7862778002637576</v>
      </c>
      <c r="X584" s="143">
        <f t="shared" si="1092"/>
        <v>0.02</v>
      </c>
      <c r="Y584" s="51">
        <f t="shared" si="1155"/>
        <v>1.826988048196489E-2</v>
      </c>
      <c r="Z584" s="57">
        <f t="shared" si="1156"/>
        <v>727.77985034758296</v>
      </c>
      <c r="AA584" s="53">
        <f t="shared" si="1093"/>
        <v>0</v>
      </c>
      <c r="AB584" s="58">
        <f t="shared" si="1157"/>
        <v>2.7873702219761189</v>
      </c>
      <c r="AC584" s="49">
        <f t="shared" si="1094"/>
        <v>2.7873702219761189</v>
      </c>
      <c r="AD584" s="143">
        <f t="shared" si="1095"/>
        <v>0.02</v>
      </c>
      <c r="AE584" s="49">
        <f t="shared" si="1194"/>
        <v>1.8217190633115891E-2</v>
      </c>
      <c r="AF584" s="57">
        <f t="shared" si="1158"/>
        <v>724.83337935581972</v>
      </c>
      <c r="AG584" s="53">
        <f t="shared" si="1096"/>
        <v>0</v>
      </c>
      <c r="AH584" s="58">
        <f t="shared" si="1159"/>
        <v>2.787689962208439</v>
      </c>
      <c r="AI584" s="49">
        <f t="shared" si="1097"/>
        <v>2.787689962208439</v>
      </c>
      <c r="AJ584" s="143">
        <f t="shared" si="1098"/>
        <v>0.02</v>
      </c>
      <c r="AK584" s="51">
        <f t="shared" si="1160"/>
        <v>1.8217748957977294E-2</v>
      </c>
      <c r="AL584" s="57">
        <f t="shared" si="1161"/>
        <v>724.503787995626</v>
      </c>
      <c r="AM584" s="53">
        <f t="shared" si="1099"/>
        <v>0</v>
      </c>
      <c r="AN584" s="58">
        <f t="shared" si="1162"/>
        <v>2.7877279016102623</v>
      </c>
      <c r="AO584" s="49">
        <f t="shared" si="1100"/>
        <v>2.7877279016102623</v>
      </c>
      <c r="AP584" s="143">
        <f t="shared" si="1101"/>
        <v>0.02</v>
      </c>
      <c r="AQ584" s="51">
        <f t="shared" si="1163"/>
        <v>1.821804460770949E-2</v>
      </c>
      <c r="AR584" s="57">
        <f t="shared" si="1164"/>
        <v>724.47380915105089</v>
      </c>
      <c r="AS584" s="44">
        <f t="shared" si="1102"/>
        <v>4114.4509318701548</v>
      </c>
      <c r="AT584" s="44">
        <f t="shared" si="1103"/>
        <v>1645.7803727480621</v>
      </c>
      <c r="AU584" s="44">
        <f t="shared" si="1104"/>
        <v>1028.6127329675387</v>
      </c>
      <c r="AV584" s="47">
        <f t="shared" si="1105"/>
        <v>1.3597093846961577</v>
      </c>
      <c r="AW584" s="47">
        <f t="shared" si="1106"/>
        <v>9.7663151997640281</v>
      </c>
      <c r="AX584" s="86">
        <f t="shared" si="1107"/>
        <v>193.71888548475312</v>
      </c>
      <c r="AY584" s="86">
        <f t="shared" si="1108"/>
        <v>47.014185299494685</v>
      </c>
      <c r="AZ584" s="10">
        <f t="shared" si="1165"/>
        <v>47.014185299494685</v>
      </c>
      <c r="BA584" s="44">
        <f t="shared" si="1109"/>
        <v>47.014185299494685</v>
      </c>
      <c r="BB584" s="9">
        <f t="shared" si="1110"/>
        <v>47.014185299494685</v>
      </c>
      <c r="BC584" s="45">
        <f t="shared" ref="BC584:BC647" si="1199">BB584*$B$6</f>
        <v>6268.5580399326254</v>
      </c>
      <c r="BD584" s="9">
        <f t="shared" si="1111"/>
        <v>47.014185299494685</v>
      </c>
      <c r="BE584" s="45">
        <f t="shared" si="1195"/>
        <v>6268.5580399326254</v>
      </c>
      <c r="BF584" s="9">
        <f t="shared" si="1112"/>
        <v>47.014185299494685</v>
      </c>
      <c r="BG584" s="45">
        <f t="shared" si="1196"/>
        <v>6268.5580399326254</v>
      </c>
      <c r="BH584" s="58"/>
      <c r="BI584" s="58"/>
      <c r="BJ584" s="58">
        <f t="shared" si="1166"/>
        <v>-47.014185299494685</v>
      </c>
      <c r="BK584" s="97"/>
      <c r="BL584" s="44"/>
      <c r="BM584" s="82">
        <f t="shared" si="1167"/>
        <v>57.9</v>
      </c>
      <c r="BN584" s="86">
        <f t="shared" si="1168"/>
        <v>57900</v>
      </c>
      <c r="BO584" s="86">
        <f t="shared" si="1169"/>
        <v>100</v>
      </c>
      <c r="BP584" s="84">
        <f t="shared" si="1113"/>
        <v>4</v>
      </c>
      <c r="BQ584" s="84">
        <f t="shared" si="1114"/>
        <v>4.13</v>
      </c>
      <c r="BR584" s="84">
        <f t="shared" si="1115"/>
        <v>0.02</v>
      </c>
      <c r="BS584" s="84">
        <f t="shared" si="1170"/>
        <v>3.2087943074937932E-2</v>
      </c>
      <c r="BT584" s="84">
        <f t="shared" si="1171"/>
        <v>957.74847745816794</v>
      </c>
      <c r="BU584" s="84">
        <f t="shared" si="1172"/>
        <v>0</v>
      </c>
      <c r="BV584" s="83">
        <f t="shared" si="1173"/>
        <v>1637.8765811443927</v>
      </c>
      <c r="BW584" s="81">
        <f t="shared" si="1197"/>
        <v>1637.8765811443927</v>
      </c>
      <c r="BX584" s="83">
        <f t="shared" si="1116"/>
        <v>0</v>
      </c>
      <c r="BY584" s="141">
        <f t="shared" si="1117"/>
        <v>0</v>
      </c>
      <c r="BZ584" s="83">
        <f t="shared" si="1118"/>
        <v>4.13</v>
      </c>
      <c r="CA584" s="83">
        <f t="shared" si="1119"/>
        <v>0</v>
      </c>
      <c r="CB584" s="83">
        <f t="shared" si="1174"/>
        <v>2.8247966056423213</v>
      </c>
      <c r="CC584" s="83">
        <f t="shared" si="1120"/>
        <v>2.8247966056423213</v>
      </c>
      <c r="CD584" s="143">
        <f t="shared" si="1121"/>
        <v>0.02</v>
      </c>
      <c r="CE584" s="83">
        <f t="shared" si="1175"/>
        <v>1.7880523213569848E-2</v>
      </c>
      <c r="CF584" s="84">
        <f t="shared" si="1176"/>
        <v>951.12855459383411</v>
      </c>
      <c r="CG584" s="83">
        <f t="shared" si="1122"/>
        <v>0</v>
      </c>
      <c r="CH584" s="83">
        <f t="shared" si="1177"/>
        <v>2.8195609424441361</v>
      </c>
      <c r="CI584" s="83">
        <f t="shared" si="1123"/>
        <v>2.8195609424441361</v>
      </c>
      <c r="CJ584" s="143">
        <f t="shared" si="1124"/>
        <v>0.02</v>
      </c>
      <c r="CK584" s="83">
        <f t="shared" si="1178"/>
        <v>1.7072910799758576E-2</v>
      </c>
      <c r="CL584" s="84">
        <f t="shared" si="1179"/>
        <v>891.20822490986643</v>
      </c>
      <c r="CM584" s="83">
        <f t="shared" si="1125"/>
        <v>0</v>
      </c>
      <c r="CN584" s="83">
        <f t="shared" si="1180"/>
        <v>2.7797013241175925</v>
      </c>
      <c r="CO584" s="83">
        <f t="shared" si="1126"/>
        <v>2.7797013241175925</v>
      </c>
      <c r="CP584" s="143">
        <f t="shared" si="1127"/>
        <v>0.02</v>
      </c>
      <c r="CQ584" s="83">
        <f t="shared" si="1181"/>
        <v>1.7232564504283874E-2</v>
      </c>
      <c r="CR584" s="84">
        <f t="shared" si="1182"/>
        <v>878.4667092587199</v>
      </c>
      <c r="CS584" s="83">
        <f t="shared" si="1128"/>
        <v>0</v>
      </c>
      <c r="CT584" s="83">
        <f t="shared" si="1183"/>
        <v>2.7729766834237197</v>
      </c>
      <c r="CU584" s="83">
        <f t="shared" si="1129"/>
        <v>2.7729766834237197</v>
      </c>
      <c r="CV584" s="143">
        <f t="shared" si="1130"/>
        <v>0.02</v>
      </c>
      <c r="CW584" s="83">
        <f t="shared" si="1184"/>
        <v>1.7260526987183937E-2</v>
      </c>
      <c r="CX584" s="84">
        <f t="shared" si="1185"/>
        <v>877.17152873032001</v>
      </c>
      <c r="CY584" s="83">
        <f t="shared" si="1131"/>
        <v>0</v>
      </c>
      <c r="CZ584" s="83">
        <f t="shared" si="1186"/>
        <v>2.772327584476078</v>
      </c>
      <c r="DA584" s="83">
        <f t="shared" si="1132"/>
        <v>2.772327584476078</v>
      </c>
      <c r="DB584" s="143">
        <f t="shared" si="1133"/>
        <v>0.02</v>
      </c>
      <c r="DC584" s="83">
        <f t="shared" si="1187"/>
        <v>1.7261446767325869E-2</v>
      </c>
      <c r="DD584" s="84">
        <f t="shared" si="1188"/>
        <v>877.11174825288333</v>
      </c>
      <c r="DE584" s="86">
        <f t="shared" si="1134"/>
        <v>2948.1778460599066</v>
      </c>
      <c r="DF584" s="86">
        <f t="shared" si="1135"/>
        <v>1179.2711384239626</v>
      </c>
      <c r="DG584" s="86">
        <f t="shared" si="1136"/>
        <v>737.04446151497666</v>
      </c>
      <c r="DH584" s="86">
        <f t="shared" si="1137"/>
        <v>0.18169977764616546</v>
      </c>
      <c r="DI584" s="86">
        <f t="shared" si="1138"/>
        <v>0.30677993698427286</v>
      </c>
      <c r="DJ584" s="86">
        <f t="shared" si="1139"/>
        <v>12.755844848864145</v>
      </c>
      <c r="DK584" s="86">
        <f t="shared" si="1140"/>
        <v>-419.62417461813538</v>
      </c>
      <c r="DL584" s="86">
        <f t="shared" si="1198"/>
        <v>-419.62417461813538</v>
      </c>
      <c r="DM584" s="86">
        <f t="shared" si="1141"/>
        <v>-419.62417461813538</v>
      </c>
      <c r="DN584" s="85">
        <f t="shared" si="1142"/>
        <v>0</v>
      </c>
      <c r="DO584" s="85">
        <f t="shared" si="1189"/>
        <v>0</v>
      </c>
      <c r="DP584" s="85">
        <f t="shared" si="1143"/>
        <v>0</v>
      </c>
      <c r="DQ584" s="85">
        <f t="shared" si="1190"/>
        <v>0</v>
      </c>
      <c r="DR584" s="85">
        <f t="shared" si="1144"/>
        <v>0</v>
      </c>
      <c r="DS584" s="85">
        <f t="shared" si="1191"/>
        <v>0</v>
      </c>
      <c r="DT584" s="81"/>
      <c r="DU584" s="81"/>
      <c r="DV584" s="81">
        <f t="shared" si="1192"/>
        <v>0</v>
      </c>
      <c r="DW584" s="100"/>
    </row>
    <row r="585" spans="1:127" x14ac:dyDescent="0.2">
      <c r="A585" s="59">
        <f t="shared" si="1145"/>
        <v>77.333333333333385</v>
      </c>
      <c r="B585" s="44">
        <f t="shared" si="1146"/>
        <v>77333.333333333387</v>
      </c>
      <c r="C585" s="52">
        <f t="shared" si="1080"/>
        <v>133.33333333333334</v>
      </c>
      <c r="D585" s="50">
        <f t="shared" si="1081"/>
        <v>4</v>
      </c>
      <c r="E585" s="44">
        <f t="shared" si="1082"/>
        <v>4.13</v>
      </c>
      <c r="F585" s="47">
        <f t="shared" si="1083"/>
        <v>0.02</v>
      </c>
      <c r="G585" s="52">
        <f t="shared" si="1147"/>
        <v>2.4302225095622337E-2</v>
      </c>
      <c r="H585" s="57">
        <f t="shared" si="1148"/>
        <v>731.4807154133091</v>
      </c>
      <c r="I585" s="52">
        <f t="shared" si="1149"/>
        <v>0</v>
      </c>
      <c r="J585" s="54">
        <f t="shared" si="1150"/>
        <v>2290.1224732611977</v>
      </c>
      <c r="K585" s="46">
        <f t="shared" si="1193"/>
        <v>2290.1224732611977</v>
      </c>
      <c r="L585" s="80">
        <f t="shared" si="1084"/>
        <v>0</v>
      </c>
      <c r="M585" s="142">
        <f t="shared" si="1085"/>
        <v>0</v>
      </c>
      <c r="N585" s="60">
        <f t="shared" si="1086"/>
        <v>4.13</v>
      </c>
      <c r="O585" s="53">
        <f t="shared" si="1087"/>
        <v>0</v>
      </c>
      <c r="P585" s="58">
        <f t="shared" si="1151"/>
        <v>2.7873287807746721</v>
      </c>
      <c r="Q585" s="49">
        <f t="shared" si="1088"/>
        <v>2.7873287807746721</v>
      </c>
      <c r="R585" s="143">
        <f t="shared" si="1089"/>
        <v>0.02</v>
      </c>
      <c r="S585" s="51">
        <f t="shared" si="1152"/>
        <v>1.8862035596553976E-2</v>
      </c>
      <c r="T585" s="57">
        <f t="shared" si="1153"/>
        <v>743.79212400578024</v>
      </c>
      <c r="U585" s="53">
        <f t="shared" si="1090"/>
        <v>0</v>
      </c>
      <c r="V585" s="58">
        <f t="shared" si="1154"/>
        <v>2.7865502655038017</v>
      </c>
      <c r="W585" s="49">
        <f t="shared" si="1091"/>
        <v>2.7865502655038017</v>
      </c>
      <c r="X585" s="143">
        <f t="shared" si="1092"/>
        <v>0.02</v>
      </c>
      <c r="Y585" s="51">
        <f t="shared" si="1155"/>
        <v>1.8267213815298222E-2</v>
      </c>
      <c r="Z585" s="57">
        <f t="shared" si="1156"/>
        <v>728.65406550525813</v>
      </c>
      <c r="AA585" s="53">
        <f t="shared" si="1093"/>
        <v>0</v>
      </c>
      <c r="AB585" s="58">
        <f t="shared" si="1157"/>
        <v>2.7875932237737091</v>
      </c>
      <c r="AC585" s="49">
        <f t="shared" si="1094"/>
        <v>2.7875932237737091</v>
      </c>
      <c r="AD585" s="143">
        <f t="shared" si="1095"/>
        <v>0.02</v>
      </c>
      <c r="AE585" s="49">
        <f t="shared" si="1194"/>
        <v>1.8214523966449223E-2</v>
      </c>
      <c r="AF585" s="57">
        <f t="shared" si="1158"/>
        <v>725.70473148341125</v>
      </c>
      <c r="AG585" s="53">
        <f t="shared" si="1096"/>
        <v>0</v>
      </c>
      <c r="AH585" s="58">
        <f t="shared" si="1159"/>
        <v>2.7879033775709012</v>
      </c>
      <c r="AI585" s="49">
        <f t="shared" si="1097"/>
        <v>2.7879033775709012</v>
      </c>
      <c r="AJ585" s="143">
        <f t="shared" si="1098"/>
        <v>0.02</v>
      </c>
      <c r="AK585" s="51">
        <f t="shared" si="1160"/>
        <v>1.8215082291310625E-2</v>
      </c>
      <c r="AL585" s="57">
        <f t="shared" si="1161"/>
        <v>725.37506688587075</v>
      </c>
      <c r="AM585" s="53">
        <f t="shared" si="1099"/>
        <v>0</v>
      </c>
      <c r="AN585" s="58">
        <f t="shared" si="1162"/>
        <v>2.7879402201136134</v>
      </c>
      <c r="AO585" s="49">
        <f t="shared" si="1100"/>
        <v>2.7879402201136134</v>
      </c>
      <c r="AP585" s="143">
        <f t="shared" si="1101"/>
        <v>0.02</v>
      </c>
      <c r="AQ585" s="51">
        <f t="shared" si="1163"/>
        <v>1.8215377941042821E-2</v>
      </c>
      <c r="AR585" s="57">
        <f t="shared" si="1164"/>
        <v>725.34509032421727</v>
      </c>
      <c r="AS585" s="44">
        <f t="shared" si="1102"/>
        <v>4122.2204518701556</v>
      </c>
      <c r="AT585" s="44">
        <f t="shared" si="1103"/>
        <v>1648.8881807480623</v>
      </c>
      <c r="AU585" s="44">
        <f t="shared" si="1104"/>
        <v>1030.5551129675389</v>
      </c>
      <c r="AV585" s="47">
        <f t="shared" si="1105"/>
        <v>1.3516685750478328</v>
      </c>
      <c r="AW585" s="47">
        <f t="shared" si="1106"/>
        <v>9.6580311168629933</v>
      </c>
      <c r="AX585" s="86">
        <f t="shared" si="1107"/>
        <v>190.28422298822059</v>
      </c>
      <c r="AY585" s="86">
        <f t="shared" si="1108"/>
        <v>46.324423062314281</v>
      </c>
      <c r="AZ585" s="10">
        <f t="shared" si="1165"/>
        <v>46.324423062314281</v>
      </c>
      <c r="BA585" s="44">
        <f t="shared" si="1109"/>
        <v>46.324423062314281</v>
      </c>
      <c r="BB585" s="9">
        <f t="shared" si="1110"/>
        <v>46.324423062314281</v>
      </c>
      <c r="BC585" s="45">
        <f t="shared" si="1199"/>
        <v>6176.5897416419048</v>
      </c>
      <c r="BD585" s="9">
        <f t="shared" si="1111"/>
        <v>46.324423062314281</v>
      </c>
      <c r="BE585" s="45">
        <f t="shared" si="1195"/>
        <v>6176.5897416419048</v>
      </c>
      <c r="BF585" s="9">
        <f t="shared" si="1112"/>
        <v>46.324423062314281</v>
      </c>
      <c r="BG585" s="45">
        <f t="shared" si="1196"/>
        <v>6176.5897416419048</v>
      </c>
      <c r="BH585" s="58"/>
      <c r="BI585" s="58"/>
      <c r="BJ585" s="58">
        <f t="shared" si="1166"/>
        <v>-46.324423062314281</v>
      </c>
      <c r="BK585" s="97"/>
      <c r="BL585" s="44"/>
      <c r="BM585" s="82">
        <f t="shared" si="1167"/>
        <v>58</v>
      </c>
      <c r="BN585" s="86">
        <f t="shared" si="1168"/>
        <v>58000</v>
      </c>
      <c r="BO585" s="86">
        <f t="shared" si="1169"/>
        <v>100</v>
      </c>
      <c r="BP585" s="84">
        <f t="shared" si="1113"/>
        <v>4</v>
      </c>
      <c r="BQ585" s="84">
        <f t="shared" si="1114"/>
        <v>4.13</v>
      </c>
      <c r="BR585" s="84">
        <f t="shared" si="1115"/>
        <v>0.02</v>
      </c>
      <c r="BS585" s="84">
        <f t="shared" si="1170"/>
        <v>3.208594307493793E-2</v>
      </c>
      <c r="BT585" s="84">
        <f t="shared" si="1171"/>
        <v>958.52540101930435</v>
      </c>
      <c r="BU585" s="84">
        <f t="shared" si="1172"/>
        <v>0</v>
      </c>
      <c r="BV585" s="83">
        <f t="shared" si="1173"/>
        <v>1641.1138811443927</v>
      </c>
      <c r="BW585" s="81">
        <f t="shared" si="1197"/>
        <v>1641.1138811443927</v>
      </c>
      <c r="BX585" s="83">
        <f t="shared" si="1116"/>
        <v>0</v>
      </c>
      <c r="BY585" s="141">
        <f t="shared" si="1117"/>
        <v>0</v>
      </c>
      <c r="BZ585" s="83">
        <f t="shared" si="1118"/>
        <v>4.13</v>
      </c>
      <c r="CA585" s="83">
        <f t="shared" si="1119"/>
        <v>0</v>
      </c>
      <c r="CB585" s="83">
        <f t="shared" si="1174"/>
        <v>2.8256323814364497</v>
      </c>
      <c r="CC585" s="83">
        <f t="shared" si="1120"/>
        <v>2.8256323814364497</v>
      </c>
      <c r="CD585" s="143">
        <f t="shared" si="1121"/>
        <v>0.02</v>
      </c>
      <c r="CE585" s="83">
        <f t="shared" si="1175"/>
        <v>1.787852321356985E-2</v>
      </c>
      <c r="CF585" s="84">
        <f t="shared" si="1176"/>
        <v>951.76150364148793</v>
      </c>
      <c r="CG585" s="83">
        <f t="shared" si="1122"/>
        <v>0</v>
      </c>
      <c r="CH585" s="83">
        <f t="shared" si="1177"/>
        <v>2.8202654238785279</v>
      </c>
      <c r="CI585" s="83">
        <f t="shared" si="1123"/>
        <v>2.8202654238785279</v>
      </c>
      <c r="CJ585" s="143">
        <f t="shared" si="1124"/>
        <v>0.02</v>
      </c>
      <c r="CK585" s="83">
        <f t="shared" si="1178"/>
        <v>1.7070910799758577E-2</v>
      </c>
      <c r="CL585" s="84">
        <f t="shared" si="1179"/>
        <v>891.81370608754787</v>
      </c>
      <c r="CM585" s="83">
        <f t="shared" si="1125"/>
        <v>0</v>
      </c>
      <c r="CN585" s="83">
        <f t="shared" si="1180"/>
        <v>2.7802525948289643</v>
      </c>
      <c r="CO585" s="83">
        <f t="shared" si="1126"/>
        <v>2.7802525948289643</v>
      </c>
      <c r="CP585" s="143">
        <f t="shared" si="1127"/>
        <v>0.02</v>
      </c>
      <c r="CQ585" s="83">
        <f t="shared" si="1181"/>
        <v>1.7230564504283875E-2</v>
      </c>
      <c r="CR585" s="84">
        <f t="shared" si="1182"/>
        <v>879.08661630969618</v>
      </c>
      <c r="CS585" s="83">
        <f t="shared" si="1128"/>
        <v>0</v>
      </c>
      <c r="CT585" s="83">
        <f t="shared" si="1183"/>
        <v>2.7735072055306276</v>
      </c>
      <c r="CU585" s="83">
        <f t="shared" si="1129"/>
        <v>2.7735072055306276</v>
      </c>
      <c r="CV585" s="143">
        <f t="shared" si="1130"/>
        <v>0.02</v>
      </c>
      <c r="CW585" s="83">
        <f t="shared" si="1184"/>
        <v>1.7258526987183938E-2</v>
      </c>
      <c r="CX585" s="84">
        <f t="shared" si="1185"/>
        <v>877.79394748668233</v>
      </c>
      <c r="CY585" s="83">
        <f t="shared" si="1131"/>
        <v>0</v>
      </c>
      <c r="CZ585" s="83">
        <f t="shared" si="1186"/>
        <v>2.7728564416137975</v>
      </c>
      <c r="DA585" s="83">
        <f t="shared" si="1132"/>
        <v>2.7728564416137975</v>
      </c>
      <c r="DB585" s="143">
        <f t="shared" si="1133"/>
        <v>0.02</v>
      </c>
      <c r="DC585" s="83">
        <f t="shared" si="1187"/>
        <v>1.7259446767325871E-2</v>
      </c>
      <c r="DD585" s="84">
        <f t="shared" si="1188"/>
        <v>877.73434591644866</v>
      </c>
      <c r="DE585" s="86">
        <f t="shared" si="1134"/>
        <v>2954.004986059907</v>
      </c>
      <c r="DF585" s="86">
        <f t="shared" si="1135"/>
        <v>1181.6019944239627</v>
      </c>
      <c r="DG585" s="86">
        <f t="shared" si="1136"/>
        <v>738.50124651497674</v>
      </c>
      <c r="DH585" s="86">
        <f t="shared" si="1137"/>
        <v>0.18119401893130346</v>
      </c>
      <c r="DI585" s="86">
        <f t="shared" si="1138"/>
        <v>0.30521324689297513</v>
      </c>
      <c r="DJ585" s="86">
        <f t="shared" si="1139"/>
        <v>12.633740984950583</v>
      </c>
      <c r="DK585" s="86">
        <f t="shared" si="1140"/>
        <v>-422.03810779746385</v>
      </c>
      <c r="DL585" s="86">
        <f t="shared" si="1198"/>
        <v>-422.03810779746385</v>
      </c>
      <c r="DM585" s="86">
        <f t="shared" si="1141"/>
        <v>-422.03810779746385</v>
      </c>
      <c r="DN585" s="85">
        <f t="shared" si="1142"/>
        <v>0</v>
      </c>
      <c r="DO585" s="85">
        <f t="shared" si="1189"/>
        <v>0</v>
      </c>
      <c r="DP585" s="85">
        <f t="shared" si="1143"/>
        <v>0</v>
      </c>
      <c r="DQ585" s="85">
        <f t="shared" si="1190"/>
        <v>0</v>
      </c>
      <c r="DR585" s="85">
        <f t="shared" si="1144"/>
        <v>0</v>
      </c>
      <c r="DS585" s="85">
        <f t="shared" si="1191"/>
        <v>0</v>
      </c>
      <c r="DT585" s="81"/>
      <c r="DU585" s="81"/>
      <c r="DV585" s="81">
        <f t="shared" si="1192"/>
        <v>0</v>
      </c>
      <c r="DW585" s="100"/>
    </row>
    <row r="586" spans="1:127" x14ac:dyDescent="0.2">
      <c r="A586" s="59">
        <f t="shared" si="1145"/>
        <v>77.466666666666711</v>
      </c>
      <c r="B586" s="44">
        <f t="shared" si="1146"/>
        <v>77466.666666666715</v>
      </c>
      <c r="C586" s="52">
        <f t="shared" si="1080"/>
        <v>133.33333333333334</v>
      </c>
      <c r="D586" s="50">
        <f t="shared" si="1081"/>
        <v>4</v>
      </c>
      <c r="E586" s="44">
        <f t="shared" si="1082"/>
        <v>4.13</v>
      </c>
      <c r="F586" s="47">
        <f t="shared" si="1083"/>
        <v>0.02</v>
      </c>
      <c r="G586" s="52">
        <f t="shared" si="1147"/>
        <v>2.4299558428955668E-2</v>
      </c>
      <c r="H586" s="57">
        <f t="shared" si="1148"/>
        <v>732.26524783501338</v>
      </c>
      <c r="I586" s="52">
        <f t="shared" si="1149"/>
        <v>0</v>
      </c>
      <c r="J586" s="54">
        <f t="shared" si="1150"/>
        <v>2294.4388732611974</v>
      </c>
      <c r="K586" s="46">
        <f t="shared" si="1193"/>
        <v>2294.4388732611974</v>
      </c>
      <c r="L586" s="80">
        <f t="shared" si="1084"/>
        <v>0</v>
      </c>
      <c r="M586" s="142">
        <f t="shared" si="1085"/>
        <v>0</v>
      </c>
      <c r="N586" s="60">
        <f t="shared" si="1086"/>
        <v>4.13</v>
      </c>
      <c r="O586" s="53">
        <f t="shared" si="1087"/>
        <v>0</v>
      </c>
      <c r="P586" s="58">
        <f t="shared" si="1151"/>
        <v>2.7875716626185403</v>
      </c>
      <c r="Q586" s="49">
        <f t="shared" si="1088"/>
        <v>2.7875716626185403</v>
      </c>
      <c r="R586" s="143">
        <f t="shared" si="1089"/>
        <v>0.02</v>
      </c>
      <c r="S586" s="51">
        <f t="shared" si="1152"/>
        <v>1.8859368929887307E-2</v>
      </c>
      <c r="T586" s="57">
        <f t="shared" si="1153"/>
        <v>744.69433558523508</v>
      </c>
      <c r="U586" s="53">
        <f t="shared" si="1090"/>
        <v>0</v>
      </c>
      <c r="V586" s="58">
        <f t="shared" si="1154"/>
        <v>2.7868257098307612</v>
      </c>
      <c r="W586" s="49">
        <f t="shared" si="1091"/>
        <v>2.7868257098307612</v>
      </c>
      <c r="X586" s="143">
        <f t="shared" si="1092"/>
        <v>0.02</v>
      </c>
      <c r="Y586" s="51">
        <f t="shared" si="1155"/>
        <v>1.8264547148631554E-2</v>
      </c>
      <c r="Z586" s="57">
        <f t="shared" si="1156"/>
        <v>729.52806758628219</v>
      </c>
      <c r="AA586" s="53">
        <f t="shared" si="1093"/>
        <v>0</v>
      </c>
      <c r="AB586" s="58">
        <f t="shared" si="1157"/>
        <v>2.7878190459595498</v>
      </c>
      <c r="AC586" s="49">
        <f t="shared" si="1094"/>
        <v>2.7878190459595498</v>
      </c>
      <c r="AD586" s="143">
        <f t="shared" si="1095"/>
        <v>0.02</v>
      </c>
      <c r="AE586" s="49">
        <f t="shared" si="1194"/>
        <v>1.8211857299782554E-2</v>
      </c>
      <c r="AF586" s="57">
        <f t="shared" si="1158"/>
        <v>726.5758863553051</v>
      </c>
      <c r="AG586" s="53">
        <f t="shared" si="1096"/>
        <v>0</v>
      </c>
      <c r="AH586" s="58">
        <f t="shared" si="1159"/>
        <v>2.7881195989593826</v>
      </c>
      <c r="AI586" s="49">
        <f t="shared" si="1097"/>
        <v>2.7881195989593826</v>
      </c>
      <c r="AJ586" s="143">
        <f t="shared" si="1098"/>
        <v>0.02</v>
      </c>
      <c r="AK586" s="51">
        <f t="shared" si="1160"/>
        <v>1.8212415624643957E-2</v>
      </c>
      <c r="AL586" s="57">
        <f t="shared" si="1161"/>
        <v>726.24615154418473</v>
      </c>
      <c r="AM586" s="53">
        <f t="shared" si="1099"/>
        <v>0</v>
      </c>
      <c r="AN586" s="58">
        <f t="shared" si="1162"/>
        <v>2.7881553445380129</v>
      </c>
      <c r="AO586" s="49">
        <f t="shared" si="1100"/>
        <v>2.7881553445380129</v>
      </c>
      <c r="AP586" s="143">
        <f t="shared" si="1101"/>
        <v>0.02</v>
      </c>
      <c r="AQ586" s="51">
        <f t="shared" si="1163"/>
        <v>1.8212711274376153E-2</v>
      </c>
      <c r="AR586" s="57">
        <f t="shared" si="1164"/>
        <v>726.21617761063294</v>
      </c>
      <c r="AS586" s="44">
        <f t="shared" si="1102"/>
        <v>4129.9899718701554</v>
      </c>
      <c r="AT586" s="44">
        <f t="shared" si="1103"/>
        <v>1651.995988748062</v>
      </c>
      <c r="AU586" s="44">
        <f t="shared" si="1104"/>
        <v>1032.4974929675388</v>
      </c>
      <c r="AV586" s="47">
        <f t="shared" si="1105"/>
        <v>1.3436909830302111</v>
      </c>
      <c r="AW586" s="47">
        <f t="shared" si="1106"/>
        <v>9.5511569784003765</v>
      </c>
      <c r="AX586" s="86">
        <f t="shared" si="1107"/>
        <v>186.91703090932282</v>
      </c>
      <c r="AY586" s="86">
        <f t="shared" si="1108"/>
        <v>45.640207441958822</v>
      </c>
      <c r="AZ586" s="10">
        <f t="shared" si="1165"/>
        <v>45.640207441958822</v>
      </c>
      <c r="BA586" s="44">
        <f t="shared" si="1109"/>
        <v>45.640207441958822</v>
      </c>
      <c r="BB586" s="9">
        <f t="shared" si="1110"/>
        <v>45.640207441958822</v>
      </c>
      <c r="BC586" s="45">
        <f t="shared" si="1199"/>
        <v>6085.3609922611768</v>
      </c>
      <c r="BD586" s="9">
        <f t="shared" si="1111"/>
        <v>45.640207441958822</v>
      </c>
      <c r="BE586" s="45">
        <f t="shared" si="1195"/>
        <v>6085.3609922611768</v>
      </c>
      <c r="BF586" s="9">
        <f t="shared" si="1112"/>
        <v>45.640207441958822</v>
      </c>
      <c r="BG586" s="45">
        <f t="shared" si="1196"/>
        <v>6085.3609922611768</v>
      </c>
      <c r="BH586" s="58"/>
      <c r="BI586" s="58"/>
      <c r="BJ586" s="58">
        <f t="shared" si="1166"/>
        <v>-45.640207441958822</v>
      </c>
      <c r="BK586" s="97"/>
      <c r="BL586" s="44"/>
      <c r="BM586" s="82">
        <f t="shared" si="1167"/>
        <v>58.1</v>
      </c>
      <c r="BN586" s="86">
        <f t="shared" si="1168"/>
        <v>58100</v>
      </c>
      <c r="BO586" s="86">
        <f t="shared" si="1169"/>
        <v>100</v>
      </c>
      <c r="BP586" s="84">
        <f t="shared" si="1113"/>
        <v>4</v>
      </c>
      <c r="BQ586" s="84">
        <f t="shared" si="1114"/>
        <v>4.13</v>
      </c>
      <c r="BR586" s="84">
        <f t="shared" si="1115"/>
        <v>0.02</v>
      </c>
      <c r="BS586" s="84">
        <f t="shared" si="1170"/>
        <v>3.2083943074937928E-2</v>
      </c>
      <c r="BT586" s="84">
        <f t="shared" si="1171"/>
        <v>959.30227615429067</v>
      </c>
      <c r="BU586" s="84">
        <f t="shared" si="1172"/>
        <v>0</v>
      </c>
      <c r="BV586" s="83">
        <f t="shared" si="1173"/>
        <v>1644.3511811443927</v>
      </c>
      <c r="BW586" s="81">
        <f t="shared" si="1197"/>
        <v>1644.3511811443927</v>
      </c>
      <c r="BX586" s="83">
        <f t="shared" si="1116"/>
        <v>0</v>
      </c>
      <c r="BY586" s="141">
        <f t="shared" si="1117"/>
        <v>0</v>
      </c>
      <c r="BZ586" s="83">
        <f t="shared" si="1118"/>
        <v>4.13</v>
      </c>
      <c r="CA586" s="83">
        <f t="shared" si="1119"/>
        <v>0</v>
      </c>
      <c r="CB586" s="83">
        <f t="shared" si="1174"/>
        <v>2.8264702648778184</v>
      </c>
      <c r="CC586" s="83">
        <f t="shared" si="1120"/>
        <v>2.8264702648778184</v>
      </c>
      <c r="CD586" s="143">
        <f t="shared" si="1121"/>
        <v>0.02</v>
      </c>
      <c r="CE586" s="83">
        <f t="shared" si="1175"/>
        <v>1.7876523213569851E-2</v>
      </c>
      <c r="CF586" s="84">
        <f t="shared" si="1176"/>
        <v>952.39419469256097</v>
      </c>
      <c r="CG586" s="83">
        <f t="shared" si="1122"/>
        <v>0</v>
      </c>
      <c r="CH586" s="83">
        <f t="shared" si="1177"/>
        <v>2.8209711071283055</v>
      </c>
      <c r="CI586" s="83">
        <f t="shared" si="1123"/>
        <v>2.8209711071283055</v>
      </c>
      <c r="CJ586" s="143">
        <f t="shared" si="1124"/>
        <v>0.02</v>
      </c>
      <c r="CK586" s="83">
        <f t="shared" si="1178"/>
        <v>1.7068910799758578E-2</v>
      </c>
      <c r="CL586" s="84">
        <f t="shared" si="1179"/>
        <v>892.4189651052003</v>
      </c>
      <c r="CM586" s="83">
        <f t="shared" si="1125"/>
        <v>0</v>
      </c>
      <c r="CN586" s="83">
        <f t="shared" si="1180"/>
        <v>2.7808050179042554</v>
      </c>
      <c r="CO586" s="83">
        <f t="shared" si="1126"/>
        <v>2.7808050179042554</v>
      </c>
      <c r="CP586" s="143">
        <f t="shared" si="1127"/>
        <v>0.02</v>
      </c>
      <c r="CQ586" s="83">
        <f t="shared" si="1181"/>
        <v>1.7228564504283877E-2</v>
      </c>
      <c r="CR586" s="84">
        <f t="shared" si="1182"/>
        <v>879.70632850909601</v>
      </c>
      <c r="CS586" s="83">
        <f t="shared" si="1128"/>
        <v>0</v>
      </c>
      <c r="CT586" s="83">
        <f t="shared" si="1183"/>
        <v>2.7740389691431719</v>
      </c>
      <c r="CU586" s="83">
        <f t="shared" si="1129"/>
        <v>2.7740389691431719</v>
      </c>
      <c r="CV586" s="143">
        <f t="shared" si="1130"/>
        <v>0.02</v>
      </c>
      <c r="CW586" s="83">
        <f t="shared" si="1184"/>
        <v>1.725652698718394E-2</v>
      </c>
      <c r="CX586" s="84">
        <f t="shared" si="1185"/>
        <v>878.41617507465367</v>
      </c>
      <c r="CY586" s="83">
        <f t="shared" si="1131"/>
        <v>0</v>
      </c>
      <c r="CZ586" s="83">
        <f t="shared" si="1186"/>
        <v>2.7733865544817307</v>
      </c>
      <c r="DA586" s="83">
        <f t="shared" si="1132"/>
        <v>2.7733865544817307</v>
      </c>
      <c r="DB586" s="143">
        <f t="shared" si="1133"/>
        <v>0.02</v>
      </c>
      <c r="DC586" s="83">
        <f t="shared" si="1187"/>
        <v>1.7257446767325872E-2</v>
      </c>
      <c r="DD586" s="84">
        <f t="shared" si="1188"/>
        <v>878.35675270636818</v>
      </c>
      <c r="DE586" s="86">
        <f t="shared" si="1134"/>
        <v>2959.8321260599068</v>
      </c>
      <c r="DF586" s="86">
        <f t="shared" si="1135"/>
        <v>1183.9328504239627</v>
      </c>
      <c r="DG586" s="86">
        <f t="shared" si="1136"/>
        <v>739.95803151497671</v>
      </c>
      <c r="DH586" s="86">
        <f t="shared" si="1137"/>
        <v>0.18069036684306714</v>
      </c>
      <c r="DI586" s="86">
        <f t="shared" si="1138"/>
        <v>0.30365671499296615</v>
      </c>
      <c r="DJ586" s="86">
        <f t="shared" si="1139"/>
        <v>12.512972948899154</v>
      </c>
      <c r="DK586" s="86">
        <f t="shared" si="1140"/>
        <v>-424.45064828894147</v>
      </c>
      <c r="DL586" s="86">
        <f t="shared" si="1198"/>
        <v>-424.45064828894147</v>
      </c>
      <c r="DM586" s="86">
        <f t="shared" si="1141"/>
        <v>-424.45064828894147</v>
      </c>
      <c r="DN586" s="85">
        <f t="shared" si="1142"/>
        <v>0</v>
      </c>
      <c r="DO586" s="85">
        <f t="shared" si="1189"/>
        <v>0</v>
      </c>
      <c r="DP586" s="85">
        <f t="shared" si="1143"/>
        <v>0</v>
      </c>
      <c r="DQ586" s="85">
        <f t="shared" si="1190"/>
        <v>0</v>
      </c>
      <c r="DR586" s="85">
        <f t="shared" si="1144"/>
        <v>0</v>
      </c>
      <c r="DS586" s="85">
        <f t="shared" si="1191"/>
        <v>0</v>
      </c>
      <c r="DT586" s="81"/>
      <c r="DU586" s="81"/>
      <c r="DV586" s="81">
        <f t="shared" si="1192"/>
        <v>0</v>
      </c>
      <c r="DW586" s="100"/>
    </row>
    <row r="587" spans="1:127" x14ac:dyDescent="0.2">
      <c r="A587" s="59">
        <f t="shared" si="1145"/>
        <v>77.600000000000051</v>
      </c>
      <c r="B587" s="44">
        <f t="shared" si="1146"/>
        <v>77600.000000000044</v>
      </c>
      <c r="C587" s="52">
        <f t="shared" si="1080"/>
        <v>133.33333333333334</v>
      </c>
      <c r="D587" s="50">
        <f t="shared" si="1081"/>
        <v>4</v>
      </c>
      <c r="E587" s="44">
        <f t="shared" si="1082"/>
        <v>4.13</v>
      </c>
      <c r="F587" s="47">
        <f t="shared" si="1083"/>
        <v>0.02</v>
      </c>
      <c r="G587" s="52">
        <f t="shared" si="1147"/>
        <v>2.4296891762289E-2</v>
      </c>
      <c r="H587" s="57">
        <f t="shared" si="1148"/>
        <v>733.0496941657841</v>
      </c>
      <c r="I587" s="52">
        <f t="shared" si="1149"/>
        <v>0</v>
      </c>
      <c r="J587" s="54">
        <f t="shared" si="1150"/>
        <v>2298.7552732611975</v>
      </c>
      <c r="K587" s="46">
        <f t="shared" si="1193"/>
        <v>2298.7552732611975</v>
      </c>
      <c r="L587" s="80">
        <f t="shared" si="1084"/>
        <v>0</v>
      </c>
      <c r="M587" s="142">
        <f t="shared" si="1085"/>
        <v>0</v>
      </c>
      <c r="N587" s="60">
        <f t="shared" si="1086"/>
        <v>4.13</v>
      </c>
      <c r="O587" s="53">
        <f t="shared" si="1087"/>
        <v>0</v>
      </c>
      <c r="P587" s="58">
        <f t="shared" si="1151"/>
        <v>2.7878167778602161</v>
      </c>
      <c r="Q587" s="49">
        <f t="shared" si="1088"/>
        <v>2.7878167778602161</v>
      </c>
      <c r="R587" s="143">
        <f t="shared" si="1089"/>
        <v>0.02</v>
      </c>
      <c r="S587" s="51">
        <f t="shared" si="1152"/>
        <v>1.8856702263220639E-2</v>
      </c>
      <c r="T587" s="57">
        <f t="shared" si="1153"/>
        <v>745.59634100447704</v>
      </c>
      <c r="U587" s="53">
        <f t="shared" si="1090"/>
        <v>0</v>
      </c>
      <c r="V587" s="58">
        <f t="shared" si="1154"/>
        <v>2.7871041301731299</v>
      </c>
      <c r="W587" s="49">
        <f t="shared" si="1091"/>
        <v>2.7871041301731299</v>
      </c>
      <c r="X587" s="143">
        <f t="shared" si="1092"/>
        <v>0.02</v>
      </c>
      <c r="Y587" s="51">
        <f t="shared" si="1155"/>
        <v>1.8261880481964886E-2</v>
      </c>
      <c r="Z587" s="57">
        <f t="shared" si="1156"/>
        <v>730.40185569824882</v>
      </c>
      <c r="AA587" s="53">
        <f t="shared" si="1093"/>
        <v>0</v>
      </c>
      <c r="AB587" s="58">
        <f t="shared" si="1157"/>
        <v>2.788047685469909</v>
      </c>
      <c r="AC587" s="49">
        <f t="shared" si="1094"/>
        <v>2.788047685469909</v>
      </c>
      <c r="AD587" s="143">
        <f t="shared" si="1095"/>
        <v>0.02</v>
      </c>
      <c r="AE587" s="49">
        <f t="shared" si="1194"/>
        <v>1.8209190633115886E-2</v>
      </c>
      <c r="AF587" s="57">
        <f t="shared" si="1158"/>
        <v>727.44684312192601</v>
      </c>
      <c r="AG587" s="53">
        <f t="shared" si="1096"/>
        <v>0</v>
      </c>
      <c r="AH587" s="58">
        <f t="shared" si="1159"/>
        <v>2.7883386234637308</v>
      </c>
      <c r="AI587" s="49">
        <f t="shared" si="1097"/>
        <v>2.7883386234637308</v>
      </c>
      <c r="AJ587" s="143">
        <f t="shared" si="1098"/>
        <v>0.02</v>
      </c>
      <c r="AK587" s="51">
        <f t="shared" si="1160"/>
        <v>1.8209748957977289E-2</v>
      </c>
      <c r="AL587" s="57">
        <f t="shared" si="1161"/>
        <v>727.11704112381904</v>
      </c>
      <c r="AM587" s="53">
        <f t="shared" si="1099"/>
        <v>0</v>
      </c>
      <c r="AN587" s="58">
        <f t="shared" si="1162"/>
        <v>2.7883732720016008</v>
      </c>
      <c r="AO587" s="49">
        <f t="shared" si="1100"/>
        <v>2.7883732720016008</v>
      </c>
      <c r="AP587" s="143">
        <f t="shared" si="1101"/>
        <v>0.02</v>
      </c>
      <c r="AQ587" s="51">
        <f t="shared" si="1163"/>
        <v>1.8210044607709485E-2</v>
      </c>
      <c r="AR587" s="57">
        <f t="shared" si="1164"/>
        <v>727.0870701633844</v>
      </c>
      <c r="AS587" s="44">
        <f t="shared" si="1102"/>
        <v>4137.7594918701552</v>
      </c>
      <c r="AT587" s="44">
        <f t="shared" si="1103"/>
        <v>1655.1037967480622</v>
      </c>
      <c r="AU587" s="44">
        <f t="shared" si="1104"/>
        <v>1034.4398729675388</v>
      </c>
      <c r="AV587" s="47">
        <f t="shared" si="1105"/>
        <v>1.3357760124121574</v>
      </c>
      <c r="AW587" s="47">
        <f t="shared" si="1106"/>
        <v>9.4456720228205082</v>
      </c>
      <c r="AX587" s="86">
        <f t="shared" si="1107"/>
        <v>183.61586497458399</v>
      </c>
      <c r="AY587" s="86">
        <f t="shared" si="1108"/>
        <v>44.961528447321321</v>
      </c>
      <c r="AZ587" s="10">
        <f t="shared" si="1165"/>
        <v>44.961528447321321</v>
      </c>
      <c r="BA587" s="44">
        <f t="shared" si="1109"/>
        <v>44.961528447321321</v>
      </c>
      <c r="BB587" s="9">
        <f t="shared" si="1110"/>
        <v>44.961528447321321</v>
      </c>
      <c r="BC587" s="45">
        <f t="shared" si="1199"/>
        <v>5994.8704596428433</v>
      </c>
      <c r="BD587" s="9">
        <f t="shared" si="1111"/>
        <v>44.961528447321321</v>
      </c>
      <c r="BE587" s="45">
        <f t="shared" si="1195"/>
        <v>5994.8704596428433</v>
      </c>
      <c r="BF587" s="9">
        <f t="shared" si="1112"/>
        <v>44.961528447321321</v>
      </c>
      <c r="BG587" s="45">
        <f t="shared" si="1196"/>
        <v>5994.8704596428433</v>
      </c>
      <c r="BH587" s="58"/>
      <c r="BI587" s="58"/>
      <c r="BJ587" s="58">
        <f t="shared" si="1166"/>
        <v>-44.961528447321321</v>
      </c>
      <c r="BK587" s="97"/>
      <c r="BL587" s="44"/>
      <c r="BM587" s="82">
        <f t="shared" si="1167"/>
        <v>58.2</v>
      </c>
      <c r="BN587" s="86">
        <f t="shared" si="1168"/>
        <v>58200</v>
      </c>
      <c r="BO587" s="86">
        <f t="shared" si="1169"/>
        <v>100</v>
      </c>
      <c r="BP587" s="84">
        <f t="shared" si="1113"/>
        <v>4</v>
      </c>
      <c r="BQ587" s="84">
        <f t="shared" si="1114"/>
        <v>4.13</v>
      </c>
      <c r="BR587" s="84">
        <f t="shared" si="1115"/>
        <v>0.02</v>
      </c>
      <c r="BS587" s="84">
        <f t="shared" si="1170"/>
        <v>3.2081943074937926E-2</v>
      </c>
      <c r="BT587" s="84">
        <f t="shared" si="1171"/>
        <v>960.07910286312688</v>
      </c>
      <c r="BU587" s="84">
        <f t="shared" si="1172"/>
        <v>0</v>
      </c>
      <c r="BV587" s="83">
        <f t="shared" si="1173"/>
        <v>1647.5884811443927</v>
      </c>
      <c r="BW587" s="81">
        <f t="shared" si="1197"/>
        <v>1647.5884811443927</v>
      </c>
      <c r="BX587" s="83">
        <f t="shared" si="1116"/>
        <v>0</v>
      </c>
      <c r="BY587" s="141">
        <f t="shared" si="1117"/>
        <v>0</v>
      </c>
      <c r="BZ587" s="83">
        <f t="shared" si="1118"/>
        <v>4.13</v>
      </c>
      <c r="CA587" s="83">
        <f t="shared" si="1119"/>
        <v>0</v>
      </c>
      <c r="CB587" s="83">
        <f t="shared" si="1174"/>
        <v>2.8273102557707581</v>
      </c>
      <c r="CC587" s="83">
        <f t="shared" si="1120"/>
        <v>2.8273102557707581</v>
      </c>
      <c r="CD587" s="143">
        <f t="shared" si="1121"/>
        <v>0.02</v>
      </c>
      <c r="CE587" s="83">
        <f t="shared" si="1175"/>
        <v>1.7874523213569853E-2</v>
      </c>
      <c r="CF587" s="84">
        <f t="shared" si="1176"/>
        <v>953.02662742803659</v>
      </c>
      <c r="CG587" s="83">
        <f t="shared" si="1122"/>
        <v>0</v>
      </c>
      <c r="CH587" s="83">
        <f t="shared" si="1177"/>
        <v>2.8216779902924101</v>
      </c>
      <c r="CI587" s="83">
        <f t="shared" si="1123"/>
        <v>2.8216779902924101</v>
      </c>
      <c r="CJ587" s="143">
        <f t="shared" si="1124"/>
        <v>0.02</v>
      </c>
      <c r="CK587" s="83">
        <f t="shared" si="1178"/>
        <v>1.706691079975858E-2</v>
      </c>
      <c r="CL587" s="84">
        <f t="shared" si="1179"/>
        <v>893.02400181602047</v>
      </c>
      <c r="CM587" s="83">
        <f t="shared" si="1125"/>
        <v>0</v>
      </c>
      <c r="CN587" s="83">
        <f t="shared" si="1180"/>
        <v>2.7813585918387007</v>
      </c>
      <c r="CO587" s="83">
        <f t="shared" si="1126"/>
        <v>2.7813585918387007</v>
      </c>
      <c r="CP587" s="143">
        <f t="shared" si="1127"/>
        <v>0.02</v>
      </c>
      <c r="CQ587" s="83">
        <f t="shared" si="1181"/>
        <v>1.7226564504283878E-2</v>
      </c>
      <c r="CR587" s="84">
        <f t="shared" si="1182"/>
        <v>880.32584567744709</v>
      </c>
      <c r="CS587" s="83">
        <f t="shared" si="1128"/>
        <v>0</v>
      </c>
      <c r="CT587" s="83">
        <f t="shared" si="1183"/>
        <v>2.7745719728734075</v>
      </c>
      <c r="CU587" s="83">
        <f t="shared" si="1129"/>
        <v>2.7745719728734075</v>
      </c>
      <c r="CV587" s="143">
        <f t="shared" si="1130"/>
        <v>0.02</v>
      </c>
      <c r="CW587" s="83">
        <f t="shared" si="1184"/>
        <v>1.7254526987183941E-2</v>
      </c>
      <c r="CX587" s="84">
        <f t="shared" si="1185"/>
        <v>879.03821128896516</v>
      </c>
      <c r="CY587" s="83">
        <f t="shared" si="1131"/>
        <v>0</v>
      </c>
      <c r="CZ587" s="83">
        <f t="shared" si="1186"/>
        <v>2.7739179216966168</v>
      </c>
      <c r="DA587" s="83">
        <f t="shared" si="1132"/>
        <v>2.7739179216966168</v>
      </c>
      <c r="DB587" s="143">
        <f t="shared" si="1133"/>
        <v>0.02</v>
      </c>
      <c r="DC587" s="83">
        <f t="shared" si="1187"/>
        <v>1.7255446767325874E-2</v>
      </c>
      <c r="DD587" s="84">
        <f t="shared" si="1188"/>
        <v>878.9789684137113</v>
      </c>
      <c r="DE587" s="86">
        <f t="shared" si="1134"/>
        <v>2965.6592660599072</v>
      </c>
      <c r="DF587" s="86">
        <f t="shared" si="1135"/>
        <v>1186.2637064239627</v>
      </c>
      <c r="DG587" s="86">
        <f t="shared" si="1136"/>
        <v>741.41481651497679</v>
      </c>
      <c r="DH587" s="86">
        <f t="shared" si="1137"/>
        <v>0.18018881042443693</v>
      </c>
      <c r="DI587" s="86">
        <f t="shared" si="1138"/>
        <v>0.30211026369022126</v>
      </c>
      <c r="DJ587" s="86">
        <f t="shared" si="1139"/>
        <v>12.393524475660421</v>
      </c>
      <c r="DK587" s="86">
        <f t="shared" si="1140"/>
        <v>-426.86179641219979</v>
      </c>
      <c r="DL587" s="86">
        <f t="shared" si="1198"/>
        <v>-426.86179641219979</v>
      </c>
      <c r="DM587" s="86">
        <f t="shared" si="1141"/>
        <v>-426.86179641219979</v>
      </c>
      <c r="DN587" s="85">
        <f t="shared" si="1142"/>
        <v>0</v>
      </c>
      <c r="DO587" s="85">
        <f t="shared" si="1189"/>
        <v>0</v>
      </c>
      <c r="DP587" s="85">
        <f t="shared" si="1143"/>
        <v>0</v>
      </c>
      <c r="DQ587" s="85">
        <f t="shared" si="1190"/>
        <v>0</v>
      </c>
      <c r="DR587" s="85">
        <f t="shared" si="1144"/>
        <v>0</v>
      </c>
      <c r="DS587" s="85">
        <f t="shared" si="1191"/>
        <v>0</v>
      </c>
      <c r="DT587" s="81"/>
      <c r="DU587" s="81"/>
      <c r="DV587" s="81">
        <f t="shared" si="1192"/>
        <v>0</v>
      </c>
      <c r="DW587" s="100"/>
    </row>
    <row r="588" spans="1:127" x14ac:dyDescent="0.2">
      <c r="A588" s="59">
        <f t="shared" si="1145"/>
        <v>77.733333333333377</v>
      </c>
      <c r="B588" s="44">
        <f t="shared" si="1146"/>
        <v>77733.333333333372</v>
      </c>
      <c r="C588" s="52">
        <f t="shared" si="1080"/>
        <v>133.33333333333334</v>
      </c>
      <c r="D588" s="50">
        <f t="shared" si="1081"/>
        <v>4</v>
      </c>
      <c r="E588" s="44">
        <f t="shared" si="1082"/>
        <v>4.13</v>
      </c>
      <c r="F588" s="47">
        <f t="shared" si="1083"/>
        <v>0.02</v>
      </c>
      <c r="G588" s="52">
        <f t="shared" si="1147"/>
        <v>2.4294225095622332E-2</v>
      </c>
      <c r="H588" s="57">
        <f t="shared" si="1148"/>
        <v>733.83405440562126</v>
      </c>
      <c r="I588" s="52">
        <f t="shared" si="1149"/>
        <v>0</v>
      </c>
      <c r="J588" s="54">
        <f t="shared" si="1150"/>
        <v>2303.0716732611972</v>
      </c>
      <c r="K588" s="46">
        <f t="shared" si="1193"/>
        <v>2303.0716732611972</v>
      </c>
      <c r="L588" s="80">
        <f t="shared" si="1084"/>
        <v>0</v>
      </c>
      <c r="M588" s="142">
        <f t="shared" si="1085"/>
        <v>0</v>
      </c>
      <c r="N588" s="60">
        <f t="shared" si="1086"/>
        <v>4.13</v>
      </c>
      <c r="O588" s="53">
        <f t="shared" si="1087"/>
        <v>0</v>
      </c>
      <c r="P588" s="58">
        <f t="shared" si="1151"/>
        <v>2.7880641250703544</v>
      </c>
      <c r="Q588" s="49">
        <f t="shared" si="1088"/>
        <v>2.7880641250703544</v>
      </c>
      <c r="R588" s="143">
        <f t="shared" si="1089"/>
        <v>0.02</v>
      </c>
      <c r="S588" s="51">
        <f t="shared" si="1152"/>
        <v>1.8854035596553971E-2</v>
      </c>
      <c r="T588" s="57">
        <f t="shared" si="1153"/>
        <v>746.49813957697199</v>
      </c>
      <c r="U588" s="53">
        <f t="shared" si="1090"/>
        <v>0</v>
      </c>
      <c r="V588" s="58">
        <f t="shared" si="1154"/>
        <v>2.7873855234600891</v>
      </c>
      <c r="W588" s="49">
        <f t="shared" si="1091"/>
        <v>2.7873855234600891</v>
      </c>
      <c r="X588" s="143">
        <f t="shared" si="1092"/>
        <v>0.02</v>
      </c>
      <c r="Y588" s="51">
        <f t="shared" si="1155"/>
        <v>1.8259213815298218E-2</v>
      </c>
      <c r="Z588" s="57">
        <f t="shared" si="1156"/>
        <v>731.27542895066483</v>
      </c>
      <c r="AA588" s="53">
        <f t="shared" si="1093"/>
        <v>0</v>
      </c>
      <c r="AB588" s="58">
        <f t="shared" si="1157"/>
        <v>2.7882791392387962</v>
      </c>
      <c r="AC588" s="49">
        <f t="shared" si="1094"/>
        <v>2.7882791392387962</v>
      </c>
      <c r="AD588" s="143">
        <f t="shared" si="1095"/>
        <v>0.02</v>
      </c>
      <c r="AE588" s="49">
        <f t="shared" si="1194"/>
        <v>1.8206523966449218E-2</v>
      </c>
      <c r="AF588" s="57">
        <f t="shared" si="1158"/>
        <v>728.31760093546336</v>
      </c>
      <c r="AG588" s="53">
        <f t="shared" si="1096"/>
        <v>0</v>
      </c>
      <c r="AH588" s="58">
        <f t="shared" si="1159"/>
        <v>2.7885604481719444</v>
      </c>
      <c r="AI588" s="49">
        <f t="shared" si="1097"/>
        <v>2.7885604481719444</v>
      </c>
      <c r="AJ588" s="143">
        <f t="shared" si="1098"/>
        <v>0.02</v>
      </c>
      <c r="AK588" s="51">
        <f t="shared" si="1160"/>
        <v>1.8207082291310621E-2</v>
      </c>
      <c r="AL588" s="57">
        <f t="shared" si="1161"/>
        <v>727.98773477971963</v>
      </c>
      <c r="AM588" s="53">
        <f t="shared" si="1099"/>
        <v>0</v>
      </c>
      <c r="AN588" s="58">
        <f t="shared" si="1162"/>
        <v>2.7885939996206814</v>
      </c>
      <c r="AO588" s="49">
        <f t="shared" si="1100"/>
        <v>2.7885939996206814</v>
      </c>
      <c r="AP588" s="143">
        <f t="shared" si="1101"/>
        <v>0.02</v>
      </c>
      <c r="AQ588" s="51">
        <f t="shared" si="1163"/>
        <v>1.8207377941042817E-2</v>
      </c>
      <c r="AR588" s="57">
        <f t="shared" si="1164"/>
        <v>727.95776713724183</v>
      </c>
      <c r="AS588" s="44">
        <f t="shared" si="1102"/>
        <v>4145.529011870155</v>
      </c>
      <c r="AT588" s="44">
        <f t="shared" si="1103"/>
        <v>1658.211604748062</v>
      </c>
      <c r="AU588" s="44">
        <f t="shared" si="1104"/>
        <v>1036.3822529675388</v>
      </c>
      <c r="AV588" s="47">
        <f t="shared" si="1105"/>
        <v>1.327923073432957</v>
      </c>
      <c r="AW588" s="47">
        <f t="shared" si="1106"/>
        <v>9.3415558268946945</v>
      </c>
      <c r="AX588" s="86">
        <f t="shared" si="1107"/>
        <v>180.37931421693045</v>
      </c>
      <c r="AY588" s="86">
        <f t="shared" si="1108"/>
        <v>44.288376090649919</v>
      </c>
      <c r="AZ588" s="10">
        <f t="shared" si="1165"/>
        <v>44.288376090649919</v>
      </c>
      <c r="BA588" s="44">
        <f t="shared" si="1109"/>
        <v>44.288376090649919</v>
      </c>
      <c r="BB588" s="9">
        <f t="shared" si="1110"/>
        <v>44.288376090649919</v>
      </c>
      <c r="BC588" s="45">
        <f t="shared" si="1199"/>
        <v>5905.116812086656</v>
      </c>
      <c r="BD588" s="9">
        <f t="shared" si="1111"/>
        <v>44.288376090649919</v>
      </c>
      <c r="BE588" s="45">
        <f t="shared" si="1195"/>
        <v>5905.116812086656</v>
      </c>
      <c r="BF588" s="9">
        <f t="shared" si="1112"/>
        <v>44.288376090649919</v>
      </c>
      <c r="BG588" s="45">
        <f t="shared" si="1196"/>
        <v>5905.116812086656</v>
      </c>
      <c r="BH588" s="58"/>
      <c r="BI588" s="58"/>
      <c r="BJ588" s="58">
        <f t="shared" si="1166"/>
        <v>-44.288376090649919</v>
      </c>
      <c r="BK588" s="97"/>
      <c r="BL588" s="44"/>
      <c r="BM588" s="82">
        <f t="shared" si="1167"/>
        <v>58.300000000000004</v>
      </c>
      <c r="BN588" s="86">
        <f t="shared" si="1168"/>
        <v>58300</v>
      </c>
      <c r="BO588" s="86">
        <f t="shared" si="1169"/>
        <v>100</v>
      </c>
      <c r="BP588" s="84">
        <f t="shared" si="1113"/>
        <v>4</v>
      </c>
      <c r="BQ588" s="84">
        <f t="shared" si="1114"/>
        <v>4.13</v>
      </c>
      <c r="BR588" s="84">
        <f t="shared" si="1115"/>
        <v>0.02</v>
      </c>
      <c r="BS588" s="84">
        <f t="shared" si="1170"/>
        <v>3.2079943074937924E-2</v>
      </c>
      <c r="BT588" s="84">
        <f t="shared" si="1171"/>
        <v>960.85588114581299</v>
      </c>
      <c r="BU588" s="84">
        <f t="shared" si="1172"/>
        <v>0</v>
      </c>
      <c r="BV588" s="83">
        <f t="shared" si="1173"/>
        <v>1650.8257811443927</v>
      </c>
      <c r="BW588" s="81">
        <f t="shared" si="1197"/>
        <v>1650.8257811443927</v>
      </c>
      <c r="BX588" s="83">
        <f t="shared" si="1116"/>
        <v>0</v>
      </c>
      <c r="BY588" s="141">
        <f t="shared" si="1117"/>
        <v>0</v>
      </c>
      <c r="BZ588" s="83">
        <f t="shared" si="1118"/>
        <v>4.13</v>
      </c>
      <c r="CA588" s="83">
        <f t="shared" si="1119"/>
        <v>0</v>
      </c>
      <c r="CB588" s="83">
        <f t="shared" si="1174"/>
        <v>2.828152353921388</v>
      </c>
      <c r="CC588" s="83">
        <f t="shared" si="1120"/>
        <v>2.828152353921388</v>
      </c>
      <c r="CD588" s="143">
        <f t="shared" si="1121"/>
        <v>0.02</v>
      </c>
      <c r="CE588" s="83">
        <f t="shared" si="1175"/>
        <v>1.7872523213569854E-2</v>
      </c>
      <c r="CF588" s="84">
        <f t="shared" si="1176"/>
        <v>953.65880152980299</v>
      </c>
      <c r="CG588" s="83">
        <f t="shared" si="1122"/>
        <v>0</v>
      </c>
      <c r="CH588" s="83">
        <f t="shared" si="1177"/>
        <v>2.8223860714688729</v>
      </c>
      <c r="CI588" s="83">
        <f t="shared" si="1123"/>
        <v>2.8223860714688729</v>
      </c>
      <c r="CJ588" s="143">
        <f t="shared" si="1124"/>
        <v>0.02</v>
      </c>
      <c r="CK588" s="83">
        <f t="shared" si="1178"/>
        <v>1.7064910799758581E-2</v>
      </c>
      <c r="CL588" s="84">
        <f t="shared" si="1179"/>
        <v>893.62881607400709</v>
      </c>
      <c r="CM588" s="83">
        <f t="shared" si="1125"/>
        <v>0</v>
      </c>
      <c r="CN588" s="83">
        <f t="shared" si="1180"/>
        <v>2.7819133151280768</v>
      </c>
      <c r="CO588" s="83">
        <f t="shared" si="1126"/>
        <v>2.7819133151280768</v>
      </c>
      <c r="CP588" s="143">
        <f t="shared" si="1127"/>
        <v>0.02</v>
      </c>
      <c r="CQ588" s="83">
        <f t="shared" si="1181"/>
        <v>1.722456450428388E-2</v>
      </c>
      <c r="CR588" s="84">
        <f t="shared" si="1182"/>
        <v>880.94516763596152</v>
      </c>
      <c r="CS588" s="83">
        <f t="shared" si="1128"/>
        <v>0</v>
      </c>
      <c r="CT588" s="83">
        <f t="shared" si="1183"/>
        <v>2.7751062153335591</v>
      </c>
      <c r="CU588" s="83">
        <f t="shared" si="1129"/>
        <v>2.7751062153335591</v>
      </c>
      <c r="CV588" s="143">
        <f t="shared" si="1130"/>
        <v>0.02</v>
      </c>
      <c r="CW588" s="83">
        <f t="shared" si="1184"/>
        <v>1.7252526987183943E-2</v>
      </c>
      <c r="CX588" s="84">
        <f t="shared" si="1185"/>
        <v>879.66005592503404</v>
      </c>
      <c r="CY588" s="83">
        <f t="shared" si="1131"/>
        <v>0</v>
      </c>
      <c r="CZ588" s="83">
        <f t="shared" si="1186"/>
        <v>2.7744505418751273</v>
      </c>
      <c r="DA588" s="83">
        <f t="shared" si="1132"/>
        <v>2.7744505418751273</v>
      </c>
      <c r="DB588" s="143">
        <f t="shared" si="1133"/>
        <v>0.02</v>
      </c>
      <c r="DC588" s="83">
        <f t="shared" si="1187"/>
        <v>1.7253446767325875E-2</v>
      </c>
      <c r="DD588" s="84">
        <f t="shared" si="1188"/>
        <v>879.60099283023669</v>
      </c>
      <c r="DE588" s="86">
        <f t="shared" si="1134"/>
        <v>2971.4864060599066</v>
      </c>
      <c r="DF588" s="86">
        <f t="shared" si="1135"/>
        <v>1188.5945624239628</v>
      </c>
      <c r="DG588" s="86">
        <f t="shared" si="1136"/>
        <v>742.87160151497665</v>
      </c>
      <c r="DH588" s="86">
        <f t="shared" si="1137"/>
        <v>0.17968933878556978</v>
      </c>
      <c r="DI588" s="86">
        <f t="shared" si="1138"/>
        <v>0.30057381606471467</v>
      </c>
      <c r="DJ588" s="86">
        <f t="shared" si="1139"/>
        <v>12.2753795169264</v>
      </c>
      <c r="DK588" s="86">
        <f t="shared" si="1140"/>
        <v>-429.27155248853853</v>
      </c>
      <c r="DL588" s="86">
        <f t="shared" si="1198"/>
        <v>-429.27155248853853</v>
      </c>
      <c r="DM588" s="86">
        <f t="shared" si="1141"/>
        <v>-429.27155248853853</v>
      </c>
      <c r="DN588" s="85">
        <f t="shared" si="1142"/>
        <v>0</v>
      </c>
      <c r="DO588" s="85">
        <f t="shared" si="1189"/>
        <v>0</v>
      </c>
      <c r="DP588" s="85">
        <f t="shared" si="1143"/>
        <v>0</v>
      </c>
      <c r="DQ588" s="85">
        <f t="shared" si="1190"/>
        <v>0</v>
      </c>
      <c r="DR588" s="85">
        <f t="shared" si="1144"/>
        <v>0</v>
      </c>
      <c r="DS588" s="85">
        <f t="shared" si="1191"/>
        <v>0</v>
      </c>
      <c r="DT588" s="81"/>
      <c r="DU588" s="81"/>
      <c r="DV588" s="81">
        <f t="shared" si="1192"/>
        <v>0</v>
      </c>
      <c r="DW588" s="100"/>
    </row>
    <row r="589" spans="1:127" x14ac:dyDescent="0.2">
      <c r="A589" s="59">
        <f t="shared" si="1145"/>
        <v>77.866666666666703</v>
      </c>
      <c r="B589" s="44">
        <f t="shared" si="1146"/>
        <v>77866.666666666701</v>
      </c>
      <c r="C589" s="52">
        <f t="shared" si="1080"/>
        <v>133.33333333333334</v>
      </c>
      <c r="D589" s="50">
        <f t="shared" si="1081"/>
        <v>4</v>
      </c>
      <c r="E589" s="44">
        <f t="shared" si="1082"/>
        <v>4.13</v>
      </c>
      <c r="F589" s="47">
        <f t="shared" si="1083"/>
        <v>0.02</v>
      </c>
      <c r="G589" s="52">
        <f t="shared" si="1147"/>
        <v>2.4291558428955664E-2</v>
      </c>
      <c r="H589" s="57">
        <f t="shared" si="1148"/>
        <v>734.61832855452485</v>
      </c>
      <c r="I589" s="52">
        <f t="shared" si="1149"/>
        <v>0</v>
      </c>
      <c r="J589" s="54">
        <f t="shared" si="1150"/>
        <v>2307.388073261197</v>
      </c>
      <c r="K589" s="46">
        <f t="shared" si="1193"/>
        <v>2307.388073261197</v>
      </c>
      <c r="L589" s="80">
        <f t="shared" si="1084"/>
        <v>0</v>
      </c>
      <c r="M589" s="142">
        <f t="shared" si="1085"/>
        <v>0</v>
      </c>
      <c r="N589" s="60">
        <f t="shared" si="1086"/>
        <v>4.13</v>
      </c>
      <c r="O589" s="53">
        <f t="shared" si="1087"/>
        <v>0</v>
      </c>
      <c r="P589" s="58">
        <f t="shared" si="1151"/>
        <v>2.788313702824968</v>
      </c>
      <c r="Q589" s="49">
        <f t="shared" si="1088"/>
        <v>2.788313702824968</v>
      </c>
      <c r="R589" s="143">
        <f t="shared" si="1089"/>
        <v>0.02</v>
      </c>
      <c r="S589" s="51">
        <f t="shared" si="1152"/>
        <v>1.8851368929887303E-2</v>
      </c>
      <c r="T589" s="57">
        <f t="shared" si="1153"/>
        <v>747.3997306173261</v>
      </c>
      <c r="U589" s="53">
        <f t="shared" si="1090"/>
        <v>0</v>
      </c>
      <c r="V589" s="58">
        <f t="shared" si="1154"/>
        <v>2.7876698866214897</v>
      </c>
      <c r="W589" s="49">
        <f t="shared" si="1091"/>
        <v>2.7876698866214897</v>
      </c>
      <c r="X589" s="143">
        <f t="shared" si="1092"/>
        <v>0.02</v>
      </c>
      <c r="Y589" s="51">
        <f t="shared" si="1155"/>
        <v>1.8256547148631549E-2</v>
      </c>
      <c r="Z589" s="57">
        <f t="shared" si="1156"/>
        <v>732.14878645495446</v>
      </c>
      <c r="AA589" s="53">
        <f t="shared" si="1093"/>
        <v>0</v>
      </c>
      <c r="AB589" s="58">
        <f t="shared" si="1157"/>
        <v>2.7885134041979609</v>
      </c>
      <c r="AC589" s="49">
        <f t="shared" si="1094"/>
        <v>2.7885134041979609</v>
      </c>
      <c r="AD589" s="143">
        <f t="shared" si="1095"/>
        <v>0.02</v>
      </c>
      <c r="AE589" s="49">
        <f t="shared" si="1194"/>
        <v>1.820385729978255E-2</v>
      </c>
      <c r="AF589" s="57">
        <f t="shared" si="1158"/>
        <v>729.1881589498754</v>
      </c>
      <c r="AG589" s="53">
        <f t="shared" si="1096"/>
        <v>0</v>
      </c>
      <c r="AH589" s="58">
        <f t="shared" si="1159"/>
        <v>2.7887850701701717</v>
      </c>
      <c r="AI589" s="49">
        <f t="shared" si="1097"/>
        <v>2.7887850701701717</v>
      </c>
      <c r="AJ589" s="143">
        <f t="shared" si="1098"/>
        <v>0.02</v>
      </c>
      <c r="AK589" s="51">
        <f t="shared" si="1160"/>
        <v>1.8204415624643953E-2</v>
      </c>
      <c r="AL589" s="57">
        <f t="shared" si="1161"/>
        <v>728.85823166853129</v>
      </c>
      <c r="AM589" s="53">
        <f t="shared" si="1099"/>
        <v>0</v>
      </c>
      <c r="AN589" s="58">
        <f t="shared" si="1162"/>
        <v>2.7888175245097226</v>
      </c>
      <c r="AO589" s="49">
        <f t="shared" si="1100"/>
        <v>2.7888175245097226</v>
      </c>
      <c r="AP589" s="143">
        <f t="shared" si="1101"/>
        <v>0.02</v>
      </c>
      <c r="AQ589" s="51">
        <f t="shared" si="1163"/>
        <v>1.8204711274376149E-2</v>
      </c>
      <c r="AR589" s="57">
        <f t="shared" si="1164"/>
        <v>728.82826768866357</v>
      </c>
      <c r="AS589" s="44">
        <f t="shared" si="1102"/>
        <v>4153.2985318701549</v>
      </c>
      <c r="AT589" s="44">
        <f t="shared" si="1103"/>
        <v>1661.3194127480617</v>
      </c>
      <c r="AU589" s="44">
        <f t="shared" si="1104"/>
        <v>1038.3246329675387</v>
      </c>
      <c r="AV589" s="47">
        <f t="shared" si="1105"/>
        <v>1.3201315827234879</v>
      </c>
      <c r="AW589" s="47">
        <f t="shared" si="1106"/>
        <v>9.238788299707549</v>
      </c>
      <c r="AX589" s="86">
        <f t="shared" si="1107"/>
        <v>177.2060001552056</v>
      </c>
      <c r="AY589" s="86">
        <f t="shared" si="1108"/>
        <v>43.62074038758869</v>
      </c>
      <c r="AZ589" s="10">
        <f t="shared" si="1165"/>
        <v>43.62074038758869</v>
      </c>
      <c r="BA589" s="44">
        <f t="shared" si="1109"/>
        <v>43.62074038758869</v>
      </c>
      <c r="BB589" s="9">
        <f t="shared" si="1110"/>
        <v>43.62074038758869</v>
      </c>
      <c r="BC589" s="45">
        <f t="shared" si="1199"/>
        <v>5816.0987183451589</v>
      </c>
      <c r="BD589" s="9">
        <f t="shared" si="1111"/>
        <v>43.62074038758869</v>
      </c>
      <c r="BE589" s="45">
        <f t="shared" si="1195"/>
        <v>5816.0987183451589</v>
      </c>
      <c r="BF589" s="9">
        <f t="shared" si="1112"/>
        <v>43.62074038758869</v>
      </c>
      <c r="BG589" s="45">
        <f t="shared" si="1196"/>
        <v>5816.0987183451589</v>
      </c>
      <c r="BH589" s="58"/>
      <c r="BI589" s="58"/>
      <c r="BJ589" s="58">
        <f t="shared" si="1166"/>
        <v>-43.62074038758869</v>
      </c>
      <c r="BK589" s="97"/>
      <c r="BL589" s="44"/>
      <c r="BM589" s="82">
        <f t="shared" si="1167"/>
        <v>58.4</v>
      </c>
      <c r="BN589" s="86">
        <f t="shared" si="1168"/>
        <v>58400</v>
      </c>
      <c r="BO589" s="86">
        <f t="shared" si="1169"/>
        <v>100</v>
      </c>
      <c r="BP589" s="84">
        <f t="shared" si="1113"/>
        <v>4</v>
      </c>
      <c r="BQ589" s="84">
        <f t="shared" si="1114"/>
        <v>4.13</v>
      </c>
      <c r="BR589" s="84">
        <f t="shared" si="1115"/>
        <v>0.02</v>
      </c>
      <c r="BS589" s="84">
        <f t="shared" si="1170"/>
        <v>3.2077943074937922E-2</v>
      </c>
      <c r="BT589" s="84">
        <f t="shared" si="1171"/>
        <v>961.63261100234899</v>
      </c>
      <c r="BU589" s="84">
        <f t="shared" si="1172"/>
        <v>0</v>
      </c>
      <c r="BV589" s="83">
        <f t="shared" si="1173"/>
        <v>1654.0630811443928</v>
      </c>
      <c r="BW589" s="81">
        <f t="shared" si="1197"/>
        <v>1654.0630811443928</v>
      </c>
      <c r="BX589" s="83">
        <f t="shared" si="1116"/>
        <v>0</v>
      </c>
      <c r="BY589" s="141">
        <f t="shared" si="1117"/>
        <v>0</v>
      </c>
      <c r="BZ589" s="83">
        <f t="shared" si="1118"/>
        <v>4.13</v>
      </c>
      <c r="CA589" s="83">
        <f t="shared" si="1119"/>
        <v>0</v>
      </c>
      <c r="CB589" s="83">
        <f t="shared" si="1174"/>
        <v>2.8289965591376105</v>
      </c>
      <c r="CC589" s="83">
        <f t="shared" si="1120"/>
        <v>2.8289965591376105</v>
      </c>
      <c r="CD589" s="143">
        <f t="shared" si="1121"/>
        <v>0.02</v>
      </c>
      <c r="CE589" s="83">
        <f t="shared" si="1175"/>
        <v>1.7870523213569856E-2</v>
      </c>
      <c r="CF589" s="84">
        <f t="shared" si="1176"/>
        <v>954.29071668065365</v>
      </c>
      <c r="CG589" s="83">
        <f t="shared" si="1122"/>
        <v>0</v>
      </c>
      <c r="CH589" s="83">
        <f t="shared" si="1177"/>
        <v>2.8230953487548232</v>
      </c>
      <c r="CI589" s="83">
        <f t="shared" si="1123"/>
        <v>2.8230953487548232</v>
      </c>
      <c r="CJ589" s="143">
        <f t="shared" si="1124"/>
        <v>0.02</v>
      </c>
      <c r="CK589" s="83">
        <f t="shared" si="1178"/>
        <v>1.7062910799758583E-2</v>
      </c>
      <c r="CL589" s="84">
        <f t="shared" si="1179"/>
        <v>894.23340773395944</v>
      </c>
      <c r="CM589" s="83">
        <f t="shared" si="1125"/>
        <v>0</v>
      </c>
      <c r="CN589" s="83">
        <f t="shared" si="1180"/>
        <v>2.7824691862687079</v>
      </c>
      <c r="CO589" s="83">
        <f t="shared" si="1126"/>
        <v>2.7824691862687079</v>
      </c>
      <c r="CP589" s="143">
        <f t="shared" si="1127"/>
        <v>0.02</v>
      </c>
      <c r="CQ589" s="83">
        <f t="shared" si="1181"/>
        <v>1.7222564504283881E-2</v>
      </c>
      <c r="CR589" s="84">
        <f t="shared" si="1182"/>
        <v>881.56429420653524</v>
      </c>
      <c r="CS589" s="83">
        <f t="shared" si="1128"/>
        <v>0</v>
      </c>
      <c r="CT589" s="83">
        <f t="shared" si="1183"/>
        <v>2.7756416951360183</v>
      </c>
      <c r="CU589" s="83">
        <f t="shared" si="1129"/>
        <v>2.7756416951360183</v>
      </c>
      <c r="CV589" s="143">
        <f t="shared" si="1130"/>
        <v>0.02</v>
      </c>
      <c r="CW589" s="83">
        <f t="shared" si="1184"/>
        <v>1.7250526987183944E-2</v>
      </c>
      <c r="CX589" s="84">
        <f t="shared" si="1185"/>
        <v>880.28170877896309</v>
      </c>
      <c r="CY589" s="83">
        <f t="shared" si="1131"/>
        <v>0</v>
      </c>
      <c r="CZ589" s="83">
        <f t="shared" si="1186"/>
        <v>2.7749844136338737</v>
      </c>
      <c r="DA589" s="83">
        <f t="shared" si="1132"/>
        <v>2.7749844136338737</v>
      </c>
      <c r="DB589" s="143">
        <f t="shared" si="1133"/>
        <v>0.02</v>
      </c>
      <c r="DC589" s="83">
        <f t="shared" si="1187"/>
        <v>1.7251446767325877E-2</v>
      </c>
      <c r="DD589" s="84">
        <f t="shared" si="1188"/>
        <v>880.22282574839221</v>
      </c>
      <c r="DE589" s="86">
        <f t="shared" si="1134"/>
        <v>2977.3135460599069</v>
      </c>
      <c r="DF589" s="86">
        <f t="shared" si="1135"/>
        <v>1190.9254184239626</v>
      </c>
      <c r="DG589" s="86">
        <f t="shared" si="1136"/>
        <v>744.32838651497673</v>
      </c>
      <c r="DH589" s="86">
        <f t="shared" si="1137"/>
        <v>0.17919194110332906</v>
      </c>
      <c r="DI589" s="86">
        <f t="shared" si="1138"/>
        <v>0.29904729586390627</v>
      </c>
      <c r="DJ589" s="86">
        <f t="shared" si="1139"/>
        <v>12.1585222380071</v>
      </c>
      <c r="DK589" s="86">
        <f t="shared" si="1140"/>
        <v>-431.67991684093369</v>
      </c>
      <c r="DL589" s="86">
        <f t="shared" si="1198"/>
        <v>-431.67991684093369</v>
      </c>
      <c r="DM589" s="86">
        <f t="shared" si="1141"/>
        <v>-431.67991684093369</v>
      </c>
      <c r="DN589" s="85">
        <f t="shared" si="1142"/>
        <v>0</v>
      </c>
      <c r="DO589" s="85">
        <f t="shared" si="1189"/>
        <v>0</v>
      </c>
      <c r="DP589" s="85">
        <f t="shared" si="1143"/>
        <v>0</v>
      </c>
      <c r="DQ589" s="85">
        <f t="shared" si="1190"/>
        <v>0</v>
      </c>
      <c r="DR589" s="85">
        <f t="shared" si="1144"/>
        <v>0</v>
      </c>
      <c r="DS589" s="85">
        <f t="shared" si="1191"/>
        <v>0</v>
      </c>
      <c r="DT589" s="81"/>
      <c r="DU589" s="81"/>
      <c r="DV589" s="81">
        <f t="shared" si="1192"/>
        <v>0</v>
      </c>
      <c r="DW589" s="100"/>
    </row>
    <row r="590" spans="1:127" x14ac:dyDescent="0.2">
      <c r="A590" s="59">
        <f t="shared" si="1145"/>
        <v>78.000000000000028</v>
      </c>
      <c r="B590" s="44">
        <f t="shared" si="1146"/>
        <v>78000.000000000029</v>
      </c>
      <c r="C590" s="52">
        <f t="shared" si="1080"/>
        <v>133.33333333333334</v>
      </c>
      <c r="D590" s="50">
        <f t="shared" si="1081"/>
        <v>4</v>
      </c>
      <c r="E590" s="44">
        <f t="shared" si="1082"/>
        <v>4.13</v>
      </c>
      <c r="F590" s="47">
        <f t="shared" si="1083"/>
        <v>0.02</v>
      </c>
      <c r="G590" s="52">
        <f t="shared" si="1147"/>
        <v>2.4288891762288996E-2</v>
      </c>
      <c r="H590" s="57">
        <f t="shared" si="1148"/>
        <v>735.40251661249488</v>
      </c>
      <c r="I590" s="52">
        <f t="shared" si="1149"/>
        <v>0</v>
      </c>
      <c r="J590" s="54">
        <f t="shared" si="1150"/>
        <v>2311.7044732611971</v>
      </c>
      <c r="K590" s="46">
        <f t="shared" si="1193"/>
        <v>2311.7044732611971</v>
      </c>
      <c r="L590" s="80">
        <f t="shared" si="1084"/>
        <v>0</v>
      </c>
      <c r="M590" s="142">
        <f t="shared" si="1085"/>
        <v>0</v>
      </c>
      <c r="N590" s="60">
        <f t="shared" si="1086"/>
        <v>4.13</v>
      </c>
      <c r="O590" s="53">
        <f t="shared" si="1087"/>
        <v>0</v>
      </c>
      <c r="P590" s="58">
        <f t="shared" si="1151"/>
        <v>2.7885655097054132</v>
      </c>
      <c r="Q590" s="49">
        <f t="shared" si="1088"/>
        <v>2.7885655097054132</v>
      </c>
      <c r="R590" s="143">
        <f t="shared" si="1089"/>
        <v>0.02</v>
      </c>
      <c r="S590" s="51">
        <f t="shared" si="1152"/>
        <v>1.8848702263220635E-2</v>
      </c>
      <c r="T590" s="57">
        <f t="shared" si="1153"/>
        <v>748.30111344128682</v>
      </c>
      <c r="U590" s="53">
        <f t="shared" si="1090"/>
        <v>0</v>
      </c>
      <c r="V590" s="58">
        <f t="shared" si="1154"/>
        <v>2.7879572165878317</v>
      </c>
      <c r="W590" s="49">
        <f t="shared" si="1091"/>
        <v>2.7879572165878317</v>
      </c>
      <c r="X590" s="143">
        <f t="shared" si="1092"/>
        <v>0.02</v>
      </c>
      <c r="Y590" s="51">
        <f t="shared" si="1155"/>
        <v>1.8253880481964881E-2</v>
      </c>
      <c r="Z590" s="57">
        <f t="shared" si="1156"/>
        <v>733.02192732446258</v>
      </c>
      <c r="AA590" s="53">
        <f t="shared" si="1093"/>
        <v>0</v>
      </c>
      <c r="AB590" s="58">
        <f t="shared" si="1157"/>
        <v>2.7887504772768947</v>
      </c>
      <c r="AC590" s="49">
        <f t="shared" si="1094"/>
        <v>2.7887504772768947</v>
      </c>
      <c r="AD590" s="143">
        <f t="shared" si="1095"/>
        <v>0.02</v>
      </c>
      <c r="AE590" s="49">
        <f t="shared" si="1194"/>
        <v>1.8201190633115882E-2</v>
      </c>
      <c r="AF590" s="57">
        <f t="shared" si="1158"/>
        <v>730.05851632089355</v>
      </c>
      <c r="AG590" s="53">
        <f t="shared" si="1096"/>
        <v>0</v>
      </c>
      <c r="AH590" s="58">
        <f t="shared" si="1159"/>
        <v>2.7890124865427088</v>
      </c>
      <c r="AI590" s="49">
        <f t="shared" si="1097"/>
        <v>2.7890124865427088</v>
      </c>
      <c r="AJ590" s="143">
        <f t="shared" si="1098"/>
        <v>0.02</v>
      </c>
      <c r="AK590" s="51">
        <f t="shared" si="1160"/>
        <v>1.8201748957977285E-2</v>
      </c>
      <c r="AL590" s="57">
        <f t="shared" si="1161"/>
        <v>729.72853094860216</v>
      </c>
      <c r="AM590" s="53">
        <f t="shared" si="1099"/>
        <v>0</v>
      </c>
      <c r="AN590" s="58">
        <f t="shared" si="1162"/>
        <v>2.7890438437813536</v>
      </c>
      <c r="AO590" s="49">
        <f t="shared" si="1100"/>
        <v>2.7890438437813536</v>
      </c>
      <c r="AP590" s="143">
        <f t="shared" si="1101"/>
        <v>0.02</v>
      </c>
      <c r="AQ590" s="51">
        <f t="shared" si="1163"/>
        <v>1.8202044607709481E-2</v>
      </c>
      <c r="AR590" s="57">
        <f t="shared" si="1164"/>
        <v>729.69857097580041</v>
      </c>
      <c r="AS590" s="44">
        <f t="shared" si="1102"/>
        <v>4161.0680518701547</v>
      </c>
      <c r="AT590" s="44">
        <f t="shared" si="1103"/>
        <v>1664.4272207480619</v>
      </c>
      <c r="AU590" s="44">
        <f t="shared" si="1104"/>
        <v>1040.2670129675387</v>
      </c>
      <c r="AV590" s="47">
        <f t="shared" si="1105"/>
        <v>1.3124009632284646</v>
      </c>
      <c r="AW590" s="47">
        <f t="shared" si="1106"/>
        <v>9.1373496767589177</v>
      </c>
      <c r="AX590" s="86">
        <f t="shared" si="1107"/>
        <v>174.09457599512797</v>
      </c>
      <c r="AY590" s="86">
        <f t="shared" si="1108"/>
        <v>42.958611357221365</v>
      </c>
      <c r="AZ590" s="10">
        <f t="shared" si="1165"/>
        <v>42.958611357221365</v>
      </c>
      <c r="BA590" s="44">
        <f t="shared" si="1109"/>
        <v>42.958611357221365</v>
      </c>
      <c r="BB590" s="9">
        <f t="shared" si="1110"/>
        <v>42.958611357221365</v>
      </c>
      <c r="BC590" s="45">
        <f t="shared" si="1199"/>
        <v>5727.8148476295155</v>
      </c>
      <c r="BD590" s="9">
        <f t="shared" si="1111"/>
        <v>42.958611357221365</v>
      </c>
      <c r="BE590" s="45">
        <f t="shared" si="1195"/>
        <v>5727.8148476295155</v>
      </c>
      <c r="BF590" s="9">
        <f t="shared" si="1112"/>
        <v>42.958611357221365</v>
      </c>
      <c r="BG590" s="45">
        <f t="shared" si="1196"/>
        <v>5727.8148476295155</v>
      </c>
      <c r="BH590" s="58"/>
      <c r="BI590" s="58"/>
      <c r="BJ590" s="58">
        <f t="shared" si="1166"/>
        <v>-42.958611357221365</v>
      </c>
      <c r="BK590" s="97"/>
      <c r="BL590" s="44"/>
      <c r="BM590" s="82">
        <f t="shared" si="1167"/>
        <v>58.5</v>
      </c>
      <c r="BN590" s="86">
        <f t="shared" si="1168"/>
        <v>58500</v>
      </c>
      <c r="BO590" s="86">
        <f t="shared" si="1169"/>
        <v>100</v>
      </c>
      <c r="BP590" s="84">
        <f t="shared" si="1113"/>
        <v>4</v>
      </c>
      <c r="BQ590" s="84">
        <f t="shared" si="1114"/>
        <v>4.13</v>
      </c>
      <c r="BR590" s="84">
        <f t="shared" si="1115"/>
        <v>0.02</v>
      </c>
      <c r="BS590" s="84">
        <f t="shared" si="1170"/>
        <v>3.207594307493792E-2</v>
      </c>
      <c r="BT590" s="84">
        <f t="shared" si="1171"/>
        <v>962.4092924327349</v>
      </c>
      <c r="BU590" s="84">
        <f t="shared" si="1172"/>
        <v>0</v>
      </c>
      <c r="BV590" s="83">
        <f t="shared" si="1173"/>
        <v>1657.3003811443928</v>
      </c>
      <c r="BW590" s="81">
        <f t="shared" si="1197"/>
        <v>1657.3003811443928</v>
      </c>
      <c r="BX590" s="83">
        <f t="shared" si="1116"/>
        <v>0</v>
      </c>
      <c r="BY590" s="141">
        <f t="shared" si="1117"/>
        <v>0</v>
      </c>
      <c r="BZ590" s="83">
        <f t="shared" si="1118"/>
        <v>4.13</v>
      </c>
      <c r="CA590" s="83">
        <f t="shared" si="1119"/>
        <v>0</v>
      </c>
      <c r="CB590" s="83">
        <f t="shared" si="1174"/>
        <v>2.8298428712291037</v>
      </c>
      <c r="CC590" s="83">
        <f t="shared" si="1120"/>
        <v>2.8298428712291037</v>
      </c>
      <c r="CD590" s="143">
        <f t="shared" si="1121"/>
        <v>0.02</v>
      </c>
      <c r="CE590" s="83">
        <f t="shared" si="1175"/>
        <v>1.7868523213569857E-2</v>
      </c>
      <c r="CF590" s="84">
        <f t="shared" si="1176"/>
        <v>954.92237256428666</v>
      </c>
      <c r="CG590" s="83">
        <f t="shared" si="1122"/>
        <v>0</v>
      </c>
      <c r="CH590" s="83">
        <f t="shared" si="1177"/>
        <v>2.8238058202464984</v>
      </c>
      <c r="CI590" s="83">
        <f t="shared" si="1123"/>
        <v>2.8238058202464984</v>
      </c>
      <c r="CJ590" s="143">
        <f t="shared" si="1124"/>
        <v>0.02</v>
      </c>
      <c r="CK590" s="83">
        <f t="shared" si="1178"/>
        <v>1.7060910799758584E-2</v>
      </c>
      <c r="CL590" s="84">
        <f t="shared" si="1179"/>
        <v>894.83777665147704</v>
      </c>
      <c r="CM590" s="83">
        <f t="shared" si="1125"/>
        <v>0</v>
      </c>
      <c r="CN590" s="83">
        <f t="shared" si="1180"/>
        <v>2.783026203757466</v>
      </c>
      <c r="CO590" s="83">
        <f t="shared" si="1126"/>
        <v>2.783026203757466</v>
      </c>
      <c r="CP590" s="143">
        <f t="shared" si="1127"/>
        <v>0.02</v>
      </c>
      <c r="CQ590" s="83">
        <f t="shared" si="1181"/>
        <v>1.7220564504283883E-2</v>
      </c>
      <c r="CR590" s="84">
        <f t="shared" si="1182"/>
        <v>882.18322521174719</v>
      </c>
      <c r="CS590" s="83">
        <f t="shared" si="1128"/>
        <v>0</v>
      </c>
      <c r="CT590" s="83">
        <f t="shared" si="1183"/>
        <v>2.7761784108933529</v>
      </c>
      <c r="CU590" s="83">
        <f t="shared" si="1129"/>
        <v>2.7761784108933529</v>
      </c>
      <c r="CV590" s="143">
        <f t="shared" si="1130"/>
        <v>0.02</v>
      </c>
      <c r="CW590" s="83">
        <f t="shared" si="1184"/>
        <v>1.7248526987183946E-2</v>
      </c>
      <c r="CX590" s="84">
        <f t="shared" si="1185"/>
        <v>880.90316964754027</v>
      </c>
      <c r="CY590" s="83">
        <f t="shared" si="1131"/>
        <v>0</v>
      </c>
      <c r="CZ590" s="83">
        <f t="shared" si="1186"/>
        <v>2.7755195355894071</v>
      </c>
      <c r="DA590" s="83">
        <f t="shared" si="1132"/>
        <v>2.7755195355894071</v>
      </c>
      <c r="DB590" s="143">
        <f t="shared" si="1133"/>
        <v>0.02</v>
      </c>
      <c r="DC590" s="83">
        <f t="shared" si="1187"/>
        <v>1.7249446767325878E-2</v>
      </c>
      <c r="DD590" s="84">
        <f t="shared" si="1188"/>
        <v>880.84446696131488</v>
      </c>
      <c r="DE590" s="86">
        <f t="shared" si="1134"/>
        <v>2983.1406860599068</v>
      </c>
      <c r="DF590" s="86">
        <f t="shared" si="1135"/>
        <v>1193.2562744239626</v>
      </c>
      <c r="DG590" s="86">
        <f t="shared" si="1136"/>
        <v>745.7851715149767</v>
      </c>
      <c r="DH590" s="86">
        <f t="shared" si="1137"/>
        <v>0.17869660662081796</v>
      </c>
      <c r="DI590" s="86">
        <f t="shared" si="1138"/>
        <v>0.29753062749629361</v>
      </c>
      <c r="DJ590" s="86">
        <f t="shared" si="1139"/>
        <v>12.042937014754832</v>
      </c>
      <c r="DK590" s="86">
        <f t="shared" si="1140"/>
        <v>-434.0868897940332</v>
      </c>
      <c r="DL590" s="86">
        <f t="shared" si="1198"/>
        <v>-434.0868897940332</v>
      </c>
      <c r="DM590" s="86">
        <f t="shared" si="1141"/>
        <v>-434.0868897940332</v>
      </c>
      <c r="DN590" s="85">
        <f t="shared" si="1142"/>
        <v>0</v>
      </c>
      <c r="DO590" s="85">
        <f t="shared" si="1189"/>
        <v>0</v>
      </c>
      <c r="DP590" s="85">
        <f t="shared" si="1143"/>
        <v>0</v>
      </c>
      <c r="DQ590" s="85">
        <f t="shared" si="1190"/>
        <v>0</v>
      </c>
      <c r="DR590" s="85">
        <f t="shared" si="1144"/>
        <v>0</v>
      </c>
      <c r="DS590" s="85">
        <f t="shared" si="1191"/>
        <v>0</v>
      </c>
      <c r="DT590" s="81"/>
      <c r="DU590" s="81"/>
      <c r="DV590" s="81">
        <f t="shared" si="1192"/>
        <v>0</v>
      </c>
      <c r="DW590" s="100"/>
    </row>
    <row r="591" spans="1:127" x14ac:dyDescent="0.2">
      <c r="A591" s="59">
        <f t="shared" si="1145"/>
        <v>78.133333333333354</v>
      </c>
      <c r="B591" s="44">
        <f t="shared" si="1146"/>
        <v>78133.333333333358</v>
      </c>
      <c r="C591" s="52">
        <f t="shared" si="1080"/>
        <v>133.33333333333334</v>
      </c>
      <c r="D591" s="50">
        <f t="shared" si="1081"/>
        <v>4</v>
      </c>
      <c r="E591" s="44">
        <f t="shared" si="1082"/>
        <v>4.13</v>
      </c>
      <c r="F591" s="47">
        <f t="shared" si="1083"/>
        <v>0.02</v>
      </c>
      <c r="G591" s="52">
        <f t="shared" si="1147"/>
        <v>2.4286225095622328E-2</v>
      </c>
      <c r="H591" s="57">
        <f t="shared" si="1148"/>
        <v>736.18661857953134</v>
      </c>
      <c r="I591" s="52">
        <f t="shared" si="1149"/>
        <v>0</v>
      </c>
      <c r="J591" s="54">
        <f t="shared" si="1150"/>
        <v>2316.0208732611968</v>
      </c>
      <c r="K591" s="46">
        <f t="shared" si="1193"/>
        <v>2316.0208732611968</v>
      </c>
      <c r="L591" s="80">
        <f t="shared" si="1084"/>
        <v>0</v>
      </c>
      <c r="M591" s="142">
        <f t="shared" si="1085"/>
        <v>0</v>
      </c>
      <c r="N591" s="60">
        <f t="shared" si="1086"/>
        <v>4.13</v>
      </c>
      <c r="O591" s="53">
        <f t="shared" si="1087"/>
        <v>0</v>
      </c>
      <c r="P591" s="58">
        <f t="shared" si="1151"/>
        <v>2.7888195442983603</v>
      </c>
      <c r="Q591" s="49">
        <f t="shared" si="1088"/>
        <v>2.7888195442983603</v>
      </c>
      <c r="R591" s="143">
        <f t="shared" si="1089"/>
        <v>0.02</v>
      </c>
      <c r="S591" s="51">
        <f t="shared" si="1152"/>
        <v>1.8846035596553967E-2</v>
      </c>
      <c r="T591" s="57">
        <f t="shared" si="1153"/>
        <v>749.20228736574325</v>
      </c>
      <c r="U591" s="53">
        <f t="shared" si="1090"/>
        <v>0</v>
      </c>
      <c r="V591" s="58">
        <f t="shared" si="1154"/>
        <v>2.7882475102902471</v>
      </c>
      <c r="W591" s="49">
        <f t="shared" si="1091"/>
        <v>2.7882475102902471</v>
      </c>
      <c r="X591" s="143">
        <f t="shared" si="1092"/>
        <v>0.02</v>
      </c>
      <c r="Y591" s="51">
        <f t="shared" si="1155"/>
        <v>1.8251213815298213E-2</v>
      </c>
      <c r="Z591" s="57">
        <f t="shared" si="1156"/>
        <v>733.89485067445912</v>
      </c>
      <c r="AA591" s="53">
        <f t="shared" si="1093"/>
        <v>0</v>
      </c>
      <c r="AB591" s="58">
        <f t="shared" si="1157"/>
        <v>2.7889903554028308</v>
      </c>
      <c r="AC591" s="49">
        <f t="shared" si="1094"/>
        <v>2.7889903554028308</v>
      </c>
      <c r="AD591" s="143">
        <f t="shared" si="1095"/>
        <v>0.02</v>
      </c>
      <c r="AE591" s="49">
        <f t="shared" si="1194"/>
        <v>1.8198523966449213E-2</v>
      </c>
      <c r="AF591" s="57">
        <f t="shared" si="1158"/>
        <v>730.92867220602693</v>
      </c>
      <c r="AG591" s="53">
        <f t="shared" si="1096"/>
        <v>0</v>
      </c>
      <c r="AH591" s="58">
        <f t="shared" si="1159"/>
        <v>2.7892426943719948</v>
      </c>
      <c r="AI591" s="49">
        <f t="shared" si="1097"/>
        <v>2.7892426943719948</v>
      </c>
      <c r="AJ591" s="143">
        <f t="shared" si="1098"/>
        <v>0.02</v>
      </c>
      <c r="AK591" s="51">
        <f t="shared" si="1160"/>
        <v>1.8199082291310616E-2</v>
      </c>
      <c r="AL591" s="57">
        <f t="shared" si="1161"/>
        <v>730.59863177998784</v>
      </c>
      <c r="AM591" s="53">
        <f t="shared" si="1099"/>
        <v>0</v>
      </c>
      <c r="AN591" s="58">
        <f t="shared" si="1162"/>
        <v>2.7892729545463624</v>
      </c>
      <c r="AO591" s="49">
        <f t="shared" si="1100"/>
        <v>2.7892729545463624</v>
      </c>
      <c r="AP591" s="143">
        <f t="shared" si="1101"/>
        <v>0.02</v>
      </c>
      <c r="AQ591" s="51">
        <f t="shared" si="1163"/>
        <v>1.8199377941042812E-2</v>
      </c>
      <c r="AR591" s="57">
        <f t="shared" si="1164"/>
        <v>730.5686761584999</v>
      </c>
      <c r="AS591" s="44">
        <f t="shared" si="1102"/>
        <v>4168.8375718701536</v>
      </c>
      <c r="AT591" s="44">
        <f t="shared" si="1103"/>
        <v>1667.5350287480614</v>
      </c>
      <c r="AU591" s="44">
        <f t="shared" si="1104"/>
        <v>1042.2093929675384</v>
      </c>
      <c r="AV591" s="47">
        <f t="shared" si="1105"/>
        <v>1.3047306441297188</v>
      </c>
      <c r="AW591" s="47">
        <f t="shared" si="1106"/>
        <v>9.03722051417855</v>
      </c>
      <c r="AX591" s="86">
        <f t="shared" si="1107"/>
        <v>171.04372585111165</v>
      </c>
      <c r="AY591" s="86">
        <f t="shared" si="1108"/>
        <v>42.30197902211259</v>
      </c>
      <c r="AZ591" s="10">
        <f t="shared" si="1165"/>
        <v>42.30197902211259</v>
      </c>
      <c r="BA591" s="44">
        <f t="shared" si="1109"/>
        <v>42.30197902211259</v>
      </c>
      <c r="BB591" s="9">
        <f t="shared" si="1110"/>
        <v>42.30197902211259</v>
      </c>
      <c r="BC591" s="45">
        <f t="shared" si="1199"/>
        <v>5640.2638696150125</v>
      </c>
      <c r="BD591" s="9">
        <f t="shared" si="1111"/>
        <v>42.30197902211259</v>
      </c>
      <c r="BE591" s="45">
        <f t="shared" si="1195"/>
        <v>5640.2638696150125</v>
      </c>
      <c r="BF591" s="9">
        <f t="shared" si="1112"/>
        <v>42.30197902211259</v>
      </c>
      <c r="BG591" s="45">
        <f t="shared" si="1196"/>
        <v>5640.2638696150125</v>
      </c>
      <c r="BH591" s="58"/>
      <c r="BI591" s="58"/>
      <c r="BJ591" s="58">
        <f t="shared" si="1166"/>
        <v>-42.30197902211259</v>
      </c>
      <c r="BK591" s="97"/>
      <c r="BL591" s="44"/>
      <c r="BM591" s="82">
        <f t="shared" si="1167"/>
        <v>58.6</v>
      </c>
      <c r="BN591" s="86">
        <f t="shared" si="1168"/>
        <v>58600</v>
      </c>
      <c r="BO591" s="86">
        <f t="shared" si="1169"/>
        <v>100</v>
      </c>
      <c r="BP591" s="84">
        <f t="shared" si="1113"/>
        <v>4</v>
      </c>
      <c r="BQ591" s="84">
        <f t="shared" si="1114"/>
        <v>4.13</v>
      </c>
      <c r="BR591" s="84">
        <f t="shared" si="1115"/>
        <v>0.02</v>
      </c>
      <c r="BS591" s="84">
        <f t="shared" si="1170"/>
        <v>3.2073943074937918E-2</v>
      </c>
      <c r="BT591" s="84">
        <f t="shared" si="1171"/>
        <v>963.18592543697059</v>
      </c>
      <c r="BU591" s="84">
        <f t="shared" si="1172"/>
        <v>0</v>
      </c>
      <c r="BV591" s="83">
        <f t="shared" si="1173"/>
        <v>1660.5376811443928</v>
      </c>
      <c r="BW591" s="81">
        <f t="shared" si="1197"/>
        <v>1660.5376811443928</v>
      </c>
      <c r="BX591" s="83">
        <f t="shared" si="1116"/>
        <v>0</v>
      </c>
      <c r="BY591" s="141">
        <f t="shared" si="1117"/>
        <v>0</v>
      </c>
      <c r="BZ591" s="83">
        <f t="shared" si="1118"/>
        <v>4.13</v>
      </c>
      <c r="CA591" s="83">
        <f t="shared" si="1119"/>
        <v>0</v>
      </c>
      <c r="CB591" s="83">
        <f t="shared" si="1174"/>
        <v>2.8306912900073145</v>
      </c>
      <c r="CC591" s="83">
        <f t="shared" si="1120"/>
        <v>2.8306912900073145</v>
      </c>
      <c r="CD591" s="143">
        <f t="shared" si="1121"/>
        <v>0.02</v>
      </c>
      <c r="CE591" s="83">
        <f t="shared" si="1175"/>
        <v>1.7866523213569858E-2</v>
      </c>
      <c r="CF591" s="84">
        <f t="shared" si="1176"/>
        <v>955.55376886530496</v>
      </c>
      <c r="CG591" s="83">
        <f t="shared" si="1122"/>
        <v>0</v>
      </c>
      <c r="CH591" s="83">
        <f t="shared" si="1177"/>
        <v>2.8245174840392466</v>
      </c>
      <c r="CI591" s="83">
        <f t="shared" si="1123"/>
        <v>2.8245174840392466</v>
      </c>
      <c r="CJ591" s="143">
        <f t="shared" si="1124"/>
        <v>0.02</v>
      </c>
      <c r="CK591" s="83">
        <f t="shared" si="1178"/>
        <v>1.7058910799758586E-2</v>
      </c>
      <c r="CL591" s="84">
        <f t="shared" si="1179"/>
        <v>895.44192268295831</v>
      </c>
      <c r="CM591" s="83">
        <f t="shared" si="1125"/>
        <v>0</v>
      </c>
      <c r="CN591" s="83">
        <f t="shared" si="1180"/>
        <v>2.7835843660917821</v>
      </c>
      <c r="CO591" s="83">
        <f t="shared" si="1126"/>
        <v>2.7835843660917821</v>
      </c>
      <c r="CP591" s="143">
        <f t="shared" si="1127"/>
        <v>0.02</v>
      </c>
      <c r="CQ591" s="83">
        <f t="shared" si="1181"/>
        <v>1.7218564504283884E-2</v>
      </c>
      <c r="CR591" s="84">
        <f t="shared" si="1182"/>
        <v>882.80196047485879</v>
      </c>
      <c r="CS591" s="83">
        <f t="shared" si="1128"/>
        <v>0</v>
      </c>
      <c r="CT591" s="83">
        <f t="shared" si="1183"/>
        <v>2.7767163612183081</v>
      </c>
      <c r="CU591" s="83">
        <f t="shared" si="1129"/>
        <v>2.7767163612183081</v>
      </c>
      <c r="CV591" s="143">
        <f t="shared" si="1130"/>
        <v>0.02</v>
      </c>
      <c r="CW591" s="83">
        <f t="shared" si="1184"/>
        <v>1.7246526987183947E-2</v>
      </c>
      <c r="CX591" s="84">
        <f t="shared" si="1185"/>
        <v>881.52443832823849</v>
      </c>
      <c r="CY591" s="83">
        <f t="shared" si="1131"/>
        <v>0</v>
      </c>
      <c r="CZ591" s="83">
        <f t="shared" si="1186"/>
        <v>2.7760559063582244</v>
      </c>
      <c r="DA591" s="83">
        <f t="shared" si="1132"/>
        <v>2.7760559063582244</v>
      </c>
      <c r="DB591" s="143">
        <f t="shared" si="1133"/>
        <v>0.02</v>
      </c>
      <c r="DC591" s="83">
        <f t="shared" si="1187"/>
        <v>1.724744676732588E-2</v>
      </c>
      <c r="DD591" s="84">
        <f t="shared" si="1188"/>
        <v>881.46591626282964</v>
      </c>
      <c r="DE591" s="86">
        <f t="shared" si="1134"/>
        <v>2988.9678260599067</v>
      </c>
      <c r="DF591" s="86">
        <f t="shared" si="1135"/>
        <v>1195.5871304239627</v>
      </c>
      <c r="DG591" s="86">
        <f t="shared" si="1136"/>
        <v>747.24195651497666</v>
      </c>
      <c r="DH591" s="86">
        <f t="shared" si="1137"/>
        <v>0.1782033246469181</v>
      </c>
      <c r="DI591" s="86">
        <f t="shared" si="1138"/>
        <v>0.29602373602504184</v>
      </c>
      <c r="DJ591" s="86">
        <f t="shared" si="1139"/>
        <v>11.928608430536597</v>
      </c>
      <c r="DK591" s="86">
        <f t="shared" si="1140"/>
        <v>-436.49247167413859</v>
      </c>
      <c r="DL591" s="86">
        <f t="shared" si="1198"/>
        <v>-436.49247167413859</v>
      </c>
      <c r="DM591" s="86">
        <f t="shared" si="1141"/>
        <v>-436.49247167413859</v>
      </c>
      <c r="DN591" s="85">
        <f t="shared" si="1142"/>
        <v>0</v>
      </c>
      <c r="DO591" s="85">
        <f t="shared" si="1189"/>
        <v>0</v>
      </c>
      <c r="DP591" s="85">
        <f t="shared" si="1143"/>
        <v>0</v>
      </c>
      <c r="DQ591" s="85">
        <f t="shared" si="1190"/>
        <v>0</v>
      </c>
      <c r="DR591" s="85">
        <f t="shared" si="1144"/>
        <v>0</v>
      </c>
      <c r="DS591" s="85">
        <f t="shared" si="1191"/>
        <v>0</v>
      </c>
      <c r="DT591" s="81"/>
      <c r="DU591" s="81"/>
      <c r="DV591" s="81">
        <f t="shared" si="1192"/>
        <v>0</v>
      </c>
      <c r="DW591" s="100"/>
    </row>
    <row r="592" spans="1:127" x14ac:dyDescent="0.2">
      <c r="A592" s="59">
        <f t="shared" si="1145"/>
        <v>78.266666666666694</v>
      </c>
      <c r="B592" s="44">
        <f t="shared" si="1146"/>
        <v>78266.666666666686</v>
      </c>
      <c r="C592" s="52">
        <f t="shared" si="1080"/>
        <v>133.33333333333334</v>
      </c>
      <c r="D592" s="50">
        <f t="shared" si="1081"/>
        <v>4</v>
      </c>
      <c r="E592" s="44">
        <f t="shared" si="1082"/>
        <v>4.13</v>
      </c>
      <c r="F592" s="47">
        <f t="shared" si="1083"/>
        <v>0.02</v>
      </c>
      <c r="G592" s="52">
        <f t="shared" si="1147"/>
        <v>2.4283558428955659E-2</v>
      </c>
      <c r="H592" s="57">
        <f t="shared" si="1148"/>
        <v>736.97063445563424</v>
      </c>
      <c r="I592" s="52">
        <f t="shared" si="1149"/>
        <v>0</v>
      </c>
      <c r="J592" s="54">
        <f t="shared" si="1150"/>
        <v>2320.3372732611965</v>
      </c>
      <c r="K592" s="46">
        <f t="shared" si="1193"/>
        <v>2320.3372732611965</v>
      </c>
      <c r="L592" s="80">
        <f t="shared" si="1084"/>
        <v>0</v>
      </c>
      <c r="M592" s="142">
        <f t="shared" si="1085"/>
        <v>0</v>
      </c>
      <c r="N592" s="60">
        <f t="shared" si="1086"/>
        <v>4.13</v>
      </c>
      <c r="O592" s="53">
        <f t="shared" si="1087"/>
        <v>0</v>
      </c>
      <c r="P592" s="58">
        <f t="shared" si="1151"/>
        <v>2.7890758051957762</v>
      </c>
      <c r="Q592" s="49">
        <f t="shared" si="1088"/>
        <v>2.7890758051957762</v>
      </c>
      <c r="R592" s="143">
        <f t="shared" si="1089"/>
        <v>0.02</v>
      </c>
      <c r="S592" s="51">
        <f t="shared" si="1152"/>
        <v>1.8843368929887298E-2</v>
      </c>
      <c r="T592" s="57">
        <f t="shared" si="1153"/>
        <v>750.10325170872716</v>
      </c>
      <c r="U592" s="53">
        <f t="shared" si="1090"/>
        <v>0</v>
      </c>
      <c r="V592" s="58">
        <f t="shared" si="1154"/>
        <v>2.788540764660481</v>
      </c>
      <c r="W592" s="49">
        <f t="shared" si="1091"/>
        <v>2.788540764660481</v>
      </c>
      <c r="X592" s="143">
        <f t="shared" si="1092"/>
        <v>0.02</v>
      </c>
      <c r="Y592" s="51">
        <f t="shared" si="1155"/>
        <v>1.8248547148631545E-2</v>
      </c>
      <c r="Z592" s="57">
        <f t="shared" si="1156"/>
        <v>734.76755562214214</v>
      </c>
      <c r="AA592" s="53">
        <f t="shared" si="1093"/>
        <v>0</v>
      </c>
      <c r="AB592" s="58">
        <f t="shared" si="1157"/>
        <v>2.7892330355007506</v>
      </c>
      <c r="AC592" s="49">
        <f t="shared" si="1094"/>
        <v>2.7892330355007506</v>
      </c>
      <c r="AD592" s="143">
        <f t="shared" si="1095"/>
        <v>0.02</v>
      </c>
      <c r="AE592" s="49">
        <f t="shared" si="1194"/>
        <v>1.8195857299782545E-2</v>
      </c>
      <c r="AF592" s="57">
        <f t="shared" si="1158"/>
        <v>731.79862576456651</v>
      </c>
      <c r="AG592" s="53">
        <f t="shared" si="1096"/>
        <v>0</v>
      </c>
      <c r="AH592" s="58">
        <f t="shared" si="1159"/>
        <v>2.7894756907386169</v>
      </c>
      <c r="AI592" s="49">
        <f t="shared" si="1097"/>
        <v>2.7894756907386169</v>
      </c>
      <c r="AJ592" s="143">
        <f t="shared" si="1098"/>
        <v>0.02</v>
      </c>
      <c r="AK592" s="51">
        <f t="shared" si="1160"/>
        <v>1.8196415624643948E-2</v>
      </c>
      <c r="AL592" s="57">
        <f t="shared" si="1161"/>
        <v>731.46853332445585</v>
      </c>
      <c r="AM592" s="53">
        <f t="shared" si="1099"/>
        <v>0</v>
      </c>
      <c r="AN592" s="58">
        <f t="shared" si="1162"/>
        <v>2.7895048539136944</v>
      </c>
      <c r="AO592" s="49">
        <f t="shared" si="1100"/>
        <v>2.7895048539136944</v>
      </c>
      <c r="AP592" s="143">
        <f t="shared" si="1101"/>
        <v>0.02</v>
      </c>
      <c r="AQ592" s="51">
        <f t="shared" si="1163"/>
        <v>1.8196711274376144E-2</v>
      </c>
      <c r="AR592" s="57">
        <f t="shared" si="1164"/>
        <v>731.43858239831047</v>
      </c>
      <c r="AS592" s="44">
        <f t="shared" si="1102"/>
        <v>4176.6070918701535</v>
      </c>
      <c r="AT592" s="44">
        <f t="shared" si="1103"/>
        <v>1670.6428367480614</v>
      </c>
      <c r="AU592" s="44">
        <f t="shared" si="1104"/>
        <v>1044.1517729675384</v>
      </c>
      <c r="AV592" s="47">
        <f t="shared" si="1105"/>
        <v>1.297120060770504</v>
      </c>
      <c r="AW592" s="47">
        <f t="shared" si="1106"/>
        <v>8.9383816830516434</v>
      </c>
      <c r="AX592" s="86">
        <f t="shared" si="1107"/>
        <v>168.05216398836944</v>
      </c>
      <c r="AY592" s="86">
        <f t="shared" si="1108"/>
        <v>41.650833408351019</v>
      </c>
      <c r="AZ592" s="10">
        <f t="shared" si="1165"/>
        <v>41.650833408351019</v>
      </c>
      <c r="BA592" s="44">
        <f t="shared" si="1109"/>
        <v>41.650833408351019</v>
      </c>
      <c r="BB592" s="9">
        <f t="shared" si="1110"/>
        <v>41.650833408351019</v>
      </c>
      <c r="BC592" s="45">
        <f t="shared" si="1199"/>
        <v>5553.4444544468033</v>
      </c>
      <c r="BD592" s="9">
        <f t="shared" si="1111"/>
        <v>41.650833408351019</v>
      </c>
      <c r="BE592" s="45">
        <f t="shared" si="1195"/>
        <v>5553.4444544468033</v>
      </c>
      <c r="BF592" s="9">
        <f t="shared" si="1112"/>
        <v>41.650833408351019</v>
      </c>
      <c r="BG592" s="45">
        <f t="shared" si="1196"/>
        <v>5553.4444544468033</v>
      </c>
      <c r="BH592" s="58"/>
      <c r="BI592" s="58"/>
      <c r="BJ592" s="58">
        <f t="shared" si="1166"/>
        <v>-41.650833408351019</v>
      </c>
      <c r="BK592" s="97"/>
      <c r="BL592" s="44"/>
      <c r="BM592" s="82">
        <f t="shared" si="1167"/>
        <v>58.7</v>
      </c>
      <c r="BN592" s="86">
        <f t="shared" si="1168"/>
        <v>58700</v>
      </c>
      <c r="BO592" s="86">
        <f t="shared" si="1169"/>
        <v>100</v>
      </c>
      <c r="BP592" s="84">
        <f t="shared" si="1113"/>
        <v>4</v>
      </c>
      <c r="BQ592" s="84">
        <f t="shared" si="1114"/>
        <v>4.13</v>
      </c>
      <c r="BR592" s="84">
        <f t="shared" si="1115"/>
        <v>0.02</v>
      </c>
      <c r="BS592" s="84">
        <f t="shared" si="1170"/>
        <v>3.2071943074937916E-2</v>
      </c>
      <c r="BT592" s="84">
        <f t="shared" si="1171"/>
        <v>963.96251001505618</v>
      </c>
      <c r="BU592" s="84">
        <f t="shared" si="1172"/>
        <v>0</v>
      </c>
      <c r="BV592" s="83">
        <f t="shared" si="1173"/>
        <v>1663.7749811443925</v>
      </c>
      <c r="BW592" s="81">
        <f t="shared" si="1197"/>
        <v>1663.7749811443925</v>
      </c>
      <c r="BX592" s="83">
        <f t="shared" si="1116"/>
        <v>0</v>
      </c>
      <c r="BY592" s="141">
        <f t="shared" si="1117"/>
        <v>0</v>
      </c>
      <c r="BZ592" s="83">
        <f t="shared" si="1118"/>
        <v>4.13</v>
      </c>
      <c r="CA592" s="83">
        <f t="shared" si="1119"/>
        <v>0</v>
      </c>
      <c r="CB592" s="83">
        <f t="shared" si="1174"/>
        <v>2.8315418152854539</v>
      </c>
      <c r="CC592" s="83">
        <f t="shared" si="1120"/>
        <v>2.8315418152854539</v>
      </c>
      <c r="CD592" s="143">
        <f t="shared" si="1121"/>
        <v>0.02</v>
      </c>
      <c r="CE592" s="83">
        <f t="shared" si="1175"/>
        <v>1.786452321356986E-2</v>
      </c>
      <c r="CF592" s="84">
        <f t="shared" si="1176"/>
        <v>956.18490526921573</v>
      </c>
      <c r="CG592" s="83">
        <f t="shared" si="1122"/>
        <v>0</v>
      </c>
      <c r="CH592" s="83">
        <f t="shared" si="1177"/>
        <v>2.8252303382275414</v>
      </c>
      <c r="CI592" s="83">
        <f t="shared" si="1123"/>
        <v>2.8252303382275414</v>
      </c>
      <c r="CJ592" s="143">
        <f t="shared" si="1124"/>
        <v>0.02</v>
      </c>
      <c r="CK592" s="83">
        <f t="shared" si="1178"/>
        <v>1.7056910799758587E-2</v>
      </c>
      <c r="CL592" s="84">
        <f t="shared" si="1179"/>
        <v>896.04584568560028</v>
      </c>
      <c r="CM592" s="83">
        <f t="shared" si="1125"/>
        <v>0</v>
      </c>
      <c r="CN592" s="83">
        <f t="shared" si="1180"/>
        <v>2.7841436717696419</v>
      </c>
      <c r="CO592" s="83">
        <f t="shared" si="1126"/>
        <v>2.7841436717696419</v>
      </c>
      <c r="CP592" s="143">
        <f t="shared" si="1127"/>
        <v>0.02</v>
      </c>
      <c r="CQ592" s="83">
        <f t="shared" si="1181"/>
        <v>1.7216564504283886E-2</v>
      </c>
      <c r="CR592" s="84">
        <f t="shared" si="1182"/>
        <v>883.42049981981336</v>
      </c>
      <c r="CS592" s="83">
        <f t="shared" si="1128"/>
        <v>0</v>
      </c>
      <c r="CT592" s="83">
        <f t="shared" si="1183"/>
        <v>2.7772555447238085</v>
      </c>
      <c r="CU592" s="83">
        <f t="shared" si="1129"/>
        <v>2.7772555447238085</v>
      </c>
      <c r="CV592" s="143">
        <f t="shared" si="1130"/>
        <v>0.02</v>
      </c>
      <c r="CW592" s="83">
        <f t="shared" si="1184"/>
        <v>1.7244526987183949E-2</v>
      </c>
      <c r="CX592" s="84">
        <f t="shared" si="1185"/>
        <v>882.14551461921462</v>
      </c>
      <c r="CY592" s="83">
        <f t="shared" si="1131"/>
        <v>0</v>
      </c>
      <c r="CZ592" s="83">
        <f t="shared" si="1186"/>
        <v>2.7765935245567723</v>
      </c>
      <c r="DA592" s="83">
        <f t="shared" si="1132"/>
        <v>2.7765935245567723</v>
      </c>
      <c r="DB592" s="143">
        <f t="shared" si="1133"/>
        <v>0.02</v>
      </c>
      <c r="DC592" s="83">
        <f t="shared" si="1187"/>
        <v>1.7245446767325881E-2</v>
      </c>
      <c r="DD592" s="84">
        <f t="shared" si="1188"/>
        <v>882.08717344744991</v>
      </c>
      <c r="DE592" s="86">
        <f t="shared" si="1134"/>
        <v>2994.7949660599061</v>
      </c>
      <c r="DF592" s="86">
        <f t="shared" si="1135"/>
        <v>1197.9179864239625</v>
      </c>
      <c r="DG592" s="86">
        <f t="shared" si="1136"/>
        <v>748.69874151497652</v>
      </c>
      <c r="DH592" s="86">
        <f t="shared" si="1137"/>
        <v>0.17771208455582721</v>
      </c>
      <c r="DI592" s="86">
        <f t="shared" si="1138"/>
        <v>0.2945265471616626</v>
      </c>
      <c r="DJ592" s="86">
        <f t="shared" si="1139"/>
        <v>11.815521273252195</v>
      </c>
      <c r="DK592" s="86">
        <f t="shared" si="1140"/>
        <v>-438.89666280922165</v>
      </c>
      <c r="DL592" s="86">
        <f t="shared" si="1198"/>
        <v>-438.89666280922165</v>
      </c>
      <c r="DM592" s="86">
        <f t="shared" si="1141"/>
        <v>-438.89666280922165</v>
      </c>
      <c r="DN592" s="85">
        <f t="shared" si="1142"/>
        <v>0</v>
      </c>
      <c r="DO592" s="85">
        <f t="shared" si="1189"/>
        <v>0</v>
      </c>
      <c r="DP592" s="85">
        <f t="shared" si="1143"/>
        <v>0</v>
      </c>
      <c r="DQ592" s="85">
        <f t="shared" si="1190"/>
        <v>0</v>
      </c>
      <c r="DR592" s="85">
        <f t="shared" si="1144"/>
        <v>0</v>
      </c>
      <c r="DS592" s="85">
        <f t="shared" si="1191"/>
        <v>0</v>
      </c>
      <c r="DT592" s="81"/>
      <c r="DU592" s="81"/>
      <c r="DV592" s="81">
        <f t="shared" si="1192"/>
        <v>0</v>
      </c>
      <c r="DW592" s="100"/>
    </row>
    <row r="593" spans="1:127" x14ac:dyDescent="0.2">
      <c r="A593" s="59">
        <f t="shared" si="1145"/>
        <v>78.40000000000002</v>
      </c>
      <c r="B593" s="44">
        <f t="shared" si="1146"/>
        <v>78400.000000000015</v>
      </c>
      <c r="C593" s="52">
        <f t="shared" si="1080"/>
        <v>133.33333333333334</v>
      </c>
      <c r="D593" s="50">
        <f t="shared" si="1081"/>
        <v>4</v>
      </c>
      <c r="E593" s="44">
        <f t="shared" si="1082"/>
        <v>4.13</v>
      </c>
      <c r="F593" s="47">
        <f t="shared" si="1083"/>
        <v>0.02</v>
      </c>
      <c r="G593" s="52">
        <f t="shared" si="1147"/>
        <v>2.4280891762288991E-2</v>
      </c>
      <c r="H593" s="57">
        <f t="shared" si="1148"/>
        <v>737.75456424080369</v>
      </c>
      <c r="I593" s="52">
        <f t="shared" si="1149"/>
        <v>0</v>
      </c>
      <c r="J593" s="54">
        <f t="shared" si="1150"/>
        <v>2324.6536732611967</v>
      </c>
      <c r="K593" s="46">
        <f t="shared" si="1193"/>
        <v>2324.6536732611967</v>
      </c>
      <c r="L593" s="80">
        <f t="shared" si="1084"/>
        <v>0</v>
      </c>
      <c r="M593" s="142">
        <f t="shared" si="1085"/>
        <v>0</v>
      </c>
      <c r="N593" s="60">
        <f t="shared" si="1086"/>
        <v>4.13</v>
      </c>
      <c r="O593" s="53">
        <f t="shared" si="1087"/>
        <v>0</v>
      </c>
      <c r="P593" s="58">
        <f t="shared" si="1151"/>
        <v>2.7893342909948995</v>
      </c>
      <c r="Q593" s="49">
        <f t="shared" si="1088"/>
        <v>2.7893342909948995</v>
      </c>
      <c r="R593" s="143">
        <f t="shared" si="1089"/>
        <v>0.02</v>
      </c>
      <c r="S593" s="51">
        <f t="shared" si="1152"/>
        <v>1.884070226322063E-2</v>
      </c>
      <c r="T593" s="57">
        <f t="shared" si="1153"/>
        <v>751.00400578941355</v>
      </c>
      <c r="U593" s="53">
        <f t="shared" si="1090"/>
        <v>0</v>
      </c>
      <c r="V593" s="58">
        <f t="shared" si="1154"/>
        <v>2.7888369766308712</v>
      </c>
      <c r="W593" s="49">
        <f t="shared" si="1091"/>
        <v>2.7888369766308712</v>
      </c>
      <c r="X593" s="143">
        <f t="shared" si="1092"/>
        <v>0.02</v>
      </c>
      <c r="Y593" s="51">
        <f t="shared" si="1155"/>
        <v>1.8245880481964877E-2</v>
      </c>
      <c r="Z593" s="57">
        <f t="shared" si="1156"/>
        <v>735.64004128664203</v>
      </c>
      <c r="AA593" s="53">
        <f t="shared" si="1093"/>
        <v>0</v>
      </c>
      <c r="AB593" s="58">
        <f t="shared" si="1157"/>
        <v>2.7894785144933736</v>
      </c>
      <c r="AC593" s="49">
        <f t="shared" si="1094"/>
        <v>2.7894785144933736</v>
      </c>
      <c r="AD593" s="143">
        <f t="shared" si="1095"/>
        <v>0.02</v>
      </c>
      <c r="AE593" s="49">
        <f t="shared" si="1194"/>
        <v>1.8193190633115877E-2</v>
      </c>
      <c r="AF593" s="57">
        <f t="shared" si="1158"/>
        <v>732.66837615758959</v>
      </c>
      <c r="AG593" s="53">
        <f t="shared" si="1096"/>
        <v>0</v>
      </c>
      <c r="AH593" s="58">
        <f t="shared" si="1159"/>
        <v>2.7897114727213048</v>
      </c>
      <c r="AI593" s="49">
        <f t="shared" si="1097"/>
        <v>2.7897114727213048</v>
      </c>
      <c r="AJ593" s="143">
        <f t="shared" si="1098"/>
        <v>0.02</v>
      </c>
      <c r="AK593" s="51">
        <f t="shared" si="1160"/>
        <v>1.819374895797728E-2</v>
      </c>
      <c r="AL593" s="57">
        <f t="shared" si="1161"/>
        <v>732.33823474548967</v>
      </c>
      <c r="AM593" s="53">
        <f t="shared" si="1099"/>
        <v>0</v>
      </c>
      <c r="AN593" s="58">
        <f t="shared" si="1162"/>
        <v>2.7897395389904469</v>
      </c>
      <c r="AO593" s="49">
        <f t="shared" si="1100"/>
        <v>2.7897395389904469</v>
      </c>
      <c r="AP593" s="143">
        <f t="shared" si="1101"/>
        <v>0.02</v>
      </c>
      <c r="AQ593" s="51">
        <f t="shared" si="1163"/>
        <v>1.8194044607709476E-2</v>
      </c>
      <c r="AR593" s="57">
        <f t="shared" si="1164"/>
        <v>732.30828885848575</v>
      </c>
      <c r="AS593" s="44">
        <f t="shared" si="1102"/>
        <v>4184.3766118701533</v>
      </c>
      <c r="AT593" s="44">
        <f t="shared" si="1103"/>
        <v>1673.7506447480614</v>
      </c>
      <c r="AU593" s="44">
        <f t="shared" si="1104"/>
        <v>1046.0941529675383</v>
      </c>
      <c r="AV593" s="47">
        <f t="shared" si="1105"/>
        <v>1.2895686545808276</v>
      </c>
      <c r="AW593" s="47">
        <f t="shared" si="1106"/>
        <v>8.840814363852628</v>
      </c>
      <c r="AX593" s="86">
        <f t="shared" si="1107"/>
        <v>165.11863408473991</v>
      </c>
      <c r="AY593" s="86">
        <f t="shared" si="1108"/>
        <v>41.005164545591029</v>
      </c>
      <c r="AZ593" s="10">
        <f t="shared" si="1165"/>
        <v>41.005164545591029</v>
      </c>
      <c r="BA593" s="44">
        <f t="shared" si="1109"/>
        <v>41.005164545591029</v>
      </c>
      <c r="BB593" s="9">
        <f t="shared" si="1110"/>
        <v>41.005164545591029</v>
      </c>
      <c r="BC593" s="45">
        <f t="shared" si="1199"/>
        <v>5467.3552727454708</v>
      </c>
      <c r="BD593" s="9">
        <f t="shared" si="1111"/>
        <v>41.005164545591029</v>
      </c>
      <c r="BE593" s="45">
        <f t="shared" si="1195"/>
        <v>5467.3552727454708</v>
      </c>
      <c r="BF593" s="9">
        <f t="shared" si="1112"/>
        <v>41.005164545591029</v>
      </c>
      <c r="BG593" s="45">
        <f t="shared" si="1196"/>
        <v>5467.3552727454708</v>
      </c>
      <c r="BH593" s="58"/>
      <c r="BI593" s="58"/>
      <c r="BJ593" s="58">
        <f t="shared" si="1166"/>
        <v>-41.005164545591029</v>
      </c>
      <c r="BK593" s="97"/>
      <c r="BL593" s="44"/>
      <c r="BM593" s="82">
        <f t="shared" si="1167"/>
        <v>58.800000000000004</v>
      </c>
      <c r="BN593" s="86">
        <f t="shared" si="1168"/>
        <v>58800</v>
      </c>
      <c r="BO593" s="86">
        <f t="shared" si="1169"/>
        <v>100</v>
      </c>
      <c r="BP593" s="84">
        <f t="shared" si="1113"/>
        <v>4</v>
      </c>
      <c r="BQ593" s="84">
        <f t="shared" si="1114"/>
        <v>4.13</v>
      </c>
      <c r="BR593" s="84">
        <f t="shared" si="1115"/>
        <v>0.02</v>
      </c>
      <c r="BS593" s="84">
        <f t="shared" si="1170"/>
        <v>3.2069943074937914E-2</v>
      </c>
      <c r="BT593" s="84">
        <f t="shared" si="1171"/>
        <v>964.73904616699167</v>
      </c>
      <c r="BU593" s="84">
        <f t="shared" si="1172"/>
        <v>0</v>
      </c>
      <c r="BV593" s="83">
        <f t="shared" si="1173"/>
        <v>1667.0122811443923</v>
      </c>
      <c r="BW593" s="81">
        <f t="shared" si="1197"/>
        <v>1667.0122811443923</v>
      </c>
      <c r="BX593" s="83">
        <f t="shared" si="1116"/>
        <v>0</v>
      </c>
      <c r="BY593" s="141">
        <f t="shared" si="1117"/>
        <v>0</v>
      </c>
      <c r="BZ593" s="83">
        <f t="shared" si="1118"/>
        <v>4.13</v>
      </c>
      <c r="CA593" s="83">
        <f t="shared" si="1119"/>
        <v>0</v>
      </c>
      <c r="CB593" s="83">
        <f t="shared" si="1174"/>
        <v>2.8323944468784883</v>
      </c>
      <c r="CC593" s="83">
        <f t="shared" si="1120"/>
        <v>2.8323944468784883</v>
      </c>
      <c r="CD593" s="143">
        <f t="shared" si="1121"/>
        <v>0.02</v>
      </c>
      <c r="CE593" s="83">
        <f t="shared" si="1175"/>
        <v>1.7862523213569861E-2</v>
      </c>
      <c r="CF593" s="84">
        <f t="shared" si="1176"/>
        <v>956.815781462431</v>
      </c>
      <c r="CG593" s="83">
        <f t="shared" si="1122"/>
        <v>0</v>
      </c>
      <c r="CH593" s="83">
        <f t="shared" si="1177"/>
        <v>2.8259443809049842</v>
      </c>
      <c r="CI593" s="83">
        <f t="shared" si="1123"/>
        <v>2.8259443809049842</v>
      </c>
      <c r="CJ593" s="143">
        <f t="shared" si="1124"/>
        <v>0.02</v>
      </c>
      <c r="CK593" s="83">
        <f t="shared" si="1178"/>
        <v>1.7054910799758589E-2</v>
      </c>
      <c r="CL593" s="84">
        <f t="shared" si="1179"/>
        <v>896.64954551739731</v>
      </c>
      <c r="CM593" s="83">
        <f t="shared" si="1125"/>
        <v>0</v>
      </c>
      <c r="CN593" s="83">
        <f t="shared" si="1180"/>
        <v>2.7847041192895969</v>
      </c>
      <c r="CO593" s="83">
        <f t="shared" si="1126"/>
        <v>2.7847041192895969</v>
      </c>
      <c r="CP593" s="143">
        <f t="shared" si="1127"/>
        <v>0.02</v>
      </c>
      <c r="CQ593" s="83">
        <f t="shared" si="1181"/>
        <v>1.7214564504283887E-2</v>
      </c>
      <c r="CR593" s="84">
        <f t="shared" si="1182"/>
        <v>884.03884307123553</v>
      </c>
      <c r="CS593" s="83">
        <f t="shared" si="1128"/>
        <v>0</v>
      </c>
      <c r="CT593" s="83">
        <f t="shared" si="1183"/>
        <v>2.7777959600229605</v>
      </c>
      <c r="CU593" s="83">
        <f t="shared" si="1129"/>
        <v>2.7777959600229605</v>
      </c>
      <c r="CV593" s="143">
        <f t="shared" si="1130"/>
        <v>0.02</v>
      </c>
      <c r="CW593" s="83">
        <f t="shared" si="1184"/>
        <v>1.724252698718395E-2</v>
      </c>
      <c r="CX593" s="84">
        <f t="shared" si="1185"/>
        <v>882.76639831930993</v>
      </c>
      <c r="CY593" s="83">
        <f t="shared" si="1131"/>
        <v>0</v>
      </c>
      <c r="CZ593" s="83">
        <f t="shared" si="1186"/>
        <v>2.7771323888014461</v>
      </c>
      <c r="DA593" s="83">
        <f t="shared" si="1132"/>
        <v>2.7771323888014461</v>
      </c>
      <c r="DB593" s="143">
        <f t="shared" si="1133"/>
        <v>0.02</v>
      </c>
      <c r="DC593" s="83">
        <f t="shared" si="1187"/>
        <v>1.7243446767325882E-2</v>
      </c>
      <c r="DD593" s="84">
        <f t="shared" si="1188"/>
        <v>882.70823831037683</v>
      </c>
      <c r="DE593" s="86">
        <f t="shared" si="1134"/>
        <v>3000.6221060599064</v>
      </c>
      <c r="DF593" s="86">
        <f t="shared" si="1135"/>
        <v>1200.2488424239625</v>
      </c>
      <c r="DG593" s="86">
        <f t="shared" si="1136"/>
        <v>750.1555265149766</v>
      </c>
      <c r="DH593" s="86">
        <f t="shared" si="1137"/>
        <v>0.17722287578660681</v>
      </c>
      <c r="DI593" s="86">
        <f t="shared" si="1138"/>
        <v>0.29303898725978361</v>
      </c>
      <c r="DJ593" s="86">
        <f t="shared" si="1139"/>
        <v>11.703660532399432</v>
      </c>
      <c r="DK593" s="86">
        <f t="shared" si="1140"/>
        <v>-441.29946352890937</v>
      </c>
      <c r="DL593" s="86">
        <f t="shared" si="1198"/>
        <v>-441.29946352890937</v>
      </c>
      <c r="DM593" s="86">
        <f t="shared" si="1141"/>
        <v>-441.29946352890937</v>
      </c>
      <c r="DN593" s="85">
        <f t="shared" si="1142"/>
        <v>0</v>
      </c>
      <c r="DO593" s="85">
        <f t="shared" si="1189"/>
        <v>0</v>
      </c>
      <c r="DP593" s="85">
        <f t="shared" si="1143"/>
        <v>0</v>
      </c>
      <c r="DQ593" s="85">
        <f t="shared" si="1190"/>
        <v>0</v>
      </c>
      <c r="DR593" s="85">
        <f t="shared" si="1144"/>
        <v>0</v>
      </c>
      <c r="DS593" s="85">
        <f t="shared" si="1191"/>
        <v>0</v>
      </c>
      <c r="DT593" s="81"/>
      <c r="DU593" s="81"/>
      <c r="DV593" s="81">
        <f t="shared" si="1192"/>
        <v>0</v>
      </c>
      <c r="DW593" s="100"/>
    </row>
    <row r="594" spans="1:127" x14ac:dyDescent="0.2">
      <c r="A594" s="59">
        <f t="shared" si="1145"/>
        <v>78.533333333333346</v>
      </c>
      <c r="B594" s="44">
        <f t="shared" si="1146"/>
        <v>78533.333333333343</v>
      </c>
      <c r="C594" s="52">
        <f t="shared" si="1080"/>
        <v>133.33333333333334</v>
      </c>
      <c r="D594" s="50">
        <f t="shared" si="1081"/>
        <v>4</v>
      </c>
      <c r="E594" s="44">
        <f t="shared" si="1082"/>
        <v>4.13</v>
      </c>
      <c r="F594" s="47">
        <f t="shared" si="1083"/>
        <v>0.02</v>
      </c>
      <c r="G594" s="52">
        <f t="shared" si="1147"/>
        <v>2.4278225095622323E-2</v>
      </c>
      <c r="H594" s="57">
        <f t="shared" si="1148"/>
        <v>738.53840793503957</v>
      </c>
      <c r="I594" s="52">
        <f t="shared" si="1149"/>
        <v>0</v>
      </c>
      <c r="J594" s="54">
        <f t="shared" si="1150"/>
        <v>2328.9700732611964</v>
      </c>
      <c r="K594" s="46">
        <f t="shared" si="1193"/>
        <v>2328.9700732611964</v>
      </c>
      <c r="L594" s="80">
        <f t="shared" si="1084"/>
        <v>0</v>
      </c>
      <c r="M594" s="142">
        <f t="shared" si="1085"/>
        <v>0</v>
      </c>
      <c r="N594" s="60">
        <f t="shared" si="1086"/>
        <v>4.13</v>
      </c>
      <c r="O594" s="53">
        <f t="shared" si="1087"/>
        <v>0</v>
      </c>
      <c r="P594" s="58">
        <f t="shared" si="1151"/>
        <v>2.7895950002982208</v>
      </c>
      <c r="Q594" s="49">
        <f t="shared" si="1088"/>
        <v>2.7895950002982208</v>
      </c>
      <c r="R594" s="143">
        <f t="shared" si="1089"/>
        <v>0.02</v>
      </c>
      <c r="S594" s="51">
        <f t="shared" si="1152"/>
        <v>1.8838035596553962E-2</v>
      </c>
      <c r="T594" s="57">
        <f t="shared" si="1153"/>
        <v>751.90454892812147</v>
      </c>
      <c r="U594" s="53">
        <f t="shared" si="1090"/>
        <v>0</v>
      </c>
      <c r="V594" s="58">
        <f t="shared" si="1154"/>
        <v>2.7891361431343347</v>
      </c>
      <c r="W594" s="49">
        <f t="shared" si="1091"/>
        <v>2.7891361431343347</v>
      </c>
      <c r="X594" s="143">
        <f t="shared" si="1092"/>
        <v>0.02</v>
      </c>
      <c r="Y594" s="51">
        <f t="shared" si="1155"/>
        <v>1.8243213815298209E-2</v>
      </c>
      <c r="Z594" s="57">
        <f t="shared" si="1156"/>
        <v>736.51230678902471</v>
      </c>
      <c r="AA594" s="53">
        <f t="shared" si="1093"/>
        <v>0</v>
      </c>
      <c r="AB594" s="58">
        <f t="shared" si="1157"/>
        <v>2.7897267893011719</v>
      </c>
      <c r="AC594" s="49">
        <f t="shared" si="1094"/>
        <v>2.7897267893011719</v>
      </c>
      <c r="AD594" s="143">
        <f t="shared" si="1095"/>
        <v>0.02</v>
      </c>
      <c r="AE594" s="49">
        <f t="shared" si="1194"/>
        <v>1.8190523966449209E-2</v>
      </c>
      <c r="AF594" s="57">
        <f t="shared" si="1158"/>
        <v>733.53792254796383</v>
      </c>
      <c r="AG594" s="53">
        <f t="shared" si="1096"/>
        <v>0</v>
      </c>
      <c r="AH594" s="58">
        <f t="shared" si="1159"/>
        <v>2.7899500373969279</v>
      </c>
      <c r="AI594" s="49">
        <f t="shared" si="1097"/>
        <v>2.7899500373969279</v>
      </c>
      <c r="AJ594" s="143">
        <f t="shared" si="1098"/>
        <v>0.02</v>
      </c>
      <c r="AK594" s="51">
        <f t="shared" si="1160"/>
        <v>1.8191082291310612E-2</v>
      </c>
      <c r="AL594" s="57">
        <f t="shared" si="1161"/>
        <v>733.20773520829312</v>
      </c>
      <c r="AM594" s="53">
        <f t="shared" si="1099"/>
        <v>0</v>
      </c>
      <c r="AN594" s="58">
        <f t="shared" si="1162"/>
        <v>2.7899770068818688</v>
      </c>
      <c r="AO594" s="49">
        <f t="shared" si="1100"/>
        <v>2.7899770068818688</v>
      </c>
      <c r="AP594" s="143">
        <f t="shared" si="1101"/>
        <v>0.02</v>
      </c>
      <c r="AQ594" s="51">
        <f t="shared" si="1163"/>
        <v>1.8191377941042808E-2</v>
      </c>
      <c r="AR594" s="57">
        <f t="shared" si="1164"/>
        <v>733.17779470398887</v>
      </c>
      <c r="AS594" s="44">
        <f t="shared" si="1102"/>
        <v>4192.1461318701531</v>
      </c>
      <c r="AT594" s="44">
        <f t="shared" si="1103"/>
        <v>1676.8584527480614</v>
      </c>
      <c r="AU594" s="44">
        <f t="shared" si="1104"/>
        <v>1048.0365329675383</v>
      </c>
      <c r="AV594" s="47">
        <f t="shared" si="1105"/>
        <v>1.2820758730037685</v>
      </c>
      <c r="AW594" s="47">
        <f t="shared" si="1106"/>
        <v>8.7445000409853062</v>
      </c>
      <c r="AX594" s="86">
        <f t="shared" si="1107"/>
        <v>162.24190851169837</v>
      </c>
      <c r="AY594" s="86">
        <f t="shared" si="1108"/>
        <v>40.36496246709504</v>
      </c>
      <c r="AZ594" s="10">
        <f t="shared" si="1165"/>
        <v>40.36496246709504</v>
      </c>
      <c r="BA594" s="44">
        <f t="shared" si="1109"/>
        <v>40.36496246709504</v>
      </c>
      <c r="BB594" s="9">
        <f t="shared" si="1110"/>
        <v>40.36496246709504</v>
      </c>
      <c r="BC594" s="45">
        <f t="shared" si="1199"/>
        <v>5381.994995612672</v>
      </c>
      <c r="BD594" s="9">
        <f t="shared" si="1111"/>
        <v>40.36496246709504</v>
      </c>
      <c r="BE594" s="45">
        <f t="shared" si="1195"/>
        <v>5381.994995612672</v>
      </c>
      <c r="BF594" s="9">
        <f t="shared" si="1112"/>
        <v>40.36496246709504</v>
      </c>
      <c r="BG594" s="45">
        <f t="shared" si="1196"/>
        <v>5381.994995612672</v>
      </c>
      <c r="BH594" s="58"/>
      <c r="BI594" s="58"/>
      <c r="BJ594" s="58">
        <f t="shared" si="1166"/>
        <v>-40.36496246709504</v>
      </c>
      <c r="BK594" s="97"/>
      <c r="BL594" s="44"/>
      <c r="BM594" s="82">
        <f t="shared" si="1167"/>
        <v>58.9</v>
      </c>
      <c r="BN594" s="86">
        <f t="shared" si="1168"/>
        <v>58900</v>
      </c>
      <c r="BO594" s="86">
        <f t="shared" si="1169"/>
        <v>100</v>
      </c>
      <c r="BP594" s="84">
        <f t="shared" si="1113"/>
        <v>4</v>
      </c>
      <c r="BQ594" s="84">
        <f t="shared" si="1114"/>
        <v>4.13</v>
      </c>
      <c r="BR594" s="84">
        <f t="shared" si="1115"/>
        <v>0.02</v>
      </c>
      <c r="BS594" s="84">
        <f t="shared" si="1170"/>
        <v>3.2067943074937912E-2</v>
      </c>
      <c r="BT594" s="84">
        <f t="shared" si="1171"/>
        <v>965.51553389277706</v>
      </c>
      <c r="BU594" s="84">
        <f t="shared" si="1172"/>
        <v>0</v>
      </c>
      <c r="BV594" s="83">
        <f t="shared" si="1173"/>
        <v>1670.2495811443921</v>
      </c>
      <c r="BW594" s="81">
        <f t="shared" si="1197"/>
        <v>1670.2495811443921</v>
      </c>
      <c r="BX594" s="83">
        <f t="shared" si="1116"/>
        <v>0</v>
      </c>
      <c r="BY594" s="141">
        <f t="shared" si="1117"/>
        <v>0</v>
      </c>
      <c r="BZ594" s="83">
        <f t="shared" si="1118"/>
        <v>4.13</v>
      </c>
      <c r="CA594" s="83">
        <f t="shared" si="1119"/>
        <v>0</v>
      </c>
      <c r="CB594" s="83">
        <f t="shared" si="1174"/>
        <v>2.8332491846031358</v>
      </c>
      <c r="CC594" s="83">
        <f t="shared" si="1120"/>
        <v>2.8332491846031358</v>
      </c>
      <c r="CD594" s="143">
        <f t="shared" si="1121"/>
        <v>0.02</v>
      </c>
      <c r="CE594" s="83">
        <f t="shared" si="1175"/>
        <v>1.7860523213569863E-2</v>
      </c>
      <c r="CF594" s="84">
        <f t="shared" si="1176"/>
        <v>957.44639713226661</v>
      </c>
      <c r="CG594" s="83">
        <f t="shared" si="1122"/>
        <v>0</v>
      </c>
      <c r="CH594" s="83">
        <f t="shared" si="1177"/>
        <v>2.8266596101643149</v>
      </c>
      <c r="CI594" s="83">
        <f t="shared" si="1123"/>
        <v>2.8266596101643149</v>
      </c>
      <c r="CJ594" s="143">
        <f t="shared" si="1124"/>
        <v>0.02</v>
      </c>
      <c r="CK594" s="83">
        <f t="shared" si="1178"/>
        <v>1.705291079975859E-2</v>
      </c>
      <c r="CL594" s="84">
        <f t="shared" si="1179"/>
        <v>897.25302203714023</v>
      </c>
      <c r="CM594" s="83">
        <f t="shared" si="1125"/>
        <v>0</v>
      </c>
      <c r="CN594" s="83">
        <f t="shared" si="1180"/>
        <v>2.785265707150768</v>
      </c>
      <c r="CO594" s="83">
        <f t="shared" si="1126"/>
        <v>2.785265707150768</v>
      </c>
      <c r="CP594" s="143">
        <f t="shared" si="1127"/>
        <v>0.02</v>
      </c>
      <c r="CQ594" s="83">
        <f t="shared" si="1181"/>
        <v>1.7212564504283889E-2</v>
      </c>
      <c r="CR594" s="84">
        <f t="shared" si="1182"/>
        <v>884.65699005443014</v>
      </c>
      <c r="CS594" s="83">
        <f t="shared" si="1128"/>
        <v>0</v>
      </c>
      <c r="CT594" s="83">
        <f t="shared" si="1183"/>
        <v>2.7783376057290599</v>
      </c>
      <c r="CU594" s="83">
        <f t="shared" si="1129"/>
        <v>2.7783376057290599</v>
      </c>
      <c r="CV594" s="143">
        <f t="shared" si="1130"/>
        <v>0.02</v>
      </c>
      <c r="CW594" s="83">
        <f t="shared" si="1184"/>
        <v>1.7240526987183952E-2</v>
      </c>
      <c r="CX594" s="84">
        <f t="shared" si="1185"/>
        <v>883.38708922804904</v>
      </c>
      <c r="CY594" s="83">
        <f t="shared" si="1131"/>
        <v>0</v>
      </c>
      <c r="CZ594" s="83">
        <f t="shared" si="1186"/>
        <v>2.7776724977085996</v>
      </c>
      <c r="DA594" s="83">
        <f t="shared" si="1132"/>
        <v>2.7776724977085996</v>
      </c>
      <c r="DB594" s="143">
        <f t="shared" si="1133"/>
        <v>0.02</v>
      </c>
      <c r="DC594" s="83">
        <f t="shared" si="1187"/>
        <v>1.7241446767325884E-2</v>
      </c>
      <c r="DD594" s="84">
        <f t="shared" si="1188"/>
        <v>883.32911064749885</v>
      </c>
      <c r="DE594" s="86">
        <f t="shared" si="1134"/>
        <v>3006.4492460599058</v>
      </c>
      <c r="DF594" s="86">
        <f t="shared" si="1135"/>
        <v>1202.5796984239623</v>
      </c>
      <c r="DG594" s="86">
        <f t="shared" si="1136"/>
        <v>751.61231151497645</v>
      </c>
      <c r="DH594" s="86">
        <f t="shared" si="1137"/>
        <v>0.17673568784272733</v>
      </c>
      <c r="DI594" s="86">
        <f t="shared" si="1138"/>
        <v>0.29156098330896102</v>
      </c>
      <c r="DJ594" s="86">
        <f t="shared" si="1139"/>
        <v>11.59301139618333</v>
      </c>
      <c r="DK594" s="86">
        <f t="shared" si="1140"/>
        <v>-443.70087416448763</v>
      </c>
      <c r="DL594" s="86">
        <f t="shared" si="1198"/>
        <v>-443.70087416448763</v>
      </c>
      <c r="DM594" s="86">
        <f t="shared" si="1141"/>
        <v>-443.70087416448763</v>
      </c>
      <c r="DN594" s="85">
        <f t="shared" si="1142"/>
        <v>0</v>
      </c>
      <c r="DO594" s="85">
        <f t="shared" si="1189"/>
        <v>0</v>
      </c>
      <c r="DP594" s="85">
        <f t="shared" si="1143"/>
        <v>0</v>
      </c>
      <c r="DQ594" s="85">
        <f t="shared" si="1190"/>
        <v>0</v>
      </c>
      <c r="DR594" s="85">
        <f t="shared" si="1144"/>
        <v>0</v>
      </c>
      <c r="DS594" s="85">
        <f t="shared" si="1191"/>
        <v>0</v>
      </c>
      <c r="DT594" s="81"/>
      <c r="DU594" s="81"/>
      <c r="DV594" s="81">
        <f t="shared" si="1192"/>
        <v>0</v>
      </c>
      <c r="DW594" s="100"/>
    </row>
    <row r="595" spans="1:127" x14ac:dyDescent="0.2">
      <c r="A595" s="59">
        <f t="shared" si="1145"/>
        <v>78.666666666666671</v>
      </c>
      <c r="B595" s="44">
        <f t="shared" si="1146"/>
        <v>78666.666666666672</v>
      </c>
      <c r="C595" s="52">
        <f t="shared" si="1080"/>
        <v>133.33333333333334</v>
      </c>
      <c r="D595" s="50">
        <f t="shared" si="1081"/>
        <v>4</v>
      </c>
      <c r="E595" s="44">
        <f t="shared" si="1082"/>
        <v>4.13</v>
      </c>
      <c r="F595" s="47">
        <f t="shared" si="1083"/>
        <v>0.02</v>
      </c>
      <c r="G595" s="52">
        <f t="shared" si="1147"/>
        <v>2.4275558428955655E-2</v>
      </c>
      <c r="H595" s="57">
        <f t="shared" si="1148"/>
        <v>739.32216553834189</v>
      </c>
      <c r="I595" s="52">
        <f t="shared" si="1149"/>
        <v>0</v>
      </c>
      <c r="J595" s="54">
        <f t="shared" si="1150"/>
        <v>2333.2864732611965</v>
      </c>
      <c r="K595" s="46">
        <f t="shared" si="1193"/>
        <v>2333.2864732611965</v>
      </c>
      <c r="L595" s="80">
        <f t="shared" si="1084"/>
        <v>0</v>
      </c>
      <c r="M595" s="142">
        <f t="shared" si="1085"/>
        <v>0</v>
      </c>
      <c r="N595" s="60">
        <f t="shared" si="1086"/>
        <v>4.13</v>
      </c>
      <c r="O595" s="53">
        <f t="shared" si="1087"/>
        <v>0</v>
      </c>
      <c r="P595" s="58">
        <f t="shared" si="1151"/>
        <v>2.7898579317134593</v>
      </c>
      <c r="Q595" s="49">
        <f t="shared" si="1088"/>
        <v>2.7898579317134593</v>
      </c>
      <c r="R595" s="143">
        <f t="shared" si="1089"/>
        <v>0.02</v>
      </c>
      <c r="S595" s="51">
        <f t="shared" si="1152"/>
        <v>1.8835368929887294E-2</v>
      </c>
      <c r="T595" s="57">
        <f t="shared" si="1153"/>
        <v>752.80488044631466</v>
      </c>
      <c r="U595" s="53">
        <f t="shared" si="1090"/>
        <v>0</v>
      </c>
      <c r="V595" s="58">
        <f t="shared" si="1154"/>
        <v>2.789438261104344</v>
      </c>
      <c r="W595" s="49">
        <f t="shared" si="1091"/>
        <v>2.789438261104344</v>
      </c>
      <c r="X595" s="143">
        <f t="shared" si="1092"/>
        <v>0.02</v>
      </c>
      <c r="Y595" s="51">
        <f t="shared" si="1155"/>
        <v>1.824054714863154E-2</v>
      </c>
      <c r="Z595" s="57">
        <f t="shared" si="1156"/>
        <v>737.38435125229546</v>
      </c>
      <c r="AA595" s="53">
        <f t="shared" si="1093"/>
        <v>0</v>
      </c>
      <c r="AB595" s="58">
        <f t="shared" si="1157"/>
        <v>2.789977856842361</v>
      </c>
      <c r="AC595" s="49">
        <f t="shared" si="1094"/>
        <v>2.789977856842361</v>
      </c>
      <c r="AD595" s="143">
        <f t="shared" si="1095"/>
        <v>0.02</v>
      </c>
      <c r="AE595" s="49">
        <f t="shared" si="1194"/>
        <v>1.8187857299782541E-2</v>
      </c>
      <c r="AF595" s="57">
        <f t="shared" si="1158"/>
        <v>734.40726410035165</v>
      </c>
      <c r="AG595" s="53">
        <f t="shared" si="1096"/>
        <v>0</v>
      </c>
      <c r="AH595" s="58">
        <f t="shared" si="1159"/>
        <v>2.790191381840502</v>
      </c>
      <c r="AI595" s="49">
        <f t="shared" si="1097"/>
        <v>2.790191381840502</v>
      </c>
      <c r="AJ595" s="143">
        <f t="shared" si="1098"/>
        <v>0.02</v>
      </c>
      <c r="AK595" s="51">
        <f t="shared" si="1160"/>
        <v>1.8188415624643944E-2</v>
      </c>
      <c r="AL595" s="57">
        <f t="shared" si="1161"/>
        <v>734.07703387979416</v>
      </c>
      <c r="AM595" s="53">
        <f t="shared" si="1099"/>
        <v>0</v>
      </c>
      <c r="AN595" s="58">
        <f t="shared" si="1162"/>
        <v>2.7902172546913628</v>
      </c>
      <c r="AO595" s="49">
        <f t="shared" si="1100"/>
        <v>2.7902172546913628</v>
      </c>
      <c r="AP595" s="143">
        <f t="shared" si="1101"/>
        <v>0.02</v>
      </c>
      <c r="AQ595" s="51">
        <f t="shared" si="1163"/>
        <v>1.818871127437614E-2</v>
      </c>
      <c r="AR595" s="57">
        <f t="shared" si="1164"/>
        <v>734.04709910149654</v>
      </c>
      <c r="AS595" s="44">
        <f t="shared" si="1102"/>
        <v>4199.9156518701539</v>
      </c>
      <c r="AT595" s="44">
        <f t="shared" si="1103"/>
        <v>1679.9662607480614</v>
      </c>
      <c r="AU595" s="44">
        <f t="shared" si="1104"/>
        <v>1049.9789129675385</v>
      </c>
      <c r="AV595" s="47">
        <f t="shared" si="1105"/>
        <v>1.2746411694227884</v>
      </c>
      <c r="AW595" s="47">
        <f t="shared" si="1106"/>
        <v>8.6494204974269362</v>
      </c>
      <c r="AX595" s="86">
        <f t="shared" si="1107"/>
        <v>159.4207876340254</v>
      </c>
      <c r="AY595" s="86">
        <f t="shared" si="1108"/>
        <v>39.730217209775496</v>
      </c>
      <c r="AZ595" s="10">
        <f t="shared" si="1165"/>
        <v>39.730217209775496</v>
      </c>
      <c r="BA595" s="44">
        <f t="shared" si="1109"/>
        <v>39.730217209775496</v>
      </c>
      <c r="BB595" s="9">
        <f t="shared" si="1110"/>
        <v>39.730217209775496</v>
      </c>
      <c r="BC595" s="45">
        <f t="shared" si="1199"/>
        <v>5297.3622946367332</v>
      </c>
      <c r="BD595" s="9">
        <f t="shared" si="1111"/>
        <v>39.730217209775496</v>
      </c>
      <c r="BE595" s="45">
        <f t="shared" si="1195"/>
        <v>5297.3622946367332</v>
      </c>
      <c r="BF595" s="9">
        <f t="shared" si="1112"/>
        <v>39.730217209775496</v>
      </c>
      <c r="BG595" s="45">
        <f t="shared" si="1196"/>
        <v>5297.3622946367332</v>
      </c>
      <c r="BH595" s="58"/>
      <c r="BI595" s="58"/>
      <c r="BJ595" s="58">
        <f t="shared" si="1166"/>
        <v>-39.730217209775496</v>
      </c>
      <c r="BK595" s="97"/>
      <c r="BL595" s="44"/>
      <c r="BM595" s="82">
        <f t="shared" si="1167"/>
        <v>59</v>
      </c>
      <c r="BN595" s="86">
        <f t="shared" si="1168"/>
        <v>59000</v>
      </c>
      <c r="BO595" s="86">
        <f t="shared" si="1169"/>
        <v>100</v>
      </c>
      <c r="BP595" s="84">
        <f t="shared" si="1113"/>
        <v>4</v>
      </c>
      <c r="BQ595" s="84">
        <f t="shared" si="1114"/>
        <v>4.13</v>
      </c>
      <c r="BR595" s="84">
        <f t="shared" si="1115"/>
        <v>0.02</v>
      </c>
      <c r="BS595" s="84">
        <f t="shared" si="1170"/>
        <v>3.206594307493791E-2</v>
      </c>
      <c r="BT595" s="84">
        <f t="shared" si="1171"/>
        <v>966.29197319241234</v>
      </c>
      <c r="BU595" s="84">
        <f t="shared" si="1172"/>
        <v>0</v>
      </c>
      <c r="BV595" s="83">
        <f t="shared" si="1173"/>
        <v>1673.4868811443919</v>
      </c>
      <c r="BW595" s="81">
        <f t="shared" si="1197"/>
        <v>1673.4868811443919</v>
      </c>
      <c r="BX595" s="83">
        <f t="shared" si="1116"/>
        <v>0</v>
      </c>
      <c r="BY595" s="141">
        <f t="shared" si="1117"/>
        <v>0</v>
      </c>
      <c r="BZ595" s="83">
        <f t="shared" si="1118"/>
        <v>4.13</v>
      </c>
      <c r="CA595" s="83">
        <f t="shared" si="1119"/>
        <v>0</v>
      </c>
      <c r="CB595" s="83">
        <f t="shared" si="1174"/>
        <v>2.834106028277859</v>
      </c>
      <c r="CC595" s="83">
        <f t="shared" si="1120"/>
        <v>2.834106028277859</v>
      </c>
      <c r="CD595" s="143">
        <f t="shared" si="1121"/>
        <v>0.02</v>
      </c>
      <c r="CE595" s="83">
        <f t="shared" si="1175"/>
        <v>1.7858523213569864E-2</v>
      </c>
      <c r="CF595" s="84">
        <f t="shared" si="1176"/>
        <v>958.07675196694288</v>
      </c>
      <c r="CG595" s="83">
        <f t="shared" si="1122"/>
        <v>0</v>
      </c>
      <c r="CH595" s="83">
        <f t="shared" si="1177"/>
        <v>2.8273760240974188</v>
      </c>
      <c r="CI595" s="83">
        <f t="shared" si="1123"/>
        <v>2.8273760240974188</v>
      </c>
      <c r="CJ595" s="143">
        <f t="shared" si="1124"/>
        <v>0.02</v>
      </c>
      <c r="CK595" s="83">
        <f t="shared" si="1178"/>
        <v>1.7050910799758592E-2</v>
      </c>
      <c r="CL595" s="84">
        <f t="shared" si="1179"/>
        <v>897.85627510441589</v>
      </c>
      <c r="CM595" s="83">
        <f t="shared" si="1125"/>
        <v>0</v>
      </c>
      <c r="CN595" s="83">
        <f t="shared" si="1180"/>
        <v>2.7858284338528447</v>
      </c>
      <c r="CO595" s="83">
        <f t="shared" si="1126"/>
        <v>2.7858284338528447</v>
      </c>
      <c r="CP595" s="143">
        <f t="shared" si="1127"/>
        <v>0.02</v>
      </c>
      <c r="CQ595" s="83">
        <f t="shared" si="1181"/>
        <v>1.721056450428389E-2</v>
      </c>
      <c r="CR595" s="84">
        <f t="shared" si="1182"/>
        <v>885.27494059538196</v>
      </c>
      <c r="CS595" s="83">
        <f t="shared" si="1128"/>
        <v>0</v>
      </c>
      <c r="CT595" s="83">
        <f t="shared" si="1183"/>
        <v>2.7788804804555891</v>
      </c>
      <c r="CU595" s="83">
        <f t="shared" si="1129"/>
        <v>2.7788804804555891</v>
      </c>
      <c r="CV595" s="143">
        <f t="shared" si="1130"/>
        <v>0.02</v>
      </c>
      <c r="CW595" s="83">
        <f t="shared" si="1184"/>
        <v>1.7238526987183953E-2</v>
      </c>
      <c r="CX595" s="84">
        <f t="shared" si="1185"/>
        <v>884.0075871456396</v>
      </c>
      <c r="CY595" s="83">
        <f t="shared" si="1131"/>
        <v>0</v>
      </c>
      <c r="CZ595" s="83">
        <f t="shared" si="1186"/>
        <v>2.7782138498945415</v>
      </c>
      <c r="DA595" s="83">
        <f t="shared" si="1132"/>
        <v>2.7782138498945415</v>
      </c>
      <c r="DB595" s="143">
        <f t="shared" si="1133"/>
        <v>0.02</v>
      </c>
      <c r="DC595" s="83">
        <f t="shared" si="1187"/>
        <v>1.7239446767325885E-2</v>
      </c>
      <c r="DD595" s="84">
        <f t="shared" si="1188"/>
        <v>883.94979025539169</v>
      </c>
      <c r="DE595" s="86">
        <f t="shared" si="1134"/>
        <v>3012.2763860599052</v>
      </c>
      <c r="DF595" s="86">
        <f t="shared" si="1135"/>
        <v>1204.9105544239621</v>
      </c>
      <c r="DG595" s="86">
        <f t="shared" si="1136"/>
        <v>753.06909651497631</v>
      </c>
      <c r="DH595" s="86">
        <f t="shared" si="1137"/>
        <v>0.1762505102916212</v>
      </c>
      <c r="DI595" s="86">
        <f t="shared" si="1138"/>
        <v>0.29009246292857482</v>
      </c>
      <c r="DJ595" s="86">
        <f t="shared" si="1139"/>
        <v>11.48355924867082</v>
      </c>
      <c r="DK595" s="86">
        <f t="shared" si="1140"/>
        <v>-446.10089504889214</v>
      </c>
      <c r="DL595" s="86">
        <f t="shared" si="1198"/>
        <v>-446.10089504889214</v>
      </c>
      <c r="DM595" s="86">
        <f t="shared" si="1141"/>
        <v>-446.10089504889214</v>
      </c>
      <c r="DN595" s="85">
        <f t="shared" si="1142"/>
        <v>0</v>
      </c>
      <c r="DO595" s="85">
        <f t="shared" si="1189"/>
        <v>0</v>
      </c>
      <c r="DP595" s="85">
        <f t="shared" si="1143"/>
        <v>0</v>
      </c>
      <c r="DQ595" s="85">
        <f t="shared" si="1190"/>
        <v>0</v>
      </c>
      <c r="DR595" s="85">
        <f t="shared" si="1144"/>
        <v>0</v>
      </c>
      <c r="DS595" s="85">
        <f t="shared" si="1191"/>
        <v>0</v>
      </c>
      <c r="DT595" s="81"/>
      <c r="DU595" s="81"/>
      <c r="DV595" s="81">
        <f t="shared" si="1192"/>
        <v>0</v>
      </c>
      <c r="DW595" s="100"/>
    </row>
    <row r="596" spans="1:127" x14ac:dyDescent="0.2">
      <c r="A596" s="59">
        <f t="shared" si="1145"/>
        <v>78.8</v>
      </c>
      <c r="B596" s="44">
        <f t="shared" si="1146"/>
        <v>78800</v>
      </c>
      <c r="C596" s="52">
        <f t="shared" si="1080"/>
        <v>133.33333333333334</v>
      </c>
      <c r="D596" s="50">
        <f t="shared" si="1081"/>
        <v>4</v>
      </c>
      <c r="E596" s="44">
        <f t="shared" si="1082"/>
        <v>4.13</v>
      </c>
      <c r="F596" s="47">
        <f t="shared" si="1083"/>
        <v>0.02</v>
      </c>
      <c r="G596" s="52">
        <f t="shared" si="1147"/>
        <v>2.4272891762288987E-2</v>
      </c>
      <c r="H596" s="57">
        <f t="shared" si="1148"/>
        <v>740.10583705071065</v>
      </c>
      <c r="I596" s="52">
        <f t="shared" si="1149"/>
        <v>0</v>
      </c>
      <c r="J596" s="54">
        <f t="shared" si="1150"/>
        <v>2337.6028732611967</v>
      </c>
      <c r="K596" s="46">
        <f t="shared" si="1193"/>
        <v>2337.6028732611967</v>
      </c>
      <c r="L596" s="80">
        <f t="shared" si="1084"/>
        <v>0</v>
      </c>
      <c r="M596" s="142">
        <f t="shared" si="1085"/>
        <v>0</v>
      </c>
      <c r="N596" s="60">
        <f t="shared" si="1086"/>
        <v>4.13</v>
      </c>
      <c r="O596" s="53">
        <f t="shared" si="1087"/>
        <v>0</v>
      </c>
      <c r="P596" s="58">
        <f t="shared" si="1151"/>
        <v>2.79012308385354</v>
      </c>
      <c r="Q596" s="49">
        <f t="shared" si="1088"/>
        <v>2.79012308385354</v>
      </c>
      <c r="R596" s="143">
        <f t="shared" si="1089"/>
        <v>0.02</v>
      </c>
      <c r="S596" s="51">
        <f t="shared" si="1152"/>
        <v>1.8832702263220626E-2</v>
      </c>
      <c r="T596" s="57">
        <f t="shared" si="1153"/>
        <v>753.70499966660236</v>
      </c>
      <c r="U596" s="53">
        <f t="shared" si="1090"/>
        <v>0</v>
      </c>
      <c r="V596" s="58">
        <f t="shared" si="1154"/>
        <v>2.7897433274749144</v>
      </c>
      <c r="W596" s="49">
        <f t="shared" si="1091"/>
        <v>2.7897433274749144</v>
      </c>
      <c r="X596" s="143">
        <f t="shared" si="1092"/>
        <v>0.02</v>
      </c>
      <c r="Y596" s="51">
        <f t="shared" si="1155"/>
        <v>1.8237880481964872E-2</v>
      </c>
      <c r="Z596" s="57">
        <f t="shared" si="1156"/>
        <v>738.25617380140261</v>
      </c>
      <c r="AA596" s="53">
        <f t="shared" si="1093"/>
        <v>0</v>
      </c>
      <c r="AB596" s="58">
        <f t="shared" si="1157"/>
        <v>2.790231714032906</v>
      </c>
      <c r="AC596" s="49">
        <f t="shared" si="1094"/>
        <v>2.790231714032906</v>
      </c>
      <c r="AD596" s="143">
        <f t="shared" si="1095"/>
        <v>0.02</v>
      </c>
      <c r="AE596" s="49">
        <f t="shared" si="1194"/>
        <v>1.8185190633115873E-2</v>
      </c>
      <c r="AF596" s="57">
        <f t="shared" si="1158"/>
        <v>735.27639998121401</v>
      </c>
      <c r="AG596" s="53">
        <f t="shared" si="1096"/>
        <v>0</v>
      </c>
      <c r="AH596" s="58">
        <f t="shared" si="1159"/>
        <v>2.7904355031251793</v>
      </c>
      <c r="AI596" s="49">
        <f t="shared" si="1097"/>
        <v>2.7904355031251793</v>
      </c>
      <c r="AJ596" s="143">
        <f t="shared" si="1098"/>
        <v>0.02</v>
      </c>
      <c r="AK596" s="51">
        <f t="shared" si="1160"/>
        <v>1.8185748957977275E-2</v>
      </c>
      <c r="AL596" s="57">
        <f t="shared" si="1161"/>
        <v>734.94612992864961</v>
      </c>
      <c r="AM596" s="53">
        <f t="shared" si="1099"/>
        <v>0</v>
      </c>
      <c r="AN596" s="58">
        <f t="shared" si="1162"/>
        <v>2.7904602795204734</v>
      </c>
      <c r="AO596" s="49">
        <f t="shared" si="1100"/>
        <v>2.7904602795204734</v>
      </c>
      <c r="AP596" s="143">
        <f t="shared" si="1101"/>
        <v>0.02</v>
      </c>
      <c r="AQ596" s="51">
        <f t="shared" si="1163"/>
        <v>1.8186044607709471E-2</v>
      </c>
      <c r="AR596" s="57">
        <f t="shared" si="1164"/>
        <v>734.91620121940332</v>
      </c>
      <c r="AS596" s="44">
        <f t="shared" si="1102"/>
        <v>4207.6851718701537</v>
      </c>
      <c r="AT596" s="44">
        <f t="shared" si="1103"/>
        <v>1683.0740687480616</v>
      </c>
      <c r="AU596" s="44">
        <f t="shared" si="1104"/>
        <v>1051.9212929675384</v>
      </c>
      <c r="AV596" s="47">
        <f t="shared" si="1105"/>
        <v>1.2672640030900155</v>
      </c>
      <c r="AW596" s="47">
        <f t="shared" si="1106"/>
        <v>8.555557809474152</v>
      </c>
      <c r="AX596" s="86">
        <f t="shared" si="1107"/>
        <v>156.65409912762135</v>
      </c>
      <c r="AY596" s="86">
        <f t="shared" si="1108"/>
        <v>39.100918814237232</v>
      </c>
      <c r="AZ596" s="10">
        <f t="shared" si="1165"/>
        <v>39.100918814237232</v>
      </c>
      <c r="BA596" s="44">
        <f t="shared" si="1109"/>
        <v>39.100918814237232</v>
      </c>
      <c r="BB596" s="9">
        <f t="shared" si="1110"/>
        <v>39.100918814237232</v>
      </c>
      <c r="BC596" s="45">
        <f t="shared" si="1199"/>
        <v>5213.4558418982979</v>
      </c>
      <c r="BD596" s="9">
        <f t="shared" si="1111"/>
        <v>39.100918814237232</v>
      </c>
      <c r="BE596" s="45">
        <f t="shared" si="1195"/>
        <v>5213.4558418982979</v>
      </c>
      <c r="BF596" s="9">
        <f t="shared" si="1112"/>
        <v>39.100918814237232</v>
      </c>
      <c r="BG596" s="45">
        <f t="shared" si="1196"/>
        <v>5213.4558418982979</v>
      </c>
      <c r="BH596" s="58"/>
      <c r="BI596" s="58"/>
      <c r="BJ596" s="58">
        <f t="shared" si="1166"/>
        <v>-39.100918814237232</v>
      </c>
      <c r="BK596" s="97"/>
      <c r="BL596" s="44"/>
      <c r="BM596" s="82">
        <f t="shared" si="1167"/>
        <v>59.1</v>
      </c>
      <c r="BN596" s="86">
        <f t="shared" si="1168"/>
        <v>59100</v>
      </c>
      <c r="BO596" s="86">
        <f t="shared" si="1169"/>
        <v>100</v>
      </c>
      <c r="BP596" s="84">
        <f t="shared" si="1113"/>
        <v>4</v>
      </c>
      <c r="BQ596" s="84">
        <f t="shared" si="1114"/>
        <v>4.13</v>
      </c>
      <c r="BR596" s="84">
        <f t="shared" si="1115"/>
        <v>0.02</v>
      </c>
      <c r="BS596" s="84">
        <f t="shared" si="1170"/>
        <v>3.2063943074937908E-2</v>
      </c>
      <c r="BT596" s="84">
        <f t="shared" si="1171"/>
        <v>967.06836406589753</v>
      </c>
      <c r="BU596" s="84">
        <f t="shared" si="1172"/>
        <v>0</v>
      </c>
      <c r="BV596" s="83">
        <f t="shared" si="1173"/>
        <v>1676.7241811443917</v>
      </c>
      <c r="BW596" s="81">
        <f t="shared" si="1197"/>
        <v>1676.7241811443917</v>
      </c>
      <c r="BX596" s="83">
        <f t="shared" si="1116"/>
        <v>0</v>
      </c>
      <c r="BY596" s="141">
        <f t="shared" si="1117"/>
        <v>0</v>
      </c>
      <c r="BZ596" s="83">
        <f t="shared" si="1118"/>
        <v>4.13</v>
      </c>
      <c r="CA596" s="83">
        <f t="shared" si="1119"/>
        <v>0</v>
      </c>
      <c r="CB596" s="83">
        <f t="shared" si="1174"/>
        <v>2.8349649777228576</v>
      </c>
      <c r="CC596" s="83">
        <f t="shared" si="1120"/>
        <v>2.8349649777228576</v>
      </c>
      <c r="CD596" s="143">
        <f t="shared" si="1121"/>
        <v>0.02</v>
      </c>
      <c r="CE596" s="83">
        <f t="shared" si="1175"/>
        <v>1.7856523213569866E-2</v>
      </c>
      <c r="CF596" s="84">
        <f t="shared" si="1176"/>
        <v>958.70684565558383</v>
      </c>
      <c r="CG596" s="83">
        <f t="shared" si="1122"/>
        <v>0</v>
      </c>
      <c r="CH596" s="83">
        <f t="shared" si="1177"/>
        <v>2.8280936207953338</v>
      </c>
      <c r="CI596" s="83">
        <f t="shared" si="1123"/>
        <v>2.8280936207953338</v>
      </c>
      <c r="CJ596" s="143">
        <f t="shared" si="1124"/>
        <v>0.02</v>
      </c>
      <c r="CK596" s="83">
        <f t="shared" si="1178"/>
        <v>1.7048910799758593E-2</v>
      </c>
      <c r="CL596" s="84">
        <f t="shared" si="1179"/>
        <v>898.45930457960571</v>
      </c>
      <c r="CM596" s="83">
        <f t="shared" si="1125"/>
        <v>0</v>
      </c>
      <c r="CN596" s="83">
        <f t="shared" si="1180"/>
        <v>2.7863922978960951</v>
      </c>
      <c r="CO596" s="83">
        <f t="shared" si="1126"/>
        <v>2.7863922978960951</v>
      </c>
      <c r="CP596" s="143">
        <f t="shared" si="1127"/>
        <v>0.02</v>
      </c>
      <c r="CQ596" s="83">
        <f t="shared" si="1181"/>
        <v>1.7208564504283892E-2</v>
      </c>
      <c r="CR596" s="84">
        <f t="shared" si="1182"/>
        <v>885.89269452075507</v>
      </c>
      <c r="CS596" s="83">
        <f t="shared" si="1128"/>
        <v>0</v>
      </c>
      <c r="CT596" s="83">
        <f t="shared" si="1183"/>
        <v>2.7794245828162252</v>
      </c>
      <c r="CU596" s="83">
        <f t="shared" si="1129"/>
        <v>2.7794245828162252</v>
      </c>
      <c r="CV596" s="143">
        <f t="shared" si="1130"/>
        <v>0.02</v>
      </c>
      <c r="CW596" s="83">
        <f t="shared" si="1184"/>
        <v>1.7236526987183955E-2</v>
      </c>
      <c r="CX596" s="84">
        <f t="shared" si="1185"/>
        <v>884.6278918729721</v>
      </c>
      <c r="CY596" s="83">
        <f t="shared" si="1131"/>
        <v>0</v>
      </c>
      <c r="CZ596" s="83">
        <f t="shared" si="1186"/>
        <v>2.7787564439755466</v>
      </c>
      <c r="DA596" s="83">
        <f t="shared" si="1132"/>
        <v>2.7787564439755466</v>
      </c>
      <c r="DB596" s="143">
        <f t="shared" si="1133"/>
        <v>0.02</v>
      </c>
      <c r="DC596" s="83">
        <f t="shared" si="1187"/>
        <v>1.7237446767325887E-2</v>
      </c>
      <c r="DD596" s="84">
        <f t="shared" si="1188"/>
        <v>884.57027693131761</v>
      </c>
      <c r="DE596" s="86">
        <f t="shared" si="1134"/>
        <v>3018.1035260599047</v>
      </c>
      <c r="DF596" s="86">
        <f t="shared" si="1135"/>
        <v>1207.241410423962</v>
      </c>
      <c r="DG596" s="86">
        <f t="shared" si="1136"/>
        <v>754.52588151497616</v>
      </c>
      <c r="DH596" s="86">
        <f t="shared" si="1137"/>
        <v>0.17576733276423695</v>
      </c>
      <c r="DI596" s="86">
        <f t="shared" si="1138"/>
        <v>0.28863335436177634</v>
      </c>
      <c r="DJ596" s="86">
        <f t="shared" si="1139"/>
        <v>11.37528966698817</v>
      </c>
      <c r="DK596" s="86">
        <f t="shared" si="1140"/>
        <v>-448.49952651670986</v>
      </c>
      <c r="DL596" s="86">
        <f t="shared" si="1198"/>
        <v>-448.49952651670986</v>
      </c>
      <c r="DM596" s="86">
        <f t="shared" si="1141"/>
        <v>-448.49952651670986</v>
      </c>
      <c r="DN596" s="85">
        <f t="shared" si="1142"/>
        <v>0</v>
      </c>
      <c r="DO596" s="85">
        <f t="shared" si="1189"/>
        <v>0</v>
      </c>
      <c r="DP596" s="85">
        <f t="shared" si="1143"/>
        <v>0</v>
      </c>
      <c r="DQ596" s="85">
        <f t="shared" si="1190"/>
        <v>0</v>
      </c>
      <c r="DR596" s="85">
        <f t="shared" si="1144"/>
        <v>0</v>
      </c>
      <c r="DS596" s="85">
        <f t="shared" si="1191"/>
        <v>0</v>
      </c>
      <c r="DT596" s="81"/>
      <c r="DU596" s="81"/>
      <c r="DV596" s="81">
        <f t="shared" si="1192"/>
        <v>0</v>
      </c>
      <c r="DW596" s="100"/>
    </row>
    <row r="597" spans="1:127" x14ac:dyDescent="0.2">
      <c r="A597" s="59">
        <f t="shared" si="1145"/>
        <v>78.933333333333337</v>
      </c>
      <c r="B597" s="44">
        <f t="shared" si="1146"/>
        <v>78933.333333333328</v>
      </c>
      <c r="C597" s="52">
        <f t="shared" si="1080"/>
        <v>133.33333333333334</v>
      </c>
      <c r="D597" s="50">
        <f t="shared" si="1081"/>
        <v>4</v>
      </c>
      <c r="E597" s="44">
        <f t="shared" si="1082"/>
        <v>4.13</v>
      </c>
      <c r="F597" s="47">
        <f t="shared" si="1083"/>
        <v>0.02</v>
      </c>
      <c r="G597" s="52">
        <f t="shared" si="1147"/>
        <v>2.4270225095622319E-2</v>
      </c>
      <c r="H597" s="57">
        <f t="shared" si="1148"/>
        <v>740.88942247214584</v>
      </c>
      <c r="I597" s="52">
        <f t="shared" si="1149"/>
        <v>0</v>
      </c>
      <c r="J597" s="54">
        <f t="shared" si="1150"/>
        <v>2341.9192732611964</v>
      </c>
      <c r="K597" s="46">
        <f t="shared" si="1193"/>
        <v>2341.9192732611964</v>
      </c>
      <c r="L597" s="80">
        <f t="shared" si="1084"/>
        <v>0</v>
      </c>
      <c r="M597" s="142">
        <f t="shared" si="1085"/>
        <v>0</v>
      </c>
      <c r="N597" s="60">
        <f t="shared" si="1086"/>
        <v>4.13</v>
      </c>
      <c r="O597" s="53">
        <f t="shared" si="1087"/>
        <v>0</v>
      </c>
      <c r="P597" s="58">
        <f t="shared" si="1151"/>
        <v>2.7903904553365755</v>
      </c>
      <c r="Q597" s="49">
        <f t="shared" si="1088"/>
        <v>2.7903904553365755</v>
      </c>
      <c r="R597" s="143">
        <f t="shared" si="1089"/>
        <v>0.02</v>
      </c>
      <c r="S597" s="51">
        <f t="shared" si="1152"/>
        <v>1.8830035596553957E-2</v>
      </c>
      <c r="T597" s="57">
        <f t="shared" si="1153"/>
        <v>754.6049059127397</v>
      </c>
      <c r="U597" s="53">
        <f t="shared" si="1090"/>
        <v>0</v>
      </c>
      <c r="V597" s="58">
        <f t="shared" si="1154"/>
        <v>2.7900513391805815</v>
      </c>
      <c r="W597" s="49">
        <f t="shared" si="1091"/>
        <v>2.7900513391805815</v>
      </c>
      <c r="X597" s="143">
        <f t="shared" si="1092"/>
        <v>0.02</v>
      </c>
      <c r="Y597" s="51">
        <f t="shared" si="1155"/>
        <v>1.8235213815298204E-2</v>
      </c>
      <c r="Z597" s="57">
        <f t="shared" si="1156"/>
        <v>739.12777356324113</v>
      </c>
      <c r="AA597" s="53">
        <f t="shared" si="1093"/>
        <v>0</v>
      </c>
      <c r="AB597" s="58">
        <f t="shared" si="1157"/>
        <v>2.7904883577865283</v>
      </c>
      <c r="AC597" s="49">
        <f t="shared" si="1094"/>
        <v>2.7904883577865283</v>
      </c>
      <c r="AD597" s="143">
        <f t="shared" si="1095"/>
        <v>0.02</v>
      </c>
      <c r="AE597" s="49">
        <f t="shared" si="1194"/>
        <v>1.8182523966449204E-2</v>
      </c>
      <c r="AF597" s="57">
        <f t="shared" si="1158"/>
        <v>736.14532935881527</v>
      </c>
      <c r="AG597" s="53">
        <f t="shared" si="1096"/>
        <v>0</v>
      </c>
      <c r="AH597" s="58">
        <f t="shared" si="1159"/>
        <v>2.7906823983222551</v>
      </c>
      <c r="AI597" s="49">
        <f t="shared" si="1097"/>
        <v>2.7906823983222551</v>
      </c>
      <c r="AJ597" s="143">
        <f t="shared" si="1098"/>
        <v>0.02</v>
      </c>
      <c r="AK597" s="51">
        <f t="shared" si="1160"/>
        <v>1.8183082291310607E-2</v>
      </c>
      <c r="AL597" s="57">
        <f t="shared" si="1161"/>
        <v>735.81502252524865</v>
      </c>
      <c r="AM597" s="53">
        <f t="shared" si="1099"/>
        <v>0</v>
      </c>
      <c r="AN597" s="58">
        <f t="shared" si="1162"/>
        <v>2.7907060784689004</v>
      </c>
      <c r="AO597" s="49">
        <f t="shared" si="1100"/>
        <v>2.7907060784689004</v>
      </c>
      <c r="AP597" s="143">
        <f t="shared" si="1101"/>
        <v>0.02</v>
      </c>
      <c r="AQ597" s="51">
        <f t="shared" si="1163"/>
        <v>1.8183377941042803E-2</v>
      </c>
      <c r="AR597" s="57">
        <f t="shared" si="1164"/>
        <v>735.78510022782552</v>
      </c>
      <c r="AS597" s="44">
        <f t="shared" si="1102"/>
        <v>4215.4546918701535</v>
      </c>
      <c r="AT597" s="44">
        <f t="shared" si="1103"/>
        <v>1686.1818767480613</v>
      </c>
      <c r="AU597" s="44">
        <f t="shared" si="1104"/>
        <v>1053.8636729675384</v>
      </c>
      <c r="AV597" s="47">
        <f t="shared" si="1105"/>
        <v>1.2599438390554694</v>
      </c>
      <c r="AW597" s="47">
        <f t="shared" si="1106"/>
        <v>8.4628943415888056</v>
      </c>
      <c r="AX597" s="86">
        <f t="shared" si="1107"/>
        <v>153.9406973149687</v>
      </c>
      <c r="AY597" s="86">
        <f t="shared" si="1108"/>
        <v>38.477057324819945</v>
      </c>
      <c r="AZ597" s="10">
        <f t="shared" si="1165"/>
        <v>38.477057324819945</v>
      </c>
      <c r="BA597" s="44">
        <f t="shared" si="1109"/>
        <v>38.477057324819945</v>
      </c>
      <c r="BB597" s="9">
        <f t="shared" si="1110"/>
        <v>38.477057324819945</v>
      </c>
      <c r="BC597" s="45">
        <f t="shared" si="1199"/>
        <v>5130.2743099759928</v>
      </c>
      <c r="BD597" s="9">
        <f t="shared" si="1111"/>
        <v>38.477057324819945</v>
      </c>
      <c r="BE597" s="45">
        <f t="shared" si="1195"/>
        <v>5130.2743099759928</v>
      </c>
      <c r="BF597" s="9">
        <f t="shared" si="1112"/>
        <v>38.477057324819945</v>
      </c>
      <c r="BG597" s="45">
        <f t="shared" si="1196"/>
        <v>5130.2743099759928</v>
      </c>
      <c r="BH597" s="58"/>
      <c r="BI597" s="58"/>
      <c r="BJ597" s="58">
        <f t="shared" si="1166"/>
        <v>-38.477057324819945</v>
      </c>
      <c r="BK597" s="97"/>
      <c r="BL597" s="44"/>
      <c r="BM597" s="82">
        <f t="shared" si="1167"/>
        <v>59.2</v>
      </c>
      <c r="BN597" s="86">
        <f t="shared" si="1168"/>
        <v>59200</v>
      </c>
      <c r="BO597" s="86">
        <f t="shared" si="1169"/>
        <v>100</v>
      </c>
      <c r="BP597" s="84">
        <f t="shared" si="1113"/>
        <v>4</v>
      </c>
      <c r="BQ597" s="84">
        <f t="shared" si="1114"/>
        <v>4.13</v>
      </c>
      <c r="BR597" s="84">
        <f t="shared" si="1115"/>
        <v>0.02</v>
      </c>
      <c r="BS597" s="84">
        <f t="shared" si="1170"/>
        <v>3.2061943074937906E-2</v>
      </c>
      <c r="BT597" s="84">
        <f t="shared" si="1171"/>
        <v>967.8447065132325</v>
      </c>
      <c r="BU597" s="84">
        <f t="shared" si="1172"/>
        <v>0</v>
      </c>
      <c r="BV597" s="83">
        <f t="shared" si="1173"/>
        <v>1679.9614811443914</v>
      </c>
      <c r="BW597" s="81">
        <f t="shared" si="1197"/>
        <v>1679.9614811443914</v>
      </c>
      <c r="BX597" s="83">
        <f t="shared" si="1116"/>
        <v>0</v>
      </c>
      <c r="BY597" s="141">
        <f t="shared" si="1117"/>
        <v>0</v>
      </c>
      <c r="BZ597" s="83">
        <f t="shared" si="1118"/>
        <v>4.13</v>
      </c>
      <c r="CA597" s="83">
        <f t="shared" si="1119"/>
        <v>0</v>
      </c>
      <c r="CB597" s="83">
        <f t="shared" si="1174"/>
        <v>2.8358260327600648</v>
      </c>
      <c r="CC597" s="83">
        <f t="shared" si="1120"/>
        <v>2.8358260327600648</v>
      </c>
      <c r="CD597" s="143">
        <f t="shared" si="1121"/>
        <v>0.02</v>
      </c>
      <c r="CE597" s="83">
        <f t="shared" si="1175"/>
        <v>1.7854523213569867E-2</v>
      </c>
      <c r="CF597" s="84">
        <f t="shared" si="1176"/>
        <v>959.33667788821742</v>
      </c>
      <c r="CG597" s="83">
        <f t="shared" si="1122"/>
        <v>0</v>
      </c>
      <c r="CH597" s="83">
        <f t="shared" si="1177"/>
        <v>2.8288123983482607</v>
      </c>
      <c r="CI597" s="83">
        <f t="shared" si="1123"/>
        <v>2.8288123983482607</v>
      </c>
      <c r="CJ597" s="143">
        <f t="shared" si="1124"/>
        <v>0.02</v>
      </c>
      <c r="CK597" s="83">
        <f t="shared" si="1178"/>
        <v>1.7046910799758595E-2</v>
      </c>
      <c r="CL597" s="84">
        <f t="shared" si="1179"/>
        <v>899.06211032388524</v>
      </c>
      <c r="CM597" s="83">
        <f t="shared" si="1125"/>
        <v>0</v>
      </c>
      <c r="CN597" s="83">
        <f t="shared" si="1180"/>
        <v>2.7869572977813686</v>
      </c>
      <c r="CO597" s="83">
        <f t="shared" si="1126"/>
        <v>2.7869572977813686</v>
      </c>
      <c r="CP597" s="143">
        <f t="shared" si="1127"/>
        <v>0.02</v>
      </c>
      <c r="CQ597" s="83">
        <f t="shared" si="1181"/>
        <v>1.7206564504283893E-2</v>
      </c>
      <c r="CR597" s="84">
        <f t="shared" si="1182"/>
        <v>886.51025165789179</v>
      </c>
      <c r="CS597" s="83">
        <f t="shared" si="1128"/>
        <v>0</v>
      </c>
      <c r="CT597" s="83">
        <f t="shared" si="1183"/>
        <v>2.7799699114248408</v>
      </c>
      <c r="CU597" s="83">
        <f t="shared" si="1129"/>
        <v>2.7799699114248408</v>
      </c>
      <c r="CV597" s="143">
        <f t="shared" si="1130"/>
        <v>0.02</v>
      </c>
      <c r="CW597" s="83">
        <f t="shared" si="1184"/>
        <v>1.7234526987183956E-2</v>
      </c>
      <c r="CX597" s="84">
        <f t="shared" si="1185"/>
        <v>885.24800321161899</v>
      </c>
      <c r="CY597" s="83">
        <f t="shared" si="1131"/>
        <v>0</v>
      </c>
      <c r="CZ597" s="83">
        <f t="shared" si="1186"/>
        <v>2.7793002785678529</v>
      </c>
      <c r="DA597" s="83">
        <f t="shared" si="1132"/>
        <v>2.7793002785678529</v>
      </c>
      <c r="DB597" s="143">
        <f t="shared" si="1133"/>
        <v>0.02</v>
      </c>
      <c r="DC597" s="83">
        <f t="shared" si="1187"/>
        <v>1.7235446767325888E-2</v>
      </c>
      <c r="DD597" s="84">
        <f t="shared" si="1188"/>
        <v>885.19057047322531</v>
      </c>
      <c r="DE597" s="86">
        <f t="shared" si="1134"/>
        <v>3023.9306660599041</v>
      </c>
      <c r="DF597" s="86">
        <f t="shared" si="1135"/>
        <v>1209.5722664239618</v>
      </c>
      <c r="DG597" s="86">
        <f t="shared" si="1136"/>
        <v>755.98266651497602</v>
      </c>
      <c r="DH597" s="86">
        <f t="shared" si="1137"/>
        <v>0.17528614495459743</v>
      </c>
      <c r="DI597" s="86">
        <f t="shared" si="1138"/>
        <v>0.28718358646950654</v>
      </c>
      <c r="DJ597" s="86">
        <f t="shared" si="1139"/>
        <v>11.268188418562264</v>
      </c>
      <c r="DK597" s="86">
        <f t="shared" si="1140"/>
        <v>-450.89676890417172</v>
      </c>
      <c r="DL597" s="86">
        <f t="shared" si="1198"/>
        <v>-450.89676890417172</v>
      </c>
      <c r="DM597" s="86">
        <f t="shared" si="1141"/>
        <v>-450.89676890417172</v>
      </c>
      <c r="DN597" s="85">
        <f t="shared" si="1142"/>
        <v>0</v>
      </c>
      <c r="DO597" s="85">
        <f t="shared" si="1189"/>
        <v>0</v>
      </c>
      <c r="DP597" s="85">
        <f t="shared" si="1143"/>
        <v>0</v>
      </c>
      <c r="DQ597" s="85">
        <f t="shared" si="1190"/>
        <v>0</v>
      </c>
      <c r="DR597" s="85">
        <f t="shared" si="1144"/>
        <v>0</v>
      </c>
      <c r="DS597" s="85">
        <f t="shared" si="1191"/>
        <v>0</v>
      </c>
      <c r="DT597" s="81"/>
      <c r="DU597" s="81"/>
      <c r="DV597" s="81">
        <f t="shared" si="1192"/>
        <v>0</v>
      </c>
      <c r="DW597" s="100"/>
    </row>
    <row r="598" spans="1:127" x14ac:dyDescent="0.2">
      <c r="A598" s="59">
        <f t="shared" si="1145"/>
        <v>79.066666666666663</v>
      </c>
      <c r="B598" s="44">
        <f t="shared" si="1146"/>
        <v>79066.666666666657</v>
      </c>
      <c r="C598" s="52">
        <f t="shared" si="1080"/>
        <v>133.33333333333334</v>
      </c>
      <c r="D598" s="50">
        <f t="shared" si="1081"/>
        <v>4</v>
      </c>
      <c r="E598" s="44">
        <f t="shared" si="1082"/>
        <v>4.13</v>
      </c>
      <c r="F598" s="47">
        <f t="shared" si="1083"/>
        <v>0.02</v>
      </c>
      <c r="G598" s="52">
        <f t="shared" si="1147"/>
        <v>2.426755842895565E-2</v>
      </c>
      <c r="H598" s="57">
        <f t="shared" si="1148"/>
        <v>741.67292180264747</v>
      </c>
      <c r="I598" s="52">
        <f t="shared" si="1149"/>
        <v>0</v>
      </c>
      <c r="J598" s="54">
        <f t="shared" si="1150"/>
        <v>2346.2356732611966</v>
      </c>
      <c r="K598" s="46">
        <f t="shared" si="1193"/>
        <v>2346.2356732611966</v>
      </c>
      <c r="L598" s="80">
        <f t="shared" si="1084"/>
        <v>0</v>
      </c>
      <c r="M598" s="142">
        <f t="shared" si="1085"/>
        <v>0</v>
      </c>
      <c r="N598" s="60">
        <f t="shared" si="1086"/>
        <v>4.13</v>
      </c>
      <c r="O598" s="53">
        <f t="shared" si="1087"/>
        <v>0</v>
      </c>
      <c r="P598" s="58">
        <f t="shared" si="1151"/>
        <v>2.7906600447858416</v>
      </c>
      <c r="Q598" s="49">
        <f t="shared" si="1088"/>
        <v>2.7906600447858416</v>
      </c>
      <c r="R598" s="143">
        <f t="shared" si="1089"/>
        <v>0.02</v>
      </c>
      <c r="S598" s="51">
        <f t="shared" si="1152"/>
        <v>1.8827368929887289E-2</v>
      </c>
      <c r="T598" s="57">
        <f t="shared" si="1153"/>
        <v>755.50459850962875</v>
      </c>
      <c r="U598" s="53">
        <f t="shared" si="1090"/>
        <v>0</v>
      </c>
      <c r="V598" s="58">
        <f t="shared" si="1154"/>
        <v>2.7903622931563881</v>
      </c>
      <c r="W598" s="49">
        <f t="shared" si="1091"/>
        <v>2.7903622931563881</v>
      </c>
      <c r="X598" s="143">
        <f t="shared" si="1092"/>
        <v>0.02</v>
      </c>
      <c r="Y598" s="51">
        <f t="shared" si="1155"/>
        <v>1.8232547148631536E-2</v>
      </c>
      <c r="Z598" s="57">
        <f t="shared" si="1156"/>
        <v>739.99914966665585</v>
      </c>
      <c r="AA598" s="53">
        <f t="shared" si="1093"/>
        <v>0</v>
      </c>
      <c r="AB598" s="58">
        <f t="shared" si="1157"/>
        <v>2.7907477850146951</v>
      </c>
      <c r="AC598" s="49">
        <f t="shared" si="1094"/>
        <v>2.7907477850146951</v>
      </c>
      <c r="AD598" s="143">
        <f t="shared" si="1095"/>
        <v>0.02</v>
      </c>
      <c r="AE598" s="49">
        <f t="shared" si="1194"/>
        <v>1.8179857299782536E-2</v>
      </c>
      <c r="AF598" s="57">
        <f t="shared" si="1158"/>
        <v>737.01405140322663</v>
      </c>
      <c r="AG598" s="53">
        <f t="shared" si="1096"/>
        <v>0</v>
      </c>
      <c r="AH598" s="58">
        <f t="shared" si="1159"/>
        <v>2.790932064501165</v>
      </c>
      <c r="AI598" s="49">
        <f t="shared" si="1097"/>
        <v>2.790932064501165</v>
      </c>
      <c r="AJ598" s="143">
        <f t="shared" si="1098"/>
        <v>0.02</v>
      </c>
      <c r="AK598" s="51">
        <f t="shared" si="1160"/>
        <v>1.8180415624643939E-2</v>
      </c>
      <c r="AL598" s="57">
        <f t="shared" si="1161"/>
        <v>736.68371084171724</v>
      </c>
      <c r="AM598" s="53">
        <f t="shared" si="1099"/>
        <v>0</v>
      </c>
      <c r="AN598" s="58">
        <f t="shared" si="1162"/>
        <v>2.7909546486344805</v>
      </c>
      <c r="AO598" s="49">
        <f t="shared" si="1100"/>
        <v>2.7909546486344805</v>
      </c>
      <c r="AP598" s="143">
        <f t="shared" si="1101"/>
        <v>0.02</v>
      </c>
      <c r="AQ598" s="51">
        <f t="shared" si="1163"/>
        <v>1.8180711274376135E-2</v>
      </c>
      <c r="AR598" s="57">
        <f t="shared" si="1164"/>
        <v>736.65379529860536</v>
      </c>
      <c r="AS598" s="44">
        <f t="shared" si="1102"/>
        <v>4223.2242118701542</v>
      </c>
      <c r="AT598" s="44">
        <f t="shared" si="1103"/>
        <v>1689.2896847480615</v>
      </c>
      <c r="AU598" s="44">
        <f t="shared" si="1104"/>
        <v>1055.8060529675386</v>
      </c>
      <c r="AV598" s="47">
        <f t="shared" si="1105"/>
        <v>1.2526801480972483</v>
      </c>
      <c r="AW598" s="47">
        <f t="shared" si="1106"/>
        <v>8.3714127413416897</v>
      </c>
      <c r="AX598" s="86">
        <f t="shared" si="1107"/>
        <v>151.27946251776112</v>
      </c>
      <c r="AY598" s="86">
        <f t="shared" si="1108"/>
        <v>37.858622789639718</v>
      </c>
      <c r="AZ598" s="10">
        <f t="shared" si="1165"/>
        <v>37.858622789639718</v>
      </c>
      <c r="BA598" s="44">
        <f t="shared" si="1109"/>
        <v>37.858622789639718</v>
      </c>
      <c r="BB598" s="9">
        <f t="shared" si="1110"/>
        <v>37.858622789639718</v>
      </c>
      <c r="BC598" s="45">
        <f t="shared" si="1199"/>
        <v>5047.8163719519625</v>
      </c>
      <c r="BD598" s="9">
        <f t="shared" si="1111"/>
        <v>37.858622789639718</v>
      </c>
      <c r="BE598" s="45">
        <f t="shared" si="1195"/>
        <v>5047.8163719519625</v>
      </c>
      <c r="BF598" s="9">
        <f t="shared" si="1112"/>
        <v>37.858622789639718</v>
      </c>
      <c r="BG598" s="45">
        <f t="shared" si="1196"/>
        <v>5047.8163719519625</v>
      </c>
      <c r="BH598" s="58"/>
      <c r="BI598" s="58"/>
      <c r="BJ598" s="58">
        <f t="shared" si="1166"/>
        <v>-37.858622789639718</v>
      </c>
      <c r="BK598" s="97"/>
      <c r="BL598" s="44"/>
      <c r="BM598" s="82">
        <f t="shared" si="1167"/>
        <v>59.300000000000004</v>
      </c>
      <c r="BN598" s="86">
        <f t="shared" si="1168"/>
        <v>59300</v>
      </c>
      <c r="BO598" s="86">
        <f t="shared" si="1169"/>
        <v>100</v>
      </c>
      <c r="BP598" s="84">
        <f t="shared" si="1113"/>
        <v>4</v>
      </c>
      <c r="BQ598" s="84">
        <f t="shared" si="1114"/>
        <v>4.13</v>
      </c>
      <c r="BR598" s="84">
        <f t="shared" si="1115"/>
        <v>0.02</v>
      </c>
      <c r="BS598" s="84">
        <f t="shared" si="1170"/>
        <v>3.2059943074937904E-2</v>
      </c>
      <c r="BT598" s="84">
        <f t="shared" si="1171"/>
        <v>968.62100053441736</v>
      </c>
      <c r="BU598" s="84">
        <f t="shared" si="1172"/>
        <v>0</v>
      </c>
      <c r="BV598" s="83">
        <f t="shared" si="1173"/>
        <v>1683.1987811443914</v>
      </c>
      <c r="BW598" s="81">
        <f t="shared" si="1197"/>
        <v>1683.1987811443914</v>
      </c>
      <c r="BX598" s="83">
        <f t="shared" si="1116"/>
        <v>0</v>
      </c>
      <c r="BY598" s="141">
        <f t="shared" si="1117"/>
        <v>0</v>
      </c>
      <c r="BZ598" s="83">
        <f t="shared" si="1118"/>
        <v>4.13</v>
      </c>
      <c r="CA598" s="83">
        <f t="shared" si="1119"/>
        <v>0</v>
      </c>
      <c r="CB598" s="83">
        <f t="shared" si="1174"/>
        <v>2.8366891932131404</v>
      </c>
      <c r="CC598" s="83">
        <f t="shared" si="1120"/>
        <v>2.8366891932131404</v>
      </c>
      <c r="CD598" s="143">
        <f t="shared" si="1121"/>
        <v>0.02</v>
      </c>
      <c r="CE598" s="83">
        <f t="shared" si="1175"/>
        <v>1.7852523213569869E-2</v>
      </c>
      <c r="CF598" s="84">
        <f t="shared" si="1176"/>
        <v>959.96624835577518</v>
      </c>
      <c r="CG598" s="83">
        <f t="shared" si="1122"/>
        <v>0</v>
      </c>
      <c r="CH598" s="83">
        <f t="shared" si="1177"/>
        <v>2.8295323548455693</v>
      </c>
      <c r="CI598" s="83">
        <f t="shared" si="1123"/>
        <v>2.8295323548455693</v>
      </c>
      <c r="CJ598" s="143">
        <f t="shared" si="1124"/>
        <v>0.02</v>
      </c>
      <c r="CK598" s="83">
        <f t="shared" si="1178"/>
        <v>1.7044910799758596E-2</v>
      </c>
      <c r="CL598" s="84">
        <f t="shared" si="1179"/>
        <v>899.66469219922317</v>
      </c>
      <c r="CM598" s="83">
        <f t="shared" si="1125"/>
        <v>0</v>
      </c>
      <c r="CN598" s="83">
        <f t="shared" si="1180"/>
        <v>2.7875234320100968</v>
      </c>
      <c r="CO598" s="83">
        <f t="shared" si="1126"/>
        <v>2.7875234320100968</v>
      </c>
      <c r="CP598" s="143">
        <f t="shared" si="1127"/>
        <v>0.02</v>
      </c>
      <c r="CQ598" s="83">
        <f t="shared" si="1181"/>
        <v>1.7204564504283894E-2</v>
      </c>
      <c r="CR598" s="84">
        <f t="shared" si="1182"/>
        <v>887.12761183481246</v>
      </c>
      <c r="CS598" s="83">
        <f t="shared" si="1128"/>
        <v>0</v>
      </c>
      <c r="CT598" s="83">
        <f t="shared" si="1183"/>
        <v>2.7805164648955047</v>
      </c>
      <c r="CU598" s="83">
        <f t="shared" si="1129"/>
        <v>2.7805164648955047</v>
      </c>
      <c r="CV598" s="143">
        <f t="shared" si="1130"/>
        <v>0.02</v>
      </c>
      <c r="CW598" s="83">
        <f t="shared" si="1184"/>
        <v>1.7232526987183958E-2</v>
      </c>
      <c r="CX598" s="84">
        <f t="shared" si="1185"/>
        <v>885.86792096383499</v>
      </c>
      <c r="CY598" s="83">
        <f t="shared" si="1131"/>
        <v>0</v>
      </c>
      <c r="CZ598" s="83">
        <f t="shared" si="1186"/>
        <v>2.7798453522876674</v>
      </c>
      <c r="DA598" s="83">
        <f t="shared" si="1132"/>
        <v>2.7798453522876674</v>
      </c>
      <c r="DB598" s="143">
        <f t="shared" si="1133"/>
        <v>0.02</v>
      </c>
      <c r="DC598" s="83">
        <f t="shared" si="1187"/>
        <v>1.723344676732589E-2</v>
      </c>
      <c r="DD598" s="84">
        <f t="shared" si="1188"/>
        <v>885.81067067974948</v>
      </c>
      <c r="DE598" s="86">
        <f t="shared" si="1134"/>
        <v>3029.7578060599044</v>
      </c>
      <c r="DF598" s="86">
        <f t="shared" si="1135"/>
        <v>1211.9031224239618</v>
      </c>
      <c r="DG598" s="86">
        <f t="shared" si="1136"/>
        <v>757.4394515149761</v>
      </c>
      <c r="DH598" s="86">
        <f t="shared" si="1137"/>
        <v>0.17480693661936247</v>
      </c>
      <c r="DI598" s="86">
        <f t="shared" si="1138"/>
        <v>0.28574308872457632</v>
      </c>
      <c r="DJ598" s="86">
        <f t="shared" si="1139"/>
        <v>11.16224145840361</v>
      </c>
      <c r="DK598" s="86">
        <f t="shared" si="1140"/>
        <v>-453.29262254915443</v>
      </c>
      <c r="DL598" s="86">
        <f t="shared" si="1198"/>
        <v>-453.29262254915443</v>
      </c>
      <c r="DM598" s="86">
        <f t="shared" si="1141"/>
        <v>-453.29262254915443</v>
      </c>
      <c r="DN598" s="85">
        <f t="shared" si="1142"/>
        <v>0</v>
      </c>
      <c r="DO598" s="85">
        <f t="shared" si="1189"/>
        <v>0</v>
      </c>
      <c r="DP598" s="85">
        <f t="shared" si="1143"/>
        <v>0</v>
      </c>
      <c r="DQ598" s="85">
        <f t="shared" si="1190"/>
        <v>0</v>
      </c>
      <c r="DR598" s="85">
        <f t="shared" si="1144"/>
        <v>0</v>
      </c>
      <c r="DS598" s="85">
        <f t="shared" si="1191"/>
        <v>0</v>
      </c>
      <c r="DT598" s="81"/>
      <c r="DU598" s="81"/>
      <c r="DV598" s="81">
        <f t="shared" si="1192"/>
        <v>0</v>
      </c>
      <c r="DW598" s="100"/>
    </row>
    <row r="599" spans="1:127" x14ac:dyDescent="0.2">
      <c r="A599" s="59">
        <f t="shared" si="1145"/>
        <v>79.199999999999989</v>
      </c>
      <c r="B599" s="44">
        <f t="shared" si="1146"/>
        <v>79199.999999999985</v>
      </c>
      <c r="C599" s="52">
        <f t="shared" si="1080"/>
        <v>133.33333333333334</v>
      </c>
      <c r="D599" s="50">
        <f t="shared" si="1081"/>
        <v>4</v>
      </c>
      <c r="E599" s="44">
        <f t="shared" si="1082"/>
        <v>4.13</v>
      </c>
      <c r="F599" s="47">
        <f t="shared" si="1083"/>
        <v>0.02</v>
      </c>
      <c r="G599" s="52">
        <f t="shared" si="1147"/>
        <v>2.4264891762288982E-2</v>
      </c>
      <c r="H599" s="57">
        <f t="shared" si="1148"/>
        <v>742.45633504221553</v>
      </c>
      <c r="I599" s="52">
        <f t="shared" si="1149"/>
        <v>0</v>
      </c>
      <c r="J599" s="54">
        <f t="shared" si="1150"/>
        <v>2350.5520732611967</v>
      </c>
      <c r="K599" s="46">
        <f t="shared" si="1193"/>
        <v>2350.5520732611967</v>
      </c>
      <c r="L599" s="80">
        <f t="shared" si="1084"/>
        <v>0</v>
      </c>
      <c r="M599" s="142">
        <f t="shared" si="1085"/>
        <v>0</v>
      </c>
      <c r="N599" s="60">
        <f t="shared" si="1086"/>
        <v>4.13</v>
      </c>
      <c r="O599" s="53">
        <f t="shared" si="1087"/>
        <v>0</v>
      </c>
      <c r="P599" s="58">
        <f t="shared" si="1151"/>
        <v>2.7909318508297547</v>
      </c>
      <c r="Q599" s="49">
        <f t="shared" si="1088"/>
        <v>2.7909318508297547</v>
      </c>
      <c r="R599" s="143">
        <f t="shared" si="1089"/>
        <v>0.02</v>
      </c>
      <c r="S599" s="51">
        <f t="shared" si="1152"/>
        <v>1.8824702263220621E-2</v>
      </c>
      <c r="T599" s="57">
        <f t="shared" si="1153"/>
        <v>756.40407678331917</v>
      </c>
      <c r="U599" s="53">
        <f t="shared" si="1090"/>
        <v>0</v>
      </c>
      <c r="V599" s="58">
        <f t="shared" si="1154"/>
        <v>2.7906761863378611</v>
      </c>
      <c r="W599" s="49">
        <f t="shared" si="1091"/>
        <v>2.7906761863378611</v>
      </c>
      <c r="X599" s="143">
        <f t="shared" si="1092"/>
        <v>0.02</v>
      </c>
      <c r="Y599" s="51">
        <f t="shared" si="1155"/>
        <v>1.8229880481964868E-2</v>
      </c>
      <c r="Z599" s="57">
        <f t="shared" si="1156"/>
        <v>740.87030124244518</v>
      </c>
      <c r="AA599" s="53">
        <f t="shared" si="1093"/>
        <v>0</v>
      </c>
      <c r="AB599" s="58">
        <f t="shared" si="1157"/>
        <v>2.7910099926266336</v>
      </c>
      <c r="AC599" s="49">
        <f t="shared" si="1094"/>
        <v>2.7910099926266336</v>
      </c>
      <c r="AD599" s="143">
        <f t="shared" si="1095"/>
        <v>0.02</v>
      </c>
      <c r="AE599" s="49">
        <f t="shared" si="1194"/>
        <v>1.8177190633115868E-2</v>
      </c>
      <c r="AF599" s="57">
        <f t="shared" si="1158"/>
        <v>737.88256528633053</v>
      </c>
      <c r="AG599" s="53">
        <f t="shared" si="1096"/>
        <v>0</v>
      </c>
      <c r="AH599" s="58">
        <f t="shared" si="1159"/>
        <v>2.7911844987294816</v>
      </c>
      <c r="AI599" s="49">
        <f t="shared" si="1097"/>
        <v>2.7911844987294816</v>
      </c>
      <c r="AJ599" s="143">
        <f t="shared" si="1098"/>
        <v>0.02</v>
      </c>
      <c r="AK599" s="51">
        <f t="shared" si="1160"/>
        <v>1.8177748957977271E-2</v>
      </c>
      <c r="AL599" s="57">
        <f t="shared" si="1161"/>
        <v>737.55219405192202</v>
      </c>
      <c r="AM599" s="53">
        <f t="shared" si="1099"/>
        <v>0</v>
      </c>
      <c r="AN599" s="58">
        <f t="shared" si="1162"/>
        <v>2.7912059871131989</v>
      </c>
      <c r="AO599" s="49">
        <f t="shared" si="1100"/>
        <v>2.7912059871131989</v>
      </c>
      <c r="AP599" s="143">
        <f t="shared" si="1101"/>
        <v>0.02</v>
      </c>
      <c r="AQ599" s="51">
        <f t="shared" si="1163"/>
        <v>1.8178044607709467E-2</v>
      </c>
      <c r="AR599" s="57">
        <f t="shared" si="1164"/>
        <v>737.52228560531512</v>
      </c>
      <c r="AS599" s="44">
        <f t="shared" si="1102"/>
        <v>4230.9937318701541</v>
      </c>
      <c r="AT599" s="44">
        <f t="shared" si="1103"/>
        <v>1692.3974927480615</v>
      </c>
      <c r="AU599" s="44">
        <f t="shared" si="1104"/>
        <v>1057.7484329675385</v>
      </c>
      <c r="AV599" s="47">
        <f t="shared" si="1105"/>
        <v>1.2454724066526317</v>
      </c>
      <c r="AW599" s="47">
        <f t="shared" si="1106"/>
        <v>8.2810959344517698</v>
      </c>
      <c r="AX599" s="86">
        <f t="shared" si="1107"/>
        <v>148.66930042623525</v>
      </c>
      <c r="AY599" s="86">
        <f t="shared" si="1108"/>
        <v>37.245605260631592</v>
      </c>
      <c r="AZ599" s="10">
        <f t="shared" si="1165"/>
        <v>37.245605260631592</v>
      </c>
      <c r="BA599" s="44">
        <f t="shared" si="1109"/>
        <v>37.245605260631592</v>
      </c>
      <c r="BB599" s="9">
        <f t="shared" si="1110"/>
        <v>37.245605260631592</v>
      </c>
      <c r="BC599" s="45">
        <f t="shared" si="1199"/>
        <v>4966.0807014175462</v>
      </c>
      <c r="BD599" s="9">
        <f t="shared" si="1111"/>
        <v>37.245605260631592</v>
      </c>
      <c r="BE599" s="45">
        <f t="shared" si="1195"/>
        <v>4966.0807014175462</v>
      </c>
      <c r="BF599" s="9">
        <f t="shared" si="1112"/>
        <v>37.245605260631592</v>
      </c>
      <c r="BG599" s="45">
        <f t="shared" si="1196"/>
        <v>4966.0807014175462</v>
      </c>
      <c r="BH599" s="58"/>
      <c r="BI599" s="58"/>
      <c r="BJ599" s="58">
        <f t="shared" si="1166"/>
        <v>-37.245605260631592</v>
      </c>
      <c r="BK599" s="97"/>
      <c r="BL599" s="44"/>
      <c r="BM599" s="82">
        <f t="shared" si="1167"/>
        <v>59.4</v>
      </c>
      <c r="BN599" s="86">
        <f t="shared" si="1168"/>
        <v>59400</v>
      </c>
      <c r="BO599" s="86">
        <f t="shared" si="1169"/>
        <v>100</v>
      </c>
      <c r="BP599" s="84">
        <f t="shared" si="1113"/>
        <v>4</v>
      </c>
      <c r="BQ599" s="84">
        <f t="shared" si="1114"/>
        <v>4.13</v>
      </c>
      <c r="BR599" s="84">
        <f t="shared" si="1115"/>
        <v>0.02</v>
      </c>
      <c r="BS599" s="84">
        <f t="shared" si="1170"/>
        <v>3.2057943074937902E-2</v>
      </c>
      <c r="BT599" s="84">
        <f t="shared" si="1171"/>
        <v>969.39724612945213</v>
      </c>
      <c r="BU599" s="84">
        <f t="shared" si="1172"/>
        <v>0</v>
      </c>
      <c r="BV599" s="83">
        <f t="shared" si="1173"/>
        <v>1686.4360811443914</v>
      </c>
      <c r="BW599" s="81">
        <f t="shared" si="1197"/>
        <v>1686.4360811443914</v>
      </c>
      <c r="BX599" s="83">
        <f t="shared" si="1116"/>
        <v>0</v>
      </c>
      <c r="BY599" s="141">
        <f t="shared" si="1117"/>
        <v>0</v>
      </c>
      <c r="BZ599" s="83">
        <f t="shared" si="1118"/>
        <v>4.13</v>
      </c>
      <c r="CA599" s="83">
        <f t="shared" si="1119"/>
        <v>0</v>
      </c>
      <c r="CB599" s="83">
        <f t="shared" si="1174"/>
        <v>2.8375544589074586</v>
      </c>
      <c r="CC599" s="83">
        <f t="shared" si="1120"/>
        <v>2.8375544589074586</v>
      </c>
      <c r="CD599" s="143">
        <f t="shared" si="1121"/>
        <v>0.02</v>
      </c>
      <c r="CE599" s="83">
        <f t="shared" si="1175"/>
        <v>1.785052321356987E-2</v>
      </c>
      <c r="CF599" s="84">
        <f t="shared" si="1176"/>
        <v>960.5955567500921</v>
      </c>
      <c r="CG599" s="83">
        <f t="shared" si="1122"/>
        <v>0</v>
      </c>
      <c r="CH599" s="83">
        <f t="shared" si="1177"/>
        <v>2.8302534883758055</v>
      </c>
      <c r="CI599" s="83">
        <f t="shared" si="1123"/>
        <v>2.8302534883758055</v>
      </c>
      <c r="CJ599" s="143">
        <f t="shared" si="1124"/>
        <v>0.02</v>
      </c>
      <c r="CK599" s="83">
        <f t="shared" si="1178"/>
        <v>1.7042910799758598E-2</v>
      </c>
      <c r="CL599" s="84">
        <f t="shared" si="1179"/>
        <v>900.26705006838029</v>
      </c>
      <c r="CM599" s="83">
        <f t="shared" si="1125"/>
        <v>0</v>
      </c>
      <c r="CN599" s="83">
        <f t="shared" si="1180"/>
        <v>2.7880906990843042</v>
      </c>
      <c r="CO599" s="83">
        <f t="shared" si="1126"/>
        <v>2.7880906990843042</v>
      </c>
      <c r="CP599" s="143">
        <f t="shared" si="1127"/>
        <v>0.02</v>
      </c>
      <c r="CQ599" s="83">
        <f t="shared" si="1181"/>
        <v>1.7202564504283896E-2</v>
      </c>
      <c r="CR599" s="84">
        <f t="shared" si="1182"/>
        <v>887.74477488021432</v>
      </c>
      <c r="CS599" s="83">
        <f t="shared" si="1128"/>
        <v>0</v>
      </c>
      <c r="CT599" s="83">
        <f t="shared" si="1183"/>
        <v>2.7810642418424925</v>
      </c>
      <c r="CU599" s="83">
        <f t="shared" si="1129"/>
        <v>2.7810642418424925</v>
      </c>
      <c r="CV599" s="143">
        <f t="shared" si="1130"/>
        <v>0.02</v>
      </c>
      <c r="CW599" s="83">
        <f t="shared" si="1184"/>
        <v>1.7230526987183959E-2</v>
      </c>
      <c r="CX599" s="84">
        <f t="shared" si="1185"/>
        <v>886.48764493255578</v>
      </c>
      <c r="CY599" s="83">
        <f t="shared" si="1131"/>
        <v>0</v>
      </c>
      <c r="CZ599" s="83">
        <f t="shared" si="1186"/>
        <v>2.7803916637511707</v>
      </c>
      <c r="DA599" s="83">
        <f t="shared" si="1132"/>
        <v>2.7803916637511707</v>
      </c>
      <c r="DB599" s="143">
        <f t="shared" si="1133"/>
        <v>0.02</v>
      </c>
      <c r="DC599" s="83">
        <f t="shared" si="1187"/>
        <v>1.7231446767325891E-2</v>
      </c>
      <c r="DD599" s="84">
        <f t="shared" si="1188"/>
        <v>886.43057735021034</v>
      </c>
      <c r="DE599" s="86">
        <f t="shared" si="1134"/>
        <v>3035.5849460599043</v>
      </c>
      <c r="DF599" s="86">
        <f t="shared" si="1135"/>
        <v>1214.2339784239616</v>
      </c>
      <c r="DG599" s="86">
        <f t="shared" si="1136"/>
        <v>758.89623651497607</v>
      </c>
      <c r="DH599" s="86">
        <f t="shared" si="1137"/>
        <v>0.17432969757739306</v>
      </c>
      <c r="DI599" s="86">
        <f t="shared" si="1138"/>
        <v>0.28431179120580496</v>
      </c>
      <c r="DJ599" s="86">
        <f t="shared" si="1139"/>
        <v>11.057434926430975</v>
      </c>
      <c r="DK599" s="86">
        <f t="shared" si="1140"/>
        <v>-455.68708779117492</v>
      </c>
      <c r="DL599" s="86">
        <f t="shared" si="1198"/>
        <v>-455.68708779117492</v>
      </c>
      <c r="DM599" s="86">
        <f t="shared" si="1141"/>
        <v>-455.68708779117492</v>
      </c>
      <c r="DN599" s="85">
        <f t="shared" si="1142"/>
        <v>0</v>
      </c>
      <c r="DO599" s="85">
        <f t="shared" si="1189"/>
        <v>0</v>
      </c>
      <c r="DP599" s="85">
        <f t="shared" si="1143"/>
        <v>0</v>
      </c>
      <c r="DQ599" s="85">
        <f t="shared" si="1190"/>
        <v>0</v>
      </c>
      <c r="DR599" s="85">
        <f t="shared" si="1144"/>
        <v>0</v>
      </c>
      <c r="DS599" s="85">
        <f t="shared" si="1191"/>
        <v>0</v>
      </c>
      <c r="DT599" s="81"/>
      <c r="DU599" s="81"/>
      <c r="DV599" s="81">
        <f t="shared" si="1192"/>
        <v>0</v>
      </c>
      <c r="DW599" s="100"/>
    </row>
    <row r="600" spans="1:127" x14ac:dyDescent="0.2">
      <c r="A600" s="59">
        <f t="shared" si="1145"/>
        <v>79.333333333333314</v>
      </c>
      <c r="B600" s="44">
        <f t="shared" si="1146"/>
        <v>79333.333333333314</v>
      </c>
      <c r="C600" s="52">
        <f t="shared" si="1080"/>
        <v>133.33333333333334</v>
      </c>
      <c r="D600" s="50">
        <f t="shared" si="1081"/>
        <v>4</v>
      </c>
      <c r="E600" s="44">
        <f t="shared" si="1082"/>
        <v>4.13</v>
      </c>
      <c r="F600" s="47">
        <f t="shared" si="1083"/>
        <v>0.02</v>
      </c>
      <c r="G600" s="52">
        <f t="shared" si="1147"/>
        <v>2.4262225095622314E-2</v>
      </c>
      <c r="H600" s="57">
        <f t="shared" si="1148"/>
        <v>743.23966219085014</v>
      </c>
      <c r="I600" s="52">
        <f t="shared" si="1149"/>
        <v>0</v>
      </c>
      <c r="J600" s="54">
        <f t="shared" si="1150"/>
        <v>2354.8684732611964</v>
      </c>
      <c r="K600" s="46">
        <f t="shared" si="1193"/>
        <v>2354.8684732611964</v>
      </c>
      <c r="L600" s="80">
        <f t="shared" si="1084"/>
        <v>0</v>
      </c>
      <c r="M600" s="142">
        <f t="shared" si="1085"/>
        <v>0</v>
      </c>
      <c r="N600" s="60">
        <f t="shared" si="1086"/>
        <v>4.13</v>
      </c>
      <c r="O600" s="53">
        <f t="shared" si="1087"/>
        <v>0</v>
      </c>
      <c r="P600" s="58">
        <f t="shared" si="1151"/>
        <v>2.7912058721018549</v>
      </c>
      <c r="Q600" s="49">
        <f t="shared" si="1088"/>
        <v>2.7912058721018549</v>
      </c>
      <c r="R600" s="143">
        <f t="shared" si="1089"/>
        <v>0.02</v>
      </c>
      <c r="S600" s="51">
        <f t="shared" si="1152"/>
        <v>1.8822035596553953E-2</v>
      </c>
      <c r="T600" s="57">
        <f t="shared" si="1153"/>
        <v>757.30334006100861</v>
      </c>
      <c r="U600" s="53">
        <f t="shared" si="1090"/>
        <v>0</v>
      </c>
      <c r="V600" s="58">
        <f t="shared" si="1154"/>
        <v>2.7909930156610021</v>
      </c>
      <c r="W600" s="49">
        <f t="shared" si="1091"/>
        <v>2.7909930156610021</v>
      </c>
      <c r="X600" s="143">
        <f t="shared" si="1092"/>
        <v>0.02</v>
      </c>
      <c r="Y600" s="51">
        <f t="shared" si="1155"/>
        <v>1.82272138152982E-2</v>
      </c>
      <c r="Z600" s="57">
        <f t="shared" si="1156"/>
        <v>741.74122742336499</v>
      </c>
      <c r="AA600" s="53">
        <f t="shared" si="1093"/>
        <v>0</v>
      </c>
      <c r="AB600" s="58">
        <f t="shared" si="1157"/>
        <v>2.791274977529326</v>
      </c>
      <c r="AC600" s="49">
        <f t="shared" si="1094"/>
        <v>2.791274977529326</v>
      </c>
      <c r="AD600" s="143">
        <f t="shared" si="1095"/>
        <v>0.02</v>
      </c>
      <c r="AE600" s="49">
        <f t="shared" si="1194"/>
        <v>1.81745239664492E-2</v>
      </c>
      <c r="AF600" s="57">
        <f t="shared" si="1158"/>
        <v>738.75087018182478</v>
      </c>
      <c r="AG600" s="53">
        <f t="shared" si="1096"/>
        <v>0</v>
      </c>
      <c r="AH600" s="58">
        <f t="shared" si="1159"/>
        <v>2.7914396980729217</v>
      </c>
      <c r="AI600" s="49">
        <f t="shared" si="1097"/>
        <v>2.7914396980729217</v>
      </c>
      <c r="AJ600" s="143">
        <f t="shared" si="1098"/>
        <v>0.02</v>
      </c>
      <c r="AK600" s="51">
        <f t="shared" si="1160"/>
        <v>1.8175082291310603E-2</v>
      </c>
      <c r="AL600" s="57">
        <f t="shared" si="1161"/>
        <v>738.42047133147457</v>
      </c>
      <c r="AM600" s="53">
        <f t="shared" si="1099"/>
        <v>0</v>
      </c>
      <c r="AN600" s="58">
        <f t="shared" si="1162"/>
        <v>2.7914600909991827</v>
      </c>
      <c r="AO600" s="49">
        <f t="shared" si="1100"/>
        <v>2.7914600909991827</v>
      </c>
      <c r="AP600" s="143">
        <f t="shared" si="1101"/>
        <v>0.02</v>
      </c>
      <c r="AQ600" s="51">
        <f t="shared" si="1163"/>
        <v>1.8175377941042799E-2</v>
      </c>
      <c r="AR600" s="57">
        <f t="shared" si="1164"/>
        <v>738.39057032326127</v>
      </c>
      <c r="AS600" s="44">
        <f t="shared" si="1102"/>
        <v>4238.7632518701539</v>
      </c>
      <c r="AT600" s="44">
        <f t="shared" si="1103"/>
        <v>1695.5053007480615</v>
      </c>
      <c r="AU600" s="44">
        <f t="shared" si="1104"/>
        <v>1059.6908129675385</v>
      </c>
      <c r="AV600" s="47">
        <f t="shared" si="1105"/>
        <v>1.2383200967500991</v>
      </c>
      <c r="AW600" s="47">
        <f t="shared" si="1106"/>
        <v>8.1919271199194839</v>
      </c>
      <c r="AX600" s="86">
        <f t="shared" si="1107"/>
        <v>146.10914148474095</v>
      </c>
      <c r="AY600" s="86">
        <f t="shared" si="1108"/>
        <v>36.637994793590856</v>
      </c>
      <c r="AZ600" s="10">
        <f t="shared" si="1165"/>
        <v>36.637994793590856</v>
      </c>
      <c r="BA600" s="44">
        <f t="shared" si="1109"/>
        <v>36.637994793590856</v>
      </c>
      <c r="BB600" s="9">
        <f t="shared" si="1110"/>
        <v>36.637994793590856</v>
      </c>
      <c r="BC600" s="45">
        <f t="shared" si="1199"/>
        <v>4885.0659724787811</v>
      </c>
      <c r="BD600" s="9">
        <f t="shared" si="1111"/>
        <v>36.637994793590856</v>
      </c>
      <c r="BE600" s="45">
        <f t="shared" si="1195"/>
        <v>4885.0659724787811</v>
      </c>
      <c r="BF600" s="9">
        <f t="shared" si="1112"/>
        <v>36.637994793590856</v>
      </c>
      <c r="BG600" s="45">
        <f t="shared" si="1196"/>
        <v>4885.0659724787811</v>
      </c>
      <c r="BH600" s="58"/>
      <c r="BI600" s="58"/>
      <c r="BJ600" s="58">
        <f t="shared" si="1166"/>
        <v>-36.637994793590856</v>
      </c>
      <c r="BK600" s="97"/>
      <c r="BL600" s="44"/>
      <c r="BM600" s="82">
        <f t="shared" si="1167"/>
        <v>59.5</v>
      </c>
      <c r="BN600" s="86">
        <f t="shared" si="1168"/>
        <v>59500</v>
      </c>
      <c r="BO600" s="86">
        <f t="shared" si="1169"/>
        <v>100</v>
      </c>
      <c r="BP600" s="84">
        <f t="shared" si="1113"/>
        <v>4</v>
      </c>
      <c r="BQ600" s="84">
        <f t="shared" si="1114"/>
        <v>4.13</v>
      </c>
      <c r="BR600" s="84">
        <f t="shared" si="1115"/>
        <v>0.02</v>
      </c>
      <c r="BS600" s="84">
        <f t="shared" si="1170"/>
        <v>3.20559430749379E-2</v>
      </c>
      <c r="BT600" s="84">
        <f t="shared" si="1171"/>
        <v>970.17344329833679</v>
      </c>
      <c r="BU600" s="84">
        <f t="shared" si="1172"/>
        <v>0</v>
      </c>
      <c r="BV600" s="83">
        <f t="shared" si="1173"/>
        <v>1689.6733811443914</v>
      </c>
      <c r="BW600" s="81">
        <f t="shared" si="1197"/>
        <v>1689.6733811443914</v>
      </c>
      <c r="BX600" s="83">
        <f t="shared" si="1116"/>
        <v>0</v>
      </c>
      <c r="BY600" s="141">
        <f t="shared" si="1117"/>
        <v>0</v>
      </c>
      <c r="BZ600" s="83">
        <f t="shared" si="1118"/>
        <v>4.13</v>
      </c>
      <c r="CA600" s="83">
        <f t="shared" si="1119"/>
        <v>0</v>
      </c>
      <c r="CB600" s="83">
        <f t="shared" si="1174"/>
        <v>2.8384218296701138</v>
      </c>
      <c r="CC600" s="83">
        <f t="shared" si="1120"/>
        <v>2.8384218296701138</v>
      </c>
      <c r="CD600" s="143">
        <f t="shared" si="1121"/>
        <v>0.02</v>
      </c>
      <c r="CE600" s="83">
        <f t="shared" si="1175"/>
        <v>1.7848523213569872E-2</v>
      </c>
      <c r="CF600" s="84">
        <f t="shared" si="1176"/>
        <v>961.22460276390655</v>
      </c>
      <c r="CG600" s="83">
        <f t="shared" si="1122"/>
        <v>0</v>
      </c>
      <c r="CH600" s="83">
        <f t="shared" si="1177"/>
        <v>2.8309757970267015</v>
      </c>
      <c r="CI600" s="83">
        <f t="shared" si="1123"/>
        <v>2.8309757970267015</v>
      </c>
      <c r="CJ600" s="143">
        <f t="shared" si="1124"/>
        <v>0.02</v>
      </c>
      <c r="CK600" s="83">
        <f t="shared" si="1178"/>
        <v>1.7040910799758599E-2</v>
      </c>
      <c r="CL600" s="84">
        <f t="shared" si="1179"/>
        <v>900.86918379490874</v>
      </c>
      <c r="CM600" s="83">
        <f t="shared" si="1125"/>
        <v>0</v>
      </c>
      <c r="CN600" s="83">
        <f t="shared" si="1180"/>
        <v>2.788659097506605</v>
      </c>
      <c r="CO600" s="83">
        <f t="shared" si="1126"/>
        <v>2.788659097506605</v>
      </c>
      <c r="CP600" s="143">
        <f t="shared" si="1127"/>
        <v>0.02</v>
      </c>
      <c r="CQ600" s="83">
        <f t="shared" si="1181"/>
        <v>1.7200564504283897E-2</v>
      </c>
      <c r="CR600" s="84">
        <f t="shared" si="1182"/>
        <v>888.36174062347129</v>
      </c>
      <c r="CS600" s="83">
        <f t="shared" si="1128"/>
        <v>0</v>
      </c>
      <c r="CT600" s="83">
        <f t="shared" si="1183"/>
        <v>2.7816132408802798</v>
      </c>
      <c r="CU600" s="83">
        <f t="shared" si="1129"/>
        <v>2.7816132408802798</v>
      </c>
      <c r="CV600" s="143">
        <f t="shared" si="1130"/>
        <v>0.02</v>
      </c>
      <c r="CW600" s="83">
        <f t="shared" si="1184"/>
        <v>1.7228526987183961E-2</v>
      </c>
      <c r="CX600" s="84">
        <f t="shared" si="1185"/>
        <v>887.10717492139815</v>
      </c>
      <c r="CY600" s="83">
        <f t="shared" si="1131"/>
        <v>0</v>
      </c>
      <c r="CZ600" s="83">
        <f t="shared" si="1186"/>
        <v>2.7809392115745188</v>
      </c>
      <c r="DA600" s="83">
        <f t="shared" si="1132"/>
        <v>2.7809392115745188</v>
      </c>
      <c r="DB600" s="143">
        <f t="shared" si="1133"/>
        <v>0.02</v>
      </c>
      <c r="DC600" s="83">
        <f t="shared" si="1187"/>
        <v>1.7229446767325893E-2</v>
      </c>
      <c r="DD600" s="84">
        <f t="shared" si="1188"/>
        <v>887.0502902846132</v>
      </c>
      <c r="DE600" s="86">
        <f t="shared" si="1134"/>
        <v>3041.4120860599046</v>
      </c>
      <c r="DF600" s="86">
        <f t="shared" si="1135"/>
        <v>1216.5648344239619</v>
      </c>
      <c r="DG600" s="86">
        <f t="shared" si="1136"/>
        <v>760.35302151497615</v>
      </c>
      <c r="DH600" s="86">
        <f t="shared" si="1137"/>
        <v>0.17385441770932039</v>
      </c>
      <c r="DI600" s="86">
        <f t="shared" si="1138"/>
        <v>0.28288962459222455</v>
      </c>
      <c r="DJ600" s="86">
        <f t="shared" si="1139"/>
        <v>10.953755144837432</v>
      </c>
      <c r="DK600" s="86">
        <f t="shared" si="1140"/>
        <v>-458.0801649713826</v>
      </c>
      <c r="DL600" s="86">
        <f t="shared" si="1198"/>
        <v>-458.0801649713826</v>
      </c>
      <c r="DM600" s="86">
        <f t="shared" si="1141"/>
        <v>-458.0801649713826</v>
      </c>
      <c r="DN600" s="85">
        <f t="shared" si="1142"/>
        <v>0</v>
      </c>
      <c r="DO600" s="85">
        <f t="shared" si="1189"/>
        <v>0</v>
      </c>
      <c r="DP600" s="85">
        <f t="shared" si="1143"/>
        <v>0</v>
      </c>
      <c r="DQ600" s="85">
        <f t="shared" si="1190"/>
        <v>0</v>
      </c>
      <c r="DR600" s="85">
        <f t="shared" si="1144"/>
        <v>0</v>
      </c>
      <c r="DS600" s="85">
        <f t="shared" si="1191"/>
        <v>0</v>
      </c>
      <c r="DT600" s="81"/>
      <c r="DU600" s="81"/>
      <c r="DV600" s="81">
        <f t="shared" si="1192"/>
        <v>0</v>
      </c>
      <c r="DW600" s="100"/>
    </row>
    <row r="601" spans="1:127" x14ac:dyDescent="0.2">
      <c r="A601" s="59">
        <f t="shared" si="1145"/>
        <v>79.46666666666664</v>
      </c>
      <c r="B601" s="44">
        <f t="shared" si="1146"/>
        <v>79466.666666666642</v>
      </c>
      <c r="C601" s="52">
        <f t="shared" si="1080"/>
        <v>133.33333333333334</v>
      </c>
      <c r="D601" s="50">
        <f t="shared" si="1081"/>
        <v>4</v>
      </c>
      <c r="E601" s="44">
        <f t="shared" si="1082"/>
        <v>4.13</v>
      </c>
      <c r="F601" s="47">
        <f t="shared" si="1083"/>
        <v>0.02</v>
      </c>
      <c r="G601" s="52">
        <f t="shared" si="1147"/>
        <v>2.4259558428955646E-2</v>
      </c>
      <c r="H601" s="57">
        <f t="shared" si="1148"/>
        <v>744.02290324855119</v>
      </c>
      <c r="I601" s="52">
        <f t="shared" si="1149"/>
        <v>0</v>
      </c>
      <c r="J601" s="54">
        <f t="shared" si="1150"/>
        <v>2359.1848732611966</v>
      </c>
      <c r="K601" s="46">
        <f t="shared" si="1193"/>
        <v>2359.1848732611966</v>
      </c>
      <c r="L601" s="80">
        <f t="shared" si="1084"/>
        <v>0</v>
      </c>
      <c r="M601" s="142">
        <f t="shared" si="1085"/>
        <v>0</v>
      </c>
      <c r="N601" s="60">
        <f t="shared" si="1086"/>
        <v>4.13</v>
      </c>
      <c r="O601" s="53">
        <f t="shared" si="1087"/>
        <v>0</v>
      </c>
      <c r="P601" s="58">
        <f t="shared" si="1151"/>
        <v>2.7914821072407796</v>
      </c>
      <c r="Q601" s="49">
        <f t="shared" si="1088"/>
        <v>2.7914821072407796</v>
      </c>
      <c r="R601" s="143">
        <f t="shared" si="1089"/>
        <v>0.02</v>
      </c>
      <c r="S601" s="51">
        <f t="shared" si="1152"/>
        <v>1.8819368929887285E-2</v>
      </c>
      <c r="T601" s="57">
        <f t="shared" si="1153"/>
        <v>758.20238767104388</v>
      </c>
      <c r="U601" s="53">
        <f t="shared" si="1090"/>
        <v>0</v>
      </c>
      <c r="V601" s="58">
        <f t="shared" si="1154"/>
        <v>2.7913127780622613</v>
      </c>
      <c r="W601" s="49">
        <f t="shared" si="1091"/>
        <v>2.7913127780622613</v>
      </c>
      <c r="X601" s="143">
        <f t="shared" si="1092"/>
        <v>0.02</v>
      </c>
      <c r="Y601" s="51">
        <f t="shared" si="1155"/>
        <v>1.8224547148631531E-2</v>
      </c>
      <c r="Z601" s="57">
        <f t="shared" si="1156"/>
        <v>742.61192734413135</v>
      </c>
      <c r="AA601" s="53">
        <f t="shared" si="1093"/>
        <v>0</v>
      </c>
      <c r="AB601" s="58">
        <f t="shared" si="1157"/>
        <v>2.7915427366275161</v>
      </c>
      <c r="AC601" s="49">
        <f t="shared" si="1094"/>
        <v>2.7915427366275161</v>
      </c>
      <c r="AD601" s="143">
        <f t="shared" si="1095"/>
        <v>0.02</v>
      </c>
      <c r="AE601" s="49">
        <f t="shared" si="1194"/>
        <v>1.8171857299782532E-2</v>
      </c>
      <c r="AF601" s="57">
        <f t="shared" si="1158"/>
        <v>739.61896526522651</v>
      </c>
      <c r="AG601" s="53">
        <f t="shared" si="1096"/>
        <v>0</v>
      </c>
      <c r="AH601" s="58">
        <f t="shared" si="1159"/>
        <v>2.7916976595953376</v>
      </c>
      <c r="AI601" s="49">
        <f t="shared" si="1097"/>
        <v>2.7916976595953376</v>
      </c>
      <c r="AJ601" s="143">
        <f t="shared" si="1098"/>
        <v>0.02</v>
      </c>
      <c r="AK601" s="51">
        <f t="shared" si="1160"/>
        <v>1.8172415624643935E-2</v>
      </c>
      <c r="AL601" s="57">
        <f t="shared" si="1161"/>
        <v>739.28854185773503</v>
      </c>
      <c r="AM601" s="53">
        <f t="shared" si="1099"/>
        <v>0</v>
      </c>
      <c r="AN601" s="58">
        <f t="shared" si="1162"/>
        <v>2.7917169573847014</v>
      </c>
      <c r="AO601" s="49">
        <f t="shared" si="1100"/>
        <v>2.7917169573847014</v>
      </c>
      <c r="AP601" s="143">
        <f t="shared" si="1101"/>
        <v>0.02</v>
      </c>
      <c r="AQ601" s="51">
        <f t="shared" si="1163"/>
        <v>1.8172711274376131E-2</v>
      </c>
      <c r="AR601" s="57">
        <f t="shared" si="1164"/>
        <v>739.25864862948822</v>
      </c>
      <c r="AS601" s="44">
        <f t="shared" si="1102"/>
        <v>4246.5327718701537</v>
      </c>
      <c r="AT601" s="44">
        <f t="shared" si="1103"/>
        <v>1698.6131087480614</v>
      </c>
      <c r="AU601" s="44">
        <f t="shared" si="1104"/>
        <v>1061.6331929675384</v>
      </c>
      <c r="AV601" s="47">
        <f t="shared" si="1105"/>
        <v>1.2312227059422576</v>
      </c>
      <c r="AW601" s="47">
        <f t="shared" si="1106"/>
        <v>8.1038897652521715</v>
      </c>
      <c r="AX601" s="86">
        <f t="shared" si="1107"/>
        <v>143.59794029311593</v>
      </c>
      <c r="AY601" s="86">
        <f t="shared" si="1108"/>
        <v>36.035781448216134</v>
      </c>
      <c r="AZ601" s="10">
        <f t="shared" si="1165"/>
        <v>36.035781448216134</v>
      </c>
      <c r="BA601" s="44">
        <f t="shared" si="1109"/>
        <v>36.035781448216134</v>
      </c>
      <c r="BB601" s="9">
        <f t="shared" si="1110"/>
        <v>36.035781448216134</v>
      </c>
      <c r="BC601" s="45">
        <f t="shared" si="1199"/>
        <v>4804.7708597621513</v>
      </c>
      <c r="BD601" s="9">
        <f t="shared" si="1111"/>
        <v>36.035781448216134</v>
      </c>
      <c r="BE601" s="45">
        <f t="shared" si="1195"/>
        <v>4804.7708597621513</v>
      </c>
      <c r="BF601" s="9">
        <f t="shared" si="1112"/>
        <v>36.035781448216134</v>
      </c>
      <c r="BG601" s="45">
        <f t="shared" si="1196"/>
        <v>4804.7708597621513</v>
      </c>
      <c r="BH601" s="58"/>
      <c r="BI601" s="58"/>
      <c r="BJ601" s="58">
        <f t="shared" si="1166"/>
        <v>-36.035781448216134</v>
      </c>
      <c r="BK601" s="97"/>
      <c r="BL601" s="44"/>
      <c r="BM601" s="82">
        <f t="shared" si="1167"/>
        <v>59.6</v>
      </c>
      <c r="BN601" s="86">
        <f t="shared" si="1168"/>
        <v>59600</v>
      </c>
      <c r="BO601" s="86">
        <f t="shared" si="1169"/>
        <v>100</v>
      </c>
      <c r="BP601" s="84">
        <f t="shared" si="1113"/>
        <v>4</v>
      </c>
      <c r="BQ601" s="84">
        <f t="shared" si="1114"/>
        <v>4.13</v>
      </c>
      <c r="BR601" s="84">
        <f t="shared" si="1115"/>
        <v>0.02</v>
      </c>
      <c r="BS601" s="84">
        <f t="shared" si="1170"/>
        <v>3.2053943074937898E-2</v>
      </c>
      <c r="BT601" s="84">
        <f t="shared" si="1171"/>
        <v>970.94959204107136</v>
      </c>
      <c r="BU601" s="84">
        <f t="shared" si="1172"/>
        <v>0</v>
      </c>
      <c r="BV601" s="83">
        <f t="shared" si="1173"/>
        <v>1692.9106811443914</v>
      </c>
      <c r="BW601" s="81">
        <f t="shared" si="1197"/>
        <v>1692.9106811443914</v>
      </c>
      <c r="BX601" s="83">
        <f t="shared" si="1116"/>
        <v>0</v>
      </c>
      <c r="BY601" s="141">
        <f t="shared" si="1117"/>
        <v>0</v>
      </c>
      <c r="BZ601" s="83">
        <f t="shared" si="1118"/>
        <v>4.13</v>
      </c>
      <c r="CA601" s="83">
        <f t="shared" si="1119"/>
        <v>0</v>
      </c>
      <c r="CB601" s="83">
        <f t="shared" si="1174"/>
        <v>2.8392913053299047</v>
      </c>
      <c r="CC601" s="83">
        <f t="shared" si="1120"/>
        <v>2.8392913053299047</v>
      </c>
      <c r="CD601" s="143">
        <f t="shared" si="1121"/>
        <v>0.02</v>
      </c>
      <c r="CE601" s="83">
        <f t="shared" si="1175"/>
        <v>1.7846523213569873E-2</v>
      </c>
      <c r="CF601" s="84">
        <f t="shared" si="1176"/>
        <v>961.85338609085989</v>
      </c>
      <c r="CG601" s="83">
        <f t="shared" si="1122"/>
        <v>0</v>
      </c>
      <c r="CH601" s="83">
        <f t="shared" si="1177"/>
        <v>2.8316992788851802</v>
      </c>
      <c r="CI601" s="83">
        <f t="shared" si="1123"/>
        <v>2.8316992788851802</v>
      </c>
      <c r="CJ601" s="143">
        <f t="shared" si="1124"/>
        <v>0.02</v>
      </c>
      <c r="CK601" s="83">
        <f t="shared" si="1178"/>
        <v>1.70389107997586E-2</v>
      </c>
      <c r="CL601" s="84">
        <f t="shared" si="1179"/>
        <v>901.47109324315113</v>
      </c>
      <c r="CM601" s="83">
        <f t="shared" si="1125"/>
        <v>0</v>
      </c>
      <c r="CN601" s="83">
        <f t="shared" si="1180"/>
        <v>2.7892286257802152</v>
      </c>
      <c r="CO601" s="83">
        <f t="shared" si="1126"/>
        <v>2.7892286257802152</v>
      </c>
      <c r="CP601" s="143">
        <f t="shared" si="1127"/>
        <v>0.02</v>
      </c>
      <c r="CQ601" s="83">
        <f t="shared" si="1181"/>
        <v>1.7198564504283899E-2</v>
      </c>
      <c r="CR601" s="84">
        <f t="shared" si="1182"/>
        <v>888.97850889463302</v>
      </c>
      <c r="CS601" s="83">
        <f t="shared" si="1128"/>
        <v>0</v>
      </c>
      <c r="CT601" s="83">
        <f t="shared" si="1183"/>
        <v>2.782163460623555</v>
      </c>
      <c r="CU601" s="83">
        <f t="shared" si="1129"/>
        <v>2.782163460623555</v>
      </c>
      <c r="CV601" s="143">
        <f t="shared" si="1130"/>
        <v>0.02</v>
      </c>
      <c r="CW601" s="83">
        <f t="shared" si="1184"/>
        <v>1.7226526987183962E-2</v>
      </c>
      <c r="CX601" s="84">
        <f t="shared" si="1185"/>
        <v>887.7265107346592</v>
      </c>
      <c r="CY601" s="83">
        <f t="shared" si="1131"/>
        <v>0</v>
      </c>
      <c r="CZ601" s="83">
        <f t="shared" si="1186"/>
        <v>2.7814879943738466</v>
      </c>
      <c r="DA601" s="83">
        <f t="shared" si="1132"/>
        <v>2.7814879943738466</v>
      </c>
      <c r="DB601" s="143">
        <f t="shared" si="1133"/>
        <v>0.02</v>
      </c>
      <c r="DC601" s="83">
        <f t="shared" si="1187"/>
        <v>1.7227446767325894E-2</v>
      </c>
      <c r="DD601" s="84">
        <f t="shared" si="1188"/>
        <v>887.66980928364853</v>
      </c>
      <c r="DE601" s="86">
        <f t="shared" si="1134"/>
        <v>3047.2392260599045</v>
      </c>
      <c r="DF601" s="86">
        <f t="shared" si="1135"/>
        <v>1218.8956904239617</v>
      </c>
      <c r="DG601" s="86">
        <f t="shared" si="1136"/>
        <v>761.80980651497612</v>
      </c>
      <c r="DH601" s="86">
        <f t="shared" si="1137"/>
        <v>0.17338108695711815</v>
      </c>
      <c r="DI601" s="86">
        <f t="shared" si="1138"/>
        <v>0.28147652015734353</v>
      </c>
      <c r="DJ601" s="86">
        <f t="shared" si="1139"/>
        <v>10.85118861549592</v>
      </c>
      <c r="DK601" s="86">
        <f t="shared" si="1140"/>
        <v>-460.471854432567</v>
      </c>
      <c r="DL601" s="86">
        <f t="shared" si="1198"/>
        <v>-460.471854432567</v>
      </c>
      <c r="DM601" s="86">
        <f t="shared" si="1141"/>
        <v>-460.471854432567</v>
      </c>
      <c r="DN601" s="85">
        <f t="shared" si="1142"/>
        <v>0</v>
      </c>
      <c r="DO601" s="85">
        <f t="shared" si="1189"/>
        <v>0</v>
      </c>
      <c r="DP601" s="85">
        <f t="shared" si="1143"/>
        <v>0</v>
      </c>
      <c r="DQ601" s="85">
        <f t="shared" si="1190"/>
        <v>0</v>
      </c>
      <c r="DR601" s="85">
        <f t="shared" si="1144"/>
        <v>0</v>
      </c>
      <c r="DS601" s="85">
        <f t="shared" si="1191"/>
        <v>0</v>
      </c>
      <c r="DT601" s="81"/>
      <c r="DU601" s="81"/>
      <c r="DV601" s="81">
        <f t="shared" si="1192"/>
        <v>0</v>
      </c>
      <c r="DW601" s="100"/>
    </row>
    <row r="602" spans="1:127" x14ac:dyDescent="0.2">
      <c r="A602" s="59">
        <f t="shared" si="1145"/>
        <v>79.599999999999966</v>
      </c>
      <c r="B602" s="44">
        <f t="shared" si="1146"/>
        <v>79599.999999999971</v>
      </c>
      <c r="C602" s="52">
        <f t="shared" si="1080"/>
        <v>133.33333333333334</v>
      </c>
      <c r="D602" s="50">
        <f t="shared" si="1081"/>
        <v>4</v>
      </c>
      <c r="E602" s="44">
        <f t="shared" si="1082"/>
        <v>4.13</v>
      </c>
      <c r="F602" s="47">
        <f t="shared" si="1083"/>
        <v>0.02</v>
      </c>
      <c r="G602" s="52">
        <f t="shared" si="1147"/>
        <v>2.4256891762288978E-2</v>
      </c>
      <c r="H602" s="57">
        <f t="shared" si="1148"/>
        <v>744.80605821531867</v>
      </c>
      <c r="I602" s="52">
        <f t="shared" si="1149"/>
        <v>0</v>
      </c>
      <c r="J602" s="54">
        <f t="shared" si="1150"/>
        <v>2363.5012732611967</v>
      </c>
      <c r="K602" s="46">
        <f t="shared" si="1193"/>
        <v>2363.5012732611967</v>
      </c>
      <c r="L602" s="80">
        <f t="shared" si="1084"/>
        <v>0</v>
      </c>
      <c r="M602" s="142">
        <f t="shared" si="1085"/>
        <v>0</v>
      </c>
      <c r="N602" s="60">
        <f t="shared" si="1086"/>
        <v>4.13</v>
      </c>
      <c r="O602" s="53">
        <f t="shared" si="1087"/>
        <v>0</v>
      </c>
      <c r="P602" s="58">
        <f t="shared" si="1151"/>
        <v>2.7917605548902458</v>
      </c>
      <c r="Q602" s="49">
        <f t="shared" si="1088"/>
        <v>2.7917605548902458</v>
      </c>
      <c r="R602" s="143">
        <f t="shared" si="1089"/>
        <v>0.02</v>
      </c>
      <c r="S602" s="51">
        <f t="shared" si="1152"/>
        <v>1.8816702263220617E-2</v>
      </c>
      <c r="T602" s="57">
        <f t="shared" si="1153"/>
        <v>759.10121894292115</v>
      </c>
      <c r="U602" s="53">
        <f t="shared" si="1090"/>
        <v>0</v>
      </c>
      <c r="V602" s="58">
        <f t="shared" si="1154"/>
        <v>2.791635470478528</v>
      </c>
      <c r="W602" s="49">
        <f t="shared" si="1091"/>
        <v>2.791635470478528</v>
      </c>
      <c r="X602" s="143">
        <f t="shared" si="1092"/>
        <v>0.02</v>
      </c>
      <c r="Y602" s="51">
        <f t="shared" si="1155"/>
        <v>1.8221880481964863E-2</v>
      </c>
      <c r="Z602" s="57">
        <f t="shared" si="1156"/>
        <v>743.48240014142448</v>
      </c>
      <c r="AA602" s="53">
        <f t="shared" si="1093"/>
        <v>0</v>
      </c>
      <c r="AB602" s="58">
        <f t="shared" si="1157"/>
        <v>2.7918132668237057</v>
      </c>
      <c r="AC602" s="49">
        <f t="shared" si="1094"/>
        <v>2.7918132668237057</v>
      </c>
      <c r="AD602" s="143">
        <f t="shared" si="1095"/>
        <v>0.02</v>
      </c>
      <c r="AE602" s="49">
        <f t="shared" si="1194"/>
        <v>1.8169190633115864E-2</v>
      </c>
      <c r="AF602" s="57">
        <f t="shared" si="1158"/>
        <v>740.48684971387615</v>
      </c>
      <c r="AG602" s="53">
        <f t="shared" si="1096"/>
        <v>0</v>
      </c>
      <c r="AH602" s="58">
        <f t="shared" si="1159"/>
        <v>2.7919583803587242</v>
      </c>
      <c r="AI602" s="49">
        <f t="shared" si="1097"/>
        <v>2.7919583803587242</v>
      </c>
      <c r="AJ602" s="143">
        <f t="shared" si="1098"/>
        <v>0.02</v>
      </c>
      <c r="AK602" s="51">
        <f t="shared" si="1160"/>
        <v>1.8169748957977266E-2</v>
      </c>
      <c r="AL602" s="57">
        <f t="shared" si="1161"/>
        <v>740.15640480981619</v>
      </c>
      <c r="AM602" s="53">
        <f t="shared" si="1099"/>
        <v>0</v>
      </c>
      <c r="AN602" s="58">
        <f t="shared" si="1162"/>
        <v>2.7919765833601646</v>
      </c>
      <c r="AO602" s="49">
        <f t="shared" si="1100"/>
        <v>2.7919765833601646</v>
      </c>
      <c r="AP602" s="143">
        <f t="shared" si="1101"/>
        <v>0.02</v>
      </c>
      <c r="AQ602" s="51">
        <f t="shared" si="1163"/>
        <v>1.8170044607709462E-2</v>
      </c>
      <c r="AR602" s="57">
        <f t="shared" si="1164"/>
        <v>740.12651970278239</v>
      </c>
      <c r="AS602" s="44">
        <f t="shared" si="1102"/>
        <v>4254.3022918701545</v>
      </c>
      <c r="AT602" s="44">
        <f t="shared" si="1103"/>
        <v>1701.7209167480617</v>
      </c>
      <c r="AU602" s="44">
        <f t="shared" si="1104"/>
        <v>1063.5755729675386</v>
      </c>
      <c r="AV602" s="47">
        <f t="shared" si="1105"/>
        <v>1.2241797272396504</v>
      </c>
      <c r="AW602" s="47">
        <f t="shared" si="1106"/>
        <v>8.0169676017791502</v>
      </c>
      <c r="AX602" s="86">
        <f t="shared" si="1107"/>
        <v>141.13467502343562</v>
      </c>
      <c r="AY602" s="86">
        <f t="shared" si="1108"/>
        <v>35.438955288150296</v>
      </c>
      <c r="AZ602" s="10">
        <f t="shared" si="1165"/>
        <v>35.438955288150296</v>
      </c>
      <c r="BA602" s="44">
        <f t="shared" si="1109"/>
        <v>35.438955288150296</v>
      </c>
      <c r="BB602" s="9">
        <f t="shared" si="1110"/>
        <v>35.438955288150296</v>
      </c>
      <c r="BC602" s="45">
        <f t="shared" si="1199"/>
        <v>4725.1940384200398</v>
      </c>
      <c r="BD602" s="9">
        <f t="shared" si="1111"/>
        <v>35.438955288150296</v>
      </c>
      <c r="BE602" s="45">
        <f t="shared" si="1195"/>
        <v>4725.1940384200398</v>
      </c>
      <c r="BF602" s="9">
        <f t="shared" si="1112"/>
        <v>35.438955288150296</v>
      </c>
      <c r="BG602" s="45">
        <f t="shared" si="1196"/>
        <v>4725.1940384200398</v>
      </c>
      <c r="BH602" s="58"/>
      <c r="BI602" s="58"/>
      <c r="BJ602" s="58">
        <f t="shared" si="1166"/>
        <v>-35.438955288150296</v>
      </c>
      <c r="BK602" s="97"/>
      <c r="BL602" s="44"/>
      <c r="BM602" s="82">
        <f t="shared" si="1167"/>
        <v>59.7</v>
      </c>
      <c r="BN602" s="86">
        <f t="shared" si="1168"/>
        <v>59700</v>
      </c>
      <c r="BO602" s="86">
        <f t="shared" si="1169"/>
        <v>100</v>
      </c>
      <c r="BP602" s="84">
        <f t="shared" si="1113"/>
        <v>4</v>
      </c>
      <c r="BQ602" s="84">
        <f t="shared" si="1114"/>
        <v>4.13</v>
      </c>
      <c r="BR602" s="84">
        <f t="shared" si="1115"/>
        <v>0.02</v>
      </c>
      <c r="BS602" s="84">
        <f t="shared" si="1170"/>
        <v>3.2051943074937896E-2</v>
      </c>
      <c r="BT602" s="84">
        <f t="shared" si="1171"/>
        <v>971.72569235765582</v>
      </c>
      <c r="BU602" s="84">
        <f t="shared" si="1172"/>
        <v>0</v>
      </c>
      <c r="BV602" s="83">
        <f t="shared" si="1173"/>
        <v>1696.1479811443915</v>
      </c>
      <c r="BW602" s="81">
        <f t="shared" si="1197"/>
        <v>1696.1479811443915</v>
      </c>
      <c r="BX602" s="83">
        <f t="shared" si="1116"/>
        <v>0</v>
      </c>
      <c r="BY602" s="141">
        <f t="shared" si="1117"/>
        <v>0</v>
      </c>
      <c r="BZ602" s="83">
        <f t="shared" si="1118"/>
        <v>4.13</v>
      </c>
      <c r="CA602" s="83">
        <f t="shared" si="1119"/>
        <v>0</v>
      </c>
      <c r="CB602" s="83">
        <f t="shared" si="1174"/>
        <v>2.8401628857173309</v>
      </c>
      <c r="CC602" s="83">
        <f t="shared" si="1120"/>
        <v>2.8401628857173309</v>
      </c>
      <c r="CD602" s="143">
        <f t="shared" si="1121"/>
        <v>0.02</v>
      </c>
      <c r="CE602" s="83">
        <f t="shared" si="1175"/>
        <v>1.7844523213569875E-2</v>
      </c>
      <c r="CF602" s="84">
        <f t="shared" si="1176"/>
        <v>962.4819064254965</v>
      </c>
      <c r="CG602" s="83">
        <f t="shared" si="1122"/>
        <v>0</v>
      </c>
      <c r="CH602" s="83">
        <f t="shared" si="1177"/>
        <v>2.8324239320373685</v>
      </c>
      <c r="CI602" s="83">
        <f t="shared" si="1123"/>
        <v>2.8324239320373685</v>
      </c>
      <c r="CJ602" s="143">
        <f t="shared" si="1124"/>
        <v>0.02</v>
      </c>
      <c r="CK602" s="83">
        <f t="shared" si="1178"/>
        <v>1.7036910799758602E-2</v>
      </c>
      <c r="CL602" s="84">
        <f t="shared" si="1179"/>
        <v>902.07277827823953</v>
      </c>
      <c r="CM602" s="83">
        <f t="shared" si="1125"/>
        <v>0</v>
      </c>
      <c r="CN602" s="83">
        <f t="shared" si="1180"/>
        <v>2.7897992824089486</v>
      </c>
      <c r="CO602" s="83">
        <f t="shared" si="1126"/>
        <v>2.7897992824089486</v>
      </c>
      <c r="CP602" s="143">
        <f t="shared" si="1127"/>
        <v>0.02</v>
      </c>
      <c r="CQ602" s="83">
        <f t="shared" si="1181"/>
        <v>1.71965645042839E-2</v>
      </c>
      <c r="CR602" s="84">
        <f t="shared" si="1182"/>
        <v>889.59507952442402</v>
      </c>
      <c r="CS602" s="83">
        <f t="shared" si="1128"/>
        <v>0</v>
      </c>
      <c r="CT602" s="83">
        <f t="shared" si="1183"/>
        <v>2.7827148996872144</v>
      </c>
      <c r="CU602" s="83">
        <f t="shared" si="1129"/>
        <v>2.7827148996872144</v>
      </c>
      <c r="CV602" s="143">
        <f t="shared" si="1130"/>
        <v>0.02</v>
      </c>
      <c r="CW602" s="83">
        <f t="shared" si="1184"/>
        <v>1.7224526987183963E-2</v>
      </c>
      <c r="CX602" s="84">
        <f t="shared" si="1185"/>
        <v>888.34565217731631</v>
      </c>
      <c r="CY602" s="83">
        <f t="shared" si="1131"/>
        <v>0</v>
      </c>
      <c r="CZ602" s="83">
        <f t="shared" si="1186"/>
        <v>2.7820380107652722</v>
      </c>
      <c r="DA602" s="83">
        <f t="shared" si="1132"/>
        <v>2.7820380107652722</v>
      </c>
      <c r="DB602" s="143">
        <f t="shared" si="1133"/>
        <v>0.02</v>
      </c>
      <c r="DC602" s="83">
        <f t="shared" si="1187"/>
        <v>1.7225446767325896E-2</v>
      </c>
      <c r="DD602" s="84">
        <f t="shared" si="1188"/>
        <v>888.28913414869089</v>
      </c>
      <c r="DE602" s="86">
        <f t="shared" si="1134"/>
        <v>3053.0663660599043</v>
      </c>
      <c r="DF602" s="86">
        <f t="shared" si="1135"/>
        <v>1221.2265464239617</v>
      </c>
      <c r="DG602" s="86">
        <f t="shared" si="1136"/>
        <v>763.26659151497608</v>
      </c>
      <c r="DH602" s="86">
        <f t="shared" si="1137"/>
        <v>0.17290969532367659</v>
      </c>
      <c r="DI602" s="86">
        <f t="shared" si="1138"/>
        <v>0.28007240976347109</v>
      </c>
      <c r="DJ602" s="86">
        <f t="shared" si="1139"/>
        <v>10.749722017404999</v>
      </c>
      <c r="DK602" s="86">
        <f t="shared" si="1140"/>
        <v>-462.86215651914648</v>
      </c>
      <c r="DL602" s="86">
        <f t="shared" si="1198"/>
        <v>-462.86215651914648</v>
      </c>
      <c r="DM602" s="86">
        <f t="shared" si="1141"/>
        <v>-462.86215651914648</v>
      </c>
      <c r="DN602" s="85">
        <f t="shared" si="1142"/>
        <v>0</v>
      </c>
      <c r="DO602" s="85">
        <f t="shared" si="1189"/>
        <v>0</v>
      </c>
      <c r="DP602" s="85">
        <f t="shared" si="1143"/>
        <v>0</v>
      </c>
      <c r="DQ602" s="85">
        <f t="shared" si="1190"/>
        <v>0</v>
      </c>
      <c r="DR602" s="85">
        <f t="shared" si="1144"/>
        <v>0</v>
      </c>
      <c r="DS602" s="85">
        <f t="shared" si="1191"/>
        <v>0</v>
      </c>
      <c r="DT602" s="81"/>
      <c r="DU602" s="81"/>
      <c r="DV602" s="81">
        <f t="shared" si="1192"/>
        <v>0</v>
      </c>
      <c r="DW602" s="100"/>
    </row>
    <row r="603" spans="1:127" x14ac:dyDescent="0.2">
      <c r="A603" s="59">
        <f t="shared" si="1145"/>
        <v>79.733333333333306</v>
      </c>
      <c r="B603" s="44">
        <f t="shared" si="1146"/>
        <v>79733.333333333299</v>
      </c>
      <c r="C603" s="52">
        <f t="shared" si="1080"/>
        <v>133.33333333333334</v>
      </c>
      <c r="D603" s="50">
        <f t="shared" si="1081"/>
        <v>4</v>
      </c>
      <c r="E603" s="44">
        <f t="shared" si="1082"/>
        <v>4.13</v>
      </c>
      <c r="F603" s="47">
        <f t="shared" si="1083"/>
        <v>0.02</v>
      </c>
      <c r="G603" s="52">
        <f t="shared" si="1147"/>
        <v>2.4254225095622309E-2</v>
      </c>
      <c r="H603" s="57">
        <f t="shared" si="1148"/>
        <v>745.58912709115259</v>
      </c>
      <c r="I603" s="52">
        <f t="shared" si="1149"/>
        <v>0</v>
      </c>
      <c r="J603" s="54">
        <f t="shared" si="1150"/>
        <v>2367.8176732611964</v>
      </c>
      <c r="K603" s="46">
        <f t="shared" si="1193"/>
        <v>2367.8176732611964</v>
      </c>
      <c r="L603" s="80">
        <f t="shared" si="1084"/>
        <v>0</v>
      </c>
      <c r="M603" s="142">
        <f t="shared" si="1085"/>
        <v>0</v>
      </c>
      <c r="N603" s="60">
        <f t="shared" si="1086"/>
        <v>4.13</v>
      </c>
      <c r="O603" s="53">
        <f t="shared" si="1087"/>
        <v>0</v>
      </c>
      <c r="P603" s="58">
        <f t="shared" si="1151"/>
        <v>2.7920412136990294</v>
      </c>
      <c r="Q603" s="49">
        <f t="shared" si="1088"/>
        <v>2.7920412136990294</v>
      </c>
      <c r="R603" s="143">
        <f t="shared" si="1089"/>
        <v>0.02</v>
      </c>
      <c r="S603" s="51">
        <f t="shared" si="1152"/>
        <v>1.8814035596553948E-2</v>
      </c>
      <c r="T603" s="57">
        <f t="shared" si="1153"/>
        <v>759.999833207287</v>
      </c>
      <c r="U603" s="53">
        <f t="shared" si="1090"/>
        <v>0</v>
      </c>
      <c r="V603" s="58">
        <f t="shared" si="1154"/>
        <v>2.7919610898471094</v>
      </c>
      <c r="W603" s="49">
        <f t="shared" si="1091"/>
        <v>2.7919610898471094</v>
      </c>
      <c r="X603" s="143">
        <f t="shared" si="1092"/>
        <v>0.02</v>
      </c>
      <c r="Y603" s="51">
        <f t="shared" si="1155"/>
        <v>1.8219213815298195E-2</v>
      </c>
      <c r="Z603" s="57">
        <f t="shared" si="1156"/>
        <v>744.35264495389197</v>
      </c>
      <c r="AA603" s="53">
        <f t="shared" si="1093"/>
        <v>0</v>
      </c>
      <c r="AB603" s="58">
        <f t="shared" si="1157"/>
        <v>2.7920865650181659</v>
      </c>
      <c r="AC603" s="49">
        <f t="shared" si="1094"/>
        <v>2.7920865650181659</v>
      </c>
      <c r="AD603" s="143">
        <f t="shared" si="1095"/>
        <v>0.02</v>
      </c>
      <c r="AE603" s="49">
        <f t="shared" si="1194"/>
        <v>1.8166523966449195E-2</v>
      </c>
      <c r="AF603" s="57">
        <f t="shared" si="1158"/>
        <v>741.35452270694145</v>
      </c>
      <c r="AG603" s="53">
        <f t="shared" si="1096"/>
        <v>0</v>
      </c>
      <c r="AH603" s="58">
        <f t="shared" si="1159"/>
        <v>2.792221857423216</v>
      </c>
      <c r="AI603" s="49">
        <f t="shared" si="1097"/>
        <v>2.792221857423216</v>
      </c>
      <c r="AJ603" s="143">
        <f t="shared" si="1098"/>
        <v>0.02</v>
      </c>
      <c r="AK603" s="51">
        <f t="shared" si="1160"/>
        <v>1.8167082291310598E-2</v>
      </c>
      <c r="AL603" s="57">
        <f t="shared" si="1161"/>
        <v>741.02405936858793</v>
      </c>
      <c r="AM603" s="53">
        <f t="shared" si="1099"/>
        <v>0</v>
      </c>
      <c r="AN603" s="58">
        <f t="shared" si="1162"/>
        <v>2.7922389660141227</v>
      </c>
      <c r="AO603" s="49">
        <f t="shared" si="1100"/>
        <v>2.7922389660141227</v>
      </c>
      <c r="AP603" s="143">
        <f t="shared" si="1101"/>
        <v>0.02</v>
      </c>
      <c r="AQ603" s="51">
        <f t="shared" si="1163"/>
        <v>1.8167377941042794E-2</v>
      </c>
      <c r="AR603" s="57">
        <f t="shared" si="1164"/>
        <v>740.99418272367643</v>
      </c>
      <c r="AS603" s="44">
        <f t="shared" si="1102"/>
        <v>4262.0718118701534</v>
      </c>
      <c r="AT603" s="44">
        <f t="shared" si="1103"/>
        <v>1704.8287247480612</v>
      </c>
      <c r="AU603" s="44">
        <f t="shared" si="1104"/>
        <v>1065.5179529675383</v>
      </c>
      <c r="AV603" s="47">
        <f t="shared" si="1105"/>
        <v>1.2171906590454442</v>
      </c>
      <c r="AW603" s="47">
        <f t="shared" si="1106"/>
        <v>7.9311446200554441</v>
      </c>
      <c r="AX603" s="86">
        <f t="shared" si="1107"/>
        <v>138.71834685171305</v>
      </c>
      <c r="AY603" s="86">
        <f t="shared" si="1108"/>
        <v>34.847506381023081</v>
      </c>
      <c r="AZ603" s="10">
        <f t="shared" si="1165"/>
        <v>34.847506381023081</v>
      </c>
      <c r="BA603" s="44">
        <f t="shared" si="1109"/>
        <v>34.847506381023081</v>
      </c>
      <c r="BB603" s="9">
        <f t="shared" si="1110"/>
        <v>34.847506381023081</v>
      </c>
      <c r="BC603" s="45">
        <f t="shared" si="1199"/>
        <v>4646.3341841364108</v>
      </c>
      <c r="BD603" s="9">
        <f t="shared" si="1111"/>
        <v>34.847506381023081</v>
      </c>
      <c r="BE603" s="45">
        <f t="shared" si="1195"/>
        <v>4646.3341841364108</v>
      </c>
      <c r="BF603" s="9">
        <f t="shared" si="1112"/>
        <v>34.847506381023081</v>
      </c>
      <c r="BG603" s="45">
        <f t="shared" si="1196"/>
        <v>4646.3341841364108</v>
      </c>
      <c r="BH603" s="58"/>
      <c r="BI603" s="58"/>
      <c r="BJ603" s="58">
        <f t="shared" si="1166"/>
        <v>-34.847506381023081</v>
      </c>
      <c r="BK603" s="97"/>
      <c r="BL603" s="44"/>
      <c r="BM603" s="82">
        <f t="shared" si="1167"/>
        <v>59.800000000000004</v>
      </c>
      <c r="BN603" s="86">
        <f t="shared" si="1168"/>
        <v>59800</v>
      </c>
      <c r="BO603" s="86">
        <f t="shared" si="1169"/>
        <v>100</v>
      </c>
      <c r="BP603" s="84">
        <f t="shared" si="1113"/>
        <v>4</v>
      </c>
      <c r="BQ603" s="84">
        <f t="shared" si="1114"/>
        <v>4.13</v>
      </c>
      <c r="BR603" s="84">
        <f t="shared" si="1115"/>
        <v>0.02</v>
      </c>
      <c r="BS603" s="84">
        <f t="shared" si="1170"/>
        <v>3.2049943074937894E-2</v>
      </c>
      <c r="BT603" s="84">
        <f t="shared" si="1171"/>
        <v>972.50174424809006</v>
      </c>
      <c r="BU603" s="84">
        <f t="shared" si="1172"/>
        <v>0</v>
      </c>
      <c r="BV603" s="83">
        <f t="shared" si="1173"/>
        <v>1699.3852811443915</v>
      </c>
      <c r="BW603" s="81">
        <f t="shared" si="1197"/>
        <v>1699.3852811443915</v>
      </c>
      <c r="BX603" s="83">
        <f t="shared" si="1116"/>
        <v>0</v>
      </c>
      <c r="BY603" s="141">
        <f t="shared" si="1117"/>
        <v>0</v>
      </c>
      <c r="BZ603" s="83">
        <f t="shared" si="1118"/>
        <v>4.13</v>
      </c>
      <c r="CA603" s="83">
        <f t="shared" si="1119"/>
        <v>0</v>
      </c>
      <c r="CB603" s="83">
        <f t="shared" si="1174"/>
        <v>2.8410365706645884</v>
      </c>
      <c r="CC603" s="83">
        <f t="shared" si="1120"/>
        <v>2.8410365706645884</v>
      </c>
      <c r="CD603" s="143">
        <f t="shared" si="1121"/>
        <v>0.02</v>
      </c>
      <c r="CE603" s="83">
        <f t="shared" si="1175"/>
        <v>1.7842523213569876E-2</v>
      </c>
      <c r="CF603" s="84">
        <f t="shared" si="1176"/>
        <v>963.11016346326369</v>
      </c>
      <c r="CG603" s="83">
        <f t="shared" si="1122"/>
        <v>0</v>
      </c>
      <c r="CH603" s="83">
        <f t="shared" si="1177"/>
        <v>2.8331497545685989</v>
      </c>
      <c r="CI603" s="83">
        <f t="shared" si="1123"/>
        <v>2.8331497545685989</v>
      </c>
      <c r="CJ603" s="143">
        <f t="shared" si="1124"/>
        <v>0.02</v>
      </c>
      <c r="CK603" s="83">
        <f t="shared" si="1178"/>
        <v>1.7034910799758603E-2</v>
      </c>
      <c r="CL603" s="84">
        <f t="shared" si="1179"/>
        <v>902.67423876609462</v>
      </c>
      <c r="CM603" s="83">
        <f t="shared" si="1125"/>
        <v>0</v>
      </c>
      <c r="CN603" s="83">
        <f t="shared" si="1180"/>
        <v>2.7903710658972285</v>
      </c>
      <c r="CO603" s="83">
        <f t="shared" si="1126"/>
        <v>2.7903710658972285</v>
      </c>
      <c r="CP603" s="143">
        <f t="shared" si="1127"/>
        <v>0.02</v>
      </c>
      <c r="CQ603" s="83">
        <f t="shared" si="1181"/>
        <v>1.7194564504283902E-2</v>
      </c>
      <c r="CR603" s="84">
        <f t="shared" si="1182"/>
        <v>890.21145234424341</v>
      </c>
      <c r="CS603" s="83">
        <f t="shared" si="1128"/>
        <v>0</v>
      </c>
      <c r="CT603" s="83">
        <f t="shared" si="1183"/>
        <v>2.7832675566863712</v>
      </c>
      <c r="CU603" s="83">
        <f t="shared" si="1129"/>
        <v>2.7832675566863712</v>
      </c>
      <c r="CV603" s="143">
        <f t="shared" si="1130"/>
        <v>0.02</v>
      </c>
      <c r="CW603" s="83">
        <f t="shared" si="1184"/>
        <v>1.7222526987183965E-2</v>
      </c>
      <c r="CX603" s="84">
        <f t="shared" si="1185"/>
        <v>888.96459905502638</v>
      </c>
      <c r="CY603" s="83">
        <f t="shared" si="1131"/>
        <v>0</v>
      </c>
      <c r="CZ603" s="83">
        <f t="shared" si="1186"/>
        <v>2.7825892593649</v>
      </c>
      <c r="DA603" s="83">
        <f t="shared" si="1132"/>
        <v>2.7825892593649</v>
      </c>
      <c r="DB603" s="143">
        <f t="shared" si="1133"/>
        <v>0.02</v>
      </c>
      <c r="DC603" s="83">
        <f t="shared" si="1187"/>
        <v>1.7223446767325897E-2</v>
      </c>
      <c r="DD603" s="84">
        <f t="shared" si="1188"/>
        <v>888.90826468179921</v>
      </c>
      <c r="DE603" s="86">
        <f t="shared" si="1134"/>
        <v>3058.8935060599047</v>
      </c>
      <c r="DF603" s="86">
        <f t="shared" si="1135"/>
        <v>1223.5574024239618</v>
      </c>
      <c r="DG603" s="86">
        <f t="shared" si="1136"/>
        <v>764.72337651497617</v>
      </c>
      <c r="DH603" s="86">
        <f t="shared" si="1137"/>
        <v>0.17244023287238189</v>
      </c>
      <c r="DI603" s="86">
        <f t="shared" si="1138"/>
        <v>0.27867722585609778</v>
      </c>
      <c r="DJ603" s="86">
        <f t="shared" si="1139"/>
        <v>10.649342204173129</v>
      </c>
      <c r="DK603" s="86">
        <f t="shared" si="1140"/>
        <v>-465.25107157716275</v>
      </c>
      <c r="DL603" s="86">
        <f t="shared" si="1198"/>
        <v>-465.25107157716275</v>
      </c>
      <c r="DM603" s="86">
        <f t="shared" si="1141"/>
        <v>-465.25107157716275</v>
      </c>
      <c r="DN603" s="85">
        <f t="shared" si="1142"/>
        <v>0</v>
      </c>
      <c r="DO603" s="85">
        <f t="shared" si="1189"/>
        <v>0</v>
      </c>
      <c r="DP603" s="85">
        <f t="shared" si="1143"/>
        <v>0</v>
      </c>
      <c r="DQ603" s="85">
        <f t="shared" si="1190"/>
        <v>0</v>
      </c>
      <c r="DR603" s="85">
        <f t="shared" si="1144"/>
        <v>0</v>
      </c>
      <c r="DS603" s="85">
        <f t="shared" si="1191"/>
        <v>0</v>
      </c>
      <c r="DT603" s="81"/>
      <c r="DU603" s="81"/>
      <c r="DV603" s="81">
        <f t="shared" si="1192"/>
        <v>0</v>
      </c>
      <c r="DW603" s="100"/>
    </row>
    <row r="604" spans="1:127" x14ac:dyDescent="0.2">
      <c r="A604" s="59">
        <f t="shared" si="1145"/>
        <v>79.866666666666632</v>
      </c>
      <c r="B604" s="44">
        <f t="shared" si="1146"/>
        <v>79866.666666666628</v>
      </c>
      <c r="C604" s="52">
        <f t="shared" si="1080"/>
        <v>133.33333333333334</v>
      </c>
      <c r="D604" s="50">
        <f t="shared" si="1081"/>
        <v>4</v>
      </c>
      <c r="E604" s="44">
        <f t="shared" si="1082"/>
        <v>4.13</v>
      </c>
      <c r="F604" s="47">
        <f t="shared" si="1083"/>
        <v>0.02</v>
      </c>
      <c r="G604" s="52">
        <f t="shared" si="1147"/>
        <v>2.4251558428955641E-2</v>
      </c>
      <c r="H604" s="57">
        <f t="shared" si="1148"/>
        <v>746.37210987605295</v>
      </c>
      <c r="I604" s="52">
        <f t="shared" si="1149"/>
        <v>0</v>
      </c>
      <c r="J604" s="54">
        <f t="shared" si="1150"/>
        <v>2372.1340732611966</v>
      </c>
      <c r="K604" s="46">
        <f t="shared" si="1193"/>
        <v>2372.1340732611966</v>
      </c>
      <c r="L604" s="80">
        <f t="shared" si="1084"/>
        <v>0</v>
      </c>
      <c r="M604" s="142">
        <f t="shared" si="1085"/>
        <v>0</v>
      </c>
      <c r="N604" s="60">
        <f t="shared" si="1086"/>
        <v>4.13</v>
      </c>
      <c r="O604" s="53">
        <f t="shared" si="1087"/>
        <v>0</v>
      </c>
      <c r="P604" s="58">
        <f t="shared" si="1151"/>
        <v>2.7923240823209405</v>
      </c>
      <c r="Q604" s="49">
        <f t="shared" si="1088"/>
        <v>2.7923240823209405</v>
      </c>
      <c r="R604" s="143">
        <f t="shared" si="1089"/>
        <v>0.02</v>
      </c>
      <c r="S604" s="51">
        <f t="shared" si="1152"/>
        <v>1.881136892988728E-2</v>
      </c>
      <c r="T604" s="57">
        <f t="shared" si="1153"/>
        <v>760.89822979593896</v>
      </c>
      <c r="U604" s="53">
        <f t="shared" si="1090"/>
        <v>0</v>
      </c>
      <c r="V604" s="58">
        <f t="shared" si="1154"/>
        <v>2.792289633105713</v>
      </c>
      <c r="W604" s="49">
        <f t="shared" si="1091"/>
        <v>2.792289633105713</v>
      </c>
      <c r="X604" s="143">
        <f t="shared" si="1092"/>
        <v>0.02</v>
      </c>
      <c r="Y604" s="51">
        <f t="shared" si="1155"/>
        <v>1.8216547148631527E-2</v>
      </c>
      <c r="Z604" s="57">
        <f t="shared" si="1156"/>
        <v>745.22266092215239</v>
      </c>
      <c r="AA604" s="53">
        <f t="shared" si="1093"/>
        <v>0</v>
      </c>
      <c r="AB604" s="58">
        <f t="shared" si="1157"/>
        <v>2.7923626281089335</v>
      </c>
      <c r="AC604" s="49">
        <f t="shared" si="1094"/>
        <v>2.7923626281089335</v>
      </c>
      <c r="AD604" s="143">
        <f t="shared" si="1095"/>
        <v>0.02</v>
      </c>
      <c r="AE604" s="49">
        <f t="shared" si="1194"/>
        <v>1.8163857299782527E-2</v>
      </c>
      <c r="AF604" s="57">
        <f t="shared" si="1158"/>
        <v>742.2219834254214</v>
      </c>
      <c r="AG604" s="53">
        <f t="shared" si="1096"/>
        <v>0</v>
      </c>
      <c r="AH604" s="58">
        <f t="shared" si="1159"/>
        <v>2.7924880878470884</v>
      </c>
      <c r="AI604" s="49">
        <f t="shared" si="1097"/>
        <v>2.7924880878470884</v>
      </c>
      <c r="AJ604" s="143">
        <f t="shared" si="1098"/>
        <v>0.02</v>
      </c>
      <c r="AK604" s="51">
        <f t="shared" si="1160"/>
        <v>1.816441562464393E-2</v>
      </c>
      <c r="AL604" s="57">
        <f t="shared" si="1161"/>
        <v>741.89150471668029</v>
      </c>
      <c r="AM604" s="53">
        <f t="shared" si="1099"/>
        <v>0</v>
      </c>
      <c r="AN604" s="58">
        <f t="shared" si="1162"/>
        <v>2.7925041024332655</v>
      </c>
      <c r="AO604" s="49">
        <f t="shared" si="1100"/>
        <v>2.7925041024332655</v>
      </c>
      <c r="AP604" s="143">
        <f t="shared" si="1101"/>
        <v>0.02</v>
      </c>
      <c r="AQ604" s="51">
        <f t="shared" si="1163"/>
        <v>1.8164711274376126E-2</v>
      </c>
      <c r="AR604" s="57">
        <f t="shared" si="1164"/>
        <v>741.86163687445253</v>
      </c>
      <c r="AS604" s="44">
        <f t="shared" si="1102"/>
        <v>4269.8413318701532</v>
      </c>
      <c r="AT604" s="44">
        <f t="shared" si="1103"/>
        <v>1707.9365327480614</v>
      </c>
      <c r="AU604" s="44">
        <f t="shared" si="1104"/>
        <v>1067.4603329675383</v>
      </c>
      <c r="AV604" s="47">
        <f t="shared" si="1105"/>
        <v>1.2102550050909888</v>
      </c>
      <c r="AW604" s="47">
        <f t="shared" si="1106"/>
        <v>7.8464050653519539</v>
      </c>
      <c r="AX604" s="86">
        <f t="shared" si="1107"/>
        <v>136.34797940415513</v>
      </c>
      <c r="AY604" s="86">
        <f t="shared" si="1108"/>
        <v>34.261424798493195</v>
      </c>
      <c r="AZ604" s="10">
        <f t="shared" si="1165"/>
        <v>34.261424798493195</v>
      </c>
      <c r="BA604" s="44">
        <f t="shared" si="1109"/>
        <v>34.261424798493195</v>
      </c>
      <c r="BB604" s="9">
        <f t="shared" si="1110"/>
        <v>34.261424798493195</v>
      </c>
      <c r="BC604" s="45">
        <f t="shared" si="1199"/>
        <v>4568.1899731324265</v>
      </c>
      <c r="BD604" s="9">
        <f t="shared" si="1111"/>
        <v>34.261424798493195</v>
      </c>
      <c r="BE604" s="45">
        <f t="shared" si="1195"/>
        <v>4568.1899731324265</v>
      </c>
      <c r="BF604" s="9">
        <f t="shared" si="1112"/>
        <v>34.261424798493195</v>
      </c>
      <c r="BG604" s="45">
        <f t="shared" si="1196"/>
        <v>4568.1899731324265</v>
      </c>
      <c r="BH604" s="58"/>
      <c r="BI604" s="58"/>
      <c r="BJ604" s="58">
        <f t="shared" si="1166"/>
        <v>-34.261424798493195</v>
      </c>
      <c r="BK604" s="97"/>
      <c r="BL604" s="44"/>
      <c r="BM604" s="82">
        <f t="shared" si="1167"/>
        <v>59.9</v>
      </c>
      <c r="BN604" s="86">
        <f t="shared" si="1168"/>
        <v>59900</v>
      </c>
      <c r="BO604" s="86">
        <f t="shared" si="1169"/>
        <v>100</v>
      </c>
      <c r="BP604" s="84">
        <f t="shared" si="1113"/>
        <v>4</v>
      </c>
      <c r="BQ604" s="84">
        <f t="shared" si="1114"/>
        <v>4.13</v>
      </c>
      <c r="BR604" s="84">
        <f t="shared" si="1115"/>
        <v>0.02</v>
      </c>
      <c r="BS604" s="84">
        <f t="shared" si="1170"/>
        <v>3.2047943074937892E-2</v>
      </c>
      <c r="BT604" s="84">
        <f t="shared" si="1171"/>
        <v>973.27774771237421</v>
      </c>
      <c r="BU604" s="84">
        <f t="shared" si="1172"/>
        <v>0</v>
      </c>
      <c r="BV604" s="83">
        <f t="shared" si="1173"/>
        <v>1702.6225811443915</v>
      </c>
      <c r="BW604" s="81">
        <f t="shared" si="1197"/>
        <v>1702.6225811443915</v>
      </c>
      <c r="BX604" s="83">
        <f t="shared" si="1116"/>
        <v>0</v>
      </c>
      <c r="BY604" s="141">
        <f t="shared" si="1117"/>
        <v>0</v>
      </c>
      <c r="BZ604" s="83">
        <f t="shared" si="1118"/>
        <v>4.13</v>
      </c>
      <c r="CA604" s="83">
        <f t="shared" si="1119"/>
        <v>0</v>
      </c>
      <c r="CB604" s="83">
        <f t="shared" si="1174"/>
        <v>2.8419123600055611</v>
      </c>
      <c r="CC604" s="83">
        <f t="shared" si="1120"/>
        <v>2.8419123600055611</v>
      </c>
      <c r="CD604" s="143">
        <f t="shared" si="1121"/>
        <v>0.02</v>
      </c>
      <c r="CE604" s="83">
        <f t="shared" si="1175"/>
        <v>1.7840523213569878E-2</v>
      </c>
      <c r="CF604" s="84">
        <f t="shared" si="1176"/>
        <v>963.73815690051106</v>
      </c>
      <c r="CG604" s="83">
        <f t="shared" si="1122"/>
        <v>0</v>
      </c>
      <c r="CH604" s="83">
        <f t="shared" si="1177"/>
        <v>2.8338767445634234</v>
      </c>
      <c r="CI604" s="83">
        <f t="shared" si="1123"/>
        <v>2.8338767445634234</v>
      </c>
      <c r="CJ604" s="143">
        <f t="shared" si="1124"/>
        <v>0.02</v>
      </c>
      <c r="CK604" s="83">
        <f t="shared" si="1178"/>
        <v>1.7032910799758605E-2</v>
      </c>
      <c r="CL604" s="84">
        <f t="shared" si="1179"/>
        <v>903.27547457342496</v>
      </c>
      <c r="CM604" s="83">
        <f t="shared" si="1125"/>
        <v>0</v>
      </c>
      <c r="CN604" s="83">
        <f t="shared" si="1180"/>
        <v>2.7909439747500877</v>
      </c>
      <c r="CO604" s="83">
        <f t="shared" si="1126"/>
        <v>2.7909439747500877</v>
      </c>
      <c r="CP604" s="143">
        <f t="shared" si="1127"/>
        <v>0.02</v>
      </c>
      <c r="CQ604" s="83">
        <f t="shared" si="1181"/>
        <v>1.7192564504283903E-2</v>
      </c>
      <c r="CR604" s="84">
        <f t="shared" si="1182"/>
        <v>890.8276271861638</v>
      </c>
      <c r="CS604" s="83">
        <f t="shared" si="1128"/>
        <v>0</v>
      </c>
      <c r="CT604" s="83">
        <f t="shared" si="1183"/>
        <v>2.7838214302363551</v>
      </c>
      <c r="CU604" s="83">
        <f t="shared" si="1129"/>
        <v>2.7838214302363551</v>
      </c>
      <c r="CV604" s="143">
        <f t="shared" si="1130"/>
        <v>0.02</v>
      </c>
      <c r="CW604" s="83">
        <f t="shared" si="1184"/>
        <v>1.7220526987183966E-2</v>
      </c>
      <c r="CX604" s="84">
        <f t="shared" si="1185"/>
        <v>889.58335117412503</v>
      </c>
      <c r="CY604" s="83">
        <f t="shared" si="1131"/>
        <v>0</v>
      </c>
      <c r="CZ604" s="83">
        <f t="shared" si="1186"/>
        <v>2.7831417387888235</v>
      </c>
      <c r="DA604" s="83">
        <f t="shared" si="1132"/>
        <v>2.7831417387888235</v>
      </c>
      <c r="DB604" s="143">
        <f t="shared" si="1133"/>
        <v>0.02</v>
      </c>
      <c r="DC604" s="83">
        <f t="shared" si="1187"/>
        <v>1.7221446767325899E-2</v>
      </c>
      <c r="DD604" s="84">
        <f t="shared" si="1188"/>
        <v>889.5272006857158</v>
      </c>
      <c r="DE604" s="86">
        <f t="shared" si="1134"/>
        <v>3064.7206460599045</v>
      </c>
      <c r="DF604" s="86">
        <f t="shared" si="1135"/>
        <v>1225.8882584239618</v>
      </c>
      <c r="DG604" s="86">
        <f t="shared" si="1136"/>
        <v>766.18016151497613</v>
      </c>
      <c r="DH604" s="86">
        <f t="shared" si="1137"/>
        <v>0.1719726897266983</v>
      </c>
      <c r="DI604" s="86">
        <f t="shared" si="1138"/>
        <v>0.27729090145834034</v>
      </c>
      <c r="DJ604" s="86">
        <f t="shared" si="1139"/>
        <v>10.550036201541738</v>
      </c>
      <c r="DK604" s="86">
        <f t="shared" si="1140"/>
        <v>-467.63859995428589</v>
      </c>
      <c r="DL604" s="86">
        <f t="shared" si="1198"/>
        <v>-467.63859995428589</v>
      </c>
      <c r="DM604" s="86">
        <f t="shared" si="1141"/>
        <v>-467.63859995428589</v>
      </c>
      <c r="DN604" s="85">
        <f t="shared" si="1142"/>
        <v>0</v>
      </c>
      <c r="DO604" s="85">
        <f t="shared" si="1189"/>
        <v>0</v>
      </c>
      <c r="DP604" s="85">
        <f t="shared" si="1143"/>
        <v>0</v>
      </c>
      <c r="DQ604" s="85">
        <f t="shared" si="1190"/>
        <v>0</v>
      </c>
      <c r="DR604" s="85">
        <f t="shared" si="1144"/>
        <v>0</v>
      </c>
      <c r="DS604" s="85">
        <f t="shared" si="1191"/>
        <v>0</v>
      </c>
      <c r="DT604" s="81"/>
      <c r="DU604" s="81"/>
      <c r="DV604" s="81">
        <f t="shared" si="1192"/>
        <v>0</v>
      </c>
      <c r="DW604" s="100"/>
    </row>
    <row r="605" spans="1:127" x14ac:dyDescent="0.2">
      <c r="A605" s="59">
        <f t="shared" si="1145"/>
        <v>79.999999999999957</v>
      </c>
      <c r="B605" s="44">
        <f t="shared" si="1146"/>
        <v>79999.999999999956</v>
      </c>
      <c r="C605" s="52">
        <f t="shared" si="1080"/>
        <v>133.33333333333334</v>
      </c>
      <c r="D605" s="50">
        <f t="shared" si="1081"/>
        <v>4</v>
      </c>
      <c r="E605" s="44">
        <f t="shared" si="1082"/>
        <v>4.13</v>
      </c>
      <c r="F605" s="47">
        <f t="shared" si="1083"/>
        <v>0.02</v>
      </c>
      <c r="G605" s="52">
        <f t="shared" si="1147"/>
        <v>2.4248891762288973E-2</v>
      </c>
      <c r="H605" s="57">
        <f t="shared" si="1148"/>
        <v>747.15500657001974</v>
      </c>
      <c r="I605" s="52">
        <f t="shared" si="1149"/>
        <v>0</v>
      </c>
      <c r="J605" s="54">
        <f t="shared" si="1150"/>
        <v>2376.4504732611963</v>
      </c>
      <c r="K605" s="46">
        <f t="shared" si="1193"/>
        <v>2376.4504732611963</v>
      </c>
      <c r="L605" s="80">
        <f t="shared" si="1084"/>
        <v>0</v>
      </c>
      <c r="M605" s="142">
        <f t="shared" si="1085"/>
        <v>0</v>
      </c>
      <c r="N605" s="60">
        <f t="shared" si="1086"/>
        <v>4.13</v>
      </c>
      <c r="O605" s="53">
        <f t="shared" si="1087"/>
        <v>0</v>
      </c>
      <c r="P605" s="58">
        <f t="shared" si="1151"/>
        <v>2.7926091594148046</v>
      </c>
      <c r="Q605" s="49">
        <f t="shared" si="1088"/>
        <v>2.7926091594148046</v>
      </c>
      <c r="R605" s="143">
        <f t="shared" si="1089"/>
        <v>0.02</v>
      </c>
      <c r="S605" s="51">
        <f t="shared" si="1152"/>
        <v>1.8808702263220612E-2</v>
      </c>
      <c r="T605" s="57">
        <f t="shared" si="1153"/>
        <v>761.796408041826</v>
      </c>
      <c r="U605" s="53">
        <f t="shared" si="1090"/>
        <v>0</v>
      </c>
      <c r="V605" s="58">
        <f t="shared" si="1154"/>
        <v>2.7926210971924363</v>
      </c>
      <c r="W605" s="49">
        <f t="shared" si="1091"/>
        <v>2.7926210971924363</v>
      </c>
      <c r="X605" s="143">
        <f t="shared" si="1092"/>
        <v>0.02</v>
      </c>
      <c r="Y605" s="51">
        <f t="shared" si="1155"/>
        <v>1.8213880481964859E-2</v>
      </c>
      <c r="Z605" s="57">
        <f t="shared" si="1156"/>
        <v>746.09244718879825</v>
      </c>
      <c r="AA605" s="53">
        <f t="shared" si="1093"/>
        <v>0</v>
      </c>
      <c r="AB605" s="58">
        <f t="shared" si="1157"/>
        <v>2.7926414529918135</v>
      </c>
      <c r="AC605" s="49">
        <f t="shared" si="1094"/>
        <v>2.7926414529918135</v>
      </c>
      <c r="AD605" s="143">
        <f t="shared" si="1095"/>
        <v>0.02</v>
      </c>
      <c r="AE605" s="49">
        <f t="shared" si="1194"/>
        <v>1.8161190633115859E-2</v>
      </c>
      <c r="AF605" s="57">
        <f t="shared" si="1158"/>
        <v>743.08923105215001</v>
      </c>
      <c r="AG605" s="53">
        <f t="shared" si="1096"/>
        <v>0</v>
      </c>
      <c r="AH605" s="58">
        <f t="shared" si="1159"/>
        <v>2.7927570686867598</v>
      </c>
      <c r="AI605" s="49">
        <f t="shared" si="1097"/>
        <v>2.7927570686867598</v>
      </c>
      <c r="AJ605" s="143">
        <f t="shared" si="1098"/>
        <v>0.02</v>
      </c>
      <c r="AK605" s="51">
        <f t="shared" si="1160"/>
        <v>1.8161748957977262E-2</v>
      </c>
      <c r="AL605" s="57">
        <f t="shared" si="1161"/>
        <v>742.75874003848799</v>
      </c>
      <c r="AM605" s="53">
        <f t="shared" si="1099"/>
        <v>0</v>
      </c>
      <c r="AN605" s="58">
        <f t="shared" si="1162"/>
        <v>2.7927719897024237</v>
      </c>
      <c r="AO605" s="49">
        <f t="shared" si="1100"/>
        <v>2.7927719897024237</v>
      </c>
      <c r="AP605" s="143">
        <f t="shared" si="1101"/>
        <v>0.02</v>
      </c>
      <c r="AQ605" s="51">
        <f t="shared" si="1163"/>
        <v>1.8162044607709458E-2</v>
      </c>
      <c r="AR605" s="57">
        <f t="shared" si="1164"/>
        <v>742.72888133914716</v>
      </c>
      <c r="AS605" s="44">
        <f t="shared" si="1102"/>
        <v>4277.6108518701531</v>
      </c>
      <c r="AT605" s="44">
        <f t="shared" si="1103"/>
        <v>1711.0443407480611</v>
      </c>
      <c r="AU605" s="44">
        <f t="shared" si="1104"/>
        <v>1069.4027129675383</v>
      </c>
      <c r="AV605" s="47">
        <f t="shared" si="1105"/>
        <v>1.2033722743722073</v>
      </c>
      <c r="AW605" s="47">
        <f t="shared" si="1106"/>
        <v>7.7627334332301841</v>
      </c>
      <c r="AX605" s="86">
        <f t="shared" si="1107"/>
        <v>134.02261821757298</v>
      </c>
      <c r="AY605" s="86">
        <f t="shared" si="1108"/>
        <v>33.68070061628881</v>
      </c>
      <c r="AZ605" s="10">
        <f t="shared" si="1165"/>
        <v>33.68070061628881</v>
      </c>
      <c r="BA605" s="44">
        <f t="shared" si="1109"/>
        <v>33.68070061628881</v>
      </c>
      <c r="BB605" s="9">
        <f t="shared" si="1110"/>
        <v>33.68070061628881</v>
      </c>
      <c r="BC605" s="45">
        <f t="shared" si="1199"/>
        <v>4490.7600821718415</v>
      </c>
      <c r="BD605" s="9">
        <f t="shared" si="1111"/>
        <v>33.68070061628881</v>
      </c>
      <c r="BE605" s="45">
        <f t="shared" si="1195"/>
        <v>4490.7600821718415</v>
      </c>
      <c r="BF605" s="9">
        <f t="shared" si="1112"/>
        <v>33.68070061628881</v>
      </c>
      <c r="BG605" s="45">
        <f t="shared" si="1196"/>
        <v>4490.7600821718415</v>
      </c>
      <c r="BH605" s="58"/>
      <c r="BI605" s="58"/>
      <c r="BJ605" s="58">
        <f t="shared" si="1166"/>
        <v>-33.68070061628881</v>
      </c>
      <c r="BK605" s="97"/>
      <c r="BL605" s="44"/>
      <c r="BM605" s="82">
        <f t="shared" si="1167"/>
        <v>60</v>
      </c>
      <c r="BN605" s="86">
        <f t="shared" si="1168"/>
        <v>60000</v>
      </c>
      <c r="BO605" s="86">
        <f t="shared" si="1169"/>
        <v>100</v>
      </c>
      <c r="BP605" s="84">
        <f t="shared" si="1113"/>
        <v>4</v>
      </c>
      <c r="BQ605" s="84">
        <f t="shared" si="1114"/>
        <v>4.13</v>
      </c>
      <c r="BR605" s="84">
        <f t="shared" si="1115"/>
        <v>0.02</v>
      </c>
      <c r="BS605" s="84">
        <f t="shared" si="1170"/>
        <v>3.204594307493789E-2</v>
      </c>
      <c r="BT605" s="84">
        <f t="shared" si="1171"/>
        <v>974.05370275050825</v>
      </c>
      <c r="BU605" s="84">
        <f t="shared" si="1172"/>
        <v>0</v>
      </c>
      <c r="BV605" s="83">
        <f t="shared" si="1173"/>
        <v>1705.8598811443915</v>
      </c>
      <c r="BW605" s="81">
        <f t="shared" si="1197"/>
        <v>1705.8598811443915</v>
      </c>
      <c r="BX605" s="83">
        <f t="shared" si="1116"/>
        <v>0</v>
      </c>
      <c r="BY605" s="141">
        <f t="shared" si="1117"/>
        <v>0</v>
      </c>
      <c r="BZ605" s="83">
        <f t="shared" si="1118"/>
        <v>4.13</v>
      </c>
      <c r="CA605" s="83">
        <f t="shared" si="1119"/>
        <v>0</v>
      </c>
      <c r="CB605" s="83">
        <f t="shared" si="1174"/>
        <v>2.8427902535758185</v>
      </c>
      <c r="CC605" s="83">
        <f t="shared" si="1120"/>
        <v>2.8427902535758185</v>
      </c>
      <c r="CD605" s="143">
        <f t="shared" si="1121"/>
        <v>0.02</v>
      </c>
      <c r="CE605" s="83">
        <f t="shared" si="1175"/>
        <v>1.7838523213569879E-2</v>
      </c>
      <c r="CF605" s="84">
        <f t="shared" si="1176"/>
        <v>964.36588643449056</v>
      </c>
      <c r="CG605" s="83">
        <f t="shared" si="1122"/>
        <v>0</v>
      </c>
      <c r="CH605" s="83">
        <f t="shared" si="1177"/>
        <v>2.8346049001056159</v>
      </c>
      <c r="CI605" s="83">
        <f t="shared" si="1123"/>
        <v>2.8346049001056159</v>
      </c>
      <c r="CJ605" s="143">
        <f t="shared" si="1124"/>
        <v>0.02</v>
      </c>
      <c r="CK605" s="83">
        <f t="shared" si="1178"/>
        <v>1.7030910799758606E-2</v>
      </c>
      <c r="CL605" s="84">
        <f t="shared" si="1179"/>
        <v>903.87648556772581</v>
      </c>
      <c r="CM605" s="83">
        <f t="shared" si="1125"/>
        <v>0</v>
      </c>
      <c r="CN605" s="83">
        <f t="shared" si="1180"/>
        <v>2.7915180074731736</v>
      </c>
      <c r="CO605" s="83">
        <f t="shared" si="1126"/>
        <v>2.7915180074731736</v>
      </c>
      <c r="CP605" s="143">
        <f t="shared" si="1127"/>
        <v>0.02</v>
      </c>
      <c r="CQ605" s="83">
        <f t="shared" si="1181"/>
        <v>1.7190564504283905E-2</v>
      </c>
      <c r="CR605" s="84">
        <f t="shared" si="1182"/>
        <v>891.4436038829308</v>
      </c>
      <c r="CS605" s="83">
        <f t="shared" si="1128"/>
        <v>0</v>
      </c>
      <c r="CT605" s="83">
        <f t="shared" si="1183"/>
        <v>2.7843765189527163</v>
      </c>
      <c r="CU605" s="83">
        <f t="shared" si="1129"/>
        <v>2.7843765189527163</v>
      </c>
      <c r="CV605" s="143">
        <f t="shared" si="1130"/>
        <v>0.02</v>
      </c>
      <c r="CW605" s="83">
        <f t="shared" si="1184"/>
        <v>1.7218526987183968E-2</v>
      </c>
      <c r="CX605" s="84">
        <f t="shared" si="1185"/>
        <v>890.20190834162702</v>
      </c>
      <c r="CY605" s="83">
        <f t="shared" si="1131"/>
        <v>0</v>
      </c>
      <c r="CZ605" s="83">
        <f t="shared" si="1186"/>
        <v>2.7836954476531313</v>
      </c>
      <c r="DA605" s="83">
        <f t="shared" si="1132"/>
        <v>2.7836954476531313</v>
      </c>
      <c r="DB605" s="143">
        <f t="shared" si="1133"/>
        <v>0.02</v>
      </c>
      <c r="DC605" s="83">
        <f t="shared" si="1187"/>
        <v>1.72194467673259E-2</v>
      </c>
      <c r="DD605" s="84">
        <f t="shared" si="1188"/>
        <v>890.14594196386645</v>
      </c>
      <c r="DE605" s="86">
        <f t="shared" si="1134"/>
        <v>3070.5477860599049</v>
      </c>
      <c r="DF605" s="86">
        <f t="shared" si="1135"/>
        <v>1228.2191144239619</v>
      </c>
      <c r="DG605" s="86">
        <f t="shared" si="1136"/>
        <v>767.63694651497622</v>
      </c>
      <c r="DH605" s="86">
        <f t="shared" si="1137"/>
        <v>0.17150705606975206</v>
      </c>
      <c r="DI605" s="86">
        <f t="shared" si="1138"/>
        <v>0.27591337016544121</v>
      </c>
      <c r="DJ605" s="86">
        <f t="shared" si="1139"/>
        <v>10.451791204945462</v>
      </c>
      <c r="DK605" s="86">
        <f t="shared" si="1140"/>
        <v>-470.0247419998077</v>
      </c>
      <c r="DL605" s="86">
        <f t="shared" si="1198"/>
        <v>-470.0247419998077</v>
      </c>
      <c r="DM605" s="86">
        <f t="shared" si="1141"/>
        <v>-470.0247419998077</v>
      </c>
      <c r="DN605" s="85">
        <f t="shared" si="1142"/>
        <v>0</v>
      </c>
      <c r="DO605" s="85">
        <f t="shared" si="1189"/>
        <v>0</v>
      </c>
      <c r="DP605" s="85">
        <f t="shared" si="1143"/>
        <v>0</v>
      </c>
      <c r="DQ605" s="85">
        <f t="shared" si="1190"/>
        <v>0</v>
      </c>
      <c r="DR605" s="85">
        <f t="shared" si="1144"/>
        <v>0</v>
      </c>
      <c r="DS605" s="85">
        <f t="shared" si="1191"/>
        <v>0</v>
      </c>
      <c r="DT605" s="81"/>
      <c r="DU605" s="81"/>
      <c r="DV605" s="81">
        <f t="shared" si="1192"/>
        <v>0</v>
      </c>
      <c r="DW605" s="100"/>
    </row>
    <row r="606" spans="1:127" x14ac:dyDescent="0.2">
      <c r="A606" s="59">
        <f t="shared" si="1145"/>
        <v>80.133333333333283</v>
      </c>
      <c r="B606" s="44">
        <f t="shared" si="1146"/>
        <v>80133.333333333285</v>
      </c>
      <c r="C606" s="52">
        <f t="shared" si="1080"/>
        <v>133.33333333333334</v>
      </c>
      <c r="D606" s="50">
        <f t="shared" si="1081"/>
        <v>4</v>
      </c>
      <c r="E606" s="44">
        <f t="shared" si="1082"/>
        <v>4.13</v>
      </c>
      <c r="F606" s="47">
        <f t="shared" si="1083"/>
        <v>0.02</v>
      </c>
      <c r="G606" s="52">
        <f t="shared" si="1147"/>
        <v>2.4246225095622305E-2</v>
      </c>
      <c r="H606" s="57">
        <f t="shared" si="1148"/>
        <v>747.93781717305296</v>
      </c>
      <c r="I606" s="52">
        <f t="shared" si="1149"/>
        <v>0</v>
      </c>
      <c r="J606" s="54">
        <f t="shared" si="1150"/>
        <v>2380.766873261196</v>
      </c>
      <c r="K606" s="46">
        <f t="shared" si="1193"/>
        <v>2380.766873261196</v>
      </c>
      <c r="L606" s="80">
        <f t="shared" si="1084"/>
        <v>0</v>
      </c>
      <c r="M606" s="142">
        <f t="shared" si="1085"/>
        <v>0</v>
      </c>
      <c r="N606" s="60">
        <f t="shared" si="1086"/>
        <v>4.13</v>
      </c>
      <c r="O606" s="53">
        <f t="shared" si="1087"/>
        <v>0</v>
      </c>
      <c r="P606" s="58">
        <f t="shared" si="1151"/>
        <v>2.7928964436444437</v>
      </c>
      <c r="Q606" s="49">
        <f t="shared" si="1088"/>
        <v>2.7928964436444437</v>
      </c>
      <c r="R606" s="143">
        <f t="shared" si="1089"/>
        <v>0.02</v>
      </c>
      <c r="S606" s="51">
        <f t="shared" si="1152"/>
        <v>1.8806035596553944E-2</v>
      </c>
      <c r="T606" s="57">
        <f t="shared" si="1153"/>
        <v>762.69436727904952</v>
      </c>
      <c r="U606" s="53">
        <f t="shared" si="1090"/>
        <v>0</v>
      </c>
      <c r="V606" s="58">
        <f t="shared" si="1154"/>
        <v>2.7929554790457418</v>
      </c>
      <c r="W606" s="49">
        <f t="shared" si="1091"/>
        <v>2.7929554790457418</v>
      </c>
      <c r="X606" s="143">
        <f t="shared" si="1092"/>
        <v>0.02</v>
      </c>
      <c r="Y606" s="51">
        <f t="shared" si="1155"/>
        <v>1.821121381529819E-2</v>
      </c>
      <c r="Z606" s="57">
        <f t="shared" si="1156"/>
        <v>746.96200289839987</v>
      </c>
      <c r="AA606" s="53">
        <f t="shared" si="1093"/>
        <v>0</v>
      </c>
      <c r="AB606" s="58">
        <f t="shared" si="1157"/>
        <v>2.7929230365603868</v>
      </c>
      <c r="AC606" s="49">
        <f t="shared" si="1094"/>
        <v>2.7929230365603868</v>
      </c>
      <c r="AD606" s="143">
        <f t="shared" si="1095"/>
        <v>0.02</v>
      </c>
      <c r="AE606" s="49">
        <f t="shared" si="1194"/>
        <v>1.8158523966449191E-2</v>
      </c>
      <c r="AF606" s="57">
        <f t="shared" si="1158"/>
        <v>743.95626477180053</v>
      </c>
      <c r="AG606" s="53">
        <f t="shared" si="1096"/>
        <v>0</v>
      </c>
      <c r="AH606" s="58">
        <f t="shared" si="1159"/>
        <v>2.79302879699679</v>
      </c>
      <c r="AI606" s="49">
        <f t="shared" si="1097"/>
        <v>2.79302879699679</v>
      </c>
      <c r="AJ606" s="143">
        <f t="shared" si="1098"/>
        <v>0.02</v>
      </c>
      <c r="AK606" s="51">
        <f t="shared" si="1160"/>
        <v>1.8159082291310594E-2</v>
      </c>
      <c r="AL606" s="57">
        <f t="shared" si="1161"/>
        <v>743.62576452017379</v>
      </c>
      <c r="AM606" s="53">
        <f t="shared" si="1099"/>
        <v>0</v>
      </c>
      <c r="AN606" s="58">
        <f t="shared" si="1162"/>
        <v>2.793042624904567</v>
      </c>
      <c r="AO606" s="49">
        <f t="shared" si="1100"/>
        <v>2.793042624904567</v>
      </c>
      <c r="AP606" s="143">
        <f t="shared" si="1101"/>
        <v>0.02</v>
      </c>
      <c r="AQ606" s="51">
        <f t="shared" si="1163"/>
        <v>1.815937794104279E-2</v>
      </c>
      <c r="AR606" s="57">
        <f t="shared" si="1164"/>
        <v>743.59591530355419</v>
      </c>
      <c r="AS606" s="44">
        <f t="shared" si="1102"/>
        <v>4285.3803718701529</v>
      </c>
      <c r="AT606" s="44">
        <f t="shared" si="1103"/>
        <v>1714.1521487480611</v>
      </c>
      <c r="AU606" s="44">
        <f t="shared" si="1104"/>
        <v>1071.3450929675382</v>
      </c>
      <c r="AV606" s="47">
        <f t="shared" si="1105"/>
        <v>1.1965419810868436</v>
      </c>
      <c r="AW606" s="47">
        <f t="shared" si="1106"/>
        <v>7.6801144652002113</v>
      </c>
      <c r="AX606" s="86">
        <f t="shared" si="1107"/>
        <v>131.74133021356724</v>
      </c>
      <c r="AY606" s="86">
        <f t="shared" si="1108"/>
        <v>33.105323914251535</v>
      </c>
      <c r="AZ606" s="10">
        <f t="shared" si="1165"/>
        <v>33.105323914251535</v>
      </c>
      <c r="BA606" s="44">
        <f t="shared" si="1109"/>
        <v>33.105323914251535</v>
      </c>
      <c r="BB606" s="9">
        <f t="shared" si="1110"/>
        <v>33.105323914251535</v>
      </c>
      <c r="BC606" s="45">
        <f t="shared" si="1199"/>
        <v>4414.0431885668713</v>
      </c>
      <c r="BD606" s="9">
        <f t="shared" si="1111"/>
        <v>33.105323914251535</v>
      </c>
      <c r="BE606" s="45">
        <f t="shared" si="1195"/>
        <v>4414.0431885668713</v>
      </c>
      <c r="BF606" s="9">
        <f t="shared" si="1112"/>
        <v>33.105323914251535</v>
      </c>
      <c r="BG606" s="45">
        <f t="shared" si="1196"/>
        <v>4414.0431885668713</v>
      </c>
      <c r="BH606" s="58"/>
      <c r="BI606" s="58"/>
      <c r="BJ606" s="58">
        <f t="shared" si="1166"/>
        <v>-33.105323914251535</v>
      </c>
      <c r="BK606" s="97"/>
      <c r="BL606" s="44"/>
      <c r="BM606" s="82">
        <f t="shared" si="1167"/>
        <v>60.1</v>
      </c>
      <c r="BN606" s="86">
        <f t="shared" si="1168"/>
        <v>60100</v>
      </c>
      <c r="BO606" s="86">
        <f t="shared" si="1169"/>
        <v>100</v>
      </c>
      <c r="BP606" s="84">
        <f t="shared" si="1113"/>
        <v>4</v>
      </c>
      <c r="BQ606" s="84">
        <f t="shared" si="1114"/>
        <v>4.13</v>
      </c>
      <c r="BR606" s="84">
        <f t="shared" si="1115"/>
        <v>0.02</v>
      </c>
      <c r="BS606" s="84">
        <f t="shared" si="1170"/>
        <v>3.2043943074937888E-2</v>
      </c>
      <c r="BT606" s="84">
        <f t="shared" si="1171"/>
        <v>974.82960936249219</v>
      </c>
      <c r="BU606" s="84">
        <f t="shared" si="1172"/>
        <v>0</v>
      </c>
      <c r="BV606" s="83">
        <f t="shared" si="1173"/>
        <v>1709.0971811443915</v>
      </c>
      <c r="BW606" s="81">
        <f t="shared" si="1197"/>
        <v>1709.0971811443915</v>
      </c>
      <c r="BX606" s="83">
        <f t="shared" si="1116"/>
        <v>0</v>
      </c>
      <c r="BY606" s="141">
        <f t="shared" si="1117"/>
        <v>0</v>
      </c>
      <c r="BZ606" s="83">
        <f t="shared" si="1118"/>
        <v>4.13</v>
      </c>
      <c r="CA606" s="83">
        <f t="shared" si="1119"/>
        <v>0</v>
      </c>
      <c r="CB606" s="83">
        <f t="shared" si="1174"/>
        <v>2.8436702512126053</v>
      </c>
      <c r="CC606" s="83">
        <f t="shared" si="1120"/>
        <v>2.8436702512126053</v>
      </c>
      <c r="CD606" s="143">
        <f t="shared" si="1121"/>
        <v>0.02</v>
      </c>
      <c r="CE606" s="83">
        <f t="shared" si="1175"/>
        <v>1.783652321356988E-2</v>
      </c>
      <c r="CF606" s="84">
        <f t="shared" si="1176"/>
        <v>964.99335176335649</v>
      </c>
      <c r="CG606" s="83">
        <f t="shared" si="1122"/>
        <v>0</v>
      </c>
      <c r="CH606" s="83">
        <f t="shared" si="1177"/>
        <v>2.8353342192781836</v>
      </c>
      <c r="CI606" s="83">
        <f t="shared" si="1123"/>
        <v>2.8353342192781836</v>
      </c>
      <c r="CJ606" s="143">
        <f t="shared" si="1124"/>
        <v>0.02</v>
      </c>
      <c r="CK606" s="83">
        <f t="shared" si="1178"/>
        <v>1.7028910799758608E-2</v>
      </c>
      <c r="CL606" s="84">
        <f t="shared" si="1179"/>
        <v>904.47727161727801</v>
      </c>
      <c r="CM606" s="83">
        <f t="shared" si="1125"/>
        <v>0</v>
      </c>
      <c r="CN606" s="83">
        <f t="shared" si="1180"/>
        <v>2.7920931625727516</v>
      </c>
      <c r="CO606" s="83">
        <f t="shared" si="1126"/>
        <v>2.7920931625727516</v>
      </c>
      <c r="CP606" s="143">
        <f t="shared" si="1127"/>
        <v>0.02</v>
      </c>
      <c r="CQ606" s="83">
        <f t="shared" si="1181"/>
        <v>1.7188564504283906E-2</v>
      </c>
      <c r="CR606" s="84">
        <f t="shared" si="1182"/>
        <v>892.05938226796229</v>
      </c>
      <c r="CS606" s="83">
        <f t="shared" si="1128"/>
        <v>0</v>
      </c>
      <c r="CT606" s="83">
        <f t="shared" si="1183"/>
        <v>2.7849328214512301</v>
      </c>
      <c r="CU606" s="83">
        <f t="shared" si="1129"/>
        <v>2.7849328214512301</v>
      </c>
      <c r="CV606" s="143">
        <f t="shared" si="1130"/>
        <v>0.02</v>
      </c>
      <c r="CW606" s="83">
        <f t="shared" si="1184"/>
        <v>1.7216526987183969E-2</v>
      </c>
      <c r="CX606" s="84">
        <f t="shared" si="1185"/>
        <v>890.82027036522504</v>
      </c>
      <c r="CY606" s="83">
        <f t="shared" si="1131"/>
        <v>0</v>
      </c>
      <c r="CZ606" s="83">
        <f t="shared" si="1186"/>
        <v>2.7842503845739053</v>
      </c>
      <c r="DA606" s="83">
        <f t="shared" si="1132"/>
        <v>2.7842503845739053</v>
      </c>
      <c r="DB606" s="143">
        <f t="shared" si="1133"/>
        <v>0.02</v>
      </c>
      <c r="DC606" s="83">
        <f t="shared" si="1187"/>
        <v>1.7217446767325902E-2</v>
      </c>
      <c r="DD606" s="84">
        <f t="shared" si="1188"/>
        <v>890.76448832035965</v>
      </c>
      <c r="DE606" s="86">
        <f t="shared" si="1134"/>
        <v>3076.3749260599043</v>
      </c>
      <c r="DF606" s="86">
        <f t="shared" si="1135"/>
        <v>1230.5499704239617</v>
      </c>
      <c r="DG606" s="86">
        <f t="shared" si="1136"/>
        <v>769.09373151497607</v>
      </c>
      <c r="DH606" s="86">
        <f t="shared" si="1137"/>
        <v>0.17104332214392018</v>
      </c>
      <c r="DI606" s="86">
        <f t="shared" si="1138"/>
        <v>0.27454456613932288</v>
      </c>
      <c r="DJ606" s="86">
        <f t="shared" si="1139"/>
        <v>10.354594577109816</v>
      </c>
      <c r="DK606" s="86">
        <f t="shared" si="1140"/>
        <v>-472.40949806463715</v>
      </c>
      <c r="DL606" s="86">
        <f t="shared" si="1198"/>
        <v>-472.40949806463715</v>
      </c>
      <c r="DM606" s="86">
        <f t="shared" si="1141"/>
        <v>-472.40949806463715</v>
      </c>
      <c r="DN606" s="85">
        <f t="shared" si="1142"/>
        <v>0</v>
      </c>
      <c r="DO606" s="85">
        <f t="shared" si="1189"/>
        <v>0</v>
      </c>
      <c r="DP606" s="85">
        <f t="shared" si="1143"/>
        <v>0</v>
      </c>
      <c r="DQ606" s="85">
        <f t="shared" si="1190"/>
        <v>0</v>
      </c>
      <c r="DR606" s="85">
        <f t="shared" si="1144"/>
        <v>0</v>
      </c>
      <c r="DS606" s="85">
        <f t="shared" si="1191"/>
        <v>0</v>
      </c>
      <c r="DT606" s="81"/>
      <c r="DU606" s="81"/>
      <c r="DV606" s="81">
        <f t="shared" si="1192"/>
        <v>0</v>
      </c>
      <c r="DW606" s="100"/>
    </row>
    <row r="607" spans="1:127" x14ac:dyDescent="0.2">
      <c r="A607" s="59">
        <f t="shared" si="1145"/>
        <v>80.266666666666609</v>
      </c>
      <c r="B607" s="44">
        <f t="shared" si="1146"/>
        <v>80266.666666666613</v>
      </c>
      <c r="C607" s="52">
        <f t="shared" si="1080"/>
        <v>133.33333333333334</v>
      </c>
      <c r="D607" s="50">
        <f t="shared" si="1081"/>
        <v>4</v>
      </c>
      <c r="E607" s="44">
        <f t="shared" si="1082"/>
        <v>4.13</v>
      </c>
      <c r="F607" s="47">
        <f t="shared" si="1083"/>
        <v>0.02</v>
      </c>
      <c r="G607" s="52">
        <f t="shared" si="1147"/>
        <v>2.4243558428955637E-2</v>
      </c>
      <c r="H607" s="57">
        <f t="shared" si="1148"/>
        <v>748.72054168515263</v>
      </c>
      <c r="I607" s="52">
        <f t="shared" si="1149"/>
        <v>0</v>
      </c>
      <c r="J607" s="54">
        <f t="shared" si="1150"/>
        <v>2385.0832732611962</v>
      </c>
      <c r="K607" s="46">
        <f t="shared" si="1193"/>
        <v>2385.0832732611962</v>
      </c>
      <c r="L607" s="80">
        <f t="shared" si="1084"/>
        <v>0</v>
      </c>
      <c r="M607" s="142">
        <f t="shared" si="1085"/>
        <v>0</v>
      </c>
      <c r="N607" s="60">
        <f t="shared" si="1086"/>
        <v>4.13</v>
      </c>
      <c r="O607" s="53">
        <f t="shared" si="1087"/>
        <v>0</v>
      </c>
      <c r="P607" s="58">
        <f t="shared" si="1151"/>
        <v>2.7931859336786511</v>
      </c>
      <c r="Q607" s="49">
        <f t="shared" si="1088"/>
        <v>2.7931859336786511</v>
      </c>
      <c r="R607" s="143">
        <f t="shared" si="1089"/>
        <v>0.02</v>
      </c>
      <c r="S607" s="51">
        <f t="shared" si="1152"/>
        <v>1.8803368929887276E-2</v>
      </c>
      <c r="T607" s="57">
        <f t="shared" si="1153"/>
        <v>763.59210684286381</v>
      </c>
      <c r="U607" s="53">
        <f t="shared" si="1090"/>
        <v>0</v>
      </c>
      <c r="V607" s="58">
        <f t="shared" si="1154"/>
        <v>2.7932927756044474</v>
      </c>
      <c r="W607" s="49">
        <f t="shared" si="1091"/>
        <v>2.7932927756044474</v>
      </c>
      <c r="X607" s="143">
        <f t="shared" si="1092"/>
        <v>0.02</v>
      </c>
      <c r="Y607" s="51">
        <f t="shared" si="1155"/>
        <v>1.8208547148631522E-2</v>
      </c>
      <c r="Z607" s="57">
        <f t="shared" si="1156"/>
        <v>747.83132719750813</v>
      </c>
      <c r="AA607" s="53">
        <f t="shared" si="1093"/>
        <v>0</v>
      </c>
      <c r="AB607" s="58">
        <f t="shared" si="1157"/>
        <v>2.7932073757060083</v>
      </c>
      <c r="AC607" s="49">
        <f t="shared" si="1094"/>
        <v>2.7932073757060083</v>
      </c>
      <c r="AD607" s="143">
        <f t="shared" si="1095"/>
        <v>0.02</v>
      </c>
      <c r="AE607" s="49">
        <f t="shared" si="1194"/>
        <v>1.8155857299782523E-2</v>
      </c>
      <c r="AF607" s="57">
        <f t="shared" si="1158"/>
        <v>744.82308377088884</v>
      </c>
      <c r="AG607" s="53">
        <f t="shared" si="1096"/>
        <v>0</v>
      </c>
      <c r="AH607" s="58">
        <f t="shared" si="1159"/>
        <v>2.7933032698298801</v>
      </c>
      <c r="AI607" s="49">
        <f t="shared" si="1097"/>
        <v>2.7933032698298801</v>
      </c>
      <c r="AJ607" s="143">
        <f t="shared" si="1098"/>
        <v>0.02</v>
      </c>
      <c r="AK607" s="51">
        <f t="shared" si="1160"/>
        <v>1.8156415624643926E-2</v>
      </c>
      <c r="AL607" s="57">
        <f t="shared" si="1161"/>
        <v>744.49257734967273</v>
      </c>
      <c r="AM607" s="53">
        <f t="shared" si="1099"/>
        <v>0</v>
      </c>
      <c r="AN607" s="58">
        <f t="shared" si="1162"/>
        <v>2.7933160051208006</v>
      </c>
      <c r="AO607" s="49">
        <f t="shared" si="1100"/>
        <v>2.7933160051208006</v>
      </c>
      <c r="AP607" s="143">
        <f t="shared" si="1101"/>
        <v>0.02</v>
      </c>
      <c r="AQ607" s="51">
        <f t="shared" si="1163"/>
        <v>1.8156711274376122E-2</v>
      </c>
      <c r="AR607" s="57">
        <f t="shared" si="1164"/>
        <v>744.46273795522927</v>
      </c>
      <c r="AS607" s="44">
        <f t="shared" si="1102"/>
        <v>4293.1498918701527</v>
      </c>
      <c r="AT607" s="44">
        <f t="shared" si="1103"/>
        <v>1717.2599567480611</v>
      </c>
      <c r="AU607" s="44">
        <f t="shared" si="1104"/>
        <v>1073.2874729675382</v>
      </c>
      <c r="AV607" s="47">
        <f t="shared" si="1105"/>
        <v>1.1897636445725293</v>
      </c>
      <c r="AW607" s="47">
        <f t="shared" si="1106"/>
        <v>7.5985331444599451</v>
      </c>
      <c r="AX607" s="86">
        <f t="shared" si="1107"/>
        <v>129.5032031861179</v>
      </c>
      <c r="AY607" s="86">
        <f t="shared" si="1108"/>
        <v>32.535284776375732</v>
      </c>
      <c r="AZ607" s="10">
        <f t="shared" si="1165"/>
        <v>32.535284776375732</v>
      </c>
      <c r="BA607" s="44">
        <f t="shared" si="1109"/>
        <v>32.535284776375732</v>
      </c>
      <c r="BB607" s="9">
        <f t="shared" si="1110"/>
        <v>32.535284776375732</v>
      </c>
      <c r="BC607" s="45">
        <f t="shared" si="1199"/>
        <v>4338.0379701834318</v>
      </c>
      <c r="BD607" s="9">
        <f t="shared" si="1111"/>
        <v>32.535284776375732</v>
      </c>
      <c r="BE607" s="45">
        <f t="shared" si="1195"/>
        <v>4338.0379701834318</v>
      </c>
      <c r="BF607" s="9">
        <f t="shared" si="1112"/>
        <v>32.535284776375732</v>
      </c>
      <c r="BG607" s="45">
        <f t="shared" si="1196"/>
        <v>4338.0379701834318</v>
      </c>
      <c r="BH607" s="58"/>
      <c r="BI607" s="58"/>
      <c r="BJ607" s="58">
        <f t="shared" si="1166"/>
        <v>-32.535284776375732</v>
      </c>
      <c r="BK607" s="97"/>
      <c r="BL607" s="44"/>
      <c r="BM607" s="82">
        <f t="shared" si="1167"/>
        <v>60.2</v>
      </c>
      <c r="BN607" s="86">
        <f t="shared" si="1168"/>
        <v>60200</v>
      </c>
      <c r="BO607" s="86">
        <f t="shared" si="1169"/>
        <v>100</v>
      </c>
      <c r="BP607" s="84">
        <f t="shared" si="1113"/>
        <v>4</v>
      </c>
      <c r="BQ607" s="84">
        <f t="shared" si="1114"/>
        <v>4.13</v>
      </c>
      <c r="BR607" s="84">
        <f t="shared" si="1115"/>
        <v>0.02</v>
      </c>
      <c r="BS607" s="84">
        <f t="shared" si="1170"/>
        <v>3.2041943074937886E-2</v>
      </c>
      <c r="BT607" s="84">
        <f t="shared" si="1171"/>
        <v>975.60546754832603</v>
      </c>
      <c r="BU607" s="84">
        <f t="shared" si="1172"/>
        <v>0</v>
      </c>
      <c r="BV607" s="83">
        <f t="shared" si="1173"/>
        <v>1712.3344811443915</v>
      </c>
      <c r="BW607" s="81">
        <f t="shared" si="1197"/>
        <v>1712.3344811443915</v>
      </c>
      <c r="BX607" s="83">
        <f t="shared" si="1116"/>
        <v>0</v>
      </c>
      <c r="BY607" s="141">
        <f t="shared" si="1117"/>
        <v>0</v>
      </c>
      <c r="BZ607" s="83">
        <f t="shared" si="1118"/>
        <v>4.13</v>
      </c>
      <c r="CA607" s="83">
        <f t="shared" si="1119"/>
        <v>0</v>
      </c>
      <c r="CB607" s="83">
        <f t="shared" si="1174"/>
        <v>2.8445523527548389</v>
      </c>
      <c r="CC607" s="83">
        <f t="shared" si="1120"/>
        <v>2.8445523527548389</v>
      </c>
      <c r="CD607" s="143">
        <f t="shared" si="1121"/>
        <v>0.02</v>
      </c>
      <c r="CE607" s="83">
        <f t="shared" si="1175"/>
        <v>1.7834523213569882E-2</v>
      </c>
      <c r="CF607" s="84">
        <f t="shared" si="1176"/>
        <v>965.6205525861651</v>
      </c>
      <c r="CG607" s="83">
        <f t="shared" si="1122"/>
        <v>0</v>
      </c>
      <c r="CH607" s="83">
        <f t="shared" si="1177"/>
        <v>2.8360647001633748</v>
      </c>
      <c r="CI607" s="83">
        <f t="shared" si="1123"/>
        <v>2.8360647001633748</v>
      </c>
      <c r="CJ607" s="143">
        <f t="shared" si="1124"/>
        <v>0.02</v>
      </c>
      <c r="CK607" s="83">
        <f t="shared" si="1178"/>
        <v>1.7026910799758609E-2</v>
      </c>
      <c r="CL607" s="84">
        <f t="shared" si="1179"/>
        <v>905.07783259114774</v>
      </c>
      <c r="CM607" s="83">
        <f t="shared" si="1125"/>
        <v>0</v>
      </c>
      <c r="CN607" s="83">
        <f t="shared" si="1180"/>
        <v>2.7926694385557131</v>
      </c>
      <c r="CO607" s="83">
        <f t="shared" si="1126"/>
        <v>2.7926694385557131</v>
      </c>
      <c r="CP607" s="143">
        <f t="shared" si="1127"/>
        <v>0.02</v>
      </c>
      <c r="CQ607" s="83">
        <f t="shared" si="1181"/>
        <v>1.7186564504283908E-2</v>
      </c>
      <c r="CR607" s="84">
        <f t="shared" si="1182"/>
        <v>892.67496217534779</v>
      </c>
      <c r="CS607" s="83">
        <f t="shared" si="1128"/>
        <v>0</v>
      </c>
      <c r="CT607" s="83">
        <f t="shared" si="1183"/>
        <v>2.7854903363478973</v>
      </c>
      <c r="CU607" s="83">
        <f t="shared" si="1129"/>
        <v>2.7854903363478973</v>
      </c>
      <c r="CV607" s="143">
        <f t="shared" si="1130"/>
        <v>0.02</v>
      </c>
      <c r="CW607" s="83">
        <f t="shared" si="1184"/>
        <v>1.7214526987183971E-2</v>
      </c>
      <c r="CX607" s="84">
        <f t="shared" si="1185"/>
        <v>891.43843705328948</v>
      </c>
      <c r="CY607" s="83">
        <f t="shared" si="1131"/>
        <v>0</v>
      </c>
      <c r="CZ607" s="83">
        <f t="shared" si="1186"/>
        <v>2.7848065481672313</v>
      </c>
      <c r="DA607" s="83">
        <f t="shared" si="1132"/>
        <v>2.7848065481672313</v>
      </c>
      <c r="DB607" s="143">
        <f t="shared" si="1133"/>
        <v>0.02</v>
      </c>
      <c r="DC607" s="83">
        <f t="shared" si="1187"/>
        <v>1.7215446767325903E-2</v>
      </c>
      <c r="DD607" s="84">
        <f t="shared" si="1188"/>
        <v>891.38283955998645</v>
      </c>
      <c r="DE607" s="86">
        <f t="shared" si="1134"/>
        <v>3082.2020660599046</v>
      </c>
      <c r="DF607" s="86">
        <f t="shared" si="1135"/>
        <v>1232.8808264239617</v>
      </c>
      <c r="DG607" s="86">
        <f t="shared" si="1136"/>
        <v>770.55051651497615</v>
      </c>
      <c r="DH607" s="86">
        <f t="shared" si="1137"/>
        <v>0.17058147825042239</v>
      </c>
      <c r="DI607" s="86">
        <f t="shared" si="1138"/>
        <v>0.27318442410320842</v>
      </c>
      <c r="DJ607" s="86">
        <f t="shared" si="1139"/>
        <v>10.258433845685468</v>
      </c>
      <c r="DK607" s="86">
        <f t="shared" si="1140"/>
        <v>-474.79286850129517</v>
      </c>
      <c r="DL607" s="86">
        <f t="shared" si="1198"/>
        <v>-474.79286850129517</v>
      </c>
      <c r="DM607" s="86">
        <f t="shared" si="1141"/>
        <v>-474.79286850129517</v>
      </c>
      <c r="DN607" s="85">
        <f t="shared" si="1142"/>
        <v>0</v>
      </c>
      <c r="DO607" s="85">
        <f t="shared" si="1189"/>
        <v>0</v>
      </c>
      <c r="DP607" s="85">
        <f t="shared" si="1143"/>
        <v>0</v>
      </c>
      <c r="DQ607" s="85">
        <f t="shared" si="1190"/>
        <v>0</v>
      </c>
      <c r="DR607" s="85">
        <f t="shared" si="1144"/>
        <v>0</v>
      </c>
      <c r="DS607" s="85">
        <f t="shared" si="1191"/>
        <v>0</v>
      </c>
      <c r="DT607" s="81"/>
      <c r="DU607" s="81"/>
      <c r="DV607" s="81">
        <f t="shared" si="1192"/>
        <v>0</v>
      </c>
      <c r="DW607" s="100"/>
    </row>
    <row r="608" spans="1:127" x14ac:dyDescent="0.2">
      <c r="A608" s="59">
        <f t="shared" si="1145"/>
        <v>80.399999999999949</v>
      </c>
      <c r="B608" s="44">
        <f t="shared" si="1146"/>
        <v>80399.999999999942</v>
      </c>
      <c r="C608" s="52">
        <f t="shared" si="1080"/>
        <v>133.33333333333334</v>
      </c>
      <c r="D608" s="50">
        <f t="shared" si="1081"/>
        <v>4</v>
      </c>
      <c r="E608" s="44">
        <f t="shared" si="1082"/>
        <v>4.13</v>
      </c>
      <c r="F608" s="47">
        <f t="shared" si="1083"/>
        <v>0.02</v>
      </c>
      <c r="G608" s="52">
        <f t="shared" si="1147"/>
        <v>2.4240891762288969E-2</v>
      </c>
      <c r="H608" s="57">
        <f t="shared" si="1148"/>
        <v>749.50318010631884</v>
      </c>
      <c r="I608" s="52">
        <f t="shared" si="1149"/>
        <v>0</v>
      </c>
      <c r="J608" s="54">
        <f t="shared" si="1150"/>
        <v>2389.3996732611959</v>
      </c>
      <c r="K608" s="46">
        <f t="shared" si="1193"/>
        <v>2389.3996732611959</v>
      </c>
      <c r="L608" s="80">
        <f t="shared" si="1084"/>
        <v>0</v>
      </c>
      <c r="M608" s="142">
        <f t="shared" si="1085"/>
        <v>0</v>
      </c>
      <c r="N608" s="60">
        <f t="shared" si="1086"/>
        <v>4.13</v>
      </c>
      <c r="O608" s="53">
        <f t="shared" si="1087"/>
        <v>0</v>
      </c>
      <c r="P608" s="58">
        <f t="shared" si="1151"/>
        <v>2.7934776281911762</v>
      </c>
      <c r="Q608" s="49">
        <f t="shared" si="1088"/>
        <v>2.7934776281911762</v>
      </c>
      <c r="R608" s="143">
        <f t="shared" si="1089"/>
        <v>0.02</v>
      </c>
      <c r="S608" s="51">
        <f t="shared" si="1152"/>
        <v>1.8800702263220608E-2</v>
      </c>
      <c r="T608" s="57">
        <f t="shared" si="1153"/>
        <v>764.48962606967689</v>
      </c>
      <c r="U608" s="53">
        <f t="shared" si="1090"/>
        <v>0</v>
      </c>
      <c r="V608" s="58">
        <f t="shared" si="1154"/>
        <v>2.7936329838077061</v>
      </c>
      <c r="W608" s="49">
        <f t="shared" si="1091"/>
        <v>2.7936329838077061</v>
      </c>
      <c r="X608" s="143">
        <f t="shared" si="1092"/>
        <v>0.02</v>
      </c>
      <c r="Y608" s="51">
        <f t="shared" si="1155"/>
        <v>1.8205880481964854E-2</v>
      </c>
      <c r="Z608" s="57">
        <f t="shared" si="1156"/>
        <v>748.70041923465806</v>
      </c>
      <c r="AA608" s="53">
        <f t="shared" si="1093"/>
        <v>0</v>
      </c>
      <c r="AB608" s="58">
        <f t="shared" si="1157"/>
        <v>2.7934944673178155</v>
      </c>
      <c r="AC608" s="49">
        <f t="shared" si="1094"/>
        <v>2.7934944673178155</v>
      </c>
      <c r="AD608" s="143">
        <f t="shared" si="1095"/>
        <v>0.02</v>
      </c>
      <c r="AE608" s="49">
        <f t="shared" si="1194"/>
        <v>1.8153190633115854E-2</v>
      </c>
      <c r="AF608" s="57">
        <f t="shared" si="1158"/>
        <v>745.68968723777778</v>
      </c>
      <c r="AG608" s="53">
        <f t="shared" si="1096"/>
        <v>0</v>
      </c>
      <c r="AH608" s="58">
        <f t="shared" si="1159"/>
        <v>2.7935804842368812</v>
      </c>
      <c r="AI608" s="49">
        <f t="shared" si="1097"/>
        <v>2.7935804842368812</v>
      </c>
      <c r="AJ608" s="143">
        <f t="shared" si="1098"/>
        <v>0.02</v>
      </c>
      <c r="AK608" s="51">
        <f t="shared" si="1160"/>
        <v>1.8153748957977257E-2</v>
      </c>
      <c r="AL608" s="57">
        <f t="shared" si="1161"/>
        <v>745.35917771669574</v>
      </c>
      <c r="AM608" s="53">
        <f t="shared" si="1099"/>
        <v>0</v>
      </c>
      <c r="AN608" s="58">
        <f t="shared" si="1162"/>
        <v>2.7935921274303741</v>
      </c>
      <c r="AO608" s="49">
        <f t="shared" si="1100"/>
        <v>2.7935921274303741</v>
      </c>
      <c r="AP608" s="143">
        <f t="shared" si="1101"/>
        <v>0.02</v>
      </c>
      <c r="AQ608" s="51">
        <f t="shared" si="1163"/>
        <v>1.8154044607709453E-2</v>
      </c>
      <c r="AR608" s="57">
        <f t="shared" si="1164"/>
        <v>745.32934848349316</v>
      </c>
      <c r="AS608" s="44">
        <f t="shared" si="1102"/>
        <v>4300.9194118701525</v>
      </c>
      <c r="AT608" s="44">
        <f t="shared" si="1103"/>
        <v>1720.3677647480611</v>
      </c>
      <c r="AU608" s="44">
        <f t="shared" si="1104"/>
        <v>1075.2298529675381</v>
      </c>
      <c r="AV608" s="47">
        <f t="shared" si="1105"/>
        <v>1.1830367892456659</v>
      </c>
      <c r="AW608" s="47">
        <f t="shared" si="1106"/>
        <v>7.5179746917141514</v>
      </c>
      <c r="AX608" s="86">
        <f t="shared" si="1107"/>
        <v>127.30734530221669</v>
      </c>
      <c r="AY608" s="86">
        <f t="shared" si="1108"/>
        <v>31.970573290853057</v>
      </c>
      <c r="AZ608" s="10">
        <f t="shared" si="1165"/>
        <v>31.970573290853057</v>
      </c>
      <c r="BA608" s="44">
        <f t="shared" si="1109"/>
        <v>31.970573290853057</v>
      </c>
      <c r="BB608" s="9">
        <f t="shared" si="1110"/>
        <v>31.970573290853057</v>
      </c>
      <c r="BC608" s="45">
        <f t="shared" si="1199"/>
        <v>4262.7431054470744</v>
      </c>
      <c r="BD608" s="9">
        <f t="shared" si="1111"/>
        <v>31.970573290853057</v>
      </c>
      <c r="BE608" s="45">
        <f t="shared" si="1195"/>
        <v>4262.7431054470744</v>
      </c>
      <c r="BF608" s="9">
        <f t="shared" si="1112"/>
        <v>31.970573290853057</v>
      </c>
      <c r="BG608" s="45">
        <f t="shared" si="1196"/>
        <v>4262.7431054470744</v>
      </c>
      <c r="BH608" s="58"/>
      <c r="BI608" s="58"/>
      <c r="BJ608" s="58">
        <f t="shared" si="1166"/>
        <v>-31.970573290853057</v>
      </c>
      <c r="BK608" s="97"/>
      <c r="BL608" s="44"/>
      <c r="BM608" s="82">
        <f t="shared" si="1167"/>
        <v>60.300000000000004</v>
      </c>
      <c r="BN608" s="86">
        <f t="shared" si="1168"/>
        <v>60300</v>
      </c>
      <c r="BO608" s="86">
        <f t="shared" si="1169"/>
        <v>100</v>
      </c>
      <c r="BP608" s="84">
        <f t="shared" si="1113"/>
        <v>4</v>
      </c>
      <c r="BQ608" s="84">
        <f t="shared" si="1114"/>
        <v>4.13</v>
      </c>
      <c r="BR608" s="84">
        <f t="shared" si="1115"/>
        <v>0.02</v>
      </c>
      <c r="BS608" s="84">
        <f t="shared" si="1170"/>
        <v>3.2039943074937884E-2</v>
      </c>
      <c r="BT608" s="84">
        <f t="shared" si="1171"/>
        <v>976.38127730800966</v>
      </c>
      <c r="BU608" s="84">
        <f t="shared" si="1172"/>
        <v>0</v>
      </c>
      <c r="BV608" s="83">
        <f t="shared" si="1173"/>
        <v>1715.5717811443915</v>
      </c>
      <c r="BW608" s="81">
        <f t="shared" si="1197"/>
        <v>1715.5717811443915</v>
      </c>
      <c r="BX608" s="83">
        <f t="shared" si="1116"/>
        <v>0</v>
      </c>
      <c r="BY608" s="141">
        <f t="shared" si="1117"/>
        <v>0</v>
      </c>
      <c r="BZ608" s="83">
        <f t="shared" si="1118"/>
        <v>4.13</v>
      </c>
      <c r="CA608" s="83">
        <f t="shared" si="1119"/>
        <v>0</v>
      </c>
      <c r="CB608" s="83">
        <f t="shared" si="1174"/>
        <v>2.8454365580431005</v>
      </c>
      <c r="CC608" s="83">
        <f t="shared" si="1120"/>
        <v>2.8454365580431005</v>
      </c>
      <c r="CD608" s="143">
        <f t="shared" si="1121"/>
        <v>0.02</v>
      </c>
      <c r="CE608" s="83">
        <f t="shared" si="1175"/>
        <v>1.7832523213569883E-2</v>
      </c>
      <c r="CF608" s="84">
        <f t="shared" si="1176"/>
        <v>966.24748860287434</v>
      </c>
      <c r="CG608" s="83">
        <f t="shared" si="1122"/>
        <v>0</v>
      </c>
      <c r="CH608" s="83">
        <f t="shared" si="1177"/>
        <v>2.8367963408426857</v>
      </c>
      <c r="CI608" s="83">
        <f t="shared" si="1123"/>
        <v>2.8367963408426857</v>
      </c>
      <c r="CJ608" s="143">
        <f t="shared" si="1124"/>
        <v>0.02</v>
      </c>
      <c r="CK608" s="83">
        <f t="shared" si="1178"/>
        <v>1.7024910799758611E-2</v>
      </c>
      <c r="CL608" s="84">
        <f t="shared" si="1179"/>
        <v>905.67816835918507</v>
      </c>
      <c r="CM608" s="83">
        <f t="shared" si="1125"/>
        <v>0</v>
      </c>
      <c r="CN608" s="83">
        <f t="shared" si="1180"/>
        <v>2.7932468339295742</v>
      </c>
      <c r="CO608" s="83">
        <f t="shared" si="1126"/>
        <v>2.7932468339295742</v>
      </c>
      <c r="CP608" s="143">
        <f t="shared" si="1127"/>
        <v>0.02</v>
      </c>
      <c r="CQ608" s="83">
        <f t="shared" si="1181"/>
        <v>1.7184564504283909E-2</v>
      </c>
      <c r="CR608" s="84">
        <f t="shared" si="1182"/>
        <v>893.29034343984756</v>
      </c>
      <c r="CS608" s="83">
        <f t="shared" si="1128"/>
        <v>0</v>
      </c>
      <c r="CT608" s="83">
        <f t="shared" si="1183"/>
        <v>2.7860490622589498</v>
      </c>
      <c r="CU608" s="83">
        <f t="shared" si="1129"/>
        <v>2.7860490622589498</v>
      </c>
      <c r="CV608" s="143">
        <f t="shared" si="1130"/>
        <v>0.02</v>
      </c>
      <c r="CW608" s="83">
        <f t="shared" si="1184"/>
        <v>1.7212526987183972E-2</v>
      </c>
      <c r="CX608" s="84">
        <f t="shared" si="1185"/>
        <v>892.05640821486793</v>
      </c>
      <c r="CY608" s="83">
        <f t="shared" si="1131"/>
        <v>0</v>
      </c>
      <c r="CZ608" s="83">
        <f t="shared" si="1186"/>
        <v>2.7853639370491972</v>
      </c>
      <c r="DA608" s="83">
        <f t="shared" si="1132"/>
        <v>2.7853639370491972</v>
      </c>
      <c r="DB608" s="143">
        <f t="shared" si="1133"/>
        <v>0.02</v>
      </c>
      <c r="DC608" s="83">
        <f t="shared" si="1187"/>
        <v>1.7213446767325905E-2</v>
      </c>
      <c r="DD608" s="84">
        <f t="shared" si="1188"/>
        <v>892.00099548821981</v>
      </c>
      <c r="DE608" s="86">
        <f t="shared" si="1134"/>
        <v>3088.029206059904</v>
      </c>
      <c r="DF608" s="86">
        <f t="shared" si="1135"/>
        <v>1235.2116824239617</v>
      </c>
      <c r="DG608" s="86">
        <f t="shared" si="1136"/>
        <v>772.00730151497601</v>
      </c>
      <c r="DH608" s="86">
        <f t="shared" si="1137"/>
        <v>0.17012151474891476</v>
      </c>
      <c r="DI608" s="86">
        <f t="shared" si="1138"/>
        <v>0.27183287933628497</v>
      </c>
      <c r="DJ608" s="86">
        <f t="shared" si="1139"/>
        <v>10.163296700917822</v>
      </c>
      <c r="DK608" s="86">
        <f t="shared" si="1140"/>
        <v>-477.17485366391827</v>
      </c>
      <c r="DL608" s="86">
        <f t="shared" si="1198"/>
        <v>-477.17485366391827</v>
      </c>
      <c r="DM608" s="86">
        <f t="shared" si="1141"/>
        <v>-477.17485366391827</v>
      </c>
      <c r="DN608" s="85">
        <f t="shared" si="1142"/>
        <v>0</v>
      </c>
      <c r="DO608" s="85">
        <f t="shared" si="1189"/>
        <v>0</v>
      </c>
      <c r="DP608" s="85">
        <f t="shared" si="1143"/>
        <v>0</v>
      </c>
      <c r="DQ608" s="85">
        <f t="shared" si="1190"/>
        <v>0</v>
      </c>
      <c r="DR608" s="85">
        <f t="shared" si="1144"/>
        <v>0</v>
      </c>
      <c r="DS608" s="85">
        <f t="shared" si="1191"/>
        <v>0</v>
      </c>
      <c r="DT608" s="81"/>
      <c r="DU608" s="81"/>
      <c r="DV608" s="81">
        <f t="shared" si="1192"/>
        <v>0</v>
      </c>
      <c r="DW608" s="100"/>
    </row>
    <row r="609" spans="1:127" x14ac:dyDescent="0.2">
      <c r="A609" s="59">
        <f t="shared" si="1145"/>
        <v>80.533333333333275</v>
      </c>
      <c r="B609" s="44">
        <f t="shared" si="1146"/>
        <v>80533.33333333327</v>
      </c>
      <c r="C609" s="52">
        <f t="shared" si="1080"/>
        <v>133.33333333333334</v>
      </c>
      <c r="D609" s="50">
        <f t="shared" si="1081"/>
        <v>4</v>
      </c>
      <c r="E609" s="44">
        <f t="shared" si="1082"/>
        <v>4.13</v>
      </c>
      <c r="F609" s="47">
        <f t="shared" si="1083"/>
        <v>0.02</v>
      </c>
      <c r="G609" s="52">
        <f t="shared" si="1147"/>
        <v>2.42382250956223E-2</v>
      </c>
      <c r="H609" s="57">
        <f t="shared" si="1148"/>
        <v>750.28573243655148</v>
      </c>
      <c r="I609" s="52">
        <f t="shared" si="1149"/>
        <v>0</v>
      </c>
      <c r="J609" s="54">
        <f t="shared" si="1150"/>
        <v>2393.7160732611956</v>
      </c>
      <c r="K609" s="46">
        <f t="shared" si="1193"/>
        <v>2393.7160732611956</v>
      </c>
      <c r="L609" s="80">
        <f t="shared" si="1084"/>
        <v>0</v>
      </c>
      <c r="M609" s="142">
        <f t="shared" si="1085"/>
        <v>0</v>
      </c>
      <c r="N609" s="60">
        <f t="shared" si="1086"/>
        <v>4.13</v>
      </c>
      <c r="O609" s="53">
        <f t="shared" si="1087"/>
        <v>0</v>
      </c>
      <c r="P609" s="58">
        <f t="shared" si="1151"/>
        <v>2.7937715258607012</v>
      </c>
      <c r="Q609" s="49">
        <f t="shared" si="1088"/>
        <v>2.7937715258607012</v>
      </c>
      <c r="R609" s="143">
        <f t="shared" si="1089"/>
        <v>0.02</v>
      </c>
      <c r="S609" s="51">
        <f t="shared" si="1152"/>
        <v>1.8798035596553939E-2</v>
      </c>
      <c r="T609" s="57">
        <f t="shared" si="1153"/>
        <v>765.38692429705088</v>
      </c>
      <c r="U609" s="53">
        <f t="shared" si="1090"/>
        <v>0</v>
      </c>
      <c r="V609" s="58">
        <f t="shared" si="1154"/>
        <v>2.7939761005949921</v>
      </c>
      <c r="W609" s="49">
        <f t="shared" si="1091"/>
        <v>2.7939761005949921</v>
      </c>
      <c r="X609" s="143">
        <f t="shared" si="1092"/>
        <v>0.02</v>
      </c>
      <c r="Y609" s="51">
        <f t="shared" si="1155"/>
        <v>1.8203213815298186E-2</v>
      </c>
      <c r="Z609" s="57">
        <f t="shared" si="1156"/>
        <v>749.56927816037216</v>
      </c>
      <c r="AA609" s="53">
        <f t="shared" si="1093"/>
        <v>0</v>
      </c>
      <c r="AB609" s="58">
        <f t="shared" si="1157"/>
        <v>2.7937843082827252</v>
      </c>
      <c r="AC609" s="49">
        <f t="shared" si="1094"/>
        <v>2.7937843082827252</v>
      </c>
      <c r="AD609" s="143">
        <f t="shared" si="1095"/>
        <v>0.02</v>
      </c>
      <c r="AE609" s="49">
        <f t="shared" si="1194"/>
        <v>1.8150523966449186E-2</v>
      </c>
      <c r="AF609" s="57">
        <f t="shared" si="1158"/>
        <v>746.55607436268053</v>
      </c>
      <c r="AG609" s="53">
        <f t="shared" si="1096"/>
        <v>0</v>
      </c>
      <c r="AH609" s="58">
        <f t="shared" si="1159"/>
        <v>2.7938604372667859</v>
      </c>
      <c r="AI609" s="49">
        <f t="shared" si="1097"/>
        <v>2.7938604372667859</v>
      </c>
      <c r="AJ609" s="143">
        <f t="shared" si="1098"/>
        <v>0.02</v>
      </c>
      <c r="AK609" s="51">
        <f t="shared" si="1160"/>
        <v>1.8151082291310589E-2</v>
      </c>
      <c r="AL609" s="57">
        <f t="shared" si="1161"/>
        <v>746.22556481273352</v>
      </c>
      <c r="AM609" s="53">
        <f t="shared" si="1099"/>
        <v>0</v>
      </c>
      <c r="AN609" s="58">
        <f t="shared" si="1162"/>
        <v>2.793870988910673</v>
      </c>
      <c r="AO609" s="49">
        <f t="shared" si="1100"/>
        <v>2.793870988910673</v>
      </c>
      <c r="AP609" s="143">
        <f t="shared" si="1101"/>
        <v>0.02</v>
      </c>
      <c r="AQ609" s="51">
        <f t="shared" si="1163"/>
        <v>1.8151377941042785E-2</v>
      </c>
      <c r="AR609" s="57">
        <f t="shared" si="1164"/>
        <v>746.19574607943593</v>
      </c>
      <c r="AS609" s="44">
        <f t="shared" si="1102"/>
        <v>4308.6889318701524</v>
      </c>
      <c r="AT609" s="44">
        <f t="shared" si="1103"/>
        <v>1723.4755727480608</v>
      </c>
      <c r="AU609" s="44">
        <f t="shared" si="1104"/>
        <v>1077.1722329675381</v>
      </c>
      <c r="AV609" s="47">
        <f t="shared" si="1105"/>
        <v>1.1763609445411074</v>
      </c>
      <c r="AW609" s="47">
        <f t="shared" si="1106"/>
        <v>7.4384245610716224</v>
      </c>
      <c r="AX609" s="86">
        <f t="shared" si="1107"/>
        <v>125.15288461518736</v>
      </c>
      <c r="AY609" s="86">
        <f t="shared" si="1108"/>
        <v>31.411179550111438</v>
      </c>
      <c r="AZ609" s="10">
        <f t="shared" si="1165"/>
        <v>31.411179550111438</v>
      </c>
      <c r="BA609" s="44">
        <f t="shared" si="1109"/>
        <v>31.411179550111438</v>
      </c>
      <c r="BB609" s="9">
        <f t="shared" si="1110"/>
        <v>31.411179550111438</v>
      </c>
      <c r="BC609" s="45">
        <f t="shared" si="1199"/>
        <v>4188.1572733481917</v>
      </c>
      <c r="BD609" s="9">
        <f t="shared" si="1111"/>
        <v>31.411179550111438</v>
      </c>
      <c r="BE609" s="45">
        <f t="shared" si="1195"/>
        <v>4188.1572733481917</v>
      </c>
      <c r="BF609" s="9">
        <f t="shared" si="1112"/>
        <v>31.411179550111438</v>
      </c>
      <c r="BG609" s="45">
        <f t="shared" si="1196"/>
        <v>4188.1572733481917</v>
      </c>
      <c r="BH609" s="58"/>
      <c r="BI609" s="58"/>
      <c r="BJ609" s="58">
        <f t="shared" si="1166"/>
        <v>-31.411179550111438</v>
      </c>
      <c r="BK609" s="97"/>
      <c r="BL609" s="44"/>
      <c r="BM609" s="82">
        <f t="shared" si="1167"/>
        <v>60.4</v>
      </c>
      <c r="BN609" s="86">
        <f t="shared" si="1168"/>
        <v>60400</v>
      </c>
      <c r="BO609" s="86">
        <f t="shared" si="1169"/>
        <v>100</v>
      </c>
      <c r="BP609" s="84">
        <f t="shared" si="1113"/>
        <v>4</v>
      </c>
      <c r="BQ609" s="84">
        <f t="shared" si="1114"/>
        <v>4.13</v>
      </c>
      <c r="BR609" s="84">
        <f t="shared" si="1115"/>
        <v>0.02</v>
      </c>
      <c r="BS609" s="84">
        <f t="shared" si="1170"/>
        <v>3.2037943074937882E-2</v>
      </c>
      <c r="BT609" s="84">
        <f t="shared" si="1171"/>
        <v>977.15703864154318</v>
      </c>
      <c r="BU609" s="84">
        <f t="shared" si="1172"/>
        <v>0</v>
      </c>
      <c r="BV609" s="83">
        <f t="shared" si="1173"/>
        <v>1718.8090811443915</v>
      </c>
      <c r="BW609" s="81">
        <f t="shared" si="1197"/>
        <v>1718.8090811443915</v>
      </c>
      <c r="BX609" s="83">
        <f t="shared" si="1116"/>
        <v>0</v>
      </c>
      <c r="BY609" s="141">
        <f t="shared" si="1117"/>
        <v>0</v>
      </c>
      <c r="BZ609" s="83">
        <f t="shared" si="1118"/>
        <v>4.13</v>
      </c>
      <c r="CA609" s="83">
        <f t="shared" si="1119"/>
        <v>0</v>
      </c>
      <c r="CB609" s="83">
        <f t="shared" si="1174"/>
        <v>2.8463228669196332</v>
      </c>
      <c r="CC609" s="83">
        <f t="shared" si="1120"/>
        <v>2.8463228669196332</v>
      </c>
      <c r="CD609" s="143">
        <f t="shared" si="1121"/>
        <v>0.02</v>
      </c>
      <c r="CE609" s="83">
        <f t="shared" si="1175"/>
        <v>1.7830523213569885E-2</v>
      </c>
      <c r="CF609" s="84">
        <f t="shared" si="1176"/>
        <v>966.87415951434366</v>
      </c>
      <c r="CG609" s="83">
        <f t="shared" si="1122"/>
        <v>0</v>
      </c>
      <c r="CH609" s="83">
        <f t="shared" si="1177"/>
        <v>2.8375291393968674</v>
      </c>
      <c r="CI609" s="83">
        <f t="shared" si="1123"/>
        <v>2.8375291393968674</v>
      </c>
      <c r="CJ609" s="143">
        <f t="shared" si="1124"/>
        <v>0.02</v>
      </c>
      <c r="CK609" s="83">
        <f t="shared" si="1178"/>
        <v>1.7022910799758612E-2</v>
      </c>
      <c r="CL609" s="84">
        <f t="shared" si="1179"/>
        <v>906.27827879202289</v>
      </c>
      <c r="CM609" s="83">
        <f t="shared" si="1125"/>
        <v>0</v>
      </c>
      <c r="CN609" s="83">
        <f t="shared" si="1180"/>
        <v>2.7938253472024841</v>
      </c>
      <c r="CO609" s="83">
        <f t="shared" si="1126"/>
        <v>2.7938253472024841</v>
      </c>
      <c r="CP609" s="143">
        <f t="shared" si="1127"/>
        <v>0.02</v>
      </c>
      <c r="CQ609" s="83">
        <f t="shared" si="1181"/>
        <v>1.7182564504283911E-2</v>
      </c>
      <c r="CR609" s="84">
        <f t="shared" si="1182"/>
        <v>893.90552589689196</v>
      </c>
      <c r="CS609" s="83">
        <f t="shared" si="1128"/>
        <v>0</v>
      </c>
      <c r="CT609" s="83">
        <f t="shared" si="1183"/>
        <v>2.7866089978008528</v>
      </c>
      <c r="CU609" s="83">
        <f t="shared" si="1129"/>
        <v>2.7866089978008528</v>
      </c>
      <c r="CV609" s="143">
        <f t="shared" si="1130"/>
        <v>0.02</v>
      </c>
      <c r="CW609" s="83">
        <f t="shared" si="1184"/>
        <v>1.7210526987183974E-2</v>
      </c>
      <c r="CX609" s="84">
        <f t="shared" si="1185"/>
        <v>892.67418365968479</v>
      </c>
      <c r="CY609" s="83">
        <f t="shared" si="1131"/>
        <v>0</v>
      </c>
      <c r="CZ609" s="83">
        <f t="shared" si="1186"/>
        <v>2.7859225498358962</v>
      </c>
      <c r="DA609" s="83">
        <f t="shared" si="1132"/>
        <v>2.7859225498358962</v>
      </c>
      <c r="DB609" s="143">
        <f t="shared" si="1133"/>
        <v>0.02</v>
      </c>
      <c r="DC609" s="83">
        <f t="shared" si="1187"/>
        <v>1.7211446767325906E-2</v>
      </c>
      <c r="DD609" s="84">
        <f t="shared" si="1188"/>
        <v>892.61895591121436</v>
      </c>
      <c r="DE609" s="86">
        <f t="shared" si="1134"/>
        <v>3093.8563460599048</v>
      </c>
      <c r="DF609" s="86">
        <f t="shared" si="1135"/>
        <v>1237.5425384239618</v>
      </c>
      <c r="DG609" s="86">
        <f t="shared" si="1136"/>
        <v>773.4640865149762</v>
      </c>
      <c r="DH609" s="86">
        <f t="shared" si="1137"/>
        <v>0.16966342205708768</v>
      </c>
      <c r="DI609" s="86">
        <f t="shared" si="1138"/>
        <v>0.27048986766843458</v>
      </c>
      <c r="DJ609" s="86">
        <f t="shared" si="1139"/>
        <v>10.069170993352571</v>
      </c>
      <c r="DK609" s="86">
        <f t="shared" si="1140"/>
        <v>-479.55545390825296</v>
      </c>
      <c r="DL609" s="86">
        <f t="shared" si="1198"/>
        <v>-479.55545390825296</v>
      </c>
      <c r="DM609" s="86">
        <f t="shared" si="1141"/>
        <v>-479.55545390825296</v>
      </c>
      <c r="DN609" s="85">
        <f t="shared" si="1142"/>
        <v>0</v>
      </c>
      <c r="DO609" s="85">
        <f t="shared" si="1189"/>
        <v>0</v>
      </c>
      <c r="DP609" s="85">
        <f t="shared" si="1143"/>
        <v>0</v>
      </c>
      <c r="DQ609" s="85">
        <f t="shared" si="1190"/>
        <v>0</v>
      </c>
      <c r="DR609" s="85">
        <f t="shared" si="1144"/>
        <v>0</v>
      </c>
      <c r="DS609" s="85">
        <f t="shared" si="1191"/>
        <v>0</v>
      </c>
      <c r="DT609" s="81"/>
      <c r="DU609" s="81"/>
      <c r="DV609" s="81">
        <f t="shared" si="1192"/>
        <v>0</v>
      </c>
      <c r="DW609" s="100"/>
    </row>
    <row r="610" spans="1:127" x14ac:dyDescent="0.2">
      <c r="A610" s="59">
        <f t="shared" si="1145"/>
        <v>80.6666666666666</v>
      </c>
      <c r="B610" s="44">
        <f t="shared" si="1146"/>
        <v>80666.666666666599</v>
      </c>
      <c r="C610" s="52">
        <f t="shared" si="1080"/>
        <v>133.33333333333334</v>
      </c>
      <c r="D610" s="50">
        <f t="shared" si="1081"/>
        <v>4</v>
      </c>
      <c r="E610" s="44">
        <f t="shared" si="1082"/>
        <v>4.13</v>
      </c>
      <c r="F610" s="47">
        <f t="shared" si="1083"/>
        <v>0.02</v>
      </c>
      <c r="G610" s="52">
        <f t="shared" si="1147"/>
        <v>2.4235558428955632E-2</v>
      </c>
      <c r="H610" s="57">
        <f t="shared" si="1148"/>
        <v>751.06819867585057</v>
      </c>
      <c r="I610" s="52">
        <f t="shared" si="1149"/>
        <v>0</v>
      </c>
      <c r="J610" s="54">
        <f t="shared" si="1150"/>
        <v>2398.0324732611957</v>
      </c>
      <c r="K610" s="46">
        <f t="shared" si="1193"/>
        <v>2398.0324732611957</v>
      </c>
      <c r="L610" s="80">
        <f t="shared" si="1084"/>
        <v>0</v>
      </c>
      <c r="M610" s="142">
        <f t="shared" si="1085"/>
        <v>0</v>
      </c>
      <c r="N610" s="60">
        <f t="shared" si="1086"/>
        <v>4.13</v>
      </c>
      <c r="O610" s="53">
        <f t="shared" si="1087"/>
        <v>0</v>
      </c>
      <c r="P610" s="58">
        <f t="shared" si="1151"/>
        <v>2.7940676253708174</v>
      </c>
      <c r="Q610" s="49">
        <f t="shared" si="1088"/>
        <v>2.7940676253708174</v>
      </c>
      <c r="R610" s="143">
        <f t="shared" si="1089"/>
        <v>0.02</v>
      </c>
      <c r="S610" s="51">
        <f t="shared" si="1152"/>
        <v>1.8795368929887271E-2</v>
      </c>
      <c r="T610" s="57">
        <f t="shared" si="1153"/>
        <v>766.28400086370289</v>
      </c>
      <c r="U610" s="53">
        <f t="shared" si="1090"/>
        <v>0</v>
      </c>
      <c r="V610" s="58">
        <f t="shared" si="1154"/>
        <v>2.7943221229060851</v>
      </c>
      <c r="W610" s="49">
        <f t="shared" si="1091"/>
        <v>2.7943221229060851</v>
      </c>
      <c r="X610" s="143">
        <f t="shared" si="1092"/>
        <v>0.02</v>
      </c>
      <c r="Y610" s="51">
        <f t="shared" si="1155"/>
        <v>1.8200547148631518E-2</v>
      </c>
      <c r="Z610" s="57">
        <f t="shared" si="1156"/>
        <v>750.43790312716362</v>
      </c>
      <c r="AA610" s="53">
        <f t="shared" si="1093"/>
        <v>0</v>
      </c>
      <c r="AB610" s="58">
        <f t="shared" si="1157"/>
        <v>2.7940768954854449</v>
      </c>
      <c r="AC610" s="49">
        <f t="shared" si="1094"/>
        <v>2.7940768954854449</v>
      </c>
      <c r="AD610" s="143">
        <f t="shared" si="1095"/>
        <v>0.02</v>
      </c>
      <c r="AE610" s="49">
        <f t="shared" si="1194"/>
        <v>1.8147857299782518E-2</v>
      </c>
      <c r="AF610" s="57">
        <f t="shared" si="1158"/>
        <v>747.42224433766432</v>
      </c>
      <c r="AG610" s="53">
        <f t="shared" si="1096"/>
        <v>0</v>
      </c>
      <c r="AH610" s="58">
        <f t="shared" si="1159"/>
        <v>2.794143125966734</v>
      </c>
      <c r="AI610" s="49">
        <f t="shared" si="1097"/>
        <v>2.794143125966734</v>
      </c>
      <c r="AJ610" s="143">
        <f t="shared" si="1098"/>
        <v>0.02</v>
      </c>
      <c r="AK610" s="51">
        <f t="shared" si="1160"/>
        <v>1.8148415624643921E-2</v>
      </c>
      <c r="AL610" s="57">
        <f t="shared" si="1161"/>
        <v>747.09173783105996</v>
      </c>
      <c r="AM610" s="53">
        <f t="shared" si="1099"/>
        <v>0</v>
      </c>
      <c r="AN610" s="58">
        <f t="shared" si="1162"/>
        <v>2.7941525866372241</v>
      </c>
      <c r="AO610" s="49">
        <f t="shared" si="1100"/>
        <v>2.7941525866372241</v>
      </c>
      <c r="AP610" s="143">
        <f t="shared" si="1101"/>
        <v>0.02</v>
      </c>
      <c r="AQ610" s="51">
        <f t="shared" si="1163"/>
        <v>1.8148711274376117E-2</v>
      </c>
      <c r="AR610" s="57">
        <f t="shared" si="1164"/>
        <v>747.06192993592038</v>
      </c>
      <c r="AS610" s="44">
        <f t="shared" si="1102"/>
        <v>4316.4584518701522</v>
      </c>
      <c r="AT610" s="44">
        <f t="shared" si="1103"/>
        <v>1726.583380748061</v>
      </c>
      <c r="AU610" s="44">
        <f t="shared" si="1104"/>
        <v>1079.1146129675381</v>
      </c>
      <c r="AV610" s="47">
        <f t="shared" si="1105"/>
        <v>1.1697356448526406</v>
      </c>
      <c r="AW610" s="47">
        <f t="shared" si="1106"/>
        <v>7.3598684360188926</v>
      </c>
      <c r="AX610" s="86">
        <f t="shared" si="1107"/>
        <v>123.03896859036367</v>
      </c>
      <c r="AY610" s="86">
        <f t="shared" si="1108"/>
        <v>30.857093650858875</v>
      </c>
      <c r="AZ610" s="10">
        <f t="shared" si="1165"/>
        <v>30.857093650858875</v>
      </c>
      <c r="BA610" s="44">
        <f t="shared" si="1109"/>
        <v>30.857093650858875</v>
      </c>
      <c r="BB610" s="9">
        <f t="shared" si="1110"/>
        <v>30.857093650858875</v>
      </c>
      <c r="BC610" s="45">
        <f t="shared" si="1199"/>
        <v>4114.2791534478501</v>
      </c>
      <c r="BD610" s="9">
        <f t="shared" si="1111"/>
        <v>30.857093650858875</v>
      </c>
      <c r="BE610" s="45">
        <f t="shared" si="1195"/>
        <v>4114.2791534478501</v>
      </c>
      <c r="BF610" s="9">
        <f t="shared" si="1112"/>
        <v>30.857093650858875</v>
      </c>
      <c r="BG610" s="45">
        <f t="shared" si="1196"/>
        <v>4114.2791534478501</v>
      </c>
      <c r="BH610" s="58"/>
      <c r="BI610" s="58"/>
      <c r="BJ610" s="58">
        <f t="shared" si="1166"/>
        <v>-30.857093650858875</v>
      </c>
      <c r="BK610" s="97"/>
      <c r="BL610" s="44"/>
      <c r="BM610" s="82">
        <f t="shared" si="1167"/>
        <v>60.5</v>
      </c>
      <c r="BN610" s="86">
        <f t="shared" si="1168"/>
        <v>60500</v>
      </c>
      <c r="BO610" s="86">
        <f t="shared" si="1169"/>
        <v>100</v>
      </c>
      <c r="BP610" s="84">
        <f t="shared" si="1113"/>
        <v>4</v>
      </c>
      <c r="BQ610" s="84">
        <f t="shared" si="1114"/>
        <v>4.13</v>
      </c>
      <c r="BR610" s="84">
        <f t="shared" si="1115"/>
        <v>0.02</v>
      </c>
      <c r="BS610" s="84">
        <f t="shared" si="1170"/>
        <v>3.203594307493788E-2</v>
      </c>
      <c r="BT610" s="84">
        <f t="shared" si="1171"/>
        <v>977.9327515489266</v>
      </c>
      <c r="BU610" s="84">
        <f t="shared" si="1172"/>
        <v>0</v>
      </c>
      <c r="BV610" s="83">
        <f t="shared" si="1173"/>
        <v>1722.0463811443915</v>
      </c>
      <c r="BW610" s="81">
        <f t="shared" si="1197"/>
        <v>1722.0463811443915</v>
      </c>
      <c r="BX610" s="83">
        <f t="shared" si="1116"/>
        <v>0</v>
      </c>
      <c r="BY610" s="141">
        <f t="shared" si="1117"/>
        <v>0</v>
      </c>
      <c r="BZ610" s="83">
        <f t="shared" si="1118"/>
        <v>4.13</v>
      </c>
      <c r="CA610" s="83">
        <f t="shared" si="1119"/>
        <v>0</v>
      </c>
      <c r="CB610" s="83">
        <f t="shared" si="1174"/>
        <v>2.8472112792283299</v>
      </c>
      <c r="CC610" s="83">
        <f t="shared" si="1120"/>
        <v>2.8472112792283299</v>
      </c>
      <c r="CD610" s="143">
        <f t="shared" si="1121"/>
        <v>0.02</v>
      </c>
      <c r="CE610" s="83">
        <f t="shared" si="1175"/>
        <v>1.7828523213569886E-2</v>
      </c>
      <c r="CF610" s="84">
        <f t="shared" si="1176"/>
        <v>967.50056502233383</v>
      </c>
      <c r="CG610" s="83">
        <f t="shared" si="1122"/>
        <v>0</v>
      </c>
      <c r="CH610" s="83">
        <f t="shared" si="1177"/>
        <v>2.838263093905935</v>
      </c>
      <c r="CI610" s="83">
        <f t="shared" si="1123"/>
        <v>2.838263093905935</v>
      </c>
      <c r="CJ610" s="143">
        <f t="shared" si="1124"/>
        <v>0.02</v>
      </c>
      <c r="CK610" s="83">
        <f t="shared" si="1178"/>
        <v>1.7020910799758614E-2</v>
      </c>
      <c r="CL610" s="84">
        <f t="shared" si="1179"/>
        <v>906.87816376107651</v>
      </c>
      <c r="CM610" s="83">
        <f t="shared" si="1125"/>
        <v>0</v>
      </c>
      <c r="CN610" s="83">
        <f t="shared" si="1180"/>
        <v>2.794404976883226</v>
      </c>
      <c r="CO610" s="83">
        <f t="shared" si="1126"/>
        <v>2.794404976883226</v>
      </c>
      <c r="CP610" s="143">
        <f t="shared" si="1127"/>
        <v>0.02</v>
      </c>
      <c r="CQ610" s="83">
        <f t="shared" si="1181"/>
        <v>1.7180564504283912E-2</v>
      </c>
      <c r="CR610" s="84">
        <f t="shared" si="1182"/>
        <v>894.52050938258083</v>
      </c>
      <c r="CS610" s="83">
        <f t="shared" si="1128"/>
        <v>0</v>
      </c>
      <c r="CT610" s="83">
        <f t="shared" si="1183"/>
        <v>2.7871701415903067</v>
      </c>
      <c r="CU610" s="83">
        <f t="shared" si="1129"/>
        <v>2.7871701415903067</v>
      </c>
      <c r="CV610" s="143">
        <f t="shared" si="1130"/>
        <v>0.02</v>
      </c>
      <c r="CW610" s="83">
        <f t="shared" si="1184"/>
        <v>1.7208526987183975E-2</v>
      </c>
      <c r="CX610" s="84">
        <f t="shared" si="1185"/>
        <v>893.29176319814053</v>
      </c>
      <c r="CY610" s="83">
        <f t="shared" si="1131"/>
        <v>0</v>
      </c>
      <c r="CZ610" s="83">
        <f t="shared" si="1186"/>
        <v>2.7864823851434339</v>
      </c>
      <c r="DA610" s="83">
        <f t="shared" si="1132"/>
        <v>2.7864823851434339</v>
      </c>
      <c r="DB610" s="143">
        <f t="shared" si="1133"/>
        <v>0.02</v>
      </c>
      <c r="DC610" s="83">
        <f t="shared" si="1187"/>
        <v>1.7209446767325907E-2</v>
      </c>
      <c r="DD610" s="84">
        <f t="shared" si="1188"/>
        <v>893.2367206358058</v>
      </c>
      <c r="DE610" s="86">
        <f t="shared" si="1134"/>
        <v>3099.6834860599047</v>
      </c>
      <c r="DF610" s="86">
        <f t="shared" si="1135"/>
        <v>1239.8733944239618</v>
      </c>
      <c r="DG610" s="86">
        <f t="shared" si="1136"/>
        <v>774.92087151497617</v>
      </c>
      <c r="DH610" s="86">
        <f t="shared" si="1137"/>
        <v>0.1692071906502669</v>
      </c>
      <c r="DI610" s="86">
        <f t="shared" si="1138"/>
        <v>0.2691553254750142</v>
      </c>
      <c r="DJ610" s="86">
        <f t="shared" si="1139"/>
        <v>9.9760447315756462</v>
      </c>
      <c r="DK610" s="86">
        <f t="shared" si="1140"/>
        <v>-481.93466959164408</v>
      </c>
      <c r="DL610" s="86">
        <f t="shared" si="1198"/>
        <v>-481.93466959164408</v>
      </c>
      <c r="DM610" s="86">
        <f t="shared" si="1141"/>
        <v>-481.93466959164408</v>
      </c>
      <c r="DN610" s="85">
        <f t="shared" si="1142"/>
        <v>0</v>
      </c>
      <c r="DO610" s="85">
        <f t="shared" si="1189"/>
        <v>0</v>
      </c>
      <c r="DP610" s="85">
        <f t="shared" si="1143"/>
        <v>0</v>
      </c>
      <c r="DQ610" s="85">
        <f t="shared" si="1190"/>
        <v>0</v>
      </c>
      <c r="DR610" s="85">
        <f t="shared" si="1144"/>
        <v>0</v>
      </c>
      <c r="DS610" s="85">
        <f t="shared" si="1191"/>
        <v>0</v>
      </c>
      <c r="DT610" s="81"/>
      <c r="DU610" s="81"/>
      <c r="DV610" s="81">
        <f t="shared" si="1192"/>
        <v>0</v>
      </c>
      <c r="DW610" s="100"/>
    </row>
    <row r="611" spans="1:127" x14ac:dyDescent="0.2">
      <c r="A611" s="59">
        <f t="shared" si="1145"/>
        <v>80.799999999999926</v>
      </c>
      <c r="B611" s="44">
        <f t="shared" si="1146"/>
        <v>80799.999999999927</v>
      </c>
      <c r="C611" s="52">
        <f t="shared" si="1080"/>
        <v>133.33333333333334</v>
      </c>
      <c r="D611" s="50">
        <f t="shared" si="1081"/>
        <v>4</v>
      </c>
      <c r="E611" s="44">
        <f t="shared" si="1082"/>
        <v>4.13</v>
      </c>
      <c r="F611" s="47">
        <f t="shared" si="1083"/>
        <v>0.02</v>
      </c>
      <c r="G611" s="52">
        <f t="shared" si="1147"/>
        <v>2.4232891762288964E-2</v>
      </c>
      <c r="H611" s="57">
        <f t="shared" si="1148"/>
        <v>751.85057882421609</v>
      </c>
      <c r="I611" s="52">
        <f t="shared" si="1149"/>
        <v>0</v>
      </c>
      <c r="J611" s="54">
        <f t="shared" si="1150"/>
        <v>2402.3488732611954</v>
      </c>
      <c r="K611" s="46">
        <f t="shared" si="1193"/>
        <v>2402.3488732611954</v>
      </c>
      <c r="L611" s="80">
        <f t="shared" si="1084"/>
        <v>0</v>
      </c>
      <c r="M611" s="142">
        <f t="shared" si="1085"/>
        <v>0</v>
      </c>
      <c r="N611" s="60">
        <f t="shared" si="1086"/>
        <v>4.13</v>
      </c>
      <c r="O611" s="53">
        <f t="shared" si="1087"/>
        <v>0</v>
      </c>
      <c r="P611" s="58">
        <f t="shared" si="1151"/>
        <v>2.7943659254100126</v>
      </c>
      <c r="Q611" s="49">
        <f t="shared" si="1088"/>
        <v>2.7943659254100126</v>
      </c>
      <c r="R611" s="143">
        <f t="shared" si="1089"/>
        <v>0.02</v>
      </c>
      <c r="S611" s="51">
        <f t="shared" si="1152"/>
        <v>1.8792702263220603E-2</v>
      </c>
      <c r="T611" s="57">
        <f t="shared" si="1153"/>
        <v>767.18085510950561</v>
      </c>
      <c r="U611" s="53">
        <f t="shared" si="1090"/>
        <v>0</v>
      </c>
      <c r="V611" s="58">
        <f t="shared" si="1154"/>
        <v>2.794671047681053</v>
      </c>
      <c r="W611" s="49">
        <f t="shared" si="1091"/>
        <v>2.794671047681053</v>
      </c>
      <c r="X611" s="143">
        <f t="shared" si="1092"/>
        <v>0.02</v>
      </c>
      <c r="Y611" s="51">
        <f t="shared" si="1155"/>
        <v>1.819788048196485E-2</v>
      </c>
      <c r="Z611" s="57">
        <f t="shared" si="1156"/>
        <v>751.3062932895391</v>
      </c>
      <c r="AA611" s="53">
        <f t="shared" si="1093"/>
        <v>0</v>
      </c>
      <c r="AB611" s="58">
        <f t="shared" si="1157"/>
        <v>2.794372225808468</v>
      </c>
      <c r="AC611" s="49">
        <f t="shared" si="1094"/>
        <v>2.794372225808468</v>
      </c>
      <c r="AD611" s="143">
        <f t="shared" si="1095"/>
        <v>0.02</v>
      </c>
      <c r="AE611" s="49">
        <f t="shared" si="1194"/>
        <v>1.814519063311585E-2</v>
      </c>
      <c r="AF611" s="57">
        <f t="shared" si="1158"/>
        <v>748.28819635665468</v>
      </c>
      <c r="AG611" s="53">
        <f t="shared" si="1096"/>
        <v>0</v>
      </c>
      <c r="AH611" s="58">
        <f t="shared" si="1159"/>
        <v>2.7944285473820165</v>
      </c>
      <c r="AI611" s="49">
        <f t="shared" si="1097"/>
        <v>2.7944285473820165</v>
      </c>
      <c r="AJ611" s="143">
        <f t="shared" si="1098"/>
        <v>0.02</v>
      </c>
      <c r="AK611" s="51">
        <f t="shared" si="1160"/>
        <v>1.8145748957977253E-2</v>
      </c>
      <c r="AL611" s="57">
        <f t="shared" si="1161"/>
        <v>747.9576959667362</v>
      </c>
      <c r="AM611" s="53">
        <f t="shared" si="1099"/>
        <v>0</v>
      </c>
      <c r="AN611" s="58">
        <f t="shared" si="1162"/>
        <v>2.7944369176836932</v>
      </c>
      <c r="AO611" s="49">
        <f t="shared" si="1100"/>
        <v>2.7944369176836932</v>
      </c>
      <c r="AP611" s="143">
        <f t="shared" si="1101"/>
        <v>0.02</v>
      </c>
      <c r="AQ611" s="51">
        <f t="shared" si="1163"/>
        <v>1.8146044607709449E-2</v>
      </c>
      <c r="AR611" s="57">
        <f t="shared" si="1164"/>
        <v>747.92789924758608</v>
      </c>
      <c r="AS611" s="44">
        <f t="shared" si="1102"/>
        <v>4324.2279718701511</v>
      </c>
      <c r="AT611" s="44">
        <f t="shared" si="1103"/>
        <v>1729.6911887480605</v>
      </c>
      <c r="AU611" s="44">
        <f t="shared" si="1104"/>
        <v>1081.0569929675378</v>
      </c>
      <c r="AV611" s="47">
        <f t="shared" si="1105"/>
        <v>1.1631604294742379</v>
      </c>
      <c r="AW611" s="47">
        <f t="shared" si="1106"/>
        <v>7.2822922254690248</v>
      </c>
      <c r="AX611" s="86">
        <f t="shared" si="1107"/>
        <v>120.96476364277989</v>
      </c>
      <c r="AY611" s="86">
        <f t="shared" si="1108"/>
        <v>30.308305694123614</v>
      </c>
      <c r="AZ611" s="10">
        <f t="shared" si="1165"/>
        <v>30.308305694123614</v>
      </c>
      <c r="BA611" s="44">
        <f t="shared" si="1109"/>
        <v>30.308305694123614</v>
      </c>
      <c r="BB611" s="9">
        <f t="shared" si="1110"/>
        <v>30.308305694123614</v>
      </c>
      <c r="BC611" s="45">
        <f t="shared" si="1199"/>
        <v>4041.1074258831491</v>
      </c>
      <c r="BD611" s="9">
        <f t="shared" si="1111"/>
        <v>30.308305694123614</v>
      </c>
      <c r="BE611" s="45">
        <f t="shared" si="1195"/>
        <v>4041.1074258831491</v>
      </c>
      <c r="BF611" s="9">
        <f t="shared" si="1112"/>
        <v>30.308305694123614</v>
      </c>
      <c r="BG611" s="45">
        <f t="shared" si="1196"/>
        <v>4041.1074258831491</v>
      </c>
      <c r="BH611" s="58"/>
      <c r="BI611" s="58"/>
      <c r="BJ611" s="58">
        <f t="shared" si="1166"/>
        <v>-30.308305694123614</v>
      </c>
      <c r="BK611" s="97"/>
      <c r="BL611" s="44"/>
      <c r="BM611" s="82">
        <f t="shared" si="1167"/>
        <v>60.6</v>
      </c>
      <c r="BN611" s="86">
        <f t="shared" si="1168"/>
        <v>60600</v>
      </c>
      <c r="BO611" s="86">
        <f t="shared" si="1169"/>
        <v>100</v>
      </c>
      <c r="BP611" s="84">
        <f t="shared" si="1113"/>
        <v>4</v>
      </c>
      <c r="BQ611" s="84">
        <f t="shared" si="1114"/>
        <v>4.13</v>
      </c>
      <c r="BR611" s="84">
        <f t="shared" si="1115"/>
        <v>0.02</v>
      </c>
      <c r="BS611" s="84">
        <f t="shared" si="1170"/>
        <v>3.2033943074937878E-2</v>
      </c>
      <c r="BT611" s="84">
        <f t="shared" si="1171"/>
        <v>978.70841603015992</v>
      </c>
      <c r="BU611" s="84">
        <f t="shared" si="1172"/>
        <v>0</v>
      </c>
      <c r="BV611" s="83">
        <f t="shared" si="1173"/>
        <v>1725.2836811443915</v>
      </c>
      <c r="BW611" s="81">
        <f t="shared" si="1197"/>
        <v>1725.2836811443915</v>
      </c>
      <c r="BX611" s="83">
        <f t="shared" si="1116"/>
        <v>0</v>
      </c>
      <c r="BY611" s="141">
        <f t="shared" si="1117"/>
        <v>0</v>
      </c>
      <c r="BZ611" s="83">
        <f t="shared" si="1118"/>
        <v>4.13</v>
      </c>
      <c r="CA611" s="83">
        <f t="shared" si="1119"/>
        <v>0</v>
      </c>
      <c r="CB611" s="83">
        <f t="shared" si="1174"/>
        <v>2.8481017948147356</v>
      </c>
      <c r="CC611" s="83">
        <f t="shared" si="1120"/>
        <v>2.8481017948147356</v>
      </c>
      <c r="CD611" s="143">
        <f t="shared" si="1121"/>
        <v>0.02</v>
      </c>
      <c r="CE611" s="83">
        <f t="shared" si="1175"/>
        <v>1.7826523213569888E-2</v>
      </c>
      <c r="CF611" s="84">
        <f t="shared" si="1176"/>
        <v>968.12670482950693</v>
      </c>
      <c r="CG611" s="83">
        <f t="shared" si="1122"/>
        <v>0</v>
      </c>
      <c r="CH611" s="83">
        <f t="shared" si="1177"/>
        <v>2.8389982024491789</v>
      </c>
      <c r="CI611" s="83">
        <f t="shared" si="1123"/>
        <v>2.8389982024491789</v>
      </c>
      <c r="CJ611" s="143">
        <f t="shared" si="1124"/>
        <v>0.02</v>
      </c>
      <c r="CK611" s="83">
        <f t="shared" si="1178"/>
        <v>1.7018910799758615E-2</v>
      </c>
      <c r="CL611" s="84">
        <f t="shared" si="1179"/>
        <v>907.47782313854236</v>
      </c>
      <c r="CM611" s="83">
        <f t="shared" si="1125"/>
        <v>0</v>
      </c>
      <c r="CN611" s="83">
        <f t="shared" si="1180"/>
        <v>2.7949857214812273</v>
      </c>
      <c r="CO611" s="83">
        <f t="shared" si="1126"/>
        <v>2.7949857214812273</v>
      </c>
      <c r="CP611" s="143">
        <f t="shared" si="1127"/>
        <v>0.02</v>
      </c>
      <c r="CQ611" s="83">
        <f t="shared" si="1181"/>
        <v>1.7178564504283914E-2</v>
      </c>
      <c r="CR611" s="84">
        <f t="shared" si="1182"/>
        <v>895.13529373368249</v>
      </c>
      <c r="CS611" s="83">
        <f t="shared" si="1128"/>
        <v>0</v>
      </c>
      <c r="CT611" s="83">
        <f t="shared" si="1183"/>
        <v>2.7877324922442535</v>
      </c>
      <c r="CU611" s="83">
        <f t="shared" si="1129"/>
        <v>2.7877324922442535</v>
      </c>
      <c r="CV611" s="143">
        <f t="shared" si="1130"/>
        <v>0.02</v>
      </c>
      <c r="CW611" s="83">
        <f t="shared" si="1184"/>
        <v>1.7206526987183977E-2</v>
      </c>
      <c r="CX611" s="84">
        <f t="shared" si="1185"/>
        <v>893.90914664131151</v>
      </c>
      <c r="CY611" s="83">
        <f t="shared" si="1131"/>
        <v>0</v>
      </c>
      <c r="CZ611" s="83">
        <f t="shared" si="1186"/>
        <v>2.7870434415879295</v>
      </c>
      <c r="DA611" s="83">
        <f t="shared" si="1132"/>
        <v>2.7870434415879295</v>
      </c>
      <c r="DB611" s="143">
        <f t="shared" si="1133"/>
        <v>0.02</v>
      </c>
      <c r="DC611" s="83">
        <f t="shared" si="1187"/>
        <v>1.7207446767325909E-2</v>
      </c>
      <c r="DD611" s="84">
        <f t="shared" si="1188"/>
        <v>893.85428946951083</v>
      </c>
      <c r="DE611" s="86">
        <f t="shared" si="1134"/>
        <v>3105.5106260599046</v>
      </c>
      <c r="DF611" s="86">
        <f t="shared" si="1135"/>
        <v>1242.2042504239619</v>
      </c>
      <c r="DG611" s="86">
        <f t="shared" si="1136"/>
        <v>776.37765651497614</v>
      </c>
      <c r="DH611" s="86">
        <f t="shared" si="1137"/>
        <v>0.16875281106101736</v>
      </c>
      <c r="DI611" s="86">
        <f t="shared" si="1138"/>
        <v>0.26782918967168745</v>
      </c>
      <c r="DJ611" s="86">
        <f t="shared" si="1139"/>
        <v>9.8839060799873213</v>
      </c>
      <c r="DK611" s="86">
        <f t="shared" si="1140"/>
        <v>-484.31250107304112</v>
      </c>
      <c r="DL611" s="86">
        <f t="shared" si="1198"/>
        <v>-484.31250107304112</v>
      </c>
      <c r="DM611" s="86">
        <f t="shared" si="1141"/>
        <v>-484.31250107304112</v>
      </c>
      <c r="DN611" s="85">
        <f t="shared" si="1142"/>
        <v>0</v>
      </c>
      <c r="DO611" s="85">
        <f t="shared" si="1189"/>
        <v>0</v>
      </c>
      <c r="DP611" s="85">
        <f t="shared" si="1143"/>
        <v>0</v>
      </c>
      <c r="DQ611" s="85">
        <f t="shared" si="1190"/>
        <v>0</v>
      </c>
      <c r="DR611" s="85">
        <f t="shared" si="1144"/>
        <v>0</v>
      </c>
      <c r="DS611" s="85">
        <f t="shared" si="1191"/>
        <v>0</v>
      </c>
      <c r="DT611" s="81"/>
      <c r="DU611" s="81"/>
      <c r="DV611" s="81">
        <f t="shared" si="1192"/>
        <v>0</v>
      </c>
      <c r="DW611" s="100"/>
    </row>
    <row r="612" spans="1:127" x14ac:dyDescent="0.2">
      <c r="A612" s="59">
        <f t="shared" si="1145"/>
        <v>80.933333333333252</v>
      </c>
      <c r="B612" s="44">
        <f t="shared" si="1146"/>
        <v>80933.333333333256</v>
      </c>
      <c r="C612" s="52">
        <f t="shared" si="1080"/>
        <v>133.33333333333334</v>
      </c>
      <c r="D612" s="50">
        <f t="shared" si="1081"/>
        <v>4</v>
      </c>
      <c r="E612" s="44">
        <f t="shared" si="1082"/>
        <v>4.13</v>
      </c>
      <c r="F612" s="47">
        <f t="shared" si="1083"/>
        <v>0.02</v>
      </c>
      <c r="G612" s="52">
        <f t="shared" si="1147"/>
        <v>2.4230225095622296E-2</v>
      </c>
      <c r="H612" s="57">
        <f t="shared" si="1148"/>
        <v>752.63287288164804</v>
      </c>
      <c r="I612" s="52">
        <f t="shared" si="1149"/>
        <v>0</v>
      </c>
      <c r="J612" s="54">
        <f t="shared" si="1150"/>
        <v>2406.6652732611956</v>
      </c>
      <c r="K612" s="46">
        <f t="shared" si="1193"/>
        <v>2406.6652732611956</v>
      </c>
      <c r="L612" s="80">
        <f t="shared" si="1084"/>
        <v>0</v>
      </c>
      <c r="M612" s="142">
        <f t="shared" si="1085"/>
        <v>0</v>
      </c>
      <c r="N612" s="60">
        <f t="shared" si="1086"/>
        <v>4.13</v>
      </c>
      <c r="O612" s="53">
        <f t="shared" si="1087"/>
        <v>0</v>
      </c>
      <c r="P612" s="58">
        <f t="shared" si="1151"/>
        <v>2.7946664246716408</v>
      </c>
      <c r="Q612" s="49">
        <f t="shared" si="1088"/>
        <v>2.7946664246716408</v>
      </c>
      <c r="R612" s="143">
        <f t="shared" si="1089"/>
        <v>0.02</v>
      </c>
      <c r="S612" s="51">
        <f t="shared" si="1152"/>
        <v>1.8790035596553935E-2</v>
      </c>
      <c r="T612" s="57">
        <f t="shared" si="1153"/>
        <v>768.07748637548798</v>
      </c>
      <c r="U612" s="53">
        <f t="shared" si="1090"/>
        <v>0</v>
      </c>
      <c r="V612" s="58">
        <f t="shared" si="1154"/>
        <v>2.7950228718602359</v>
      </c>
      <c r="W612" s="49">
        <f t="shared" si="1091"/>
        <v>2.7950228718602359</v>
      </c>
      <c r="X612" s="143">
        <f t="shared" si="1092"/>
        <v>0.02</v>
      </c>
      <c r="Y612" s="51">
        <f t="shared" si="1155"/>
        <v>1.8195213815298181E-2</v>
      </c>
      <c r="Z612" s="57">
        <f t="shared" si="1156"/>
        <v>752.1744478040024</v>
      </c>
      <c r="AA612" s="53">
        <f t="shared" si="1093"/>
        <v>0</v>
      </c>
      <c r="AB612" s="58">
        <f t="shared" si="1157"/>
        <v>2.7946702961320842</v>
      </c>
      <c r="AC612" s="49">
        <f t="shared" si="1094"/>
        <v>2.7946702961320842</v>
      </c>
      <c r="AD612" s="143">
        <f t="shared" si="1095"/>
        <v>0.02</v>
      </c>
      <c r="AE612" s="49">
        <f t="shared" si="1194"/>
        <v>1.8142523966449182E-2</v>
      </c>
      <c r="AF612" s="57">
        <f t="shared" si="1158"/>
        <v>749.15392961543864</v>
      </c>
      <c r="AG612" s="53">
        <f t="shared" si="1096"/>
        <v>0</v>
      </c>
      <c r="AH612" s="58">
        <f t="shared" si="1159"/>
        <v>2.7947166985560719</v>
      </c>
      <c r="AI612" s="49">
        <f t="shared" si="1097"/>
        <v>2.7947166985560719</v>
      </c>
      <c r="AJ612" s="143">
        <f t="shared" si="1098"/>
        <v>0.02</v>
      </c>
      <c r="AK612" s="51">
        <f t="shared" si="1160"/>
        <v>1.8143082291310585E-2</v>
      </c>
      <c r="AL612" s="57">
        <f t="shared" si="1161"/>
        <v>748.82343841661418</v>
      </c>
      <c r="AM612" s="53">
        <f t="shared" si="1099"/>
        <v>0</v>
      </c>
      <c r="AN612" s="58">
        <f t="shared" si="1162"/>
        <v>2.7947239791218883</v>
      </c>
      <c r="AO612" s="49">
        <f t="shared" si="1100"/>
        <v>2.7947239791218883</v>
      </c>
      <c r="AP612" s="143">
        <f t="shared" si="1101"/>
        <v>0.02</v>
      </c>
      <c r="AQ612" s="51">
        <f t="shared" si="1163"/>
        <v>1.8143377941042781E-2</v>
      </c>
      <c r="AR612" s="57">
        <f t="shared" si="1164"/>
        <v>748.79365321085288</v>
      </c>
      <c r="AS612" s="44">
        <f t="shared" si="1102"/>
        <v>4331.9974918701519</v>
      </c>
      <c r="AT612" s="44">
        <f t="shared" si="1103"/>
        <v>1732.7989967480605</v>
      </c>
      <c r="AU612" s="44">
        <f t="shared" si="1104"/>
        <v>1082.999372967538</v>
      </c>
      <c r="AV612" s="47">
        <f t="shared" si="1105"/>
        <v>1.1566348425420856</v>
      </c>
      <c r="AW612" s="47">
        <f t="shared" si="1106"/>
        <v>7.2056820598839479</v>
      </c>
      <c r="AX612" s="86">
        <f t="shared" si="1107"/>
        <v>118.92945468656482</v>
      </c>
      <c r="AY612" s="86">
        <f t="shared" si="1108"/>
        <v>29.764805785296534</v>
      </c>
      <c r="AZ612" s="10">
        <f t="shared" si="1165"/>
        <v>29.764805785296534</v>
      </c>
      <c r="BA612" s="44">
        <f t="shared" si="1109"/>
        <v>29.764805785296534</v>
      </c>
      <c r="BB612" s="9">
        <f t="shared" si="1110"/>
        <v>29.764805785296534</v>
      </c>
      <c r="BC612" s="45">
        <f t="shared" si="1199"/>
        <v>3968.6407713728713</v>
      </c>
      <c r="BD612" s="9">
        <f t="shared" si="1111"/>
        <v>29.764805785296534</v>
      </c>
      <c r="BE612" s="45">
        <f t="shared" si="1195"/>
        <v>3968.6407713728713</v>
      </c>
      <c r="BF612" s="9">
        <f t="shared" si="1112"/>
        <v>29.764805785296534</v>
      </c>
      <c r="BG612" s="45">
        <f t="shared" si="1196"/>
        <v>3968.6407713728713</v>
      </c>
      <c r="BH612" s="58"/>
      <c r="BI612" s="58"/>
      <c r="BJ612" s="58">
        <f t="shared" si="1166"/>
        <v>-29.764805785296534</v>
      </c>
      <c r="BK612" s="97"/>
      <c r="BL612" s="44"/>
      <c r="BM612" s="82">
        <f t="shared" si="1167"/>
        <v>60.7</v>
      </c>
      <c r="BN612" s="86">
        <f t="shared" si="1168"/>
        <v>60700</v>
      </c>
      <c r="BO612" s="86">
        <f t="shared" si="1169"/>
        <v>100</v>
      </c>
      <c r="BP612" s="84">
        <f t="shared" si="1113"/>
        <v>4</v>
      </c>
      <c r="BQ612" s="84">
        <f t="shared" si="1114"/>
        <v>4.13</v>
      </c>
      <c r="BR612" s="84">
        <f t="shared" si="1115"/>
        <v>0.02</v>
      </c>
      <c r="BS612" s="84">
        <f t="shared" si="1170"/>
        <v>3.2031943074937876E-2</v>
      </c>
      <c r="BT612" s="84">
        <f t="shared" si="1171"/>
        <v>979.48403208524314</v>
      </c>
      <c r="BU612" s="84">
        <f t="shared" si="1172"/>
        <v>0</v>
      </c>
      <c r="BV612" s="83">
        <f t="shared" si="1173"/>
        <v>1728.5209811443915</v>
      </c>
      <c r="BW612" s="81">
        <f t="shared" si="1197"/>
        <v>1728.5209811443915</v>
      </c>
      <c r="BX612" s="83">
        <f t="shared" si="1116"/>
        <v>0</v>
      </c>
      <c r="BY612" s="141">
        <f t="shared" si="1117"/>
        <v>0</v>
      </c>
      <c r="BZ612" s="83">
        <f t="shared" si="1118"/>
        <v>4.13</v>
      </c>
      <c r="CA612" s="83">
        <f t="shared" si="1119"/>
        <v>0</v>
      </c>
      <c r="CB612" s="83">
        <f t="shared" si="1174"/>
        <v>2.8489944135260337</v>
      </c>
      <c r="CC612" s="83">
        <f t="shared" si="1120"/>
        <v>2.8489944135260337</v>
      </c>
      <c r="CD612" s="143">
        <f t="shared" si="1121"/>
        <v>0.02</v>
      </c>
      <c r="CE612" s="83">
        <f t="shared" si="1175"/>
        <v>1.7824523213569889E-2</v>
      </c>
      <c r="CF612" s="84">
        <f t="shared" si="1176"/>
        <v>968.75257863942568</v>
      </c>
      <c r="CG612" s="83">
        <f t="shared" si="1122"/>
        <v>0</v>
      </c>
      <c r="CH612" s="83">
        <f t="shared" si="1177"/>
        <v>2.8397344631051649</v>
      </c>
      <c r="CI612" s="83">
        <f t="shared" si="1123"/>
        <v>2.8397344631051649</v>
      </c>
      <c r="CJ612" s="143">
        <f t="shared" si="1124"/>
        <v>0.02</v>
      </c>
      <c r="CK612" s="83">
        <f t="shared" si="1178"/>
        <v>1.7016910799758617E-2</v>
      </c>
      <c r="CL612" s="84">
        <f t="shared" si="1179"/>
        <v>908.07725679739701</v>
      </c>
      <c r="CM612" s="83">
        <f t="shared" si="1125"/>
        <v>0</v>
      </c>
      <c r="CN612" s="83">
        <f t="shared" si="1180"/>
        <v>2.7955675795065544</v>
      </c>
      <c r="CO612" s="83">
        <f t="shared" si="1126"/>
        <v>2.7955675795065544</v>
      </c>
      <c r="CP612" s="143">
        <f t="shared" si="1127"/>
        <v>0.02</v>
      </c>
      <c r="CQ612" s="83">
        <f t="shared" si="1181"/>
        <v>1.7176564504283915E-2</v>
      </c>
      <c r="CR612" s="84">
        <f t="shared" si="1182"/>
        <v>895.74987878763329</v>
      </c>
      <c r="CS612" s="83">
        <f t="shared" si="1128"/>
        <v>0</v>
      </c>
      <c r="CT612" s="83">
        <f t="shared" si="1183"/>
        <v>2.7882960483798751</v>
      </c>
      <c r="CU612" s="83">
        <f t="shared" si="1129"/>
        <v>2.7882960483798751</v>
      </c>
      <c r="CV612" s="143">
        <f t="shared" si="1130"/>
        <v>0.02</v>
      </c>
      <c r="CW612" s="83">
        <f t="shared" si="1184"/>
        <v>1.7204526987183978E-2</v>
      </c>
      <c r="CX612" s="84">
        <f t="shared" si="1185"/>
        <v>894.52633380094937</v>
      </c>
      <c r="CY612" s="83">
        <f t="shared" si="1131"/>
        <v>0</v>
      </c>
      <c r="CZ612" s="83">
        <f t="shared" si="1186"/>
        <v>2.78760571778552</v>
      </c>
      <c r="DA612" s="83">
        <f t="shared" si="1132"/>
        <v>2.78760571778552</v>
      </c>
      <c r="DB612" s="143">
        <f t="shared" si="1133"/>
        <v>0.02</v>
      </c>
      <c r="DC612" s="83">
        <f t="shared" si="1187"/>
        <v>1.720544676732591E-2</v>
      </c>
      <c r="DD612" s="84">
        <f t="shared" si="1188"/>
        <v>894.47166222052624</v>
      </c>
      <c r="DE612" s="86">
        <f t="shared" si="1134"/>
        <v>3111.3377660599044</v>
      </c>
      <c r="DF612" s="86">
        <f t="shared" si="1135"/>
        <v>1244.5351064239617</v>
      </c>
      <c r="DG612" s="86">
        <f t="shared" si="1136"/>
        <v>777.83444151497611</v>
      </c>
      <c r="DH612" s="86">
        <f t="shared" si="1137"/>
        <v>0.16830027387874941</v>
      </c>
      <c r="DI612" s="86">
        <f t="shared" si="1138"/>
        <v>0.2665113977093177</v>
      </c>
      <c r="DJ612" s="86">
        <f t="shared" si="1139"/>
        <v>9.7927433566102504</v>
      </c>
      <c r="DK612" s="86">
        <f t="shared" si="1140"/>
        <v>-486.68894871299949</v>
      </c>
      <c r="DL612" s="86">
        <f t="shared" si="1198"/>
        <v>-486.68894871299949</v>
      </c>
      <c r="DM612" s="86">
        <f t="shared" si="1141"/>
        <v>-486.68894871299949</v>
      </c>
      <c r="DN612" s="85">
        <f t="shared" si="1142"/>
        <v>0</v>
      </c>
      <c r="DO612" s="85">
        <f t="shared" si="1189"/>
        <v>0</v>
      </c>
      <c r="DP612" s="85">
        <f t="shared" si="1143"/>
        <v>0</v>
      </c>
      <c r="DQ612" s="85">
        <f t="shared" si="1190"/>
        <v>0</v>
      </c>
      <c r="DR612" s="85">
        <f t="shared" si="1144"/>
        <v>0</v>
      </c>
      <c r="DS612" s="85">
        <f t="shared" si="1191"/>
        <v>0</v>
      </c>
      <c r="DT612" s="81"/>
      <c r="DU612" s="81"/>
      <c r="DV612" s="81">
        <f t="shared" si="1192"/>
        <v>0</v>
      </c>
      <c r="DW612" s="100"/>
    </row>
    <row r="613" spans="1:127" x14ac:dyDescent="0.2">
      <c r="A613" s="59">
        <f t="shared" si="1145"/>
        <v>81.066666666666592</v>
      </c>
      <c r="B613" s="44">
        <f t="shared" si="1146"/>
        <v>81066.666666666584</v>
      </c>
      <c r="C613" s="52">
        <f t="shared" si="1080"/>
        <v>133.33333333333334</v>
      </c>
      <c r="D613" s="50">
        <f t="shared" si="1081"/>
        <v>4</v>
      </c>
      <c r="E613" s="44">
        <f t="shared" si="1082"/>
        <v>4.13</v>
      </c>
      <c r="F613" s="47">
        <f t="shared" si="1083"/>
        <v>0.02</v>
      </c>
      <c r="G613" s="52">
        <f t="shared" si="1147"/>
        <v>2.4227558428955628E-2</v>
      </c>
      <c r="H613" s="57">
        <f t="shared" si="1148"/>
        <v>753.41508084814643</v>
      </c>
      <c r="I613" s="52">
        <f t="shared" si="1149"/>
        <v>0</v>
      </c>
      <c r="J613" s="54">
        <f t="shared" si="1150"/>
        <v>2410.9816732611957</v>
      </c>
      <c r="K613" s="46">
        <f t="shared" si="1193"/>
        <v>2410.9816732611957</v>
      </c>
      <c r="L613" s="80">
        <f t="shared" si="1084"/>
        <v>0</v>
      </c>
      <c r="M613" s="142">
        <f t="shared" si="1085"/>
        <v>0</v>
      </c>
      <c r="N613" s="60">
        <f t="shared" si="1086"/>
        <v>4.13</v>
      </c>
      <c r="O613" s="53">
        <f t="shared" si="1087"/>
        <v>0</v>
      </c>
      <c r="P613" s="58">
        <f t="shared" si="1151"/>
        <v>2.7949691218539141</v>
      </c>
      <c r="Q613" s="49">
        <f t="shared" si="1088"/>
        <v>2.7949691218539141</v>
      </c>
      <c r="R613" s="143">
        <f t="shared" si="1089"/>
        <v>0.02</v>
      </c>
      <c r="S613" s="51">
        <f t="shared" si="1152"/>
        <v>1.8787368929887267E-2</v>
      </c>
      <c r="T613" s="57">
        <f t="shared" si="1153"/>
        <v>768.97389400383565</v>
      </c>
      <c r="U613" s="53">
        <f t="shared" si="1090"/>
        <v>0</v>
      </c>
      <c r="V613" s="58">
        <f t="shared" si="1154"/>
        <v>2.7953775923842339</v>
      </c>
      <c r="W613" s="49">
        <f t="shared" si="1091"/>
        <v>2.7953775923842339</v>
      </c>
      <c r="X613" s="143">
        <f t="shared" si="1092"/>
        <v>0.02</v>
      </c>
      <c r="Y613" s="51">
        <f t="shared" si="1155"/>
        <v>1.8192547148631513E-2</v>
      </c>
      <c r="Z613" s="57">
        <f t="shared" si="1156"/>
        <v>753.04236582905742</v>
      </c>
      <c r="AA613" s="53">
        <f t="shared" si="1093"/>
        <v>0</v>
      </c>
      <c r="AB613" s="58">
        <f t="shared" si="1157"/>
        <v>2.7949711033343805</v>
      </c>
      <c r="AC613" s="49">
        <f t="shared" si="1094"/>
        <v>2.7949711033343805</v>
      </c>
      <c r="AD613" s="143">
        <f t="shared" si="1095"/>
        <v>0.02</v>
      </c>
      <c r="AE613" s="49">
        <f t="shared" si="1194"/>
        <v>1.8139857299782514E-2</v>
      </c>
      <c r="AF613" s="57">
        <f t="shared" si="1158"/>
        <v>750.0194433116684</v>
      </c>
      <c r="AG613" s="53">
        <f t="shared" si="1096"/>
        <v>0</v>
      </c>
      <c r="AH613" s="58">
        <f t="shared" si="1159"/>
        <v>2.7950075765304954</v>
      </c>
      <c r="AI613" s="49">
        <f t="shared" si="1097"/>
        <v>2.7950075765304954</v>
      </c>
      <c r="AJ613" s="143">
        <f t="shared" si="1098"/>
        <v>0.02</v>
      </c>
      <c r="AK613" s="51">
        <f t="shared" si="1160"/>
        <v>1.8140415624643916E-2</v>
      </c>
      <c r="AL613" s="57">
        <f t="shared" si="1161"/>
        <v>749.68896437933995</v>
      </c>
      <c r="AM613" s="53">
        <f t="shared" si="1099"/>
        <v>0</v>
      </c>
      <c r="AN613" s="58">
        <f t="shared" si="1162"/>
        <v>2.7950137680217582</v>
      </c>
      <c r="AO613" s="49">
        <f t="shared" si="1100"/>
        <v>2.7950137680217582</v>
      </c>
      <c r="AP613" s="143">
        <f t="shared" si="1101"/>
        <v>0.02</v>
      </c>
      <c r="AQ613" s="51">
        <f t="shared" si="1163"/>
        <v>1.8140711274376112E-2</v>
      </c>
      <c r="AR613" s="57">
        <f t="shared" si="1164"/>
        <v>749.65919102392456</v>
      </c>
      <c r="AS613" s="44">
        <f t="shared" si="1102"/>
        <v>4339.7670118701517</v>
      </c>
      <c r="AT613" s="44">
        <f t="shared" si="1103"/>
        <v>1735.9068047480607</v>
      </c>
      <c r="AU613" s="44">
        <f t="shared" si="1104"/>
        <v>1084.9417529675379</v>
      </c>
      <c r="AV613" s="47">
        <f t="shared" si="1105"/>
        <v>1.1501584329773646</v>
      </c>
      <c r="AW613" s="47">
        <f t="shared" si="1106"/>
        <v>7.1300242874688875</v>
      </c>
      <c r="AX613" s="86">
        <f t="shared" si="1107"/>
        <v>116.93224469571668</v>
      </c>
      <c r="AY613" s="86">
        <f t="shared" si="1108"/>
        <v>29.226584034172454</v>
      </c>
      <c r="AZ613" s="10">
        <f t="shared" si="1165"/>
        <v>29.226584034172454</v>
      </c>
      <c r="BA613" s="44">
        <f t="shared" si="1109"/>
        <v>29.226584034172454</v>
      </c>
      <c r="BB613" s="9">
        <f t="shared" si="1110"/>
        <v>29.226584034172454</v>
      </c>
      <c r="BC613" s="45">
        <f t="shared" si="1199"/>
        <v>3896.8778712229941</v>
      </c>
      <c r="BD613" s="9">
        <f t="shared" si="1111"/>
        <v>29.226584034172454</v>
      </c>
      <c r="BE613" s="45">
        <f t="shared" si="1195"/>
        <v>3896.8778712229941</v>
      </c>
      <c r="BF613" s="9">
        <f t="shared" si="1112"/>
        <v>29.226584034172454</v>
      </c>
      <c r="BG613" s="45">
        <f t="shared" si="1196"/>
        <v>3896.8778712229941</v>
      </c>
      <c r="BH613" s="58"/>
      <c r="BI613" s="58"/>
      <c r="BJ613" s="58">
        <f t="shared" si="1166"/>
        <v>-29.226584034172454</v>
      </c>
      <c r="BK613" s="97"/>
      <c r="BL613" s="44"/>
      <c r="BM613" s="82">
        <f t="shared" si="1167"/>
        <v>60.800000000000004</v>
      </c>
      <c r="BN613" s="86">
        <f t="shared" si="1168"/>
        <v>60800</v>
      </c>
      <c r="BO613" s="86">
        <f t="shared" si="1169"/>
        <v>100</v>
      </c>
      <c r="BP613" s="84">
        <f t="shared" si="1113"/>
        <v>4</v>
      </c>
      <c r="BQ613" s="84">
        <f t="shared" si="1114"/>
        <v>4.13</v>
      </c>
      <c r="BR613" s="84">
        <f t="shared" si="1115"/>
        <v>0.02</v>
      </c>
      <c r="BS613" s="84">
        <f t="shared" si="1170"/>
        <v>3.2029943074937874E-2</v>
      </c>
      <c r="BT613" s="84">
        <f t="shared" si="1171"/>
        <v>980.25959971417626</v>
      </c>
      <c r="BU613" s="84">
        <f t="shared" si="1172"/>
        <v>0</v>
      </c>
      <c r="BV613" s="83">
        <f t="shared" si="1173"/>
        <v>1731.7582811443915</v>
      </c>
      <c r="BW613" s="81">
        <f t="shared" si="1197"/>
        <v>1731.7582811443915</v>
      </c>
      <c r="BX613" s="83">
        <f t="shared" si="1116"/>
        <v>0</v>
      </c>
      <c r="BY613" s="141">
        <f t="shared" si="1117"/>
        <v>0</v>
      </c>
      <c r="BZ613" s="83">
        <f t="shared" si="1118"/>
        <v>4.13</v>
      </c>
      <c r="CA613" s="83">
        <f t="shared" si="1119"/>
        <v>0</v>
      </c>
      <c r="CB613" s="83">
        <f t="shared" si="1174"/>
        <v>2.8498891352110451</v>
      </c>
      <c r="CC613" s="83">
        <f t="shared" si="1120"/>
        <v>2.8498891352110451</v>
      </c>
      <c r="CD613" s="143">
        <f t="shared" si="1121"/>
        <v>0.02</v>
      </c>
      <c r="CE613" s="83">
        <f t="shared" si="1175"/>
        <v>1.7822523213569891E-2</v>
      </c>
      <c r="CF613" s="84">
        <f t="shared" si="1176"/>
        <v>969.37818615655351</v>
      </c>
      <c r="CG613" s="83">
        <f t="shared" si="1122"/>
        <v>0</v>
      </c>
      <c r="CH613" s="83">
        <f t="shared" si="1177"/>
        <v>2.8404718739517487</v>
      </c>
      <c r="CI613" s="83">
        <f t="shared" si="1123"/>
        <v>2.8404718739517487</v>
      </c>
      <c r="CJ613" s="143">
        <f t="shared" si="1124"/>
        <v>0.02</v>
      </c>
      <c r="CK613" s="83">
        <f t="shared" si="1178"/>
        <v>1.7014910799758618E-2</v>
      </c>
      <c r="CL613" s="84">
        <f t="shared" si="1179"/>
        <v>908.67646461139634</v>
      </c>
      <c r="CM613" s="83">
        <f t="shared" si="1125"/>
        <v>0</v>
      </c>
      <c r="CN613" s="83">
        <f t="shared" si="1180"/>
        <v>2.7961505494699259</v>
      </c>
      <c r="CO613" s="83">
        <f t="shared" si="1126"/>
        <v>2.7961505494699259</v>
      </c>
      <c r="CP613" s="143">
        <f t="shared" si="1127"/>
        <v>0.02</v>
      </c>
      <c r="CQ613" s="83">
        <f t="shared" si="1181"/>
        <v>1.7174564504283917E-2</v>
      </c>
      <c r="CR613" s="84">
        <f t="shared" si="1182"/>
        <v>896.36426438253682</v>
      </c>
      <c r="CS613" s="83">
        <f t="shared" si="1128"/>
        <v>0</v>
      </c>
      <c r="CT613" s="83">
        <f t="shared" si="1183"/>
        <v>2.7888608086146012</v>
      </c>
      <c r="CU613" s="83">
        <f t="shared" si="1129"/>
        <v>2.7888608086146012</v>
      </c>
      <c r="CV613" s="143">
        <f t="shared" si="1130"/>
        <v>0.02</v>
      </c>
      <c r="CW613" s="83">
        <f t="shared" si="1184"/>
        <v>1.720252698718398E-2</v>
      </c>
      <c r="CX613" s="84">
        <f t="shared" si="1185"/>
        <v>895.14332448948039</v>
      </c>
      <c r="CY613" s="83">
        <f t="shared" si="1131"/>
        <v>0</v>
      </c>
      <c r="CZ613" s="83">
        <f t="shared" si="1186"/>
        <v>2.7881692123523614</v>
      </c>
      <c r="DA613" s="83">
        <f t="shared" si="1132"/>
        <v>2.7881692123523614</v>
      </c>
      <c r="DB613" s="143">
        <f t="shared" si="1133"/>
        <v>0.02</v>
      </c>
      <c r="DC613" s="83">
        <f t="shared" si="1187"/>
        <v>1.7203446767325912E-2</v>
      </c>
      <c r="DD613" s="84">
        <f t="shared" si="1188"/>
        <v>895.08883869772887</v>
      </c>
      <c r="DE613" s="86">
        <f t="shared" si="1134"/>
        <v>3117.1649060599043</v>
      </c>
      <c r="DF613" s="86">
        <f t="shared" si="1135"/>
        <v>1246.8659624239617</v>
      </c>
      <c r="DG613" s="86">
        <f t="shared" si="1136"/>
        <v>779.29122651497607</v>
      </c>
      <c r="DH613" s="86">
        <f t="shared" si="1137"/>
        <v>0.16784956974932969</v>
      </c>
      <c r="DI613" s="86">
        <f t="shared" si="1138"/>
        <v>0.26520188756890772</v>
      </c>
      <c r="DJ613" s="86">
        <f t="shared" si="1139"/>
        <v>9.702545030930267</v>
      </c>
      <c r="DK613" s="86">
        <f t="shared" si="1140"/>
        <v>-489.06401287366009</v>
      </c>
      <c r="DL613" s="86">
        <f t="shared" si="1198"/>
        <v>-489.06401287366009</v>
      </c>
      <c r="DM613" s="86">
        <f t="shared" si="1141"/>
        <v>-489.06401287366009</v>
      </c>
      <c r="DN613" s="85">
        <f t="shared" si="1142"/>
        <v>0</v>
      </c>
      <c r="DO613" s="85">
        <f t="shared" si="1189"/>
        <v>0</v>
      </c>
      <c r="DP613" s="85">
        <f t="shared" si="1143"/>
        <v>0</v>
      </c>
      <c r="DQ613" s="85">
        <f t="shared" si="1190"/>
        <v>0</v>
      </c>
      <c r="DR613" s="85">
        <f t="shared" si="1144"/>
        <v>0</v>
      </c>
      <c r="DS613" s="85">
        <f t="shared" si="1191"/>
        <v>0</v>
      </c>
      <c r="DT613" s="81"/>
      <c r="DU613" s="81"/>
      <c r="DV613" s="81">
        <f t="shared" si="1192"/>
        <v>0</v>
      </c>
      <c r="DW613" s="100"/>
    </row>
    <row r="614" spans="1:127" x14ac:dyDescent="0.2">
      <c r="A614" s="59">
        <f t="shared" si="1145"/>
        <v>81.199999999999918</v>
      </c>
      <c r="B614" s="44">
        <f t="shared" si="1146"/>
        <v>81199.999999999913</v>
      </c>
      <c r="C614" s="52">
        <f t="shared" si="1080"/>
        <v>133.33333333333334</v>
      </c>
      <c r="D614" s="50">
        <f t="shared" si="1081"/>
        <v>4</v>
      </c>
      <c r="E614" s="44">
        <f t="shared" si="1082"/>
        <v>4.13</v>
      </c>
      <c r="F614" s="47">
        <f t="shared" si="1083"/>
        <v>0.02</v>
      </c>
      <c r="G614" s="52">
        <f t="shared" si="1147"/>
        <v>2.422489176228896E-2</v>
      </c>
      <c r="H614" s="57">
        <f t="shared" si="1148"/>
        <v>754.19720272371126</v>
      </c>
      <c r="I614" s="52">
        <f t="shared" si="1149"/>
        <v>0</v>
      </c>
      <c r="J614" s="54">
        <f t="shared" si="1150"/>
        <v>2415.2980732611954</v>
      </c>
      <c r="K614" s="46">
        <f t="shared" si="1193"/>
        <v>2415.2980732611954</v>
      </c>
      <c r="L614" s="80">
        <f t="shared" si="1084"/>
        <v>0</v>
      </c>
      <c r="M614" s="142">
        <f t="shared" si="1085"/>
        <v>0</v>
      </c>
      <c r="N614" s="60">
        <f t="shared" si="1086"/>
        <v>4.13</v>
      </c>
      <c r="O614" s="53">
        <f t="shared" si="1087"/>
        <v>0</v>
      </c>
      <c r="P614" s="58">
        <f t="shared" si="1151"/>
        <v>2.7952740156598712</v>
      </c>
      <c r="Q614" s="49">
        <f t="shared" si="1088"/>
        <v>2.7952740156598712</v>
      </c>
      <c r="R614" s="143">
        <f t="shared" si="1089"/>
        <v>0.02</v>
      </c>
      <c r="S614" s="51">
        <f t="shared" si="1152"/>
        <v>1.8784702263220598E-2</v>
      </c>
      <c r="T614" s="57">
        <f t="shared" si="1153"/>
        <v>769.87007733789187</v>
      </c>
      <c r="U614" s="53">
        <f t="shared" si="1090"/>
        <v>0</v>
      </c>
      <c r="V614" s="58">
        <f t="shared" si="1154"/>
        <v>2.7957352061938887</v>
      </c>
      <c r="W614" s="49">
        <f t="shared" si="1091"/>
        <v>2.7957352061938887</v>
      </c>
      <c r="X614" s="143">
        <f t="shared" si="1092"/>
        <v>0.02</v>
      </c>
      <c r="Y614" s="51">
        <f t="shared" si="1155"/>
        <v>1.8189880481964845E-2</v>
      </c>
      <c r="Z614" s="57">
        <f t="shared" si="1156"/>
        <v>753.91004652521133</v>
      </c>
      <c r="AA614" s="53">
        <f t="shared" si="1093"/>
        <v>0</v>
      </c>
      <c r="AB614" s="58">
        <f t="shared" si="1157"/>
        <v>2.7952746442912475</v>
      </c>
      <c r="AC614" s="49">
        <f t="shared" si="1094"/>
        <v>2.7952746442912475</v>
      </c>
      <c r="AD614" s="143">
        <f t="shared" si="1095"/>
        <v>0.02</v>
      </c>
      <c r="AE614" s="49">
        <f t="shared" si="1194"/>
        <v>1.8137190633115845E-2</v>
      </c>
      <c r="AF614" s="57">
        <f t="shared" si="1158"/>
        <v>750.88473664486526</v>
      </c>
      <c r="AG614" s="53">
        <f t="shared" si="1096"/>
        <v>0</v>
      </c>
      <c r="AH614" s="58">
        <f t="shared" si="1159"/>
        <v>2.7953011783450314</v>
      </c>
      <c r="AI614" s="49">
        <f t="shared" si="1097"/>
        <v>2.7953011783450314</v>
      </c>
      <c r="AJ614" s="143">
        <f t="shared" si="1098"/>
        <v>0.02</v>
      </c>
      <c r="AK614" s="51">
        <f t="shared" si="1160"/>
        <v>1.8137748957977248E-2</v>
      </c>
      <c r="AL614" s="57">
        <f t="shared" si="1161"/>
        <v>750.55427305535795</v>
      </c>
      <c r="AM614" s="53">
        <f t="shared" si="1099"/>
        <v>0</v>
      </c>
      <c r="AN614" s="58">
        <f t="shared" si="1162"/>
        <v>2.7953062814513947</v>
      </c>
      <c r="AO614" s="49">
        <f t="shared" si="1100"/>
        <v>2.7953062814513947</v>
      </c>
      <c r="AP614" s="143">
        <f t="shared" si="1101"/>
        <v>0.02</v>
      </c>
      <c r="AQ614" s="51">
        <f t="shared" si="1163"/>
        <v>1.8138044607709444E-2</v>
      </c>
      <c r="AR614" s="57">
        <f t="shared" si="1164"/>
        <v>750.52451188679254</v>
      </c>
      <c r="AS614" s="44">
        <f t="shared" si="1102"/>
        <v>4347.5365318701515</v>
      </c>
      <c r="AT614" s="44">
        <f t="shared" si="1103"/>
        <v>1739.0146127480605</v>
      </c>
      <c r="AU614" s="44">
        <f t="shared" si="1104"/>
        <v>1086.8841329675379</v>
      </c>
      <c r="AV614" s="47">
        <f t="shared" si="1105"/>
        <v>1.1437307544297868</v>
      </c>
      <c r="AW614" s="47">
        <f t="shared" si="1106"/>
        <v>7.0553054704373643</v>
      </c>
      <c r="AX614" s="86">
        <f t="shared" si="1107"/>
        <v>114.97235427596094</v>
      </c>
      <c r="AY614" s="86">
        <f t="shared" si="1108"/>
        <v>28.693630554991476</v>
      </c>
      <c r="AZ614" s="10">
        <f t="shared" si="1165"/>
        <v>28.693630554991476</v>
      </c>
      <c r="BA614" s="44">
        <f t="shared" si="1109"/>
        <v>28.693630554991476</v>
      </c>
      <c r="BB614" s="9">
        <f t="shared" si="1110"/>
        <v>28.693630554991476</v>
      </c>
      <c r="BC614" s="45">
        <f t="shared" si="1199"/>
        <v>3825.817407332197</v>
      </c>
      <c r="BD614" s="9">
        <f t="shared" si="1111"/>
        <v>28.693630554991476</v>
      </c>
      <c r="BE614" s="45">
        <f t="shared" si="1195"/>
        <v>3825.817407332197</v>
      </c>
      <c r="BF614" s="9">
        <f t="shared" si="1112"/>
        <v>28.693630554991476</v>
      </c>
      <c r="BG614" s="45">
        <f t="shared" si="1196"/>
        <v>3825.817407332197</v>
      </c>
      <c r="BH614" s="58"/>
      <c r="BI614" s="58"/>
      <c r="BJ614" s="58">
        <f t="shared" si="1166"/>
        <v>-28.693630554991476</v>
      </c>
      <c r="BK614" s="97"/>
      <c r="BL614" s="44"/>
      <c r="BM614" s="82">
        <f t="shared" si="1167"/>
        <v>60.9</v>
      </c>
      <c r="BN614" s="86">
        <f t="shared" si="1168"/>
        <v>60900</v>
      </c>
      <c r="BO614" s="86">
        <f t="shared" si="1169"/>
        <v>100</v>
      </c>
      <c r="BP614" s="84">
        <f t="shared" si="1113"/>
        <v>4</v>
      </c>
      <c r="BQ614" s="84">
        <f t="shared" si="1114"/>
        <v>4.13</v>
      </c>
      <c r="BR614" s="84">
        <f t="shared" si="1115"/>
        <v>0.02</v>
      </c>
      <c r="BS614" s="84">
        <f t="shared" si="1170"/>
        <v>3.2027943074937872E-2</v>
      </c>
      <c r="BT614" s="84">
        <f t="shared" si="1171"/>
        <v>981.03511891695916</v>
      </c>
      <c r="BU614" s="84">
        <f t="shared" si="1172"/>
        <v>0</v>
      </c>
      <c r="BV614" s="83">
        <f t="shared" si="1173"/>
        <v>1734.9955811443915</v>
      </c>
      <c r="BW614" s="81">
        <f t="shared" si="1197"/>
        <v>1734.9955811443915</v>
      </c>
      <c r="BX614" s="83">
        <f t="shared" si="1116"/>
        <v>0</v>
      </c>
      <c r="BY614" s="141">
        <f t="shared" si="1117"/>
        <v>0</v>
      </c>
      <c r="BZ614" s="83">
        <f t="shared" si="1118"/>
        <v>4.13</v>
      </c>
      <c r="CA614" s="83">
        <f t="shared" si="1119"/>
        <v>0</v>
      </c>
      <c r="CB614" s="83">
        <f t="shared" si="1174"/>
        <v>2.8507859597202203</v>
      </c>
      <c r="CC614" s="83">
        <f t="shared" si="1120"/>
        <v>2.8507859597202203</v>
      </c>
      <c r="CD614" s="143">
        <f t="shared" si="1121"/>
        <v>0.02</v>
      </c>
      <c r="CE614" s="83">
        <f t="shared" si="1175"/>
        <v>1.7820523213569892E-2</v>
      </c>
      <c r="CF614" s="84">
        <f t="shared" si="1176"/>
        <v>970.00352708625428</v>
      </c>
      <c r="CG614" s="83">
        <f t="shared" si="1122"/>
        <v>0</v>
      </c>
      <c r="CH614" s="83">
        <f t="shared" si="1177"/>
        <v>2.841210433066081</v>
      </c>
      <c r="CI614" s="83">
        <f t="shared" si="1123"/>
        <v>2.841210433066081</v>
      </c>
      <c r="CJ614" s="143">
        <f t="shared" si="1124"/>
        <v>0.02</v>
      </c>
      <c r="CK614" s="83">
        <f t="shared" si="1178"/>
        <v>1.701291079975862E-2</v>
      </c>
      <c r="CL614" s="84">
        <f t="shared" si="1179"/>
        <v>909.27544645507453</v>
      </c>
      <c r="CM614" s="83">
        <f t="shared" si="1125"/>
        <v>0</v>
      </c>
      <c r="CN614" s="83">
        <f t="shared" si="1180"/>
        <v>2.7967346298827112</v>
      </c>
      <c r="CO614" s="83">
        <f t="shared" si="1126"/>
        <v>2.7967346298827112</v>
      </c>
      <c r="CP614" s="143">
        <f t="shared" si="1127"/>
        <v>0.02</v>
      </c>
      <c r="CQ614" s="83">
        <f t="shared" si="1181"/>
        <v>1.7172564504283918E-2</v>
      </c>
      <c r="CR614" s="84">
        <f t="shared" si="1182"/>
        <v>896.9784503571633</v>
      </c>
      <c r="CS614" s="83">
        <f t="shared" si="1128"/>
        <v>0</v>
      </c>
      <c r="CT614" s="83">
        <f t="shared" si="1183"/>
        <v>2.7894267715661076</v>
      </c>
      <c r="CU614" s="83">
        <f t="shared" si="1129"/>
        <v>2.7894267715661076</v>
      </c>
      <c r="CV614" s="143">
        <f t="shared" si="1130"/>
        <v>0.02</v>
      </c>
      <c r="CW614" s="83">
        <f t="shared" si="1184"/>
        <v>1.7200526987183981E-2</v>
      </c>
      <c r="CX614" s="84">
        <f t="shared" si="1185"/>
        <v>895.76011852000534</v>
      </c>
      <c r="CY614" s="83">
        <f t="shared" si="1131"/>
        <v>0</v>
      </c>
      <c r="CZ614" s="83">
        <f t="shared" si="1186"/>
        <v>2.7887339239046378</v>
      </c>
      <c r="DA614" s="83">
        <f t="shared" si="1132"/>
        <v>2.7887339239046378</v>
      </c>
      <c r="DB614" s="143">
        <f t="shared" si="1133"/>
        <v>0.02</v>
      </c>
      <c r="DC614" s="83">
        <f t="shared" si="1187"/>
        <v>1.7201446767325913E-2</v>
      </c>
      <c r="DD614" s="84">
        <f t="shared" si="1188"/>
        <v>895.70581871067475</v>
      </c>
      <c r="DE614" s="86">
        <f t="shared" si="1134"/>
        <v>3122.9920460599051</v>
      </c>
      <c r="DF614" s="86">
        <f t="shared" si="1135"/>
        <v>1249.196818423962</v>
      </c>
      <c r="DG614" s="86">
        <f t="shared" si="1136"/>
        <v>780.74801151497627</v>
      </c>
      <c r="DH614" s="86">
        <f t="shared" si="1137"/>
        <v>0.1674006893746938</v>
      </c>
      <c r="DI614" s="86">
        <f t="shared" si="1138"/>
        <v>0.26390059775659491</v>
      </c>
      <c r="DJ614" s="86">
        <f t="shared" si="1139"/>
        <v>9.6132997217699305</v>
      </c>
      <c r="DK614" s="86">
        <f t="shared" si="1140"/>
        <v>-491.43769391876231</v>
      </c>
      <c r="DL614" s="86">
        <f t="shared" si="1198"/>
        <v>-491.43769391876231</v>
      </c>
      <c r="DM614" s="86">
        <f t="shared" si="1141"/>
        <v>-491.43769391876231</v>
      </c>
      <c r="DN614" s="85">
        <f t="shared" si="1142"/>
        <v>0</v>
      </c>
      <c r="DO614" s="85">
        <f t="shared" si="1189"/>
        <v>0</v>
      </c>
      <c r="DP614" s="85">
        <f t="shared" si="1143"/>
        <v>0</v>
      </c>
      <c r="DQ614" s="85">
        <f t="shared" si="1190"/>
        <v>0</v>
      </c>
      <c r="DR614" s="85">
        <f t="shared" si="1144"/>
        <v>0</v>
      </c>
      <c r="DS614" s="85">
        <f t="shared" si="1191"/>
        <v>0</v>
      </c>
      <c r="DT614" s="81"/>
      <c r="DU614" s="81"/>
      <c r="DV614" s="81">
        <f t="shared" si="1192"/>
        <v>0</v>
      </c>
      <c r="DW614" s="100"/>
    </row>
    <row r="615" spans="1:127" x14ac:dyDescent="0.2">
      <c r="A615" s="59">
        <f t="shared" si="1145"/>
        <v>81.333333333333243</v>
      </c>
      <c r="B615" s="44">
        <f t="shared" si="1146"/>
        <v>81333.333333333241</v>
      </c>
      <c r="C615" s="52">
        <f t="shared" si="1080"/>
        <v>133.33333333333334</v>
      </c>
      <c r="D615" s="50">
        <f t="shared" si="1081"/>
        <v>4</v>
      </c>
      <c r="E615" s="44">
        <f t="shared" si="1082"/>
        <v>4.13</v>
      </c>
      <c r="F615" s="47">
        <f t="shared" si="1083"/>
        <v>0.02</v>
      </c>
      <c r="G615" s="52">
        <f t="shared" si="1147"/>
        <v>2.4222225095622291E-2</v>
      </c>
      <c r="H615" s="57">
        <f t="shared" si="1148"/>
        <v>754.97923850834263</v>
      </c>
      <c r="I615" s="52">
        <f t="shared" si="1149"/>
        <v>0</v>
      </c>
      <c r="J615" s="54">
        <f t="shared" si="1150"/>
        <v>2419.6144732611956</v>
      </c>
      <c r="K615" s="46">
        <f t="shared" si="1193"/>
        <v>2419.6144732611956</v>
      </c>
      <c r="L615" s="80">
        <f t="shared" si="1084"/>
        <v>0</v>
      </c>
      <c r="M615" s="142">
        <f t="shared" si="1085"/>
        <v>0</v>
      </c>
      <c r="N615" s="60">
        <f t="shared" si="1086"/>
        <v>4.13</v>
      </c>
      <c r="O615" s="53">
        <f t="shared" si="1087"/>
        <v>0</v>
      </c>
      <c r="P615" s="58">
        <f t="shared" si="1151"/>
        <v>2.7955811047973649</v>
      </c>
      <c r="Q615" s="49">
        <f t="shared" si="1088"/>
        <v>2.7955811047973649</v>
      </c>
      <c r="R615" s="143">
        <f t="shared" si="1089"/>
        <v>0.02</v>
      </c>
      <c r="S615" s="51">
        <f t="shared" si="1152"/>
        <v>1.878203559655393E-2</v>
      </c>
      <c r="T615" s="57">
        <f t="shared" si="1153"/>
        <v>770.76603572215799</v>
      </c>
      <c r="U615" s="53">
        <f t="shared" si="1090"/>
        <v>0</v>
      </c>
      <c r="V615" s="58">
        <f t="shared" si="1154"/>
        <v>2.7960957102302668</v>
      </c>
      <c r="W615" s="49">
        <f t="shared" si="1091"/>
        <v>2.7960957102302668</v>
      </c>
      <c r="X615" s="143">
        <f t="shared" si="1092"/>
        <v>0.02</v>
      </c>
      <c r="Y615" s="51">
        <f t="shared" si="1155"/>
        <v>1.8187213815298177E-2</v>
      </c>
      <c r="Z615" s="57">
        <f t="shared" si="1156"/>
        <v>754.77748905497765</v>
      </c>
      <c r="AA615" s="53">
        <f t="shared" si="1093"/>
        <v>0</v>
      </c>
      <c r="AB615" s="58">
        <f t="shared" si="1157"/>
        <v>2.7955809158763789</v>
      </c>
      <c r="AC615" s="49">
        <f t="shared" si="1094"/>
        <v>2.7955809158763789</v>
      </c>
      <c r="AD615" s="143">
        <f t="shared" si="1095"/>
        <v>0.02</v>
      </c>
      <c r="AE615" s="49">
        <f t="shared" si="1194"/>
        <v>1.8134523966449177E-2</v>
      </c>
      <c r="AF615" s="57">
        <f t="shared" si="1158"/>
        <v>751.74980881642318</v>
      </c>
      <c r="AG615" s="53">
        <f t="shared" si="1096"/>
        <v>0</v>
      </c>
      <c r="AH615" s="58">
        <f t="shared" si="1159"/>
        <v>2.7955975010375829</v>
      </c>
      <c r="AI615" s="49">
        <f t="shared" si="1097"/>
        <v>2.7955975010375829</v>
      </c>
      <c r="AJ615" s="143">
        <f t="shared" si="1098"/>
        <v>0.02</v>
      </c>
      <c r="AK615" s="51">
        <f t="shared" si="1160"/>
        <v>1.813508229131058E-2</v>
      </c>
      <c r="AL615" s="57">
        <f t="shared" si="1161"/>
        <v>751.41936364691423</v>
      </c>
      <c r="AM615" s="53">
        <f t="shared" si="1099"/>
        <v>0</v>
      </c>
      <c r="AN615" s="58">
        <f t="shared" si="1162"/>
        <v>2.7956015164770309</v>
      </c>
      <c r="AO615" s="49">
        <f t="shared" si="1100"/>
        <v>2.7956015164770309</v>
      </c>
      <c r="AP615" s="143">
        <f t="shared" si="1101"/>
        <v>0.02</v>
      </c>
      <c r="AQ615" s="51">
        <f t="shared" si="1163"/>
        <v>1.8135377941042776E-2</v>
      </c>
      <c r="AR615" s="57">
        <f t="shared" si="1164"/>
        <v>751.38961500123946</v>
      </c>
      <c r="AS615" s="44">
        <f t="shared" si="1102"/>
        <v>4355.3060518701514</v>
      </c>
      <c r="AT615" s="44">
        <f t="shared" si="1103"/>
        <v>1742.1224207480607</v>
      </c>
      <c r="AU615" s="44">
        <f t="shared" si="1104"/>
        <v>1088.8265129675378</v>
      </c>
      <c r="AV615" s="47">
        <f t="shared" si="1105"/>
        <v>1.1373513652218554</v>
      </c>
      <c r="AW615" s="47">
        <f t="shared" si="1106"/>
        <v>6.9815123813455466</v>
      </c>
      <c r="AX615" s="86">
        <f t="shared" si="1107"/>
        <v>113.04902124739552</v>
      </c>
      <c r="AY615" s="86">
        <f t="shared" si="1108"/>
        <v>28.16593546648118</v>
      </c>
      <c r="AZ615" s="10">
        <f t="shared" si="1165"/>
        <v>28.16593546648118</v>
      </c>
      <c r="BA615" s="44">
        <f t="shared" si="1109"/>
        <v>28.16593546648118</v>
      </c>
      <c r="BB615" s="9">
        <f t="shared" si="1110"/>
        <v>28.16593546648118</v>
      </c>
      <c r="BC615" s="45">
        <f t="shared" si="1199"/>
        <v>3755.458062197491</v>
      </c>
      <c r="BD615" s="9">
        <f t="shared" si="1111"/>
        <v>28.16593546648118</v>
      </c>
      <c r="BE615" s="45">
        <f t="shared" si="1195"/>
        <v>3755.458062197491</v>
      </c>
      <c r="BF615" s="9">
        <f t="shared" si="1112"/>
        <v>28.16593546648118</v>
      </c>
      <c r="BG615" s="45">
        <f t="shared" si="1196"/>
        <v>3755.458062197491</v>
      </c>
      <c r="BH615" s="58"/>
      <c r="BI615" s="58"/>
      <c r="BJ615" s="58">
        <f t="shared" si="1166"/>
        <v>-28.16593546648118</v>
      </c>
      <c r="BK615" s="97"/>
      <c r="BL615" s="44"/>
      <c r="BM615" s="82">
        <f t="shared" si="1167"/>
        <v>61</v>
      </c>
      <c r="BN615" s="86">
        <f t="shared" si="1168"/>
        <v>61000</v>
      </c>
      <c r="BO615" s="86">
        <f t="shared" si="1169"/>
        <v>100</v>
      </c>
      <c r="BP615" s="84">
        <f t="shared" si="1113"/>
        <v>4</v>
      </c>
      <c r="BQ615" s="84">
        <f t="shared" si="1114"/>
        <v>4.13</v>
      </c>
      <c r="BR615" s="84">
        <f t="shared" si="1115"/>
        <v>0.02</v>
      </c>
      <c r="BS615" s="84">
        <f t="shared" si="1170"/>
        <v>3.202594307493787E-2</v>
      </c>
      <c r="BT615" s="84">
        <f t="shared" si="1171"/>
        <v>981.81058969359196</v>
      </c>
      <c r="BU615" s="84">
        <f t="shared" si="1172"/>
        <v>0</v>
      </c>
      <c r="BV615" s="83">
        <f t="shared" si="1173"/>
        <v>1738.2328811443915</v>
      </c>
      <c r="BW615" s="81">
        <f t="shared" si="1197"/>
        <v>1738.2328811443915</v>
      </c>
      <c r="BX615" s="83">
        <f t="shared" si="1116"/>
        <v>0</v>
      </c>
      <c r="BY615" s="141">
        <f t="shared" si="1117"/>
        <v>0</v>
      </c>
      <c r="BZ615" s="83">
        <f t="shared" si="1118"/>
        <v>4.13</v>
      </c>
      <c r="CA615" s="83">
        <f t="shared" si="1119"/>
        <v>0</v>
      </c>
      <c r="CB615" s="83">
        <f t="shared" si="1174"/>
        <v>2.8516848869056335</v>
      </c>
      <c r="CC615" s="83">
        <f t="shared" si="1120"/>
        <v>2.8516848869056335</v>
      </c>
      <c r="CD615" s="143">
        <f t="shared" si="1121"/>
        <v>0.02</v>
      </c>
      <c r="CE615" s="83">
        <f t="shared" si="1175"/>
        <v>1.7818523213569894E-2</v>
      </c>
      <c r="CF615" s="84">
        <f t="shared" si="1176"/>
        <v>970.62860113479212</v>
      </c>
      <c r="CG615" s="83">
        <f t="shared" si="1122"/>
        <v>0</v>
      </c>
      <c r="CH615" s="83">
        <f t="shared" si="1177"/>
        <v>2.8419501385246164</v>
      </c>
      <c r="CI615" s="83">
        <f t="shared" si="1123"/>
        <v>2.8419501385246164</v>
      </c>
      <c r="CJ615" s="143">
        <f t="shared" si="1124"/>
        <v>0.02</v>
      </c>
      <c r="CK615" s="83">
        <f t="shared" si="1178"/>
        <v>1.7010910799758621E-2</v>
      </c>
      <c r="CL615" s="84">
        <f t="shared" si="1179"/>
        <v>909.87420220374327</v>
      </c>
      <c r="CM615" s="83">
        <f t="shared" si="1125"/>
        <v>0</v>
      </c>
      <c r="CN615" s="83">
        <f t="shared" si="1180"/>
        <v>2.797319819256936</v>
      </c>
      <c r="CO615" s="83">
        <f t="shared" si="1126"/>
        <v>2.797319819256936</v>
      </c>
      <c r="CP615" s="143">
        <f t="shared" si="1127"/>
        <v>0.02</v>
      </c>
      <c r="CQ615" s="83">
        <f t="shared" si="1181"/>
        <v>1.7170564504283919E-2</v>
      </c>
      <c r="CR615" s="84">
        <f t="shared" si="1182"/>
        <v>897.59243655094826</v>
      </c>
      <c r="CS615" s="83">
        <f t="shared" si="1128"/>
        <v>0</v>
      </c>
      <c r="CT615" s="83">
        <f t="shared" si="1183"/>
        <v>2.7899939358523267</v>
      </c>
      <c r="CU615" s="83">
        <f t="shared" si="1129"/>
        <v>2.7899939358523267</v>
      </c>
      <c r="CV615" s="143">
        <f t="shared" si="1130"/>
        <v>0.02</v>
      </c>
      <c r="CW615" s="83">
        <f t="shared" si="1184"/>
        <v>1.7198526987183983E-2</v>
      </c>
      <c r="CX615" s="84">
        <f t="shared" si="1185"/>
        <v>896.37671570629846</v>
      </c>
      <c r="CY615" s="83">
        <f t="shared" si="1131"/>
        <v>0</v>
      </c>
      <c r="CZ615" s="83">
        <f t="shared" si="1186"/>
        <v>2.7892998510585567</v>
      </c>
      <c r="DA615" s="83">
        <f t="shared" si="1132"/>
        <v>2.7892998510585567</v>
      </c>
      <c r="DB615" s="143">
        <f t="shared" si="1133"/>
        <v>0.02</v>
      </c>
      <c r="DC615" s="83">
        <f t="shared" si="1187"/>
        <v>1.7199446767325915E-2</v>
      </c>
      <c r="DD615" s="84">
        <f t="shared" si="1188"/>
        <v>896.32260206959927</v>
      </c>
      <c r="DE615" s="86">
        <f t="shared" si="1134"/>
        <v>3128.8191860599045</v>
      </c>
      <c r="DF615" s="86">
        <f t="shared" si="1135"/>
        <v>1251.5276744239618</v>
      </c>
      <c r="DG615" s="86">
        <f t="shared" si="1136"/>
        <v>782.20479651497612</v>
      </c>
      <c r="DH615" s="86">
        <f t="shared" si="1137"/>
        <v>0.16695362351246121</v>
      </c>
      <c r="DI615" s="86">
        <f t="shared" si="1138"/>
        <v>0.26260746729869594</v>
      </c>
      <c r="DJ615" s="86">
        <f t="shared" si="1139"/>
        <v>9.5249961951939088</v>
      </c>
      <c r="DK615" s="86">
        <f t="shared" si="1140"/>
        <v>-493.8099922136293</v>
      </c>
      <c r="DL615" s="86">
        <f t="shared" si="1198"/>
        <v>-493.8099922136293</v>
      </c>
      <c r="DM615" s="86">
        <f t="shared" si="1141"/>
        <v>-493.8099922136293</v>
      </c>
      <c r="DN615" s="85">
        <f t="shared" si="1142"/>
        <v>0</v>
      </c>
      <c r="DO615" s="85">
        <f t="shared" si="1189"/>
        <v>0</v>
      </c>
      <c r="DP615" s="85">
        <f t="shared" si="1143"/>
        <v>0</v>
      </c>
      <c r="DQ615" s="85">
        <f t="shared" si="1190"/>
        <v>0</v>
      </c>
      <c r="DR615" s="85">
        <f t="shared" si="1144"/>
        <v>0</v>
      </c>
      <c r="DS615" s="85">
        <f t="shared" si="1191"/>
        <v>0</v>
      </c>
      <c r="DT615" s="81"/>
      <c r="DU615" s="81"/>
      <c r="DV615" s="81">
        <f t="shared" si="1192"/>
        <v>0</v>
      </c>
      <c r="DW615" s="100"/>
    </row>
    <row r="616" spans="1:127" x14ac:dyDescent="0.2">
      <c r="A616" s="59">
        <f t="shared" si="1145"/>
        <v>81.466666666666569</v>
      </c>
      <c r="B616" s="44">
        <f t="shared" si="1146"/>
        <v>81466.66666666657</v>
      </c>
      <c r="C616" s="52">
        <f t="shared" si="1080"/>
        <v>133.33333333333334</v>
      </c>
      <c r="D616" s="50">
        <f t="shared" si="1081"/>
        <v>4</v>
      </c>
      <c r="E616" s="44">
        <f t="shared" si="1082"/>
        <v>4.13</v>
      </c>
      <c r="F616" s="47">
        <f t="shared" si="1083"/>
        <v>0.02</v>
      </c>
      <c r="G616" s="52">
        <f t="shared" si="1147"/>
        <v>2.4219558428955623E-2</v>
      </c>
      <c r="H616" s="57">
        <f t="shared" si="1148"/>
        <v>755.76118820204044</v>
      </c>
      <c r="I616" s="52">
        <f t="shared" si="1149"/>
        <v>0</v>
      </c>
      <c r="J616" s="54">
        <f t="shared" si="1150"/>
        <v>2423.9308732611958</v>
      </c>
      <c r="K616" s="46">
        <f t="shared" si="1193"/>
        <v>2423.9308732611958</v>
      </c>
      <c r="L616" s="80">
        <f t="shared" si="1084"/>
        <v>0</v>
      </c>
      <c r="M616" s="142">
        <f t="shared" si="1085"/>
        <v>0</v>
      </c>
      <c r="N616" s="60">
        <f t="shared" si="1086"/>
        <v>4.13</v>
      </c>
      <c r="O616" s="53">
        <f t="shared" si="1087"/>
        <v>0</v>
      </c>
      <c r="P616" s="58">
        <f t="shared" si="1151"/>
        <v>2.7958903879790382</v>
      </c>
      <c r="Q616" s="49">
        <f t="shared" si="1088"/>
        <v>2.7958903879790382</v>
      </c>
      <c r="R616" s="143">
        <f t="shared" si="1089"/>
        <v>0.02</v>
      </c>
      <c r="S616" s="51">
        <f t="shared" si="1152"/>
        <v>1.8779368929887262E-2</v>
      </c>
      <c r="T616" s="57">
        <f t="shared" si="1153"/>
        <v>771.66176850229408</v>
      </c>
      <c r="U616" s="53">
        <f t="shared" si="1090"/>
        <v>0</v>
      </c>
      <c r="V616" s="58">
        <f t="shared" si="1154"/>
        <v>2.7964591014346527</v>
      </c>
      <c r="W616" s="49">
        <f t="shared" si="1091"/>
        <v>2.7964591014346527</v>
      </c>
      <c r="X616" s="143">
        <f t="shared" si="1092"/>
        <v>0.02</v>
      </c>
      <c r="Y616" s="51">
        <f t="shared" si="1155"/>
        <v>1.8184547148631509E-2</v>
      </c>
      <c r="Z616" s="57">
        <f t="shared" si="1156"/>
        <v>755.6446925828792</v>
      </c>
      <c r="AA616" s="53">
        <f t="shared" si="1093"/>
        <v>0</v>
      </c>
      <c r="AB616" s="58">
        <f t="shared" si="1157"/>
        <v>2.7958899149612817</v>
      </c>
      <c r="AC616" s="49">
        <f t="shared" si="1094"/>
        <v>2.7958899149612817</v>
      </c>
      <c r="AD616" s="143">
        <f t="shared" si="1095"/>
        <v>0.02</v>
      </c>
      <c r="AE616" s="49">
        <f t="shared" si="1194"/>
        <v>1.8131857299782509E-2</v>
      </c>
      <c r="AF616" s="57">
        <f t="shared" si="1158"/>
        <v>752.61465902961197</v>
      </c>
      <c r="AG616" s="53">
        <f t="shared" si="1096"/>
        <v>0</v>
      </c>
      <c r="AH616" s="58">
        <f t="shared" si="1159"/>
        <v>2.795896541644213</v>
      </c>
      <c r="AI616" s="49">
        <f t="shared" si="1097"/>
        <v>2.795896541644213</v>
      </c>
      <c r="AJ616" s="143">
        <f t="shared" si="1098"/>
        <v>0.02</v>
      </c>
      <c r="AK616" s="51">
        <f t="shared" si="1160"/>
        <v>1.8132415624643912E-2</v>
      </c>
      <c r="AL616" s="57">
        <f t="shared" si="1161"/>
        <v>752.28423535805985</v>
      </c>
      <c r="AM616" s="53">
        <f t="shared" si="1099"/>
        <v>0</v>
      </c>
      <c r="AN616" s="58">
        <f t="shared" si="1162"/>
        <v>2.795899470163048</v>
      </c>
      <c r="AO616" s="49">
        <f t="shared" si="1100"/>
        <v>2.795899470163048</v>
      </c>
      <c r="AP616" s="143">
        <f t="shared" si="1101"/>
        <v>0.02</v>
      </c>
      <c r="AQ616" s="51">
        <f t="shared" si="1163"/>
        <v>1.8132711274376108E-2</v>
      </c>
      <c r="AR616" s="57">
        <f t="shared" si="1164"/>
        <v>752.254499570843</v>
      </c>
      <c r="AS616" s="44">
        <f t="shared" si="1102"/>
        <v>4363.0755718701521</v>
      </c>
      <c r="AT616" s="44">
        <f t="shared" si="1103"/>
        <v>1745.2302287480609</v>
      </c>
      <c r="AU616" s="44">
        <f t="shared" si="1104"/>
        <v>1090.768892967538</v>
      </c>
      <c r="AV616" s="47">
        <f t="shared" si="1105"/>
        <v>1.1310198282938606</v>
      </c>
      <c r="AW616" s="47">
        <f t="shared" si="1106"/>
        <v>6.9086319994943546</v>
      </c>
      <c r="AX616" s="86">
        <f t="shared" si="1107"/>
        <v>111.16150023762877</v>
      </c>
      <c r="AY616" s="86">
        <f t="shared" si="1108"/>
        <v>27.643488891896581</v>
      </c>
      <c r="AZ616" s="10">
        <f t="shared" si="1165"/>
        <v>27.643488891896581</v>
      </c>
      <c r="BA616" s="44">
        <f t="shared" si="1109"/>
        <v>27.643488891896581</v>
      </c>
      <c r="BB616" s="9">
        <f t="shared" si="1110"/>
        <v>27.643488891896581</v>
      </c>
      <c r="BC616" s="45">
        <f t="shared" si="1199"/>
        <v>3685.7985189195442</v>
      </c>
      <c r="BD616" s="9">
        <f t="shared" si="1111"/>
        <v>27.643488891896581</v>
      </c>
      <c r="BE616" s="45">
        <f t="shared" si="1195"/>
        <v>3685.7985189195442</v>
      </c>
      <c r="BF616" s="9">
        <f t="shared" si="1112"/>
        <v>27.643488891896581</v>
      </c>
      <c r="BG616" s="45">
        <f t="shared" si="1196"/>
        <v>3685.7985189195442</v>
      </c>
      <c r="BH616" s="58"/>
      <c r="BI616" s="58"/>
      <c r="BJ616" s="58">
        <f t="shared" si="1166"/>
        <v>-27.643488891896581</v>
      </c>
      <c r="BK616" s="97"/>
      <c r="BL616" s="44"/>
      <c r="BM616" s="82">
        <f t="shared" si="1167"/>
        <v>61.1</v>
      </c>
      <c r="BN616" s="86">
        <f t="shared" si="1168"/>
        <v>61100</v>
      </c>
      <c r="BO616" s="86">
        <f t="shared" si="1169"/>
        <v>100</v>
      </c>
      <c r="BP616" s="84">
        <f t="shared" si="1113"/>
        <v>4</v>
      </c>
      <c r="BQ616" s="84">
        <f t="shared" si="1114"/>
        <v>4.13</v>
      </c>
      <c r="BR616" s="84">
        <f t="shared" si="1115"/>
        <v>0.02</v>
      </c>
      <c r="BS616" s="84">
        <f t="shared" si="1170"/>
        <v>3.2023943074937868E-2</v>
      </c>
      <c r="BT616" s="84">
        <f t="shared" si="1171"/>
        <v>982.58601204407466</v>
      </c>
      <c r="BU616" s="84">
        <f t="shared" si="1172"/>
        <v>0</v>
      </c>
      <c r="BV616" s="83">
        <f t="shared" si="1173"/>
        <v>1741.4701811443915</v>
      </c>
      <c r="BW616" s="81">
        <f t="shared" si="1197"/>
        <v>1741.4701811443915</v>
      </c>
      <c r="BX616" s="83">
        <f t="shared" si="1116"/>
        <v>0</v>
      </c>
      <c r="BY616" s="141">
        <f t="shared" si="1117"/>
        <v>0</v>
      </c>
      <c r="BZ616" s="83">
        <f t="shared" si="1118"/>
        <v>4.13</v>
      </c>
      <c r="CA616" s="83">
        <f t="shared" si="1119"/>
        <v>0</v>
      </c>
      <c r="CB616" s="83">
        <f t="shared" si="1174"/>
        <v>2.852585916620979</v>
      </c>
      <c r="CC616" s="83">
        <f t="shared" si="1120"/>
        <v>2.852585916620979</v>
      </c>
      <c r="CD616" s="143">
        <f t="shared" si="1121"/>
        <v>0.02</v>
      </c>
      <c r="CE616" s="83">
        <f t="shared" si="1175"/>
        <v>1.7816523213569895E-2</v>
      </c>
      <c r="CF616" s="84">
        <f t="shared" si="1176"/>
        <v>971.253408009331</v>
      </c>
      <c r="CG616" s="83">
        <f t="shared" si="1122"/>
        <v>0</v>
      </c>
      <c r="CH616" s="83">
        <f t="shared" si="1177"/>
        <v>2.8426909884031213</v>
      </c>
      <c r="CI616" s="83">
        <f t="shared" si="1123"/>
        <v>2.8426909884031213</v>
      </c>
      <c r="CJ616" s="143">
        <f t="shared" si="1124"/>
        <v>0.02</v>
      </c>
      <c r="CK616" s="83">
        <f t="shared" si="1178"/>
        <v>1.7008910799758623E-2</v>
      </c>
      <c r="CL616" s="84">
        <f t="shared" si="1179"/>
        <v>910.47273173349038</v>
      </c>
      <c r="CM616" s="83">
        <f t="shared" si="1125"/>
        <v>0</v>
      </c>
      <c r="CN616" s="83">
        <f t="shared" si="1180"/>
        <v>2.7979061161052883</v>
      </c>
      <c r="CO616" s="83">
        <f t="shared" si="1126"/>
        <v>2.7979061161052883</v>
      </c>
      <c r="CP616" s="143">
        <f t="shared" si="1127"/>
        <v>0.02</v>
      </c>
      <c r="CQ616" s="83">
        <f t="shared" si="1181"/>
        <v>1.7168564504283921E-2</v>
      </c>
      <c r="CR616" s="84">
        <f t="shared" si="1182"/>
        <v>898.20622280399255</v>
      </c>
      <c r="CS616" s="83">
        <f t="shared" si="1128"/>
        <v>0</v>
      </c>
      <c r="CT616" s="83">
        <f t="shared" si="1183"/>
        <v>2.790562300091441</v>
      </c>
      <c r="CU616" s="83">
        <f t="shared" si="1129"/>
        <v>2.790562300091441</v>
      </c>
      <c r="CV616" s="143">
        <f t="shared" si="1130"/>
        <v>0.02</v>
      </c>
      <c r="CW616" s="83">
        <f t="shared" si="1184"/>
        <v>1.7196526987183984E-2</v>
      </c>
      <c r="CX616" s="84">
        <f t="shared" si="1185"/>
        <v>896.99311586280737</v>
      </c>
      <c r="CY616" s="83">
        <f t="shared" si="1131"/>
        <v>0</v>
      </c>
      <c r="CZ616" s="83">
        <f t="shared" si="1186"/>
        <v>2.789866992430361</v>
      </c>
      <c r="DA616" s="83">
        <f t="shared" si="1132"/>
        <v>2.789866992430361</v>
      </c>
      <c r="DB616" s="143">
        <f t="shared" si="1133"/>
        <v>0.02</v>
      </c>
      <c r="DC616" s="83">
        <f t="shared" si="1187"/>
        <v>1.7197446767325916E-2</v>
      </c>
      <c r="DD616" s="84">
        <f t="shared" si="1188"/>
        <v>896.9391885854161</v>
      </c>
      <c r="DE616" s="86">
        <f t="shared" si="1134"/>
        <v>3134.6463260599048</v>
      </c>
      <c r="DF616" s="86">
        <f t="shared" si="1135"/>
        <v>1253.8585304239618</v>
      </c>
      <c r="DG616" s="86">
        <f t="shared" si="1136"/>
        <v>783.66158151497621</v>
      </c>
      <c r="DH616" s="86">
        <f t="shared" si="1137"/>
        <v>0.16650836297555577</v>
      </c>
      <c r="DI616" s="86">
        <f t="shared" si="1138"/>
        <v>0.26132243573680453</v>
      </c>
      <c r="DJ616" s="86">
        <f t="shared" si="1139"/>
        <v>9.4376233624463239</v>
      </c>
      <c r="DK616" s="86">
        <f t="shared" si="1140"/>
        <v>-496.18090812517687</v>
      </c>
      <c r="DL616" s="86">
        <f t="shared" si="1198"/>
        <v>-496.18090812517687</v>
      </c>
      <c r="DM616" s="86">
        <f t="shared" si="1141"/>
        <v>-496.18090812517687</v>
      </c>
      <c r="DN616" s="85">
        <f t="shared" si="1142"/>
        <v>0</v>
      </c>
      <c r="DO616" s="85">
        <f t="shared" si="1189"/>
        <v>0</v>
      </c>
      <c r="DP616" s="85">
        <f t="shared" si="1143"/>
        <v>0</v>
      </c>
      <c r="DQ616" s="85">
        <f t="shared" si="1190"/>
        <v>0</v>
      </c>
      <c r="DR616" s="85">
        <f t="shared" si="1144"/>
        <v>0</v>
      </c>
      <c r="DS616" s="85">
        <f t="shared" si="1191"/>
        <v>0</v>
      </c>
      <c r="DT616" s="81"/>
      <c r="DU616" s="81"/>
      <c r="DV616" s="81">
        <f t="shared" si="1192"/>
        <v>0</v>
      </c>
      <c r="DW616" s="100"/>
    </row>
    <row r="617" spans="1:127" x14ac:dyDescent="0.2">
      <c r="A617" s="59">
        <f t="shared" si="1145"/>
        <v>81.599999999999895</v>
      </c>
      <c r="B617" s="44">
        <f t="shared" si="1146"/>
        <v>81599.999999999898</v>
      </c>
      <c r="C617" s="52">
        <f t="shared" si="1080"/>
        <v>133.33333333333334</v>
      </c>
      <c r="D617" s="50">
        <f t="shared" si="1081"/>
        <v>4</v>
      </c>
      <c r="E617" s="44">
        <f t="shared" si="1082"/>
        <v>4.13</v>
      </c>
      <c r="F617" s="47">
        <f t="shared" si="1083"/>
        <v>0.02</v>
      </c>
      <c r="G617" s="52">
        <f t="shared" si="1147"/>
        <v>2.4216891762288955E-2</v>
      </c>
      <c r="H617" s="57">
        <f t="shared" si="1148"/>
        <v>756.54305180480469</v>
      </c>
      <c r="I617" s="52">
        <f t="shared" si="1149"/>
        <v>0</v>
      </c>
      <c r="J617" s="54">
        <f t="shared" si="1150"/>
        <v>2428.2472732611955</v>
      </c>
      <c r="K617" s="46">
        <f t="shared" si="1193"/>
        <v>2428.2472732611955</v>
      </c>
      <c r="L617" s="80">
        <f t="shared" si="1084"/>
        <v>0</v>
      </c>
      <c r="M617" s="142">
        <f t="shared" si="1085"/>
        <v>0</v>
      </c>
      <c r="N617" s="60">
        <f t="shared" si="1086"/>
        <v>4.13</v>
      </c>
      <c r="O617" s="53">
        <f t="shared" si="1087"/>
        <v>0</v>
      </c>
      <c r="P617" s="58">
        <f t="shared" si="1151"/>
        <v>2.796201863922307</v>
      </c>
      <c r="Q617" s="49">
        <f t="shared" si="1088"/>
        <v>2.796201863922307</v>
      </c>
      <c r="R617" s="143">
        <f t="shared" si="1089"/>
        <v>0.02</v>
      </c>
      <c r="S617" s="51">
        <f t="shared" si="1152"/>
        <v>1.8776702263220594E-2</v>
      </c>
      <c r="T617" s="57">
        <f t="shared" si="1153"/>
        <v>772.55727502511968</v>
      </c>
      <c r="U617" s="53">
        <f t="shared" si="1090"/>
        <v>0</v>
      </c>
      <c r="V617" s="58">
        <f t="shared" si="1154"/>
        <v>2.7968253767485209</v>
      </c>
      <c r="W617" s="49">
        <f t="shared" si="1091"/>
        <v>2.7968253767485209</v>
      </c>
      <c r="X617" s="143">
        <f t="shared" si="1092"/>
        <v>0.02</v>
      </c>
      <c r="Y617" s="51">
        <f t="shared" si="1155"/>
        <v>1.8181880481964841E-2</v>
      </c>
      <c r="Z617" s="57">
        <f t="shared" si="1156"/>
        <v>756.51165627545129</v>
      </c>
      <c r="AA617" s="53">
        <f t="shared" si="1093"/>
        <v>0</v>
      </c>
      <c r="AB617" s="58">
        <f t="shared" si="1157"/>
        <v>2.7962016384152744</v>
      </c>
      <c r="AC617" s="49">
        <f t="shared" si="1094"/>
        <v>2.7962016384152744</v>
      </c>
      <c r="AD617" s="143">
        <f t="shared" si="1095"/>
        <v>0.02</v>
      </c>
      <c r="AE617" s="49">
        <f t="shared" si="1194"/>
        <v>1.8129190633115841E-2</v>
      </c>
      <c r="AF617" s="57">
        <f t="shared" si="1158"/>
        <v>753.47928648958111</v>
      </c>
      <c r="AG617" s="53">
        <f t="shared" si="1096"/>
        <v>0</v>
      </c>
      <c r="AH617" s="58">
        <f t="shared" si="1159"/>
        <v>2.7961982971991421</v>
      </c>
      <c r="AI617" s="49">
        <f t="shared" si="1097"/>
        <v>2.7961982971991421</v>
      </c>
      <c r="AJ617" s="143">
        <f t="shared" si="1098"/>
        <v>0.02</v>
      </c>
      <c r="AK617" s="51">
        <f t="shared" si="1160"/>
        <v>1.8129748957977244E-2</v>
      </c>
      <c r="AL617" s="57">
        <f t="shared" si="1161"/>
        <v>753.14888739465482</v>
      </c>
      <c r="AM617" s="53">
        <f t="shared" si="1099"/>
        <v>0</v>
      </c>
      <c r="AN617" s="58">
        <f t="shared" si="1162"/>
        <v>2.7962001395719711</v>
      </c>
      <c r="AO617" s="49">
        <f t="shared" si="1100"/>
        <v>2.7962001395719711</v>
      </c>
      <c r="AP617" s="143">
        <f t="shared" si="1101"/>
        <v>0.02</v>
      </c>
      <c r="AQ617" s="51">
        <f t="shared" si="1163"/>
        <v>1.813004460770944E-2</v>
      </c>
      <c r="AR617" s="57">
        <f t="shared" si="1164"/>
        <v>753.11916480097909</v>
      </c>
      <c r="AS617" s="44">
        <f t="shared" si="1102"/>
        <v>4370.8450918701519</v>
      </c>
      <c r="AT617" s="44">
        <f t="shared" si="1103"/>
        <v>1748.3380367480606</v>
      </c>
      <c r="AU617" s="44">
        <f t="shared" si="1104"/>
        <v>1092.711272967538</v>
      </c>
      <c r="AV617" s="47">
        <f t="shared" si="1105"/>
        <v>1.1247357111495953</v>
      </c>
      <c r="AW617" s="47">
        <f t="shared" si="1106"/>
        <v>6.8366515073981811</v>
      </c>
      <c r="AX617" s="86">
        <f t="shared" si="1107"/>
        <v>109.30906228514723</v>
      </c>
      <c r="AY617" s="86">
        <f t="shared" si="1108"/>
        <v>27.126280959063173</v>
      </c>
      <c r="AZ617" s="10">
        <f t="shared" si="1165"/>
        <v>27.126280959063173</v>
      </c>
      <c r="BA617" s="44">
        <f t="shared" si="1109"/>
        <v>27.126280959063173</v>
      </c>
      <c r="BB617" s="9">
        <f t="shared" si="1110"/>
        <v>27.126280959063173</v>
      </c>
      <c r="BC617" s="45">
        <f t="shared" si="1199"/>
        <v>3616.8374612084235</v>
      </c>
      <c r="BD617" s="9">
        <f t="shared" si="1111"/>
        <v>27.126280959063173</v>
      </c>
      <c r="BE617" s="45">
        <f t="shared" si="1195"/>
        <v>3616.8374612084235</v>
      </c>
      <c r="BF617" s="9">
        <f t="shared" si="1112"/>
        <v>27.126280959063173</v>
      </c>
      <c r="BG617" s="45">
        <f t="shared" si="1196"/>
        <v>3616.8374612084235</v>
      </c>
      <c r="BH617" s="58"/>
      <c r="BI617" s="58"/>
      <c r="BJ617" s="58">
        <f t="shared" si="1166"/>
        <v>-27.126280959063173</v>
      </c>
      <c r="BK617" s="97"/>
      <c r="BL617" s="44"/>
      <c r="BM617" s="82">
        <f t="shared" si="1167"/>
        <v>61.2</v>
      </c>
      <c r="BN617" s="86">
        <f t="shared" si="1168"/>
        <v>61200</v>
      </c>
      <c r="BO617" s="86">
        <f t="shared" si="1169"/>
        <v>100</v>
      </c>
      <c r="BP617" s="84">
        <f t="shared" si="1113"/>
        <v>4</v>
      </c>
      <c r="BQ617" s="84">
        <f t="shared" si="1114"/>
        <v>4.13</v>
      </c>
      <c r="BR617" s="84">
        <f t="shared" si="1115"/>
        <v>0.02</v>
      </c>
      <c r="BS617" s="84">
        <f t="shared" si="1170"/>
        <v>3.2021943074937866E-2</v>
      </c>
      <c r="BT617" s="84">
        <f t="shared" si="1171"/>
        <v>983.36138596840726</v>
      </c>
      <c r="BU617" s="84">
        <f t="shared" si="1172"/>
        <v>0</v>
      </c>
      <c r="BV617" s="83">
        <f t="shared" si="1173"/>
        <v>1744.7074811443915</v>
      </c>
      <c r="BW617" s="81">
        <f t="shared" si="1197"/>
        <v>1744.7074811443915</v>
      </c>
      <c r="BX617" s="83">
        <f t="shared" si="1116"/>
        <v>0</v>
      </c>
      <c r="BY617" s="141">
        <f t="shared" si="1117"/>
        <v>0</v>
      </c>
      <c r="BZ617" s="83">
        <f t="shared" si="1118"/>
        <v>4.13</v>
      </c>
      <c r="CA617" s="83">
        <f t="shared" si="1119"/>
        <v>0</v>
      </c>
      <c r="CB617" s="83">
        <f t="shared" si="1174"/>
        <v>2.8534890487215634</v>
      </c>
      <c r="CC617" s="83">
        <f t="shared" si="1120"/>
        <v>2.8534890487215634</v>
      </c>
      <c r="CD617" s="143">
        <f t="shared" si="1121"/>
        <v>0.02</v>
      </c>
      <c r="CE617" s="83">
        <f t="shared" si="1175"/>
        <v>1.7814523213569897E-2</v>
      </c>
      <c r="CF617" s="84">
        <f t="shared" si="1176"/>
        <v>971.87794741793448</v>
      </c>
      <c r="CG617" s="83">
        <f t="shared" si="1122"/>
        <v>0</v>
      </c>
      <c r="CH617" s="83">
        <f t="shared" si="1177"/>
        <v>2.8434329807766807</v>
      </c>
      <c r="CI617" s="83">
        <f t="shared" si="1123"/>
        <v>2.8434329807766807</v>
      </c>
      <c r="CJ617" s="143">
        <f t="shared" si="1124"/>
        <v>0.02</v>
      </c>
      <c r="CK617" s="83">
        <f t="shared" si="1178"/>
        <v>1.7006910799758624E-2</v>
      </c>
      <c r="CL617" s="84">
        <f t="shared" si="1179"/>
        <v>911.07103492117926</v>
      </c>
      <c r="CM617" s="83">
        <f t="shared" si="1125"/>
        <v>0</v>
      </c>
      <c r="CN617" s="83">
        <f t="shared" si="1180"/>
        <v>2.7984935189411209</v>
      </c>
      <c r="CO617" s="83">
        <f t="shared" si="1126"/>
        <v>2.7984935189411209</v>
      </c>
      <c r="CP617" s="143">
        <f t="shared" si="1127"/>
        <v>0.02</v>
      </c>
      <c r="CQ617" s="83">
        <f t="shared" si="1181"/>
        <v>1.7166564504283922E-2</v>
      </c>
      <c r="CR617" s="84">
        <f t="shared" si="1182"/>
        <v>898.81980895706124</v>
      </c>
      <c r="CS617" s="83">
        <f t="shared" si="1128"/>
        <v>0</v>
      </c>
      <c r="CT617" s="83">
        <f t="shared" si="1183"/>
        <v>2.7911318629018926</v>
      </c>
      <c r="CU617" s="83">
        <f t="shared" si="1129"/>
        <v>2.7911318629018926</v>
      </c>
      <c r="CV617" s="143">
        <f t="shared" si="1130"/>
        <v>0.02</v>
      </c>
      <c r="CW617" s="83">
        <f t="shared" si="1184"/>
        <v>1.7194526987183986E-2</v>
      </c>
      <c r="CX617" s="84">
        <f t="shared" si="1185"/>
        <v>897.6093188046525</v>
      </c>
      <c r="CY617" s="83">
        <f t="shared" si="1131"/>
        <v>0</v>
      </c>
      <c r="CZ617" s="83">
        <f t="shared" si="1186"/>
        <v>2.7904353466363245</v>
      </c>
      <c r="DA617" s="83">
        <f t="shared" si="1132"/>
        <v>2.7904353466363245</v>
      </c>
      <c r="DB617" s="143">
        <f t="shared" si="1133"/>
        <v>0.02</v>
      </c>
      <c r="DC617" s="83">
        <f t="shared" si="1187"/>
        <v>1.7195446767325918E-2</v>
      </c>
      <c r="DD617" s="84">
        <f t="shared" si="1188"/>
        <v>897.55557806971717</v>
      </c>
      <c r="DE617" s="86">
        <f t="shared" si="1134"/>
        <v>3140.4734660599042</v>
      </c>
      <c r="DF617" s="86">
        <f t="shared" si="1135"/>
        <v>1256.1893864239617</v>
      </c>
      <c r="DG617" s="86">
        <f t="shared" si="1136"/>
        <v>785.11836651497606</v>
      </c>
      <c r="DH617" s="86">
        <f t="shared" si="1137"/>
        <v>0.16606489863182547</v>
      </c>
      <c r="DI617" s="86">
        <f t="shared" si="1138"/>
        <v>0.26004544312294126</v>
      </c>
      <c r="DJ617" s="86">
        <f t="shared" si="1139"/>
        <v>9.3511702779185395</v>
      </c>
      <c r="DK617" s="86">
        <f t="shared" si="1140"/>
        <v>-498.5504420218989</v>
      </c>
      <c r="DL617" s="86">
        <f t="shared" si="1198"/>
        <v>-498.5504420218989</v>
      </c>
      <c r="DM617" s="86">
        <f t="shared" si="1141"/>
        <v>-498.5504420218989</v>
      </c>
      <c r="DN617" s="85">
        <f t="shared" si="1142"/>
        <v>0</v>
      </c>
      <c r="DO617" s="85">
        <f t="shared" si="1189"/>
        <v>0</v>
      </c>
      <c r="DP617" s="85">
        <f t="shared" si="1143"/>
        <v>0</v>
      </c>
      <c r="DQ617" s="85">
        <f t="shared" si="1190"/>
        <v>0</v>
      </c>
      <c r="DR617" s="85">
        <f t="shared" si="1144"/>
        <v>0</v>
      </c>
      <c r="DS617" s="85">
        <f t="shared" si="1191"/>
        <v>0</v>
      </c>
      <c r="DT617" s="81"/>
      <c r="DU617" s="81"/>
      <c r="DV617" s="81">
        <f t="shared" si="1192"/>
        <v>0</v>
      </c>
      <c r="DW617" s="100"/>
    </row>
    <row r="618" spans="1:127" x14ac:dyDescent="0.2">
      <c r="A618" s="59">
        <f t="shared" si="1145"/>
        <v>81.733333333333235</v>
      </c>
      <c r="B618" s="44">
        <f t="shared" si="1146"/>
        <v>81733.333333333227</v>
      </c>
      <c r="C618" s="52">
        <f t="shared" si="1080"/>
        <v>133.33333333333334</v>
      </c>
      <c r="D618" s="50">
        <f t="shared" si="1081"/>
        <v>4</v>
      </c>
      <c r="E618" s="44">
        <f t="shared" si="1082"/>
        <v>4.13</v>
      </c>
      <c r="F618" s="47">
        <f t="shared" si="1083"/>
        <v>0.02</v>
      </c>
      <c r="G618" s="52">
        <f t="shared" si="1147"/>
        <v>2.4214225095622287E-2</v>
      </c>
      <c r="H618" s="57">
        <f t="shared" si="1148"/>
        <v>757.32482931663537</v>
      </c>
      <c r="I618" s="52">
        <f t="shared" si="1149"/>
        <v>0</v>
      </c>
      <c r="J618" s="54">
        <f t="shared" si="1150"/>
        <v>2432.5636732611956</v>
      </c>
      <c r="K618" s="46">
        <f t="shared" si="1193"/>
        <v>2432.5636732611956</v>
      </c>
      <c r="L618" s="80">
        <f t="shared" si="1084"/>
        <v>0</v>
      </c>
      <c r="M618" s="142">
        <f t="shared" si="1085"/>
        <v>0</v>
      </c>
      <c r="N618" s="60">
        <f t="shared" si="1086"/>
        <v>4.13</v>
      </c>
      <c r="O618" s="53">
        <f t="shared" si="1087"/>
        <v>0</v>
      </c>
      <c r="P618" s="58">
        <f t="shared" si="1151"/>
        <v>2.7965155313493399</v>
      </c>
      <c r="Q618" s="49">
        <f t="shared" si="1088"/>
        <v>2.7965155313493399</v>
      </c>
      <c r="R618" s="143">
        <f t="shared" si="1089"/>
        <v>0.02</v>
      </c>
      <c r="S618" s="51">
        <f t="shared" si="1152"/>
        <v>1.8774035596553926E-2</v>
      </c>
      <c r="T618" s="57">
        <f t="shared" si="1153"/>
        <v>773.45255463861417</v>
      </c>
      <c r="U618" s="53">
        <f t="shared" si="1090"/>
        <v>0</v>
      </c>
      <c r="V618" s="58">
        <f t="shared" si="1154"/>
        <v>2.7971945331135344</v>
      </c>
      <c r="W618" s="49">
        <f t="shared" si="1091"/>
        <v>2.7971945331135344</v>
      </c>
      <c r="X618" s="143">
        <f t="shared" si="1092"/>
        <v>0.02</v>
      </c>
      <c r="Y618" s="51">
        <f t="shared" si="1155"/>
        <v>1.8179213815298172E-2</v>
      </c>
      <c r="Z618" s="57">
        <f t="shared" si="1156"/>
        <v>757.37837930124454</v>
      </c>
      <c r="AA618" s="53">
        <f t="shared" si="1093"/>
        <v>0</v>
      </c>
      <c r="AB618" s="58">
        <f t="shared" si="1157"/>
        <v>2.7965160831054998</v>
      </c>
      <c r="AC618" s="49">
        <f t="shared" si="1094"/>
        <v>2.7965160831054998</v>
      </c>
      <c r="AD618" s="143">
        <f t="shared" si="1095"/>
        <v>0.02</v>
      </c>
      <c r="AE618" s="49">
        <f t="shared" si="1194"/>
        <v>1.8126523966449173E-2</v>
      </c>
      <c r="AF618" s="57">
        <f t="shared" si="1158"/>
        <v>754.34369040336355</v>
      </c>
      <c r="AG618" s="53">
        <f t="shared" si="1096"/>
        <v>0</v>
      </c>
      <c r="AH618" s="58">
        <f t="shared" si="1159"/>
        <v>2.7965027647347585</v>
      </c>
      <c r="AI618" s="49">
        <f t="shared" si="1097"/>
        <v>2.7965027647347585</v>
      </c>
      <c r="AJ618" s="143">
        <f t="shared" si="1098"/>
        <v>0.02</v>
      </c>
      <c r="AK618" s="51">
        <f t="shared" si="1160"/>
        <v>1.8127082291310576E-2</v>
      </c>
      <c r="AL618" s="57">
        <f t="shared" si="1161"/>
        <v>754.01331896437114</v>
      </c>
      <c r="AM618" s="53">
        <f t="shared" si="1099"/>
        <v>0</v>
      </c>
      <c r="AN618" s="58">
        <f t="shared" si="1162"/>
        <v>2.7965035217644734</v>
      </c>
      <c r="AO618" s="49">
        <f t="shared" si="1100"/>
        <v>2.7965035217644734</v>
      </c>
      <c r="AP618" s="143">
        <f t="shared" si="1101"/>
        <v>0.02</v>
      </c>
      <c r="AQ618" s="51">
        <f t="shared" si="1163"/>
        <v>1.8127377941042772E-2</v>
      </c>
      <c r="AR618" s="57">
        <f t="shared" si="1164"/>
        <v>753.98360989882542</v>
      </c>
      <c r="AS618" s="44">
        <f t="shared" si="1102"/>
        <v>4378.6146118701517</v>
      </c>
      <c r="AT618" s="44">
        <f t="shared" si="1103"/>
        <v>1751.4458447480608</v>
      </c>
      <c r="AU618" s="44">
        <f t="shared" si="1104"/>
        <v>1094.6536529675379</v>
      </c>
      <c r="AV618" s="47">
        <f t="shared" si="1105"/>
        <v>1.1184985858027563</v>
      </c>
      <c r="AW618" s="47">
        <f t="shared" si="1106"/>
        <v>6.7655582873186964</v>
      </c>
      <c r="AX618" s="86">
        <f t="shared" si="1107"/>
        <v>107.49099445261726</v>
      </c>
      <c r="AY618" s="86">
        <f t="shared" si="1108"/>
        <v>26.614301800416207</v>
      </c>
      <c r="AZ618" s="10">
        <f t="shared" si="1165"/>
        <v>26.614301800416207</v>
      </c>
      <c r="BA618" s="44">
        <f t="shared" si="1109"/>
        <v>26.614301800416207</v>
      </c>
      <c r="BB618" s="9">
        <f t="shared" si="1110"/>
        <v>26.614301800416207</v>
      </c>
      <c r="BC618" s="45">
        <f t="shared" si="1199"/>
        <v>3548.5735733888278</v>
      </c>
      <c r="BD618" s="9">
        <f t="shared" si="1111"/>
        <v>26.614301800416207</v>
      </c>
      <c r="BE618" s="45">
        <f t="shared" si="1195"/>
        <v>3548.5735733888278</v>
      </c>
      <c r="BF618" s="9">
        <f t="shared" si="1112"/>
        <v>26.614301800416207</v>
      </c>
      <c r="BG618" s="45">
        <f t="shared" si="1196"/>
        <v>3548.5735733888278</v>
      </c>
      <c r="BH618" s="58"/>
      <c r="BI618" s="58"/>
      <c r="BJ618" s="58">
        <f t="shared" si="1166"/>
        <v>-26.614301800416207</v>
      </c>
      <c r="BK618" s="97"/>
      <c r="BL618" s="44"/>
      <c r="BM618" s="82">
        <f t="shared" si="1167"/>
        <v>61.300000000000004</v>
      </c>
      <c r="BN618" s="86">
        <f t="shared" si="1168"/>
        <v>61300</v>
      </c>
      <c r="BO618" s="86">
        <f t="shared" si="1169"/>
        <v>100</v>
      </c>
      <c r="BP618" s="84">
        <f t="shared" si="1113"/>
        <v>4</v>
      </c>
      <c r="BQ618" s="84">
        <f t="shared" si="1114"/>
        <v>4.13</v>
      </c>
      <c r="BR618" s="84">
        <f t="shared" si="1115"/>
        <v>0.02</v>
      </c>
      <c r="BS618" s="84">
        <f t="shared" si="1170"/>
        <v>3.2019943074937864E-2</v>
      </c>
      <c r="BT618" s="84">
        <f t="shared" si="1171"/>
        <v>984.13671146658976</v>
      </c>
      <c r="BU618" s="84">
        <f t="shared" si="1172"/>
        <v>0</v>
      </c>
      <c r="BV618" s="83">
        <f t="shared" si="1173"/>
        <v>1747.9447811443915</v>
      </c>
      <c r="BW618" s="81">
        <f t="shared" si="1197"/>
        <v>1747.9447811443915</v>
      </c>
      <c r="BX618" s="83">
        <f t="shared" si="1116"/>
        <v>0</v>
      </c>
      <c r="BY618" s="141">
        <f t="shared" si="1117"/>
        <v>0</v>
      </c>
      <c r="BZ618" s="83">
        <f t="shared" si="1118"/>
        <v>4.13</v>
      </c>
      <c r="CA618" s="83">
        <f t="shared" si="1119"/>
        <v>0</v>
      </c>
      <c r="CB618" s="83">
        <f t="shared" si="1174"/>
        <v>2.8543942830642997</v>
      </c>
      <c r="CC618" s="83">
        <f t="shared" si="1120"/>
        <v>2.8543942830642997</v>
      </c>
      <c r="CD618" s="143">
        <f t="shared" si="1121"/>
        <v>0.02</v>
      </c>
      <c r="CE618" s="83">
        <f t="shared" si="1175"/>
        <v>1.7812523213569898E-2</v>
      </c>
      <c r="CF618" s="84">
        <f t="shared" si="1176"/>
        <v>972.50221906956563</v>
      </c>
      <c r="CG618" s="83">
        <f t="shared" si="1122"/>
        <v>0</v>
      </c>
      <c r="CH618" s="83">
        <f t="shared" si="1177"/>
        <v>2.8441761137197057</v>
      </c>
      <c r="CI618" s="83">
        <f t="shared" si="1123"/>
        <v>2.8441761137197057</v>
      </c>
      <c r="CJ618" s="143">
        <f t="shared" si="1124"/>
        <v>0.02</v>
      </c>
      <c r="CK618" s="83">
        <f t="shared" si="1178"/>
        <v>1.7004910799758625E-2</v>
      </c>
      <c r="CL618" s="84">
        <f t="shared" si="1179"/>
        <v>911.66911164444753</v>
      </c>
      <c r="CM618" s="83">
        <f t="shared" si="1125"/>
        <v>0</v>
      </c>
      <c r="CN618" s="83">
        <f t="shared" si="1180"/>
        <v>2.7990820262784557</v>
      </c>
      <c r="CO618" s="83">
        <f t="shared" si="1126"/>
        <v>2.7990820262784557</v>
      </c>
      <c r="CP618" s="143">
        <f t="shared" si="1127"/>
        <v>0.02</v>
      </c>
      <c r="CQ618" s="83">
        <f t="shared" si="1181"/>
        <v>1.7164564504283924E-2</v>
      </c>
      <c r="CR618" s="84">
        <f t="shared" si="1182"/>
        <v>899.43319485158281</v>
      </c>
      <c r="CS618" s="83">
        <f t="shared" si="1128"/>
        <v>0</v>
      </c>
      <c r="CT618" s="83">
        <f t="shared" si="1183"/>
        <v>2.7917026229023869</v>
      </c>
      <c r="CU618" s="83">
        <f t="shared" si="1129"/>
        <v>2.7917026229023869</v>
      </c>
      <c r="CV618" s="143">
        <f t="shared" si="1130"/>
        <v>0.02</v>
      </c>
      <c r="CW618" s="83">
        <f t="shared" si="1184"/>
        <v>1.7192526987183987E-2</v>
      </c>
      <c r="CX618" s="84">
        <f t="shared" si="1185"/>
        <v>898.22532434762627</v>
      </c>
      <c r="CY618" s="83">
        <f t="shared" si="1131"/>
        <v>0</v>
      </c>
      <c r="CZ618" s="83">
        <f t="shared" si="1186"/>
        <v>2.7910049122927623</v>
      </c>
      <c r="DA618" s="83">
        <f t="shared" si="1132"/>
        <v>2.7910049122927623</v>
      </c>
      <c r="DB618" s="143">
        <f t="shared" si="1133"/>
        <v>0.02</v>
      </c>
      <c r="DC618" s="83">
        <f t="shared" si="1187"/>
        <v>1.7193446767325919E-2</v>
      </c>
      <c r="DD618" s="84">
        <f t="shared" si="1188"/>
        <v>898.17177033477185</v>
      </c>
      <c r="DE618" s="86">
        <f t="shared" si="1134"/>
        <v>3146.3006060599046</v>
      </c>
      <c r="DF618" s="86">
        <f t="shared" si="1135"/>
        <v>1258.5202424239617</v>
      </c>
      <c r="DG618" s="86">
        <f t="shared" si="1136"/>
        <v>786.57515151497614</v>
      </c>
      <c r="DH618" s="86">
        <f t="shared" si="1137"/>
        <v>0.16562322140366945</v>
      </c>
      <c r="DI618" s="86">
        <f t="shared" si="1138"/>
        <v>0.25877643001475037</v>
      </c>
      <c r="DJ618" s="86">
        <f t="shared" si="1139"/>
        <v>9.2656261371479918</v>
      </c>
      <c r="DK618" s="86">
        <f t="shared" si="1140"/>
        <v>-500.91859427386692</v>
      </c>
      <c r="DL618" s="86">
        <f t="shared" si="1198"/>
        <v>-500.91859427386692</v>
      </c>
      <c r="DM618" s="86">
        <f t="shared" si="1141"/>
        <v>-500.91859427386692</v>
      </c>
      <c r="DN618" s="85">
        <f t="shared" si="1142"/>
        <v>0</v>
      </c>
      <c r="DO618" s="85">
        <f t="shared" si="1189"/>
        <v>0</v>
      </c>
      <c r="DP618" s="85">
        <f t="shared" si="1143"/>
        <v>0</v>
      </c>
      <c r="DQ618" s="85">
        <f t="shared" si="1190"/>
        <v>0</v>
      </c>
      <c r="DR618" s="85">
        <f t="shared" si="1144"/>
        <v>0</v>
      </c>
      <c r="DS618" s="85">
        <f t="shared" si="1191"/>
        <v>0</v>
      </c>
      <c r="DT618" s="81"/>
      <c r="DU618" s="81"/>
      <c r="DV618" s="81">
        <f t="shared" si="1192"/>
        <v>0</v>
      </c>
      <c r="DW618" s="100"/>
    </row>
    <row r="619" spans="1:127" x14ac:dyDescent="0.2">
      <c r="A619" s="59">
        <f t="shared" si="1145"/>
        <v>81.866666666666561</v>
      </c>
      <c r="B619" s="44">
        <f t="shared" si="1146"/>
        <v>81866.666666666555</v>
      </c>
      <c r="C619" s="52">
        <f t="shared" si="1080"/>
        <v>133.33333333333334</v>
      </c>
      <c r="D619" s="50">
        <f t="shared" si="1081"/>
        <v>4</v>
      </c>
      <c r="E619" s="44">
        <f t="shared" si="1082"/>
        <v>4.13</v>
      </c>
      <c r="F619" s="47">
        <f t="shared" si="1083"/>
        <v>0.02</v>
      </c>
      <c r="G619" s="52">
        <f t="shared" si="1147"/>
        <v>2.4211558428955619E-2</v>
      </c>
      <c r="H619" s="57">
        <f t="shared" si="1148"/>
        <v>758.10652073753249</v>
      </c>
      <c r="I619" s="52">
        <f t="shared" si="1149"/>
        <v>0</v>
      </c>
      <c r="J619" s="54">
        <f t="shared" si="1150"/>
        <v>2436.8800732611958</v>
      </c>
      <c r="K619" s="46">
        <f t="shared" si="1193"/>
        <v>2436.8800732611958</v>
      </c>
      <c r="L619" s="80">
        <f t="shared" si="1084"/>
        <v>0</v>
      </c>
      <c r="M619" s="142">
        <f t="shared" si="1085"/>
        <v>0</v>
      </c>
      <c r="N619" s="60">
        <f t="shared" si="1086"/>
        <v>4.13</v>
      </c>
      <c r="O619" s="53">
        <f t="shared" si="1087"/>
        <v>0</v>
      </c>
      <c r="P619" s="58">
        <f t="shared" si="1151"/>
        <v>2.7968313889870364</v>
      </c>
      <c r="Q619" s="49">
        <f t="shared" si="1088"/>
        <v>2.7968313889870364</v>
      </c>
      <c r="R619" s="143">
        <f t="shared" si="1089"/>
        <v>0.02</v>
      </c>
      <c r="S619" s="51">
        <f t="shared" si="1152"/>
        <v>1.8771368929887258E-2</v>
      </c>
      <c r="T619" s="57">
        <f t="shared" si="1153"/>
        <v>774.34760669191769</v>
      </c>
      <c r="U619" s="53">
        <f t="shared" si="1090"/>
        <v>0</v>
      </c>
      <c r="V619" s="58">
        <f t="shared" si="1154"/>
        <v>2.7975665674715207</v>
      </c>
      <c r="W619" s="49">
        <f t="shared" si="1091"/>
        <v>2.7975665674715207</v>
      </c>
      <c r="X619" s="143">
        <f t="shared" si="1092"/>
        <v>0.02</v>
      </c>
      <c r="Y619" s="51">
        <f t="shared" si="1155"/>
        <v>1.8176547148631504E-2</v>
      </c>
      <c r="Z619" s="57">
        <f t="shared" si="1156"/>
        <v>758.2448608308282</v>
      </c>
      <c r="AA619" s="53">
        <f t="shared" si="1093"/>
        <v>0</v>
      </c>
      <c r="AB619" s="58">
        <f t="shared" si="1157"/>
        <v>2.7968332458969205</v>
      </c>
      <c r="AC619" s="49">
        <f t="shared" si="1094"/>
        <v>2.7968332458969205</v>
      </c>
      <c r="AD619" s="143">
        <f t="shared" si="1095"/>
        <v>0.02</v>
      </c>
      <c r="AE619" s="49">
        <f t="shared" si="1194"/>
        <v>1.8123857299782505E-2</v>
      </c>
      <c r="AF619" s="57">
        <f t="shared" si="1158"/>
        <v>755.20786997987852</v>
      </c>
      <c r="AG619" s="53">
        <f t="shared" si="1096"/>
        <v>0</v>
      </c>
      <c r="AH619" s="58">
        <f t="shared" si="1159"/>
        <v>2.7968099412816119</v>
      </c>
      <c r="AI619" s="49">
        <f t="shared" si="1097"/>
        <v>2.7968099412816119</v>
      </c>
      <c r="AJ619" s="143">
        <f t="shared" si="1098"/>
        <v>0.02</v>
      </c>
      <c r="AK619" s="51">
        <f t="shared" si="1160"/>
        <v>1.8124415624643907E-2</v>
      </c>
      <c r="AL619" s="57">
        <f t="shared" si="1161"/>
        <v>754.87752927669658</v>
      </c>
      <c r="AM619" s="53">
        <f t="shared" si="1099"/>
        <v>0</v>
      </c>
      <c r="AN619" s="58">
        <f t="shared" si="1162"/>
        <v>2.7968096137993776</v>
      </c>
      <c r="AO619" s="49">
        <f t="shared" si="1100"/>
        <v>2.7968096137993776</v>
      </c>
      <c r="AP619" s="143">
        <f t="shared" si="1101"/>
        <v>0.02</v>
      </c>
      <c r="AQ619" s="51">
        <f t="shared" si="1163"/>
        <v>1.8124711274376103E-2</v>
      </c>
      <c r="AR619" s="57">
        <f t="shared" si="1164"/>
        <v>754.84783407336522</v>
      </c>
      <c r="AS619" s="44">
        <f t="shared" si="1102"/>
        <v>4386.3841318701525</v>
      </c>
      <c r="AT619" s="44">
        <f t="shared" si="1103"/>
        <v>1754.5536527480608</v>
      </c>
      <c r="AU619" s="44">
        <f t="shared" si="1104"/>
        <v>1096.5960329675381</v>
      </c>
      <c r="AV619" s="47">
        <f t="shared" si="1105"/>
        <v>1.1123080287240663</v>
      </c>
      <c r="AW619" s="47">
        <f t="shared" si="1106"/>
        <v>6.6953399178626443</v>
      </c>
      <c r="AX619" s="86">
        <f t="shared" si="1107"/>
        <v>105.706599449884</v>
      </c>
      <c r="AY619" s="86">
        <f t="shared" si="1108"/>
        <v>26.107541553044168</v>
      </c>
      <c r="AZ619" s="10">
        <f t="shared" si="1165"/>
        <v>26.107541553044168</v>
      </c>
      <c r="BA619" s="44">
        <f t="shared" si="1109"/>
        <v>26.107541553044168</v>
      </c>
      <c r="BB619" s="9">
        <f t="shared" si="1110"/>
        <v>26.107541553044168</v>
      </c>
      <c r="BC619" s="45">
        <f t="shared" si="1199"/>
        <v>3481.0055404058894</v>
      </c>
      <c r="BD619" s="9">
        <f t="shared" si="1111"/>
        <v>26.107541553044168</v>
      </c>
      <c r="BE619" s="45">
        <f t="shared" si="1195"/>
        <v>3481.0055404058894</v>
      </c>
      <c r="BF619" s="9">
        <f t="shared" si="1112"/>
        <v>26.107541553044168</v>
      </c>
      <c r="BG619" s="45">
        <f t="shared" si="1196"/>
        <v>3481.0055404058894</v>
      </c>
      <c r="BH619" s="58"/>
      <c r="BI619" s="58"/>
      <c r="BJ619" s="58">
        <f t="shared" si="1166"/>
        <v>-26.107541553044168</v>
      </c>
      <c r="BK619" s="97"/>
      <c r="BL619" s="44"/>
      <c r="BM619" s="82">
        <f t="shared" si="1167"/>
        <v>61.4</v>
      </c>
      <c r="BN619" s="86">
        <f t="shared" si="1168"/>
        <v>61400</v>
      </c>
      <c r="BO619" s="86">
        <f t="shared" si="1169"/>
        <v>100</v>
      </c>
      <c r="BP619" s="84">
        <f t="shared" si="1113"/>
        <v>4</v>
      </c>
      <c r="BQ619" s="84">
        <f t="shared" si="1114"/>
        <v>4.13</v>
      </c>
      <c r="BR619" s="84">
        <f t="shared" si="1115"/>
        <v>0.02</v>
      </c>
      <c r="BS619" s="84">
        <f t="shared" si="1170"/>
        <v>3.2017943074937862E-2</v>
      </c>
      <c r="BT619" s="84">
        <f t="shared" si="1171"/>
        <v>984.91198853862215</v>
      </c>
      <c r="BU619" s="84">
        <f t="shared" si="1172"/>
        <v>0</v>
      </c>
      <c r="BV619" s="83">
        <f t="shared" si="1173"/>
        <v>1751.1820811443915</v>
      </c>
      <c r="BW619" s="81">
        <f t="shared" si="1197"/>
        <v>1751.1820811443915</v>
      </c>
      <c r="BX619" s="83">
        <f t="shared" si="1116"/>
        <v>0</v>
      </c>
      <c r="BY619" s="141">
        <f t="shared" si="1117"/>
        <v>0</v>
      </c>
      <c r="BZ619" s="83">
        <f t="shared" si="1118"/>
        <v>4.13</v>
      </c>
      <c r="CA619" s="83">
        <f t="shared" si="1119"/>
        <v>0</v>
      </c>
      <c r="CB619" s="83">
        <f t="shared" si="1174"/>
        <v>2.8553016195077032</v>
      </c>
      <c r="CC619" s="83">
        <f t="shared" si="1120"/>
        <v>2.8553016195077032</v>
      </c>
      <c r="CD619" s="143">
        <f t="shared" si="1121"/>
        <v>0.02</v>
      </c>
      <c r="CE619" s="83">
        <f t="shared" si="1175"/>
        <v>1.78105232135699E-2</v>
      </c>
      <c r="CF619" s="84">
        <f t="shared" si="1176"/>
        <v>973.12622267408688</v>
      </c>
      <c r="CG619" s="83">
        <f t="shared" si="1122"/>
        <v>0</v>
      </c>
      <c r="CH619" s="83">
        <f t="shared" si="1177"/>
        <v>2.8449203853059455</v>
      </c>
      <c r="CI619" s="83">
        <f t="shared" si="1123"/>
        <v>2.8449203853059455</v>
      </c>
      <c r="CJ619" s="143">
        <f t="shared" si="1124"/>
        <v>0.02</v>
      </c>
      <c r="CK619" s="83">
        <f t="shared" si="1178"/>
        <v>1.7002910799758627E-2</v>
      </c>
      <c r="CL619" s="84">
        <f t="shared" si="1179"/>
        <v>912.26696178170641</v>
      </c>
      <c r="CM619" s="83">
        <f t="shared" si="1125"/>
        <v>0</v>
      </c>
      <c r="CN619" s="83">
        <f t="shared" si="1180"/>
        <v>2.7996716366319876</v>
      </c>
      <c r="CO619" s="83">
        <f t="shared" si="1126"/>
        <v>2.7996716366319876</v>
      </c>
      <c r="CP619" s="143">
        <f t="shared" si="1127"/>
        <v>0.02</v>
      </c>
      <c r="CQ619" s="83">
        <f t="shared" si="1181"/>
        <v>1.7162564504283925E-2</v>
      </c>
      <c r="CR619" s="84">
        <f t="shared" si="1182"/>
        <v>900.0463803296484</v>
      </c>
      <c r="CS619" s="83">
        <f t="shared" si="1128"/>
        <v>0</v>
      </c>
      <c r="CT619" s="83">
        <f t="shared" si="1183"/>
        <v>2.7922745787118908</v>
      </c>
      <c r="CU619" s="83">
        <f t="shared" si="1129"/>
        <v>2.7922745787118908</v>
      </c>
      <c r="CV619" s="143">
        <f t="shared" si="1130"/>
        <v>0.02</v>
      </c>
      <c r="CW619" s="83">
        <f t="shared" si="1184"/>
        <v>1.7190526987183988E-2</v>
      </c>
      <c r="CX619" s="84">
        <f t="shared" si="1185"/>
        <v>898.84113230819298</v>
      </c>
      <c r="CY619" s="83">
        <f t="shared" si="1131"/>
        <v>0</v>
      </c>
      <c r="CZ619" s="83">
        <f t="shared" si="1186"/>
        <v>2.7915756880160298</v>
      </c>
      <c r="DA619" s="83">
        <f t="shared" si="1132"/>
        <v>2.7915756880160298</v>
      </c>
      <c r="DB619" s="143">
        <f t="shared" si="1133"/>
        <v>0.02</v>
      </c>
      <c r="DC619" s="83">
        <f t="shared" si="1187"/>
        <v>1.7191446767325921E-2</v>
      </c>
      <c r="DD619" s="84">
        <f t="shared" si="1188"/>
        <v>898.78776519352698</v>
      </c>
      <c r="DE619" s="86">
        <f t="shared" si="1134"/>
        <v>3152.1277460599049</v>
      </c>
      <c r="DF619" s="86">
        <f t="shared" si="1135"/>
        <v>1260.851098423962</v>
      </c>
      <c r="DG619" s="86">
        <f t="shared" si="1136"/>
        <v>788.03193651497622</v>
      </c>
      <c r="DH619" s="86">
        <f t="shared" si="1137"/>
        <v>0.16518332226766314</v>
      </c>
      <c r="DI619" s="86">
        <f t="shared" si="1138"/>
        <v>0.25751533747074673</v>
      </c>
      <c r="DJ619" s="86">
        <f t="shared" si="1139"/>
        <v>9.1809802748464211</v>
      </c>
      <c r="DK619" s="86">
        <f t="shared" si="1140"/>
        <v>-503.28536525273626</v>
      </c>
      <c r="DL619" s="86">
        <f t="shared" si="1198"/>
        <v>-503.28536525273626</v>
      </c>
      <c r="DM619" s="86">
        <f t="shared" si="1141"/>
        <v>-503.28536525273626</v>
      </c>
      <c r="DN619" s="85">
        <f t="shared" si="1142"/>
        <v>0</v>
      </c>
      <c r="DO619" s="85">
        <f t="shared" si="1189"/>
        <v>0</v>
      </c>
      <c r="DP619" s="85">
        <f t="shared" si="1143"/>
        <v>0</v>
      </c>
      <c r="DQ619" s="85">
        <f t="shared" si="1190"/>
        <v>0</v>
      </c>
      <c r="DR619" s="85">
        <f t="shared" si="1144"/>
        <v>0</v>
      </c>
      <c r="DS619" s="85">
        <f t="shared" si="1191"/>
        <v>0</v>
      </c>
      <c r="DT619" s="81"/>
      <c r="DU619" s="81"/>
      <c r="DV619" s="81">
        <f t="shared" si="1192"/>
        <v>0</v>
      </c>
      <c r="DW619" s="100"/>
    </row>
    <row r="620" spans="1:127" x14ac:dyDescent="0.2">
      <c r="A620" s="59">
        <f t="shared" si="1145"/>
        <v>81.999999999999886</v>
      </c>
      <c r="B620" s="44">
        <f t="shared" si="1146"/>
        <v>81999.999999999884</v>
      </c>
      <c r="C620" s="52">
        <f t="shared" si="1080"/>
        <v>133.33333333333334</v>
      </c>
      <c r="D620" s="50">
        <f t="shared" si="1081"/>
        <v>4</v>
      </c>
      <c r="E620" s="44">
        <f t="shared" si="1082"/>
        <v>4.13</v>
      </c>
      <c r="F620" s="47">
        <f t="shared" si="1083"/>
        <v>0.02</v>
      </c>
      <c r="G620" s="52">
        <f t="shared" si="1147"/>
        <v>2.420889176228895E-2</v>
      </c>
      <c r="H620" s="57">
        <f t="shared" si="1148"/>
        <v>758.88812606749605</v>
      </c>
      <c r="I620" s="52">
        <f t="shared" si="1149"/>
        <v>0</v>
      </c>
      <c r="J620" s="54">
        <f t="shared" si="1150"/>
        <v>2441.1964732611955</v>
      </c>
      <c r="K620" s="46">
        <f t="shared" si="1193"/>
        <v>2441.1964732611955</v>
      </c>
      <c r="L620" s="80">
        <f t="shared" si="1084"/>
        <v>0</v>
      </c>
      <c r="M620" s="142">
        <f t="shared" si="1085"/>
        <v>0</v>
      </c>
      <c r="N620" s="60">
        <f t="shared" si="1086"/>
        <v>4.13</v>
      </c>
      <c r="O620" s="53">
        <f t="shared" si="1087"/>
        <v>0</v>
      </c>
      <c r="P620" s="58">
        <f t="shared" si="1151"/>
        <v>2.7971494355670101</v>
      </c>
      <c r="Q620" s="49">
        <f t="shared" si="1088"/>
        <v>2.7971494355670101</v>
      </c>
      <c r="R620" s="143">
        <f t="shared" si="1089"/>
        <v>0.02</v>
      </c>
      <c r="S620" s="51">
        <f t="shared" si="1152"/>
        <v>1.8768702263220589E-2</v>
      </c>
      <c r="T620" s="57">
        <f t="shared" si="1153"/>
        <v>775.24243053533155</v>
      </c>
      <c r="U620" s="53">
        <f t="shared" si="1090"/>
        <v>0</v>
      </c>
      <c r="V620" s="58">
        <f t="shared" si="1154"/>
        <v>2.7979414767644597</v>
      </c>
      <c r="W620" s="49">
        <f t="shared" si="1091"/>
        <v>2.7979414767644597</v>
      </c>
      <c r="X620" s="143">
        <f t="shared" si="1092"/>
        <v>0.02</v>
      </c>
      <c r="Y620" s="51">
        <f t="shared" si="1155"/>
        <v>1.8173880481964836E-2</v>
      </c>
      <c r="Z620" s="57">
        <f t="shared" si="1156"/>
        <v>759.11110003679289</v>
      </c>
      <c r="AA620" s="53">
        <f t="shared" si="1093"/>
        <v>0</v>
      </c>
      <c r="AB620" s="58">
        <f t="shared" si="1157"/>
        <v>2.7971531236523282</v>
      </c>
      <c r="AC620" s="49">
        <f t="shared" si="1094"/>
        <v>2.7971531236523282</v>
      </c>
      <c r="AD620" s="143">
        <f t="shared" si="1095"/>
        <v>0.02</v>
      </c>
      <c r="AE620" s="49">
        <f t="shared" si="1194"/>
        <v>1.8121190633115836E-2</v>
      </c>
      <c r="AF620" s="57">
        <f t="shared" si="1158"/>
        <v>756.07182442993542</v>
      </c>
      <c r="AG620" s="53">
        <f t="shared" si="1096"/>
        <v>0</v>
      </c>
      <c r="AH620" s="58">
        <f t="shared" si="1159"/>
        <v>2.7971198238684236</v>
      </c>
      <c r="AI620" s="49">
        <f t="shared" si="1097"/>
        <v>2.7971198238684236</v>
      </c>
      <c r="AJ620" s="143">
        <f t="shared" si="1098"/>
        <v>0.02</v>
      </c>
      <c r="AK620" s="51">
        <f t="shared" si="1160"/>
        <v>1.8121748957977239E-2</v>
      </c>
      <c r="AL620" s="57">
        <f t="shared" si="1161"/>
        <v>755.74151754293803</v>
      </c>
      <c r="AM620" s="53">
        <f t="shared" si="1099"/>
        <v>0</v>
      </c>
      <c r="AN620" s="58">
        <f t="shared" si="1162"/>
        <v>2.7971184127336559</v>
      </c>
      <c r="AO620" s="49">
        <f t="shared" si="1100"/>
        <v>2.7971184127336559</v>
      </c>
      <c r="AP620" s="143">
        <f t="shared" si="1101"/>
        <v>0.02</v>
      </c>
      <c r="AQ620" s="51">
        <f t="shared" si="1163"/>
        <v>1.8122044607709435E-2</v>
      </c>
      <c r="AR620" s="57">
        <f t="shared" si="1164"/>
        <v>755.71183653539072</v>
      </c>
      <c r="AS620" s="44">
        <f t="shared" si="1102"/>
        <v>4394.1536518701523</v>
      </c>
      <c r="AT620" s="44">
        <f t="shared" si="1103"/>
        <v>1757.6614607480608</v>
      </c>
      <c r="AU620" s="44">
        <f t="shared" si="1104"/>
        <v>1098.5384129675381</v>
      </c>
      <c r="AV620" s="47">
        <f t="shared" si="1105"/>
        <v>1.1061636207890668</v>
      </c>
      <c r="AW620" s="47">
        <f t="shared" si="1106"/>
        <v>6.6259841706423641</v>
      </c>
      <c r="AX620" s="86">
        <f t="shared" si="1107"/>
        <v>103.95519526639262</v>
      </c>
      <c r="AY620" s="86">
        <f t="shared" si="1108"/>
        <v>25.605990358728349</v>
      </c>
      <c r="AZ620" s="10">
        <f t="shared" si="1165"/>
        <v>25.605990358728349</v>
      </c>
      <c r="BA620" s="44">
        <f t="shared" si="1109"/>
        <v>25.605990358728349</v>
      </c>
      <c r="BB620" s="9">
        <f t="shared" si="1110"/>
        <v>25.605990358728349</v>
      </c>
      <c r="BC620" s="45">
        <f t="shared" si="1199"/>
        <v>3414.1320478304469</v>
      </c>
      <c r="BD620" s="9">
        <f t="shared" si="1111"/>
        <v>25.605990358728349</v>
      </c>
      <c r="BE620" s="45">
        <f t="shared" si="1195"/>
        <v>3414.1320478304469</v>
      </c>
      <c r="BF620" s="9">
        <f t="shared" si="1112"/>
        <v>25.605990358728349</v>
      </c>
      <c r="BG620" s="45">
        <f t="shared" si="1196"/>
        <v>3414.1320478304469</v>
      </c>
      <c r="BH620" s="58"/>
      <c r="BI620" s="58"/>
      <c r="BJ620" s="58">
        <f t="shared" si="1166"/>
        <v>-25.605990358728349</v>
      </c>
      <c r="BK620" s="97"/>
      <c r="BL620" s="44"/>
      <c r="BM620" s="82">
        <f t="shared" si="1167"/>
        <v>61.5</v>
      </c>
      <c r="BN620" s="86">
        <f t="shared" si="1168"/>
        <v>61500</v>
      </c>
      <c r="BO620" s="86">
        <f t="shared" si="1169"/>
        <v>100</v>
      </c>
      <c r="BP620" s="84">
        <f t="shared" si="1113"/>
        <v>4</v>
      </c>
      <c r="BQ620" s="84">
        <f t="shared" si="1114"/>
        <v>4.13</v>
      </c>
      <c r="BR620" s="84">
        <f t="shared" si="1115"/>
        <v>0.02</v>
      </c>
      <c r="BS620" s="84">
        <f t="shared" si="1170"/>
        <v>3.201594307493786E-2</v>
      </c>
      <c r="BT620" s="84">
        <f t="shared" si="1171"/>
        <v>985.68721718450433</v>
      </c>
      <c r="BU620" s="84">
        <f t="shared" si="1172"/>
        <v>0</v>
      </c>
      <c r="BV620" s="83">
        <f t="shared" si="1173"/>
        <v>1754.4193811443915</v>
      </c>
      <c r="BW620" s="81">
        <f t="shared" si="1197"/>
        <v>1754.4193811443915</v>
      </c>
      <c r="BX620" s="83">
        <f t="shared" si="1116"/>
        <v>0</v>
      </c>
      <c r="BY620" s="141">
        <f t="shared" si="1117"/>
        <v>0</v>
      </c>
      <c r="BZ620" s="83">
        <f t="shared" si="1118"/>
        <v>4.13</v>
      </c>
      <c r="CA620" s="83">
        <f t="shared" si="1119"/>
        <v>0</v>
      </c>
      <c r="CB620" s="83">
        <f t="shared" si="1174"/>
        <v>2.8562110579118829</v>
      </c>
      <c r="CC620" s="83">
        <f t="shared" si="1120"/>
        <v>2.8562110579118829</v>
      </c>
      <c r="CD620" s="143">
        <f t="shared" si="1121"/>
        <v>0.02</v>
      </c>
      <c r="CE620" s="83">
        <f t="shared" si="1175"/>
        <v>1.7808523213569901E-2</v>
      </c>
      <c r="CF620" s="84">
        <f t="shared" si="1176"/>
        <v>973.74995794225936</v>
      </c>
      <c r="CG620" s="83">
        <f t="shared" si="1122"/>
        <v>0</v>
      </c>
      <c r="CH620" s="83">
        <f t="shared" si="1177"/>
        <v>2.8456657936084913</v>
      </c>
      <c r="CI620" s="83">
        <f t="shared" si="1123"/>
        <v>2.8456657936084913</v>
      </c>
      <c r="CJ620" s="143">
        <f t="shared" si="1124"/>
        <v>0.02</v>
      </c>
      <c r="CK620" s="83">
        <f t="shared" si="1178"/>
        <v>1.7000910799758628E-2</v>
      </c>
      <c r="CL620" s="84">
        <f t="shared" si="1179"/>
        <v>912.86458521213967</v>
      </c>
      <c r="CM620" s="83">
        <f t="shared" si="1125"/>
        <v>0</v>
      </c>
      <c r="CN620" s="83">
        <f t="shared" si="1180"/>
        <v>2.8002623485170881</v>
      </c>
      <c r="CO620" s="83">
        <f t="shared" si="1126"/>
        <v>2.8002623485170881</v>
      </c>
      <c r="CP620" s="143">
        <f t="shared" si="1127"/>
        <v>0.02</v>
      </c>
      <c r="CQ620" s="83">
        <f t="shared" si="1181"/>
        <v>1.7160564504283927E-2</v>
      </c>
      <c r="CR620" s="84">
        <f t="shared" si="1182"/>
        <v>900.65936523401137</v>
      </c>
      <c r="CS620" s="83">
        <f t="shared" si="1128"/>
        <v>0</v>
      </c>
      <c r="CT620" s="83">
        <f t="shared" si="1183"/>
        <v>2.7928477289496385</v>
      </c>
      <c r="CU620" s="83">
        <f t="shared" si="1129"/>
        <v>2.7928477289496385</v>
      </c>
      <c r="CV620" s="143">
        <f t="shared" si="1130"/>
        <v>0.02</v>
      </c>
      <c r="CW620" s="83">
        <f t="shared" si="1184"/>
        <v>1.718852698718399E-2</v>
      </c>
      <c r="CX620" s="84">
        <f t="shared" si="1185"/>
        <v>899.45674250348804</v>
      </c>
      <c r="CY620" s="83">
        <f t="shared" si="1131"/>
        <v>0</v>
      </c>
      <c r="CZ620" s="83">
        <f t="shared" si="1186"/>
        <v>2.7921476724225278</v>
      </c>
      <c r="DA620" s="83">
        <f t="shared" si="1132"/>
        <v>2.7921476724225278</v>
      </c>
      <c r="DB620" s="143">
        <f t="shared" si="1133"/>
        <v>0.02</v>
      </c>
      <c r="DC620" s="83">
        <f t="shared" si="1187"/>
        <v>1.7189446767325922E-2</v>
      </c>
      <c r="DD620" s="84">
        <f t="shared" si="1188"/>
        <v>899.40356245960584</v>
      </c>
      <c r="DE620" s="86">
        <f t="shared" si="1134"/>
        <v>3157.9548860599048</v>
      </c>
      <c r="DF620" s="86">
        <f t="shared" si="1135"/>
        <v>1263.1819544239618</v>
      </c>
      <c r="DG620" s="86">
        <f t="shared" si="1136"/>
        <v>789.48872151497619</v>
      </c>
      <c r="DH620" s="86">
        <f t="shared" si="1137"/>
        <v>0.16474519225419015</v>
      </c>
      <c r="DI620" s="86">
        <f t="shared" si="1138"/>
        <v>0.25626210704561414</v>
      </c>
      <c r="DJ620" s="86">
        <f t="shared" si="1139"/>
        <v>9.0972221629585999</v>
      </c>
      <c r="DK620" s="86">
        <f t="shared" si="1140"/>
        <v>-505.65075533172461</v>
      </c>
      <c r="DL620" s="86">
        <f t="shared" si="1198"/>
        <v>-505.65075533172461</v>
      </c>
      <c r="DM620" s="86">
        <f t="shared" si="1141"/>
        <v>-505.65075533172461</v>
      </c>
      <c r="DN620" s="85">
        <f t="shared" si="1142"/>
        <v>0</v>
      </c>
      <c r="DO620" s="85">
        <f t="shared" si="1189"/>
        <v>0</v>
      </c>
      <c r="DP620" s="85">
        <f t="shared" si="1143"/>
        <v>0</v>
      </c>
      <c r="DQ620" s="85">
        <f t="shared" si="1190"/>
        <v>0</v>
      </c>
      <c r="DR620" s="85">
        <f t="shared" si="1144"/>
        <v>0</v>
      </c>
      <c r="DS620" s="85">
        <f t="shared" si="1191"/>
        <v>0</v>
      </c>
      <c r="DT620" s="81"/>
      <c r="DU620" s="81"/>
      <c r="DV620" s="81">
        <f t="shared" si="1192"/>
        <v>0</v>
      </c>
      <c r="DW620" s="100"/>
    </row>
    <row r="621" spans="1:127" x14ac:dyDescent="0.2">
      <c r="A621" s="59">
        <f t="shared" si="1145"/>
        <v>82.133333333333212</v>
      </c>
      <c r="B621" s="44">
        <f t="shared" si="1146"/>
        <v>82133.333333333212</v>
      </c>
      <c r="C621" s="52">
        <f t="shared" si="1080"/>
        <v>133.33333333333334</v>
      </c>
      <c r="D621" s="50">
        <f t="shared" si="1081"/>
        <v>4</v>
      </c>
      <c r="E621" s="44">
        <f t="shared" si="1082"/>
        <v>4.13</v>
      </c>
      <c r="F621" s="47">
        <f t="shared" si="1083"/>
        <v>0.02</v>
      </c>
      <c r="G621" s="52">
        <f t="shared" si="1147"/>
        <v>2.4206225095622282E-2</v>
      </c>
      <c r="H621" s="57">
        <f t="shared" si="1148"/>
        <v>759.66964530652604</v>
      </c>
      <c r="I621" s="52">
        <f t="shared" si="1149"/>
        <v>0</v>
      </c>
      <c r="J621" s="54">
        <f t="shared" si="1150"/>
        <v>2445.5128732611956</v>
      </c>
      <c r="K621" s="46">
        <f t="shared" si="1193"/>
        <v>2445.5128732611956</v>
      </c>
      <c r="L621" s="80">
        <f t="shared" si="1084"/>
        <v>0</v>
      </c>
      <c r="M621" s="142">
        <f t="shared" si="1085"/>
        <v>0</v>
      </c>
      <c r="N621" s="60">
        <f t="shared" si="1086"/>
        <v>4.13</v>
      </c>
      <c r="O621" s="53">
        <f t="shared" si="1087"/>
        <v>0</v>
      </c>
      <c r="P621" s="58">
        <f t="shared" si="1151"/>
        <v>2.7974696698255688</v>
      </c>
      <c r="Q621" s="49">
        <f t="shared" si="1088"/>
        <v>2.7974696698255688</v>
      </c>
      <c r="R621" s="143">
        <f t="shared" si="1089"/>
        <v>0.02</v>
      </c>
      <c r="S621" s="51">
        <f t="shared" si="1152"/>
        <v>1.8766035596553921E-2</v>
      </c>
      <c r="T621" s="57">
        <f t="shared" si="1153"/>
        <v>776.13702552031884</v>
      </c>
      <c r="U621" s="53">
        <f t="shared" si="1090"/>
        <v>0</v>
      </c>
      <c r="V621" s="58">
        <f t="shared" si="1154"/>
        <v>2.798319257934474</v>
      </c>
      <c r="W621" s="49">
        <f t="shared" si="1091"/>
        <v>2.798319257934474</v>
      </c>
      <c r="X621" s="143">
        <f t="shared" si="1092"/>
        <v>0.02</v>
      </c>
      <c r="Y621" s="51">
        <f t="shared" si="1155"/>
        <v>1.8171213815298168E-2</v>
      </c>
      <c r="Z621" s="57">
        <f t="shared" si="1156"/>
        <v>759.9770960937534</v>
      </c>
      <c r="AA621" s="53">
        <f t="shared" si="1093"/>
        <v>0</v>
      </c>
      <c r="AB621" s="58">
        <f t="shared" si="1157"/>
        <v>2.7974757132323518</v>
      </c>
      <c r="AC621" s="49">
        <f t="shared" si="1094"/>
        <v>2.7974757132323518</v>
      </c>
      <c r="AD621" s="143">
        <f t="shared" si="1095"/>
        <v>0.02</v>
      </c>
      <c r="AE621" s="49">
        <f t="shared" si="1194"/>
        <v>1.8118523966449168E-2</v>
      </c>
      <c r="AF621" s="57">
        <f t="shared" si="1158"/>
        <v>756.9355529662372</v>
      </c>
      <c r="AG621" s="53">
        <f t="shared" si="1096"/>
        <v>0</v>
      </c>
      <c r="AH621" s="58">
        <f t="shared" si="1159"/>
        <v>2.7974324095220884</v>
      </c>
      <c r="AI621" s="49">
        <f t="shared" si="1097"/>
        <v>2.7974324095220884</v>
      </c>
      <c r="AJ621" s="143">
        <f t="shared" si="1098"/>
        <v>0.02</v>
      </c>
      <c r="AK621" s="51">
        <f t="shared" si="1160"/>
        <v>1.8119082291310571E-2</v>
      </c>
      <c r="AL621" s="57">
        <f t="shared" si="1161"/>
        <v>756.605282976225</v>
      </c>
      <c r="AM621" s="53">
        <f t="shared" si="1099"/>
        <v>0</v>
      </c>
      <c r="AN621" s="58">
        <f t="shared" si="1162"/>
        <v>2.7974299156224349</v>
      </c>
      <c r="AO621" s="49">
        <f t="shared" si="1100"/>
        <v>2.7974299156224349</v>
      </c>
      <c r="AP621" s="143">
        <f t="shared" si="1101"/>
        <v>0.02</v>
      </c>
      <c r="AQ621" s="51">
        <f t="shared" si="1163"/>
        <v>1.8119377941042767E-2</v>
      </c>
      <c r="AR621" s="57">
        <f t="shared" si="1164"/>
        <v>756.57561649750619</v>
      </c>
      <c r="AS621" s="44">
        <f t="shared" si="1102"/>
        <v>4401.9231718701521</v>
      </c>
      <c r="AT621" s="44">
        <f t="shared" si="1103"/>
        <v>1760.7692687480608</v>
      </c>
      <c r="AU621" s="44">
        <f t="shared" si="1104"/>
        <v>1100.480792967538</v>
      </c>
      <c r="AV621" s="47">
        <f t="shared" si="1105"/>
        <v>1.1000649472265875</v>
      </c>
      <c r="AW621" s="47">
        <f t="shared" si="1106"/>
        <v>6.5574790069974771</v>
      </c>
      <c r="AX621" s="86">
        <f t="shared" si="1107"/>
        <v>102.23611481278748</v>
      </c>
      <c r="AY621" s="86">
        <f t="shared" si="1108"/>
        <v>25.109638363985301</v>
      </c>
      <c r="AZ621" s="10">
        <f t="shared" si="1165"/>
        <v>25.109638363985301</v>
      </c>
      <c r="BA621" s="44">
        <f t="shared" si="1109"/>
        <v>25.109638363985301</v>
      </c>
      <c r="BB621" s="9">
        <f t="shared" si="1110"/>
        <v>25.109638363985301</v>
      </c>
      <c r="BC621" s="45">
        <f t="shared" si="1199"/>
        <v>3347.9517818647068</v>
      </c>
      <c r="BD621" s="9">
        <f t="shared" si="1111"/>
        <v>25.109638363985301</v>
      </c>
      <c r="BE621" s="45">
        <f t="shared" si="1195"/>
        <v>3347.9517818647068</v>
      </c>
      <c r="BF621" s="9">
        <f t="shared" si="1112"/>
        <v>25.109638363985301</v>
      </c>
      <c r="BG621" s="45">
        <f t="shared" si="1196"/>
        <v>3347.9517818647068</v>
      </c>
      <c r="BH621" s="58"/>
      <c r="BI621" s="58"/>
      <c r="BJ621" s="58">
        <f t="shared" si="1166"/>
        <v>-25.109638363985301</v>
      </c>
      <c r="BK621" s="97"/>
      <c r="BL621" s="44"/>
      <c r="BM621" s="82">
        <f t="shared" si="1167"/>
        <v>61.6</v>
      </c>
      <c r="BN621" s="86">
        <f t="shared" si="1168"/>
        <v>61600</v>
      </c>
      <c r="BO621" s="86">
        <f t="shared" si="1169"/>
        <v>100</v>
      </c>
      <c r="BP621" s="84">
        <f t="shared" si="1113"/>
        <v>4</v>
      </c>
      <c r="BQ621" s="84">
        <f t="shared" si="1114"/>
        <v>4.13</v>
      </c>
      <c r="BR621" s="84">
        <f t="shared" si="1115"/>
        <v>0.02</v>
      </c>
      <c r="BS621" s="84">
        <f t="shared" si="1170"/>
        <v>3.2013943074937858E-2</v>
      </c>
      <c r="BT621" s="84">
        <f t="shared" si="1171"/>
        <v>986.46239740423641</v>
      </c>
      <c r="BU621" s="84">
        <f t="shared" si="1172"/>
        <v>0</v>
      </c>
      <c r="BV621" s="83">
        <f t="shared" si="1173"/>
        <v>1757.6566811443915</v>
      </c>
      <c r="BW621" s="81">
        <f t="shared" si="1197"/>
        <v>1757.6566811443915</v>
      </c>
      <c r="BX621" s="83">
        <f t="shared" si="1116"/>
        <v>0</v>
      </c>
      <c r="BY621" s="141">
        <f t="shared" si="1117"/>
        <v>0</v>
      </c>
      <c r="BZ621" s="83">
        <f t="shared" si="1118"/>
        <v>4.13</v>
      </c>
      <c r="CA621" s="83">
        <f t="shared" si="1119"/>
        <v>0</v>
      </c>
      <c r="CB621" s="83">
        <f t="shared" si="1174"/>
        <v>2.8571225981385409</v>
      </c>
      <c r="CC621" s="83">
        <f t="shared" si="1120"/>
        <v>2.8571225981385409</v>
      </c>
      <c r="CD621" s="143">
        <f t="shared" si="1121"/>
        <v>0.02</v>
      </c>
      <c r="CE621" s="83">
        <f t="shared" si="1175"/>
        <v>1.7806523213569903E-2</v>
      </c>
      <c r="CF621" s="84">
        <f t="shared" si="1176"/>
        <v>974.3734245857429</v>
      </c>
      <c r="CG621" s="83">
        <f t="shared" si="1122"/>
        <v>0</v>
      </c>
      <c r="CH621" s="83">
        <f t="shared" si="1177"/>
        <v>2.8464123366997827</v>
      </c>
      <c r="CI621" s="83">
        <f t="shared" si="1123"/>
        <v>2.8464123366997827</v>
      </c>
      <c r="CJ621" s="143">
        <f t="shared" si="1124"/>
        <v>0.02</v>
      </c>
      <c r="CK621" s="83">
        <f t="shared" si="1178"/>
        <v>1.699891079975863E-2</v>
      </c>
      <c r="CL621" s="84">
        <f t="shared" si="1179"/>
        <v>913.46198181570219</v>
      </c>
      <c r="CM621" s="83">
        <f t="shared" si="1125"/>
        <v>0</v>
      </c>
      <c r="CN621" s="83">
        <f t="shared" si="1180"/>
        <v>2.8008541604498118</v>
      </c>
      <c r="CO621" s="83">
        <f t="shared" si="1126"/>
        <v>2.8008541604498118</v>
      </c>
      <c r="CP621" s="143">
        <f t="shared" si="1127"/>
        <v>0.02</v>
      </c>
      <c r="CQ621" s="83">
        <f t="shared" si="1181"/>
        <v>1.7158564504283928E-2</v>
      </c>
      <c r="CR621" s="84">
        <f t="shared" si="1182"/>
        <v>901.27214940808597</v>
      </c>
      <c r="CS621" s="83">
        <f t="shared" si="1128"/>
        <v>0</v>
      </c>
      <c r="CT621" s="83">
        <f t="shared" si="1183"/>
        <v>2.7934220722351375</v>
      </c>
      <c r="CU621" s="83">
        <f t="shared" si="1129"/>
        <v>2.7934220722351375</v>
      </c>
      <c r="CV621" s="143">
        <f t="shared" si="1130"/>
        <v>0.02</v>
      </c>
      <c r="CW621" s="83">
        <f t="shared" si="1184"/>
        <v>1.7186526987183991E-2</v>
      </c>
      <c r="CX621" s="84">
        <f t="shared" si="1185"/>
        <v>900.0721547513175</v>
      </c>
      <c r="CY621" s="83">
        <f t="shared" si="1131"/>
        <v>0</v>
      </c>
      <c r="CZ621" s="83">
        <f t="shared" si="1186"/>
        <v>2.7927208641287056</v>
      </c>
      <c r="DA621" s="83">
        <f t="shared" si="1132"/>
        <v>2.7927208641287056</v>
      </c>
      <c r="DB621" s="143">
        <f t="shared" si="1133"/>
        <v>0.02</v>
      </c>
      <c r="DC621" s="83">
        <f t="shared" si="1187"/>
        <v>1.7187446767325924E-2</v>
      </c>
      <c r="DD621" s="84">
        <f t="shared" si="1188"/>
        <v>900.01916194730825</v>
      </c>
      <c r="DE621" s="86">
        <f t="shared" si="1134"/>
        <v>3163.7820260599046</v>
      </c>
      <c r="DF621" s="86">
        <f t="shared" si="1135"/>
        <v>1265.5128104239618</v>
      </c>
      <c r="DG621" s="86">
        <f t="shared" si="1136"/>
        <v>790.94550651497616</v>
      </c>
      <c r="DH621" s="86">
        <f t="shared" si="1137"/>
        <v>0.16430882244707501</v>
      </c>
      <c r="DI621" s="86">
        <f t="shared" si="1138"/>
        <v>0.25501668078555034</v>
      </c>
      <c r="DJ621" s="86">
        <f t="shared" si="1139"/>
        <v>9.0143414087490772</v>
      </c>
      <c r="DK621" s="86">
        <f t="shared" si="1140"/>
        <v>-508.01476488562599</v>
      </c>
      <c r="DL621" s="86">
        <f t="shared" si="1198"/>
        <v>-508.01476488562599</v>
      </c>
      <c r="DM621" s="86">
        <f t="shared" si="1141"/>
        <v>-508.01476488562599</v>
      </c>
      <c r="DN621" s="85">
        <f t="shared" si="1142"/>
        <v>0</v>
      </c>
      <c r="DO621" s="85">
        <f t="shared" si="1189"/>
        <v>0</v>
      </c>
      <c r="DP621" s="85">
        <f t="shared" si="1143"/>
        <v>0</v>
      </c>
      <c r="DQ621" s="85">
        <f t="shared" si="1190"/>
        <v>0</v>
      </c>
      <c r="DR621" s="85">
        <f t="shared" si="1144"/>
        <v>0</v>
      </c>
      <c r="DS621" s="85">
        <f t="shared" si="1191"/>
        <v>0</v>
      </c>
      <c r="DT621" s="81"/>
      <c r="DU621" s="81"/>
      <c r="DV621" s="81">
        <f t="shared" si="1192"/>
        <v>0</v>
      </c>
      <c r="DW621" s="100"/>
    </row>
    <row r="622" spans="1:127" x14ac:dyDescent="0.2">
      <c r="A622" s="59">
        <f t="shared" si="1145"/>
        <v>82.266666666666538</v>
      </c>
      <c r="B622" s="44">
        <f t="shared" si="1146"/>
        <v>82266.666666666541</v>
      </c>
      <c r="C622" s="52">
        <f t="shared" si="1080"/>
        <v>133.33333333333334</v>
      </c>
      <c r="D622" s="50">
        <f t="shared" si="1081"/>
        <v>4</v>
      </c>
      <c r="E622" s="44">
        <f t="shared" si="1082"/>
        <v>4.13</v>
      </c>
      <c r="F622" s="47">
        <f t="shared" si="1083"/>
        <v>0.02</v>
      </c>
      <c r="G622" s="52">
        <f t="shared" si="1147"/>
        <v>2.4203558428955614E-2</v>
      </c>
      <c r="H622" s="57">
        <f t="shared" si="1148"/>
        <v>760.45107845462258</v>
      </c>
      <c r="I622" s="52">
        <f t="shared" si="1149"/>
        <v>0</v>
      </c>
      <c r="J622" s="54">
        <f t="shared" si="1150"/>
        <v>2449.8292732611953</v>
      </c>
      <c r="K622" s="46">
        <f t="shared" si="1193"/>
        <v>2449.8292732611953</v>
      </c>
      <c r="L622" s="80">
        <f t="shared" si="1084"/>
        <v>0</v>
      </c>
      <c r="M622" s="142">
        <f t="shared" si="1085"/>
        <v>0</v>
      </c>
      <c r="N622" s="60">
        <f t="shared" si="1086"/>
        <v>4.13</v>
      </c>
      <c r="O622" s="53">
        <f t="shared" si="1087"/>
        <v>0</v>
      </c>
      <c r="P622" s="58">
        <f t="shared" si="1151"/>
        <v>2.7977920905036924</v>
      </c>
      <c r="Q622" s="49">
        <f t="shared" si="1088"/>
        <v>2.7977920905036924</v>
      </c>
      <c r="R622" s="143">
        <f t="shared" si="1089"/>
        <v>0.02</v>
      </c>
      <c r="S622" s="51">
        <f t="shared" si="1152"/>
        <v>1.8763368929887253E-2</v>
      </c>
      <c r="T622" s="57">
        <f t="shared" si="1153"/>
        <v>777.03139099950522</v>
      </c>
      <c r="U622" s="53">
        <f t="shared" si="1090"/>
        <v>0</v>
      </c>
      <c r="V622" s="58">
        <f t="shared" si="1154"/>
        <v>2.798699907923806</v>
      </c>
      <c r="W622" s="49">
        <f t="shared" si="1091"/>
        <v>2.798699907923806</v>
      </c>
      <c r="X622" s="143">
        <f t="shared" si="1092"/>
        <v>0.02</v>
      </c>
      <c r="Y622" s="51">
        <f t="shared" si="1155"/>
        <v>1.81685471486315E-2</v>
      </c>
      <c r="Z622" s="57">
        <f t="shared" si="1156"/>
        <v>760.8428481783518</v>
      </c>
      <c r="AA622" s="53">
        <f t="shared" si="1093"/>
        <v>0</v>
      </c>
      <c r="AB622" s="58">
        <f t="shared" si="1157"/>
        <v>2.7978010114954568</v>
      </c>
      <c r="AC622" s="49">
        <f t="shared" si="1094"/>
        <v>2.7978010114954568</v>
      </c>
      <c r="AD622" s="143">
        <f t="shared" si="1095"/>
        <v>0.02</v>
      </c>
      <c r="AE622" s="49">
        <f t="shared" si="1194"/>
        <v>1.81158572997825E-2</v>
      </c>
      <c r="AF622" s="57">
        <f t="shared" si="1158"/>
        <v>757.79905480338368</v>
      </c>
      <c r="AG622" s="53">
        <f t="shared" si="1096"/>
        <v>0</v>
      </c>
      <c r="AH622" s="58">
        <f t="shared" si="1159"/>
        <v>2.7977476952676721</v>
      </c>
      <c r="AI622" s="49">
        <f t="shared" si="1097"/>
        <v>2.7977476952676721</v>
      </c>
      <c r="AJ622" s="143">
        <f t="shared" si="1098"/>
        <v>0.02</v>
      </c>
      <c r="AK622" s="51">
        <f t="shared" si="1160"/>
        <v>1.8116415624643903E-2</v>
      </c>
      <c r="AL622" s="57">
        <f t="shared" si="1161"/>
        <v>757.46882479151282</v>
      </c>
      <c r="AM622" s="53">
        <f t="shared" si="1099"/>
        <v>0</v>
      </c>
      <c r="AN622" s="58">
        <f t="shared" si="1162"/>
        <v>2.797744119518994</v>
      </c>
      <c r="AO622" s="49">
        <f t="shared" si="1100"/>
        <v>2.797744119518994</v>
      </c>
      <c r="AP622" s="143">
        <f t="shared" si="1101"/>
        <v>0.02</v>
      </c>
      <c r="AQ622" s="51">
        <f t="shared" si="1163"/>
        <v>1.8116711274376099E-2</v>
      </c>
      <c r="AR622" s="57">
        <f t="shared" si="1164"/>
        <v>757.43917317413184</v>
      </c>
      <c r="AS622" s="44">
        <f t="shared" si="1102"/>
        <v>4409.692691870152</v>
      </c>
      <c r="AT622" s="44">
        <f t="shared" si="1103"/>
        <v>1763.8770767480607</v>
      </c>
      <c r="AU622" s="44">
        <f t="shared" si="1104"/>
        <v>1102.423172967538</v>
      </c>
      <c r="AV622" s="47">
        <f t="shared" si="1105"/>
        <v>1.0940115975678841</v>
      </c>
      <c r="AW622" s="47">
        <f t="shared" si="1106"/>
        <v>6.4898125747769413</v>
      </c>
      <c r="AX622" s="86">
        <f t="shared" si="1107"/>
        <v>100.54870557144784</v>
      </c>
      <c r="AY622" s="86">
        <f t="shared" si="1108"/>
        <v>24.618475720105927</v>
      </c>
      <c r="AZ622" s="10">
        <f t="shared" si="1165"/>
        <v>24.618475720105927</v>
      </c>
      <c r="BA622" s="44">
        <f t="shared" si="1109"/>
        <v>24.618475720105927</v>
      </c>
      <c r="BB622" s="9">
        <f t="shared" si="1110"/>
        <v>24.618475720105927</v>
      </c>
      <c r="BC622" s="45">
        <f t="shared" si="1199"/>
        <v>3282.4634293474573</v>
      </c>
      <c r="BD622" s="9">
        <f t="shared" si="1111"/>
        <v>24.618475720105927</v>
      </c>
      <c r="BE622" s="45">
        <f t="shared" si="1195"/>
        <v>3282.4634293474573</v>
      </c>
      <c r="BF622" s="9">
        <f t="shared" si="1112"/>
        <v>24.618475720105927</v>
      </c>
      <c r="BG622" s="45">
        <f t="shared" si="1196"/>
        <v>3282.4634293474573</v>
      </c>
      <c r="BH622" s="58"/>
      <c r="BI622" s="58"/>
      <c r="BJ622" s="58">
        <f t="shared" si="1166"/>
        <v>-24.618475720105927</v>
      </c>
      <c r="BK622" s="97"/>
      <c r="BL622" s="44"/>
      <c r="BM622" s="82">
        <f t="shared" si="1167"/>
        <v>61.7</v>
      </c>
      <c r="BN622" s="86">
        <f t="shared" si="1168"/>
        <v>61700</v>
      </c>
      <c r="BO622" s="86">
        <f t="shared" si="1169"/>
        <v>100</v>
      </c>
      <c r="BP622" s="84">
        <f t="shared" si="1113"/>
        <v>4</v>
      </c>
      <c r="BQ622" s="84">
        <f t="shared" si="1114"/>
        <v>4.13</v>
      </c>
      <c r="BR622" s="84">
        <f t="shared" si="1115"/>
        <v>0.02</v>
      </c>
      <c r="BS622" s="84">
        <f t="shared" si="1170"/>
        <v>3.2011943074937856E-2</v>
      </c>
      <c r="BT622" s="84">
        <f t="shared" si="1171"/>
        <v>987.23752919781839</v>
      </c>
      <c r="BU622" s="84">
        <f t="shared" si="1172"/>
        <v>0</v>
      </c>
      <c r="BV622" s="83">
        <f t="shared" si="1173"/>
        <v>1760.8939811443915</v>
      </c>
      <c r="BW622" s="81">
        <f t="shared" si="1197"/>
        <v>1760.8939811443915</v>
      </c>
      <c r="BX622" s="83">
        <f t="shared" si="1116"/>
        <v>0</v>
      </c>
      <c r="BY622" s="141">
        <f t="shared" si="1117"/>
        <v>0</v>
      </c>
      <c r="BZ622" s="83">
        <f t="shared" si="1118"/>
        <v>4.13</v>
      </c>
      <c r="CA622" s="83">
        <f t="shared" si="1119"/>
        <v>0</v>
      </c>
      <c r="CB622" s="83">
        <f t="shared" si="1174"/>
        <v>2.8580362400509607</v>
      </c>
      <c r="CC622" s="83">
        <f t="shared" si="1120"/>
        <v>2.8580362400509607</v>
      </c>
      <c r="CD622" s="143">
        <f t="shared" si="1121"/>
        <v>0.02</v>
      </c>
      <c r="CE622" s="83">
        <f t="shared" si="1175"/>
        <v>1.7804523213569904E-2</v>
      </c>
      <c r="CF622" s="84">
        <f t="shared" si="1176"/>
        <v>974.99662231709578</v>
      </c>
      <c r="CG622" s="83">
        <f t="shared" si="1122"/>
        <v>0</v>
      </c>
      <c r="CH622" s="83">
        <f t="shared" si="1177"/>
        <v>2.8471600126516217</v>
      </c>
      <c r="CI622" s="83">
        <f t="shared" si="1123"/>
        <v>2.8471600126516217</v>
      </c>
      <c r="CJ622" s="143">
        <f t="shared" si="1124"/>
        <v>0.02</v>
      </c>
      <c r="CK622" s="83">
        <f t="shared" si="1178"/>
        <v>1.6996910799758631E-2</v>
      </c>
      <c r="CL622" s="84">
        <f t="shared" si="1179"/>
        <v>914.05915147311964</v>
      </c>
      <c r="CM622" s="83">
        <f t="shared" si="1125"/>
        <v>0</v>
      </c>
      <c r="CN622" s="83">
        <f t="shared" si="1180"/>
        <v>2.8014470709468995</v>
      </c>
      <c r="CO622" s="83">
        <f t="shared" si="1126"/>
        <v>2.8014470709468995</v>
      </c>
      <c r="CP622" s="143">
        <f t="shared" si="1127"/>
        <v>0.02</v>
      </c>
      <c r="CQ622" s="83">
        <f t="shared" si="1181"/>
        <v>1.715656450428393E-2</v>
      </c>
      <c r="CR622" s="84">
        <f t="shared" si="1182"/>
        <v>901.88473269594726</v>
      </c>
      <c r="CS622" s="83">
        <f t="shared" si="1128"/>
        <v>0</v>
      </c>
      <c r="CT622" s="83">
        <f t="shared" si="1183"/>
        <v>2.7939976071881656</v>
      </c>
      <c r="CU622" s="83">
        <f t="shared" si="1129"/>
        <v>2.7939976071881656</v>
      </c>
      <c r="CV622" s="143">
        <f t="shared" si="1130"/>
        <v>0.02</v>
      </c>
      <c r="CW622" s="83">
        <f t="shared" si="1184"/>
        <v>1.7184526987183993E-2</v>
      </c>
      <c r="CX622" s="84">
        <f t="shared" si="1185"/>
        <v>900.68736887015757</v>
      </c>
      <c r="CY622" s="83">
        <f t="shared" si="1131"/>
        <v>0</v>
      </c>
      <c r="CZ622" s="83">
        <f t="shared" si="1186"/>
        <v>2.7932952617510645</v>
      </c>
      <c r="DA622" s="83">
        <f t="shared" si="1132"/>
        <v>2.7932952617510645</v>
      </c>
      <c r="DB622" s="143">
        <f t="shared" si="1133"/>
        <v>0.02</v>
      </c>
      <c r="DC622" s="83">
        <f t="shared" si="1187"/>
        <v>1.7185446767325925E-2</v>
      </c>
      <c r="DD622" s="84">
        <f t="shared" si="1188"/>
        <v>900.63456347160945</v>
      </c>
      <c r="DE622" s="86">
        <f t="shared" si="1134"/>
        <v>3169.6091660599045</v>
      </c>
      <c r="DF622" s="86">
        <f t="shared" si="1135"/>
        <v>1267.8436664239618</v>
      </c>
      <c r="DG622" s="86">
        <f t="shared" si="1136"/>
        <v>792.40229151497613</v>
      </c>
      <c r="DH622" s="86">
        <f t="shared" si="1137"/>
        <v>0.16387420398321936</v>
      </c>
      <c r="DI622" s="86">
        <f t="shared" si="1138"/>
        <v>0.25377900122366054</v>
      </c>
      <c r="DJ622" s="86">
        <f t="shared" si="1139"/>
        <v>8.9323277529183969</v>
      </c>
      <c r="DK622" s="86">
        <f t="shared" si="1140"/>
        <v>-510.3773942907988</v>
      </c>
      <c r="DL622" s="86">
        <f t="shared" si="1198"/>
        <v>-510.3773942907988</v>
      </c>
      <c r="DM622" s="86">
        <f t="shared" si="1141"/>
        <v>-510.3773942907988</v>
      </c>
      <c r="DN622" s="85">
        <f t="shared" si="1142"/>
        <v>0</v>
      </c>
      <c r="DO622" s="85">
        <f t="shared" si="1189"/>
        <v>0</v>
      </c>
      <c r="DP622" s="85">
        <f t="shared" si="1143"/>
        <v>0</v>
      </c>
      <c r="DQ622" s="85">
        <f t="shared" si="1190"/>
        <v>0</v>
      </c>
      <c r="DR622" s="85">
        <f t="shared" si="1144"/>
        <v>0</v>
      </c>
      <c r="DS622" s="85">
        <f t="shared" si="1191"/>
        <v>0</v>
      </c>
      <c r="DT622" s="81"/>
      <c r="DU622" s="81"/>
      <c r="DV622" s="81">
        <f t="shared" si="1192"/>
        <v>0</v>
      </c>
      <c r="DW622" s="100"/>
    </row>
    <row r="623" spans="1:127" x14ac:dyDescent="0.2">
      <c r="A623" s="59">
        <f t="shared" si="1145"/>
        <v>82.399999999999878</v>
      </c>
      <c r="B623" s="44">
        <f t="shared" si="1146"/>
        <v>82399.999999999869</v>
      </c>
      <c r="C623" s="52">
        <f t="shared" si="1080"/>
        <v>133.33333333333334</v>
      </c>
      <c r="D623" s="50">
        <f t="shared" si="1081"/>
        <v>4</v>
      </c>
      <c r="E623" s="44">
        <f t="shared" si="1082"/>
        <v>4.13</v>
      </c>
      <c r="F623" s="47">
        <f t="shared" si="1083"/>
        <v>0.02</v>
      </c>
      <c r="G623" s="52">
        <f t="shared" si="1147"/>
        <v>2.4200891762288946E-2</v>
      </c>
      <c r="H623" s="57">
        <f t="shared" si="1148"/>
        <v>761.23242551178555</v>
      </c>
      <c r="I623" s="52">
        <f t="shared" si="1149"/>
        <v>0</v>
      </c>
      <c r="J623" s="54">
        <f t="shared" si="1150"/>
        <v>2454.145673261195</v>
      </c>
      <c r="K623" s="46">
        <f t="shared" si="1193"/>
        <v>2454.145673261195</v>
      </c>
      <c r="L623" s="80">
        <f t="shared" si="1084"/>
        <v>0</v>
      </c>
      <c r="M623" s="142">
        <f t="shared" si="1085"/>
        <v>0</v>
      </c>
      <c r="N623" s="60">
        <f t="shared" si="1086"/>
        <v>4.13</v>
      </c>
      <c r="O623" s="53">
        <f t="shared" si="1087"/>
        <v>0</v>
      </c>
      <c r="P623" s="58">
        <f t="shared" si="1151"/>
        <v>2.7981166963470181</v>
      </c>
      <c r="Q623" s="49">
        <f t="shared" si="1088"/>
        <v>2.7981166963470181</v>
      </c>
      <c r="R623" s="143">
        <f t="shared" si="1089"/>
        <v>0.02</v>
      </c>
      <c r="S623" s="51">
        <f t="shared" si="1152"/>
        <v>1.8760702263220585E-2</v>
      </c>
      <c r="T623" s="57">
        <f t="shared" si="1153"/>
        <v>777.92552632667923</v>
      </c>
      <c r="U623" s="53">
        <f t="shared" si="1090"/>
        <v>0</v>
      </c>
      <c r="V623" s="58">
        <f t="shared" si="1154"/>
        <v>2.7990834236748121</v>
      </c>
      <c r="W623" s="49">
        <f t="shared" si="1091"/>
        <v>2.7990834236748121</v>
      </c>
      <c r="X623" s="143">
        <f t="shared" si="1092"/>
        <v>0.02</v>
      </c>
      <c r="Y623" s="51">
        <f t="shared" si="1155"/>
        <v>1.8165880481964831E-2</v>
      </c>
      <c r="Z623" s="57">
        <f t="shared" si="1156"/>
        <v>761.70835546926025</v>
      </c>
      <c r="AA623" s="53">
        <f t="shared" si="1093"/>
        <v>0</v>
      </c>
      <c r="AB623" s="58">
        <f t="shared" si="1157"/>
        <v>2.7981290152979521</v>
      </c>
      <c r="AC623" s="49">
        <f t="shared" si="1094"/>
        <v>2.7981290152979521</v>
      </c>
      <c r="AD623" s="143">
        <f t="shared" si="1095"/>
        <v>0.02</v>
      </c>
      <c r="AE623" s="49">
        <f t="shared" si="1194"/>
        <v>1.8113190633115832E-2</v>
      </c>
      <c r="AF623" s="57">
        <f t="shared" si="1158"/>
        <v>758.66232915787475</v>
      </c>
      <c r="AG623" s="53">
        <f t="shared" si="1096"/>
        <v>0</v>
      </c>
      <c r="AH623" s="58">
        <f t="shared" si="1159"/>
        <v>2.7980656781284194</v>
      </c>
      <c r="AI623" s="49">
        <f t="shared" si="1097"/>
        <v>2.7980656781284194</v>
      </c>
      <c r="AJ623" s="143">
        <f t="shared" si="1098"/>
        <v>0.02</v>
      </c>
      <c r="AK623" s="51">
        <f t="shared" si="1160"/>
        <v>1.8113748957977235E-2</v>
      </c>
      <c r="AL623" s="57">
        <f t="shared" si="1161"/>
        <v>758.33214220558614</v>
      </c>
      <c r="AM623" s="53">
        <f t="shared" si="1099"/>
        <v>0</v>
      </c>
      <c r="AN623" s="58">
        <f t="shared" si="1162"/>
        <v>2.7980610214747714</v>
      </c>
      <c r="AO623" s="49">
        <f t="shared" si="1100"/>
        <v>2.7980610214747714</v>
      </c>
      <c r="AP623" s="143">
        <f t="shared" si="1101"/>
        <v>0.02</v>
      </c>
      <c r="AQ623" s="51">
        <f t="shared" si="1163"/>
        <v>1.8114044607709431E-2</v>
      </c>
      <c r="AR623" s="57">
        <f t="shared" si="1164"/>
        <v>758.30250578150674</v>
      </c>
      <c r="AS623" s="44">
        <f t="shared" si="1102"/>
        <v>4417.4622118701509</v>
      </c>
      <c r="AT623" s="44">
        <f t="shared" si="1103"/>
        <v>1766.9848847480603</v>
      </c>
      <c r="AU623" s="44">
        <f t="shared" si="1104"/>
        <v>1104.3655529675377</v>
      </c>
      <c r="AV623" s="47">
        <f t="shared" si="1105"/>
        <v>1.0880031655964357</v>
      </c>
      <c r="AW623" s="47">
        <f t="shared" si="1106"/>
        <v>6.4229732051801811</v>
      </c>
      <c r="AX623" s="86">
        <f t="shared" si="1107"/>
        <v>98.892329255730175</v>
      </c>
      <c r="AY623" s="86">
        <f t="shared" si="1108"/>
        <v>24.132492583198864</v>
      </c>
      <c r="AZ623" s="10">
        <f t="shared" si="1165"/>
        <v>24.132492583198864</v>
      </c>
      <c r="BA623" s="44">
        <f t="shared" si="1109"/>
        <v>24.132492583198864</v>
      </c>
      <c r="BB623" s="9">
        <f t="shared" si="1110"/>
        <v>24.132492583198864</v>
      </c>
      <c r="BC623" s="45">
        <f t="shared" si="1199"/>
        <v>3217.6656777598487</v>
      </c>
      <c r="BD623" s="9">
        <f t="shared" si="1111"/>
        <v>24.132492583198864</v>
      </c>
      <c r="BE623" s="45">
        <f t="shared" si="1195"/>
        <v>3217.6656777598487</v>
      </c>
      <c r="BF623" s="9">
        <f t="shared" si="1112"/>
        <v>24.132492583198864</v>
      </c>
      <c r="BG623" s="45">
        <f t="shared" si="1196"/>
        <v>3217.6656777598487</v>
      </c>
      <c r="BH623" s="58"/>
      <c r="BI623" s="58"/>
      <c r="BJ623" s="58">
        <f t="shared" si="1166"/>
        <v>-24.132492583198864</v>
      </c>
      <c r="BK623" s="97"/>
      <c r="BL623" s="44"/>
      <c r="BM623" s="82">
        <f t="shared" si="1167"/>
        <v>61.800000000000004</v>
      </c>
      <c r="BN623" s="86">
        <f t="shared" si="1168"/>
        <v>61800</v>
      </c>
      <c r="BO623" s="86">
        <f t="shared" si="1169"/>
        <v>100</v>
      </c>
      <c r="BP623" s="84">
        <f t="shared" si="1113"/>
        <v>4</v>
      </c>
      <c r="BQ623" s="84">
        <f t="shared" si="1114"/>
        <v>4.13</v>
      </c>
      <c r="BR623" s="84">
        <f t="shared" si="1115"/>
        <v>0.02</v>
      </c>
      <c r="BS623" s="84">
        <f t="shared" si="1170"/>
        <v>3.2009943074937854E-2</v>
      </c>
      <c r="BT623" s="84">
        <f t="shared" si="1171"/>
        <v>988.01261256525027</v>
      </c>
      <c r="BU623" s="84">
        <f t="shared" si="1172"/>
        <v>0</v>
      </c>
      <c r="BV623" s="83">
        <f t="shared" si="1173"/>
        <v>1764.1312811443916</v>
      </c>
      <c r="BW623" s="81">
        <f t="shared" si="1197"/>
        <v>1764.1312811443916</v>
      </c>
      <c r="BX623" s="83">
        <f t="shared" si="1116"/>
        <v>0</v>
      </c>
      <c r="BY623" s="141">
        <f t="shared" si="1117"/>
        <v>0</v>
      </c>
      <c r="BZ623" s="83">
        <f t="shared" si="1118"/>
        <v>4.13</v>
      </c>
      <c r="CA623" s="83">
        <f t="shared" si="1119"/>
        <v>0</v>
      </c>
      <c r="CB623" s="83">
        <f t="shared" si="1174"/>
        <v>2.8589519835140069</v>
      </c>
      <c r="CC623" s="83">
        <f t="shared" si="1120"/>
        <v>2.8589519835140069</v>
      </c>
      <c r="CD623" s="143">
        <f t="shared" si="1121"/>
        <v>0.02</v>
      </c>
      <c r="CE623" s="83">
        <f t="shared" si="1175"/>
        <v>1.7802523213569905E-2</v>
      </c>
      <c r="CF623" s="84">
        <f t="shared" si="1176"/>
        <v>975.61955084977433</v>
      </c>
      <c r="CG623" s="83">
        <f t="shared" si="1122"/>
        <v>0</v>
      </c>
      <c r="CH623" s="83">
        <f t="shared" si="1177"/>
        <v>2.8479088195351752</v>
      </c>
      <c r="CI623" s="83">
        <f t="shared" si="1123"/>
        <v>2.8479088195351752</v>
      </c>
      <c r="CJ623" s="143">
        <f t="shared" si="1124"/>
        <v>0.02</v>
      </c>
      <c r="CK623" s="83">
        <f t="shared" si="1178"/>
        <v>1.6994910799758633E-2</v>
      </c>
      <c r="CL623" s="84">
        <f t="shared" si="1179"/>
        <v>914.65609406588703</v>
      </c>
      <c r="CM623" s="83">
        <f t="shared" si="1125"/>
        <v>0</v>
      </c>
      <c r="CN623" s="83">
        <f t="shared" si="1180"/>
        <v>2.8020410785257788</v>
      </c>
      <c r="CO623" s="83">
        <f t="shared" si="1126"/>
        <v>2.8020410785257788</v>
      </c>
      <c r="CP623" s="143">
        <f t="shared" si="1127"/>
        <v>0.02</v>
      </c>
      <c r="CQ623" s="83">
        <f t="shared" si="1181"/>
        <v>1.7154564504283931E-2</v>
      </c>
      <c r="CR623" s="84">
        <f t="shared" si="1182"/>
        <v>902.49711494232986</v>
      </c>
      <c r="CS623" s="83">
        <f t="shared" si="1128"/>
        <v>0</v>
      </c>
      <c r="CT623" s="83">
        <f t="shared" si="1183"/>
        <v>2.7945743324287795</v>
      </c>
      <c r="CU623" s="83">
        <f t="shared" si="1129"/>
        <v>2.7945743324287795</v>
      </c>
      <c r="CV623" s="143">
        <f t="shared" si="1130"/>
        <v>0.02</v>
      </c>
      <c r="CW623" s="83">
        <f t="shared" si="1184"/>
        <v>1.7182526987183994E-2</v>
      </c>
      <c r="CX623" s="84">
        <f t="shared" si="1185"/>
        <v>901.30238467915376</v>
      </c>
      <c r="CY623" s="83">
        <f t="shared" si="1131"/>
        <v>0</v>
      </c>
      <c r="CZ623" s="83">
        <f t="shared" si="1186"/>
        <v>2.7938708639061627</v>
      </c>
      <c r="DA623" s="83">
        <f t="shared" si="1132"/>
        <v>2.7938708639061627</v>
      </c>
      <c r="DB623" s="143">
        <f t="shared" si="1133"/>
        <v>0.02</v>
      </c>
      <c r="DC623" s="83">
        <f t="shared" si="1187"/>
        <v>1.7183446767325927E-2</v>
      </c>
      <c r="DD623" s="84">
        <f t="shared" si="1188"/>
        <v>901.24976684816033</v>
      </c>
      <c r="DE623" s="86">
        <f t="shared" si="1134"/>
        <v>3175.4363060599044</v>
      </c>
      <c r="DF623" s="86">
        <f t="shared" si="1135"/>
        <v>1270.1745224239617</v>
      </c>
      <c r="DG623" s="86">
        <f t="shared" si="1136"/>
        <v>793.8590765149761</v>
      </c>
      <c r="DH623" s="86">
        <f t="shared" si="1137"/>
        <v>0.16344132805224026</v>
      </c>
      <c r="DI623" s="86">
        <f t="shared" si="1138"/>
        <v>0.25254901137539615</v>
      </c>
      <c r="DJ623" s="86">
        <f t="shared" si="1139"/>
        <v>8.8511710677468809</v>
      </c>
      <c r="DK623" s="86">
        <f t="shared" si="1140"/>
        <v>-512.73864392516248</v>
      </c>
      <c r="DL623" s="86">
        <f t="shared" si="1198"/>
        <v>-512.73864392516248</v>
      </c>
      <c r="DM623" s="86">
        <f t="shared" si="1141"/>
        <v>-512.73864392516248</v>
      </c>
      <c r="DN623" s="85">
        <f t="shared" si="1142"/>
        <v>0</v>
      </c>
      <c r="DO623" s="85">
        <f t="shared" si="1189"/>
        <v>0</v>
      </c>
      <c r="DP623" s="85">
        <f t="shared" si="1143"/>
        <v>0</v>
      </c>
      <c r="DQ623" s="85">
        <f t="shared" si="1190"/>
        <v>0</v>
      </c>
      <c r="DR623" s="85">
        <f t="shared" si="1144"/>
        <v>0</v>
      </c>
      <c r="DS623" s="85">
        <f t="shared" si="1191"/>
        <v>0</v>
      </c>
      <c r="DT623" s="81"/>
      <c r="DU623" s="81"/>
      <c r="DV623" s="81">
        <f t="shared" si="1192"/>
        <v>0</v>
      </c>
      <c r="DW623" s="100"/>
    </row>
    <row r="624" spans="1:127" x14ac:dyDescent="0.2">
      <c r="A624" s="59">
        <f t="shared" si="1145"/>
        <v>82.533333333333204</v>
      </c>
      <c r="B624" s="44">
        <f t="shared" si="1146"/>
        <v>82533.333333333198</v>
      </c>
      <c r="C624" s="52">
        <f t="shared" si="1080"/>
        <v>133.33333333333334</v>
      </c>
      <c r="D624" s="50">
        <f t="shared" si="1081"/>
        <v>4</v>
      </c>
      <c r="E624" s="44">
        <f t="shared" si="1082"/>
        <v>4.13</v>
      </c>
      <c r="F624" s="47">
        <f t="shared" si="1083"/>
        <v>0.02</v>
      </c>
      <c r="G624" s="52">
        <f t="shared" si="1147"/>
        <v>2.4198225095622278E-2</v>
      </c>
      <c r="H624" s="57">
        <f t="shared" si="1148"/>
        <v>762.01368647801496</v>
      </c>
      <c r="I624" s="52">
        <f t="shared" si="1149"/>
        <v>0</v>
      </c>
      <c r="J624" s="54">
        <f t="shared" si="1150"/>
        <v>2458.4620732611952</v>
      </c>
      <c r="K624" s="46">
        <f t="shared" si="1193"/>
        <v>2458.4620732611952</v>
      </c>
      <c r="L624" s="80">
        <f t="shared" si="1084"/>
        <v>0</v>
      </c>
      <c r="M624" s="142">
        <f t="shared" si="1085"/>
        <v>0</v>
      </c>
      <c r="N624" s="60">
        <f t="shared" si="1086"/>
        <v>4.13</v>
      </c>
      <c r="O624" s="53">
        <f t="shared" si="1087"/>
        <v>0</v>
      </c>
      <c r="P624" s="58">
        <f t="shared" si="1151"/>
        <v>2.7984434861058181</v>
      </c>
      <c r="Q624" s="49">
        <f t="shared" si="1088"/>
        <v>2.7984434861058181</v>
      </c>
      <c r="R624" s="143">
        <f t="shared" si="1089"/>
        <v>0.02</v>
      </c>
      <c r="S624" s="51">
        <f t="shared" si="1152"/>
        <v>1.8758035596553917E-2</v>
      </c>
      <c r="T624" s="57">
        <f t="shared" si="1153"/>
        <v>778.81943085679302</v>
      </c>
      <c r="U624" s="53">
        <f t="shared" si="1090"/>
        <v>0</v>
      </c>
      <c r="V624" s="58">
        <f t="shared" si="1154"/>
        <v>2.7994698021299436</v>
      </c>
      <c r="W624" s="49">
        <f t="shared" si="1091"/>
        <v>2.7994698021299436</v>
      </c>
      <c r="X624" s="143">
        <f t="shared" si="1092"/>
        <v>0.02</v>
      </c>
      <c r="Y624" s="51">
        <f t="shared" si="1155"/>
        <v>1.8163213815298163E-2</v>
      </c>
      <c r="Z624" s="57">
        <f t="shared" si="1156"/>
        <v>762.573617147184</v>
      </c>
      <c r="AA624" s="53">
        <f t="shared" si="1093"/>
        <v>0</v>
      </c>
      <c r="AB624" s="58">
        <f t="shared" si="1157"/>
        <v>2.7984597214939972</v>
      </c>
      <c r="AC624" s="49">
        <f t="shared" si="1094"/>
        <v>2.7984597214939972</v>
      </c>
      <c r="AD624" s="143">
        <f t="shared" si="1095"/>
        <v>0.02</v>
      </c>
      <c r="AE624" s="49">
        <f t="shared" si="1194"/>
        <v>1.8110523966449164E-2</v>
      </c>
      <c r="AF624" s="57">
        <f t="shared" si="1158"/>
        <v>759.52537524811385</v>
      </c>
      <c r="AG624" s="53">
        <f t="shared" si="1096"/>
        <v>0</v>
      </c>
      <c r="AH624" s="58">
        <f t="shared" si="1159"/>
        <v>2.7983863551257588</v>
      </c>
      <c r="AI624" s="49">
        <f t="shared" si="1097"/>
        <v>2.7983863551257588</v>
      </c>
      <c r="AJ624" s="143">
        <f t="shared" si="1098"/>
        <v>0.02</v>
      </c>
      <c r="AK624" s="51">
        <f t="shared" si="1160"/>
        <v>1.8111082291310567E-2</v>
      </c>
      <c r="AL624" s="57">
        <f t="shared" si="1161"/>
        <v>759.19523443706225</v>
      </c>
      <c r="AM624" s="53">
        <f t="shared" si="1099"/>
        <v>0</v>
      </c>
      <c r="AN624" s="58">
        <f t="shared" si="1162"/>
        <v>2.7983806185393636</v>
      </c>
      <c r="AO624" s="49">
        <f t="shared" si="1100"/>
        <v>2.7983806185393636</v>
      </c>
      <c r="AP624" s="143">
        <f t="shared" si="1101"/>
        <v>0.02</v>
      </c>
      <c r="AQ624" s="51">
        <f t="shared" si="1163"/>
        <v>1.8111377941042762E-2</v>
      </c>
      <c r="AR624" s="57">
        <f t="shared" si="1164"/>
        <v>759.16561353769282</v>
      </c>
      <c r="AS624" s="44">
        <f t="shared" si="1102"/>
        <v>4425.2317318701507</v>
      </c>
      <c r="AT624" s="44">
        <f t="shared" si="1103"/>
        <v>1770.0926927480602</v>
      </c>
      <c r="AU624" s="44">
        <f t="shared" si="1104"/>
        <v>1106.3079329675377</v>
      </c>
      <c r="AV624" s="47">
        <f t="shared" si="1105"/>
        <v>1.0820392492983859</v>
      </c>
      <c r="AW624" s="47">
        <f t="shared" si="1106"/>
        <v>6.3569494096558348</v>
      </c>
      <c r="AX624" s="86">
        <f t="shared" si="1107"/>
        <v>97.266361477671794</v>
      </c>
      <c r="AY624" s="86">
        <f t="shared" si="1108"/>
        <v>23.651679114229456</v>
      </c>
      <c r="AZ624" s="10">
        <f t="shared" si="1165"/>
        <v>23.651679114229456</v>
      </c>
      <c r="BA624" s="44">
        <f t="shared" si="1109"/>
        <v>23.651679114229456</v>
      </c>
      <c r="BB624" s="9">
        <f t="shared" si="1110"/>
        <v>23.651679114229456</v>
      </c>
      <c r="BC624" s="45">
        <f t="shared" si="1199"/>
        <v>3153.5572152305945</v>
      </c>
      <c r="BD624" s="9">
        <f t="shared" si="1111"/>
        <v>23.651679114229456</v>
      </c>
      <c r="BE624" s="45">
        <f t="shared" si="1195"/>
        <v>3153.5572152305945</v>
      </c>
      <c r="BF624" s="9">
        <f t="shared" si="1112"/>
        <v>23.651679114229456</v>
      </c>
      <c r="BG624" s="45">
        <f t="shared" si="1196"/>
        <v>3153.5572152305945</v>
      </c>
      <c r="BH624" s="58"/>
      <c r="BI624" s="58"/>
      <c r="BJ624" s="58">
        <f t="shared" si="1166"/>
        <v>-23.651679114229456</v>
      </c>
      <c r="BK624" s="97"/>
      <c r="BL624" s="44"/>
      <c r="BM624" s="82">
        <f t="shared" si="1167"/>
        <v>61.9</v>
      </c>
      <c r="BN624" s="86">
        <f t="shared" si="1168"/>
        <v>61900</v>
      </c>
      <c r="BO624" s="86">
        <f t="shared" si="1169"/>
        <v>100</v>
      </c>
      <c r="BP624" s="84">
        <f t="shared" si="1113"/>
        <v>4</v>
      </c>
      <c r="BQ624" s="84">
        <f t="shared" si="1114"/>
        <v>4.13</v>
      </c>
      <c r="BR624" s="84">
        <f t="shared" si="1115"/>
        <v>0.02</v>
      </c>
      <c r="BS624" s="84">
        <f t="shared" si="1170"/>
        <v>3.2007943074937852E-2</v>
      </c>
      <c r="BT624" s="84">
        <f t="shared" si="1171"/>
        <v>988.78764750653204</v>
      </c>
      <c r="BU624" s="84">
        <f t="shared" si="1172"/>
        <v>0</v>
      </c>
      <c r="BV624" s="83">
        <f t="shared" si="1173"/>
        <v>1767.3685811443916</v>
      </c>
      <c r="BW624" s="81">
        <f t="shared" si="1197"/>
        <v>1767.3685811443916</v>
      </c>
      <c r="BX624" s="83">
        <f t="shared" si="1116"/>
        <v>0</v>
      </c>
      <c r="BY624" s="141">
        <f t="shared" si="1117"/>
        <v>0</v>
      </c>
      <c r="BZ624" s="83">
        <f t="shared" si="1118"/>
        <v>4.13</v>
      </c>
      <c r="CA624" s="83">
        <f t="shared" si="1119"/>
        <v>0</v>
      </c>
      <c r="CB624" s="83">
        <f t="shared" si="1174"/>
        <v>2.8598698283941149</v>
      </c>
      <c r="CC624" s="83">
        <f t="shared" si="1120"/>
        <v>2.8598698283941149</v>
      </c>
      <c r="CD624" s="143">
        <f t="shared" si="1121"/>
        <v>0.02</v>
      </c>
      <c r="CE624" s="83">
        <f t="shared" si="1175"/>
        <v>1.7800523213569907E-2</v>
      </c>
      <c r="CF624" s="84">
        <f t="shared" si="1176"/>
        <v>976.24220989813261</v>
      </c>
      <c r="CG624" s="83">
        <f t="shared" si="1122"/>
        <v>0</v>
      </c>
      <c r="CH624" s="83">
        <f t="shared" si="1177"/>
        <v>2.8486587554209848</v>
      </c>
      <c r="CI624" s="83">
        <f t="shared" si="1123"/>
        <v>2.8486587554209848</v>
      </c>
      <c r="CJ624" s="143">
        <f t="shared" si="1124"/>
        <v>0.02</v>
      </c>
      <c r="CK624" s="83">
        <f t="shared" si="1178"/>
        <v>1.6992910799758634E-2</v>
      </c>
      <c r="CL624" s="84">
        <f t="shared" si="1179"/>
        <v>915.25280947626777</v>
      </c>
      <c r="CM624" s="83">
        <f t="shared" si="1125"/>
        <v>0</v>
      </c>
      <c r="CN624" s="83">
        <f t="shared" si="1180"/>
        <v>2.8026361817045746</v>
      </c>
      <c r="CO624" s="83">
        <f t="shared" si="1126"/>
        <v>2.8026361817045746</v>
      </c>
      <c r="CP624" s="143">
        <f t="shared" si="1127"/>
        <v>0.02</v>
      </c>
      <c r="CQ624" s="83">
        <f t="shared" si="1181"/>
        <v>1.7152564504283933E-2</v>
      </c>
      <c r="CR624" s="84">
        <f t="shared" si="1182"/>
        <v>903.10929599262727</v>
      </c>
      <c r="CS624" s="83">
        <f t="shared" si="1128"/>
        <v>0</v>
      </c>
      <c r="CT624" s="83">
        <f t="shared" si="1183"/>
        <v>2.7951522465773131</v>
      </c>
      <c r="CU624" s="83">
        <f t="shared" si="1129"/>
        <v>2.7951522465773131</v>
      </c>
      <c r="CV624" s="143">
        <f t="shared" si="1130"/>
        <v>0.02</v>
      </c>
      <c r="CW624" s="83">
        <f t="shared" si="1184"/>
        <v>1.7180526987183996E-2</v>
      </c>
      <c r="CX624" s="84">
        <f t="shared" si="1185"/>
        <v>901.91720199812096</v>
      </c>
      <c r="CY624" s="83">
        <f t="shared" si="1131"/>
        <v>0</v>
      </c>
      <c r="CZ624" s="83">
        <f t="shared" si="1186"/>
        <v>2.7944476692106144</v>
      </c>
      <c r="DA624" s="83">
        <f t="shared" si="1132"/>
        <v>2.7944476692106144</v>
      </c>
      <c r="DB624" s="143">
        <f t="shared" si="1133"/>
        <v>0.02</v>
      </c>
      <c r="DC624" s="83">
        <f t="shared" si="1187"/>
        <v>1.7181446767325928E-2</v>
      </c>
      <c r="DD624" s="84">
        <f t="shared" si="1188"/>
        <v>901.86477189328627</v>
      </c>
      <c r="DE624" s="86">
        <f t="shared" si="1134"/>
        <v>3181.2634460599047</v>
      </c>
      <c r="DF624" s="86">
        <f t="shared" si="1135"/>
        <v>1272.5053784239619</v>
      </c>
      <c r="DG624" s="86">
        <f t="shared" si="1136"/>
        <v>795.31586151497618</v>
      </c>
      <c r="DH624" s="86">
        <f t="shared" si="1137"/>
        <v>0.16301018589611191</v>
      </c>
      <c r="DI624" s="86">
        <f t="shared" si="1138"/>
        <v>0.25132665473404497</v>
      </c>
      <c r="DJ624" s="86">
        <f t="shared" si="1139"/>
        <v>8.770861355266538</v>
      </c>
      <c r="DK624" s="86">
        <f t="shared" si="1140"/>
        <v>-515.0985141681972</v>
      </c>
      <c r="DL624" s="86">
        <f t="shared" si="1198"/>
        <v>-515.0985141681972</v>
      </c>
      <c r="DM624" s="86">
        <f t="shared" si="1141"/>
        <v>-515.0985141681972</v>
      </c>
      <c r="DN624" s="85">
        <f t="shared" si="1142"/>
        <v>0</v>
      </c>
      <c r="DO624" s="85">
        <f t="shared" si="1189"/>
        <v>0</v>
      </c>
      <c r="DP624" s="85">
        <f t="shared" si="1143"/>
        <v>0</v>
      </c>
      <c r="DQ624" s="85">
        <f t="shared" si="1190"/>
        <v>0</v>
      </c>
      <c r="DR624" s="85">
        <f t="shared" si="1144"/>
        <v>0</v>
      </c>
      <c r="DS624" s="85">
        <f t="shared" si="1191"/>
        <v>0</v>
      </c>
      <c r="DT624" s="81"/>
      <c r="DU624" s="81"/>
      <c r="DV624" s="81">
        <f t="shared" si="1192"/>
        <v>0</v>
      </c>
      <c r="DW624" s="100"/>
    </row>
    <row r="625" spans="1:127" x14ac:dyDescent="0.2">
      <c r="A625" s="59">
        <f t="shared" si="1145"/>
        <v>82.666666666666529</v>
      </c>
      <c r="B625" s="44">
        <f t="shared" si="1146"/>
        <v>82666.666666666526</v>
      </c>
      <c r="C625" s="52">
        <f t="shared" si="1080"/>
        <v>133.33333333333334</v>
      </c>
      <c r="D625" s="50">
        <f t="shared" si="1081"/>
        <v>4</v>
      </c>
      <c r="E625" s="44">
        <f t="shared" si="1082"/>
        <v>4.13</v>
      </c>
      <c r="F625" s="47">
        <f t="shared" si="1083"/>
        <v>0.02</v>
      </c>
      <c r="G625" s="52">
        <f t="shared" si="1147"/>
        <v>2.419555842895561E-2</v>
      </c>
      <c r="H625" s="57">
        <f t="shared" si="1148"/>
        <v>762.79486135331081</v>
      </c>
      <c r="I625" s="52">
        <f t="shared" si="1149"/>
        <v>0</v>
      </c>
      <c r="J625" s="54">
        <f t="shared" si="1150"/>
        <v>2462.7784732611949</v>
      </c>
      <c r="K625" s="46">
        <f t="shared" si="1193"/>
        <v>2462.7784732611949</v>
      </c>
      <c r="L625" s="80">
        <f t="shared" si="1084"/>
        <v>0</v>
      </c>
      <c r="M625" s="142">
        <f t="shared" si="1085"/>
        <v>0</v>
      </c>
      <c r="N625" s="60">
        <f t="shared" si="1086"/>
        <v>4.13</v>
      </c>
      <c r="O625" s="53">
        <f t="shared" si="1087"/>
        <v>0</v>
      </c>
      <c r="P625" s="58">
        <f t="shared" si="1151"/>
        <v>2.7987724585349811</v>
      </c>
      <c r="Q625" s="49">
        <f t="shared" si="1088"/>
        <v>2.7987724585349811</v>
      </c>
      <c r="R625" s="143">
        <f t="shared" si="1089"/>
        <v>0.02</v>
      </c>
      <c r="S625" s="51">
        <f t="shared" si="1152"/>
        <v>1.8755368929887248E-2</v>
      </c>
      <c r="T625" s="57">
        <f t="shared" si="1153"/>
        <v>779.7131039459631</v>
      </c>
      <c r="U625" s="53">
        <f t="shared" si="1090"/>
        <v>0</v>
      </c>
      <c r="V625" s="58">
        <f t="shared" si="1154"/>
        <v>2.7998590402317332</v>
      </c>
      <c r="W625" s="49">
        <f t="shared" si="1091"/>
        <v>2.7998590402317332</v>
      </c>
      <c r="X625" s="143">
        <f t="shared" si="1092"/>
        <v>0.02</v>
      </c>
      <c r="Y625" s="51">
        <f t="shared" si="1155"/>
        <v>1.8160547148631495E-2</v>
      </c>
      <c r="Z625" s="57">
        <f t="shared" si="1156"/>
        <v>763.43863239486393</v>
      </c>
      <c r="AA625" s="53">
        <f t="shared" si="1093"/>
        <v>0</v>
      </c>
      <c r="AB625" s="58">
        <f t="shared" si="1157"/>
        <v>2.798793126935605</v>
      </c>
      <c r="AC625" s="49">
        <f t="shared" si="1094"/>
        <v>2.798793126935605</v>
      </c>
      <c r="AD625" s="143">
        <f t="shared" si="1095"/>
        <v>0.02</v>
      </c>
      <c r="AE625" s="49">
        <f t="shared" si="1194"/>
        <v>1.8107857299782495E-2</v>
      </c>
      <c r="AF625" s="57">
        <f t="shared" si="1158"/>
        <v>760.3881922944114</v>
      </c>
      <c r="AG625" s="53">
        <f t="shared" si="1096"/>
        <v>0</v>
      </c>
      <c r="AH625" s="58">
        <f t="shared" si="1159"/>
        <v>2.7987097232793001</v>
      </c>
      <c r="AI625" s="49">
        <f t="shared" si="1097"/>
        <v>2.7987097232793001</v>
      </c>
      <c r="AJ625" s="143">
        <f t="shared" si="1098"/>
        <v>0.02</v>
      </c>
      <c r="AK625" s="51">
        <f t="shared" si="1160"/>
        <v>1.8108415624643898E-2</v>
      </c>
      <c r="AL625" s="57">
        <f t="shared" si="1161"/>
        <v>760.05810070639427</v>
      </c>
      <c r="AM625" s="53">
        <f t="shared" si="1099"/>
        <v>0</v>
      </c>
      <c r="AN625" s="58">
        <f t="shared" si="1162"/>
        <v>2.7987029077605268</v>
      </c>
      <c r="AO625" s="49">
        <f t="shared" si="1100"/>
        <v>2.7987029077605268</v>
      </c>
      <c r="AP625" s="143">
        <f t="shared" si="1101"/>
        <v>0.02</v>
      </c>
      <c r="AQ625" s="51">
        <f t="shared" si="1163"/>
        <v>1.8108711274376094E-2</v>
      </c>
      <c r="AR625" s="57">
        <f t="shared" si="1164"/>
        <v>760.02849566257748</v>
      </c>
      <c r="AS625" s="44">
        <f t="shared" si="1102"/>
        <v>4433.0012518701506</v>
      </c>
      <c r="AT625" s="44">
        <f t="shared" si="1103"/>
        <v>1773.2005007480602</v>
      </c>
      <c r="AU625" s="44">
        <f t="shared" si="1104"/>
        <v>1108.2503129675376</v>
      </c>
      <c r="AV625" s="47">
        <f t="shared" si="1105"/>
        <v>1.0761194508136303</v>
      </c>
      <c r="AW625" s="47">
        <f t="shared" si="1106"/>
        <v>6.2917298768575449</v>
      </c>
      <c r="AX625" s="86">
        <f t="shared" si="1107"/>
        <v>95.670191423957306</v>
      </c>
      <c r="AY625" s="86">
        <f t="shared" si="1108"/>
        <v>23.176025479062417</v>
      </c>
      <c r="AZ625" s="10">
        <f t="shared" si="1165"/>
        <v>23.176025479062417</v>
      </c>
      <c r="BA625" s="44">
        <f t="shared" si="1109"/>
        <v>23.176025479062417</v>
      </c>
      <c r="BB625" s="9">
        <f t="shared" si="1110"/>
        <v>23.176025479062417</v>
      </c>
      <c r="BC625" s="45">
        <f t="shared" si="1199"/>
        <v>3090.1367305416557</v>
      </c>
      <c r="BD625" s="9">
        <f t="shared" si="1111"/>
        <v>23.176025479062417</v>
      </c>
      <c r="BE625" s="45">
        <f t="shared" si="1195"/>
        <v>3090.1367305416557</v>
      </c>
      <c r="BF625" s="9">
        <f t="shared" si="1112"/>
        <v>23.176025479062417</v>
      </c>
      <c r="BG625" s="45">
        <f t="shared" si="1196"/>
        <v>3090.1367305416557</v>
      </c>
      <c r="BH625" s="58"/>
      <c r="BI625" s="58"/>
      <c r="BJ625" s="58">
        <f t="shared" si="1166"/>
        <v>-23.176025479062417</v>
      </c>
      <c r="BK625" s="97"/>
      <c r="BL625" s="44"/>
      <c r="BM625" s="82">
        <f t="shared" si="1167"/>
        <v>62</v>
      </c>
      <c r="BN625" s="86">
        <f t="shared" si="1168"/>
        <v>62000</v>
      </c>
      <c r="BO625" s="86">
        <f t="shared" si="1169"/>
        <v>100</v>
      </c>
      <c r="BP625" s="84">
        <f t="shared" si="1113"/>
        <v>4</v>
      </c>
      <c r="BQ625" s="84">
        <f t="shared" si="1114"/>
        <v>4.13</v>
      </c>
      <c r="BR625" s="84">
        <f t="shared" si="1115"/>
        <v>0.02</v>
      </c>
      <c r="BS625" s="84">
        <f t="shared" si="1170"/>
        <v>3.200594307493785E-2</v>
      </c>
      <c r="BT625" s="84">
        <f t="shared" si="1171"/>
        <v>989.56263402166371</v>
      </c>
      <c r="BU625" s="84">
        <f t="shared" si="1172"/>
        <v>0</v>
      </c>
      <c r="BV625" s="83">
        <f t="shared" si="1173"/>
        <v>1770.6058811443916</v>
      </c>
      <c r="BW625" s="81">
        <f t="shared" si="1197"/>
        <v>1770.6058811443916</v>
      </c>
      <c r="BX625" s="83">
        <f t="shared" si="1116"/>
        <v>0</v>
      </c>
      <c r="BY625" s="141">
        <f t="shared" si="1117"/>
        <v>0</v>
      </c>
      <c r="BZ625" s="83">
        <f t="shared" si="1118"/>
        <v>4.13</v>
      </c>
      <c r="CA625" s="83">
        <f t="shared" si="1119"/>
        <v>0</v>
      </c>
      <c r="CB625" s="83">
        <f t="shared" si="1174"/>
        <v>2.8607897745592892</v>
      </c>
      <c r="CC625" s="83">
        <f t="shared" si="1120"/>
        <v>2.8607897745592892</v>
      </c>
      <c r="CD625" s="143">
        <f t="shared" si="1121"/>
        <v>0.02</v>
      </c>
      <c r="CE625" s="83">
        <f t="shared" si="1175"/>
        <v>1.7798523213569908E-2</v>
      </c>
      <c r="CF625" s="84">
        <f t="shared" si="1176"/>
        <v>976.86459917742241</v>
      </c>
      <c r="CG625" s="83">
        <f t="shared" si="1122"/>
        <v>0</v>
      </c>
      <c r="CH625" s="83">
        <f t="shared" si="1177"/>
        <v>2.8494098183789767</v>
      </c>
      <c r="CI625" s="83">
        <f t="shared" si="1123"/>
        <v>2.8494098183789767</v>
      </c>
      <c r="CJ625" s="143">
        <f t="shared" si="1124"/>
        <v>0.02</v>
      </c>
      <c r="CK625" s="83">
        <f t="shared" si="1178"/>
        <v>1.6990910799758636E-2</v>
      </c>
      <c r="CL625" s="84">
        <f t="shared" si="1179"/>
        <v>915.84929758729277</v>
      </c>
      <c r="CM625" s="83">
        <f t="shared" si="1125"/>
        <v>0</v>
      </c>
      <c r="CN625" s="83">
        <f t="shared" si="1180"/>
        <v>2.8032323790021074</v>
      </c>
      <c r="CO625" s="83">
        <f t="shared" si="1126"/>
        <v>2.8032323790021074</v>
      </c>
      <c r="CP625" s="143">
        <f t="shared" si="1127"/>
        <v>0.02</v>
      </c>
      <c r="CQ625" s="83">
        <f t="shared" si="1181"/>
        <v>1.7150564504283934E-2</v>
      </c>
      <c r="CR625" s="84">
        <f t="shared" si="1182"/>
        <v>903.72127569289114</v>
      </c>
      <c r="CS625" s="83">
        <f t="shared" si="1128"/>
        <v>0</v>
      </c>
      <c r="CT625" s="83">
        <f t="shared" si="1183"/>
        <v>2.7957313482543862</v>
      </c>
      <c r="CU625" s="83">
        <f t="shared" si="1129"/>
        <v>2.7957313482543862</v>
      </c>
      <c r="CV625" s="143">
        <f t="shared" si="1130"/>
        <v>0.02</v>
      </c>
      <c r="CW625" s="83">
        <f t="shared" si="1184"/>
        <v>1.7178526987183997E-2</v>
      </c>
      <c r="CX625" s="84">
        <f t="shared" si="1185"/>
        <v>902.5318206475423</v>
      </c>
      <c r="CY625" s="83">
        <f t="shared" si="1131"/>
        <v>0</v>
      </c>
      <c r="CZ625" s="83">
        <f t="shared" si="1186"/>
        <v>2.7950256762811003</v>
      </c>
      <c r="DA625" s="83">
        <f t="shared" si="1132"/>
        <v>2.7950256762811003</v>
      </c>
      <c r="DB625" s="143">
        <f t="shared" si="1133"/>
        <v>0.02</v>
      </c>
      <c r="DC625" s="83">
        <f t="shared" si="1187"/>
        <v>1.7179446767325929E-2</v>
      </c>
      <c r="DD625" s="84">
        <f t="shared" si="1188"/>
        <v>902.47957842398716</v>
      </c>
      <c r="DE625" s="86">
        <f t="shared" si="1134"/>
        <v>3187.090586059905</v>
      </c>
      <c r="DF625" s="86">
        <f t="shared" si="1135"/>
        <v>1274.836234423962</v>
      </c>
      <c r="DG625" s="86">
        <f t="shared" si="1136"/>
        <v>796.77264651497626</v>
      </c>
      <c r="DH625" s="86">
        <f t="shared" si="1137"/>
        <v>0.16258076880880964</v>
      </c>
      <c r="DI625" s="86">
        <f t="shared" si="1138"/>
        <v>0.25011187526626188</v>
      </c>
      <c r="DJ625" s="86">
        <f t="shared" si="1139"/>
        <v>8.6913887454599283</v>
      </c>
      <c r="DK625" s="86">
        <f t="shared" si="1140"/>
        <v>-517.45700540094231</v>
      </c>
      <c r="DL625" s="86">
        <f t="shared" si="1198"/>
        <v>-517.45700540094231</v>
      </c>
      <c r="DM625" s="86">
        <f t="shared" si="1141"/>
        <v>-517.45700540094231</v>
      </c>
      <c r="DN625" s="85">
        <f t="shared" si="1142"/>
        <v>0</v>
      </c>
      <c r="DO625" s="85">
        <f t="shared" si="1189"/>
        <v>0</v>
      </c>
      <c r="DP625" s="85">
        <f t="shared" si="1143"/>
        <v>0</v>
      </c>
      <c r="DQ625" s="85">
        <f t="shared" si="1190"/>
        <v>0</v>
      </c>
      <c r="DR625" s="85">
        <f t="shared" si="1144"/>
        <v>0</v>
      </c>
      <c r="DS625" s="85">
        <f t="shared" si="1191"/>
        <v>0</v>
      </c>
      <c r="DT625" s="81"/>
      <c r="DU625" s="81"/>
      <c r="DV625" s="81">
        <f t="shared" si="1192"/>
        <v>0</v>
      </c>
      <c r="DW625" s="100"/>
    </row>
    <row r="626" spans="1:127" x14ac:dyDescent="0.2">
      <c r="A626" s="59">
        <f t="shared" si="1145"/>
        <v>82.799999999999855</v>
      </c>
      <c r="B626" s="44">
        <f t="shared" si="1146"/>
        <v>82799.999999999854</v>
      </c>
      <c r="C626" s="52">
        <f t="shared" si="1080"/>
        <v>133.33333333333334</v>
      </c>
      <c r="D626" s="50">
        <f t="shared" si="1081"/>
        <v>4</v>
      </c>
      <c r="E626" s="44">
        <f t="shared" si="1082"/>
        <v>4.13</v>
      </c>
      <c r="F626" s="47">
        <f t="shared" si="1083"/>
        <v>0.02</v>
      </c>
      <c r="G626" s="52">
        <f t="shared" si="1147"/>
        <v>2.4192891762288941E-2</v>
      </c>
      <c r="H626" s="57">
        <f t="shared" si="1148"/>
        <v>763.57595013767309</v>
      </c>
      <c r="I626" s="52">
        <f t="shared" si="1149"/>
        <v>0</v>
      </c>
      <c r="J626" s="54">
        <f t="shared" si="1150"/>
        <v>2467.0948732611946</v>
      </c>
      <c r="K626" s="46">
        <f t="shared" si="1193"/>
        <v>2467.0948732611946</v>
      </c>
      <c r="L626" s="80">
        <f t="shared" si="1084"/>
        <v>0</v>
      </c>
      <c r="M626" s="142">
        <f t="shared" si="1085"/>
        <v>0</v>
      </c>
      <c r="N626" s="60">
        <f t="shared" si="1086"/>
        <v>4.13</v>
      </c>
      <c r="O626" s="53">
        <f t="shared" si="1087"/>
        <v>0</v>
      </c>
      <c r="P626" s="58">
        <f t="shared" si="1151"/>
        <v>2.7991036123939939</v>
      </c>
      <c r="Q626" s="49">
        <f t="shared" si="1088"/>
        <v>2.7991036123939939</v>
      </c>
      <c r="R626" s="143">
        <f t="shared" si="1089"/>
        <v>0.02</v>
      </c>
      <c r="S626" s="51">
        <f t="shared" si="1152"/>
        <v>1.875270226322058E-2</v>
      </c>
      <c r="T626" s="57">
        <f t="shared" si="1153"/>
        <v>780.60654495147071</v>
      </c>
      <c r="U626" s="53">
        <f t="shared" si="1090"/>
        <v>0</v>
      </c>
      <c r="V626" s="58">
        <f t="shared" si="1154"/>
        <v>2.8002511349227848</v>
      </c>
      <c r="W626" s="49">
        <f t="shared" si="1091"/>
        <v>2.8002511349227848</v>
      </c>
      <c r="X626" s="143">
        <f t="shared" si="1092"/>
        <v>0.02</v>
      </c>
      <c r="Y626" s="51">
        <f t="shared" si="1155"/>
        <v>1.8157880481964827E-2</v>
      </c>
      <c r="Z626" s="57">
        <f t="shared" si="1156"/>
        <v>764.30340039707949</v>
      </c>
      <c r="AA626" s="53">
        <f t="shared" si="1093"/>
        <v>0</v>
      </c>
      <c r="AB626" s="58">
        <f t="shared" si="1157"/>
        <v>2.7991292284726526</v>
      </c>
      <c r="AC626" s="49">
        <f t="shared" si="1094"/>
        <v>2.7991292284726526</v>
      </c>
      <c r="AD626" s="143">
        <f t="shared" si="1095"/>
        <v>0.02</v>
      </c>
      <c r="AE626" s="49">
        <f t="shared" si="1194"/>
        <v>1.8105190633115827E-2</v>
      </c>
      <c r="AF626" s="57">
        <f t="shared" si="1158"/>
        <v>761.25077951898766</v>
      </c>
      <c r="AG626" s="53">
        <f t="shared" si="1096"/>
        <v>0</v>
      </c>
      <c r="AH626" s="58">
        <f t="shared" si="1159"/>
        <v>2.7990357796068466</v>
      </c>
      <c r="AI626" s="49">
        <f t="shared" si="1097"/>
        <v>2.7990357796068466</v>
      </c>
      <c r="AJ626" s="143">
        <f t="shared" si="1098"/>
        <v>0.02</v>
      </c>
      <c r="AK626" s="51">
        <f t="shared" si="1160"/>
        <v>1.810574895797723E-2</v>
      </c>
      <c r="AL626" s="57">
        <f t="shared" si="1161"/>
        <v>760.92074023587452</v>
      </c>
      <c r="AM626" s="53">
        <f t="shared" si="1099"/>
        <v>0</v>
      </c>
      <c r="AN626" s="58">
        <f t="shared" si="1162"/>
        <v>2.7990278861841844</v>
      </c>
      <c r="AO626" s="49">
        <f t="shared" si="1100"/>
        <v>2.7990278861841844</v>
      </c>
      <c r="AP626" s="143">
        <f t="shared" si="1101"/>
        <v>0.02</v>
      </c>
      <c r="AQ626" s="51">
        <f t="shared" si="1163"/>
        <v>1.8106044607709426E-2</v>
      </c>
      <c r="AR626" s="57">
        <f t="shared" si="1164"/>
        <v>760.89115137787724</v>
      </c>
      <c r="AS626" s="44">
        <f t="shared" si="1102"/>
        <v>4440.7707718701504</v>
      </c>
      <c r="AT626" s="44">
        <f t="shared" si="1103"/>
        <v>1776.30830874806</v>
      </c>
      <c r="AU626" s="44">
        <f t="shared" si="1104"/>
        <v>1110.1926929675376</v>
      </c>
      <c r="AV626" s="47">
        <f t="shared" si="1105"/>
        <v>1.070243376387519</v>
      </c>
      <c r="AW626" s="47">
        <f t="shared" si="1106"/>
        <v>6.2273034696549523</v>
      </c>
      <c r="AX626" s="86">
        <f t="shared" si="1107"/>
        <v>94.103221539902862</v>
      </c>
      <c r="AY626" s="86">
        <f t="shared" si="1108"/>
        <v>22.70552184850111</v>
      </c>
      <c r="AZ626" s="10">
        <f t="shared" si="1165"/>
        <v>22.70552184850111</v>
      </c>
      <c r="BA626" s="44">
        <f t="shared" si="1109"/>
        <v>22.70552184850111</v>
      </c>
      <c r="BB626" s="9">
        <f t="shared" si="1110"/>
        <v>22.70552184850111</v>
      </c>
      <c r="BC626" s="45">
        <f t="shared" si="1199"/>
        <v>3027.4029131334814</v>
      </c>
      <c r="BD626" s="9">
        <f t="shared" si="1111"/>
        <v>22.70552184850111</v>
      </c>
      <c r="BE626" s="45">
        <f t="shared" si="1195"/>
        <v>3027.4029131334814</v>
      </c>
      <c r="BF626" s="9">
        <f t="shared" si="1112"/>
        <v>22.70552184850111</v>
      </c>
      <c r="BG626" s="45">
        <f t="shared" si="1196"/>
        <v>3027.4029131334814</v>
      </c>
      <c r="BH626" s="58"/>
      <c r="BI626" s="58"/>
      <c r="BJ626" s="58">
        <f t="shared" si="1166"/>
        <v>-22.70552184850111</v>
      </c>
      <c r="BK626" s="97"/>
      <c r="BL626" s="44"/>
      <c r="BM626" s="82">
        <f t="shared" si="1167"/>
        <v>62.1</v>
      </c>
      <c r="BN626" s="86">
        <f t="shared" si="1168"/>
        <v>62100</v>
      </c>
      <c r="BO626" s="86">
        <f t="shared" si="1169"/>
        <v>100</v>
      </c>
      <c r="BP626" s="84">
        <f t="shared" si="1113"/>
        <v>4</v>
      </c>
      <c r="BQ626" s="84">
        <f t="shared" si="1114"/>
        <v>4.13</v>
      </c>
      <c r="BR626" s="84">
        <f t="shared" si="1115"/>
        <v>0.02</v>
      </c>
      <c r="BS626" s="84">
        <f t="shared" si="1170"/>
        <v>3.2003943074937848E-2</v>
      </c>
      <c r="BT626" s="84">
        <f t="shared" si="1171"/>
        <v>990.33757211064517</v>
      </c>
      <c r="BU626" s="84">
        <f t="shared" si="1172"/>
        <v>0</v>
      </c>
      <c r="BV626" s="83">
        <f t="shared" si="1173"/>
        <v>1773.8431811443916</v>
      </c>
      <c r="BW626" s="81">
        <f t="shared" si="1197"/>
        <v>1773.8431811443916</v>
      </c>
      <c r="BX626" s="83">
        <f t="shared" si="1116"/>
        <v>0</v>
      </c>
      <c r="BY626" s="141">
        <f t="shared" si="1117"/>
        <v>0</v>
      </c>
      <c r="BZ626" s="83">
        <f t="shared" si="1118"/>
        <v>4.13</v>
      </c>
      <c r="CA626" s="83">
        <f t="shared" si="1119"/>
        <v>0</v>
      </c>
      <c r="CB626" s="83">
        <f t="shared" si="1174"/>
        <v>2.8617118218790951</v>
      </c>
      <c r="CC626" s="83">
        <f t="shared" si="1120"/>
        <v>2.8617118218790951</v>
      </c>
      <c r="CD626" s="143">
        <f t="shared" si="1121"/>
        <v>0.02</v>
      </c>
      <c r="CE626" s="83">
        <f t="shared" si="1175"/>
        <v>1.779652321356991E-2</v>
      </c>
      <c r="CF626" s="84">
        <f t="shared" si="1176"/>
        <v>977.48671840379268</v>
      </c>
      <c r="CG626" s="83">
        <f t="shared" si="1122"/>
        <v>0</v>
      </c>
      <c r="CH626" s="83">
        <f t="shared" si="1177"/>
        <v>2.8501620064784632</v>
      </c>
      <c r="CI626" s="83">
        <f t="shared" si="1123"/>
        <v>2.8501620064784632</v>
      </c>
      <c r="CJ626" s="143">
        <f t="shared" si="1124"/>
        <v>0.02</v>
      </c>
      <c r="CK626" s="83">
        <f t="shared" si="1178"/>
        <v>1.6988910799758637E-2</v>
      </c>
      <c r="CL626" s="84">
        <f t="shared" si="1179"/>
        <v>916.44555828275929</v>
      </c>
      <c r="CM626" s="83">
        <f t="shared" si="1125"/>
        <v>0</v>
      </c>
      <c r="CN626" s="83">
        <f t="shared" si="1180"/>
        <v>2.8038296689378992</v>
      </c>
      <c r="CO626" s="83">
        <f t="shared" si="1126"/>
        <v>2.8038296689378992</v>
      </c>
      <c r="CP626" s="143">
        <f t="shared" si="1127"/>
        <v>0.02</v>
      </c>
      <c r="CQ626" s="83">
        <f t="shared" si="1181"/>
        <v>1.7148564504283936E-2</v>
      </c>
      <c r="CR626" s="84">
        <f t="shared" si="1182"/>
        <v>904.33305388983058</v>
      </c>
      <c r="CS626" s="83">
        <f t="shared" si="1128"/>
        <v>0</v>
      </c>
      <c r="CT626" s="83">
        <f t="shared" si="1183"/>
        <v>2.7963116360809019</v>
      </c>
      <c r="CU626" s="83">
        <f t="shared" si="1129"/>
        <v>2.7963116360809019</v>
      </c>
      <c r="CV626" s="143">
        <f t="shared" si="1130"/>
        <v>0.02</v>
      </c>
      <c r="CW626" s="83">
        <f t="shared" si="1184"/>
        <v>1.7176526987183999E-2</v>
      </c>
      <c r="CX626" s="84">
        <f t="shared" si="1185"/>
        <v>903.14624044856896</v>
      </c>
      <c r="CY626" s="83">
        <f t="shared" si="1131"/>
        <v>0</v>
      </c>
      <c r="CZ626" s="83">
        <f t="shared" si="1186"/>
        <v>2.795604883734363</v>
      </c>
      <c r="DA626" s="83">
        <f t="shared" si="1132"/>
        <v>2.795604883734363</v>
      </c>
      <c r="DB626" s="143">
        <f t="shared" si="1133"/>
        <v>0.02</v>
      </c>
      <c r="DC626" s="83">
        <f t="shared" si="1187"/>
        <v>1.7177446767325931E-2</v>
      </c>
      <c r="DD626" s="84">
        <f t="shared" si="1188"/>
        <v>903.09418625793671</v>
      </c>
      <c r="DE626" s="86">
        <f t="shared" si="1134"/>
        <v>3192.9177260599045</v>
      </c>
      <c r="DF626" s="86">
        <f t="shared" si="1135"/>
        <v>1277.1670904239618</v>
      </c>
      <c r="DG626" s="86">
        <f t="shared" si="1136"/>
        <v>798.22943151497611</v>
      </c>
      <c r="DH626" s="86">
        <f t="shared" si="1137"/>
        <v>0.16215306813595831</v>
      </c>
      <c r="DI626" s="86">
        <f t="shared" si="1138"/>
        <v>0.24890461740765329</v>
      </c>
      <c r="DJ626" s="86">
        <f t="shared" si="1139"/>
        <v>8.6127434944862458</v>
      </c>
      <c r="DK626" s="86">
        <f t="shared" si="1140"/>
        <v>-519.81411800598255</v>
      </c>
      <c r="DL626" s="86">
        <f t="shared" si="1198"/>
        <v>-519.81411800598255</v>
      </c>
      <c r="DM626" s="86">
        <f t="shared" si="1141"/>
        <v>-519.81411800598255</v>
      </c>
      <c r="DN626" s="85">
        <f t="shared" si="1142"/>
        <v>0</v>
      </c>
      <c r="DO626" s="85">
        <f t="shared" si="1189"/>
        <v>0</v>
      </c>
      <c r="DP626" s="85">
        <f t="shared" si="1143"/>
        <v>0</v>
      </c>
      <c r="DQ626" s="85">
        <f t="shared" si="1190"/>
        <v>0</v>
      </c>
      <c r="DR626" s="85">
        <f t="shared" si="1144"/>
        <v>0</v>
      </c>
      <c r="DS626" s="85">
        <f t="shared" si="1191"/>
        <v>0</v>
      </c>
      <c r="DT626" s="81"/>
      <c r="DU626" s="81"/>
      <c r="DV626" s="81">
        <f t="shared" si="1192"/>
        <v>0</v>
      </c>
      <c r="DW626" s="100"/>
    </row>
    <row r="627" spans="1:127" x14ac:dyDescent="0.2">
      <c r="A627" s="59">
        <f t="shared" si="1145"/>
        <v>82.933333333333181</v>
      </c>
      <c r="B627" s="44">
        <f t="shared" si="1146"/>
        <v>82933.333333333183</v>
      </c>
      <c r="C627" s="52">
        <f t="shared" si="1080"/>
        <v>133.33333333333334</v>
      </c>
      <c r="D627" s="50">
        <f t="shared" si="1081"/>
        <v>4</v>
      </c>
      <c r="E627" s="44">
        <f t="shared" si="1082"/>
        <v>4.13</v>
      </c>
      <c r="F627" s="47">
        <f t="shared" si="1083"/>
        <v>0.02</v>
      </c>
      <c r="G627" s="52">
        <f t="shared" si="1147"/>
        <v>2.4190225095622273E-2</v>
      </c>
      <c r="H627" s="57">
        <f t="shared" si="1148"/>
        <v>764.35695283110181</v>
      </c>
      <c r="I627" s="52">
        <f t="shared" si="1149"/>
        <v>0</v>
      </c>
      <c r="J627" s="54">
        <f t="shared" si="1150"/>
        <v>2471.4112732611948</v>
      </c>
      <c r="K627" s="46">
        <f t="shared" si="1193"/>
        <v>2471.4112732611948</v>
      </c>
      <c r="L627" s="80">
        <f t="shared" si="1084"/>
        <v>0</v>
      </c>
      <c r="M627" s="142">
        <f t="shared" si="1085"/>
        <v>0</v>
      </c>
      <c r="N627" s="60">
        <f t="shared" si="1086"/>
        <v>4.13</v>
      </c>
      <c r="O627" s="53">
        <f t="shared" si="1087"/>
        <v>0</v>
      </c>
      <c r="P627" s="58">
        <f t="shared" si="1151"/>
        <v>2.7994369464469218</v>
      </c>
      <c r="Q627" s="49">
        <f t="shared" si="1088"/>
        <v>2.7994369464469218</v>
      </c>
      <c r="R627" s="143">
        <f t="shared" si="1089"/>
        <v>0.02</v>
      </c>
      <c r="S627" s="51">
        <f t="shared" si="1152"/>
        <v>1.8750035596553912E-2</v>
      </c>
      <c r="T627" s="57">
        <f t="shared" si="1153"/>
        <v>781.4997532317625</v>
      </c>
      <c r="U627" s="53">
        <f t="shared" si="1090"/>
        <v>0</v>
      </c>
      <c r="V627" s="58">
        <f t="shared" si="1154"/>
        <v>2.8006460831457565</v>
      </c>
      <c r="W627" s="49">
        <f t="shared" si="1091"/>
        <v>2.8006460831457565</v>
      </c>
      <c r="X627" s="143">
        <f t="shared" si="1092"/>
        <v>0.02</v>
      </c>
      <c r="Y627" s="51">
        <f t="shared" si="1155"/>
        <v>1.8155213815298159E-2</v>
      </c>
      <c r="Z627" s="57">
        <f t="shared" si="1156"/>
        <v>765.16792034065156</v>
      </c>
      <c r="AA627" s="53">
        <f t="shared" si="1093"/>
        <v>0</v>
      </c>
      <c r="AB627" s="58">
        <f t="shared" si="1157"/>
        <v>2.7994680229528783</v>
      </c>
      <c r="AC627" s="49">
        <f t="shared" si="1094"/>
        <v>2.7994680229528783</v>
      </c>
      <c r="AD627" s="143">
        <f t="shared" si="1095"/>
        <v>0.02</v>
      </c>
      <c r="AE627" s="49">
        <f t="shared" si="1194"/>
        <v>1.8102523966449159E-2</v>
      </c>
      <c r="AF627" s="57">
        <f t="shared" si="1158"/>
        <v>762.11313614597634</v>
      </c>
      <c r="AG627" s="53">
        <f t="shared" si="1096"/>
        <v>0</v>
      </c>
      <c r="AH627" s="58">
        <f t="shared" si="1159"/>
        <v>2.7993645211243869</v>
      </c>
      <c r="AI627" s="49">
        <f t="shared" si="1097"/>
        <v>2.7993645211243869</v>
      </c>
      <c r="AJ627" s="143">
        <f t="shared" si="1098"/>
        <v>0.02</v>
      </c>
      <c r="AK627" s="51">
        <f t="shared" si="1160"/>
        <v>1.8103082291310562E-2</v>
      </c>
      <c r="AL627" s="57">
        <f t="shared" si="1161"/>
        <v>761.78315224963774</v>
      </c>
      <c r="AM627" s="53">
        <f t="shared" si="1099"/>
        <v>0</v>
      </c>
      <c r="AN627" s="58">
        <f t="shared" si="1162"/>
        <v>2.7993555508544237</v>
      </c>
      <c r="AO627" s="49">
        <f t="shared" si="1100"/>
        <v>2.7993555508544237</v>
      </c>
      <c r="AP627" s="143">
        <f t="shared" si="1101"/>
        <v>0.02</v>
      </c>
      <c r="AQ627" s="51">
        <f t="shared" si="1163"/>
        <v>1.8103377941042758E-2</v>
      </c>
      <c r="AR627" s="57">
        <f t="shared" si="1164"/>
        <v>761.75357990714099</v>
      </c>
      <c r="AS627" s="44">
        <f t="shared" si="1102"/>
        <v>4448.5402918701502</v>
      </c>
      <c r="AT627" s="44">
        <f t="shared" si="1103"/>
        <v>1779.4161167480602</v>
      </c>
      <c r="AU627" s="44">
        <f t="shared" si="1104"/>
        <v>1112.1350729675376</v>
      </c>
      <c r="AV627" s="47">
        <f t="shared" si="1105"/>
        <v>1.0644106363231898</v>
      </c>
      <c r="AW627" s="47">
        <f t="shared" si="1106"/>
        <v>6.1636592221995867</v>
      </c>
      <c r="AX627" s="86">
        <f t="shared" si="1107"/>
        <v>92.564867221275506</v>
      </c>
      <c r="AY627" s="86">
        <f t="shared" si="1108"/>
        <v>22.240158398329235</v>
      </c>
      <c r="AZ627" s="10">
        <f t="shared" si="1165"/>
        <v>22.240158398329235</v>
      </c>
      <c r="BA627" s="44">
        <f t="shared" si="1109"/>
        <v>22.240158398329235</v>
      </c>
      <c r="BB627" s="9">
        <f t="shared" si="1110"/>
        <v>22.240158398329235</v>
      </c>
      <c r="BC627" s="45">
        <f t="shared" si="1199"/>
        <v>2965.3544531105649</v>
      </c>
      <c r="BD627" s="9">
        <f t="shared" si="1111"/>
        <v>22.240158398329235</v>
      </c>
      <c r="BE627" s="45">
        <f t="shared" si="1195"/>
        <v>2965.3544531105649</v>
      </c>
      <c r="BF627" s="9">
        <f t="shared" si="1112"/>
        <v>22.240158398329235</v>
      </c>
      <c r="BG627" s="45">
        <f t="shared" si="1196"/>
        <v>2965.3544531105649</v>
      </c>
      <c r="BH627" s="58"/>
      <c r="BI627" s="58"/>
      <c r="BJ627" s="58">
        <f t="shared" si="1166"/>
        <v>-22.240158398329235</v>
      </c>
      <c r="BK627" s="97"/>
      <c r="BL627" s="44"/>
      <c r="BM627" s="82">
        <f t="shared" si="1167"/>
        <v>62.2</v>
      </c>
      <c r="BN627" s="86">
        <f t="shared" si="1168"/>
        <v>62200</v>
      </c>
      <c r="BO627" s="86">
        <f t="shared" si="1169"/>
        <v>100</v>
      </c>
      <c r="BP627" s="84">
        <f t="shared" si="1113"/>
        <v>4</v>
      </c>
      <c r="BQ627" s="84">
        <f t="shared" si="1114"/>
        <v>4.13</v>
      </c>
      <c r="BR627" s="84">
        <f t="shared" si="1115"/>
        <v>0.02</v>
      </c>
      <c r="BS627" s="84">
        <f t="shared" si="1170"/>
        <v>3.2001943074937846E-2</v>
      </c>
      <c r="BT627" s="84">
        <f t="shared" si="1171"/>
        <v>991.11246177347653</v>
      </c>
      <c r="BU627" s="84">
        <f t="shared" si="1172"/>
        <v>0</v>
      </c>
      <c r="BV627" s="83">
        <f t="shared" si="1173"/>
        <v>1777.0804811443916</v>
      </c>
      <c r="BW627" s="81">
        <f t="shared" si="1197"/>
        <v>1777.0804811443916</v>
      </c>
      <c r="BX627" s="83">
        <f t="shared" si="1116"/>
        <v>0</v>
      </c>
      <c r="BY627" s="141">
        <f t="shared" si="1117"/>
        <v>0</v>
      </c>
      <c r="BZ627" s="83">
        <f t="shared" si="1118"/>
        <v>4.13</v>
      </c>
      <c r="CA627" s="83">
        <f t="shared" si="1119"/>
        <v>0</v>
      </c>
      <c r="CB627" s="83">
        <f t="shared" si="1174"/>
        <v>2.8626359702246562</v>
      </c>
      <c r="CC627" s="83">
        <f t="shared" si="1120"/>
        <v>2.8626359702246562</v>
      </c>
      <c r="CD627" s="143">
        <f t="shared" si="1121"/>
        <v>0.02</v>
      </c>
      <c r="CE627" s="83">
        <f t="shared" si="1175"/>
        <v>1.7794523213569911E-2</v>
      </c>
      <c r="CF627" s="84">
        <f t="shared" si="1176"/>
        <v>978.1085672942894</v>
      </c>
      <c r="CG627" s="83">
        <f t="shared" si="1122"/>
        <v>0</v>
      </c>
      <c r="CH627" s="83">
        <f t="shared" si="1177"/>
        <v>2.8509153177881608</v>
      </c>
      <c r="CI627" s="83">
        <f t="shared" si="1123"/>
        <v>2.8509153177881608</v>
      </c>
      <c r="CJ627" s="143">
        <f t="shared" si="1124"/>
        <v>0.02</v>
      </c>
      <c r="CK627" s="83">
        <f t="shared" si="1178"/>
        <v>1.6986910799758639E-2</v>
      </c>
      <c r="CL627" s="84">
        <f t="shared" si="1179"/>
        <v>917.04159144723008</v>
      </c>
      <c r="CM627" s="83">
        <f t="shared" si="1125"/>
        <v>0</v>
      </c>
      <c r="CN627" s="83">
        <f t="shared" si="1180"/>
        <v>2.8044280500321825</v>
      </c>
      <c r="CO627" s="83">
        <f t="shared" si="1126"/>
        <v>2.8044280500321825</v>
      </c>
      <c r="CP627" s="143">
        <f t="shared" si="1127"/>
        <v>0.02</v>
      </c>
      <c r="CQ627" s="83">
        <f t="shared" si="1181"/>
        <v>1.7146564504283937E-2</v>
      </c>
      <c r="CR627" s="84">
        <f t="shared" si="1182"/>
        <v>904.94463043081146</v>
      </c>
      <c r="CS627" s="83">
        <f t="shared" si="1128"/>
        <v>0</v>
      </c>
      <c r="CT627" s="83">
        <f t="shared" si="1183"/>
        <v>2.796893108678054</v>
      </c>
      <c r="CU627" s="83">
        <f t="shared" si="1129"/>
        <v>2.796893108678054</v>
      </c>
      <c r="CV627" s="143">
        <f t="shared" si="1130"/>
        <v>0.02</v>
      </c>
      <c r="CW627" s="83">
        <f t="shared" si="1184"/>
        <v>1.7174526987184E-2</v>
      </c>
      <c r="CX627" s="84">
        <f t="shared" si="1185"/>
        <v>903.76046122301943</v>
      </c>
      <c r="CY627" s="83">
        <f t="shared" si="1131"/>
        <v>0</v>
      </c>
      <c r="CZ627" s="83">
        <f t="shared" si="1186"/>
        <v>2.7961852901872177</v>
      </c>
      <c r="DA627" s="83">
        <f t="shared" si="1132"/>
        <v>2.7961852901872177</v>
      </c>
      <c r="DB627" s="143">
        <f t="shared" si="1133"/>
        <v>0.02</v>
      </c>
      <c r="DC627" s="83">
        <f t="shared" si="1187"/>
        <v>1.7175446767325932E-2</v>
      </c>
      <c r="DD627" s="84">
        <f t="shared" si="1188"/>
        <v>903.708595213482</v>
      </c>
      <c r="DE627" s="86">
        <f t="shared" si="1134"/>
        <v>3198.7448660599048</v>
      </c>
      <c r="DF627" s="86">
        <f t="shared" si="1135"/>
        <v>1279.4979464239618</v>
      </c>
      <c r="DG627" s="86">
        <f t="shared" si="1136"/>
        <v>799.68621651497619</v>
      </c>
      <c r="DH627" s="86">
        <f t="shared" si="1137"/>
        <v>0.16172707527447927</v>
      </c>
      <c r="DI627" s="86">
        <f t="shared" si="1138"/>
        <v>0.2477048260583945</v>
      </c>
      <c r="DJ627" s="86">
        <f t="shared" si="1139"/>
        <v>8.5349159829330876</v>
      </c>
      <c r="DK627" s="86">
        <f t="shared" si="1140"/>
        <v>-522.16985236746189</v>
      </c>
      <c r="DL627" s="86">
        <f t="shared" si="1198"/>
        <v>-522.16985236746189</v>
      </c>
      <c r="DM627" s="86">
        <f t="shared" si="1141"/>
        <v>-522.16985236746189</v>
      </c>
      <c r="DN627" s="85">
        <f t="shared" si="1142"/>
        <v>0</v>
      </c>
      <c r="DO627" s="85">
        <f t="shared" si="1189"/>
        <v>0</v>
      </c>
      <c r="DP627" s="85">
        <f t="shared" si="1143"/>
        <v>0</v>
      </c>
      <c r="DQ627" s="85">
        <f t="shared" si="1190"/>
        <v>0</v>
      </c>
      <c r="DR627" s="85">
        <f t="shared" si="1144"/>
        <v>0</v>
      </c>
      <c r="DS627" s="85">
        <f t="shared" si="1191"/>
        <v>0</v>
      </c>
      <c r="DT627" s="81"/>
      <c r="DU627" s="81"/>
      <c r="DV627" s="81">
        <f t="shared" si="1192"/>
        <v>0</v>
      </c>
      <c r="DW627" s="100"/>
    </row>
    <row r="628" spans="1:127" x14ac:dyDescent="0.2">
      <c r="A628" s="59">
        <f t="shared" si="1145"/>
        <v>83.066666666666507</v>
      </c>
      <c r="B628" s="44">
        <f t="shared" si="1146"/>
        <v>83066.666666666511</v>
      </c>
      <c r="C628" s="52">
        <f t="shared" si="1080"/>
        <v>133.33333333333334</v>
      </c>
      <c r="D628" s="50">
        <f t="shared" si="1081"/>
        <v>4</v>
      </c>
      <c r="E628" s="44">
        <f t="shared" si="1082"/>
        <v>4.13</v>
      </c>
      <c r="F628" s="47">
        <f t="shared" si="1083"/>
        <v>0.02</v>
      </c>
      <c r="G628" s="52">
        <f t="shared" si="1147"/>
        <v>2.4187558428955605E-2</v>
      </c>
      <c r="H628" s="57">
        <f t="shared" si="1148"/>
        <v>765.13786943359696</v>
      </c>
      <c r="I628" s="52">
        <f t="shared" si="1149"/>
        <v>0</v>
      </c>
      <c r="J628" s="54">
        <f t="shared" si="1150"/>
        <v>2475.7276732611945</v>
      </c>
      <c r="K628" s="46">
        <f t="shared" si="1193"/>
        <v>2475.7276732611945</v>
      </c>
      <c r="L628" s="80">
        <f t="shared" si="1084"/>
        <v>0</v>
      </c>
      <c r="M628" s="142">
        <f t="shared" si="1085"/>
        <v>0</v>
      </c>
      <c r="N628" s="60">
        <f t="shared" si="1086"/>
        <v>4.13</v>
      </c>
      <c r="O628" s="53">
        <f t="shared" si="1087"/>
        <v>0</v>
      </c>
      <c r="P628" s="58">
        <f t="shared" si="1151"/>
        <v>2.799772459462389</v>
      </c>
      <c r="Q628" s="49">
        <f t="shared" si="1088"/>
        <v>2.799772459462389</v>
      </c>
      <c r="R628" s="143">
        <f t="shared" si="1089"/>
        <v>0.02</v>
      </c>
      <c r="S628" s="51">
        <f t="shared" si="1152"/>
        <v>1.8747368929887244E-2</v>
      </c>
      <c r="T628" s="57">
        <f t="shared" si="1153"/>
        <v>782.39272814645096</v>
      </c>
      <c r="U628" s="53">
        <f t="shared" si="1090"/>
        <v>0</v>
      </c>
      <c r="V628" s="58">
        <f t="shared" si="1154"/>
        <v>2.8010438818433459</v>
      </c>
      <c r="W628" s="49">
        <f t="shared" si="1091"/>
        <v>2.8010438818433459</v>
      </c>
      <c r="X628" s="143">
        <f t="shared" si="1092"/>
        <v>0.02</v>
      </c>
      <c r="Y628" s="51">
        <f t="shared" si="1155"/>
        <v>1.8152547148631491E-2</v>
      </c>
      <c r="Z628" s="57">
        <f t="shared" si="1156"/>
        <v>766.03219141444481</v>
      </c>
      <c r="AA628" s="53">
        <f t="shared" si="1093"/>
        <v>0</v>
      </c>
      <c r="AB628" s="58">
        <f t="shared" si="1157"/>
        <v>2.7998095072218936</v>
      </c>
      <c r="AC628" s="49">
        <f t="shared" si="1094"/>
        <v>2.7998095072218936</v>
      </c>
      <c r="AD628" s="143">
        <f t="shared" si="1095"/>
        <v>0.02</v>
      </c>
      <c r="AE628" s="49">
        <f t="shared" si="1194"/>
        <v>1.8099857299782491E-2</v>
      </c>
      <c r="AF628" s="57">
        <f t="shared" si="1158"/>
        <v>762.97526140142747</v>
      </c>
      <c r="AG628" s="53">
        <f t="shared" si="1096"/>
        <v>0</v>
      </c>
      <c r="AH628" s="58">
        <f t="shared" si="1159"/>
        <v>2.7996959448461096</v>
      </c>
      <c r="AI628" s="49">
        <f t="shared" si="1097"/>
        <v>2.7996959448461096</v>
      </c>
      <c r="AJ628" s="143">
        <f t="shared" si="1098"/>
        <v>0.02</v>
      </c>
      <c r="AK628" s="51">
        <f t="shared" si="1160"/>
        <v>1.8100415624643894E-2</v>
      </c>
      <c r="AL628" s="57">
        <f t="shared" si="1161"/>
        <v>762.64533597366403</v>
      </c>
      <c r="AM628" s="53">
        <f t="shared" si="1099"/>
        <v>0</v>
      </c>
      <c r="AN628" s="58">
        <f t="shared" si="1162"/>
        <v>2.7996858988135034</v>
      </c>
      <c r="AO628" s="49">
        <f t="shared" si="1100"/>
        <v>2.7996858988135034</v>
      </c>
      <c r="AP628" s="143">
        <f t="shared" si="1101"/>
        <v>0.02</v>
      </c>
      <c r="AQ628" s="51">
        <f t="shared" si="1163"/>
        <v>1.810071127437609E-2</v>
      </c>
      <c r="AR628" s="57">
        <f t="shared" si="1164"/>
        <v>762.61578047575324</v>
      </c>
      <c r="AS628" s="44">
        <f t="shared" si="1102"/>
        <v>4456.30981187015</v>
      </c>
      <c r="AT628" s="44">
        <f t="shared" si="1103"/>
        <v>1782.5239247480599</v>
      </c>
      <c r="AU628" s="44">
        <f t="shared" si="1104"/>
        <v>1114.0774529675375</v>
      </c>
      <c r="AV628" s="47">
        <f t="shared" si="1105"/>
        <v>1.0586208449345267</v>
      </c>
      <c r="AW628" s="47">
        <f t="shared" si="1106"/>
        <v>6.1007863370440223</v>
      </c>
      <c r="AX628" s="86">
        <f t="shared" si="1107"/>
        <v>91.054556513722858</v>
      </c>
      <c r="AY628" s="86">
        <f t="shared" si="1108"/>
        <v>21.7799253093518</v>
      </c>
      <c r="AZ628" s="10">
        <f t="shared" si="1165"/>
        <v>21.7799253093518</v>
      </c>
      <c r="BA628" s="44">
        <f t="shared" si="1109"/>
        <v>21.7799253093518</v>
      </c>
      <c r="BB628" s="9">
        <f t="shared" si="1110"/>
        <v>21.7799253093518</v>
      </c>
      <c r="BC628" s="45">
        <f t="shared" si="1199"/>
        <v>2903.9900412469069</v>
      </c>
      <c r="BD628" s="9">
        <f t="shared" si="1111"/>
        <v>21.7799253093518</v>
      </c>
      <c r="BE628" s="45">
        <f t="shared" si="1195"/>
        <v>2903.9900412469069</v>
      </c>
      <c r="BF628" s="9">
        <f t="shared" si="1112"/>
        <v>21.7799253093518</v>
      </c>
      <c r="BG628" s="45">
        <f t="shared" si="1196"/>
        <v>2903.9900412469069</v>
      </c>
      <c r="BH628" s="58"/>
      <c r="BI628" s="58"/>
      <c r="BJ628" s="58">
        <f t="shared" si="1166"/>
        <v>-21.7799253093518</v>
      </c>
      <c r="BK628" s="97"/>
      <c r="BL628" s="44"/>
      <c r="BM628" s="82">
        <f t="shared" si="1167"/>
        <v>62.300000000000004</v>
      </c>
      <c r="BN628" s="86">
        <f t="shared" si="1168"/>
        <v>62300</v>
      </c>
      <c r="BO628" s="86">
        <f t="shared" si="1169"/>
        <v>100</v>
      </c>
      <c r="BP628" s="84">
        <f t="shared" si="1113"/>
        <v>4</v>
      </c>
      <c r="BQ628" s="84">
        <f t="shared" si="1114"/>
        <v>4.13</v>
      </c>
      <c r="BR628" s="84">
        <f t="shared" si="1115"/>
        <v>0.02</v>
      </c>
      <c r="BS628" s="84">
        <f t="shared" si="1170"/>
        <v>3.1999943074937844E-2</v>
      </c>
      <c r="BT628" s="84">
        <f t="shared" si="1171"/>
        <v>991.88730301015778</v>
      </c>
      <c r="BU628" s="84">
        <f t="shared" si="1172"/>
        <v>0</v>
      </c>
      <c r="BV628" s="83">
        <f t="shared" si="1173"/>
        <v>1780.3177811443913</v>
      </c>
      <c r="BW628" s="81">
        <f t="shared" si="1197"/>
        <v>1780.3177811443913</v>
      </c>
      <c r="BX628" s="83">
        <f t="shared" si="1116"/>
        <v>0</v>
      </c>
      <c r="BY628" s="141">
        <f t="shared" si="1117"/>
        <v>0</v>
      </c>
      <c r="BZ628" s="83">
        <f t="shared" si="1118"/>
        <v>4.13</v>
      </c>
      <c r="CA628" s="83">
        <f t="shared" si="1119"/>
        <v>0</v>
      </c>
      <c r="CB628" s="83">
        <f t="shared" si="1174"/>
        <v>2.8635622194686445</v>
      </c>
      <c r="CC628" s="83">
        <f t="shared" si="1120"/>
        <v>2.8635622194686445</v>
      </c>
      <c r="CD628" s="143">
        <f t="shared" si="1121"/>
        <v>0.02</v>
      </c>
      <c r="CE628" s="83">
        <f t="shared" si="1175"/>
        <v>1.7792523213569913E-2</v>
      </c>
      <c r="CF628" s="84">
        <f t="shared" si="1176"/>
        <v>978.73014556685519</v>
      </c>
      <c r="CG628" s="83">
        <f t="shared" si="1122"/>
        <v>0</v>
      </c>
      <c r="CH628" s="83">
        <f t="shared" si="1177"/>
        <v>2.8516697503761876</v>
      </c>
      <c r="CI628" s="83">
        <f t="shared" si="1123"/>
        <v>2.8516697503761876</v>
      </c>
      <c r="CJ628" s="143">
        <f t="shared" si="1124"/>
        <v>0.02</v>
      </c>
      <c r="CK628" s="83">
        <f t="shared" si="1178"/>
        <v>1.698491079975864E-2</v>
      </c>
      <c r="CL628" s="84">
        <f t="shared" si="1179"/>
        <v>917.63739696603227</v>
      </c>
      <c r="CM628" s="83">
        <f t="shared" si="1125"/>
        <v>0</v>
      </c>
      <c r="CN628" s="83">
        <f t="shared" si="1180"/>
        <v>2.8050275208058957</v>
      </c>
      <c r="CO628" s="83">
        <f t="shared" si="1126"/>
        <v>2.8050275208058957</v>
      </c>
      <c r="CP628" s="143">
        <f t="shared" si="1127"/>
        <v>0.02</v>
      </c>
      <c r="CQ628" s="83">
        <f t="shared" si="1181"/>
        <v>1.7144564504283939E-2</v>
      </c>
      <c r="CR628" s="84">
        <f t="shared" si="1182"/>
        <v>905.55600516385505</v>
      </c>
      <c r="CS628" s="83">
        <f t="shared" si="1128"/>
        <v>0</v>
      </c>
      <c r="CT628" s="83">
        <f t="shared" si="1183"/>
        <v>2.7974757646673258</v>
      </c>
      <c r="CU628" s="83">
        <f t="shared" si="1129"/>
        <v>2.7974757646673258</v>
      </c>
      <c r="CV628" s="143">
        <f t="shared" si="1130"/>
        <v>0.02</v>
      </c>
      <c r="CW628" s="83">
        <f t="shared" si="1184"/>
        <v>1.7172526987184002E-2</v>
      </c>
      <c r="CX628" s="84">
        <f t="shared" si="1185"/>
        <v>904.37448279337912</v>
      </c>
      <c r="CY628" s="83">
        <f t="shared" si="1131"/>
        <v>0</v>
      </c>
      <c r="CZ628" s="83">
        <f t="shared" si="1186"/>
        <v>2.7967668942565518</v>
      </c>
      <c r="DA628" s="83">
        <f t="shared" si="1132"/>
        <v>2.7967668942565518</v>
      </c>
      <c r="DB628" s="143">
        <f t="shared" si="1133"/>
        <v>0.02</v>
      </c>
      <c r="DC628" s="83">
        <f t="shared" si="1187"/>
        <v>1.7173446767325934E-2</v>
      </c>
      <c r="DD628" s="84">
        <f t="shared" si="1188"/>
        <v>904.3228051096429</v>
      </c>
      <c r="DE628" s="86">
        <f t="shared" si="1134"/>
        <v>3204.5720060599042</v>
      </c>
      <c r="DF628" s="86">
        <f t="shared" si="1135"/>
        <v>1281.8288024239616</v>
      </c>
      <c r="DG628" s="86">
        <f t="shared" si="1136"/>
        <v>801.14300151497605</v>
      </c>
      <c r="DH628" s="86">
        <f t="shared" si="1137"/>
        <v>0.1613027816722451</v>
      </c>
      <c r="DI628" s="86">
        <f t="shared" si="1138"/>
        <v>0.24651244657890745</v>
      </c>
      <c r="DJ628" s="86">
        <f t="shared" si="1139"/>
        <v>8.457896714095348</v>
      </c>
      <c r="DK628" s="86">
        <f t="shared" si="1140"/>
        <v>-524.52420887106257</v>
      </c>
      <c r="DL628" s="86">
        <f t="shared" si="1198"/>
        <v>-524.52420887106257</v>
      </c>
      <c r="DM628" s="86">
        <f t="shared" si="1141"/>
        <v>-524.52420887106257</v>
      </c>
      <c r="DN628" s="85">
        <f t="shared" si="1142"/>
        <v>0</v>
      </c>
      <c r="DO628" s="85">
        <f t="shared" si="1189"/>
        <v>0</v>
      </c>
      <c r="DP628" s="85">
        <f t="shared" si="1143"/>
        <v>0</v>
      </c>
      <c r="DQ628" s="85">
        <f t="shared" si="1190"/>
        <v>0</v>
      </c>
      <c r="DR628" s="85">
        <f t="shared" si="1144"/>
        <v>0</v>
      </c>
      <c r="DS628" s="85">
        <f t="shared" si="1191"/>
        <v>0</v>
      </c>
      <c r="DT628" s="81"/>
      <c r="DU628" s="81"/>
      <c r="DV628" s="81">
        <f t="shared" si="1192"/>
        <v>0</v>
      </c>
      <c r="DW628" s="100"/>
    </row>
    <row r="629" spans="1:127" x14ac:dyDescent="0.2">
      <c r="A629" s="59">
        <f t="shared" si="1145"/>
        <v>83.199999999999847</v>
      </c>
      <c r="B629" s="44">
        <f t="shared" si="1146"/>
        <v>83199.99999999984</v>
      </c>
      <c r="C629" s="52">
        <f t="shared" si="1080"/>
        <v>133.33333333333334</v>
      </c>
      <c r="D629" s="50">
        <f t="shared" si="1081"/>
        <v>4</v>
      </c>
      <c r="E629" s="44">
        <f t="shared" si="1082"/>
        <v>4.13</v>
      </c>
      <c r="F629" s="47">
        <f t="shared" si="1083"/>
        <v>0.02</v>
      </c>
      <c r="G629" s="52">
        <f t="shared" si="1147"/>
        <v>2.4184891762288937E-2</v>
      </c>
      <c r="H629" s="57">
        <f t="shared" si="1148"/>
        <v>765.91869994515866</v>
      </c>
      <c r="I629" s="52">
        <f t="shared" si="1149"/>
        <v>0</v>
      </c>
      <c r="J629" s="54">
        <f t="shared" si="1150"/>
        <v>2480.0440732611946</v>
      </c>
      <c r="K629" s="46">
        <f t="shared" si="1193"/>
        <v>2480.0440732611946</v>
      </c>
      <c r="L629" s="80">
        <f t="shared" si="1084"/>
        <v>0</v>
      </c>
      <c r="M629" s="142">
        <f t="shared" si="1085"/>
        <v>0</v>
      </c>
      <c r="N629" s="60">
        <f t="shared" si="1086"/>
        <v>4.13</v>
      </c>
      <c r="O629" s="53">
        <f t="shared" si="1087"/>
        <v>0</v>
      </c>
      <c r="P629" s="58">
        <f t="shared" si="1151"/>
        <v>2.8001101502135635</v>
      </c>
      <c r="Q629" s="49">
        <f t="shared" si="1088"/>
        <v>2.8001101502135635</v>
      </c>
      <c r="R629" s="143">
        <f t="shared" si="1089"/>
        <v>0.02</v>
      </c>
      <c r="S629" s="51">
        <f t="shared" si="1152"/>
        <v>1.8744702263220576E-2</v>
      </c>
      <c r="T629" s="57">
        <f t="shared" si="1153"/>
        <v>783.28546905631538</v>
      </c>
      <c r="U629" s="53">
        <f t="shared" si="1090"/>
        <v>0</v>
      </c>
      <c r="V629" s="58">
        <f t="shared" si="1154"/>
        <v>2.801444527958282</v>
      </c>
      <c r="W629" s="49">
        <f t="shared" si="1091"/>
        <v>2.801444527958282</v>
      </c>
      <c r="X629" s="143">
        <f t="shared" si="1092"/>
        <v>0.02</v>
      </c>
      <c r="Y629" s="51">
        <f t="shared" si="1155"/>
        <v>1.8149880481964822E-2</v>
      </c>
      <c r="Z629" s="57">
        <f t="shared" si="1156"/>
        <v>766.89621280937092</v>
      </c>
      <c r="AA629" s="53">
        <f t="shared" si="1093"/>
        <v>0</v>
      </c>
      <c r="AB629" s="58">
        <f t="shared" si="1157"/>
        <v>2.8001536781231904</v>
      </c>
      <c r="AC629" s="49">
        <f t="shared" si="1094"/>
        <v>2.8001536781231904</v>
      </c>
      <c r="AD629" s="143">
        <f t="shared" si="1095"/>
        <v>0.02</v>
      </c>
      <c r="AE629" s="49">
        <f t="shared" si="1194"/>
        <v>1.8097190633115823E-2</v>
      </c>
      <c r="AF629" s="57">
        <f t="shared" si="1158"/>
        <v>763.83715451331068</v>
      </c>
      <c r="AG629" s="53">
        <f t="shared" si="1096"/>
        <v>0</v>
      </c>
      <c r="AH629" s="58">
        <f t="shared" si="1159"/>
        <v>2.8000300477844027</v>
      </c>
      <c r="AI629" s="49">
        <f t="shared" si="1097"/>
        <v>2.8000300477844027</v>
      </c>
      <c r="AJ629" s="143">
        <f t="shared" si="1098"/>
        <v>0.02</v>
      </c>
      <c r="AK629" s="51">
        <f t="shared" si="1160"/>
        <v>1.8097748957977226E-2</v>
      </c>
      <c r="AL629" s="57">
        <f t="shared" si="1161"/>
        <v>763.50729063578274</v>
      </c>
      <c r="AM629" s="53">
        <f t="shared" si="1099"/>
        <v>0</v>
      </c>
      <c r="AN629" s="58">
        <f t="shared" si="1162"/>
        <v>2.8000189271018532</v>
      </c>
      <c r="AO629" s="49">
        <f t="shared" si="1100"/>
        <v>2.8000189271018532</v>
      </c>
      <c r="AP629" s="143">
        <f t="shared" si="1101"/>
        <v>0.02</v>
      </c>
      <c r="AQ629" s="51">
        <f t="shared" si="1163"/>
        <v>1.8098044607709422E-2</v>
      </c>
      <c r="AR629" s="57">
        <f t="shared" si="1164"/>
        <v>763.47775231093715</v>
      </c>
      <c r="AS629" s="44">
        <f t="shared" si="1102"/>
        <v>4464.0793318701508</v>
      </c>
      <c r="AT629" s="44">
        <f t="shared" si="1103"/>
        <v>1785.6317327480601</v>
      </c>
      <c r="AU629" s="44">
        <f t="shared" si="1104"/>
        <v>1116.0198329675377</v>
      </c>
      <c r="AV629" s="47">
        <f t="shared" si="1105"/>
        <v>1.0528736204996807</v>
      </c>
      <c r="AW629" s="47">
        <f t="shared" si="1106"/>
        <v>6.0386741823132999</v>
      </c>
      <c r="AX629" s="86">
        <f t="shared" si="1107"/>
        <v>89.571729819620415</v>
      </c>
      <c r="AY629" s="86">
        <f t="shared" si="1108"/>
        <v>21.324812767435006</v>
      </c>
      <c r="AZ629" s="10">
        <f t="shared" si="1165"/>
        <v>21.324812767435006</v>
      </c>
      <c r="BA629" s="44">
        <f t="shared" si="1109"/>
        <v>21.324812767435006</v>
      </c>
      <c r="BB629" s="9">
        <f t="shared" si="1110"/>
        <v>21.324812767435006</v>
      </c>
      <c r="BC629" s="45">
        <f t="shared" si="1199"/>
        <v>2843.3083689913342</v>
      </c>
      <c r="BD629" s="9">
        <f t="shared" si="1111"/>
        <v>21.324812767435006</v>
      </c>
      <c r="BE629" s="45">
        <f t="shared" si="1195"/>
        <v>2843.3083689913342</v>
      </c>
      <c r="BF629" s="9">
        <f t="shared" si="1112"/>
        <v>21.324812767435006</v>
      </c>
      <c r="BG629" s="45">
        <f t="shared" si="1196"/>
        <v>2843.3083689913342</v>
      </c>
      <c r="BH629" s="58"/>
      <c r="BI629" s="58"/>
      <c r="BJ629" s="58">
        <f t="shared" si="1166"/>
        <v>-21.324812767435006</v>
      </c>
      <c r="BK629" s="97"/>
      <c r="BL629" s="44"/>
      <c r="BM629" s="82">
        <f t="shared" si="1167"/>
        <v>62.4</v>
      </c>
      <c r="BN629" s="86">
        <f t="shared" si="1168"/>
        <v>62400</v>
      </c>
      <c r="BO629" s="86">
        <f t="shared" si="1169"/>
        <v>100</v>
      </c>
      <c r="BP629" s="84">
        <f t="shared" si="1113"/>
        <v>4</v>
      </c>
      <c r="BQ629" s="84">
        <f t="shared" si="1114"/>
        <v>4.13</v>
      </c>
      <c r="BR629" s="84">
        <f t="shared" si="1115"/>
        <v>0.02</v>
      </c>
      <c r="BS629" s="84">
        <f t="shared" si="1170"/>
        <v>3.1997943074937842E-2</v>
      </c>
      <c r="BT629" s="84">
        <f t="shared" si="1171"/>
        <v>992.66209582068893</v>
      </c>
      <c r="BU629" s="84">
        <f t="shared" si="1172"/>
        <v>0</v>
      </c>
      <c r="BV629" s="83">
        <f t="shared" si="1173"/>
        <v>1783.5550811443911</v>
      </c>
      <c r="BW629" s="81">
        <f t="shared" si="1197"/>
        <v>1783.5550811443911</v>
      </c>
      <c r="BX629" s="83">
        <f t="shared" si="1116"/>
        <v>0</v>
      </c>
      <c r="BY629" s="141">
        <f t="shared" si="1117"/>
        <v>0</v>
      </c>
      <c r="BZ629" s="83">
        <f t="shared" si="1118"/>
        <v>4.13</v>
      </c>
      <c r="CA629" s="83">
        <f t="shared" si="1119"/>
        <v>0</v>
      </c>
      <c r="CB629" s="83">
        <f t="shared" si="1174"/>
        <v>2.8644905694852794</v>
      </c>
      <c r="CC629" s="83">
        <f t="shared" si="1120"/>
        <v>2.8644905694852794</v>
      </c>
      <c r="CD629" s="143">
        <f t="shared" si="1121"/>
        <v>0.02</v>
      </c>
      <c r="CE629" s="83">
        <f t="shared" si="1175"/>
        <v>1.7790523213569914E-2</v>
      </c>
      <c r="CF629" s="84">
        <f t="shared" si="1176"/>
        <v>979.35145294032907</v>
      </c>
      <c r="CG629" s="83">
        <f t="shared" si="1122"/>
        <v>0</v>
      </c>
      <c r="CH629" s="83">
        <f t="shared" si="1177"/>
        <v>2.8524253023100785</v>
      </c>
      <c r="CI629" s="83">
        <f t="shared" si="1123"/>
        <v>2.8524253023100785</v>
      </c>
      <c r="CJ629" s="143">
        <f t="shared" si="1124"/>
        <v>0.02</v>
      </c>
      <c r="CK629" s="83">
        <f t="shared" si="1178"/>
        <v>1.6982910799758642E-2</v>
      </c>
      <c r="CL629" s="84">
        <f t="shared" si="1179"/>
        <v>918.23297472525621</v>
      </c>
      <c r="CM629" s="83">
        <f t="shared" si="1125"/>
        <v>0</v>
      </c>
      <c r="CN629" s="83">
        <f t="shared" si="1180"/>
        <v>2.8056280797806914</v>
      </c>
      <c r="CO629" s="83">
        <f t="shared" si="1126"/>
        <v>2.8056280797806914</v>
      </c>
      <c r="CP629" s="143">
        <f t="shared" si="1127"/>
        <v>0.02</v>
      </c>
      <c r="CQ629" s="83">
        <f t="shared" si="1181"/>
        <v>1.714256450428394E-2</v>
      </c>
      <c r="CR629" s="84">
        <f t="shared" si="1182"/>
        <v>906.16717793763803</v>
      </c>
      <c r="CS629" s="83">
        <f t="shared" si="1128"/>
        <v>0</v>
      </c>
      <c r="CT629" s="83">
        <f t="shared" si="1183"/>
        <v>2.7980596026704982</v>
      </c>
      <c r="CU629" s="83">
        <f t="shared" si="1129"/>
        <v>2.7980596026704982</v>
      </c>
      <c r="CV629" s="143">
        <f t="shared" si="1130"/>
        <v>0.02</v>
      </c>
      <c r="CW629" s="83">
        <f t="shared" si="1184"/>
        <v>1.7170526987184003E-2</v>
      </c>
      <c r="CX629" s="84">
        <f t="shared" si="1185"/>
        <v>904.98830498279938</v>
      </c>
      <c r="CY629" s="83">
        <f t="shared" si="1131"/>
        <v>0</v>
      </c>
      <c r="CZ629" s="83">
        <f t="shared" si="1186"/>
        <v>2.7973496945593275</v>
      </c>
      <c r="DA629" s="83">
        <f t="shared" si="1132"/>
        <v>2.7973496945593275</v>
      </c>
      <c r="DB629" s="143">
        <f t="shared" si="1133"/>
        <v>0.02</v>
      </c>
      <c r="DC629" s="83">
        <f t="shared" si="1187"/>
        <v>1.7171446767325935E-2</v>
      </c>
      <c r="DD629" s="84">
        <f t="shared" si="1188"/>
        <v>904.93681576611175</v>
      </c>
      <c r="DE629" s="86">
        <f t="shared" si="1134"/>
        <v>3210.3991460599036</v>
      </c>
      <c r="DF629" s="86">
        <f t="shared" si="1135"/>
        <v>1284.1596584239614</v>
      </c>
      <c r="DG629" s="86">
        <f t="shared" si="1136"/>
        <v>802.5997865149759</v>
      </c>
      <c r="DH629" s="86">
        <f t="shared" si="1137"/>
        <v>0.16088017882773342</v>
      </c>
      <c r="DI629" s="86">
        <f t="shared" si="1138"/>
        <v>0.24532742478556971</v>
      </c>
      <c r="DJ629" s="86">
        <f t="shared" si="1139"/>
        <v>8.3816763122784987</v>
      </c>
      <c r="DK629" s="86">
        <f t="shared" si="1140"/>
        <v>-526.87718790400879</v>
      </c>
      <c r="DL629" s="86">
        <f t="shared" si="1198"/>
        <v>-526.87718790400879</v>
      </c>
      <c r="DM629" s="86">
        <f t="shared" si="1141"/>
        <v>-526.87718790400879</v>
      </c>
      <c r="DN629" s="85">
        <f t="shared" si="1142"/>
        <v>0</v>
      </c>
      <c r="DO629" s="85">
        <f t="shared" si="1189"/>
        <v>0</v>
      </c>
      <c r="DP629" s="85">
        <f t="shared" si="1143"/>
        <v>0</v>
      </c>
      <c r="DQ629" s="85">
        <f t="shared" si="1190"/>
        <v>0</v>
      </c>
      <c r="DR629" s="85">
        <f t="shared" si="1144"/>
        <v>0</v>
      </c>
      <c r="DS629" s="85">
        <f t="shared" si="1191"/>
        <v>0</v>
      </c>
      <c r="DT629" s="81"/>
      <c r="DU629" s="81"/>
      <c r="DV629" s="81">
        <f t="shared" si="1192"/>
        <v>0</v>
      </c>
      <c r="DW629" s="100"/>
    </row>
    <row r="630" spans="1:127" x14ac:dyDescent="0.2">
      <c r="A630" s="59">
        <f t="shared" si="1145"/>
        <v>83.333333333333172</v>
      </c>
      <c r="B630" s="44">
        <f t="shared" si="1146"/>
        <v>83333.333333333168</v>
      </c>
      <c r="C630" s="52">
        <f t="shared" si="1080"/>
        <v>133.33333333333334</v>
      </c>
      <c r="D630" s="50">
        <f t="shared" si="1081"/>
        <v>4</v>
      </c>
      <c r="E630" s="44">
        <f t="shared" si="1082"/>
        <v>4.13</v>
      </c>
      <c r="F630" s="47">
        <f t="shared" si="1083"/>
        <v>0.02</v>
      </c>
      <c r="G630" s="52">
        <f t="shared" si="1147"/>
        <v>2.4182225095622269E-2</v>
      </c>
      <c r="H630" s="57">
        <f t="shared" si="1148"/>
        <v>766.6994443657868</v>
      </c>
      <c r="I630" s="52">
        <f t="shared" si="1149"/>
        <v>0</v>
      </c>
      <c r="J630" s="54">
        <f t="shared" si="1150"/>
        <v>2484.3604732611948</v>
      </c>
      <c r="K630" s="46">
        <f t="shared" si="1193"/>
        <v>2484.3604732611948</v>
      </c>
      <c r="L630" s="80">
        <f t="shared" si="1084"/>
        <v>0</v>
      </c>
      <c r="M630" s="142">
        <f t="shared" si="1085"/>
        <v>0</v>
      </c>
      <c r="N630" s="60">
        <f t="shared" si="1086"/>
        <v>4.13</v>
      </c>
      <c r="O630" s="53">
        <f t="shared" si="1087"/>
        <v>0</v>
      </c>
      <c r="P630" s="58">
        <f t="shared" si="1151"/>
        <v>2.8004500174781337</v>
      </c>
      <c r="Q630" s="49">
        <f t="shared" si="1088"/>
        <v>2.8004500174781337</v>
      </c>
      <c r="R630" s="143">
        <f t="shared" si="1089"/>
        <v>0.02</v>
      </c>
      <c r="S630" s="51">
        <f t="shared" si="1152"/>
        <v>1.8742035596553908E-2</v>
      </c>
      <c r="T630" s="57">
        <f t="shared" si="1153"/>
        <v>784.17797532330201</v>
      </c>
      <c r="U630" s="53">
        <f t="shared" si="1090"/>
        <v>0</v>
      </c>
      <c r="V630" s="58">
        <f t="shared" si="1154"/>
        <v>2.801848018433307</v>
      </c>
      <c r="W630" s="49">
        <f t="shared" si="1091"/>
        <v>2.801848018433307</v>
      </c>
      <c r="X630" s="143">
        <f t="shared" si="1092"/>
        <v>0.02</v>
      </c>
      <c r="Y630" s="51">
        <f t="shared" si="1155"/>
        <v>1.8147213815298154E-2</v>
      </c>
      <c r="Z630" s="57">
        <f t="shared" si="1156"/>
        <v>767.75998371839114</v>
      </c>
      <c r="AA630" s="53">
        <f t="shared" si="1093"/>
        <v>0</v>
      </c>
      <c r="AB630" s="58">
        <f t="shared" si="1157"/>
        <v>2.8005005324981407</v>
      </c>
      <c r="AC630" s="49">
        <f t="shared" si="1094"/>
        <v>2.8005005324981407</v>
      </c>
      <c r="AD630" s="143">
        <f t="shared" si="1095"/>
        <v>0.02</v>
      </c>
      <c r="AE630" s="49">
        <f t="shared" si="1194"/>
        <v>1.8094523966449155E-2</v>
      </c>
      <c r="AF630" s="57">
        <f t="shared" si="1158"/>
        <v>764.69881471151859</v>
      </c>
      <c r="AG630" s="53">
        <f t="shared" si="1096"/>
        <v>0</v>
      </c>
      <c r="AH630" s="58">
        <f t="shared" si="1159"/>
        <v>2.8003668269498578</v>
      </c>
      <c r="AI630" s="49">
        <f t="shared" si="1097"/>
        <v>2.8003668269498578</v>
      </c>
      <c r="AJ630" s="143">
        <f t="shared" si="1098"/>
        <v>0.02</v>
      </c>
      <c r="AK630" s="51">
        <f t="shared" si="1160"/>
        <v>1.8095082291310557E-2</v>
      </c>
      <c r="AL630" s="57">
        <f t="shared" si="1161"/>
        <v>764.36901546567469</v>
      </c>
      <c r="AM630" s="53">
        <f t="shared" si="1099"/>
        <v>0</v>
      </c>
      <c r="AN630" s="58">
        <f t="shared" si="1162"/>
        <v>2.8003546327580779</v>
      </c>
      <c r="AO630" s="49">
        <f t="shared" si="1100"/>
        <v>2.8003546327580779</v>
      </c>
      <c r="AP630" s="143">
        <f t="shared" si="1101"/>
        <v>0.02</v>
      </c>
      <c r="AQ630" s="51">
        <f t="shared" si="1163"/>
        <v>1.8095377941042753E-2</v>
      </c>
      <c r="AR630" s="57">
        <f t="shared" si="1164"/>
        <v>764.33949464175805</v>
      </c>
      <c r="AS630" s="44">
        <f t="shared" si="1102"/>
        <v>4471.8488518701506</v>
      </c>
      <c r="AT630" s="44">
        <f t="shared" si="1103"/>
        <v>1788.7395407480601</v>
      </c>
      <c r="AU630" s="44">
        <f t="shared" si="1104"/>
        <v>1117.9622129675377</v>
      </c>
      <c r="AV630" s="47">
        <f t="shared" si="1105"/>
        <v>1.0471685852152408</v>
      </c>
      <c r="AW630" s="47">
        <f t="shared" si="1106"/>
        <v>5.9773122889281458</v>
      </c>
      <c r="AX630" s="86">
        <f t="shared" si="1107"/>
        <v>88.115839612149486</v>
      </c>
      <c r="AY630" s="86">
        <f t="shared" si="1108"/>
        <v>20.874810963547297</v>
      </c>
      <c r="AZ630" s="10">
        <f t="shared" si="1165"/>
        <v>20.874810963547297</v>
      </c>
      <c r="BA630" s="44">
        <f t="shared" si="1109"/>
        <v>20.874810963547297</v>
      </c>
      <c r="BB630" s="9">
        <f t="shared" si="1110"/>
        <v>20.874810963547297</v>
      </c>
      <c r="BC630" s="45">
        <f t="shared" si="1199"/>
        <v>2783.3081284729733</v>
      </c>
      <c r="BD630" s="9">
        <f t="shared" si="1111"/>
        <v>20.874810963547297</v>
      </c>
      <c r="BE630" s="45">
        <f t="shared" si="1195"/>
        <v>2783.3081284729733</v>
      </c>
      <c r="BF630" s="9">
        <f t="shared" si="1112"/>
        <v>20.874810963547297</v>
      </c>
      <c r="BG630" s="45">
        <f t="shared" si="1196"/>
        <v>2783.3081284729733</v>
      </c>
      <c r="BH630" s="58"/>
      <c r="BI630" s="58"/>
      <c r="BJ630" s="58">
        <f t="shared" si="1166"/>
        <v>-20.874810963547297</v>
      </c>
      <c r="BK630" s="97"/>
      <c r="BL630" s="44"/>
      <c r="BM630" s="82">
        <f t="shared" si="1167"/>
        <v>62.5</v>
      </c>
      <c r="BN630" s="86">
        <f t="shared" si="1168"/>
        <v>62500</v>
      </c>
      <c r="BO630" s="86">
        <f t="shared" si="1169"/>
        <v>100</v>
      </c>
      <c r="BP630" s="84">
        <f t="shared" si="1113"/>
        <v>4</v>
      </c>
      <c r="BQ630" s="84">
        <f t="shared" si="1114"/>
        <v>4.13</v>
      </c>
      <c r="BR630" s="84">
        <f t="shared" si="1115"/>
        <v>0.02</v>
      </c>
      <c r="BS630" s="84">
        <f t="shared" si="1170"/>
        <v>3.199594307493784E-2</v>
      </c>
      <c r="BT630" s="84">
        <f t="shared" si="1171"/>
        <v>993.43684020506998</v>
      </c>
      <c r="BU630" s="84">
        <f t="shared" si="1172"/>
        <v>0</v>
      </c>
      <c r="BV630" s="83">
        <f t="shared" si="1173"/>
        <v>1786.7923811443909</v>
      </c>
      <c r="BW630" s="81">
        <f t="shared" si="1197"/>
        <v>1786.7923811443909</v>
      </c>
      <c r="BX630" s="83">
        <f t="shared" si="1116"/>
        <v>0</v>
      </c>
      <c r="BY630" s="141">
        <f t="shared" si="1117"/>
        <v>0</v>
      </c>
      <c r="BZ630" s="83">
        <f t="shared" si="1118"/>
        <v>4.13</v>
      </c>
      <c r="CA630" s="83">
        <f t="shared" si="1119"/>
        <v>0</v>
      </c>
      <c r="CB630" s="83">
        <f t="shared" si="1174"/>
        <v>2.8654210201503192</v>
      </c>
      <c r="CC630" s="83">
        <f t="shared" si="1120"/>
        <v>2.8654210201503192</v>
      </c>
      <c r="CD630" s="143">
        <f t="shared" si="1121"/>
        <v>0.02</v>
      </c>
      <c r="CE630" s="83">
        <f t="shared" si="1175"/>
        <v>1.7788523213569916E-2</v>
      </c>
      <c r="CF630" s="84">
        <f t="shared" si="1176"/>
        <v>979.97248913444605</v>
      </c>
      <c r="CG630" s="83">
        <f t="shared" si="1122"/>
        <v>0</v>
      </c>
      <c r="CH630" s="83">
        <f t="shared" si="1177"/>
        <v>2.8531819716567894</v>
      </c>
      <c r="CI630" s="83">
        <f t="shared" si="1123"/>
        <v>2.8531819716567894</v>
      </c>
      <c r="CJ630" s="143">
        <f t="shared" si="1124"/>
        <v>0.02</v>
      </c>
      <c r="CK630" s="83">
        <f t="shared" si="1178"/>
        <v>1.6980910799758643E-2</v>
      </c>
      <c r="CL630" s="84">
        <f t="shared" si="1179"/>
        <v>918.82832461175474</v>
      </c>
      <c r="CM630" s="83">
        <f t="shared" si="1125"/>
        <v>0</v>
      </c>
      <c r="CN630" s="83">
        <f t="shared" si="1180"/>
        <v>2.8062297254789437</v>
      </c>
      <c r="CO630" s="83">
        <f t="shared" si="1126"/>
        <v>2.8062297254789437</v>
      </c>
      <c r="CP630" s="143">
        <f t="shared" si="1127"/>
        <v>0.02</v>
      </c>
      <c r="CQ630" s="83">
        <f t="shared" si="1181"/>
        <v>1.7140564504283941E-2</v>
      </c>
      <c r="CR630" s="84">
        <f t="shared" si="1182"/>
        <v>906.77814860149113</v>
      </c>
      <c r="CS630" s="83">
        <f t="shared" si="1128"/>
        <v>0</v>
      </c>
      <c r="CT630" s="83">
        <f t="shared" si="1183"/>
        <v>2.7986446213096494</v>
      </c>
      <c r="CU630" s="83">
        <f t="shared" si="1129"/>
        <v>2.7986446213096494</v>
      </c>
      <c r="CV630" s="143">
        <f t="shared" si="1130"/>
        <v>0.02</v>
      </c>
      <c r="CW630" s="83">
        <f t="shared" si="1184"/>
        <v>1.7168526987184005E-2</v>
      </c>
      <c r="CX630" s="84">
        <f t="shared" si="1185"/>
        <v>905.60192761509779</v>
      </c>
      <c r="CY630" s="83">
        <f t="shared" si="1131"/>
        <v>0</v>
      </c>
      <c r="CZ630" s="83">
        <f t="shared" si="1186"/>
        <v>2.7979336897125879</v>
      </c>
      <c r="DA630" s="83">
        <f t="shared" si="1132"/>
        <v>2.7979336897125879</v>
      </c>
      <c r="DB630" s="143">
        <f t="shared" si="1133"/>
        <v>0.02</v>
      </c>
      <c r="DC630" s="83">
        <f t="shared" si="1187"/>
        <v>1.7169446767325937E-2</v>
      </c>
      <c r="DD630" s="84">
        <f t="shared" si="1188"/>
        <v>905.55062700325243</v>
      </c>
      <c r="DE630" s="86">
        <f t="shared" si="1134"/>
        <v>3216.2262860599035</v>
      </c>
      <c r="DF630" s="86">
        <f t="shared" si="1135"/>
        <v>1286.4905144239613</v>
      </c>
      <c r="DG630" s="86">
        <f t="shared" si="1136"/>
        <v>804.05657151497587</v>
      </c>
      <c r="DH630" s="86">
        <f t="shared" si="1137"/>
        <v>0.16045925828968477</v>
      </c>
      <c r="DI630" s="86">
        <f t="shared" si="1138"/>
        <v>0.24414970694647456</v>
      </c>
      <c r="DJ630" s="86">
        <f t="shared" si="1139"/>
        <v>8.3062455211278738</v>
      </c>
      <c r="DK630" s="86">
        <f t="shared" si="1140"/>
        <v>-529.22878985507032</v>
      </c>
      <c r="DL630" s="86">
        <f t="shared" si="1198"/>
        <v>-529.22878985507032</v>
      </c>
      <c r="DM630" s="86">
        <f t="shared" si="1141"/>
        <v>-529.22878985507032</v>
      </c>
      <c r="DN630" s="85">
        <f t="shared" si="1142"/>
        <v>0</v>
      </c>
      <c r="DO630" s="85">
        <f t="shared" si="1189"/>
        <v>0</v>
      </c>
      <c r="DP630" s="85">
        <f t="shared" si="1143"/>
        <v>0</v>
      </c>
      <c r="DQ630" s="85">
        <f t="shared" si="1190"/>
        <v>0</v>
      </c>
      <c r="DR630" s="85">
        <f t="shared" si="1144"/>
        <v>0</v>
      </c>
      <c r="DS630" s="85">
        <f t="shared" si="1191"/>
        <v>0</v>
      </c>
      <c r="DT630" s="81"/>
      <c r="DU630" s="81"/>
      <c r="DV630" s="81">
        <f t="shared" si="1192"/>
        <v>0</v>
      </c>
      <c r="DW630" s="100"/>
    </row>
    <row r="631" spans="1:127" x14ac:dyDescent="0.2">
      <c r="A631" s="59">
        <f t="shared" si="1145"/>
        <v>83.466666666666498</v>
      </c>
      <c r="B631" s="44">
        <f t="shared" si="1146"/>
        <v>83466.666666666497</v>
      </c>
      <c r="C631" s="52">
        <f t="shared" si="1080"/>
        <v>133.33333333333334</v>
      </c>
      <c r="D631" s="50">
        <f t="shared" si="1081"/>
        <v>4</v>
      </c>
      <c r="E631" s="44">
        <f t="shared" si="1082"/>
        <v>4.13</v>
      </c>
      <c r="F631" s="47">
        <f t="shared" si="1083"/>
        <v>0.02</v>
      </c>
      <c r="G631" s="52">
        <f t="shared" si="1147"/>
        <v>2.4179558428955601E-2</v>
      </c>
      <c r="H631" s="57">
        <f t="shared" si="1148"/>
        <v>767.48010269548138</v>
      </c>
      <c r="I631" s="52">
        <f t="shared" si="1149"/>
        <v>0</v>
      </c>
      <c r="J631" s="54">
        <f t="shared" si="1150"/>
        <v>2488.6768732611945</v>
      </c>
      <c r="K631" s="46">
        <f t="shared" si="1193"/>
        <v>2488.6768732611945</v>
      </c>
      <c r="L631" s="80">
        <f t="shared" si="1084"/>
        <v>0</v>
      </c>
      <c r="M631" s="142">
        <f t="shared" si="1085"/>
        <v>0</v>
      </c>
      <c r="N631" s="60">
        <f t="shared" si="1086"/>
        <v>4.13</v>
      </c>
      <c r="O631" s="53">
        <f t="shared" si="1087"/>
        <v>0</v>
      </c>
      <c r="P631" s="58">
        <f t="shared" si="1151"/>
        <v>2.8007920600382921</v>
      </c>
      <c r="Q631" s="49">
        <f t="shared" si="1088"/>
        <v>2.8007920600382921</v>
      </c>
      <c r="R631" s="143">
        <f t="shared" si="1089"/>
        <v>0.02</v>
      </c>
      <c r="S631" s="51">
        <f t="shared" si="1152"/>
        <v>1.8739368929887239E-2</v>
      </c>
      <c r="T631" s="57">
        <f t="shared" si="1153"/>
        <v>785.07024631052457</v>
      </c>
      <c r="U631" s="53">
        <f t="shared" si="1090"/>
        <v>0</v>
      </c>
      <c r="V631" s="58">
        <f t="shared" si="1154"/>
        <v>2.8022543502111668</v>
      </c>
      <c r="W631" s="49">
        <f t="shared" si="1091"/>
        <v>2.8022543502111668</v>
      </c>
      <c r="X631" s="143">
        <f t="shared" si="1092"/>
        <v>0.02</v>
      </c>
      <c r="Y631" s="51">
        <f t="shared" si="1155"/>
        <v>1.8144547148631486E-2</v>
      </c>
      <c r="Z631" s="57">
        <f t="shared" si="1156"/>
        <v>768.62350333651852</v>
      </c>
      <c r="AA631" s="53">
        <f t="shared" si="1093"/>
        <v>0</v>
      </c>
      <c r="AB631" s="58">
        <f t="shared" si="1157"/>
        <v>2.8008500671860084</v>
      </c>
      <c r="AC631" s="49">
        <f t="shared" si="1094"/>
        <v>2.8008500671860084</v>
      </c>
      <c r="AD631" s="143">
        <f t="shared" si="1095"/>
        <v>0.02</v>
      </c>
      <c r="AE631" s="49">
        <f t="shared" si="1194"/>
        <v>1.8091857299782486E-2</v>
      </c>
      <c r="AF631" s="57">
        <f t="shared" si="1158"/>
        <v>765.5602412278696</v>
      </c>
      <c r="AG631" s="53">
        <f t="shared" si="1096"/>
        <v>0</v>
      </c>
      <c r="AH631" s="58">
        <f t="shared" si="1159"/>
        <v>2.8007062793512754</v>
      </c>
      <c r="AI631" s="49">
        <f t="shared" si="1097"/>
        <v>2.8007062793512754</v>
      </c>
      <c r="AJ631" s="143">
        <f t="shared" si="1098"/>
        <v>0.02</v>
      </c>
      <c r="AK631" s="51">
        <f t="shared" si="1160"/>
        <v>1.8092415624643889E-2</v>
      </c>
      <c r="AL631" s="57">
        <f t="shared" si="1161"/>
        <v>765.23050969487576</v>
      </c>
      <c r="AM631" s="53">
        <f t="shared" si="1099"/>
        <v>0</v>
      </c>
      <c r="AN631" s="58">
        <f t="shared" si="1162"/>
        <v>2.8006930128189635</v>
      </c>
      <c r="AO631" s="49">
        <f t="shared" si="1100"/>
        <v>2.8006930128189635</v>
      </c>
      <c r="AP631" s="143">
        <f t="shared" si="1101"/>
        <v>0.02</v>
      </c>
      <c r="AQ631" s="51">
        <f t="shared" si="1163"/>
        <v>1.8092711274376085E-2</v>
      </c>
      <c r="AR631" s="57">
        <f t="shared" si="1164"/>
        <v>765.20100669912631</v>
      </c>
      <c r="AS631" s="44">
        <f t="shared" si="1102"/>
        <v>4479.6183718701504</v>
      </c>
      <c r="AT631" s="44">
        <f t="shared" si="1103"/>
        <v>1791.8473487480601</v>
      </c>
      <c r="AU631" s="44">
        <f t="shared" si="1104"/>
        <v>1119.9045929675376</v>
      </c>
      <c r="AV631" s="47">
        <f t="shared" si="1105"/>
        <v>1.0415053651509401</v>
      </c>
      <c r="AW631" s="47">
        <f t="shared" si="1106"/>
        <v>5.9166903478780313</v>
      </c>
      <c r="AX631" s="86">
        <f t="shared" si="1107"/>
        <v>86.686350156405027</v>
      </c>
      <c r="AY631" s="86">
        <f t="shared" si="1108"/>
        <v>20.42991009379973</v>
      </c>
      <c r="AZ631" s="10">
        <f t="shared" si="1165"/>
        <v>20.42991009379973</v>
      </c>
      <c r="BA631" s="44">
        <f t="shared" si="1109"/>
        <v>20.42991009379973</v>
      </c>
      <c r="BB631" s="9">
        <f t="shared" si="1110"/>
        <v>20.42991009379973</v>
      </c>
      <c r="BC631" s="45">
        <f t="shared" si="1199"/>
        <v>2723.9880125066311</v>
      </c>
      <c r="BD631" s="9">
        <f t="shared" si="1111"/>
        <v>20.42991009379973</v>
      </c>
      <c r="BE631" s="45">
        <f t="shared" si="1195"/>
        <v>2723.9880125066311</v>
      </c>
      <c r="BF631" s="9">
        <f t="shared" si="1112"/>
        <v>20.42991009379973</v>
      </c>
      <c r="BG631" s="45">
        <f t="shared" si="1196"/>
        <v>2723.9880125066311</v>
      </c>
      <c r="BH631" s="58"/>
      <c r="BI631" s="58"/>
      <c r="BJ631" s="58">
        <f t="shared" si="1166"/>
        <v>-20.42991009379973</v>
      </c>
      <c r="BK631" s="97"/>
      <c r="BL631" s="44"/>
      <c r="BM631" s="82">
        <f t="shared" si="1167"/>
        <v>62.6</v>
      </c>
      <c r="BN631" s="86">
        <f t="shared" si="1168"/>
        <v>62600</v>
      </c>
      <c r="BO631" s="86">
        <f t="shared" si="1169"/>
        <v>100</v>
      </c>
      <c r="BP631" s="84">
        <f t="shared" si="1113"/>
        <v>4</v>
      </c>
      <c r="BQ631" s="84">
        <f t="shared" si="1114"/>
        <v>4.13</v>
      </c>
      <c r="BR631" s="84">
        <f t="shared" si="1115"/>
        <v>0.02</v>
      </c>
      <c r="BS631" s="84">
        <f t="shared" si="1170"/>
        <v>3.1993943074937838E-2</v>
      </c>
      <c r="BT631" s="84">
        <f t="shared" si="1171"/>
        <v>994.21153616330093</v>
      </c>
      <c r="BU631" s="84">
        <f t="shared" si="1172"/>
        <v>0</v>
      </c>
      <c r="BV631" s="83">
        <f t="shared" si="1173"/>
        <v>1790.0296811443907</v>
      </c>
      <c r="BW631" s="81">
        <f t="shared" si="1197"/>
        <v>1790.0296811443907</v>
      </c>
      <c r="BX631" s="83">
        <f t="shared" si="1116"/>
        <v>0</v>
      </c>
      <c r="BY631" s="141">
        <f t="shared" si="1117"/>
        <v>0</v>
      </c>
      <c r="BZ631" s="83">
        <f t="shared" si="1118"/>
        <v>4.13</v>
      </c>
      <c r="CA631" s="83">
        <f t="shared" si="1119"/>
        <v>0</v>
      </c>
      <c r="CB631" s="83">
        <f t="shared" si="1174"/>
        <v>2.8663535713410551</v>
      </c>
      <c r="CC631" s="83">
        <f t="shared" si="1120"/>
        <v>2.8663535713410551</v>
      </c>
      <c r="CD631" s="143">
        <f t="shared" si="1121"/>
        <v>0.02</v>
      </c>
      <c r="CE631" s="83">
        <f t="shared" si="1175"/>
        <v>1.7786523213569917E-2</v>
      </c>
      <c r="CF631" s="84">
        <f t="shared" si="1176"/>
        <v>980.59325386983687</v>
      </c>
      <c r="CG631" s="83">
        <f t="shared" si="1122"/>
        <v>0</v>
      </c>
      <c r="CH631" s="83">
        <f t="shared" si="1177"/>
        <v>2.8539397564827067</v>
      </c>
      <c r="CI631" s="83">
        <f t="shared" si="1123"/>
        <v>2.8539397564827067</v>
      </c>
      <c r="CJ631" s="143">
        <f t="shared" si="1124"/>
        <v>0.02</v>
      </c>
      <c r="CK631" s="83">
        <f t="shared" si="1178"/>
        <v>1.6978910799758645E-2</v>
      </c>
      <c r="CL631" s="84">
        <f t="shared" si="1179"/>
        <v>919.42344651314193</v>
      </c>
      <c r="CM631" s="83">
        <f t="shared" si="1125"/>
        <v>0</v>
      </c>
      <c r="CN631" s="83">
        <f t="shared" si="1180"/>
        <v>2.8068324564237455</v>
      </c>
      <c r="CO631" s="83">
        <f t="shared" si="1126"/>
        <v>2.8068324564237455</v>
      </c>
      <c r="CP631" s="143">
        <f t="shared" si="1127"/>
        <v>0.02</v>
      </c>
      <c r="CQ631" s="83">
        <f t="shared" si="1181"/>
        <v>1.7138564504283943E-2</v>
      </c>
      <c r="CR631" s="84">
        <f t="shared" si="1182"/>
        <v>907.38891700539853</v>
      </c>
      <c r="CS631" s="83">
        <f t="shared" si="1128"/>
        <v>0</v>
      </c>
      <c r="CT631" s="83">
        <f t="shared" si="1183"/>
        <v>2.7992308192071573</v>
      </c>
      <c r="CU631" s="83">
        <f t="shared" si="1129"/>
        <v>2.7992308192071573</v>
      </c>
      <c r="CV631" s="143">
        <f t="shared" si="1130"/>
        <v>0.02</v>
      </c>
      <c r="CW631" s="83">
        <f t="shared" si="1184"/>
        <v>1.7166526987184006E-2</v>
      </c>
      <c r="CX631" s="84">
        <f t="shared" si="1185"/>
        <v>906.21535051475666</v>
      </c>
      <c r="CY631" s="83">
        <f t="shared" si="1131"/>
        <v>0</v>
      </c>
      <c r="CZ631" s="83">
        <f t="shared" si="1186"/>
        <v>2.7985188783334598</v>
      </c>
      <c r="DA631" s="83">
        <f t="shared" si="1132"/>
        <v>2.7985188783334598</v>
      </c>
      <c r="DB631" s="143">
        <f t="shared" si="1133"/>
        <v>0.02</v>
      </c>
      <c r="DC631" s="83">
        <f t="shared" si="1187"/>
        <v>1.7167446767325938E-2</v>
      </c>
      <c r="DD631" s="84">
        <f t="shared" si="1188"/>
        <v>906.16423864210049</v>
      </c>
      <c r="DE631" s="86">
        <f t="shared" si="1134"/>
        <v>3222.0534260599034</v>
      </c>
      <c r="DF631" s="86">
        <f t="shared" si="1135"/>
        <v>1288.8213704239613</v>
      </c>
      <c r="DG631" s="86">
        <f t="shared" si="1136"/>
        <v>805.51335651497584</v>
      </c>
      <c r="DH631" s="86">
        <f t="shared" si="1137"/>
        <v>0.16004001165676202</v>
      </c>
      <c r="DI631" s="86">
        <f t="shared" si="1138"/>
        <v>0.24297923977723096</v>
      </c>
      <c r="DJ631" s="86">
        <f t="shared" si="1139"/>
        <v>8.2315952019822589</v>
      </c>
      <c r="DK631" s="86">
        <f t="shared" si="1140"/>
        <v>-531.57901511455168</v>
      </c>
      <c r="DL631" s="86">
        <f t="shared" si="1198"/>
        <v>-531.57901511455168</v>
      </c>
      <c r="DM631" s="86">
        <f t="shared" si="1141"/>
        <v>-531.57901511455168</v>
      </c>
      <c r="DN631" s="85">
        <f t="shared" si="1142"/>
        <v>0</v>
      </c>
      <c r="DO631" s="85">
        <f t="shared" si="1189"/>
        <v>0</v>
      </c>
      <c r="DP631" s="85">
        <f t="shared" si="1143"/>
        <v>0</v>
      </c>
      <c r="DQ631" s="85">
        <f t="shared" si="1190"/>
        <v>0</v>
      </c>
      <c r="DR631" s="85">
        <f t="shared" si="1144"/>
        <v>0</v>
      </c>
      <c r="DS631" s="85">
        <f t="shared" si="1191"/>
        <v>0</v>
      </c>
      <c r="DT631" s="81"/>
      <c r="DU631" s="81"/>
      <c r="DV631" s="81">
        <f t="shared" si="1192"/>
        <v>0</v>
      </c>
      <c r="DW631" s="100"/>
    </row>
    <row r="632" spans="1:127" x14ac:dyDescent="0.2">
      <c r="A632" s="59">
        <f t="shared" si="1145"/>
        <v>83.599999999999824</v>
      </c>
      <c r="B632" s="44">
        <f t="shared" si="1146"/>
        <v>83599.999999999825</v>
      </c>
      <c r="C632" s="52">
        <f t="shared" si="1080"/>
        <v>133.33333333333334</v>
      </c>
      <c r="D632" s="50">
        <f t="shared" si="1081"/>
        <v>4</v>
      </c>
      <c r="E632" s="44">
        <f t="shared" si="1082"/>
        <v>4.13</v>
      </c>
      <c r="F632" s="47">
        <f t="shared" si="1083"/>
        <v>0.02</v>
      </c>
      <c r="G632" s="52">
        <f t="shared" si="1147"/>
        <v>2.4176891762288932E-2</v>
      </c>
      <c r="H632" s="57">
        <f t="shared" si="1148"/>
        <v>768.26067493424239</v>
      </c>
      <c r="I632" s="52">
        <f t="shared" si="1149"/>
        <v>0</v>
      </c>
      <c r="J632" s="54">
        <f t="shared" si="1150"/>
        <v>2492.9932732611946</v>
      </c>
      <c r="K632" s="46">
        <f t="shared" si="1193"/>
        <v>2492.9932732611946</v>
      </c>
      <c r="L632" s="80">
        <f t="shared" si="1084"/>
        <v>0</v>
      </c>
      <c r="M632" s="142">
        <f t="shared" si="1085"/>
        <v>0</v>
      </c>
      <c r="N632" s="60">
        <f t="shared" si="1086"/>
        <v>4.13</v>
      </c>
      <c r="O632" s="53">
        <f t="shared" si="1087"/>
        <v>0</v>
      </c>
      <c r="P632" s="58">
        <f t="shared" si="1151"/>
        <v>2.8011362766807184</v>
      </c>
      <c r="Q632" s="49">
        <f t="shared" si="1088"/>
        <v>2.8011362766807184</v>
      </c>
      <c r="R632" s="143">
        <f t="shared" si="1089"/>
        <v>0.02</v>
      </c>
      <c r="S632" s="51">
        <f t="shared" si="1152"/>
        <v>1.8736702263220571E-2</v>
      </c>
      <c r="T632" s="57">
        <f t="shared" si="1153"/>
        <v>785.96228138226525</v>
      </c>
      <c r="U632" s="53">
        <f t="shared" si="1090"/>
        <v>0</v>
      </c>
      <c r="V632" s="58">
        <f t="shared" si="1154"/>
        <v>2.802663520234594</v>
      </c>
      <c r="W632" s="49">
        <f t="shared" si="1091"/>
        <v>2.802663520234594</v>
      </c>
      <c r="X632" s="143">
        <f t="shared" si="1092"/>
        <v>0.02</v>
      </c>
      <c r="Y632" s="51">
        <f t="shared" si="1155"/>
        <v>1.8141880481964818E-2</v>
      </c>
      <c r="Z632" s="57">
        <f t="shared" si="1156"/>
        <v>769.48677086082125</v>
      </c>
      <c r="AA632" s="53">
        <f t="shared" si="1093"/>
        <v>0</v>
      </c>
      <c r="AB632" s="58">
        <f t="shared" si="1157"/>
        <v>2.8012022790239532</v>
      </c>
      <c r="AC632" s="49">
        <f t="shared" si="1094"/>
        <v>2.8012022790239532</v>
      </c>
      <c r="AD632" s="143">
        <f t="shared" si="1095"/>
        <v>0.02</v>
      </c>
      <c r="AE632" s="49">
        <f t="shared" si="1194"/>
        <v>1.8089190633115818E-2</v>
      </c>
      <c r="AF632" s="57">
        <f t="shared" si="1158"/>
        <v>766.42143329611076</v>
      </c>
      <c r="AG632" s="53">
        <f t="shared" si="1096"/>
        <v>0</v>
      </c>
      <c r="AH632" s="58">
        <f t="shared" si="1159"/>
        <v>2.8010484019956667</v>
      </c>
      <c r="AI632" s="49">
        <f t="shared" si="1097"/>
        <v>2.8010484019956667</v>
      </c>
      <c r="AJ632" s="143">
        <f t="shared" si="1098"/>
        <v>0.02</v>
      </c>
      <c r="AK632" s="51">
        <f t="shared" si="1160"/>
        <v>1.8089748957977221E-2</v>
      </c>
      <c r="AL632" s="57">
        <f t="shared" si="1161"/>
        <v>766.09177255678037</v>
      </c>
      <c r="AM632" s="53">
        <f t="shared" si="1099"/>
        <v>0</v>
      </c>
      <c r="AN632" s="58">
        <f t="shared" si="1162"/>
        <v>2.8010340643194751</v>
      </c>
      <c r="AO632" s="49">
        <f t="shared" si="1100"/>
        <v>2.8010340643194751</v>
      </c>
      <c r="AP632" s="143">
        <f t="shared" si="1101"/>
        <v>0.02</v>
      </c>
      <c r="AQ632" s="51">
        <f t="shared" si="1163"/>
        <v>1.8090044607709417E-2</v>
      </c>
      <c r="AR632" s="57">
        <f t="shared" si="1164"/>
        <v>766.06228771580027</v>
      </c>
      <c r="AS632" s="44">
        <f t="shared" si="1102"/>
        <v>4487.3878918701503</v>
      </c>
      <c r="AT632" s="44">
        <f t="shared" si="1103"/>
        <v>1794.9551567480601</v>
      </c>
      <c r="AU632" s="44">
        <f t="shared" si="1104"/>
        <v>1121.8469729675376</v>
      </c>
      <c r="AV632" s="47">
        <f t="shared" si="1105"/>
        <v>1.0358835902049821</v>
      </c>
      <c r="AW632" s="47">
        <f t="shared" si="1106"/>
        <v>5.8567982075441432</v>
      </c>
      <c r="AX632" s="86">
        <f t="shared" si="1107"/>
        <v>85.282737237362184</v>
      </c>
      <c r="AY632" s="86">
        <f t="shared" si="1108"/>
        <v>19.99010035948691</v>
      </c>
      <c r="AZ632" s="10">
        <f t="shared" si="1165"/>
        <v>19.99010035948691</v>
      </c>
      <c r="BA632" s="44">
        <f t="shared" si="1109"/>
        <v>19.99010035948691</v>
      </c>
      <c r="BB632" s="9">
        <f t="shared" si="1110"/>
        <v>19.99010035948691</v>
      </c>
      <c r="BC632" s="45">
        <f t="shared" si="1199"/>
        <v>2665.3467145982549</v>
      </c>
      <c r="BD632" s="9">
        <f t="shared" si="1111"/>
        <v>19.99010035948691</v>
      </c>
      <c r="BE632" s="45">
        <f t="shared" si="1195"/>
        <v>2665.3467145982549</v>
      </c>
      <c r="BF632" s="9">
        <f t="shared" si="1112"/>
        <v>19.99010035948691</v>
      </c>
      <c r="BG632" s="45">
        <f t="shared" si="1196"/>
        <v>2665.3467145982549</v>
      </c>
      <c r="BH632" s="58"/>
      <c r="BI632" s="58"/>
      <c r="BJ632" s="58">
        <f t="shared" si="1166"/>
        <v>-19.99010035948691</v>
      </c>
      <c r="BK632" s="97"/>
      <c r="BL632" s="44"/>
      <c r="BM632" s="82">
        <f t="shared" si="1167"/>
        <v>62.7</v>
      </c>
      <c r="BN632" s="86">
        <f t="shared" si="1168"/>
        <v>62700</v>
      </c>
      <c r="BO632" s="86">
        <f t="shared" si="1169"/>
        <v>100</v>
      </c>
      <c r="BP632" s="84">
        <f t="shared" si="1113"/>
        <v>4</v>
      </c>
      <c r="BQ632" s="84">
        <f t="shared" si="1114"/>
        <v>4.13</v>
      </c>
      <c r="BR632" s="84">
        <f t="shared" si="1115"/>
        <v>0.02</v>
      </c>
      <c r="BS632" s="84">
        <f t="shared" si="1170"/>
        <v>3.1991943074937836E-2</v>
      </c>
      <c r="BT632" s="84">
        <f t="shared" si="1171"/>
        <v>994.98618369538167</v>
      </c>
      <c r="BU632" s="84">
        <f t="shared" si="1172"/>
        <v>0</v>
      </c>
      <c r="BV632" s="83">
        <f t="shared" si="1173"/>
        <v>1793.2669811443905</v>
      </c>
      <c r="BW632" s="81">
        <f t="shared" si="1197"/>
        <v>1793.2669811443905</v>
      </c>
      <c r="BX632" s="83">
        <f t="shared" si="1116"/>
        <v>0</v>
      </c>
      <c r="BY632" s="141">
        <f t="shared" si="1117"/>
        <v>0</v>
      </c>
      <c r="BZ632" s="83">
        <f t="shared" si="1118"/>
        <v>4.13</v>
      </c>
      <c r="CA632" s="83">
        <f t="shared" si="1119"/>
        <v>0</v>
      </c>
      <c r="CB632" s="83">
        <f t="shared" si="1174"/>
        <v>2.8672882229363106</v>
      </c>
      <c r="CC632" s="83">
        <f t="shared" si="1120"/>
        <v>2.8672882229363106</v>
      </c>
      <c r="CD632" s="143">
        <f t="shared" si="1121"/>
        <v>0.02</v>
      </c>
      <c r="CE632" s="83">
        <f t="shared" si="1175"/>
        <v>1.7784523213569919E-2</v>
      </c>
      <c r="CF632" s="84">
        <f t="shared" si="1176"/>
        <v>981.2137468680279</v>
      </c>
      <c r="CG632" s="83">
        <f t="shared" si="1122"/>
        <v>0</v>
      </c>
      <c r="CH632" s="83">
        <f t="shared" si="1177"/>
        <v>2.8546986548536548</v>
      </c>
      <c r="CI632" s="83">
        <f t="shared" si="1123"/>
        <v>2.8546986548536548</v>
      </c>
      <c r="CJ632" s="143">
        <f t="shared" si="1124"/>
        <v>0.02</v>
      </c>
      <c r="CK632" s="83">
        <f t="shared" si="1178"/>
        <v>1.6976910799758646E-2</v>
      </c>
      <c r="CL632" s="84">
        <f t="shared" si="1179"/>
        <v>920.01834031779197</v>
      </c>
      <c r="CM632" s="83">
        <f t="shared" si="1125"/>
        <v>0</v>
      </c>
      <c r="CN632" s="83">
        <f t="shared" si="1180"/>
        <v>2.807436271138918</v>
      </c>
      <c r="CO632" s="83">
        <f t="shared" si="1126"/>
        <v>2.807436271138918</v>
      </c>
      <c r="CP632" s="143">
        <f t="shared" si="1127"/>
        <v>0.02</v>
      </c>
      <c r="CQ632" s="83">
        <f t="shared" si="1181"/>
        <v>1.7136564504283944E-2</v>
      </c>
      <c r="CR632" s="84">
        <f t="shared" si="1182"/>
        <v>907.99948299999733</v>
      </c>
      <c r="CS632" s="83">
        <f t="shared" si="1128"/>
        <v>0</v>
      </c>
      <c r="CT632" s="83">
        <f t="shared" si="1183"/>
        <v>2.7998181949857059</v>
      </c>
      <c r="CU632" s="83">
        <f t="shared" si="1129"/>
        <v>2.7998181949857059</v>
      </c>
      <c r="CV632" s="143">
        <f t="shared" si="1130"/>
        <v>0.02</v>
      </c>
      <c r="CW632" s="83">
        <f t="shared" si="1184"/>
        <v>1.7164526987184008E-2</v>
      </c>
      <c r="CX632" s="84">
        <f t="shared" si="1185"/>
        <v>906.82857350692302</v>
      </c>
      <c r="CY632" s="83">
        <f t="shared" si="1131"/>
        <v>0</v>
      </c>
      <c r="CZ632" s="83">
        <f t="shared" si="1186"/>
        <v>2.7991052590391554</v>
      </c>
      <c r="DA632" s="83">
        <f t="shared" si="1132"/>
        <v>2.7991052590391554</v>
      </c>
      <c r="DB632" s="143">
        <f t="shared" si="1133"/>
        <v>0.02</v>
      </c>
      <c r="DC632" s="83">
        <f t="shared" si="1187"/>
        <v>1.716544676732594E-2</v>
      </c>
      <c r="DD632" s="84">
        <f t="shared" si="1188"/>
        <v>906.77765050436199</v>
      </c>
      <c r="DE632" s="86">
        <f t="shared" si="1134"/>
        <v>3227.8805660599028</v>
      </c>
      <c r="DF632" s="86">
        <f t="shared" si="1135"/>
        <v>1291.1522264239609</v>
      </c>
      <c r="DG632" s="86">
        <f t="shared" si="1136"/>
        <v>806.97014151497569</v>
      </c>
      <c r="DH632" s="86">
        <f t="shared" si="1137"/>
        <v>0.15962243057721415</v>
      </c>
      <c r="DI632" s="86">
        <f t="shared" si="1138"/>
        <v>0.24181597043680733</v>
      </c>
      <c r="DJ632" s="86">
        <f t="shared" si="1139"/>
        <v>8.1577163322522424</v>
      </c>
      <c r="DK632" s="86">
        <f t="shared" si="1140"/>
        <v>-533.92786407428753</v>
      </c>
      <c r="DL632" s="86">
        <f t="shared" si="1198"/>
        <v>-533.92786407428753</v>
      </c>
      <c r="DM632" s="86">
        <f t="shared" si="1141"/>
        <v>-533.92786407428753</v>
      </c>
      <c r="DN632" s="85">
        <f t="shared" si="1142"/>
        <v>0</v>
      </c>
      <c r="DO632" s="85">
        <f t="shared" si="1189"/>
        <v>0</v>
      </c>
      <c r="DP632" s="85">
        <f t="shared" si="1143"/>
        <v>0</v>
      </c>
      <c r="DQ632" s="85">
        <f t="shared" si="1190"/>
        <v>0</v>
      </c>
      <c r="DR632" s="85">
        <f t="shared" si="1144"/>
        <v>0</v>
      </c>
      <c r="DS632" s="85">
        <f t="shared" si="1191"/>
        <v>0</v>
      </c>
      <c r="DT632" s="81"/>
      <c r="DU632" s="81"/>
      <c r="DV632" s="81">
        <f t="shared" si="1192"/>
        <v>0</v>
      </c>
      <c r="DW632" s="100"/>
    </row>
    <row r="633" spans="1:127" x14ac:dyDescent="0.2">
      <c r="A633" s="59">
        <f t="shared" si="1145"/>
        <v>83.73333333333315</v>
      </c>
      <c r="B633" s="44">
        <f t="shared" si="1146"/>
        <v>83733.333333333154</v>
      </c>
      <c r="C633" s="52">
        <f t="shared" si="1080"/>
        <v>133.33333333333334</v>
      </c>
      <c r="D633" s="50">
        <f t="shared" si="1081"/>
        <v>4</v>
      </c>
      <c r="E633" s="44">
        <f t="shared" si="1082"/>
        <v>4.13</v>
      </c>
      <c r="F633" s="47">
        <f t="shared" si="1083"/>
        <v>0.02</v>
      </c>
      <c r="G633" s="52">
        <f t="shared" si="1147"/>
        <v>2.4174225095622264E-2</v>
      </c>
      <c r="H633" s="57">
        <f t="shared" si="1148"/>
        <v>769.04116108206983</v>
      </c>
      <c r="I633" s="52">
        <f t="shared" si="1149"/>
        <v>0</v>
      </c>
      <c r="J633" s="54">
        <f t="shared" si="1150"/>
        <v>2497.3096732611948</v>
      </c>
      <c r="K633" s="46">
        <f t="shared" si="1193"/>
        <v>2497.3096732611948</v>
      </c>
      <c r="L633" s="80">
        <f t="shared" si="1084"/>
        <v>0</v>
      </c>
      <c r="M633" s="142">
        <f t="shared" si="1085"/>
        <v>0</v>
      </c>
      <c r="N633" s="60">
        <f t="shared" si="1086"/>
        <v>4.13</v>
      </c>
      <c r="O633" s="53">
        <f t="shared" si="1087"/>
        <v>0</v>
      </c>
      <c r="P633" s="58">
        <f t="shared" si="1151"/>
        <v>2.8014826661965571</v>
      </c>
      <c r="Q633" s="49">
        <f t="shared" si="1088"/>
        <v>2.8014826661965571</v>
      </c>
      <c r="R633" s="143">
        <f t="shared" si="1089"/>
        <v>0.02</v>
      </c>
      <c r="S633" s="51">
        <f t="shared" si="1152"/>
        <v>1.8734035596553903E-2</v>
      </c>
      <c r="T633" s="57">
        <f t="shared" si="1153"/>
        <v>786.85407990397505</v>
      </c>
      <c r="U633" s="53">
        <f t="shared" si="1090"/>
        <v>0</v>
      </c>
      <c r="V633" s="58">
        <f t="shared" si="1154"/>
        <v>2.8030755254462982</v>
      </c>
      <c r="W633" s="49">
        <f t="shared" si="1091"/>
        <v>2.8030755254462982</v>
      </c>
      <c r="X633" s="143">
        <f t="shared" si="1092"/>
        <v>0.02</v>
      </c>
      <c r="Y633" s="51">
        <f t="shared" si="1155"/>
        <v>1.813921381529815E-2</v>
      </c>
      <c r="Z633" s="57">
        <f t="shared" si="1156"/>
        <v>770.34978549042444</v>
      </c>
      <c r="AA633" s="53">
        <f t="shared" si="1093"/>
        <v>0</v>
      </c>
      <c r="AB633" s="58">
        <f t="shared" si="1157"/>
        <v>2.8015571648470368</v>
      </c>
      <c r="AC633" s="49">
        <f t="shared" si="1094"/>
        <v>2.8015571648470368</v>
      </c>
      <c r="AD633" s="143">
        <f t="shared" si="1095"/>
        <v>0.02</v>
      </c>
      <c r="AE633" s="49">
        <f t="shared" si="1194"/>
        <v>1.808652396644915E-2</v>
      </c>
      <c r="AF633" s="57">
        <f t="shared" si="1158"/>
        <v>767.28239015192116</v>
      </c>
      <c r="AG633" s="53">
        <f t="shared" si="1096"/>
        <v>0</v>
      </c>
      <c r="AH633" s="58">
        <f t="shared" si="1159"/>
        <v>2.80139319188826</v>
      </c>
      <c r="AI633" s="49">
        <f t="shared" si="1097"/>
        <v>2.80139319188826</v>
      </c>
      <c r="AJ633" s="143">
        <f t="shared" si="1098"/>
        <v>0.02</v>
      </c>
      <c r="AK633" s="51">
        <f t="shared" si="1160"/>
        <v>1.8087082291310553E-2</v>
      </c>
      <c r="AL633" s="57">
        <f t="shared" si="1161"/>
        <v>766.95280328664353</v>
      </c>
      <c r="AM633" s="53">
        <f t="shared" si="1099"/>
        <v>0</v>
      </c>
      <c r="AN633" s="58">
        <f t="shared" si="1162"/>
        <v>2.8013777842927627</v>
      </c>
      <c r="AO633" s="49">
        <f t="shared" si="1100"/>
        <v>2.8013777842927627</v>
      </c>
      <c r="AP633" s="143">
        <f t="shared" si="1101"/>
        <v>0.02</v>
      </c>
      <c r="AQ633" s="51">
        <f t="shared" si="1163"/>
        <v>1.8087377941042749E-2</v>
      </c>
      <c r="AR633" s="57">
        <f t="shared" si="1164"/>
        <v>766.92333692638977</v>
      </c>
      <c r="AS633" s="44">
        <f t="shared" si="1102"/>
        <v>4495.157411870151</v>
      </c>
      <c r="AT633" s="44">
        <f t="shared" si="1103"/>
        <v>1798.0629647480603</v>
      </c>
      <c r="AU633" s="44">
        <f t="shared" si="1104"/>
        <v>1123.7893529675378</v>
      </c>
      <c r="AV633" s="47">
        <f t="shared" si="1105"/>
        <v>1.0303028940599064</v>
      </c>
      <c r="AW633" s="47">
        <f t="shared" si="1106"/>
        <v>5.7976258710704398</v>
      </c>
      <c r="AX633" s="86">
        <f t="shared" si="1107"/>
        <v>83.904487894514006</v>
      </c>
      <c r="AY633" s="86">
        <f t="shared" si="1108"/>
        <v>19.555371967127162</v>
      </c>
      <c r="AZ633" s="10">
        <f t="shared" si="1165"/>
        <v>19.555371967127162</v>
      </c>
      <c r="BA633" s="44">
        <f t="shared" si="1109"/>
        <v>19.555371967127162</v>
      </c>
      <c r="BB633" s="9">
        <f t="shared" si="1110"/>
        <v>19.555371967127162</v>
      </c>
      <c r="BC633" s="45">
        <f t="shared" si="1199"/>
        <v>2607.3829289502883</v>
      </c>
      <c r="BD633" s="9">
        <f t="shared" si="1111"/>
        <v>19.555371967127162</v>
      </c>
      <c r="BE633" s="45">
        <f t="shared" si="1195"/>
        <v>2607.3829289502883</v>
      </c>
      <c r="BF633" s="9">
        <f t="shared" si="1112"/>
        <v>19.555371967127162</v>
      </c>
      <c r="BG633" s="45">
        <f t="shared" si="1196"/>
        <v>2607.3829289502883</v>
      </c>
      <c r="BH633" s="58"/>
      <c r="BI633" s="58"/>
      <c r="BJ633" s="58">
        <f t="shared" si="1166"/>
        <v>-19.555371967127162</v>
      </c>
      <c r="BK633" s="97"/>
      <c r="BL633" s="44"/>
      <c r="BM633" s="82">
        <f t="shared" si="1167"/>
        <v>62.800000000000004</v>
      </c>
      <c r="BN633" s="86">
        <f t="shared" si="1168"/>
        <v>62800</v>
      </c>
      <c r="BO633" s="86">
        <f t="shared" si="1169"/>
        <v>100</v>
      </c>
      <c r="BP633" s="84">
        <f t="shared" si="1113"/>
        <v>4</v>
      </c>
      <c r="BQ633" s="84">
        <f t="shared" si="1114"/>
        <v>4.13</v>
      </c>
      <c r="BR633" s="84">
        <f t="shared" si="1115"/>
        <v>0.02</v>
      </c>
      <c r="BS633" s="84">
        <f t="shared" si="1170"/>
        <v>3.1989943074937834E-2</v>
      </c>
      <c r="BT633" s="84">
        <f t="shared" si="1171"/>
        <v>995.7607828013123</v>
      </c>
      <c r="BU633" s="84">
        <f t="shared" si="1172"/>
        <v>0</v>
      </c>
      <c r="BV633" s="83">
        <f t="shared" si="1173"/>
        <v>1796.5042811443902</v>
      </c>
      <c r="BW633" s="81">
        <f t="shared" si="1197"/>
        <v>1796.5042811443902</v>
      </c>
      <c r="BX633" s="83">
        <f t="shared" si="1116"/>
        <v>0</v>
      </c>
      <c r="BY633" s="141">
        <f t="shared" si="1117"/>
        <v>0</v>
      </c>
      <c r="BZ633" s="83">
        <f t="shared" si="1118"/>
        <v>4.13</v>
      </c>
      <c r="CA633" s="83">
        <f t="shared" si="1119"/>
        <v>0</v>
      </c>
      <c r="CB633" s="83">
        <f t="shared" si="1174"/>
        <v>2.8682249748164295</v>
      </c>
      <c r="CC633" s="83">
        <f t="shared" si="1120"/>
        <v>2.8682249748164295</v>
      </c>
      <c r="CD633" s="143">
        <f t="shared" si="1121"/>
        <v>0.02</v>
      </c>
      <c r="CE633" s="83">
        <f t="shared" si="1175"/>
        <v>1.778252321356992E-2</v>
      </c>
      <c r="CF633" s="84">
        <f t="shared" si="1176"/>
        <v>981.83396785144055</v>
      </c>
      <c r="CG633" s="83">
        <f t="shared" si="1122"/>
        <v>0</v>
      </c>
      <c r="CH633" s="83">
        <f t="shared" si="1177"/>
        <v>2.8554586648349036</v>
      </c>
      <c r="CI633" s="83">
        <f t="shared" si="1123"/>
        <v>2.8554586648349036</v>
      </c>
      <c r="CJ633" s="143">
        <f t="shared" si="1124"/>
        <v>0.02</v>
      </c>
      <c r="CK633" s="83">
        <f t="shared" si="1178"/>
        <v>1.6974910799758648E-2</v>
      </c>
      <c r="CL633" s="84">
        <f t="shared" si="1179"/>
        <v>920.61300591483837</v>
      </c>
      <c r="CM633" s="83">
        <f t="shared" si="1125"/>
        <v>0</v>
      </c>
      <c r="CN633" s="83">
        <f t="shared" si="1180"/>
        <v>2.8080411681490132</v>
      </c>
      <c r="CO633" s="83">
        <f t="shared" si="1126"/>
        <v>2.8080411681490132</v>
      </c>
      <c r="CP633" s="143">
        <f t="shared" si="1127"/>
        <v>0.02</v>
      </c>
      <c r="CQ633" s="83">
        <f t="shared" si="1181"/>
        <v>1.7134564504283946E-2</v>
      </c>
      <c r="CR633" s="84">
        <f t="shared" si="1182"/>
        <v>908.60984643657616</v>
      </c>
      <c r="CS633" s="83">
        <f t="shared" si="1128"/>
        <v>0</v>
      </c>
      <c r="CT633" s="83">
        <f t="shared" si="1183"/>
        <v>2.8004067472682861</v>
      </c>
      <c r="CU633" s="83">
        <f t="shared" si="1129"/>
        <v>2.8004067472682861</v>
      </c>
      <c r="CV633" s="143">
        <f t="shared" si="1130"/>
        <v>0.02</v>
      </c>
      <c r="CW633" s="83">
        <f t="shared" si="1184"/>
        <v>1.7162526987184009E-2</v>
      </c>
      <c r="CX633" s="84">
        <f t="shared" si="1185"/>
        <v>907.44159641740782</v>
      </c>
      <c r="CY633" s="83">
        <f t="shared" si="1131"/>
        <v>0</v>
      </c>
      <c r="CZ633" s="83">
        <f t="shared" si="1186"/>
        <v>2.7996928304469786</v>
      </c>
      <c r="DA633" s="83">
        <f t="shared" si="1132"/>
        <v>2.7996928304469786</v>
      </c>
      <c r="DB633" s="143">
        <f t="shared" si="1133"/>
        <v>0.02</v>
      </c>
      <c r="DC633" s="83">
        <f t="shared" si="1187"/>
        <v>1.7163446767325941E-2</v>
      </c>
      <c r="DD633" s="84">
        <f t="shared" si="1188"/>
        <v>907.39086241241353</v>
      </c>
      <c r="DE633" s="86">
        <f t="shared" si="1134"/>
        <v>3233.7077060599022</v>
      </c>
      <c r="DF633" s="86">
        <f t="shared" si="1135"/>
        <v>1293.4830824239609</v>
      </c>
      <c r="DG633" s="86">
        <f t="shared" si="1136"/>
        <v>808.42692651497555</v>
      </c>
      <c r="DH633" s="86">
        <f t="shared" si="1137"/>
        <v>0.15920650674854109</v>
      </c>
      <c r="DI633" s="86">
        <f t="shared" si="1138"/>
        <v>0.24065984652342082</v>
      </c>
      <c r="DJ633" s="86">
        <f t="shared" si="1139"/>
        <v>8.0846000038222492</v>
      </c>
      <c r="DK633" s="86">
        <f t="shared" si="1140"/>
        <v>-536.27533712764205</v>
      </c>
      <c r="DL633" s="86">
        <f t="shared" si="1198"/>
        <v>-536.27533712764205</v>
      </c>
      <c r="DM633" s="86">
        <f t="shared" si="1141"/>
        <v>-536.27533712764205</v>
      </c>
      <c r="DN633" s="85">
        <f t="shared" si="1142"/>
        <v>0</v>
      </c>
      <c r="DO633" s="85">
        <f t="shared" si="1189"/>
        <v>0</v>
      </c>
      <c r="DP633" s="85">
        <f t="shared" si="1143"/>
        <v>0</v>
      </c>
      <c r="DQ633" s="85">
        <f t="shared" si="1190"/>
        <v>0</v>
      </c>
      <c r="DR633" s="85">
        <f t="shared" si="1144"/>
        <v>0</v>
      </c>
      <c r="DS633" s="85">
        <f t="shared" si="1191"/>
        <v>0</v>
      </c>
      <c r="DT633" s="81"/>
      <c r="DU633" s="81"/>
      <c r="DV633" s="81">
        <f t="shared" si="1192"/>
        <v>0</v>
      </c>
      <c r="DW633" s="100"/>
    </row>
    <row r="634" spans="1:127" x14ac:dyDescent="0.2">
      <c r="A634" s="59">
        <f t="shared" si="1145"/>
        <v>83.86666666666649</v>
      </c>
      <c r="B634" s="44">
        <f t="shared" si="1146"/>
        <v>83866.666666666482</v>
      </c>
      <c r="C634" s="52">
        <f t="shared" si="1080"/>
        <v>133.33333333333334</v>
      </c>
      <c r="D634" s="50">
        <f t="shared" si="1081"/>
        <v>4</v>
      </c>
      <c r="E634" s="44">
        <f t="shared" si="1082"/>
        <v>4.13</v>
      </c>
      <c r="F634" s="47">
        <f t="shared" si="1083"/>
        <v>0.02</v>
      </c>
      <c r="G634" s="52">
        <f t="shared" si="1147"/>
        <v>2.4171558428955596E-2</v>
      </c>
      <c r="H634" s="57">
        <f t="shared" si="1148"/>
        <v>769.82156113896372</v>
      </c>
      <c r="I634" s="52">
        <f t="shared" si="1149"/>
        <v>0</v>
      </c>
      <c r="J634" s="54">
        <f t="shared" si="1150"/>
        <v>2501.6260732611945</v>
      </c>
      <c r="K634" s="46">
        <f t="shared" si="1193"/>
        <v>2501.6260732611945</v>
      </c>
      <c r="L634" s="80">
        <f t="shared" si="1084"/>
        <v>0</v>
      </c>
      <c r="M634" s="142">
        <f t="shared" si="1085"/>
        <v>0</v>
      </c>
      <c r="N634" s="60">
        <f t="shared" si="1086"/>
        <v>4.13</v>
      </c>
      <c r="O634" s="53">
        <f t="shared" si="1087"/>
        <v>0</v>
      </c>
      <c r="P634" s="58">
        <f t="shared" si="1151"/>
        <v>2.8018312273814021</v>
      </c>
      <c r="Q634" s="49">
        <f t="shared" si="1088"/>
        <v>2.8018312273814021</v>
      </c>
      <c r="R634" s="143">
        <f t="shared" si="1089"/>
        <v>0.02</v>
      </c>
      <c r="S634" s="51">
        <f t="shared" si="1152"/>
        <v>1.8731368929887235E-2</v>
      </c>
      <c r="T634" s="57">
        <f t="shared" si="1153"/>
        <v>787.74564124227413</v>
      </c>
      <c r="U634" s="53">
        <f t="shared" si="1090"/>
        <v>0</v>
      </c>
      <c r="V634" s="58">
        <f t="shared" si="1154"/>
        <v>2.8034903627889554</v>
      </c>
      <c r="W634" s="49">
        <f t="shared" si="1091"/>
        <v>2.8034903627889554</v>
      </c>
      <c r="X634" s="143">
        <f t="shared" si="1092"/>
        <v>0.02</v>
      </c>
      <c r="Y634" s="51">
        <f t="shared" si="1155"/>
        <v>1.8136547148631482E-2</v>
      </c>
      <c r="Z634" s="57">
        <f t="shared" si="1156"/>
        <v>771.21254642651331</v>
      </c>
      <c r="AA634" s="53">
        <f t="shared" si="1093"/>
        <v>0</v>
      </c>
      <c r="AB634" s="58">
        <f t="shared" si="1157"/>
        <v>2.8019147214882301</v>
      </c>
      <c r="AC634" s="49">
        <f t="shared" si="1094"/>
        <v>2.8019147214882301</v>
      </c>
      <c r="AD634" s="143">
        <f t="shared" si="1095"/>
        <v>0.02</v>
      </c>
      <c r="AE634" s="49">
        <f t="shared" si="1194"/>
        <v>1.8083857299782482E-2</v>
      </c>
      <c r="AF634" s="57">
        <f t="shared" si="1158"/>
        <v>768.14311103291516</v>
      </c>
      <c r="AG634" s="53">
        <f t="shared" si="1096"/>
        <v>0</v>
      </c>
      <c r="AH634" s="58">
        <f t="shared" si="1159"/>
        <v>2.8017406460325076</v>
      </c>
      <c r="AI634" s="49">
        <f t="shared" si="1097"/>
        <v>2.8017406460325076</v>
      </c>
      <c r="AJ634" s="143">
        <f t="shared" si="1098"/>
        <v>0.02</v>
      </c>
      <c r="AK634" s="51">
        <f t="shared" si="1160"/>
        <v>1.8084415624643885E-2</v>
      </c>
      <c r="AL634" s="57">
        <f t="shared" si="1161"/>
        <v>767.81360112158484</v>
      </c>
      <c r="AM634" s="53">
        <f t="shared" si="1099"/>
        <v>0</v>
      </c>
      <c r="AN634" s="58">
        <f t="shared" si="1162"/>
        <v>2.8017241697701687</v>
      </c>
      <c r="AO634" s="49">
        <f t="shared" si="1100"/>
        <v>2.8017241697701687</v>
      </c>
      <c r="AP634" s="143">
        <f t="shared" si="1101"/>
        <v>0.02</v>
      </c>
      <c r="AQ634" s="51">
        <f t="shared" si="1163"/>
        <v>1.8084711274376081E-2</v>
      </c>
      <c r="AR634" s="57">
        <f t="shared" si="1164"/>
        <v>767.78415356735923</v>
      </c>
      <c r="AS634" s="44">
        <f t="shared" si="1102"/>
        <v>4502.9269318701499</v>
      </c>
      <c r="AT634" s="44">
        <f t="shared" si="1103"/>
        <v>1801.1707727480598</v>
      </c>
      <c r="AU634" s="44">
        <f t="shared" si="1104"/>
        <v>1125.7317329675375</v>
      </c>
      <c r="AV634" s="47">
        <f t="shared" si="1105"/>
        <v>1.0247629141390331</v>
      </c>
      <c r="AW634" s="47">
        <f t="shared" si="1106"/>
        <v>5.7391634937823897</v>
      </c>
      <c r="AX634" s="86">
        <f t="shared" si="1107"/>
        <v>82.551100163011299</v>
      </c>
      <c r="AY634" s="86">
        <f t="shared" si="1108"/>
        <v>19.125715128502556</v>
      </c>
      <c r="AZ634" s="10">
        <f t="shared" si="1165"/>
        <v>19.125715128502556</v>
      </c>
      <c r="BA634" s="44">
        <f t="shared" si="1109"/>
        <v>19.125715128502556</v>
      </c>
      <c r="BB634" s="9">
        <f t="shared" si="1110"/>
        <v>19.125715128502556</v>
      </c>
      <c r="BC634" s="45">
        <f t="shared" si="1199"/>
        <v>2550.0953504670074</v>
      </c>
      <c r="BD634" s="9">
        <f t="shared" si="1111"/>
        <v>19.125715128502556</v>
      </c>
      <c r="BE634" s="45">
        <f t="shared" si="1195"/>
        <v>2550.0953504670074</v>
      </c>
      <c r="BF634" s="9">
        <f t="shared" si="1112"/>
        <v>19.125715128502556</v>
      </c>
      <c r="BG634" s="45">
        <f t="shared" si="1196"/>
        <v>2550.0953504670074</v>
      </c>
      <c r="BH634" s="58"/>
      <c r="BI634" s="58"/>
      <c r="BJ634" s="58">
        <f t="shared" si="1166"/>
        <v>-19.125715128502556</v>
      </c>
      <c r="BK634" s="97"/>
      <c r="BL634" s="44"/>
      <c r="BM634" s="82">
        <f t="shared" si="1167"/>
        <v>62.9</v>
      </c>
      <c r="BN634" s="86">
        <f t="shared" si="1168"/>
        <v>62900</v>
      </c>
      <c r="BO634" s="86">
        <f t="shared" si="1169"/>
        <v>100</v>
      </c>
      <c r="BP634" s="84">
        <f t="shared" si="1113"/>
        <v>4</v>
      </c>
      <c r="BQ634" s="84">
        <f t="shared" si="1114"/>
        <v>4.13</v>
      </c>
      <c r="BR634" s="84">
        <f t="shared" si="1115"/>
        <v>0.02</v>
      </c>
      <c r="BS634" s="84">
        <f t="shared" si="1170"/>
        <v>3.1987943074937832E-2</v>
      </c>
      <c r="BT634" s="84">
        <f t="shared" si="1171"/>
        <v>996.53533348109283</v>
      </c>
      <c r="BU634" s="84">
        <f t="shared" si="1172"/>
        <v>0</v>
      </c>
      <c r="BV634" s="83">
        <f t="shared" si="1173"/>
        <v>1799.7415811443902</v>
      </c>
      <c r="BW634" s="81">
        <f t="shared" si="1197"/>
        <v>1799.7415811443902</v>
      </c>
      <c r="BX634" s="83">
        <f t="shared" si="1116"/>
        <v>0</v>
      </c>
      <c r="BY634" s="141">
        <f t="shared" si="1117"/>
        <v>0</v>
      </c>
      <c r="BZ634" s="83">
        <f t="shared" si="1118"/>
        <v>4.13</v>
      </c>
      <c r="CA634" s="83">
        <f t="shared" si="1119"/>
        <v>0</v>
      </c>
      <c r="CB634" s="83">
        <f t="shared" si="1174"/>
        <v>2.8691638268632751</v>
      </c>
      <c r="CC634" s="83">
        <f t="shared" si="1120"/>
        <v>2.8691638268632751</v>
      </c>
      <c r="CD634" s="143">
        <f t="shared" si="1121"/>
        <v>0.02</v>
      </c>
      <c r="CE634" s="83">
        <f t="shared" si="1175"/>
        <v>1.7780523213569922E-2</v>
      </c>
      <c r="CF634" s="84">
        <f t="shared" si="1176"/>
        <v>982.45391654339096</v>
      </c>
      <c r="CG634" s="83">
        <f t="shared" si="1122"/>
        <v>0</v>
      </c>
      <c r="CH634" s="83">
        <f t="shared" si="1177"/>
        <v>2.8562197844911767</v>
      </c>
      <c r="CI634" s="83">
        <f t="shared" si="1123"/>
        <v>2.8562197844911767</v>
      </c>
      <c r="CJ634" s="143">
        <f t="shared" si="1124"/>
        <v>0.02</v>
      </c>
      <c r="CK634" s="83">
        <f t="shared" si="1178"/>
        <v>1.6972910799758649E-2</v>
      </c>
      <c r="CL634" s="84">
        <f t="shared" si="1179"/>
        <v>921.20744319417258</v>
      </c>
      <c r="CM634" s="83">
        <f t="shared" si="1125"/>
        <v>0</v>
      </c>
      <c r="CN634" s="83">
        <f t="shared" si="1180"/>
        <v>2.8086471459793159</v>
      </c>
      <c r="CO634" s="83">
        <f t="shared" si="1126"/>
        <v>2.8086471459793159</v>
      </c>
      <c r="CP634" s="143">
        <f t="shared" si="1127"/>
        <v>0.02</v>
      </c>
      <c r="CQ634" s="83">
        <f t="shared" si="1181"/>
        <v>1.7132564504283947E-2</v>
      </c>
      <c r="CR634" s="84">
        <f t="shared" si="1182"/>
        <v>909.22000716707498</v>
      </c>
      <c r="CS634" s="83">
        <f t="shared" si="1128"/>
        <v>0</v>
      </c>
      <c r="CT634" s="83">
        <f t="shared" si="1183"/>
        <v>2.8009964746781986</v>
      </c>
      <c r="CU634" s="83">
        <f t="shared" si="1129"/>
        <v>2.8009964746781986</v>
      </c>
      <c r="CV634" s="143">
        <f t="shared" si="1130"/>
        <v>0.02</v>
      </c>
      <c r="CW634" s="83">
        <f t="shared" si="1184"/>
        <v>1.716052698718401E-2</v>
      </c>
      <c r="CX634" s="84">
        <f t="shared" si="1185"/>
        <v>908.0544190726855</v>
      </c>
      <c r="CY634" s="83">
        <f t="shared" si="1131"/>
        <v>0</v>
      </c>
      <c r="CZ634" s="83">
        <f t="shared" si="1186"/>
        <v>2.8002815911743277</v>
      </c>
      <c r="DA634" s="83">
        <f t="shared" si="1132"/>
        <v>2.8002815911743277</v>
      </c>
      <c r="DB634" s="143">
        <f t="shared" si="1133"/>
        <v>0.02</v>
      </c>
      <c r="DC634" s="83">
        <f t="shared" si="1187"/>
        <v>1.7161446767325943E-2</v>
      </c>
      <c r="DD634" s="84">
        <f t="shared" si="1188"/>
        <v>908.00387418930143</v>
      </c>
      <c r="DE634" s="86">
        <f t="shared" si="1134"/>
        <v>3239.5348460599025</v>
      </c>
      <c r="DF634" s="86">
        <f t="shared" si="1135"/>
        <v>1295.813938423961</v>
      </c>
      <c r="DG634" s="86">
        <f t="shared" si="1136"/>
        <v>809.88371151497563</v>
      </c>
      <c r="DH634" s="86">
        <f t="shared" si="1137"/>
        <v>0.15879223191716113</v>
      </c>
      <c r="DI634" s="86">
        <f t="shared" si="1138"/>
        <v>0.23951081607046254</v>
      </c>
      <c r="DJ634" s="86">
        <f t="shared" si="1139"/>
        <v>8.0122374214762875</v>
      </c>
      <c r="DK634" s="86">
        <f t="shared" si="1140"/>
        <v>-538.62143466950374</v>
      </c>
      <c r="DL634" s="86">
        <f t="shared" si="1198"/>
        <v>-538.62143466950374</v>
      </c>
      <c r="DM634" s="86">
        <f t="shared" si="1141"/>
        <v>-538.62143466950374</v>
      </c>
      <c r="DN634" s="85">
        <f t="shared" si="1142"/>
        <v>0</v>
      </c>
      <c r="DO634" s="85">
        <f t="shared" si="1189"/>
        <v>0</v>
      </c>
      <c r="DP634" s="85">
        <f t="shared" si="1143"/>
        <v>0</v>
      </c>
      <c r="DQ634" s="85">
        <f t="shared" si="1190"/>
        <v>0</v>
      </c>
      <c r="DR634" s="85">
        <f t="shared" si="1144"/>
        <v>0</v>
      </c>
      <c r="DS634" s="85">
        <f t="shared" si="1191"/>
        <v>0</v>
      </c>
      <c r="DT634" s="81"/>
      <c r="DU634" s="81"/>
      <c r="DV634" s="81">
        <f t="shared" si="1192"/>
        <v>0</v>
      </c>
      <c r="DW634" s="100"/>
    </row>
    <row r="635" spans="1:127" x14ac:dyDescent="0.2">
      <c r="A635" s="59">
        <f t="shared" si="1145"/>
        <v>83.999999999999815</v>
      </c>
      <c r="B635" s="44">
        <f t="shared" si="1146"/>
        <v>83999.999999999811</v>
      </c>
      <c r="C635" s="52">
        <f t="shared" si="1080"/>
        <v>133.33333333333334</v>
      </c>
      <c r="D635" s="50">
        <f t="shared" si="1081"/>
        <v>4</v>
      </c>
      <c r="E635" s="44">
        <f t="shared" si="1082"/>
        <v>4.13</v>
      </c>
      <c r="F635" s="47">
        <f t="shared" si="1083"/>
        <v>0.02</v>
      </c>
      <c r="G635" s="52">
        <f t="shared" si="1147"/>
        <v>2.4168891762288928E-2</v>
      </c>
      <c r="H635" s="57">
        <f t="shared" si="1148"/>
        <v>770.60187510492403</v>
      </c>
      <c r="I635" s="52">
        <f t="shared" si="1149"/>
        <v>0</v>
      </c>
      <c r="J635" s="54">
        <f t="shared" si="1150"/>
        <v>2505.9424732611947</v>
      </c>
      <c r="K635" s="46">
        <f t="shared" si="1193"/>
        <v>2505.9424732611947</v>
      </c>
      <c r="L635" s="80">
        <f t="shared" si="1084"/>
        <v>0</v>
      </c>
      <c r="M635" s="142">
        <f t="shared" si="1085"/>
        <v>0</v>
      </c>
      <c r="N635" s="60">
        <f t="shared" si="1086"/>
        <v>4.13</v>
      </c>
      <c r="O635" s="53">
        <f t="shared" si="1087"/>
        <v>0</v>
      </c>
      <c r="P635" s="58">
        <f t="shared" si="1151"/>
        <v>2.8021819590352779</v>
      </c>
      <c r="Q635" s="49">
        <f t="shared" si="1088"/>
        <v>2.8021819590352779</v>
      </c>
      <c r="R635" s="143">
        <f t="shared" si="1089"/>
        <v>0.02</v>
      </c>
      <c r="S635" s="51">
        <f t="shared" si="1152"/>
        <v>1.8728702263220567E-2</v>
      </c>
      <c r="T635" s="57">
        <f t="shared" si="1153"/>
        <v>788.63696476495272</v>
      </c>
      <c r="U635" s="53">
        <f t="shared" si="1090"/>
        <v>0</v>
      </c>
      <c r="V635" s="58">
        <f t="shared" si="1154"/>
        <v>2.803908029205187</v>
      </c>
      <c r="W635" s="49">
        <f t="shared" si="1091"/>
        <v>2.803908029205187</v>
      </c>
      <c r="X635" s="143">
        <f t="shared" si="1092"/>
        <v>0.02</v>
      </c>
      <c r="Y635" s="51">
        <f t="shared" si="1155"/>
        <v>1.8133880481964813E-2</v>
      </c>
      <c r="Z635" s="57">
        <f t="shared" si="1156"/>
        <v>772.07505287233573</v>
      </c>
      <c r="AA635" s="53">
        <f t="shared" si="1093"/>
        <v>0</v>
      </c>
      <c r="AB635" s="58">
        <f t="shared" si="1157"/>
        <v>2.8022749457784202</v>
      </c>
      <c r="AC635" s="49">
        <f t="shared" si="1094"/>
        <v>2.8022749457784202</v>
      </c>
      <c r="AD635" s="143">
        <f t="shared" si="1095"/>
        <v>0.02</v>
      </c>
      <c r="AE635" s="49">
        <f t="shared" si="1194"/>
        <v>1.8081190633115814E-2</v>
      </c>
      <c r="AF635" s="57">
        <f t="shared" si="1158"/>
        <v>769.00359517864467</v>
      </c>
      <c r="AG635" s="53">
        <f t="shared" si="1096"/>
        <v>0</v>
      </c>
      <c r="AH635" s="58">
        <f t="shared" si="1159"/>
        <v>2.8020907614300832</v>
      </c>
      <c r="AI635" s="49">
        <f t="shared" si="1097"/>
        <v>2.8020907614300832</v>
      </c>
      <c r="AJ635" s="143">
        <f t="shared" si="1098"/>
        <v>0.02</v>
      </c>
      <c r="AK635" s="51">
        <f t="shared" si="1160"/>
        <v>1.8081748957977217E-2</v>
      </c>
      <c r="AL635" s="57">
        <f t="shared" si="1161"/>
        <v>768.67416530059108</v>
      </c>
      <c r="AM635" s="53">
        <f t="shared" si="1099"/>
        <v>0</v>
      </c>
      <c r="AN635" s="58">
        <f t="shared" si="1162"/>
        <v>2.8020732177812229</v>
      </c>
      <c r="AO635" s="49">
        <f t="shared" si="1100"/>
        <v>2.8020732177812229</v>
      </c>
      <c r="AP635" s="143">
        <f t="shared" si="1101"/>
        <v>0.02</v>
      </c>
      <c r="AQ635" s="51">
        <f t="shared" si="1163"/>
        <v>1.8082044607709413E-2</v>
      </c>
      <c r="AR635" s="57">
        <f t="shared" si="1164"/>
        <v>768.64473687703014</v>
      </c>
      <c r="AS635" s="44">
        <f t="shared" si="1102"/>
        <v>4510.6964518701498</v>
      </c>
      <c r="AT635" s="44">
        <f t="shared" si="1103"/>
        <v>1804.27858074806</v>
      </c>
      <c r="AU635" s="44">
        <f t="shared" si="1104"/>
        <v>1127.6741129675374</v>
      </c>
      <c r="AV635" s="47">
        <f t="shared" si="1105"/>
        <v>1.0192632915634601</v>
      </c>
      <c r="AW635" s="47">
        <f t="shared" si="1106"/>
        <v>5.6814013806521704</v>
      </c>
      <c r="AX635" s="86">
        <f t="shared" si="1107"/>
        <v>81.222082821140475</v>
      </c>
      <c r="AY635" s="86">
        <f t="shared" si="1108"/>
        <v>18.701120060699349</v>
      </c>
      <c r="AZ635" s="10">
        <f t="shared" si="1165"/>
        <v>18.701120060699349</v>
      </c>
      <c r="BA635" s="44">
        <f t="shared" si="1109"/>
        <v>18.701120060699349</v>
      </c>
      <c r="BB635" s="9">
        <f t="shared" si="1110"/>
        <v>18.701120060699349</v>
      </c>
      <c r="BC635" s="45">
        <f t="shared" si="1199"/>
        <v>2493.4826747599136</v>
      </c>
      <c r="BD635" s="9">
        <f t="shared" si="1111"/>
        <v>18.701120060699349</v>
      </c>
      <c r="BE635" s="45">
        <f t="shared" si="1195"/>
        <v>2493.4826747599136</v>
      </c>
      <c r="BF635" s="9">
        <f t="shared" si="1112"/>
        <v>18.701120060699349</v>
      </c>
      <c r="BG635" s="45">
        <f t="shared" si="1196"/>
        <v>2493.4826747599136</v>
      </c>
      <c r="BH635" s="58"/>
      <c r="BI635" s="58"/>
      <c r="BJ635" s="58">
        <f t="shared" si="1166"/>
        <v>-18.701120060699349</v>
      </c>
      <c r="BK635" s="97"/>
      <c r="BL635" s="44"/>
      <c r="BM635" s="82">
        <f t="shared" si="1167"/>
        <v>63</v>
      </c>
      <c r="BN635" s="86">
        <f t="shared" si="1168"/>
        <v>63000</v>
      </c>
      <c r="BO635" s="86">
        <f t="shared" si="1169"/>
        <v>100</v>
      </c>
      <c r="BP635" s="84">
        <f t="shared" si="1113"/>
        <v>4</v>
      </c>
      <c r="BQ635" s="84">
        <f t="shared" si="1114"/>
        <v>4.13</v>
      </c>
      <c r="BR635" s="84">
        <f t="shared" si="1115"/>
        <v>0.02</v>
      </c>
      <c r="BS635" s="84">
        <f t="shared" si="1170"/>
        <v>3.198594307493783E-2</v>
      </c>
      <c r="BT635" s="84">
        <f t="shared" si="1171"/>
        <v>997.30983573472326</v>
      </c>
      <c r="BU635" s="84">
        <f t="shared" si="1172"/>
        <v>0</v>
      </c>
      <c r="BV635" s="83">
        <f t="shared" si="1173"/>
        <v>1802.9788811443902</v>
      </c>
      <c r="BW635" s="81">
        <f t="shared" si="1197"/>
        <v>1802.9788811443902</v>
      </c>
      <c r="BX635" s="83">
        <f t="shared" si="1116"/>
        <v>0</v>
      </c>
      <c r="BY635" s="141">
        <f t="shared" si="1117"/>
        <v>0</v>
      </c>
      <c r="BZ635" s="83">
        <f t="shared" si="1118"/>
        <v>4.13</v>
      </c>
      <c r="CA635" s="83">
        <f t="shared" si="1119"/>
        <v>0</v>
      </c>
      <c r="CB635" s="83">
        <f t="shared" si="1174"/>
        <v>2.8701047789602234</v>
      </c>
      <c r="CC635" s="83">
        <f t="shared" si="1120"/>
        <v>2.8701047789602234</v>
      </c>
      <c r="CD635" s="143">
        <f t="shared" si="1121"/>
        <v>0.02</v>
      </c>
      <c r="CE635" s="83">
        <f t="shared" si="1175"/>
        <v>1.7778523213569923E-2</v>
      </c>
      <c r="CF635" s="84">
        <f t="shared" si="1176"/>
        <v>983.07359266808999</v>
      </c>
      <c r="CG635" s="83">
        <f t="shared" si="1122"/>
        <v>0</v>
      </c>
      <c r="CH635" s="83">
        <f t="shared" si="1177"/>
        <v>2.8569820118866596</v>
      </c>
      <c r="CI635" s="83">
        <f t="shared" si="1123"/>
        <v>2.8569820118866596</v>
      </c>
      <c r="CJ635" s="143">
        <f t="shared" si="1124"/>
        <v>0.02</v>
      </c>
      <c r="CK635" s="83">
        <f t="shared" si="1178"/>
        <v>1.697091079975865E-2</v>
      </c>
      <c r="CL635" s="84">
        <f t="shared" si="1179"/>
        <v>921.80165204644345</v>
      </c>
      <c r="CM635" s="83">
        <f t="shared" si="1125"/>
        <v>0</v>
      </c>
      <c r="CN635" s="83">
        <f t="shared" si="1180"/>
        <v>2.8092542031558501</v>
      </c>
      <c r="CO635" s="83">
        <f t="shared" si="1126"/>
        <v>2.8092542031558501</v>
      </c>
      <c r="CP635" s="143">
        <f t="shared" si="1127"/>
        <v>0.02</v>
      </c>
      <c r="CQ635" s="83">
        <f t="shared" si="1181"/>
        <v>1.7130564504283949E-2</v>
      </c>
      <c r="CR635" s="84">
        <f t="shared" si="1182"/>
        <v>909.82996504408379</v>
      </c>
      <c r="CS635" s="83">
        <f t="shared" si="1128"/>
        <v>0</v>
      </c>
      <c r="CT635" s="83">
        <f t="shared" si="1183"/>
        <v>2.8015873758390564</v>
      </c>
      <c r="CU635" s="83">
        <f t="shared" si="1129"/>
        <v>2.8015873758390564</v>
      </c>
      <c r="CV635" s="143">
        <f t="shared" si="1130"/>
        <v>0.02</v>
      </c>
      <c r="CW635" s="83">
        <f t="shared" si="1184"/>
        <v>1.7158526987184012E-2</v>
      </c>
      <c r="CX635" s="84">
        <f t="shared" si="1185"/>
        <v>908.66704129989319</v>
      </c>
      <c r="CY635" s="83">
        <f t="shared" si="1131"/>
        <v>0</v>
      </c>
      <c r="CZ635" s="83">
        <f t="shared" si="1186"/>
        <v>2.8008715398386936</v>
      </c>
      <c r="DA635" s="83">
        <f t="shared" si="1132"/>
        <v>2.8008715398386936</v>
      </c>
      <c r="DB635" s="143">
        <f t="shared" si="1133"/>
        <v>0.02</v>
      </c>
      <c r="DC635" s="83">
        <f t="shared" si="1187"/>
        <v>1.7159446767325944E-2</v>
      </c>
      <c r="DD635" s="84">
        <f t="shared" si="1188"/>
        <v>908.61668565874118</v>
      </c>
      <c r="DE635" s="86">
        <f t="shared" si="1134"/>
        <v>3245.3619860599019</v>
      </c>
      <c r="DF635" s="86">
        <f t="shared" si="1135"/>
        <v>1298.1447944239608</v>
      </c>
      <c r="DG635" s="86">
        <f t="shared" si="1136"/>
        <v>811.34049651497548</v>
      </c>
      <c r="DH635" s="86">
        <f t="shared" si="1137"/>
        <v>0.15837959787808173</v>
      </c>
      <c r="DI635" s="86">
        <f t="shared" si="1138"/>
        <v>0.23836882754246669</v>
      </c>
      <c r="DJ635" s="86">
        <f t="shared" si="1139"/>
        <v>7.94061990134706</v>
      </c>
      <c r="DK635" s="86">
        <f t="shared" si="1140"/>
        <v>-540.9661570962885</v>
      </c>
      <c r="DL635" s="86">
        <f t="shared" si="1198"/>
        <v>-540.9661570962885</v>
      </c>
      <c r="DM635" s="86">
        <f t="shared" si="1141"/>
        <v>-540.9661570962885</v>
      </c>
      <c r="DN635" s="85">
        <f t="shared" si="1142"/>
        <v>0</v>
      </c>
      <c r="DO635" s="85">
        <f t="shared" si="1189"/>
        <v>0</v>
      </c>
      <c r="DP635" s="85">
        <f t="shared" si="1143"/>
        <v>0</v>
      </c>
      <c r="DQ635" s="85">
        <f t="shared" si="1190"/>
        <v>0</v>
      </c>
      <c r="DR635" s="85">
        <f t="shared" si="1144"/>
        <v>0</v>
      </c>
      <c r="DS635" s="85">
        <f t="shared" si="1191"/>
        <v>0</v>
      </c>
      <c r="DT635" s="81"/>
      <c r="DU635" s="81"/>
      <c r="DV635" s="81">
        <f t="shared" si="1192"/>
        <v>0</v>
      </c>
      <c r="DW635" s="100"/>
    </row>
    <row r="636" spans="1:127" x14ac:dyDescent="0.2">
      <c r="A636" s="59">
        <f t="shared" si="1145"/>
        <v>84.133333333333141</v>
      </c>
      <c r="B636" s="44">
        <f t="shared" si="1146"/>
        <v>84133.333333333139</v>
      </c>
      <c r="C636" s="52">
        <f t="shared" si="1080"/>
        <v>133.33333333333334</v>
      </c>
      <c r="D636" s="50">
        <f t="shared" si="1081"/>
        <v>4</v>
      </c>
      <c r="E636" s="44">
        <f t="shared" si="1082"/>
        <v>4.13</v>
      </c>
      <c r="F636" s="47">
        <f t="shared" si="1083"/>
        <v>0.02</v>
      </c>
      <c r="G636" s="52">
        <f t="shared" si="1147"/>
        <v>2.416622509562226E-2</v>
      </c>
      <c r="H636" s="57">
        <f t="shared" si="1148"/>
        <v>771.38210297995079</v>
      </c>
      <c r="I636" s="52">
        <f t="shared" si="1149"/>
        <v>0</v>
      </c>
      <c r="J636" s="54">
        <f t="shared" si="1150"/>
        <v>2510.2588732611944</v>
      </c>
      <c r="K636" s="46">
        <f t="shared" si="1193"/>
        <v>2510.2588732611944</v>
      </c>
      <c r="L636" s="80">
        <f t="shared" si="1084"/>
        <v>0</v>
      </c>
      <c r="M636" s="142">
        <f t="shared" si="1085"/>
        <v>0</v>
      </c>
      <c r="N636" s="60">
        <f t="shared" si="1086"/>
        <v>4.13</v>
      </c>
      <c r="O636" s="53">
        <f t="shared" si="1087"/>
        <v>0</v>
      </c>
      <c r="P636" s="58">
        <f t="shared" si="1151"/>
        <v>2.8025348599626239</v>
      </c>
      <c r="Q636" s="49">
        <f t="shared" si="1088"/>
        <v>2.8025348599626239</v>
      </c>
      <c r="R636" s="143">
        <f t="shared" si="1089"/>
        <v>0.02</v>
      </c>
      <c r="S636" s="51">
        <f t="shared" si="1152"/>
        <v>1.8726035596553899E-2</v>
      </c>
      <c r="T636" s="57">
        <f t="shared" si="1153"/>
        <v>789.52804984097133</v>
      </c>
      <c r="U636" s="53">
        <f t="shared" si="1090"/>
        <v>0</v>
      </c>
      <c r="V636" s="58">
        <f t="shared" si="1154"/>
        <v>2.8043285216375575</v>
      </c>
      <c r="W636" s="49">
        <f t="shared" si="1091"/>
        <v>2.8043285216375575</v>
      </c>
      <c r="X636" s="143">
        <f t="shared" si="1092"/>
        <v>0.02</v>
      </c>
      <c r="Y636" s="51">
        <f t="shared" si="1155"/>
        <v>1.8131213815298145E-2</v>
      </c>
      <c r="Z636" s="57">
        <f t="shared" si="1156"/>
        <v>772.93730403320433</v>
      </c>
      <c r="AA636" s="53">
        <f t="shared" si="1093"/>
        <v>0</v>
      </c>
      <c r="AB636" s="58">
        <f t="shared" si="1157"/>
        <v>2.8026378345464149</v>
      </c>
      <c r="AC636" s="49">
        <f t="shared" si="1094"/>
        <v>2.8026378345464149</v>
      </c>
      <c r="AD636" s="143">
        <f t="shared" si="1095"/>
        <v>0.02</v>
      </c>
      <c r="AE636" s="49">
        <f t="shared" si="1194"/>
        <v>1.8078523966449146E-2</v>
      </c>
      <c r="AF636" s="57">
        <f t="shared" si="1158"/>
        <v>769.8638418306025</v>
      </c>
      <c r="AG636" s="53">
        <f t="shared" si="1096"/>
        <v>0</v>
      </c>
      <c r="AH636" s="58">
        <f t="shared" si="1159"/>
        <v>2.8024435350808976</v>
      </c>
      <c r="AI636" s="49">
        <f t="shared" si="1097"/>
        <v>2.8024435350808976</v>
      </c>
      <c r="AJ636" s="143">
        <f t="shared" si="1098"/>
        <v>0.02</v>
      </c>
      <c r="AK636" s="51">
        <f t="shared" si="1160"/>
        <v>1.8079082291310548E-2</v>
      </c>
      <c r="AL636" s="57">
        <f t="shared" si="1161"/>
        <v>769.53449506451898</v>
      </c>
      <c r="AM636" s="53">
        <f t="shared" si="1099"/>
        <v>0</v>
      </c>
      <c r="AN636" s="58">
        <f t="shared" si="1162"/>
        <v>2.8024249253536571</v>
      </c>
      <c r="AO636" s="49">
        <f t="shared" si="1100"/>
        <v>2.8024249253536571</v>
      </c>
      <c r="AP636" s="143">
        <f t="shared" si="1101"/>
        <v>0.02</v>
      </c>
      <c r="AQ636" s="51">
        <f t="shared" si="1163"/>
        <v>1.8079377941042744E-2</v>
      </c>
      <c r="AR636" s="57">
        <f t="shared" si="1164"/>
        <v>769.50508609558449</v>
      </c>
      <c r="AS636" s="44">
        <f t="shared" si="1102"/>
        <v>4518.4659718701496</v>
      </c>
      <c r="AT636" s="44">
        <f t="shared" si="1103"/>
        <v>1807.3863887480597</v>
      </c>
      <c r="AU636" s="44">
        <f t="shared" si="1104"/>
        <v>1129.6164929675374</v>
      </c>
      <c r="AV636" s="47">
        <f t="shared" si="1105"/>
        <v>1.0138036711096055</v>
      </c>
      <c r="AW636" s="47">
        <f t="shared" si="1106"/>
        <v>5.6243299838096759</v>
      </c>
      <c r="AX636" s="86">
        <f t="shared" si="1107"/>
        <v>79.916955143964117</v>
      </c>
      <c r="AY636" s="86">
        <f t="shared" si="1108"/>
        <v>18.281576986148792</v>
      </c>
      <c r="AZ636" s="10">
        <f t="shared" si="1165"/>
        <v>18.281576986148792</v>
      </c>
      <c r="BA636" s="44">
        <f t="shared" si="1109"/>
        <v>18.281576986148792</v>
      </c>
      <c r="BB636" s="9">
        <f t="shared" si="1110"/>
        <v>18.281576986148792</v>
      </c>
      <c r="BC636" s="45">
        <f t="shared" si="1199"/>
        <v>2437.5435981531723</v>
      </c>
      <c r="BD636" s="9">
        <f t="shared" si="1111"/>
        <v>18.281576986148792</v>
      </c>
      <c r="BE636" s="45">
        <f t="shared" si="1195"/>
        <v>2437.5435981531723</v>
      </c>
      <c r="BF636" s="9">
        <f t="shared" si="1112"/>
        <v>18.281576986148792</v>
      </c>
      <c r="BG636" s="45">
        <f t="shared" si="1196"/>
        <v>2437.5435981531723</v>
      </c>
      <c r="BH636" s="58"/>
      <c r="BI636" s="58"/>
      <c r="BJ636" s="58">
        <f t="shared" si="1166"/>
        <v>-18.281576986148792</v>
      </c>
      <c r="BK636" s="97"/>
      <c r="BL636" s="44"/>
      <c r="BM636" s="82">
        <f t="shared" si="1167"/>
        <v>63.1</v>
      </c>
      <c r="BN636" s="86">
        <f t="shared" si="1168"/>
        <v>63100</v>
      </c>
      <c r="BO636" s="86">
        <f t="shared" si="1169"/>
        <v>100</v>
      </c>
      <c r="BP636" s="84">
        <f t="shared" si="1113"/>
        <v>4</v>
      </c>
      <c r="BQ636" s="84">
        <f t="shared" si="1114"/>
        <v>4.13</v>
      </c>
      <c r="BR636" s="84">
        <f t="shared" si="1115"/>
        <v>0.02</v>
      </c>
      <c r="BS636" s="84">
        <f t="shared" si="1170"/>
        <v>3.1983943074937828E-2</v>
      </c>
      <c r="BT636" s="84">
        <f t="shared" si="1171"/>
        <v>998.08428956220359</v>
      </c>
      <c r="BU636" s="84">
        <f t="shared" si="1172"/>
        <v>0</v>
      </c>
      <c r="BV636" s="83">
        <f t="shared" si="1173"/>
        <v>1806.2161811443902</v>
      </c>
      <c r="BW636" s="81">
        <f t="shared" si="1197"/>
        <v>1806.2161811443902</v>
      </c>
      <c r="BX636" s="83">
        <f t="shared" si="1116"/>
        <v>0</v>
      </c>
      <c r="BY636" s="141">
        <f t="shared" si="1117"/>
        <v>0</v>
      </c>
      <c r="BZ636" s="83">
        <f t="shared" si="1118"/>
        <v>4.13</v>
      </c>
      <c r="CA636" s="83">
        <f t="shared" si="1119"/>
        <v>0</v>
      </c>
      <c r="CB636" s="83">
        <f t="shared" si="1174"/>
        <v>2.8710478309921577</v>
      </c>
      <c r="CC636" s="83">
        <f t="shared" si="1120"/>
        <v>2.8710478309921577</v>
      </c>
      <c r="CD636" s="143">
        <f t="shared" si="1121"/>
        <v>0.02</v>
      </c>
      <c r="CE636" s="83">
        <f t="shared" si="1175"/>
        <v>1.7776523213569925E-2</v>
      </c>
      <c r="CF636" s="84">
        <f t="shared" si="1176"/>
        <v>983.69299595064228</v>
      </c>
      <c r="CG636" s="83">
        <f t="shared" si="1122"/>
        <v>0</v>
      </c>
      <c r="CH636" s="83">
        <f t="shared" si="1177"/>
        <v>2.8577453450850081</v>
      </c>
      <c r="CI636" s="83">
        <f t="shared" si="1123"/>
        <v>2.8577453450850081</v>
      </c>
      <c r="CJ636" s="143">
        <f t="shared" si="1124"/>
        <v>0.02</v>
      </c>
      <c r="CK636" s="83">
        <f t="shared" si="1178"/>
        <v>1.6968910799758652E-2</v>
      </c>
      <c r="CL636" s="84">
        <f t="shared" si="1179"/>
        <v>922.39563236305571</v>
      </c>
      <c r="CM636" s="83">
        <f t="shared" si="1125"/>
        <v>0</v>
      </c>
      <c r="CN636" s="83">
        <f t="shared" si="1180"/>
        <v>2.8098623382053818</v>
      </c>
      <c r="CO636" s="83">
        <f t="shared" si="1126"/>
        <v>2.8098623382053818</v>
      </c>
      <c r="CP636" s="143">
        <f t="shared" si="1127"/>
        <v>0.02</v>
      </c>
      <c r="CQ636" s="83">
        <f t="shared" si="1181"/>
        <v>1.712856450428395E-2</v>
      </c>
      <c r="CR636" s="84">
        <f t="shared" si="1182"/>
        <v>910.43971992084221</v>
      </c>
      <c r="CS636" s="83">
        <f t="shared" si="1128"/>
        <v>0</v>
      </c>
      <c r="CT636" s="83">
        <f t="shared" si="1183"/>
        <v>2.8021794493747918</v>
      </c>
      <c r="CU636" s="83">
        <f t="shared" si="1129"/>
        <v>2.8021794493747918</v>
      </c>
      <c r="CV636" s="143">
        <f t="shared" si="1130"/>
        <v>0.02</v>
      </c>
      <c r="CW636" s="83">
        <f t="shared" si="1184"/>
        <v>1.7156526987184013E-2</v>
      </c>
      <c r="CX636" s="84">
        <f t="shared" si="1185"/>
        <v>909.27946292683043</v>
      </c>
      <c r="CY636" s="83">
        <f t="shared" si="1131"/>
        <v>0</v>
      </c>
      <c r="CZ636" s="83">
        <f t="shared" si="1186"/>
        <v>2.8014626750576728</v>
      </c>
      <c r="DA636" s="83">
        <f t="shared" si="1132"/>
        <v>2.8014626750576728</v>
      </c>
      <c r="DB636" s="143">
        <f t="shared" si="1133"/>
        <v>0.02</v>
      </c>
      <c r="DC636" s="83">
        <f t="shared" si="1187"/>
        <v>1.7157446767325946E-2</v>
      </c>
      <c r="DD636" s="84">
        <f t="shared" si="1188"/>
        <v>909.22929664511707</v>
      </c>
      <c r="DE636" s="86">
        <f t="shared" si="1134"/>
        <v>3251.1891260599023</v>
      </c>
      <c r="DF636" s="86">
        <f t="shared" si="1135"/>
        <v>1300.4756504239608</v>
      </c>
      <c r="DG636" s="86">
        <f t="shared" si="1136"/>
        <v>812.79728151497557</v>
      </c>
      <c r="DH636" s="86">
        <f t="shared" si="1137"/>
        <v>0.1579685964745719</v>
      </c>
      <c r="DI636" s="86">
        <f t="shared" si="1138"/>
        <v>0.2372338298311252</v>
      </c>
      <c r="DJ636" s="86">
        <f t="shared" si="1139"/>
        <v>7.8697388693877581</v>
      </c>
      <c r="DK636" s="86">
        <f t="shared" si="1140"/>
        <v>-543.30950480593128</v>
      </c>
      <c r="DL636" s="86">
        <f t="shared" si="1198"/>
        <v>-543.30950480593128</v>
      </c>
      <c r="DM636" s="86">
        <f t="shared" si="1141"/>
        <v>-543.30950480593128</v>
      </c>
      <c r="DN636" s="85">
        <f t="shared" si="1142"/>
        <v>0</v>
      </c>
      <c r="DO636" s="85">
        <f t="shared" si="1189"/>
        <v>0</v>
      </c>
      <c r="DP636" s="85">
        <f t="shared" si="1143"/>
        <v>0</v>
      </c>
      <c r="DQ636" s="85">
        <f t="shared" si="1190"/>
        <v>0</v>
      </c>
      <c r="DR636" s="85">
        <f t="shared" si="1144"/>
        <v>0</v>
      </c>
      <c r="DS636" s="85">
        <f t="shared" si="1191"/>
        <v>0</v>
      </c>
      <c r="DT636" s="81"/>
      <c r="DU636" s="81"/>
      <c r="DV636" s="81">
        <f t="shared" si="1192"/>
        <v>0</v>
      </c>
      <c r="DW636" s="100"/>
    </row>
    <row r="637" spans="1:127" x14ac:dyDescent="0.2">
      <c r="A637" s="59">
        <f t="shared" si="1145"/>
        <v>84.266666666666467</v>
      </c>
      <c r="B637" s="44">
        <f t="shared" si="1146"/>
        <v>84266.666666666468</v>
      </c>
      <c r="C637" s="52">
        <f t="shared" si="1080"/>
        <v>133.33333333333334</v>
      </c>
      <c r="D637" s="50">
        <f t="shared" si="1081"/>
        <v>4</v>
      </c>
      <c r="E637" s="44">
        <f t="shared" si="1082"/>
        <v>4.13</v>
      </c>
      <c r="F637" s="47">
        <f t="shared" si="1083"/>
        <v>0.02</v>
      </c>
      <c r="G637" s="52">
        <f t="shared" si="1147"/>
        <v>2.4163558428955591E-2</v>
      </c>
      <c r="H637" s="57">
        <f t="shared" si="1148"/>
        <v>772.16224476404409</v>
      </c>
      <c r="I637" s="52">
        <f t="shared" si="1149"/>
        <v>0</v>
      </c>
      <c r="J637" s="54">
        <f t="shared" si="1150"/>
        <v>2514.5752732611941</v>
      </c>
      <c r="K637" s="46">
        <f t="shared" si="1193"/>
        <v>2514.5752732611941</v>
      </c>
      <c r="L637" s="80">
        <f t="shared" si="1084"/>
        <v>0</v>
      </c>
      <c r="M637" s="142">
        <f t="shared" si="1085"/>
        <v>0</v>
      </c>
      <c r="N637" s="60">
        <f t="shared" si="1086"/>
        <v>4.13</v>
      </c>
      <c r="O637" s="53">
        <f t="shared" si="1087"/>
        <v>0</v>
      </c>
      <c r="P637" s="58">
        <f t="shared" si="1151"/>
        <v>2.8028899289722675</v>
      </c>
      <c r="Q637" s="49">
        <f t="shared" si="1088"/>
        <v>2.8028899289722675</v>
      </c>
      <c r="R637" s="143">
        <f t="shared" si="1089"/>
        <v>0.02</v>
      </c>
      <c r="S637" s="51">
        <f t="shared" si="1152"/>
        <v>1.872336892988723E-2</v>
      </c>
      <c r="T637" s="57">
        <f t="shared" si="1153"/>
        <v>790.41889584046146</v>
      </c>
      <c r="U637" s="53">
        <f t="shared" si="1090"/>
        <v>0</v>
      </c>
      <c r="V637" s="58">
        <f t="shared" si="1154"/>
        <v>2.8047518370285554</v>
      </c>
      <c r="W637" s="49">
        <f t="shared" si="1091"/>
        <v>2.8047518370285554</v>
      </c>
      <c r="X637" s="143">
        <f t="shared" si="1092"/>
        <v>0.02</v>
      </c>
      <c r="Y637" s="51">
        <f t="shared" si="1155"/>
        <v>1.8128547148631477E-2</v>
      </c>
      <c r="Z637" s="57">
        <f t="shared" si="1156"/>
        <v>773.79929911649936</v>
      </c>
      <c r="AA637" s="53">
        <f t="shared" si="1093"/>
        <v>0</v>
      </c>
      <c r="AB637" s="58">
        <f t="shared" si="1157"/>
        <v>2.803003384618953</v>
      </c>
      <c r="AC637" s="49">
        <f t="shared" si="1094"/>
        <v>2.803003384618953</v>
      </c>
      <c r="AD637" s="143">
        <f t="shared" si="1095"/>
        <v>0.02</v>
      </c>
      <c r="AE637" s="49">
        <f t="shared" si="1194"/>
        <v>1.8075857299782477E-2</v>
      </c>
      <c r="AF637" s="57">
        <f t="shared" si="1158"/>
        <v>770.72385023222512</v>
      </c>
      <c r="AG637" s="53">
        <f t="shared" si="1096"/>
        <v>0</v>
      </c>
      <c r="AH637" s="58">
        <f t="shared" si="1159"/>
        <v>2.8027989639830926</v>
      </c>
      <c r="AI637" s="49">
        <f t="shared" si="1097"/>
        <v>2.8027989639830926</v>
      </c>
      <c r="AJ637" s="143">
        <f t="shared" si="1098"/>
        <v>0.02</v>
      </c>
      <c r="AK637" s="51">
        <f t="shared" si="1160"/>
        <v>1.807641562464388E-2</v>
      </c>
      <c r="AL637" s="57">
        <f t="shared" si="1161"/>
        <v>770.39458965609856</v>
      </c>
      <c r="AM637" s="53">
        <f t="shared" si="1099"/>
        <v>0</v>
      </c>
      <c r="AN637" s="58">
        <f t="shared" si="1162"/>
        <v>2.8027792895133983</v>
      </c>
      <c r="AO637" s="49">
        <f t="shared" si="1100"/>
        <v>2.8027792895133983</v>
      </c>
      <c r="AP637" s="143">
        <f t="shared" si="1101"/>
        <v>0.02</v>
      </c>
      <c r="AQ637" s="51">
        <f t="shared" si="1163"/>
        <v>1.8076711274376076E-2</v>
      </c>
      <c r="AR637" s="57">
        <f t="shared" si="1164"/>
        <v>770.36520046506769</v>
      </c>
      <c r="AS637" s="44">
        <f t="shared" si="1102"/>
        <v>4526.2354918701494</v>
      </c>
      <c r="AT637" s="44">
        <f t="shared" si="1103"/>
        <v>1810.4941967480597</v>
      </c>
      <c r="AU637" s="44">
        <f t="shared" si="1104"/>
        <v>1131.5588729675374</v>
      </c>
      <c r="AV637" s="47">
        <f t="shared" si="1105"/>
        <v>1.0083837011672847</v>
      </c>
      <c r="AW637" s="47">
        <f t="shared" si="1106"/>
        <v>5.5679399000982173</v>
      </c>
      <c r="AX637" s="86">
        <f t="shared" si="1107"/>
        <v>78.63524666297819</v>
      </c>
      <c r="AY637" s="86">
        <f t="shared" si="1108"/>
        <v>17.867076132666433</v>
      </c>
      <c r="AZ637" s="10">
        <f t="shared" si="1165"/>
        <v>17.867076132666433</v>
      </c>
      <c r="BA637" s="44">
        <f t="shared" si="1109"/>
        <v>17.867076132666433</v>
      </c>
      <c r="BB637" s="9">
        <f t="shared" si="1110"/>
        <v>17.867076132666433</v>
      </c>
      <c r="BC637" s="45">
        <f t="shared" si="1199"/>
        <v>2382.276817688858</v>
      </c>
      <c r="BD637" s="9">
        <f t="shared" si="1111"/>
        <v>17.867076132666433</v>
      </c>
      <c r="BE637" s="45">
        <f t="shared" si="1195"/>
        <v>2382.276817688858</v>
      </c>
      <c r="BF637" s="9">
        <f t="shared" si="1112"/>
        <v>17.867076132666433</v>
      </c>
      <c r="BG637" s="45">
        <f t="shared" si="1196"/>
        <v>2382.276817688858</v>
      </c>
      <c r="BH637" s="58"/>
      <c r="BI637" s="58"/>
      <c r="BJ637" s="58">
        <f t="shared" si="1166"/>
        <v>-17.867076132666433</v>
      </c>
      <c r="BK637" s="97"/>
      <c r="BL637" s="44"/>
      <c r="BM637" s="82">
        <f t="shared" si="1167"/>
        <v>63.2</v>
      </c>
      <c r="BN637" s="86">
        <f t="shared" si="1168"/>
        <v>63200</v>
      </c>
      <c r="BO637" s="86">
        <f t="shared" si="1169"/>
        <v>100</v>
      </c>
      <c r="BP637" s="84">
        <f t="shared" si="1113"/>
        <v>4</v>
      </c>
      <c r="BQ637" s="84">
        <f t="shared" si="1114"/>
        <v>4.13</v>
      </c>
      <c r="BR637" s="84">
        <f t="shared" si="1115"/>
        <v>0.02</v>
      </c>
      <c r="BS637" s="84">
        <f t="shared" si="1170"/>
        <v>3.1981943074937826E-2</v>
      </c>
      <c r="BT637" s="84">
        <f t="shared" si="1171"/>
        <v>998.85869496353371</v>
      </c>
      <c r="BU637" s="84">
        <f t="shared" si="1172"/>
        <v>0</v>
      </c>
      <c r="BV637" s="83">
        <f t="shared" si="1173"/>
        <v>1809.4534811443903</v>
      </c>
      <c r="BW637" s="81">
        <f t="shared" si="1197"/>
        <v>1809.4534811443903</v>
      </c>
      <c r="BX637" s="83">
        <f t="shared" si="1116"/>
        <v>0</v>
      </c>
      <c r="BY637" s="141">
        <f t="shared" si="1117"/>
        <v>0</v>
      </c>
      <c r="BZ637" s="83">
        <f t="shared" si="1118"/>
        <v>4.13</v>
      </c>
      <c r="CA637" s="83">
        <f t="shared" si="1119"/>
        <v>0</v>
      </c>
      <c r="CB637" s="83">
        <f t="shared" si="1174"/>
        <v>2.8719929828454624</v>
      </c>
      <c r="CC637" s="83">
        <f t="shared" si="1120"/>
        <v>2.8719929828454624</v>
      </c>
      <c r="CD637" s="143">
        <f t="shared" si="1121"/>
        <v>0.02</v>
      </c>
      <c r="CE637" s="83">
        <f t="shared" si="1175"/>
        <v>1.7774523213569926E-2</v>
      </c>
      <c r="CF637" s="84">
        <f t="shared" si="1176"/>
        <v>984.31212611704655</v>
      </c>
      <c r="CG637" s="83">
        <f t="shared" si="1122"/>
        <v>0</v>
      </c>
      <c r="CH637" s="83">
        <f t="shared" si="1177"/>
        <v>2.8585097821493539</v>
      </c>
      <c r="CI637" s="83">
        <f t="shared" si="1123"/>
        <v>2.8585097821493539</v>
      </c>
      <c r="CJ637" s="143">
        <f t="shared" si="1124"/>
        <v>0.02</v>
      </c>
      <c r="CK637" s="83">
        <f t="shared" si="1178"/>
        <v>1.6966910799758653E-2</v>
      </c>
      <c r="CL637" s="84">
        <f t="shared" si="1179"/>
        <v>922.98938403616899</v>
      </c>
      <c r="CM637" s="83">
        <f t="shared" si="1125"/>
        <v>0</v>
      </c>
      <c r="CN637" s="83">
        <f t="shared" si="1180"/>
        <v>2.810471549655424</v>
      </c>
      <c r="CO637" s="83">
        <f t="shared" si="1126"/>
        <v>2.810471549655424</v>
      </c>
      <c r="CP637" s="143">
        <f t="shared" si="1127"/>
        <v>0.02</v>
      </c>
      <c r="CQ637" s="83">
        <f t="shared" si="1181"/>
        <v>1.7126564504283952E-2</v>
      </c>
      <c r="CR637" s="84">
        <f t="shared" si="1182"/>
        <v>911.04927165123854</v>
      </c>
      <c r="CS637" s="83">
        <f t="shared" si="1128"/>
        <v>0</v>
      </c>
      <c r="CT637" s="83">
        <f t="shared" si="1183"/>
        <v>2.8027726939096533</v>
      </c>
      <c r="CU637" s="83">
        <f t="shared" si="1129"/>
        <v>2.8027726939096533</v>
      </c>
      <c r="CV637" s="143">
        <f t="shared" si="1130"/>
        <v>0.02</v>
      </c>
      <c r="CW637" s="83">
        <f t="shared" si="1184"/>
        <v>1.7154526987184015E-2</v>
      </c>
      <c r="CX637" s="84">
        <f t="shared" si="1185"/>
        <v>909.89168378195848</v>
      </c>
      <c r="CY637" s="83">
        <f t="shared" si="1131"/>
        <v>0</v>
      </c>
      <c r="CZ637" s="83">
        <f t="shared" si="1186"/>
        <v>2.8020549954489642</v>
      </c>
      <c r="DA637" s="83">
        <f t="shared" si="1132"/>
        <v>2.8020549954489642</v>
      </c>
      <c r="DB637" s="143">
        <f t="shared" si="1133"/>
        <v>0.02</v>
      </c>
      <c r="DC637" s="83">
        <f t="shared" si="1187"/>
        <v>1.7155446767325947E-2</v>
      </c>
      <c r="DD637" s="84">
        <f t="shared" si="1188"/>
        <v>909.84170697348145</v>
      </c>
      <c r="DE637" s="86">
        <f t="shared" si="1134"/>
        <v>3257.0162660599026</v>
      </c>
      <c r="DF637" s="86">
        <f t="shared" si="1135"/>
        <v>1302.8065064239611</v>
      </c>
      <c r="DG637" s="86">
        <f t="shared" si="1136"/>
        <v>814.25406651497565</v>
      </c>
      <c r="DH637" s="86">
        <f t="shared" si="1137"/>
        <v>0.15755921959783828</v>
      </c>
      <c r="DI637" s="86">
        <f t="shared" si="1138"/>
        <v>0.23610577225133655</v>
      </c>
      <c r="DJ637" s="86">
        <f t="shared" si="1139"/>
        <v>7.7995858598666628</v>
      </c>
      <c r="DK637" s="86">
        <f t="shared" si="1140"/>
        <v>-545.65147819787319</v>
      </c>
      <c r="DL637" s="86">
        <f t="shared" si="1198"/>
        <v>-545.65147819787319</v>
      </c>
      <c r="DM637" s="86">
        <f t="shared" si="1141"/>
        <v>-545.65147819787319</v>
      </c>
      <c r="DN637" s="85">
        <f t="shared" si="1142"/>
        <v>0</v>
      </c>
      <c r="DO637" s="85">
        <f t="shared" si="1189"/>
        <v>0</v>
      </c>
      <c r="DP637" s="85">
        <f t="shared" si="1143"/>
        <v>0</v>
      </c>
      <c r="DQ637" s="85">
        <f t="shared" si="1190"/>
        <v>0</v>
      </c>
      <c r="DR637" s="85">
        <f t="shared" si="1144"/>
        <v>0</v>
      </c>
      <c r="DS637" s="85">
        <f t="shared" si="1191"/>
        <v>0</v>
      </c>
      <c r="DT637" s="81"/>
      <c r="DU637" s="81"/>
      <c r="DV637" s="81">
        <f t="shared" si="1192"/>
        <v>0</v>
      </c>
      <c r="DW637" s="100"/>
    </row>
    <row r="638" spans="1:127" x14ac:dyDescent="0.2">
      <c r="A638" s="59">
        <f t="shared" si="1145"/>
        <v>84.399999999999793</v>
      </c>
      <c r="B638" s="44">
        <f t="shared" si="1146"/>
        <v>84399.999999999796</v>
      </c>
      <c r="C638" s="52">
        <f t="shared" si="1080"/>
        <v>133.33333333333334</v>
      </c>
      <c r="D638" s="50">
        <f t="shared" si="1081"/>
        <v>4</v>
      </c>
      <c r="E638" s="44">
        <f t="shared" si="1082"/>
        <v>4.13</v>
      </c>
      <c r="F638" s="47">
        <f t="shared" si="1083"/>
        <v>0.02</v>
      </c>
      <c r="G638" s="52">
        <f t="shared" si="1147"/>
        <v>2.4160891762288923E-2</v>
      </c>
      <c r="H638" s="57">
        <f t="shared" si="1148"/>
        <v>772.94230045720383</v>
      </c>
      <c r="I638" s="52">
        <f t="shared" si="1149"/>
        <v>0</v>
      </c>
      <c r="J638" s="54">
        <f t="shared" si="1150"/>
        <v>2518.8916732611942</v>
      </c>
      <c r="K638" s="46">
        <f t="shared" si="1193"/>
        <v>2518.8916732611942</v>
      </c>
      <c r="L638" s="80">
        <f t="shared" si="1084"/>
        <v>0</v>
      </c>
      <c r="M638" s="142">
        <f t="shared" si="1085"/>
        <v>0</v>
      </c>
      <c r="N638" s="60">
        <f t="shared" si="1086"/>
        <v>4.13</v>
      </c>
      <c r="O638" s="53">
        <f t="shared" si="1087"/>
        <v>0</v>
      </c>
      <c r="P638" s="58">
        <f t="shared" si="1151"/>
        <v>2.8032471648774173</v>
      </c>
      <c r="Q638" s="49">
        <f t="shared" si="1088"/>
        <v>2.8032471648774173</v>
      </c>
      <c r="R638" s="143">
        <f t="shared" si="1089"/>
        <v>0.02</v>
      </c>
      <c r="S638" s="51">
        <f t="shared" si="1152"/>
        <v>1.8720702263220562E-2</v>
      </c>
      <c r="T638" s="57">
        <f t="shared" si="1153"/>
        <v>791.30950213472613</v>
      </c>
      <c r="U638" s="53">
        <f t="shared" si="1090"/>
        <v>0</v>
      </c>
      <c r="V638" s="58">
        <f t="shared" si="1154"/>
        <v>2.8051779723205832</v>
      </c>
      <c r="W638" s="49">
        <f t="shared" si="1091"/>
        <v>2.8051779723205832</v>
      </c>
      <c r="X638" s="143">
        <f t="shared" si="1092"/>
        <v>0.02</v>
      </c>
      <c r="Y638" s="51">
        <f t="shared" si="1155"/>
        <v>1.8125880481964809E-2</v>
      </c>
      <c r="Z638" s="57">
        <f t="shared" si="1156"/>
        <v>774.66103733167074</v>
      </c>
      <c r="AA638" s="53">
        <f t="shared" si="1093"/>
        <v>0</v>
      </c>
      <c r="AB638" s="58">
        <f t="shared" si="1157"/>
        <v>2.8033715928207075</v>
      </c>
      <c r="AC638" s="49">
        <f t="shared" si="1094"/>
        <v>2.8033715928207075</v>
      </c>
      <c r="AD638" s="143">
        <f t="shared" si="1095"/>
        <v>0.02</v>
      </c>
      <c r="AE638" s="49">
        <f t="shared" si="1194"/>
        <v>1.8073190633115809E-2</v>
      </c>
      <c r="AF638" s="57">
        <f t="shared" si="1158"/>
        <v>771.5836196288958</v>
      </c>
      <c r="AG638" s="53">
        <f t="shared" si="1096"/>
        <v>0</v>
      </c>
      <c r="AH638" s="58">
        <f t="shared" si="1159"/>
        <v>2.8031570451330525</v>
      </c>
      <c r="AI638" s="49">
        <f t="shared" si="1097"/>
        <v>2.8031570451330525</v>
      </c>
      <c r="AJ638" s="143">
        <f t="shared" si="1098"/>
        <v>0.02</v>
      </c>
      <c r="AK638" s="51">
        <f t="shared" si="1160"/>
        <v>1.8073748957977212E-2</v>
      </c>
      <c r="AL638" s="57">
        <f t="shared" si="1161"/>
        <v>771.2544483199357</v>
      </c>
      <c r="AM638" s="53">
        <f t="shared" si="1099"/>
        <v>0</v>
      </c>
      <c r="AN638" s="58">
        <f t="shared" si="1162"/>
        <v>2.8031363072845794</v>
      </c>
      <c r="AO638" s="49">
        <f t="shared" si="1100"/>
        <v>2.8031363072845794</v>
      </c>
      <c r="AP638" s="143">
        <f t="shared" si="1101"/>
        <v>0.02</v>
      </c>
      <c r="AQ638" s="51">
        <f t="shared" si="1163"/>
        <v>1.8074044607709408E-2</v>
      </c>
      <c r="AR638" s="57">
        <f t="shared" si="1164"/>
        <v>771.22507922939144</v>
      </c>
      <c r="AS638" s="44">
        <f t="shared" si="1102"/>
        <v>4534.0050118701492</v>
      </c>
      <c r="AT638" s="44">
        <f t="shared" si="1103"/>
        <v>1813.6020047480597</v>
      </c>
      <c r="AU638" s="44">
        <f t="shared" si="1104"/>
        <v>1133.5012529675373</v>
      </c>
      <c r="AV638" s="47">
        <f t="shared" si="1105"/>
        <v>1.0030030336983302</v>
      </c>
      <c r="AW638" s="47">
        <f t="shared" si="1106"/>
        <v>5.5122218686741906</v>
      </c>
      <c r="AX638" s="86">
        <f t="shared" si="1107"/>
        <v>77.37649693161886</v>
      </c>
      <c r="AY638" s="86">
        <f t="shared" si="1108"/>
        <v>17.457607733492566</v>
      </c>
      <c r="AZ638" s="10">
        <f t="shared" si="1165"/>
        <v>17.457607733492566</v>
      </c>
      <c r="BA638" s="44">
        <f t="shared" si="1109"/>
        <v>17.457607733492566</v>
      </c>
      <c r="BB638" s="9">
        <f t="shared" si="1110"/>
        <v>17.457607733492566</v>
      </c>
      <c r="BC638" s="45">
        <f t="shared" si="1199"/>
        <v>2327.6810311323425</v>
      </c>
      <c r="BD638" s="9">
        <f t="shared" si="1111"/>
        <v>17.457607733492566</v>
      </c>
      <c r="BE638" s="45">
        <f t="shared" si="1195"/>
        <v>2327.6810311323425</v>
      </c>
      <c r="BF638" s="9">
        <f t="shared" si="1112"/>
        <v>17.457607733492566</v>
      </c>
      <c r="BG638" s="45">
        <f t="shared" si="1196"/>
        <v>2327.6810311323425</v>
      </c>
      <c r="BH638" s="58"/>
      <c r="BI638" s="58"/>
      <c r="BJ638" s="58">
        <f t="shared" si="1166"/>
        <v>-17.457607733492566</v>
      </c>
      <c r="BK638" s="97"/>
      <c r="BL638" s="44"/>
      <c r="BM638" s="82">
        <f t="shared" si="1167"/>
        <v>63.300000000000004</v>
      </c>
      <c r="BN638" s="86">
        <f t="shared" si="1168"/>
        <v>63300</v>
      </c>
      <c r="BO638" s="86">
        <f t="shared" si="1169"/>
        <v>100</v>
      </c>
      <c r="BP638" s="84">
        <f t="shared" si="1113"/>
        <v>4</v>
      </c>
      <c r="BQ638" s="84">
        <f t="shared" si="1114"/>
        <v>4.13</v>
      </c>
      <c r="BR638" s="84">
        <f t="shared" si="1115"/>
        <v>0.02</v>
      </c>
      <c r="BS638" s="84">
        <f t="shared" si="1170"/>
        <v>3.1979943074937824E-2</v>
      </c>
      <c r="BT638" s="84">
        <f t="shared" si="1171"/>
        <v>999.63305193871372</v>
      </c>
      <c r="BU638" s="84">
        <f t="shared" si="1172"/>
        <v>0</v>
      </c>
      <c r="BV638" s="83">
        <f t="shared" si="1173"/>
        <v>1812.6907811443903</v>
      </c>
      <c r="BW638" s="81">
        <f t="shared" si="1197"/>
        <v>1812.6907811443903</v>
      </c>
      <c r="BX638" s="83">
        <f t="shared" si="1116"/>
        <v>0</v>
      </c>
      <c r="BY638" s="141">
        <f t="shared" si="1117"/>
        <v>0</v>
      </c>
      <c r="BZ638" s="83">
        <f t="shared" si="1118"/>
        <v>4.13</v>
      </c>
      <c r="CA638" s="83">
        <f t="shared" si="1119"/>
        <v>0</v>
      </c>
      <c r="CB638" s="83">
        <f t="shared" si="1174"/>
        <v>2.8729402344080199</v>
      </c>
      <c r="CC638" s="83">
        <f t="shared" si="1120"/>
        <v>2.8729402344080199</v>
      </c>
      <c r="CD638" s="143">
        <f t="shared" si="1121"/>
        <v>0.02</v>
      </c>
      <c r="CE638" s="83">
        <f t="shared" si="1175"/>
        <v>1.7772523213569928E-2</v>
      </c>
      <c r="CF638" s="84">
        <f t="shared" si="1176"/>
        <v>984.93098289419504</v>
      </c>
      <c r="CG638" s="83">
        <f t="shared" si="1122"/>
        <v>0</v>
      </c>
      <c r="CH638" s="83">
        <f t="shared" si="1177"/>
        <v>2.8592753211423148</v>
      </c>
      <c r="CI638" s="83">
        <f t="shared" si="1123"/>
        <v>2.8592753211423148</v>
      </c>
      <c r="CJ638" s="143">
        <f t="shared" si="1124"/>
        <v>0.02</v>
      </c>
      <c r="CK638" s="83">
        <f t="shared" si="1178"/>
        <v>1.6964910799758655E-2</v>
      </c>
      <c r="CL638" s="84">
        <f t="shared" si="1179"/>
        <v>923.58290695869687</v>
      </c>
      <c r="CM638" s="83">
        <f t="shared" si="1125"/>
        <v>0</v>
      </c>
      <c r="CN638" s="83">
        <f t="shared" si="1180"/>
        <v>2.8110818360342398</v>
      </c>
      <c r="CO638" s="83">
        <f t="shared" si="1126"/>
        <v>2.8110818360342398</v>
      </c>
      <c r="CP638" s="143">
        <f t="shared" si="1127"/>
        <v>0.02</v>
      </c>
      <c r="CQ638" s="83">
        <f t="shared" si="1181"/>
        <v>1.7124564504283953E-2</v>
      </c>
      <c r="CR638" s="84">
        <f t="shared" si="1182"/>
        <v>911.65862008980866</v>
      </c>
      <c r="CS638" s="83">
        <f t="shared" si="1128"/>
        <v>0</v>
      </c>
      <c r="CT638" s="83">
        <f t="shared" si="1183"/>
        <v>2.803367108068215</v>
      </c>
      <c r="CU638" s="83">
        <f t="shared" si="1129"/>
        <v>2.803367108068215</v>
      </c>
      <c r="CV638" s="143">
        <f t="shared" si="1130"/>
        <v>0.02</v>
      </c>
      <c r="CW638" s="83">
        <f t="shared" si="1184"/>
        <v>1.7152526987184016E-2</v>
      </c>
      <c r="CX638" s="84">
        <f t="shared" si="1185"/>
        <v>910.50370369439941</v>
      </c>
      <c r="CY638" s="83">
        <f t="shared" si="1131"/>
        <v>0</v>
      </c>
      <c r="CZ638" s="83">
        <f t="shared" si="1186"/>
        <v>2.8026484996303731</v>
      </c>
      <c r="DA638" s="83">
        <f t="shared" si="1132"/>
        <v>2.8026484996303731</v>
      </c>
      <c r="DB638" s="143">
        <f t="shared" si="1133"/>
        <v>0.02</v>
      </c>
      <c r="DC638" s="83">
        <f t="shared" si="1187"/>
        <v>1.7153446767325949E-2</v>
      </c>
      <c r="DD638" s="84">
        <f t="shared" si="1188"/>
        <v>910.45391646955443</v>
      </c>
      <c r="DE638" s="86">
        <f t="shared" si="1134"/>
        <v>3262.8434060599025</v>
      </c>
      <c r="DF638" s="86">
        <f t="shared" si="1135"/>
        <v>1305.1373624239609</v>
      </c>
      <c r="DG638" s="86">
        <f t="shared" si="1136"/>
        <v>815.71085151497562</v>
      </c>
      <c r="DH638" s="86">
        <f t="shared" si="1137"/>
        <v>0.15715145918670159</v>
      </c>
      <c r="DI638" s="86">
        <f t="shared" si="1138"/>
        <v>0.23498460453729642</v>
      </c>
      <c r="DJ638" s="86">
        <f t="shared" si="1139"/>
        <v>7.7301525138835272</v>
      </c>
      <c r="DK638" s="86">
        <f t="shared" si="1140"/>
        <v>-547.9920776730803</v>
      </c>
      <c r="DL638" s="86">
        <f t="shared" si="1198"/>
        <v>-547.9920776730803</v>
      </c>
      <c r="DM638" s="86">
        <f t="shared" si="1141"/>
        <v>-547.9920776730803</v>
      </c>
      <c r="DN638" s="85">
        <f t="shared" si="1142"/>
        <v>0</v>
      </c>
      <c r="DO638" s="85">
        <f t="shared" si="1189"/>
        <v>0</v>
      </c>
      <c r="DP638" s="85">
        <f t="shared" si="1143"/>
        <v>0</v>
      </c>
      <c r="DQ638" s="85">
        <f t="shared" si="1190"/>
        <v>0</v>
      </c>
      <c r="DR638" s="85">
        <f t="shared" si="1144"/>
        <v>0</v>
      </c>
      <c r="DS638" s="85">
        <f t="shared" si="1191"/>
        <v>0</v>
      </c>
      <c r="DT638" s="81"/>
      <c r="DU638" s="81"/>
      <c r="DV638" s="81">
        <f t="shared" si="1192"/>
        <v>0</v>
      </c>
      <c r="DW638" s="100"/>
    </row>
    <row r="639" spans="1:127" x14ac:dyDescent="0.2">
      <c r="A639" s="59">
        <f t="shared" si="1145"/>
        <v>84.533333333333132</v>
      </c>
      <c r="B639" s="44">
        <f t="shared" si="1146"/>
        <v>84533.333333333125</v>
      </c>
      <c r="C639" s="52">
        <f t="shared" si="1080"/>
        <v>133.33333333333334</v>
      </c>
      <c r="D639" s="50">
        <f t="shared" si="1081"/>
        <v>4</v>
      </c>
      <c r="E639" s="44">
        <f t="shared" si="1082"/>
        <v>4.13</v>
      </c>
      <c r="F639" s="47">
        <f t="shared" si="1083"/>
        <v>0.02</v>
      </c>
      <c r="G639" s="52">
        <f t="shared" si="1147"/>
        <v>2.4158225095622255E-2</v>
      </c>
      <c r="H639" s="57">
        <f t="shared" si="1148"/>
        <v>773.72227005943</v>
      </c>
      <c r="I639" s="52">
        <f t="shared" si="1149"/>
        <v>0</v>
      </c>
      <c r="J639" s="54">
        <f t="shared" si="1150"/>
        <v>2523.2080732611939</v>
      </c>
      <c r="K639" s="46">
        <f t="shared" si="1193"/>
        <v>2523.2080732611939</v>
      </c>
      <c r="L639" s="80">
        <f t="shared" si="1084"/>
        <v>0</v>
      </c>
      <c r="M639" s="142">
        <f t="shared" si="1085"/>
        <v>0</v>
      </c>
      <c r="N639" s="60">
        <f t="shared" si="1086"/>
        <v>4.13</v>
      </c>
      <c r="O639" s="53">
        <f t="shared" si="1087"/>
        <v>0</v>
      </c>
      <c r="P639" s="58">
        <f t="shared" si="1151"/>
        <v>2.80360656649564</v>
      </c>
      <c r="Q639" s="49">
        <f t="shared" si="1088"/>
        <v>2.80360656649564</v>
      </c>
      <c r="R639" s="143">
        <f t="shared" si="1089"/>
        <v>0.02</v>
      </c>
      <c r="S639" s="51">
        <f t="shared" si="1152"/>
        <v>1.8718035596553894E-2</v>
      </c>
      <c r="T639" s="57">
        <f t="shared" si="1153"/>
        <v>792.19986809624049</v>
      </c>
      <c r="U639" s="53">
        <f t="shared" si="1090"/>
        <v>0</v>
      </c>
      <c r="V639" s="58">
        <f t="shared" si="1154"/>
        <v>2.8056069244559465</v>
      </c>
      <c r="W639" s="49">
        <f t="shared" si="1091"/>
        <v>2.8056069244559465</v>
      </c>
      <c r="X639" s="143">
        <f t="shared" si="1092"/>
        <v>0.02</v>
      </c>
      <c r="Y639" s="51">
        <f t="shared" si="1155"/>
        <v>1.8123213815298141E-2</v>
      </c>
      <c r="Z639" s="57">
        <f t="shared" si="1156"/>
        <v>775.52251789024115</v>
      </c>
      <c r="AA639" s="53">
        <f t="shared" si="1093"/>
        <v>0</v>
      </c>
      <c r="AB639" s="58">
        <f t="shared" si="1157"/>
        <v>2.8037424559742958</v>
      </c>
      <c r="AC639" s="49">
        <f t="shared" si="1094"/>
        <v>2.8037424559742958</v>
      </c>
      <c r="AD639" s="143">
        <f t="shared" si="1095"/>
        <v>0.02</v>
      </c>
      <c r="AE639" s="49">
        <f t="shared" si="1194"/>
        <v>1.8070523966449141E-2</v>
      </c>
      <c r="AF639" s="57">
        <f t="shared" si="1158"/>
        <v>772.44314926794721</v>
      </c>
      <c r="AG639" s="53">
        <f t="shared" si="1096"/>
        <v>0</v>
      </c>
      <c r="AH639" s="58">
        <f t="shared" si="1159"/>
        <v>2.8035177755254082</v>
      </c>
      <c r="AI639" s="49">
        <f t="shared" si="1097"/>
        <v>2.8035177755254082</v>
      </c>
      <c r="AJ639" s="143">
        <f t="shared" si="1098"/>
        <v>0.02</v>
      </c>
      <c r="AK639" s="51">
        <f t="shared" si="1160"/>
        <v>1.8071082291310544E-2</v>
      </c>
      <c r="AL639" s="57">
        <f t="shared" si="1161"/>
        <v>772.1140703025153</v>
      </c>
      <c r="AM639" s="53">
        <f t="shared" si="1099"/>
        <v>0</v>
      </c>
      <c r="AN639" s="58">
        <f t="shared" si="1162"/>
        <v>2.8034959756895432</v>
      </c>
      <c r="AO639" s="49">
        <f t="shared" si="1100"/>
        <v>2.8034959756895432</v>
      </c>
      <c r="AP639" s="143">
        <f t="shared" si="1101"/>
        <v>0.02</v>
      </c>
      <c r="AQ639" s="51">
        <f t="shared" si="1163"/>
        <v>1.807137794104274E-2</v>
      </c>
      <c r="AR639" s="57">
        <f t="shared" si="1164"/>
        <v>772.08472163433669</v>
      </c>
      <c r="AS639" s="44">
        <f t="shared" si="1102"/>
        <v>4541.7745318701491</v>
      </c>
      <c r="AT639" s="44">
        <f t="shared" si="1103"/>
        <v>1816.7098127480597</v>
      </c>
      <c r="AU639" s="44">
        <f t="shared" si="1104"/>
        <v>1135.4436329675373</v>
      </c>
      <c r="AV639" s="47">
        <f t="shared" si="1105"/>
        <v>0.99766132419572462</v>
      </c>
      <c r="AW639" s="47">
        <f t="shared" si="1106"/>
        <v>5.4571667686498389</v>
      </c>
      <c r="AX639" s="86">
        <f t="shared" si="1107"/>
        <v>76.140255296477108</v>
      </c>
      <c r="AY639" s="86">
        <f t="shared" si="1108"/>
        <v>17.053162027332732</v>
      </c>
      <c r="AZ639" s="10">
        <f t="shared" si="1165"/>
        <v>17.053162027332732</v>
      </c>
      <c r="BA639" s="44">
        <f t="shared" si="1109"/>
        <v>17.053162027332732</v>
      </c>
      <c r="BB639" s="9">
        <f t="shared" si="1110"/>
        <v>17.053162027332732</v>
      </c>
      <c r="BC639" s="45">
        <f t="shared" si="1199"/>
        <v>2273.754936977698</v>
      </c>
      <c r="BD639" s="9">
        <f t="shared" si="1111"/>
        <v>17.053162027332732</v>
      </c>
      <c r="BE639" s="45">
        <f t="shared" si="1195"/>
        <v>2273.754936977698</v>
      </c>
      <c r="BF639" s="9">
        <f t="shared" si="1112"/>
        <v>17.053162027332732</v>
      </c>
      <c r="BG639" s="45">
        <f t="shared" si="1196"/>
        <v>2273.754936977698</v>
      </c>
      <c r="BH639" s="58"/>
      <c r="BI639" s="58"/>
      <c r="BJ639" s="58">
        <f t="shared" si="1166"/>
        <v>-17.053162027332732</v>
      </c>
      <c r="BK639" s="97"/>
      <c r="BL639" s="44"/>
      <c r="BM639" s="82">
        <f t="shared" si="1167"/>
        <v>63.4</v>
      </c>
      <c r="BN639" s="86">
        <f t="shared" si="1168"/>
        <v>63400</v>
      </c>
      <c r="BO639" s="86">
        <f t="shared" si="1169"/>
        <v>100</v>
      </c>
      <c r="BP639" s="84">
        <f t="shared" si="1113"/>
        <v>4</v>
      </c>
      <c r="BQ639" s="84">
        <f t="shared" si="1114"/>
        <v>4.13</v>
      </c>
      <c r="BR639" s="84">
        <f t="shared" si="1115"/>
        <v>0.02</v>
      </c>
      <c r="BS639" s="84">
        <f t="shared" si="1170"/>
        <v>3.1977943074937822E-2</v>
      </c>
      <c r="BT639" s="84">
        <f t="shared" si="1171"/>
        <v>1000.4073604877436</v>
      </c>
      <c r="BU639" s="84">
        <f t="shared" si="1172"/>
        <v>0</v>
      </c>
      <c r="BV639" s="83">
        <f t="shared" si="1173"/>
        <v>1815.9280811443903</v>
      </c>
      <c r="BW639" s="81">
        <f t="shared" si="1197"/>
        <v>1815.9280811443903</v>
      </c>
      <c r="BX639" s="83">
        <f t="shared" si="1116"/>
        <v>0</v>
      </c>
      <c r="BY639" s="141">
        <f t="shared" si="1117"/>
        <v>0</v>
      </c>
      <c r="BZ639" s="83">
        <f t="shared" si="1118"/>
        <v>4.13</v>
      </c>
      <c r="CA639" s="83">
        <f t="shared" si="1119"/>
        <v>0</v>
      </c>
      <c r="CB639" s="83">
        <f t="shared" si="1174"/>
        <v>2.8738895855692022</v>
      </c>
      <c r="CC639" s="83">
        <f t="shared" si="1120"/>
        <v>2.8738895855692022</v>
      </c>
      <c r="CD639" s="143">
        <f t="shared" si="1121"/>
        <v>0.02</v>
      </c>
      <c r="CE639" s="83">
        <f t="shared" si="1175"/>
        <v>1.7770523213569929E-2</v>
      </c>
      <c r="CF639" s="84">
        <f t="shared" si="1176"/>
        <v>985.54956600987316</v>
      </c>
      <c r="CG639" s="83">
        <f t="shared" si="1122"/>
        <v>0</v>
      </c>
      <c r="CH639" s="83">
        <f t="shared" si="1177"/>
        <v>2.8600419601260025</v>
      </c>
      <c r="CI639" s="83">
        <f t="shared" si="1123"/>
        <v>2.8600419601260025</v>
      </c>
      <c r="CJ639" s="143">
        <f t="shared" si="1124"/>
        <v>0.02</v>
      </c>
      <c r="CK639" s="83">
        <f t="shared" si="1178"/>
        <v>1.6962910799758656E-2</v>
      </c>
      <c r="CL639" s="84">
        <f t="shared" si="1179"/>
        <v>924.17620102430578</v>
      </c>
      <c r="CM639" s="83">
        <f t="shared" si="1125"/>
        <v>0</v>
      </c>
      <c r="CN639" s="83">
        <f t="shared" si="1180"/>
        <v>2.8116931958708453</v>
      </c>
      <c r="CO639" s="83">
        <f t="shared" si="1126"/>
        <v>2.8116931958708453</v>
      </c>
      <c r="CP639" s="143">
        <f t="shared" si="1127"/>
        <v>0.02</v>
      </c>
      <c r="CQ639" s="83">
        <f t="shared" si="1181"/>
        <v>1.7122564504283955E-2</v>
      </c>
      <c r="CR639" s="84">
        <f t="shared" si="1182"/>
        <v>912.26776509173578</v>
      </c>
      <c r="CS639" s="83">
        <f t="shared" si="1128"/>
        <v>0</v>
      </c>
      <c r="CT639" s="83">
        <f t="shared" si="1183"/>
        <v>2.8039626904753736</v>
      </c>
      <c r="CU639" s="83">
        <f t="shared" si="1129"/>
        <v>2.8039626904753736</v>
      </c>
      <c r="CV639" s="143">
        <f t="shared" si="1130"/>
        <v>0.02</v>
      </c>
      <c r="CW639" s="83">
        <f t="shared" si="1184"/>
        <v>1.7150526987184018E-2</v>
      </c>
      <c r="CX639" s="84">
        <f t="shared" si="1185"/>
        <v>911.11552249393594</v>
      </c>
      <c r="CY639" s="83">
        <f t="shared" si="1131"/>
        <v>0</v>
      </c>
      <c r="CZ639" s="83">
        <f t="shared" si="1186"/>
        <v>2.8032431862198166</v>
      </c>
      <c r="DA639" s="83">
        <f t="shared" si="1132"/>
        <v>2.8032431862198166</v>
      </c>
      <c r="DB639" s="143">
        <f t="shared" si="1133"/>
        <v>0.02</v>
      </c>
      <c r="DC639" s="83">
        <f t="shared" si="1187"/>
        <v>1.715144676732595E-2</v>
      </c>
      <c r="DD639" s="84">
        <f t="shared" si="1188"/>
        <v>911.06592495972313</v>
      </c>
      <c r="DE639" s="86">
        <f t="shared" si="1134"/>
        <v>3268.6705460599023</v>
      </c>
      <c r="DF639" s="86">
        <f t="shared" si="1135"/>
        <v>1307.4682184239609</v>
      </c>
      <c r="DG639" s="86">
        <f t="shared" si="1136"/>
        <v>817.16763651497558</v>
      </c>
      <c r="DH639" s="86">
        <f t="shared" si="1137"/>
        <v>0.15674530722727781</v>
      </c>
      <c r="DI639" s="86">
        <f t="shared" si="1138"/>
        <v>0.23387027683862979</v>
      </c>
      <c r="DJ639" s="86">
        <f t="shared" si="1139"/>
        <v>7.6614305779080931</v>
      </c>
      <c r="DK639" s="86">
        <f t="shared" si="1140"/>
        <v>-550.33130363401938</v>
      </c>
      <c r="DL639" s="86">
        <f t="shared" si="1198"/>
        <v>-550.33130363401938</v>
      </c>
      <c r="DM639" s="86">
        <f t="shared" si="1141"/>
        <v>-550.33130363401938</v>
      </c>
      <c r="DN639" s="85">
        <f t="shared" si="1142"/>
        <v>0</v>
      </c>
      <c r="DO639" s="85">
        <f t="shared" si="1189"/>
        <v>0</v>
      </c>
      <c r="DP639" s="85">
        <f t="shared" si="1143"/>
        <v>0</v>
      </c>
      <c r="DQ639" s="85">
        <f t="shared" si="1190"/>
        <v>0</v>
      </c>
      <c r="DR639" s="85">
        <f t="shared" si="1144"/>
        <v>0</v>
      </c>
      <c r="DS639" s="85">
        <f t="shared" si="1191"/>
        <v>0</v>
      </c>
      <c r="DT639" s="81"/>
      <c r="DU639" s="81"/>
      <c r="DV639" s="81">
        <f t="shared" si="1192"/>
        <v>0</v>
      </c>
      <c r="DW639" s="100"/>
    </row>
    <row r="640" spans="1:127" x14ac:dyDescent="0.2">
      <c r="A640" s="59">
        <f t="shared" si="1145"/>
        <v>84.666666666666458</v>
      </c>
      <c r="B640" s="44">
        <f t="shared" si="1146"/>
        <v>84666.666666666453</v>
      </c>
      <c r="C640" s="52">
        <f t="shared" si="1080"/>
        <v>133.33333333333334</v>
      </c>
      <c r="D640" s="50">
        <f t="shared" si="1081"/>
        <v>4</v>
      </c>
      <c r="E640" s="44">
        <f t="shared" si="1082"/>
        <v>4.13</v>
      </c>
      <c r="F640" s="47">
        <f t="shared" si="1083"/>
        <v>0.02</v>
      </c>
      <c r="G640" s="52">
        <f t="shared" si="1147"/>
        <v>2.4155558428955587E-2</v>
      </c>
      <c r="H640" s="57">
        <f t="shared" si="1148"/>
        <v>774.50215357072261</v>
      </c>
      <c r="I640" s="52">
        <f t="shared" si="1149"/>
        <v>0</v>
      </c>
      <c r="J640" s="54">
        <f t="shared" si="1150"/>
        <v>2527.5244732611936</v>
      </c>
      <c r="K640" s="46">
        <f t="shared" si="1193"/>
        <v>2527.5244732611936</v>
      </c>
      <c r="L640" s="80">
        <f t="shared" si="1084"/>
        <v>0</v>
      </c>
      <c r="M640" s="142">
        <f t="shared" si="1085"/>
        <v>0</v>
      </c>
      <c r="N640" s="60">
        <f t="shared" si="1086"/>
        <v>4.13</v>
      </c>
      <c r="O640" s="53">
        <f t="shared" si="1087"/>
        <v>0</v>
      </c>
      <c r="P640" s="58">
        <f t="shared" si="1151"/>
        <v>2.8039681326488393</v>
      </c>
      <c r="Q640" s="49">
        <f t="shared" si="1088"/>
        <v>2.8039681326488393</v>
      </c>
      <c r="R640" s="143">
        <f t="shared" si="1089"/>
        <v>0.02</v>
      </c>
      <c r="S640" s="51">
        <f t="shared" si="1152"/>
        <v>1.8715368929887226E-2</v>
      </c>
      <c r="T640" s="57">
        <f t="shared" si="1153"/>
        <v>793.08999309865192</v>
      </c>
      <c r="U640" s="53">
        <f t="shared" si="1090"/>
        <v>0</v>
      </c>
      <c r="V640" s="58">
        <f t="shared" si="1154"/>
        <v>2.8060386903768397</v>
      </c>
      <c r="W640" s="49">
        <f t="shared" si="1091"/>
        <v>2.8060386903768397</v>
      </c>
      <c r="X640" s="143">
        <f t="shared" si="1092"/>
        <v>0.02</v>
      </c>
      <c r="Y640" s="51">
        <f t="shared" si="1155"/>
        <v>1.8120547148631472E-2</v>
      </c>
      <c r="Z640" s="57">
        <f t="shared" si="1156"/>
        <v>776.38374000580791</v>
      </c>
      <c r="AA640" s="53">
        <f t="shared" si="1093"/>
        <v>0</v>
      </c>
      <c r="AB640" s="58">
        <f t="shared" si="1157"/>
        <v>2.8041159709002859</v>
      </c>
      <c r="AC640" s="49">
        <f t="shared" si="1094"/>
        <v>2.8041159709002859</v>
      </c>
      <c r="AD640" s="143">
        <f t="shared" si="1095"/>
        <v>0.02</v>
      </c>
      <c r="AE640" s="49">
        <f t="shared" si="1194"/>
        <v>1.8067857299782473E-2</v>
      </c>
      <c r="AF640" s="57">
        <f t="shared" si="1158"/>
        <v>773.30243839866421</v>
      </c>
      <c r="AG640" s="53">
        <f t="shared" si="1096"/>
        <v>0</v>
      </c>
      <c r="AH640" s="58">
        <f t="shared" si="1159"/>
        <v>2.8038811521530418</v>
      </c>
      <c r="AI640" s="49">
        <f t="shared" si="1097"/>
        <v>2.8038811521530418</v>
      </c>
      <c r="AJ640" s="143">
        <f t="shared" si="1098"/>
        <v>0.02</v>
      </c>
      <c r="AK640" s="51">
        <f t="shared" si="1160"/>
        <v>1.8068415624643876E-2</v>
      </c>
      <c r="AL640" s="57">
        <f t="shared" si="1161"/>
        <v>772.97345485220376</v>
      </c>
      <c r="AM640" s="53">
        <f t="shared" si="1099"/>
        <v>0</v>
      </c>
      <c r="AN640" s="58">
        <f t="shared" si="1162"/>
        <v>2.8038582917488424</v>
      </c>
      <c r="AO640" s="49">
        <f t="shared" si="1100"/>
        <v>2.8038582917488424</v>
      </c>
      <c r="AP640" s="143">
        <f t="shared" si="1101"/>
        <v>0.02</v>
      </c>
      <c r="AQ640" s="51">
        <f t="shared" si="1163"/>
        <v>1.8068711274376072E-2</v>
      </c>
      <c r="AR640" s="57">
        <f t="shared" si="1164"/>
        <v>772.94412692755645</v>
      </c>
      <c r="AS640" s="44">
        <f t="shared" si="1102"/>
        <v>4549.5440518701489</v>
      </c>
      <c r="AT640" s="44">
        <f t="shared" si="1103"/>
        <v>1819.8176207480594</v>
      </c>
      <c r="AU640" s="44">
        <f t="shared" si="1104"/>
        <v>1137.3860129675372</v>
      </c>
      <c r="AV640" s="47">
        <f t="shared" si="1105"/>
        <v>0.99235823164326109</v>
      </c>
      <c r="AW640" s="47">
        <f t="shared" si="1106"/>
        <v>5.4027656167782707</v>
      </c>
      <c r="AX640" s="86">
        <f t="shared" si="1107"/>
        <v>74.92608067406826</v>
      </c>
      <c r="AY640" s="86">
        <f t="shared" si="1108"/>
        <v>16.653729258396741</v>
      </c>
      <c r="AZ640" s="10">
        <f t="shared" si="1165"/>
        <v>16.653729258396741</v>
      </c>
      <c r="BA640" s="44">
        <f t="shared" si="1109"/>
        <v>16.653729258396741</v>
      </c>
      <c r="BB640" s="9">
        <f t="shared" si="1110"/>
        <v>16.653729258396741</v>
      </c>
      <c r="BC640" s="45">
        <f t="shared" si="1199"/>
        <v>2220.4972344528987</v>
      </c>
      <c r="BD640" s="9">
        <f t="shared" si="1111"/>
        <v>16.653729258396741</v>
      </c>
      <c r="BE640" s="45">
        <f t="shared" si="1195"/>
        <v>2220.4972344528987</v>
      </c>
      <c r="BF640" s="9">
        <f t="shared" si="1112"/>
        <v>16.653729258396741</v>
      </c>
      <c r="BG640" s="45">
        <f t="shared" si="1196"/>
        <v>2220.4972344528987</v>
      </c>
      <c r="BH640" s="58"/>
      <c r="BI640" s="58"/>
      <c r="BJ640" s="58">
        <f t="shared" si="1166"/>
        <v>-16.653729258396741</v>
      </c>
      <c r="BK640" s="97"/>
      <c r="BL640" s="44"/>
      <c r="BM640" s="82">
        <f t="shared" si="1167"/>
        <v>63.5</v>
      </c>
      <c r="BN640" s="86">
        <f t="shared" si="1168"/>
        <v>63500</v>
      </c>
      <c r="BO640" s="86">
        <f t="shared" si="1169"/>
        <v>100</v>
      </c>
      <c r="BP640" s="84">
        <f t="shared" si="1113"/>
        <v>4</v>
      </c>
      <c r="BQ640" s="84">
        <f t="shared" si="1114"/>
        <v>4.13</v>
      </c>
      <c r="BR640" s="84">
        <f t="shared" si="1115"/>
        <v>0.02</v>
      </c>
      <c r="BS640" s="84">
        <f t="shared" si="1170"/>
        <v>3.197594307493782E-2</v>
      </c>
      <c r="BT640" s="84">
        <f t="shared" si="1171"/>
        <v>1001.1816206106234</v>
      </c>
      <c r="BU640" s="84">
        <f t="shared" si="1172"/>
        <v>0</v>
      </c>
      <c r="BV640" s="83">
        <f t="shared" si="1173"/>
        <v>1819.1653811443903</v>
      </c>
      <c r="BW640" s="81">
        <f t="shared" si="1197"/>
        <v>1819.1653811443903</v>
      </c>
      <c r="BX640" s="83">
        <f t="shared" si="1116"/>
        <v>0</v>
      </c>
      <c r="BY640" s="141">
        <f t="shared" si="1117"/>
        <v>0</v>
      </c>
      <c r="BZ640" s="83">
        <f t="shared" si="1118"/>
        <v>4.13</v>
      </c>
      <c r="CA640" s="83">
        <f t="shared" si="1119"/>
        <v>0</v>
      </c>
      <c r="CB640" s="83">
        <f t="shared" si="1174"/>
        <v>2.874841036219868</v>
      </c>
      <c r="CC640" s="83">
        <f t="shared" si="1120"/>
        <v>2.874841036219868</v>
      </c>
      <c r="CD640" s="143">
        <f t="shared" si="1121"/>
        <v>0.02</v>
      </c>
      <c r="CE640" s="83">
        <f t="shared" si="1175"/>
        <v>1.776852321356993E-2</v>
      </c>
      <c r="CF640" s="84">
        <f t="shared" si="1176"/>
        <v>986.16787519275886</v>
      </c>
      <c r="CG640" s="83">
        <f t="shared" si="1122"/>
        <v>0</v>
      </c>
      <c r="CH640" s="83">
        <f t="shared" si="1177"/>
        <v>2.8608096971620283</v>
      </c>
      <c r="CI640" s="83">
        <f t="shared" si="1123"/>
        <v>2.8608096971620283</v>
      </c>
      <c r="CJ640" s="143">
        <f t="shared" si="1124"/>
        <v>0.02</v>
      </c>
      <c r="CK640" s="83">
        <f t="shared" si="1178"/>
        <v>1.6960910799758658E-2</v>
      </c>
      <c r="CL640" s="84">
        <f t="shared" si="1179"/>
        <v>924.76926612741397</v>
      </c>
      <c r="CM640" s="83">
        <f t="shared" si="1125"/>
        <v>0</v>
      </c>
      <c r="CN640" s="83">
        <f t="shared" si="1180"/>
        <v>2.812305627695018</v>
      </c>
      <c r="CO640" s="83">
        <f t="shared" si="1126"/>
        <v>2.812305627695018</v>
      </c>
      <c r="CP640" s="143">
        <f t="shared" si="1127"/>
        <v>0.02</v>
      </c>
      <c r="CQ640" s="83">
        <f t="shared" si="1181"/>
        <v>1.7120564504283956E-2</v>
      </c>
      <c r="CR640" s="84">
        <f t="shared" si="1182"/>
        <v>912.87670651284918</v>
      </c>
      <c r="CS640" s="83">
        <f t="shared" si="1128"/>
        <v>0</v>
      </c>
      <c r="CT640" s="83">
        <f t="shared" si="1183"/>
        <v>2.8045594397563565</v>
      </c>
      <c r="CU640" s="83">
        <f t="shared" si="1129"/>
        <v>2.8045594397563565</v>
      </c>
      <c r="CV640" s="143">
        <f t="shared" si="1130"/>
        <v>0.02</v>
      </c>
      <c r="CW640" s="83">
        <f t="shared" si="1184"/>
        <v>1.7148526987184019E-2</v>
      </c>
      <c r="CX640" s="84">
        <f t="shared" si="1185"/>
        <v>911.72714001101065</v>
      </c>
      <c r="CY640" s="83">
        <f t="shared" si="1131"/>
        <v>0</v>
      </c>
      <c r="CZ640" s="83">
        <f t="shared" si="1186"/>
        <v>2.8038390538353268</v>
      </c>
      <c r="DA640" s="83">
        <f t="shared" si="1132"/>
        <v>2.8038390538353268</v>
      </c>
      <c r="DB640" s="143">
        <f t="shared" si="1133"/>
        <v>0.02</v>
      </c>
      <c r="DC640" s="83">
        <f t="shared" si="1187"/>
        <v>1.7149446767325952E-2</v>
      </c>
      <c r="DD640" s="84">
        <f t="shared" si="1188"/>
        <v>911.67773227104146</v>
      </c>
      <c r="DE640" s="86">
        <f t="shared" si="1134"/>
        <v>3274.4976860599022</v>
      </c>
      <c r="DF640" s="86">
        <f t="shared" si="1135"/>
        <v>1309.7990744239607</v>
      </c>
      <c r="DG640" s="86">
        <f t="shared" si="1136"/>
        <v>818.62442151497555</v>
      </c>
      <c r="DH640" s="86">
        <f t="shared" si="1137"/>
        <v>0.15634075575266046</v>
      </c>
      <c r="DI640" s="86">
        <f t="shared" si="1138"/>
        <v>0.23276273971656269</v>
      </c>
      <c r="DJ640" s="86">
        <f t="shared" si="1139"/>
        <v>7.5934119023400912</v>
      </c>
      <c r="DK640" s="86">
        <f t="shared" si="1140"/>
        <v>-552.66915648466488</v>
      </c>
      <c r="DL640" s="86">
        <f t="shared" si="1198"/>
        <v>-552.66915648466488</v>
      </c>
      <c r="DM640" s="86">
        <f t="shared" si="1141"/>
        <v>-552.66915648466488</v>
      </c>
      <c r="DN640" s="85">
        <f t="shared" si="1142"/>
        <v>0</v>
      </c>
      <c r="DO640" s="85">
        <f t="shared" si="1189"/>
        <v>0</v>
      </c>
      <c r="DP640" s="85">
        <f t="shared" si="1143"/>
        <v>0</v>
      </c>
      <c r="DQ640" s="85">
        <f t="shared" si="1190"/>
        <v>0</v>
      </c>
      <c r="DR640" s="85">
        <f t="shared" si="1144"/>
        <v>0</v>
      </c>
      <c r="DS640" s="85">
        <f t="shared" si="1191"/>
        <v>0</v>
      </c>
      <c r="DT640" s="81"/>
      <c r="DU640" s="81"/>
      <c r="DV640" s="81">
        <f t="shared" si="1192"/>
        <v>0</v>
      </c>
      <c r="DW640" s="100"/>
    </row>
    <row r="641" spans="1:127" x14ac:dyDescent="0.2">
      <c r="A641" s="59">
        <f t="shared" si="1145"/>
        <v>84.799999999999784</v>
      </c>
      <c r="B641" s="44">
        <f t="shared" si="1146"/>
        <v>84799.999999999782</v>
      </c>
      <c r="C641" s="52">
        <f t="shared" si="1080"/>
        <v>133.33333333333334</v>
      </c>
      <c r="D641" s="50">
        <f t="shared" si="1081"/>
        <v>4</v>
      </c>
      <c r="E641" s="44">
        <f t="shared" si="1082"/>
        <v>4.13</v>
      </c>
      <c r="F641" s="47">
        <f t="shared" si="1083"/>
        <v>0.02</v>
      </c>
      <c r="G641" s="52">
        <f t="shared" si="1147"/>
        <v>2.4152891762288919E-2</v>
      </c>
      <c r="H641" s="57">
        <f t="shared" si="1148"/>
        <v>775.28195099108166</v>
      </c>
      <c r="I641" s="52">
        <f t="shared" si="1149"/>
        <v>0</v>
      </c>
      <c r="J641" s="54">
        <f t="shared" si="1150"/>
        <v>2531.8408732611938</v>
      </c>
      <c r="K641" s="46">
        <f t="shared" si="1193"/>
        <v>2531.8408732611938</v>
      </c>
      <c r="L641" s="80">
        <f t="shared" si="1084"/>
        <v>0</v>
      </c>
      <c r="M641" s="142">
        <f t="shared" si="1085"/>
        <v>0</v>
      </c>
      <c r="N641" s="60">
        <f t="shared" si="1086"/>
        <v>4.13</v>
      </c>
      <c r="O641" s="53">
        <f t="shared" si="1087"/>
        <v>0</v>
      </c>
      <c r="P641" s="58">
        <f t="shared" si="1151"/>
        <v>2.8043318621632443</v>
      </c>
      <c r="Q641" s="49">
        <f t="shared" si="1088"/>
        <v>2.8043318621632443</v>
      </c>
      <c r="R641" s="143">
        <f t="shared" si="1089"/>
        <v>0.02</v>
      </c>
      <c r="S641" s="51">
        <f t="shared" si="1152"/>
        <v>1.8712702263220558E-2</v>
      </c>
      <c r="T641" s="57">
        <f t="shared" si="1153"/>
        <v>793.97987651678125</v>
      </c>
      <c r="U641" s="53">
        <f t="shared" si="1090"/>
        <v>0</v>
      </c>
      <c r="V641" s="58">
        <f t="shared" si="1154"/>
        <v>2.8064732670253352</v>
      </c>
      <c r="W641" s="49">
        <f t="shared" si="1091"/>
        <v>2.8064732670253352</v>
      </c>
      <c r="X641" s="143">
        <f t="shared" si="1092"/>
        <v>0.02</v>
      </c>
      <c r="Y641" s="51">
        <f t="shared" si="1155"/>
        <v>1.8117880481964804E-2</v>
      </c>
      <c r="Z641" s="57">
        <f t="shared" si="1156"/>
        <v>777.24470289404542</v>
      </c>
      <c r="AA641" s="53">
        <f t="shared" si="1093"/>
        <v>0</v>
      </c>
      <c r="AB641" s="58">
        <f t="shared" si="1157"/>
        <v>2.8044921344172011</v>
      </c>
      <c r="AC641" s="49">
        <f t="shared" si="1094"/>
        <v>2.8044921344172011</v>
      </c>
      <c r="AD641" s="143">
        <f t="shared" si="1095"/>
        <v>0.02</v>
      </c>
      <c r="AE641" s="49">
        <f t="shared" si="1194"/>
        <v>1.8065190633115805E-2</v>
      </c>
      <c r="AF641" s="57">
        <f t="shared" si="1158"/>
        <v>774.16148627228688</v>
      </c>
      <c r="AG641" s="53">
        <f t="shared" si="1096"/>
        <v>0</v>
      </c>
      <c r="AH641" s="58">
        <f t="shared" si="1159"/>
        <v>2.8042471720070923</v>
      </c>
      <c r="AI641" s="49">
        <f t="shared" si="1097"/>
        <v>2.8042471720070923</v>
      </c>
      <c r="AJ641" s="143">
        <f t="shared" si="1098"/>
        <v>0.02</v>
      </c>
      <c r="AK641" s="51">
        <f t="shared" si="1160"/>
        <v>1.8065748957977208E-2</v>
      </c>
      <c r="AL641" s="57">
        <f t="shared" si="1161"/>
        <v>773.8326012192523</v>
      </c>
      <c r="AM641" s="53">
        <f t="shared" si="1099"/>
        <v>0</v>
      </c>
      <c r="AN641" s="58">
        <f t="shared" si="1162"/>
        <v>2.8042232524812483</v>
      </c>
      <c r="AO641" s="49">
        <f t="shared" si="1100"/>
        <v>2.8042232524812483</v>
      </c>
      <c r="AP641" s="143">
        <f t="shared" si="1101"/>
        <v>0.02</v>
      </c>
      <c r="AQ641" s="51">
        <f t="shared" si="1163"/>
        <v>1.8066044607709403E-2</v>
      </c>
      <c r="AR641" s="57">
        <f t="shared" si="1164"/>
        <v>773.80329435857868</v>
      </c>
      <c r="AS641" s="44">
        <f t="shared" si="1102"/>
        <v>4557.3135718701487</v>
      </c>
      <c r="AT641" s="44">
        <f t="shared" si="1103"/>
        <v>1822.9254287480596</v>
      </c>
      <c r="AU641" s="44">
        <f t="shared" si="1104"/>
        <v>1139.3283929675372</v>
      </c>
      <c r="AV641" s="47">
        <f t="shared" si="1105"/>
        <v>0.98709341847570264</v>
      </c>
      <c r="AW641" s="47">
        <f t="shared" si="1106"/>
        <v>5.3490095651798386</v>
      </c>
      <c r="AX641" s="86">
        <f t="shared" si="1107"/>
        <v>73.733541333018024</v>
      </c>
      <c r="AY641" s="86">
        <f t="shared" si="1108"/>
        <v>16.259299676439145</v>
      </c>
      <c r="AZ641" s="10">
        <f t="shared" si="1165"/>
        <v>16.259299676439145</v>
      </c>
      <c r="BA641" s="44">
        <f t="shared" si="1109"/>
        <v>16.259299676439145</v>
      </c>
      <c r="BB641" s="9">
        <f t="shared" si="1110"/>
        <v>16.259299676439145</v>
      </c>
      <c r="BC641" s="45">
        <f t="shared" si="1199"/>
        <v>2167.9066235252194</v>
      </c>
      <c r="BD641" s="9">
        <f t="shared" si="1111"/>
        <v>16.259299676439145</v>
      </c>
      <c r="BE641" s="45">
        <f t="shared" si="1195"/>
        <v>2167.9066235252194</v>
      </c>
      <c r="BF641" s="9">
        <f t="shared" si="1112"/>
        <v>16.259299676439145</v>
      </c>
      <c r="BG641" s="45">
        <f t="shared" si="1196"/>
        <v>2167.9066235252194</v>
      </c>
      <c r="BH641" s="58"/>
      <c r="BI641" s="58"/>
      <c r="BJ641" s="58">
        <f t="shared" si="1166"/>
        <v>-16.259299676439145</v>
      </c>
      <c r="BK641" s="97"/>
      <c r="BL641" s="44"/>
      <c r="BM641" s="82">
        <f t="shared" si="1167"/>
        <v>63.6</v>
      </c>
      <c r="BN641" s="86">
        <f t="shared" si="1168"/>
        <v>63600</v>
      </c>
      <c r="BO641" s="86">
        <f t="shared" si="1169"/>
        <v>100</v>
      </c>
      <c r="BP641" s="84">
        <f t="shared" si="1113"/>
        <v>4</v>
      </c>
      <c r="BQ641" s="84">
        <f t="shared" si="1114"/>
        <v>4.13</v>
      </c>
      <c r="BR641" s="84">
        <f t="shared" si="1115"/>
        <v>0.02</v>
      </c>
      <c r="BS641" s="84">
        <f t="shared" si="1170"/>
        <v>3.1973943074937818E-2</v>
      </c>
      <c r="BT641" s="84">
        <f t="shared" si="1171"/>
        <v>1001.9558323073531</v>
      </c>
      <c r="BU641" s="84">
        <f t="shared" si="1172"/>
        <v>0</v>
      </c>
      <c r="BV641" s="83">
        <f t="shared" si="1173"/>
        <v>1822.4026811443903</v>
      </c>
      <c r="BW641" s="81">
        <f t="shared" si="1197"/>
        <v>1822.4026811443903</v>
      </c>
      <c r="BX641" s="83">
        <f t="shared" si="1116"/>
        <v>0</v>
      </c>
      <c r="BY641" s="141">
        <f t="shared" si="1117"/>
        <v>0</v>
      </c>
      <c r="BZ641" s="83">
        <f t="shared" si="1118"/>
        <v>4.13</v>
      </c>
      <c r="CA641" s="83">
        <f t="shared" si="1119"/>
        <v>0</v>
      </c>
      <c r="CB641" s="83">
        <f t="shared" si="1174"/>
        <v>2.8757945862523582</v>
      </c>
      <c r="CC641" s="83">
        <f t="shared" si="1120"/>
        <v>2.8757945862523582</v>
      </c>
      <c r="CD641" s="143">
        <f t="shared" si="1121"/>
        <v>0.02</v>
      </c>
      <c r="CE641" s="83">
        <f t="shared" si="1175"/>
        <v>1.7766523213569932E-2</v>
      </c>
      <c r="CF641" s="84">
        <f t="shared" si="1176"/>
        <v>986.78591017242275</v>
      </c>
      <c r="CG641" s="83">
        <f t="shared" si="1122"/>
        <v>0</v>
      </c>
      <c r="CH641" s="83">
        <f t="shared" si="1177"/>
        <v>2.8615785303115144</v>
      </c>
      <c r="CI641" s="83">
        <f t="shared" si="1123"/>
        <v>2.8615785303115144</v>
      </c>
      <c r="CJ641" s="143">
        <f t="shared" si="1124"/>
        <v>0.02</v>
      </c>
      <c r="CK641" s="83">
        <f t="shared" si="1178"/>
        <v>1.6958910799758659E-2</v>
      </c>
      <c r="CL641" s="84">
        <f t="shared" si="1179"/>
        <v>925.36210216319034</v>
      </c>
      <c r="CM641" s="83">
        <f t="shared" si="1125"/>
        <v>0</v>
      </c>
      <c r="CN641" s="83">
        <f t="shared" si="1180"/>
        <v>2.8129191300372933</v>
      </c>
      <c r="CO641" s="83">
        <f t="shared" si="1126"/>
        <v>2.8129191300372933</v>
      </c>
      <c r="CP641" s="143">
        <f t="shared" si="1127"/>
        <v>0.02</v>
      </c>
      <c r="CQ641" s="83">
        <f t="shared" si="1181"/>
        <v>1.7118564504283958E-2</v>
      </c>
      <c r="CR641" s="84">
        <f t="shared" si="1182"/>
        <v>913.48544420962344</v>
      </c>
      <c r="CS641" s="83">
        <f t="shared" si="1128"/>
        <v>0</v>
      </c>
      <c r="CT641" s="83">
        <f t="shared" si="1183"/>
        <v>2.8051573545367208</v>
      </c>
      <c r="CU641" s="83">
        <f t="shared" si="1129"/>
        <v>2.8051573545367208</v>
      </c>
      <c r="CV641" s="143">
        <f t="shared" si="1130"/>
        <v>0.02</v>
      </c>
      <c r="CW641" s="83">
        <f t="shared" si="1184"/>
        <v>1.7146526987184021E-2</v>
      </c>
      <c r="CX641" s="84">
        <f t="shared" si="1185"/>
        <v>912.33855607672524</v>
      </c>
      <c r="CY641" s="83">
        <f t="shared" si="1131"/>
        <v>0</v>
      </c>
      <c r="CZ641" s="83">
        <f t="shared" si="1186"/>
        <v>2.8044361010950514</v>
      </c>
      <c r="DA641" s="83">
        <f t="shared" si="1132"/>
        <v>2.8044361010950514</v>
      </c>
      <c r="DB641" s="143">
        <f t="shared" si="1133"/>
        <v>0.02</v>
      </c>
      <c r="DC641" s="83">
        <f t="shared" si="1187"/>
        <v>1.7147446767325953E-2</v>
      </c>
      <c r="DD641" s="84">
        <f t="shared" si="1188"/>
        <v>912.28933823122918</v>
      </c>
      <c r="DE641" s="86">
        <f t="shared" si="1134"/>
        <v>3280.3248260599021</v>
      </c>
      <c r="DF641" s="86">
        <f t="shared" si="1135"/>
        <v>1312.1299304239608</v>
      </c>
      <c r="DG641" s="86">
        <f t="shared" si="1136"/>
        <v>820.08120651497552</v>
      </c>
      <c r="DH641" s="86">
        <f t="shared" si="1137"/>
        <v>0.15593779684260486</v>
      </c>
      <c r="DI641" s="86">
        <f t="shared" si="1138"/>
        <v>0.23166194414012681</v>
      </c>
      <c r="DJ641" s="86">
        <f t="shared" si="1139"/>
        <v>7.5260884400899872</v>
      </c>
      <c r="DK641" s="86">
        <f t="shared" si="1140"/>
        <v>-555.00563663049411</v>
      </c>
      <c r="DL641" s="86">
        <f t="shared" si="1198"/>
        <v>-555.00563663049411</v>
      </c>
      <c r="DM641" s="86">
        <f t="shared" si="1141"/>
        <v>-555.00563663049411</v>
      </c>
      <c r="DN641" s="85">
        <f t="shared" si="1142"/>
        <v>0</v>
      </c>
      <c r="DO641" s="85">
        <f t="shared" si="1189"/>
        <v>0</v>
      </c>
      <c r="DP641" s="85">
        <f t="shared" si="1143"/>
        <v>0</v>
      </c>
      <c r="DQ641" s="85">
        <f t="shared" si="1190"/>
        <v>0</v>
      </c>
      <c r="DR641" s="85">
        <f t="shared" si="1144"/>
        <v>0</v>
      </c>
      <c r="DS641" s="85">
        <f t="shared" si="1191"/>
        <v>0</v>
      </c>
      <c r="DT641" s="81"/>
      <c r="DU641" s="81"/>
      <c r="DV641" s="81">
        <f t="shared" si="1192"/>
        <v>0</v>
      </c>
      <c r="DW641" s="100"/>
    </row>
    <row r="642" spans="1:127" x14ac:dyDescent="0.2">
      <c r="A642" s="59">
        <f t="shared" si="1145"/>
        <v>84.93333333333311</v>
      </c>
      <c r="B642" s="44">
        <f t="shared" si="1146"/>
        <v>84933.33333333311</v>
      </c>
      <c r="C642" s="52">
        <f t="shared" si="1080"/>
        <v>133.33333333333334</v>
      </c>
      <c r="D642" s="50">
        <f t="shared" si="1081"/>
        <v>4</v>
      </c>
      <c r="E642" s="44">
        <f t="shared" si="1082"/>
        <v>4.13</v>
      </c>
      <c r="F642" s="47">
        <f t="shared" si="1083"/>
        <v>0.02</v>
      </c>
      <c r="G642" s="52">
        <f t="shared" si="1147"/>
        <v>2.4150225095622251E-2</v>
      </c>
      <c r="H642" s="57">
        <f t="shared" si="1148"/>
        <v>776.06166232050714</v>
      </c>
      <c r="I642" s="52">
        <f t="shared" si="1149"/>
        <v>0</v>
      </c>
      <c r="J642" s="54">
        <f t="shared" si="1150"/>
        <v>2536.1572732611935</v>
      </c>
      <c r="K642" s="46">
        <f t="shared" si="1193"/>
        <v>2536.1572732611935</v>
      </c>
      <c r="L642" s="80">
        <f t="shared" si="1084"/>
        <v>0</v>
      </c>
      <c r="M642" s="142">
        <f t="shared" si="1085"/>
        <v>0</v>
      </c>
      <c r="N642" s="60">
        <f t="shared" si="1086"/>
        <v>4.13</v>
      </c>
      <c r="O642" s="53">
        <f t="shared" si="1087"/>
        <v>0</v>
      </c>
      <c r="P642" s="58">
        <f t="shared" si="1151"/>
        <v>2.8046977538693887</v>
      </c>
      <c r="Q642" s="49">
        <f t="shared" si="1088"/>
        <v>2.8046977538693887</v>
      </c>
      <c r="R642" s="143">
        <f t="shared" si="1089"/>
        <v>0.02</v>
      </c>
      <c r="S642" s="51">
        <f t="shared" si="1152"/>
        <v>1.8710035596553889E-2</v>
      </c>
      <c r="T642" s="57">
        <f t="shared" si="1153"/>
        <v>794.86951772662269</v>
      </c>
      <c r="U642" s="53">
        <f t="shared" si="1090"/>
        <v>0</v>
      </c>
      <c r="V642" s="58">
        <f t="shared" si="1154"/>
        <v>2.8069106513433724</v>
      </c>
      <c r="W642" s="49">
        <f t="shared" si="1091"/>
        <v>2.8069106513433724</v>
      </c>
      <c r="X642" s="143">
        <f t="shared" si="1092"/>
        <v>0.02</v>
      </c>
      <c r="Y642" s="51">
        <f t="shared" si="1155"/>
        <v>1.8115213815298136E-2</v>
      </c>
      <c r="Z642" s="57">
        <f t="shared" si="1156"/>
        <v>778.10540577270763</v>
      </c>
      <c r="AA642" s="53">
        <f t="shared" si="1093"/>
        <v>0</v>
      </c>
      <c r="AB642" s="58">
        <f t="shared" si="1157"/>
        <v>2.8048709433415322</v>
      </c>
      <c r="AC642" s="49">
        <f t="shared" si="1094"/>
        <v>2.8048709433415322</v>
      </c>
      <c r="AD642" s="143">
        <f t="shared" si="1095"/>
        <v>0.02</v>
      </c>
      <c r="AE642" s="49">
        <f t="shared" si="1194"/>
        <v>1.8062523966449136E-2</v>
      </c>
      <c r="AF642" s="57">
        <f t="shared" si="1158"/>
        <v>775.02029214201286</v>
      </c>
      <c r="AG642" s="53">
        <f t="shared" si="1096"/>
        <v>0</v>
      </c>
      <c r="AH642" s="58">
        <f t="shared" si="1159"/>
        <v>2.8046158320769603</v>
      </c>
      <c r="AI642" s="49">
        <f t="shared" si="1097"/>
        <v>2.8046158320769603</v>
      </c>
      <c r="AJ642" s="143">
        <f t="shared" si="1098"/>
        <v>0.02</v>
      </c>
      <c r="AK642" s="51">
        <f t="shared" si="1160"/>
        <v>1.8063082291310539E-2</v>
      </c>
      <c r="AL642" s="57">
        <f t="shared" si="1161"/>
        <v>774.69150865579911</v>
      </c>
      <c r="AM642" s="53">
        <f t="shared" si="1099"/>
        <v>0</v>
      </c>
      <c r="AN642" s="58">
        <f t="shared" si="1162"/>
        <v>2.804590854903755</v>
      </c>
      <c r="AO642" s="49">
        <f t="shared" si="1100"/>
        <v>2.804590854903755</v>
      </c>
      <c r="AP642" s="143">
        <f t="shared" si="1101"/>
        <v>0.02</v>
      </c>
      <c r="AQ642" s="51">
        <f t="shared" si="1163"/>
        <v>1.8063377941042735E-2</v>
      </c>
      <c r="AR642" s="57">
        <f t="shared" si="1164"/>
        <v>774.66222317880931</v>
      </c>
      <c r="AS642" s="44">
        <f t="shared" si="1102"/>
        <v>4565.0830918701477</v>
      </c>
      <c r="AT642" s="44">
        <f t="shared" si="1103"/>
        <v>1826.0332367480592</v>
      </c>
      <c r="AU642" s="44">
        <f t="shared" si="1104"/>
        <v>1141.2707729675369</v>
      </c>
      <c r="AV642" s="47">
        <f t="shared" si="1105"/>
        <v>0.98186655053945138</v>
      </c>
      <c r="AW642" s="47">
        <f t="shared" si="1106"/>
        <v>5.2958898991092571</v>
      </c>
      <c r="AX642" s="86">
        <f t="shared" si="1107"/>
        <v>72.562214681520885</v>
      </c>
      <c r="AY642" s="86">
        <f t="shared" si="1108"/>
        <v>15.869863536798757</v>
      </c>
      <c r="AZ642" s="10">
        <f t="shared" si="1165"/>
        <v>15.869863536798757</v>
      </c>
      <c r="BA642" s="44">
        <f t="shared" si="1109"/>
        <v>15.869863536798757</v>
      </c>
      <c r="BB642" s="9">
        <f t="shared" si="1110"/>
        <v>15.869863536798757</v>
      </c>
      <c r="BC642" s="45">
        <f t="shared" si="1199"/>
        <v>2115.9818049065011</v>
      </c>
      <c r="BD642" s="9">
        <f t="shared" si="1111"/>
        <v>15.869863536798757</v>
      </c>
      <c r="BE642" s="45">
        <f t="shared" si="1195"/>
        <v>2115.9818049065011</v>
      </c>
      <c r="BF642" s="9">
        <f t="shared" si="1112"/>
        <v>15.869863536798757</v>
      </c>
      <c r="BG642" s="45">
        <f t="shared" si="1196"/>
        <v>2115.9818049065011</v>
      </c>
      <c r="BH642" s="58"/>
      <c r="BI642" s="58"/>
      <c r="BJ642" s="58">
        <f t="shared" si="1166"/>
        <v>-15.869863536798757</v>
      </c>
      <c r="BK642" s="97"/>
      <c r="BL642" s="44"/>
      <c r="BM642" s="82">
        <f t="shared" si="1167"/>
        <v>63.7</v>
      </c>
      <c r="BN642" s="86">
        <f t="shared" si="1168"/>
        <v>63700</v>
      </c>
      <c r="BO642" s="86">
        <f t="shared" si="1169"/>
        <v>100</v>
      </c>
      <c r="BP642" s="84">
        <f t="shared" si="1113"/>
        <v>4</v>
      </c>
      <c r="BQ642" s="84">
        <f t="shared" si="1114"/>
        <v>4.13</v>
      </c>
      <c r="BR642" s="84">
        <f t="shared" si="1115"/>
        <v>0.02</v>
      </c>
      <c r="BS642" s="84">
        <f t="shared" si="1170"/>
        <v>3.1971943074937816E-2</v>
      </c>
      <c r="BT642" s="84">
        <f t="shared" si="1171"/>
        <v>1002.7299955779328</v>
      </c>
      <c r="BU642" s="84">
        <f t="shared" si="1172"/>
        <v>0</v>
      </c>
      <c r="BV642" s="83">
        <f t="shared" si="1173"/>
        <v>1825.6399811443903</v>
      </c>
      <c r="BW642" s="81">
        <f t="shared" si="1197"/>
        <v>1825.6399811443903</v>
      </c>
      <c r="BX642" s="83">
        <f t="shared" si="1116"/>
        <v>0</v>
      </c>
      <c r="BY642" s="141">
        <f t="shared" si="1117"/>
        <v>0</v>
      </c>
      <c r="BZ642" s="83">
        <f t="shared" si="1118"/>
        <v>4.13</v>
      </c>
      <c r="CA642" s="83">
        <f t="shared" si="1119"/>
        <v>0</v>
      </c>
      <c r="CB642" s="83">
        <f t="shared" si="1174"/>
        <v>2.876750235560487</v>
      </c>
      <c r="CC642" s="83">
        <f t="shared" si="1120"/>
        <v>2.876750235560487</v>
      </c>
      <c r="CD642" s="143">
        <f t="shared" si="1121"/>
        <v>0.02</v>
      </c>
      <c r="CE642" s="83">
        <f t="shared" si="1175"/>
        <v>1.7764523213569933E-2</v>
      </c>
      <c r="CF642" s="84">
        <f t="shared" si="1176"/>
        <v>987.40367067932743</v>
      </c>
      <c r="CG642" s="83">
        <f t="shared" si="1122"/>
        <v>0</v>
      </c>
      <c r="CH642" s="83">
        <f t="shared" si="1177"/>
        <v>2.8623484576350982</v>
      </c>
      <c r="CI642" s="83">
        <f t="shared" si="1123"/>
        <v>2.8623484576350982</v>
      </c>
      <c r="CJ642" s="143">
        <f t="shared" si="1124"/>
        <v>0.02</v>
      </c>
      <c r="CK642" s="83">
        <f t="shared" si="1178"/>
        <v>1.6956910799758661E-2</v>
      </c>
      <c r="CL642" s="84">
        <f t="shared" si="1179"/>
        <v>925.95470902755324</v>
      </c>
      <c r="CM642" s="83">
        <f t="shared" si="1125"/>
        <v>0</v>
      </c>
      <c r="CN642" s="83">
        <f t="shared" si="1180"/>
        <v>2.8135337014289763</v>
      </c>
      <c r="CO642" s="83">
        <f t="shared" si="1126"/>
        <v>2.8135337014289763</v>
      </c>
      <c r="CP642" s="143">
        <f t="shared" si="1127"/>
        <v>0.02</v>
      </c>
      <c r="CQ642" s="83">
        <f t="shared" si="1181"/>
        <v>1.7116564504283959E-2</v>
      </c>
      <c r="CR642" s="84">
        <f t="shared" si="1182"/>
        <v>914.09397803917784</v>
      </c>
      <c r="CS642" s="83">
        <f t="shared" si="1128"/>
        <v>0</v>
      </c>
      <c r="CT642" s="83">
        <f t="shared" si="1183"/>
        <v>2.8057564334423604</v>
      </c>
      <c r="CU642" s="83">
        <f t="shared" si="1129"/>
        <v>2.8057564334423604</v>
      </c>
      <c r="CV642" s="143">
        <f t="shared" si="1130"/>
        <v>0.02</v>
      </c>
      <c r="CW642" s="83">
        <f t="shared" si="1184"/>
        <v>1.7144526987184022E-2</v>
      </c>
      <c r="CX642" s="84">
        <f t="shared" si="1185"/>
        <v>912.94977052284025</v>
      </c>
      <c r="CY642" s="83">
        <f t="shared" si="1131"/>
        <v>0</v>
      </c>
      <c r="CZ642" s="83">
        <f t="shared" si="1186"/>
        <v>2.805034326617263</v>
      </c>
      <c r="DA642" s="83">
        <f t="shared" si="1132"/>
        <v>2.805034326617263</v>
      </c>
      <c r="DB642" s="143">
        <f t="shared" si="1133"/>
        <v>0.02</v>
      </c>
      <c r="DC642" s="83">
        <f t="shared" si="1187"/>
        <v>1.7145446767325954E-2</v>
      </c>
      <c r="DD642" s="84">
        <f t="shared" si="1188"/>
        <v>912.90074266867134</v>
      </c>
      <c r="DE642" s="86">
        <f t="shared" si="1134"/>
        <v>3286.1519660599024</v>
      </c>
      <c r="DF642" s="86">
        <f t="shared" si="1135"/>
        <v>1314.4607864239611</v>
      </c>
      <c r="DG642" s="86">
        <f t="shared" si="1136"/>
        <v>821.5379915149756</v>
      </c>
      <c r="DH642" s="86">
        <f t="shared" si="1137"/>
        <v>0.15553642262321679</v>
      </c>
      <c r="DI642" s="86">
        <f t="shared" si="1138"/>
        <v>0.23056784148241175</v>
      </c>
      <c r="DJ642" s="86">
        <f t="shared" si="1139"/>
        <v>7.4594522451811534</v>
      </c>
      <c r="DK642" s="86">
        <f t="shared" si="1140"/>
        <v>-557.34074447848218</v>
      </c>
      <c r="DL642" s="86">
        <f t="shared" si="1198"/>
        <v>-557.34074447848218</v>
      </c>
      <c r="DM642" s="86">
        <f t="shared" si="1141"/>
        <v>-557.34074447848218</v>
      </c>
      <c r="DN642" s="85">
        <f t="shared" si="1142"/>
        <v>0</v>
      </c>
      <c r="DO642" s="85">
        <f t="shared" si="1189"/>
        <v>0</v>
      </c>
      <c r="DP642" s="85">
        <f t="shared" si="1143"/>
        <v>0</v>
      </c>
      <c r="DQ642" s="85">
        <f t="shared" si="1190"/>
        <v>0</v>
      </c>
      <c r="DR642" s="85">
        <f t="shared" si="1144"/>
        <v>0</v>
      </c>
      <c r="DS642" s="85">
        <f t="shared" si="1191"/>
        <v>0</v>
      </c>
      <c r="DT642" s="81"/>
      <c r="DU642" s="81"/>
      <c r="DV642" s="81">
        <f t="shared" si="1192"/>
        <v>0</v>
      </c>
      <c r="DW642" s="100"/>
    </row>
    <row r="643" spans="1:127" x14ac:dyDescent="0.2">
      <c r="A643" s="59">
        <f t="shared" si="1145"/>
        <v>85.066666666666436</v>
      </c>
      <c r="B643" s="44">
        <f t="shared" si="1146"/>
        <v>85066.666666666439</v>
      </c>
      <c r="C643" s="52">
        <f t="shared" si="1080"/>
        <v>133.33333333333334</v>
      </c>
      <c r="D643" s="50">
        <f t="shared" si="1081"/>
        <v>4</v>
      </c>
      <c r="E643" s="44">
        <f t="shared" si="1082"/>
        <v>4.13</v>
      </c>
      <c r="F643" s="47">
        <f t="shared" si="1083"/>
        <v>0.02</v>
      </c>
      <c r="G643" s="52">
        <f t="shared" si="1147"/>
        <v>2.4147558428955582E-2</v>
      </c>
      <c r="H643" s="57">
        <f t="shared" si="1148"/>
        <v>776.84128755899906</v>
      </c>
      <c r="I643" s="52">
        <f t="shared" si="1149"/>
        <v>0</v>
      </c>
      <c r="J643" s="54">
        <f t="shared" si="1150"/>
        <v>2540.4736732611932</v>
      </c>
      <c r="K643" s="46">
        <f t="shared" si="1193"/>
        <v>2540.4736732611932</v>
      </c>
      <c r="L643" s="80">
        <f t="shared" si="1084"/>
        <v>0</v>
      </c>
      <c r="M643" s="142">
        <f t="shared" si="1085"/>
        <v>0</v>
      </c>
      <c r="N643" s="60">
        <f t="shared" si="1086"/>
        <v>4.13</v>
      </c>
      <c r="O643" s="53">
        <f t="shared" si="1087"/>
        <v>0</v>
      </c>
      <c r="P643" s="58">
        <f t="shared" si="1151"/>
        <v>2.8050658066020926</v>
      </c>
      <c r="Q643" s="49">
        <f t="shared" si="1088"/>
        <v>2.8050658066020926</v>
      </c>
      <c r="R643" s="143">
        <f t="shared" si="1089"/>
        <v>0.02</v>
      </c>
      <c r="S643" s="51">
        <f t="shared" si="1152"/>
        <v>1.8707368929887221E-2</v>
      </c>
      <c r="T643" s="57">
        <f t="shared" si="1153"/>
        <v>795.7589161053445</v>
      </c>
      <c r="U643" s="53">
        <f t="shared" si="1090"/>
        <v>0</v>
      </c>
      <c r="V643" s="58">
        <f t="shared" si="1154"/>
        <v>2.8073508402727443</v>
      </c>
      <c r="W643" s="49">
        <f t="shared" si="1091"/>
        <v>2.8073508402727443</v>
      </c>
      <c r="X643" s="143">
        <f t="shared" si="1092"/>
        <v>0.02</v>
      </c>
      <c r="Y643" s="51">
        <f t="shared" si="1155"/>
        <v>1.8112547148631468E-2</v>
      </c>
      <c r="Z643" s="57">
        <f t="shared" si="1156"/>
        <v>778.96584786163066</v>
      </c>
      <c r="AA643" s="53">
        <f t="shared" si="1093"/>
        <v>0</v>
      </c>
      <c r="AB643" s="58">
        <f t="shared" si="1157"/>
        <v>2.8052523944877397</v>
      </c>
      <c r="AC643" s="49">
        <f t="shared" si="1094"/>
        <v>2.8052523944877397</v>
      </c>
      <c r="AD643" s="143">
        <f t="shared" si="1095"/>
        <v>0.02</v>
      </c>
      <c r="AE643" s="49">
        <f t="shared" si="1194"/>
        <v>1.8059857299782468E-2</v>
      </c>
      <c r="AF643" s="57">
        <f t="shared" si="1158"/>
        <v>775.87885526300022</v>
      </c>
      <c r="AG643" s="53">
        <f t="shared" si="1096"/>
        <v>0</v>
      </c>
      <c r="AH643" s="58">
        <f t="shared" si="1159"/>
        <v>2.8049871293503155</v>
      </c>
      <c r="AI643" s="49">
        <f t="shared" si="1097"/>
        <v>2.8049871293503155</v>
      </c>
      <c r="AJ643" s="143">
        <f t="shared" si="1098"/>
        <v>0.02</v>
      </c>
      <c r="AK643" s="51">
        <f t="shared" si="1160"/>
        <v>1.8060415624643871E-2</v>
      </c>
      <c r="AL643" s="57">
        <f t="shared" si="1161"/>
        <v>775.5501764158729</v>
      </c>
      <c r="AM643" s="53">
        <f t="shared" si="1099"/>
        <v>0</v>
      </c>
      <c r="AN643" s="58">
        <f t="shared" si="1162"/>
        <v>2.8049610960315792</v>
      </c>
      <c r="AO643" s="49">
        <f t="shared" si="1100"/>
        <v>2.8049610960315792</v>
      </c>
      <c r="AP643" s="143">
        <f t="shared" si="1101"/>
        <v>0.02</v>
      </c>
      <c r="AQ643" s="51">
        <f t="shared" si="1163"/>
        <v>1.8060711274376067E-2</v>
      </c>
      <c r="AR643" s="57">
        <f t="shared" si="1164"/>
        <v>775.52091264153455</v>
      </c>
      <c r="AS643" s="44">
        <f t="shared" si="1102"/>
        <v>4572.8526118701475</v>
      </c>
      <c r="AT643" s="44">
        <f t="shared" si="1103"/>
        <v>1829.1410447480589</v>
      </c>
      <c r="AU643" s="44">
        <f t="shared" si="1104"/>
        <v>1143.2131529675369</v>
      </c>
      <c r="AV643" s="47">
        <f t="shared" si="1105"/>
        <v>0.97667729705371908</v>
      </c>
      <c r="AW643" s="47">
        <f t="shared" si="1106"/>
        <v>5.2433980347625981</v>
      </c>
      <c r="AX643" s="86">
        <f t="shared" si="1107"/>
        <v>71.411687059943674</v>
      </c>
      <c r="AY643" s="86">
        <f t="shared" si="1108"/>
        <v>15.485411100438725</v>
      </c>
      <c r="AZ643" s="10">
        <f t="shared" si="1165"/>
        <v>15.485411100438725</v>
      </c>
      <c r="BA643" s="44">
        <f t="shared" si="1109"/>
        <v>15.485411100438725</v>
      </c>
      <c r="BB643" s="9">
        <f t="shared" si="1110"/>
        <v>15.485411100438725</v>
      </c>
      <c r="BC643" s="45">
        <f t="shared" si="1199"/>
        <v>2064.7214800584966</v>
      </c>
      <c r="BD643" s="9">
        <f t="shared" si="1111"/>
        <v>15.485411100438725</v>
      </c>
      <c r="BE643" s="45">
        <f t="shared" si="1195"/>
        <v>2064.7214800584966</v>
      </c>
      <c r="BF643" s="9">
        <f t="shared" si="1112"/>
        <v>15.485411100438725</v>
      </c>
      <c r="BG643" s="45">
        <f t="shared" si="1196"/>
        <v>2064.7214800584966</v>
      </c>
      <c r="BH643" s="58"/>
      <c r="BI643" s="58"/>
      <c r="BJ643" s="58">
        <f t="shared" si="1166"/>
        <v>-15.485411100438725</v>
      </c>
      <c r="BK643" s="97"/>
      <c r="BL643" s="44"/>
      <c r="BM643" s="82">
        <f t="shared" si="1167"/>
        <v>63.800000000000004</v>
      </c>
      <c r="BN643" s="86">
        <f t="shared" si="1168"/>
        <v>63800</v>
      </c>
      <c r="BO643" s="86">
        <f t="shared" si="1169"/>
        <v>100</v>
      </c>
      <c r="BP643" s="84">
        <f t="shared" si="1113"/>
        <v>4</v>
      </c>
      <c r="BQ643" s="84">
        <f t="shared" si="1114"/>
        <v>4.13</v>
      </c>
      <c r="BR643" s="84">
        <f t="shared" si="1115"/>
        <v>0.02</v>
      </c>
      <c r="BS643" s="84">
        <f t="shared" si="1170"/>
        <v>3.1969943074937814E-2</v>
      </c>
      <c r="BT643" s="84">
        <f t="shared" si="1171"/>
        <v>1003.5041104223621</v>
      </c>
      <c r="BU643" s="84">
        <f t="shared" si="1172"/>
        <v>0</v>
      </c>
      <c r="BV643" s="83">
        <f t="shared" si="1173"/>
        <v>1828.8772811443903</v>
      </c>
      <c r="BW643" s="81">
        <f t="shared" si="1197"/>
        <v>1828.8772811443903</v>
      </c>
      <c r="BX643" s="83">
        <f t="shared" si="1116"/>
        <v>0</v>
      </c>
      <c r="BY643" s="141">
        <f t="shared" si="1117"/>
        <v>0</v>
      </c>
      <c r="BZ643" s="83">
        <f t="shared" si="1118"/>
        <v>4.13</v>
      </c>
      <c r="CA643" s="83">
        <f t="shared" si="1119"/>
        <v>0</v>
      </c>
      <c r="CB643" s="83">
        <f t="shared" si="1174"/>
        <v>2.8777079840395392</v>
      </c>
      <c r="CC643" s="83">
        <f t="shared" si="1120"/>
        <v>2.8777079840395392</v>
      </c>
      <c r="CD643" s="143">
        <f t="shared" si="1121"/>
        <v>0.02</v>
      </c>
      <c r="CE643" s="83">
        <f t="shared" si="1175"/>
        <v>1.7762523213569935E-2</v>
      </c>
      <c r="CF643" s="84">
        <f t="shared" si="1176"/>
        <v>988.02115644482728</v>
      </c>
      <c r="CG643" s="83">
        <f t="shared" si="1122"/>
        <v>0</v>
      </c>
      <c r="CH643" s="83">
        <f t="shared" si="1177"/>
        <v>2.8631194771929422</v>
      </c>
      <c r="CI643" s="83">
        <f t="shared" si="1123"/>
        <v>2.8631194771929422</v>
      </c>
      <c r="CJ643" s="143">
        <f t="shared" si="1124"/>
        <v>0.02</v>
      </c>
      <c r="CK643" s="83">
        <f t="shared" si="1178"/>
        <v>1.6954910799758662E-2</v>
      </c>
      <c r="CL643" s="84">
        <f t="shared" si="1179"/>
        <v>926.54708661716961</v>
      </c>
      <c r="CM643" s="83">
        <f t="shared" si="1125"/>
        <v>0</v>
      </c>
      <c r="CN643" s="83">
        <f t="shared" si="1180"/>
        <v>2.8141493404021412</v>
      </c>
      <c r="CO643" s="83">
        <f t="shared" si="1126"/>
        <v>2.8141493404021412</v>
      </c>
      <c r="CP643" s="143">
        <f t="shared" si="1127"/>
        <v>0.02</v>
      </c>
      <c r="CQ643" s="83">
        <f t="shared" si="1181"/>
        <v>1.7114564504283961E-2</v>
      </c>
      <c r="CR643" s="84">
        <f t="shared" si="1182"/>
        <v>914.70230785927527</v>
      </c>
      <c r="CS643" s="83">
        <f t="shared" si="1128"/>
        <v>0</v>
      </c>
      <c r="CT643" s="83">
        <f t="shared" si="1183"/>
        <v>2.8063566750995048</v>
      </c>
      <c r="CU643" s="83">
        <f t="shared" si="1129"/>
        <v>2.8063566750995048</v>
      </c>
      <c r="CV643" s="143">
        <f t="shared" si="1130"/>
        <v>0.02</v>
      </c>
      <c r="CW643" s="83">
        <f t="shared" si="1184"/>
        <v>1.7142526987184024E-2</v>
      </c>
      <c r="CX643" s="84">
        <f t="shared" si="1185"/>
        <v>913.56078318177413</v>
      </c>
      <c r="CY643" s="83">
        <f t="shared" si="1131"/>
        <v>0</v>
      </c>
      <c r="CZ643" s="83">
        <f t="shared" si="1186"/>
        <v>2.805633729020355</v>
      </c>
      <c r="DA643" s="83">
        <f t="shared" si="1132"/>
        <v>2.805633729020355</v>
      </c>
      <c r="DB643" s="143">
        <f t="shared" si="1133"/>
        <v>0.02</v>
      </c>
      <c r="DC643" s="83">
        <f t="shared" si="1187"/>
        <v>1.7143446767325956E-2</v>
      </c>
      <c r="DD643" s="84">
        <f t="shared" si="1188"/>
        <v>913.5119454124183</v>
      </c>
      <c r="DE643" s="86">
        <f t="shared" si="1134"/>
        <v>3291.9791060599027</v>
      </c>
      <c r="DF643" s="86">
        <f t="shared" si="1135"/>
        <v>1316.7916424239609</v>
      </c>
      <c r="DG643" s="86">
        <f t="shared" si="1136"/>
        <v>822.99477651497568</v>
      </c>
      <c r="DH643" s="86">
        <f t="shared" si="1137"/>
        <v>0.15513662526664018</v>
      </c>
      <c r="DI643" s="86">
        <f t="shared" si="1138"/>
        <v>0.22948038351684696</v>
      </c>
      <c r="DJ643" s="86">
        <f t="shared" si="1139"/>
        <v>7.3934954713719314</v>
      </c>
      <c r="DK643" s="86">
        <f t="shared" si="1140"/>
        <v>-559.67448043710169</v>
      </c>
      <c r="DL643" s="86">
        <f t="shared" si="1198"/>
        <v>-559.67448043710169</v>
      </c>
      <c r="DM643" s="86">
        <f t="shared" si="1141"/>
        <v>-559.67448043710169</v>
      </c>
      <c r="DN643" s="85">
        <f t="shared" si="1142"/>
        <v>0</v>
      </c>
      <c r="DO643" s="85">
        <f t="shared" si="1189"/>
        <v>0</v>
      </c>
      <c r="DP643" s="85">
        <f t="shared" si="1143"/>
        <v>0</v>
      </c>
      <c r="DQ643" s="85">
        <f t="shared" si="1190"/>
        <v>0</v>
      </c>
      <c r="DR643" s="85">
        <f t="shared" si="1144"/>
        <v>0</v>
      </c>
      <c r="DS643" s="85">
        <f t="shared" si="1191"/>
        <v>0</v>
      </c>
      <c r="DT643" s="81"/>
      <c r="DU643" s="81"/>
      <c r="DV643" s="81">
        <f t="shared" si="1192"/>
        <v>0</v>
      </c>
      <c r="DW643" s="100"/>
    </row>
    <row r="644" spans="1:127" x14ac:dyDescent="0.2">
      <c r="A644" s="59">
        <f t="shared" si="1145"/>
        <v>85.199999999999775</v>
      </c>
      <c r="B644" s="44">
        <f t="shared" si="1146"/>
        <v>85199.999999999767</v>
      </c>
      <c r="C644" s="52">
        <f t="shared" si="1080"/>
        <v>133.33333333333334</v>
      </c>
      <c r="D644" s="50">
        <f t="shared" si="1081"/>
        <v>4</v>
      </c>
      <c r="E644" s="44">
        <f t="shared" si="1082"/>
        <v>4.13</v>
      </c>
      <c r="F644" s="47">
        <f t="shared" si="1083"/>
        <v>0.02</v>
      </c>
      <c r="G644" s="52">
        <f t="shared" si="1147"/>
        <v>2.4144891762288914E-2</v>
      </c>
      <c r="H644" s="57">
        <f t="shared" si="1148"/>
        <v>777.62082670655752</v>
      </c>
      <c r="I644" s="52">
        <f t="shared" si="1149"/>
        <v>0</v>
      </c>
      <c r="J644" s="54">
        <f t="shared" si="1150"/>
        <v>2544.7900732611934</v>
      </c>
      <c r="K644" s="46">
        <f t="shared" si="1193"/>
        <v>2544.7900732611934</v>
      </c>
      <c r="L644" s="80">
        <f t="shared" si="1084"/>
        <v>0</v>
      </c>
      <c r="M644" s="142">
        <f t="shared" si="1085"/>
        <v>0</v>
      </c>
      <c r="N644" s="60">
        <f t="shared" si="1086"/>
        <v>4.13</v>
      </c>
      <c r="O644" s="53">
        <f t="shared" si="1087"/>
        <v>0</v>
      </c>
      <c r="P644" s="58">
        <f t="shared" si="1151"/>
        <v>2.8054360192004464</v>
      </c>
      <c r="Q644" s="49">
        <f t="shared" si="1088"/>
        <v>2.8054360192004464</v>
      </c>
      <c r="R644" s="143">
        <f t="shared" si="1089"/>
        <v>0.02</v>
      </c>
      <c r="S644" s="51">
        <f t="shared" si="1152"/>
        <v>1.8704702263220553E-2</v>
      </c>
      <c r="T644" s="57">
        <f t="shared" si="1153"/>
        <v>796.64807103128965</v>
      </c>
      <c r="U644" s="53">
        <f t="shared" si="1090"/>
        <v>0</v>
      </c>
      <c r="V644" s="58">
        <f t="shared" si="1154"/>
        <v>2.8077938307550894</v>
      </c>
      <c r="W644" s="49">
        <f t="shared" si="1091"/>
        <v>2.8077938307550894</v>
      </c>
      <c r="X644" s="143">
        <f t="shared" si="1092"/>
        <v>0.02</v>
      </c>
      <c r="Y644" s="51">
        <f t="shared" si="1155"/>
        <v>1.81098804819648E-2</v>
      </c>
      <c r="Z644" s="57">
        <f t="shared" si="1156"/>
        <v>779.82602838273419</v>
      </c>
      <c r="AA644" s="53">
        <f t="shared" si="1093"/>
        <v>0</v>
      </c>
      <c r="AB644" s="58">
        <f t="shared" si="1157"/>
        <v>2.805636484668268</v>
      </c>
      <c r="AC644" s="49">
        <f t="shared" si="1094"/>
        <v>2.805636484668268</v>
      </c>
      <c r="AD644" s="143">
        <f t="shared" si="1095"/>
        <v>0.02</v>
      </c>
      <c r="AE644" s="49">
        <f t="shared" si="1194"/>
        <v>1.80571906331158E-2</v>
      </c>
      <c r="AF644" s="57">
        <f t="shared" si="1158"/>
        <v>776.73717489237038</v>
      </c>
      <c r="AG644" s="53">
        <f t="shared" si="1096"/>
        <v>0</v>
      </c>
      <c r="AH644" s="58">
        <f t="shared" si="1159"/>
        <v>2.8053610608131012</v>
      </c>
      <c r="AI644" s="49">
        <f t="shared" si="1097"/>
        <v>2.8053610608131012</v>
      </c>
      <c r="AJ644" s="143">
        <f t="shared" si="1098"/>
        <v>0.02</v>
      </c>
      <c r="AK644" s="51">
        <f t="shared" si="1160"/>
        <v>1.8057748957977203E-2</v>
      </c>
      <c r="AL644" s="57">
        <f t="shared" si="1161"/>
        <v>776.40860375539478</v>
      </c>
      <c r="AM644" s="53">
        <f t="shared" si="1099"/>
        <v>0</v>
      </c>
      <c r="AN644" s="58">
        <f t="shared" si="1162"/>
        <v>2.8053339728781728</v>
      </c>
      <c r="AO644" s="49">
        <f t="shared" si="1100"/>
        <v>2.8053339728781728</v>
      </c>
      <c r="AP644" s="143">
        <f t="shared" si="1101"/>
        <v>0.02</v>
      </c>
      <c r="AQ644" s="51">
        <f t="shared" si="1163"/>
        <v>1.8058044607709399E-2</v>
      </c>
      <c r="AR644" s="57">
        <f t="shared" si="1164"/>
        <v>776.37936200192405</v>
      </c>
      <c r="AS644" s="44">
        <f t="shared" si="1102"/>
        <v>4580.6221318701482</v>
      </c>
      <c r="AT644" s="44">
        <f t="shared" si="1103"/>
        <v>1832.2488527480591</v>
      </c>
      <c r="AU644" s="44">
        <f t="shared" si="1104"/>
        <v>1145.1555329675371</v>
      </c>
      <c r="AV644" s="47">
        <f t="shared" si="1105"/>
        <v>0.97152533057217738</v>
      </c>
      <c r="AW644" s="47">
        <f t="shared" si="1106"/>
        <v>5.191525517123325</v>
      </c>
      <c r="AX644" s="86">
        <f t="shared" si="1107"/>
        <v>70.281553538433542</v>
      </c>
      <c r="AY644" s="86">
        <f t="shared" si="1108"/>
        <v>15.105932633985763</v>
      </c>
      <c r="AZ644" s="10">
        <f t="shared" si="1165"/>
        <v>15.105932633985763</v>
      </c>
      <c r="BA644" s="44">
        <f t="shared" si="1109"/>
        <v>15.105932633985763</v>
      </c>
      <c r="BB644" s="9">
        <f t="shared" si="1110"/>
        <v>15.105932633985763</v>
      </c>
      <c r="BC644" s="45">
        <f t="shared" si="1199"/>
        <v>2014.1243511981017</v>
      </c>
      <c r="BD644" s="9">
        <f t="shared" si="1111"/>
        <v>15.105932633985763</v>
      </c>
      <c r="BE644" s="45">
        <f t="shared" si="1195"/>
        <v>2014.1243511981017</v>
      </c>
      <c r="BF644" s="9">
        <f t="shared" si="1112"/>
        <v>15.105932633985763</v>
      </c>
      <c r="BG644" s="45">
        <f t="shared" si="1196"/>
        <v>2014.1243511981017</v>
      </c>
      <c r="BH644" s="58"/>
      <c r="BI644" s="58"/>
      <c r="BJ644" s="58">
        <f t="shared" si="1166"/>
        <v>-15.105932633985763</v>
      </c>
      <c r="BK644" s="97"/>
      <c r="BL644" s="44"/>
      <c r="BM644" s="82">
        <f t="shared" si="1167"/>
        <v>63.9</v>
      </c>
      <c r="BN644" s="86">
        <f t="shared" si="1168"/>
        <v>63900</v>
      </c>
      <c r="BO644" s="86">
        <f t="shared" si="1169"/>
        <v>100</v>
      </c>
      <c r="BP644" s="84">
        <f t="shared" si="1113"/>
        <v>4</v>
      </c>
      <c r="BQ644" s="84">
        <f t="shared" si="1114"/>
        <v>4.13</v>
      </c>
      <c r="BR644" s="84">
        <f t="shared" si="1115"/>
        <v>0.02</v>
      </c>
      <c r="BS644" s="84">
        <f t="shared" si="1170"/>
        <v>3.1967943074937812E-2</v>
      </c>
      <c r="BT644" s="84">
        <f t="shared" si="1171"/>
        <v>1004.2781768406414</v>
      </c>
      <c r="BU644" s="84">
        <f t="shared" si="1172"/>
        <v>0</v>
      </c>
      <c r="BV644" s="83">
        <f t="shared" si="1173"/>
        <v>1832.1145811443903</v>
      </c>
      <c r="BW644" s="81">
        <f t="shared" si="1197"/>
        <v>1832.1145811443903</v>
      </c>
      <c r="BX644" s="83">
        <f t="shared" si="1116"/>
        <v>0</v>
      </c>
      <c r="BY644" s="141">
        <f t="shared" si="1117"/>
        <v>0</v>
      </c>
      <c r="BZ644" s="83">
        <f t="shared" si="1118"/>
        <v>4.13</v>
      </c>
      <c r="CA644" s="83">
        <f t="shared" si="1119"/>
        <v>0</v>
      </c>
      <c r="CB644" s="83">
        <f t="shared" si="1174"/>
        <v>2.8786678315862648</v>
      </c>
      <c r="CC644" s="83">
        <f t="shared" si="1120"/>
        <v>2.8786678315862648</v>
      </c>
      <c r="CD644" s="143">
        <f t="shared" si="1121"/>
        <v>0.02</v>
      </c>
      <c r="CE644" s="83">
        <f t="shared" si="1175"/>
        <v>1.7760523213569936E-2</v>
      </c>
      <c r="CF644" s="84">
        <f t="shared" si="1176"/>
        <v>988.63836720116808</v>
      </c>
      <c r="CG644" s="83">
        <f t="shared" si="1122"/>
        <v>0</v>
      </c>
      <c r="CH644" s="83">
        <f t="shared" si="1177"/>
        <v>2.8638915870447432</v>
      </c>
      <c r="CI644" s="83">
        <f t="shared" si="1123"/>
        <v>2.8638915870447432</v>
      </c>
      <c r="CJ644" s="143">
        <f t="shared" si="1124"/>
        <v>0.02</v>
      </c>
      <c r="CK644" s="83">
        <f t="shared" si="1178"/>
        <v>1.6952910799758664E-2</v>
      </c>
      <c r="CL644" s="84">
        <f t="shared" si="1179"/>
        <v>927.13923482945381</v>
      </c>
      <c r="CM644" s="83">
        <f t="shared" si="1125"/>
        <v>0</v>
      </c>
      <c r="CN644" s="83">
        <f t="shared" si="1180"/>
        <v>2.8147660454896344</v>
      </c>
      <c r="CO644" s="83">
        <f t="shared" si="1126"/>
        <v>2.8147660454896344</v>
      </c>
      <c r="CP644" s="143">
        <f t="shared" si="1127"/>
        <v>0.02</v>
      </c>
      <c r="CQ644" s="83">
        <f t="shared" si="1181"/>
        <v>1.7112564504283962E-2</v>
      </c>
      <c r="CR644" s="84">
        <f t="shared" si="1182"/>
        <v>915.3104335283216</v>
      </c>
      <c r="CS644" s="83">
        <f t="shared" si="1128"/>
        <v>0</v>
      </c>
      <c r="CT644" s="83">
        <f t="shared" si="1183"/>
        <v>2.8069580781347243</v>
      </c>
      <c r="CU644" s="83">
        <f t="shared" si="1129"/>
        <v>2.8069580781347243</v>
      </c>
      <c r="CV644" s="143">
        <f t="shared" si="1130"/>
        <v>0.02</v>
      </c>
      <c r="CW644" s="83">
        <f t="shared" si="1184"/>
        <v>1.7140526987184025E-2</v>
      </c>
      <c r="CX644" s="84">
        <f t="shared" si="1185"/>
        <v>914.17159388660286</v>
      </c>
      <c r="CY644" s="83">
        <f t="shared" si="1131"/>
        <v>0</v>
      </c>
      <c r="CZ644" s="83">
        <f t="shared" si="1186"/>
        <v>2.8062343069228519</v>
      </c>
      <c r="DA644" s="83">
        <f t="shared" si="1132"/>
        <v>2.8062343069228519</v>
      </c>
      <c r="DB644" s="143">
        <f t="shared" si="1133"/>
        <v>0.02</v>
      </c>
      <c r="DC644" s="83">
        <f t="shared" si="1187"/>
        <v>1.7141446767325957E-2</v>
      </c>
      <c r="DD644" s="84">
        <f t="shared" si="1188"/>
        <v>914.12294629218434</v>
      </c>
      <c r="DE644" s="86">
        <f t="shared" si="1134"/>
        <v>3297.8062460599022</v>
      </c>
      <c r="DF644" s="86">
        <f t="shared" si="1135"/>
        <v>1319.1224984239609</v>
      </c>
      <c r="DG644" s="86">
        <f t="shared" si="1136"/>
        <v>824.45156151497554</v>
      </c>
      <c r="DH644" s="86">
        <f t="shared" si="1137"/>
        <v>0.15473839699075176</v>
      </c>
      <c r="DI644" s="86">
        <f t="shared" si="1138"/>
        <v>0.22839952241352729</v>
      </c>
      <c r="DJ644" s="86">
        <f t="shared" si="1139"/>
        <v>7.328210370798363</v>
      </c>
      <c r="DK644" s="86">
        <f t="shared" si="1140"/>
        <v>-562.00684491631023</v>
      </c>
      <c r="DL644" s="86">
        <f t="shared" si="1198"/>
        <v>-562.00684491631023</v>
      </c>
      <c r="DM644" s="86">
        <f t="shared" si="1141"/>
        <v>-562.00684491631023</v>
      </c>
      <c r="DN644" s="85">
        <f t="shared" si="1142"/>
        <v>0</v>
      </c>
      <c r="DO644" s="85">
        <f t="shared" si="1189"/>
        <v>0</v>
      </c>
      <c r="DP644" s="85">
        <f t="shared" si="1143"/>
        <v>0</v>
      </c>
      <c r="DQ644" s="85">
        <f t="shared" si="1190"/>
        <v>0</v>
      </c>
      <c r="DR644" s="85">
        <f t="shared" si="1144"/>
        <v>0</v>
      </c>
      <c r="DS644" s="85">
        <f t="shared" si="1191"/>
        <v>0</v>
      </c>
      <c r="DT644" s="81"/>
      <c r="DU644" s="81"/>
      <c r="DV644" s="81">
        <f t="shared" si="1192"/>
        <v>0</v>
      </c>
      <c r="DW644" s="100"/>
    </row>
    <row r="645" spans="1:127" x14ac:dyDescent="0.2">
      <c r="A645" s="59">
        <f t="shared" si="1145"/>
        <v>85.333333333333101</v>
      </c>
      <c r="B645" s="44">
        <f t="shared" si="1146"/>
        <v>85333.333333333096</v>
      </c>
      <c r="C645" s="52">
        <f t="shared" ref="C645:C708" si="1200">Dlith/1200</f>
        <v>133.33333333333334</v>
      </c>
      <c r="D645" s="50">
        <f t="shared" ref="D645:D708" si="1201">IF(B645&lt;Dzsed,1,IF(B645&lt;Dzsed+Dzuc,2,IF(B645&lt;Dzsed+Dzuc+Dzlc,3,4)))</f>
        <v>4</v>
      </c>
      <c r="E645" s="44">
        <f t="shared" ref="E645:E708" si="1202">IF(B645&lt;Dzsed,ksed,IF(B645&lt;(Dzsed+Dzuc),kuc,IF(B645&lt;(Dzsed+Dzuc+Dzlc),klc,kma)))</f>
        <v>4.13</v>
      </c>
      <c r="F645" s="47">
        <f t="shared" ref="F645:F708" si="1203">IF(B645&lt;Dzsed,Ased,IF(B645&lt;(Dzsed+Dzuc),Auc,IF(B645&lt;(Dzsed+Dzuc+Dzlc),Alc,Ama)))</f>
        <v>0.02</v>
      </c>
      <c r="G645" s="52">
        <f t="shared" si="1147"/>
        <v>2.4142225095622246E-2</v>
      </c>
      <c r="H645" s="57">
        <f t="shared" si="1148"/>
        <v>778.40027976318243</v>
      </c>
      <c r="I645" s="52">
        <f t="shared" si="1149"/>
        <v>0</v>
      </c>
      <c r="J645" s="54">
        <f t="shared" si="1150"/>
        <v>2549.1064732611931</v>
      </c>
      <c r="K645" s="46">
        <f t="shared" si="1193"/>
        <v>2549.1064732611931</v>
      </c>
      <c r="L645" s="80">
        <f t="shared" ref="L645:L708" si="1204">IF(B645&lt;Dzsed,φ_0*0.01*EXP((-k_athy_z)*(B645+Dzburial)*0.001),0)</f>
        <v>0</v>
      </c>
      <c r="M645" s="142">
        <f t="shared" ref="M645:M708" si="1205">IF(B645&lt;Dzsed,φ_0*0.01*EXP((-k_athy_P)*(K645+(rhosed*9.81*0.000001)+(1078*9.81*Dzburial*0.000001))),0)</f>
        <v>0</v>
      </c>
      <c r="N645" s="60">
        <f t="shared" ref="N645:N708" si="1206">IF(L645=0,E645,(IF(B645&lt;Dzsed,λRMv20*f^(M645/φ_0),0)))</f>
        <v>4.13</v>
      </c>
      <c r="O645" s="53">
        <f t="shared" ref="O645:O708" si="1207">IF(B645&lt;Dzsed,IF(H645&gt;450,0.1,IF(H645&lt;137,(0.565+((1.88*10^(-3))*H645)-(7.23*10^(-6))*(H645^2)),(0.602+((1.31*10^(-3))*H645)-(5.14*10^(-6))*(H645^2)))),0)</f>
        <v>0</v>
      </c>
      <c r="P645" s="58">
        <f t="shared" si="1151"/>
        <v>2.8058083905077926</v>
      </c>
      <c r="Q645" s="49">
        <f t="shared" ref="Q645:Q708" si="1208">IF(B645&lt;Dzsed,IF(O645&lt;0,(1)*(P645^(1-$M645)),(O645^$M645)*(P645^(1-$M645))),P645)</f>
        <v>2.8058083905077926</v>
      </c>
      <c r="R645" s="143">
        <f t="shared" ref="R645:R708" si="1209">IF($B645&lt;Dzsed,Ased*(1-M645),IF($B645&lt;(Dzsed+Dzuc),Auc1_,IF($B645&lt;(Dzsed+Dzuc+Dzlc),Alc,Ama)))</f>
        <v>0.02</v>
      </c>
      <c r="S645" s="51">
        <f t="shared" si="1152"/>
        <v>1.8702035596553885E-2</v>
      </c>
      <c r="T645" s="57">
        <f t="shared" si="1153"/>
        <v>797.53698188397618</v>
      </c>
      <c r="U645" s="53">
        <f t="shared" ref="U645:U708" si="1210">IF($B645&lt;Dzsed,IF(T645&gt;450,0.1,IF(T645&lt;137,(0.565+((1.88*10^(-3))*T645)-(7.23*10^(-6))*(T645^2)),(0.602+((1.31*10^(-3))*T645)-(5.14*10^(-6))*(T645^2)))),0)</f>
        <v>0</v>
      </c>
      <c r="V645" s="58">
        <f t="shared" si="1154"/>
        <v>2.8082396197318755</v>
      </c>
      <c r="W645" s="49">
        <f t="shared" ref="W645:W708" si="1211">IF($B645&lt;Dzsed,IF(U645&lt;0,(1)*(V645^(1-$M645)),(U645^$M645)*(V645^(1-$M645))),V645)</f>
        <v>2.8082396197318755</v>
      </c>
      <c r="X645" s="143">
        <f t="shared" ref="X645:X708" si="1212">IF($B645&lt;Dzsed,Ased*(1-M645),IF($B645&lt;(Dzsed+Dzuc),Auc2_,IF($B645&lt;(Dzsed+Dzuc+Dzlc),Alc,Ama)))</f>
        <v>0.02</v>
      </c>
      <c r="Y645" s="51">
        <f t="shared" si="1155"/>
        <v>1.8107213815298132E-2</v>
      </c>
      <c r="Z645" s="57">
        <f t="shared" si="1156"/>
        <v>780.68594656002483</v>
      </c>
      <c r="AA645" s="53">
        <f t="shared" ref="AA645:AA708" si="1213">IF($B645&lt;Dzsed,IF(Z645&gt;450,0.1,IF(Z645&lt;137,(0.565+((1.88*10^(-3))*Z645)-(7.23*10^(-6))*(Z645^2)),(0.602+((1.31*10^(-3))*Z645)-(5.14*10^(-6))*(Z645^2)))),0)</f>
        <v>0</v>
      </c>
      <c r="AB645" s="58">
        <f t="shared" si="1157"/>
        <v>2.8060232106935441</v>
      </c>
      <c r="AC645" s="49">
        <f t="shared" ref="AC645:AC708" si="1214">IF($B645&lt;Dzsed,IF(AA645&lt;0,(1)*(AB645^(1-$M645)),(AA645^$M645)*(AB645^(1-$M645))),AB645)</f>
        <v>2.8060232106935441</v>
      </c>
      <c r="AD645" s="143">
        <f t="shared" ref="AD645:AD708" si="1215">IF($B645&lt;Dzsed,Ased*(1-M645),IF($B645&lt;(Dzsed+Dzuc),Auc3_,IF($B645&lt;(Dzsed+Dzuc+Dzlc),Alc,Ama)))</f>
        <v>0.02</v>
      </c>
      <c r="AE645" s="49">
        <f t="shared" si="1194"/>
        <v>1.8054523966449132E-2</v>
      </c>
      <c r="AF645" s="57">
        <f t="shared" si="1158"/>
        <v>777.59525028921053</v>
      </c>
      <c r="AG645" s="53">
        <f t="shared" ref="AG645:AG708" si="1216">IF($B645&lt;Dzsed,IF(AF645&gt;450,0.1,IF(AF645&lt;137,(0.565+((1.88*10^(-3))*AF645)-(7.23*10^(-6))*(AF645^2)),(0.602+((1.31*10^(-3))*AF645)-(5.14*10^(-6))*(AF645^2)))),0)</f>
        <v>0</v>
      </c>
      <c r="AH645" s="58">
        <f t="shared" si="1159"/>
        <v>2.8057376234495397</v>
      </c>
      <c r="AI645" s="49">
        <f t="shared" ref="AI645:AI708" si="1217">IF($B645&lt;Dzsed,IF(AG645&lt;0,(1)*(AH645^(1-$M645)),(AG645^$M645)*(AH645^(1-$M645))),AH645)</f>
        <v>2.8057376234495397</v>
      </c>
      <c r="AJ645" s="143">
        <f t="shared" ref="AJ645:AJ708" si="1218">IF($B645&lt;Dzsed,Ased*(1-M645),IF($B645&lt;(Dzsed+Dzuc),Auc4_,IF($B645&lt;(Dzsed+Dzuc+Dzlc),Alc,Ama)))</f>
        <v>0.02</v>
      </c>
      <c r="AK645" s="51">
        <f t="shared" si="1160"/>
        <v>1.8055082291310535E-2</v>
      </c>
      <c r="AL645" s="57">
        <f t="shared" si="1161"/>
        <v>777.26678993218161</v>
      </c>
      <c r="AM645" s="53">
        <f t="shared" ref="AM645:AM708" si="1219">IF($B645&lt;Dzsed,IF(AL645&gt;450,0.1,IF(AL645&lt;137,(0.565+((1.88*10^(-3))*AL645)-(7.23*10^(-6))*(AL645^2)),(0.602+((1.31*10^(-3))*AL645)-(5.14*10^(-6))*(AL645^2)))),0)</f>
        <v>0</v>
      </c>
      <c r="AN645" s="58">
        <f t="shared" si="1162"/>
        <v>2.8057094824552187</v>
      </c>
      <c r="AO645" s="49">
        <f t="shared" ref="AO645:AO708" si="1220">IF($B645&lt;Dzsed,IF(AM645&lt;0,(1)*(AN645^(1-$M645)),(AM645^$M645)*(AN645^(1-$M645))),AN645)</f>
        <v>2.8057094824552187</v>
      </c>
      <c r="AP645" s="143">
        <f t="shared" ref="AP645:AP708" si="1221">IF($B645&lt;Dzsed,Ased*(1-M645),IF($B645&lt;(Dzsed+Dzuc),Auc5_,IF($B645&lt;(Dzsed+Dzuc+Dzlc),Alc,Ama)))</f>
        <v>0.02</v>
      </c>
      <c r="AQ645" s="51">
        <f t="shared" si="1163"/>
        <v>1.8055377941042731E-2</v>
      </c>
      <c r="AR645" s="57">
        <f t="shared" si="1164"/>
        <v>777.23757051703353</v>
      </c>
      <c r="AS645" s="44">
        <f t="shared" ref="AS645:AS708" si="1222">IF(AND(B645&lt;=Dlith,B645&gt;(Dzlc+Dzuc+Dzsed)),J645*(1-lambdama)*fcompma,IF(AND(B645&lt;=(Dzlc+Dzuc+Dzsed),B645&gt;(Dzuc+Dzsed)),J645*(1-lambdalc)*fcomplc,IF(AND(B645&lt;=(Dzuc+Dzsed),B645&gt;Dzsed),J645*(1-lambdauc)*fcompuc,J645*(1-lambdased)*fcompsed)))</f>
        <v>4588.3916518701471</v>
      </c>
      <c r="AT645" s="44">
        <f t="shared" ref="AT645:AT708" si="1223">IF(AND(B645&lt;=Dlith,B645&gt;(Dzlc+Dzuc+Dzsed)),J645*(1-lambdama)*fssma,IF(AND(B645&lt;=(Dzlc+Dzuc+Dzsed),B645&gt;(Dzuc+Dzsed)),J645*(1-lambdalc)*fsslc,IF(AND(B645&lt;=(Dzuc+Dzsed),B645&gt;Dzsed),J645*(1-lambdauc)*fssuc,J645*(1-lambdased)*fsssed)))</f>
        <v>1835.3566607480589</v>
      </c>
      <c r="AU645" s="44">
        <f t="shared" ref="AU645:AU708" si="1224">IF(AND(B645&lt;=Dlith,B645&gt;(Dzlc+Dzuc+Dzsed)),J645*(1-lambdama)*fextma,IF(AND(B645&lt;=(Dzlc+Dzuc+Dzsed),B645&gt;(Dzuc+Dzsed)),J645*(1-lambdalc)*fextlc,IF(AND(B645&lt;=(Dzuc+Dzsed),B645&gt;Dzsed),J645*(1-lambdauc)*fextuc,J645*(1-lambdased)*fextsed)))</f>
        <v>1147.0979129675368</v>
      </c>
      <c r="AV645" s="47">
        <f t="shared" ref="AV645:AV708" si="1225">((εuc/Apuc)^(1/nuc))*EXP(Epuc/(nuc*Rgas*(AR645+273)))*0.000001</f>
        <v>0.96641032694509177</v>
      </c>
      <c r="AW645" s="47">
        <f t="shared" ref="AW645:AW708" si="1226">((εlc/Aplc)^(1/nlc))*EXP(Eplc/(nlc*Rgas*(AR645+273)))*0.000001</f>
        <v>5.1402640178466781</v>
      </c>
      <c r="AX645" s="86">
        <f t="shared" ref="AX645:AX708" si="1227">((εma/0.00000000000007)^(1/3))*EXP(510/(3*Rgas*(AR645+273)))*0.000001</f>
        <v>69.171417719409106</v>
      </c>
      <c r="AY645" s="86">
        <f t="shared" ref="AY645:AY708" si="1228">IF(nma=0,IF(AR645&lt;846.3,σD*(1-SQRT(-((Rgas*(AR645+273))/ED)*LN(εma/AD)))^2*0.000001,0),σD*(1-SQRT(-((Rgas*(AR645+273))/ED)*LN(εma/AD)))*0.000001)</f>
        <v>14.731418409770386</v>
      </c>
      <c r="AZ645" s="10">
        <f t="shared" si="1165"/>
        <v>14.731418409770386</v>
      </c>
      <c r="BA645" s="44">
        <f t="shared" ref="BA645:BA708" si="1229">IF(AND(B645&lt;=Dlith,B645&gt;(Dzlc+Dzuc+Dzsed)),AZ645,IF(AND(B645&lt;=(Dzlc+Dzuc+Dzsed),B645&gt;(Dzuc+Dzsed)),AW645,IF(AND(B645&lt;=(Dzuc+Dzsed),B645&gt;Dzsed),AV645,0)))</f>
        <v>14.731418409770386</v>
      </c>
      <c r="BB645" s="9">
        <f t="shared" ref="BB645:BB708" si="1230">IF(BA645&gt;=0,(IF(B645&gt;Dzsed,IF(BA645&lt;AS645,BA645,AS645),AS645)),0)</f>
        <v>14.731418409770386</v>
      </c>
      <c r="BC645" s="45">
        <f t="shared" si="1199"/>
        <v>1964.1891213027184</v>
      </c>
      <c r="BD645" s="9">
        <f t="shared" ref="BD645:BD708" si="1231">IF(BA645&gt;=0,(IF(B645&gt;Dzsed,IF(BA645&lt;AU645,BA645,AU645),AU645)),0)</f>
        <v>14.731418409770386</v>
      </c>
      <c r="BE645" s="45">
        <f t="shared" si="1195"/>
        <v>1964.1891213027184</v>
      </c>
      <c r="BF645" s="9">
        <f t="shared" ref="BF645:BF708" si="1232">IF(BA645&gt;=0,(IF(B645&gt;Dzsed,IF(BA645&lt;AT645,BA645,AT645),AT645)),0)</f>
        <v>14.731418409770386</v>
      </c>
      <c r="BG645" s="45">
        <f t="shared" si="1196"/>
        <v>1964.1891213027184</v>
      </c>
      <c r="BH645" s="58"/>
      <c r="BI645" s="58"/>
      <c r="BJ645" s="58">
        <f t="shared" si="1166"/>
        <v>-14.731418409770386</v>
      </c>
      <c r="BK645" s="97"/>
      <c r="BL645" s="44"/>
      <c r="BM645" s="82">
        <f t="shared" si="1167"/>
        <v>64</v>
      </c>
      <c r="BN645" s="86">
        <f t="shared" si="1168"/>
        <v>64000</v>
      </c>
      <c r="BO645" s="86">
        <f t="shared" si="1169"/>
        <v>100</v>
      </c>
      <c r="BP645" s="84">
        <f t="shared" ref="BP645:BP708" si="1233">IF(BN645&lt;Dzsedb,1,IF(BN645&lt;Dzsedb+Dzucb,2,IF(BN645&lt;Dzsedb+Dzucb+Dzlcb,3,4)))</f>
        <v>4</v>
      </c>
      <c r="BQ645" s="84">
        <f t="shared" ref="BQ645:BQ708" si="1234">IF(BN645&lt;Dzsedb,ksedb,IF(BN645&lt;(Dzsedb+Dzucb),kucb,IF(BN645&lt;(Dzsedb+Dzucb+Dzlcb),klcb,kmab)))</f>
        <v>4.13</v>
      </c>
      <c r="BR645" s="84">
        <f t="shared" ref="BR645:BR708" si="1235">IF($BN645&lt;Dzsedb,Asedb,IF($B645&lt;(Dzsedb+Dzucb),Aucb,IF($BN645&lt;(Dzsedb+Dzucb+Dzlcb),Alcb,Amab)))</f>
        <v>0.02</v>
      </c>
      <c r="BS645" s="84">
        <f t="shared" si="1170"/>
        <v>3.196594307493781E-2</v>
      </c>
      <c r="BT645" s="84">
        <f t="shared" si="1171"/>
        <v>1005.0521948327706</v>
      </c>
      <c r="BU645" s="84">
        <f t="shared" si="1172"/>
        <v>0</v>
      </c>
      <c r="BV645" s="83">
        <f t="shared" si="1173"/>
        <v>1835.3518811443903</v>
      </c>
      <c r="BW645" s="81">
        <f t="shared" si="1197"/>
        <v>1835.3518811443903</v>
      </c>
      <c r="BX645" s="83">
        <f t="shared" ref="BX645:BX708" si="1236">IF(BN645&lt;Dzsedb,φ_0b*0.01*EXP((-k_athy_zb)*(BN645+Dzburialb)*0.001),0)</f>
        <v>0</v>
      </c>
      <c r="BY645" s="141">
        <f t="shared" ref="BY645:BY708" si="1237">IF(BN645&lt;Dzsedb,φ_0b*0.01*EXP((-k_athy_Pb)*(BW645+(rhosedb*9.81*0.000001)+(1078*9.81*Dzburialb*0.000001))),0)</f>
        <v>0</v>
      </c>
      <c r="BZ645" s="83">
        <f t="shared" ref="BZ645:BZ708" si="1238">IF(BX645=0,BQ645,(IF(BN645&lt;Dzsedb,λRMv20b*fb^(BY645/φ_0b),0)))</f>
        <v>4.13</v>
      </c>
      <c r="CA645" s="83">
        <f t="shared" ref="CA645:CA708" si="1239">IF(BN645&lt;Dzsedb,IF(BT645&gt;450,0.1,IF(BT645&lt;137,(0.565+((1.88*10^(-3))*BT645)-(7.23*10^(-6))*(BT645^2)),(0.602+((1.31*10^(-3))*BT645)-(5.14*10^(-6))*(BT645^2)))),0)</f>
        <v>0</v>
      </c>
      <c r="CB645" s="83">
        <f t="shared" si="1174"/>
        <v>2.8796297780988747</v>
      </c>
      <c r="CC645" s="83">
        <f t="shared" ref="CC645:CC708" si="1240">IF(BN645&lt;Dzsedb,IF(CA645&lt;0,(1)*(CB645^(1-$BY645)),(CA645^$BY645)*(CB645^(1-$BY645))),CB645)</f>
        <v>2.8796297780988747</v>
      </c>
      <c r="CD645" s="143">
        <f t="shared" ref="CD645:CD708" si="1241">IF($BN645&lt;Dzsedb,Asedb*(1-BY645),IF($BN645&lt;(Dzsedb+Dzucb),Aucb1,IF($BN645&lt;(Dzsedb+Dzucb+Dzlcb),Alcb,Amab)))</f>
        <v>0.02</v>
      </c>
      <c r="CE645" s="83">
        <f t="shared" si="1175"/>
        <v>1.7758523213569938E-2</v>
      </c>
      <c r="CF645" s="84">
        <f t="shared" si="1176"/>
        <v>989.25530268148646</v>
      </c>
      <c r="CG645" s="83">
        <f t="shared" ref="CG645:CG708" si="1242">IF($BN645&lt;Dzsedb,IF(CF645&gt;450,0.1,IF(CF645&lt;137,(0.565+((1.88*10^(-3))*CF645)-(7.23*10^(-6))*(CF645^2)),(0.602+((1.31*10^(-3))*CF645)-(5.14*10^(-6))*(CF645^2)))),0)</f>
        <v>0</v>
      </c>
      <c r="CH645" s="83">
        <f t="shared" si="1177"/>
        <v>2.8646647852497353</v>
      </c>
      <c r="CI645" s="83">
        <f t="shared" ref="CI645:CI708" si="1243">IF($BN645&lt;Dzsedb,IF(CG645&lt;0,(1)*(CH645^(1-$BY645)),(CG645^$BY645)*(CH645^(1-$BY645))),CH645)</f>
        <v>2.8646647852497353</v>
      </c>
      <c r="CJ645" s="143">
        <f t="shared" ref="CJ645:CJ708" si="1244">IF($BN645&lt;Dzsedb,Asedb*(1-BY645),IF($BN645&lt;(Dzsedb+Dzucb),Aucb2,IF($BN645&lt;(Dzsedb+Dzucb+Dzlcb),Alcb,Amab)))</f>
        <v>0.02</v>
      </c>
      <c r="CK645" s="83">
        <f t="shared" si="1178"/>
        <v>1.6950910799758665E-2</v>
      </c>
      <c r="CL645" s="84">
        <f t="shared" si="1179"/>
        <v>927.73115356256665</v>
      </c>
      <c r="CM645" s="83">
        <f t="shared" ref="CM645:CM708" si="1245">IF($BN645&lt;Dzsedb,IF(CL645&gt;450,0.1,IF(CL645&lt;137,(0.565+((1.88*10^(-3))*CL645)-(7.23*10^(-6))*(CL645^2)),(0.602+((1.31*10^(-3))*CL645)-(5.14*10^(-6))*(CL645^2)))),0)</f>
        <v>0</v>
      </c>
      <c r="CN645" s="83">
        <f t="shared" si="1180"/>
        <v>2.8153838152250827</v>
      </c>
      <c r="CO645" s="83">
        <f t="shared" ref="CO645:CO708" si="1246">IF($BN645&lt;Dzsedb,IF(CM645&lt;0,(1)*(CN645^(1-$BY645)),(CM645^$BY645)*(CN645^(1-$BY645))),CN645)</f>
        <v>2.8153838152250827</v>
      </c>
      <c r="CP645" s="143">
        <f t="shared" ref="CP645:CP708" si="1247">IF($BN645&lt;Dzsedb,Asedb*(1-BY645),IF($BN645&lt;(Dzsedb+Dzucb),Aucb3,IF($BN645&lt;(Dzsedb+Dzucb+Dzlcb),Alcb,Amab)))</f>
        <v>0.02</v>
      </c>
      <c r="CQ645" s="83">
        <f t="shared" si="1181"/>
        <v>1.7110564504283964E-2</v>
      </c>
      <c r="CR645" s="84">
        <f t="shared" si="1182"/>
        <v>915.91835490536471</v>
      </c>
      <c r="CS645" s="83">
        <f t="shared" ref="CS645:CS708" si="1248">IF($BN645&lt;Dzsedb,IF(CR645&gt;450,0.1,IF(CR645&lt;137,(0.565+((1.88*10^(-3))*CR645)-(7.23*10^(-6))*(CR645^2)),(0.602+((1.31*10^(-3))*CR645)-(5.14*10^(-6))*(CR645^2)))),0)</f>
        <v>0</v>
      </c>
      <c r="CT645" s="83">
        <f t="shared" si="1183"/>
        <v>2.8075606411749359</v>
      </c>
      <c r="CU645" s="83">
        <f t="shared" ref="CU645:CU708" si="1249">IF($BN645&lt;Dzsedb,IF(CS645&lt;0,(1)*(CT645^(1-$BY645)),(CS645^$BY645)*(CT645^(1-$BY645))),CT645)</f>
        <v>2.8075606411749359</v>
      </c>
      <c r="CV645" s="143">
        <f t="shared" ref="CV645:CV708" si="1250">IF($BN645&lt;Dzsedb,Asedb*(1-BY645),IF($BN645&lt;(Dzsedb+Dzucb),Aucb4,IF($BN645&lt;(Dzsedb+Dzucb+Dzlcb),Alcb,Amab)))</f>
        <v>0.02</v>
      </c>
      <c r="CW645" s="83">
        <f t="shared" si="1184"/>
        <v>1.7138526987184027E-2</v>
      </c>
      <c r="CX645" s="84">
        <f t="shared" si="1185"/>
        <v>914.78220247105924</v>
      </c>
      <c r="CY645" s="83">
        <f t="shared" ref="CY645:CY708" si="1251">IF($BN645&lt;Dzsedb,IF(CX645&gt;450,0.1,IF(CX645&lt;137,(0.565+((1.88*10^(-3))*CX645)-(7.23*10^(-6))*(CX645^2)),(0.602+((1.31*10^(-3))*CX645)-(5.14*10^(-6))*(CX645^2)))),0)</f>
        <v>0</v>
      </c>
      <c r="CZ645" s="83">
        <f t="shared" si="1186"/>
        <v>2.8068360589434089</v>
      </c>
      <c r="DA645" s="83">
        <f t="shared" ref="DA645:DA708" si="1252">IF($BN645&lt;Dzsedb,IF(CY645&lt;0,(1)*(CZ645^(1-$BY645)),(CY645^$BY645)*(CZ645^(1-$BY645))),CZ645)</f>
        <v>2.8068360589434089</v>
      </c>
      <c r="DB645" s="143">
        <f t="shared" ref="DB645:DB708" si="1253">IF($BN645&lt;Dzsedb,Asedb*(1-BY645),IF($BN645&lt;(Dzsedb+Dzucb),Aucb5,IF($BN645&lt;(Dzsedb+Dzucb+Dzlcb),Alcb,Amab)))</f>
        <v>0.02</v>
      </c>
      <c r="DC645" s="83">
        <f t="shared" si="1187"/>
        <v>1.7139446767325959E-2</v>
      </c>
      <c r="DD645" s="84">
        <f t="shared" si="1188"/>
        <v>914.73374513834767</v>
      </c>
      <c r="DE645" s="86">
        <f t="shared" ref="DE645:DE708" si="1254">IF(AND(BN645&lt;=Dlithb,BN645&gt;(Dzlcb+Dzucb+Dzsedb)),BV645*(1-lambdamab)*fcompmab,IF(AND(BN645&lt;=(Dzlcb+Dzucb+Dzsedb),BN645&gt;(Dzucb+Dzsedb)),BV645*(1-lambdalcb)*fcomplcb,IF(AND(BN645&lt;=(Dzucb+Dzsedb),BN645&gt;Dzsedb),BV645*(1-lambdaucb)*fcompucb,BV645*(1-lambdasedb)*fcompsedb)))</f>
        <v>3303.6333860599025</v>
      </c>
      <c r="DF645" s="86">
        <f t="shared" ref="DF645:DF708" si="1255">IF(AND(BN645&lt;=Dlithb,BN645&gt;(Dzlcb+Dzucb+Dzsedb)),BV645*(1-lambdamab)*fssmab,IF(AND(BN645&lt;=(Dzlcb+Dzucb+Dzsedb),BN645&gt;(Dzucb+Dzsedb)),BV645*(1-lambdalcb)*fsslcb,IF(AND(BN645&lt;=(Dzucb+Dzsedb),BN645&gt;Dzsedb),BV645*(1-lambdaucb)*fssucb,BV645*(1-lambdasedb)*fsssedb)))</f>
        <v>1321.4533544239609</v>
      </c>
      <c r="DG645" s="86">
        <f t="shared" ref="DG645:DG708" si="1256">IF(AND(BN645&lt;=Dlithb,BN645&gt;(Dzlcb+Dzucb+Dzsedb)),BV645*(1-lambdamab)*fextmab,IF(AND(BN645&lt;=(Dzlcb+Dzucb+Dzsedb),BN645&gt;(Dzucb+Dzsedb)),BV645*(1-lambdalcb)*fextlcb,IF(AND(BN645&lt;=(Dzucb+Dzsedb),BN645&gt;Dzsedb),BV645*(1-lambdaucb)*fextucb,BV645*(1-lambdasedb)*fextsedb)))</f>
        <v>825.90834651497562</v>
      </c>
      <c r="DH645" s="86">
        <f t="shared" ref="DH645:DH708" si="1257">((εucb/Apucb)^(1/nucb))*EXP(Epucb/(nucb*Rgas*(DD645+273)))*0.000001</f>
        <v>0.15434173005885229</v>
      </c>
      <c r="DI645" s="86">
        <f t="shared" ref="DI645:DI708" si="1258">((εlcb/Aplcb)^(1/nlcb))*EXP(Eplcb/(nlcb*Rgas*(DD645+273)))*0.000001</f>
        <v>0.22732521073556888</v>
      </c>
      <c r="DJ645" s="86">
        <f t="shared" ref="DJ645:DJ708" si="1259">((εmab/0.00000000000007)^(1/3))*EXP(510/(3*Rgas*(DD645+273)))*0.000001</f>
        <v>7.2635892926362455</v>
      </c>
      <c r="DK645" s="86">
        <f t="shared" ref="DK645:DK708" si="1260">IF(nmab=0,IF(DD645&lt;846.3,σDb*(1-SQRT(-((Rgas*(DD645+273))/EDb)*LN(εmab/ADb)))^2*0.000001,0),σDb*(1-SQRT(-((Rgas*(DD645+273))/EDb)*LN(εmab/ADb)))*0.000001)</f>
        <v>-564.33783832756194</v>
      </c>
      <c r="DL645" s="86">
        <f t="shared" si="1198"/>
        <v>-564.33783832756194</v>
      </c>
      <c r="DM645" s="86">
        <f t="shared" ref="DM645:DM708" si="1261">IF(AND(BN645&lt;=Dlithb,BN645&gt;(Dzlcb+Dzucb+Dzsedb)),DL645,IF(AND(BN645&lt;=(Dzlcb+Dzucb+Dzsedb),BN645&gt;(Dzucb+Dzsedb)),DI645,IF(AND(BN645&lt;=(Dzucb+Dzsedb),BN645&gt;Dzsedb),DH645,0)))</f>
        <v>-564.33783832756194</v>
      </c>
      <c r="DN645" s="85">
        <f t="shared" ref="DN645:DN708" si="1262">IF(DM645&gt;=0,(IF(BN645&gt;Dzsedb,IF(DM645&lt;DE645,DM645,DE645),DE645)),0)</f>
        <v>0</v>
      </c>
      <c r="DO645" s="85">
        <f t="shared" si="1189"/>
        <v>0</v>
      </c>
      <c r="DP645" s="85">
        <f t="shared" ref="DP645:DP708" si="1263">IF(DM645&gt;=0,(IF(BN645&gt;Dzsedb,IF(DM645&lt;DG645,DM645,DG645),DG645)),0)</f>
        <v>0</v>
      </c>
      <c r="DQ645" s="85">
        <f t="shared" si="1190"/>
        <v>0</v>
      </c>
      <c r="DR645" s="85">
        <f t="shared" ref="DR645:DR708" si="1264">IF(DM645&gt;=0,(IF(BN645&gt;Dzsedb,IF(DM645&lt;DF645,DM645,DF645),DF645)),0)</f>
        <v>0</v>
      </c>
      <c r="DS645" s="85">
        <f t="shared" si="1191"/>
        <v>0</v>
      </c>
      <c r="DT645" s="81"/>
      <c r="DU645" s="81"/>
      <c r="DV645" s="81">
        <f t="shared" si="1192"/>
        <v>0</v>
      </c>
      <c r="DW645" s="100"/>
    </row>
    <row r="646" spans="1:127" x14ac:dyDescent="0.2">
      <c r="A646" s="59">
        <f t="shared" ref="A646:A709" si="1265">B646*0.001</f>
        <v>85.466666666666427</v>
      </c>
      <c r="B646" s="44">
        <f t="shared" ref="B646:B709" si="1266">B645+Dlith/1200</f>
        <v>85466.666666666424</v>
      </c>
      <c r="C646" s="52">
        <f t="shared" si="1200"/>
        <v>133.33333333333334</v>
      </c>
      <c r="D646" s="50">
        <f t="shared" si="1201"/>
        <v>4</v>
      </c>
      <c r="E646" s="44">
        <f t="shared" si="1202"/>
        <v>4.13</v>
      </c>
      <c r="F646" s="47">
        <f t="shared" si="1203"/>
        <v>0.02</v>
      </c>
      <c r="G646" s="52">
        <f t="shared" ref="G646:G709" si="1267">G645-0.5*(F646+F645)*(dz)*0.000001</f>
        <v>2.4139558428955578E-2</v>
      </c>
      <c r="H646" s="57">
        <f t="shared" ref="H646:H709" si="1268">H645+(G645*(dz)/E645)-(0.5*F645*0.000001*((dz)^2)/E645)</f>
        <v>779.17964672887376</v>
      </c>
      <c r="I646" s="52">
        <f t="shared" ref="I646:I709" si="1269">IF(B646&lt;Dzsed,I645+1078*9.81*(dz)*0.000001,0)</f>
        <v>0</v>
      </c>
      <c r="J646" s="54">
        <f t="shared" ref="J646:J709" si="1270">IF(AND(B646&lt;=Dlith,B646&gt;(Dzlc+Dzuc+Dzsed)),rhoma*9.81*(dz)+J645*1000000,IF(AND(B646&lt;=(Dzlc+Dzuc+Dzsed),B646&gt;(Dzuc+Dzsed)),rholc*9.81*(dz)+J645*1000000,IF(AND(B646&lt;=(Dzuc+Dzsed),B646&gt;Dzsed),rhouc*9.81*(dz)+J645*1000000,((rhosed*(1-L646))+(1078*L646))*9.81*(dz)+J645*1000000)))*0.000001</f>
        <v>2553.4228732611932</v>
      </c>
      <c r="K646" s="46">
        <f t="shared" si="1193"/>
        <v>2553.4228732611932</v>
      </c>
      <c r="L646" s="80">
        <f t="shared" si="1204"/>
        <v>0</v>
      </c>
      <c r="M646" s="142">
        <f t="shared" si="1205"/>
        <v>0</v>
      </c>
      <c r="N646" s="60">
        <f t="shared" si="1206"/>
        <v>4.13</v>
      </c>
      <c r="O646" s="53">
        <f t="shared" si="1207"/>
        <v>0</v>
      </c>
      <c r="P646" s="58">
        <f t="shared" ref="P646:P709" si="1271">IF(B646&lt;Dzsed,358*(1.0227*$N646-1.882)*((1/(H646+273))-0.00068)+1.84,IF(B646&lt;Dzsed+Dzuc,E646*(1+c_*J646)/(1+buc*H646),IF(B646&lt;Dzsed+Dzuc+Dzlc,E646*(1+c_*J646)/(1+blc*H646),(E646*(298/(H646+273))^0.5*(1+0.032*K646*0.001)+(0.368*10^-9*(H646+273)^3)))))</f>
        <v>2.8061829193717092</v>
      </c>
      <c r="Q646" s="49">
        <f t="shared" si="1208"/>
        <v>2.8061829193717092</v>
      </c>
      <c r="R646" s="143">
        <f t="shared" si="1209"/>
        <v>0.02</v>
      </c>
      <c r="S646" s="51">
        <f t="shared" ref="S646:S709" si="1272">S645-0.5*(R646+R645)*(dz)*0.000001</f>
        <v>1.8699368929887217E-2</v>
      </c>
      <c r="T646" s="57">
        <f t="shared" ref="T646:T709" si="1273">T645+(S645*(dz)/Q645)-(0.5*R645*0.000001*((dz)^2)/Q645)</f>
        <v>798.42564804409767</v>
      </c>
      <c r="U646" s="53">
        <f t="shared" si="1210"/>
        <v>0</v>
      </c>
      <c r="V646" s="58">
        <f t="shared" ref="V646:V709" si="1274">IF($B646&lt;Dzsed,358*(1.0227*$N646-1.882)*((1/(T646+273))-0.00068)+1.84,IF($B646&lt;Dzsed+Dzuc,$E646*(1+c_*$J646)/(1+buc*T646),IF($B646&lt;Dzsed+Dzuc+Dzlc,$E646*(1+c_*$J646)/(1+blc*T646),($E646*(298/(T646+273))^0.5*(1+0.032*$K646*0.001)+(0.368*10^-9*(T646+273)^3)))))</f>
        <v>2.8086882041443948</v>
      </c>
      <c r="W646" s="49">
        <f t="shared" si="1211"/>
        <v>2.8086882041443948</v>
      </c>
      <c r="X646" s="143">
        <f t="shared" si="1212"/>
        <v>0.02</v>
      </c>
      <c r="Y646" s="51">
        <f t="shared" ref="Y646:Y709" si="1275">Y645-0.5*(X646+X645)*(dz)*0.000001</f>
        <v>1.8104547148631463E-2</v>
      </c>
      <c r="Z646" s="57">
        <f t="shared" ref="Z646:Z709" si="1276">Z645+(Y645*(dz)/W645)-(0.5*X645*0.000001*((dz)^2)/W645)</f>
        <v>781.54560161959762</v>
      </c>
      <c r="AA646" s="53">
        <f t="shared" si="1213"/>
        <v>0</v>
      </c>
      <c r="AB646" s="58">
        <f t="shared" ref="AB646:AB709" si="1277">IF($B646&lt;Dzsed,358*(1.0227*$N646-1.882)*((1/(Z646+273))-0.00068)+1.84,IF($B646&lt;Dzsed+Dzuc,$E646*(1+c_*$J646)/(1+buc*Z646),IF($B646&lt;Dzsed+Dzuc+Dzlc,$E646*(1+c_*$J646)/(1+blc*Z646),($E646*(298/(Z646+273))^0.5*(1+0.032*$K646*0.001)+(0.368*10^-9*(Z646+273)^3)))))</f>
        <v>2.8064125693719939</v>
      </c>
      <c r="AC646" s="49">
        <f t="shared" si="1214"/>
        <v>2.8064125693719939</v>
      </c>
      <c r="AD646" s="143">
        <f t="shared" si="1215"/>
        <v>0.02</v>
      </c>
      <c r="AE646" s="49">
        <f t="shared" si="1194"/>
        <v>1.8051857299782464E-2</v>
      </c>
      <c r="AF646" s="57">
        <f t="shared" ref="AF646:AF709" si="1278">AF645+(AE645*(dz)/AC645)-(0.5*AD645*0.000001*((dz)^2)/AC645)</f>
        <v>778.45308071457623</v>
      </c>
      <c r="AG646" s="53">
        <f t="shared" si="1216"/>
        <v>0</v>
      </c>
      <c r="AH646" s="58">
        <f t="shared" ref="AH646:AH709" si="1279">IF($B646&lt;Dzsed,358*(1.0227*$N646-1.882)*((1/(AF646+273))-0.00068)+1.84,IF($B646&lt;Dzsed+Dzuc,$E646*(1+c_*$J646)/(1+buc*AF646),IF($B646&lt;Dzsed+Dzuc+Dzlc,$E646*(1+c_*$J646)/(1+blc*AF646),($E646*(298/(AF646+273))^0.5*(1+0.032*$K646*0.001)+(0.368*10^-9*(AF646+273)^3)))))</f>
        <v>2.8061168142421415</v>
      </c>
      <c r="AI646" s="49">
        <f t="shared" si="1217"/>
        <v>2.8061168142421415</v>
      </c>
      <c r="AJ646" s="143">
        <f t="shared" si="1218"/>
        <v>0.02</v>
      </c>
      <c r="AK646" s="51">
        <f t="shared" ref="AK646:AK709" si="1280">AK645-0.5*(AJ646+AJ645)*(dz)*0.000001</f>
        <v>1.8052415624643867E-2</v>
      </c>
      <c r="AL646" s="57">
        <f t="shared" ref="AL646:AL709" si="1281">AL645+(AK645*(dz)/AI645)-(0.5*AJ645*0.000001*((dz)^2)/AI645)</f>
        <v>778.12473420594824</v>
      </c>
      <c r="AM646" s="53">
        <f t="shared" si="1219"/>
        <v>0</v>
      </c>
      <c r="AN646" s="58">
        <f t="shared" ref="AN646:AN709" si="1282">IF($B646&lt;Dzsed,358*(1.0227*$N646-1.882)*((1/(AL646+273))-0.00068)+1.84,IF($B646&lt;Dzsed+Dzuc,$E646*(1+c_*$J646)/(1+buc*AL646),IF($B646&lt;Dzsed+Dzuc+Dzlc,$E646*(1+c_*$J646)/(1+blc*AL646),($E646*(298/(AL646+273))^0.5*(1+0.032*$K646*0.001)+(0.368*10^-9*(AL646+273)^3)))))</f>
        <v>2.8060876217726447</v>
      </c>
      <c r="AO646" s="49">
        <f t="shared" si="1220"/>
        <v>2.8060876217726447</v>
      </c>
      <c r="AP646" s="143">
        <f t="shared" si="1221"/>
        <v>0.02</v>
      </c>
      <c r="AQ646" s="51">
        <f t="shared" ref="AQ646:AQ709" si="1283">AQ645-0.5*(AP646+AP645)*(dz)*0.000001</f>
        <v>1.8052711274376063E-2</v>
      </c>
      <c r="AR646" s="57">
        <f t="shared" ref="AR646:AR709" si="1284">AR645+(AQ645*(dz)/AO645)-(0.5*AP645*0.000001*((dz)^2)/AO645)</f>
        <v>778.09553744580762</v>
      </c>
      <c r="AS646" s="44">
        <f t="shared" si="1222"/>
        <v>4596.1611718701479</v>
      </c>
      <c r="AT646" s="44">
        <f t="shared" si="1223"/>
        <v>1838.4644687480591</v>
      </c>
      <c r="AU646" s="44">
        <f t="shared" si="1224"/>
        <v>1149.040292967537</v>
      </c>
      <c r="AV646" s="47">
        <f t="shared" si="1225"/>
        <v>0.9613319652819301</v>
      </c>
      <c r="AW646" s="47">
        <f t="shared" si="1226"/>
        <v>5.0896053331816811</v>
      </c>
      <c r="AX646" s="86">
        <f t="shared" si="1227"/>
        <v>68.08089154480524</v>
      </c>
      <c r="AY646" s="86">
        <f t="shared" si="1228"/>
        <v>14.361858705864805</v>
      </c>
      <c r="AZ646" s="10">
        <f t="shared" ref="AZ646:AZ709" si="1285">MIN(AX646:AY646)</f>
        <v>14.361858705864805</v>
      </c>
      <c r="BA646" s="44">
        <f t="shared" si="1229"/>
        <v>14.361858705864805</v>
      </c>
      <c r="BB646" s="9">
        <f t="shared" si="1230"/>
        <v>14.361858705864805</v>
      </c>
      <c r="BC646" s="45">
        <f t="shared" si="1199"/>
        <v>1914.9144941153074</v>
      </c>
      <c r="BD646" s="9">
        <f t="shared" si="1231"/>
        <v>14.361858705864805</v>
      </c>
      <c r="BE646" s="45">
        <f t="shared" si="1195"/>
        <v>1914.9144941153074</v>
      </c>
      <c r="BF646" s="9">
        <f t="shared" si="1232"/>
        <v>14.361858705864805</v>
      </c>
      <c r="BG646" s="45">
        <f t="shared" si="1196"/>
        <v>1914.9144941153074</v>
      </c>
      <c r="BH646" s="58"/>
      <c r="BI646" s="58"/>
      <c r="BJ646" s="58">
        <f t="shared" ref="BJ646:BJ709" si="1286">BB646*-1</f>
        <v>-14.361858705864805</v>
      </c>
      <c r="BK646" s="97"/>
      <c r="BL646" s="44"/>
      <c r="BM646" s="82">
        <f t="shared" ref="BM646:BM709" si="1287">BN646*0.001</f>
        <v>64.099999999999994</v>
      </c>
      <c r="BN646" s="86">
        <f t="shared" ref="BN646:BN709" si="1288">BN645+Dlithb/1200</f>
        <v>64100</v>
      </c>
      <c r="BO646" s="86">
        <f t="shared" ref="BO646:BO709" si="1289">Dlithb/1200</f>
        <v>100</v>
      </c>
      <c r="BP646" s="84">
        <f t="shared" si="1233"/>
        <v>4</v>
      </c>
      <c r="BQ646" s="84">
        <f t="shared" si="1234"/>
        <v>4.13</v>
      </c>
      <c r="BR646" s="84">
        <f t="shared" si="1235"/>
        <v>0.02</v>
      </c>
      <c r="BS646" s="84">
        <f t="shared" ref="BS646:BS709" si="1290">BS645-0.5*(BR646+BR645)*(dzb)*0.000001</f>
        <v>3.1963943074937808E-2</v>
      </c>
      <c r="BT646" s="84">
        <f t="shared" ref="BT646:BT709" si="1291">BT645+(BS645*(dzb)/BQ645)-(0.5*BR645*0.000001*((dzb)^2)/BQ645)</f>
        <v>1005.8261643987497</v>
      </c>
      <c r="BU646" s="84">
        <f t="shared" ref="BU646:BU709" si="1292">IF(BN646&lt;Dzsedb,BU645+1078*9.81*(dzb)*0.000001,0)</f>
        <v>0</v>
      </c>
      <c r="BV646" s="83">
        <f t="shared" ref="BV646:BV709" si="1293">IF(AND(BN646&lt;=Dlithb,BN646&gt;(Dzlcb+Dzucb+Dzsedb)),rhomab*9.81*(dzb)+BV645*1000000,IF(AND(BN646&lt;=(Dzlcb+Dzucb+Dzsedb),BN646&gt;(Dzucb+Dzsedb)),rholcb*9.81*(dzb)+BV645*1000000,IF(AND(BN646&lt;=(Dzucb+Dzsedb),BN646&gt;Dzsedb),rhoucb*9.81*(dzb)+BV645*1000000,((rhosedb*(1-BX646))+(1078*BX646))*9.81*(dzb)+BV645*1000000)))*0.000001</f>
        <v>1838.5891811443903</v>
      </c>
      <c r="BW646" s="81">
        <f t="shared" si="1197"/>
        <v>1838.5891811443903</v>
      </c>
      <c r="BX646" s="83">
        <f t="shared" si="1236"/>
        <v>0</v>
      </c>
      <c r="BY646" s="141">
        <f t="shared" si="1237"/>
        <v>0</v>
      </c>
      <c r="BZ646" s="83">
        <f t="shared" si="1238"/>
        <v>4.13</v>
      </c>
      <c r="CA646" s="83">
        <f t="shared" si="1239"/>
        <v>0</v>
      </c>
      <c r="CB646" s="83">
        <f t="shared" ref="CB646:CB709" si="1294">IF(BN646&lt;Dzsed,358*(1.0227*$BZ646-1.882)*((1/(BT646+273))-0.00068)+1.84,IF(BN646&lt;Dzsedb+Dzucb,BQ646*(1+c_b*BV646)/(1+bucb*BT646),IF(BN646&lt;Dzsedb+Dzucb+Dzlcb,BQ646*(1+c_b*BV646)/(1+blcb*BT646),(BQ646*(298/(BT646+273))^0.5*(1+0.032*BW646*0.001)+(0.368*10^-9*(BT646+273)^3)))))</f>
        <v>2.8805938234770321</v>
      </c>
      <c r="CC646" s="83">
        <f t="shared" si="1240"/>
        <v>2.8805938234770321</v>
      </c>
      <c r="CD646" s="143">
        <f t="shared" si="1241"/>
        <v>0.02</v>
      </c>
      <c r="CE646" s="83">
        <f t="shared" ref="CE646:CE709" si="1295">CE645-0.5*(CD646+CD645)*(dzb)*0.000001</f>
        <v>1.7756523213569939E-2</v>
      </c>
      <c r="CF646" s="84">
        <f t="shared" ref="CF646:CF709" si="1296">CF645+(CE645*(dzb)/CC645)-(0.5*CD645*0.000001*((dzb)^2)/CC645)</f>
        <v>989.87196261981001</v>
      </c>
      <c r="CG646" s="83">
        <f t="shared" si="1242"/>
        <v>0</v>
      </c>
      <c r="CH646" s="83">
        <f t="shared" ref="CH646:CH709" si="1297">IF($BN646&lt;Dzsedb,358*(1.0227*$BZ646-1.882)*((1/(CF646+273))-0.00068)+1.84,IF($BN646&lt;Dzsedb+Dzucb,$BQ646*(1+c_b*$BV646)/(1+bucb*CF646),IF($BN646&lt;Dzsedb+Dzucb+Dzlcb,$BQ646*(1+c_b*$BV646)/(1+blcb*CF646),($BQ646*(298/(CF646+273))^0.5*(1+0.032*$BW646*0.001)+(0.368*10^-9*(CF646+273)^3)))))</f>
        <v>2.8654390698667047</v>
      </c>
      <c r="CI646" s="83">
        <f t="shared" si="1243"/>
        <v>2.8654390698667047</v>
      </c>
      <c r="CJ646" s="143">
        <f t="shared" si="1244"/>
        <v>0.02</v>
      </c>
      <c r="CK646" s="83">
        <f t="shared" ref="CK646:CK709" si="1298">CK645-0.5*(CJ646+CJ645)*(dzb)*0.000001</f>
        <v>1.6948910799758667E-2</v>
      </c>
      <c r="CL646" s="84">
        <f t="shared" ref="CL646:CL709" si="1299">CL645+(CK645*(dzb)/CI645)-(0.5*CJ645*0.000001*((dzb)^2)/CI645)</f>
        <v>928.32284271541391</v>
      </c>
      <c r="CM646" s="83">
        <f t="shared" si="1245"/>
        <v>0</v>
      </c>
      <c r="CN646" s="83">
        <f t="shared" ref="CN646:CN709" si="1300">IF($BN646&lt;Dzsedb,358*(1.0227*$BZ646-1.882)*((1/(CL646+273))-0.00068)+1.84,IF($BN646&lt;Dzsedb+Dzucb,$BQ646*(1+c_b*$BV646)/(1+bucb*CL646),IF($BN646&lt;Dzsedb+Dzucb+Dzlcb,$BQ646*(1+c_b*$BV646)/(1+blcb*CL646),($BQ646*(298/(CL646+273))^0.5*(1+0.032*$BW646*0.001)+(0.368*10^-9*(CL646+273)^3)))))</f>
        <v>2.8160026481428924</v>
      </c>
      <c r="CO646" s="83">
        <f t="shared" si="1246"/>
        <v>2.8160026481428924</v>
      </c>
      <c r="CP646" s="143">
        <f t="shared" si="1247"/>
        <v>0.02</v>
      </c>
      <c r="CQ646" s="83">
        <f t="shared" ref="CQ646:CQ709" si="1301">CQ645-0.5*(CP646+CP645)*(dzb)*0.000001</f>
        <v>1.7108564504283965E-2</v>
      </c>
      <c r="CR646" s="84">
        <f t="shared" ref="CR646:CR709" si="1302">CR645+(CQ645*(dzb)/CO645)-(0.5*CP645*0.000001*((dzb)^2)/CO645)</f>
        <v>916.5260718500939</v>
      </c>
      <c r="CS646" s="83">
        <f t="shared" si="1248"/>
        <v>0</v>
      </c>
      <c r="CT646" s="83">
        <f t="shared" ref="CT646:CT709" si="1303">IF($BN646&lt;Dzsedb,358*(1.0227*$BZ646-1.882)*((1/(CR646+273))-0.00068)+1.84,IF($BN646&lt;Dzsedb+Dzucb,$BQ646*(1+c_b*$BV646)/(1+bucb*CR646),IF($BN646&lt;Dzsedb+Dzucb+Dzlcb,$BQ646*(1+c_b*$BV646)/(1+blcb*CR646),($BQ646*(298/(CR646+273))^0.5*(1+0.032*$BW646*0.001)+(0.368*10^-9*(CR646+273)^3)))))</f>
        <v>2.808164362847398</v>
      </c>
      <c r="CU646" s="83">
        <f t="shared" si="1249"/>
        <v>2.808164362847398</v>
      </c>
      <c r="CV646" s="143">
        <f t="shared" si="1250"/>
        <v>0.02</v>
      </c>
      <c r="CW646" s="83">
        <f t="shared" ref="CW646:CW709" si="1304">CW645-0.5*(CV646+CV645)*(dzb)*0.000001</f>
        <v>1.7136526987184028E-2</v>
      </c>
      <c r="CX646" s="84">
        <f t="shared" ref="CX646:CX709" si="1305">CX645+(CW645*(dzb)/CU645)-(0.5*CV645*0.000001*((dzb)^2)/CU645)</f>
        <v>915.39260876953233</v>
      </c>
      <c r="CY646" s="83">
        <f t="shared" si="1251"/>
        <v>0</v>
      </c>
      <c r="CZ646" s="83">
        <f t="shared" ref="CZ646:CZ709" si="1306">IF($BN646&lt;Dzsedb,358*(1.0227*$BZ646-1.882)*((1/(CX646+273))-0.00068)+1.84,IF($BN646&lt;Dzsedb+Dzucb,$BQ646*(1+c_b*$BV646)/(1+bucb*CX646),IF($BN646&lt;Dzsedb+Dzucb+Dzlcb,$BQ646*(1+c_b*$BV646)/(1+blcb*CX646),($BQ646*(298/(CX646+273))^0.5*(1+0.032*$BW646*0.001)+(0.368*10^-9*(CX646+273)^3)))))</f>
        <v>2.8074389837008145</v>
      </c>
      <c r="DA646" s="83">
        <f t="shared" si="1252"/>
        <v>2.8074389837008145</v>
      </c>
      <c r="DB646" s="143">
        <f t="shared" si="1253"/>
        <v>0.02</v>
      </c>
      <c r="DC646" s="83">
        <f t="shared" ref="DC646:DC709" si="1307">DC645-0.5*(DB646+DB645)*(dzb)*0.000001</f>
        <v>1.713744676732596E-2</v>
      </c>
      <c r="DD646" s="84">
        <f t="shared" ref="DD646:DD709" si="1308">DD645+(DC645*(dzb)/DA645)-(0.5*DB645*0.000001*((dzb)^2)/DA645)</f>
        <v>915.34434178194999</v>
      </c>
      <c r="DE646" s="86">
        <f t="shared" si="1254"/>
        <v>3309.4605260599019</v>
      </c>
      <c r="DF646" s="86">
        <f t="shared" si="1255"/>
        <v>1323.7842104239608</v>
      </c>
      <c r="DG646" s="86">
        <f t="shared" si="1256"/>
        <v>827.36513151497547</v>
      </c>
      <c r="DH646" s="86">
        <f t="shared" si="1257"/>
        <v>0.15394661677936597</v>
      </c>
      <c r="DI646" s="86">
        <f t="shared" si="1258"/>
        <v>0.22625740143551065</v>
      </c>
      <c r="DJ646" s="86">
        <f t="shared" si="1259"/>
        <v>7.199624681783348</v>
      </c>
      <c r="DK646" s="86">
        <f t="shared" si="1260"/>
        <v>-566.66746108378925</v>
      </c>
      <c r="DL646" s="86">
        <f t="shared" si="1198"/>
        <v>-566.66746108378925</v>
      </c>
      <c r="DM646" s="86">
        <f t="shared" si="1261"/>
        <v>-566.66746108378925</v>
      </c>
      <c r="DN646" s="85">
        <f t="shared" si="1262"/>
        <v>0</v>
      </c>
      <c r="DO646" s="85">
        <f t="shared" ref="DO646:DO709" si="1309">DN646*$BN$6</f>
        <v>0</v>
      </c>
      <c r="DP646" s="85">
        <f t="shared" si="1263"/>
        <v>0</v>
      </c>
      <c r="DQ646" s="85">
        <f t="shared" ref="DQ646:DQ709" si="1310">DP646*$BN$6</f>
        <v>0</v>
      </c>
      <c r="DR646" s="85">
        <f t="shared" si="1264"/>
        <v>0</v>
      </c>
      <c r="DS646" s="85">
        <f t="shared" ref="DS646:DS709" si="1311">DR646*$BN$6</f>
        <v>0</v>
      </c>
      <c r="DT646" s="81"/>
      <c r="DU646" s="81"/>
      <c r="DV646" s="81">
        <f t="shared" ref="DV646:DV709" si="1312">DN646*-1</f>
        <v>0</v>
      </c>
      <c r="DW646" s="100"/>
    </row>
    <row r="647" spans="1:127" x14ac:dyDescent="0.2">
      <c r="A647" s="59">
        <f t="shared" si="1265"/>
        <v>85.599999999999753</v>
      </c>
      <c r="B647" s="44">
        <f t="shared" si="1266"/>
        <v>85599.999999999753</v>
      </c>
      <c r="C647" s="52">
        <f t="shared" si="1200"/>
        <v>133.33333333333334</v>
      </c>
      <c r="D647" s="50">
        <f t="shared" si="1201"/>
        <v>4</v>
      </c>
      <c r="E647" s="44">
        <f t="shared" si="1202"/>
        <v>4.13</v>
      </c>
      <c r="F647" s="47">
        <f t="shared" si="1203"/>
        <v>0.02</v>
      </c>
      <c r="G647" s="52">
        <f t="shared" si="1267"/>
        <v>2.413689176228891E-2</v>
      </c>
      <c r="H647" s="57">
        <f t="shared" si="1268"/>
        <v>779.95892760363154</v>
      </c>
      <c r="I647" s="52">
        <f t="shared" si="1269"/>
        <v>0</v>
      </c>
      <c r="J647" s="54">
        <f t="shared" si="1270"/>
        <v>2557.7392732611934</v>
      </c>
      <c r="K647" s="46">
        <f t="shared" ref="K647:K710" si="1313">J647-I647</f>
        <v>2557.7392732611934</v>
      </c>
      <c r="L647" s="80">
        <f t="shared" si="1204"/>
        <v>0</v>
      </c>
      <c r="M647" s="142">
        <f t="shared" si="1205"/>
        <v>0</v>
      </c>
      <c r="N647" s="60">
        <f t="shared" si="1206"/>
        <v>4.13</v>
      </c>
      <c r="O647" s="53">
        <f t="shared" si="1207"/>
        <v>0</v>
      </c>
      <c r="P647" s="58">
        <f t="shared" si="1271"/>
        <v>2.8065596046439918</v>
      </c>
      <c r="Q647" s="49">
        <f t="shared" si="1208"/>
        <v>2.8065596046439918</v>
      </c>
      <c r="R647" s="143">
        <f t="shared" si="1209"/>
        <v>0.02</v>
      </c>
      <c r="S647" s="51">
        <f t="shared" si="1272"/>
        <v>1.8696702263220549E-2</v>
      </c>
      <c r="T647" s="57">
        <f t="shared" si="1273"/>
        <v>799.314068893524</v>
      </c>
      <c r="U647" s="53">
        <f t="shared" si="1210"/>
        <v>0</v>
      </c>
      <c r="V647" s="58">
        <f t="shared" si="1274"/>
        <v>2.8091395809337447</v>
      </c>
      <c r="W647" s="49">
        <f t="shared" si="1211"/>
        <v>2.8091395809337447</v>
      </c>
      <c r="X647" s="143">
        <f t="shared" si="1212"/>
        <v>0.02</v>
      </c>
      <c r="Y647" s="51">
        <f t="shared" si="1275"/>
        <v>1.8101880481964795E-2</v>
      </c>
      <c r="Z647" s="57">
        <f t="shared" si="1276"/>
        <v>782.40499278963853</v>
      </c>
      <c r="AA647" s="53">
        <f t="shared" si="1213"/>
        <v>0</v>
      </c>
      <c r="AB647" s="58">
        <f t="shared" si="1277"/>
        <v>2.8068045575100462</v>
      </c>
      <c r="AC647" s="49">
        <f t="shared" si="1214"/>
        <v>2.8068045575100462</v>
      </c>
      <c r="AD647" s="143">
        <f t="shared" si="1215"/>
        <v>0.02</v>
      </c>
      <c r="AE647" s="49">
        <f t="shared" ref="AE647:AE710" si="1314">AE646-0.5*(AD647+AD646)*($B647-$B646)*0.000001</f>
        <v>1.8049190633115796E-2</v>
      </c>
      <c r="AF647" s="57">
        <f t="shared" si="1278"/>
        <v>779.31066543149416</v>
      </c>
      <c r="AG647" s="53">
        <f t="shared" si="1216"/>
        <v>0</v>
      </c>
      <c r="AH647" s="58">
        <f t="shared" si="1279"/>
        <v>2.8064986301717032</v>
      </c>
      <c r="AI647" s="49">
        <f t="shared" si="1217"/>
        <v>2.8064986301717032</v>
      </c>
      <c r="AJ647" s="143">
        <f t="shared" si="1218"/>
        <v>0.02</v>
      </c>
      <c r="AK647" s="51">
        <f t="shared" si="1280"/>
        <v>1.8049748957977198E-2</v>
      </c>
      <c r="AL647" s="57">
        <f t="shared" si="1281"/>
        <v>778.98243583831061</v>
      </c>
      <c r="AM647" s="53">
        <f t="shared" si="1219"/>
        <v>0</v>
      </c>
      <c r="AN647" s="58">
        <f t="shared" si="1282"/>
        <v>2.806468387838621</v>
      </c>
      <c r="AO647" s="49">
        <f t="shared" si="1220"/>
        <v>2.806468387838621</v>
      </c>
      <c r="AP647" s="143">
        <f t="shared" si="1221"/>
        <v>0.02</v>
      </c>
      <c r="AQ647" s="51">
        <f t="shared" si="1283"/>
        <v>1.8050044607709394E-2</v>
      </c>
      <c r="AR647" s="57">
        <f t="shared" si="1284"/>
        <v>778.95326204908224</v>
      </c>
      <c r="AS647" s="44">
        <f t="shared" si="1222"/>
        <v>4603.9306918701477</v>
      </c>
      <c r="AT647" s="44">
        <f t="shared" si="1223"/>
        <v>1841.572276748059</v>
      </c>
      <c r="AU647" s="44">
        <f t="shared" si="1224"/>
        <v>1150.9826729675369</v>
      </c>
      <c r="AV647" s="47">
        <f t="shared" si="1225"/>
        <v>0.95628992791445733</v>
      </c>
      <c r="AW647" s="47">
        <f t="shared" si="1226"/>
        <v>5.0395413819301744</v>
      </c>
      <c r="AX647" s="86">
        <f t="shared" si="1227"/>
        <v>67.00959510795667</v>
      </c>
      <c r="AY647" s="86">
        <f t="shared" si="1228"/>
        <v>13.997243806124551</v>
      </c>
      <c r="AZ647" s="10">
        <f t="shared" si="1285"/>
        <v>13.997243806124551</v>
      </c>
      <c r="BA647" s="44">
        <f t="shared" si="1229"/>
        <v>13.997243806124551</v>
      </c>
      <c r="BB647" s="9">
        <f t="shared" si="1230"/>
        <v>13.997243806124551</v>
      </c>
      <c r="BC647" s="45">
        <f t="shared" si="1199"/>
        <v>1866.2991741499402</v>
      </c>
      <c r="BD647" s="9">
        <f t="shared" si="1231"/>
        <v>13.997243806124551</v>
      </c>
      <c r="BE647" s="45">
        <f t="shared" ref="BE647:BE710" si="1315">BD647*$B$6</f>
        <v>1866.2991741499402</v>
      </c>
      <c r="BF647" s="9">
        <f t="shared" si="1232"/>
        <v>13.997243806124551</v>
      </c>
      <c r="BG647" s="45">
        <f t="shared" ref="BG647:BG710" si="1316">BF647*$B$6</f>
        <v>1866.2991741499402</v>
      </c>
      <c r="BH647" s="58"/>
      <c r="BI647" s="58"/>
      <c r="BJ647" s="58">
        <f t="shared" si="1286"/>
        <v>-13.997243806124551</v>
      </c>
      <c r="BK647" s="97"/>
      <c r="BL647" s="44"/>
      <c r="BM647" s="82">
        <f t="shared" si="1287"/>
        <v>64.2</v>
      </c>
      <c r="BN647" s="86">
        <f t="shared" si="1288"/>
        <v>64200</v>
      </c>
      <c r="BO647" s="86">
        <f t="shared" si="1289"/>
        <v>100</v>
      </c>
      <c r="BP647" s="84">
        <f t="shared" si="1233"/>
        <v>4</v>
      </c>
      <c r="BQ647" s="84">
        <f t="shared" si="1234"/>
        <v>4.13</v>
      </c>
      <c r="BR647" s="84">
        <f t="shared" si="1235"/>
        <v>0.02</v>
      </c>
      <c r="BS647" s="84">
        <f t="shared" si="1290"/>
        <v>3.1961943074937806E-2</v>
      </c>
      <c r="BT647" s="84">
        <f t="shared" si="1291"/>
        <v>1006.6000855385787</v>
      </c>
      <c r="BU647" s="84">
        <f t="shared" si="1292"/>
        <v>0</v>
      </c>
      <c r="BV647" s="83">
        <f t="shared" si="1293"/>
        <v>1841.8264811443903</v>
      </c>
      <c r="BW647" s="81">
        <f t="shared" ref="BW647:BW710" si="1317">BV647-BU647</f>
        <v>1841.8264811443903</v>
      </c>
      <c r="BX647" s="83">
        <f t="shared" si="1236"/>
        <v>0</v>
      </c>
      <c r="BY647" s="141">
        <f t="shared" si="1237"/>
        <v>0</v>
      </c>
      <c r="BZ647" s="83">
        <f t="shared" si="1238"/>
        <v>4.13</v>
      </c>
      <c r="CA647" s="83">
        <f t="shared" si="1239"/>
        <v>0</v>
      </c>
      <c r="CB647" s="83">
        <f t="shared" si="1294"/>
        <v>2.8815599676218517</v>
      </c>
      <c r="CC647" s="83">
        <f t="shared" si="1240"/>
        <v>2.8815599676218517</v>
      </c>
      <c r="CD647" s="143">
        <f t="shared" si="1241"/>
        <v>0.02</v>
      </c>
      <c r="CE647" s="83">
        <f t="shared" si="1295"/>
        <v>1.7754523213569941E-2</v>
      </c>
      <c r="CF647" s="84">
        <f t="shared" si="1296"/>
        <v>990.48834675105627</v>
      </c>
      <c r="CG647" s="83">
        <f t="shared" si="1242"/>
        <v>0</v>
      </c>
      <c r="CH647" s="83">
        <f t="shared" si="1297"/>
        <v>2.8662144389539921</v>
      </c>
      <c r="CI647" s="83">
        <f t="shared" si="1243"/>
        <v>2.8662144389539921</v>
      </c>
      <c r="CJ647" s="143">
        <f t="shared" si="1244"/>
        <v>0.02</v>
      </c>
      <c r="CK647" s="83">
        <f t="shared" si="1298"/>
        <v>1.6946910799758668E-2</v>
      </c>
      <c r="CL647" s="84">
        <f t="shared" si="1299"/>
        <v>928.91430218764583</v>
      </c>
      <c r="CM647" s="83">
        <f t="shared" si="1245"/>
        <v>0</v>
      </c>
      <c r="CN647" s="83">
        <f t="shared" si="1300"/>
        <v>2.8166225427782581</v>
      </c>
      <c r="CO647" s="83">
        <f t="shared" si="1246"/>
        <v>2.8166225427782581</v>
      </c>
      <c r="CP647" s="143">
        <f t="shared" si="1247"/>
        <v>0.02</v>
      </c>
      <c r="CQ647" s="83">
        <f t="shared" si="1301"/>
        <v>1.7106564504283966E-2</v>
      </c>
      <c r="CR647" s="84">
        <f t="shared" si="1302"/>
        <v>917.13358422283852</v>
      </c>
      <c r="CS647" s="83">
        <f t="shared" si="1248"/>
        <v>0</v>
      </c>
      <c r="CT647" s="83">
        <f t="shared" si="1303"/>
        <v>2.8087692417797228</v>
      </c>
      <c r="CU647" s="83">
        <f t="shared" si="1249"/>
        <v>2.8087692417797228</v>
      </c>
      <c r="CV647" s="143">
        <f t="shared" si="1250"/>
        <v>0.02</v>
      </c>
      <c r="CW647" s="83">
        <f t="shared" si="1304"/>
        <v>1.713452698718403E-2</v>
      </c>
      <c r="CX647" s="84">
        <f t="shared" si="1305"/>
        <v>916.00281261706675</v>
      </c>
      <c r="CY647" s="83">
        <f t="shared" si="1251"/>
        <v>0</v>
      </c>
      <c r="CZ647" s="83">
        <f t="shared" si="1306"/>
        <v>2.8080430798139995</v>
      </c>
      <c r="DA647" s="83">
        <f t="shared" si="1252"/>
        <v>2.8080430798139995</v>
      </c>
      <c r="DB647" s="143">
        <f t="shared" si="1253"/>
        <v>0.02</v>
      </c>
      <c r="DC647" s="83">
        <f t="shared" si="1307"/>
        <v>1.7135446767325962E-2</v>
      </c>
      <c r="DD647" s="84">
        <f t="shared" si="1308"/>
        <v>915.9547360546951</v>
      </c>
      <c r="DE647" s="86">
        <f t="shared" si="1254"/>
        <v>3315.2876660599027</v>
      </c>
      <c r="DF647" s="86">
        <f t="shared" si="1255"/>
        <v>1326.115066423961</v>
      </c>
      <c r="DG647" s="86">
        <f t="shared" si="1256"/>
        <v>828.82191651497567</v>
      </c>
      <c r="DH647" s="86">
        <f t="shared" si="1257"/>
        <v>0.15355304950553694</v>
      </c>
      <c r="DI647" s="86">
        <f t="shared" si="1258"/>
        <v>0.22519604785174313</v>
      </c>
      <c r="DJ647" s="86">
        <f t="shared" si="1259"/>
        <v>7.1363090775601714</v>
      </c>
      <c r="DK647" s="86">
        <f t="shared" si="1260"/>
        <v>-568.99571359940921</v>
      </c>
      <c r="DL647" s="86">
        <f t="shared" ref="DL647:DL710" si="1318">MIN(DJ647:DK647)</f>
        <v>-568.99571359940921</v>
      </c>
      <c r="DM647" s="86">
        <f t="shared" si="1261"/>
        <v>-568.99571359940921</v>
      </c>
      <c r="DN647" s="85">
        <f t="shared" si="1262"/>
        <v>0</v>
      </c>
      <c r="DO647" s="85">
        <f t="shared" si="1309"/>
        <v>0</v>
      </c>
      <c r="DP647" s="85">
        <f t="shared" si="1263"/>
        <v>0</v>
      </c>
      <c r="DQ647" s="85">
        <f t="shared" si="1310"/>
        <v>0</v>
      </c>
      <c r="DR647" s="85">
        <f t="shared" si="1264"/>
        <v>0</v>
      </c>
      <c r="DS647" s="85">
        <f t="shared" si="1311"/>
        <v>0</v>
      </c>
      <c r="DT647" s="81"/>
      <c r="DU647" s="81"/>
      <c r="DV647" s="81">
        <f t="shared" si="1312"/>
        <v>0</v>
      </c>
      <c r="DW647" s="100"/>
    </row>
    <row r="648" spans="1:127" x14ac:dyDescent="0.2">
      <c r="A648" s="59">
        <f t="shared" si="1265"/>
        <v>85.733333333333078</v>
      </c>
      <c r="B648" s="44">
        <f t="shared" si="1266"/>
        <v>85733.333333333081</v>
      </c>
      <c r="C648" s="52">
        <f t="shared" si="1200"/>
        <v>133.33333333333334</v>
      </c>
      <c r="D648" s="50">
        <f t="shared" si="1201"/>
        <v>4</v>
      </c>
      <c r="E648" s="44">
        <f t="shared" si="1202"/>
        <v>4.13</v>
      </c>
      <c r="F648" s="47">
        <f t="shared" si="1203"/>
        <v>0.02</v>
      </c>
      <c r="G648" s="52">
        <f t="shared" si="1267"/>
        <v>2.4134225095622241E-2</v>
      </c>
      <c r="H648" s="57">
        <f t="shared" si="1268"/>
        <v>780.73812238745575</v>
      </c>
      <c r="I648" s="52">
        <f t="shared" si="1269"/>
        <v>0</v>
      </c>
      <c r="J648" s="54">
        <f t="shared" si="1270"/>
        <v>2562.0556732611931</v>
      </c>
      <c r="K648" s="46">
        <f t="shared" si="1313"/>
        <v>2562.0556732611931</v>
      </c>
      <c r="L648" s="80">
        <f t="shared" si="1204"/>
        <v>0</v>
      </c>
      <c r="M648" s="142">
        <f t="shared" si="1205"/>
        <v>0</v>
      </c>
      <c r="N648" s="60">
        <f t="shared" si="1206"/>
        <v>4.13</v>
      </c>
      <c r="O648" s="53">
        <f t="shared" si="1207"/>
        <v>0</v>
      </c>
      <c r="P648" s="58">
        <f t="shared" si="1271"/>
        <v>2.8069384451806343</v>
      </c>
      <c r="Q648" s="49">
        <f t="shared" si="1208"/>
        <v>2.8069384451806343</v>
      </c>
      <c r="R648" s="143">
        <f t="shared" si="1209"/>
        <v>0.02</v>
      </c>
      <c r="S648" s="51">
        <f t="shared" si="1272"/>
        <v>1.869403559655388E-2</v>
      </c>
      <c r="T648" s="57">
        <f t="shared" si="1273"/>
        <v>800.20224381530136</v>
      </c>
      <c r="U648" s="53">
        <f t="shared" si="1210"/>
        <v>0</v>
      </c>
      <c r="V648" s="58">
        <f t="shared" si="1274"/>
        <v>2.8095937470408239</v>
      </c>
      <c r="W648" s="49">
        <f t="shared" si="1211"/>
        <v>2.8095937470408239</v>
      </c>
      <c r="X648" s="143">
        <f t="shared" si="1212"/>
        <v>0.02</v>
      </c>
      <c r="Y648" s="51">
        <f t="shared" si="1275"/>
        <v>1.8099213815298127E-2</v>
      </c>
      <c r="Z648" s="57">
        <f t="shared" si="1276"/>
        <v>783.26411930042661</v>
      </c>
      <c r="AA648" s="53">
        <f t="shared" si="1213"/>
        <v>0</v>
      </c>
      <c r="AB648" s="58">
        <f t="shared" si="1277"/>
        <v>2.8071991719121403</v>
      </c>
      <c r="AC648" s="49">
        <f t="shared" si="1214"/>
        <v>2.8071991719121403</v>
      </c>
      <c r="AD648" s="143">
        <f t="shared" si="1215"/>
        <v>0.02</v>
      </c>
      <c r="AE648" s="49">
        <f t="shared" si="1314"/>
        <v>1.8046523966449127E-2</v>
      </c>
      <c r="AF648" s="57">
        <f t="shared" si="1278"/>
        <v>780.16800370496458</v>
      </c>
      <c r="AG648" s="53">
        <f t="shared" si="1216"/>
        <v>0</v>
      </c>
      <c r="AH648" s="58">
        <f t="shared" si="1279"/>
        <v>2.8068830682173243</v>
      </c>
      <c r="AI648" s="49">
        <f t="shared" si="1217"/>
        <v>2.8068830682173243</v>
      </c>
      <c r="AJ648" s="143">
        <f t="shared" si="1218"/>
        <v>0.02</v>
      </c>
      <c r="AK648" s="51">
        <f t="shared" si="1280"/>
        <v>1.804708229131053E-2</v>
      </c>
      <c r="AL648" s="57">
        <f t="shared" si="1281"/>
        <v>779.83989409278763</v>
      </c>
      <c r="AM648" s="53">
        <f t="shared" si="1219"/>
        <v>0</v>
      </c>
      <c r="AN648" s="58">
        <f t="shared" si="1282"/>
        <v>2.8068517776595718</v>
      </c>
      <c r="AO648" s="49">
        <f t="shared" si="1220"/>
        <v>2.8068517776595718</v>
      </c>
      <c r="AP648" s="143">
        <f t="shared" si="1221"/>
        <v>0.02</v>
      </c>
      <c r="AQ648" s="51">
        <f t="shared" si="1283"/>
        <v>1.8047377941042726E-2</v>
      </c>
      <c r="AR648" s="57">
        <f t="shared" si="1284"/>
        <v>779.81074358958767</v>
      </c>
      <c r="AS648" s="44">
        <f t="shared" si="1222"/>
        <v>4611.7002118701475</v>
      </c>
      <c r="AT648" s="44">
        <f t="shared" si="1223"/>
        <v>1844.680084748059</v>
      </c>
      <c r="AU648" s="44">
        <f t="shared" si="1224"/>
        <v>1152.9250529675369</v>
      </c>
      <c r="AV648" s="47">
        <f t="shared" si="1225"/>
        <v>0.95128390036026622</v>
      </c>
      <c r="AW648" s="47">
        <f t="shared" si="1226"/>
        <v>4.9900642034417952</v>
      </c>
      <c r="AX648" s="86">
        <f t="shared" si="1227"/>
        <v>65.957156469996647</v>
      </c>
      <c r="AY648" s="86">
        <f t="shared" si="1228"/>
        <v>13.63756400022622</v>
      </c>
      <c r="AZ648" s="10">
        <f t="shared" si="1285"/>
        <v>13.63756400022622</v>
      </c>
      <c r="BA648" s="44">
        <f t="shared" si="1229"/>
        <v>13.63756400022622</v>
      </c>
      <c r="BB648" s="9">
        <f t="shared" si="1230"/>
        <v>13.63756400022622</v>
      </c>
      <c r="BC648" s="45">
        <f t="shared" ref="BC648:BC711" si="1319">BB648*$B$6</f>
        <v>1818.3418666968296</v>
      </c>
      <c r="BD648" s="9">
        <f t="shared" si="1231"/>
        <v>13.63756400022622</v>
      </c>
      <c r="BE648" s="45">
        <f t="shared" si="1315"/>
        <v>1818.3418666968296</v>
      </c>
      <c r="BF648" s="9">
        <f t="shared" si="1232"/>
        <v>13.63756400022622</v>
      </c>
      <c r="BG648" s="45">
        <f t="shared" si="1316"/>
        <v>1818.3418666968296</v>
      </c>
      <c r="BH648" s="58"/>
      <c r="BI648" s="58"/>
      <c r="BJ648" s="58">
        <f t="shared" si="1286"/>
        <v>-13.63756400022622</v>
      </c>
      <c r="BK648" s="97"/>
      <c r="BL648" s="44"/>
      <c r="BM648" s="82">
        <f t="shared" si="1287"/>
        <v>64.3</v>
      </c>
      <c r="BN648" s="86">
        <f t="shared" si="1288"/>
        <v>64300</v>
      </c>
      <c r="BO648" s="86">
        <f t="shared" si="1289"/>
        <v>100</v>
      </c>
      <c r="BP648" s="84">
        <f t="shared" si="1233"/>
        <v>4</v>
      </c>
      <c r="BQ648" s="84">
        <f t="shared" si="1234"/>
        <v>4.13</v>
      </c>
      <c r="BR648" s="84">
        <f t="shared" si="1235"/>
        <v>0.02</v>
      </c>
      <c r="BS648" s="84">
        <f t="shared" si="1290"/>
        <v>3.1959943074937804E-2</v>
      </c>
      <c r="BT648" s="84">
        <f t="shared" si="1291"/>
        <v>1007.3739582522576</v>
      </c>
      <c r="BU648" s="84">
        <f t="shared" si="1292"/>
        <v>0</v>
      </c>
      <c r="BV648" s="83">
        <f t="shared" si="1293"/>
        <v>1845.0637811443903</v>
      </c>
      <c r="BW648" s="81">
        <f t="shared" si="1317"/>
        <v>1845.0637811443903</v>
      </c>
      <c r="BX648" s="83">
        <f t="shared" si="1236"/>
        <v>0</v>
      </c>
      <c r="BY648" s="141">
        <f t="shared" si="1237"/>
        <v>0</v>
      </c>
      <c r="BZ648" s="83">
        <f t="shared" si="1238"/>
        <v>4.13</v>
      </c>
      <c r="CA648" s="83">
        <f t="shared" si="1239"/>
        <v>0</v>
      </c>
      <c r="CB648" s="83">
        <f t="shared" si="1294"/>
        <v>2.8825282104358916</v>
      </c>
      <c r="CC648" s="83">
        <f t="shared" si="1240"/>
        <v>2.8825282104358916</v>
      </c>
      <c r="CD648" s="143">
        <f t="shared" si="1241"/>
        <v>0.02</v>
      </c>
      <c r="CE648" s="83">
        <f t="shared" si="1295"/>
        <v>1.7752523213569942E-2</v>
      </c>
      <c r="CF648" s="84">
        <f t="shared" si="1296"/>
        <v>991.10445481103261</v>
      </c>
      <c r="CG648" s="83">
        <f t="shared" si="1242"/>
        <v>0</v>
      </c>
      <c r="CH648" s="83">
        <f t="shared" si="1297"/>
        <v>2.8669908905695025</v>
      </c>
      <c r="CI648" s="83">
        <f t="shared" si="1243"/>
        <v>2.8669908905695025</v>
      </c>
      <c r="CJ648" s="143">
        <f t="shared" si="1244"/>
        <v>0.02</v>
      </c>
      <c r="CK648" s="83">
        <f t="shared" si="1298"/>
        <v>1.694491079975867E-2</v>
      </c>
      <c r="CL648" s="84">
        <f t="shared" si="1299"/>
        <v>929.50553187965534</v>
      </c>
      <c r="CM648" s="83">
        <f t="shared" si="1245"/>
        <v>0</v>
      </c>
      <c r="CN648" s="83">
        <f t="shared" si="1300"/>
        <v>2.8172434976671616</v>
      </c>
      <c r="CO648" s="83">
        <f t="shared" si="1246"/>
        <v>2.8172434976671616</v>
      </c>
      <c r="CP648" s="143">
        <f t="shared" si="1247"/>
        <v>0.02</v>
      </c>
      <c r="CQ648" s="83">
        <f t="shared" si="1301"/>
        <v>1.7104564504283968E-2</v>
      </c>
      <c r="CR648" s="84">
        <f t="shared" si="1302"/>
        <v>917.74089188456776</v>
      </c>
      <c r="CS648" s="83">
        <f t="shared" si="1248"/>
        <v>0</v>
      </c>
      <c r="CT648" s="83">
        <f t="shared" si="1303"/>
        <v>2.8093752765998734</v>
      </c>
      <c r="CU648" s="83">
        <f t="shared" si="1249"/>
        <v>2.8093752765998734</v>
      </c>
      <c r="CV648" s="143">
        <f t="shared" si="1250"/>
        <v>0.02</v>
      </c>
      <c r="CW648" s="83">
        <f t="shared" si="1304"/>
        <v>1.7132526987184031E-2</v>
      </c>
      <c r="CX648" s="84">
        <f t="shared" si="1305"/>
        <v>916.61281384936194</v>
      </c>
      <c r="CY648" s="83">
        <f t="shared" si="1251"/>
        <v>0</v>
      </c>
      <c r="CZ648" s="83">
        <f t="shared" si="1306"/>
        <v>2.8086483459020339</v>
      </c>
      <c r="DA648" s="83">
        <f t="shared" si="1252"/>
        <v>2.8086483459020339</v>
      </c>
      <c r="DB648" s="143">
        <f t="shared" si="1253"/>
        <v>0.02</v>
      </c>
      <c r="DC648" s="83">
        <f t="shared" si="1307"/>
        <v>1.7133446767325963E-2</v>
      </c>
      <c r="DD648" s="84">
        <f t="shared" si="1308"/>
        <v>916.56492778894949</v>
      </c>
      <c r="DE648" s="86">
        <f t="shared" si="1254"/>
        <v>3321.1148060599025</v>
      </c>
      <c r="DF648" s="86">
        <f t="shared" si="1255"/>
        <v>1328.4459224239611</v>
      </c>
      <c r="DG648" s="86">
        <f t="shared" si="1256"/>
        <v>830.27870151497564</v>
      </c>
      <c r="DH648" s="86">
        <f t="shared" si="1257"/>
        <v>0.1531610206351316</v>
      </c>
      <c r="DI648" s="86">
        <f t="shared" si="1258"/>
        <v>0.22414110370497917</v>
      </c>
      <c r="DJ648" s="86">
        <f t="shared" si="1259"/>
        <v>7.0736351124302974</v>
      </c>
      <c r="DK648" s="86">
        <f t="shared" si="1260"/>
        <v>-571.32259629031557</v>
      </c>
      <c r="DL648" s="86">
        <f t="shared" si="1318"/>
        <v>-571.32259629031557</v>
      </c>
      <c r="DM648" s="86">
        <f t="shared" si="1261"/>
        <v>-571.32259629031557</v>
      </c>
      <c r="DN648" s="85">
        <f t="shared" si="1262"/>
        <v>0</v>
      </c>
      <c r="DO648" s="85">
        <f t="shared" si="1309"/>
        <v>0</v>
      </c>
      <c r="DP648" s="85">
        <f t="shared" si="1263"/>
        <v>0</v>
      </c>
      <c r="DQ648" s="85">
        <f t="shared" si="1310"/>
        <v>0</v>
      </c>
      <c r="DR648" s="85">
        <f t="shared" si="1264"/>
        <v>0</v>
      </c>
      <c r="DS648" s="85">
        <f t="shared" si="1311"/>
        <v>0</v>
      </c>
      <c r="DT648" s="81"/>
      <c r="DU648" s="81"/>
      <c r="DV648" s="81">
        <f t="shared" si="1312"/>
        <v>0</v>
      </c>
      <c r="DW648" s="100"/>
    </row>
    <row r="649" spans="1:127" x14ac:dyDescent="0.2">
      <c r="A649" s="59">
        <f t="shared" si="1265"/>
        <v>85.866666666666418</v>
      </c>
      <c r="B649" s="44">
        <f t="shared" si="1266"/>
        <v>85866.66666666641</v>
      </c>
      <c r="C649" s="52">
        <f t="shared" si="1200"/>
        <v>133.33333333333334</v>
      </c>
      <c r="D649" s="50">
        <f t="shared" si="1201"/>
        <v>4</v>
      </c>
      <c r="E649" s="44">
        <f t="shared" si="1202"/>
        <v>4.13</v>
      </c>
      <c r="F649" s="47">
        <f t="shared" si="1203"/>
        <v>0.02</v>
      </c>
      <c r="G649" s="52">
        <f t="shared" si="1267"/>
        <v>2.4131558428955573E-2</v>
      </c>
      <c r="H649" s="57">
        <f t="shared" si="1268"/>
        <v>781.51723108034639</v>
      </c>
      <c r="I649" s="52">
        <f t="shared" si="1269"/>
        <v>0</v>
      </c>
      <c r="J649" s="54">
        <f t="shared" si="1270"/>
        <v>2566.3720732611932</v>
      </c>
      <c r="K649" s="46">
        <f t="shared" si="1313"/>
        <v>2566.3720732611932</v>
      </c>
      <c r="L649" s="80">
        <f t="shared" si="1204"/>
        <v>0</v>
      </c>
      <c r="M649" s="142">
        <f t="shared" si="1205"/>
        <v>0</v>
      </c>
      <c r="N649" s="60">
        <f t="shared" si="1206"/>
        <v>4.13</v>
      </c>
      <c r="O649" s="53">
        <f t="shared" si="1207"/>
        <v>0</v>
      </c>
      <c r="P649" s="58">
        <f t="shared" si="1271"/>
        <v>2.8073194398418155</v>
      </c>
      <c r="Q649" s="49">
        <f t="shared" si="1208"/>
        <v>2.8073194398418155</v>
      </c>
      <c r="R649" s="143">
        <f t="shared" si="1209"/>
        <v>0.02</v>
      </c>
      <c r="S649" s="51">
        <f t="shared" si="1272"/>
        <v>1.8691368929887212E-2</v>
      </c>
      <c r="T649" s="57">
        <f t="shared" si="1273"/>
        <v>801.09017219365319</v>
      </c>
      <c r="U649" s="53">
        <f t="shared" si="1210"/>
        <v>0</v>
      </c>
      <c r="V649" s="58">
        <f t="shared" si="1274"/>
        <v>2.8100506994063199</v>
      </c>
      <c r="W649" s="49">
        <f t="shared" si="1211"/>
        <v>2.8100506994063199</v>
      </c>
      <c r="X649" s="143">
        <f t="shared" si="1212"/>
        <v>0.02</v>
      </c>
      <c r="Y649" s="51">
        <f t="shared" si="1275"/>
        <v>1.8096547148631459E-2</v>
      </c>
      <c r="Z649" s="57">
        <f t="shared" si="1276"/>
        <v>784.12298038433607</v>
      </c>
      <c r="AA649" s="53">
        <f t="shared" si="1213"/>
        <v>0</v>
      </c>
      <c r="AB649" s="58">
        <f t="shared" si="1277"/>
        <v>2.8075964093807362</v>
      </c>
      <c r="AC649" s="49">
        <f t="shared" si="1214"/>
        <v>2.8075964093807362</v>
      </c>
      <c r="AD649" s="143">
        <f t="shared" si="1215"/>
        <v>0.02</v>
      </c>
      <c r="AE649" s="49">
        <f t="shared" si="1314"/>
        <v>1.8043857299782459E-2</v>
      </c>
      <c r="AF649" s="57">
        <f t="shared" si="1278"/>
        <v>781.02509480196363</v>
      </c>
      <c r="AG649" s="53">
        <f t="shared" si="1216"/>
        <v>0</v>
      </c>
      <c r="AH649" s="58">
        <f t="shared" si="1279"/>
        <v>2.8072701253564079</v>
      </c>
      <c r="AI649" s="49">
        <f t="shared" si="1217"/>
        <v>2.8072701253564079</v>
      </c>
      <c r="AJ649" s="143">
        <f t="shared" si="1218"/>
        <v>0.02</v>
      </c>
      <c r="AK649" s="51">
        <f t="shared" si="1280"/>
        <v>1.8044415624643862E-2</v>
      </c>
      <c r="AL649" s="57">
        <f t="shared" si="1281"/>
        <v>780.69710823480455</v>
      </c>
      <c r="AM649" s="53">
        <f t="shared" si="1219"/>
        <v>0</v>
      </c>
      <c r="AN649" s="58">
        <f t="shared" si="1282"/>
        <v>2.807237788240176</v>
      </c>
      <c r="AO649" s="49">
        <f t="shared" si="1220"/>
        <v>2.807237788240176</v>
      </c>
      <c r="AP649" s="143">
        <f t="shared" si="1221"/>
        <v>0.02</v>
      </c>
      <c r="AQ649" s="51">
        <f t="shared" si="1283"/>
        <v>1.8044711274376058E-2</v>
      </c>
      <c r="AR649" s="57">
        <f t="shared" si="1284"/>
        <v>780.66798133195039</v>
      </c>
      <c r="AS649" s="44">
        <f t="shared" si="1222"/>
        <v>4619.4697318701474</v>
      </c>
      <c r="AT649" s="44">
        <f t="shared" si="1223"/>
        <v>1847.787892748059</v>
      </c>
      <c r="AU649" s="44">
        <f t="shared" si="1224"/>
        <v>1154.8674329675368</v>
      </c>
      <c r="AV649" s="47">
        <f t="shared" si="1225"/>
        <v>0.94631357128678761</v>
      </c>
      <c r="AW649" s="47">
        <f t="shared" si="1226"/>
        <v>4.9411659556447667</v>
      </c>
      <c r="AX649" s="86">
        <f t="shared" si="1227"/>
        <v>64.923211480656491</v>
      </c>
      <c r="AY649" s="86">
        <f t="shared" si="1228"/>
        <v>13.282809583707417</v>
      </c>
      <c r="AZ649" s="10">
        <f t="shared" si="1285"/>
        <v>13.282809583707417</v>
      </c>
      <c r="BA649" s="44">
        <f t="shared" si="1229"/>
        <v>13.282809583707417</v>
      </c>
      <c r="BB649" s="9">
        <f t="shared" si="1230"/>
        <v>13.282809583707417</v>
      </c>
      <c r="BC649" s="45">
        <f t="shared" si="1319"/>
        <v>1771.0412778276557</v>
      </c>
      <c r="BD649" s="9">
        <f t="shared" si="1231"/>
        <v>13.282809583707417</v>
      </c>
      <c r="BE649" s="45">
        <f t="shared" si="1315"/>
        <v>1771.0412778276557</v>
      </c>
      <c r="BF649" s="9">
        <f t="shared" si="1232"/>
        <v>13.282809583707417</v>
      </c>
      <c r="BG649" s="45">
        <f t="shared" si="1316"/>
        <v>1771.0412778276557</v>
      </c>
      <c r="BH649" s="58"/>
      <c r="BI649" s="58"/>
      <c r="BJ649" s="58">
        <f t="shared" si="1286"/>
        <v>-13.282809583707417</v>
      </c>
      <c r="BK649" s="97"/>
      <c r="BL649" s="44"/>
      <c r="BM649" s="82">
        <f t="shared" si="1287"/>
        <v>64.400000000000006</v>
      </c>
      <c r="BN649" s="86">
        <f t="shared" si="1288"/>
        <v>64400</v>
      </c>
      <c r="BO649" s="86">
        <f t="shared" si="1289"/>
        <v>100</v>
      </c>
      <c r="BP649" s="84">
        <f t="shared" si="1233"/>
        <v>4</v>
      </c>
      <c r="BQ649" s="84">
        <f t="shared" si="1234"/>
        <v>4.13</v>
      </c>
      <c r="BR649" s="84">
        <f t="shared" si="1235"/>
        <v>0.02</v>
      </c>
      <c r="BS649" s="84">
        <f t="shared" si="1290"/>
        <v>3.1957943074937802E-2</v>
      </c>
      <c r="BT649" s="84">
        <f t="shared" si="1291"/>
        <v>1008.1477825397862</v>
      </c>
      <c r="BU649" s="84">
        <f t="shared" si="1292"/>
        <v>0</v>
      </c>
      <c r="BV649" s="83">
        <f t="shared" si="1293"/>
        <v>1848.3010811443903</v>
      </c>
      <c r="BW649" s="81">
        <f t="shared" si="1317"/>
        <v>1848.3010811443903</v>
      </c>
      <c r="BX649" s="83">
        <f t="shared" si="1236"/>
        <v>0</v>
      </c>
      <c r="BY649" s="141">
        <f t="shared" si="1237"/>
        <v>0</v>
      </c>
      <c r="BZ649" s="83">
        <f t="shared" si="1238"/>
        <v>4.13</v>
      </c>
      <c r="CA649" s="83">
        <f t="shared" si="1239"/>
        <v>0</v>
      </c>
      <c r="CB649" s="83">
        <f t="shared" si="1294"/>
        <v>2.8834985518231488</v>
      </c>
      <c r="CC649" s="83">
        <f t="shared" si="1240"/>
        <v>2.8834985518231488</v>
      </c>
      <c r="CD649" s="143">
        <f t="shared" si="1241"/>
        <v>0.02</v>
      </c>
      <c r="CE649" s="83">
        <f t="shared" si="1295"/>
        <v>1.7750523213569944E-2</v>
      </c>
      <c r="CF649" s="84">
        <f t="shared" si="1296"/>
        <v>991.72028653643611</v>
      </c>
      <c r="CG649" s="83">
        <f t="shared" si="1242"/>
        <v>0</v>
      </c>
      <c r="CH649" s="83">
        <f t="shared" si="1297"/>
        <v>2.8677684227707116</v>
      </c>
      <c r="CI649" s="83">
        <f t="shared" si="1243"/>
        <v>2.8677684227707116</v>
      </c>
      <c r="CJ649" s="143">
        <f t="shared" si="1244"/>
        <v>0.02</v>
      </c>
      <c r="CK649" s="83">
        <f t="shared" si="1298"/>
        <v>1.6942910799758671E-2</v>
      </c>
      <c r="CL649" s="84">
        <f t="shared" si="1299"/>
        <v>930.0965316925774</v>
      </c>
      <c r="CM649" s="83">
        <f t="shared" si="1245"/>
        <v>0</v>
      </c>
      <c r="CN649" s="83">
        <f t="shared" si="1300"/>
        <v>2.8178655113463797</v>
      </c>
      <c r="CO649" s="83">
        <f t="shared" si="1246"/>
        <v>2.8178655113463797</v>
      </c>
      <c r="CP649" s="143">
        <f t="shared" si="1247"/>
        <v>0.02</v>
      </c>
      <c r="CQ649" s="83">
        <f t="shared" si="1301"/>
        <v>1.7102564504283969E-2</v>
      </c>
      <c r="CR649" s="84">
        <f t="shared" si="1302"/>
        <v>918.34799469688937</v>
      </c>
      <c r="CS649" s="83">
        <f t="shared" si="1248"/>
        <v>0</v>
      </c>
      <c r="CT649" s="83">
        <f t="shared" si="1303"/>
        <v>2.8099824659361685</v>
      </c>
      <c r="CU649" s="83">
        <f t="shared" si="1249"/>
        <v>2.8099824659361685</v>
      </c>
      <c r="CV649" s="143">
        <f t="shared" si="1250"/>
        <v>0.02</v>
      </c>
      <c r="CW649" s="83">
        <f t="shared" si="1304"/>
        <v>1.7130526987184033E-2</v>
      </c>
      <c r="CX649" s="84">
        <f t="shared" si="1305"/>
        <v>917.22261230277172</v>
      </c>
      <c r="CY649" s="83">
        <f t="shared" si="1251"/>
        <v>0</v>
      </c>
      <c r="CZ649" s="83">
        <f t="shared" si="1306"/>
        <v>2.8092547805841321</v>
      </c>
      <c r="DA649" s="83">
        <f t="shared" si="1252"/>
        <v>2.8092547805841321</v>
      </c>
      <c r="DB649" s="143">
        <f t="shared" si="1253"/>
        <v>0.02</v>
      </c>
      <c r="DC649" s="83">
        <f t="shared" si="1307"/>
        <v>1.7131446767325965E-2</v>
      </c>
      <c r="DD649" s="84">
        <f t="shared" si="1308"/>
        <v>917.17491681774061</v>
      </c>
      <c r="DE649" s="86">
        <f t="shared" si="1254"/>
        <v>3326.9419460599024</v>
      </c>
      <c r="DF649" s="86">
        <f t="shared" si="1255"/>
        <v>1330.7767784239609</v>
      </c>
      <c r="DG649" s="86">
        <f t="shared" si="1256"/>
        <v>831.73548651497561</v>
      </c>
      <c r="DH649" s="86">
        <f t="shared" si="1257"/>
        <v>0.15277052261014182</v>
      </c>
      <c r="DI649" s="86">
        <f t="shared" si="1258"/>
        <v>0.22309252309475769</v>
      </c>
      <c r="DJ649" s="86">
        <f t="shared" si="1259"/>
        <v>7.0115955107390331</v>
      </c>
      <c r="DK649" s="86">
        <f t="shared" si="1260"/>
        <v>-573.64810957388158</v>
      </c>
      <c r="DL649" s="86">
        <f t="shared" si="1318"/>
        <v>-573.64810957388158</v>
      </c>
      <c r="DM649" s="86">
        <f t="shared" si="1261"/>
        <v>-573.64810957388158</v>
      </c>
      <c r="DN649" s="85">
        <f t="shared" si="1262"/>
        <v>0</v>
      </c>
      <c r="DO649" s="85">
        <f t="shared" si="1309"/>
        <v>0</v>
      </c>
      <c r="DP649" s="85">
        <f t="shared" si="1263"/>
        <v>0</v>
      </c>
      <c r="DQ649" s="85">
        <f t="shared" si="1310"/>
        <v>0</v>
      </c>
      <c r="DR649" s="85">
        <f t="shared" si="1264"/>
        <v>0</v>
      </c>
      <c r="DS649" s="85">
        <f t="shared" si="1311"/>
        <v>0</v>
      </c>
      <c r="DT649" s="81"/>
      <c r="DU649" s="81"/>
      <c r="DV649" s="81">
        <f t="shared" si="1312"/>
        <v>0</v>
      </c>
      <c r="DW649" s="100"/>
    </row>
    <row r="650" spans="1:127" x14ac:dyDescent="0.2">
      <c r="A650" s="59">
        <f t="shared" si="1265"/>
        <v>85.999999999999744</v>
      </c>
      <c r="B650" s="44">
        <f t="shared" si="1266"/>
        <v>85999.999999999738</v>
      </c>
      <c r="C650" s="52">
        <f t="shared" si="1200"/>
        <v>133.33333333333334</v>
      </c>
      <c r="D650" s="50">
        <f t="shared" si="1201"/>
        <v>4</v>
      </c>
      <c r="E650" s="44">
        <f t="shared" si="1202"/>
        <v>4.13</v>
      </c>
      <c r="F650" s="47">
        <f t="shared" si="1203"/>
        <v>0.02</v>
      </c>
      <c r="G650" s="52">
        <f t="shared" si="1267"/>
        <v>2.4128891762288905E-2</v>
      </c>
      <c r="H650" s="57">
        <f t="shared" si="1268"/>
        <v>782.29625368230347</v>
      </c>
      <c r="I650" s="52">
        <f t="shared" si="1269"/>
        <v>0</v>
      </c>
      <c r="J650" s="54">
        <f t="shared" si="1270"/>
        <v>2570.6884732611929</v>
      </c>
      <c r="K650" s="46">
        <f t="shared" si="1313"/>
        <v>2570.6884732611929</v>
      </c>
      <c r="L650" s="80">
        <f t="shared" si="1204"/>
        <v>0</v>
      </c>
      <c r="M650" s="142">
        <f t="shared" si="1205"/>
        <v>0</v>
      </c>
      <c r="N650" s="60">
        <f t="shared" si="1206"/>
        <v>4.13</v>
      </c>
      <c r="O650" s="53">
        <f t="shared" si="1207"/>
        <v>0</v>
      </c>
      <c r="P650" s="58">
        <f t="shared" si="1271"/>
        <v>2.8077025874918817</v>
      </c>
      <c r="Q650" s="49">
        <f t="shared" si="1208"/>
        <v>2.8077025874918817</v>
      </c>
      <c r="R650" s="143">
        <f t="shared" si="1209"/>
        <v>0.02</v>
      </c>
      <c r="S650" s="51">
        <f t="shared" si="1272"/>
        <v>1.8688702263220544E-2</v>
      </c>
      <c r="T650" s="57">
        <f t="shared" si="1273"/>
        <v>801.97785341398048</v>
      </c>
      <c r="U650" s="53">
        <f t="shared" si="1210"/>
        <v>0</v>
      </c>
      <c r="V650" s="58">
        <f t="shared" si="1274"/>
        <v>2.8105104349706953</v>
      </c>
      <c r="W650" s="49">
        <f t="shared" si="1211"/>
        <v>2.8105104349706953</v>
      </c>
      <c r="X650" s="143">
        <f t="shared" si="1212"/>
        <v>0.02</v>
      </c>
      <c r="Y650" s="51">
        <f t="shared" si="1275"/>
        <v>1.8093880481964791E-2</v>
      </c>
      <c r="Z650" s="57">
        <f t="shared" si="1276"/>
        <v>784.9815752758384</v>
      </c>
      <c r="AA650" s="53">
        <f t="shared" si="1213"/>
        <v>0</v>
      </c>
      <c r="AB650" s="58">
        <f t="shared" si="1277"/>
        <v>2.8079962667163203</v>
      </c>
      <c r="AC650" s="49">
        <f t="shared" si="1214"/>
        <v>2.8079962667163203</v>
      </c>
      <c r="AD650" s="143">
        <f t="shared" si="1215"/>
        <v>0.02</v>
      </c>
      <c r="AE650" s="49">
        <f t="shared" si="1314"/>
        <v>1.8041190633115791E-2</v>
      </c>
      <c r="AF650" s="57">
        <f t="shared" si="1278"/>
        <v>781.88193799144608</v>
      </c>
      <c r="AG650" s="53">
        <f t="shared" si="1216"/>
        <v>0</v>
      </c>
      <c r="AH650" s="58">
        <f t="shared" si="1279"/>
        <v>2.8076597985646656</v>
      </c>
      <c r="AI650" s="49">
        <f t="shared" si="1217"/>
        <v>2.8076597985646656</v>
      </c>
      <c r="AJ650" s="143">
        <f t="shared" si="1218"/>
        <v>0.02</v>
      </c>
      <c r="AK650" s="51">
        <f t="shared" si="1280"/>
        <v>1.8041748957977194E-2</v>
      </c>
      <c r="AL650" s="57">
        <f t="shared" si="1281"/>
        <v>781.55407753169493</v>
      </c>
      <c r="AM650" s="53">
        <f t="shared" si="1219"/>
        <v>0</v>
      </c>
      <c r="AN650" s="58">
        <f t="shared" si="1282"/>
        <v>2.8076264165833744</v>
      </c>
      <c r="AO650" s="49">
        <f t="shared" si="1220"/>
        <v>2.8076264165833744</v>
      </c>
      <c r="AP650" s="143">
        <f t="shared" si="1221"/>
        <v>0.02</v>
      </c>
      <c r="AQ650" s="51">
        <f t="shared" si="1283"/>
        <v>1.804204460770939E-2</v>
      </c>
      <c r="AR650" s="57">
        <f t="shared" si="1284"/>
        <v>781.52497454269667</v>
      </c>
      <c r="AS650" s="44">
        <f t="shared" si="1222"/>
        <v>4627.2392518701472</v>
      </c>
      <c r="AT650" s="44">
        <f t="shared" si="1223"/>
        <v>1850.895700748059</v>
      </c>
      <c r="AU650" s="44">
        <f t="shared" si="1224"/>
        <v>1156.8098129675368</v>
      </c>
      <c r="AV650" s="47">
        <f t="shared" si="1225"/>
        <v>0.94137863247573184</v>
      </c>
      <c r="AW650" s="47">
        <f t="shared" si="1226"/>
        <v>4.8928389131112535</v>
      </c>
      <c r="AX650" s="86">
        <f t="shared" si="1227"/>
        <v>63.907403603357558</v>
      </c>
      <c r="AY650" s="86">
        <f t="shared" si="1228"/>
        <v>12.932970858005602</v>
      </c>
      <c r="AZ650" s="10">
        <f t="shared" si="1285"/>
        <v>12.932970858005602</v>
      </c>
      <c r="BA650" s="44">
        <f t="shared" si="1229"/>
        <v>12.932970858005602</v>
      </c>
      <c r="BB650" s="9">
        <f t="shared" si="1230"/>
        <v>12.932970858005602</v>
      </c>
      <c r="BC650" s="45">
        <f t="shared" si="1319"/>
        <v>1724.3961144007469</v>
      </c>
      <c r="BD650" s="9">
        <f t="shared" si="1231"/>
        <v>12.932970858005602</v>
      </c>
      <c r="BE650" s="45">
        <f t="shared" si="1315"/>
        <v>1724.3961144007469</v>
      </c>
      <c r="BF650" s="9">
        <f t="shared" si="1232"/>
        <v>12.932970858005602</v>
      </c>
      <c r="BG650" s="45">
        <f t="shared" si="1316"/>
        <v>1724.3961144007469</v>
      </c>
      <c r="BH650" s="58"/>
      <c r="BI650" s="58"/>
      <c r="BJ650" s="58">
        <f t="shared" si="1286"/>
        <v>-12.932970858005602</v>
      </c>
      <c r="BK650" s="97"/>
      <c r="BL650" s="44"/>
      <c r="BM650" s="82">
        <f t="shared" si="1287"/>
        <v>64.5</v>
      </c>
      <c r="BN650" s="86">
        <f t="shared" si="1288"/>
        <v>64500</v>
      </c>
      <c r="BO650" s="86">
        <f t="shared" si="1289"/>
        <v>100</v>
      </c>
      <c r="BP650" s="84">
        <f t="shared" si="1233"/>
        <v>4</v>
      </c>
      <c r="BQ650" s="84">
        <f t="shared" si="1234"/>
        <v>4.13</v>
      </c>
      <c r="BR650" s="84">
        <f t="shared" si="1235"/>
        <v>0.02</v>
      </c>
      <c r="BS650" s="84">
        <f t="shared" si="1290"/>
        <v>3.19559430749378E-2</v>
      </c>
      <c r="BT650" s="84">
        <f t="shared" si="1291"/>
        <v>1008.9215584011648</v>
      </c>
      <c r="BU650" s="84">
        <f t="shared" si="1292"/>
        <v>0</v>
      </c>
      <c r="BV650" s="83">
        <f t="shared" si="1293"/>
        <v>1851.5383811443903</v>
      </c>
      <c r="BW650" s="81">
        <f t="shared" si="1317"/>
        <v>1851.5383811443903</v>
      </c>
      <c r="BX650" s="83">
        <f t="shared" si="1236"/>
        <v>0</v>
      </c>
      <c r="BY650" s="141">
        <f t="shared" si="1237"/>
        <v>0</v>
      </c>
      <c r="BZ650" s="83">
        <f t="shared" si="1238"/>
        <v>4.13</v>
      </c>
      <c r="CA650" s="83">
        <f t="shared" si="1239"/>
        <v>0</v>
      </c>
      <c r="CB650" s="83">
        <f t="shared" si="1294"/>
        <v>2.8844709916890547</v>
      </c>
      <c r="CC650" s="83">
        <f t="shared" si="1240"/>
        <v>2.8844709916890547</v>
      </c>
      <c r="CD650" s="143">
        <f t="shared" si="1241"/>
        <v>0.02</v>
      </c>
      <c r="CE650" s="83">
        <f t="shared" si="1295"/>
        <v>1.7748523213569945E-2</v>
      </c>
      <c r="CF650" s="84">
        <f t="shared" si="1296"/>
        <v>992.33584166485286</v>
      </c>
      <c r="CG650" s="83">
        <f t="shared" si="1242"/>
        <v>0</v>
      </c>
      <c r="CH650" s="83">
        <f t="shared" si="1297"/>
        <v>2.8685470336146781</v>
      </c>
      <c r="CI650" s="83">
        <f t="shared" si="1243"/>
        <v>2.8685470336146781</v>
      </c>
      <c r="CJ650" s="143">
        <f t="shared" si="1244"/>
        <v>0.02</v>
      </c>
      <c r="CK650" s="83">
        <f t="shared" si="1298"/>
        <v>1.6940910799758672E-2</v>
      </c>
      <c r="CL650" s="84">
        <f t="shared" si="1299"/>
        <v>930.68730152828789</v>
      </c>
      <c r="CM650" s="83">
        <f t="shared" si="1245"/>
        <v>0</v>
      </c>
      <c r="CN650" s="83">
        <f t="shared" si="1300"/>
        <v>2.8184885823534853</v>
      </c>
      <c r="CO650" s="83">
        <f t="shared" si="1246"/>
        <v>2.8184885823534853</v>
      </c>
      <c r="CP650" s="143">
        <f t="shared" si="1247"/>
        <v>0.02</v>
      </c>
      <c r="CQ650" s="83">
        <f t="shared" si="1301"/>
        <v>1.7100564504283971E-2</v>
      </c>
      <c r="CR650" s="84">
        <f t="shared" si="1302"/>
        <v>918.95489252204902</v>
      </c>
      <c r="CS650" s="83">
        <f t="shared" si="1248"/>
        <v>0</v>
      </c>
      <c r="CT650" s="83">
        <f t="shared" si="1303"/>
        <v>2.8105908084172864</v>
      </c>
      <c r="CU650" s="83">
        <f t="shared" si="1249"/>
        <v>2.8105908084172864</v>
      </c>
      <c r="CV650" s="143">
        <f t="shared" si="1250"/>
        <v>0.02</v>
      </c>
      <c r="CW650" s="83">
        <f t="shared" si="1304"/>
        <v>1.7128526987184034E-2</v>
      </c>
      <c r="CX650" s="84">
        <f t="shared" si="1305"/>
        <v>917.83220781430373</v>
      </c>
      <c r="CY650" s="83">
        <f t="shared" si="1251"/>
        <v>0</v>
      </c>
      <c r="CZ650" s="83">
        <f t="shared" si="1306"/>
        <v>2.8098623824796602</v>
      </c>
      <c r="DA650" s="83">
        <f t="shared" si="1252"/>
        <v>2.8098623824796602</v>
      </c>
      <c r="DB650" s="143">
        <f t="shared" si="1253"/>
        <v>0.02</v>
      </c>
      <c r="DC650" s="83">
        <f t="shared" si="1307"/>
        <v>1.7129446767325966E-2</v>
      </c>
      <c r="DD650" s="84">
        <f t="shared" si="1308"/>
        <v>917.78470297475712</v>
      </c>
      <c r="DE650" s="86">
        <f t="shared" si="1254"/>
        <v>3332.7690860599023</v>
      </c>
      <c r="DF650" s="86">
        <f t="shared" si="1255"/>
        <v>1333.1076344239609</v>
      </c>
      <c r="DG650" s="86">
        <f t="shared" si="1256"/>
        <v>833.19227151497557</v>
      </c>
      <c r="DH650" s="86">
        <f t="shared" si="1257"/>
        <v>0.15238154791649089</v>
      </c>
      <c r="DI650" s="86">
        <f t="shared" si="1258"/>
        <v>0.22205026049598381</v>
      </c>
      <c r="DJ650" s="86">
        <f t="shared" si="1259"/>
        <v>6.9501830874702479</v>
      </c>
      <c r="DK650" s="86">
        <f t="shared" si="1260"/>
        <v>-575.97225386893899</v>
      </c>
      <c r="DL650" s="86">
        <f t="shared" si="1318"/>
        <v>-575.97225386893899</v>
      </c>
      <c r="DM650" s="86">
        <f t="shared" si="1261"/>
        <v>-575.97225386893899</v>
      </c>
      <c r="DN650" s="85">
        <f t="shared" si="1262"/>
        <v>0</v>
      </c>
      <c r="DO650" s="85">
        <f t="shared" si="1309"/>
        <v>0</v>
      </c>
      <c r="DP650" s="85">
        <f t="shared" si="1263"/>
        <v>0</v>
      </c>
      <c r="DQ650" s="85">
        <f t="shared" si="1310"/>
        <v>0</v>
      </c>
      <c r="DR650" s="85">
        <f t="shared" si="1264"/>
        <v>0</v>
      </c>
      <c r="DS650" s="85">
        <f t="shared" si="1311"/>
        <v>0</v>
      </c>
      <c r="DT650" s="81"/>
      <c r="DU650" s="81"/>
      <c r="DV650" s="81">
        <f t="shared" si="1312"/>
        <v>0</v>
      </c>
      <c r="DW650" s="100"/>
    </row>
    <row r="651" spans="1:127" x14ac:dyDescent="0.2">
      <c r="A651" s="59">
        <f t="shared" si="1265"/>
        <v>86.13333333333307</v>
      </c>
      <c r="B651" s="44">
        <f t="shared" si="1266"/>
        <v>86133.333333333067</v>
      </c>
      <c r="C651" s="52">
        <f t="shared" si="1200"/>
        <v>133.33333333333334</v>
      </c>
      <c r="D651" s="50">
        <f t="shared" si="1201"/>
        <v>4</v>
      </c>
      <c r="E651" s="44">
        <f t="shared" si="1202"/>
        <v>4.13</v>
      </c>
      <c r="F651" s="47">
        <f t="shared" si="1203"/>
        <v>0.02</v>
      </c>
      <c r="G651" s="52">
        <f t="shared" si="1267"/>
        <v>2.4126225095622237E-2</v>
      </c>
      <c r="H651" s="57">
        <f t="shared" si="1268"/>
        <v>783.0751901933271</v>
      </c>
      <c r="I651" s="52">
        <f t="shared" si="1269"/>
        <v>0</v>
      </c>
      <c r="J651" s="54">
        <f t="shared" si="1270"/>
        <v>2575.0048732611926</v>
      </c>
      <c r="K651" s="46">
        <f t="shared" si="1313"/>
        <v>2575.0048732611926</v>
      </c>
      <c r="L651" s="80">
        <f t="shared" si="1204"/>
        <v>0</v>
      </c>
      <c r="M651" s="142">
        <f t="shared" si="1205"/>
        <v>0</v>
      </c>
      <c r="N651" s="60">
        <f t="shared" si="1206"/>
        <v>4.13</v>
      </c>
      <c r="O651" s="53">
        <f t="shared" si="1207"/>
        <v>0</v>
      </c>
      <c r="P651" s="58">
        <f t="shared" si="1271"/>
        <v>2.8080878869993251</v>
      </c>
      <c r="Q651" s="49">
        <f t="shared" si="1208"/>
        <v>2.8080878869993251</v>
      </c>
      <c r="R651" s="143">
        <f t="shared" si="1209"/>
        <v>0.02</v>
      </c>
      <c r="S651" s="51">
        <f t="shared" si="1272"/>
        <v>1.8686035596553876E-2</v>
      </c>
      <c r="T651" s="57">
        <f t="shared" si="1273"/>
        <v>802.86528686286204</v>
      </c>
      <c r="U651" s="53">
        <f t="shared" si="1210"/>
        <v>0</v>
      </c>
      <c r="V651" s="58">
        <f t="shared" si="1274"/>
        <v>2.8109729506741798</v>
      </c>
      <c r="W651" s="49">
        <f t="shared" si="1211"/>
        <v>2.8109729506741798</v>
      </c>
      <c r="X651" s="143">
        <f t="shared" si="1212"/>
        <v>0.02</v>
      </c>
      <c r="Y651" s="51">
        <f t="shared" si="1275"/>
        <v>1.8091213815298123E-2</v>
      </c>
      <c r="Z651" s="57">
        <f t="shared" si="1276"/>
        <v>785.83990321150497</v>
      </c>
      <c r="AA651" s="53">
        <f t="shared" si="1213"/>
        <v>0</v>
      </c>
      <c r="AB651" s="58">
        <f t="shared" si="1277"/>
        <v>2.8083987407174154</v>
      </c>
      <c r="AC651" s="49">
        <f t="shared" si="1214"/>
        <v>2.8083987407174154</v>
      </c>
      <c r="AD651" s="143">
        <f t="shared" si="1215"/>
        <v>0.02</v>
      </c>
      <c r="AE651" s="49">
        <f t="shared" si="1314"/>
        <v>1.8038523966449123E-2</v>
      </c>
      <c r="AF651" s="57">
        <f t="shared" si="1278"/>
        <v>782.73853254434778</v>
      </c>
      <c r="AG651" s="53">
        <f t="shared" si="1216"/>
        <v>0</v>
      </c>
      <c r="AH651" s="58">
        <f t="shared" si="1279"/>
        <v>2.8080520848161292</v>
      </c>
      <c r="AI651" s="49">
        <f t="shared" si="1217"/>
        <v>2.8080520848161292</v>
      </c>
      <c r="AJ651" s="143">
        <f t="shared" si="1218"/>
        <v>0.02</v>
      </c>
      <c r="AK651" s="51">
        <f t="shared" si="1280"/>
        <v>1.8039082291310526E-2</v>
      </c>
      <c r="AL651" s="57">
        <f t="shared" si="1281"/>
        <v>782.41080125270344</v>
      </c>
      <c r="AM651" s="53">
        <f t="shared" si="1219"/>
        <v>0</v>
      </c>
      <c r="AN651" s="58">
        <f t="shared" si="1282"/>
        <v>2.8080176596903734</v>
      </c>
      <c r="AO651" s="49">
        <f t="shared" si="1220"/>
        <v>2.8080176596903734</v>
      </c>
      <c r="AP651" s="143">
        <f t="shared" si="1221"/>
        <v>0.02</v>
      </c>
      <c r="AQ651" s="51">
        <f t="shared" si="1283"/>
        <v>1.8039377941042722E-2</v>
      </c>
      <c r="AR651" s="57">
        <f t="shared" si="1284"/>
        <v>782.38172249025445</v>
      </c>
      <c r="AS651" s="44">
        <f t="shared" si="1222"/>
        <v>4635.0087718701461</v>
      </c>
      <c r="AT651" s="44">
        <f t="shared" si="1223"/>
        <v>1854.0035087480585</v>
      </c>
      <c r="AU651" s="44">
        <f t="shared" si="1224"/>
        <v>1158.7521929675365</v>
      </c>
      <c r="AV651" s="47">
        <f t="shared" si="1225"/>
        <v>0.93647877878799746</v>
      </c>
      <c r="AW651" s="47">
        <f t="shared" si="1226"/>
        <v>4.8450754651571142</v>
      </c>
      <c r="AX651" s="86">
        <f t="shared" si="1227"/>
        <v>62.90938374448627</v>
      </c>
      <c r="AY651" s="86">
        <f t="shared" si="1228"/>
        <v>12.588038130497225</v>
      </c>
      <c r="AZ651" s="10">
        <f t="shared" si="1285"/>
        <v>12.588038130497225</v>
      </c>
      <c r="BA651" s="44">
        <f t="shared" si="1229"/>
        <v>12.588038130497225</v>
      </c>
      <c r="BB651" s="9">
        <f t="shared" si="1230"/>
        <v>12.588038130497225</v>
      </c>
      <c r="BC651" s="45">
        <f t="shared" si="1319"/>
        <v>1678.4050840662967</v>
      </c>
      <c r="BD651" s="9">
        <f t="shared" si="1231"/>
        <v>12.588038130497225</v>
      </c>
      <c r="BE651" s="45">
        <f t="shared" si="1315"/>
        <v>1678.4050840662967</v>
      </c>
      <c r="BF651" s="9">
        <f t="shared" si="1232"/>
        <v>12.588038130497225</v>
      </c>
      <c r="BG651" s="45">
        <f t="shared" si="1316"/>
        <v>1678.4050840662967</v>
      </c>
      <c r="BH651" s="58"/>
      <c r="BI651" s="58"/>
      <c r="BJ651" s="58">
        <f t="shared" si="1286"/>
        <v>-12.588038130497225</v>
      </c>
      <c r="BK651" s="97"/>
      <c r="BL651" s="44"/>
      <c r="BM651" s="82">
        <f t="shared" si="1287"/>
        <v>64.599999999999994</v>
      </c>
      <c r="BN651" s="86">
        <f t="shared" si="1288"/>
        <v>64600</v>
      </c>
      <c r="BO651" s="86">
        <f t="shared" si="1289"/>
        <v>100</v>
      </c>
      <c r="BP651" s="84">
        <f t="shared" si="1233"/>
        <v>4</v>
      </c>
      <c r="BQ651" s="84">
        <f t="shared" si="1234"/>
        <v>4.13</v>
      </c>
      <c r="BR651" s="84">
        <f t="shared" si="1235"/>
        <v>0.02</v>
      </c>
      <c r="BS651" s="84">
        <f t="shared" si="1290"/>
        <v>3.1953943074937798E-2</v>
      </c>
      <c r="BT651" s="84">
        <f t="shared" si="1291"/>
        <v>1009.6952858363933</v>
      </c>
      <c r="BU651" s="84">
        <f t="shared" si="1292"/>
        <v>0</v>
      </c>
      <c r="BV651" s="83">
        <f t="shared" si="1293"/>
        <v>1854.7756811443903</v>
      </c>
      <c r="BW651" s="81">
        <f t="shared" si="1317"/>
        <v>1854.7756811443903</v>
      </c>
      <c r="BX651" s="83">
        <f t="shared" si="1236"/>
        <v>0</v>
      </c>
      <c r="BY651" s="141">
        <f t="shared" si="1237"/>
        <v>0</v>
      </c>
      <c r="BZ651" s="83">
        <f t="shared" si="1238"/>
        <v>4.13</v>
      </c>
      <c r="CA651" s="83">
        <f t="shared" si="1239"/>
        <v>0</v>
      </c>
      <c r="CB651" s="83">
        <f t="shared" si="1294"/>
        <v>2.8854455299404687</v>
      </c>
      <c r="CC651" s="83">
        <f t="shared" si="1240"/>
        <v>2.8854455299404687</v>
      </c>
      <c r="CD651" s="143">
        <f t="shared" si="1241"/>
        <v>0.02</v>
      </c>
      <c r="CE651" s="83">
        <f t="shared" si="1295"/>
        <v>1.7746523213569947E-2</v>
      </c>
      <c r="CF651" s="84">
        <f t="shared" si="1296"/>
        <v>992.95111993475768</v>
      </c>
      <c r="CG651" s="83">
        <f t="shared" si="1242"/>
        <v>0</v>
      </c>
      <c r="CH651" s="83">
        <f t="shared" si="1297"/>
        <v>2.8693267211580462</v>
      </c>
      <c r="CI651" s="83">
        <f t="shared" si="1243"/>
        <v>2.8693267211580462</v>
      </c>
      <c r="CJ651" s="143">
        <f t="shared" si="1244"/>
        <v>0.02</v>
      </c>
      <c r="CK651" s="83">
        <f t="shared" si="1298"/>
        <v>1.6938910799758674E-2</v>
      </c>
      <c r="CL651" s="84">
        <f t="shared" si="1299"/>
        <v>931.27784128940209</v>
      </c>
      <c r="CM651" s="83">
        <f t="shared" si="1245"/>
        <v>0</v>
      </c>
      <c r="CN651" s="83">
        <f t="shared" si="1300"/>
        <v>2.8191127092268533</v>
      </c>
      <c r="CO651" s="83">
        <f t="shared" si="1246"/>
        <v>2.8191127092268533</v>
      </c>
      <c r="CP651" s="143">
        <f t="shared" si="1247"/>
        <v>0.02</v>
      </c>
      <c r="CQ651" s="83">
        <f t="shared" si="1301"/>
        <v>1.7098564504283972E-2</v>
      </c>
      <c r="CR651" s="84">
        <f t="shared" si="1302"/>
        <v>919.56158522292935</v>
      </c>
      <c r="CS651" s="83">
        <f t="shared" si="1248"/>
        <v>0</v>
      </c>
      <c r="CT651" s="83">
        <f t="shared" si="1303"/>
        <v>2.8112003026722654</v>
      </c>
      <c r="CU651" s="83">
        <f t="shared" si="1249"/>
        <v>2.8112003026722654</v>
      </c>
      <c r="CV651" s="143">
        <f t="shared" si="1250"/>
        <v>0.02</v>
      </c>
      <c r="CW651" s="83">
        <f t="shared" si="1304"/>
        <v>1.7126526987184035E-2</v>
      </c>
      <c r="CX651" s="84">
        <f t="shared" si="1305"/>
        <v>918.44160022161861</v>
      </c>
      <c r="CY651" s="83">
        <f t="shared" si="1251"/>
        <v>0</v>
      </c>
      <c r="CZ651" s="83">
        <f t="shared" si="1306"/>
        <v>2.810471150208135</v>
      </c>
      <c r="DA651" s="83">
        <f t="shared" si="1252"/>
        <v>2.810471150208135</v>
      </c>
      <c r="DB651" s="143">
        <f t="shared" si="1253"/>
        <v>0.02</v>
      </c>
      <c r="DC651" s="83">
        <f t="shared" si="1307"/>
        <v>1.7127446767325968E-2</v>
      </c>
      <c r="DD651" s="84">
        <f t="shared" si="1308"/>
        <v>918.39428609434788</v>
      </c>
      <c r="DE651" s="86">
        <f t="shared" si="1254"/>
        <v>3338.5962260599022</v>
      </c>
      <c r="DF651" s="86">
        <f t="shared" si="1255"/>
        <v>1335.4384904239607</v>
      </c>
      <c r="DG651" s="86">
        <f t="shared" si="1256"/>
        <v>834.64905651497554</v>
      </c>
      <c r="DH651" s="86">
        <f t="shared" si="1257"/>
        <v>0.15199408908373982</v>
      </c>
      <c r="DI651" s="86">
        <f t="shared" si="1258"/>
        <v>0.22101427075550253</v>
      </c>
      <c r="DJ651" s="86">
        <f t="shared" si="1259"/>
        <v>6.8893907470217597</v>
      </c>
      <c r="DK651" s="86">
        <f t="shared" si="1260"/>
        <v>-578.29502959580168</v>
      </c>
      <c r="DL651" s="86">
        <f t="shared" si="1318"/>
        <v>-578.29502959580168</v>
      </c>
      <c r="DM651" s="86">
        <f t="shared" si="1261"/>
        <v>-578.29502959580168</v>
      </c>
      <c r="DN651" s="85">
        <f t="shared" si="1262"/>
        <v>0</v>
      </c>
      <c r="DO651" s="85">
        <f t="shared" si="1309"/>
        <v>0</v>
      </c>
      <c r="DP651" s="85">
        <f t="shared" si="1263"/>
        <v>0</v>
      </c>
      <c r="DQ651" s="85">
        <f t="shared" si="1310"/>
        <v>0</v>
      </c>
      <c r="DR651" s="85">
        <f t="shared" si="1264"/>
        <v>0</v>
      </c>
      <c r="DS651" s="85">
        <f t="shared" si="1311"/>
        <v>0</v>
      </c>
      <c r="DT651" s="81"/>
      <c r="DU651" s="81"/>
      <c r="DV651" s="81">
        <f t="shared" si="1312"/>
        <v>0</v>
      </c>
      <c r="DW651" s="100"/>
    </row>
    <row r="652" spans="1:127" x14ac:dyDescent="0.2">
      <c r="A652" s="59">
        <f t="shared" si="1265"/>
        <v>86.266666666666396</v>
      </c>
      <c r="B652" s="44">
        <f t="shared" si="1266"/>
        <v>86266.666666666395</v>
      </c>
      <c r="C652" s="52">
        <f t="shared" si="1200"/>
        <v>133.33333333333334</v>
      </c>
      <c r="D652" s="50">
        <f t="shared" si="1201"/>
        <v>4</v>
      </c>
      <c r="E652" s="44">
        <f t="shared" si="1202"/>
        <v>4.13</v>
      </c>
      <c r="F652" s="47">
        <f t="shared" si="1203"/>
        <v>0.02</v>
      </c>
      <c r="G652" s="52">
        <f t="shared" si="1267"/>
        <v>2.4123558428955569E-2</v>
      </c>
      <c r="H652" s="57">
        <f t="shared" si="1268"/>
        <v>783.85404061341717</v>
      </c>
      <c r="I652" s="52">
        <f t="shared" si="1269"/>
        <v>0</v>
      </c>
      <c r="J652" s="54">
        <f t="shared" si="1270"/>
        <v>2579.3212732611928</v>
      </c>
      <c r="K652" s="46">
        <f t="shared" si="1313"/>
        <v>2579.3212732611928</v>
      </c>
      <c r="L652" s="80">
        <f t="shared" si="1204"/>
        <v>0</v>
      </c>
      <c r="M652" s="142">
        <f t="shared" si="1205"/>
        <v>0</v>
      </c>
      <c r="N652" s="60">
        <f t="shared" si="1206"/>
        <v>4.13</v>
      </c>
      <c r="O652" s="53">
        <f t="shared" si="1207"/>
        <v>0</v>
      </c>
      <c r="P652" s="58">
        <f t="shared" si="1271"/>
        <v>2.8084753372367737</v>
      </c>
      <c r="Q652" s="49">
        <f t="shared" si="1208"/>
        <v>2.8084753372367737</v>
      </c>
      <c r="R652" s="143">
        <f t="shared" si="1209"/>
        <v>0.02</v>
      </c>
      <c r="S652" s="51">
        <f t="shared" si="1272"/>
        <v>1.8683368929887208E-2</v>
      </c>
      <c r="T652" s="57">
        <f t="shared" si="1273"/>
        <v>803.75247192805534</v>
      </c>
      <c r="U652" s="53">
        <f t="shared" si="1210"/>
        <v>0</v>
      </c>
      <c r="V652" s="58">
        <f t="shared" si="1274"/>
        <v>2.8114382434567613</v>
      </c>
      <c r="W652" s="49">
        <f t="shared" si="1211"/>
        <v>2.8114382434567613</v>
      </c>
      <c r="X652" s="143">
        <f t="shared" si="1212"/>
        <v>0.02</v>
      </c>
      <c r="Y652" s="51">
        <f t="shared" si="1275"/>
        <v>1.8088547148631454E-2</v>
      </c>
      <c r="Z652" s="57">
        <f t="shared" si="1276"/>
        <v>786.69796343000814</v>
      </c>
      <c r="AA652" s="53">
        <f t="shared" si="1213"/>
        <v>0</v>
      </c>
      <c r="AB652" s="58">
        <f t="shared" si="1277"/>
        <v>2.8088038281805905</v>
      </c>
      <c r="AC652" s="49">
        <f t="shared" si="1214"/>
        <v>2.8088038281805905</v>
      </c>
      <c r="AD652" s="143">
        <f t="shared" si="1215"/>
        <v>0.02</v>
      </c>
      <c r="AE652" s="49">
        <f t="shared" si="1314"/>
        <v>1.8035857299782455E-2</v>
      </c>
      <c r="AF652" s="57">
        <f t="shared" si="1278"/>
        <v>783.59487773358819</v>
      </c>
      <c r="AG652" s="53">
        <f t="shared" si="1216"/>
        <v>0</v>
      </c>
      <c r="AH652" s="58">
        <f t="shared" si="1279"/>
        <v>2.8084469810831512</v>
      </c>
      <c r="AI652" s="49">
        <f t="shared" si="1217"/>
        <v>2.8084469810831512</v>
      </c>
      <c r="AJ652" s="143">
        <f t="shared" si="1218"/>
        <v>0.02</v>
      </c>
      <c r="AK652" s="51">
        <f t="shared" si="1280"/>
        <v>1.8036415624643858E-2</v>
      </c>
      <c r="AL652" s="57">
        <f t="shared" si="1281"/>
        <v>783.26727866898841</v>
      </c>
      <c r="AM652" s="53">
        <f t="shared" si="1219"/>
        <v>0</v>
      </c>
      <c r="AN652" s="58">
        <f t="shared" si="1282"/>
        <v>2.8084115145606563</v>
      </c>
      <c r="AO652" s="49">
        <f t="shared" si="1220"/>
        <v>2.8084115145606563</v>
      </c>
      <c r="AP652" s="143">
        <f t="shared" si="1221"/>
        <v>0.02</v>
      </c>
      <c r="AQ652" s="51">
        <f t="shared" si="1283"/>
        <v>1.8036711274376054E-2</v>
      </c>
      <c r="AR652" s="57">
        <f t="shared" si="1284"/>
        <v>783.23822444495602</v>
      </c>
      <c r="AS652" s="44">
        <f t="shared" si="1222"/>
        <v>4642.7782918701469</v>
      </c>
      <c r="AT652" s="44">
        <f t="shared" si="1223"/>
        <v>1857.1113167480585</v>
      </c>
      <c r="AU652" s="44">
        <f t="shared" si="1224"/>
        <v>1160.6945729675367</v>
      </c>
      <c r="AV652" s="47">
        <f t="shared" si="1225"/>
        <v>0.93161370812899158</v>
      </c>
      <c r="AW652" s="47">
        <f t="shared" si="1226"/>
        <v>4.7978681139750234</v>
      </c>
      <c r="AX652" s="86">
        <f t="shared" si="1227"/>
        <v>61.928810086740377</v>
      </c>
      <c r="AY652" s="86">
        <f t="shared" si="1228"/>
        <v>12.248001714537185</v>
      </c>
      <c r="AZ652" s="10">
        <f t="shared" si="1285"/>
        <v>12.248001714537185</v>
      </c>
      <c r="BA652" s="44">
        <f t="shared" si="1229"/>
        <v>12.248001714537185</v>
      </c>
      <c r="BB652" s="9">
        <f t="shared" si="1230"/>
        <v>12.248001714537185</v>
      </c>
      <c r="BC652" s="45">
        <f t="shared" si="1319"/>
        <v>1633.0668952716248</v>
      </c>
      <c r="BD652" s="9">
        <f t="shared" si="1231"/>
        <v>12.248001714537185</v>
      </c>
      <c r="BE652" s="45">
        <f t="shared" si="1315"/>
        <v>1633.0668952716248</v>
      </c>
      <c r="BF652" s="9">
        <f t="shared" si="1232"/>
        <v>12.248001714537185</v>
      </c>
      <c r="BG652" s="45">
        <f t="shared" si="1316"/>
        <v>1633.0668952716248</v>
      </c>
      <c r="BH652" s="58"/>
      <c r="BI652" s="58"/>
      <c r="BJ652" s="58">
        <f t="shared" si="1286"/>
        <v>-12.248001714537185</v>
      </c>
      <c r="BK652" s="97"/>
      <c r="BL652" s="44"/>
      <c r="BM652" s="82">
        <f t="shared" si="1287"/>
        <v>64.7</v>
      </c>
      <c r="BN652" s="86">
        <f t="shared" si="1288"/>
        <v>64700</v>
      </c>
      <c r="BO652" s="86">
        <f t="shared" si="1289"/>
        <v>100</v>
      </c>
      <c r="BP652" s="84">
        <f t="shared" si="1233"/>
        <v>4</v>
      </c>
      <c r="BQ652" s="84">
        <f t="shared" si="1234"/>
        <v>4.13</v>
      </c>
      <c r="BR652" s="84">
        <f t="shared" si="1235"/>
        <v>0.02</v>
      </c>
      <c r="BS652" s="84">
        <f t="shared" si="1290"/>
        <v>3.1951943074937796E-2</v>
      </c>
      <c r="BT652" s="84">
        <f t="shared" si="1291"/>
        <v>1010.4689648454716</v>
      </c>
      <c r="BU652" s="84">
        <f t="shared" si="1292"/>
        <v>0</v>
      </c>
      <c r="BV652" s="83">
        <f t="shared" si="1293"/>
        <v>1858.0129811443903</v>
      </c>
      <c r="BW652" s="81">
        <f t="shared" si="1317"/>
        <v>1858.0129811443903</v>
      </c>
      <c r="BX652" s="83">
        <f t="shared" si="1236"/>
        <v>0</v>
      </c>
      <c r="BY652" s="141">
        <f t="shared" si="1237"/>
        <v>0</v>
      </c>
      <c r="BZ652" s="83">
        <f t="shared" si="1238"/>
        <v>4.13</v>
      </c>
      <c r="CA652" s="83">
        <f t="shared" si="1239"/>
        <v>0</v>
      </c>
      <c r="CB652" s="83">
        <f t="shared" si="1294"/>
        <v>2.8864221664856746</v>
      </c>
      <c r="CC652" s="83">
        <f t="shared" si="1240"/>
        <v>2.8864221664856746</v>
      </c>
      <c r="CD652" s="143">
        <f t="shared" si="1241"/>
        <v>0.02</v>
      </c>
      <c r="CE652" s="83">
        <f t="shared" si="1295"/>
        <v>1.7744523213569948E-2</v>
      </c>
      <c r="CF652" s="84">
        <f t="shared" si="1296"/>
        <v>993.5661210855136</v>
      </c>
      <c r="CG652" s="83">
        <f t="shared" si="1242"/>
        <v>0</v>
      </c>
      <c r="CH652" s="83">
        <f t="shared" si="1297"/>
        <v>2.8701074834570557</v>
      </c>
      <c r="CI652" s="83">
        <f t="shared" si="1243"/>
        <v>2.8701074834570557</v>
      </c>
      <c r="CJ652" s="143">
        <f t="shared" si="1244"/>
        <v>0.02</v>
      </c>
      <c r="CK652" s="83">
        <f t="shared" si="1298"/>
        <v>1.6936910799758675E-2</v>
      </c>
      <c r="CL652" s="84">
        <f t="shared" si="1299"/>
        <v>931.86815087927414</v>
      </c>
      <c r="CM652" s="83">
        <f t="shared" si="1245"/>
        <v>0</v>
      </c>
      <c r="CN652" s="83">
        <f t="shared" si="1300"/>
        <v>2.8197378905056629</v>
      </c>
      <c r="CO652" s="83">
        <f t="shared" si="1246"/>
        <v>2.8197378905056629</v>
      </c>
      <c r="CP652" s="143">
        <f t="shared" si="1247"/>
        <v>0.02</v>
      </c>
      <c r="CQ652" s="83">
        <f t="shared" si="1301"/>
        <v>1.7096564504283974E-2</v>
      </c>
      <c r="CR652" s="84">
        <f t="shared" si="1302"/>
        <v>920.1680726630492</v>
      </c>
      <c r="CS652" s="83">
        <f t="shared" si="1248"/>
        <v>0</v>
      </c>
      <c r="CT652" s="83">
        <f t="shared" si="1303"/>
        <v>2.81181094733051</v>
      </c>
      <c r="CU652" s="83">
        <f t="shared" si="1249"/>
        <v>2.81181094733051</v>
      </c>
      <c r="CV652" s="143">
        <f t="shared" si="1250"/>
        <v>0.02</v>
      </c>
      <c r="CW652" s="83">
        <f t="shared" si="1304"/>
        <v>1.7124526987184037E-2</v>
      </c>
      <c r="CX652" s="84">
        <f t="shared" si="1305"/>
        <v>919.05078936302937</v>
      </c>
      <c r="CY652" s="83">
        <f t="shared" si="1251"/>
        <v>0</v>
      </c>
      <c r="CZ652" s="83">
        <f t="shared" si="1306"/>
        <v>2.8110810823892289</v>
      </c>
      <c r="DA652" s="83">
        <f t="shared" si="1252"/>
        <v>2.8110810823892289</v>
      </c>
      <c r="DB652" s="143">
        <f t="shared" si="1253"/>
        <v>0.02</v>
      </c>
      <c r="DC652" s="83">
        <f t="shared" si="1307"/>
        <v>1.7125446767325969E-2</v>
      </c>
      <c r="DD652" s="84">
        <f t="shared" si="1308"/>
        <v>919.00366601152143</v>
      </c>
      <c r="DE652" s="86">
        <f t="shared" si="1254"/>
        <v>3344.4233660599029</v>
      </c>
      <c r="DF652" s="86">
        <f t="shared" si="1255"/>
        <v>1337.769346423961</v>
      </c>
      <c r="DG652" s="86">
        <f t="shared" si="1256"/>
        <v>836.10584151497574</v>
      </c>
      <c r="DH652" s="86">
        <f t="shared" si="1257"/>
        <v>0.15160813868479869</v>
      </c>
      <c r="DI652" s="86">
        <f t="shared" si="1258"/>
        <v>0.21998450908870565</v>
      </c>
      <c r="DJ652" s="86">
        <f t="shared" si="1259"/>
        <v>6.8292114819981711</v>
      </c>
      <c r="DK652" s="86">
        <f t="shared" si="1260"/>
        <v>-580.61643717623838</v>
      </c>
      <c r="DL652" s="86">
        <f t="shared" si="1318"/>
        <v>-580.61643717623838</v>
      </c>
      <c r="DM652" s="86">
        <f t="shared" si="1261"/>
        <v>-580.61643717623838</v>
      </c>
      <c r="DN652" s="85">
        <f t="shared" si="1262"/>
        <v>0</v>
      </c>
      <c r="DO652" s="85">
        <f t="shared" si="1309"/>
        <v>0</v>
      </c>
      <c r="DP652" s="85">
        <f t="shared" si="1263"/>
        <v>0</v>
      </c>
      <c r="DQ652" s="85">
        <f t="shared" si="1310"/>
        <v>0</v>
      </c>
      <c r="DR652" s="85">
        <f t="shared" si="1264"/>
        <v>0</v>
      </c>
      <c r="DS652" s="85">
        <f t="shared" si="1311"/>
        <v>0</v>
      </c>
      <c r="DT652" s="81"/>
      <c r="DU652" s="81"/>
      <c r="DV652" s="81">
        <f t="shared" si="1312"/>
        <v>0</v>
      </c>
      <c r="DW652" s="100"/>
    </row>
    <row r="653" spans="1:127" x14ac:dyDescent="0.2">
      <c r="A653" s="59">
        <f t="shared" si="1265"/>
        <v>86.399999999999721</v>
      </c>
      <c r="B653" s="44">
        <f t="shared" si="1266"/>
        <v>86399.999999999724</v>
      </c>
      <c r="C653" s="52">
        <f t="shared" si="1200"/>
        <v>133.33333333333334</v>
      </c>
      <c r="D653" s="50">
        <f t="shared" si="1201"/>
        <v>4</v>
      </c>
      <c r="E653" s="44">
        <f t="shared" si="1202"/>
        <v>4.13</v>
      </c>
      <c r="F653" s="47">
        <f t="shared" si="1203"/>
        <v>0.02</v>
      </c>
      <c r="G653" s="52">
        <f t="shared" si="1267"/>
        <v>2.4120891762288901E-2</v>
      </c>
      <c r="H653" s="57">
        <f t="shared" si="1268"/>
        <v>784.63280494257367</v>
      </c>
      <c r="I653" s="52">
        <f t="shared" si="1269"/>
        <v>0</v>
      </c>
      <c r="J653" s="54">
        <f t="shared" si="1270"/>
        <v>2583.6376732611925</v>
      </c>
      <c r="K653" s="46">
        <f t="shared" si="1313"/>
        <v>2583.6376732611925</v>
      </c>
      <c r="L653" s="80">
        <f t="shared" si="1204"/>
        <v>0</v>
      </c>
      <c r="M653" s="142">
        <f t="shared" si="1205"/>
        <v>0</v>
      </c>
      <c r="N653" s="60">
        <f t="shared" si="1206"/>
        <v>4.13</v>
      </c>
      <c r="O653" s="53">
        <f t="shared" si="1207"/>
        <v>0</v>
      </c>
      <c r="P653" s="58">
        <f t="shared" si="1271"/>
        <v>2.8088649370809673</v>
      </c>
      <c r="Q653" s="49">
        <f t="shared" si="1208"/>
        <v>2.8088649370809673</v>
      </c>
      <c r="R653" s="143">
        <f t="shared" si="1209"/>
        <v>0.02</v>
      </c>
      <c r="S653" s="51">
        <f t="shared" si="1272"/>
        <v>1.868070226322054E-2</v>
      </c>
      <c r="T653" s="57">
        <f t="shared" si="1273"/>
        <v>804.63940799849684</v>
      </c>
      <c r="U653" s="53">
        <f t="shared" si="1210"/>
        <v>0</v>
      </c>
      <c r="V653" s="58">
        <f t="shared" si="1274"/>
        <v>2.8119063102581681</v>
      </c>
      <c r="W653" s="49">
        <f t="shared" si="1211"/>
        <v>2.8119063102581681</v>
      </c>
      <c r="X653" s="143">
        <f t="shared" si="1212"/>
        <v>0.02</v>
      </c>
      <c r="Y653" s="51">
        <f t="shared" si="1275"/>
        <v>1.8085880481964786E-2</v>
      </c>
      <c r="Z653" s="57">
        <f t="shared" si="1276"/>
        <v>787.55575517212412</v>
      </c>
      <c r="AA653" s="53">
        <f t="shared" si="1213"/>
        <v>0</v>
      </c>
      <c r="AB653" s="58">
        <f t="shared" si="1277"/>
        <v>2.809211525900464</v>
      </c>
      <c r="AC653" s="49">
        <f t="shared" si="1214"/>
        <v>2.809211525900464</v>
      </c>
      <c r="AD653" s="143">
        <f t="shared" si="1215"/>
        <v>0.02</v>
      </c>
      <c r="AE653" s="49">
        <f t="shared" si="1314"/>
        <v>1.8033190633115787E-2</v>
      </c>
      <c r="AF653" s="57">
        <f t="shared" si="1278"/>
        <v>784.45097283407233</v>
      </c>
      <c r="AG653" s="53">
        <f t="shared" si="1216"/>
        <v>0</v>
      </c>
      <c r="AH653" s="58">
        <f t="shared" si="1279"/>
        <v>2.8088444843364173</v>
      </c>
      <c r="AI653" s="49">
        <f t="shared" si="1217"/>
        <v>2.8088444843364173</v>
      </c>
      <c r="AJ653" s="143">
        <f t="shared" si="1218"/>
        <v>0.02</v>
      </c>
      <c r="AK653" s="51">
        <f t="shared" si="1280"/>
        <v>1.8033748957977189E-2</v>
      </c>
      <c r="AL653" s="57">
        <f t="shared" si="1281"/>
        <v>784.12350905362393</v>
      </c>
      <c r="AM653" s="53">
        <f t="shared" si="1219"/>
        <v>0</v>
      </c>
      <c r="AN653" s="58">
        <f t="shared" si="1282"/>
        <v>2.8088079781919815</v>
      </c>
      <c r="AO653" s="49">
        <f t="shared" si="1220"/>
        <v>2.8088079781919815</v>
      </c>
      <c r="AP653" s="143">
        <f t="shared" si="1221"/>
        <v>0.02</v>
      </c>
      <c r="AQ653" s="51">
        <f t="shared" si="1283"/>
        <v>1.8034044607709385E-2</v>
      </c>
      <c r="AR653" s="57">
        <f t="shared" si="1284"/>
        <v>784.09447967904043</v>
      </c>
      <c r="AS653" s="44">
        <f t="shared" si="1222"/>
        <v>4650.5478118701467</v>
      </c>
      <c r="AT653" s="44">
        <f t="shared" si="1223"/>
        <v>1860.2191247480584</v>
      </c>
      <c r="AU653" s="44">
        <f t="shared" si="1224"/>
        <v>1162.6369529675367</v>
      </c>
      <c r="AV653" s="47">
        <f t="shared" si="1225"/>
        <v>0.92678312141440122</v>
      </c>
      <c r="AW653" s="47">
        <f t="shared" si="1226"/>
        <v>4.7512094728004408</v>
      </c>
      <c r="AX653" s="86">
        <f t="shared" si="1227"/>
        <v>60.96534792645302</v>
      </c>
      <c r="AY653" s="86">
        <f t="shared" si="1228"/>
        <v>11.912851929496908</v>
      </c>
      <c r="AZ653" s="10">
        <f t="shared" si="1285"/>
        <v>11.912851929496908</v>
      </c>
      <c r="BA653" s="44">
        <f t="shared" si="1229"/>
        <v>11.912851929496908</v>
      </c>
      <c r="BB653" s="9">
        <f t="shared" si="1230"/>
        <v>11.912851929496908</v>
      </c>
      <c r="BC653" s="45">
        <f t="shared" si="1319"/>
        <v>1588.3802572662544</v>
      </c>
      <c r="BD653" s="9">
        <f t="shared" si="1231"/>
        <v>11.912851929496908</v>
      </c>
      <c r="BE653" s="45">
        <f t="shared" si="1315"/>
        <v>1588.3802572662544</v>
      </c>
      <c r="BF653" s="9">
        <f t="shared" si="1232"/>
        <v>11.912851929496908</v>
      </c>
      <c r="BG653" s="45">
        <f t="shared" si="1316"/>
        <v>1588.3802572662544</v>
      </c>
      <c r="BH653" s="58"/>
      <c r="BI653" s="58"/>
      <c r="BJ653" s="58">
        <f t="shared" si="1286"/>
        <v>-11.912851929496908</v>
      </c>
      <c r="BK653" s="97"/>
      <c r="BL653" s="44"/>
      <c r="BM653" s="82">
        <f t="shared" si="1287"/>
        <v>64.8</v>
      </c>
      <c r="BN653" s="86">
        <f t="shared" si="1288"/>
        <v>64800</v>
      </c>
      <c r="BO653" s="86">
        <f t="shared" si="1289"/>
        <v>100</v>
      </c>
      <c r="BP653" s="84">
        <f t="shared" si="1233"/>
        <v>4</v>
      </c>
      <c r="BQ653" s="84">
        <f t="shared" si="1234"/>
        <v>4.13</v>
      </c>
      <c r="BR653" s="84">
        <f t="shared" si="1235"/>
        <v>0.02</v>
      </c>
      <c r="BS653" s="84">
        <f t="shared" si="1290"/>
        <v>3.1949943074937794E-2</v>
      </c>
      <c r="BT653" s="84">
        <f t="shared" si="1291"/>
        <v>1011.2425954283999</v>
      </c>
      <c r="BU653" s="84">
        <f t="shared" si="1292"/>
        <v>0</v>
      </c>
      <c r="BV653" s="83">
        <f t="shared" si="1293"/>
        <v>1861.2502811443903</v>
      </c>
      <c r="BW653" s="81">
        <f t="shared" si="1317"/>
        <v>1861.2502811443903</v>
      </c>
      <c r="BX653" s="83">
        <f t="shared" si="1236"/>
        <v>0</v>
      </c>
      <c r="BY653" s="141">
        <f t="shared" si="1237"/>
        <v>0</v>
      </c>
      <c r="BZ653" s="83">
        <f t="shared" si="1238"/>
        <v>4.13</v>
      </c>
      <c r="CA653" s="83">
        <f t="shared" si="1239"/>
        <v>0</v>
      </c>
      <c r="CB653" s="83">
        <f t="shared" si="1294"/>
        <v>2.8874009012343773</v>
      </c>
      <c r="CC653" s="83">
        <f t="shared" si="1240"/>
        <v>2.8874009012343773</v>
      </c>
      <c r="CD653" s="143">
        <f t="shared" si="1241"/>
        <v>0.02</v>
      </c>
      <c r="CE653" s="83">
        <f t="shared" si="1295"/>
        <v>1.774252321356995E-2</v>
      </c>
      <c r="CF653" s="84">
        <f t="shared" si="1296"/>
        <v>994.18084485737177</v>
      </c>
      <c r="CG653" s="83">
        <f t="shared" si="1242"/>
        <v>0</v>
      </c>
      <c r="CH653" s="83">
        <f t="shared" si="1297"/>
        <v>2.870889318567551</v>
      </c>
      <c r="CI653" s="83">
        <f t="shared" si="1243"/>
        <v>2.870889318567551</v>
      </c>
      <c r="CJ653" s="143">
        <f t="shared" si="1244"/>
        <v>0.02</v>
      </c>
      <c r="CK653" s="83">
        <f t="shared" si="1298"/>
        <v>1.6934910799758677E-2</v>
      </c>
      <c r="CL653" s="84">
        <f t="shared" si="1299"/>
        <v>932.45823020199543</v>
      </c>
      <c r="CM653" s="83">
        <f t="shared" si="1245"/>
        <v>0</v>
      </c>
      <c r="CN653" s="83">
        <f t="shared" si="1300"/>
        <v>2.8203641247299025</v>
      </c>
      <c r="CO653" s="83">
        <f t="shared" si="1246"/>
        <v>2.8203641247299025</v>
      </c>
      <c r="CP653" s="143">
        <f t="shared" si="1247"/>
        <v>0.02</v>
      </c>
      <c r="CQ653" s="83">
        <f t="shared" si="1301"/>
        <v>1.7094564504283975E-2</v>
      </c>
      <c r="CR653" s="84">
        <f t="shared" si="1302"/>
        <v>920.77435470656269</v>
      </c>
      <c r="CS653" s="83">
        <f t="shared" si="1248"/>
        <v>0</v>
      </c>
      <c r="CT653" s="83">
        <f t="shared" si="1303"/>
        <v>2.8124227410217912</v>
      </c>
      <c r="CU653" s="83">
        <f t="shared" si="1249"/>
        <v>2.8124227410217912</v>
      </c>
      <c r="CV653" s="143">
        <f t="shared" si="1250"/>
        <v>0.02</v>
      </c>
      <c r="CW653" s="83">
        <f t="shared" si="1304"/>
        <v>1.7122526987184038E-2</v>
      </c>
      <c r="CX653" s="84">
        <f t="shared" si="1305"/>
        <v>919.65977507750063</v>
      </c>
      <c r="CY653" s="83">
        <f t="shared" si="1251"/>
        <v>0</v>
      </c>
      <c r="CZ653" s="83">
        <f t="shared" si="1306"/>
        <v>2.8116921776427741</v>
      </c>
      <c r="DA653" s="83">
        <f t="shared" si="1252"/>
        <v>2.8116921776427741</v>
      </c>
      <c r="DB653" s="143">
        <f t="shared" si="1253"/>
        <v>0.02</v>
      </c>
      <c r="DC653" s="83">
        <f t="shared" si="1307"/>
        <v>1.7123446767325971E-2</v>
      </c>
      <c r="DD653" s="84">
        <f t="shared" si="1308"/>
        <v>919.61284256194563</v>
      </c>
      <c r="DE653" s="86">
        <f t="shared" si="1254"/>
        <v>3350.2505060599024</v>
      </c>
      <c r="DF653" s="86">
        <f t="shared" si="1255"/>
        <v>1340.100202423961</v>
      </c>
      <c r="DG653" s="86">
        <f t="shared" si="1256"/>
        <v>837.56262651497559</v>
      </c>
      <c r="DH653" s="86">
        <f t="shared" si="1257"/>
        <v>0.15122368933563815</v>
      </c>
      <c r="DI653" s="86">
        <f t="shared" si="1258"/>
        <v>0.21896093107617665</v>
      </c>
      <c r="DJ653" s="86">
        <f t="shared" si="1259"/>
        <v>6.769638372021106</v>
      </c>
      <c r="DK653" s="86">
        <f t="shared" si="1260"/>
        <v>-582.93647703347699</v>
      </c>
      <c r="DL653" s="86">
        <f t="shared" si="1318"/>
        <v>-582.93647703347699</v>
      </c>
      <c r="DM653" s="86">
        <f t="shared" si="1261"/>
        <v>-582.93647703347699</v>
      </c>
      <c r="DN653" s="85">
        <f t="shared" si="1262"/>
        <v>0</v>
      </c>
      <c r="DO653" s="85">
        <f t="shared" si="1309"/>
        <v>0</v>
      </c>
      <c r="DP653" s="85">
        <f t="shared" si="1263"/>
        <v>0</v>
      </c>
      <c r="DQ653" s="85">
        <f t="shared" si="1310"/>
        <v>0</v>
      </c>
      <c r="DR653" s="85">
        <f t="shared" si="1264"/>
        <v>0</v>
      </c>
      <c r="DS653" s="85">
        <f t="shared" si="1311"/>
        <v>0</v>
      </c>
      <c r="DT653" s="81"/>
      <c r="DU653" s="81"/>
      <c r="DV653" s="81">
        <f t="shared" si="1312"/>
        <v>0</v>
      </c>
      <c r="DW653" s="100"/>
    </row>
    <row r="654" spans="1:127" x14ac:dyDescent="0.2">
      <c r="A654" s="59">
        <f t="shared" si="1265"/>
        <v>86.533333333333047</v>
      </c>
      <c r="B654" s="44">
        <f t="shared" si="1266"/>
        <v>86533.333333333052</v>
      </c>
      <c r="C654" s="52">
        <f t="shared" si="1200"/>
        <v>133.33333333333334</v>
      </c>
      <c r="D654" s="50">
        <f t="shared" si="1201"/>
        <v>4</v>
      </c>
      <c r="E654" s="44">
        <f t="shared" si="1202"/>
        <v>4.13</v>
      </c>
      <c r="F654" s="47">
        <f t="shared" si="1203"/>
        <v>0.02</v>
      </c>
      <c r="G654" s="52">
        <f t="shared" si="1267"/>
        <v>2.4118225095622232E-2</v>
      </c>
      <c r="H654" s="57">
        <f t="shared" si="1268"/>
        <v>785.41148318079661</v>
      </c>
      <c r="I654" s="52">
        <f t="shared" si="1269"/>
        <v>0</v>
      </c>
      <c r="J654" s="54">
        <f t="shared" si="1270"/>
        <v>2587.9540732611922</v>
      </c>
      <c r="K654" s="46">
        <f t="shared" si="1313"/>
        <v>2587.9540732611922</v>
      </c>
      <c r="L654" s="80">
        <f t="shared" si="1204"/>
        <v>0</v>
      </c>
      <c r="M654" s="142">
        <f t="shared" si="1205"/>
        <v>0</v>
      </c>
      <c r="N654" s="60">
        <f t="shared" si="1206"/>
        <v>4.13</v>
      </c>
      <c r="O654" s="53">
        <f t="shared" si="1207"/>
        <v>0</v>
      </c>
      <c r="P654" s="58">
        <f t="shared" si="1271"/>
        <v>2.8092566854127474</v>
      </c>
      <c r="Q654" s="49">
        <f t="shared" si="1208"/>
        <v>2.8092566854127474</v>
      </c>
      <c r="R654" s="143">
        <f t="shared" si="1209"/>
        <v>0.02</v>
      </c>
      <c r="S654" s="51">
        <f t="shared" si="1272"/>
        <v>1.8678035596553871E-2</v>
      </c>
      <c r="T654" s="57">
        <f t="shared" si="1273"/>
        <v>805.52609446430222</v>
      </c>
      <c r="U654" s="53">
        <f t="shared" si="1210"/>
        <v>0</v>
      </c>
      <c r="V654" s="58">
        <f t="shared" si="1274"/>
        <v>2.8123771480178701</v>
      </c>
      <c r="W654" s="49">
        <f t="shared" si="1211"/>
        <v>2.8123771480178701</v>
      </c>
      <c r="X654" s="143">
        <f t="shared" si="1212"/>
        <v>0.02</v>
      </c>
      <c r="Y654" s="51">
        <f t="shared" si="1275"/>
        <v>1.8083213815298118E-2</v>
      </c>
      <c r="Z654" s="57">
        <f t="shared" si="1276"/>
        <v>788.41327768073484</v>
      </c>
      <c r="AA654" s="53">
        <f t="shared" si="1213"/>
        <v>0</v>
      </c>
      <c r="AB654" s="58">
        <f t="shared" si="1277"/>
        <v>2.8096218306697209</v>
      </c>
      <c r="AC654" s="49">
        <f t="shared" si="1214"/>
        <v>2.8096218306697209</v>
      </c>
      <c r="AD654" s="143">
        <f t="shared" si="1215"/>
        <v>0.02</v>
      </c>
      <c r="AE654" s="49">
        <f t="shared" si="1314"/>
        <v>1.8030523966449118E-2</v>
      </c>
      <c r="AF654" s="57">
        <f t="shared" si="1278"/>
        <v>785.30681712269359</v>
      </c>
      <c r="AG654" s="53">
        <f t="shared" si="1216"/>
        <v>0</v>
      </c>
      <c r="AH654" s="58">
        <f t="shared" si="1279"/>
        <v>2.8092445915449487</v>
      </c>
      <c r="AI654" s="49">
        <f t="shared" si="1217"/>
        <v>2.8092445915449487</v>
      </c>
      <c r="AJ654" s="143">
        <f t="shared" si="1218"/>
        <v>0.02</v>
      </c>
      <c r="AK654" s="51">
        <f t="shared" si="1280"/>
        <v>1.8031082291310521E-2</v>
      </c>
      <c r="AL654" s="57">
        <f t="shared" si="1281"/>
        <v>784.97949168160267</v>
      </c>
      <c r="AM654" s="53">
        <f t="shared" si="1219"/>
        <v>0</v>
      </c>
      <c r="AN654" s="58">
        <f t="shared" si="1282"/>
        <v>2.8092070475803923</v>
      </c>
      <c r="AO654" s="49">
        <f t="shared" si="1220"/>
        <v>2.8092070475803923</v>
      </c>
      <c r="AP654" s="143">
        <f t="shared" si="1221"/>
        <v>0.02</v>
      </c>
      <c r="AQ654" s="51">
        <f t="shared" si="1283"/>
        <v>1.8031377941042717E-2</v>
      </c>
      <c r="AR654" s="57">
        <f t="shared" si="1284"/>
        <v>784.95048746665634</v>
      </c>
      <c r="AS654" s="44">
        <f t="shared" si="1222"/>
        <v>4658.3173318701456</v>
      </c>
      <c r="AT654" s="44">
        <f t="shared" si="1223"/>
        <v>1863.3269327480582</v>
      </c>
      <c r="AU654" s="44">
        <f t="shared" si="1224"/>
        <v>1164.5793329675364</v>
      </c>
      <c r="AV654" s="47">
        <f t="shared" si="1225"/>
        <v>0.92198672253638636</v>
      </c>
      <c r="AW654" s="47">
        <f t="shared" si="1226"/>
        <v>4.7050922641101574</v>
      </c>
      <c r="AX654" s="86">
        <f t="shared" si="1227"/>
        <v>60.018669514788691</v>
      </c>
      <c r="AY654" s="86">
        <f t="shared" si="1228"/>
        <v>11.582579100804081</v>
      </c>
      <c r="AZ654" s="10">
        <f t="shared" si="1285"/>
        <v>11.582579100804081</v>
      </c>
      <c r="BA654" s="44">
        <f t="shared" si="1229"/>
        <v>11.582579100804081</v>
      </c>
      <c r="BB654" s="9">
        <f t="shared" si="1230"/>
        <v>11.582579100804081</v>
      </c>
      <c r="BC654" s="45">
        <f t="shared" si="1319"/>
        <v>1544.3438801072109</v>
      </c>
      <c r="BD654" s="9">
        <f t="shared" si="1231"/>
        <v>11.582579100804081</v>
      </c>
      <c r="BE654" s="45">
        <f t="shared" si="1315"/>
        <v>1544.3438801072109</v>
      </c>
      <c r="BF654" s="9">
        <f t="shared" si="1232"/>
        <v>11.582579100804081</v>
      </c>
      <c r="BG654" s="45">
        <f t="shared" si="1316"/>
        <v>1544.3438801072109</v>
      </c>
      <c r="BH654" s="58"/>
      <c r="BI654" s="58"/>
      <c r="BJ654" s="58">
        <f t="shared" si="1286"/>
        <v>-11.582579100804081</v>
      </c>
      <c r="BK654" s="97"/>
      <c r="BL654" s="44"/>
      <c r="BM654" s="82">
        <f t="shared" si="1287"/>
        <v>64.900000000000006</v>
      </c>
      <c r="BN654" s="86">
        <f t="shared" si="1288"/>
        <v>64900</v>
      </c>
      <c r="BO654" s="86">
        <f t="shared" si="1289"/>
        <v>100</v>
      </c>
      <c r="BP654" s="84">
        <f t="shared" si="1233"/>
        <v>4</v>
      </c>
      <c r="BQ654" s="84">
        <f t="shared" si="1234"/>
        <v>4.13</v>
      </c>
      <c r="BR654" s="84">
        <f t="shared" si="1235"/>
        <v>0.02</v>
      </c>
      <c r="BS654" s="84">
        <f t="shared" si="1290"/>
        <v>3.1947943074937792E-2</v>
      </c>
      <c r="BT654" s="84">
        <f t="shared" si="1291"/>
        <v>1012.0161775851781</v>
      </c>
      <c r="BU654" s="84">
        <f t="shared" si="1292"/>
        <v>0</v>
      </c>
      <c r="BV654" s="83">
        <f t="shared" si="1293"/>
        <v>1864.4875811443903</v>
      </c>
      <c r="BW654" s="81">
        <f t="shared" si="1317"/>
        <v>1864.4875811443903</v>
      </c>
      <c r="BX654" s="83">
        <f t="shared" si="1236"/>
        <v>0</v>
      </c>
      <c r="BY654" s="141">
        <f t="shared" si="1237"/>
        <v>0</v>
      </c>
      <c r="BZ654" s="83">
        <f t="shared" si="1238"/>
        <v>4.13</v>
      </c>
      <c r="CA654" s="83">
        <f t="shared" si="1239"/>
        <v>0</v>
      </c>
      <c r="CB654" s="83">
        <f t="shared" si="1294"/>
        <v>2.8883817340976909</v>
      </c>
      <c r="CC654" s="83">
        <f t="shared" si="1240"/>
        <v>2.8883817340976909</v>
      </c>
      <c r="CD654" s="143">
        <f t="shared" si="1241"/>
        <v>0.02</v>
      </c>
      <c r="CE654" s="83">
        <f t="shared" si="1295"/>
        <v>1.7740523213569951E-2</v>
      </c>
      <c r="CF654" s="84">
        <f t="shared" si="1296"/>
        <v>994.79529099147067</v>
      </c>
      <c r="CG654" s="83">
        <f t="shared" si="1242"/>
        <v>0</v>
      </c>
      <c r="CH654" s="83">
        <f t="shared" si="1297"/>
        <v>2.8716722245449882</v>
      </c>
      <c r="CI654" s="83">
        <f t="shared" si="1243"/>
        <v>2.8716722245449882</v>
      </c>
      <c r="CJ654" s="143">
        <f t="shared" si="1244"/>
        <v>0.02</v>
      </c>
      <c r="CK654" s="83">
        <f t="shared" si="1298"/>
        <v>1.6932910799758678E-2</v>
      </c>
      <c r="CL654" s="84">
        <f t="shared" si="1299"/>
        <v>933.04807916239372</v>
      </c>
      <c r="CM654" s="83">
        <f t="shared" si="1245"/>
        <v>0</v>
      </c>
      <c r="CN654" s="83">
        <f t="shared" si="1300"/>
        <v>2.8209914104403739</v>
      </c>
      <c r="CO654" s="83">
        <f t="shared" si="1246"/>
        <v>2.8209914104403739</v>
      </c>
      <c r="CP654" s="143">
        <f t="shared" si="1247"/>
        <v>0.02</v>
      </c>
      <c r="CQ654" s="83">
        <f t="shared" si="1301"/>
        <v>1.7092564504283977E-2</v>
      </c>
      <c r="CR654" s="84">
        <f t="shared" si="1302"/>
        <v>921.38043121825854</v>
      </c>
      <c r="CS654" s="83">
        <f t="shared" si="1248"/>
        <v>0</v>
      </c>
      <c r="CT654" s="83">
        <f t="shared" si="1303"/>
        <v>2.8130356823762517</v>
      </c>
      <c r="CU654" s="83">
        <f t="shared" si="1249"/>
        <v>2.8130356823762517</v>
      </c>
      <c r="CV654" s="143">
        <f t="shared" si="1250"/>
        <v>0.02</v>
      </c>
      <c r="CW654" s="83">
        <f t="shared" si="1304"/>
        <v>1.712052698718404E-2</v>
      </c>
      <c r="CX654" s="84">
        <f t="shared" si="1305"/>
        <v>920.26855720464846</v>
      </c>
      <c r="CY654" s="83">
        <f t="shared" si="1251"/>
        <v>0</v>
      </c>
      <c r="CZ654" s="83">
        <f t="shared" si="1306"/>
        <v>2.8123044345887647</v>
      </c>
      <c r="DA654" s="83">
        <f t="shared" si="1252"/>
        <v>2.8123044345887647</v>
      </c>
      <c r="DB654" s="143">
        <f t="shared" si="1253"/>
        <v>0.02</v>
      </c>
      <c r="DC654" s="83">
        <f t="shared" si="1307"/>
        <v>1.7121446767325972E-2</v>
      </c>
      <c r="DD654" s="84">
        <f t="shared" si="1308"/>
        <v>920.22181558194666</v>
      </c>
      <c r="DE654" s="86">
        <f t="shared" si="1254"/>
        <v>3356.0776460599027</v>
      </c>
      <c r="DF654" s="86">
        <f t="shared" si="1255"/>
        <v>1342.4310584239608</v>
      </c>
      <c r="DG654" s="86">
        <f t="shared" si="1256"/>
        <v>839.01941151497567</v>
      </c>
      <c r="DH654" s="86">
        <f t="shared" si="1257"/>
        <v>0.15084073369500356</v>
      </c>
      <c r="DI654" s="86">
        <f t="shared" si="1258"/>
        <v>0.21794349266036631</v>
      </c>
      <c r="DJ654" s="86">
        <f t="shared" si="1259"/>
        <v>6.7106645825570732</v>
      </c>
      <c r="DK654" s="86">
        <f t="shared" si="1260"/>
        <v>-585.25514959221186</v>
      </c>
      <c r="DL654" s="86">
        <f t="shared" si="1318"/>
        <v>-585.25514959221186</v>
      </c>
      <c r="DM654" s="86">
        <f t="shared" si="1261"/>
        <v>-585.25514959221186</v>
      </c>
      <c r="DN654" s="85">
        <f t="shared" si="1262"/>
        <v>0</v>
      </c>
      <c r="DO654" s="85">
        <f t="shared" si="1309"/>
        <v>0</v>
      </c>
      <c r="DP654" s="85">
        <f t="shared" si="1263"/>
        <v>0</v>
      </c>
      <c r="DQ654" s="85">
        <f t="shared" si="1310"/>
        <v>0</v>
      </c>
      <c r="DR654" s="85">
        <f t="shared" si="1264"/>
        <v>0</v>
      </c>
      <c r="DS654" s="85">
        <f t="shared" si="1311"/>
        <v>0</v>
      </c>
      <c r="DT654" s="81"/>
      <c r="DU654" s="81"/>
      <c r="DV654" s="81">
        <f t="shared" si="1312"/>
        <v>0</v>
      </c>
      <c r="DW654" s="100"/>
    </row>
    <row r="655" spans="1:127" x14ac:dyDescent="0.2">
      <c r="A655" s="59">
        <f t="shared" si="1265"/>
        <v>86.666666666666387</v>
      </c>
      <c r="B655" s="44">
        <f t="shared" si="1266"/>
        <v>86666.66666666638</v>
      </c>
      <c r="C655" s="52">
        <f t="shared" si="1200"/>
        <v>133.33333333333334</v>
      </c>
      <c r="D655" s="50">
        <f t="shared" si="1201"/>
        <v>4</v>
      </c>
      <c r="E655" s="44">
        <f t="shared" si="1202"/>
        <v>4.13</v>
      </c>
      <c r="F655" s="47">
        <f t="shared" si="1203"/>
        <v>0.02</v>
      </c>
      <c r="G655" s="52">
        <f t="shared" si="1267"/>
        <v>2.4115558428955564E-2</v>
      </c>
      <c r="H655" s="57">
        <f t="shared" si="1268"/>
        <v>786.19007532808598</v>
      </c>
      <c r="I655" s="52">
        <f t="shared" si="1269"/>
        <v>0</v>
      </c>
      <c r="J655" s="54">
        <f t="shared" si="1270"/>
        <v>2592.2704732611924</v>
      </c>
      <c r="K655" s="46">
        <f t="shared" si="1313"/>
        <v>2592.2704732611924</v>
      </c>
      <c r="L655" s="80">
        <f t="shared" si="1204"/>
        <v>0</v>
      </c>
      <c r="M655" s="142">
        <f t="shared" si="1205"/>
        <v>0</v>
      </c>
      <c r="N655" s="60">
        <f t="shared" si="1206"/>
        <v>4.13</v>
      </c>
      <c r="O655" s="53">
        <f t="shared" si="1207"/>
        <v>0</v>
      </c>
      <c r="P655" s="58">
        <f t="shared" si="1271"/>
        <v>2.8096505811170358</v>
      </c>
      <c r="Q655" s="49">
        <f t="shared" si="1208"/>
        <v>2.8096505811170358</v>
      </c>
      <c r="R655" s="143">
        <f t="shared" si="1209"/>
        <v>0.02</v>
      </c>
      <c r="S655" s="51">
        <f t="shared" si="1272"/>
        <v>1.8675368929887203E-2</v>
      </c>
      <c r="T655" s="57">
        <f t="shared" si="1273"/>
        <v>806.41253071676726</v>
      </c>
      <c r="U655" s="53">
        <f t="shared" si="1210"/>
        <v>0</v>
      </c>
      <c r="V655" s="58">
        <f t="shared" si="1274"/>
        <v>2.8128507536750584</v>
      </c>
      <c r="W655" s="49">
        <f t="shared" si="1211"/>
        <v>2.8128507536750584</v>
      </c>
      <c r="X655" s="143">
        <f t="shared" si="1212"/>
        <v>0.02</v>
      </c>
      <c r="Y655" s="51">
        <f t="shared" si="1275"/>
        <v>1.808054714863145E-2</v>
      </c>
      <c r="Z655" s="57">
        <f t="shared" si="1276"/>
        <v>789.27053020082951</v>
      </c>
      <c r="AA655" s="53">
        <f t="shared" si="1213"/>
        <v>0</v>
      </c>
      <c r="AB655" s="58">
        <f t="shared" si="1277"/>
        <v>2.8100347392791121</v>
      </c>
      <c r="AC655" s="49">
        <f t="shared" si="1214"/>
        <v>2.8100347392791121</v>
      </c>
      <c r="AD655" s="143">
        <f t="shared" si="1215"/>
        <v>0.02</v>
      </c>
      <c r="AE655" s="49">
        <f t="shared" si="1314"/>
        <v>1.802785729978245E-2</v>
      </c>
      <c r="AF655" s="57">
        <f t="shared" si="1278"/>
        <v>786.16240987833589</v>
      </c>
      <c r="AG655" s="53">
        <f t="shared" si="1216"/>
        <v>0</v>
      </c>
      <c r="AH655" s="58">
        <f t="shared" si="1279"/>
        <v>2.8096472996761133</v>
      </c>
      <c r="AI655" s="49">
        <f t="shared" si="1217"/>
        <v>2.8096472996761133</v>
      </c>
      <c r="AJ655" s="143">
        <f t="shared" si="1218"/>
        <v>0.02</v>
      </c>
      <c r="AK655" s="51">
        <f t="shared" si="1280"/>
        <v>1.8028415624643853E-2</v>
      </c>
      <c r="AL655" s="57">
        <f t="shared" si="1281"/>
        <v>785.8352258298379</v>
      </c>
      <c r="AM655" s="53">
        <f t="shared" si="1219"/>
        <v>0</v>
      </c>
      <c r="AN655" s="58">
        <f t="shared" si="1282"/>
        <v>2.8096087197202242</v>
      </c>
      <c r="AO655" s="49">
        <f t="shared" si="1220"/>
        <v>2.8096087197202242</v>
      </c>
      <c r="AP655" s="143">
        <f t="shared" si="1221"/>
        <v>0.02</v>
      </c>
      <c r="AQ655" s="51">
        <f t="shared" si="1283"/>
        <v>1.8028711274376049E-2</v>
      </c>
      <c r="AR655" s="57">
        <f t="shared" si="1284"/>
        <v>785.80624708386404</v>
      </c>
      <c r="AS655" s="44">
        <f t="shared" si="1222"/>
        <v>4666.0868518701463</v>
      </c>
      <c r="AT655" s="44">
        <f t="shared" si="1223"/>
        <v>1866.4347407480584</v>
      </c>
      <c r="AU655" s="44">
        <f t="shared" si="1224"/>
        <v>1166.5217129675366</v>
      </c>
      <c r="AV655" s="47">
        <f t="shared" si="1225"/>
        <v>0.91722421833019174</v>
      </c>
      <c r="AW655" s="47">
        <f t="shared" si="1226"/>
        <v>4.6595093178521143</v>
      </c>
      <c r="AX655" s="86">
        <f t="shared" si="1227"/>
        <v>59.088453902710746</v>
      </c>
      <c r="AY655" s="86">
        <f t="shared" si="1228"/>
        <v>11.257173559980851</v>
      </c>
      <c r="AZ655" s="10">
        <f t="shared" si="1285"/>
        <v>11.257173559980851</v>
      </c>
      <c r="BA655" s="44">
        <f t="shared" si="1229"/>
        <v>11.257173559980851</v>
      </c>
      <c r="BB655" s="9">
        <f t="shared" si="1230"/>
        <v>11.257173559980851</v>
      </c>
      <c r="BC655" s="45">
        <f t="shared" si="1319"/>
        <v>1500.9564746641136</v>
      </c>
      <c r="BD655" s="9">
        <f t="shared" si="1231"/>
        <v>11.257173559980851</v>
      </c>
      <c r="BE655" s="45">
        <f t="shared" si="1315"/>
        <v>1500.9564746641136</v>
      </c>
      <c r="BF655" s="9">
        <f t="shared" si="1232"/>
        <v>11.257173559980851</v>
      </c>
      <c r="BG655" s="45">
        <f t="shared" si="1316"/>
        <v>1500.9564746641136</v>
      </c>
      <c r="BH655" s="58"/>
      <c r="BI655" s="58"/>
      <c r="BJ655" s="58">
        <f t="shared" si="1286"/>
        <v>-11.257173559980851</v>
      </c>
      <c r="BK655" s="97"/>
      <c r="BL655" s="44"/>
      <c r="BM655" s="82">
        <f t="shared" si="1287"/>
        <v>65</v>
      </c>
      <c r="BN655" s="86">
        <f t="shared" si="1288"/>
        <v>65000</v>
      </c>
      <c r="BO655" s="86">
        <f t="shared" si="1289"/>
        <v>100</v>
      </c>
      <c r="BP655" s="84">
        <f t="shared" si="1233"/>
        <v>4</v>
      </c>
      <c r="BQ655" s="84">
        <f t="shared" si="1234"/>
        <v>4.13</v>
      </c>
      <c r="BR655" s="84">
        <f t="shared" si="1235"/>
        <v>0.02</v>
      </c>
      <c r="BS655" s="84">
        <f t="shared" si="1290"/>
        <v>3.194594307493779E-2</v>
      </c>
      <c r="BT655" s="84">
        <f t="shared" si="1291"/>
        <v>1012.789711315806</v>
      </c>
      <c r="BU655" s="84">
        <f t="shared" si="1292"/>
        <v>0</v>
      </c>
      <c r="BV655" s="83">
        <f t="shared" si="1293"/>
        <v>1867.7248811443903</v>
      </c>
      <c r="BW655" s="81">
        <f t="shared" si="1317"/>
        <v>1867.7248811443903</v>
      </c>
      <c r="BX655" s="83">
        <f t="shared" si="1236"/>
        <v>0</v>
      </c>
      <c r="BY655" s="141">
        <f t="shared" si="1237"/>
        <v>0</v>
      </c>
      <c r="BZ655" s="83">
        <f t="shared" si="1238"/>
        <v>4.13</v>
      </c>
      <c r="CA655" s="83">
        <f t="shared" si="1239"/>
        <v>0</v>
      </c>
      <c r="CB655" s="83">
        <f t="shared" si="1294"/>
        <v>2.8893646649881415</v>
      </c>
      <c r="CC655" s="83">
        <f t="shared" si="1240"/>
        <v>2.8893646649881415</v>
      </c>
      <c r="CD655" s="143">
        <f t="shared" si="1241"/>
        <v>0.02</v>
      </c>
      <c r="CE655" s="83">
        <f t="shared" si="1295"/>
        <v>1.7738523213569952E-2</v>
      </c>
      <c r="CF655" s="84">
        <f t="shared" si="1296"/>
        <v>995.40945922983587</v>
      </c>
      <c r="CG655" s="83">
        <f t="shared" si="1242"/>
        <v>0</v>
      </c>
      <c r="CH655" s="83">
        <f t="shared" si="1297"/>
        <v>2.8724561994444411</v>
      </c>
      <c r="CI655" s="83">
        <f t="shared" si="1243"/>
        <v>2.8724561994444411</v>
      </c>
      <c r="CJ655" s="143">
        <f t="shared" si="1244"/>
        <v>0.02</v>
      </c>
      <c r="CK655" s="83">
        <f t="shared" si="1298"/>
        <v>1.693091079975868E-2</v>
      </c>
      <c r="CL655" s="84">
        <f t="shared" si="1299"/>
        <v>933.63769766603207</v>
      </c>
      <c r="CM655" s="83">
        <f t="shared" si="1245"/>
        <v>0</v>
      </c>
      <c r="CN655" s="83">
        <f t="shared" si="1300"/>
        <v>2.821619746178694</v>
      </c>
      <c r="CO655" s="83">
        <f t="shared" si="1246"/>
        <v>2.821619746178694</v>
      </c>
      <c r="CP655" s="143">
        <f t="shared" si="1247"/>
        <v>0.02</v>
      </c>
      <c r="CQ655" s="83">
        <f t="shared" si="1301"/>
        <v>1.7090564504283978E-2</v>
      </c>
      <c r="CR655" s="84">
        <f t="shared" si="1302"/>
        <v>921.98630206355881</v>
      </c>
      <c r="CS655" s="83">
        <f t="shared" si="1248"/>
        <v>0</v>
      </c>
      <c r="CT655" s="83">
        <f t="shared" si="1303"/>
        <v>2.8136497700244067</v>
      </c>
      <c r="CU655" s="83">
        <f t="shared" si="1249"/>
        <v>2.8136497700244067</v>
      </c>
      <c r="CV655" s="143">
        <f t="shared" si="1250"/>
        <v>0.02</v>
      </c>
      <c r="CW655" s="83">
        <f t="shared" si="1304"/>
        <v>1.7118526987184041E-2</v>
      </c>
      <c r="CX655" s="84">
        <f t="shared" si="1305"/>
        <v>920.87713558473934</v>
      </c>
      <c r="CY655" s="83">
        <f t="shared" si="1251"/>
        <v>0</v>
      </c>
      <c r="CZ655" s="83">
        <f t="shared" si="1306"/>
        <v>2.8129178518473612</v>
      </c>
      <c r="DA655" s="83">
        <f t="shared" si="1252"/>
        <v>2.8129178518473612</v>
      </c>
      <c r="DB655" s="143">
        <f t="shared" si="1253"/>
        <v>0.02</v>
      </c>
      <c r="DC655" s="83">
        <f t="shared" si="1307"/>
        <v>1.7119446767325974E-2</v>
      </c>
      <c r="DD655" s="84">
        <f t="shared" si="1308"/>
        <v>920.83058490850885</v>
      </c>
      <c r="DE655" s="86">
        <f t="shared" si="1254"/>
        <v>3361.9047860599021</v>
      </c>
      <c r="DF655" s="86">
        <f t="shared" si="1255"/>
        <v>1344.7619144239609</v>
      </c>
      <c r="DG655" s="86">
        <f t="shared" si="1256"/>
        <v>840.47619651497553</v>
      </c>
      <c r="DH655" s="86">
        <f t="shared" si="1257"/>
        <v>0.15045926446413152</v>
      </c>
      <c r="DI655" s="86">
        <f t="shared" si="1258"/>
        <v>0.21693215014229991</v>
      </c>
      <c r="DJ655" s="86">
        <f t="shared" si="1259"/>
        <v>6.6522833637620797</v>
      </c>
      <c r="DK655" s="86">
        <f t="shared" si="1260"/>
        <v>-587.57245527858072</v>
      </c>
      <c r="DL655" s="86">
        <f t="shared" si="1318"/>
        <v>-587.57245527858072</v>
      </c>
      <c r="DM655" s="86">
        <f t="shared" si="1261"/>
        <v>-587.57245527858072</v>
      </c>
      <c r="DN655" s="85">
        <f t="shared" si="1262"/>
        <v>0</v>
      </c>
      <c r="DO655" s="85">
        <f t="shared" si="1309"/>
        <v>0</v>
      </c>
      <c r="DP655" s="85">
        <f t="shared" si="1263"/>
        <v>0</v>
      </c>
      <c r="DQ655" s="85">
        <f t="shared" si="1310"/>
        <v>0</v>
      </c>
      <c r="DR655" s="85">
        <f t="shared" si="1264"/>
        <v>0</v>
      </c>
      <c r="DS655" s="85">
        <f t="shared" si="1311"/>
        <v>0</v>
      </c>
      <c r="DT655" s="81"/>
      <c r="DU655" s="81"/>
      <c r="DV655" s="81">
        <f t="shared" si="1312"/>
        <v>0</v>
      </c>
      <c r="DW655" s="100"/>
    </row>
    <row r="656" spans="1:127" x14ac:dyDescent="0.2">
      <c r="A656" s="59">
        <f t="shared" si="1265"/>
        <v>86.799999999999713</v>
      </c>
      <c r="B656" s="44">
        <f t="shared" si="1266"/>
        <v>86799.999999999709</v>
      </c>
      <c r="C656" s="52">
        <f t="shared" si="1200"/>
        <v>133.33333333333334</v>
      </c>
      <c r="D656" s="50">
        <f t="shared" si="1201"/>
        <v>4</v>
      </c>
      <c r="E656" s="44">
        <f t="shared" si="1202"/>
        <v>4.13</v>
      </c>
      <c r="F656" s="47">
        <f t="shared" si="1203"/>
        <v>0.02</v>
      </c>
      <c r="G656" s="52">
        <f t="shared" si="1267"/>
        <v>2.4112891762288896E-2</v>
      </c>
      <c r="H656" s="57">
        <f t="shared" si="1268"/>
        <v>786.96858138444179</v>
      </c>
      <c r="I656" s="52">
        <f t="shared" si="1269"/>
        <v>0</v>
      </c>
      <c r="J656" s="54">
        <f t="shared" si="1270"/>
        <v>2596.5868732611921</v>
      </c>
      <c r="K656" s="46">
        <f t="shared" si="1313"/>
        <v>2596.5868732611921</v>
      </c>
      <c r="L656" s="80">
        <f t="shared" si="1204"/>
        <v>0</v>
      </c>
      <c r="M656" s="142">
        <f t="shared" si="1205"/>
        <v>0</v>
      </c>
      <c r="N656" s="60">
        <f t="shared" si="1206"/>
        <v>4.13</v>
      </c>
      <c r="O656" s="53">
        <f t="shared" si="1207"/>
        <v>0</v>
      </c>
      <c r="P656" s="58">
        <f t="shared" si="1271"/>
        <v>2.8100466230828185</v>
      </c>
      <c r="Q656" s="49">
        <f t="shared" si="1208"/>
        <v>2.8100466230828185</v>
      </c>
      <c r="R656" s="143">
        <f t="shared" si="1209"/>
        <v>0.02</v>
      </c>
      <c r="S656" s="51">
        <f t="shared" si="1272"/>
        <v>1.8672702263220535E-2</v>
      </c>
      <c r="T656" s="57">
        <f t="shared" si="1273"/>
        <v>807.2987161483677</v>
      </c>
      <c r="U656" s="53">
        <f t="shared" si="1210"/>
        <v>0</v>
      </c>
      <c r="V656" s="58">
        <f t="shared" si="1274"/>
        <v>2.8133271241686413</v>
      </c>
      <c r="W656" s="49">
        <f t="shared" si="1211"/>
        <v>2.8133271241686413</v>
      </c>
      <c r="X656" s="143">
        <f t="shared" si="1212"/>
        <v>0.02</v>
      </c>
      <c r="Y656" s="51">
        <f t="shared" si="1275"/>
        <v>1.8077880481964782E-2</v>
      </c>
      <c r="Z656" s="57">
        <f t="shared" si="1276"/>
        <v>790.12751197950729</v>
      </c>
      <c r="AA656" s="53">
        <f t="shared" si="1213"/>
        <v>0</v>
      </c>
      <c r="AB656" s="58">
        <f t="shared" si="1277"/>
        <v>2.8104502485174705</v>
      </c>
      <c r="AC656" s="49">
        <f t="shared" si="1214"/>
        <v>2.8104502485174705</v>
      </c>
      <c r="AD656" s="143">
        <f t="shared" si="1215"/>
        <v>0.02</v>
      </c>
      <c r="AE656" s="49">
        <f t="shared" si="1314"/>
        <v>1.8025190633115782E-2</v>
      </c>
      <c r="AF656" s="57">
        <f t="shared" si="1278"/>
        <v>787.01775038187589</v>
      </c>
      <c r="AG656" s="53">
        <f t="shared" si="1216"/>
        <v>0</v>
      </c>
      <c r="AH656" s="58">
        <f t="shared" si="1279"/>
        <v>2.8100526056956272</v>
      </c>
      <c r="AI656" s="49">
        <f t="shared" si="1217"/>
        <v>2.8100526056956272</v>
      </c>
      <c r="AJ656" s="143">
        <f t="shared" si="1218"/>
        <v>0.02</v>
      </c>
      <c r="AK656" s="51">
        <f t="shared" si="1280"/>
        <v>1.8025748957977185E-2</v>
      </c>
      <c r="AL656" s="57">
        <f t="shared" si="1281"/>
        <v>786.69071077716626</v>
      </c>
      <c r="AM656" s="53">
        <f t="shared" si="1219"/>
        <v>0</v>
      </c>
      <c r="AN656" s="58">
        <f t="shared" si="1282"/>
        <v>2.8100129916041068</v>
      </c>
      <c r="AO656" s="49">
        <f t="shared" si="1220"/>
        <v>2.8100129916041068</v>
      </c>
      <c r="AP656" s="143">
        <f t="shared" si="1221"/>
        <v>0.02</v>
      </c>
      <c r="AQ656" s="51">
        <f t="shared" si="1283"/>
        <v>1.8026044607709381E-2</v>
      </c>
      <c r="AR656" s="57">
        <f t="shared" si="1284"/>
        <v>786.66175780863796</v>
      </c>
      <c r="AS656" s="44">
        <f t="shared" si="1222"/>
        <v>4673.8563718701462</v>
      </c>
      <c r="AT656" s="44">
        <f t="shared" si="1223"/>
        <v>1869.5425487480582</v>
      </c>
      <c r="AU656" s="44">
        <f t="shared" si="1224"/>
        <v>1168.4640929675365</v>
      </c>
      <c r="AV656" s="47">
        <f t="shared" si="1225"/>
        <v>0.91249531854116894</v>
      </c>
      <c r="AW656" s="47">
        <f t="shared" si="1226"/>
        <v>4.6144535697065034</v>
      </c>
      <c r="AX656" s="86">
        <f t="shared" si="1227"/>
        <v>58.174386789633914</v>
      </c>
      <c r="AY656" s="86">
        <f t="shared" si="1228"/>
        <v>10.936625644682696</v>
      </c>
      <c r="AZ656" s="10">
        <f t="shared" si="1285"/>
        <v>10.936625644682696</v>
      </c>
      <c r="BA656" s="44">
        <f t="shared" si="1229"/>
        <v>10.936625644682696</v>
      </c>
      <c r="BB656" s="9">
        <f t="shared" si="1230"/>
        <v>10.936625644682696</v>
      </c>
      <c r="BC656" s="45">
        <f t="shared" si="1319"/>
        <v>1458.2167526243595</v>
      </c>
      <c r="BD656" s="9">
        <f t="shared" si="1231"/>
        <v>10.936625644682696</v>
      </c>
      <c r="BE656" s="45">
        <f t="shared" si="1315"/>
        <v>1458.2167526243595</v>
      </c>
      <c r="BF656" s="9">
        <f t="shared" si="1232"/>
        <v>10.936625644682696</v>
      </c>
      <c r="BG656" s="45">
        <f t="shared" si="1316"/>
        <v>1458.2167526243595</v>
      </c>
      <c r="BH656" s="58"/>
      <c r="BI656" s="58"/>
      <c r="BJ656" s="58">
        <f t="shared" si="1286"/>
        <v>-10.936625644682696</v>
      </c>
      <c r="BK656" s="97"/>
      <c r="BL656" s="44"/>
      <c r="BM656" s="82">
        <f t="shared" si="1287"/>
        <v>65.099999999999994</v>
      </c>
      <c r="BN656" s="86">
        <f t="shared" si="1288"/>
        <v>65100</v>
      </c>
      <c r="BO656" s="86">
        <f t="shared" si="1289"/>
        <v>100</v>
      </c>
      <c r="BP656" s="84">
        <f t="shared" si="1233"/>
        <v>4</v>
      </c>
      <c r="BQ656" s="84">
        <f t="shared" si="1234"/>
        <v>4.13</v>
      </c>
      <c r="BR656" s="84">
        <f t="shared" si="1235"/>
        <v>0.02</v>
      </c>
      <c r="BS656" s="84">
        <f t="shared" si="1290"/>
        <v>3.1943943074937788E-2</v>
      </c>
      <c r="BT656" s="84">
        <f t="shared" si="1291"/>
        <v>1013.5631966202839</v>
      </c>
      <c r="BU656" s="84">
        <f t="shared" si="1292"/>
        <v>0</v>
      </c>
      <c r="BV656" s="83">
        <f t="shared" si="1293"/>
        <v>1870.9621811443903</v>
      </c>
      <c r="BW656" s="81">
        <f t="shared" si="1317"/>
        <v>1870.9621811443903</v>
      </c>
      <c r="BX656" s="83">
        <f t="shared" si="1236"/>
        <v>0</v>
      </c>
      <c r="BY656" s="141">
        <f t="shared" si="1237"/>
        <v>0</v>
      </c>
      <c r="BZ656" s="83">
        <f t="shared" si="1238"/>
        <v>4.13</v>
      </c>
      <c r="CA656" s="83">
        <f t="shared" si="1239"/>
        <v>0</v>
      </c>
      <c r="CB656" s="83">
        <f t="shared" si="1294"/>
        <v>2.8903496938196582</v>
      </c>
      <c r="CC656" s="83">
        <f t="shared" si="1240"/>
        <v>2.8903496938196582</v>
      </c>
      <c r="CD656" s="143">
        <f t="shared" si="1241"/>
        <v>0.02</v>
      </c>
      <c r="CE656" s="83">
        <f t="shared" si="1295"/>
        <v>1.7736523213569954E-2</v>
      </c>
      <c r="CF656" s="84">
        <f t="shared" si="1296"/>
        <v>996.02334931537973</v>
      </c>
      <c r="CG656" s="83">
        <f t="shared" si="1242"/>
        <v>0</v>
      </c>
      <c r="CH656" s="83">
        <f t="shared" si="1297"/>
        <v>2.8732412413206108</v>
      </c>
      <c r="CI656" s="83">
        <f t="shared" si="1243"/>
        <v>2.8732412413206108</v>
      </c>
      <c r="CJ656" s="143">
        <f t="shared" si="1244"/>
        <v>0.02</v>
      </c>
      <c r="CK656" s="83">
        <f t="shared" si="1298"/>
        <v>1.6928910799758681E-2</v>
      </c>
      <c r="CL656" s="84">
        <f t="shared" si="1299"/>
        <v>934.22708561920717</v>
      </c>
      <c r="CM656" s="83">
        <f t="shared" si="1245"/>
        <v>0</v>
      </c>
      <c r="CN656" s="83">
        <f t="shared" si="1300"/>
        <v>2.8222491304873003</v>
      </c>
      <c r="CO656" s="83">
        <f t="shared" si="1246"/>
        <v>2.8222491304873003</v>
      </c>
      <c r="CP656" s="143">
        <f t="shared" si="1247"/>
        <v>0.02</v>
      </c>
      <c r="CQ656" s="83">
        <f t="shared" si="1301"/>
        <v>1.708856450428398E-2</v>
      </c>
      <c r="CR656" s="84">
        <f t="shared" si="1302"/>
        <v>922.59196710851847</v>
      </c>
      <c r="CS656" s="83">
        <f t="shared" si="1248"/>
        <v>0</v>
      </c>
      <c r="CT656" s="83">
        <f t="shared" si="1303"/>
        <v>2.8142650025971481</v>
      </c>
      <c r="CU656" s="83">
        <f t="shared" si="1249"/>
        <v>2.8142650025971481</v>
      </c>
      <c r="CV656" s="143">
        <f t="shared" si="1250"/>
        <v>0.02</v>
      </c>
      <c r="CW656" s="83">
        <f t="shared" si="1304"/>
        <v>1.7116526987184043E-2</v>
      </c>
      <c r="CX656" s="84">
        <f t="shared" si="1305"/>
        <v>921.48551005868944</v>
      </c>
      <c r="CY656" s="83">
        <f t="shared" si="1251"/>
        <v>0</v>
      </c>
      <c r="CZ656" s="83">
        <f t="shared" si="1306"/>
        <v>2.8135324280388923</v>
      </c>
      <c r="DA656" s="83">
        <f t="shared" si="1252"/>
        <v>2.8135324280388923</v>
      </c>
      <c r="DB656" s="143">
        <f t="shared" si="1253"/>
        <v>0.02</v>
      </c>
      <c r="DC656" s="83">
        <f t="shared" si="1307"/>
        <v>1.7117446767325975E-2</v>
      </c>
      <c r="DD656" s="84">
        <f t="shared" si="1308"/>
        <v>921.43915037927377</v>
      </c>
      <c r="DE656" s="86">
        <f t="shared" si="1254"/>
        <v>3367.7319260599024</v>
      </c>
      <c r="DF656" s="86">
        <f t="shared" si="1255"/>
        <v>1347.0927704239609</v>
      </c>
      <c r="DG656" s="86">
        <f t="shared" si="1256"/>
        <v>841.93298151497561</v>
      </c>
      <c r="DH656" s="86">
        <f t="shared" si="1257"/>
        <v>0.15007927438646826</v>
      </c>
      <c r="DI656" s="86">
        <f t="shared" si="1258"/>
        <v>0.21592686017832233</v>
      </c>
      <c r="DJ656" s="86">
        <f t="shared" si="1259"/>
        <v>6.5944880493428562</v>
      </c>
      <c r="DK656" s="86">
        <f t="shared" si="1260"/>
        <v>-589.88839452017544</v>
      </c>
      <c r="DL656" s="86">
        <f t="shared" si="1318"/>
        <v>-589.88839452017544</v>
      </c>
      <c r="DM656" s="86">
        <f t="shared" si="1261"/>
        <v>-589.88839452017544</v>
      </c>
      <c r="DN656" s="85">
        <f t="shared" si="1262"/>
        <v>0</v>
      </c>
      <c r="DO656" s="85">
        <f t="shared" si="1309"/>
        <v>0</v>
      </c>
      <c r="DP656" s="85">
        <f t="shared" si="1263"/>
        <v>0</v>
      </c>
      <c r="DQ656" s="85">
        <f t="shared" si="1310"/>
        <v>0</v>
      </c>
      <c r="DR656" s="85">
        <f t="shared" si="1264"/>
        <v>0</v>
      </c>
      <c r="DS656" s="85">
        <f t="shared" si="1311"/>
        <v>0</v>
      </c>
      <c r="DT656" s="81"/>
      <c r="DU656" s="81"/>
      <c r="DV656" s="81">
        <f t="shared" si="1312"/>
        <v>0</v>
      </c>
      <c r="DW656" s="100"/>
    </row>
    <row r="657" spans="1:127" x14ac:dyDescent="0.2">
      <c r="A657" s="59">
        <f t="shared" si="1265"/>
        <v>86.933333333333039</v>
      </c>
      <c r="B657" s="44">
        <f t="shared" si="1266"/>
        <v>86933.333333333037</v>
      </c>
      <c r="C657" s="52">
        <f t="shared" si="1200"/>
        <v>133.33333333333334</v>
      </c>
      <c r="D657" s="50">
        <f t="shared" si="1201"/>
        <v>4</v>
      </c>
      <c r="E657" s="44">
        <f t="shared" si="1202"/>
        <v>4.13</v>
      </c>
      <c r="F657" s="47">
        <f t="shared" si="1203"/>
        <v>0.02</v>
      </c>
      <c r="G657" s="52">
        <f t="shared" si="1267"/>
        <v>2.4110225095622228E-2</v>
      </c>
      <c r="H657" s="57">
        <f t="shared" si="1268"/>
        <v>787.74700134986404</v>
      </c>
      <c r="I657" s="52">
        <f t="shared" si="1269"/>
        <v>0</v>
      </c>
      <c r="J657" s="54">
        <f t="shared" si="1270"/>
        <v>2600.9032732611918</v>
      </c>
      <c r="K657" s="46">
        <f t="shared" si="1313"/>
        <v>2600.9032732611918</v>
      </c>
      <c r="L657" s="80">
        <f t="shared" si="1204"/>
        <v>0</v>
      </c>
      <c r="M657" s="142">
        <f t="shared" si="1205"/>
        <v>0</v>
      </c>
      <c r="N657" s="60">
        <f t="shared" si="1206"/>
        <v>4.13</v>
      </c>
      <c r="O657" s="53">
        <f t="shared" si="1207"/>
        <v>0</v>
      </c>
      <c r="P657" s="58">
        <f t="shared" si="1271"/>
        <v>2.8104448102031325</v>
      </c>
      <c r="Q657" s="49">
        <f t="shared" si="1208"/>
        <v>2.8104448102031325</v>
      </c>
      <c r="R657" s="143">
        <f t="shared" si="1209"/>
        <v>0.02</v>
      </c>
      <c r="S657" s="51">
        <f t="shared" si="1272"/>
        <v>1.8670035596553867E-2</v>
      </c>
      <c r="T657" s="57">
        <f t="shared" si="1273"/>
        <v>808.18465015276047</v>
      </c>
      <c r="U657" s="53">
        <f t="shared" si="1210"/>
        <v>0</v>
      </c>
      <c r="V657" s="58">
        <f t="shared" si="1274"/>
        <v>2.813806256437231</v>
      </c>
      <c r="W657" s="49">
        <f t="shared" si="1211"/>
        <v>2.813806256437231</v>
      </c>
      <c r="X657" s="143">
        <f t="shared" si="1212"/>
        <v>0.02</v>
      </c>
      <c r="Y657" s="51">
        <f t="shared" si="1275"/>
        <v>1.8075213815298113E-2</v>
      </c>
      <c r="Z657" s="57">
        <f t="shared" si="1276"/>
        <v>790.98422226597859</v>
      </c>
      <c r="AA657" s="53">
        <f t="shared" si="1213"/>
        <v>0</v>
      </c>
      <c r="AB657" s="58">
        <f t="shared" si="1277"/>
        <v>2.8108683551717148</v>
      </c>
      <c r="AC657" s="49">
        <f t="shared" si="1214"/>
        <v>2.8108683551717148</v>
      </c>
      <c r="AD657" s="143">
        <f t="shared" si="1215"/>
        <v>0.02</v>
      </c>
      <c r="AE657" s="49">
        <f t="shared" si="1314"/>
        <v>1.8022523966449114E-2</v>
      </c>
      <c r="AF657" s="57">
        <f t="shared" si="1278"/>
        <v>787.87283791618529</v>
      </c>
      <c r="AG657" s="53">
        <f t="shared" si="1216"/>
        <v>0</v>
      </c>
      <c r="AH657" s="58">
        <f t="shared" si="1279"/>
        <v>2.8104605065675683</v>
      </c>
      <c r="AI657" s="49">
        <f t="shared" si="1217"/>
        <v>2.8104605065675683</v>
      </c>
      <c r="AJ657" s="143">
        <f t="shared" si="1218"/>
        <v>0.02</v>
      </c>
      <c r="AK657" s="51">
        <f t="shared" si="1280"/>
        <v>1.8023082291310517E-2</v>
      </c>
      <c r="AL657" s="57">
        <f t="shared" si="1281"/>
        <v>787.5459458043498</v>
      </c>
      <c r="AM657" s="53">
        <f t="shared" si="1219"/>
        <v>0</v>
      </c>
      <c r="AN657" s="58">
        <f t="shared" si="1282"/>
        <v>2.8104198602229764</v>
      </c>
      <c r="AO657" s="49">
        <f t="shared" si="1220"/>
        <v>2.8104198602229764</v>
      </c>
      <c r="AP657" s="143">
        <f t="shared" si="1221"/>
        <v>0.02</v>
      </c>
      <c r="AQ657" s="51">
        <f t="shared" si="1283"/>
        <v>1.8023377941042713E-2</v>
      </c>
      <c r="AR657" s="57">
        <f t="shared" si="1284"/>
        <v>787.51701892086919</v>
      </c>
      <c r="AS657" s="44">
        <f t="shared" si="1222"/>
        <v>4681.6258918701451</v>
      </c>
      <c r="AT657" s="44">
        <f t="shared" si="1223"/>
        <v>1872.6503567480581</v>
      </c>
      <c r="AU657" s="44">
        <f t="shared" si="1224"/>
        <v>1170.4064729675363</v>
      </c>
      <c r="AV657" s="47">
        <f t="shared" si="1225"/>
        <v>0.90779973579221851</v>
      </c>
      <c r="AW657" s="47">
        <f t="shared" si="1226"/>
        <v>4.5699180593773292</v>
      </c>
      <c r="AX657" s="86">
        <f t="shared" si="1227"/>
        <v>57.276160375661028</v>
      </c>
      <c r="AY657" s="86">
        <f t="shared" si="1228"/>
        <v>10.620925698736553</v>
      </c>
      <c r="AZ657" s="10">
        <f t="shared" si="1285"/>
        <v>10.620925698736553</v>
      </c>
      <c r="BA657" s="44">
        <f t="shared" si="1229"/>
        <v>10.620925698736553</v>
      </c>
      <c r="BB657" s="9">
        <f t="shared" si="1230"/>
        <v>10.620925698736553</v>
      </c>
      <c r="BC657" s="45">
        <f t="shared" si="1319"/>
        <v>1416.1234264982072</v>
      </c>
      <c r="BD657" s="9">
        <f t="shared" si="1231"/>
        <v>10.620925698736553</v>
      </c>
      <c r="BE657" s="45">
        <f t="shared" si="1315"/>
        <v>1416.1234264982072</v>
      </c>
      <c r="BF657" s="9">
        <f t="shared" si="1232"/>
        <v>10.620925698736553</v>
      </c>
      <c r="BG657" s="45">
        <f t="shared" si="1316"/>
        <v>1416.1234264982072</v>
      </c>
      <c r="BH657" s="58"/>
      <c r="BI657" s="58"/>
      <c r="BJ657" s="58">
        <f t="shared" si="1286"/>
        <v>-10.620925698736553</v>
      </c>
      <c r="BK657" s="97"/>
      <c r="BL657" s="44"/>
      <c r="BM657" s="82">
        <f t="shared" si="1287"/>
        <v>65.2</v>
      </c>
      <c r="BN657" s="86">
        <f t="shared" si="1288"/>
        <v>65200</v>
      </c>
      <c r="BO657" s="86">
        <f t="shared" si="1289"/>
        <v>100</v>
      </c>
      <c r="BP657" s="84">
        <f t="shared" si="1233"/>
        <v>4</v>
      </c>
      <c r="BQ657" s="84">
        <f t="shared" si="1234"/>
        <v>4.13</v>
      </c>
      <c r="BR657" s="84">
        <f t="shared" si="1235"/>
        <v>0.02</v>
      </c>
      <c r="BS657" s="84">
        <f t="shared" si="1290"/>
        <v>3.1941943074937786E-2</v>
      </c>
      <c r="BT657" s="84">
        <f t="shared" si="1291"/>
        <v>1014.3366334986116</v>
      </c>
      <c r="BU657" s="84">
        <f t="shared" si="1292"/>
        <v>0</v>
      </c>
      <c r="BV657" s="83">
        <f t="shared" si="1293"/>
        <v>1874.1994811443903</v>
      </c>
      <c r="BW657" s="81">
        <f t="shared" si="1317"/>
        <v>1874.1994811443903</v>
      </c>
      <c r="BX657" s="83">
        <f t="shared" si="1236"/>
        <v>0</v>
      </c>
      <c r="BY657" s="141">
        <f t="shared" si="1237"/>
        <v>0</v>
      </c>
      <c r="BZ657" s="83">
        <f t="shared" si="1238"/>
        <v>4.13</v>
      </c>
      <c r="CA657" s="83">
        <f t="shared" si="1239"/>
        <v>0</v>
      </c>
      <c r="CB657" s="83">
        <f t="shared" si="1294"/>
        <v>2.8913368205075685</v>
      </c>
      <c r="CC657" s="83">
        <f t="shared" si="1240"/>
        <v>2.8913368205075685</v>
      </c>
      <c r="CD657" s="143">
        <f t="shared" si="1241"/>
        <v>0.02</v>
      </c>
      <c r="CE657" s="83">
        <f t="shared" si="1295"/>
        <v>1.7734523213569955E-2</v>
      </c>
      <c r="CF657" s="84">
        <f t="shared" si="1296"/>
        <v>996.63696099190088</v>
      </c>
      <c r="CG657" s="83">
        <f t="shared" si="1242"/>
        <v>0</v>
      </c>
      <c r="CH657" s="83">
        <f t="shared" si="1297"/>
        <v>2.8740273482278353</v>
      </c>
      <c r="CI657" s="83">
        <f t="shared" si="1243"/>
        <v>2.8740273482278353</v>
      </c>
      <c r="CJ657" s="143">
        <f t="shared" si="1244"/>
        <v>0.02</v>
      </c>
      <c r="CK657" s="83">
        <f t="shared" si="1298"/>
        <v>1.6926910799758683E-2</v>
      </c>
      <c r="CL657" s="84">
        <f t="shared" si="1299"/>
        <v>934.81624292894912</v>
      </c>
      <c r="CM657" s="83">
        <f t="shared" si="1245"/>
        <v>0</v>
      </c>
      <c r="CN657" s="83">
        <f t="shared" si="1300"/>
        <v>2.8228795619094549</v>
      </c>
      <c r="CO657" s="83">
        <f t="shared" si="1246"/>
        <v>2.8228795619094549</v>
      </c>
      <c r="CP657" s="143">
        <f t="shared" si="1247"/>
        <v>0.02</v>
      </c>
      <c r="CQ657" s="83">
        <f t="shared" si="1301"/>
        <v>1.7086564504283981E-2</v>
      </c>
      <c r="CR657" s="84">
        <f t="shared" si="1302"/>
        <v>923.19742621982425</v>
      </c>
      <c r="CS657" s="83">
        <f t="shared" si="1248"/>
        <v>0</v>
      </c>
      <c r="CT657" s="83">
        <f t="shared" si="1303"/>
        <v>2.814881378725747</v>
      </c>
      <c r="CU657" s="83">
        <f t="shared" si="1249"/>
        <v>2.814881378725747</v>
      </c>
      <c r="CV657" s="143">
        <f t="shared" si="1250"/>
        <v>0.02</v>
      </c>
      <c r="CW657" s="83">
        <f t="shared" si="1304"/>
        <v>1.7114526987184044E-2</v>
      </c>
      <c r="CX657" s="84">
        <f t="shared" si="1305"/>
        <v>922.09368046806412</v>
      </c>
      <c r="CY657" s="83">
        <f t="shared" si="1251"/>
        <v>0</v>
      </c>
      <c r="CZ657" s="83">
        <f t="shared" si="1306"/>
        <v>2.8141481617838617</v>
      </c>
      <c r="DA657" s="83">
        <f t="shared" si="1252"/>
        <v>2.8141481617838617</v>
      </c>
      <c r="DB657" s="143">
        <f t="shared" si="1253"/>
        <v>0.02</v>
      </c>
      <c r="DC657" s="83">
        <f t="shared" si="1307"/>
        <v>1.7115446767325977E-2</v>
      </c>
      <c r="DD657" s="84">
        <f t="shared" si="1308"/>
        <v>922.04751183253973</v>
      </c>
      <c r="DE657" s="86">
        <f t="shared" si="1254"/>
        <v>3373.5590660599028</v>
      </c>
      <c r="DF657" s="86">
        <f t="shared" si="1255"/>
        <v>1349.423626423961</v>
      </c>
      <c r="DG657" s="86">
        <f t="shared" si="1256"/>
        <v>843.38976651497569</v>
      </c>
      <c r="DH657" s="86">
        <f t="shared" si="1257"/>
        <v>0.14970075624738996</v>
      </c>
      <c r="DI657" s="86">
        <f t="shared" si="1258"/>
        <v>0.2149275797768701</v>
      </c>
      <c r="DJ657" s="86">
        <f t="shared" si="1259"/>
        <v>6.5372720554347667</v>
      </c>
      <c r="DK657" s="86">
        <f t="shared" si="1260"/>
        <v>-592.20296774603673</v>
      </c>
      <c r="DL657" s="86">
        <f t="shared" si="1318"/>
        <v>-592.20296774603673</v>
      </c>
      <c r="DM657" s="86">
        <f t="shared" si="1261"/>
        <v>-592.20296774603673</v>
      </c>
      <c r="DN657" s="85">
        <f t="shared" si="1262"/>
        <v>0</v>
      </c>
      <c r="DO657" s="85">
        <f t="shared" si="1309"/>
        <v>0</v>
      </c>
      <c r="DP657" s="85">
        <f t="shared" si="1263"/>
        <v>0</v>
      </c>
      <c r="DQ657" s="85">
        <f t="shared" si="1310"/>
        <v>0</v>
      </c>
      <c r="DR657" s="85">
        <f t="shared" si="1264"/>
        <v>0</v>
      </c>
      <c r="DS657" s="85">
        <f t="shared" si="1311"/>
        <v>0</v>
      </c>
      <c r="DT657" s="81"/>
      <c r="DU657" s="81"/>
      <c r="DV657" s="81">
        <f t="shared" si="1312"/>
        <v>0</v>
      </c>
      <c r="DW657" s="100"/>
    </row>
    <row r="658" spans="1:127" x14ac:dyDescent="0.2">
      <c r="A658" s="59">
        <f t="shared" si="1265"/>
        <v>87.066666666666364</v>
      </c>
      <c r="B658" s="44">
        <f t="shared" si="1266"/>
        <v>87066.666666666366</v>
      </c>
      <c r="C658" s="52">
        <f t="shared" si="1200"/>
        <v>133.33333333333334</v>
      </c>
      <c r="D658" s="50">
        <f t="shared" si="1201"/>
        <v>4</v>
      </c>
      <c r="E658" s="44">
        <f t="shared" si="1202"/>
        <v>4.13</v>
      </c>
      <c r="F658" s="47">
        <f t="shared" si="1203"/>
        <v>0.02</v>
      </c>
      <c r="G658" s="52">
        <f t="shared" si="1267"/>
        <v>2.410755842895556E-2</v>
      </c>
      <c r="H658" s="57">
        <f t="shared" si="1268"/>
        <v>788.52533522435283</v>
      </c>
      <c r="I658" s="52">
        <f t="shared" si="1269"/>
        <v>0</v>
      </c>
      <c r="J658" s="54">
        <f t="shared" si="1270"/>
        <v>2605.2196732611919</v>
      </c>
      <c r="K658" s="46">
        <f t="shared" si="1313"/>
        <v>2605.2196732611919</v>
      </c>
      <c r="L658" s="80">
        <f t="shared" si="1204"/>
        <v>0</v>
      </c>
      <c r="M658" s="142">
        <f t="shared" si="1205"/>
        <v>0</v>
      </c>
      <c r="N658" s="60">
        <f t="shared" si="1206"/>
        <v>4.13</v>
      </c>
      <c r="O658" s="53">
        <f t="shared" si="1207"/>
        <v>0</v>
      </c>
      <c r="P658" s="58">
        <f t="shared" si="1271"/>
        <v>2.8108451413750455</v>
      </c>
      <c r="Q658" s="49">
        <f t="shared" si="1208"/>
        <v>2.8108451413750455</v>
      </c>
      <c r="R658" s="143">
        <f t="shared" si="1209"/>
        <v>0.02</v>
      </c>
      <c r="S658" s="51">
        <f t="shared" si="1272"/>
        <v>1.8667368929887199E-2</v>
      </c>
      <c r="T658" s="57">
        <f t="shared" si="1273"/>
        <v>809.07033212478359</v>
      </c>
      <c r="U658" s="53">
        <f t="shared" si="1210"/>
        <v>0</v>
      </c>
      <c r="V658" s="58">
        <f t="shared" si="1274"/>
        <v>2.8142881474191364</v>
      </c>
      <c r="W658" s="49">
        <f t="shared" si="1211"/>
        <v>2.8142881474191364</v>
      </c>
      <c r="X658" s="143">
        <f t="shared" si="1212"/>
        <v>0.02</v>
      </c>
      <c r="Y658" s="51">
        <f t="shared" si="1275"/>
        <v>1.8072547148631445E-2</v>
      </c>
      <c r="Z658" s="57">
        <f t="shared" si="1276"/>
        <v>791.84066031156738</v>
      </c>
      <c r="AA658" s="53">
        <f t="shared" si="1213"/>
        <v>0</v>
      </c>
      <c r="AB658" s="58">
        <f t="shared" si="1277"/>
        <v>2.811289056026864</v>
      </c>
      <c r="AC658" s="49">
        <f t="shared" si="1214"/>
        <v>2.811289056026864</v>
      </c>
      <c r="AD658" s="143">
        <f t="shared" si="1215"/>
        <v>0.02</v>
      </c>
      <c r="AE658" s="49">
        <f t="shared" si="1314"/>
        <v>1.8019857299782446E-2</v>
      </c>
      <c r="AF658" s="57">
        <f t="shared" si="1278"/>
        <v>788.72767176613343</v>
      </c>
      <c r="AG658" s="53">
        <f t="shared" si="1216"/>
        <v>0</v>
      </c>
      <c r="AH658" s="58">
        <f t="shared" si="1279"/>
        <v>2.8108709992543792</v>
      </c>
      <c r="AI658" s="49">
        <f t="shared" si="1217"/>
        <v>2.8108709992543792</v>
      </c>
      <c r="AJ658" s="143">
        <f t="shared" si="1218"/>
        <v>0.02</v>
      </c>
      <c r="AK658" s="51">
        <f t="shared" si="1280"/>
        <v>1.8020415624643848E-2</v>
      </c>
      <c r="AL658" s="57">
        <f t="shared" si="1281"/>
        <v>788.40093019407823</v>
      </c>
      <c r="AM658" s="53">
        <f t="shared" si="1219"/>
        <v>0</v>
      </c>
      <c r="AN658" s="58">
        <f t="shared" si="1282"/>
        <v>2.8108293225660721</v>
      </c>
      <c r="AO658" s="49">
        <f t="shared" si="1220"/>
        <v>2.8108293225660721</v>
      </c>
      <c r="AP658" s="143">
        <f t="shared" si="1221"/>
        <v>0.02</v>
      </c>
      <c r="AQ658" s="51">
        <f t="shared" si="1283"/>
        <v>1.8020711274376044E-2</v>
      </c>
      <c r="AR658" s="57">
        <f t="shared" si="1284"/>
        <v>788.37202970236763</v>
      </c>
      <c r="AS658" s="44">
        <f t="shared" si="1222"/>
        <v>4689.3954118701458</v>
      </c>
      <c r="AT658" s="44">
        <f t="shared" si="1223"/>
        <v>1875.7581647480581</v>
      </c>
      <c r="AU658" s="44">
        <f t="shared" si="1224"/>
        <v>1172.3488529675365</v>
      </c>
      <c r="AV658" s="47">
        <f t="shared" si="1225"/>
        <v>0.90313718555162803</v>
      </c>
      <c r="AW658" s="47">
        <f t="shared" si="1226"/>
        <v>4.5258959289138225</v>
      </c>
      <c r="AX658" s="86">
        <f t="shared" si="1227"/>
        <v>56.39347321731826</v>
      </c>
      <c r="AY658" s="86">
        <f t="shared" si="1228"/>
        <v>10.310064072180653</v>
      </c>
      <c r="AZ658" s="10">
        <f t="shared" si="1285"/>
        <v>10.310064072180653</v>
      </c>
      <c r="BA658" s="44">
        <f t="shared" si="1229"/>
        <v>10.310064072180653</v>
      </c>
      <c r="BB658" s="9">
        <f t="shared" si="1230"/>
        <v>10.310064072180653</v>
      </c>
      <c r="BC658" s="45">
        <f t="shared" si="1319"/>
        <v>1374.6752096240871</v>
      </c>
      <c r="BD658" s="9">
        <f t="shared" si="1231"/>
        <v>10.310064072180653</v>
      </c>
      <c r="BE658" s="45">
        <f t="shared" si="1315"/>
        <v>1374.6752096240871</v>
      </c>
      <c r="BF658" s="9">
        <f t="shared" si="1232"/>
        <v>10.310064072180653</v>
      </c>
      <c r="BG658" s="45">
        <f t="shared" si="1316"/>
        <v>1374.6752096240871</v>
      </c>
      <c r="BH658" s="58"/>
      <c r="BI658" s="58"/>
      <c r="BJ658" s="58">
        <f t="shared" si="1286"/>
        <v>-10.310064072180653</v>
      </c>
      <c r="BK658" s="97"/>
      <c r="BL658" s="44"/>
      <c r="BM658" s="82">
        <f t="shared" si="1287"/>
        <v>65.3</v>
      </c>
      <c r="BN658" s="86">
        <f t="shared" si="1288"/>
        <v>65300</v>
      </c>
      <c r="BO658" s="86">
        <f t="shared" si="1289"/>
        <v>100</v>
      </c>
      <c r="BP658" s="84">
        <f t="shared" si="1233"/>
        <v>4</v>
      </c>
      <c r="BQ658" s="84">
        <f t="shared" si="1234"/>
        <v>4.13</v>
      </c>
      <c r="BR658" s="84">
        <f t="shared" si="1235"/>
        <v>0.02</v>
      </c>
      <c r="BS658" s="84">
        <f t="shared" si="1290"/>
        <v>3.1939943074937784E-2</v>
      </c>
      <c r="BT658" s="84">
        <f t="shared" si="1291"/>
        <v>1015.1100219507892</v>
      </c>
      <c r="BU658" s="84">
        <f t="shared" si="1292"/>
        <v>0</v>
      </c>
      <c r="BV658" s="83">
        <f t="shared" si="1293"/>
        <v>1877.4367811443904</v>
      </c>
      <c r="BW658" s="81">
        <f t="shared" si="1317"/>
        <v>1877.4367811443904</v>
      </c>
      <c r="BX658" s="83">
        <f t="shared" si="1236"/>
        <v>0</v>
      </c>
      <c r="BY658" s="141">
        <f t="shared" si="1237"/>
        <v>0</v>
      </c>
      <c r="BZ658" s="83">
        <f t="shared" si="1238"/>
        <v>4.13</v>
      </c>
      <c r="CA658" s="83">
        <f t="shared" si="1239"/>
        <v>0</v>
      </c>
      <c r="CB658" s="83">
        <f t="shared" si="1294"/>
        <v>2.8923260449685926</v>
      </c>
      <c r="CC658" s="83">
        <f t="shared" si="1240"/>
        <v>2.8923260449685926</v>
      </c>
      <c r="CD658" s="143">
        <f t="shared" si="1241"/>
        <v>0.02</v>
      </c>
      <c r="CE658" s="83">
        <f t="shared" si="1295"/>
        <v>1.7732523213569957E-2</v>
      </c>
      <c r="CF658" s="84">
        <f t="shared" si="1296"/>
        <v>997.25029400408368</v>
      </c>
      <c r="CG658" s="83">
        <f t="shared" si="1242"/>
        <v>0</v>
      </c>
      <c r="CH658" s="83">
        <f t="shared" si="1297"/>
        <v>2.8748145182200924</v>
      </c>
      <c r="CI658" s="83">
        <f t="shared" si="1243"/>
        <v>2.8748145182200924</v>
      </c>
      <c r="CJ658" s="143">
        <f t="shared" si="1244"/>
        <v>0.02</v>
      </c>
      <c r="CK658" s="83">
        <f t="shared" si="1298"/>
        <v>1.6924910799758684E-2</v>
      </c>
      <c r="CL658" s="84">
        <f t="shared" si="1299"/>
        <v>935.40516950301935</v>
      </c>
      <c r="CM658" s="83">
        <f t="shared" si="1245"/>
        <v>0</v>
      </c>
      <c r="CN658" s="83">
        <f t="shared" si="1300"/>
        <v>2.8235110389892473</v>
      </c>
      <c r="CO658" s="83">
        <f t="shared" si="1246"/>
        <v>2.8235110389892473</v>
      </c>
      <c r="CP658" s="143">
        <f t="shared" si="1247"/>
        <v>0.02</v>
      </c>
      <c r="CQ658" s="83">
        <f t="shared" si="1301"/>
        <v>1.7084564504283983E-2</v>
      </c>
      <c r="CR658" s="84">
        <f t="shared" si="1302"/>
        <v>923.80267926479394</v>
      </c>
      <c r="CS658" s="83">
        <f t="shared" si="1248"/>
        <v>0</v>
      </c>
      <c r="CT658" s="83">
        <f t="shared" si="1303"/>
        <v>2.8154988970418566</v>
      </c>
      <c r="CU658" s="83">
        <f t="shared" si="1249"/>
        <v>2.8154988970418566</v>
      </c>
      <c r="CV658" s="143">
        <f t="shared" si="1250"/>
        <v>0.02</v>
      </c>
      <c r="CW658" s="83">
        <f t="shared" si="1304"/>
        <v>1.7112526987184046E-2</v>
      </c>
      <c r="CX658" s="84">
        <f t="shared" si="1305"/>
        <v>922.7016466550773</v>
      </c>
      <c r="CY658" s="83">
        <f t="shared" si="1251"/>
        <v>0</v>
      </c>
      <c r="CZ658" s="83">
        <f t="shared" si="1306"/>
        <v>2.8147650517029472</v>
      </c>
      <c r="DA658" s="83">
        <f t="shared" si="1252"/>
        <v>2.8147650517029472</v>
      </c>
      <c r="DB658" s="143">
        <f t="shared" si="1253"/>
        <v>0.02</v>
      </c>
      <c r="DC658" s="83">
        <f t="shared" si="1307"/>
        <v>1.7113446767325978E-2</v>
      </c>
      <c r="DD658" s="84">
        <f t="shared" si="1308"/>
        <v>922.65566910726102</v>
      </c>
      <c r="DE658" s="86">
        <f t="shared" si="1254"/>
        <v>3379.3862060599026</v>
      </c>
      <c r="DF658" s="86">
        <f t="shared" si="1255"/>
        <v>1351.754482423961</v>
      </c>
      <c r="DG658" s="86">
        <f t="shared" si="1256"/>
        <v>844.84655151497566</v>
      </c>
      <c r="DH658" s="86">
        <f t="shared" si="1257"/>
        <v>0.1493237028739263</v>
      </c>
      <c r="DI658" s="86">
        <f t="shared" si="1258"/>
        <v>0.21393426629528214</v>
      </c>
      <c r="DJ658" s="86">
        <f t="shared" si="1259"/>
        <v>6.4806288794957538</v>
      </c>
      <c r="DK658" s="86">
        <f t="shared" si="1260"/>
        <v>-594.51617538664357</v>
      </c>
      <c r="DL658" s="86">
        <f t="shared" si="1318"/>
        <v>-594.51617538664357</v>
      </c>
      <c r="DM658" s="86">
        <f t="shared" si="1261"/>
        <v>-594.51617538664357</v>
      </c>
      <c r="DN658" s="85">
        <f t="shared" si="1262"/>
        <v>0</v>
      </c>
      <c r="DO658" s="85">
        <f t="shared" si="1309"/>
        <v>0</v>
      </c>
      <c r="DP658" s="85">
        <f t="shared" si="1263"/>
        <v>0</v>
      </c>
      <c r="DQ658" s="85">
        <f t="shared" si="1310"/>
        <v>0</v>
      </c>
      <c r="DR658" s="85">
        <f t="shared" si="1264"/>
        <v>0</v>
      </c>
      <c r="DS658" s="85">
        <f t="shared" si="1311"/>
        <v>0</v>
      </c>
      <c r="DT658" s="81"/>
      <c r="DU658" s="81"/>
      <c r="DV658" s="81">
        <f t="shared" si="1312"/>
        <v>0</v>
      </c>
      <c r="DW658" s="100"/>
    </row>
    <row r="659" spans="1:127" x14ac:dyDescent="0.2">
      <c r="A659" s="59">
        <f t="shared" si="1265"/>
        <v>87.19999999999969</v>
      </c>
      <c r="B659" s="44">
        <f t="shared" si="1266"/>
        <v>87199.999999999694</v>
      </c>
      <c r="C659" s="52">
        <f t="shared" si="1200"/>
        <v>133.33333333333334</v>
      </c>
      <c r="D659" s="50">
        <f t="shared" si="1201"/>
        <v>4</v>
      </c>
      <c r="E659" s="44">
        <f t="shared" si="1202"/>
        <v>4.13</v>
      </c>
      <c r="F659" s="47">
        <f t="shared" si="1203"/>
        <v>0.02</v>
      </c>
      <c r="G659" s="52">
        <f t="shared" si="1267"/>
        <v>2.4104891762288892E-2</v>
      </c>
      <c r="H659" s="57">
        <f t="shared" si="1268"/>
        <v>789.30358300790806</v>
      </c>
      <c r="I659" s="52">
        <f t="shared" si="1269"/>
        <v>0</v>
      </c>
      <c r="J659" s="54">
        <f t="shared" si="1270"/>
        <v>2609.5360732611916</v>
      </c>
      <c r="K659" s="46">
        <f t="shared" si="1313"/>
        <v>2609.5360732611916</v>
      </c>
      <c r="L659" s="80">
        <f t="shared" si="1204"/>
        <v>0</v>
      </c>
      <c r="M659" s="142">
        <f t="shared" si="1205"/>
        <v>0</v>
      </c>
      <c r="N659" s="60">
        <f t="shared" si="1206"/>
        <v>4.13</v>
      </c>
      <c r="O659" s="53">
        <f t="shared" si="1207"/>
        <v>0</v>
      </c>
      <c r="P659" s="58">
        <f t="shared" si="1271"/>
        <v>2.8112476154996431</v>
      </c>
      <c r="Q659" s="49">
        <f t="shared" si="1208"/>
        <v>2.8112476154996431</v>
      </c>
      <c r="R659" s="143">
        <f t="shared" si="1209"/>
        <v>0.02</v>
      </c>
      <c r="S659" s="51">
        <f t="shared" si="1272"/>
        <v>1.866470226322053E-2</v>
      </c>
      <c r="T659" s="57">
        <f t="shared" si="1273"/>
        <v>809.95576146045653</v>
      </c>
      <c r="U659" s="53">
        <f t="shared" si="1210"/>
        <v>0</v>
      </c>
      <c r="V659" s="58">
        <f t="shared" si="1274"/>
        <v>2.8147727940523528</v>
      </c>
      <c r="W659" s="49">
        <f t="shared" si="1211"/>
        <v>2.8147727940523528</v>
      </c>
      <c r="X659" s="143">
        <f t="shared" si="1212"/>
        <v>0.02</v>
      </c>
      <c r="Y659" s="51">
        <f t="shared" si="1275"/>
        <v>1.8069880481964777E-2</v>
      </c>
      <c r="Z659" s="57">
        <f t="shared" si="1276"/>
        <v>792.69682536971277</v>
      </c>
      <c r="AA659" s="53">
        <f t="shared" si="1213"/>
        <v>0</v>
      </c>
      <c r="AB659" s="58">
        <f t="shared" si="1277"/>
        <v>2.8117123478660395</v>
      </c>
      <c r="AC659" s="49">
        <f t="shared" si="1214"/>
        <v>2.8117123478660395</v>
      </c>
      <c r="AD659" s="143">
        <f t="shared" si="1215"/>
        <v>0.02</v>
      </c>
      <c r="AE659" s="49">
        <f t="shared" si="1314"/>
        <v>1.8017190633115777E-2</v>
      </c>
      <c r="AF659" s="57">
        <f t="shared" si="1278"/>
        <v>789.58225121858879</v>
      </c>
      <c r="AG659" s="53">
        <f t="shared" si="1216"/>
        <v>0</v>
      </c>
      <c r="AH659" s="58">
        <f t="shared" si="1279"/>
        <v>2.8112840807168755</v>
      </c>
      <c r="AI659" s="49">
        <f t="shared" si="1217"/>
        <v>2.8112840807168755</v>
      </c>
      <c r="AJ659" s="143">
        <f t="shared" si="1218"/>
        <v>0.02</v>
      </c>
      <c r="AK659" s="51">
        <f t="shared" si="1280"/>
        <v>1.801774895797718E-2</v>
      </c>
      <c r="AL659" s="57">
        <f t="shared" si="1281"/>
        <v>789.25566323097155</v>
      </c>
      <c r="AM659" s="53">
        <f t="shared" si="1219"/>
        <v>0</v>
      </c>
      <c r="AN659" s="58">
        <f t="shared" si="1282"/>
        <v>2.8112413756209542</v>
      </c>
      <c r="AO659" s="49">
        <f t="shared" si="1220"/>
        <v>2.8112413756209542</v>
      </c>
      <c r="AP659" s="143">
        <f t="shared" si="1221"/>
        <v>0.02</v>
      </c>
      <c r="AQ659" s="51">
        <f t="shared" si="1283"/>
        <v>1.8018044607709376E-2</v>
      </c>
      <c r="AR659" s="57">
        <f t="shared" si="1284"/>
        <v>789.22678943686435</v>
      </c>
      <c r="AS659" s="44">
        <f t="shared" si="1222"/>
        <v>4697.1649318701448</v>
      </c>
      <c r="AT659" s="44">
        <f t="shared" si="1223"/>
        <v>1878.8659727480576</v>
      </c>
      <c r="AU659" s="44">
        <f t="shared" si="1224"/>
        <v>1174.2912329675362</v>
      </c>
      <c r="AV659" s="47">
        <f t="shared" si="1225"/>
        <v>0.89850738610130587</v>
      </c>
      <c r="AW659" s="47">
        <f t="shared" si="1226"/>
        <v>4.4823804210611762</v>
      </c>
      <c r="AX659" s="86">
        <f t="shared" si="1227"/>
        <v>55.526030086701383</v>
      </c>
      <c r="AY659" s="86">
        <f t="shared" si="1228"/>
        <v>10.004031121301116</v>
      </c>
      <c r="AZ659" s="10">
        <f t="shared" si="1285"/>
        <v>10.004031121301116</v>
      </c>
      <c r="BA659" s="44">
        <f t="shared" si="1229"/>
        <v>10.004031121301116</v>
      </c>
      <c r="BB659" s="9">
        <f t="shared" si="1230"/>
        <v>10.004031121301116</v>
      </c>
      <c r="BC659" s="45">
        <f t="shared" si="1319"/>
        <v>1333.8708161734824</v>
      </c>
      <c r="BD659" s="9">
        <f t="shared" si="1231"/>
        <v>10.004031121301116</v>
      </c>
      <c r="BE659" s="45">
        <f t="shared" si="1315"/>
        <v>1333.8708161734824</v>
      </c>
      <c r="BF659" s="9">
        <f t="shared" si="1232"/>
        <v>10.004031121301116</v>
      </c>
      <c r="BG659" s="45">
        <f t="shared" si="1316"/>
        <v>1333.8708161734824</v>
      </c>
      <c r="BH659" s="58"/>
      <c r="BI659" s="58"/>
      <c r="BJ659" s="58">
        <f t="shared" si="1286"/>
        <v>-10.004031121301116</v>
      </c>
      <c r="BK659" s="97"/>
      <c r="BL659" s="44"/>
      <c r="BM659" s="82">
        <f t="shared" si="1287"/>
        <v>65.400000000000006</v>
      </c>
      <c r="BN659" s="86">
        <f t="shared" si="1288"/>
        <v>65400</v>
      </c>
      <c r="BO659" s="86">
        <f t="shared" si="1289"/>
        <v>100</v>
      </c>
      <c r="BP659" s="84">
        <f t="shared" si="1233"/>
        <v>4</v>
      </c>
      <c r="BQ659" s="84">
        <f t="shared" si="1234"/>
        <v>4.13</v>
      </c>
      <c r="BR659" s="84">
        <f t="shared" si="1235"/>
        <v>0.02</v>
      </c>
      <c r="BS659" s="84">
        <f t="shared" si="1290"/>
        <v>3.1937943074937782E-2</v>
      </c>
      <c r="BT659" s="84">
        <f t="shared" si="1291"/>
        <v>1015.8833619768168</v>
      </c>
      <c r="BU659" s="84">
        <f t="shared" si="1292"/>
        <v>0</v>
      </c>
      <c r="BV659" s="83">
        <f t="shared" si="1293"/>
        <v>1880.6740811443904</v>
      </c>
      <c r="BW659" s="81">
        <f t="shared" si="1317"/>
        <v>1880.6740811443904</v>
      </c>
      <c r="BX659" s="83">
        <f t="shared" si="1236"/>
        <v>0</v>
      </c>
      <c r="BY659" s="141">
        <f t="shared" si="1237"/>
        <v>0</v>
      </c>
      <c r="BZ659" s="83">
        <f t="shared" si="1238"/>
        <v>4.13</v>
      </c>
      <c r="CA659" s="83">
        <f t="shared" si="1239"/>
        <v>0</v>
      </c>
      <c r="CB659" s="83">
        <f t="shared" si="1294"/>
        <v>2.8933173671208414</v>
      </c>
      <c r="CC659" s="83">
        <f t="shared" si="1240"/>
        <v>2.8933173671208414</v>
      </c>
      <c r="CD659" s="143">
        <f t="shared" si="1241"/>
        <v>0.02</v>
      </c>
      <c r="CE659" s="83">
        <f t="shared" si="1295"/>
        <v>1.7730523213569958E-2</v>
      </c>
      <c r="CF659" s="84">
        <f t="shared" si="1296"/>
        <v>997.86334809749803</v>
      </c>
      <c r="CG659" s="83">
        <f t="shared" si="1242"/>
        <v>0</v>
      </c>
      <c r="CH659" s="83">
        <f t="shared" si="1297"/>
        <v>2.8756027493510135</v>
      </c>
      <c r="CI659" s="83">
        <f t="shared" si="1243"/>
        <v>2.8756027493510135</v>
      </c>
      <c r="CJ659" s="143">
        <f t="shared" si="1244"/>
        <v>0.02</v>
      </c>
      <c r="CK659" s="83">
        <f t="shared" si="1298"/>
        <v>1.6922910799758686E-2</v>
      </c>
      <c r="CL659" s="84">
        <f t="shared" si="1299"/>
        <v>935.99386524991007</v>
      </c>
      <c r="CM659" s="83">
        <f t="shared" si="1245"/>
        <v>0</v>
      </c>
      <c r="CN659" s="83">
        <f t="shared" si="1300"/>
        <v>2.8241435602715992</v>
      </c>
      <c r="CO659" s="83">
        <f t="shared" si="1246"/>
        <v>2.8241435602715992</v>
      </c>
      <c r="CP659" s="143">
        <f t="shared" si="1247"/>
        <v>0.02</v>
      </c>
      <c r="CQ659" s="83">
        <f t="shared" si="1301"/>
        <v>1.7082564504283984E-2</v>
      </c>
      <c r="CR659" s="84">
        <f t="shared" si="1302"/>
        <v>924.40772611137538</v>
      </c>
      <c r="CS659" s="83">
        <f t="shared" si="1248"/>
        <v>0</v>
      </c>
      <c r="CT659" s="83">
        <f t="shared" si="1303"/>
        <v>2.8161175561775176</v>
      </c>
      <c r="CU659" s="83">
        <f t="shared" si="1249"/>
        <v>2.8161175561775176</v>
      </c>
      <c r="CV659" s="143">
        <f t="shared" si="1250"/>
        <v>0.02</v>
      </c>
      <c r="CW659" s="83">
        <f t="shared" si="1304"/>
        <v>1.7110526987184047E-2</v>
      </c>
      <c r="CX659" s="84">
        <f t="shared" si="1305"/>
        <v>923.3094084625908</v>
      </c>
      <c r="CY659" s="83">
        <f t="shared" si="1251"/>
        <v>0</v>
      </c>
      <c r="CZ659" s="83">
        <f t="shared" si="1306"/>
        <v>2.8153830964170066</v>
      </c>
      <c r="DA659" s="83">
        <f t="shared" si="1252"/>
        <v>2.8153830964170066</v>
      </c>
      <c r="DB659" s="143">
        <f t="shared" si="1253"/>
        <v>0.02</v>
      </c>
      <c r="DC659" s="83">
        <f t="shared" si="1307"/>
        <v>1.7111446767325979E-2</v>
      </c>
      <c r="DD659" s="84">
        <f t="shared" si="1308"/>
        <v>923.26362204304769</v>
      </c>
      <c r="DE659" s="86">
        <f t="shared" si="1254"/>
        <v>3385.2133460599025</v>
      </c>
      <c r="DF659" s="86">
        <f t="shared" si="1255"/>
        <v>1354.085338423961</v>
      </c>
      <c r="DG659" s="86">
        <f t="shared" si="1256"/>
        <v>846.30333651497563</v>
      </c>
      <c r="DH659" s="86">
        <f t="shared" si="1257"/>
        <v>0.14894810713448342</v>
      </c>
      <c r="DI659" s="86">
        <f t="shared" si="1258"/>
        <v>0.21294687743663215</v>
      </c>
      <c r="DJ659" s="86">
        <f t="shared" si="1259"/>
        <v>6.4245520992163163</v>
      </c>
      <c r="DK659" s="86">
        <f t="shared" si="1260"/>
        <v>-596.82801787391543</v>
      </c>
      <c r="DL659" s="86">
        <f t="shared" si="1318"/>
        <v>-596.82801787391543</v>
      </c>
      <c r="DM659" s="86">
        <f t="shared" si="1261"/>
        <v>-596.82801787391543</v>
      </c>
      <c r="DN659" s="85">
        <f t="shared" si="1262"/>
        <v>0</v>
      </c>
      <c r="DO659" s="85">
        <f t="shared" si="1309"/>
        <v>0</v>
      </c>
      <c r="DP659" s="85">
        <f t="shared" si="1263"/>
        <v>0</v>
      </c>
      <c r="DQ659" s="85">
        <f t="shared" si="1310"/>
        <v>0</v>
      </c>
      <c r="DR659" s="85">
        <f t="shared" si="1264"/>
        <v>0</v>
      </c>
      <c r="DS659" s="85">
        <f t="shared" si="1311"/>
        <v>0</v>
      </c>
      <c r="DT659" s="81"/>
      <c r="DU659" s="81"/>
      <c r="DV659" s="81">
        <f t="shared" si="1312"/>
        <v>0</v>
      </c>
      <c r="DW659" s="100"/>
    </row>
    <row r="660" spans="1:127" x14ac:dyDescent="0.2">
      <c r="A660" s="59">
        <f t="shared" si="1265"/>
        <v>87.33333333333303</v>
      </c>
      <c r="B660" s="44">
        <f t="shared" si="1266"/>
        <v>87333.333333333023</v>
      </c>
      <c r="C660" s="52">
        <f t="shared" si="1200"/>
        <v>133.33333333333334</v>
      </c>
      <c r="D660" s="50">
        <f t="shared" si="1201"/>
        <v>4</v>
      </c>
      <c r="E660" s="44">
        <f t="shared" si="1202"/>
        <v>4.13</v>
      </c>
      <c r="F660" s="47">
        <f t="shared" si="1203"/>
        <v>0.02</v>
      </c>
      <c r="G660" s="52">
        <f t="shared" si="1267"/>
        <v>2.4102225095622223E-2</v>
      </c>
      <c r="H660" s="57">
        <f t="shared" si="1268"/>
        <v>790.08174470052973</v>
      </c>
      <c r="I660" s="52">
        <f t="shared" si="1269"/>
        <v>0</v>
      </c>
      <c r="J660" s="54">
        <f t="shared" si="1270"/>
        <v>2613.8524732611918</v>
      </c>
      <c r="K660" s="46">
        <f t="shared" si="1313"/>
        <v>2613.8524732611918</v>
      </c>
      <c r="L660" s="80">
        <f t="shared" si="1204"/>
        <v>0</v>
      </c>
      <c r="M660" s="142">
        <f t="shared" si="1205"/>
        <v>0</v>
      </c>
      <c r="N660" s="60">
        <f t="shared" si="1206"/>
        <v>4.13</v>
      </c>
      <c r="O660" s="53">
        <f t="shared" si="1207"/>
        <v>0</v>
      </c>
      <c r="P660" s="58">
        <f t="shared" si="1271"/>
        <v>2.8116522314820056</v>
      </c>
      <c r="Q660" s="49">
        <f t="shared" si="1208"/>
        <v>2.8116522314820056</v>
      </c>
      <c r="R660" s="143">
        <f t="shared" si="1209"/>
        <v>0.02</v>
      </c>
      <c r="S660" s="51">
        <f t="shared" si="1272"/>
        <v>1.8662035596553862E-2</v>
      </c>
      <c r="T660" s="57">
        <f t="shared" si="1273"/>
        <v>810.84093755698098</v>
      </c>
      <c r="U660" s="53">
        <f t="shared" si="1210"/>
        <v>0</v>
      </c>
      <c r="V660" s="58">
        <f t="shared" si="1274"/>
        <v>2.8152601932745496</v>
      </c>
      <c r="W660" s="49">
        <f t="shared" si="1211"/>
        <v>2.8152601932745496</v>
      </c>
      <c r="X660" s="143">
        <f t="shared" si="1212"/>
        <v>0.02</v>
      </c>
      <c r="Y660" s="51">
        <f t="shared" si="1275"/>
        <v>1.8067213815298109E-2</v>
      </c>
      <c r="Z660" s="57">
        <f t="shared" si="1276"/>
        <v>793.55271669597118</v>
      </c>
      <c r="AA660" s="53">
        <f t="shared" si="1213"/>
        <v>0</v>
      </c>
      <c r="AB660" s="58">
        <f t="shared" si="1277"/>
        <v>2.8121382274704834</v>
      </c>
      <c r="AC660" s="49">
        <f t="shared" si="1214"/>
        <v>2.8121382274704834</v>
      </c>
      <c r="AD660" s="143">
        <f t="shared" si="1215"/>
        <v>0.02</v>
      </c>
      <c r="AE660" s="49">
        <f t="shared" si="1314"/>
        <v>1.8014523966449109E-2</v>
      </c>
      <c r="AF660" s="57">
        <f t="shared" si="1278"/>
        <v>790.43657556242169</v>
      </c>
      <c r="AG660" s="53">
        <f t="shared" si="1216"/>
        <v>0</v>
      </c>
      <c r="AH660" s="58">
        <f t="shared" si="1279"/>
        <v>2.811699747914254</v>
      </c>
      <c r="AI660" s="49">
        <f t="shared" si="1217"/>
        <v>2.811699747914254</v>
      </c>
      <c r="AJ660" s="143">
        <f t="shared" si="1218"/>
        <v>0.02</v>
      </c>
      <c r="AK660" s="51">
        <f t="shared" si="1280"/>
        <v>1.8015082291310512E-2</v>
      </c>
      <c r="AL660" s="57">
        <f t="shared" si="1281"/>
        <v>790.11014420158187</v>
      </c>
      <c r="AM660" s="53">
        <f t="shared" si="1219"/>
        <v>0</v>
      </c>
      <c r="AN660" s="58">
        <f t="shared" si="1282"/>
        <v>2.8116560163735018</v>
      </c>
      <c r="AO660" s="49">
        <f t="shared" si="1220"/>
        <v>2.8116560163735018</v>
      </c>
      <c r="AP660" s="143">
        <f t="shared" si="1221"/>
        <v>0.02</v>
      </c>
      <c r="AQ660" s="51">
        <f t="shared" si="1283"/>
        <v>1.8015377941042708E-2</v>
      </c>
      <c r="AR660" s="57">
        <f t="shared" si="1284"/>
        <v>790.08129741001426</v>
      </c>
      <c r="AS660" s="44">
        <f t="shared" si="1222"/>
        <v>4704.9344518701446</v>
      </c>
      <c r="AT660" s="44">
        <f t="shared" si="1223"/>
        <v>1881.9737807480578</v>
      </c>
      <c r="AU660" s="44">
        <f t="shared" si="1224"/>
        <v>1176.2336129675361</v>
      </c>
      <c r="AV660" s="47">
        <f t="shared" si="1225"/>
        <v>0.89391005850541327</v>
      </c>
      <c r="AW660" s="47">
        <f t="shared" si="1226"/>
        <v>4.439364877640168</v>
      </c>
      <c r="AX660" s="86">
        <f t="shared" si="1227"/>
        <v>54.673541833943965</v>
      </c>
      <c r="AY660" s="86">
        <f t="shared" si="1228"/>
        <v>9.7028172086714122</v>
      </c>
      <c r="AZ660" s="10">
        <f t="shared" si="1285"/>
        <v>9.7028172086714122</v>
      </c>
      <c r="BA660" s="44">
        <f t="shared" si="1229"/>
        <v>9.7028172086714122</v>
      </c>
      <c r="BB660" s="9">
        <f t="shared" si="1230"/>
        <v>9.7028172086714122</v>
      </c>
      <c r="BC660" s="45">
        <f t="shared" si="1319"/>
        <v>1293.7089611561885</v>
      </c>
      <c r="BD660" s="9">
        <f t="shared" si="1231"/>
        <v>9.7028172086714122</v>
      </c>
      <c r="BE660" s="45">
        <f t="shared" si="1315"/>
        <v>1293.7089611561885</v>
      </c>
      <c r="BF660" s="9">
        <f t="shared" si="1232"/>
        <v>9.7028172086714122</v>
      </c>
      <c r="BG660" s="45">
        <f t="shared" si="1316"/>
        <v>1293.7089611561885</v>
      </c>
      <c r="BH660" s="58"/>
      <c r="BI660" s="58"/>
      <c r="BJ660" s="58">
        <f t="shared" si="1286"/>
        <v>-9.7028172086714122</v>
      </c>
      <c r="BK660" s="97"/>
      <c r="BL660" s="44"/>
      <c r="BM660" s="82">
        <f t="shared" si="1287"/>
        <v>65.5</v>
      </c>
      <c r="BN660" s="86">
        <f t="shared" si="1288"/>
        <v>65500</v>
      </c>
      <c r="BO660" s="86">
        <f t="shared" si="1289"/>
        <v>100</v>
      </c>
      <c r="BP660" s="84">
        <f t="shared" si="1233"/>
        <v>4</v>
      </c>
      <c r="BQ660" s="84">
        <f t="shared" si="1234"/>
        <v>4.13</v>
      </c>
      <c r="BR660" s="84">
        <f t="shared" si="1235"/>
        <v>0.02</v>
      </c>
      <c r="BS660" s="84">
        <f t="shared" si="1290"/>
        <v>3.193594307493778E-2</v>
      </c>
      <c r="BT660" s="84">
        <f t="shared" si="1291"/>
        <v>1016.6566535766941</v>
      </c>
      <c r="BU660" s="84">
        <f t="shared" si="1292"/>
        <v>0</v>
      </c>
      <c r="BV660" s="83">
        <f t="shared" si="1293"/>
        <v>1883.9113811443904</v>
      </c>
      <c r="BW660" s="81">
        <f t="shared" si="1317"/>
        <v>1883.9113811443904</v>
      </c>
      <c r="BX660" s="83">
        <f t="shared" si="1236"/>
        <v>0</v>
      </c>
      <c r="BY660" s="141">
        <f t="shared" si="1237"/>
        <v>0</v>
      </c>
      <c r="BZ660" s="83">
        <f t="shared" si="1238"/>
        <v>4.13</v>
      </c>
      <c r="CA660" s="83">
        <f t="shared" si="1239"/>
        <v>0</v>
      </c>
      <c r="CB660" s="83">
        <f t="shared" si="1294"/>
        <v>2.8943107868838087</v>
      </c>
      <c r="CC660" s="83">
        <f t="shared" si="1240"/>
        <v>2.8943107868838087</v>
      </c>
      <c r="CD660" s="143">
        <f t="shared" si="1241"/>
        <v>0.02</v>
      </c>
      <c r="CE660" s="83">
        <f t="shared" si="1295"/>
        <v>1.772852321356996E-2</v>
      </c>
      <c r="CF660" s="84">
        <f t="shared" si="1296"/>
        <v>998.47612301859886</v>
      </c>
      <c r="CG660" s="83">
        <f t="shared" si="1242"/>
        <v>0</v>
      </c>
      <c r="CH660" s="83">
        <f t="shared" si="1297"/>
        <v>2.876392039673886</v>
      </c>
      <c r="CI660" s="83">
        <f t="shared" si="1243"/>
        <v>2.876392039673886</v>
      </c>
      <c r="CJ660" s="143">
        <f t="shared" si="1244"/>
        <v>0.02</v>
      </c>
      <c r="CK660" s="83">
        <f t="shared" si="1298"/>
        <v>1.6920910799758687E-2</v>
      </c>
      <c r="CL660" s="84">
        <f t="shared" si="1299"/>
        <v>936.58233007884303</v>
      </c>
      <c r="CM660" s="83">
        <f t="shared" si="1245"/>
        <v>0</v>
      </c>
      <c r="CN660" s="83">
        <f t="shared" si="1300"/>
        <v>2.8247771243022659</v>
      </c>
      <c r="CO660" s="83">
        <f t="shared" si="1246"/>
        <v>2.8247771243022659</v>
      </c>
      <c r="CP660" s="143">
        <f t="shared" si="1247"/>
        <v>0.02</v>
      </c>
      <c r="CQ660" s="83">
        <f t="shared" si="1301"/>
        <v>1.7080564504283986E-2</v>
      </c>
      <c r="CR660" s="84">
        <f t="shared" si="1302"/>
        <v>925.01256662814581</v>
      </c>
      <c r="CS660" s="83">
        <f t="shared" si="1248"/>
        <v>0</v>
      </c>
      <c r="CT660" s="83">
        <f t="shared" si="1303"/>
        <v>2.8167373547651553</v>
      </c>
      <c r="CU660" s="83">
        <f t="shared" si="1249"/>
        <v>2.8167373547651553</v>
      </c>
      <c r="CV660" s="143">
        <f t="shared" si="1250"/>
        <v>0.02</v>
      </c>
      <c r="CW660" s="83">
        <f t="shared" si="1304"/>
        <v>1.7108526987184049E-2</v>
      </c>
      <c r="CX660" s="84">
        <f t="shared" si="1305"/>
        <v>923.91696573411343</v>
      </c>
      <c r="CY660" s="83">
        <f t="shared" si="1251"/>
        <v>0</v>
      </c>
      <c r="CZ660" s="83">
        <f t="shared" si="1306"/>
        <v>2.816002294547082</v>
      </c>
      <c r="DA660" s="83">
        <f t="shared" si="1252"/>
        <v>2.816002294547082</v>
      </c>
      <c r="DB660" s="143">
        <f t="shared" si="1253"/>
        <v>0.02</v>
      </c>
      <c r="DC660" s="83">
        <f t="shared" si="1307"/>
        <v>1.7109446767325981E-2</v>
      </c>
      <c r="DD660" s="84">
        <f t="shared" si="1308"/>
        <v>923.8713704801645</v>
      </c>
      <c r="DE660" s="86">
        <f t="shared" si="1254"/>
        <v>3391.0404860599024</v>
      </c>
      <c r="DF660" s="86">
        <f t="shared" si="1255"/>
        <v>1356.4161944239609</v>
      </c>
      <c r="DG660" s="86">
        <f t="shared" si="1256"/>
        <v>847.76012151497559</v>
      </c>
      <c r="DH660" s="86">
        <f t="shared" si="1257"/>
        <v>0.14857396193857236</v>
      </c>
      <c r="DI660" s="86">
        <f t="shared" si="1258"/>
        <v>0.21196537124660628</v>
      </c>
      <c r="DJ660" s="86">
        <f t="shared" si="1259"/>
        <v>6.3690353714451469</v>
      </c>
      <c r="DK660" s="86">
        <f t="shared" si="1260"/>
        <v>-599.13849564120949</v>
      </c>
      <c r="DL660" s="86">
        <f t="shared" si="1318"/>
        <v>-599.13849564120949</v>
      </c>
      <c r="DM660" s="86">
        <f t="shared" si="1261"/>
        <v>-599.13849564120949</v>
      </c>
      <c r="DN660" s="85">
        <f t="shared" si="1262"/>
        <v>0</v>
      </c>
      <c r="DO660" s="85">
        <f t="shared" si="1309"/>
        <v>0</v>
      </c>
      <c r="DP660" s="85">
        <f t="shared" si="1263"/>
        <v>0</v>
      </c>
      <c r="DQ660" s="85">
        <f t="shared" si="1310"/>
        <v>0</v>
      </c>
      <c r="DR660" s="85">
        <f t="shared" si="1264"/>
        <v>0</v>
      </c>
      <c r="DS660" s="85">
        <f t="shared" si="1311"/>
        <v>0</v>
      </c>
      <c r="DT660" s="81"/>
      <c r="DU660" s="81"/>
      <c r="DV660" s="81">
        <f t="shared" si="1312"/>
        <v>0</v>
      </c>
      <c r="DW660" s="100"/>
    </row>
    <row r="661" spans="1:127" x14ac:dyDescent="0.2">
      <c r="A661" s="59">
        <f t="shared" si="1265"/>
        <v>87.466666666666356</v>
      </c>
      <c r="B661" s="44">
        <f t="shared" si="1266"/>
        <v>87466.666666666351</v>
      </c>
      <c r="C661" s="52">
        <f t="shared" si="1200"/>
        <v>133.33333333333334</v>
      </c>
      <c r="D661" s="50">
        <f t="shared" si="1201"/>
        <v>4</v>
      </c>
      <c r="E661" s="44">
        <f t="shared" si="1202"/>
        <v>4.13</v>
      </c>
      <c r="F661" s="47">
        <f t="shared" si="1203"/>
        <v>0.02</v>
      </c>
      <c r="G661" s="52">
        <f t="shared" si="1267"/>
        <v>2.4099558428955555E-2</v>
      </c>
      <c r="H661" s="57">
        <f t="shared" si="1268"/>
        <v>790.85982030221783</v>
      </c>
      <c r="I661" s="52">
        <f t="shared" si="1269"/>
        <v>0</v>
      </c>
      <c r="J661" s="54">
        <f t="shared" si="1270"/>
        <v>2618.1688732611919</v>
      </c>
      <c r="K661" s="46">
        <f t="shared" si="1313"/>
        <v>2618.1688732611919</v>
      </c>
      <c r="L661" s="80">
        <f t="shared" si="1204"/>
        <v>0</v>
      </c>
      <c r="M661" s="142">
        <f t="shared" si="1205"/>
        <v>0</v>
      </c>
      <c r="N661" s="60">
        <f t="shared" si="1206"/>
        <v>4.13</v>
      </c>
      <c r="O661" s="53">
        <f t="shared" si="1207"/>
        <v>0</v>
      </c>
      <c r="P661" s="58">
        <f t="shared" si="1271"/>
        <v>2.8120589882312013</v>
      </c>
      <c r="Q661" s="49">
        <f t="shared" si="1208"/>
        <v>2.8120589882312013</v>
      </c>
      <c r="R661" s="143">
        <f t="shared" si="1209"/>
        <v>0.02</v>
      </c>
      <c r="S661" s="51">
        <f t="shared" si="1272"/>
        <v>1.8659368929887194E-2</v>
      </c>
      <c r="T661" s="57">
        <f t="shared" si="1273"/>
        <v>811.72585981274108</v>
      </c>
      <c r="U661" s="53">
        <f t="shared" si="1210"/>
        <v>0</v>
      </c>
      <c r="V661" s="58">
        <f t="shared" si="1274"/>
        <v>2.8157503420230663</v>
      </c>
      <c r="W661" s="49">
        <f t="shared" si="1211"/>
        <v>2.8157503420230663</v>
      </c>
      <c r="X661" s="143">
        <f t="shared" si="1212"/>
        <v>0.02</v>
      </c>
      <c r="Y661" s="51">
        <f t="shared" si="1275"/>
        <v>1.8064547148631441E-2</v>
      </c>
      <c r="Z661" s="57">
        <f t="shared" si="1276"/>
        <v>794.40833354801794</v>
      </c>
      <c r="AA661" s="53">
        <f t="shared" si="1213"/>
        <v>0</v>
      </c>
      <c r="AB661" s="58">
        <f t="shared" si="1277"/>
        <v>2.8125666916195566</v>
      </c>
      <c r="AC661" s="49">
        <f t="shared" si="1214"/>
        <v>2.8125666916195566</v>
      </c>
      <c r="AD661" s="143">
        <f t="shared" si="1215"/>
        <v>0.02</v>
      </c>
      <c r="AE661" s="49">
        <f t="shared" si="1314"/>
        <v>1.8011857299782441E-2</v>
      </c>
      <c r="AF661" s="57">
        <f t="shared" si="1278"/>
        <v>791.29064408850638</v>
      </c>
      <c r="AG661" s="53">
        <f t="shared" si="1216"/>
        <v>0</v>
      </c>
      <c r="AH661" s="58">
        <f t="shared" si="1279"/>
        <v>2.8121179978041004</v>
      </c>
      <c r="AI661" s="49">
        <f t="shared" si="1217"/>
        <v>2.8121179978041004</v>
      </c>
      <c r="AJ661" s="143">
        <f t="shared" si="1218"/>
        <v>0.02</v>
      </c>
      <c r="AK661" s="51">
        <f t="shared" si="1280"/>
        <v>1.8012415624643844E-2</v>
      </c>
      <c r="AL661" s="57">
        <f t="shared" si="1281"/>
        <v>790.96437239439604</v>
      </c>
      <c r="AM661" s="53">
        <f t="shared" si="1219"/>
        <v>0</v>
      </c>
      <c r="AN661" s="58">
        <f t="shared" si="1282"/>
        <v>2.8120732418079233</v>
      </c>
      <c r="AO661" s="49">
        <f t="shared" si="1220"/>
        <v>2.8120732418079233</v>
      </c>
      <c r="AP661" s="143">
        <f t="shared" si="1221"/>
        <v>0.02</v>
      </c>
      <c r="AQ661" s="51">
        <f t="shared" si="1283"/>
        <v>1.801271127437604E-2</v>
      </c>
      <c r="AR661" s="57">
        <f t="shared" si="1284"/>
        <v>790.93555290939764</v>
      </c>
      <c r="AS661" s="44">
        <f t="shared" si="1222"/>
        <v>4712.7039718701453</v>
      </c>
      <c r="AT661" s="44">
        <f t="shared" si="1223"/>
        <v>1885.081588748058</v>
      </c>
      <c r="AU661" s="44">
        <f t="shared" si="1224"/>
        <v>1178.1759929675363</v>
      </c>
      <c r="AV661" s="47">
        <f t="shared" si="1225"/>
        <v>0.88934492657938924</v>
      </c>
      <c r="AW661" s="47">
        <f t="shared" si="1226"/>
        <v>4.3968427379549171</v>
      </c>
      <c r="AX661" s="86">
        <f t="shared" si="1227"/>
        <v>53.835725252930942</v>
      </c>
      <c r="AY661" s="86">
        <f t="shared" si="1228"/>
        <v>9.4064127031906324</v>
      </c>
      <c r="AZ661" s="10">
        <f t="shared" si="1285"/>
        <v>9.4064127031906324</v>
      </c>
      <c r="BA661" s="44">
        <f t="shared" si="1229"/>
        <v>9.4064127031906324</v>
      </c>
      <c r="BB661" s="9">
        <f t="shared" si="1230"/>
        <v>9.4064127031906324</v>
      </c>
      <c r="BC661" s="45">
        <f t="shared" si="1319"/>
        <v>1254.1883604254178</v>
      </c>
      <c r="BD661" s="9">
        <f t="shared" si="1231"/>
        <v>9.4064127031906324</v>
      </c>
      <c r="BE661" s="45">
        <f t="shared" si="1315"/>
        <v>1254.1883604254178</v>
      </c>
      <c r="BF661" s="9">
        <f t="shared" si="1232"/>
        <v>9.4064127031906324</v>
      </c>
      <c r="BG661" s="45">
        <f t="shared" si="1316"/>
        <v>1254.1883604254178</v>
      </c>
      <c r="BH661" s="58"/>
      <c r="BI661" s="58"/>
      <c r="BJ661" s="58">
        <f t="shared" si="1286"/>
        <v>-9.4064127031906324</v>
      </c>
      <c r="BK661" s="97"/>
      <c r="BL661" s="44"/>
      <c r="BM661" s="82">
        <f t="shared" si="1287"/>
        <v>65.599999999999994</v>
      </c>
      <c r="BN661" s="86">
        <f t="shared" si="1288"/>
        <v>65600</v>
      </c>
      <c r="BO661" s="86">
        <f t="shared" si="1289"/>
        <v>100</v>
      </c>
      <c r="BP661" s="84">
        <f t="shared" si="1233"/>
        <v>4</v>
      </c>
      <c r="BQ661" s="84">
        <f t="shared" si="1234"/>
        <v>4.13</v>
      </c>
      <c r="BR661" s="84">
        <f t="shared" si="1235"/>
        <v>0.02</v>
      </c>
      <c r="BS661" s="84">
        <f t="shared" si="1290"/>
        <v>3.1933943074937778E-2</v>
      </c>
      <c r="BT661" s="84">
        <f t="shared" si="1291"/>
        <v>1017.4298967504213</v>
      </c>
      <c r="BU661" s="84">
        <f t="shared" si="1292"/>
        <v>0</v>
      </c>
      <c r="BV661" s="83">
        <f t="shared" si="1293"/>
        <v>1887.1486811443904</v>
      </c>
      <c r="BW661" s="81">
        <f t="shared" si="1317"/>
        <v>1887.1486811443904</v>
      </c>
      <c r="BX661" s="83">
        <f t="shared" si="1236"/>
        <v>0</v>
      </c>
      <c r="BY661" s="141">
        <f t="shared" si="1237"/>
        <v>0</v>
      </c>
      <c r="BZ661" s="83">
        <f t="shared" si="1238"/>
        <v>4.13</v>
      </c>
      <c r="CA661" s="83">
        <f t="shared" si="1239"/>
        <v>0</v>
      </c>
      <c r="CB661" s="83">
        <f t="shared" si="1294"/>
        <v>2.8953063041783671</v>
      </c>
      <c r="CC661" s="83">
        <f t="shared" si="1240"/>
        <v>2.8953063041783671</v>
      </c>
      <c r="CD661" s="143">
        <f t="shared" si="1241"/>
        <v>0.02</v>
      </c>
      <c r="CE661" s="83">
        <f t="shared" si="1295"/>
        <v>1.7726523213569961E-2</v>
      </c>
      <c r="CF661" s="84">
        <f t="shared" si="1296"/>
        <v>999.08861851472545</v>
      </c>
      <c r="CG661" s="83">
        <f t="shared" si="1242"/>
        <v>0</v>
      </c>
      <c r="CH661" s="83">
        <f t="shared" si="1297"/>
        <v>2.8771823872416644</v>
      </c>
      <c r="CI661" s="83">
        <f t="shared" si="1243"/>
        <v>2.8771823872416644</v>
      </c>
      <c r="CJ661" s="143">
        <f t="shared" si="1244"/>
        <v>0.02</v>
      </c>
      <c r="CK661" s="83">
        <f t="shared" si="1298"/>
        <v>1.6918910799758689E-2</v>
      </c>
      <c r="CL661" s="84">
        <f t="shared" si="1299"/>
        <v>937.17056389976801</v>
      </c>
      <c r="CM661" s="83">
        <f t="shared" si="1245"/>
        <v>0</v>
      </c>
      <c r="CN661" s="83">
        <f t="shared" si="1300"/>
        <v>2.8254117296278451</v>
      </c>
      <c r="CO661" s="83">
        <f t="shared" si="1246"/>
        <v>2.8254117296278451</v>
      </c>
      <c r="CP661" s="143">
        <f t="shared" si="1247"/>
        <v>0.02</v>
      </c>
      <c r="CQ661" s="83">
        <f t="shared" si="1301"/>
        <v>1.7078564504283987E-2</v>
      </c>
      <c r="CR661" s="84">
        <f t="shared" si="1302"/>
        <v>925.61720068431055</v>
      </c>
      <c r="CS661" s="83">
        <f t="shared" si="1248"/>
        <v>0</v>
      </c>
      <c r="CT661" s="83">
        <f t="shared" si="1303"/>
        <v>2.8173582914375896</v>
      </c>
      <c r="CU661" s="83">
        <f t="shared" si="1249"/>
        <v>2.8173582914375896</v>
      </c>
      <c r="CV661" s="143">
        <f t="shared" si="1250"/>
        <v>0.02</v>
      </c>
      <c r="CW661" s="83">
        <f t="shared" si="1304"/>
        <v>1.710652698718405E-2</v>
      </c>
      <c r="CX661" s="84">
        <f t="shared" si="1305"/>
        <v>924.52431831380079</v>
      </c>
      <c r="CY661" s="83">
        <f t="shared" si="1251"/>
        <v>0</v>
      </c>
      <c r="CZ661" s="83">
        <f t="shared" si="1306"/>
        <v>2.8166226447144016</v>
      </c>
      <c r="DA661" s="83">
        <f t="shared" si="1252"/>
        <v>2.8166226447144016</v>
      </c>
      <c r="DB661" s="143">
        <f t="shared" si="1253"/>
        <v>0.02</v>
      </c>
      <c r="DC661" s="83">
        <f t="shared" si="1307"/>
        <v>1.7107446767325982E-2</v>
      </c>
      <c r="DD661" s="84">
        <f t="shared" si="1308"/>
        <v>924.4789142595306</v>
      </c>
      <c r="DE661" s="86">
        <f t="shared" si="1254"/>
        <v>3396.8676260599022</v>
      </c>
      <c r="DF661" s="86">
        <f t="shared" si="1255"/>
        <v>1358.7470504239609</v>
      </c>
      <c r="DG661" s="86">
        <f t="shared" si="1256"/>
        <v>849.21690651497556</v>
      </c>
      <c r="DH661" s="86">
        <f t="shared" si="1257"/>
        <v>0.14820126023653649</v>
      </c>
      <c r="DI661" s="86">
        <f t="shared" si="1258"/>
        <v>0.21098970611039769</v>
      </c>
      <c r="DJ661" s="86">
        <f t="shared" si="1259"/>
        <v>6.3140724311302163</v>
      </c>
      <c r="DK661" s="86">
        <f t="shared" si="1260"/>
        <v>-601.44760912331367</v>
      </c>
      <c r="DL661" s="86">
        <f t="shared" si="1318"/>
        <v>-601.44760912331367</v>
      </c>
      <c r="DM661" s="86">
        <f t="shared" si="1261"/>
        <v>-601.44760912331367</v>
      </c>
      <c r="DN661" s="85">
        <f t="shared" si="1262"/>
        <v>0</v>
      </c>
      <c r="DO661" s="85">
        <f t="shared" si="1309"/>
        <v>0</v>
      </c>
      <c r="DP661" s="85">
        <f t="shared" si="1263"/>
        <v>0</v>
      </c>
      <c r="DQ661" s="85">
        <f t="shared" si="1310"/>
        <v>0</v>
      </c>
      <c r="DR661" s="85">
        <f t="shared" si="1264"/>
        <v>0</v>
      </c>
      <c r="DS661" s="85">
        <f t="shared" si="1311"/>
        <v>0</v>
      </c>
      <c r="DT661" s="81"/>
      <c r="DU661" s="81"/>
      <c r="DV661" s="81">
        <f t="shared" si="1312"/>
        <v>0</v>
      </c>
      <c r="DW661" s="100"/>
    </row>
    <row r="662" spans="1:127" x14ac:dyDescent="0.2">
      <c r="A662" s="59">
        <f t="shared" si="1265"/>
        <v>87.599999999999682</v>
      </c>
      <c r="B662" s="44">
        <f t="shared" si="1266"/>
        <v>87599.99999999968</v>
      </c>
      <c r="C662" s="52">
        <f t="shared" si="1200"/>
        <v>133.33333333333334</v>
      </c>
      <c r="D662" s="50">
        <f t="shared" si="1201"/>
        <v>4</v>
      </c>
      <c r="E662" s="44">
        <f t="shared" si="1202"/>
        <v>4.13</v>
      </c>
      <c r="F662" s="47">
        <f t="shared" si="1203"/>
        <v>0.02</v>
      </c>
      <c r="G662" s="52">
        <f t="shared" si="1267"/>
        <v>2.4096891762288887E-2</v>
      </c>
      <c r="H662" s="57">
        <f t="shared" si="1268"/>
        <v>791.63780981297236</v>
      </c>
      <c r="I662" s="52">
        <f t="shared" si="1269"/>
        <v>0</v>
      </c>
      <c r="J662" s="54">
        <f t="shared" si="1270"/>
        <v>2622.4852732611917</v>
      </c>
      <c r="K662" s="46">
        <f t="shared" si="1313"/>
        <v>2622.4852732611917</v>
      </c>
      <c r="L662" s="80">
        <f t="shared" si="1204"/>
        <v>0</v>
      </c>
      <c r="M662" s="142">
        <f t="shared" si="1205"/>
        <v>0</v>
      </c>
      <c r="N662" s="60">
        <f t="shared" si="1206"/>
        <v>4.13</v>
      </c>
      <c r="O662" s="53">
        <f t="shared" si="1207"/>
        <v>0</v>
      </c>
      <c r="P662" s="58">
        <f t="shared" si="1271"/>
        <v>2.812467884660264</v>
      </c>
      <c r="Q662" s="49">
        <f t="shared" si="1208"/>
        <v>2.812467884660264</v>
      </c>
      <c r="R662" s="143">
        <f t="shared" si="1209"/>
        <v>0.02</v>
      </c>
      <c r="S662" s="51">
        <f t="shared" si="1272"/>
        <v>1.8656702263220526E-2</v>
      </c>
      <c r="T662" s="57">
        <f t="shared" si="1273"/>
        <v>812.61052762730401</v>
      </c>
      <c r="U662" s="53">
        <f t="shared" si="1210"/>
        <v>0</v>
      </c>
      <c r="V662" s="58">
        <f t="shared" si="1274"/>
        <v>2.8162432372348958</v>
      </c>
      <c r="W662" s="49">
        <f t="shared" si="1211"/>
        <v>2.8162432372348958</v>
      </c>
      <c r="X662" s="143">
        <f t="shared" si="1212"/>
        <v>0.02</v>
      </c>
      <c r="Y662" s="51">
        <f t="shared" si="1275"/>
        <v>1.8061880481964773E-2</v>
      </c>
      <c r="Z662" s="57">
        <f t="shared" si="1276"/>
        <v>795.26367518564905</v>
      </c>
      <c r="AA662" s="53">
        <f t="shared" si="1213"/>
        <v>0</v>
      </c>
      <c r="AB662" s="58">
        <f t="shared" si="1277"/>
        <v>2.8129977370907588</v>
      </c>
      <c r="AC662" s="49">
        <f t="shared" si="1214"/>
        <v>2.8129977370907588</v>
      </c>
      <c r="AD662" s="143">
        <f t="shared" si="1215"/>
        <v>0.02</v>
      </c>
      <c r="AE662" s="49">
        <f t="shared" si="1314"/>
        <v>1.8009190633115773E-2</v>
      </c>
      <c r="AF662" s="57">
        <f t="shared" si="1278"/>
        <v>792.14445608972289</v>
      </c>
      <c r="AG662" s="53">
        <f t="shared" si="1216"/>
        <v>0</v>
      </c>
      <c r="AH662" s="58">
        <f t="shared" si="1279"/>
        <v>2.8125388273423946</v>
      </c>
      <c r="AI662" s="49">
        <f t="shared" si="1217"/>
        <v>2.8125388273423946</v>
      </c>
      <c r="AJ662" s="143">
        <f t="shared" si="1218"/>
        <v>0.02</v>
      </c>
      <c r="AK662" s="51">
        <f t="shared" si="1280"/>
        <v>1.8009748957977176E-2</v>
      </c>
      <c r="AL662" s="57">
        <f t="shared" si="1281"/>
        <v>791.81834709983752</v>
      </c>
      <c r="AM662" s="53">
        <f t="shared" si="1219"/>
        <v>0</v>
      </c>
      <c r="AN662" s="58">
        <f t="shared" si="1282"/>
        <v>2.8124930489067621</v>
      </c>
      <c r="AO662" s="49">
        <f t="shared" si="1220"/>
        <v>2.8124930489067621</v>
      </c>
      <c r="AP662" s="143">
        <f t="shared" si="1221"/>
        <v>0.02</v>
      </c>
      <c r="AQ662" s="51">
        <f t="shared" si="1283"/>
        <v>1.8010044607709372E-2</v>
      </c>
      <c r="AR662" s="57">
        <f t="shared" si="1284"/>
        <v>791.78955522452293</v>
      </c>
      <c r="AS662" s="44">
        <f t="shared" si="1222"/>
        <v>4720.4734918701452</v>
      </c>
      <c r="AT662" s="44">
        <f t="shared" si="1223"/>
        <v>1888.1893967480578</v>
      </c>
      <c r="AU662" s="44">
        <f t="shared" si="1224"/>
        <v>1180.1183729675363</v>
      </c>
      <c r="AV662" s="47">
        <f t="shared" si="1225"/>
        <v>0.88481171685933857</v>
      </c>
      <c r="AW662" s="47">
        <f t="shared" si="1226"/>
        <v>4.3548075372285266</v>
      </c>
      <c r="AX662" s="86">
        <f t="shared" si="1227"/>
        <v>53.012302950169165</v>
      </c>
      <c r="AY662" s="86">
        <f t="shared" si="1228"/>
        <v>9.1148079801208866</v>
      </c>
      <c r="AZ662" s="10">
        <f t="shared" si="1285"/>
        <v>9.1148079801208866</v>
      </c>
      <c r="BA662" s="44">
        <f t="shared" si="1229"/>
        <v>9.1148079801208866</v>
      </c>
      <c r="BB662" s="9">
        <f t="shared" si="1230"/>
        <v>9.1148079801208866</v>
      </c>
      <c r="BC662" s="45">
        <f t="shared" si="1319"/>
        <v>1215.3077306827849</v>
      </c>
      <c r="BD662" s="9">
        <f t="shared" si="1231"/>
        <v>9.1148079801208866</v>
      </c>
      <c r="BE662" s="45">
        <f t="shared" si="1315"/>
        <v>1215.3077306827849</v>
      </c>
      <c r="BF662" s="9">
        <f t="shared" si="1232"/>
        <v>9.1148079801208866</v>
      </c>
      <c r="BG662" s="45">
        <f t="shared" si="1316"/>
        <v>1215.3077306827849</v>
      </c>
      <c r="BH662" s="58"/>
      <c r="BI662" s="58"/>
      <c r="BJ662" s="58">
        <f t="shared" si="1286"/>
        <v>-9.1148079801208866</v>
      </c>
      <c r="BK662" s="97"/>
      <c r="BL662" s="44"/>
      <c r="BM662" s="82">
        <f t="shared" si="1287"/>
        <v>65.7</v>
      </c>
      <c r="BN662" s="86">
        <f t="shared" si="1288"/>
        <v>65700</v>
      </c>
      <c r="BO662" s="86">
        <f t="shared" si="1289"/>
        <v>100</v>
      </c>
      <c r="BP662" s="84">
        <f t="shared" si="1233"/>
        <v>4</v>
      </c>
      <c r="BQ662" s="84">
        <f t="shared" si="1234"/>
        <v>4.13</v>
      </c>
      <c r="BR662" s="84">
        <f t="shared" si="1235"/>
        <v>0.02</v>
      </c>
      <c r="BS662" s="84">
        <f t="shared" si="1290"/>
        <v>3.1931943074937776E-2</v>
      </c>
      <c r="BT662" s="84">
        <f t="shared" si="1291"/>
        <v>1018.2030914979985</v>
      </c>
      <c r="BU662" s="84">
        <f t="shared" si="1292"/>
        <v>0</v>
      </c>
      <c r="BV662" s="83">
        <f t="shared" si="1293"/>
        <v>1890.3859811443904</v>
      </c>
      <c r="BW662" s="81">
        <f t="shared" si="1317"/>
        <v>1890.3859811443904</v>
      </c>
      <c r="BX662" s="83">
        <f t="shared" si="1236"/>
        <v>0</v>
      </c>
      <c r="BY662" s="141">
        <f t="shared" si="1237"/>
        <v>0</v>
      </c>
      <c r="BZ662" s="83">
        <f t="shared" si="1238"/>
        <v>4.13</v>
      </c>
      <c r="CA662" s="83">
        <f t="shared" si="1239"/>
        <v>0</v>
      </c>
      <c r="CB662" s="83">
        <f t="shared" si="1294"/>
        <v>2.8963039189267636</v>
      </c>
      <c r="CC662" s="83">
        <f t="shared" si="1240"/>
        <v>2.8963039189267636</v>
      </c>
      <c r="CD662" s="143">
        <f t="shared" si="1241"/>
        <v>0.02</v>
      </c>
      <c r="CE662" s="83">
        <f t="shared" si="1295"/>
        <v>1.7724523213569963E-2</v>
      </c>
      <c r="CF662" s="84">
        <f t="shared" si="1296"/>
        <v>999.7008343341015</v>
      </c>
      <c r="CG662" s="83">
        <f t="shared" si="1242"/>
        <v>0</v>
      </c>
      <c r="CH662" s="83">
        <f t="shared" si="1297"/>
        <v>2.8779737901069784</v>
      </c>
      <c r="CI662" s="83">
        <f t="shared" si="1243"/>
        <v>2.8779737901069784</v>
      </c>
      <c r="CJ662" s="143">
        <f t="shared" si="1244"/>
        <v>0.02</v>
      </c>
      <c r="CK662" s="83">
        <f t="shared" si="1298"/>
        <v>1.691691079975869E-2</v>
      </c>
      <c r="CL662" s="84">
        <f t="shared" si="1299"/>
        <v>937.75856662336241</v>
      </c>
      <c r="CM662" s="83">
        <f t="shared" si="1245"/>
        <v>0</v>
      </c>
      <c r="CN662" s="83">
        <f t="shared" si="1300"/>
        <v>2.8260473747957735</v>
      </c>
      <c r="CO662" s="83">
        <f t="shared" si="1246"/>
        <v>2.8260473747957735</v>
      </c>
      <c r="CP662" s="143">
        <f t="shared" si="1247"/>
        <v>0.02</v>
      </c>
      <c r="CQ662" s="83">
        <f t="shared" si="1301"/>
        <v>1.7076564504283989E-2</v>
      </c>
      <c r="CR662" s="84">
        <f t="shared" si="1302"/>
        <v>926.22162814970284</v>
      </c>
      <c r="CS662" s="83">
        <f t="shared" si="1248"/>
        <v>0</v>
      </c>
      <c r="CT662" s="83">
        <f t="shared" si="1303"/>
        <v>2.8179803648280335</v>
      </c>
      <c r="CU662" s="83">
        <f t="shared" si="1249"/>
        <v>2.8179803648280335</v>
      </c>
      <c r="CV662" s="143">
        <f t="shared" si="1250"/>
        <v>0.02</v>
      </c>
      <c r="CW662" s="83">
        <f t="shared" si="1304"/>
        <v>1.7104526987184052E-2</v>
      </c>
      <c r="CX662" s="84">
        <f t="shared" si="1305"/>
        <v>925.13146604645408</v>
      </c>
      <c r="CY662" s="83">
        <f t="shared" si="1251"/>
        <v>0</v>
      </c>
      <c r="CZ662" s="83">
        <f t="shared" si="1306"/>
        <v>2.8172441455403812</v>
      </c>
      <c r="DA662" s="83">
        <f t="shared" si="1252"/>
        <v>2.8172441455403812</v>
      </c>
      <c r="DB662" s="143">
        <f t="shared" si="1253"/>
        <v>0.02</v>
      </c>
      <c r="DC662" s="83">
        <f t="shared" si="1307"/>
        <v>1.7105446767325984E-2</v>
      </c>
      <c r="DD662" s="84">
        <f t="shared" si="1308"/>
        <v>925.0862532227186</v>
      </c>
      <c r="DE662" s="86">
        <f t="shared" si="1254"/>
        <v>3402.6947660599026</v>
      </c>
      <c r="DF662" s="86">
        <f t="shared" si="1255"/>
        <v>1361.0779064239612</v>
      </c>
      <c r="DG662" s="86">
        <f t="shared" si="1256"/>
        <v>850.67369151497564</v>
      </c>
      <c r="DH662" s="86">
        <f t="shared" si="1257"/>
        <v>0.14782999501928298</v>
      </c>
      <c r="DI662" s="86">
        <f t="shared" si="1258"/>
        <v>0.21001984074964364</v>
      </c>
      <c r="DJ662" s="86">
        <f t="shared" si="1259"/>
        <v>6.2596570902752413</v>
      </c>
      <c r="DK662" s="86">
        <f t="shared" si="1260"/>
        <v>-603.75535875644846</v>
      </c>
      <c r="DL662" s="86">
        <f t="shared" si="1318"/>
        <v>-603.75535875644846</v>
      </c>
      <c r="DM662" s="86">
        <f t="shared" si="1261"/>
        <v>-603.75535875644846</v>
      </c>
      <c r="DN662" s="85">
        <f t="shared" si="1262"/>
        <v>0</v>
      </c>
      <c r="DO662" s="85">
        <f t="shared" si="1309"/>
        <v>0</v>
      </c>
      <c r="DP662" s="85">
        <f t="shared" si="1263"/>
        <v>0</v>
      </c>
      <c r="DQ662" s="85">
        <f t="shared" si="1310"/>
        <v>0</v>
      </c>
      <c r="DR662" s="85">
        <f t="shared" si="1264"/>
        <v>0</v>
      </c>
      <c r="DS662" s="85">
        <f t="shared" si="1311"/>
        <v>0</v>
      </c>
      <c r="DT662" s="81"/>
      <c r="DU662" s="81"/>
      <c r="DV662" s="81">
        <f t="shared" si="1312"/>
        <v>0</v>
      </c>
      <c r="DW662" s="100"/>
    </row>
    <row r="663" spans="1:127" x14ac:dyDescent="0.2">
      <c r="A663" s="59">
        <f t="shared" si="1265"/>
        <v>87.733333333333007</v>
      </c>
      <c r="B663" s="44">
        <f t="shared" si="1266"/>
        <v>87733.333333333008</v>
      </c>
      <c r="C663" s="52">
        <f t="shared" si="1200"/>
        <v>133.33333333333334</v>
      </c>
      <c r="D663" s="50">
        <f t="shared" si="1201"/>
        <v>4</v>
      </c>
      <c r="E663" s="44">
        <f t="shared" si="1202"/>
        <v>4.13</v>
      </c>
      <c r="F663" s="47">
        <f t="shared" si="1203"/>
        <v>0.02</v>
      </c>
      <c r="G663" s="52">
        <f t="shared" si="1267"/>
        <v>2.4094225095622219E-2</v>
      </c>
      <c r="H663" s="57">
        <f t="shared" si="1268"/>
        <v>792.41571323279334</v>
      </c>
      <c r="I663" s="52">
        <f t="shared" si="1269"/>
        <v>0</v>
      </c>
      <c r="J663" s="54">
        <f t="shared" si="1270"/>
        <v>2626.8016732611918</v>
      </c>
      <c r="K663" s="46">
        <f t="shared" si="1313"/>
        <v>2626.8016732611918</v>
      </c>
      <c r="L663" s="80">
        <f t="shared" si="1204"/>
        <v>0</v>
      </c>
      <c r="M663" s="142">
        <f t="shared" si="1205"/>
        <v>0</v>
      </c>
      <c r="N663" s="60">
        <f t="shared" si="1206"/>
        <v>4.13</v>
      </c>
      <c r="O663" s="53">
        <f t="shared" si="1207"/>
        <v>0</v>
      </c>
      <c r="P663" s="58">
        <f t="shared" si="1271"/>
        <v>2.8128789196861774</v>
      </c>
      <c r="Q663" s="49">
        <f t="shared" si="1208"/>
        <v>2.8128789196861774</v>
      </c>
      <c r="R663" s="143">
        <f t="shared" si="1209"/>
        <v>0.02</v>
      </c>
      <c r="S663" s="51">
        <f t="shared" si="1272"/>
        <v>1.8654035596553858E-2</v>
      </c>
      <c r="T663" s="57">
        <f t="shared" si="1273"/>
        <v>813.49494040142019</v>
      </c>
      <c r="U663" s="53">
        <f t="shared" si="1210"/>
        <v>0</v>
      </c>
      <c r="V663" s="58">
        <f t="shared" si="1274"/>
        <v>2.8167388758466845</v>
      </c>
      <c r="W663" s="49">
        <f t="shared" si="1211"/>
        <v>2.8167388758466845</v>
      </c>
      <c r="X663" s="143">
        <f t="shared" si="1212"/>
        <v>0.02</v>
      </c>
      <c r="Y663" s="51">
        <f t="shared" si="1275"/>
        <v>1.8059213815298104E-2</v>
      </c>
      <c r="Z663" s="57">
        <f t="shared" si="1276"/>
        <v>796.11874087078331</v>
      </c>
      <c r="AA663" s="53">
        <f t="shared" si="1213"/>
        <v>0</v>
      </c>
      <c r="AB663" s="58">
        <f t="shared" si="1277"/>
        <v>2.813431360659731</v>
      </c>
      <c r="AC663" s="49">
        <f t="shared" si="1214"/>
        <v>2.813431360659731</v>
      </c>
      <c r="AD663" s="143">
        <f t="shared" si="1215"/>
        <v>0.02</v>
      </c>
      <c r="AE663" s="49">
        <f t="shared" si="1314"/>
        <v>1.8006523966449105E-2</v>
      </c>
      <c r="AF663" s="57">
        <f t="shared" si="1278"/>
        <v>792.99801086095931</v>
      </c>
      <c r="AG663" s="53">
        <f t="shared" si="1216"/>
        <v>0</v>
      </c>
      <c r="AH663" s="58">
        <f t="shared" si="1279"/>
        <v>2.812962233483522</v>
      </c>
      <c r="AI663" s="49">
        <f t="shared" si="1217"/>
        <v>2.812962233483522</v>
      </c>
      <c r="AJ663" s="143">
        <f t="shared" si="1218"/>
        <v>0.02</v>
      </c>
      <c r="AK663" s="51">
        <f t="shared" si="1280"/>
        <v>1.8007082291310508E-2</v>
      </c>
      <c r="AL663" s="57">
        <f t="shared" si="1281"/>
        <v>792.67206761026864</v>
      </c>
      <c r="AM663" s="53">
        <f t="shared" si="1219"/>
        <v>0</v>
      </c>
      <c r="AN663" s="58">
        <f t="shared" si="1282"/>
        <v>2.812915434650904</v>
      </c>
      <c r="AO663" s="49">
        <f t="shared" si="1220"/>
        <v>2.812915434650904</v>
      </c>
      <c r="AP663" s="143">
        <f t="shared" si="1221"/>
        <v>0.02</v>
      </c>
      <c r="AQ663" s="51">
        <f t="shared" si="1283"/>
        <v>1.8007377941042704E-2</v>
      </c>
      <c r="AR663" s="57">
        <f t="shared" si="1284"/>
        <v>792.64330364682871</v>
      </c>
      <c r="AS663" s="44">
        <f t="shared" si="1222"/>
        <v>4728.243011870145</v>
      </c>
      <c r="AT663" s="44">
        <f t="shared" si="1223"/>
        <v>1891.297204748058</v>
      </c>
      <c r="AU663" s="44">
        <f t="shared" si="1224"/>
        <v>1182.0607529675362</v>
      </c>
      <c r="AV663" s="47">
        <f t="shared" si="1225"/>
        <v>0.88031015857181427</v>
      </c>
      <c r="AW663" s="47">
        <f t="shared" si="1226"/>
        <v>4.3132529050656681</v>
      </c>
      <c r="AX663" s="86">
        <f t="shared" si="1227"/>
        <v>52.203003216740719</v>
      </c>
      <c r="AY663" s="86">
        <f t="shared" si="1228"/>
        <v>8.827993421126159</v>
      </c>
      <c r="AZ663" s="10">
        <f t="shared" si="1285"/>
        <v>8.827993421126159</v>
      </c>
      <c r="BA663" s="44">
        <f t="shared" si="1229"/>
        <v>8.827993421126159</v>
      </c>
      <c r="BB663" s="9">
        <f t="shared" si="1230"/>
        <v>8.827993421126159</v>
      </c>
      <c r="BC663" s="45">
        <f t="shared" si="1319"/>
        <v>1177.0657894834881</v>
      </c>
      <c r="BD663" s="9">
        <f t="shared" si="1231"/>
        <v>8.827993421126159</v>
      </c>
      <c r="BE663" s="45">
        <f t="shared" si="1315"/>
        <v>1177.0657894834881</v>
      </c>
      <c r="BF663" s="9">
        <f t="shared" si="1232"/>
        <v>8.827993421126159</v>
      </c>
      <c r="BG663" s="45">
        <f t="shared" si="1316"/>
        <v>1177.0657894834881</v>
      </c>
      <c r="BH663" s="58"/>
      <c r="BI663" s="58"/>
      <c r="BJ663" s="58">
        <f t="shared" si="1286"/>
        <v>-8.827993421126159</v>
      </c>
      <c r="BK663" s="97"/>
      <c r="BL663" s="44"/>
      <c r="BM663" s="82">
        <f t="shared" si="1287"/>
        <v>65.8</v>
      </c>
      <c r="BN663" s="86">
        <f t="shared" si="1288"/>
        <v>65800</v>
      </c>
      <c r="BO663" s="86">
        <f t="shared" si="1289"/>
        <v>100</v>
      </c>
      <c r="BP663" s="84">
        <f t="shared" si="1233"/>
        <v>4</v>
      </c>
      <c r="BQ663" s="84">
        <f t="shared" si="1234"/>
        <v>4.13</v>
      </c>
      <c r="BR663" s="84">
        <f t="shared" si="1235"/>
        <v>0.02</v>
      </c>
      <c r="BS663" s="84">
        <f t="shared" si="1290"/>
        <v>3.1929943074937774E-2</v>
      </c>
      <c r="BT663" s="84">
        <f t="shared" si="1291"/>
        <v>1018.9762378194255</v>
      </c>
      <c r="BU663" s="84">
        <f t="shared" si="1292"/>
        <v>0</v>
      </c>
      <c r="BV663" s="83">
        <f t="shared" si="1293"/>
        <v>1893.6232811443901</v>
      </c>
      <c r="BW663" s="81">
        <f t="shared" si="1317"/>
        <v>1893.6232811443901</v>
      </c>
      <c r="BX663" s="83">
        <f t="shared" si="1236"/>
        <v>0</v>
      </c>
      <c r="BY663" s="141">
        <f t="shared" si="1237"/>
        <v>0</v>
      </c>
      <c r="BZ663" s="83">
        <f t="shared" si="1238"/>
        <v>4.13</v>
      </c>
      <c r="CA663" s="83">
        <f t="shared" si="1239"/>
        <v>0</v>
      </c>
      <c r="CB663" s="83">
        <f t="shared" si="1294"/>
        <v>2.897303631052615</v>
      </c>
      <c r="CC663" s="83">
        <f t="shared" si="1240"/>
        <v>2.897303631052615</v>
      </c>
      <c r="CD663" s="143">
        <f t="shared" si="1241"/>
        <v>0.02</v>
      </c>
      <c r="CE663" s="83">
        <f t="shared" si="1295"/>
        <v>1.7722523213569964E-2</v>
      </c>
      <c r="CF663" s="84">
        <f t="shared" si="1296"/>
        <v>1000.3127702258341</v>
      </c>
      <c r="CG663" s="83">
        <f t="shared" si="1242"/>
        <v>0</v>
      </c>
      <c r="CH663" s="83">
        <f t="shared" si="1297"/>
        <v>2.878766246322138</v>
      </c>
      <c r="CI663" s="83">
        <f t="shared" si="1243"/>
        <v>2.878766246322138</v>
      </c>
      <c r="CJ663" s="143">
        <f t="shared" si="1244"/>
        <v>0.02</v>
      </c>
      <c r="CK663" s="83">
        <f t="shared" si="1298"/>
        <v>1.6914910799758692E-2</v>
      </c>
      <c r="CL663" s="84">
        <f t="shared" si="1299"/>
        <v>938.34633816102917</v>
      </c>
      <c r="CM663" s="83">
        <f t="shared" si="1245"/>
        <v>0</v>
      </c>
      <c r="CN663" s="83">
        <f t="shared" si="1300"/>
        <v>2.8266840583543367</v>
      </c>
      <c r="CO663" s="83">
        <f t="shared" si="1246"/>
        <v>2.8266840583543367</v>
      </c>
      <c r="CP663" s="143">
        <f t="shared" si="1247"/>
        <v>0.02</v>
      </c>
      <c r="CQ663" s="83">
        <f t="shared" si="1301"/>
        <v>1.707456450428399E-2</v>
      </c>
      <c r="CR663" s="84">
        <f t="shared" si="1302"/>
        <v>926.8258488947821</v>
      </c>
      <c r="CS663" s="83">
        <f t="shared" si="1248"/>
        <v>0</v>
      </c>
      <c r="CT663" s="83">
        <f t="shared" si="1303"/>
        <v>2.8186035735700958</v>
      </c>
      <c r="CU663" s="83">
        <f t="shared" si="1249"/>
        <v>2.8186035735700958</v>
      </c>
      <c r="CV663" s="143">
        <f t="shared" si="1250"/>
        <v>0.02</v>
      </c>
      <c r="CW663" s="83">
        <f t="shared" si="1304"/>
        <v>1.7102526987184053E-2</v>
      </c>
      <c r="CX663" s="84">
        <f t="shared" si="1305"/>
        <v>925.73840877751979</v>
      </c>
      <c r="CY663" s="83">
        <f t="shared" si="1251"/>
        <v>0</v>
      </c>
      <c r="CZ663" s="83">
        <f t="shared" si="1306"/>
        <v>2.8178667956466334</v>
      </c>
      <c r="DA663" s="83">
        <f t="shared" si="1252"/>
        <v>2.8178667956466334</v>
      </c>
      <c r="DB663" s="143">
        <f t="shared" si="1253"/>
        <v>0.02</v>
      </c>
      <c r="DC663" s="83">
        <f t="shared" si="1307"/>
        <v>1.7103446767325985E-2</v>
      </c>
      <c r="DD663" s="84">
        <f t="shared" si="1308"/>
        <v>925.69338721195413</v>
      </c>
      <c r="DE663" s="86">
        <f t="shared" si="1254"/>
        <v>3408.521906059902</v>
      </c>
      <c r="DF663" s="86">
        <f t="shared" si="1255"/>
        <v>1363.4087624239608</v>
      </c>
      <c r="DG663" s="86">
        <f t="shared" si="1256"/>
        <v>852.1304765149755</v>
      </c>
      <c r="DH663" s="86">
        <f t="shared" si="1257"/>
        <v>0.14746015931801573</v>
      </c>
      <c r="DI663" s="86">
        <f t="shared" si="1258"/>
        <v>0.20905573421938634</v>
      </c>
      <c r="DJ663" s="86">
        <f t="shared" si="1259"/>
        <v>6.2057832369109462</v>
      </c>
      <c r="DK663" s="86">
        <f t="shared" si="1260"/>
        <v>-606.06174497825191</v>
      </c>
      <c r="DL663" s="86">
        <f t="shared" si="1318"/>
        <v>-606.06174497825191</v>
      </c>
      <c r="DM663" s="86">
        <f t="shared" si="1261"/>
        <v>-606.06174497825191</v>
      </c>
      <c r="DN663" s="85">
        <f t="shared" si="1262"/>
        <v>0</v>
      </c>
      <c r="DO663" s="85">
        <f t="shared" si="1309"/>
        <v>0</v>
      </c>
      <c r="DP663" s="85">
        <f t="shared" si="1263"/>
        <v>0</v>
      </c>
      <c r="DQ663" s="85">
        <f t="shared" si="1310"/>
        <v>0</v>
      </c>
      <c r="DR663" s="85">
        <f t="shared" si="1264"/>
        <v>0</v>
      </c>
      <c r="DS663" s="85">
        <f t="shared" si="1311"/>
        <v>0</v>
      </c>
      <c r="DT663" s="81"/>
      <c r="DU663" s="81"/>
      <c r="DV663" s="81">
        <f t="shared" si="1312"/>
        <v>0</v>
      </c>
      <c r="DW663" s="100"/>
    </row>
    <row r="664" spans="1:127" x14ac:dyDescent="0.2">
      <c r="A664" s="59">
        <f t="shared" si="1265"/>
        <v>87.866666666666333</v>
      </c>
      <c r="B664" s="44">
        <f t="shared" si="1266"/>
        <v>87866.666666666337</v>
      </c>
      <c r="C664" s="52">
        <f t="shared" si="1200"/>
        <v>133.33333333333334</v>
      </c>
      <c r="D664" s="50">
        <f t="shared" si="1201"/>
        <v>4</v>
      </c>
      <c r="E664" s="44">
        <f t="shared" si="1202"/>
        <v>4.13</v>
      </c>
      <c r="F664" s="47">
        <f t="shared" si="1203"/>
        <v>0.02</v>
      </c>
      <c r="G664" s="52">
        <f t="shared" si="1267"/>
        <v>2.4091558428955551E-2</v>
      </c>
      <c r="H664" s="57">
        <f t="shared" si="1268"/>
        <v>793.19353056168075</v>
      </c>
      <c r="I664" s="52">
        <f t="shared" si="1269"/>
        <v>0</v>
      </c>
      <c r="J664" s="54">
        <f t="shared" si="1270"/>
        <v>2631.1180732611915</v>
      </c>
      <c r="K664" s="46">
        <f t="shared" si="1313"/>
        <v>2631.1180732611915</v>
      </c>
      <c r="L664" s="80">
        <f t="shared" si="1204"/>
        <v>0</v>
      </c>
      <c r="M664" s="142">
        <f t="shared" si="1205"/>
        <v>0</v>
      </c>
      <c r="N664" s="60">
        <f t="shared" si="1206"/>
        <v>4.13</v>
      </c>
      <c r="O664" s="53">
        <f t="shared" si="1207"/>
        <v>0</v>
      </c>
      <c r="P664" s="58">
        <f t="shared" si="1271"/>
        <v>2.813292092229859</v>
      </c>
      <c r="Q664" s="49">
        <f t="shared" si="1208"/>
        <v>2.813292092229859</v>
      </c>
      <c r="R664" s="143">
        <f t="shared" si="1209"/>
        <v>0.02</v>
      </c>
      <c r="S664" s="51">
        <f t="shared" si="1272"/>
        <v>1.865136892988719E-2</v>
      </c>
      <c r="T664" s="57">
        <f t="shared" si="1273"/>
        <v>814.37909753702377</v>
      </c>
      <c r="U664" s="53">
        <f t="shared" si="1210"/>
        <v>0</v>
      </c>
      <c r="V664" s="58">
        <f t="shared" si="1274"/>
        <v>2.8172372547947133</v>
      </c>
      <c r="W664" s="49">
        <f t="shared" si="1211"/>
        <v>2.8172372547947133</v>
      </c>
      <c r="X664" s="143">
        <f t="shared" si="1212"/>
        <v>0.02</v>
      </c>
      <c r="Y664" s="51">
        <f t="shared" si="1275"/>
        <v>1.8056547148631436E-2</v>
      </c>
      <c r="Z664" s="57">
        <f t="shared" si="1276"/>
        <v>796.97352986746364</v>
      </c>
      <c r="AA664" s="53">
        <f t="shared" si="1213"/>
        <v>0</v>
      </c>
      <c r="AB664" s="58">
        <f t="shared" si="1277"/>
        <v>2.8138675591002689</v>
      </c>
      <c r="AC664" s="49">
        <f t="shared" si="1214"/>
        <v>2.8138675591002689</v>
      </c>
      <c r="AD664" s="143">
        <f t="shared" si="1215"/>
        <v>0.02</v>
      </c>
      <c r="AE664" s="49">
        <f t="shared" si="1314"/>
        <v>1.8003857299782437E-2</v>
      </c>
      <c r="AF664" s="57">
        <f t="shared" si="1278"/>
        <v>793.85130769911382</v>
      </c>
      <c r="AG664" s="53">
        <f t="shared" si="1216"/>
        <v>0</v>
      </c>
      <c r="AH664" s="58">
        <f t="shared" si="1279"/>
        <v>2.8133882131802781</v>
      </c>
      <c r="AI664" s="49">
        <f t="shared" si="1217"/>
        <v>2.8133882131802781</v>
      </c>
      <c r="AJ664" s="143">
        <f t="shared" si="1218"/>
        <v>0.02</v>
      </c>
      <c r="AK664" s="51">
        <f t="shared" si="1280"/>
        <v>1.8004415624643839E-2</v>
      </c>
      <c r="AL664" s="57">
        <f t="shared" si="1281"/>
        <v>793.52553321999244</v>
      </c>
      <c r="AM664" s="53">
        <f t="shared" si="1219"/>
        <v>0</v>
      </c>
      <c r="AN664" s="58">
        <f t="shared" si="1282"/>
        <v>2.8133403960195826</v>
      </c>
      <c r="AO664" s="49">
        <f t="shared" si="1220"/>
        <v>2.8133403960195826</v>
      </c>
      <c r="AP664" s="143">
        <f t="shared" si="1221"/>
        <v>0.02</v>
      </c>
      <c r="AQ664" s="51">
        <f t="shared" si="1283"/>
        <v>1.8004711274376035E-2</v>
      </c>
      <c r="AR664" s="57">
        <f t="shared" si="1284"/>
        <v>793.49679746968604</v>
      </c>
      <c r="AS664" s="44">
        <f t="shared" si="1222"/>
        <v>4736.0125318701448</v>
      </c>
      <c r="AT664" s="44">
        <f t="shared" si="1223"/>
        <v>1894.4050127480577</v>
      </c>
      <c r="AU664" s="44">
        <f t="shared" si="1224"/>
        <v>1184.0031329675362</v>
      </c>
      <c r="AV664" s="47">
        <f t="shared" si="1225"/>
        <v>0.87583998360396986</v>
      </c>
      <c r="AW664" s="47">
        <f t="shared" si="1226"/>
        <v>4.2721725639421226</v>
      </c>
      <c r="AX664" s="86">
        <f t="shared" si="1227"/>
        <v>51.407559903263383</v>
      </c>
      <c r="AY664" s="86">
        <f t="shared" si="1228"/>
        <v>8.5459594143096247</v>
      </c>
      <c r="AZ664" s="10">
        <f t="shared" si="1285"/>
        <v>8.5459594143096247</v>
      </c>
      <c r="BA664" s="44">
        <f t="shared" si="1229"/>
        <v>8.5459594143096247</v>
      </c>
      <c r="BB664" s="9">
        <f t="shared" si="1230"/>
        <v>8.5459594143096247</v>
      </c>
      <c r="BC664" s="45">
        <f t="shared" si="1319"/>
        <v>1139.4612552412834</v>
      </c>
      <c r="BD664" s="9">
        <f t="shared" si="1231"/>
        <v>8.5459594143096247</v>
      </c>
      <c r="BE664" s="45">
        <f t="shared" si="1315"/>
        <v>1139.4612552412834</v>
      </c>
      <c r="BF664" s="9">
        <f t="shared" si="1232"/>
        <v>8.5459594143096247</v>
      </c>
      <c r="BG664" s="45">
        <f t="shared" si="1316"/>
        <v>1139.4612552412834</v>
      </c>
      <c r="BH664" s="58"/>
      <c r="BI664" s="58"/>
      <c r="BJ664" s="58">
        <f t="shared" si="1286"/>
        <v>-8.5459594143096247</v>
      </c>
      <c r="BK664" s="97"/>
      <c r="BL664" s="44"/>
      <c r="BM664" s="82">
        <f t="shared" si="1287"/>
        <v>65.900000000000006</v>
      </c>
      <c r="BN664" s="86">
        <f t="shared" si="1288"/>
        <v>65900</v>
      </c>
      <c r="BO664" s="86">
        <f t="shared" si="1289"/>
        <v>100</v>
      </c>
      <c r="BP664" s="84">
        <f t="shared" si="1233"/>
        <v>4</v>
      </c>
      <c r="BQ664" s="84">
        <f t="shared" si="1234"/>
        <v>4.13</v>
      </c>
      <c r="BR664" s="84">
        <f t="shared" si="1235"/>
        <v>0.02</v>
      </c>
      <c r="BS664" s="84">
        <f t="shared" si="1290"/>
        <v>3.1927943074937772E-2</v>
      </c>
      <c r="BT664" s="84">
        <f t="shared" si="1291"/>
        <v>1019.7493357147024</v>
      </c>
      <c r="BU664" s="84">
        <f t="shared" si="1292"/>
        <v>0</v>
      </c>
      <c r="BV664" s="83">
        <f t="shared" si="1293"/>
        <v>1896.8605811443899</v>
      </c>
      <c r="BW664" s="81">
        <f t="shared" si="1317"/>
        <v>1896.8605811443899</v>
      </c>
      <c r="BX664" s="83">
        <f t="shared" si="1236"/>
        <v>0</v>
      </c>
      <c r="BY664" s="141">
        <f t="shared" si="1237"/>
        <v>0</v>
      </c>
      <c r="BZ664" s="83">
        <f t="shared" si="1238"/>
        <v>4.13</v>
      </c>
      <c r="CA664" s="83">
        <f t="shared" si="1239"/>
        <v>0</v>
      </c>
      <c r="CB664" s="83">
        <f t="shared" si="1294"/>
        <v>2.8983054404808994</v>
      </c>
      <c r="CC664" s="83">
        <f t="shared" si="1240"/>
        <v>2.8983054404808994</v>
      </c>
      <c r="CD664" s="143">
        <f t="shared" si="1241"/>
        <v>0.02</v>
      </c>
      <c r="CE664" s="83">
        <f t="shared" si="1295"/>
        <v>1.7720523213569966E-2</v>
      </c>
      <c r="CF664" s="84">
        <f t="shared" si="1296"/>
        <v>1000.9244259399137</v>
      </c>
      <c r="CG664" s="83">
        <f t="shared" si="1242"/>
        <v>0</v>
      </c>
      <c r="CH664" s="83">
        <f t="shared" si="1297"/>
        <v>2.8795597539391444</v>
      </c>
      <c r="CI664" s="83">
        <f t="shared" si="1243"/>
        <v>2.8795597539391444</v>
      </c>
      <c r="CJ664" s="143">
        <f t="shared" si="1244"/>
        <v>0.02</v>
      </c>
      <c r="CK664" s="83">
        <f t="shared" si="1298"/>
        <v>1.6912910799758693E-2</v>
      </c>
      <c r="CL664" s="84">
        <f t="shared" si="1299"/>
        <v>938.93387842489631</v>
      </c>
      <c r="CM664" s="83">
        <f t="shared" si="1245"/>
        <v>0</v>
      </c>
      <c r="CN664" s="83">
        <f t="shared" si="1300"/>
        <v>2.8273217788526703</v>
      </c>
      <c r="CO664" s="83">
        <f t="shared" si="1246"/>
        <v>2.8273217788526703</v>
      </c>
      <c r="CP664" s="143">
        <f t="shared" si="1247"/>
        <v>0.02</v>
      </c>
      <c r="CQ664" s="83">
        <f t="shared" si="1301"/>
        <v>1.7072564504283991E-2</v>
      </c>
      <c r="CR664" s="84">
        <f t="shared" si="1302"/>
        <v>927.42986279063371</v>
      </c>
      <c r="CS664" s="83">
        <f t="shared" si="1248"/>
        <v>0</v>
      </c>
      <c r="CT664" s="83">
        <f t="shared" si="1303"/>
        <v>2.8192279162977867</v>
      </c>
      <c r="CU664" s="83">
        <f t="shared" si="1249"/>
        <v>2.8192279162977867</v>
      </c>
      <c r="CV664" s="143">
        <f t="shared" si="1250"/>
        <v>0.02</v>
      </c>
      <c r="CW664" s="83">
        <f t="shared" si="1304"/>
        <v>1.7100526987184055E-2</v>
      </c>
      <c r="CX664" s="84">
        <f t="shared" si="1305"/>
        <v>926.34514635308892</v>
      </c>
      <c r="CY664" s="83">
        <f t="shared" si="1251"/>
        <v>0</v>
      </c>
      <c r="CZ664" s="83">
        <f t="shared" si="1306"/>
        <v>2.8184905936549645</v>
      </c>
      <c r="DA664" s="83">
        <f t="shared" si="1252"/>
        <v>2.8184905936549645</v>
      </c>
      <c r="DB664" s="143">
        <f t="shared" si="1253"/>
        <v>0.02</v>
      </c>
      <c r="DC664" s="83">
        <f t="shared" si="1307"/>
        <v>1.7101446767325987E-2</v>
      </c>
      <c r="DD664" s="84">
        <f t="shared" si="1308"/>
        <v>926.30031607011551</v>
      </c>
      <c r="DE664" s="86">
        <f t="shared" si="1254"/>
        <v>3414.3490460599019</v>
      </c>
      <c r="DF664" s="86">
        <f t="shared" si="1255"/>
        <v>1365.7396184239608</v>
      </c>
      <c r="DG664" s="86">
        <f t="shared" si="1256"/>
        <v>853.58726151497547</v>
      </c>
      <c r="DH664" s="86">
        <f t="shared" si="1257"/>
        <v>0.14709174620396936</v>
      </c>
      <c r="DI664" s="86">
        <f t="shared" si="1258"/>
        <v>0.20809734590506432</v>
      </c>
      <c r="DJ664" s="86">
        <f t="shared" si="1259"/>
        <v>6.1524448340810496</v>
      </c>
      <c r="DK664" s="86">
        <f t="shared" si="1260"/>
        <v>-608.36676822779066</v>
      </c>
      <c r="DL664" s="86">
        <f t="shared" si="1318"/>
        <v>-608.36676822779066</v>
      </c>
      <c r="DM664" s="86">
        <f t="shared" si="1261"/>
        <v>-608.36676822779066</v>
      </c>
      <c r="DN664" s="85">
        <f t="shared" si="1262"/>
        <v>0</v>
      </c>
      <c r="DO664" s="85">
        <f t="shared" si="1309"/>
        <v>0</v>
      </c>
      <c r="DP664" s="85">
        <f t="shared" si="1263"/>
        <v>0</v>
      </c>
      <c r="DQ664" s="85">
        <f t="shared" si="1310"/>
        <v>0</v>
      </c>
      <c r="DR664" s="85">
        <f t="shared" si="1264"/>
        <v>0</v>
      </c>
      <c r="DS664" s="85">
        <f t="shared" si="1311"/>
        <v>0</v>
      </c>
      <c r="DT664" s="81"/>
      <c r="DU664" s="81"/>
      <c r="DV664" s="81">
        <f t="shared" si="1312"/>
        <v>0</v>
      </c>
      <c r="DW664" s="100"/>
    </row>
    <row r="665" spans="1:127" x14ac:dyDescent="0.2">
      <c r="A665" s="59">
        <f t="shared" si="1265"/>
        <v>87.999999999999673</v>
      </c>
      <c r="B665" s="44">
        <f t="shared" si="1266"/>
        <v>87999.999999999665</v>
      </c>
      <c r="C665" s="52">
        <f t="shared" si="1200"/>
        <v>133.33333333333334</v>
      </c>
      <c r="D665" s="50">
        <f t="shared" si="1201"/>
        <v>4</v>
      </c>
      <c r="E665" s="44">
        <f t="shared" si="1202"/>
        <v>4.13</v>
      </c>
      <c r="F665" s="47">
        <f t="shared" si="1203"/>
        <v>0.02</v>
      </c>
      <c r="G665" s="52">
        <f t="shared" si="1267"/>
        <v>2.4088891762288882E-2</v>
      </c>
      <c r="H665" s="57">
        <f t="shared" si="1268"/>
        <v>793.97126179963459</v>
      </c>
      <c r="I665" s="52">
        <f t="shared" si="1269"/>
        <v>0</v>
      </c>
      <c r="J665" s="54">
        <f t="shared" si="1270"/>
        <v>2635.4344732611912</v>
      </c>
      <c r="K665" s="46">
        <f t="shared" si="1313"/>
        <v>2635.4344732611912</v>
      </c>
      <c r="L665" s="80">
        <f t="shared" si="1204"/>
        <v>0</v>
      </c>
      <c r="M665" s="142">
        <f t="shared" si="1205"/>
        <v>0</v>
      </c>
      <c r="N665" s="60">
        <f t="shared" si="1206"/>
        <v>4.13</v>
      </c>
      <c r="O665" s="53">
        <f t="shared" si="1207"/>
        <v>0</v>
      </c>
      <c r="P665" s="58">
        <f t="shared" si="1271"/>
        <v>2.81370740121615</v>
      </c>
      <c r="Q665" s="49">
        <f t="shared" si="1208"/>
        <v>2.81370740121615</v>
      </c>
      <c r="R665" s="143">
        <f t="shared" si="1209"/>
        <v>0.02</v>
      </c>
      <c r="S665" s="51">
        <f t="shared" si="1272"/>
        <v>1.8648702263220521E-2</v>
      </c>
      <c r="T665" s="57">
        <f t="shared" si="1273"/>
        <v>815.26299843723314</v>
      </c>
      <c r="U665" s="53">
        <f t="shared" si="1210"/>
        <v>0</v>
      </c>
      <c r="V665" s="58">
        <f t="shared" si="1274"/>
        <v>2.8177383710148964</v>
      </c>
      <c r="W665" s="49">
        <f t="shared" si="1211"/>
        <v>2.8177383710148964</v>
      </c>
      <c r="X665" s="143">
        <f t="shared" si="1212"/>
        <v>0.02</v>
      </c>
      <c r="Y665" s="51">
        <f t="shared" si="1275"/>
        <v>1.8053880481964768E-2</v>
      </c>
      <c r="Z665" s="57">
        <f t="shared" si="1276"/>
        <v>797.828041441859</v>
      </c>
      <c r="AA665" s="53">
        <f t="shared" si="1213"/>
        <v>0</v>
      </c>
      <c r="AB665" s="58">
        <f t="shared" si="1277"/>
        <v>2.8143063291843315</v>
      </c>
      <c r="AC665" s="49">
        <f t="shared" si="1214"/>
        <v>2.8143063291843315</v>
      </c>
      <c r="AD665" s="143">
        <f t="shared" si="1215"/>
        <v>0.02</v>
      </c>
      <c r="AE665" s="49">
        <f t="shared" si="1314"/>
        <v>1.8001190633115768E-2</v>
      </c>
      <c r="AF665" s="57">
        <f t="shared" si="1278"/>
        <v>794.70434590309651</v>
      </c>
      <c r="AG665" s="53">
        <f t="shared" si="1216"/>
        <v>0</v>
      </c>
      <c r="AH665" s="58">
        <f t="shared" si="1279"/>
        <v>2.8138167633838806</v>
      </c>
      <c r="AI665" s="49">
        <f t="shared" si="1217"/>
        <v>2.8138167633838806</v>
      </c>
      <c r="AJ665" s="143">
        <f t="shared" si="1218"/>
        <v>0.02</v>
      </c>
      <c r="AK665" s="51">
        <f t="shared" si="1280"/>
        <v>1.8001748957977171E-2</v>
      </c>
      <c r="AL665" s="57">
        <f t="shared" si="1281"/>
        <v>794.37874322525556</v>
      </c>
      <c r="AM665" s="53">
        <f t="shared" si="1219"/>
        <v>0</v>
      </c>
      <c r="AN665" s="58">
        <f t="shared" si="1282"/>
        <v>2.8137679299903873</v>
      </c>
      <c r="AO665" s="49">
        <f t="shared" si="1220"/>
        <v>2.8137679299903873</v>
      </c>
      <c r="AP665" s="143">
        <f t="shared" si="1221"/>
        <v>0.02</v>
      </c>
      <c r="AQ665" s="51">
        <f t="shared" si="1283"/>
        <v>1.8002044607709367E-2</v>
      </c>
      <c r="AR665" s="57">
        <f t="shared" si="1284"/>
        <v>794.35003598840035</v>
      </c>
      <c r="AS665" s="44">
        <f t="shared" si="1222"/>
        <v>4743.7820518701446</v>
      </c>
      <c r="AT665" s="44">
        <f t="shared" si="1223"/>
        <v>1897.5128207480575</v>
      </c>
      <c r="AU665" s="44">
        <f t="shared" si="1224"/>
        <v>1185.9455129675362</v>
      </c>
      <c r="AV665" s="47">
        <f t="shared" si="1225"/>
        <v>0.87140092647406631</v>
      </c>
      <c r="AW665" s="47">
        <f t="shared" si="1226"/>
        <v>4.2315603277204037</v>
      </c>
      <c r="AX665" s="86">
        <f t="shared" si="1227"/>
        <v>50.625712297778577</v>
      </c>
      <c r="AY665" s="86">
        <f t="shared" si="1228"/>
        <v>8.2686963542520857</v>
      </c>
      <c r="AZ665" s="10">
        <f t="shared" si="1285"/>
        <v>8.2686963542520857</v>
      </c>
      <c r="BA665" s="44">
        <f t="shared" si="1229"/>
        <v>8.2686963542520857</v>
      </c>
      <c r="BB665" s="9">
        <f t="shared" si="1230"/>
        <v>8.2686963542520857</v>
      </c>
      <c r="BC665" s="45">
        <f t="shared" si="1319"/>
        <v>1102.4928472336114</v>
      </c>
      <c r="BD665" s="9">
        <f t="shared" si="1231"/>
        <v>8.2686963542520857</v>
      </c>
      <c r="BE665" s="45">
        <f t="shared" si="1315"/>
        <v>1102.4928472336114</v>
      </c>
      <c r="BF665" s="9">
        <f t="shared" si="1232"/>
        <v>8.2686963542520857</v>
      </c>
      <c r="BG665" s="45">
        <f t="shared" si="1316"/>
        <v>1102.4928472336114</v>
      </c>
      <c r="BH665" s="58"/>
      <c r="BI665" s="58"/>
      <c r="BJ665" s="58">
        <f t="shared" si="1286"/>
        <v>-8.2686963542520857</v>
      </c>
      <c r="BK665" s="97"/>
      <c r="BL665" s="44"/>
      <c r="BM665" s="82">
        <f t="shared" si="1287"/>
        <v>66</v>
      </c>
      <c r="BN665" s="86">
        <f t="shared" si="1288"/>
        <v>66000</v>
      </c>
      <c r="BO665" s="86">
        <f t="shared" si="1289"/>
        <v>100</v>
      </c>
      <c r="BP665" s="84">
        <f t="shared" si="1233"/>
        <v>4</v>
      </c>
      <c r="BQ665" s="84">
        <f t="shared" si="1234"/>
        <v>4.13</v>
      </c>
      <c r="BR665" s="84">
        <f t="shared" si="1235"/>
        <v>0.02</v>
      </c>
      <c r="BS665" s="84">
        <f t="shared" si="1290"/>
        <v>3.192594307493777E-2</v>
      </c>
      <c r="BT665" s="84">
        <f t="shared" si="1291"/>
        <v>1020.5223851838292</v>
      </c>
      <c r="BU665" s="84">
        <f t="shared" si="1292"/>
        <v>0</v>
      </c>
      <c r="BV665" s="83">
        <f t="shared" si="1293"/>
        <v>1900.0978811443897</v>
      </c>
      <c r="BW665" s="81">
        <f t="shared" si="1317"/>
        <v>1900.0978811443897</v>
      </c>
      <c r="BX665" s="83">
        <f t="shared" si="1236"/>
        <v>0</v>
      </c>
      <c r="BY665" s="141">
        <f t="shared" si="1237"/>
        <v>0</v>
      </c>
      <c r="BZ665" s="83">
        <f t="shared" si="1238"/>
        <v>4.13</v>
      </c>
      <c r="CA665" s="83">
        <f t="shared" si="1239"/>
        <v>0</v>
      </c>
      <c r="CB665" s="83">
        <f t="shared" si="1294"/>
        <v>2.8993093471379585</v>
      </c>
      <c r="CC665" s="83">
        <f t="shared" si="1240"/>
        <v>2.8993093471379585</v>
      </c>
      <c r="CD665" s="143">
        <f t="shared" si="1241"/>
        <v>0.02</v>
      </c>
      <c r="CE665" s="83">
        <f t="shared" si="1295"/>
        <v>1.7718523213569967E-2</v>
      </c>
      <c r="CF665" s="84">
        <f t="shared" si="1296"/>
        <v>1001.5358012272136</v>
      </c>
      <c r="CG665" s="83">
        <f t="shared" si="1242"/>
        <v>0</v>
      </c>
      <c r="CH665" s="83">
        <f t="shared" si="1297"/>
        <v>2.8803543110096945</v>
      </c>
      <c r="CI665" s="83">
        <f t="shared" si="1243"/>
        <v>2.8803543110096945</v>
      </c>
      <c r="CJ665" s="143">
        <f t="shared" si="1244"/>
        <v>0.02</v>
      </c>
      <c r="CK665" s="83">
        <f t="shared" si="1298"/>
        <v>1.6910910799758695E-2</v>
      </c>
      <c r="CL665" s="84">
        <f t="shared" si="1299"/>
        <v>939.52118732781537</v>
      </c>
      <c r="CM665" s="83">
        <f t="shared" si="1245"/>
        <v>0</v>
      </c>
      <c r="CN665" s="83">
        <f t="shared" si="1300"/>
        <v>2.8279605348407642</v>
      </c>
      <c r="CO665" s="83">
        <f t="shared" si="1246"/>
        <v>2.8279605348407642</v>
      </c>
      <c r="CP665" s="143">
        <f t="shared" si="1247"/>
        <v>0.02</v>
      </c>
      <c r="CQ665" s="83">
        <f t="shared" si="1301"/>
        <v>1.7070564504283993E-2</v>
      </c>
      <c r="CR665" s="84">
        <f t="shared" si="1302"/>
        <v>928.03366970896798</v>
      </c>
      <c r="CS665" s="83">
        <f t="shared" si="1248"/>
        <v>0</v>
      </c>
      <c r="CT665" s="83">
        <f t="shared" si="1303"/>
        <v>2.8198533916455197</v>
      </c>
      <c r="CU665" s="83">
        <f t="shared" si="1249"/>
        <v>2.8198533916455197</v>
      </c>
      <c r="CV665" s="143">
        <f t="shared" si="1250"/>
        <v>0.02</v>
      </c>
      <c r="CW665" s="83">
        <f t="shared" si="1304"/>
        <v>1.7098526987184056E-2</v>
      </c>
      <c r="CX665" s="84">
        <f t="shared" si="1305"/>
        <v>926.95167861989626</v>
      </c>
      <c r="CY665" s="83">
        <f t="shared" si="1251"/>
        <v>0</v>
      </c>
      <c r="CZ665" s="83">
        <f t="shared" si="1306"/>
        <v>2.8191155381873831</v>
      </c>
      <c r="DA665" s="83">
        <f t="shared" si="1252"/>
        <v>2.8191155381873831</v>
      </c>
      <c r="DB665" s="143">
        <f t="shared" si="1253"/>
        <v>0.02</v>
      </c>
      <c r="DC665" s="83">
        <f t="shared" si="1307"/>
        <v>1.7099446767325988E-2</v>
      </c>
      <c r="DD665" s="84">
        <f t="shared" si="1308"/>
        <v>926.90703964073248</v>
      </c>
      <c r="DE665" s="86">
        <f t="shared" si="1254"/>
        <v>3420.1761860599008</v>
      </c>
      <c r="DF665" s="86">
        <f t="shared" si="1255"/>
        <v>1368.0704744239604</v>
      </c>
      <c r="DG665" s="86">
        <f t="shared" si="1256"/>
        <v>855.04404651497521</v>
      </c>
      <c r="DH665" s="86">
        <f t="shared" si="1257"/>
        <v>0.14672474878814615</v>
      </c>
      <c r="DI665" s="86">
        <f t="shared" si="1258"/>
        <v>0.20714463551953727</v>
      </c>
      <c r="DJ665" s="86">
        <f t="shared" si="1259"/>
        <v>6.099635918843159</v>
      </c>
      <c r="DK665" s="86">
        <f t="shared" si="1260"/>
        <v>-610.67042894554504</v>
      </c>
      <c r="DL665" s="86">
        <f t="shared" si="1318"/>
        <v>-610.67042894554504</v>
      </c>
      <c r="DM665" s="86">
        <f t="shared" si="1261"/>
        <v>-610.67042894554504</v>
      </c>
      <c r="DN665" s="85">
        <f t="shared" si="1262"/>
        <v>0</v>
      </c>
      <c r="DO665" s="85">
        <f t="shared" si="1309"/>
        <v>0</v>
      </c>
      <c r="DP665" s="85">
        <f t="shared" si="1263"/>
        <v>0</v>
      </c>
      <c r="DQ665" s="85">
        <f t="shared" si="1310"/>
        <v>0</v>
      </c>
      <c r="DR665" s="85">
        <f t="shared" si="1264"/>
        <v>0</v>
      </c>
      <c r="DS665" s="85">
        <f t="shared" si="1311"/>
        <v>0</v>
      </c>
      <c r="DT665" s="81"/>
      <c r="DU665" s="81"/>
      <c r="DV665" s="81">
        <f t="shared" si="1312"/>
        <v>0</v>
      </c>
      <c r="DW665" s="100"/>
    </row>
    <row r="666" spans="1:127" x14ac:dyDescent="0.2">
      <c r="A666" s="59">
        <f t="shared" si="1265"/>
        <v>88.133333333332999</v>
      </c>
      <c r="B666" s="44">
        <f t="shared" si="1266"/>
        <v>88133.333333332994</v>
      </c>
      <c r="C666" s="52">
        <f t="shared" si="1200"/>
        <v>133.33333333333334</v>
      </c>
      <c r="D666" s="50">
        <f t="shared" si="1201"/>
        <v>4</v>
      </c>
      <c r="E666" s="44">
        <f t="shared" si="1202"/>
        <v>4.13</v>
      </c>
      <c r="F666" s="47">
        <f t="shared" si="1203"/>
        <v>0.02</v>
      </c>
      <c r="G666" s="52">
        <f t="shared" si="1267"/>
        <v>2.4086225095622214E-2</v>
      </c>
      <c r="H666" s="57">
        <f t="shared" si="1268"/>
        <v>794.74890694665498</v>
      </c>
      <c r="I666" s="52">
        <f t="shared" si="1269"/>
        <v>0</v>
      </c>
      <c r="J666" s="54">
        <f t="shared" si="1270"/>
        <v>2639.7508732611914</v>
      </c>
      <c r="K666" s="46">
        <f t="shared" si="1313"/>
        <v>2639.7508732611914</v>
      </c>
      <c r="L666" s="80">
        <f t="shared" si="1204"/>
        <v>0</v>
      </c>
      <c r="M666" s="142">
        <f t="shared" si="1205"/>
        <v>0</v>
      </c>
      <c r="N666" s="60">
        <f t="shared" si="1206"/>
        <v>4.13</v>
      </c>
      <c r="O666" s="53">
        <f t="shared" si="1207"/>
        <v>0</v>
      </c>
      <c r="P666" s="58">
        <f t="shared" si="1271"/>
        <v>2.8141248455737897</v>
      </c>
      <c r="Q666" s="49">
        <f t="shared" si="1208"/>
        <v>2.8141248455737897</v>
      </c>
      <c r="R666" s="143">
        <f t="shared" si="1209"/>
        <v>0.02</v>
      </c>
      <c r="S666" s="51">
        <f t="shared" si="1272"/>
        <v>1.8646035596553853E-2</v>
      </c>
      <c r="T666" s="57">
        <f t="shared" si="1273"/>
        <v>816.14664250635121</v>
      </c>
      <c r="U666" s="53">
        <f t="shared" si="1210"/>
        <v>0</v>
      </c>
      <c r="V666" s="58">
        <f t="shared" si="1274"/>
        <v>2.8182422214427678</v>
      </c>
      <c r="W666" s="49">
        <f t="shared" si="1211"/>
        <v>2.8182422214427678</v>
      </c>
      <c r="X666" s="143">
        <f t="shared" si="1212"/>
        <v>0.02</v>
      </c>
      <c r="Y666" s="51">
        <f t="shared" si="1275"/>
        <v>1.80512138152981E-2</v>
      </c>
      <c r="Z666" s="57">
        <f t="shared" si="1276"/>
        <v>798.68227486226601</v>
      </c>
      <c r="AA666" s="53">
        <f t="shared" si="1213"/>
        <v>0</v>
      </c>
      <c r="AB666" s="58">
        <f t="shared" si="1277"/>
        <v>2.814747667682048</v>
      </c>
      <c r="AC666" s="49">
        <f t="shared" si="1214"/>
        <v>2.814747667682048</v>
      </c>
      <c r="AD666" s="143">
        <f t="shared" si="1215"/>
        <v>0.02</v>
      </c>
      <c r="AE666" s="49">
        <f t="shared" si="1314"/>
        <v>1.79985239664491E-2</v>
      </c>
      <c r="AF666" s="57">
        <f t="shared" si="1278"/>
        <v>795.55712477383156</v>
      </c>
      <c r="AG666" s="53">
        <f t="shared" si="1216"/>
        <v>0</v>
      </c>
      <c r="AH666" s="58">
        <f t="shared" si="1279"/>
        <v>2.8142478810439719</v>
      </c>
      <c r="AI666" s="49">
        <f t="shared" si="1217"/>
        <v>2.8142478810439719</v>
      </c>
      <c r="AJ666" s="143">
        <f t="shared" si="1218"/>
        <v>0.02</v>
      </c>
      <c r="AK666" s="51">
        <f t="shared" si="1280"/>
        <v>1.7999082291310503E-2</v>
      </c>
      <c r="AL666" s="57">
        <f t="shared" si="1281"/>
        <v>795.23169692424949</v>
      </c>
      <c r="AM666" s="53">
        <f t="shared" si="1219"/>
        <v>0</v>
      </c>
      <c r="AN666" s="58">
        <f t="shared" si="1282"/>
        <v>2.814198033539272</v>
      </c>
      <c r="AO666" s="49">
        <f t="shared" si="1220"/>
        <v>2.814198033539272</v>
      </c>
      <c r="AP666" s="143">
        <f t="shared" si="1221"/>
        <v>0.02</v>
      </c>
      <c r="AQ666" s="51">
        <f t="shared" si="1283"/>
        <v>1.7999377941042699E-2</v>
      </c>
      <c r="AR666" s="57">
        <f t="shared" si="1284"/>
        <v>795.20301850021383</v>
      </c>
      <c r="AS666" s="44">
        <f t="shared" si="1222"/>
        <v>4751.5515718701445</v>
      </c>
      <c r="AT666" s="44">
        <f t="shared" si="1223"/>
        <v>1900.6206287480577</v>
      </c>
      <c r="AU666" s="44">
        <f t="shared" si="1224"/>
        <v>1187.8878929675361</v>
      </c>
      <c r="AV666" s="47">
        <f t="shared" si="1225"/>
        <v>0.86699272430235719</v>
      </c>
      <c r="AW666" s="47">
        <f t="shared" si="1226"/>
        <v>4.1914101001910513</v>
      </c>
      <c r="AX666" s="86">
        <f t="shared" si="1227"/>
        <v>49.857205006497928</v>
      </c>
      <c r="AY666" s="86">
        <f t="shared" si="1228"/>
        <v>7.9961946420488834</v>
      </c>
      <c r="AZ666" s="10">
        <f t="shared" si="1285"/>
        <v>7.9961946420488834</v>
      </c>
      <c r="BA666" s="44">
        <f t="shared" si="1229"/>
        <v>7.9961946420488834</v>
      </c>
      <c r="BB666" s="9">
        <f t="shared" si="1230"/>
        <v>7.9961946420488834</v>
      </c>
      <c r="BC666" s="45">
        <f t="shared" si="1319"/>
        <v>1066.1592856065179</v>
      </c>
      <c r="BD666" s="9">
        <f t="shared" si="1231"/>
        <v>7.9961946420488834</v>
      </c>
      <c r="BE666" s="45">
        <f t="shared" si="1315"/>
        <v>1066.1592856065179</v>
      </c>
      <c r="BF666" s="9">
        <f t="shared" si="1232"/>
        <v>7.9961946420488834</v>
      </c>
      <c r="BG666" s="45">
        <f t="shared" si="1316"/>
        <v>1066.1592856065179</v>
      </c>
      <c r="BH666" s="58"/>
      <c r="BI666" s="58"/>
      <c r="BJ666" s="58">
        <f t="shared" si="1286"/>
        <v>-7.9961946420488834</v>
      </c>
      <c r="BK666" s="97"/>
      <c r="BL666" s="44"/>
      <c r="BM666" s="82">
        <f t="shared" si="1287"/>
        <v>66.099999999999994</v>
      </c>
      <c r="BN666" s="86">
        <f t="shared" si="1288"/>
        <v>66100</v>
      </c>
      <c r="BO666" s="86">
        <f t="shared" si="1289"/>
        <v>100</v>
      </c>
      <c r="BP666" s="84">
        <f t="shared" si="1233"/>
        <v>4</v>
      </c>
      <c r="BQ666" s="84">
        <f t="shared" si="1234"/>
        <v>4.13</v>
      </c>
      <c r="BR666" s="84">
        <f t="shared" si="1235"/>
        <v>0.02</v>
      </c>
      <c r="BS666" s="84">
        <f t="shared" si="1290"/>
        <v>3.1923943074937768E-2</v>
      </c>
      <c r="BT666" s="84">
        <f t="shared" si="1291"/>
        <v>1021.2953862268058</v>
      </c>
      <c r="BU666" s="84">
        <f t="shared" si="1292"/>
        <v>0</v>
      </c>
      <c r="BV666" s="83">
        <f t="shared" si="1293"/>
        <v>1903.3351811443895</v>
      </c>
      <c r="BW666" s="81">
        <f t="shared" si="1317"/>
        <v>1903.3351811443895</v>
      </c>
      <c r="BX666" s="83">
        <f t="shared" si="1236"/>
        <v>0</v>
      </c>
      <c r="BY666" s="141">
        <f t="shared" si="1237"/>
        <v>0</v>
      </c>
      <c r="BZ666" s="83">
        <f t="shared" si="1238"/>
        <v>4.13</v>
      </c>
      <c r="CA666" s="83">
        <f t="shared" si="1239"/>
        <v>0</v>
      </c>
      <c r="CB666" s="83">
        <f t="shared" si="1294"/>
        <v>2.9003153509514852</v>
      </c>
      <c r="CC666" s="83">
        <f t="shared" si="1240"/>
        <v>2.9003153509514852</v>
      </c>
      <c r="CD666" s="143">
        <f t="shared" si="1241"/>
        <v>0.02</v>
      </c>
      <c r="CE666" s="83">
        <f t="shared" si="1295"/>
        <v>1.7716523213569969E-2</v>
      </c>
      <c r="CF666" s="84">
        <f t="shared" si="1296"/>
        <v>1002.1468958394894</v>
      </c>
      <c r="CG666" s="83">
        <f t="shared" si="1242"/>
        <v>0</v>
      </c>
      <c r="CH666" s="83">
        <f t="shared" si="1297"/>
        <v>2.8811499155851923</v>
      </c>
      <c r="CI666" s="83">
        <f t="shared" si="1243"/>
        <v>2.8811499155851923</v>
      </c>
      <c r="CJ666" s="143">
        <f t="shared" si="1244"/>
        <v>0.02</v>
      </c>
      <c r="CK666" s="83">
        <f t="shared" si="1298"/>
        <v>1.6908910799758696E-2</v>
      </c>
      <c r="CL666" s="84">
        <f t="shared" si="1299"/>
        <v>940.10826478336048</v>
      </c>
      <c r="CM666" s="83">
        <f t="shared" si="1245"/>
        <v>0</v>
      </c>
      <c r="CN666" s="83">
        <f t="shared" si="1300"/>
        <v>2.8286003248694653</v>
      </c>
      <c r="CO666" s="83">
        <f t="shared" si="1246"/>
        <v>2.8286003248694653</v>
      </c>
      <c r="CP666" s="143">
        <f t="shared" si="1247"/>
        <v>0.02</v>
      </c>
      <c r="CQ666" s="83">
        <f t="shared" si="1301"/>
        <v>1.7068564504283994E-2</v>
      </c>
      <c r="CR666" s="84">
        <f t="shared" si="1302"/>
        <v>928.63726952211903</v>
      </c>
      <c r="CS666" s="83">
        <f t="shared" si="1248"/>
        <v>0</v>
      </c>
      <c r="CT666" s="83">
        <f t="shared" si="1303"/>
        <v>2.8204799982481124</v>
      </c>
      <c r="CU666" s="83">
        <f t="shared" si="1249"/>
        <v>2.8204799982481124</v>
      </c>
      <c r="CV666" s="143">
        <f t="shared" si="1250"/>
        <v>0.02</v>
      </c>
      <c r="CW666" s="83">
        <f t="shared" si="1304"/>
        <v>1.7096526987184058E-2</v>
      </c>
      <c r="CX666" s="84">
        <f t="shared" si="1305"/>
        <v>927.55800542531961</v>
      </c>
      <c r="CY666" s="83">
        <f t="shared" si="1251"/>
        <v>0</v>
      </c>
      <c r="CZ666" s="83">
        <f t="shared" si="1306"/>
        <v>2.8197416278660987</v>
      </c>
      <c r="DA666" s="83">
        <f t="shared" si="1252"/>
        <v>2.8197416278660987</v>
      </c>
      <c r="DB666" s="143">
        <f t="shared" si="1253"/>
        <v>0.02</v>
      </c>
      <c r="DC666" s="83">
        <f t="shared" si="1307"/>
        <v>1.709744676732599E-2</v>
      </c>
      <c r="DD666" s="84">
        <f t="shared" si="1308"/>
        <v>927.51355776798596</v>
      </c>
      <c r="DE666" s="86">
        <f t="shared" si="1254"/>
        <v>3426.0033260599012</v>
      </c>
      <c r="DF666" s="86">
        <f t="shared" si="1255"/>
        <v>1370.4013304239604</v>
      </c>
      <c r="DG666" s="86">
        <f t="shared" si="1256"/>
        <v>856.50083151497529</v>
      </c>
      <c r="DH666" s="86">
        <f t="shared" si="1257"/>
        <v>0.14635916022105461</v>
      </c>
      <c r="DI666" s="86">
        <f t="shared" si="1258"/>
        <v>0.20619756310013665</v>
      </c>
      <c r="DJ666" s="86">
        <f t="shared" si="1259"/>
        <v>6.0473506012834637</v>
      </c>
      <c r="DK666" s="86">
        <f t="shared" si="1260"/>
        <v>-612.97272757341261</v>
      </c>
      <c r="DL666" s="86">
        <f t="shared" si="1318"/>
        <v>-612.97272757341261</v>
      </c>
      <c r="DM666" s="86">
        <f t="shared" si="1261"/>
        <v>-612.97272757341261</v>
      </c>
      <c r="DN666" s="85">
        <f t="shared" si="1262"/>
        <v>0</v>
      </c>
      <c r="DO666" s="85">
        <f t="shared" si="1309"/>
        <v>0</v>
      </c>
      <c r="DP666" s="85">
        <f t="shared" si="1263"/>
        <v>0</v>
      </c>
      <c r="DQ666" s="85">
        <f t="shared" si="1310"/>
        <v>0</v>
      </c>
      <c r="DR666" s="85">
        <f t="shared" si="1264"/>
        <v>0</v>
      </c>
      <c r="DS666" s="85">
        <f t="shared" si="1311"/>
        <v>0</v>
      </c>
      <c r="DT666" s="81"/>
      <c r="DU666" s="81"/>
      <c r="DV666" s="81">
        <f t="shared" si="1312"/>
        <v>0</v>
      </c>
      <c r="DW666" s="100"/>
    </row>
    <row r="667" spans="1:127" x14ac:dyDescent="0.2">
      <c r="A667" s="59">
        <f t="shared" si="1265"/>
        <v>88.266666666666325</v>
      </c>
      <c r="B667" s="44">
        <f t="shared" si="1266"/>
        <v>88266.666666666322</v>
      </c>
      <c r="C667" s="52">
        <f t="shared" si="1200"/>
        <v>133.33333333333334</v>
      </c>
      <c r="D667" s="50">
        <f t="shared" si="1201"/>
        <v>4</v>
      </c>
      <c r="E667" s="44">
        <f t="shared" si="1202"/>
        <v>4.13</v>
      </c>
      <c r="F667" s="47">
        <f t="shared" si="1203"/>
        <v>0.02</v>
      </c>
      <c r="G667" s="52">
        <f t="shared" si="1267"/>
        <v>2.4083558428955546E-2</v>
      </c>
      <c r="H667" s="57">
        <f t="shared" si="1268"/>
        <v>795.52646600274181</v>
      </c>
      <c r="I667" s="52">
        <f t="shared" si="1269"/>
        <v>0</v>
      </c>
      <c r="J667" s="54">
        <f t="shared" si="1270"/>
        <v>2644.0672732611911</v>
      </c>
      <c r="K667" s="46">
        <f t="shared" si="1313"/>
        <v>2644.0672732611911</v>
      </c>
      <c r="L667" s="80">
        <f t="shared" si="1204"/>
        <v>0</v>
      </c>
      <c r="M667" s="142">
        <f t="shared" si="1205"/>
        <v>0</v>
      </c>
      <c r="N667" s="60">
        <f t="shared" si="1206"/>
        <v>4.13</v>
      </c>
      <c r="O667" s="53">
        <f t="shared" si="1207"/>
        <v>0</v>
      </c>
      <c r="P667" s="58">
        <f t="shared" si="1271"/>
        <v>2.8145444242354052</v>
      </c>
      <c r="Q667" s="49">
        <f t="shared" si="1208"/>
        <v>2.8145444242354052</v>
      </c>
      <c r="R667" s="143">
        <f t="shared" si="1209"/>
        <v>0.02</v>
      </c>
      <c r="S667" s="51">
        <f t="shared" si="1272"/>
        <v>1.8643368929887185E-2</v>
      </c>
      <c r="T667" s="57">
        <f t="shared" si="1273"/>
        <v>817.03002914986587</v>
      </c>
      <c r="U667" s="53">
        <f t="shared" si="1210"/>
        <v>0</v>
      </c>
      <c r="V667" s="58">
        <f t="shared" si="1274"/>
        <v>2.818748803013476</v>
      </c>
      <c r="W667" s="49">
        <f t="shared" si="1211"/>
        <v>2.818748803013476</v>
      </c>
      <c r="X667" s="143">
        <f t="shared" si="1212"/>
        <v>0.02</v>
      </c>
      <c r="Y667" s="51">
        <f t="shared" si="1275"/>
        <v>1.8048547148631432E-2</v>
      </c>
      <c r="Z667" s="57">
        <f t="shared" si="1276"/>
        <v>799.53622939911077</v>
      </c>
      <c r="AA667" s="53">
        <f t="shared" si="1213"/>
        <v>0</v>
      </c>
      <c r="AB667" s="58">
        <f t="shared" si="1277"/>
        <v>2.8151915713617339</v>
      </c>
      <c r="AC667" s="49">
        <f t="shared" si="1214"/>
        <v>2.8151915713617339</v>
      </c>
      <c r="AD667" s="143">
        <f t="shared" si="1215"/>
        <v>0.02</v>
      </c>
      <c r="AE667" s="49">
        <f t="shared" si="1314"/>
        <v>1.7995857299782432E-2</v>
      </c>
      <c r="AF667" s="57">
        <f t="shared" si="1278"/>
        <v>796.40964361425927</v>
      </c>
      <c r="AG667" s="53">
        <f t="shared" si="1216"/>
        <v>0</v>
      </c>
      <c r="AH667" s="58">
        <f t="shared" si="1279"/>
        <v>2.8146815631086333</v>
      </c>
      <c r="AI667" s="49">
        <f t="shared" si="1217"/>
        <v>2.8146815631086333</v>
      </c>
      <c r="AJ667" s="143">
        <f t="shared" si="1218"/>
        <v>0.02</v>
      </c>
      <c r="AK667" s="51">
        <f t="shared" si="1280"/>
        <v>1.7996415624643835E-2</v>
      </c>
      <c r="AL667" s="57">
        <f t="shared" si="1281"/>
        <v>796.08439361711271</v>
      </c>
      <c r="AM667" s="53">
        <f t="shared" si="1219"/>
        <v>0</v>
      </c>
      <c r="AN667" s="58">
        <f t="shared" si="1282"/>
        <v>2.8146307036405593</v>
      </c>
      <c r="AO667" s="49">
        <f t="shared" si="1220"/>
        <v>2.8146307036405593</v>
      </c>
      <c r="AP667" s="143">
        <f t="shared" si="1221"/>
        <v>0.02</v>
      </c>
      <c r="AQ667" s="51">
        <f t="shared" si="1283"/>
        <v>1.7996711274376031E-2</v>
      </c>
      <c r="AR667" s="57">
        <f t="shared" si="1284"/>
        <v>796.05574430430727</v>
      </c>
      <c r="AS667" s="44">
        <f t="shared" si="1222"/>
        <v>4759.3210918701443</v>
      </c>
      <c r="AT667" s="44">
        <f t="shared" si="1223"/>
        <v>1903.7284367480574</v>
      </c>
      <c r="AU667" s="44">
        <f t="shared" si="1224"/>
        <v>1189.8302729675361</v>
      </c>
      <c r="AV667" s="47">
        <f t="shared" si="1225"/>
        <v>0.86261511678232106</v>
      </c>
      <c r="AW667" s="47">
        <f t="shared" si="1226"/>
        <v>4.151715873639251</v>
      </c>
      <c r="AX667" s="86">
        <f t="shared" si="1227"/>
        <v>49.101787837339124</v>
      </c>
      <c r="AY667" s="86">
        <f t="shared" si="1228"/>
        <v>7.7284446853487569</v>
      </c>
      <c r="AZ667" s="10">
        <f t="shared" si="1285"/>
        <v>7.7284446853487569</v>
      </c>
      <c r="BA667" s="44">
        <f t="shared" si="1229"/>
        <v>7.7284446853487569</v>
      </c>
      <c r="BB667" s="9">
        <f t="shared" si="1230"/>
        <v>7.7284446853487569</v>
      </c>
      <c r="BC667" s="45">
        <f t="shared" si="1319"/>
        <v>1030.4592913798344</v>
      </c>
      <c r="BD667" s="9">
        <f t="shared" si="1231"/>
        <v>7.7284446853487569</v>
      </c>
      <c r="BE667" s="45">
        <f t="shared" si="1315"/>
        <v>1030.4592913798344</v>
      </c>
      <c r="BF667" s="9">
        <f t="shared" si="1232"/>
        <v>7.7284446853487569</v>
      </c>
      <c r="BG667" s="45">
        <f t="shared" si="1316"/>
        <v>1030.4592913798344</v>
      </c>
      <c r="BH667" s="58"/>
      <c r="BI667" s="58"/>
      <c r="BJ667" s="58">
        <f t="shared" si="1286"/>
        <v>-7.7284446853487569</v>
      </c>
      <c r="BK667" s="97"/>
      <c r="BL667" s="44"/>
      <c r="BM667" s="82">
        <f t="shared" si="1287"/>
        <v>66.2</v>
      </c>
      <c r="BN667" s="86">
        <f t="shared" si="1288"/>
        <v>66200</v>
      </c>
      <c r="BO667" s="86">
        <f t="shared" si="1289"/>
        <v>100</v>
      </c>
      <c r="BP667" s="84">
        <f t="shared" si="1233"/>
        <v>4</v>
      </c>
      <c r="BQ667" s="84">
        <f t="shared" si="1234"/>
        <v>4.13</v>
      </c>
      <c r="BR667" s="84">
        <f t="shared" si="1235"/>
        <v>0.02</v>
      </c>
      <c r="BS667" s="84">
        <f t="shared" si="1290"/>
        <v>3.1921943074937766E-2</v>
      </c>
      <c r="BT667" s="84">
        <f t="shared" si="1291"/>
        <v>1022.0683388436323</v>
      </c>
      <c r="BU667" s="84">
        <f t="shared" si="1292"/>
        <v>0</v>
      </c>
      <c r="BV667" s="83">
        <f t="shared" si="1293"/>
        <v>1906.5724811443893</v>
      </c>
      <c r="BW667" s="81">
        <f t="shared" si="1317"/>
        <v>1906.5724811443893</v>
      </c>
      <c r="BX667" s="83">
        <f t="shared" si="1236"/>
        <v>0</v>
      </c>
      <c r="BY667" s="141">
        <f t="shared" si="1237"/>
        <v>0</v>
      </c>
      <c r="BZ667" s="83">
        <f t="shared" si="1238"/>
        <v>4.13</v>
      </c>
      <c r="CA667" s="83">
        <f t="shared" si="1239"/>
        <v>0</v>
      </c>
      <c r="CB667" s="83">
        <f t="shared" si="1294"/>
        <v>2.9013234518505242</v>
      </c>
      <c r="CC667" s="83">
        <f t="shared" si="1240"/>
        <v>2.9013234518505242</v>
      </c>
      <c r="CD667" s="143">
        <f t="shared" si="1241"/>
        <v>0.02</v>
      </c>
      <c r="CE667" s="83">
        <f t="shared" si="1295"/>
        <v>1.771452321356997E-2</v>
      </c>
      <c r="CF667" s="84">
        <f t="shared" si="1296"/>
        <v>1002.7577095293786</v>
      </c>
      <c r="CG667" s="83">
        <f t="shared" si="1242"/>
        <v>0</v>
      </c>
      <c r="CH667" s="83">
        <f t="shared" si="1297"/>
        <v>2.8819465657167558</v>
      </c>
      <c r="CI667" s="83">
        <f t="shared" si="1243"/>
        <v>2.8819465657167558</v>
      </c>
      <c r="CJ667" s="143">
        <f t="shared" si="1244"/>
        <v>0.02</v>
      </c>
      <c r="CK667" s="83">
        <f t="shared" si="1298"/>
        <v>1.6906910799758697E-2</v>
      </c>
      <c r="CL667" s="84">
        <f t="shared" si="1299"/>
        <v>940.69511070582701</v>
      </c>
      <c r="CM667" s="83">
        <f t="shared" si="1245"/>
        <v>0</v>
      </c>
      <c r="CN667" s="83">
        <f t="shared" si="1300"/>
        <v>2.8292411474904813</v>
      </c>
      <c r="CO667" s="83">
        <f t="shared" si="1246"/>
        <v>2.8292411474904813</v>
      </c>
      <c r="CP667" s="143">
        <f t="shared" si="1247"/>
        <v>0.02</v>
      </c>
      <c r="CQ667" s="83">
        <f t="shared" si="1301"/>
        <v>1.7066564504283996E-2</v>
      </c>
      <c r="CR667" s="84">
        <f t="shared" si="1302"/>
        <v>929.24066210304409</v>
      </c>
      <c r="CS667" s="83">
        <f t="shared" si="1248"/>
        <v>0</v>
      </c>
      <c r="CT667" s="83">
        <f t="shared" si="1303"/>
        <v>2.821107734740794</v>
      </c>
      <c r="CU667" s="83">
        <f t="shared" si="1249"/>
        <v>2.821107734740794</v>
      </c>
      <c r="CV667" s="143">
        <f t="shared" si="1250"/>
        <v>0.02</v>
      </c>
      <c r="CW667" s="83">
        <f t="shared" si="1304"/>
        <v>1.7094526987184059E-2</v>
      </c>
      <c r="CX667" s="84">
        <f t="shared" si="1305"/>
        <v>928.16412661737922</v>
      </c>
      <c r="CY667" s="83">
        <f t="shared" si="1251"/>
        <v>0</v>
      </c>
      <c r="CZ667" s="83">
        <f t="shared" si="1306"/>
        <v>2.8203688613135305</v>
      </c>
      <c r="DA667" s="83">
        <f t="shared" si="1252"/>
        <v>2.8203688613135305</v>
      </c>
      <c r="DB667" s="143">
        <f t="shared" si="1253"/>
        <v>0.02</v>
      </c>
      <c r="DC667" s="83">
        <f t="shared" si="1307"/>
        <v>1.7095446767325991E-2</v>
      </c>
      <c r="DD667" s="84">
        <f t="shared" si="1308"/>
        <v>928.1198702967074</v>
      </c>
      <c r="DE667" s="86">
        <f t="shared" si="1254"/>
        <v>3431.8304660599006</v>
      </c>
      <c r="DF667" s="86">
        <f t="shared" si="1255"/>
        <v>1372.7321864239602</v>
      </c>
      <c r="DG667" s="86">
        <f t="shared" si="1256"/>
        <v>857.95761651497514</v>
      </c>
      <c r="DH667" s="86">
        <f t="shared" si="1257"/>
        <v>0.14599497369245051</v>
      </c>
      <c r="DI667" s="86">
        <f t="shared" si="1258"/>
        <v>0.20525608900574754</v>
      </c>
      <c r="DJ667" s="86">
        <f t="shared" si="1259"/>
        <v>5.9955830635460181</v>
      </c>
      <c r="DK667" s="86">
        <f t="shared" si="1260"/>
        <v>-615.27366455470326</v>
      </c>
      <c r="DL667" s="86">
        <f t="shared" si="1318"/>
        <v>-615.27366455470326</v>
      </c>
      <c r="DM667" s="86">
        <f t="shared" si="1261"/>
        <v>-615.27366455470326</v>
      </c>
      <c r="DN667" s="85">
        <f t="shared" si="1262"/>
        <v>0</v>
      </c>
      <c r="DO667" s="85">
        <f t="shared" si="1309"/>
        <v>0</v>
      </c>
      <c r="DP667" s="85">
        <f t="shared" si="1263"/>
        <v>0</v>
      </c>
      <c r="DQ667" s="85">
        <f t="shared" si="1310"/>
        <v>0</v>
      </c>
      <c r="DR667" s="85">
        <f t="shared" si="1264"/>
        <v>0</v>
      </c>
      <c r="DS667" s="85">
        <f t="shared" si="1311"/>
        <v>0</v>
      </c>
      <c r="DT667" s="81"/>
      <c r="DU667" s="81"/>
      <c r="DV667" s="81">
        <f t="shared" si="1312"/>
        <v>0</v>
      </c>
      <c r="DW667" s="100"/>
    </row>
    <row r="668" spans="1:127" x14ac:dyDescent="0.2">
      <c r="A668" s="59">
        <f t="shared" si="1265"/>
        <v>88.39999999999965</v>
      </c>
      <c r="B668" s="44">
        <f t="shared" si="1266"/>
        <v>88399.999999999651</v>
      </c>
      <c r="C668" s="52">
        <f t="shared" si="1200"/>
        <v>133.33333333333334</v>
      </c>
      <c r="D668" s="50">
        <f t="shared" si="1201"/>
        <v>4</v>
      </c>
      <c r="E668" s="44">
        <f t="shared" si="1202"/>
        <v>4.13</v>
      </c>
      <c r="F668" s="47">
        <f t="shared" si="1203"/>
        <v>0.02</v>
      </c>
      <c r="G668" s="52">
        <f t="shared" si="1267"/>
        <v>2.4080891762288878E-2</v>
      </c>
      <c r="H668" s="57">
        <f t="shared" si="1268"/>
        <v>796.30393896789508</v>
      </c>
      <c r="I668" s="52">
        <f t="shared" si="1269"/>
        <v>0</v>
      </c>
      <c r="J668" s="54">
        <f t="shared" si="1270"/>
        <v>2648.3836732611908</v>
      </c>
      <c r="K668" s="46">
        <f t="shared" si="1313"/>
        <v>2648.3836732611908</v>
      </c>
      <c r="L668" s="80">
        <f t="shared" si="1204"/>
        <v>0</v>
      </c>
      <c r="M668" s="142">
        <f t="shared" si="1205"/>
        <v>0</v>
      </c>
      <c r="N668" s="60">
        <f t="shared" si="1206"/>
        <v>4.13</v>
      </c>
      <c r="O668" s="53">
        <f t="shared" si="1207"/>
        <v>0</v>
      </c>
      <c r="P668" s="58">
        <f t="shared" si="1271"/>
        <v>2.814966136137496</v>
      </c>
      <c r="Q668" s="49">
        <f t="shared" si="1208"/>
        <v>2.814966136137496</v>
      </c>
      <c r="R668" s="143">
        <f t="shared" si="1209"/>
        <v>0.02</v>
      </c>
      <c r="S668" s="51">
        <f t="shared" si="1272"/>
        <v>1.8640702263220517E-2</v>
      </c>
      <c r="T668" s="57">
        <f t="shared" si="1273"/>
        <v>817.91315777445038</v>
      </c>
      <c r="U668" s="53">
        <f t="shared" si="1210"/>
        <v>0</v>
      </c>
      <c r="V668" s="58">
        <f t="shared" si="1274"/>
        <v>2.8192581126617711</v>
      </c>
      <c r="W668" s="49">
        <f t="shared" si="1211"/>
        <v>2.8192581126617711</v>
      </c>
      <c r="X668" s="143">
        <f t="shared" si="1212"/>
        <v>0.02</v>
      </c>
      <c r="Y668" s="51">
        <f t="shared" si="1275"/>
        <v>1.8045880481964763E-2</v>
      </c>
      <c r="Z668" s="57">
        <f t="shared" si="1276"/>
        <v>800.38990432495041</v>
      </c>
      <c r="AA668" s="53">
        <f t="shared" si="1213"/>
        <v>0</v>
      </c>
      <c r="AB668" s="58">
        <f t="shared" si="1277"/>
        <v>2.8156380369898946</v>
      </c>
      <c r="AC668" s="49">
        <f t="shared" si="1214"/>
        <v>2.8156380369898946</v>
      </c>
      <c r="AD668" s="143">
        <f t="shared" si="1215"/>
        <v>0.02</v>
      </c>
      <c r="AE668" s="49">
        <f t="shared" si="1314"/>
        <v>1.7993190633115764E-2</v>
      </c>
      <c r="AF668" s="57">
        <f t="shared" si="1278"/>
        <v>797.26190172933764</v>
      </c>
      <c r="AG668" s="53">
        <f t="shared" si="1216"/>
        <v>0</v>
      </c>
      <c r="AH668" s="58">
        <f t="shared" si="1279"/>
        <v>2.8151178065243867</v>
      </c>
      <c r="AI668" s="49">
        <f t="shared" si="1217"/>
        <v>2.8151178065243867</v>
      </c>
      <c r="AJ668" s="143">
        <f t="shared" si="1218"/>
        <v>0.02</v>
      </c>
      <c r="AK668" s="51">
        <f t="shared" si="1280"/>
        <v>1.7993748957977167E-2</v>
      </c>
      <c r="AL668" s="57">
        <f t="shared" si="1281"/>
        <v>796.9368326059332</v>
      </c>
      <c r="AM668" s="53">
        <f t="shared" si="1219"/>
        <v>0</v>
      </c>
      <c r="AN668" s="58">
        <f t="shared" si="1282"/>
        <v>2.8150659372669509</v>
      </c>
      <c r="AO668" s="49">
        <f t="shared" si="1220"/>
        <v>2.8150659372669509</v>
      </c>
      <c r="AP668" s="143">
        <f t="shared" si="1221"/>
        <v>0.02</v>
      </c>
      <c r="AQ668" s="51">
        <f t="shared" si="1283"/>
        <v>1.7994044607709363E-2</v>
      </c>
      <c r="AR668" s="57">
        <f t="shared" si="1284"/>
        <v>796.9082127018022</v>
      </c>
      <c r="AS668" s="44">
        <f t="shared" si="1222"/>
        <v>4767.0906118701432</v>
      </c>
      <c r="AT668" s="44">
        <f t="shared" si="1223"/>
        <v>1906.8362447480572</v>
      </c>
      <c r="AU668" s="44">
        <f t="shared" si="1224"/>
        <v>1191.7726529675358</v>
      </c>
      <c r="AV668" s="47">
        <f t="shared" si="1225"/>
        <v>0.85826784615224416</v>
      </c>
      <c r="AW668" s="47">
        <f t="shared" si="1226"/>
        <v>4.1124717274361098</v>
      </c>
      <c r="AX668" s="86">
        <f t="shared" si="1227"/>
        <v>48.359215686174736</v>
      </c>
      <c r="AY668" s="86">
        <f t="shared" si="1228"/>
        <v>7.4654368983901627</v>
      </c>
      <c r="AZ668" s="10">
        <f t="shared" si="1285"/>
        <v>7.4654368983901627</v>
      </c>
      <c r="BA668" s="44">
        <f t="shared" si="1229"/>
        <v>7.4654368983901627</v>
      </c>
      <c r="BB668" s="9">
        <f t="shared" si="1230"/>
        <v>7.4654368983901627</v>
      </c>
      <c r="BC668" s="45">
        <f t="shared" si="1319"/>
        <v>995.39158645202178</v>
      </c>
      <c r="BD668" s="9">
        <f t="shared" si="1231"/>
        <v>7.4654368983901627</v>
      </c>
      <c r="BE668" s="45">
        <f t="shared" si="1315"/>
        <v>995.39158645202178</v>
      </c>
      <c r="BF668" s="9">
        <f t="shared" si="1232"/>
        <v>7.4654368983901627</v>
      </c>
      <c r="BG668" s="45">
        <f t="shared" si="1316"/>
        <v>995.39158645202178</v>
      </c>
      <c r="BH668" s="58"/>
      <c r="BI668" s="58"/>
      <c r="BJ668" s="58">
        <f t="shared" si="1286"/>
        <v>-7.4654368983901627</v>
      </c>
      <c r="BK668" s="97"/>
      <c r="BL668" s="44"/>
      <c r="BM668" s="82">
        <f t="shared" si="1287"/>
        <v>66.3</v>
      </c>
      <c r="BN668" s="86">
        <f t="shared" si="1288"/>
        <v>66300</v>
      </c>
      <c r="BO668" s="86">
        <f t="shared" si="1289"/>
        <v>100</v>
      </c>
      <c r="BP668" s="84">
        <f t="shared" si="1233"/>
        <v>4</v>
      </c>
      <c r="BQ668" s="84">
        <f t="shared" si="1234"/>
        <v>4.13</v>
      </c>
      <c r="BR668" s="84">
        <f t="shared" si="1235"/>
        <v>0.02</v>
      </c>
      <c r="BS668" s="84">
        <f t="shared" si="1290"/>
        <v>3.1919943074937764E-2</v>
      </c>
      <c r="BT668" s="84">
        <f t="shared" si="1291"/>
        <v>1022.8412430343087</v>
      </c>
      <c r="BU668" s="84">
        <f t="shared" si="1292"/>
        <v>0</v>
      </c>
      <c r="BV668" s="83">
        <f t="shared" si="1293"/>
        <v>1909.809781144389</v>
      </c>
      <c r="BW668" s="81">
        <f t="shared" si="1317"/>
        <v>1909.809781144389</v>
      </c>
      <c r="BX668" s="83">
        <f t="shared" si="1236"/>
        <v>0</v>
      </c>
      <c r="BY668" s="141">
        <f t="shared" si="1237"/>
        <v>0</v>
      </c>
      <c r="BZ668" s="83">
        <f t="shared" si="1238"/>
        <v>4.13</v>
      </c>
      <c r="CA668" s="83">
        <f t="shared" si="1239"/>
        <v>0</v>
      </c>
      <c r="CB668" s="83">
        <f t="shared" si="1294"/>
        <v>2.9023336497654637</v>
      </c>
      <c r="CC668" s="83">
        <f t="shared" si="1240"/>
        <v>2.9023336497654637</v>
      </c>
      <c r="CD668" s="143">
        <f t="shared" si="1241"/>
        <v>0.02</v>
      </c>
      <c r="CE668" s="83">
        <f t="shared" si="1295"/>
        <v>1.7712523213569972E-2</v>
      </c>
      <c r="CF668" s="84">
        <f t="shared" si="1296"/>
        <v>1003.3682420504001</v>
      </c>
      <c r="CG668" s="83">
        <f t="shared" si="1242"/>
        <v>0</v>
      </c>
      <c r="CH668" s="83">
        <f t="shared" si="1297"/>
        <v>2.8827442594552206</v>
      </c>
      <c r="CI668" s="83">
        <f t="shared" si="1243"/>
        <v>2.8827442594552206</v>
      </c>
      <c r="CJ668" s="143">
        <f t="shared" si="1244"/>
        <v>0.02</v>
      </c>
      <c r="CK668" s="83">
        <f t="shared" si="1298"/>
        <v>1.6904910799758699E-2</v>
      </c>
      <c r="CL668" s="84">
        <f t="shared" si="1299"/>
        <v>941.28172501023039</v>
      </c>
      <c r="CM668" s="83">
        <f t="shared" si="1245"/>
        <v>0</v>
      </c>
      <c r="CN668" s="83">
        <f t="shared" si="1300"/>
        <v>2.8298830012563867</v>
      </c>
      <c r="CO668" s="83">
        <f t="shared" si="1246"/>
        <v>2.8298830012563867</v>
      </c>
      <c r="CP668" s="143">
        <f t="shared" si="1247"/>
        <v>0.02</v>
      </c>
      <c r="CQ668" s="83">
        <f t="shared" si="1301"/>
        <v>1.7064564504283997E-2</v>
      </c>
      <c r="CR668" s="84">
        <f t="shared" si="1302"/>
        <v>929.8438473253226</v>
      </c>
      <c r="CS668" s="83">
        <f t="shared" si="1248"/>
        <v>0</v>
      </c>
      <c r="CT668" s="83">
        <f t="shared" si="1303"/>
        <v>2.8217365997592014</v>
      </c>
      <c r="CU668" s="83">
        <f t="shared" si="1249"/>
        <v>2.8217365997592014</v>
      </c>
      <c r="CV668" s="143">
        <f t="shared" si="1250"/>
        <v>0.02</v>
      </c>
      <c r="CW668" s="83">
        <f t="shared" si="1304"/>
        <v>1.709252698718406E-2</v>
      </c>
      <c r="CX668" s="84">
        <f t="shared" si="1305"/>
        <v>928.77004204473712</v>
      </c>
      <c r="CY668" s="83">
        <f t="shared" si="1251"/>
        <v>0</v>
      </c>
      <c r="CZ668" s="83">
        <f t="shared" si="1306"/>
        <v>2.820997237152306</v>
      </c>
      <c r="DA668" s="83">
        <f t="shared" si="1252"/>
        <v>2.820997237152306</v>
      </c>
      <c r="DB668" s="143">
        <f t="shared" si="1253"/>
        <v>0.02</v>
      </c>
      <c r="DC668" s="83">
        <f t="shared" si="1307"/>
        <v>1.7093446767325993E-2</v>
      </c>
      <c r="DD668" s="84">
        <f t="shared" si="1308"/>
        <v>928.7259770723781</v>
      </c>
      <c r="DE668" s="86">
        <f t="shared" si="1254"/>
        <v>3437.6576060599</v>
      </c>
      <c r="DF668" s="86">
        <f t="shared" si="1255"/>
        <v>1375.06304242396</v>
      </c>
      <c r="DG668" s="86">
        <f t="shared" si="1256"/>
        <v>859.414401514975</v>
      </c>
      <c r="DH668" s="86">
        <f t="shared" si="1257"/>
        <v>0.14563218243107831</v>
      </c>
      <c r="DI668" s="86">
        <f t="shared" si="1258"/>
        <v>0.20432017391391818</v>
      </c>
      <c r="DJ668" s="86">
        <f t="shared" si="1259"/>
        <v>5.9443275588754867</v>
      </c>
      <c r="DK668" s="86">
        <f t="shared" si="1260"/>
        <v>-617.5732403341284</v>
      </c>
      <c r="DL668" s="86">
        <f t="shared" si="1318"/>
        <v>-617.5732403341284</v>
      </c>
      <c r="DM668" s="86">
        <f t="shared" si="1261"/>
        <v>-617.5732403341284</v>
      </c>
      <c r="DN668" s="85">
        <f t="shared" si="1262"/>
        <v>0</v>
      </c>
      <c r="DO668" s="85">
        <f t="shared" si="1309"/>
        <v>0</v>
      </c>
      <c r="DP668" s="85">
        <f t="shared" si="1263"/>
        <v>0</v>
      </c>
      <c r="DQ668" s="85">
        <f t="shared" si="1310"/>
        <v>0</v>
      </c>
      <c r="DR668" s="85">
        <f t="shared" si="1264"/>
        <v>0</v>
      </c>
      <c r="DS668" s="85">
        <f t="shared" si="1311"/>
        <v>0</v>
      </c>
      <c r="DT668" s="81"/>
      <c r="DU668" s="81"/>
      <c r="DV668" s="81">
        <f t="shared" si="1312"/>
        <v>0</v>
      </c>
      <c r="DW668" s="100"/>
    </row>
    <row r="669" spans="1:127" x14ac:dyDescent="0.2">
      <c r="A669" s="59">
        <f t="shared" si="1265"/>
        <v>88.533333333332976</v>
      </c>
      <c r="B669" s="44">
        <f t="shared" si="1266"/>
        <v>88533.333333332979</v>
      </c>
      <c r="C669" s="52">
        <f t="shared" si="1200"/>
        <v>133.33333333333334</v>
      </c>
      <c r="D669" s="50">
        <f t="shared" si="1201"/>
        <v>4</v>
      </c>
      <c r="E669" s="44">
        <f t="shared" si="1202"/>
        <v>4.13</v>
      </c>
      <c r="F669" s="47">
        <f t="shared" si="1203"/>
        <v>0.02</v>
      </c>
      <c r="G669" s="52">
        <f t="shared" si="1267"/>
        <v>2.407822509562221E-2</v>
      </c>
      <c r="H669" s="57">
        <f t="shared" si="1268"/>
        <v>797.08132584211478</v>
      </c>
      <c r="I669" s="52">
        <f t="shared" si="1269"/>
        <v>0</v>
      </c>
      <c r="J669" s="54">
        <f t="shared" si="1270"/>
        <v>2652.7000732611909</v>
      </c>
      <c r="K669" s="46">
        <f t="shared" si="1313"/>
        <v>2652.7000732611909</v>
      </c>
      <c r="L669" s="80">
        <f t="shared" si="1204"/>
        <v>0</v>
      </c>
      <c r="M669" s="142">
        <f t="shared" si="1205"/>
        <v>0</v>
      </c>
      <c r="N669" s="60">
        <f t="shared" si="1206"/>
        <v>4.13</v>
      </c>
      <c r="O669" s="53">
        <f t="shared" si="1207"/>
        <v>0</v>
      </c>
      <c r="P669" s="58">
        <f t="shared" si="1271"/>
        <v>2.815389980220417</v>
      </c>
      <c r="Q669" s="49">
        <f t="shared" si="1208"/>
        <v>2.815389980220417</v>
      </c>
      <c r="R669" s="143">
        <f t="shared" si="1209"/>
        <v>0.02</v>
      </c>
      <c r="S669" s="51">
        <f t="shared" si="1272"/>
        <v>1.8638035596553849E-2</v>
      </c>
      <c r="T669" s="57">
        <f t="shared" si="1273"/>
        <v>818.79602778796391</v>
      </c>
      <c r="U669" s="53">
        <f t="shared" si="1210"/>
        <v>0</v>
      </c>
      <c r="V669" s="58">
        <f t="shared" si="1274"/>
        <v>2.819770147322</v>
      </c>
      <c r="W669" s="49">
        <f t="shared" si="1211"/>
        <v>2.819770147322</v>
      </c>
      <c r="X669" s="143">
        <f t="shared" si="1212"/>
        <v>0.02</v>
      </c>
      <c r="Y669" s="51">
        <f t="shared" si="1275"/>
        <v>1.8043213815298095E-2</v>
      </c>
      <c r="Z669" s="57">
        <f t="shared" si="1276"/>
        <v>801.24329891447451</v>
      </c>
      <c r="AA669" s="53">
        <f t="shared" si="1213"/>
        <v>0</v>
      </c>
      <c r="AB669" s="58">
        <f t="shared" si="1277"/>
        <v>2.8160870613312383</v>
      </c>
      <c r="AC669" s="49">
        <f t="shared" si="1214"/>
        <v>2.8160870613312383</v>
      </c>
      <c r="AD669" s="143">
        <f t="shared" si="1215"/>
        <v>0.02</v>
      </c>
      <c r="AE669" s="49">
        <f t="shared" si="1314"/>
        <v>1.7990523966449096E-2</v>
      </c>
      <c r="AF669" s="57">
        <f t="shared" si="1278"/>
        <v>798.11389842604456</v>
      </c>
      <c r="AG669" s="53">
        <f t="shared" si="1216"/>
        <v>0</v>
      </c>
      <c r="AH669" s="58">
        <f t="shared" si="1279"/>
        <v>2.8155566082362093</v>
      </c>
      <c r="AI669" s="49">
        <f t="shared" si="1217"/>
        <v>2.8155566082362093</v>
      </c>
      <c r="AJ669" s="143">
        <f t="shared" si="1218"/>
        <v>0.02</v>
      </c>
      <c r="AK669" s="51">
        <f t="shared" si="1280"/>
        <v>1.7991082291310499E-2</v>
      </c>
      <c r="AL669" s="57">
        <f t="shared" si="1281"/>
        <v>797.78901319474994</v>
      </c>
      <c r="AM669" s="53">
        <f t="shared" si="1219"/>
        <v>0</v>
      </c>
      <c r="AN669" s="58">
        <f t="shared" si="1282"/>
        <v>2.8155037313895295</v>
      </c>
      <c r="AO669" s="49">
        <f t="shared" si="1220"/>
        <v>2.8155037313895295</v>
      </c>
      <c r="AP669" s="143">
        <f t="shared" si="1221"/>
        <v>0.02</v>
      </c>
      <c r="AQ669" s="51">
        <f t="shared" si="1283"/>
        <v>1.7991377941042695E-2</v>
      </c>
      <c r="AR669" s="57">
        <f t="shared" si="1284"/>
        <v>797.76042299576284</v>
      </c>
      <c r="AS669" s="44">
        <f t="shared" si="1222"/>
        <v>4774.8601318701431</v>
      </c>
      <c r="AT669" s="44">
        <f t="shared" si="1223"/>
        <v>1909.9440527480572</v>
      </c>
      <c r="AU669" s="44">
        <f t="shared" si="1224"/>
        <v>1193.7150329675358</v>
      </c>
      <c r="AV669" s="47">
        <f t="shared" si="1225"/>
        <v>0.85395065716716467</v>
      </c>
      <c r="AW669" s="47">
        <f t="shared" si="1226"/>
        <v>4.0736718266544178</v>
      </c>
      <c r="AX669" s="86">
        <f t="shared" si="1227"/>
        <v>47.629248425736797</v>
      </c>
      <c r="AY669" s="86">
        <f t="shared" si="1228"/>
        <v>7.2071617020399694</v>
      </c>
      <c r="AZ669" s="10">
        <f t="shared" si="1285"/>
        <v>7.2071617020399694</v>
      </c>
      <c r="BA669" s="44">
        <f t="shared" si="1229"/>
        <v>7.2071617020399694</v>
      </c>
      <c r="BB669" s="9">
        <f t="shared" si="1230"/>
        <v>7.2071617020399694</v>
      </c>
      <c r="BC669" s="45">
        <f t="shared" si="1319"/>
        <v>960.95489360532929</v>
      </c>
      <c r="BD669" s="9">
        <f t="shared" si="1231"/>
        <v>7.2071617020399694</v>
      </c>
      <c r="BE669" s="45">
        <f t="shared" si="1315"/>
        <v>960.95489360532929</v>
      </c>
      <c r="BF669" s="9">
        <f t="shared" si="1232"/>
        <v>7.2071617020399694</v>
      </c>
      <c r="BG669" s="45">
        <f t="shared" si="1316"/>
        <v>960.95489360532929</v>
      </c>
      <c r="BH669" s="58"/>
      <c r="BI669" s="58"/>
      <c r="BJ669" s="58">
        <f t="shared" si="1286"/>
        <v>-7.2071617020399694</v>
      </c>
      <c r="BK669" s="97"/>
      <c r="BL669" s="44"/>
      <c r="BM669" s="82">
        <f t="shared" si="1287"/>
        <v>66.400000000000006</v>
      </c>
      <c r="BN669" s="86">
        <f t="shared" si="1288"/>
        <v>66400</v>
      </c>
      <c r="BO669" s="86">
        <f t="shared" si="1289"/>
        <v>100</v>
      </c>
      <c r="BP669" s="84">
        <f t="shared" si="1233"/>
        <v>4</v>
      </c>
      <c r="BQ669" s="84">
        <f t="shared" si="1234"/>
        <v>4.13</v>
      </c>
      <c r="BR669" s="84">
        <f t="shared" si="1235"/>
        <v>0.02</v>
      </c>
      <c r="BS669" s="84">
        <f t="shared" si="1290"/>
        <v>3.1917943074937762E-2</v>
      </c>
      <c r="BT669" s="84">
        <f t="shared" si="1291"/>
        <v>1023.614098798835</v>
      </c>
      <c r="BU669" s="84">
        <f t="shared" si="1292"/>
        <v>0</v>
      </c>
      <c r="BV669" s="83">
        <f t="shared" si="1293"/>
        <v>1913.047081144389</v>
      </c>
      <c r="BW669" s="81">
        <f t="shared" si="1317"/>
        <v>1913.047081144389</v>
      </c>
      <c r="BX669" s="83">
        <f t="shared" si="1236"/>
        <v>0</v>
      </c>
      <c r="BY669" s="141">
        <f t="shared" si="1237"/>
        <v>0</v>
      </c>
      <c r="BZ669" s="83">
        <f t="shared" si="1238"/>
        <v>4.13</v>
      </c>
      <c r="CA669" s="83">
        <f t="shared" si="1239"/>
        <v>0</v>
      </c>
      <c r="CB669" s="83">
        <f t="shared" si="1294"/>
        <v>2.9033459446280343</v>
      </c>
      <c r="CC669" s="83">
        <f t="shared" si="1240"/>
        <v>2.9033459446280343</v>
      </c>
      <c r="CD669" s="143">
        <f t="shared" si="1241"/>
        <v>0.02</v>
      </c>
      <c r="CE669" s="83">
        <f t="shared" si="1295"/>
        <v>1.7710523213569973E-2</v>
      </c>
      <c r="CF669" s="84">
        <f t="shared" si="1296"/>
        <v>1003.9784931569537</v>
      </c>
      <c r="CG669" s="83">
        <f t="shared" si="1242"/>
        <v>0</v>
      </c>
      <c r="CH669" s="83">
        <f t="shared" si="1297"/>
        <v>2.8835429948511546</v>
      </c>
      <c r="CI669" s="83">
        <f t="shared" si="1243"/>
        <v>2.8835429948511546</v>
      </c>
      <c r="CJ669" s="143">
        <f t="shared" si="1244"/>
        <v>0.02</v>
      </c>
      <c r="CK669" s="83">
        <f t="shared" si="1298"/>
        <v>1.69029107997587E-2</v>
      </c>
      <c r="CL669" s="84">
        <f t="shared" si="1299"/>
        <v>941.86810761230527</v>
      </c>
      <c r="CM669" s="83">
        <f t="shared" si="1245"/>
        <v>0</v>
      </c>
      <c r="CN669" s="83">
        <f t="shared" si="1300"/>
        <v>2.8305258847206232</v>
      </c>
      <c r="CO669" s="83">
        <f t="shared" si="1246"/>
        <v>2.8305258847206232</v>
      </c>
      <c r="CP669" s="143">
        <f t="shared" si="1247"/>
        <v>0.02</v>
      </c>
      <c r="CQ669" s="83">
        <f t="shared" si="1301"/>
        <v>1.7062564504283999E-2</v>
      </c>
      <c r="CR669" s="84">
        <f t="shared" si="1302"/>
        <v>930.44682506315519</v>
      </c>
      <c r="CS669" s="83">
        <f t="shared" si="1248"/>
        <v>0</v>
      </c>
      <c r="CT669" s="83">
        <f t="shared" si="1303"/>
        <v>2.8223665919393897</v>
      </c>
      <c r="CU669" s="83">
        <f t="shared" si="1249"/>
        <v>2.8223665919393897</v>
      </c>
      <c r="CV669" s="143">
        <f t="shared" si="1250"/>
        <v>0.02</v>
      </c>
      <c r="CW669" s="83">
        <f t="shared" si="1304"/>
        <v>1.7090526987184062E-2</v>
      </c>
      <c r="CX669" s="84">
        <f t="shared" si="1305"/>
        <v>929.37575155669663</v>
      </c>
      <c r="CY669" s="83">
        <f t="shared" si="1251"/>
        <v>0</v>
      </c>
      <c r="CZ669" s="83">
        <f t="shared" si="1306"/>
        <v>2.8216267540052664</v>
      </c>
      <c r="DA669" s="83">
        <f t="shared" si="1252"/>
        <v>2.8216267540052664</v>
      </c>
      <c r="DB669" s="143">
        <f t="shared" si="1253"/>
        <v>0.02</v>
      </c>
      <c r="DC669" s="83">
        <f t="shared" si="1307"/>
        <v>1.7091446767325994E-2</v>
      </c>
      <c r="DD669" s="84">
        <f t="shared" si="1308"/>
        <v>929.33187794112825</v>
      </c>
      <c r="DE669" s="86">
        <f t="shared" si="1254"/>
        <v>3443.4847460598999</v>
      </c>
      <c r="DF669" s="86">
        <f t="shared" si="1255"/>
        <v>1377.3938984239599</v>
      </c>
      <c r="DG669" s="86">
        <f t="shared" si="1256"/>
        <v>860.87118651497497</v>
      </c>
      <c r="DH669" s="86">
        <f t="shared" si="1257"/>
        <v>0.14527077970441643</v>
      </c>
      <c r="DI669" s="86">
        <f t="shared" si="1258"/>
        <v>0.20338977881799927</v>
      </c>
      <c r="DJ669" s="86">
        <f t="shared" si="1259"/>
        <v>5.8935784106738636</v>
      </c>
      <c r="DK669" s="86">
        <f t="shared" si="1260"/>
        <v>-619.87145535780996</v>
      </c>
      <c r="DL669" s="86">
        <f t="shared" si="1318"/>
        <v>-619.87145535780996</v>
      </c>
      <c r="DM669" s="86">
        <f t="shared" si="1261"/>
        <v>-619.87145535780996</v>
      </c>
      <c r="DN669" s="85">
        <f t="shared" si="1262"/>
        <v>0</v>
      </c>
      <c r="DO669" s="85">
        <f t="shared" si="1309"/>
        <v>0</v>
      </c>
      <c r="DP669" s="85">
        <f t="shared" si="1263"/>
        <v>0</v>
      </c>
      <c r="DQ669" s="85">
        <f t="shared" si="1310"/>
        <v>0</v>
      </c>
      <c r="DR669" s="85">
        <f t="shared" si="1264"/>
        <v>0</v>
      </c>
      <c r="DS669" s="85">
        <f t="shared" si="1311"/>
        <v>0</v>
      </c>
      <c r="DT669" s="81"/>
      <c r="DU669" s="81"/>
      <c r="DV669" s="81">
        <f t="shared" si="1312"/>
        <v>0</v>
      </c>
      <c r="DW669" s="100"/>
    </row>
    <row r="670" spans="1:127" x14ac:dyDescent="0.2">
      <c r="A670" s="59">
        <f t="shared" si="1265"/>
        <v>88.666666666666316</v>
      </c>
      <c r="B670" s="44">
        <f t="shared" si="1266"/>
        <v>88666.666666666308</v>
      </c>
      <c r="C670" s="52">
        <f t="shared" si="1200"/>
        <v>133.33333333333334</v>
      </c>
      <c r="D670" s="50">
        <f t="shared" si="1201"/>
        <v>4</v>
      </c>
      <c r="E670" s="44">
        <f t="shared" si="1202"/>
        <v>4.13</v>
      </c>
      <c r="F670" s="47">
        <f t="shared" si="1203"/>
        <v>0.02</v>
      </c>
      <c r="G670" s="52">
        <f t="shared" si="1267"/>
        <v>2.4075558428955542E-2</v>
      </c>
      <c r="H670" s="57">
        <f t="shared" si="1268"/>
        <v>797.85862662540092</v>
      </c>
      <c r="I670" s="52">
        <f t="shared" si="1269"/>
        <v>0</v>
      </c>
      <c r="J670" s="54">
        <f t="shared" si="1270"/>
        <v>2657.0164732611906</v>
      </c>
      <c r="K670" s="46">
        <f t="shared" si="1313"/>
        <v>2657.0164732611906</v>
      </c>
      <c r="L670" s="80">
        <f t="shared" si="1204"/>
        <v>0</v>
      </c>
      <c r="M670" s="142">
        <f t="shared" si="1205"/>
        <v>0</v>
      </c>
      <c r="N670" s="60">
        <f t="shared" si="1206"/>
        <v>4.13</v>
      </c>
      <c r="O670" s="53">
        <f t="shared" si="1207"/>
        <v>0</v>
      </c>
      <c r="P670" s="58">
        <f t="shared" si="1271"/>
        <v>2.8158159554283619</v>
      </c>
      <c r="Q670" s="49">
        <f t="shared" si="1208"/>
        <v>2.8158159554283619</v>
      </c>
      <c r="R670" s="143">
        <f t="shared" si="1209"/>
        <v>0.02</v>
      </c>
      <c r="S670" s="51">
        <f t="shared" si="1272"/>
        <v>1.8635368929887181E-2</v>
      </c>
      <c r="T670" s="57">
        <f t="shared" si="1273"/>
        <v>819.67863859945135</v>
      </c>
      <c r="U670" s="53">
        <f t="shared" si="1210"/>
        <v>0</v>
      </c>
      <c r="V670" s="58">
        <f t="shared" si="1274"/>
        <v>2.8202849039280968</v>
      </c>
      <c r="W670" s="49">
        <f t="shared" si="1211"/>
        <v>2.8202849039280968</v>
      </c>
      <c r="X670" s="143">
        <f t="shared" si="1212"/>
        <v>0.02</v>
      </c>
      <c r="Y670" s="51">
        <f t="shared" si="1275"/>
        <v>1.8040547148631427E-2</v>
      </c>
      <c r="Z670" s="57">
        <f t="shared" si="1276"/>
        <v>802.096412444507</v>
      </c>
      <c r="AA670" s="53">
        <f t="shared" si="1213"/>
        <v>0</v>
      </c>
      <c r="AB670" s="58">
        <f t="shared" si="1277"/>
        <v>2.8165386411486892</v>
      </c>
      <c r="AC670" s="49">
        <f t="shared" si="1214"/>
        <v>2.8165386411486892</v>
      </c>
      <c r="AD670" s="143">
        <f t="shared" si="1215"/>
        <v>0.02</v>
      </c>
      <c r="AE670" s="49">
        <f t="shared" si="1314"/>
        <v>1.7987857299782428E-2</v>
      </c>
      <c r="AF670" s="57">
        <f t="shared" si="1278"/>
        <v>798.96563301337949</v>
      </c>
      <c r="AG670" s="53">
        <f t="shared" si="1216"/>
        <v>0</v>
      </c>
      <c r="AH670" s="58">
        <f t="shared" si="1279"/>
        <v>2.8159979651875391</v>
      </c>
      <c r="AI670" s="49">
        <f t="shared" si="1217"/>
        <v>2.8159979651875391</v>
      </c>
      <c r="AJ670" s="143">
        <f t="shared" si="1218"/>
        <v>0.02</v>
      </c>
      <c r="AK670" s="51">
        <f t="shared" si="1280"/>
        <v>1.798841562464383E-2</v>
      </c>
      <c r="AL670" s="57">
        <f t="shared" si="1281"/>
        <v>798.64093468955502</v>
      </c>
      <c r="AM670" s="53">
        <f t="shared" si="1219"/>
        <v>0</v>
      </c>
      <c r="AN670" s="58">
        <f t="shared" si="1282"/>
        <v>2.8159440829777744</v>
      </c>
      <c r="AO670" s="49">
        <f t="shared" si="1220"/>
        <v>2.8159440829777744</v>
      </c>
      <c r="AP670" s="143">
        <f t="shared" si="1221"/>
        <v>0.02</v>
      </c>
      <c r="AQ670" s="51">
        <f t="shared" si="1283"/>
        <v>1.7988711274376026E-2</v>
      </c>
      <c r="AR670" s="57">
        <f t="shared" si="1284"/>
        <v>798.61237449119824</v>
      </c>
      <c r="AS670" s="44">
        <f t="shared" si="1222"/>
        <v>4782.6296518701429</v>
      </c>
      <c r="AT670" s="44">
        <f t="shared" si="1223"/>
        <v>1913.0518607480572</v>
      </c>
      <c r="AU670" s="44">
        <f t="shared" si="1224"/>
        <v>1195.6574129675357</v>
      </c>
      <c r="AV670" s="47">
        <f t="shared" si="1225"/>
        <v>0.84966329707113841</v>
      </c>
      <c r="AW670" s="47">
        <f t="shared" si="1226"/>
        <v>4.0353104207079538</v>
      </c>
      <c r="AX670" s="86">
        <f t="shared" si="1227"/>
        <v>46.911650797102901</v>
      </c>
      <c r="AY670" s="86">
        <f t="shared" si="1228"/>
        <v>6.9536095238297708</v>
      </c>
      <c r="AZ670" s="10">
        <f t="shared" si="1285"/>
        <v>6.9536095238297708</v>
      </c>
      <c r="BA670" s="44">
        <f t="shared" si="1229"/>
        <v>6.9536095238297708</v>
      </c>
      <c r="BB670" s="9">
        <f t="shared" si="1230"/>
        <v>6.9536095238297708</v>
      </c>
      <c r="BC670" s="45">
        <f t="shared" si="1319"/>
        <v>927.14793651063621</v>
      </c>
      <c r="BD670" s="9">
        <f t="shared" si="1231"/>
        <v>6.9536095238297708</v>
      </c>
      <c r="BE670" s="45">
        <f t="shared" si="1315"/>
        <v>927.14793651063621</v>
      </c>
      <c r="BF670" s="9">
        <f t="shared" si="1232"/>
        <v>6.9536095238297708</v>
      </c>
      <c r="BG670" s="45">
        <f t="shared" si="1316"/>
        <v>927.14793651063621</v>
      </c>
      <c r="BH670" s="58"/>
      <c r="BI670" s="58"/>
      <c r="BJ670" s="58">
        <f t="shared" si="1286"/>
        <v>-6.9536095238297708</v>
      </c>
      <c r="BK670" s="97"/>
      <c r="BL670" s="44"/>
      <c r="BM670" s="82">
        <f t="shared" si="1287"/>
        <v>66.5</v>
      </c>
      <c r="BN670" s="86">
        <f t="shared" si="1288"/>
        <v>66500</v>
      </c>
      <c r="BO670" s="86">
        <f t="shared" si="1289"/>
        <v>100</v>
      </c>
      <c r="BP670" s="84">
        <f t="shared" si="1233"/>
        <v>4</v>
      </c>
      <c r="BQ670" s="84">
        <f t="shared" si="1234"/>
        <v>4.13</v>
      </c>
      <c r="BR670" s="84">
        <f t="shared" si="1235"/>
        <v>0.02</v>
      </c>
      <c r="BS670" s="84">
        <f t="shared" si="1290"/>
        <v>3.191594307493776E-2</v>
      </c>
      <c r="BT670" s="84">
        <f t="shared" si="1291"/>
        <v>1024.3869061372113</v>
      </c>
      <c r="BU670" s="84">
        <f t="shared" si="1292"/>
        <v>0</v>
      </c>
      <c r="BV670" s="83">
        <f t="shared" si="1293"/>
        <v>1916.284381144389</v>
      </c>
      <c r="BW670" s="81">
        <f t="shared" si="1317"/>
        <v>1916.284381144389</v>
      </c>
      <c r="BX670" s="83">
        <f t="shared" si="1236"/>
        <v>0</v>
      </c>
      <c r="BY670" s="141">
        <f t="shared" si="1237"/>
        <v>0</v>
      </c>
      <c r="BZ670" s="83">
        <f t="shared" si="1238"/>
        <v>4.13</v>
      </c>
      <c r="CA670" s="83">
        <f t="shared" si="1239"/>
        <v>0</v>
      </c>
      <c r="CB670" s="83">
        <f t="shared" si="1294"/>
        <v>2.9043603363712984</v>
      </c>
      <c r="CC670" s="83">
        <f t="shared" si="1240"/>
        <v>2.9043603363712984</v>
      </c>
      <c r="CD670" s="143">
        <f t="shared" si="1241"/>
        <v>0.02</v>
      </c>
      <c r="CE670" s="83">
        <f t="shared" si="1295"/>
        <v>1.7708523213569975E-2</v>
      </c>
      <c r="CF670" s="84">
        <f t="shared" si="1296"/>
        <v>1004.5884626043196</v>
      </c>
      <c r="CG670" s="83">
        <f t="shared" si="1242"/>
        <v>0</v>
      </c>
      <c r="CH670" s="83">
        <f t="shared" si="1297"/>
        <v>2.8843427699548601</v>
      </c>
      <c r="CI670" s="83">
        <f t="shared" si="1243"/>
        <v>2.8843427699548601</v>
      </c>
      <c r="CJ670" s="143">
        <f t="shared" si="1244"/>
        <v>0.02</v>
      </c>
      <c r="CK670" s="83">
        <f t="shared" si="1298"/>
        <v>1.6900910799758702E-2</v>
      </c>
      <c r="CL670" s="84">
        <f t="shared" si="1299"/>
        <v>942.45425842850386</v>
      </c>
      <c r="CM670" s="83">
        <f t="shared" si="1245"/>
        <v>0</v>
      </c>
      <c r="CN670" s="83">
        <f t="shared" si="1300"/>
        <v>2.8311697964375062</v>
      </c>
      <c r="CO670" s="83">
        <f t="shared" si="1246"/>
        <v>2.8311697964375062</v>
      </c>
      <c r="CP670" s="143">
        <f t="shared" si="1247"/>
        <v>0.02</v>
      </c>
      <c r="CQ670" s="83">
        <f t="shared" si="1301"/>
        <v>1.7060564504284E-2</v>
      </c>
      <c r="CR670" s="84">
        <f t="shared" si="1302"/>
        <v>931.04959519136298</v>
      </c>
      <c r="CS670" s="83">
        <f t="shared" si="1248"/>
        <v>0</v>
      </c>
      <c r="CT670" s="83">
        <f t="shared" si="1303"/>
        <v>2.8229977099178298</v>
      </c>
      <c r="CU670" s="83">
        <f t="shared" si="1249"/>
        <v>2.8229977099178298</v>
      </c>
      <c r="CV670" s="143">
        <f t="shared" si="1250"/>
        <v>0.02</v>
      </c>
      <c r="CW670" s="83">
        <f t="shared" si="1304"/>
        <v>1.7088526987184063E-2</v>
      </c>
      <c r="CX670" s="84">
        <f t="shared" si="1305"/>
        <v>929.98125500320111</v>
      </c>
      <c r="CY670" s="83">
        <f t="shared" si="1251"/>
        <v>0</v>
      </c>
      <c r="CZ670" s="83">
        <f t="shared" si="1306"/>
        <v>2.8222574104954701</v>
      </c>
      <c r="DA670" s="83">
        <f t="shared" si="1252"/>
        <v>2.8222574104954701</v>
      </c>
      <c r="DB670" s="143">
        <f t="shared" si="1253"/>
        <v>0.02</v>
      </c>
      <c r="DC670" s="83">
        <f t="shared" si="1307"/>
        <v>1.7089446767325996E-2</v>
      </c>
      <c r="DD670" s="84">
        <f t="shared" si="1308"/>
        <v>929.937572749737</v>
      </c>
      <c r="DE670" s="86">
        <f t="shared" si="1254"/>
        <v>3449.3118860599006</v>
      </c>
      <c r="DF670" s="86">
        <f t="shared" si="1255"/>
        <v>1379.7247544239601</v>
      </c>
      <c r="DG670" s="86">
        <f t="shared" si="1256"/>
        <v>862.32797151497516</v>
      </c>
      <c r="DH670" s="86">
        <f t="shared" si="1257"/>
        <v>0.14491075881842333</v>
      </c>
      <c r="DI670" s="86">
        <f t="shared" si="1258"/>
        <v>0.20246486502431182</v>
      </c>
      <c r="DJ670" s="86">
        <f t="shared" si="1259"/>
        <v>5.8433300115704672</v>
      </c>
      <c r="DK670" s="86">
        <f t="shared" si="1260"/>
        <v>-622.16831007326618</v>
      </c>
      <c r="DL670" s="86">
        <f t="shared" si="1318"/>
        <v>-622.16831007326618</v>
      </c>
      <c r="DM670" s="86">
        <f t="shared" si="1261"/>
        <v>-622.16831007326618</v>
      </c>
      <c r="DN670" s="85">
        <f t="shared" si="1262"/>
        <v>0</v>
      </c>
      <c r="DO670" s="85">
        <f t="shared" si="1309"/>
        <v>0</v>
      </c>
      <c r="DP670" s="85">
        <f t="shared" si="1263"/>
        <v>0</v>
      </c>
      <c r="DQ670" s="85">
        <f t="shared" si="1310"/>
        <v>0</v>
      </c>
      <c r="DR670" s="85">
        <f t="shared" si="1264"/>
        <v>0</v>
      </c>
      <c r="DS670" s="85">
        <f t="shared" si="1311"/>
        <v>0</v>
      </c>
      <c r="DT670" s="81"/>
      <c r="DU670" s="81"/>
      <c r="DV670" s="81">
        <f t="shared" si="1312"/>
        <v>0</v>
      </c>
      <c r="DW670" s="100"/>
    </row>
    <row r="671" spans="1:127" x14ac:dyDescent="0.2">
      <c r="A671" s="59">
        <f t="shared" si="1265"/>
        <v>88.799999999999642</v>
      </c>
      <c r="B671" s="44">
        <f t="shared" si="1266"/>
        <v>88799.999999999636</v>
      </c>
      <c r="C671" s="52">
        <f t="shared" si="1200"/>
        <v>133.33333333333334</v>
      </c>
      <c r="D671" s="50">
        <f t="shared" si="1201"/>
        <v>4</v>
      </c>
      <c r="E671" s="44">
        <f t="shared" si="1202"/>
        <v>4.13</v>
      </c>
      <c r="F671" s="47">
        <f t="shared" si="1203"/>
        <v>0.02</v>
      </c>
      <c r="G671" s="52">
        <f t="shared" si="1267"/>
        <v>2.4072891762288873E-2</v>
      </c>
      <c r="H671" s="57">
        <f t="shared" si="1268"/>
        <v>798.63584131775349</v>
      </c>
      <c r="I671" s="52">
        <f t="shared" si="1269"/>
        <v>0</v>
      </c>
      <c r="J671" s="54">
        <f t="shared" si="1270"/>
        <v>2661.3328732611903</v>
      </c>
      <c r="K671" s="46">
        <f t="shared" si="1313"/>
        <v>2661.3328732611903</v>
      </c>
      <c r="L671" s="80">
        <f t="shared" si="1204"/>
        <v>0</v>
      </c>
      <c r="M671" s="142">
        <f t="shared" si="1205"/>
        <v>0</v>
      </c>
      <c r="N671" s="60">
        <f t="shared" si="1206"/>
        <v>4.13</v>
      </c>
      <c r="O671" s="53">
        <f t="shared" si="1207"/>
        <v>0</v>
      </c>
      <c r="P671" s="58">
        <f t="shared" si="1271"/>
        <v>2.8162440607093506</v>
      </c>
      <c r="Q671" s="49">
        <f t="shared" si="1208"/>
        <v>2.8162440607093506</v>
      </c>
      <c r="R671" s="143">
        <f t="shared" si="1209"/>
        <v>0.02</v>
      </c>
      <c r="S671" s="51">
        <f t="shared" si="1272"/>
        <v>1.8632702263220512E-2</v>
      </c>
      <c r="T671" s="57">
        <f t="shared" si="1273"/>
        <v>820.56098961914461</v>
      </c>
      <c r="U671" s="53">
        <f t="shared" si="1210"/>
        <v>0</v>
      </c>
      <c r="V671" s="58">
        <f t="shared" si="1274"/>
        <v>2.8208023794135753</v>
      </c>
      <c r="W671" s="49">
        <f t="shared" si="1211"/>
        <v>2.8208023794135753</v>
      </c>
      <c r="X671" s="143">
        <f t="shared" si="1212"/>
        <v>0.02</v>
      </c>
      <c r="Y671" s="51">
        <f t="shared" si="1275"/>
        <v>1.8037880481964759E-2</v>
      </c>
      <c r="Z671" s="57">
        <f t="shared" si="1276"/>
        <v>802.94924419400741</v>
      </c>
      <c r="AA671" s="53">
        <f t="shared" si="1213"/>
        <v>0</v>
      </c>
      <c r="AB671" s="58">
        <f t="shared" si="1277"/>
        <v>2.8169927732033906</v>
      </c>
      <c r="AC671" s="49">
        <f t="shared" si="1214"/>
        <v>2.8169927732033906</v>
      </c>
      <c r="AD671" s="143">
        <f t="shared" si="1215"/>
        <v>0.02</v>
      </c>
      <c r="AE671" s="49">
        <f t="shared" si="1314"/>
        <v>1.7985190633115759E-2</v>
      </c>
      <c r="AF671" s="57">
        <f t="shared" si="1278"/>
        <v>799.81710480236529</v>
      </c>
      <c r="AG671" s="53">
        <f t="shared" si="1216"/>
        <v>0</v>
      </c>
      <c r="AH671" s="58">
        <f t="shared" si="1279"/>
        <v>2.8164418743202799</v>
      </c>
      <c r="AI671" s="49">
        <f t="shared" si="1217"/>
        <v>2.8164418743202799</v>
      </c>
      <c r="AJ671" s="143">
        <f t="shared" si="1218"/>
        <v>0.02</v>
      </c>
      <c r="AK671" s="51">
        <f t="shared" si="1280"/>
        <v>1.7985748957977162E-2</v>
      </c>
      <c r="AL671" s="57">
        <f t="shared" si="1281"/>
        <v>799.49259639829552</v>
      </c>
      <c r="AM671" s="53">
        <f t="shared" si="1219"/>
        <v>0</v>
      </c>
      <c r="AN671" s="58">
        <f t="shared" si="1282"/>
        <v>2.8163869889995619</v>
      </c>
      <c r="AO671" s="49">
        <f t="shared" si="1220"/>
        <v>2.8163869889995619</v>
      </c>
      <c r="AP671" s="143">
        <f t="shared" si="1221"/>
        <v>0.02</v>
      </c>
      <c r="AQ671" s="51">
        <f t="shared" si="1283"/>
        <v>1.7986044607709358E-2</v>
      </c>
      <c r="AR671" s="57">
        <f t="shared" si="1284"/>
        <v>799.46406649506412</v>
      </c>
      <c r="AS671" s="44">
        <f t="shared" si="1222"/>
        <v>4790.3991718701427</v>
      </c>
      <c r="AT671" s="44">
        <f t="shared" si="1223"/>
        <v>1916.1596687480569</v>
      </c>
      <c r="AU671" s="44">
        <f t="shared" si="1224"/>
        <v>1197.5997929675357</v>
      </c>
      <c r="AV671" s="47">
        <f t="shared" si="1225"/>
        <v>0.84540551556986676</v>
      </c>
      <c r="AW671" s="47">
        <f t="shared" si="1226"/>
        <v>3.9973818420145477</v>
      </c>
      <c r="AX671" s="86">
        <f t="shared" si="1227"/>
        <v>46.206192303705713</v>
      </c>
      <c r="AY671" s="86">
        <f t="shared" si="1228"/>
        <v>6.7047707979940254</v>
      </c>
      <c r="AZ671" s="10">
        <f t="shared" si="1285"/>
        <v>6.7047707979940254</v>
      </c>
      <c r="BA671" s="44">
        <f t="shared" si="1229"/>
        <v>6.7047707979940254</v>
      </c>
      <c r="BB671" s="9">
        <f t="shared" si="1230"/>
        <v>6.7047707979940254</v>
      </c>
      <c r="BC671" s="45">
        <f t="shared" si="1319"/>
        <v>893.96943973253678</v>
      </c>
      <c r="BD671" s="9">
        <f t="shared" si="1231"/>
        <v>6.7047707979940254</v>
      </c>
      <c r="BE671" s="45">
        <f t="shared" si="1315"/>
        <v>893.96943973253678</v>
      </c>
      <c r="BF671" s="9">
        <f t="shared" si="1232"/>
        <v>6.7047707979940254</v>
      </c>
      <c r="BG671" s="45">
        <f t="shared" si="1316"/>
        <v>893.96943973253678</v>
      </c>
      <c r="BH671" s="58"/>
      <c r="BI671" s="58"/>
      <c r="BJ671" s="58">
        <f t="shared" si="1286"/>
        <v>-6.7047707979940254</v>
      </c>
      <c r="BK671" s="97"/>
      <c r="BL671" s="44"/>
      <c r="BM671" s="82">
        <f t="shared" si="1287"/>
        <v>66.599999999999994</v>
      </c>
      <c r="BN671" s="86">
        <f t="shared" si="1288"/>
        <v>66600</v>
      </c>
      <c r="BO671" s="86">
        <f t="shared" si="1289"/>
        <v>100</v>
      </c>
      <c r="BP671" s="84">
        <f t="shared" si="1233"/>
        <v>4</v>
      </c>
      <c r="BQ671" s="84">
        <f t="shared" si="1234"/>
        <v>4.13</v>
      </c>
      <c r="BR671" s="84">
        <f t="shared" si="1235"/>
        <v>0.02</v>
      </c>
      <c r="BS671" s="84">
        <f t="shared" si="1290"/>
        <v>3.1913943074937758E-2</v>
      </c>
      <c r="BT671" s="84">
        <f t="shared" si="1291"/>
        <v>1025.1596650494375</v>
      </c>
      <c r="BU671" s="84">
        <f t="shared" si="1292"/>
        <v>0</v>
      </c>
      <c r="BV671" s="83">
        <f t="shared" si="1293"/>
        <v>1919.521681144389</v>
      </c>
      <c r="BW671" s="81">
        <f t="shared" si="1317"/>
        <v>1919.521681144389</v>
      </c>
      <c r="BX671" s="83">
        <f t="shared" si="1236"/>
        <v>0</v>
      </c>
      <c r="BY671" s="141">
        <f t="shared" si="1237"/>
        <v>0</v>
      </c>
      <c r="BZ671" s="83">
        <f t="shared" si="1238"/>
        <v>4.13</v>
      </c>
      <c r="CA671" s="83">
        <f t="shared" si="1239"/>
        <v>0</v>
      </c>
      <c r="CB671" s="83">
        <f t="shared" si="1294"/>
        <v>2.905376824929653</v>
      </c>
      <c r="CC671" s="83">
        <f t="shared" si="1240"/>
        <v>2.905376824929653</v>
      </c>
      <c r="CD671" s="143">
        <f t="shared" si="1241"/>
        <v>0.02</v>
      </c>
      <c r="CE671" s="83">
        <f t="shared" si="1295"/>
        <v>1.7706523213569976E-2</v>
      </c>
      <c r="CF671" s="84">
        <f t="shared" si="1296"/>
        <v>1005.1981501486583</v>
      </c>
      <c r="CG671" s="83">
        <f t="shared" si="1242"/>
        <v>0</v>
      </c>
      <c r="CH671" s="83">
        <f t="shared" si="1297"/>
        <v>2.8851435828163852</v>
      </c>
      <c r="CI671" s="83">
        <f t="shared" si="1243"/>
        <v>2.8851435828163852</v>
      </c>
      <c r="CJ671" s="143">
        <f t="shared" si="1244"/>
        <v>0.02</v>
      </c>
      <c r="CK671" s="83">
        <f t="shared" si="1298"/>
        <v>1.6898910799758703E-2</v>
      </c>
      <c r="CL671" s="84">
        <f t="shared" si="1299"/>
        <v>943.04017737599509</v>
      </c>
      <c r="CM671" s="83">
        <f t="shared" si="1245"/>
        <v>0</v>
      </c>
      <c r="CN671" s="83">
        <f t="shared" si="1300"/>
        <v>2.8318147349622267</v>
      </c>
      <c r="CO671" s="83">
        <f t="shared" si="1246"/>
        <v>2.8318147349622267</v>
      </c>
      <c r="CP671" s="143">
        <f t="shared" si="1247"/>
        <v>0.02</v>
      </c>
      <c r="CQ671" s="83">
        <f t="shared" si="1301"/>
        <v>1.7058564504284002E-2</v>
      </c>
      <c r="CR671" s="84">
        <f t="shared" si="1302"/>
        <v>931.65215758538648</v>
      </c>
      <c r="CS671" s="83">
        <f t="shared" si="1248"/>
        <v>0</v>
      </c>
      <c r="CT671" s="83">
        <f t="shared" si="1303"/>
        <v>2.8236299523314137</v>
      </c>
      <c r="CU671" s="83">
        <f t="shared" si="1249"/>
        <v>2.8236299523314137</v>
      </c>
      <c r="CV671" s="143">
        <f t="shared" si="1250"/>
        <v>0.02</v>
      </c>
      <c r="CW671" s="83">
        <f t="shared" si="1304"/>
        <v>1.7086526987184065E-2</v>
      </c>
      <c r="CX671" s="84">
        <f t="shared" si="1305"/>
        <v>930.58655223483368</v>
      </c>
      <c r="CY671" s="83">
        <f t="shared" si="1251"/>
        <v>0</v>
      </c>
      <c r="CZ671" s="83">
        <f t="shared" si="1306"/>
        <v>2.8228892052461969</v>
      </c>
      <c r="DA671" s="83">
        <f t="shared" si="1252"/>
        <v>2.8228892052461969</v>
      </c>
      <c r="DB671" s="143">
        <f t="shared" si="1253"/>
        <v>0.02</v>
      </c>
      <c r="DC671" s="83">
        <f t="shared" si="1307"/>
        <v>1.7087446767325997E-2</v>
      </c>
      <c r="DD671" s="84">
        <f t="shared" si="1308"/>
        <v>930.54306134563114</v>
      </c>
      <c r="DE671" s="86">
        <f t="shared" si="1254"/>
        <v>3455.1390260599001</v>
      </c>
      <c r="DF671" s="86">
        <f t="shared" si="1255"/>
        <v>1382.0556104239602</v>
      </c>
      <c r="DG671" s="86">
        <f t="shared" si="1256"/>
        <v>863.78475651497502</v>
      </c>
      <c r="DH671" s="86">
        <f t="shared" si="1257"/>
        <v>0.14455211311728472</v>
      </c>
      <c r="DI671" s="86">
        <f t="shared" si="1258"/>
        <v>0.20154539414933886</v>
      </c>
      <c r="DJ671" s="86">
        <f t="shared" si="1259"/>
        <v>5.793576822505293</v>
      </c>
      <c r="DK671" s="86">
        <f t="shared" si="1260"/>
        <v>-624.46380492941034</v>
      </c>
      <c r="DL671" s="86">
        <f t="shared" si="1318"/>
        <v>-624.46380492941034</v>
      </c>
      <c r="DM671" s="86">
        <f t="shared" si="1261"/>
        <v>-624.46380492941034</v>
      </c>
      <c r="DN671" s="85">
        <f t="shared" si="1262"/>
        <v>0</v>
      </c>
      <c r="DO671" s="85">
        <f t="shared" si="1309"/>
        <v>0</v>
      </c>
      <c r="DP671" s="85">
        <f t="shared" si="1263"/>
        <v>0</v>
      </c>
      <c r="DQ671" s="85">
        <f t="shared" si="1310"/>
        <v>0</v>
      </c>
      <c r="DR671" s="85">
        <f t="shared" si="1264"/>
        <v>0</v>
      </c>
      <c r="DS671" s="85">
        <f t="shared" si="1311"/>
        <v>0</v>
      </c>
      <c r="DT671" s="81"/>
      <c r="DU671" s="81"/>
      <c r="DV671" s="81">
        <f t="shared" si="1312"/>
        <v>0</v>
      </c>
      <c r="DW671" s="100"/>
    </row>
    <row r="672" spans="1:127" x14ac:dyDescent="0.2">
      <c r="A672" s="59">
        <f t="shared" si="1265"/>
        <v>88.933333333332968</v>
      </c>
      <c r="B672" s="44">
        <f t="shared" si="1266"/>
        <v>88933.333333332965</v>
      </c>
      <c r="C672" s="52">
        <f t="shared" si="1200"/>
        <v>133.33333333333334</v>
      </c>
      <c r="D672" s="50">
        <f t="shared" si="1201"/>
        <v>4</v>
      </c>
      <c r="E672" s="44">
        <f t="shared" si="1202"/>
        <v>4.13</v>
      </c>
      <c r="F672" s="47">
        <f t="shared" si="1203"/>
        <v>0.02</v>
      </c>
      <c r="G672" s="52">
        <f t="shared" si="1267"/>
        <v>2.4070225095622205E-2</v>
      </c>
      <c r="H672" s="57">
        <f t="shared" si="1268"/>
        <v>799.4129699191725</v>
      </c>
      <c r="I672" s="52">
        <f t="shared" si="1269"/>
        <v>0</v>
      </c>
      <c r="J672" s="54">
        <f t="shared" si="1270"/>
        <v>2665.6492732611905</v>
      </c>
      <c r="K672" s="46">
        <f t="shared" si="1313"/>
        <v>2665.6492732611905</v>
      </c>
      <c r="L672" s="80">
        <f t="shared" si="1204"/>
        <v>0</v>
      </c>
      <c r="M672" s="142">
        <f t="shared" si="1205"/>
        <v>0</v>
      </c>
      <c r="N672" s="60">
        <f t="shared" si="1206"/>
        <v>4.13</v>
      </c>
      <c r="O672" s="53">
        <f t="shared" si="1207"/>
        <v>0</v>
      </c>
      <c r="P672" s="58">
        <f t="shared" si="1271"/>
        <v>2.8166742950152104</v>
      </c>
      <c r="Q672" s="49">
        <f t="shared" si="1208"/>
        <v>2.8166742950152104</v>
      </c>
      <c r="R672" s="143">
        <f t="shared" si="1209"/>
        <v>0.02</v>
      </c>
      <c r="S672" s="51">
        <f t="shared" si="1272"/>
        <v>1.8630035596553844E-2</v>
      </c>
      <c r="T672" s="57">
        <f t="shared" si="1273"/>
        <v>821.44308025846203</v>
      </c>
      <c r="U672" s="53">
        <f t="shared" si="1210"/>
        <v>0</v>
      </c>
      <c r="V672" s="58">
        <f t="shared" si="1274"/>
        <v>2.8213225707115166</v>
      </c>
      <c r="W672" s="49">
        <f t="shared" si="1211"/>
        <v>2.8213225707115166</v>
      </c>
      <c r="X672" s="143">
        <f t="shared" si="1212"/>
        <v>0.02</v>
      </c>
      <c r="Y672" s="51">
        <f t="shared" si="1275"/>
        <v>1.8035213815298091E-2</v>
      </c>
      <c r="Z672" s="57">
        <f t="shared" si="1276"/>
        <v>803.80179344407247</v>
      </c>
      <c r="AA672" s="53">
        <f t="shared" si="1213"/>
        <v>0</v>
      </c>
      <c r="AB672" s="58">
        <f t="shared" si="1277"/>
        <v>2.8174494542547213</v>
      </c>
      <c r="AC672" s="49">
        <f t="shared" si="1214"/>
        <v>2.8174494542547213</v>
      </c>
      <c r="AD672" s="143">
        <f t="shared" si="1215"/>
        <v>0.02</v>
      </c>
      <c r="AE672" s="49">
        <f t="shared" si="1314"/>
        <v>1.7982523966449091E-2</v>
      </c>
      <c r="AF672" s="57">
        <f t="shared" si="1278"/>
        <v>800.66831310605016</v>
      </c>
      <c r="AG672" s="53">
        <f t="shared" si="1216"/>
        <v>0</v>
      </c>
      <c r="AH672" s="58">
        <f t="shared" si="1279"/>
        <v>2.8168883325748193</v>
      </c>
      <c r="AI672" s="49">
        <f t="shared" si="1217"/>
        <v>2.8168883325748193</v>
      </c>
      <c r="AJ672" s="143">
        <f t="shared" si="1218"/>
        <v>0.02</v>
      </c>
      <c r="AK672" s="51">
        <f t="shared" si="1280"/>
        <v>1.7983082291310494E-2</v>
      </c>
      <c r="AL672" s="57">
        <f t="shared" si="1281"/>
        <v>800.34399763087538</v>
      </c>
      <c r="AM672" s="53">
        <f t="shared" si="1219"/>
        <v>0</v>
      </c>
      <c r="AN672" s="58">
        <f t="shared" si="1282"/>
        <v>2.8168324464211776</v>
      </c>
      <c r="AO672" s="49">
        <f t="shared" si="1220"/>
        <v>2.8168324464211776</v>
      </c>
      <c r="AP672" s="143">
        <f t="shared" si="1221"/>
        <v>0.02</v>
      </c>
      <c r="AQ672" s="51">
        <f t="shared" si="1283"/>
        <v>1.798337794104269E-2</v>
      </c>
      <c r="AR672" s="57">
        <f t="shared" si="1284"/>
        <v>800.31549831626489</v>
      </c>
      <c r="AS672" s="44">
        <f t="shared" si="1222"/>
        <v>4798.1686918701425</v>
      </c>
      <c r="AT672" s="44">
        <f t="shared" si="1223"/>
        <v>1919.2674767480571</v>
      </c>
      <c r="AU672" s="44">
        <f t="shared" si="1224"/>
        <v>1199.5421729675356</v>
      </c>
      <c r="AV672" s="47">
        <f t="shared" si="1225"/>
        <v>0.84117706480363452</v>
      </c>
      <c r="AW672" s="47">
        <f t="shared" si="1226"/>
        <v>3.9598805046818502</v>
      </c>
      <c r="AX672" s="86">
        <f t="shared" si="1227"/>
        <v>45.512647107800923</v>
      </c>
      <c r="AY672" s="86">
        <f t="shared" si="1228"/>
        <v>6.460635965506424</v>
      </c>
      <c r="AZ672" s="10">
        <f t="shared" si="1285"/>
        <v>6.460635965506424</v>
      </c>
      <c r="BA672" s="44">
        <f t="shared" si="1229"/>
        <v>6.460635965506424</v>
      </c>
      <c r="BB672" s="9">
        <f t="shared" si="1230"/>
        <v>6.460635965506424</v>
      </c>
      <c r="BC672" s="45">
        <f t="shared" si="1319"/>
        <v>861.41812873418996</v>
      </c>
      <c r="BD672" s="9">
        <f t="shared" si="1231"/>
        <v>6.460635965506424</v>
      </c>
      <c r="BE672" s="45">
        <f t="shared" si="1315"/>
        <v>861.41812873418996</v>
      </c>
      <c r="BF672" s="9">
        <f t="shared" si="1232"/>
        <v>6.460635965506424</v>
      </c>
      <c r="BG672" s="45">
        <f t="shared" si="1316"/>
        <v>861.41812873418996</v>
      </c>
      <c r="BH672" s="58"/>
      <c r="BI672" s="58"/>
      <c r="BJ672" s="58">
        <f t="shared" si="1286"/>
        <v>-6.460635965506424</v>
      </c>
      <c r="BK672" s="97"/>
      <c r="BL672" s="44"/>
      <c r="BM672" s="82">
        <f t="shared" si="1287"/>
        <v>66.7</v>
      </c>
      <c r="BN672" s="86">
        <f t="shared" si="1288"/>
        <v>66700</v>
      </c>
      <c r="BO672" s="86">
        <f t="shared" si="1289"/>
        <v>100</v>
      </c>
      <c r="BP672" s="84">
        <f t="shared" si="1233"/>
        <v>4</v>
      </c>
      <c r="BQ672" s="84">
        <f t="shared" si="1234"/>
        <v>4.13</v>
      </c>
      <c r="BR672" s="84">
        <f t="shared" si="1235"/>
        <v>0.02</v>
      </c>
      <c r="BS672" s="84">
        <f t="shared" si="1290"/>
        <v>3.1911943074937756E-2</v>
      </c>
      <c r="BT672" s="84">
        <f t="shared" si="1291"/>
        <v>1025.9323755355135</v>
      </c>
      <c r="BU672" s="84">
        <f t="shared" si="1292"/>
        <v>0</v>
      </c>
      <c r="BV672" s="83">
        <f t="shared" si="1293"/>
        <v>1922.7589811443891</v>
      </c>
      <c r="BW672" s="81">
        <f t="shared" si="1317"/>
        <v>1922.7589811443891</v>
      </c>
      <c r="BX672" s="83">
        <f t="shared" si="1236"/>
        <v>0</v>
      </c>
      <c r="BY672" s="141">
        <f t="shared" si="1237"/>
        <v>0</v>
      </c>
      <c r="BZ672" s="83">
        <f t="shared" si="1238"/>
        <v>4.13</v>
      </c>
      <c r="CA672" s="83">
        <f t="shared" si="1239"/>
        <v>0</v>
      </c>
      <c r="CB672" s="83">
        <f t="shared" si="1294"/>
        <v>2.9063954102388183</v>
      </c>
      <c r="CC672" s="83">
        <f t="shared" si="1240"/>
        <v>2.9063954102388183</v>
      </c>
      <c r="CD672" s="143">
        <f t="shared" si="1241"/>
        <v>0.02</v>
      </c>
      <c r="CE672" s="83">
        <f t="shared" si="1295"/>
        <v>1.7704523213569977E-2</v>
      </c>
      <c r="CF672" s="84">
        <f t="shared" si="1296"/>
        <v>1005.8075555470097</v>
      </c>
      <c r="CG672" s="83">
        <f t="shared" si="1242"/>
        <v>0</v>
      </c>
      <c r="CH672" s="83">
        <f t="shared" si="1297"/>
        <v>2.8859454314855291</v>
      </c>
      <c r="CI672" s="83">
        <f t="shared" si="1243"/>
        <v>2.8859454314855291</v>
      </c>
      <c r="CJ672" s="143">
        <f t="shared" si="1244"/>
        <v>0.02</v>
      </c>
      <c r="CK672" s="83">
        <f t="shared" si="1298"/>
        <v>1.6896910799758705E-2</v>
      </c>
      <c r="CL672" s="84">
        <f t="shared" si="1299"/>
        <v>943.62586437266316</v>
      </c>
      <c r="CM672" s="83">
        <f t="shared" si="1245"/>
        <v>0</v>
      </c>
      <c r="CN672" s="83">
        <f t="shared" si="1300"/>
        <v>2.8324606988508547</v>
      </c>
      <c r="CO672" s="83">
        <f t="shared" si="1246"/>
        <v>2.8324606988508547</v>
      </c>
      <c r="CP672" s="143">
        <f t="shared" si="1247"/>
        <v>0.02</v>
      </c>
      <c r="CQ672" s="83">
        <f t="shared" si="1301"/>
        <v>1.7056564504284003E-2</v>
      </c>
      <c r="CR672" s="84">
        <f t="shared" si="1302"/>
        <v>932.25451212128485</v>
      </c>
      <c r="CS672" s="83">
        <f t="shared" si="1248"/>
        <v>0</v>
      </c>
      <c r="CT672" s="83">
        <f t="shared" si="1303"/>
        <v>2.8242633178174561</v>
      </c>
      <c r="CU672" s="83">
        <f t="shared" si="1249"/>
        <v>2.8242633178174561</v>
      </c>
      <c r="CV672" s="143">
        <f t="shared" si="1250"/>
        <v>0.02</v>
      </c>
      <c r="CW672" s="83">
        <f t="shared" si="1304"/>
        <v>1.7084526987184066E-2</v>
      </c>
      <c r="CX672" s="84">
        <f t="shared" si="1305"/>
        <v>931.19164310281644</v>
      </c>
      <c r="CY672" s="83">
        <f t="shared" si="1251"/>
        <v>0</v>
      </c>
      <c r="CZ672" s="83">
        <f t="shared" si="1306"/>
        <v>2.8235221368809489</v>
      </c>
      <c r="DA672" s="83">
        <f t="shared" si="1252"/>
        <v>2.8235221368809489</v>
      </c>
      <c r="DB672" s="143">
        <f t="shared" si="1253"/>
        <v>0.02</v>
      </c>
      <c r="DC672" s="83">
        <f t="shared" si="1307"/>
        <v>1.7085446767325999E-2</v>
      </c>
      <c r="DD672" s="84">
        <f t="shared" si="1308"/>
        <v>931.1483435768846</v>
      </c>
      <c r="DE672" s="86">
        <f t="shared" si="1254"/>
        <v>3460.9661660599004</v>
      </c>
      <c r="DF672" s="86">
        <f t="shared" si="1255"/>
        <v>1384.38646642396</v>
      </c>
      <c r="DG672" s="86">
        <f t="shared" si="1256"/>
        <v>865.2415415149751</v>
      </c>
      <c r="DH672" s="86">
        <f t="shared" si="1257"/>
        <v>0.14419483598316457</v>
      </c>
      <c r="DI672" s="86">
        <f t="shared" si="1258"/>
        <v>0.2006313281169502</v>
      </c>
      <c r="DJ672" s="86">
        <f t="shared" si="1259"/>
        <v>5.7443133718252923</v>
      </c>
      <c r="DK672" s="86">
        <f t="shared" si="1260"/>
        <v>-626.75794037655771</v>
      </c>
      <c r="DL672" s="86">
        <f t="shared" si="1318"/>
        <v>-626.75794037655771</v>
      </c>
      <c r="DM672" s="86">
        <f t="shared" si="1261"/>
        <v>-626.75794037655771</v>
      </c>
      <c r="DN672" s="85">
        <f t="shared" si="1262"/>
        <v>0</v>
      </c>
      <c r="DO672" s="85">
        <f t="shared" si="1309"/>
        <v>0</v>
      </c>
      <c r="DP672" s="85">
        <f t="shared" si="1263"/>
        <v>0</v>
      </c>
      <c r="DQ672" s="85">
        <f t="shared" si="1310"/>
        <v>0</v>
      </c>
      <c r="DR672" s="85">
        <f t="shared" si="1264"/>
        <v>0</v>
      </c>
      <c r="DS672" s="85">
        <f t="shared" si="1311"/>
        <v>0</v>
      </c>
      <c r="DT672" s="81"/>
      <c r="DU672" s="81"/>
      <c r="DV672" s="81">
        <f t="shared" si="1312"/>
        <v>0</v>
      </c>
      <c r="DW672" s="100"/>
    </row>
    <row r="673" spans="1:127" x14ac:dyDescent="0.2">
      <c r="A673" s="59">
        <f t="shared" si="1265"/>
        <v>89.066666666666293</v>
      </c>
      <c r="B673" s="44">
        <f t="shared" si="1266"/>
        <v>89066.666666666293</v>
      </c>
      <c r="C673" s="52">
        <f t="shared" si="1200"/>
        <v>133.33333333333334</v>
      </c>
      <c r="D673" s="50">
        <f t="shared" si="1201"/>
        <v>4</v>
      </c>
      <c r="E673" s="44">
        <f t="shared" si="1202"/>
        <v>4.13</v>
      </c>
      <c r="F673" s="47">
        <f t="shared" si="1203"/>
        <v>0.02</v>
      </c>
      <c r="G673" s="52">
        <f t="shared" si="1267"/>
        <v>2.4067558428955537E-2</v>
      </c>
      <c r="H673" s="57">
        <f t="shared" si="1268"/>
        <v>800.19001242965805</v>
      </c>
      <c r="I673" s="52">
        <f t="shared" si="1269"/>
        <v>0</v>
      </c>
      <c r="J673" s="54">
        <f t="shared" si="1270"/>
        <v>2669.9656732611902</v>
      </c>
      <c r="K673" s="46">
        <f t="shared" si="1313"/>
        <v>2669.9656732611902</v>
      </c>
      <c r="L673" s="80">
        <f t="shared" si="1204"/>
        <v>0</v>
      </c>
      <c r="M673" s="142">
        <f t="shared" si="1205"/>
        <v>0</v>
      </c>
      <c r="N673" s="60">
        <f t="shared" si="1206"/>
        <v>4.13</v>
      </c>
      <c r="O673" s="53">
        <f t="shared" si="1207"/>
        <v>0</v>
      </c>
      <c r="P673" s="58">
        <f t="shared" si="1271"/>
        <v>2.8171066573015624</v>
      </c>
      <c r="Q673" s="49">
        <f t="shared" si="1208"/>
        <v>2.8171066573015624</v>
      </c>
      <c r="R673" s="143">
        <f t="shared" si="1209"/>
        <v>0.02</v>
      </c>
      <c r="S673" s="51">
        <f t="shared" si="1272"/>
        <v>1.8627368929887176E-2</v>
      </c>
      <c r="T673" s="57">
        <f t="shared" si="1273"/>
        <v>822.32490993000954</v>
      </c>
      <c r="U673" s="53">
        <f t="shared" si="1210"/>
        <v>0</v>
      </c>
      <c r="V673" s="58">
        <f t="shared" si="1274"/>
        <v>2.8218454747545669</v>
      </c>
      <c r="W673" s="49">
        <f t="shared" si="1211"/>
        <v>2.8218454747545669</v>
      </c>
      <c r="X673" s="143">
        <f t="shared" si="1212"/>
        <v>0.02</v>
      </c>
      <c r="Y673" s="51">
        <f t="shared" si="1275"/>
        <v>1.8032547148631423E-2</v>
      </c>
      <c r="Z673" s="57">
        <f t="shared" si="1276"/>
        <v>804.65405947793795</v>
      </c>
      <c r="AA673" s="53">
        <f t="shared" si="1213"/>
        <v>0</v>
      </c>
      <c r="AB673" s="58">
        <f t="shared" si="1277"/>
        <v>2.8179086810603029</v>
      </c>
      <c r="AC673" s="49">
        <f t="shared" si="1214"/>
        <v>2.8179086810603029</v>
      </c>
      <c r="AD673" s="143">
        <f t="shared" si="1215"/>
        <v>0.02</v>
      </c>
      <c r="AE673" s="49">
        <f t="shared" si="1314"/>
        <v>1.7979857299782423E-2</v>
      </c>
      <c r="AF673" s="57">
        <f t="shared" si="1278"/>
        <v>801.51925723950922</v>
      </c>
      <c r="AG673" s="53">
        <f t="shared" si="1216"/>
        <v>0</v>
      </c>
      <c r="AH673" s="58">
        <f t="shared" si="1279"/>
        <v>2.8173373368900272</v>
      </c>
      <c r="AI673" s="49">
        <f t="shared" si="1217"/>
        <v>2.8173373368900272</v>
      </c>
      <c r="AJ673" s="143">
        <f t="shared" si="1218"/>
        <v>0.02</v>
      </c>
      <c r="AK673" s="51">
        <f t="shared" si="1280"/>
        <v>1.7980415624643826E-2</v>
      </c>
      <c r="AL673" s="57">
        <f t="shared" si="1281"/>
        <v>801.19513769915727</v>
      </c>
      <c r="AM673" s="53">
        <f t="shared" si="1219"/>
        <v>0</v>
      </c>
      <c r="AN673" s="58">
        <f t="shared" si="1282"/>
        <v>2.8172804522073216</v>
      </c>
      <c r="AO673" s="49">
        <f t="shared" si="1220"/>
        <v>2.8172804522073216</v>
      </c>
      <c r="AP673" s="143">
        <f t="shared" si="1221"/>
        <v>0.02</v>
      </c>
      <c r="AQ673" s="51">
        <f t="shared" si="1283"/>
        <v>1.7980711274376022E-2</v>
      </c>
      <c r="AR673" s="57">
        <f t="shared" si="1284"/>
        <v>801.16666926565551</v>
      </c>
      <c r="AS673" s="44">
        <f t="shared" si="1222"/>
        <v>4805.9382118701424</v>
      </c>
      <c r="AT673" s="44">
        <f t="shared" si="1223"/>
        <v>1922.3752847480569</v>
      </c>
      <c r="AU673" s="44">
        <f t="shared" si="1224"/>
        <v>1201.4845529675356</v>
      </c>
      <c r="AV673" s="47">
        <f t="shared" si="1225"/>
        <v>0.83697769932059851</v>
      </c>
      <c r="AW673" s="47">
        <f t="shared" si="1226"/>
        <v>3.9228009032158364</v>
      </c>
      <c r="AX673" s="86">
        <f t="shared" si="1227"/>
        <v>44.830793929335726</v>
      </c>
      <c r="AY673" s="86">
        <f t="shared" si="1228"/>
        <v>6.2211954741176525</v>
      </c>
      <c r="AZ673" s="10">
        <f t="shared" si="1285"/>
        <v>6.2211954741176525</v>
      </c>
      <c r="BA673" s="44">
        <f t="shared" si="1229"/>
        <v>6.2211954741176525</v>
      </c>
      <c r="BB673" s="9">
        <f t="shared" si="1230"/>
        <v>6.2211954741176525</v>
      </c>
      <c r="BC673" s="45">
        <f t="shared" si="1319"/>
        <v>829.49272988235373</v>
      </c>
      <c r="BD673" s="9">
        <f t="shared" si="1231"/>
        <v>6.2211954741176525</v>
      </c>
      <c r="BE673" s="45">
        <f t="shared" si="1315"/>
        <v>829.49272988235373</v>
      </c>
      <c r="BF673" s="9">
        <f t="shared" si="1232"/>
        <v>6.2211954741176525</v>
      </c>
      <c r="BG673" s="45">
        <f t="shared" si="1316"/>
        <v>829.49272988235373</v>
      </c>
      <c r="BH673" s="58"/>
      <c r="BI673" s="58"/>
      <c r="BJ673" s="58">
        <f t="shared" si="1286"/>
        <v>-6.2211954741176525</v>
      </c>
      <c r="BK673" s="97"/>
      <c r="BL673" s="44"/>
      <c r="BM673" s="82">
        <f t="shared" si="1287"/>
        <v>66.8</v>
      </c>
      <c r="BN673" s="86">
        <f t="shared" si="1288"/>
        <v>66800</v>
      </c>
      <c r="BO673" s="86">
        <f t="shared" si="1289"/>
        <v>100</v>
      </c>
      <c r="BP673" s="84">
        <f t="shared" si="1233"/>
        <v>4</v>
      </c>
      <c r="BQ673" s="84">
        <f t="shared" si="1234"/>
        <v>4.13</v>
      </c>
      <c r="BR673" s="84">
        <f t="shared" si="1235"/>
        <v>0.02</v>
      </c>
      <c r="BS673" s="84">
        <f t="shared" si="1290"/>
        <v>3.1909943074937754E-2</v>
      </c>
      <c r="BT673" s="84">
        <f t="shared" si="1291"/>
        <v>1026.7050375954395</v>
      </c>
      <c r="BU673" s="84">
        <f t="shared" si="1292"/>
        <v>0</v>
      </c>
      <c r="BV673" s="83">
        <f t="shared" si="1293"/>
        <v>1925.9962811443891</v>
      </c>
      <c r="BW673" s="81">
        <f t="shared" si="1317"/>
        <v>1925.9962811443891</v>
      </c>
      <c r="BX673" s="83">
        <f t="shared" si="1236"/>
        <v>0</v>
      </c>
      <c r="BY673" s="141">
        <f t="shared" si="1237"/>
        <v>0</v>
      </c>
      <c r="BZ673" s="83">
        <f t="shared" si="1238"/>
        <v>4.13</v>
      </c>
      <c r="CA673" s="83">
        <f t="shared" si="1239"/>
        <v>0</v>
      </c>
      <c r="CB673" s="83">
        <f t="shared" si="1294"/>
        <v>2.9074160922358367</v>
      </c>
      <c r="CC673" s="83">
        <f t="shared" si="1240"/>
        <v>2.9074160922358367</v>
      </c>
      <c r="CD673" s="143">
        <f t="shared" si="1241"/>
        <v>0.02</v>
      </c>
      <c r="CE673" s="83">
        <f t="shared" si="1295"/>
        <v>1.7702523213569979E-2</v>
      </c>
      <c r="CF673" s="84">
        <f t="shared" si="1296"/>
        <v>1006.4166785572925</v>
      </c>
      <c r="CG673" s="83">
        <f t="shared" si="1242"/>
        <v>0</v>
      </c>
      <c r="CH673" s="83">
        <f t="shared" si="1297"/>
        <v>2.8867483140118519</v>
      </c>
      <c r="CI673" s="83">
        <f t="shared" si="1243"/>
        <v>2.8867483140118519</v>
      </c>
      <c r="CJ673" s="143">
        <f t="shared" si="1244"/>
        <v>0.02</v>
      </c>
      <c r="CK673" s="83">
        <f t="shared" si="1298"/>
        <v>1.6894910799758706E-2</v>
      </c>
      <c r="CL673" s="84">
        <f t="shared" si="1299"/>
        <v>944.21131933710649</v>
      </c>
      <c r="CM673" s="83">
        <f t="shared" si="1245"/>
        <v>0</v>
      </c>
      <c r="CN673" s="83">
        <f t="shared" si="1300"/>
        <v>2.8331076866603437</v>
      </c>
      <c r="CO673" s="83">
        <f t="shared" si="1246"/>
        <v>2.8331076866603437</v>
      </c>
      <c r="CP673" s="143">
        <f t="shared" si="1247"/>
        <v>0.02</v>
      </c>
      <c r="CQ673" s="83">
        <f t="shared" si="1301"/>
        <v>1.7054564504284005E-2</v>
      </c>
      <c r="CR673" s="84">
        <f t="shared" si="1302"/>
        <v>932.85665867573493</v>
      </c>
      <c r="CS673" s="83">
        <f t="shared" si="1248"/>
        <v>0</v>
      </c>
      <c r="CT673" s="83">
        <f t="shared" si="1303"/>
        <v>2.8248978050136975</v>
      </c>
      <c r="CU673" s="83">
        <f t="shared" si="1249"/>
        <v>2.8248978050136975</v>
      </c>
      <c r="CV673" s="143">
        <f t="shared" si="1250"/>
        <v>0.02</v>
      </c>
      <c r="CW673" s="83">
        <f t="shared" si="1304"/>
        <v>1.7082526987184068E-2</v>
      </c>
      <c r="CX673" s="84">
        <f t="shared" si="1305"/>
        <v>931.79652745900967</v>
      </c>
      <c r="CY673" s="83">
        <f t="shared" si="1251"/>
        <v>0</v>
      </c>
      <c r="CZ673" s="83">
        <f t="shared" si="1306"/>
        <v>2.8241562040234571</v>
      </c>
      <c r="DA673" s="83">
        <f t="shared" si="1252"/>
        <v>2.8241562040234571</v>
      </c>
      <c r="DB673" s="143">
        <f t="shared" si="1253"/>
        <v>0.02</v>
      </c>
      <c r="DC673" s="83">
        <f t="shared" si="1307"/>
        <v>1.7083446767326E-2</v>
      </c>
      <c r="DD673" s="84">
        <f t="shared" si="1308"/>
        <v>931.75341929221793</v>
      </c>
      <c r="DE673" s="86">
        <f t="shared" si="1254"/>
        <v>3466.7933060598998</v>
      </c>
      <c r="DF673" s="86">
        <f t="shared" si="1255"/>
        <v>1386.71732242396</v>
      </c>
      <c r="DG673" s="86">
        <f t="shared" si="1256"/>
        <v>866.69832651497495</v>
      </c>
      <c r="DH673" s="86">
        <f t="shared" si="1257"/>
        <v>0.14383892083595595</v>
      </c>
      <c r="DI673" s="86">
        <f t="shared" si="1258"/>
        <v>0.19972262915565295</v>
      </c>
      <c r="DJ673" s="86">
        <f t="shared" si="1259"/>
        <v>5.6955342543937588</v>
      </c>
      <c r="DK673" s="86">
        <f t="shared" si="1260"/>
        <v>-629.05071686640167</v>
      </c>
      <c r="DL673" s="86">
        <f t="shared" si="1318"/>
        <v>-629.05071686640167</v>
      </c>
      <c r="DM673" s="86">
        <f t="shared" si="1261"/>
        <v>-629.05071686640167</v>
      </c>
      <c r="DN673" s="85">
        <f t="shared" si="1262"/>
        <v>0</v>
      </c>
      <c r="DO673" s="85">
        <f t="shared" si="1309"/>
        <v>0</v>
      </c>
      <c r="DP673" s="85">
        <f t="shared" si="1263"/>
        <v>0</v>
      </c>
      <c r="DQ673" s="85">
        <f t="shared" si="1310"/>
        <v>0</v>
      </c>
      <c r="DR673" s="85">
        <f t="shared" si="1264"/>
        <v>0</v>
      </c>
      <c r="DS673" s="85">
        <f t="shared" si="1311"/>
        <v>0</v>
      </c>
      <c r="DT673" s="81"/>
      <c r="DU673" s="81"/>
      <c r="DV673" s="81">
        <f t="shared" si="1312"/>
        <v>0</v>
      </c>
      <c r="DW673" s="100"/>
    </row>
    <row r="674" spans="1:127" x14ac:dyDescent="0.2">
      <c r="A674" s="59">
        <f t="shared" si="1265"/>
        <v>89.199999999999619</v>
      </c>
      <c r="B674" s="44">
        <f t="shared" si="1266"/>
        <v>89199.999999999622</v>
      </c>
      <c r="C674" s="52">
        <f t="shared" si="1200"/>
        <v>133.33333333333334</v>
      </c>
      <c r="D674" s="50">
        <f t="shared" si="1201"/>
        <v>4</v>
      </c>
      <c r="E674" s="44">
        <f t="shared" si="1202"/>
        <v>4.13</v>
      </c>
      <c r="F674" s="47">
        <f t="shared" si="1203"/>
        <v>0.02</v>
      </c>
      <c r="G674" s="52">
        <f t="shared" si="1267"/>
        <v>2.4064891762288869E-2</v>
      </c>
      <c r="H674" s="57">
        <f t="shared" si="1268"/>
        <v>800.96696884921005</v>
      </c>
      <c r="I674" s="52">
        <f t="shared" si="1269"/>
        <v>0</v>
      </c>
      <c r="J674" s="54">
        <f t="shared" si="1270"/>
        <v>2674.2820732611904</v>
      </c>
      <c r="K674" s="46">
        <f t="shared" si="1313"/>
        <v>2674.2820732611904</v>
      </c>
      <c r="L674" s="80">
        <f t="shared" si="1204"/>
        <v>0</v>
      </c>
      <c r="M674" s="142">
        <f t="shared" si="1205"/>
        <v>0</v>
      </c>
      <c r="N674" s="60">
        <f t="shared" si="1206"/>
        <v>4.13</v>
      </c>
      <c r="O674" s="53">
        <f t="shared" si="1207"/>
        <v>0</v>
      </c>
      <c r="P674" s="58">
        <f t="shared" si="1271"/>
        <v>2.817541146527804</v>
      </c>
      <c r="Q674" s="49">
        <f t="shared" si="1208"/>
        <v>2.817541146527804</v>
      </c>
      <c r="R674" s="143">
        <f t="shared" si="1209"/>
        <v>0.02</v>
      </c>
      <c r="S674" s="51">
        <f t="shared" si="1272"/>
        <v>1.8624702263220508E-2</v>
      </c>
      <c r="T674" s="57">
        <f t="shared" si="1273"/>
        <v>823.2064780475805</v>
      </c>
      <c r="U674" s="53">
        <f t="shared" si="1210"/>
        <v>0</v>
      </c>
      <c r="V674" s="58">
        <f t="shared" si="1274"/>
        <v>2.8223710884749265</v>
      </c>
      <c r="W674" s="49">
        <f t="shared" si="1211"/>
        <v>2.8223710884749265</v>
      </c>
      <c r="X674" s="143">
        <f t="shared" si="1212"/>
        <v>0.02</v>
      </c>
      <c r="Y674" s="51">
        <f t="shared" si="1275"/>
        <v>1.8029880481964754E-2</v>
      </c>
      <c r="Z674" s="57">
        <f t="shared" si="1276"/>
        <v>805.50604158097951</v>
      </c>
      <c r="AA674" s="53">
        <f t="shared" si="1213"/>
        <v>0</v>
      </c>
      <c r="AB674" s="58">
        <f t="shared" si="1277"/>
        <v>2.8183704503760127</v>
      </c>
      <c r="AC674" s="49">
        <f t="shared" si="1214"/>
        <v>2.8183704503760127</v>
      </c>
      <c r="AD674" s="143">
        <f t="shared" si="1215"/>
        <v>0.02</v>
      </c>
      <c r="AE674" s="49">
        <f t="shared" si="1314"/>
        <v>1.7977190633115755E-2</v>
      </c>
      <c r="AF674" s="57">
        <f t="shared" si="1278"/>
        <v>802.36993651984631</v>
      </c>
      <c r="AG674" s="53">
        <f t="shared" si="1216"/>
        <v>0</v>
      </c>
      <c r="AH674" s="58">
        <f t="shared" si="1279"/>
        <v>2.817788884203269</v>
      </c>
      <c r="AI674" s="49">
        <f t="shared" si="1217"/>
        <v>2.817788884203269</v>
      </c>
      <c r="AJ674" s="143">
        <f t="shared" si="1218"/>
        <v>0.02</v>
      </c>
      <c r="AK674" s="51">
        <f t="shared" si="1280"/>
        <v>1.7977748957977158E-2</v>
      </c>
      <c r="AL674" s="57">
        <f t="shared" si="1281"/>
        <v>802.04601591696451</v>
      </c>
      <c r="AM674" s="53">
        <f t="shared" si="1219"/>
        <v>0</v>
      </c>
      <c r="AN674" s="58">
        <f t="shared" si="1282"/>
        <v>2.8177310033211151</v>
      </c>
      <c r="AO674" s="49">
        <f t="shared" si="1220"/>
        <v>2.8177310033211151</v>
      </c>
      <c r="AP674" s="143">
        <f t="shared" si="1221"/>
        <v>0.02</v>
      </c>
      <c r="AQ674" s="51">
        <f t="shared" si="1283"/>
        <v>1.7978044607709354E-2</v>
      </c>
      <c r="AR674" s="57">
        <f t="shared" si="1284"/>
        <v>802.01757865604327</v>
      </c>
      <c r="AS674" s="44">
        <f t="shared" si="1222"/>
        <v>4813.7077318701431</v>
      </c>
      <c r="AT674" s="44">
        <f t="shared" si="1223"/>
        <v>1925.4830927480571</v>
      </c>
      <c r="AU674" s="44">
        <f t="shared" si="1224"/>
        <v>1203.4269329675358</v>
      </c>
      <c r="AV674" s="47">
        <f t="shared" si="1225"/>
        <v>0.83280717605038546</v>
      </c>
      <c r="AW674" s="47">
        <f t="shared" si="1226"/>
        <v>3.886137611251312</v>
      </c>
      <c r="AX674" s="86">
        <f t="shared" si="1227"/>
        <v>44.160415947154505</v>
      </c>
      <c r="AY674" s="86">
        <f t="shared" si="1228"/>
        <v>5.9864397783919836</v>
      </c>
      <c r="AZ674" s="10">
        <f t="shared" si="1285"/>
        <v>5.9864397783919836</v>
      </c>
      <c r="BA674" s="44">
        <f t="shared" si="1229"/>
        <v>5.9864397783919836</v>
      </c>
      <c r="BB674" s="9">
        <f t="shared" si="1230"/>
        <v>5.9864397783919836</v>
      </c>
      <c r="BC674" s="45">
        <f t="shared" si="1319"/>
        <v>798.19197045226451</v>
      </c>
      <c r="BD674" s="9">
        <f t="shared" si="1231"/>
        <v>5.9864397783919836</v>
      </c>
      <c r="BE674" s="45">
        <f t="shared" si="1315"/>
        <v>798.19197045226451</v>
      </c>
      <c r="BF674" s="9">
        <f t="shared" si="1232"/>
        <v>5.9864397783919836</v>
      </c>
      <c r="BG674" s="45">
        <f t="shared" si="1316"/>
        <v>798.19197045226451</v>
      </c>
      <c r="BH674" s="58"/>
      <c r="BI674" s="58"/>
      <c r="BJ674" s="58">
        <f t="shared" si="1286"/>
        <v>-5.9864397783919836</v>
      </c>
      <c r="BK674" s="97"/>
      <c r="BL674" s="44"/>
      <c r="BM674" s="82">
        <f t="shared" si="1287"/>
        <v>66.900000000000006</v>
      </c>
      <c r="BN674" s="86">
        <f t="shared" si="1288"/>
        <v>66900</v>
      </c>
      <c r="BO674" s="86">
        <f t="shared" si="1289"/>
        <v>100</v>
      </c>
      <c r="BP674" s="84">
        <f t="shared" si="1233"/>
        <v>4</v>
      </c>
      <c r="BQ674" s="84">
        <f t="shared" si="1234"/>
        <v>4.13</v>
      </c>
      <c r="BR674" s="84">
        <f t="shared" si="1235"/>
        <v>0.02</v>
      </c>
      <c r="BS674" s="84">
        <f t="shared" si="1290"/>
        <v>3.1907943074937752E-2</v>
      </c>
      <c r="BT674" s="84">
        <f t="shared" si="1291"/>
        <v>1027.4776512292153</v>
      </c>
      <c r="BU674" s="84">
        <f t="shared" si="1292"/>
        <v>0</v>
      </c>
      <c r="BV674" s="83">
        <f t="shared" si="1293"/>
        <v>1929.2335811443891</v>
      </c>
      <c r="BW674" s="81">
        <f t="shared" si="1317"/>
        <v>1929.2335811443891</v>
      </c>
      <c r="BX674" s="83">
        <f t="shared" si="1236"/>
        <v>0</v>
      </c>
      <c r="BY674" s="141">
        <f t="shared" si="1237"/>
        <v>0</v>
      </c>
      <c r="BZ674" s="83">
        <f t="shared" si="1238"/>
        <v>4.13</v>
      </c>
      <c r="CA674" s="83">
        <f t="shared" si="1239"/>
        <v>0</v>
      </c>
      <c r="CB674" s="83">
        <f t="shared" si="1294"/>
        <v>2.9084388708590665</v>
      </c>
      <c r="CC674" s="83">
        <f t="shared" si="1240"/>
        <v>2.9084388708590665</v>
      </c>
      <c r="CD674" s="143">
        <f t="shared" si="1241"/>
        <v>0.02</v>
      </c>
      <c r="CE674" s="83">
        <f t="shared" si="1295"/>
        <v>1.770052321356998E-2</v>
      </c>
      <c r="CF674" s="84">
        <f t="shared" si="1296"/>
        <v>1007.0255189383045</v>
      </c>
      <c r="CG674" s="83">
        <f t="shared" si="1242"/>
        <v>0</v>
      </c>
      <c r="CH674" s="83">
        <f t="shared" si="1297"/>
        <v>2.8875522284446804</v>
      </c>
      <c r="CI674" s="83">
        <f t="shared" si="1243"/>
        <v>2.8875522284446804</v>
      </c>
      <c r="CJ674" s="143">
        <f t="shared" si="1244"/>
        <v>0.02</v>
      </c>
      <c r="CK674" s="83">
        <f t="shared" si="1298"/>
        <v>1.6892910799758708E-2</v>
      </c>
      <c r="CL674" s="84">
        <f t="shared" si="1299"/>
        <v>944.79654218863675</v>
      </c>
      <c r="CM674" s="83">
        <f t="shared" si="1245"/>
        <v>0</v>
      </c>
      <c r="CN674" s="83">
        <f t="shared" si="1300"/>
        <v>2.8337556969485345</v>
      </c>
      <c r="CO674" s="83">
        <f t="shared" si="1246"/>
        <v>2.8337556969485345</v>
      </c>
      <c r="CP674" s="143">
        <f t="shared" si="1247"/>
        <v>0.02</v>
      </c>
      <c r="CQ674" s="83">
        <f t="shared" si="1301"/>
        <v>1.7052564504284006E-2</v>
      </c>
      <c r="CR674" s="84">
        <f t="shared" si="1302"/>
        <v>933.45859712603044</v>
      </c>
      <c r="CS674" s="83">
        <f t="shared" si="1248"/>
        <v>0</v>
      </c>
      <c r="CT674" s="83">
        <f t="shared" si="1303"/>
        <v>2.825533412558308</v>
      </c>
      <c r="CU674" s="83">
        <f t="shared" si="1249"/>
        <v>2.825533412558308</v>
      </c>
      <c r="CV674" s="143">
        <f t="shared" si="1250"/>
        <v>0.02</v>
      </c>
      <c r="CW674" s="83">
        <f t="shared" si="1304"/>
        <v>1.7080526987184069E-2</v>
      </c>
      <c r="CX674" s="84">
        <f t="shared" si="1305"/>
        <v>932.40120515591138</v>
      </c>
      <c r="CY674" s="83">
        <f t="shared" si="1251"/>
        <v>0</v>
      </c>
      <c r="CZ674" s="83">
        <f t="shared" si="1306"/>
        <v>2.8247914052976806</v>
      </c>
      <c r="DA674" s="83">
        <f t="shared" si="1252"/>
        <v>2.8247914052976806</v>
      </c>
      <c r="DB674" s="143">
        <f t="shared" si="1253"/>
        <v>0.02</v>
      </c>
      <c r="DC674" s="83">
        <f t="shared" si="1307"/>
        <v>1.7081446767326001E-2</v>
      </c>
      <c r="DD674" s="84">
        <f t="shared" si="1308"/>
        <v>932.35828834099755</v>
      </c>
      <c r="DE674" s="86">
        <f t="shared" si="1254"/>
        <v>3472.6204460599001</v>
      </c>
      <c r="DF674" s="86">
        <f t="shared" si="1255"/>
        <v>1389.0481784239598</v>
      </c>
      <c r="DG674" s="86">
        <f t="shared" si="1256"/>
        <v>868.15511151497503</v>
      </c>
      <c r="DH674" s="86">
        <f t="shared" si="1257"/>
        <v>0.143484361133036</v>
      </c>
      <c r="DI674" s="86">
        <f t="shared" si="1258"/>
        <v>0.19881925979586684</v>
      </c>
      <c r="DJ674" s="86">
        <f t="shared" si="1259"/>
        <v>5.647234130712115</v>
      </c>
      <c r="DK674" s="86">
        <f t="shared" si="1260"/>
        <v>-631.34213485203009</v>
      </c>
      <c r="DL674" s="86">
        <f t="shared" si="1318"/>
        <v>-631.34213485203009</v>
      </c>
      <c r="DM674" s="86">
        <f t="shared" si="1261"/>
        <v>-631.34213485203009</v>
      </c>
      <c r="DN674" s="85">
        <f t="shared" si="1262"/>
        <v>0</v>
      </c>
      <c r="DO674" s="85">
        <f t="shared" si="1309"/>
        <v>0</v>
      </c>
      <c r="DP674" s="85">
        <f t="shared" si="1263"/>
        <v>0</v>
      </c>
      <c r="DQ674" s="85">
        <f t="shared" si="1310"/>
        <v>0</v>
      </c>
      <c r="DR674" s="85">
        <f t="shared" si="1264"/>
        <v>0</v>
      </c>
      <c r="DS674" s="85">
        <f t="shared" si="1311"/>
        <v>0</v>
      </c>
      <c r="DT674" s="81"/>
      <c r="DU674" s="81"/>
      <c r="DV674" s="81">
        <f t="shared" si="1312"/>
        <v>0</v>
      </c>
      <c r="DW674" s="100"/>
    </row>
    <row r="675" spans="1:127" x14ac:dyDescent="0.2">
      <c r="A675" s="59">
        <f t="shared" si="1265"/>
        <v>89.333333333332945</v>
      </c>
      <c r="B675" s="44">
        <f t="shared" si="1266"/>
        <v>89333.33333333295</v>
      </c>
      <c r="C675" s="52">
        <f t="shared" si="1200"/>
        <v>133.33333333333334</v>
      </c>
      <c r="D675" s="50">
        <f t="shared" si="1201"/>
        <v>4</v>
      </c>
      <c r="E675" s="44">
        <f t="shared" si="1202"/>
        <v>4.13</v>
      </c>
      <c r="F675" s="47">
        <f t="shared" si="1203"/>
        <v>0.02</v>
      </c>
      <c r="G675" s="52">
        <f t="shared" si="1267"/>
        <v>2.4062225095622201E-2</v>
      </c>
      <c r="H675" s="57">
        <f t="shared" si="1268"/>
        <v>801.74383917782848</v>
      </c>
      <c r="I675" s="52">
        <f t="shared" si="1269"/>
        <v>0</v>
      </c>
      <c r="J675" s="54">
        <f t="shared" si="1270"/>
        <v>2678.5984732611905</v>
      </c>
      <c r="K675" s="46">
        <f t="shared" si="1313"/>
        <v>2678.5984732611905</v>
      </c>
      <c r="L675" s="80">
        <f t="shared" si="1204"/>
        <v>0</v>
      </c>
      <c r="M675" s="142">
        <f t="shared" si="1205"/>
        <v>0</v>
      </c>
      <c r="N675" s="60">
        <f t="shared" si="1206"/>
        <v>4.13</v>
      </c>
      <c r="O675" s="53">
        <f t="shared" si="1207"/>
        <v>0</v>
      </c>
      <c r="P675" s="58">
        <f t="shared" si="1271"/>
        <v>2.8179777616571</v>
      </c>
      <c r="Q675" s="49">
        <f t="shared" si="1208"/>
        <v>2.8179777616571</v>
      </c>
      <c r="R675" s="143">
        <f t="shared" si="1209"/>
        <v>0.02</v>
      </c>
      <c r="S675" s="51">
        <f t="shared" si="1272"/>
        <v>1.862203559655384E-2</v>
      </c>
      <c r="T675" s="57">
        <f t="shared" si="1273"/>
        <v>824.08778402615621</v>
      </c>
      <c r="U675" s="53">
        <f t="shared" si="1210"/>
        <v>0</v>
      </c>
      <c r="V675" s="58">
        <f t="shared" si="1274"/>
        <v>2.8228994088043415</v>
      </c>
      <c r="W675" s="49">
        <f t="shared" si="1211"/>
        <v>2.8228994088043415</v>
      </c>
      <c r="X675" s="143">
        <f t="shared" si="1212"/>
        <v>0.02</v>
      </c>
      <c r="Y675" s="51">
        <f t="shared" si="1275"/>
        <v>1.8027213815298086E-2</v>
      </c>
      <c r="Z675" s="57">
        <f t="shared" si="1276"/>
        <v>806.3577390407147</v>
      </c>
      <c r="AA675" s="53">
        <f t="shared" si="1213"/>
        <v>0</v>
      </c>
      <c r="AB675" s="58">
        <f t="shared" si="1277"/>
        <v>2.8188347589559917</v>
      </c>
      <c r="AC675" s="49">
        <f t="shared" si="1214"/>
        <v>2.8188347589559917</v>
      </c>
      <c r="AD675" s="143">
        <f t="shared" si="1215"/>
        <v>0.02</v>
      </c>
      <c r="AE675" s="49">
        <f t="shared" si="1314"/>
        <v>1.7974523966449087E-2</v>
      </c>
      <c r="AF675" s="57">
        <f t="shared" si="1278"/>
        <v>803.22035026619551</v>
      </c>
      <c r="AG675" s="53">
        <f t="shared" si="1216"/>
        <v>0</v>
      </c>
      <c r="AH675" s="58">
        <f t="shared" si="1279"/>
        <v>2.8182429714504185</v>
      </c>
      <c r="AI675" s="49">
        <f t="shared" si="1217"/>
        <v>2.8182429714504185</v>
      </c>
      <c r="AJ675" s="143">
        <f t="shared" si="1218"/>
        <v>0.02</v>
      </c>
      <c r="AK675" s="51">
        <f t="shared" si="1280"/>
        <v>1.7975082291310489E-2</v>
      </c>
      <c r="AL675" s="57">
        <f t="shared" si="1281"/>
        <v>802.89663160008263</v>
      </c>
      <c r="AM675" s="53">
        <f t="shared" si="1219"/>
        <v>0</v>
      </c>
      <c r="AN675" s="58">
        <f t="shared" si="1282"/>
        <v>2.8181840967241154</v>
      </c>
      <c r="AO675" s="49">
        <f t="shared" si="1220"/>
        <v>2.8181840967241154</v>
      </c>
      <c r="AP675" s="143">
        <f t="shared" si="1221"/>
        <v>0.02</v>
      </c>
      <c r="AQ675" s="51">
        <f t="shared" si="1283"/>
        <v>1.7975377941042685E-2</v>
      </c>
      <c r="AR675" s="57">
        <f t="shared" si="1284"/>
        <v>802.86822580218973</v>
      </c>
      <c r="AS675" s="44">
        <f t="shared" si="1222"/>
        <v>4821.4772518701429</v>
      </c>
      <c r="AT675" s="44">
        <f t="shared" si="1223"/>
        <v>1928.590900748057</v>
      </c>
      <c r="AU675" s="44">
        <f t="shared" si="1224"/>
        <v>1205.3693129675357</v>
      </c>
      <c r="AV675" s="47">
        <f t="shared" si="1225"/>
        <v>0.82866525427802384</v>
      </c>
      <c r="AW675" s="47">
        <f t="shared" si="1226"/>
        <v>3.8498852803042887</v>
      </c>
      <c r="AX675" s="86">
        <f t="shared" si="1227"/>
        <v>43.501300702491193</v>
      </c>
      <c r="AY675" s="86">
        <f t="shared" si="1228"/>
        <v>5.7563593397445896</v>
      </c>
      <c r="AZ675" s="10">
        <f t="shared" si="1285"/>
        <v>5.7563593397445896</v>
      </c>
      <c r="BA675" s="44">
        <f t="shared" si="1229"/>
        <v>5.7563593397445896</v>
      </c>
      <c r="BB675" s="9">
        <f t="shared" si="1230"/>
        <v>5.7563593397445896</v>
      </c>
      <c r="BC675" s="45">
        <f t="shared" si="1319"/>
        <v>767.51457863261203</v>
      </c>
      <c r="BD675" s="9">
        <f t="shared" si="1231"/>
        <v>5.7563593397445896</v>
      </c>
      <c r="BE675" s="45">
        <f t="shared" si="1315"/>
        <v>767.51457863261203</v>
      </c>
      <c r="BF675" s="9">
        <f t="shared" si="1232"/>
        <v>5.7563593397445896</v>
      </c>
      <c r="BG675" s="45">
        <f t="shared" si="1316"/>
        <v>767.51457863261203</v>
      </c>
      <c r="BH675" s="58"/>
      <c r="BI675" s="58"/>
      <c r="BJ675" s="58">
        <f t="shared" si="1286"/>
        <v>-5.7563593397445896</v>
      </c>
      <c r="BK675" s="97"/>
      <c r="BL675" s="44"/>
      <c r="BM675" s="82">
        <f t="shared" si="1287"/>
        <v>67</v>
      </c>
      <c r="BN675" s="86">
        <f t="shared" si="1288"/>
        <v>67000</v>
      </c>
      <c r="BO675" s="86">
        <f t="shared" si="1289"/>
        <v>100</v>
      </c>
      <c r="BP675" s="84">
        <f t="shared" si="1233"/>
        <v>4</v>
      </c>
      <c r="BQ675" s="84">
        <f t="shared" si="1234"/>
        <v>4.13</v>
      </c>
      <c r="BR675" s="84">
        <f t="shared" si="1235"/>
        <v>0.02</v>
      </c>
      <c r="BS675" s="84">
        <f t="shared" si="1290"/>
        <v>3.190594307493775E-2</v>
      </c>
      <c r="BT675" s="84">
        <f t="shared" si="1291"/>
        <v>1028.2502164368409</v>
      </c>
      <c r="BU675" s="84">
        <f t="shared" si="1292"/>
        <v>0</v>
      </c>
      <c r="BV675" s="83">
        <f t="shared" si="1293"/>
        <v>1932.4708811443891</v>
      </c>
      <c r="BW675" s="81">
        <f t="shared" si="1317"/>
        <v>1932.4708811443891</v>
      </c>
      <c r="BX675" s="83">
        <f t="shared" si="1236"/>
        <v>0</v>
      </c>
      <c r="BY675" s="141">
        <f t="shared" si="1237"/>
        <v>0</v>
      </c>
      <c r="BZ675" s="83">
        <f t="shared" si="1238"/>
        <v>4.13</v>
      </c>
      <c r="CA675" s="83">
        <f t="shared" si="1239"/>
        <v>0</v>
      </c>
      <c r="CB675" s="83">
        <f t="shared" si="1294"/>
        <v>2.9094637460481794</v>
      </c>
      <c r="CC675" s="83">
        <f t="shared" si="1240"/>
        <v>2.9094637460481794</v>
      </c>
      <c r="CD675" s="143">
        <f t="shared" si="1241"/>
        <v>0.02</v>
      </c>
      <c r="CE675" s="83">
        <f t="shared" si="1295"/>
        <v>1.7698523213569982E-2</v>
      </c>
      <c r="CF675" s="84">
        <f t="shared" si="1296"/>
        <v>1007.6340764497209</v>
      </c>
      <c r="CG675" s="83">
        <f t="shared" si="1242"/>
        <v>0</v>
      </c>
      <c r="CH675" s="83">
        <f t="shared" si="1297"/>
        <v>2.8883571728331185</v>
      </c>
      <c r="CI675" s="83">
        <f t="shared" si="1243"/>
        <v>2.8883571728331185</v>
      </c>
      <c r="CJ675" s="143">
        <f t="shared" si="1244"/>
        <v>0.02</v>
      </c>
      <c r="CK675" s="83">
        <f t="shared" si="1298"/>
        <v>1.6890910799758709E-2</v>
      </c>
      <c r="CL675" s="84">
        <f t="shared" si="1299"/>
        <v>945.38153284727696</v>
      </c>
      <c r="CM675" s="83">
        <f t="shared" si="1245"/>
        <v>0</v>
      </c>
      <c r="CN675" s="83">
        <f t="shared" si="1300"/>
        <v>2.8344047282741585</v>
      </c>
      <c r="CO675" s="83">
        <f t="shared" si="1246"/>
        <v>2.8344047282741585</v>
      </c>
      <c r="CP675" s="143">
        <f t="shared" si="1247"/>
        <v>0.02</v>
      </c>
      <c r="CQ675" s="83">
        <f t="shared" si="1301"/>
        <v>1.7050564504284008E-2</v>
      </c>
      <c r="CR675" s="84">
        <f t="shared" si="1302"/>
        <v>934.06032735008068</v>
      </c>
      <c r="CS675" s="83">
        <f t="shared" si="1248"/>
        <v>0</v>
      </c>
      <c r="CT675" s="83">
        <f t="shared" si="1303"/>
        <v>2.8261701390898906</v>
      </c>
      <c r="CU675" s="83">
        <f t="shared" si="1249"/>
        <v>2.8261701390898906</v>
      </c>
      <c r="CV675" s="143">
        <f t="shared" si="1250"/>
        <v>0.02</v>
      </c>
      <c r="CW675" s="83">
        <f t="shared" si="1304"/>
        <v>1.7078526987184071E-2</v>
      </c>
      <c r="CX675" s="84">
        <f t="shared" si="1305"/>
        <v>933.00567604665628</v>
      </c>
      <c r="CY675" s="83">
        <f t="shared" si="1251"/>
        <v>0</v>
      </c>
      <c r="CZ675" s="83">
        <f t="shared" si="1306"/>
        <v>2.8254277393278144</v>
      </c>
      <c r="DA675" s="83">
        <f t="shared" si="1252"/>
        <v>2.8254277393278144</v>
      </c>
      <c r="DB675" s="143">
        <f t="shared" si="1253"/>
        <v>0.02</v>
      </c>
      <c r="DC675" s="83">
        <f t="shared" si="1307"/>
        <v>1.7079446767326003E-2</v>
      </c>
      <c r="DD675" s="84">
        <f t="shared" si="1308"/>
        <v>932.96295057323505</v>
      </c>
      <c r="DE675" s="86">
        <f t="shared" si="1254"/>
        <v>3478.4475860599005</v>
      </c>
      <c r="DF675" s="86">
        <f t="shared" si="1255"/>
        <v>1391.3790344239601</v>
      </c>
      <c r="DG675" s="86">
        <f t="shared" si="1256"/>
        <v>869.61189651497511</v>
      </c>
      <c r="DH675" s="86">
        <f t="shared" si="1257"/>
        <v>0.14313115036901947</v>
      </c>
      <c r="DI675" s="86">
        <f t="shared" si="1258"/>
        <v>0.1979211828672289</v>
      </c>
      <c r="DJ675" s="86">
        <f t="shared" si="1259"/>
        <v>5.5994077260542827</v>
      </c>
      <c r="DK675" s="86">
        <f t="shared" si="1260"/>
        <v>-633.63219478790711</v>
      </c>
      <c r="DL675" s="86">
        <f t="shared" si="1318"/>
        <v>-633.63219478790711</v>
      </c>
      <c r="DM675" s="86">
        <f t="shared" si="1261"/>
        <v>-633.63219478790711</v>
      </c>
      <c r="DN675" s="85">
        <f t="shared" si="1262"/>
        <v>0</v>
      </c>
      <c r="DO675" s="85">
        <f t="shared" si="1309"/>
        <v>0</v>
      </c>
      <c r="DP675" s="85">
        <f t="shared" si="1263"/>
        <v>0</v>
      </c>
      <c r="DQ675" s="85">
        <f t="shared" si="1310"/>
        <v>0</v>
      </c>
      <c r="DR675" s="85">
        <f t="shared" si="1264"/>
        <v>0</v>
      </c>
      <c r="DS675" s="85">
        <f t="shared" si="1311"/>
        <v>0</v>
      </c>
      <c r="DT675" s="81"/>
      <c r="DU675" s="81"/>
      <c r="DV675" s="81">
        <f t="shared" si="1312"/>
        <v>0</v>
      </c>
      <c r="DW675" s="100"/>
    </row>
    <row r="676" spans="1:127" x14ac:dyDescent="0.2">
      <c r="A676" s="59">
        <f t="shared" si="1265"/>
        <v>89.466666666666285</v>
      </c>
      <c r="B676" s="44">
        <f t="shared" si="1266"/>
        <v>89466.666666666279</v>
      </c>
      <c r="C676" s="52">
        <f t="shared" si="1200"/>
        <v>133.33333333333334</v>
      </c>
      <c r="D676" s="50">
        <f t="shared" si="1201"/>
        <v>4</v>
      </c>
      <c r="E676" s="44">
        <f t="shared" si="1202"/>
        <v>4.13</v>
      </c>
      <c r="F676" s="47">
        <f t="shared" si="1203"/>
        <v>0.02</v>
      </c>
      <c r="G676" s="52">
        <f t="shared" si="1267"/>
        <v>2.4059558428955533E-2</v>
      </c>
      <c r="H676" s="57">
        <f t="shared" si="1268"/>
        <v>802.52062341551334</v>
      </c>
      <c r="I676" s="52">
        <f t="shared" si="1269"/>
        <v>0</v>
      </c>
      <c r="J676" s="54">
        <f t="shared" si="1270"/>
        <v>2682.9148732611902</v>
      </c>
      <c r="K676" s="46">
        <f t="shared" si="1313"/>
        <v>2682.9148732611902</v>
      </c>
      <c r="L676" s="80">
        <f t="shared" si="1204"/>
        <v>0</v>
      </c>
      <c r="M676" s="142">
        <f t="shared" si="1205"/>
        <v>0</v>
      </c>
      <c r="N676" s="60">
        <f t="shared" si="1206"/>
        <v>4.13</v>
      </c>
      <c r="O676" s="53">
        <f t="shared" si="1207"/>
        <v>0</v>
      </c>
      <c r="P676" s="58">
        <f t="shared" si="1271"/>
        <v>2.818416501656356</v>
      </c>
      <c r="Q676" s="49">
        <f t="shared" si="1208"/>
        <v>2.818416501656356</v>
      </c>
      <c r="R676" s="143">
        <f t="shared" si="1209"/>
        <v>0.02</v>
      </c>
      <c r="S676" s="51">
        <f t="shared" si="1272"/>
        <v>1.8619368929887171E-2</v>
      </c>
      <c r="T676" s="57">
        <f t="shared" si="1273"/>
        <v>824.96882728190667</v>
      </c>
      <c r="U676" s="53">
        <f t="shared" si="1210"/>
        <v>0</v>
      </c>
      <c r="V676" s="58">
        <f t="shared" si="1274"/>
        <v>2.8234304326740975</v>
      </c>
      <c r="W676" s="49">
        <f t="shared" si="1211"/>
        <v>2.8234304326740975</v>
      </c>
      <c r="X676" s="143">
        <f t="shared" si="1212"/>
        <v>0.02</v>
      </c>
      <c r="Y676" s="51">
        <f t="shared" si="1275"/>
        <v>1.8024547148631418E-2</v>
      </c>
      <c r="Z676" s="57">
        <f t="shared" si="1276"/>
        <v>807.20915114680417</v>
      </c>
      <c r="AA676" s="53">
        <f t="shared" si="1213"/>
        <v>0</v>
      </c>
      <c r="AB676" s="58">
        <f t="shared" si="1277"/>
        <v>2.8193016035526561</v>
      </c>
      <c r="AC676" s="49">
        <f t="shared" si="1214"/>
        <v>2.8193016035526561</v>
      </c>
      <c r="AD676" s="143">
        <f t="shared" si="1215"/>
        <v>0.02</v>
      </c>
      <c r="AE676" s="49">
        <f t="shared" si="1314"/>
        <v>1.7971857299782418E-2</v>
      </c>
      <c r="AF676" s="57">
        <f t="shared" si="1278"/>
        <v>804.07049779972328</v>
      </c>
      <c r="AG676" s="53">
        <f t="shared" si="1216"/>
        <v>0</v>
      </c>
      <c r="AH676" s="58">
        <f t="shared" si="1279"/>
        <v>2.8186995955658594</v>
      </c>
      <c r="AI676" s="49">
        <f t="shared" si="1217"/>
        <v>2.8186995955658594</v>
      </c>
      <c r="AJ676" s="143">
        <f t="shared" si="1218"/>
        <v>0.02</v>
      </c>
      <c r="AK676" s="51">
        <f t="shared" si="1280"/>
        <v>1.7972415624643821E-2</v>
      </c>
      <c r="AL676" s="57">
        <f t="shared" si="1281"/>
        <v>803.74698406626135</v>
      </c>
      <c r="AM676" s="53">
        <f t="shared" si="1219"/>
        <v>0</v>
      </c>
      <c r="AN676" s="58">
        <f t="shared" si="1282"/>
        <v>2.8186397293763137</v>
      </c>
      <c r="AO676" s="49">
        <f t="shared" si="1220"/>
        <v>2.8186397293763137</v>
      </c>
      <c r="AP676" s="143">
        <f t="shared" si="1221"/>
        <v>0.02</v>
      </c>
      <c r="AQ676" s="51">
        <f t="shared" si="1283"/>
        <v>1.7972711274376017E-2</v>
      </c>
      <c r="AR676" s="57">
        <f t="shared" si="1284"/>
        <v>803.71861002081243</v>
      </c>
      <c r="AS676" s="44">
        <f t="shared" si="1222"/>
        <v>4829.2467718701428</v>
      </c>
      <c r="AT676" s="44">
        <f t="shared" si="1223"/>
        <v>1931.698708748057</v>
      </c>
      <c r="AU676" s="44">
        <f t="shared" si="1224"/>
        <v>1207.3116929675357</v>
      </c>
      <c r="AV676" s="47">
        <f t="shared" si="1225"/>
        <v>0.82455169561817832</v>
      </c>
      <c r="AW676" s="47">
        <f t="shared" si="1226"/>
        <v>3.8140386385455356</v>
      </c>
      <c r="AX676" s="86">
        <f t="shared" si="1227"/>
        <v>42.853240004684167</v>
      </c>
      <c r="AY676" s="86">
        <f t="shared" si="1228"/>
        <v>5.5309446264776678</v>
      </c>
      <c r="AZ676" s="10">
        <f t="shared" si="1285"/>
        <v>5.5309446264776678</v>
      </c>
      <c r="BA676" s="44">
        <f t="shared" si="1229"/>
        <v>5.5309446264776678</v>
      </c>
      <c r="BB676" s="9">
        <f t="shared" si="1230"/>
        <v>5.5309446264776678</v>
      </c>
      <c r="BC676" s="45">
        <f t="shared" si="1319"/>
        <v>737.45928353035572</v>
      </c>
      <c r="BD676" s="9">
        <f t="shared" si="1231"/>
        <v>5.5309446264776678</v>
      </c>
      <c r="BE676" s="45">
        <f t="shared" si="1315"/>
        <v>737.45928353035572</v>
      </c>
      <c r="BF676" s="9">
        <f t="shared" si="1232"/>
        <v>5.5309446264776678</v>
      </c>
      <c r="BG676" s="45">
        <f t="shared" si="1316"/>
        <v>737.45928353035572</v>
      </c>
      <c r="BH676" s="58"/>
      <c r="BI676" s="58"/>
      <c r="BJ676" s="58">
        <f t="shared" si="1286"/>
        <v>-5.5309446264776678</v>
      </c>
      <c r="BK676" s="97"/>
      <c r="BL676" s="44"/>
      <c r="BM676" s="82">
        <f t="shared" si="1287"/>
        <v>67.099999999999994</v>
      </c>
      <c r="BN676" s="86">
        <f t="shared" si="1288"/>
        <v>67100</v>
      </c>
      <c r="BO676" s="86">
        <f t="shared" si="1289"/>
        <v>100</v>
      </c>
      <c r="BP676" s="84">
        <f t="shared" si="1233"/>
        <v>4</v>
      </c>
      <c r="BQ676" s="84">
        <f t="shared" si="1234"/>
        <v>4.13</v>
      </c>
      <c r="BR676" s="84">
        <f t="shared" si="1235"/>
        <v>0.02</v>
      </c>
      <c r="BS676" s="84">
        <f t="shared" si="1290"/>
        <v>3.1903943074937748E-2</v>
      </c>
      <c r="BT676" s="84">
        <f t="shared" si="1291"/>
        <v>1029.0227332183165</v>
      </c>
      <c r="BU676" s="84">
        <f t="shared" si="1292"/>
        <v>0</v>
      </c>
      <c r="BV676" s="83">
        <f t="shared" si="1293"/>
        <v>1935.7081811443891</v>
      </c>
      <c r="BW676" s="81">
        <f t="shared" si="1317"/>
        <v>1935.7081811443891</v>
      </c>
      <c r="BX676" s="83">
        <f t="shared" si="1236"/>
        <v>0</v>
      </c>
      <c r="BY676" s="141">
        <f t="shared" si="1237"/>
        <v>0</v>
      </c>
      <c r="BZ676" s="83">
        <f t="shared" si="1238"/>
        <v>4.13</v>
      </c>
      <c r="CA676" s="83">
        <f t="shared" si="1239"/>
        <v>0</v>
      </c>
      <c r="CB676" s="83">
        <f t="shared" si="1294"/>
        <v>2.9104907177441528</v>
      </c>
      <c r="CC676" s="83">
        <f t="shared" si="1240"/>
        <v>2.9104907177441528</v>
      </c>
      <c r="CD676" s="143">
        <f t="shared" si="1241"/>
        <v>0.02</v>
      </c>
      <c r="CE676" s="83">
        <f t="shared" si="1295"/>
        <v>1.7696523213569983E-2</v>
      </c>
      <c r="CF676" s="84">
        <f t="shared" si="1296"/>
        <v>1008.242350852095</v>
      </c>
      <c r="CG676" s="83">
        <f t="shared" si="1242"/>
        <v>0</v>
      </c>
      <c r="CH676" s="83">
        <f t="shared" si="1297"/>
        <v>2.8891631452260516</v>
      </c>
      <c r="CI676" s="83">
        <f t="shared" si="1243"/>
        <v>2.8891631452260516</v>
      </c>
      <c r="CJ676" s="143">
        <f t="shared" si="1244"/>
        <v>0.02</v>
      </c>
      <c r="CK676" s="83">
        <f t="shared" si="1298"/>
        <v>1.6888910799758711E-2</v>
      </c>
      <c r="CL676" s="84">
        <f t="shared" si="1299"/>
        <v>945.96629123376113</v>
      </c>
      <c r="CM676" s="83">
        <f t="shared" si="1245"/>
        <v>0</v>
      </c>
      <c r="CN676" s="83">
        <f t="shared" si="1300"/>
        <v>2.8350547791968417</v>
      </c>
      <c r="CO676" s="83">
        <f t="shared" si="1246"/>
        <v>2.8350547791968417</v>
      </c>
      <c r="CP676" s="143">
        <f t="shared" si="1247"/>
        <v>0.02</v>
      </c>
      <c r="CQ676" s="83">
        <f t="shared" si="1301"/>
        <v>1.7048564504284009E-2</v>
      </c>
      <c r="CR676" s="84">
        <f t="shared" si="1302"/>
        <v>934.66184922641003</v>
      </c>
      <c r="CS676" s="83">
        <f t="shared" si="1248"/>
        <v>0</v>
      </c>
      <c r="CT676" s="83">
        <f t="shared" si="1303"/>
        <v>2.8268079832474813</v>
      </c>
      <c r="CU676" s="83">
        <f t="shared" si="1249"/>
        <v>2.8268079832474813</v>
      </c>
      <c r="CV676" s="143">
        <f t="shared" si="1250"/>
        <v>0.02</v>
      </c>
      <c r="CW676" s="83">
        <f t="shared" si="1304"/>
        <v>1.7076526987184072E-2</v>
      </c>
      <c r="CX676" s="84">
        <f t="shared" si="1305"/>
        <v>933.60993998501499</v>
      </c>
      <c r="CY676" s="83">
        <f t="shared" si="1251"/>
        <v>0</v>
      </c>
      <c r="CZ676" s="83">
        <f t="shared" si="1306"/>
        <v>2.8260652047382884</v>
      </c>
      <c r="DA676" s="83">
        <f t="shared" si="1252"/>
        <v>2.8260652047382884</v>
      </c>
      <c r="DB676" s="143">
        <f t="shared" si="1253"/>
        <v>0.02</v>
      </c>
      <c r="DC676" s="83">
        <f t="shared" si="1307"/>
        <v>1.7077446767326004E-2</v>
      </c>
      <c r="DD676" s="84">
        <f t="shared" si="1308"/>
        <v>933.56740583958663</v>
      </c>
      <c r="DE676" s="86">
        <f t="shared" si="1254"/>
        <v>3484.2747260599003</v>
      </c>
      <c r="DF676" s="86">
        <f t="shared" si="1255"/>
        <v>1393.7098904239601</v>
      </c>
      <c r="DG676" s="86">
        <f t="shared" si="1256"/>
        <v>871.06868151497508</v>
      </c>
      <c r="DH676" s="86">
        <f t="shared" si="1257"/>
        <v>0.14277928207551716</v>
      </c>
      <c r="DI676" s="86">
        <f t="shared" si="1258"/>
        <v>0.19702836149592232</v>
      </c>
      <c r="DJ676" s="86">
        <f t="shared" si="1259"/>
        <v>5.5520498296131935</v>
      </c>
      <c r="DK676" s="86">
        <f t="shared" si="1260"/>
        <v>-635.92089712987979</v>
      </c>
      <c r="DL676" s="86">
        <f t="shared" si="1318"/>
        <v>-635.92089712987979</v>
      </c>
      <c r="DM676" s="86">
        <f t="shared" si="1261"/>
        <v>-635.92089712987979</v>
      </c>
      <c r="DN676" s="85">
        <f t="shared" si="1262"/>
        <v>0</v>
      </c>
      <c r="DO676" s="85">
        <f t="shared" si="1309"/>
        <v>0</v>
      </c>
      <c r="DP676" s="85">
        <f t="shared" si="1263"/>
        <v>0</v>
      </c>
      <c r="DQ676" s="85">
        <f t="shared" si="1310"/>
        <v>0</v>
      </c>
      <c r="DR676" s="85">
        <f t="shared" si="1264"/>
        <v>0</v>
      </c>
      <c r="DS676" s="85">
        <f t="shared" si="1311"/>
        <v>0</v>
      </c>
      <c r="DT676" s="81"/>
      <c r="DU676" s="81"/>
      <c r="DV676" s="81">
        <f t="shared" si="1312"/>
        <v>0</v>
      </c>
      <c r="DW676" s="100"/>
    </row>
    <row r="677" spans="1:127" x14ac:dyDescent="0.2">
      <c r="A677" s="59">
        <f t="shared" si="1265"/>
        <v>89.599999999999611</v>
      </c>
      <c r="B677" s="44">
        <f t="shared" si="1266"/>
        <v>89599.999999999607</v>
      </c>
      <c r="C677" s="52">
        <f t="shared" si="1200"/>
        <v>133.33333333333334</v>
      </c>
      <c r="D677" s="50">
        <f t="shared" si="1201"/>
        <v>4</v>
      </c>
      <c r="E677" s="44">
        <f t="shared" si="1202"/>
        <v>4.13</v>
      </c>
      <c r="F677" s="47">
        <f t="shared" si="1203"/>
        <v>0.02</v>
      </c>
      <c r="G677" s="52">
        <f t="shared" si="1267"/>
        <v>2.4056891762288864E-2</v>
      </c>
      <c r="H677" s="57">
        <f t="shared" si="1268"/>
        <v>803.29732156226464</v>
      </c>
      <c r="I677" s="52">
        <f t="shared" si="1269"/>
        <v>0</v>
      </c>
      <c r="J677" s="54">
        <f t="shared" si="1270"/>
        <v>2687.2312732611904</v>
      </c>
      <c r="K677" s="46">
        <f t="shared" si="1313"/>
        <v>2687.2312732611904</v>
      </c>
      <c r="L677" s="80">
        <f t="shared" si="1204"/>
        <v>0</v>
      </c>
      <c r="M677" s="142">
        <f t="shared" si="1205"/>
        <v>0</v>
      </c>
      <c r="N677" s="60">
        <f t="shared" si="1206"/>
        <v>4.13</v>
      </c>
      <c r="O677" s="53">
        <f t="shared" si="1207"/>
        <v>0</v>
      </c>
      <c r="P677" s="58">
        <f t="shared" si="1271"/>
        <v>2.8188573654962155</v>
      </c>
      <c r="Q677" s="49">
        <f t="shared" si="1208"/>
        <v>2.8188573654962155</v>
      </c>
      <c r="R677" s="143">
        <f t="shared" si="1209"/>
        <v>0.02</v>
      </c>
      <c r="S677" s="51">
        <f t="shared" si="1272"/>
        <v>1.8616702263220503E-2</v>
      </c>
      <c r="T677" s="57">
        <f t="shared" si="1273"/>
        <v>825.84960723219012</v>
      </c>
      <c r="U677" s="53">
        <f t="shared" si="1210"/>
        <v>0</v>
      </c>
      <c r="V677" s="58">
        <f t="shared" si="1274"/>
        <v>2.82396415701501</v>
      </c>
      <c r="W677" s="49">
        <f t="shared" si="1211"/>
        <v>2.82396415701501</v>
      </c>
      <c r="X677" s="143">
        <f t="shared" si="1212"/>
        <v>0.02</v>
      </c>
      <c r="Y677" s="51">
        <f t="shared" si="1275"/>
        <v>1.802188048196475E-2</v>
      </c>
      <c r="Z677" s="57">
        <f t="shared" si="1276"/>
        <v>808.06027719105282</v>
      </c>
      <c r="AA677" s="53">
        <f t="shared" si="1213"/>
        <v>0</v>
      </c>
      <c r="AB677" s="58">
        <f t="shared" si="1277"/>
        <v>2.8197709809167093</v>
      </c>
      <c r="AC677" s="49">
        <f t="shared" si="1214"/>
        <v>2.8197709809167093</v>
      </c>
      <c r="AD677" s="143">
        <f t="shared" si="1215"/>
        <v>0.02</v>
      </c>
      <c r="AE677" s="49">
        <f t="shared" si="1314"/>
        <v>1.796919063311575E-2</v>
      </c>
      <c r="AF677" s="57">
        <f t="shared" si="1278"/>
        <v>804.92037844362949</v>
      </c>
      <c r="AG677" s="53">
        <f t="shared" si="1216"/>
        <v>0</v>
      </c>
      <c r="AH677" s="58">
        <f t="shared" si="1279"/>
        <v>2.8191587534824984</v>
      </c>
      <c r="AI677" s="49">
        <f t="shared" si="1217"/>
        <v>2.8191587534824984</v>
      </c>
      <c r="AJ677" s="143">
        <f t="shared" si="1218"/>
        <v>0.02</v>
      </c>
      <c r="AK677" s="51">
        <f t="shared" si="1280"/>
        <v>1.7969748957977153E-2</v>
      </c>
      <c r="AL677" s="57">
        <f t="shared" si="1281"/>
        <v>804.59707263521614</v>
      </c>
      <c r="AM677" s="53">
        <f t="shared" si="1219"/>
        <v>0</v>
      </c>
      <c r="AN677" s="58">
        <f t="shared" si="1282"/>
        <v>2.8190978982361514</v>
      </c>
      <c r="AO677" s="49">
        <f t="shared" si="1220"/>
        <v>2.8190978982361514</v>
      </c>
      <c r="AP677" s="143">
        <f t="shared" si="1221"/>
        <v>0.02</v>
      </c>
      <c r="AQ677" s="51">
        <f t="shared" si="1283"/>
        <v>1.7970044607709349E-2</v>
      </c>
      <c r="AR677" s="57">
        <f t="shared" si="1284"/>
        <v>804.56873063058697</v>
      </c>
      <c r="AS677" s="44">
        <f t="shared" si="1222"/>
        <v>4837.0162918701426</v>
      </c>
      <c r="AT677" s="44">
        <f t="shared" si="1223"/>
        <v>1934.806516748057</v>
      </c>
      <c r="AU677" s="44">
        <f t="shared" si="1224"/>
        <v>1209.2540729675356</v>
      </c>
      <c r="AV677" s="47">
        <f t="shared" si="1225"/>
        <v>0.82046626398970413</v>
      </c>
      <c r="AW677" s="47">
        <f t="shared" si="1226"/>
        <v>3.7785924895951877</v>
      </c>
      <c r="AX677" s="86">
        <f t="shared" si="1227"/>
        <v>42.216029839066465</v>
      </c>
      <c r="AY677" s="86">
        <f t="shared" si="1228"/>
        <v>5.3101861138176645</v>
      </c>
      <c r="AZ677" s="10">
        <f t="shared" si="1285"/>
        <v>5.3101861138176645</v>
      </c>
      <c r="BA677" s="44">
        <f t="shared" si="1229"/>
        <v>5.3101861138176645</v>
      </c>
      <c r="BB677" s="9">
        <f t="shared" si="1230"/>
        <v>5.3101861138176645</v>
      </c>
      <c r="BC677" s="45">
        <f t="shared" si="1319"/>
        <v>708.02481517568867</v>
      </c>
      <c r="BD677" s="9">
        <f t="shared" si="1231"/>
        <v>5.3101861138176645</v>
      </c>
      <c r="BE677" s="45">
        <f t="shared" si="1315"/>
        <v>708.02481517568867</v>
      </c>
      <c r="BF677" s="9">
        <f t="shared" si="1232"/>
        <v>5.3101861138176645</v>
      </c>
      <c r="BG677" s="45">
        <f t="shared" si="1316"/>
        <v>708.02481517568867</v>
      </c>
      <c r="BH677" s="58"/>
      <c r="BI677" s="58"/>
      <c r="BJ677" s="58">
        <f t="shared" si="1286"/>
        <v>-5.3101861138176645</v>
      </c>
      <c r="BK677" s="97"/>
      <c r="BL677" s="44"/>
      <c r="BM677" s="82">
        <f t="shared" si="1287"/>
        <v>67.2</v>
      </c>
      <c r="BN677" s="86">
        <f t="shared" si="1288"/>
        <v>67200</v>
      </c>
      <c r="BO677" s="86">
        <f t="shared" si="1289"/>
        <v>100</v>
      </c>
      <c r="BP677" s="84">
        <f t="shared" si="1233"/>
        <v>4</v>
      </c>
      <c r="BQ677" s="84">
        <f t="shared" si="1234"/>
        <v>4.13</v>
      </c>
      <c r="BR677" s="84">
        <f t="shared" si="1235"/>
        <v>0.02</v>
      </c>
      <c r="BS677" s="84">
        <f t="shared" si="1290"/>
        <v>3.1901943074937746E-2</v>
      </c>
      <c r="BT677" s="84">
        <f t="shared" si="1291"/>
        <v>1029.7952015736419</v>
      </c>
      <c r="BU677" s="84">
        <f t="shared" si="1292"/>
        <v>0</v>
      </c>
      <c r="BV677" s="83">
        <f t="shared" si="1293"/>
        <v>1938.9454811443891</v>
      </c>
      <c r="BW677" s="81">
        <f t="shared" si="1317"/>
        <v>1938.9454811443891</v>
      </c>
      <c r="BX677" s="83">
        <f t="shared" si="1236"/>
        <v>0</v>
      </c>
      <c r="BY677" s="141">
        <f t="shared" si="1237"/>
        <v>0</v>
      </c>
      <c r="BZ677" s="83">
        <f t="shared" si="1238"/>
        <v>4.13</v>
      </c>
      <c r="CA677" s="83">
        <f t="shared" si="1239"/>
        <v>0</v>
      </c>
      <c r="CB677" s="83">
        <f t="shared" si="1294"/>
        <v>2.9115197858892667</v>
      </c>
      <c r="CC677" s="83">
        <f t="shared" si="1240"/>
        <v>2.9115197858892667</v>
      </c>
      <c r="CD677" s="143">
        <f t="shared" si="1241"/>
        <v>0.02</v>
      </c>
      <c r="CE677" s="83">
        <f t="shared" si="1295"/>
        <v>1.7694523213569985E-2</v>
      </c>
      <c r="CF677" s="84">
        <f t="shared" si="1296"/>
        <v>1008.8503419068572</v>
      </c>
      <c r="CG677" s="83">
        <f t="shared" si="1242"/>
        <v>0</v>
      </c>
      <c r="CH677" s="83">
        <f t="shared" si="1297"/>
        <v>2.8899701436721572</v>
      </c>
      <c r="CI677" s="83">
        <f t="shared" si="1243"/>
        <v>2.8899701436721572</v>
      </c>
      <c r="CJ677" s="143">
        <f t="shared" si="1244"/>
        <v>0.02</v>
      </c>
      <c r="CK677" s="83">
        <f t="shared" si="1298"/>
        <v>1.6886910799758712E-2</v>
      </c>
      <c r="CL677" s="84">
        <f t="shared" si="1299"/>
        <v>946.55081726953256</v>
      </c>
      <c r="CM677" s="83">
        <f t="shared" si="1245"/>
        <v>0</v>
      </c>
      <c r="CN677" s="83">
        <f t="shared" si="1300"/>
        <v>2.8357058482771054</v>
      </c>
      <c r="CO677" s="83">
        <f t="shared" si="1246"/>
        <v>2.8357058482771054</v>
      </c>
      <c r="CP677" s="143">
        <f t="shared" si="1247"/>
        <v>0.02</v>
      </c>
      <c r="CQ677" s="83">
        <f t="shared" si="1301"/>
        <v>1.7046564504284011E-2</v>
      </c>
      <c r="CR677" s="84">
        <f t="shared" si="1302"/>
        <v>935.26316263415708</v>
      </c>
      <c r="CS677" s="83">
        <f t="shared" si="1248"/>
        <v>0</v>
      </c>
      <c r="CT677" s="83">
        <f t="shared" si="1303"/>
        <v>2.8274469436705543</v>
      </c>
      <c r="CU677" s="83">
        <f t="shared" si="1249"/>
        <v>2.8274469436705543</v>
      </c>
      <c r="CV677" s="143">
        <f t="shared" si="1250"/>
        <v>0.02</v>
      </c>
      <c r="CW677" s="83">
        <f t="shared" si="1304"/>
        <v>1.7074526987184074E-2</v>
      </c>
      <c r="CX677" s="84">
        <f t="shared" si="1305"/>
        <v>934.21399682539391</v>
      </c>
      <c r="CY677" s="83">
        <f t="shared" si="1251"/>
        <v>0</v>
      </c>
      <c r="CZ677" s="83">
        <f t="shared" si="1306"/>
        <v>2.8267038001537754</v>
      </c>
      <c r="DA677" s="83">
        <f t="shared" si="1252"/>
        <v>2.8267038001537754</v>
      </c>
      <c r="DB677" s="143">
        <f t="shared" si="1253"/>
        <v>0.02</v>
      </c>
      <c r="DC677" s="83">
        <f t="shared" si="1307"/>
        <v>1.7075446767326006E-2</v>
      </c>
      <c r="DD677" s="84">
        <f t="shared" si="1308"/>
        <v>934.1716539913524</v>
      </c>
      <c r="DE677" s="86">
        <f t="shared" si="1254"/>
        <v>3490.1018660599002</v>
      </c>
      <c r="DF677" s="86">
        <f t="shared" si="1255"/>
        <v>1396.0407464239599</v>
      </c>
      <c r="DG677" s="86">
        <f t="shared" si="1256"/>
        <v>872.52546651497505</v>
      </c>
      <c r="DH677" s="86">
        <f t="shared" si="1257"/>
        <v>0.14242874982089429</v>
      </c>
      <c r="DI677" s="86">
        <f t="shared" si="1258"/>
        <v>0.1961407591020338</v>
      </c>
      <c r="DJ677" s="86">
        <f t="shared" si="1259"/>
        <v>5.505155293659775</v>
      </c>
      <c r="DK677" s="86">
        <f t="shared" si="1260"/>
        <v>-638.20824233516976</v>
      </c>
      <c r="DL677" s="86">
        <f t="shared" si="1318"/>
        <v>-638.20824233516976</v>
      </c>
      <c r="DM677" s="86">
        <f t="shared" si="1261"/>
        <v>-638.20824233516976</v>
      </c>
      <c r="DN677" s="85">
        <f t="shared" si="1262"/>
        <v>0</v>
      </c>
      <c r="DO677" s="85">
        <f t="shared" si="1309"/>
        <v>0</v>
      </c>
      <c r="DP677" s="85">
        <f t="shared" si="1263"/>
        <v>0</v>
      </c>
      <c r="DQ677" s="85">
        <f t="shared" si="1310"/>
        <v>0</v>
      </c>
      <c r="DR677" s="85">
        <f t="shared" si="1264"/>
        <v>0</v>
      </c>
      <c r="DS677" s="85">
        <f t="shared" si="1311"/>
        <v>0</v>
      </c>
      <c r="DT677" s="81"/>
      <c r="DU677" s="81"/>
      <c r="DV677" s="81">
        <f t="shared" si="1312"/>
        <v>0</v>
      </c>
      <c r="DW677" s="100"/>
    </row>
    <row r="678" spans="1:127" x14ac:dyDescent="0.2">
      <c r="A678" s="59">
        <f t="shared" si="1265"/>
        <v>89.733333333332936</v>
      </c>
      <c r="B678" s="44">
        <f t="shared" si="1266"/>
        <v>89733.333333332936</v>
      </c>
      <c r="C678" s="52">
        <f t="shared" si="1200"/>
        <v>133.33333333333334</v>
      </c>
      <c r="D678" s="50">
        <f t="shared" si="1201"/>
        <v>4</v>
      </c>
      <c r="E678" s="44">
        <f t="shared" si="1202"/>
        <v>4.13</v>
      </c>
      <c r="F678" s="47">
        <f t="shared" si="1203"/>
        <v>0.02</v>
      </c>
      <c r="G678" s="52">
        <f t="shared" si="1267"/>
        <v>2.4054225095622196E-2</v>
      </c>
      <c r="H678" s="57">
        <f t="shared" si="1268"/>
        <v>804.07393361808238</v>
      </c>
      <c r="I678" s="52">
        <f t="shared" si="1269"/>
        <v>0</v>
      </c>
      <c r="J678" s="54">
        <f t="shared" si="1270"/>
        <v>2691.5476732611901</v>
      </c>
      <c r="K678" s="46">
        <f t="shared" si="1313"/>
        <v>2691.5476732611901</v>
      </c>
      <c r="L678" s="80">
        <f t="shared" si="1204"/>
        <v>0</v>
      </c>
      <c r="M678" s="142">
        <f t="shared" si="1205"/>
        <v>0</v>
      </c>
      <c r="N678" s="60">
        <f t="shared" si="1206"/>
        <v>4.13</v>
      </c>
      <c r="O678" s="53">
        <f t="shared" si="1207"/>
        <v>0</v>
      </c>
      <c r="P678" s="58">
        <f t="shared" si="1271"/>
        <v>2.8193003521510374</v>
      </c>
      <c r="Q678" s="49">
        <f t="shared" si="1208"/>
        <v>2.8193003521510374</v>
      </c>
      <c r="R678" s="143">
        <f t="shared" si="1209"/>
        <v>0.02</v>
      </c>
      <c r="S678" s="51">
        <f t="shared" si="1272"/>
        <v>1.8614035596553835E-2</v>
      </c>
      <c r="T678" s="57">
        <f t="shared" si="1273"/>
        <v>826.73012329555422</v>
      </c>
      <c r="U678" s="53">
        <f t="shared" si="1210"/>
        <v>0</v>
      </c>
      <c r="V678" s="58">
        <f t="shared" si="1274"/>
        <v>2.8245005787574202</v>
      </c>
      <c r="W678" s="49">
        <f t="shared" si="1211"/>
        <v>2.8245005787574202</v>
      </c>
      <c r="X678" s="143">
        <f t="shared" si="1212"/>
        <v>0.02</v>
      </c>
      <c r="Y678" s="51">
        <f t="shared" si="1275"/>
        <v>1.8019213815298082E-2</v>
      </c>
      <c r="Z678" s="57">
        <f t="shared" si="1276"/>
        <v>808.91111646741149</v>
      </c>
      <c r="AA678" s="53">
        <f t="shared" si="1213"/>
        <v>0</v>
      </c>
      <c r="AB678" s="58">
        <f t="shared" si="1277"/>
        <v>2.8202428877971517</v>
      </c>
      <c r="AC678" s="49">
        <f t="shared" si="1214"/>
        <v>2.8202428877971517</v>
      </c>
      <c r="AD678" s="143">
        <f t="shared" si="1215"/>
        <v>0.02</v>
      </c>
      <c r="AE678" s="49">
        <f t="shared" si="1314"/>
        <v>1.7966523966449082E-2</v>
      </c>
      <c r="AF678" s="57">
        <f t="shared" si="1278"/>
        <v>805.76999152314954</v>
      </c>
      <c r="AG678" s="53">
        <f t="shared" si="1216"/>
        <v>0</v>
      </c>
      <c r="AH678" s="58">
        <f t="shared" si="1279"/>
        <v>2.8196204421317761</v>
      </c>
      <c r="AI678" s="49">
        <f t="shared" si="1217"/>
        <v>2.8196204421317761</v>
      </c>
      <c r="AJ678" s="143">
        <f t="shared" si="1218"/>
        <v>0.02</v>
      </c>
      <c r="AK678" s="51">
        <f t="shared" si="1280"/>
        <v>1.7967082291310485E-2</v>
      </c>
      <c r="AL678" s="57">
        <f t="shared" si="1281"/>
        <v>805.44689662863004</v>
      </c>
      <c r="AM678" s="53">
        <f t="shared" si="1219"/>
        <v>0</v>
      </c>
      <c r="AN678" s="58">
        <f t="shared" si="1282"/>
        <v>2.8195586002605251</v>
      </c>
      <c r="AO678" s="49">
        <f t="shared" si="1220"/>
        <v>2.8195586002605251</v>
      </c>
      <c r="AP678" s="143">
        <f t="shared" si="1221"/>
        <v>0.02</v>
      </c>
      <c r="AQ678" s="51">
        <f t="shared" si="1283"/>
        <v>1.7967377941042681E-2</v>
      </c>
      <c r="AR678" s="57">
        <f t="shared" si="1284"/>
        <v>805.41858695214842</v>
      </c>
      <c r="AS678" s="44">
        <f t="shared" si="1222"/>
        <v>4844.7858118701415</v>
      </c>
      <c r="AT678" s="44">
        <f t="shared" si="1223"/>
        <v>1937.9143247480565</v>
      </c>
      <c r="AU678" s="44">
        <f t="shared" si="1224"/>
        <v>1211.1964529675354</v>
      </c>
      <c r="AV678" s="47">
        <f t="shared" si="1225"/>
        <v>0.81640872559051247</v>
      </c>
      <c r="AW678" s="47">
        <f t="shared" si="1226"/>
        <v>3.743541711337862</v>
      </c>
      <c r="AX678" s="86">
        <f t="shared" si="1227"/>
        <v>41.589470276974922</v>
      </c>
      <c r="AY678" s="86">
        <f t="shared" si="1228"/>
        <v>5.0940742839515929</v>
      </c>
      <c r="AZ678" s="10">
        <f t="shared" si="1285"/>
        <v>5.0940742839515929</v>
      </c>
      <c r="BA678" s="44">
        <f t="shared" si="1229"/>
        <v>5.0940742839515929</v>
      </c>
      <c r="BB678" s="9">
        <f t="shared" si="1230"/>
        <v>5.0940742839515929</v>
      </c>
      <c r="BC678" s="45">
        <f t="shared" si="1319"/>
        <v>679.20990452687909</v>
      </c>
      <c r="BD678" s="9">
        <f t="shared" si="1231"/>
        <v>5.0940742839515929</v>
      </c>
      <c r="BE678" s="45">
        <f t="shared" si="1315"/>
        <v>679.20990452687909</v>
      </c>
      <c r="BF678" s="9">
        <f t="shared" si="1232"/>
        <v>5.0940742839515929</v>
      </c>
      <c r="BG678" s="45">
        <f t="shared" si="1316"/>
        <v>679.20990452687909</v>
      </c>
      <c r="BH678" s="58"/>
      <c r="BI678" s="58"/>
      <c r="BJ678" s="58">
        <f t="shared" si="1286"/>
        <v>-5.0940742839515929</v>
      </c>
      <c r="BK678" s="97"/>
      <c r="BL678" s="44"/>
      <c r="BM678" s="82">
        <f t="shared" si="1287"/>
        <v>67.3</v>
      </c>
      <c r="BN678" s="86">
        <f t="shared" si="1288"/>
        <v>67300</v>
      </c>
      <c r="BO678" s="86">
        <f t="shared" si="1289"/>
        <v>100</v>
      </c>
      <c r="BP678" s="84">
        <f t="shared" si="1233"/>
        <v>4</v>
      </c>
      <c r="BQ678" s="84">
        <f t="shared" si="1234"/>
        <v>4.13</v>
      </c>
      <c r="BR678" s="84">
        <f t="shared" si="1235"/>
        <v>0.02</v>
      </c>
      <c r="BS678" s="84">
        <f t="shared" si="1290"/>
        <v>3.1899943074937744E-2</v>
      </c>
      <c r="BT678" s="84">
        <f t="shared" si="1291"/>
        <v>1030.5676215028172</v>
      </c>
      <c r="BU678" s="84">
        <f t="shared" si="1292"/>
        <v>0</v>
      </c>
      <c r="BV678" s="83">
        <f t="shared" si="1293"/>
        <v>1942.1827811443891</v>
      </c>
      <c r="BW678" s="81">
        <f t="shared" si="1317"/>
        <v>1942.1827811443891</v>
      </c>
      <c r="BX678" s="83">
        <f t="shared" si="1236"/>
        <v>0</v>
      </c>
      <c r="BY678" s="141">
        <f t="shared" si="1237"/>
        <v>0</v>
      </c>
      <c r="BZ678" s="83">
        <f t="shared" si="1238"/>
        <v>4.13</v>
      </c>
      <c r="CA678" s="83">
        <f t="shared" si="1239"/>
        <v>0</v>
      </c>
      <c r="CB678" s="83">
        <f t="shared" si="1294"/>
        <v>2.9125509504271001</v>
      </c>
      <c r="CC678" s="83">
        <f t="shared" si="1240"/>
        <v>2.9125509504271001</v>
      </c>
      <c r="CD678" s="143">
        <f t="shared" si="1241"/>
        <v>0.02</v>
      </c>
      <c r="CE678" s="83">
        <f t="shared" si="1295"/>
        <v>1.7692523213569986E-2</v>
      </c>
      <c r="CF678" s="84">
        <f t="shared" si="1296"/>
        <v>1009.4580493763143</v>
      </c>
      <c r="CG678" s="83">
        <f t="shared" si="1242"/>
        <v>0</v>
      </c>
      <c r="CH678" s="83">
        <f t="shared" si="1297"/>
        <v>2.8907781662199112</v>
      </c>
      <c r="CI678" s="83">
        <f t="shared" si="1243"/>
        <v>2.8907781662199112</v>
      </c>
      <c r="CJ678" s="143">
        <f t="shared" si="1244"/>
        <v>0.02</v>
      </c>
      <c r="CK678" s="83">
        <f t="shared" si="1298"/>
        <v>1.6884910799758714E-2</v>
      </c>
      <c r="CL678" s="84">
        <f t="shared" si="1299"/>
        <v>947.13511087674271</v>
      </c>
      <c r="CM678" s="83">
        <f t="shared" si="1245"/>
        <v>0</v>
      </c>
      <c r="CN678" s="83">
        <f t="shared" si="1300"/>
        <v>2.8363579340763754</v>
      </c>
      <c r="CO678" s="83">
        <f t="shared" si="1246"/>
        <v>2.8363579340763754</v>
      </c>
      <c r="CP678" s="143">
        <f t="shared" si="1247"/>
        <v>0.02</v>
      </c>
      <c r="CQ678" s="83">
        <f t="shared" si="1301"/>
        <v>1.7044564504284012E-2</v>
      </c>
      <c r="CR678" s="84">
        <f t="shared" si="1302"/>
        <v>935.86426745307335</v>
      </c>
      <c r="CS678" s="83">
        <f t="shared" si="1248"/>
        <v>0</v>
      </c>
      <c r="CT678" s="83">
        <f t="shared" si="1303"/>
        <v>2.8280870189990255</v>
      </c>
      <c r="CU678" s="83">
        <f t="shared" si="1249"/>
        <v>2.8280870189990255</v>
      </c>
      <c r="CV678" s="143">
        <f t="shared" si="1250"/>
        <v>0.02</v>
      </c>
      <c r="CW678" s="83">
        <f t="shared" si="1304"/>
        <v>1.7072526987184075E-2</v>
      </c>
      <c r="CX678" s="84">
        <f t="shared" si="1305"/>
        <v>934.8178464228339</v>
      </c>
      <c r="CY678" s="83">
        <f t="shared" si="1251"/>
        <v>0</v>
      </c>
      <c r="CZ678" s="83">
        <f t="shared" si="1306"/>
        <v>2.8273435241991929</v>
      </c>
      <c r="DA678" s="83">
        <f t="shared" si="1252"/>
        <v>2.8273435241991929</v>
      </c>
      <c r="DB678" s="143">
        <f t="shared" si="1253"/>
        <v>0.02</v>
      </c>
      <c r="DC678" s="83">
        <f t="shared" si="1307"/>
        <v>1.7073446767326007E-2</v>
      </c>
      <c r="DD678" s="84">
        <f t="shared" si="1308"/>
        <v>934.7756948804755</v>
      </c>
      <c r="DE678" s="86">
        <f t="shared" si="1254"/>
        <v>3495.9290060599001</v>
      </c>
      <c r="DF678" s="86">
        <f t="shared" si="1255"/>
        <v>1398.37160242396</v>
      </c>
      <c r="DG678" s="86">
        <f t="shared" si="1256"/>
        <v>873.98225151497502</v>
      </c>
      <c r="DH678" s="86">
        <f t="shared" si="1257"/>
        <v>0.14207954721003171</v>
      </c>
      <c r="DI678" s="86">
        <f t="shared" si="1258"/>
        <v>0.19525833939693604</v>
      </c>
      <c r="DJ678" s="86">
        <f t="shared" si="1259"/>
        <v>5.4587190327133417</v>
      </c>
      <c r="DK678" s="86">
        <f t="shared" si="1260"/>
        <v>-640.49423086236663</v>
      </c>
      <c r="DL678" s="86">
        <f t="shared" si="1318"/>
        <v>-640.49423086236663</v>
      </c>
      <c r="DM678" s="86">
        <f t="shared" si="1261"/>
        <v>-640.49423086236663</v>
      </c>
      <c r="DN678" s="85">
        <f t="shared" si="1262"/>
        <v>0</v>
      </c>
      <c r="DO678" s="85">
        <f t="shared" si="1309"/>
        <v>0</v>
      </c>
      <c r="DP678" s="85">
        <f t="shared" si="1263"/>
        <v>0</v>
      </c>
      <c r="DQ678" s="85">
        <f t="shared" si="1310"/>
        <v>0</v>
      </c>
      <c r="DR678" s="85">
        <f t="shared" si="1264"/>
        <v>0</v>
      </c>
      <c r="DS678" s="85">
        <f t="shared" si="1311"/>
        <v>0</v>
      </c>
      <c r="DT678" s="81"/>
      <c r="DU678" s="81"/>
      <c r="DV678" s="81">
        <f t="shared" si="1312"/>
        <v>0</v>
      </c>
      <c r="DW678" s="100"/>
    </row>
    <row r="679" spans="1:127" x14ac:dyDescent="0.2">
      <c r="A679" s="59">
        <f t="shared" si="1265"/>
        <v>89.866666666666262</v>
      </c>
      <c r="B679" s="44">
        <f t="shared" si="1266"/>
        <v>89866.666666666264</v>
      </c>
      <c r="C679" s="52">
        <f t="shared" si="1200"/>
        <v>133.33333333333334</v>
      </c>
      <c r="D679" s="50">
        <f t="shared" si="1201"/>
        <v>4</v>
      </c>
      <c r="E679" s="44">
        <f t="shared" si="1202"/>
        <v>4.13</v>
      </c>
      <c r="F679" s="47">
        <f t="shared" si="1203"/>
        <v>0.02</v>
      </c>
      <c r="G679" s="52">
        <f t="shared" si="1267"/>
        <v>2.4051558428955528E-2</v>
      </c>
      <c r="H679" s="57">
        <f t="shared" si="1268"/>
        <v>804.85045958296655</v>
      </c>
      <c r="I679" s="52">
        <f t="shared" si="1269"/>
        <v>0</v>
      </c>
      <c r="J679" s="54">
        <f t="shared" si="1270"/>
        <v>2695.8640732611898</v>
      </c>
      <c r="K679" s="46">
        <f t="shared" si="1313"/>
        <v>2695.8640732611898</v>
      </c>
      <c r="L679" s="80">
        <f t="shared" si="1204"/>
        <v>0</v>
      </c>
      <c r="M679" s="142">
        <f t="shared" si="1205"/>
        <v>0</v>
      </c>
      <c r="N679" s="60">
        <f t="shared" si="1206"/>
        <v>4.13</v>
      </c>
      <c r="O679" s="53">
        <f t="shared" si="1207"/>
        <v>0</v>
      </c>
      <c r="P679" s="58">
        <f t="shared" si="1271"/>
        <v>2.8197454605988819</v>
      </c>
      <c r="Q679" s="49">
        <f t="shared" si="1208"/>
        <v>2.8197454605988819</v>
      </c>
      <c r="R679" s="143">
        <f t="shared" si="1209"/>
        <v>0.02</v>
      </c>
      <c r="S679" s="51">
        <f t="shared" si="1272"/>
        <v>1.8611368929887167E-2</v>
      </c>
      <c r="T679" s="57">
        <f t="shared" si="1273"/>
        <v>827.61037489173566</v>
      </c>
      <c r="U679" s="53">
        <f t="shared" si="1210"/>
        <v>0</v>
      </c>
      <c r="V679" s="58">
        <f t="shared" si="1274"/>
        <v>2.825039694831184</v>
      </c>
      <c r="W679" s="49">
        <f t="shared" si="1211"/>
        <v>2.825039694831184</v>
      </c>
      <c r="X679" s="143">
        <f t="shared" si="1212"/>
        <v>0.02</v>
      </c>
      <c r="Y679" s="51">
        <f t="shared" si="1275"/>
        <v>1.8016547148631414E-2</v>
      </c>
      <c r="Z679" s="57">
        <f t="shared" si="1276"/>
        <v>809.76166827197824</v>
      </c>
      <c r="AA679" s="53">
        <f t="shared" si="1213"/>
        <v>0</v>
      </c>
      <c r="AB679" s="58">
        <f t="shared" si="1277"/>
        <v>2.8207173209412906</v>
      </c>
      <c r="AC679" s="49">
        <f t="shared" si="1214"/>
        <v>2.8207173209412906</v>
      </c>
      <c r="AD679" s="143">
        <f t="shared" si="1215"/>
        <v>0.02</v>
      </c>
      <c r="AE679" s="49">
        <f t="shared" si="1314"/>
        <v>1.7963857299782414E-2</v>
      </c>
      <c r="AF679" s="57">
        <f t="shared" si="1278"/>
        <v>806.61933636555534</v>
      </c>
      <c r="AG679" s="53">
        <f t="shared" si="1216"/>
        <v>0</v>
      </c>
      <c r="AH679" s="58">
        <f t="shared" si="1279"/>
        <v>2.8200846584436698</v>
      </c>
      <c r="AI679" s="49">
        <f t="shared" si="1217"/>
        <v>2.8200846584436698</v>
      </c>
      <c r="AJ679" s="143">
        <f t="shared" si="1218"/>
        <v>0.02</v>
      </c>
      <c r="AK679" s="51">
        <f t="shared" si="1280"/>
        <v>1.7964415624643817E-2</v>
      </c>
      <c r="AL679" s="57">
        <f t="shared" si="1281"/>
        <v>806.29645537015551</v>
      </c>
      <c r="AM679" s="53">
        <f t="shared" si="1219"/>
        <v>0</v>
      </c>
      <c r="AN679" s="58">
        <f t="shared" si="1282"/>
        <v>2.8200218324047932</v>
      </c>
      <c r="AO679" s="49">
        <f t="shared" si="1220"/>
        <v>2.8200218324047932</v>
      </c>
      <c r="AP679" s="143">
        <f t="shared" si="1221"/>
        <v>0.02</v>
      </c>
      <c r="AQ679" s="51">
        <f t="shared" si="1283"/>
        <v>1.7964711274376013E-2</v>
      </c>
      <c r="AR679" s="57">
        <f t="shared" si="1284"/>
        <v>806.26817830809318</v>
      </c>
      <c r="AS679" s="44">
        <f t="shared" si="1222"/>
        <v>4852.5553318701413</v>
      </c>
      <c r="AT679" s="44">
        <f t="shared" si="1223"/>
        <v>1941.0221327480565</v>
      </c>
      <c r="AU679" s="44">
        <f t="shared" si="1224"/>
        <v>1213.1388329675353</v>
      </c>
      <c r="AV679" s="47">
        <f t="shared" si="1225"/>
        <v>0.81237884887273604</v>
      </c>
      <c r="AW679" s="47">
        <f t="shared" si="1226"/>
        <v>3.7088812547579568</v>
      </c>
      <c r="AX679" s="86">
        <f t="shared" si="1227"/>
        <v>40.973365387825758</v>
      </c>
      <c r="AY679" s="86">
        <f t="shared" si="1228"/>
        <v>4.8825996260638735</v>
      </c>
      <c r="AZ679" s="10">
        <f t="shared" si="1285"/>
        <v>4.8825996260638735</v>
      </c>
      <c r="BA679" s="44">
        <f t="shared" si="1229"/>
        <v>4.8825996260638735</v>
      </c>
      <c r="BB679" s="9">
        <f t="shared" si="1230"/>
        <v>4.8825996260638735</v>
      </c>
      <c r="BC679" s="45">
        <f t="shared" si="1319"/>
        <v>651.01328347518313</v>
      </c>
      <c r="BD679" s="9">
        <f t="shared" si="1231"/>
        <v>4.8825996260638735</v>
      </c>
      <c r="BE679" s="45">
        <f t="shared" si="1315"/>
        <v>651.01328347518313</v>
      </c>
      <c r="BF679" s="9">
        <f t="shared" si="1232"/>
        <v>4.8825996260638735</v>
      </c>
      <c r="BG679" s="45">
        <f t="shared" si="1316"/>
        <v>651.01328347518313</v>
      </c>
      <c r="BH679" s="58"/>
      <c r="BI679" s="58"/>
      <c r="BJ679" s="58">
        <f t="shared" si="1286"/>
        <v>-4.8825996260638735</v>
      </c>
      <c r="BK679" s="97"/>
      <c r="BL679" s="44"/>
      <c r="BM679" s="82">
        <f t="shared" si="1287"/>
        <v>67.400000000000006</v>
      </c>
      <c r="BN679" s="86">
        <f t="shared" si="1288"/>
        <v>67400</v>
      </c>
      <c r="BO679" s="86">
        <f t="shared" si="1289"/>
        <v>100</v>
      </c>
      <c r="BP679" s="84">
        <f t="shared" si="1233"/>
        <v>4</v>
      </c>
      <c r="BQ679" s="84">
        <f t="shared" si="1234"/>
        <v>4.13</v>
      </c>
      <c r="BR679" s="84">
        <f t="shared" si="1235"/>
        <v>0.02</v>
      </c>
      <c r="BS679" s="84">
        <f t="shared" si="1290"/>
        <v>3.1897943074937742E-2</v>
      </c>
      <c r="BT679" s="84">
        <f t="shared" si="1291"/>
        <v>1031.3399930058424</v>
      </c>
      <c r="BU679" s="84">
        <f t="shared" si="1292"/>
        <v>0</v>
      </c>
      <c r="BV679" s="83">
        <f t="shared" si="1293"/>
        <v>1945.4200811443891</v>
      </c>
      <c r="BW679" s="81">
        <f t="shared" si="1317"/>
        <v>1945.4200811443891</v>
      </c>
      <c r="BX679" s="83">
        <f t="shared" si="1236"/>
        <v>0</v>
      </c>
      <c r="BY679" s="141">
        <f t="shared" si="1237"/>
        <v>0</v>
      </c>
      <c r="BZ679" s="83">
        <f t="shared" si="1238"/>
        <v>4.13</v>
      </c>
      <c r="CA679" s="83">
        <f t="shared" si="1239"/>
        <v>0</v>
      </c>
      <c r="CB679" s="83">
        <f t="shared" si="1294"/>
        <v>2.9135842113025237</v>
      </c>
      <c r="CC679" s="83">
        <f t="shared" si="1240"/>
        <v>2.9135842113025237</v>
      </c>
      <c r="CD679" s="143">
        <f t="shared" si="1241"/>
        <v>0.02</v>
      </c>
      <c r="CE679" s="83">
        <f t="shared" si="1295"/>
        <v>1.7690523213569988E-2</v>
      </c>
      <c r="CF679" s="84">
        <f t="shared" si="1296"/>
        <v>1010.0654730236492</v>
      </c>
      <c r="CG679" s="83">
        <f t="shared" si="1242"/>
        <v>0</v>
      </c>
      <c r="CH679" s="83">
        <f t="shared" si="1297"/>
        <v>2.891587210917598</v>
      </c>
      <c r="CI679" s="83">
        <f t="shared" si="1243"/>
        <v>2.891587210917598</v>
      </c>
      <c r="CJ679" s="143">
        <f t="shared" si="1244"/>
        <v>0.02</v>
      </c>
      <c r="CK679" s="83">
        <f t="shared" si="1298"/>
        <v>1.6882910799758715E-2</v>
      </c>
      <c r="CL679" s="84">
        <f t="shared" si="1299"/>
        <v>947.71917197825007</v>
      </c>
      <c r="CM679" s="83">
        <f t="shared" si="1245"/>
        <v>0</v>
      </c>
      <c r="CN679" s="83">
        <f t="shared" si="1300"/>
        <v>2.8370110351569799</v>
      </c>
      <c r="CO679" s="83">
        <f t="shared" si="1246"/>
        <v>2.8370110351569799</v>
      </c>
      <c r="CP679" s="143">
        <f t="shared" si="1247"/>
        <v>0.02</v>
      </c>
      <c r="CQ679" s="83">
        <f t="shared" si="1301"/>
        <v>1.7042564504284013E-2</v>
      </c>
      <c r="CR679" s="84">
        <f t="shared" si="1302"/>
        <v>936.46516356352254</v>
      </c>
      <c r="CS679" s="83">
        <f t="shared" si="1248"/>
        <v>0</v>
      </c>
      <c r="CT679" s="83">
        <f t="shared" si="1303"/>
        <v>2.8287282078732519</v>
      </c>
      <c r="CU679" s="83">
        <f t="shared" si="1249"/>
        <v>2.8287282078732519</v>
      </c>
      <c r="CV679" s="143">
        <f t="shared" si="1250"/>
        <v>0.02</v>
      </c>
      <c r="CW679" s="83">
        <f t="shared" si="1304"/>
        <v>1.7070526987184077E-2</v>
      </c>
      <c r="CX679" s="84">
        <f t="shared" si="1305"/>
        <v>935.42148863300974</v>
      </c>
      <c r="CY679" s="83">
        <f t="shared" si="1251"/>
        <v>0</v>
      </c>
      <c r="CZ679" s="83">
        <f t="shared" si="1306"/>
        <v>2.8279843754997009</v>
      </c>
      <c r="DA679" s="83">
        <f t="shared" si="1252"/>
        <v>2.8279843754997009</v>
      </c>
      <c r="DB679" s="143">
        <f t="shared" si="1253"/>
        <v>0.02</v>
      </c>
      <c r="DC679" s="83">
        <f t="shared" si="1307"/>
        <v>1.7071446767326009E-2</v>
      </c>
      <c r="DD679" s="84">
        <f t="shared" si="1308"/>
        <v>935.37952835954172</v>
      </c>
      <c r="DE679" s="86">
        <f t="shared" si="1254"/>
        <v>3501.7561460598999</v>
      </c>
      <c r="DF679" s="86">
        <f t="shared" si="1255"/>
        <v>1400.70245842396</v>
      </c>
      <c r="DG679" s="86">
        <f t="shared" si="1256"/>
        <v>875.43903651497499</v>
      </c>
      <c r="DH679" s="86">
        <f t="shared" si="1257"/>
        <v>0.14173166788408784</v>
      </c>
      <c r="DI679" s="86">
        <f t="shared" si="1258"/>
        <v>0.19438106638069494</v>
      </c>
      <c r="DJ679" s="86">
        <f t="shared" si="1259"/>
        <v>5.4127360227240473</v>
      </c>
      <c r="DK679" s="86">
        <f t="shared" si="1260"/>
        <v>-642.778863171436</v>
      </c>
      <c r="DL679" s="86">
        <f t="shared" si="1318"/>
        <v>-642.778863171436</v>
      </c>
      <c r="DM679" s="86">
        <f t="shared" si="1261"/>
        <v>-642.778863171436</v>
      </c>
      <c r="DN679" s="85">
        <f t="shared" si="1262"/>
        <v>0</v>
      </c>
      <c r="DO679" s="85">
        <f t="shared" si="1309"/>
        <v>0</v>
      </c>
      <c r="DP679" s="85">
        <f t="shared" si="1263"/>
        <v>0</v>
      </c>
      <c r="DQ679" s="85">
        <f t="shared" si="1310"/>
        <v>0</v>
      </c>
      <c r="DR679" s="85">
        <f t="shared" si="1264"/>
        <v>0</v>
      </c>
      <c r="DS679" s="85">
        <f t="shared" si="1311"/>
        <v>0</v>
      </c>
      <c r="DT679" s="81"/>
      <c r="DU679" s="81"/>
      <c r="DV679" s="81">
        <f t="shared" si="1312"/>
        <v>0</v>
      </c>
      <c r="DW679" s="100"/>
    </row>
    <row r="680" spans="1:127" x14ac:dyDescent="0.2">
      <c r="A680" s="59">
        <f t="shared" si="1265"/>
        <v>89.999999999999588</v>
      </c>
      <c r="B680" s="44">
        <f t="shared" si="1266"/>
        <v>89999.999999999593</v>
      </c>
      <c r="C680" s="52">
        <f t="shared" si="1200"/>
        <v>133.33333333333334</v>
      </c>
      <c r="D680" s="50">
        <f t="shared" si="1201"/>
        <v>4</v>
      </c>
      <c r="E680" s="44">
        <f t="shared" si="1202"/>
        <v>4.13</v>
      </c>
      <c r="F680" s="47">
        <f t="shared" si="1203"/>
        <v>0.02</v>
      </c>
      <c r="G680" s="52">
        <f t="shared" si="1267"/>
        <v>2.404889176228886E-2</v>
      </c>
      <c r="H680" s="57">
        <f t="shared" si="1268"/>
        <v>805.62689945691727</v>
      </c>
      <c r="I680" s="52">
        <f t="shared" si="1269"/>
        <v>0</v>
      </c>
      <c r="J680" s="54">
        <f t="shared" si="1270"/>
        <v>2700.1804732611899</v>
      </c>
      <c r="K680" s="46">
        <f t="shared" si="1313"/>
        <v>2700.1804732611899</v>
      </c>
      <c r="L680" s="80">
        <f t="shared" si="1204"/>
        <v>0</v>
      </c>
      <c r="M680" s="142">
        <f t="shared" si="1205"/>
        <v>0</v>
      </c>
      <c r="N680" s="60">
        <f t="shared" si="1206"/>
        <v>4.13</v>
      </c>
      <c r="O680" s="53">
        <f t="shared" si="1207"/>
        <v>0</v>
      </c>
      <c r="P680" s="58">
        <f t="shared" si="1271"/>
        <v>2.820192689821496</v>
      </c>
      <c r="Q680" s="49">
        <f t="shared" si="1208"/>
        <v>2.820192689821496</v>
      </c>
      <c r="R680" s="143">
        <f t="shared" si="1209"/>
        <v>0.02</v>
      </c>
      <c r="S680" s="51">
        <f t="shared" si="1272"/>
        <v>1.8608702263220499E-2</v>
      </c>
      <c r="T680" s="57">
        <f t="shared" si="1273"/>
        <v>828.49036144166109</v>
      </c>
      <c r="U680" s="53">
        <f t="shared" si="1210"/>
        <v>0</v>
      </c>
      <c r="V680" s="58">
        <f t="shared" si="1274"/>
        <v>2.8255815021656656</v>
      </c>
      <c r="W680" s="49">
        <f t="shared" si="1211"/>
        <v>2.8255815021656656</v>
      </c>
      <c r="X680" s="143">
        <f t="shared" si="1212"/>
        <v>0.02</v>
      </c>
      <c r="Y680" s="51">
        <f t="shared" si="1275"/>
        <v>1.8013880481964745E-2</v>
      </c>
      <c r="Z680" s="57">
        <f t="shared" si="1276"/>
        <v>810.61193190299957</v>
      </c>
      <c r="AA680" s="53">
        <f t="shared" si="1213"/>
        <v>0</v>
      </c>
      <c r="AB680" s="58">
        <f t="shared" si="1277"/>
        <v>2.8211942770947549</v>
      </c>
      <c r="AC680" s="49">
        <f t="shared" si="1214"/>
        <v>2.8211942770947549</v>
      </c>
      <c r="AD680" s="143">
        <f t="shared" si="1215"/>
        <v>0.02</v>
      </c>
      <c r="AE680" s="49">
        <f t="shared" si="1314"/>
        <v>1.7961190633115746E-2</v>
      </c>
      <c r="AF680" s="57">
        <f t="shared" si="1278"/>
        <v>807.46841230015741</v>
      </c>
      <c r="AG680" s="53">
        <f t="shared" si="1216"/>
        <v>0</v>
      </c>
      <c r="AH680" s="58">
        <f t="shared" si="1279"/>
        <v>2.8205513993467108</v>
      </c>
      <c r="AI680" s="49">
        <f t="shared" si="1217"/>
        <v>2.8205513993467108</v>
      </c>
      <c r="AJ680" s="143">
        <f t="shared" si="1218"/>
        <v>0.02</v>
      </c>
      <c r="AK680" s="51">
        <f t="shared" si="1280"/>
        <v>1.7961748957977149E-2</v>
      </c>
      <c r="AL680" s="57">
        <f t="shared" si="1281"/>
        <v>807.14574818541564</v>
      </c>
      <c r="AM680" s="53">
        <f t="shared" si="1219"/>
        <v>0</v>
      </c>
      <c r="AN680" s="58">
        <f t="shared" si="1282"/>
        <v>2.8204875916227885</v>
      </c>
      <c r="AO680" s="49">
        <f t="shared" si="1220"/>
        <v>2.8204875916227885</v>
      </c>
      <c r="AP680" s="143">
        <f t="shared" si="1221"/>
        <v>0.02</v>
      </c>
      <c r="AQ680" s="51">
        <f t="shared" si="1283"/>
        <v>1.7962044607709345E-2</v>
      </c>
      <c r="AR680" s="57">
        <f t="shared" si="1284"/>
        <v>807.11750402298071</v>
      </c>
      <c r="AS680" s="44">
        <f t="shared" si="1222"/>
        <v>4860.3248518701421</v>
      </c>
      <c r="AT680" s="44">
        <f t="shared" si="1223"/>
        <v>1944.1299407480565</v>
      </c>
      <c r="AU680" s="44">
        <f t="shared" si="1224"/>
        <v>1215.0812129675355</v>
      </c>
      <c r="AV680" s="47">
        <f t="shared" si="1225"/>
        <v>0.80837640451818815</v>
      </c>
      <c r="AW680" s="47">
        <f t="shared" si="1226"/>
        <v>3.6746061427947749</v>
      </c>
      <c r="AX680" s="86">
        <f t="shared" si="1227"/>
        <v>40.367523153208047</v>
      </c>
      <c r="AY680" s="86">
        <f t="shared" si="1228"/>
        <v>4.675752636371894</v>
      </c>
      <c r="AZ680" s="10">
        <f t="shared" si="1285"/>
        <v>4.675752636371894</v>
      </c>
      <c r="BA680" s="44">
        <f t="shared" si="1229"/>
        <v>4.675752636371894</v>
      </c>
      <c r="BB680" s="9">
        <f t="shared" si="1230"/>
        <v>4.675752636371894</v>
      </c>
      <c r="BC680" s="45">
        <f t="shared" si="1319"/>
        <v>623.43368484958592</v>
      </c>
      <c r="BD680" s="9">
        <f t="shared" si="1231"/>
        <v>4.675752636371894</v>
      </c>
      <c r="BE680" s="45">
        <f t="shared" si="1315"/>
        <v>623.43368484958592</v>
      </c>
      <c r="BF680" s="9">
        <f t="shared" si="1232"/>
        <v>4.675752636371894</v>
      </c>
      <c r="BG680" s="45">
        <f t="shared" si="1316"/>
        <v>623.43368484958592</v>
      </c>
      <c r="BH680" s="58"/>
      <c r="BI680" s="58"/>
      <c r="BJ680" s="58">
        <f t="shared" si="1286"/>
        <v>-4.675752636371894</v>
      </c>
      <c r="BK680" s="97"/>
      <c r="BL680" s="44"/>
      <c r="BM680" s="82">
        <f t="shared" si="1287"/>
        <v>67.5</v>
      </c>
      <c r="BN680" s="86">
        <f t="shared" si="1288"/>
        <v>67500</v>
      </c>
      <c r="BO680" s="86">
        <f t="shared" si="1289"/>
        <v>100</v>
      </c>
      <c r="BP680" s="84">
        <f t="shared" si="1233"/>
        <v>4</v>
      </c>
      <c r="BQ680" s="84">
        <f t="shared" si="1234"/>
        <v>4.13</v>
      </c>
      <c r="BR680" s="84">
        <f t="shared" si="1235"/>
        <v>0.02</v>
      </c>
      <c r="BS680" s="84">
        <f t="shared" si="1290"/>
        <v>3.189594307493774E-2</v>
      </c>
      <c r="BT680" s="84">
        <f t="shared" si="1291"/>
        <v>1032.1123160827176</v>
      </c>
      <c r="BU680" s="84">
        <f t="shared" si="1292"/>
        <v>0</v>
      </c>
      <c r="BV680" s="83">
        <f t="shared" si="1293"/>
        <v>1948.6573811443891</v>
      </c>
      <c r="BW680" s="81">
        <f t="shared" si="1317"/>
        <v>1948.6573811443891</v>
      </c>
      <c r="BX680" s="83">
        <f t="shared" si="1236"/>
        <v>0</v>
      </c>
      <c r="BY680" s="141">
        <f t="shared" si="1237"/>
        <v>0</v>
      </c>
      <c r="BZ680" s="83">
        <f t="shared" si="1238"/>
        <v>4.13</v>
      </c>
      <c r="CA680" s="83">
        <f t="shared" si="1239"/>
        <v>0</v>
      </c>
      <c r="CB680" s="83">
        <f t="shared" si="1294"/>
        <v>2.9146195684616978</v>
      </c>
      <c r="CC680" s="83">
        <f t="shared" si="1240"/>
        <v>2.9146195684616978</v>
      </c>
      <c r="CD680" s="143">
        <f t="shared" si="1241"/>
        <v>0.02</v>
      </c>
      <c r="CE680" s="83">
        <f t="shared" si="1295"/>
        <v>1.7688523213569989E-2</v>
      </c>
      <c r="CF680" s="84">
        <f t="shared" si="1296"/>
        <v>1010.6726126129204</v>
      </c>
      <c r="CG680" s="83">
        <f t="shared" si="1242"/>
        <v>0</v>
      </c>
      <c r="CH680" s="83">
        <f t="shared" si="1297"/>
        <v>2.8923972758133121</v>
      </c>
      <c r="CI680" s="83">
        <f t="shared" si="1243"/>
        <v>2.8923972758133121</v>
      </c>
      <c r="CJ680" s="143">
        <f t="shared" si="1244"/>
        <v>0.02</v>
      </c>
      <c r="CK680" s="83">
        <f t="shared" si="1298"/>
        <v>1.6880910799758717E-2</v>
      </c>
      <c r="CL680" s="84">
        <f t="shared" si="1299"/>
        <v>948.303000497619</v>
      </c>
      <c r="CM680" s="83">
        <f t="shared" si="1245"/>
        <v>0</v>
      </c>
      <c r="CN680" s="83">
        <f t="shared" si="1300"/>
        <v>2.8376651500821564</v>
      </c>
      <c r="CO680" s="83">
        <f t="shared" si="1246"/>
        <v>2.8376651500821564</v>
      </c>
      <c r="CP680" s="143">
        <f t="shared" si="1247"/>
        <v>0.02</v>
      </c>
      <c r="CQ680" s="83">
        <f t="shared" si="1301"/>
        <v>1.7040564504284015E-2</v>
      </c>
      <c r="CR680" s="84">
        <f t="shared" si="1302"/>
        <v>937.06585084647986</v>
      </c>
      <c r="CS680" s="83">
        <f t="shared" si="1248"/>
        <v>0</v>
      </c>
      <c r="CT680" s="83">
        <f t="shared" si="1303"/>
        <v>2.8293705089340389</v>
      </c>
      <c r="CU680" s="83">
        <f t="shared" si="1249"/>
        <v>2.8293705089340389</v>
      </c>
      <c r="CV680" s="143">
        <f t="shared" si="1250"/>
        <v>0.02</v>
      </c>
      <c r="CW680" s="83">
        <f t="shared" si="1304"/>
        <v>1.7068526987184078E-2</v>
      </c>
      <c r="CX680" s="84">
        <f t="shared" si="1305"/>
        <v>936.0249233122297</v>
      </c>
      <c r="CY680" s="83">
        <f t="shared" si="1251"/>
        <v>0</v>
      </c>
      <c r="CZ680" s="83">
        <f t="shared" si="1306"/>
        <v>2.828626352680716</v>
      </c>
      <c r="DA680" s="83">
        <f t="shared" si="1252"/>
        <v>2.828626352680716</v>
      </c>
      <c r="DB680" s="143">
        <f t="shared" si="1253"/>
        <v>0.02</v>
      </c>
      <c r="DC680" s="83">
        <f t="shared" si="1307"/>
        <v>1.706944676732601E-2</v>
      </c>
      <c r="DD680" s="84">
        <f t="shared" si="1308"/>
        <v>935.98315428177864</v>
      </c>
      <c r="DE680" s="86">
        <f t="shared" si="1254"/>
        <v>3507.5832860599003</v>
      </c>
      <c r="DF680" s="86">
        <f t="shared" si="1255"/>
        <v>1403.0333144239601</v>
      </c>
      <c r="DG680" s="86">
        <f t="shared" si="1256"/>
        <v>876.89582151497507</v>
      </c>
      <c r="DH680" s="86">
        <f t="shared" si="1257"/>
        <v>0.14138510552026337</v>
      </c>
      <c r="DI680" s="86">
        <f t="shared" si="1258"/>
        <v>0.1935089043395041</v>
      </c>
      <c r="DJ680" s="86">
        <f t="shared" si="1259"/>
        <v>5.3672013002668901</v>
      </c>
      <c r="DK680" s="86">
        <f t="shared" si="1260"/>
        <v>-645.06213972369676</v>
      </c>
      <c r="DL680" s="86">
        <f t="shared" si="1318"/>
        <v>-645.06213972369676</v>
      </c>
      <c r="DM680" s="86">
        <f t="shared" si="1261"/>
        <v>-645.06213972369676</v>
      </c>
      <c r="DN680" s="85">
        <f t="shared" si="1262"/>
        <v>0</v>
      </c>
      <c r="DO680" s="85">
        <f t="shared" si="1309"/>
        <v>0</v>
      </c>
      <c r="DP680" s="85">
        <f t="shared" si="1263"/>
        <v>0</v>
      </c>
      <c r="DQ680" s="85">
        <f t="shared" si="1310"/>
        <v>0</v>
      </c>
      <c r="DR680" s="85">
        <f t="shared" si="1264"/>
        <v>0</v>
      </c>
      <c r="DS680" s="85">
        <f t="shared" si="1311"/>
        <v>0</v>
      </c>
      <c r="DT680" s="81"/>
      <c r="DU680" s="81"/>
      <c r="DV680" s="81">
        <f t="shared" si="1312"/>
        <v>0</v>
      </c>
      <c r="DW680" s="100"/>
    </row>
    <row r="681" spans="1:127" x14ac:dyDescent="0.2">
      <c r="A681" s="59">
        <f t="shared" si="1265"/>
        <v>90.133333333332928</v>
      </c>
      <c r="B681" s="44">
        <f t="shared" si="1266"/>
        <v>90133.333333332921</v>
      </c>
      <c r="C681" s="52">
        <f t="shared" si="1200"/>
        <v>133.33333333333334</v>
      </c>
      <c r="D681" s="50">
        <f t="shared" si="1201"/>
        <v>4</v>
      </c>
      <c r="E681" s="44">
        <f t="shared" si="1202"/>
        <v>4.13</v>
      </c>
      <c r="F681" s="47">
        <f t="shared" si="1203"/>
        <v>0.02</v>
      </c>
      <c r="G681" s="52">
        <f t="shared" si="1267"/>
        <v>2.4046225095622192E-2</v>
      </c>
      <c r="H681" s="57">
        <f t="shared" si="1268"/>
        <v>806.40325323993443</v>
      </c>
      <c r="I681" s="52">
        <f t="shared" si="1269"/>
        <v>0</v>
      </c>
      <c r="J681" s="54">
        <f t="shared" si="1270"/>
        <v>2704.4968732611896</v>
      </c>
      <c r="K681" s="46">
        <f t="shared" si="1313"/>
        <v>2704.4968732611896</v>
      </c>
      <c r="L681" s="80">
        <f t="shared" si="1204"/>
        <v>0</v>
      </c>
      <c r="M681" s="142">
        <f t="shared" si="1205"/>
        <v>0</v>
      </c>
      <c r="N681" s="60">
        <f t="shared" si="1206"/>
        <v>4.13</v>
      </c>
      <c r="O681" s="53">
        <f t="shared" si="1207"/>
        <v>0</v>
      </c>
      <c r="P681" s="58">
        <f t="shared" si="1271"/>
        <v>2.8206420388043005</v>
      </c>
      <c r="Q681" s="49">
        <f t="shared" si="1208"/>
        <v>2.8206420388043005</v>
      </c>
      <c r="R681" s="143">
        <f t="shared" si="1209"/>
        <v>0.02</v>
      </c>
      <c r="S681" s="51">
        <f t="shared" si="1272"/>
        <v>1.8606035596553831E-2</v>
      </c>
      <c r="T681" s="57">
        <f t="shared" si="1273"/>
        <v>829.37008236744714</v>
      </c>
      <c r="U681" s="53">
        <f t="shared" si="1210"/>
        <v>0</v>
      </c>
      <c r="V681" s="58">
        <f t="shared" si="1274"/>
        <v>2.8261259976897306</v>
      </c>
      <c r="W681" s="49">
        <f t="shared" si="1211"/>
        <v>2.8261259976897306</v>
      </c>
      <c r="X681" s="143">
        <f t="shared" si="1212"/>
        <v>0.02</v>
      </c>
      <c r="Y681" s="51">
        <f t="shared" si="1275"/>
        <v>1.8011213815298077E-2</v>
      </c>
      <c r="Z681" s="57">
        <f t="shared" si="1276"/>
        <v>811.46190666087159</v>
      </c>
      <c r="AA681" s="53">
        <f t="shared" si="1213"/>
        <v>0</v>
      </c>
      <c r="AB681" s="58">
        <f t="shared" si="1277"/>
        <v>2.821673753001499</v>
      </c>
      <c r="AC681" s="49">
        <f t="shared" si="1214"/>
        <v>2.821673753001499</v>
      </c>
      <c r="AD681" s="143">
        <f t="shared" si="1215"/>
        <v>0.02</v>
      </c>
      <c r="AE681" s="49">
        <f t="shared" si="1314"/>
        <v>1.7958523966449078E-2</v>
      </c>
      <c r="AF681" s="57">
        <f t="shared" si="1278"/>
        <v>808.31721865830616</v>
      </c>
      <c r="AG681" s="53">
        <f t="shared" si="1216"/>
        <v>0</v>
      </c>
      <c r="AH681" s="58">
        <f t="shared" si="1279"/>
        <v>2.8210206617679883</v>
      </c>
      <c r="AI681" s="49">
        <f t="shared" si="1217"/>
        <v>2.8210206617679883</v>
      </c>
      <c r="AJ681" s="143">
        <f t="shared" si="1218"/>
        <v>0.02</v>
      </c>
      <c r="AK681" s="51">
        <f t="shared" si="1280"/>
        <v>1.795908229131048E-2</v>
      </c>
      <c r="AL681" s="57">
        <f t="shared" si="1281"/>
        <v>807.99477440200599</v>
      </c>
      <c r="AM681" s="53">
        <f t="shared" si="1219"/>
        <v>0</v>
      </c>
      <c r="AN681" s="58">
        <f t="shared" si="1282"/>
        <v>2.8209558748668231</v>
      </c>
      <c r="AO681" s="49">
        <f t="shared" si="1220"/>
        <v>2.8209558748668231</v>
      </c>
      <c r="AP681" s="143">
        <f t="shared" si="1221"/>
        <v>0.02</v>
      </c>
      <c r="AQ681" s="51">
        <f t="shared" si="1283"/>
        <v>1.7959377941042676E-2</v>
      </c>
      <c r="AR681" s="57">
        <f t="shared" si="1284"/>
        <v>807.96656342333506</v>
      </c>
      <c r="AS681" s="44">
        <f t="shared" si="1222"/>
        <v>4868.094371870141</v>
      </c>
      <c r="AT681" s="44">
        <f t="shared" si="1223"/>
        <v>1947.2377487480564</v>
      </c>
      <c r="AU681" s="44">
        <f t="shared" si="1224"/>
        <v>1217.0235929675353</v>
      </c>
      <c r="AV681" s="47">
        <f t="shared" si="1225"/>
        <v>0.80440116541413154</v>
      </c>
      <c r="AW681" s="47">
        <f t="shared" si="1226"/>
        <v>3.6407114692170386</v>
      </c>
      <c r="AX681" s="86">
        <f t="shared" si="1227"/>
        <v>39.771755382946424</v>
      </c>
      <c r="AY681" s="86">
        <f t="shared" si="1228"/>
        <v>4.4735238181630601</v>
      </c>
      <c r="AZ681" s="10">
        <f t="shared" si="1285"/>
        <v>4.4735238181630601</v>
      </c>
      <c r="BA681" s="44">
        <f t="shared" si="1229"/>
        <v>4.4735238181630601</v>
      </c>
      <c r="BB681" s="9">
        <f t="shared" si="1230"/>
        <v>4.4735238181630601</v>
      </c>
      <c r="BC681" s="45">
        <f t="shared" si="1319"/>
        <v>596.46984242174142</v>
      </c>
      <c r="BD681" s="9">
        <f t="shared" si="1231"/>
        <v>4.4735238181630601</v>
      </c>
      <c r="BE681" s="45">
        <f t="shared" si="1315"/>
        <v>596.46984242174142</v>
      </c>
      <c r="BF681" s="9">
        <f t="shared" si="1232"/>
        <v>4.4735238181630601</v>
      </c>
      <c r="BG681" s="45">
        <f t="shared" si="1316"/>
        <v>596.46984242174142</v>
      </c>
      <c r="BH681" s="58"/>
      <c r="BI681" s="58"/>
      <c r="BJ681" s="58">
        <f t="shared" si="1286"/>
        <v>-4.4735238181630601</v>
      </c>
      <c r="BK681" s="97"/>
      <c r="BL681" s="44"/>
      <c r="BM681" s="82">
        <f t="shared" si="1287"/>
        <v>67.599999999999994</v>
      </c>
      <c r="BN681" s="86">
        <f t="shared" si="1288"/>
        <v>67600</v>
      </c>
      <c r="BO681" s="86">
        <f t="shared" si="1289"/>
        <v>100</v>
      </c>
      <c r="BP681" s="84">
        <f t="shared" si="1233"/>
        <v>4</v>
      </c>
      <c r="BQ681" s="84">
        <f t="shared" si="1234"/>
        <v>4.13</v>
      </c>
      <c r="BR681" s="84">
        <f t="shared" si="1235"/>
        <v>0.02</v>
      </c>
      <c r="BS681" s="84">
        <f t="shared" si="1290"/>
        <v>3.1893943074937738E-2</v>
      </c>
      <c r="BT681" s="84">
        <f t="shared" si="1291"/>
        <v>1032.8845907334426</v>
      </c>
      <c r="BU681" s="84">
        <f t="shared" si="1292"/>
        <v>0</v>
      </c>
      <c r="BV681" s="83">
        <f t="shared" si="1293"/>
        <v>1951.8946811443891</v>
      </c>
      <c r="BW681" s="81">
        <f t="shared" si="1317"/>
        <v>1951.8946811443891</v>
      </c>
      <c r="BX681" s="83">
        <f t="shared" si="1236"/>
        <v>0</v>
      </c>
      <c r="BY681" s="141">
        <f t="shared" si="1237"/>
        <v>0</v>
      </c>
      <c r="BZ681" s="83">
        <f t="shared" si="1238"/>
        <v>4.13</v>
      </c>
      <c r="CA681" s="83">
        <f t="shared" si="1239"/>
        <v>0</v>
      </c>
      <c r="CB681" s="83">
        <f t="shared" si="1294"/>
        <v>2.9156570218520663</v>
      </c>
      <c r="CC681" s="83">
        <f t="shared" si="1240"/>
        <v>2.9156570218520663</v>
      </c>
      <c r="CD681" s="143">
        <f t="shared" si="1241"/>
        <v>0.02</v>
      </c>
      <c r="CE681" s="83">
        <f t="shared" si="1295"/>
        <v>1.7686523213569991E-2</v>
      </c>
      <c r="CF681" s="84">
        <f t="shared" si="1296"/>
        <v>1011.2794679090613</v>
      </c>
      <c r="CG681" s="83">
        <f t="shared" si="1242"/>
        <v>0</v>
      </c>
      <c r="CH681" s="83">
        <f t="shared" si="1297"/>
        <v>2.8932083589549737</v>
      </c>
      <c r="CI681" s="83">
        <f t="shared" si="1243"/>
        <v>2.8932083589549737</v>
      </c>
      <c r="CJ681" s="143">
        <f t="shared" si="1244"/>
        <v>0.02</v>
      </c>
      <c r="CK681" s="83">
        <f t="shared" si="1298"/>
        <v>1.6878910799758718E-2</v>
      </c>
      <c r="CL681" s="84">
        <f t="shared" si="1299"/>
        <v>948.88659635911813</v>
      </c>
      <c r="CM681" s="83">
        <f t="shared" si="1245"/>
        <v>0</v>
      </c>
      <c r="CN681" s="83">
        <f t="shared" si="1300"/>
        <v>2.838320277416055</v>
      </c>
      <c r="CO681" s="83">
        <f t="shared" si="1246"/>
        <v>2.838320277416055</v>
      </c>
      <c r="CP681" s="143">
        <f t="shared" si="1247"/>
        <v>0.02</v>
      </c>
      <c r="CQ681" s="83">
        <f t="shared" si="1301"/>
        <v>1.7038564504284016E-2</v>
      </c>
      <c r="CR681" s="84">
        <f t="shared" si="1302"/>
        <v>937.66632918353071</v>
      </c>
      <c r="CS681" s="83">
        <f t="shared" si="1248"/>
        <v>0</v>
      </c>
      <c r="CT681" s="83">
        <f t="shared" si="1303"/>
        <v>2.83001392082264</v>
      </c>
      <c r="CU681" s="83">
        <f t="shared" si="1249"/>
        <v>2.83001392082264</v>
      </c>
      <c r="CV681" s="143">
        <f t="shared" si="1250"/>
        <v>0.02</v>
      </c>
      <c r="CW681" s="83">
        <f t="shared" si="1304"/>
        <v>1.706652698718408E-2</v>
      </c>
      <c r="CX681" s="84">
        <f t="shared" si="1305"/>
        <v>936.62815031743423</v>
      </c>
      <c r="CY681" s="83">
        <f t="shared" si="1251"/>
        <v>0</v>
      </c>
      <c r="CZ681" s="83">
        <f t="shared" si="1306"/>
        <v>2.8292694543679047</v>
      </c>
      <c r="DA681" s="83">
        <f t="shared" si="1252"/>
        <v>2.8292694543679047</v>
      </c>
      <c r="DB681" s="143">
        <f t="shared" si="1253"/>
        <v>0.02</v>
      </c>
      <c r="DC681" s="83">
        <f t="shared" si="1307"/>
        <v>1.7067446767326012E-2</v>
      </c>
      <c r="DD681" s="84">
        <f t="shared" si="1308"/>
        <v>936.586572501055</v>
      </c>
      <c r="DE681" s="86">
        <f t="shared" si="1254"/>
        <v>3513.4104260599006</v>
      </c>
      <c r="DF681" s="86">
        <f t="shared" si="1255"/>
        <v>1405.3641704239601</v>
      </c>
      <c r="DG681" s="86">
        <f t="shared" si="1256"/>
        <v>878.35260651497515</v>
      </c>
      <c r="DH681" s="86">
        <f t="shared" si="1257"/>
        <v>0.1410398538315665</v>
      </c>
      <c r="DI681" s="86">
        <f t="shared" si="1258"/>
        <v>0.19264181784314022</v>
      </c>
      <c r="DJ681" s="86">
        <f t="shared" si="1259"/>
        <v>5.3221099617468708</v>
      </c>
      <c r="DK681" s="86">
        <f t="shared" si="1260"/>
        <v>-647.34406098183626</v>
      </c>
      <c r="DL681" s="86">
        <f t="shared" si="1318"/>
        <v>-647.34406098183626</v>
      </c>
      <c r="DM681" s="86">
        <f t="shared" si="1261"/>
        <v>-647.34406098183626</v>
      </c>
      <c r="DN681" s="85">
        <f t="shared" si="1262"/>
        <v>0</v>
      </c>
      <c r="DO681" s="85">
        <f t="shared" si="1309"/>
        <v>0</v>
      </c>
      <c r="DP681" s="85">
        <f t="shared" si="1263"/>
        <v>0</v>
      </c>
      <c r="DQ681" s="85">
        <f t="shared" si="1310"/>
        <v>0</v>
      </c>
      <c r="DR681" s="85">
        <f t="shared" si="1264"/>
        <v>0</v>
      </c>
      <c r="DS681" s="85">
        <f t="shared" si="1311"/>
        <v>0</v>
      </c>
      <c r="DT681" s="81"/>
      <c r="DU681" s="81"/>
      <c r="DV681" s="81">
        <f t="shared" si="1312"/>
        <v>0</v>
      </c>
      <c r="DW681" s="100"/>
    </row>
    <row r="682" spans="1:127" x14ac:dyDescent="0.2">
      <c r="A682" s="59">
        <f t="shared" si="1265"/>
        <v>90.266666666666254</v>
      </c>
      <c r="B682" s="44">
        <f t="shared" si="1266"/>
        <v>90266.66666666625</v>
      </c>
      <c r="C682" s="52">
        <f t="shared" si="1200"/>
        <v>133.33333333333334</v>
      </c>
      <c r="D682" s="50">
        <f t="shared" si="1201"/>
        <v>4</v>
      </c>
      <c r="E682" s="44">
        <f t="shared" si="1202"/>
        <v>4.13</v>
      </c>
      <c r="F682" s="47">
        <f t="shared" si="1203"/>
        <v>0.02</v>
      </c>
      <c r="G682" s="52">
        <f t="shared" si="1267"/>
        <v>2.4043558428955523E-2</v>
      </c>
      <c r="H682" s="57">
        <f t="shared" si="1268"/>
        <v>807.17952093201802</v>
      </c>
      <c r="I682" s="52">
        <f t="shared" si="1269"/>
        <v>0</v>
      </c>
      <c r="J682" s="54">
        <f t="shared" si="1270"/>
        <v>2708.8132732611894</v>
      </c>
      <c r="K682" s="46">
        <f t="shared" si="1313"/>
        <v>2708.8132732611894</v>
      </c>
      <c r="L682" s="80">
        <f t="shared" si="1204"/>
        <v>0</v>
      </c>
      <c r="M682" s="142">
        <f t="shared" si="1205"/>
        <v>0</v>
      </c>
      <c r="N682" s="60">
        <f t="shared" si="1206"/>
        <v>4.13</v>
      </c>
      <c r="O682" s="53">
        <f t="shared" si="1207"/>
        <v>0</v>
      </c>
      <c r="P682" s="58">
        <f t="shared" si="1271"/>
        <v>2.8210935065363727</v>
      </c>
      <c r="Q682" s="49">
        <f t="shared" si="1208"/>
        <v>2.8210935065363727</v>
      </c>
      <c r="R682" s="143">
        <f t="shared" si="1209"/>
        <v>0.02</v>
      </c>
      <c r="S682" s="51">
        <f t="shared" si="1272"/>
        <v>1.8603368929887162E-2</v>
      </c>
      <c r="T682" s="57">
        <f t="shared" si="1273"/>
        <v>830.24953709240083</v>
      </c>
      <c r="U682" s="53">
        <f t="shared" si="1210"/>
        <v>0</v>
      </c>
      <c r="V682" s="58">
        <f t="shared" si="1274"/>
        <v>2.8266731783317414</v>
      </c>
      <c r="W682" s="49">
        <f t="shared" si="1211"/>
        <v>2.8266731783317414</v>
      </c>
      <c r="X682" s="143">
        <f t="shared" si="1212"/>
        <v>0.02</v>
      </c>
      <c r="Y682" s="51">
        <f t="shared" si="1275"/>
        <v>1.8008547148631409E-2</v>
      </c>
      <c r="Z682" s="57">
        <f t="shared" si="1276"/>
        <v>812.31159184814157</v>
      </c>
      <c r="AA682" s="53">
        <f t="shared" si="1213"/>
        <v>0</v>
      </c>
      <c r="AB682" s="58">
        <f t="shared" si="1277"/>
        <v>2.8221557454038235</v>
      </c>
      <c r="AC682" s="49">
        <f t="shared" si="1214"/>
        <v>2.8221557454038235</v>
      </c>
      <c r="AD682" s="143">
        <f t="shared" si="1215"/>
        <v>0.02</v>
      </c>
      <c r="AE682" s="49">
        <f t="shared" si="1314"/>
        <v>1.7955857299782409E-2</v>
      </c>
      <c r="AF682" s="57">
        <f t="shared" si="1278"/>
        <v>809.16575477339336</v>
      </c>
      <c r="AG682" s="53">
        <f t="shared" si="1216"/>
        <v>0</v>
      </c>
      <c r="AH682" s="58">
        <f t="shared" si="1279"/>
        <v>2.8214924426331622</v>
      </c>
      <c r="AI682" s="49">
        <f t="shared" si="1217"/>
        <v>2.8214924426331622</v>
      </c>
      <c r="AJ682" s="143">
        <f t="shared" si="1218"/>
        <v>0.02</v>
      </c>
      <c r="AK682" s="51">
        <f t="shared" si="1280"/>
        <v>1.7956415624643812E-2</v>
      </c>
      <c r="AL682" s="57">
        <f t="shared" si="1281"/>
        <v>808.84353334949617</v>
      </c>
      <c r="AM682" s="53">
        <f t="shared" si="1219"/>
        <v>0</v>
      </c>
      <c r="AN682" s="58">
        <f t="shared" si="1282"/>
        <v>2.8214266790877001</v>
      </c>
      <c r="AO682" s="49">
        <f t="shared" si="1220"/>
        <v>2.8214266790877001</v>
      </c>
      <c r="AP682" s="143">
        <f t="shared" si="1221"/>
        <v>0.02</v>
      </c>
      <c r="AQ682" s="51">
        <f t="shared" si="1283"/>
        <v>1.7956711274376008E-2</v>
      </c>
      <c r="AR682" s="57">
        <f t="shared" si="1284"/>
        <v>808.81535583764662</v>
      </c>
      <c r="AS682" s="44">
        <f t="shared" si="1222"/>
        <v>4875.8638918701408</v>
      </c>
      <c r="AT682" s="44">
        <f t="shared" si="1223"/>
        <v>1950.3455567480562</v>
      </c>
      <c r="AU682" s="44">
        <f t="shared" si="1224"/>
        <v>1218.9659729675352</v>
      </c>
      <c r="AV682" s="47">
        <f t="shared" si="1225"/>
        <v>0.80045290662933144</v>
      </c>
      <c r="AW682" s="47">
        <f t="shared" si="1226"/>
        <v>3.6071923975165987</v>
      </c>
      <c r="AX682" s="86">
        <f t="shared" si="1227"/>
        <v>39.185877633082896</v>
      </c>
      <c r="AY682" s="86">
        <f t="shared" si="1228"/>
        <v>4.2759036818309104</v>
      </c>
      <c r="AZ682" s="10">
        <f t="shared" si="1285"/>
        <v>4.2759036818309104</v>
      </c>
      <c r="BA682" s="44">
        <f t="shared" si="1229"/>
        <v>4.2759036818309104</v>
      </c>
      <c r="BB682" s="9">
        <f t="shared" si="1230"/>
        <v>4.2759036818309104</v>
      </c>
      <c r="BC682" s="45">
        <f t="shared" si="1319"/>
        <v>570.12049091078813</v>
      </c>
      <c r="BD682" s="9">
        <f t="shared" si="1231"/>
        <v>4.2759036818309104</v>
      </c>
      <c r="BE682" s="45">
        <f t="shared" si="1315"/>
        <v>570.12049091078813</v>
      </c>
      <c r="BF682" s="9">
        <f t="shared" si="1232"/>
        <v>4.2759036818309104</v>
      </c>
      <c r="BG682" s="45">
        <f t="shared" si="1316"/>
        <v>570.12049091078813</v>
      </c>
      <c r="BH682" s="58"/>
      <c r="BI682" s="58"/>
      <c r="BJ682" s="58">
        <f t="shared" si="1286"/>
        <v>-4.2759036818309104</v>
      </c>
      <c r="BK682" s="97"/>
      <c r="BL682" s="44"/>
      <c r="BM682" s="82">
        <f t="shared" si="1287"/>
        <v>67.7</v>
      </c>
      <c r="BN682" s="86">
        <f t="shared" si="1288"/>
        <v>67700</v>
      </c>
      <c r="BO682" s="86">
        <f t="shared" si="1289"/>
        <v>100</v>
      </c>
      <c r="BP682" s="84">
        <f t="shared" si="1233"/>
        <v>4</v>
      </c>
      <c r="BQ682" s="84">
        <f t="shared" si="1234"/>
        <v>4.13</v>
      </c>
      <c r="BR682" s="84">
        <f t="shared" si="1235"/>
        <v>0.02</v>
      </c>
      <c r="BS682" s="84">
        <f t="shared" si="1290"/>
        <v>3.1891943074937736E-2</v>
      </c>
      <c r="BT682" s="84">
        <f t="shared" si="1291"/>
        <v>1033.6568169580173</v>
      </c>
      <c r="BU682" s="84">
        <f t="shared" si="1292"/>
        <v>0</v>
      </c>
      <c r="BV682" s="83">
        <f t="shared" si="1293"/>
        <v>1955.1319811443891</v>
      </c>
      <c r="BW682" s="81">
        <f t="shared" si="1317"/>
        <v>1955.1319811443891</v>
      </c>
      <c r="BX682" s="83">
        <f t="shared" si="1236"/>
        <v>0</v>
      </c>
      <c r="BY682" s="141">
        <f t="shared" si="1237"/>
        <v>0</v>
      </c>
      <c r="BZ682" s="83">
        <f t="shared" si="1238"/>
        <v>4.13</v>
      </c>
      <c r="CA682" s="83">
        <f t="shared" si="1239"/>
        <v>0</v>
      </c>
      <c r="CB682" s="83">
        <f t="shared" si="1294"/>
        <v>2.9166965714223538</v>
      </c>
      <c r="CC682" s="83">
        <f t="shared" si="1240"/>
        <v>2.9166965714223538</v>
      </c>
      <c r="CD682" s="143">
        <f t="shared" si="1241"/>
        <v>0.02</v>
      </c>
      <c r="CE682" s="83">
        <f t="shared" si="1295"/>
        <v>1.7684523213569992E-2</v>
      </c>
      <c r="CF682" s="84">
        <f t="shared" si="1296"/>
        <v>1011.8860386778802</v>
      </c>
      <c r="CG682" s="83">
        <f t="shared" si="1242"/>
        <v>0</v>
      </c>
      <c r="CH682" s="83">
        <f t="shared" si="1297"/>
        <v>2.8940204583903317</v>
      </c>
      <c r="CI682" s="83">
        <f t="shared" si="1243"/>
        <v>2.8940204583903317</v>
      </c>
      <c r="CJ682" s="143">
        <f t="shared" si="1244"/>
        <v>0.02</v>
      </c>
      <c r="CK682" s="83">
        <f t="shared" si="1298"/>
        <v>1.6876910799758719E-2</v>
      </c>
      <c r="CL682" s="84">
        <f t="shared" si="1299"/>
        <v>949.46995948771951</v>
      </c>
      <c r="CM682" s="83">
        <f t="shared" si="1245"/>
        <v>0</v>
      </c>
      <c r="CN682" s="83">
        <f t="shared" si="1300"/>
        <v>2.8389764157237387</v>
      </c>
      <c r="CO682" s="83">
        <f t="shared" si="1246"/>
        <v>2.8389764157237387</v>
      </c>
      <c r="CP682" s="143">
        <f t="shared" si="1247"/>
        <v>0.02</v>
      </c>
      <c r="CQ682" s="83">
        <f t="shared" si="1301"/>
        <v>1.7036564504284018E-2</v>
      </c>
      <c r="CR682" s="84">
        <f t="shared" si="1302"/>
        <v>938.26659845686993</v>
      </c>
      <c r="CS682" s="83">
        <f t="shared" si="1248"/>
        <v>0</v>
      </c>
      <c r="CT682" s="83">
        <f t="shared" si="1303"/>
        <v>2.8306584421807597</v>
      </c>
      <c r="CU682" s="83">
        <f t="shared" si="1249"/>
        <v>2.8306584421807597</v>
      </c>
      <c r="CV682" s="143">
        <f t="shared" si="1250"/>
        <v>0.02</v>
      </c>
      <c r="CW682" s="83">
        <f t="shared" si="1304"/>
        <v>1.7064526987184081E-2</v>
      </c>
      <c r="CX682" s="84">
        <f t="shared" si="1305"/>
        <v>937.23116950619578</v>
      </c>
      <c r="CY682" s="83">
        <f t="shared" si="1251"/>
        <v>0</v>
      </c>
      <c r="CZ682" s="83">
        <f t="shared" si="1306"/>
        <v>2.8299136791871926</v>
      </c>
      <c r="DA682" s="83">
        <f t="shared" si="1252"/>
        <v>2.8299136791871926</v>
      </c>
      <c r="DB682" s="143">
        <f t="shared" si="1253"/>
        <v>0.02</v>
      </c>
      <c r="DC682" s="83">
        <f t="shared" si="1307"/>
        <v>1.7065446767326013E-2</v>
      </c>
      <c r="DD682" s="84">
        <f t="shared" si="1308"/>
        <v>937.18978287187974</v>
      </c>
      <c r="DE682" s="86">
        <f t="shared" si="1254"/>
        <v>3519.2375660599</v>
      </c>
      <c r="DF682" s="86">
        <f t="shared" si="1255"/>
        <v>1407.6950264239601</v>
      </c>
      <c r="DG682" s="86">
        <f t="shared" si="1256"/>
        <v>879.809391514975</v>
      </c>
      <c r="DH682" s="86">
        <f t="shared" si="1257"/>
        <v>0.14069590656658124</v>
      </c>
      <c r="DI682" s="86">
        <f t="shared" si="1258"/>
        <v>0.19177977174245014</v>
      </c>
      <c r="DJ682" s="86">
        <f t="shared" si="1259"/>
        <v>5.2774571626155549</v>
      </c>
      <c r="DK682" s="86">
        <f t="shared" si="1260"/>
        <v>-649.62462740989668</v>
      </c>
      <c r="DL682" s="86">
        <f t="shared" si="1318"/>
        <v>-649.62462740989668</v>
      </c>
      <c r="DM682" s="86">
        <f t="shared" si="1261"/>
        <v>-649.62462740989668</v>
      </c>
      <c r="DN682" s="85">
        <f t="shared" si="1262"/>
        <v>0</v>
      </c>
      <c r="DO682" s="85">
        <f t="shared" si="1309"/>
        <v>0</v>
      </c>
      <c r="DP682" s="85">
        <f t="shared" si="1263"/>
        <v>0</v>
      </c>
      <c r="DQ682" s="85">
        <f t="shared" si="1310"/>
        <v>0</v>
      </c>
      <c r="DR682" s="85">
        <f t="shared" si="1264"/>
        <v>0</v>
      </c>
      <c r="DS682" s="85">
        <f t="shared" si="1311"/>
        <v>0</v>
      </c>
      <c r="DT682" s="81"/>
      <c r="DU682" s="81"/>
      <c r="DV682" s="81">
        <f t="shared" si="1312"/>
        <v>0</v>
      </c>
      <c r="DW682" s="100"/>
    </row>
    <row r="683" spans="1:127" x14ac:dyDescent="0.2">
      <c r="A683" s="59">
        <f t="shared" si="1265"/>
        <v>90.399999999999579</v>
      </c>
      <c r="B683" s="44">
        <f t="shared" si="1266"/>
        <v>90399.999999999578</v>
      </c>
      <c r="C683" s="52">
        <f t="shared" si="1200"/>
        <v>133.33333333333334</v>
      </c>
      <c r="D683" s="50">
        <f t="shared" si="1201"/>
        <v>4</v>
      </c>
      <c r="E683" s="44">
        <f t="shared" si="1202"/>
        <v>4.13</v>
      </c>
      <c r="F683" s="47">
        <f t="shared" si="1203"/>
        <v>0.02</v>
      </c>
      <c r="G683" s="52">
        <f t="shared" si="1267"/>
        <v>2.4040891762288855E-2</v>
      </c>
      <c r="H683" s="57">
        <f t="shared" si="1268"/>
        <v>807.95570253316805</v>
      </c>
      <c r="I683" s="52">
        <f t="shared" si="1269"/>
        <v>0</v>
      </c>
      <c r="J683" s="54">
        <f t="shared" si="1270"/>
        <v>2713.1296732611895</v>
      </c>
      <c r="K683" s="46">
        <f t="shared" si="1313"/>
        <v>2713.1296732611895</v>
      </c>
      <c r="L683" s="80">
        <f t="shared" si="1204"/>
        <v>0</v>
      </c>
      <c r="M683" s="142">
        <f t="shared" si="1205"/>
        <v>0</v>
      </c>
      <c r="N683" s="60">
        <f t="shared" si="1206"/>
        <v>4.13</v>
      </c>
      <c r="O683" s="53">
        <f t="shared" si="1207"/>
        <v>0</v>
      </c>
      <c r="P683" s="58">
        <f t="shared" si="1271"/>
        <v>2.8215470920104333</v>
      </c>
      <c r="Q683" s="49">
        <f t="shared" si="1208"/>
        <v>2.8215470920104333</v>
      </c>
      <c r="R683" s="143">
        <f t="shared" si="1209"/>
        <v>0.02</v>
      </c>
      <c r="S683" s="51">
        <f t="shared" si="1272"/>
        <v>1.8600702263220494E-2</v>
      </c>
      <c r="T683" s="57">
        <f t="shared" si="1273"/>
        <v>831.12872504101972</v>
      </c>
      <c r="U683" s="53">
        <f t="shared" si="1210"/>
        <v>0</v>
      </c>
      <c r="V683" s="58">
        <f t="shared" si="1274"/>
        <v>2.8272230410195465</v>
      </c>
      <c r="W683" s="49">
        <f t="shared" si="1211"/>
        <v>2.8272230410195465</v>
      </c>
      <c r="X683" s="143">
        <f t="shared" si="1212"/>
        <v>0.02</v>
      </c>
      <c r="Y683" s="51">
        <f t="shared" si="1275"/>
        <v>1.8005880481964741E-2</v>
      </c>
      <c r="Z683" s="57">
        <f t="shared" si="1276"/>
        <v>813.16098676950878</v>
      </c>
      <c r="AA683" s="53">
        <f t="shared" si="1213"/>
        <v>0</v>
      </c>
      <c r="AB683" s="58">
        <f t="shared" si="1277"/>
        <v>2.8226402510423783</v>
      </c>
      <c r="AC683" s="49">
        <f t="shared" si="1214"/>
        <v>2.8226402510423783</v>
      </c>
      <c r="AD683" s="143">
        <f t="shared" si="1215"/>
        <v>0.02</v>
      </c>
      <c r="AE683" s="49">
        <f t="shared" si="1314"/>
        <v>1.7953190633115741E-2</v>
      </c>
      <c r="AF683" s="57">
        <f t="shared" si="1278"/>
        <v>810.01401998085362</v>
      </c>
      <c r="AG683" s="53">
        <f t="shared" si="1216"/>
        <v>0</v>
      </c>
      <c r="AH683" s="58">
        <f t="shared" si="1279"/>
        <v>2.8219667388664678</v>
      </c>
      <c r="AI683" s="49">
        <f t="shared" si="1217"/>
        <v>2.8219667388664678</v>
      </c>
      <c r="AJ683" s="143">
        <f t="shared" si="1218"/>
        <v>0.02</v>
      </c>
      <c r="AK683" s="51">
        <f t="shared" si="1280"/>
        <v>1.7953748957977144E-2</v>
      </c>
      <c r="AL683" s="57">
        <f t="shared" si="1281"/>
        <v>809.69202435943146</v>
      </c>
      <c r="AM683" s="53">
        <f t="shared" si="1219"/>
        <v>0</v>
      </c>
      <c r="AN683" s="58">
        <f t="shared" si="1282"/>
        <v>2.8219000012347166</v>
      </c>
      <c r="AO683" s="49">
        <f t="shared" si="1220"/>
        <v>2.8219000012347166</v>
      </c>
      <c r="AP683" s="143">
        <f t="shared" si="1221"/>
        <v>0.02</v>
      </c>
      <c r="AQ683" s="51">
        <f t="shared" si="1283"/>
        <v>1.795404460770934E-2</v>
      </c>
      <c r="AR683" s="57">
        <f t="shared" si="1284"/>
        <v>809.6638805963737</v>
      </c>
      <c r="AS683" s="44">
        <f t="shared" si="1222"/>
        <v>4883.6334118701416</v>
      </c>
      <c r="AT683" s="44">
        <f t="shared" si="1223"/>
        <v>1953.4533647480564</v>
      </c>
      <c r="AU683" s="44">
        <f t="shared" si="1224"/>
        <v>1220.9083529675354</v>
      </c>
      <c r="AV683" s="47">
        <f t="shared" si="1225"/>
        <v>0.79653140539038991</v>
      </c>
      <c r="AW683" s="47">
        <f t="shared" si="1226"/>
        <v>3.5740441598207409</v>
      </c>
      <c r="AX683" s="86">
        <f t="shared" si="1227"/>
        <v>38.609709125732664</v>
      </c>
      <c r="AY683" s="86">
        <f t="shared" si="1228"/>
        <v>4.0828827449104539</v>
      </c>
      <c r="AZ683" s="10">
        <f t="shared" si="1285"/>
        <v>4.0828827449104539</v>
      </c>
      <c r="BA683" s="44">
        <f t="shared" si="1229"/>
        <v>4.0828827449104539</v>
      </c>
      <c r="BB683" s="9">
        <f t="shared" si="1230"/>
        <v>4.0828827449104539</v>
      </c>
      <c r="BC683" s="45">
        <f t="shared" si="1319"/>
        <v>544.38436598806061</v>
      </c>
      <c r="BD683" s="9">
        <f t="shared" si="1231"/>
        <v>4.0828827449104539</v>
      </c>
      <c r="BE683" s="45">
        <f t="shared" si="1315"/>
        <v>544.38436598806061</v>
      </c>
      <c r="BF683" s="9">
        <f t="shared" si="1232"/>
        <v>4.0828827449104539</v>
      </c>
      <c r="BG683" s="45">
        <f t="shared" si="1316"/>
        <v>544.38436598806061</v>
      </c>
      <c r="BH683" s="58"/>
      <c r="BI683" s="58"/>
      <c r="BJ683" s="58">
        <f t="shared" si="1286"/>
        <v>-4.0828827449104539</v>
      </c>
      <c r="BK683" s="97"/>
      <c r="BL683" s="44"/>
      <c r="BM683" s="82">
        <f t="shared" si="1287"/>
        <v>67.8</v>
      </c>
      <c r="BN683" s="86">
        <f t="shared" si="1288"/>
        <v>67800</v>
      </c>
      <c r="BO683" s="86">
        <f t="shared" si="1289"/>
        <v>100</v>
      </c>
      <c r="BP683" s="84">
        <f t="shared" si="1233"/>
        <v>4</v>
      </c>
      <c r="BQ683" s="84">
        <f t="shared" si="1234"/>
        <v>4.13</v>
      </c>
      <c r="BR683" s="84">
        <f t="shared" si="1235"/>
        <v>0.02</v>
      </c>
      <c r="BS683" s="84">
        <f t="shared" si="1290"/>
        <v>3.1889943074937734E-2</v>
      </c>
      <c r="BT683" s="84">
        <f t="shared" si="1291"/>
        <v>1034.4289947564421</v>
      </c>
      <c r="BU683" s="84">
        <f t="shared" si="1292"/>
        <v>0</v>
      </c>
      <c r="BV683" s="83">
        <f t="shared" si="1293"/>
        <v>1958.3692811443891</v>
      </c>
      <c r="BW683" s="81">
        <f t="shared" si="1317"/>
        <v>1958.3692811443891</v>
      </c>
      <c r="BX683" s="83">
        <f t="shared" si="1236"/>
        <v>0</v>
      </c>
      <c r="BY683" s="141">
        <f t="shared" si="1237"/>
        <v>0</v>
      </c>
      <c r="BZ683" s="83">
        <f t="shared" si="1238"/>
        <v>4.13</v>
      </c>
      <c r="CA683" s="83">
        <f t="shared" si="1239"/>
        <v>0</v>
      </c>
      <c r="CB683" s="83">
        <f t="shared" si="1294"/>
        <v>2.9177382171225577</v>
      </c>
      <c r="CC683" s="83">
        <f t="shared" si="1240"/>
        <v>2.9177382171225577</v>
      </c>
      <c r="CD683" s="143">
        <f t="shared" si="1241"/>
        <v>0.02</v>
      </c>
      <c r="CE683" s="83">
        <f t="shared" si="1295"/>
        <v>1.7682523213569994E-2</v>
      </c>
      <c r="CF683" s="84">
        <f t="shared" si="1296"/>
        <v>1012.4923246860592</v>
      </c>
      <c r="CG683" s="83">
        <f t="shared" si="1242"/>
        <v>0</v>
      </c>
      <c r="CH683" s="83">
        <f t="shared" si="1297"/>
        <v>2.8948335721669727</v>
      </c>
      <c r="CI683" s="83">
        <f t="shared" si="1243"/>
        <v>2.8948335721669727</v>
      </c>
      <c r="CJ683" s="143">
        <f t="shared" si="1244"/>
        <v>0.02</v>
      </c>
      <c r="CK683" s="83">
        <f t="shared" si="1298"/>
        <v>1.6874910799758721E-2</v>
      </c>
      <c r="CL683" s="84">
        <f t="shared" si="1299"/>
        <v>950.05308980909763</v>
      </c>
      <c r="CM683" s="83">
        <f t="shared" si="1245"/>
        <v>0</v>
      </c>
      <c r="CN683" s="83">
        <f t="shared" si="1300"/>
        <v>2.8396335635711929</v>
      </c>
      <c r="CO683" s="83">
        <f t="shared" si="1246"/>
        <v>2.8396335635711929</v>
      </c>
      <c r="CP683" s="143">
        <f t="shared" si="1247"/>
        <v>0.02</v>
      </c>
      <c r="CQ683" s="83">
        <f t="shared" si="1301"/>
        <v>1.7034564504284019E-2</v>
      </c>
      <c r="CR683" s="84">
        <f t="shared" si="1302"/>
        <v>938.86665854930095</v>
      </c>
      <c r="CS683" s="83">
        <f t="shared" si="1248"/>
        <v>0</v>
      </c>
      <c r="CT683" s="83">
        <f t="shared" si="1303"/>
        <v>2.8313040716505586</v>
      </c>
      <c r="CU683" s="83">
        <f t="shared" si="1249"/>
        <v>2.8313040716505586</v>
      </c>
      <c r="CV683" s="143">
        <f t="shared" si="1250"/>
        <v>0.02</v>
      </c>
      <c r="CW683" s="83">
        <f t="shared" si="1304"/>
        <v>1.7062526987184082E-2</v>
      </c>
      <c r="CX683" s="84">
        <f t="shared" si="1305"/>
        <v>937.83398073671776</v>
      </c>
      <c r="CY683" s="83">
        <f t="shared" si="1251"/>
        <v>0</v>
      </c>
      <c r="CZ683" s="83">
        <f t="shared" si="1306"/>
        <v>2.8305590257647646</v>
      </c>
      <c r="DA683" s="83">
        <f t="shared" si="1252"/>
        <v>2.8305590257647646</v>
      </c>
      <c r="DB683" s="143">
        <f t="shared" si="1253"/>
        <v>0.02</v>
      </c>
      <c r="DC683" s="83">
        <f t="shared" si="1307"/>
        <v>1.7063446767326015E-2</v>
      </c>
      <c r="DD683" s="84">
        <f t="shared" si="1308"/>
        <v>937.79278524940196</v>
      </c>
      <c r="DE683" s="86">
        <f t="shared" si="1254"/>
        <v>3525.0647060599003</v>
      </c>
      <c r="DF683" s="86">
        <f t="shared" si="1255"/>
        <v>1410.02588242396</v>
      </c>
      <c r="DG683" s="86">
        <f t="shared" si="1256"/>
        <v>881.26617651497509</v>
      </c>
      <c r="DH683" s="86">
        <f t="shared" si="1257"/>
        <v>0.14035325750923611</v>
      </c>
      <c r="DI683" s="86">
        <f t="shared" si="1258"/>
        <v>0.19092273116685618</v>
      </c>
      <c r="DJ683" s="86">
        <f t="shared" si="1259"/>
        <v>5.2332381165986028</v>
      </c>
      <c r="DK683" s="86">
        <f t="shared" si="1260"/>
        <v>-651.90383947327553</v>
      </c>
      <c r="DL683" s="86">
        <f t="shared" si="1318"/>
        <v>-651.90383947327553</v>
      </c>
      <c r="DM683" s="86">
        <f t="shared" si="1261"/>
        <v>-651.90383947327553</v>
      </c>
      <c r="DN683" s="85">
        <f t="shared" si="1262"/>
        <v>0</v>
      </c>
      <c r="DO683" s="85">
        <f t="shared" si="1309"/>
        <v>0</v>
      </c>
      <c r="DP683" s="85">
        <f t="shared" si="1263"/>
        <v>0</v>
      </c>
      <c r="DQ683" s="85">
        <f t="shared" si="1310"/>
        <v>0</v>
      </c>
      <c r="DR683" s="85">
        <f t="shared" si="1264"/>
        <v>0</v>
      </c>
      <c r="DS683" s="85">
        <f t="shared" si="1311"/>
        <v>0</v>
      </c>
      <c r="DT683" s="81"/>
      <c r="DU683" s="81"/>
      <c r="DV683" s="81">
        <f t="shared" si="1312"/>
        <v>0</v>
      </c>
      <c r="DW683" s="100"/>
    </row>
    <row r="684" spans="1:127" x14ac:dyDescent="0.2">
      <c r="A684" s="59">
        <f t="shared" si="1265"/>
        <v>90.533333333332905</v>
      </c>
      <c r="B684" s="44">
        <f t="shared" si="1266"/>
        <v>90533.333333332906</v>
      </c>
      <c r="C684" s="52">
        <f t="shared" si="1200"/>
        <v>133.33333333333334</v>
      </c>
      <c r="D684" s="50">
        <f t="shared" si="1201"/>
        <v>4</v>
      </c>
      <c r="E684" s="44">
        <f t="shared" si="1202"/>
        <v>4.13</v>
      </c>
      <c r="F684" s="47">
        <f t="shared" si="1203"/>
        <v>0.02</v>
      </c>
      <c r="G684" s="52">
        <f t="shared" si="1267"/>
        <v>2.4038225095622187E-2</v>
      </c>
      <c r="H684" s="57">
        <f t="shared" si="1268"/>
        <v>808.73179804338452</v>
      </c>
      <c r="I684" s="52">
        <f t="shared" si="1269"/>
        <v>0</v>
      </c>
      <c r="J684" s="54">
        <f t="shared" si="1270"/>
        <v>2717.4460732611892</v>
      </c>
      <c r="K684" s="46">
        <f t="shared" si="1313"/>
        <v>2717.4460732611892</v>
      </c>
      <c r="L684" s="80">
        <f t="shared" si="1204"/>
        <v>0</v>
      </c>
      <c r="M684" s="142">
        <f t="shared" si="1205"/>
        <v>0</v>
      </c>
      <c r="N684" s="60">
        <f t="shared" si="1206"/>
        <v>4.13</v>
      </c>
      <c r="O684" s="53">
        <f t="shared" si="1207"/>
        <v>0</v>
      </c>
      <c r="P684" s="58">
        <f t="shared" si="1271"/>
        <v>2.8220027942228292</v>
      </c>
      <c r="Q684" s="49">
        <f t="shared" si="1208"/>
        <v>2.8220027942228292</v>
      </c>
      <c r="R684" s="143">
        <f t="shared" si="1209"/>
        <v>0.02</v>
      </c>
      <c r="S684" s="51">
        <f t="shared" si="1272"/>
        <v>1.8598035596553826E-2</v>
      </c>
      <c r="T684" s="57">
        <f t="shared" si="1273"/>
        <v>832.00764563899259</v>
      </c>
      <c r="U684" s="53">
        <f t="shared" si="1210"/>
        <v>0</v>
      </c>
      <c r="V684" s="58">
        <f t="shared" si="1274"/>
        <v>2.8277755826804722</v>
      </c>
      <c r="W684" s="49">
        <f t="shared" si="1211"/>
        <v>2.8277755826804722</v>
      </c>
      <c r="X684" s="143">
        <f t="shared" si="1212"/>
        <v>0.02</v>
      </c>
      <c r="Y684" s="51">
        <f t="shared" si="1275"/>
        <v>1.8003213815298073E-2</v>
      </c>
      <c r="Z684" s="57">
        <f t="shared" si="1276"/>
        <v>814.01009073182593</v>
      </c>
      <c r="AA684" s="53">
        <f t="shared" si="1213"/>
        <v>0</v>
      </c>
      <c r="AB684" s="58">
        <f t="shared" si="1277"/>
        <v>2.8231272666561775</v>
      </c>
      <c r="AC684" s="49">
        <f t="shared" si="1214"/>
        <v>2.8231272666561775</v>
      </c>
      <c r="AD684" s="143">
        <f t="shared" si="1215"/>
        <v>0.02</v>
      </c>
      <c r="AE684" s="49">
        <f t="shared" si="1314"/>
        <v>1.7950523966449073E-2</v>
      </c>
      <c r="AF684" s="57">
        <f t="shared" si="1278"/>
        <v>810.86201361816541</v>
      </c>
      <c r="AG684" s="53">
        <f t="shared" si="1216"/>
        <v>0</v>
      </c>
      <c r="AH684" s="58">
        <f t="shared" si="1279"/>
        <v>2.8224435473907312</v>
      </c>
      <c r="AI684" s="49">
        <f t="shared" si="1217"/>
        <v>2.8224435473907312</v>
      </c>
      <c r="AJ684" s="143">
        <f t="shared" si="1218"/>
        <v>0.02</v>
      </c>
      <c r="AK684" s="51">
        <f t="shared" si="1280"/>
        <v>1.7951082291310476E-2</v>
      </c>
      <c r="AL684" s="57">
        <f t="shared" si="1281"/>
        <v>810.54024676533436</v>
      </c>
      <c r="AM684" s="53">
        <f t="shared" si="1219"/>
        <v>0</v>
      </c>
      <c r="AN684" s="58">
        <f t="shared" si="1282"/>
        <v>2.8223758382556805</v>
      </c>
      <c r="AO684" s="49">
        <f t="shared" si="1220"/>
        <v>2.8223758382556805</v>
      </c>
      <c r="AP684" s="143">
        <f t="shared" si="1221"/>
        <v>0.02</v>
      </c>
      <c r="AQ684" s="51">
        <f t="shared" si="1283"/>
        <v>1.7951377941042672E-2</v>
      </c>
      <c r="AR684" s="57">
        <f t="shared" si="1284"/>
        <v>810.51213703194412</v>
      </c>
      <c r="AS684" s="44">
        <f t="shared" si="1222"/>
        <v>4891.4029318701405</v>
      </c>
      <c r="AT684" s="44">
        <f t="shared" si="1223"/>
        <v>1956.5611727480562</v>
      </c>
      <c r="AU684" s="44">
        <f t="shared" si="1224"/>
        <v>1222.8507329675351</v>
      </c>
      <c r="AV684" s="47">
        <f t="shared" si="1225"/>
        <v>0.7926364410583836</v>
      </c>
      <c r="AW684" s="47">
        <f t="shared" si="1226"/>
        <v>3.5412620558230548</v>
      </c>
      <c r="AX684" s="86">
        <f t="shared" si="1227"/>
        <v>38.043072670769469</v>
      </c>
      <c r="AY684" s="86">
        <f t="shared" si="1228"/>
        <v>3.8944515321148327</v>
      </c>
      <c r="AZ684" s="10">
        <f t="shared" si="1285"/>
        <v>3.8944515321148327</v>
      </c>
      <c r="BA684" s="44">
        <f t="shared" si="1229"/>
        <v>3.8944515321148327</v>
      </c>
      <c r="BB684" s="9">
        <f t="shared" si="1230"/>
        <v>3.8944515321148327</v>
      </c>
      <c r="BC684" s="45">
        <f t="shared" si="1319"/>
        <v>519.26020428197774</v>
      </c>
      <c r="BD684" s="9">
        <f t="shared" si="1231"/>
        <v>3.8944515321148327</v>
      </c>
      <c r="BE684" s="45">
        <f t="shared" si="1315"/>
        <v>519.26020428197774</v>
      </c>
      <c r="BF684" s="9">
        <f t="shared" si="1232"/>
        <v>3.8944515321148327</v>
      </c>
      <c r="BG684" s="45">
        <f t="shared" si="1316"/>
        <v>519.26020428197774</v>
      </c>
      <c r="BH684" s="58"/>
      <c r="BI684" s="58"/>
      <c r="BJ684" s="58">
        <f t="shared" si="1286"/>
        <v>-3.8944515321148327</v>
      </c>
      <c r="BK684" s="97"/>
      <c r="BL684" s="44"/>
      <c r="BM684" s="82">
        <f t="shared" si="1287"/>
        <v>67.900000000000006</v>
      </c>
      <c r="BN684" s="86">
        <f t="shared" si="1288"/>
        <v>67900</v>
      </c>
      <c r="BO684" s="86">
        <f t="shared" si="1289"/>
        <v>100</v>
      </c>
      <c r="BP684" s="84">
        <f t="shared" si="1233"/>
        <v>4</v>
      </c>
      <c r="BQ684" s="84">
        <f t="shared" si="1234"/>
        <v>4.13</v>
      </c>
      <c r="BR684" s="84">
        <f t="shared" si="1235"/>
        <v>0.02</v>
      </c>
      <c r="BS684" s="84">
        <f t="shared" si="1290"/>
        <v>3.1887943074937732E-2</v>
      </c>
      <c r="BT684" s="84">
        <f t="shared" si="1291"/>
        <v>1035.2011241287166</v>
      </c>
      <c r="BU684" s="84">
        <f t="shared" si="1292"/>
        <v>0</v>
      </c>
      <c r="BV684" s="83">
        <f t="shared" si="1293"/>
        <v>1961.6065811443891</v>
      </c>
      <c r="BW684" s="81">
        <f t="shared" si="1317"/>
        <v>1961.6065811443891</v>
      </c>
      <c r="BX684" s="83">
        <f t="shared" si="1236"/>
        <v>0</v>
      </c>
      <c r="BY684" s="141">
        <f t="shared" si="1237"/>
        <v>0</v>
      </c>
      <c r="BZ684" s="83">
        <f t="shared" si="1238"/>
        <v>4.13</v>
      </c>
      <c r="CA684" s="83">
        <f t="shared" si="1239"/>
        <v>0</v>
      </c>
      <c r="CB684" s="83">
        <f t="shared" si="1294"/>
        <v>2.9187819589039479</v>
      </c>
      <c r="CC684" s="83">
        <f t="shared" si="1240"/>
        <v>2.9187819589039479</v>
      </c>
      <c r="CD684" s="143">
        <f t="shared" si="1241"/>
        <v>0.02</v>
      </c>
      <c r="CE684" s="83">
        <f t="shared" si="1295"/>
        <v>1.7680523213569995E-2</v>
      </c>
      <c r="CF684" s="84">
        <f t="shared" si="1296"/>
        <v>1013.098325701154</v>
      </c>
      <c r="CG684" s="83">
        <f t="shared" si="1242"/>
        <v>0</v>
      </c>
      <c r="CH684" s="83">
        <f t="shared" si="1297"/>
        <v>2.8956476983323283</v>
      </c>
      <c r="CI684" s="83">
        <f t="shared" si="1243"/>
        <v>2.8956476983323283</v>
      </c>
      <c r="CJ684" s="143">
        <f t="shared" si="1244"/>
        <v>0.02</v>
      </c>
      <c r="CK684" s="83">
        <f t="shared" si="1298"/>
        <v>1.6872910799758722E-2</v>
      </c>
      <c r="CL684" s="84">
        <f t="shared" si="1299"/>
        <v>950.63598724962742</v>
      </c>
      <c r="CM684" s="83">
        <f t="shared" si="1245"/>
        <v>0</v>
      </c>
      <c r="CN684" s="83">
        <f t="shared" si="1300"/>
        <v>2.840291719525323</v>
      </c>
      <c r="CO684" s="83">
        <f t="shared" si="1246"/>
        <v>2.840291719525323</v>
      </c>
      <c r="CP684" s="143">
        <f t="shared" si="1247"/>
        <v>0.02</v>
      </c>
      <c r="CQ684" s="83">
        <f t="shared" si="1301"/>
        <v>1.7032564504284021E-2</v>
      </c>
      <c r="CR684" s="84">
        <f t="shared" si="1302"/>
        <v>939.46650934423462</v>
      </c>
      <c r="CS684" s="83">
        <f t="shared" si="1248"/>
        <v>0</v>
      </c>
      <c r="CT684" s="83">
        <f t="shared" si="1303"/>
        <v>2.8319508078746543</v>
      </c>
      <c r="CU684" s="83">
        <f t="shared" si="1249"/>
        <v>2.8319508078746543</v>
      </c>
      <c r="CV684" s="143">
        <f t="shared" si="1250"/>
        <v>0.02</v>
      </c>
      <c r="CW684" s="83">
        <f t="shared" si="1304"/>
        <v>1.7060526987184084E-2</v>
      </c>
      <c r="CX684" s="84">
        <f t="shared" si="1305"/>
        <v>938.43658386783386</v>
      </c>
      <c r="CY684" s="83">
        <f t="shared" si="1251"/>
        <v>0</v>
      </c>
      <c r="CZ684" s="83">
        <f t="shared" si="1306"/>
        <v>2.8312054927270709</v>
      </c>
      <c r="DA684" s="83">
        <f t="shared" si="1252"/>
        <v>2.8312054927270709</v>
      </c>
      <c r="DB684" s="143">
        <f t="shared" si="1253"/>
        <v>0.02</v>
      </c>
      <c r="DC684" s="83">
        <f t="shared" si="1307"/>
        <v>1.7061446767326016E-2</v>
      </c>
      <c r="DD684" s="84">
        <f t="shared" si="1308"/>
        <v>938.39557948940956</v>
      </c>
      <c r="DE684" s="86">
        <f t="shared" si="1254"/>
        <v>3530.8918460598998</v>
      </c>
      <c r="DF684" s="86">
        <f t="shared" si="1255"/>
        <v>1412.35673842396</v>
      </c>
      <c r="DG684" s="86">
        <f t="shared" si="1256"/>
        <v>882.72296151497494</v>
      </c>
      <c r="DH684" s="86">
        <f t="shared" si="1257"/>
        <v>0.14001190047857567</v>
      </c>
      <c r="DI684" s="86">
        <f t="shared" si="1258"/>
        <v>0.19007066152188881</v>
      </c>
      <c r="DJ684" s="86">
        <f t="shared" si="1259"/>
        <v>5.1894480949342512</v>
      </c>
      <c r="DK684" s="86">
        <f t="shared" si="1260"/>
        <v>-654.18169763871606</v>
      </c>
      <c r="DL684" s="86">
        <f t="shared" si="1318"/>
        <v>-654.18169763871606</v>
      </c>
      <c r="DM684" s="86">
        <f t="shared" si="1261"/>
        <v>-654.18169763871606</v>
      </c>
      <c r="DN684" s="85">
        <f t="shared" si="1262"/>
        <v>0</v>
      </c>
      <c r="DO684" s="85">
        <f t="shared" si="1309"/>
        <v>0</v>
      </c>
      <c r="DP684" s="85">
        <f t="shared" si="1263"/>
        <v>0</v>
      </c>
      <c r="DQ684" s="85">
        <f t="shared" si="1310"/>
        <v>0</v>
      </c>
      <c r="DR684" s="85">
        <f t="shared" si="1264"/>
        <v>0</v>
      </c>
      <c r="DS684" s="85">
        <f t="shared" si="1311"/>
        <v>0</v>
      </c>
      <c r="DT684" s="81"/>
      <c r="DU684" s="81"/>
      <c r="DV684" s="81">
        <f t="shared" si="1312"/>
        <v>0</v>
      </c>
      <c r="DW684" s="100"/>
    </row>
    <row r="685" spans="1:127" x14ac:dyDescent="0.2">
      <c r="A685" s="59">
        <f t="shared" si="1265"/>
        <v>90.666666666666231</v>
      </c>
      <c r="B685" s="44">
        <f t="shared" si="1266"/>
        <v>90666.666666666235</v>
      </c>
      <c r="C685" s="52">
        <f t="shared" si="1200"/>
        <v>133.33333333333334</v>
      </c>
      <c r="D685" s="50">
        <f t="shared" si="1201"/>
        <v>4</v>
      </c>
      <c r="E685" s="44">
        <f t="shared" si="1202"/>
        <v>4.13</v>
      </c>
      <c r="F685" s="47">
        <f t="shared" si="1203"/>
        <v>0.02</v>
      </c>
      <c r="G685" s="52">
        <f t="shared" si="1267"/>
        <v>2.4035558428955519E-2</v>
      </c>
      <c r="H685" s="57">
        <f t="shared" si="1268"/>
        <v>809.50780746266742</v>
      </c>
      <c r="I685" s="52">
        <f t="shared" si="1269"/>
        <v>0</v>
      </c>
      <c r="J685" s="54">
        <f t="shared" si="1270"/>
        <v>2721.7624732611889</v>
      </c>
      <c r="K685" s="46">
        <f t="shared" si="1313"/>
        <v>2721.7624732611889</v>
      </c>
      <c r="L685" s="80">
        <f t="shared" si="1204"/>
        <v>0</v>
      </c>
      <c r="M685" s="142">
        <f t="shared" si="1205"/>
        <v>0</v>
      </c>
      <c r="N685" s="60">
        <f t="shared" si="1206"/>
        <v>4.13</v>
      </c>
      <c r="O685" s="53">
        <f t="shared" si="1207"/>
        <v>0</v>
      </c>
      <c r="P685" s="58">
        <f t="shared" si="1271"/>
        <v>2.8224606121735225</v>
      </c>
      <c r="Q685" s="49">
        <f t="shared" si="1208"/>
        <v>2.8224606121735225</v>
      </c>
      <c r="R685" s="143">
        <f t="shared" si="1209"/>
        <v>0.02</v>
      </c>
      <c r="S685" s="51">
        <f t="shared" si="1272"/>
        <v>1.8595368929887158E-2</v>
      </c>
      <c r="T685" s="57">
        <f t="shared" si="1273"/>
        <v>832.88629831319929</v>
      </c>
      <c r="U685" s="53">
        <f t="shared" si="1210"/>
        <v>0</v>
      </c>
      <c r="V685" s="58">
        <f t="shared" si="1274"/>
        <v>2.8283308002413228</v>
      </c>
      <c r="W685" s="49">
        <f t="shared" si="1211"/>
        <v>2.8283308002413228</v>
      </c>
      <c r="X685" s="143">
        <f t="shared" si="1212"/>
        <v>0.02</v>
      </c>
      <c r="Y685" s="51">
        <f t="shared" si="1275"/>
        <v>1.8000547148631404E-2</v>
      </c>
      <c r="Z685" s="57">
        <f t="shared" si="1276"/>
        <v>814.85890304410054</v>
      </c>
      <c r="AA685" s="53">
        <f t="shared" si="1213"/>
        <v>0</v>
      </c>
      <c r="AB685" s="58">
        <f t="shared" si="1277"/>
        <v>2.823616788982612</v>
      </c>
      <c r="AC685" s="49">
        <f t="shared" si="1214"/>
        <v>2.823616788982612</v>
      </c>
      <c r="AD685" s="143">
        <f t="shared" si="1215"/>
        <v>0.02</v>
      </c>
      <c r="AE685" s="49">
        <f t="shared" si="1314"/>
        <v>1.7947857299782405E-2</v>
      </c>
      <c r="AF685" s="57">
        <f t="shared" si="1278"/>
        <v>811.70973502485333</v>
      </c>
      <c r="AG685" s="53">
        <f t="shared" si="1216"/>
        <v>0</v>
      </c>
      <c r="AH685" s="58">
        <f t="shared" si="1279"/>
        <v>2.8229228651273779</v>
      </c>
      <c r="AI685" s="49">
        <f t="shared" si="1217"/>
        <v>2.8229228651273779</v>
      </c>
      <c r="AJ685" s="143">
        <f t="shared" si="1218"/>
        <v>0.02</v>
      </c>
      <c r="AK685" s="51">
        <f t="shared" si="1280"/>
        <v>1.7948415624643808E-2</v>
      </c>
      <c r="AL685" s="57">
        <f t="shared" si="1281"/>
        <v>811.38819990270576</v>
      </c>
      <c r="AM685" s="53">
        <f t="shared" si="1219"/>
        <v>0</v>
      </c>
      <c r="AN685" s="58">
        <f t="shared" si="1282"/>
        <v>2.8228541870969126</v>
      </c>
      <c r="AO685" s="49">
        <f t="shared" si="1220"/>
        <v>2.8228541870969126</v>
      </c>
      <c r="AP685" s="143">
        <f t="shared" si="1221"/>
        <v>0.02</v>
      </c>
      <c r="AQ685" s="51">
        <f t="shared" si="1283"/>
        <v>1.7948711274376004E-2</v>
      </c>
      <c r="AR685" s="57">
        <f t="shared" si="1284"/>
        <v>811.36012447875669</v>
      </c>
      <c r="AS685" s="44">
        <f t="shared" si="1222"/>
        <v>4899.1724518701394</v>
      </c>
      <c r="AT685" s="44">
        <f t="shared" si="1223"/>
        <v>1959.6689807480557</v>
      </c>
      <c r="AU685" s="44">
        <f t="shared" si="1224"/>
        <v>1224.7931129675349</v>
      </c>
      <c r="AV685" s="47">
        <f t="shared" si="1225"/>
        <v>0.78876779510576311</v>
      </c>
      <c r="AW685" s="47">
        <f t="shared" si="1226"/>
        <v>3.5088414517322519</v>
      </c>
      <c r="AX685" s="86">
        <f t="shared" si="1227"/>
        <v>37.485794589294088</v>
      </c>
      <c r="AY685" s="86">
        <f t="shared" si="1228"/>
        <v>3.7106005753709437</v>
      </c>
      <c r="AZ685" s="10">
        <f t="shared" si="1285"/>
        <v>3.7106005753709437</v>
      </c>
      <c r="BA685" s="44">
        <f t="shared" si="1229"/>
        <v>3.7106005753709437</v>
      </c>
      <c r="BB685" s="9">
        <f t="shared" si="1230"/>
        <v>3.7106005753709437</v>
      </c>
      <c r="BC685" s="45">
        <f t="shared" si="1319"/>
        <v>494.74674338279254</v>
      </c>
      <c r="BD685" s="9">
        <f t="shared" si="1231"/>
        <v>3.7106005753709437</v>
      </c>
      <c r="BE685" s="45">
        <f t="shared" si="1315"/>
        <v>494.74674338279254</v>
      </c>
      <c r="BF685" s="9">
        <f t="shared" si="1232"/>
        <v>3.7106005753709437</v>
      </c>
      <c r="BG685" s="45">
        <f t="shared" si="1316"/>
        <v>494.74674338279254</v>
      </c>
      <c r="BH685" s="58"/>
      <c r="BI685" s="58"/>
      <c r="BJ685" s="58">
        <f t="shared" si="1286"/>
        <v>-3.7106005753709437</v>
      </c>
      <c r="BK685" s="97"/>
      <c r="BL685" s="44"/>
      <c r="BM685" s="82">
        <f t="shared" si="1287"/>
        <v>68</v>
      </c>
      <c r="BN685" s="86">
        <f t="shared" si="1288"/>
        <v>68000</v>
      </c>
      <c r="BO685" s="86">
        <f t="shared" si="1289"/>
        <v>100</v>
      </c>
      <c r="BP685" s="84">
        <f t="shared" si="1233"/>
        <v>4</v>
      </c>
      <c r="BQ685" s="84">
        <f t="shared" si="1234"/>
        <v>4.13</v>
      </c>
      <c r="BR685" s="84">
        <f t="shared" si="1235"/>
        <v>0.02</v>
      </c>
      <c r="BS685" s="84">
        <f t="shared" si="1290"/>
        <v>3.188594307493773E-2</v>
      </c>
      <c r="BT685" s="84">
        <f t="shared" si="1291"/>
        <v>1035.9732050748412</v>
      </c>
      <c r="BU685" s="84">
        <f t="shared" si="1292"/>
        <v>0</v>
      </c>
      <c r="BV685" s="83">
        <f t="shared" si="1293"/>
        <v>1964.8438811443891</v>
      </c>
      <c r="BW685" s="81">
        <f t="shared" si="1317"/>
        <v>1964.8438811443891</v>
      </c>
      <c r="BX685" s="83">
        <f t="shared" si="1236"/>
        <v>0</v>
      </c>
      <c r="BY685" s="141">
        <f t="shared" si="1237"/>
        <v>0</v>
      </c>
      <c r="BZ685" s="83">
        <f t="shared" si="1238"/>
        <v>4.13</v>
      </c>
      <c r="CA685" s="83">
        <f t="shared" si="1239"/>
        <v>0</v>
      </c>
      <c r="CB685" s="83">
        <f t="shared" si="1294"/>
        <v>2.9198277967190589</v>
      </c>
      <c r="CC685" s="83">
        <f t="shared" si="1240"/>
        <v>2.9198277967190589</v>
      </c>
      <c r="CD685" s="143">
        <f t="shared" si="1241"/>
        <v>0.02</v>
      </c>
      <c r="CE685" s="83">
        <f t="shared" si="1295"/>
        <v>1.7678523213569997E-2</v>
      </c>
      <c r="CF685" s="84">
        <f t="shared" si="1296"/>
        <v>1013.7040414915931</v>
      </c>
      <c r="CG685" s="83">
        <f t="shared" si="1242"/>
        <v>0</v>
      </c>
      <c r="CH685" s="83">
        <f t="shared" si="1297"/>
        <v>2.8964628349336818</v>
      </c>
      <c r="CI685" s="83">
        <f t="shared" si="1243"/>
        <v>2.8964628349336818</v>
      </c>
      <c r="CJ685" s="143">
        <f t="shared" si="1244"/>
        <v>0.02</v>
      </c>
      <c r="CK685" s="83">
        <f t="shared" si="1298"/>
        <v>1.6870910799758724E-2</v>
      </c>
      <c r="CL685" s="84">
        <f t="shared" si="1299"/>
        <v>951.21865173638366</v>
      </c>
      <c r="CM685" s="83">
        <f t="shared" si="1245"/>
        <v>0</v>
      </c>
      <c r="CN685" s="83">
        <f t="shared" si="1300"/>
        <v>2.84095088215396</v>
      </c>
      <c r="CO685" s="83">
        <f t="shared" si="1246"/>
        <v>2.84095088215396</v>
      </c>
      <c r="CP685" s="143">
        <f t="shared" si="1247"/>
        <v>0.02</v>
      </c>
      <c r="CQ685" s="83">
        <f t="shared" si="1301"/>
        <v>1.7030564504284022E-2</v>
      </c>
      <c r="CR685" s="84">
        <f t="shared" si="1302"/>
        <v>940.06615072568854</v>
      </c>
      <c r="CS685" s="83">
        <f t="shared" si="1248"/>
        <v>0</v>
      </c>
      <c r="CT685" s="83">
        <f t="shared" si="1303"/>
        <v>2.8325986494961248</v>
      </c>
      <c r="CU685" s="83">
        <f t="shared" si="1249"/>
        <v>2.8325986494961248</v>
      </c>
      <c r="CV685" s="143">
        <f t="shared" si="1250"/>
        <v>0.02</v>
      </c>
      <c r="CW685" s="83">
        <f t="shared" si="1304"/>
        <v>1.7058526987184085E-2</v>
      </c>
      <c r="CX685" s="84">
        <f t="shared" si="1305"/>
        <v>939.03897875900736</v>
      </c>
      <c r="CY685" s="83">
        <f t="shared" si="1251"/>
        <v>0</v>
      </c>
      <c r="CZ685" s="83">
        <f t="shared" si="1306"/>
        <v>2.8318530787008287</v>
      </c>
      <c r="DA685" s="83">
        <f t="shared" si="1252"/>
        <v>2.8318530787008287</v>
      </c>
      <c r="DB685" s="143">
        <f t="shared" si="1253"/>
        <v>0.02</v>
      </c>
      <c r="DC685" s="83">
        <f t="shared" si="1307"/>
        <v>1.7059446767326018E-2</v>
      </c>
      <c r="DD685" s="84">
        <f t="shared" si="1308"/>
        <v>938.9981654483289</v>
      </c>
      <c r="DE685" s="86">
        <f t="shared" si="1254"/>
        <v>3536.7189860599005</v>
      </c>
      <c r="DF685" s="86">
        <f t="shared" si="1255"/>
        <v>1414.6875944239603</v>
      </c>
      <c r="DG685" s="86">
        <f t="shared" si="1256"/>
        <v>884.17974651497514</v>
      </c>
      <c r="DH685" s="86">
        <f t="shared" si="1257"/>
        <v>0.13967182932853245</v>
      </c>
      <c r="DI685" s="86">
        <f t="shared" si="1258"/>
        <v>0.18922352848674218</v>
      </c>
      <c r="DJ685" s="86">
        <f t="shared" si="1259"/>
        <v>5.1460824256222741</v>
      </c>
      <c r="DK685" s="86">
        <f t="shared" si="1260"/>
        <v>-656.45820237431292</v>
      </c>
      <c r="DL685" s="86">
        <f t="shared" si="1318"/>
        <v>-656.45820237431292</v>
      </c>
      <c r="DM685" s="86">
        <f t="shared" si="1261"/>
        <v>-656.45820237431292</v>
      </c>
      <c r="DN685" s="85">
        <f t="shared" si="1262"/>
        <v>0</v>
      </c>
      <c r="DO685" s="85">
        <f t="shared" si="1309"/>
        <v>0</v>
      </c>
      <c r="DP685" s="85">
        <f t="shared" si="1263"/>
        <v>0</v>
      </c>
      <c r="DQ685" s="85">
        <f t="shared" si="1310"/>
        <v>0</v>
      </c>
      <c r="DR685" s="85">
        <f t="shared" si="1264"/>
        <v>0</v>
      </c>
      <c r="DS685" s="85">
        <f t="shared" si="1311"/>
        <v>0</v>
      </c>
      <c r="DT685" s="81"/>
      <c r="DU685" s="81"/>
      <c r="DV685" s="81">
        <f t="shared" si="1312"/>
        <v>0</v>
      </c>
      <c r="DW685" s="100"/>
    </row>
    <row r="686" spans="1:127" x14ac:dyDescent="0.2">
      <c r="A686" s="59">
        <f t="shared" si="1265"/>
        <v>90.799999999999571</v>
      </c>
      <c r="B686" s="44">
        <f t="shared" si="1266"/>
        <v>90799.999999999563</v>
      </c>
      <c r="C686" s="52">
        <f t="shared" si="1200"/>
        <v>133.33333333333334</v>
      </c>
      <c r="D686" s="50">
        <f t="shared" si="1201"/>
        <v>4</v>
      </c>
      <c r="E686" s="44">
        <f t="shared" si="1202"/>
        <v>4.13</v>
      </c>
      <c r="F686" s="47">
        <f t="shared" si="1203"/>
        <v>0.02</v>
      </c>
      <c r="G686" s="52">
        <f t="shared" si="1267"/>
        <v>2.4032891762288851E-2</v>
      </c>
      <c r="H686" s="57">
        <f t="shared" si="1268"/>
        <v>810.28373079101675</v>
      </c>
      <c r="I686" s="52">
        <f t="shared" si="1269"/>
        <v>0</v>
      </c>
      <c r="J686" s="54">
        <f t="shared" si="1270"/>
        <v>2726.0788732611891</v>
      </c>
      <c r="K686" s="46">
        <f t="shared" si="1313"/>
        <v>2726.0788732611891</v>
      </c>
      <c r="L686" s="80">
        <f t="shared" si="1204"/>
        <v>0</v>
      </c>
      <c r="M686" s="142">
        <f t="shared" si="1205"/>
        <v>0</v>
      </c>
      <c r="N686" s="60">
        <f t="shared" si="1206"/>
        <v>4.13</v>
      </c>
      <c r="O686" s="53">
        <f t="shared" si="1207"/>
        <v>0</v>
      </c>
      <c r="P686" s="58">
        <f t="shared" si="1271"/>
        <v>2.8229205448660721</v>
      </c>
      <c r="Q686" s="49">
        <f t="shared" si="1208"/>
        <v>2.8229205448660721</v>
      </c>
      <c r="R686" s="143">
        <f t="shared" si="1209"/>
        <v>0.02</v>
      </c>
      <c r="S686" s="51">
        <f t="shared" si="1272"/>
        <v>1.859270226322049E-2</v>
      </c>
      <c r="T686" s="57">
        <f t="shared" si="1273"/>
        <v>833.76468249171148</v>
      </c>
      <c r="U686" s="53">
        <f t="shared" si="1210"/>
        <v>0</v>
      </c>
      <c r="V686" s="58">
        <f t="shared" si="1274"/>
        <v>2.8288886906283657</v>
      </c>
      <c r="W686" s="49">
        <f t="shared" si="1211"/>
        <v>2.8288886906283657</v>
      </c>
      <c r="X686" s="143">
        <f t="shared" si="1212"/>
        <v>0.02</v>
      </c>
      <c r="Y686" s="51">
        <f t="shared" si="1275"/>
        <v>1.7997880481964736E-2</v>
      </c>
      <c r="Z686" s="57">
        <f t="shared" si="1276"/>
        <v>815.70742301749556</v>
      </c>
      <c r="AA686" s="53">
        <f t="shared" si="1213"/>
        <v>0</v>
      </c>
      <c r="AB686" s="58">
        <f t="shared" si="1277"/>
        <v>2.8241088147574569</v>
      </c>
      <c r="AC686" s="49">
        <f t="shared" si="1214"/>
        <v>2.8241088147574569</v>
      </c>
      <c r="AD686" s="143">
        <f t="shared" si="1215"/>
        <v>0.02</v>
      </c>
      <c r="AE686" s="49">
        <f t="shared" si="1314"/>
        <v>1.7945190633115737E-2</v>
      </c>
      <c r="AF686" s="57">
        <f t="shared" si="1278"/>
        <v>812.55718354248847</v>
      </c>
      <c r="AG686" s="53">
        <f t="shared" si="1216"/>
        <v>0</v>
      </c>
      <c r="AH686" s="58">
        <f t="shared" si="1279"/>
        <v>2.8234046889964381</v>
      </c>
      <c r="AI686" s="49">
        <f t="shared" si="1217"/>
        <v>2.8234046889964381</v>
      </c>
      <c r="AJ686" s="143">
        <f t="shared" si="1218"/>
        <v>0.02</v>
      </c>
      <c r="AK686" s="51">
        <f t="shared" si="1280"/>
        <v>1.794574895797714E-2</v>
      </c>
      <c r="AL686" s="57">
        <f t="shared" si="1281"/>
        <v>812.23588310902676</v>
      </c>
      <c r="AM686" s="53">
        <f t="shared" si="1219"/>
        <v>0</v>
      </c>
      <c r="AN686" s="58">
        <f t="shared" si="1282"/>
        <v>2.8233350447032608</v>
      </c>
      <c r="AO686" s="49">
        <f t="shared" si="1220"/>
        <v>2.8233350447032608</v>
      </c>
      <c r="AP686" s="143">
        <f t="shared" si="1221"/>
        <v>0.02</v>
      </c>
      <c r="AQ686" s="51">
        <f t="shared" si="1283"/>
        <v>1.7946044607709336E-2</v>
      </c>
      <c r="AR686" s="57">
        <f t="shared" si="1284"/>
        <v>812.20784227318291</v>
      </c>
      <c r="AS686" s="44">
        <f t="shared" si="1222"/>
        <v>4906.9419718701402</v>
      </c>
      <c r="AT686" s="44">
        <f t="shared" si="1223"/>
        <v>1962.7767887480559</v>
      </c>
      <c r="AU686" s="44">
        <f t="shared" si="1224"/>
        <v>1226.735492967535</v>
      </c>
      <c r="AV686" s="47">
        <f t="shared" si="1225"/>
        <v>0.78492525109353728</v>
      </c>
      <c r="AW686" s="47">
        <f t="shared" si="1226"/>
        <v>3.4767777792387689</v>
      </c>
      <c r="AX686" s="86">
        <f t="shared" si="1227"/>
        <v>36.937704638844821</v>
      </c>
      <c r="AY686" s="86">
        <f t="shared" si="1228"/>
        <v>3.5313204138549676</v>
      </c>
      <c r="AZ686" s="10">
        <f t="shared" si="1285"/>
        <v>3.5313204138549676</v>
      </c>
      <c r="BA686" s="44">
        <f t="shared" si="1229"/>
        <v>3.5313204138549676</v>
      </c>
      <c r="BB686" s="9">
        <f t="shared" si="1230"/>
        <v>3.5313204138549676</v>
      </c>
      <c r="BC686" s="45">
        <f t="shared" si="1319"/>
        <v>470.84272184732907</v>
      </c>
      <c r="BD686" s="9">
        <f t="shared" si="1231"/>
        <v>3.5313204138549676</v>
      </c>
      <c r="BE686" s="45">
        <f t="shared" si="1315"/>
        <v>470.84272184732907</v>
      </c>
      <c r="BF686" s="9">
        <f t="shared" si="1232"/>
        <v>3.5313204138549676</v>
      </c>
      <c r="BG686" s="45">
        <f t="shared" si="1316"/>
        <v>470.84272184732907</v>
      </c>
      <c r="BH686" s="58"/>
      <c r="BI686" s="58"/>
      <c r="BJ686" s="58">
        <f t="shared" si="1286"/>
        <v>-3.5313204138549676</v>
      </c>
      <c r="BK686" s="97"/>
      <c r="BL686" s="44"/>
      <c r="BM686" s="82">
        <f t="shared" si="1287"/>
        <v>68.099999999999994</v>
      </c>
      <c r="BN686" s="86">
        <f t="shared" si="1288"/>
        <v>68100</v>
      </c>
      <c r="BO686" s="86">
        <f t="shared" si="1289"/>
        <v>100</v>
      </c>
      <c r="BP686" s="84">
        <f t="shared" si="1233"/>
        <v>4</v>
      </c>
      <c r="BQ686" s="84">
        <f t="shared" si="1234"/>
        <v>4.13</v>
      </c>
      <c r="BR686" s="84">
        <f t="shared" si="1235"/>
        <v>0.02</v>
      </c>
      <c r="BS686" s="84">
        <f t="shared" si="1290"/>
        <v>3.1883943074937728E-2</v>
      </c>
      <c r="BT686" s="84">
        <f t="shared" si="1291"/>
        <v>1036.7452375948155</v>
      </c>
      <c r="BU686" s="84">
        <f t="shared" si="1292"/>
        <v>0</v>
      </c>
      <c r="BV686" s="83">
        <f t="shared" si="1293"/>
        <v>1968.0811811443891</v>
      </c>
      <c r="BW686" s="81">
        <f t="shared" si="1317"/>
        <v>1968.0811811443891</v>
      </c>
      <c r="BX686" s="83">
        <f t="shared" si="1236"/>
        <v>0</v>
      </c>
      <c r="BY686" s="141">
        <f t="shared" si="1237"/>
        <v>0</v>
      </c>
      <c r="BZ686" s="83">
        <f t="shared" si="1238"/>
        <v>4.13</v>
      </c>
      <c r="CA686" s="83">
        <f t="shared" si="1239"/>
        <v>0</v>
      </c>
      <c r="CB686" s="83">
        <f t="shared" si="1294"/>
        <v>2.9208757305216864</v>
      </c>
      <c r="CC686" s="83">
        <f t="shared" si="1240"/>
        <v>2.9208757305216864</v>
      </c>
      <c r="CD686" s="143">
        <f t="shared" si="1241"/>
        <v>0.02</v>
      </c>
      <c r="CE686" s="83">
        <f t="shared" si="1295"/>
        <v>1.7676523213569998E-2</v>
      </c>
      <c r="CF686" s="84">
        <f t="shared" si="1296"/>
        <v>1014.3094718266777</v>
      </c>
      <c r="CG686" s="83">
        <f t="shared" si="1242"/>
        <v>0</v>
      </c>
      <c r="CH686" s="83">
        <f t="shared" si="1297"/>
        <v>2.89727898001818</v>
      </c>
      <c r="CI686" s="83">
        <f t="shared" si="1243"/>
        <v>2.89727898001818</v>
      </c>
      <c r="CJ686" s="143">
        <f t="shared" si="1244"/>
        <v>0.02</v>
      </c>
      <c r="CK686" s="83">
        <f t="shared" si="1298"/>
        <v>1.6868910799758725E-2</v>
      </c>
      <c r="CL686" s="84">
        <f t="shared" si="1299"/>
        <v>951.80108319713975</v>
      </c>
      <c r="CM686" s="83">
        <f t="shared" si="1245"/>
        <v>0</v>
      </c>
      <c r="CN686" s="83">
        <f t="shared" si="1300"/>
        <v>2.8416110500258664</v>
      </c>
      <c r="CO686" s="83">
        <f t="shared" si="1246"/>
        <v>2.8416110500258664</v>
      </c>
      <c r="CP686" s="143">
        <f t="shared" si="1247"/>
        <v>0.02</v>
      </c>
      <c r="CQ686" s="83">
        <f t="shared" si="1301"/>
        <v>1.7028564504284024E-2</v>
      </c>
      <c r="CR686" s="84">
        <f t="shared" si="1302"/>
        <v>940.66558257828615</v>
      </c>
      <c r="CS686" s="83">
        <f t="shared" si="1248"/>
        <v>0</v>
      </c>
      <c r="CT686" s="83">
        <f t="shared" si="1303"/>
        <v>2.8332475951585101</v>
      </c>
      <c r="CU686" s="83">
        <f t="shared" si="1249"/>
        <v>2.8332475951585101</v>
      </c>
      <c r="CV686" s="143">
        <f t="shared" si="1250"/>
        <v>0.02</v>
      </c>
      <c r="CW686" s="83">
        <f t="shared" si="1304"/>
        <v>1.7056526987184087E-2</v>
      </c>
      <c r="CX686" s="84">
        <f t="shared" si="1305"/>
        <v>939.64116527033036</v>
      </c>
      <c r="CY686" s="83">
        <f t="shared" si="1251"/>
        <v>0</v>
      </c>
      <c r="CZ686" s="83">
        <f t="shared" si="1306"/>
        <v>2.8325017823130247</v>
      </c>
      <c r="DA686" s="83">
        <f t="shared" si="1252"/>
        <v>2.8325017823130247</v>
      </c>
      <c r="DB686" s="143">
        <f t="shared" si="1253"/>
        <v>0.02</v>
      </c>
      <c r="DC686" s="83">
        <f t="shared" si="1307"/>
        <v>1.7057446767326019E-2</v>
      </c>
      <c r="DD686" s="84">
        <f t="shared" si="1308"/>
        <v>939.60054298322393</v>
      </c>
      <c r="DE686" s="86">
        <f t="shared" si="1254"/>
        <v>3542.5461260599004</v>
      </c>
      <c r="DF686" s="86">
        <f t="shared" si="1255"/>
        <v>1417.0184504239601</v>
      </c>
      <c r="DG686" s="86">
        <f t="shared" si="1256"/>
        <v>885.6365315149751</v>
      </c>
      <c r="DH686" s="86">
        <f t="shared" si="1257"/>
        <v>0.1393330379477026</v>
      </c>
      <c r="DI686" s="86">
        <f t="shared" si="1258"/>
        <v>0.18838129801185616</v>
      </c>
      <c r="DJ686" s="86">
        <f t="shared" si="1259"/>
        <v>5.1031364926838885</v>
      </c>
      <c r="DK686" s="86">
        <f t="shared" si="1260"/>
        <v>-658.73335414949679</v>
      </c>
      <c r="DL686" s="86">
        <f t="shared" si="1318"/>
        <v>-658.73335414949679</v>
      </c>
      <c r="DM686" s="86">
        <f t="shared" si="1261"/>
        <v>-658.73335414949679</v>
      </c>
      <c r="DN686" s="85">
        <f t="shared" si="1262"/>
        <v>0</v>
      </c>
      <c r="DO686" s="85">
        <f t="shared" si="1309"/>
        <v>0</v>
      </c>
      <c r="DP686" s="85">
        <f t="shared" si="1263"/>
        <v>0</v>
      </c>
      <c r="DQ686" s="85">
        <f t="shared" si="1310"/>
        <v>0</v>
      </c>
      <c r="DR686" s="85">
        <f t="shared" si="1264"/>
        <v>0</v>
      </c>
      <c r="DS686" s="85">
        <f t="shared" si="1311"/>
        <v>0</v>
      </c>
      <c r="DT686" s="81"/>
      <c r="DU686" s="81"/>
      <c r="DV686" s="81">
        <f t="shared" si="1312"/>
        <v>0</v>
      </c>
      <c r="DW686" s="100"/>
    </row>
    <row r="687" spans="1:127" x14ac:dyDescent="0.2">
      <c r="A687" s="59">
        <f t="shared" si="1265"/>
        <v>90.933333333332897</v>
      </c>
      <c r="B687" s="44">
        <f t="shared" si="1266"/>
        <v>90933.333333332892</v>
      </c>
      <c r="C687" s="52">
        <f t="shared" si="1200"/>
        <v>133.33333333333334</v>
      </c>
      <c r="D687" s="50">
        <f t="shared" si="1201"/>
        <v>4</v>
      </c>
      <c r="E687" s="44">
        <f t="shared" si="1202"/>
        <v>4.13</v>
      </c>
      <c r="F687" s="47">
        <f t="shared" si="1203"/>
        <v>0.02</v>
      </c>
      <c r="G687" s="52">
        <f t="shared" si="1267"/>
        <v>2.4030225095622183E-2</v>
      </c>
      <c r="H687" s="57">
        <f t="shared" si="1268"/>
        <v>811.05956802843252</v>
      </c>
      <c r="I687" s="52">
        <f t="shared" si="1269"/>
        <v>0</v>
      </c>
      <c r="J687" s="54">
        <f t="shared" si="1270"/>
        <v>2730.3952732611888</v>
      </c>
      <c r="K687" s="46">
        <f t="shared" si="1313"/>
        <v>2730.3952732611888</v>
      </c>
      <c r="L687" s="80">
        <f t="shared" si="1204"/>
        <v>0</v>
      </c>
      <c r="M687" s="142">
        <f t="shared" si="1205"/>
        <v>0</v>
      </c>
      <c r="N687" s="60">
        <f t="shared" si="1206"/>
        <v>4.13</v>
      </c>
      <c r="O687" s="53">
        <f t="shared" si="1207"/>
        <v>0</v>
      </c>
      <c r="P687" s="58">
        <f t="shared" si="1271"/>
        <v>2.823382591307622</v>
      </c>
      <c r="Q687" s="49">
        <f t="shared" si="1208"/>
        <v>2.823382591307622</v>
      </c>
      <c r="R687" s="143">
        <f t="shared" si="1209"/>
        <v>0.02</v>
      </c>
      <c r="S687" s="51">
        <f t="shared" si="1272"/>
        <v>1.8590035596553822E-2</v>
      </c>
      <c r="T687" s="57">
        <f t="shared" si="1273"/>
        <v>834.6427976037927</v>
      </c>
      <c r="U687" s="53">
        <f t="shared" si="1210"/>
        <v>0</v>
      </c>
      <c r="V687" s="58">
        <f t="shared" si="1274"/>
        <v>2.8294492507673321</v>
      </c>
      <c r="W687" s="49">
        <f t="shared" si="1211"/>
        <v>2.8294492507673321</v>
      </c>
      <c r="X687" s="143">
        <f t="shared" si="1212"/>
        <v>0.02</v>
      </c>
      <c r="Y687" s="51">
        <f t="shared" si="1275"/>
        <v>1.7995213815298068E-2</v>
      </c>
      <c r="Z687" s="57">
        <f t="shared" si="1276"/>
        <v>816.55564996533087</v>
      </c>
      <c r="AA687" s="53">
        <f t="shared" si="1213"/>
        <v>0</v>
      </c>
      <c r="AB687" s="58">
        <f t="shared" si="1277"/>
        <v>2.8246033407148872</v>
      </c>
      <c r="AC687" s="49">
        <f t="shared" si="1214"/>
        <v>2.8246033407148872</v>
      </c>
      <c r="AD687" s="143">
        <f t="shared" si="1215"/>
        <v>0.02</v>
      </c>
      <c r="AE687" s="49">
        <f t="shared" si="1314"/>
        <v>1.7942523966449068E-2</v>
      </c>
      <c r="AF687" s="57">
        <f t="shared" si="1278"/>
        <v>813.40435851469056</v>
      </c>
      <c r="AG687" s="53">
        <f t="shared" si="1216"/>
        <v>0</v>
      </c>
      <c r="AH687" s="58">
        <f t="shared" si="1279"/>
        <v>2.8238890159165604</v>
      </c>
      <c r="AI687" s="49">
        <f t="shared" si="1217"/>
        <v>2.8238890159165604</v>
      </c>
      <c r="AJ687" s="143">
        <f t="shared" si="1218"/>
        <v>0.02</v>
      </c>
      <c r="AK687" s="51">
        <f t="shared" si="1280"/>
        <v>1.7943082291310471E-2</v>
      </c>
      <c r="AL687" s="57">
        <f t="shared" si="1281"/>
        <v>813.08329572375999</v>
      </c>
      <c r="AM687" s="53">
        <f t="shared" si="1219"/>
        <v>0</v>
      </c>
      <c r="AN687" s="58">
        <f t="shared" si="1282"/>
        <v>2.8238184080181008</v>
      </c>
      <c r="AO687" s="49">
        <f t="shared" si="1220"/>
        <v>2.8238184080181008</v>
      </c>
      <c r="AP687" s="143">
        <f t="shared" si="1221"/>
        <v>0.02</v>
      </c>
      <c r="AQ687" s="51">
        <f t="shared" si="1283"/>
        <v>1.7943377941042667E-2</v>
      </c>
      <c r="AR687" s="57">
        <f t="shared" si="1284"/>
        <v>813.0552897535681</v>
      </c>
      <c r="AS687" s="44">
        <f t="shared" si="1222"/>
        <v>4914.7114918701391</v>
      </c>
      <c r="AT687" s="44">
        <f t="shared" si="1223"/>
        <v>1965.8845967480556</v>
      </c>
      <c r="AU687" s="44">
        <f t="shared" si="1224"/>
        <v>1228.6778729675348</v>
      </c>
      <c r="AV687" s="47">
        <f t="shared" si="1225"/>
        <v>0.78110859464873561</v>
      </c>
      <c r="AW687" s="47">
        <f t="shared" si="1226"/>
        <v>3.4450665344987832</v>
      </c>
      <c r="AX687" s="86">
        <f t="shared" si="1227"/>
        <v>36.398635940306932</v>
      </c>
      <c r="AY687" s="86">
        <f t="shared" si="1228"/>
        <v>3.3566015940282652</v>
      </c>
      <c r="AZ687" s="10">
        <f t="shared" si="1285"/>
        <v>3.3566015940282652</v>
      </c>
      <c r="BA687" s="44">
        <f t="shared" si="1229"/>
        <v>3.3566015940282652</v>
      </c>
      <c r="BB687" s="9">
        <f t="shared" si="1230"/>
        <v>3.3566015940282652</v>
      </c>
      <c r="BC687" s="45">
        <f t="shared" si="1319"/>
        <v>447.5468792037687</v>
      </c>
      <c r="BD687" s="9">
        <f t="shared" si="1231"/>
        <v>3.3566015940282652</v>
      </c>
      <c r="BE687" s="45">
        <f t="shared" si="1315"/>
        <v>447.5468792037687</v>
      </c>
      <c r="BF687" s="9">
        <f t="shared" si="1232"/>
        <v>3.3566015940282652</v>
      </c>
      <c r="BG687" s="45">
        <f t="shared" si="1316"/>
        <v>447.5468792037687</v>
      </c>
      <c r="BH687" s="58"/>
      <c r="BI687" s="58"/>
      <c r="BJ687" s="58">
        <f t="shared" si="1286"/>
        <v>-3.3566015940282652</v>
      </c>
      <c r="BK687" s="97"/>
      <c r="BL687" s="44"/>
      <c r="BM687" s="82">
        <f t="shared" si="1287"/>
        <v>68.2</v>
      </c>
      <c r="BN687" s="86">
        <f t="shared" si="1288"/>
        <v>68200</v>
      </c>
      <c r="BO687" s="86">
        <f t="shared" si="1289"/>
        <v>100</v>
      </c>
      <c r="BP687" s="84">
        <f t="shared" si="1233"/>
        <v>4</v>
      </c>
      <c r="BQ687" s="84">
        <f t="shared" si="1234"/>
        <v>4.13</v>
      </c>
      <c r="BR687" s="84">
        <f t="shared" si="1235"/>
        <v>0.02</v>
      </c>
      <c r="BS687" s="84">
        <f t="shared" si="1290"/>
        <v>3.1881943074937726E-2</v>
      </c>
      <c r="BT687" s="84">
        <f t="shared" si="1291"/>
        <v>1037.5172216886397</v>
      </c>
      <c r="BU687" s="84">
        <f t="shared" si="1292"/>
        <v>0</v>
      </c>
      <c r="BV687" s="83">
        <f t="shared" si="1293"/>
        <v>1971.3184811443891</v>
      </c>
      <c r="BW687" s="81">
        <f t="shared" si="1317"/>
        <v>1971.3184811443891</v>
      </c>
      <c r="BX687" s="83">
        <f t="shared" si="1236"/>
        <v>0</v>
      </c>
      <c r="BY687" s="141">
        <f t="shared" si="1237"/>
        <v>0</v>
      </c>
      <c r="BZ687" s="83">
        <f t="shared" si="1238"/>
        <v>4.13</v>
      </c>
      <c r="CA687" s="83">
        <f t="shared" si="1239"/>
        <v>0</v>
      </c>
      <c r="CB687" s="83">
        <f t="shared" si="1294"/>
        <v>2.921925760266884</v>
      </c>
      <c r="CC687" s="83">
        <f t="shared" si="1240"/>
        <v>2.921925760266884</v>
      </c>
      <c r="CD687" s="143">
        <f t="shared" si="1241"/>
        <v>0.02</v>
      </c>
      <c r="CE687" s="83">
        <f t="shared" si="1295"/>
        <v>1.767452321357E-2</v>
      </c>
      <c r="CF687" s="84">
        <f t="shared" si="1296"/>
        <v>1014.9146164765809</v>
      </c>
      <c r="CG687" s="83">
        <f t="shared" si="1242"/>
        <v>0</v>
      </c>
      <c r="CH687" s="83">
        <f t="shared" si="1297"/>
        <v>2.8980961316328364</v>
      </c>
      <c r="CI687" s="83">
        <f t="shared" si="1243"/>
        <v>2.8980961316328364</v>
      </c>
      <c r="CJ687" s="143">
        <f t="shared" si="1244"/>
        <v>0.02</v>
      </c>
      <c r="CK687" s="83">
        <f t="shared" si="1298"/>
        <v>1.6866910799758727E-2</v>
      </c>
      <c r="CL687" s="84">
        <f t="shared" si="1299"/>
        <v>952.38328156036573</v>
      </c>
      <c r="CM687" s="83">
        <f t="shared" si="1245"/>
        <v>0</v>
      </c>
      <c r="CN687" s="83">
        <f t="shared" si="1300"/>
        <v>2.8422722217107355</v>
      </c>
      <c r="CO687" s="83">
        <f t="shared" si="1246"/>
        <v>2.8422722217107355</v>
      </c>
      <c r="CP687" s="143">
        <f t="shared" si="1247"/>
        <v>0.02</v>
      </c>
      <c r="CQ687" s="83">
        <f t="shared" si="1301"/>
        <v>1.7026564504284025E-2</v>
      </c>
      <c r="CR687" s="84">
        <f t="shared" si="1302"/>
        <v>941.26480478725557</v>
      </c>
      <c r="CS687" s="83">
        <f t="shared" si="1248"/>
        <v>0</v>
      </c>
      <c r="CT687" s="83">
        <f t="shared" si="1303"/>
        <v>2.8338976435058183</v>
      </c>
      <c r="CU687" s="83">
        <f t="shared" si="1249"/>
        <v>2.8338976435058183</v>
      </c>
      <c r="CV687" s="143">
        <f t="shared" si="1250"/>
        <v>0.02</v>
      </c>
      <c r="CW687" s="83">
        <f t="shared" si="1304"/>
        <v>1.7054526987184088E-2</v>
      </c>
      <c r="CX687" s="84">
        <f t="shared" si="1305"/>
        <v>940.24314326252306</v>
      </c>
      <c r="CY687" s="83">
        <f t="shared" si="1251"/>
        <v>0</v>
      </c>
      <c r="CZ687" s="83">
        <f t="shared" si="1306"/>
        <v>2.8331516021909211</v>
      </c>
      <c r="DA687" s="83">
        <f t="shared" si="1252"/>
        <v>2.8331516021909211</v>
      </c>
      <c r="DB687" s="143">
        <f t="shared" si="1253"/>
        <v>0.02</v>
      </c>
      <c r="DC687" s="83">
        <f t="shared" si="1307"/>
        <v>1.7055446767326021E-2</v>
      </c>
      <c r="DD687" s="84">
        <f t="shared" si="1308"/>
        <v>940.20271195179555</v>
      </c>
      <c r="DE687" s="86">
        <f t="shared" si="1254"/>
        <v>3548.3732660599003</v>
      </c>
      <c r="DF687" s="86">
        <f t="shared" si="1255"/>
        <v>1419.3493064239601</v>
      </c>
      <c r="DG687" s="86">
        <f t="shared" si="1256"/>
        <v>887.09331651497507</v>
      </c>
      <c r="DH687" s="86">
        <f t="shared" si="1257"/>
        <v>0.13899552025911985</v>
      </c>
      <c r="DI687" s="86">
        <f t="shared" si="1258"/>
        <v>0.18754393631651656</v>
      </c>
      <c r="DJ687" s="86">
        <f t="shared" si="1259"/>
        <v>5.0606057354315537</v>
      </c>
      <c r="DK687" s="86">
        <f t="shared" si="1260"/>
        <v>-661.0071534350443</v>
      </c>
      <c r="DL687" s="86">
        <f t="shared" si="1318"/>
        <v>-661.0071534350443</v>
      </c>
      <c r="DM687" s="86">
        <f t="shared" si="1261"/>
        <v>-661.0071534350443</v>
      </c>
      <c r="DN687" s="85">
        <f t="shared" si="1262"/>
        <v>0</v>
      </c>
      <c r="DO687" s="85">
        <f t="shared" si="1309"/>
        <v>0</v>
      </c>
      <c r="DP687" s="85">
        <f t="shared" si="1263"/>
        <v>0</v>
      </c>
      <c r="DQ687" s="85">
        <f t="shared" si="1310"/>
        <v>0</v>
      </c>
      <c r="DR687" s="85">
        <f t="shared" si="1264"/>
        <v>0</v>
      </c>
      <c r="DS687" s="85">
        <f t="shared" si="1311"/>
        <v>0</v>
      </c>
      <c r="DT687" s="81"/>
      <c r="DU687" s="81"/>
      <c r="DV687" s="81">
        <f t="shared" si="1312"/>
        <v>0</v>
      </c>
      <c r="DW687" s="100"/>
    </row>
    <row r="688" spans="1:127" x14ac:dyDescent="0.2">
      <c r="A688" s="59">
        <f t="shared" si="1265"/>
        <v>91.066666666666222</v>
      </c>
      <c r="B688" s="44">
        <f t="shared" si="1266"/>
        <v>91066.66666666622</v>
      </c>
      <c r="C688" s="52">
        <f t="shared" si="1200"/>
        <v>133.33333333333334</v>
      </c>
      <c r="D688" s="50">
        <f t="shared" si="1201"/>
        <v>4</v>
      </c>
      <c r="E688" s="44">
        <f t="shared" si="1202"/>
        <v>4.13</v>
      </c>
      <c r="F688" s="47">
        <f t="shared" si="1203"/>
        <v>0.02</v>
      </c>
      <c r="G688" s="52">
        <f t="shared" si="1267"/>
        <v>2.4027558428955514E-2</v>
      </c>
      <c r="H688" s="57">
        <f t="shared" si="1268"/>
        <v>811.83531917491484</v>
      </c>
      <c r="I688" s="52">
        <f t="shared" si="1269"/>
        <v>0</v>
      </c>
      <c r="J688" s="54">
        <f t="shared" si="1270"/>
        <v>2734.7116732611889</v>
      </c>
      <c r="K688" s="46">
        <f t="shared" si="1313"/>
        <v>2734.7116732611889</v>
      </c>
      <c r="L688" s="80">
        <f t="shared" si="1204"/>
        <v>0</v>
      </c>
      <c r="M688" s="142">
        <f t="shared" si="1205"/>
        <v>0</v>
      </c>
      <c r="N688" s="60">
        <f t="shared" si="1206"/>
        <v>4.13</v>
      </c>
      <c r="O688" s="53">
        <f t="shared" si="1207"/>
        <v>0</v>
      </c>
      <c r="P688" s="58">
        <f t="shared" si="1271"/>
        <v>2.8238467505088862</v>
      </c>
      <c r="Q688" s="49">
        <f t="shared" si="1208"/>
        <v>2.8238467505088862</v>
      </c>
      <c r="R688" s="143">
        <f t="shared" si="1209"/>
        <v>0.02</v>
      </c>
      <c r="S688" s="51">
        <f t="shared" si="1272"/>
        <v>1.8587368929887153E-2</v>
      </c>
      <c r="T688" s="57">
        <f t="shared" si="1273"/>
        <v>835.52064307989883</v>
      </c>
      <c r="U688" s="53">
        <f t="shared" si="1210"/>
        <v>0</v>
      </c>
      <c r="V688" s="58">
        <f t="shared" si="1274"/>
        <v>2.8300124775834048</v>
      </c>
      <c r="W688" s="49">
        <f t="shared" si="1211"/>
        <v>2.8300124775834048</v>
      </c>
      <c r="X688" s="143">
        <f t="shared" si="1212"/>
        <v>0.02</v>
      </c>
      <c r="Y688" s="51">
        <f t="shared" si="1275"/>
        <v>1.79925471486314E-2</v>
      </c>
      <c r="Z688" s="57">
        <f t="shared" si="1276"/>
        <v>817.40358320308428</v>
      </c>
      <c r="AA688" s="53">
        <f t="shared" si="1213"/>
        <v>0</v>
      </c>
      <c r="AB688" s="58">
        <f t="shared" si="1277"/>
        <v>2.8251003635874872</v>
      </c>
      <c r="AC688" s="49">
        <f t="shared" si="1214"/>
        <v>2.8251003635874872</v>
      </c>
      <c r="AD688" s="143">
        <f t="shared" si="1215"/>
        <v>0.02</v>
      </c>
      <c r="AE688" s="49">
        <f t="shared" si="1314"/>
        <v>1.79398572997824E-2</v>
      </c>
      <c r="AF688" s="57">
        <f t="shared" si="1278"/>
        <v>814.25125928712839</v>
      </c>
      <c r="AG688" s="53">
        <f t="shared" si="1216"/>
        <v>0</v>
      </c>
      <c r="AH688" s="58">
        <f t="shared" si="1279"/>
        <v>2.8243758428050225</v>
      </c>
      <c r="AI688" s="49">
        <f t="shared" si="1217"/>
        <v>2.8243758428050225</v>
      </c>
      <c r="AJ688" s="143">
        <f t="shared" si="1218"/>
        <v>0.02</v>
      </c>
      <c r="AK688" s="51">
        <f t="shared" si="1280"/>
        <v>1.7940415624643803E-2</v>
      </c>
      <c r="AL688" s="57">
        <f t="shared" si="1281"/>
        <v>813.93043708835091</v>
      </c>
      <c r="AM688" s="53">
        <f t="shared" si="1219"/>
        <v>0</v>
      </c>
      <c r="AN688" s="58">
        <f t="shared" si="1282"/>
        <v>2.8243042739833562</v>
      </c>
      <c r="AO688" s="49">
        <f t="shared" si="1220"/>
        <v>2.8243042739833562</v>
      </c>
      <c r="AP688" s="143">
        <f t="shared" si="1221"/>
        <v>0.02</v>
      </c>
      <c r="AQ688" s="51">
        <f t="shared" si="1283"/>
        <v>1.7940711274375999E-2</v>
      </c>
      <c r="AR688" s="57">
        <f t="shared" si="1284"/>
        <v>813.90246626023315</v>
      </c>
      <c r="AS688" s="44">
        <f t="shared" si="1222"/>
        <v>4922.4810118701398</v>
      </c>
      <c r="AT688" s="44">
        <f t="shared" si="1223"/>
        <v>1968.9924047480558</v>
      </c>
      <c r="AU688" s="44">
        <f t="shared" si="1224"/>
        <v>1230.620252967535</v>
      </c>
      <c r="AV688" s="47">
        <f t="shared" si="1225"/>
        <v>0.77731761344213213</v>
      </c>
      <c r="AW688" s="47">
        <f t="shared" si="1226"/>
        <v>3.4137032771353413</v>
      </c>
      <c r="AX688" s="86">
        <f t="shared" si="1227"/>
        <v>35.86842490647976</v>
      </c>
      <c r="AY688" s="86">
        <f t="shared" si="1228"/>
        <v>3.1864346696726766</v>
      </c>
      <c r="AZ688" s="10">
        <f t="shared" si="1285"/>
        <v>3.1864346696726766</v>
      </c>
      <c r="BA688" s="44">
        <f t="shared" si="1229"/>
        <v>3.1864346696726766</v>
      </c>
      <c r="BB688" s="9">
        <f t="shared" si="1230"/>
        <v>3.1864346696726766</v>
      </c>
      <c r="BC688" s="45">
        <f t="shared" si="1319"/>
        <v>424.85795595635693</v>
      </c>
      <c r="BD688" s="9">
        <f t="shared" si="1231"/>
        <v>3.1864346696726766</v>
      </c>
      <c r="BE688" s="45">
        <f t="shared" si="1315"/>
        <v>424.85795595635693</v>
      </c>
      <c r="BF688" s="9">
        <f t="shared" si="1232"/>
        <v>3.1864346696726766</v>
      </c>
      <c r="BG688" s="45">
        <f t="shared" si="1316"/>
        <v>424.85795595635693</v>
      </c>
      <c r="BH688" s="58"/>
      <c r="BI688" s="58"/>
      <c r="BJ688" s="58">
        <f t="shared" si="1286"/>
        <v>-3.1864346696726766</v>
      </c>
      <c r="BK688" s="97"/>
      <c r="BL688" s="44"/>
      <c r="BM688" s="82">
        <f t="shared" si="1287"/>
        <v>68.3</v>
      </c>
      <c r="BN688" s="86">
        <f t="shared" si="1288"/>
        <v>68300</v>
      </c>
      <c r="BO688" s="86">
        <f t="shared" si="1289"/>
        <v>100</v>
      </c>
      <c r="BP688" s="84">
        <f t="shared" si="1233"/>
        <v>4</v>
      </c>
      <c r="BQ688" s="84">
        <f t="shared" si="1234"/>
        <v>4.13</v>
      </c>
      <c r="BR688" s="84">
        <f t="shared" si="1235"/>
        <v>0.02</v>
      </c>
      <c r="BS688" s="84">
        <f t="shared" si="1290"/>
        <v>3.1879943074937724E-2</v>
      </c>
      <c r="BT688" s="84">
        <f t="shared" si="1291"/>
        <v>1038.2891573563138</v>
      </c>
      <c r="BU688" s="84">
        <f t="shared" si="1292"/>
        <v>0</v>
      </c>
      <c r="BV688" s="83">
        <f t="shared" si="1293"/>
        <v>1974.5557811443891</v>
      </c>
      <c r="BW688" s="81">
        <f t="shared" si="1317"/>
        <v>1974.5557811443891</v>
      </c>
      <c r="BX688" s="83">
        <f t="shared" si="1236"/>
        <v>0</v>
      </c>
      <c r="BY688" s="141">
        <f t="shared" si="1237"/>
        <v>0</v>
      </c>
      <c r="BZ688" s="83">
        <f t="shared" si="1238"/>
        <v>4.13</v>
      </c>
      <c r="CA688" s="83">
        <f t="shared" si="1239"/>
        <v>0</v>
      </c>
      <c r="CB688" s="83">
        <f t="shared" si="1294"/>
        <v>2.9229778859109574</v>
      </c>
      <c r="CC688" s="83">
        <f t="shared" si="1240"/>
        <v>2.9229778859109574</v>
      </c>
      <c r="CD688" s="143">
        <f t="shared" si="1241"/>
        <v>0.02</v>
      </c>
      <c r="CE688" s="83">
        <f t="shared" si="1295"/>
        <v>1.7672523213570001E-2</v>
      </c>
      <c r="CF688" s="84">
        <f t="shared" si="1296"/>
        <v>1015.5194752123469</v>
      </c>
      <c r="CG688" s="83">
        <f t="shared" si="1242"/>
        <v>0</v>
      </c>
      <c r="CH688" s="83">
        <f t="shared" si="1297"/>
        <v>2.8989142878245397</v>
      </c>
      <c r="CI688" s="83">
        <f t="shared" si="1243"/>
        <v>2.8989142878245397</v>
      </c>
      <c r="CJ688" s="143">
        <f t="shared" si="1244"/>
        <v>0.02</v>
      </c>
      <c r="CK688" s="83">
        <f t="shared" si="1298"/>
        <v>1.6864910799758728E-2</v>
      </c>
      <c r="CL688" s="84">
        <f t="shared" si="1299"/>
        <v>952.96524675522812</v>
      </c>
      <c r="CM688" s="83">
        <f t="shared" si="1245"/>
        <v>0</v>
      </c>
      <c r="CN688" s="83">
        <f t="shared" si="1300"/>
        <v>2.8429343957791988</v>
      </c>
      <c r="CO688" s="83">
        <f t="shared" si="1246"/>
        <v>2.8429343957791988</v>
      </c>
      <c r="CP688" s="143">
        <f t="shared" si="1247"/>
        <v>0.02</v>
      </c>
      <c r="CQ688" s="83">
        <f t="shared" si="1301"/>
        <v>1.7024564504284027E-2</v>
      </c>
      <c r="CR688" s="84">
        <f t="shared" si="1302"/>
        <v>941.86381723842874</v>
      </c>
      <c r="CS688" s="83">
        <f t="shared" si="1248"/>
        <v>0</v>
      </c>
      <c r="CT688" s="83">
        <f t="shared" si="1303"/>
        <v>2.8345487931825248</v>
      </c>
      <c r="CU688" s="83">
        <f t="shared" si="1249"/>
        <v>2.8345487931825248</v>
      </c>
      <c r="CV688" s="143">
        <f t="shared" si="1250"/>
        <v>0.02</v>
      </c>
      <c r="CW688" s="83">
        <f t="shared" si="1304"/>
        <v>1.705252698718409E-2</v>
      </c>
      <c r="CX688" s="84">
        <f t="shared" si="1305"/>
        <v>940.844912596933</v>
      </c>
      <c r="CY688" s="83">
        <f t="shared" si="1251"/>
        <v>0</v>
      </c>
      <c r="CZ688" s="83">
        <f t="shared" si="1306"/>
        <v>2.8338025369620574</v>
      </c>
      <c r="DA688" s="83">
        <f t="shared" si="1252"/>
        <v>2.8338025369620574</v>
      </c>
      <c r="DB688" s="143">
        <f t="shared" si="1253"/>
        <v>0.02</v>
      </c>
      <c r="DC688" s="83">
        <f t="shared" si="1307"/>
        <v>1.7053446767326022E-2</v>
      </c>
      <c r="DD688" s="84">
        <f t="shared" si="1308"/>
        <v>940.80467221238086</v>
      </c>
      <c r="DE688" s="86">
        <f t="shared" si="1254"/>
        <v>3554.2004060599002</v>
      </c>
      <c r="DF688" s="86">
        <f t="shared" si="1255"/>
        <v>1421.6801624239599</v>
      </c>
      <c r="DG688" s="86">
        <f t="shared" si="1256"/>
        <v>888.55010151497504</v>
      </c>
      <c r="DH688" s="86">
        <f t="shared" si="1257"/>
        <v>0.13865927022003482</v>
      </c>
      <c r="DI688" s="86">
        <f t="shared" si="1258"/>
        <v>0.18671140988648607</v>
      </c>
      <c r="DJ688" s="86">
        <f t="shared" si="1259"/>
        <v>5.0184856477495394</v>
      </c>
      <c r="DK688" s="86">
        <f t="shared" si="1260"/>
        <v>-663.2796007030588</v>
      </c>
      <c r="DL688" s="86">
        <f t="shared" si="1318"/>
        <v>-663.2796007030588</v>
      </c>
      <c r="DM688" s="86">
        <f t="shared" si="1261"/>
        <v>-663.2796007030588</v>
      </c>
      <c r="DN688" s="85">
        <f t="shared" si="1262"/>
        <v>0</v>
      </c>
      <c r="DO688" s="85">
        <f t="shared" si="1309"/>
        <v>0</v>
      </c>
      <c r="DP688" s="85">
        <f t="shared" si="1263"/>
        <v>0</v>
      </c>
      <c r="DQ688" s="85">
        <f t="shared" si="1310"/>
        <v>0</v>
      </c>
      <c r="DR688" s="85">
        <f t="shared" si="1264"/>
        <v>0</v>
      </c>
      <c r="DS688" s="85">
        <f t="shared" si="1311"/>
        <v>0</v>
      </c>
      <c r="DT688" s="81"/>
      <c r="DU688" s="81"/>
      <c r="DV688" s="81">
        <f t="shared" si="1312"/>
        <v>0</v>
      </c>
      <c r="DW688" s="100"/>
    </row>
    <row r="689" spans="1:127" x14ac:dyDescent="0.2">
      <c r="A689" s="59">
        <f t="shared" si="1265"/>
        <v>91.199999999999548</v>
      </c>
      <c r="B689" s="44">
        <f t="shared" si="1266"/>
        <v>91199.999999999549</v>
      </c>
      <c r="C689" s="52">
        <f t="shared" si="1200"/>
        <v>133.33333333333334</v>
      </c>
      <c r="D689" s="50">
        <f t="shared" si="1201"/>
        <v>4</v>
      </c>
      <c r="E689" s="44">
        <f t="shared" si="1202"/>
        <v>4.13</v>
      </c>
      <c r="F689" s="47">
        <f t="shared" si="1203"/>
        <v>0.02</v>
      </c>
      <c r="G689" s="52">
        <f t="shared" si="1267"/>
        <v>2.4024891762288846E-2</v>
      </c>
      <c r="H689" s="57">
        <f t="shared" si="1268"/>
        <v>812.6109842304636</v>
      </c>
      <c r="I689" s="52">
        <f t="shared" si="1269"/>
        <v>0</v>
      </c>
      <c r="J689" s="54">
        <f t="shared" si="1270"/>
        <v>2739.0280732611886</v>
      </c>
      <c r="K689" s="46">
        <f t="shared" si="1313"/>
        <v>2739.0280732611886</v>
      </c>
      <c r="L689" s="80">
        <f t="shared" si="1204"/>
        <v>0</v>
      </c>
      <c r="M689" s="142">
        <f t="shared" si="1205"/>
        <v>0</v>
      </c>
      <c r="N689" s="60">
        <f t="shared" si="1206"/>
        <v>4.13</v>
      </c>
      <c r="O689" s="53">
        <f t="shared" si="1207"/>
        <v>0</v>
      </c>
      <c r="P689" s="58">
        <f t="shared" si="1271"/>
        <v>2.8243130214841328</v>
      </c>
      <c r="Q689" s="49">
        <f t="shared" si="1208"/>
        <v>2.8243130214841328</v>
      </c>
      <c r="R689" s="143">
        <f t="shared" si="1209"/>
        <v>0.02</v>
      </c>
      <c r="S689" s="51">
        <f t="shared" si="1272"/>
        <v>1.8584702263220485E-2</v>
      </c>
      <c r="T689" s="57">
        <f t="shared" si="1273"/>
        <v>836.398218351678</v>
      </c>
      <c r="U689" s="53">
        <f t="shared" si="1210"/>
        <v>0</v>
      </c>
      <c r="V689" s="58">
        <f t="shared" si="1274"/>
        <v>2.8305783680012122</v>
      </c>
      <c r="W689" s="49">
        <f t="shared" si="1211"/>
        <v>2.8305783680012122</v>
      </c>
      <c r="X689" s="143">
        <f t="shared" si="1212"/>
        <v>0.02</v>
      </c>
      <c r="Y689" s="51">
        <f t="shared" si="1275"/>
        <v>1.7989880481964732E-2</v>
      </c>
      <c r="Z689" s="57">
        <f t="shared" si="1276"/>
        <v>818.25122204839249</v>
      </c>
      <c r="AA689" s="53">
        <f t="shared" si="1213"/>
        <v>0</v>
      </c>
      <c r="AB689" s="58">
        <f t="shared" si="1277"/>
        <v>2.8255998801062621</v>
      </c>
      <c r="AC689" s="49">
        <f t="shared" si="1214"/>
        <v>2.8255998801062621</v>
      </c>
      <c r="AD689" s="143">
        <f t="shared" si="1215"/>
        <v>0.02</v>
      </c>
      <c r="AE689" s="49">
        <f t="shared" si="1314"/>
        <v>1.7937190633115732E-2</v>
      </c>
      <c r="AF689" s="57">
        <f t="shared" si="1278"/>
        <v>815.09788520752204</v>
      </c>
      <c r="AG689" s="53">
        <f t="shared" si="1216"/>
        <v>0</v>
      </c>
      <c r="AH689" s="58">
        <f t="shared" si="1279"/>
        <v>2.8248651665777396</v>
      </c>
      <c r="AI689" s="49">
        <f t="shared" si="1217"/>
        <v>2.8248651665777396</v>
      </c>
      <c r="AJ689" s="143">
        <f t="shared" si="1218"/>
        <v>0.02</v>
      </c>
      <c r="AK689" s="51">
        <f t="shared" si="1280"/>
        <v>1.7937748957977135E-2</v>
      </c>
      <c r="AL689" s="57">
        <f t="shared" si="1281"/>
        <v>814.7773065462294</v>
      </c>
      <c r="AM689" s="53">
        <f t="shared" si="1219"/>
        <v>0</v>
      </c>
      <c r="AN689" s="58">
        <f t="shared" si="1282"/>
        <v>2.8247926395394991</v>
      </c>
      <c r="AO689" s="49">
        <f t="shared" si="1220"/>
        <v>2.8247926395394991</v>
      </c>
      <c r="AP689" s="143">
        <f t="shared" si="1221"/>
        <v>0.02</v>
      </c>
      <c r="AQ689" s="51">
        <f t="shared" si="1283"/>
        <v>1.7938044607709331E-2</v>
      </c>
      <c r="AR689" s="57">
        <f t="shared" si="1284"/>
        <v>814.74937113547594</v>
      </c>
      <c r="AS689" s="44">
        <f t="shared" si="1222"/>
        <v>4930.2505318701396</v>
      </c>
      <c r="AT689" s="44">
        <f t="shared" si="1223"/>
        <v>1972.1002127480556</v>
      </c>
      <c r="AU689" s="44">
        <f t="shared" si="1224"/>
        <v>1232.5626329675349</v>
      </c>
      <c r="AV689" s="47">
        <f t="shared" si="1225"/>
        <v>0.77355209716624107</v>
      </c>
      <c r="AW689" s="47">
        <f t="shared" si="1226"/>
        <v>3.3826836292562463</v>
      </c>
      <c r="AX689" s="86">
        <f t="shared" si="1227"/>
        <v>35.346911172263063</v>
      </c>
      <c r="AY689" s="86">
        <f t="shared" si="1228"/>
        <v>3.0208102019259742</v>
      </c>
      <c r="AZ689" s="10">
        <f t="shared" si="1285"/>
        <v>3.0208102019259742</v>
      </c>
      <c r="BA689" s="44">
        <f t="shared" si="1229"/>
        <v>3.0208102019259742</v>
      </c>
      <c r="BB689" s="9">
        <f t="shared" si="1230"/>
        <v>3.0208102019259742</v>
      </c>
      <c r="BC689" s="45">
        <f t="shared" si="1319"/>
        <v>402.77469359012991</v>
      </c>
      <c r="BD689" s="9">
        <f t="shared" si="1231"/>
        <v>3.0208102019259742</v>
      </c>
      <c r="BE689" s="45">
        <f t="shared" si="1315"/>
        <v>402.77469359012991</v>
      </c>
      <c r="BF689" s="9">
        <f t="shared" si="1232"/>
        <v>3.0208102019259742</v>
      </c>
      <c r="BG689" s="45">
        <f t="shared" si="1316"/>
        <v>402.77469359012991</v>
      </c>
      <c r="BH689" s="58"/>
      <c r="BI689" s="58"/>
      <c r="BJ689" s="58">
        <f t="shared" si="1286"/>
        <v>-3.0208102019259742</v>
      </c>
      <c r="BK689" s="97"/>
      <c r="BL689" s="44"/>
      <c r="BM689" s="82">
        <f t="shared" si="1287"/>
        <v>68.400000000000006</v>
      </c>
      <c r="BN689" s="86">
        <f t="shared" si="1288"/>
        <v>68400</v>
      </c>
      <c r="BO689" s="86">
        <f t="shared" si="1289"/>
        <v>100</v>
      </c>
      <c r="BP689" s="84">
        <f t="shared" si="1233"/>
        <v>4</v>
      </c>
      <c r="BQ689" s="84">
        <f t="shared" si="1234"/>
        <v>4.13</v>
      </c>
      <c r="BR689" s="84">
        <f t="shared" si="1235"/>
        <v>0.02</v>
      </c>
      <c r="BS689" s="84">
        <f t="shared" si="1290"/>
        <v>3.1877943074937722E-2</v>
      </c>
      <c r="BT689" s="84">
        <f t="shared" si="1291"/>
        <v>1039.0610445978377</v>
      </c>
      <c r="BU689" s="84">
        <f t="shared" si="1292"/>
        <v>0</v>
      </c>
      <c r="BV689" s="83">
        <f t="shared" si="1293"/>
        <v>1977.7930811443891</v>
      </c>
      <c r="BW689" s="81">
        <f t="shared" si="1317"/>
        <v>1977.7930811443891</v>
      </c>
      <c r="BX689" s="83">
        <f t="shared" si="1236"/>
        <v>0</v>
      </c>
      <c r="BY689" s="141">
        <f t="shared" si="1237"/>
        <v>0</v>
      </c>
      <c r="BZ689" s="83">
        <f t="shared" si="1238"/>
        <v>4.13</v>
      </c>
      <c r="CA689" s="83">
        <f t="shared" si="1239"/>
        <v>0</v>
      </c>
      <c r="CB689" s="83">
        <f t="shared" si="1294"/>
        <v>2.9240321074114601</v>
      </c>
      <c r="CC689" s="83">
        <f t="shared" si="1240"/>
        <v>2.9240321074114601</v>
      </c>
      <c r="CD689" s="143">
        <f t="shared" si="1241"/>
        <v>0.02</v>
      </c>
      <c r="CE689" s="83">
        <f t="shared" si="1295"/>
        <v>1.7670523213570002E-2</v>
      </c>
      <c r="CF689" s="84">
        <f t="shared" si="1296"/>
        <v>1016.1240478058909</v>
      </c>
      <c r="CG689" s="83">
        <f t="shared" si="1242"/>
        <v>0</v>
      </c>
      <c r="CH689" s="83">
        <f t="shared" si="1297"/>
        <v>2.8997334466400653</v>
      </c>
      <c r="CI689" s="83">
        <f t="shared" si="1243"/>
        <v>2.8997334466400653</v>
      </c>
      <c r="CJ689" s="143">
        <f t="shared" si="1244"/>
        <v>0.02</v>
      </c>
      <c r="CK689" s="83">
        <f t="shared" si="1298"/>
        <v>1.686291079975873E-2</v>
      </c>
      <c r="CL689" s="84">
        <f t="shared" si="1299"/>
        <v>953.54697871158794</v>
      </c>
      <c r="CM689" s="83">
        <f t="shared" si="1245"/>
        <v>0</v>
      </c>
      <c r="CN689" s="83">
        <f t="shared" si="1300"/>
        <v>2.8435975708028249</v>
      </c>
      <c r="CO689" s="83">
        <f t="shared" si="1246"/>
        <v>2.8435975708028249</v>
      </c>
      <c r="CP689" s="143">
        <f t="shared" si="1247"/>
        <v>0.02</v>
      </c>
      <c r="CQ689" s="83">
        <f t="shared" si="1301"/>
        <v>1.7022564504284028E-2</v>
      </c>
      <c r="CR689" s="84">
        <f t="shared" si="1302"/>
        <v>942.46261981824057</v>
      </c>
      <c r="CS689" s="83">
        <f t="shared" si="1248"/>
        <v>0</v>
      </c>
      <c r="CT689" s="83">
        <f t="shared" si="1303"/>
        <v>2.8352010428335772</v>
      </c>
      <c r="CU689" s="83">
        <f t="shared" si="1249"/>
        <v>2.8352010428335772</v>
      </c>
      <c r="CV689" s="143">
        <f t="shared" si="1250"/>
        <v>0.02</v>
      </c>
      <c r="CW689" s="83">
        <f t="shared" si="1304"/>
        <v>1.7050526987184091E-2</v>
      </c>
      <c r="CX689" s="84">
        <f t="shared" si="1305"/>
        <v>941.44647313553423</v>
      </c>
      <c r="CY689" s="83">
        <f t="shared" si="1251"/>
        <v>0</v>
      </c>
      <c r="CZ689" s="83">
        <f t="shared" si="1306"/>
        <v>2.8344545852542522</v>
      </c>
      <c r="DA689" s="83">
        <f t="shared" si="1252"/>
        <v>2.8344545852542522</v>
      </c>
      <c r="DB689" s="143">
        <f t="shared" si="1253"/>
        <v>0.02</v>
      </c>
      <c r="DC689" s="83">
        <f t="shared" si="1307"/>
        <v>1.7051446767326024E-2</v>
      </c>
      <c r="DD689" s="84">
        <f t="shared" si="1308"/>
        <v>941.40642362395272</v>
      </c>
      <c r="DE689" s="86">
        <f t="shared" si="1254"/>
        <v>3560.0275460599</v>
      </c>
      <c r="DF689" s="86">
        <f t="shared" si="1255"/>
        <v>1424.01101842396</v>
      </c>
      <c r="DG689" s="86">
        <f t="shared" si="1256"/>
        <v>890.00688651497501</v>
      </c>
      <c r="DH689" s="86">
        <f t="shared" si="1257"/>
        <v>0.13832428182169301</v>
      </c>
      <c r="DI689" s="86">
        <f t="shared" si="1258"/>
        <v>0.18588368547164813</v>
      </c>
      <c r="DJ689" s="86">
        <f t="shared" si="1259"/>
        <v>4.9767717773840427</v>
      </c>
      <c r="DK689" s="86">
        <f t="shared" si="1260"/>
        <v>-665.55069642698743</v>
      </c>
      <c r="DL689" s="86">
        <f t="shared" si="1318"/>
        <v>-665.55069642698743</v>
      </c>
      <c r="DM689" s="86">
        <f t="shared" si="1261"/>
        <v>-665.55069642698743</v>
      </c>
      <c r="DN689" s="85">
        <f t="shared" si="1262"/>
        <v>0</v>
      </c>
      <c r="DO689" s="85">
        <f t="shared" si="1309"/>
        <v>0</v>
      </c>
      <c r="DP689" s="85">
        <f t="shared" si="1263"/>
        <v>0</v>
      </c>
      <c r="DQ689" s="85">
        <f t="shared" si="1310"/>
        <v>0</v>
      </c>
      <c r="DR689" s="85">
        <f t="shared" si="1264"/>
        <v>0</v>
      </c>
      <c r="DS689" s="85">
        <f t="shared" si="1311"/>
        <v>0</v>
      </c>
      <c r="DT689" s="81"/>
      <c r="DU689" s="81"/>
      <c r="DV689" s="81">
        <f t="shared" si="1312"/>
        <v>0</v>
      </c>
      <c r="DW689" s="100"/>
    </row>
    <row r="690" spans="1:127" x14ac:dyDescent="0.2">
      <c r="A690" s="59">
        <f t="shared" si="1265"/>
        <v>91.333333333332874</v>
      </c>
      <c r="B690" s="44">
        <f t="shared" si="1266"/>
        <v>91333.333333332877</v>
      </c>
      <c r="C690" s="52">
        <f t="shared" si="1200"/>
        <v>133.33333333333334</v>
      </c>
      <c r="D690" s="50">
        <f t="shared" si="1201"/>
        <v>4</v>
      </c>
      <c r="E690" s="44">
        <f t="shared" si="1202"/>
        <v>4.13</v>
      </c>
      <c r="F690" s="47">
        <f t="shared" si="1203"/>
        <v>0.02</v>
      </c>
      <c r="G690" s="52">
        <f t="shared" si="1267"/>
        <v>2.4022225095622178E-2</v>
      </c>
      <c r="H690" s="57">
        <f t="shared" si="1268"/>
        <v>813.38656319507879</v>
      </c>
      <c r="I690" s="52">
        <f t="shared" si="1269"/>
        <v>0</v>
      </c>
      <c r="J690" s="54">
        <f t="shared" si="1270"/>
        <v>2743.3444732611883</v>
      </c>
      <c r="K690" s="46">
        <f t="shared" si="1313"/>
        <v>2743.3444732611883</v>
      </c>
      <c r="L690" s="80">
        <f t="shared" si="1204"/>
        <v>0</v>
      </c>
      <c r="M690" s="142">
        <f t="shared" si="1205"/>
        <v>0</v>
      </c>
      <c r="N690" s="60">
        <f t="shared" si="1206"/>
        <v>4.13</v>
      </c>
      <c r="O690" s="53">
        <f t="shared" si="1207"/>
        <v>0</v>
      </c>
      <c r="P690" s="58">
        <f t="shared" si="1271"/>
        <v>2.8247814032511722</v>
      </c>
      <c r="Q690" s="49">
        <f t="shared" si="1208"/>
        <v>2.8247814032511722</v>
      </c>
      <c r="R690" s="143">
        <f t="shared" si="1209"/>
        <v>0.02</v>
      </c>
      <c r="S690" s="51">
        <f t="shared" si="1272"/>
        <v>1.8582035596553817E-2</v>
      </c>
      <c r="T690" s="57">
        <f t="shared" si="1273"/>
        <v>837.27552285197123</v>
      </c>
      <c r="U690" s="53">
        <f t="shared" si="1210"/>
        <v>0</v>
      </c>
      <c r="V690" s="58">
        <f t="shared" si="1274"/>
        <v>2.8311469189448291</v>
      </c>
      <c r="W690" s="49">
        <f t="shared" si="1211"/>
        <v>2.8311469189448291</v>
      </c>
      <c r="X690" s="143">
        <f t="shared" si="1212"/>
        <v>0.02</v>
      </c>
      <c r="Y690" s="51">
        <f t="shared" si="1275"/>
        <v>1.7987213815298064E-2</v>
      </c>
      <c r="Z690" s="57">
        <f t="shared" si="1276"/>
        <v>819.09856582105203</v>
      </c>
      <c r="AA690" s="53">
        <f t="shared" si="1213"/>
        <v>0</v>
      </c>
      <c r="AB690" s="58">
        <f t="shared" si="1277"/>
        <v>2.826101887000652</v>
      </c>
      <c r="AC690" s="49">
        <f t="shared" si="1214"/>
        <v>2.826101887000652</v>
      </c>
      <c r="AD690" s="143">
        <f t="shared" si="1215"/>
        <v>0.02</v>
      </c>
      <c r="AE690" s="49">
        <f t="shared" si="1314"/>
        <v>1.7934523966449064E-2</v>
      </c>
      <c r="AF690" s="57">
        <f t="shared" si="1278"/>
        <v>815.94423562564316</v>
      </c>
      <c r="AG690" s="53">
        <f t="shared" si="1216"/>
        <v>0</v>
      </c>
      <c r="AH690" s="58">
        <f t="shared" si="1279"/>
        <v>2.8253569841492747</v>
      </c>
      <c r="AI690" s="49">
        <f t="shared" si="1217"/>
        <v>2.8253569841492747</v>
      </c>
      <c r="AJ690" s="143">
        <f t="shared" si="1218"/>
        <v>0.02</v>
      </c>
      <c r="AK690" s="51">
        <f t="shared" si="1280"/>
        <v>1.7935082291310467E-2</v>
      </c>
      <c r="AL690" s="57">
        <f t="shared" si="1281"/>
        <v>815.62390344281084</v>
      </c>
      <c r="AM690" s="53">
        <f t="shared" si="1219"/>
        <v>0</v>
      </c>
      <c r="AN690" s="58">
        <f t="shared" si="1282"/>
        <v>2.8252835016255644</v>
      </c>
      <c r="AO690" s="49">
        <f t="shared" si="1220"/>
        <v>2.8252835016255644</v>
      </c>
      <c r="AP690" s="143">
        <f t="shared" si="1221"/>
        <v>0.02</v>
      </c>
      <c r="AQ690" s="51">
        <f t="shared" si="1283"/>
        <v>1.7935377941042663E-2</v>
      </c>
      <c r="AR690" s="57">
        <f t="shared" si="1284"/>
        <v>815.59600372357272</v>
      </c>
      <c r="AS690" s="44">
        <f t="shared" si="1222"/>
        <v>4938.0200518701386</v>
      </c>
      <c r="AT690" s="44">
        <f t="shared" si="1223"/>
        <v>1975.2080207480556</v>
      </c>
      <c r="AU690" s="44">
        <f t="shared" si="1224"/>
        <v>1234.5050129675346</v>
      </c>
      <c r="AV690" s="47">
        <f t="shared" si="1225"/>
        <v>0.76981183751356985</v>
      </c>
      <c r="AW690" s="47">
        <f t="shared" si="1226"/>
        <v>3.3520032744884767</v>
      </c>
      <c r="AX690" s="86">
        <f t="shared" si="1227"/>
        <v>34.833937526422218</v>
      </c>
      <c r="AY690" s="86">
        <f t="shared" si="1228"/>
        <v>2.85971875931719</v>
      </c>
      <c r="AZ690" s="10">
        <f t="shared" si="1285"/>
        <v>2.85971875931719</v>
      </c>
      <c r="BA690" s="44">
        <f t="shared" si="1229"/>
        <v>2.85971875931719</v>
      </c>
      <c r="BB690" s="9">
        <f t="shared" si="1230"/>
        <v>2.85971875931719</v>
      </c>
      <c r="BC690" s="45">
        <f t="shared" si="1319"/>
        <v>381.29583457562535</v>
      </c>
      <c r="BD690" s="9">
        <f t="shared" si="1231"/>
        <v>2.85971875931719</v>
      </c>
      <c r="BE690" s="45">
        <f t="shared" si="1315"/>
        <v>381.29583457562535</v>
      </c>
      <c r="BF690" s="9">
        <f t="shared" si="1232"/>
        <v>2.85971875931719</v>
      </c>
      <c r="BG690" s="45">
        <f t="shared" si="1316"/>
        <v>381.29583457562535</v>
      </c>
      <c r="BH690" s="58"/>
      <c r="BI690" s="58"/>
      <c r="BJ690" s="58">
        <f t="shared" si="1286"/>
        <v>-2.85971875931719</v>
      </c>
      <c r="BK690" s="97"/>
      <c r="BL690" s="44"/>
      <c r="BM690" s="82">
        <f t="shared" si="1287"/>
        <v>68.5</v>
      </c>
      <c r="BN690" s="86">
        <f t="shared" si="1288"/>
        <v>68500</v>
      </c>
      <c r="BO690" s="86">
        <f t="shared" si="1289"/>
        <v>100</v>
      </c>
      <c r="BP690" s="84">
        <f t="shared" si="1233"/>
        <v>4</v>
      </c>
      <c r="BQ690" s="84">
        <f t="shared" si="1234"/>
        <v>4.13</v>
      </c>
      <c r="BR690" s="84">
        <f t="shared" si="1235"/>
        <v>0.02</v>
      </c>
      <c r="BS690" s="84">
        <f t="shared" si="1290"/>
        <v>3.187594307493772E-2</v>
      </c>
      <c r="BT690" s="84">
        <f t="shared" si="1291"/>
        <v>1039.8328834132117</v>
      </c>
      <c r="BU690" s="84">
        <f t="shared" si="1292"/>
        <v>0</v>
      </c>
      <c r="BV690" s="83">
        <f t="shared" si="1293"/>
        <v>1981.0303811443891</v>
      </c>
      <c r="BW690" s="81">
        <f t="shared" si="1317"/>
        <v>1981.0303811443891</v>
      </c>
      <c r="BX690" s="83">
        <f t="shared" si="1236"/>
        <v>0</v>
      </c>
      <c r="BY690" s="141">
        <f t="shared" si="1237"/>
        <v>0</v>
      </c>
      <c r="BZ690" s="83">
        <f t="shared" si="1238"/>
        <v>4.13</v>
      </c>
      <c r="CA690" s="83">
        <f t="shared" si="1239"/>
        <v>0</v>
      </c>
      <c r="CB690" s="83">
        <f t="shared" si="1294"/>
        <v>2.9250884247271887</v>
      </c>
      <c r="CC690" s="83">
        <f t="shared" si="1240"/>
        <v>2.9250884247271887</v>
      </c>
      <c r="CD690" s="143">
        <f t="shared" si="1241"/>
        <v>0.02</v>
      </c>
      <c r="CE690" s="83">
        <f t="shared" si="1295"/>
        <v>1.7668523213570004E-2</v>
      </c>
      <c r="CF690" s="84">
        <f t="shared" si="1296"/>
        <v>1016.7283340299985</v>
      </c>
      <c r="CG690" s="83">
        <f t="shared" si="1242"/>
        <v>0</v>
      </c>
      <c r="CH690" s="83">
        <f t="shared" si="1297"/>
        <v>2.9005536061260764</v>
      </c>
      <c r="CI690" s="83">
        <f t="shared" si="1243"/>
        <v>2.9005536061260764</v>
      </c>
      <c r="CJ690" s="143">
        <f t="shared" si="1244"/>
        <v>0.02</v>
      </c>
      <c r="CK690" s="83">
        <f t="shared" si="1298"/>
        <v>1.6860910799758731E-2</v>
      </c>
      <c r="CL690" s="84">
        <f t="shared" si="1299"/>
        <v>954.12847735999981</v>
      </c>
      <c r="CM690" s="83">
        <f t="shared" si="1245"/>
        <v>0</v>
      </c>
      <c r="CN690" s="83">
        <f t="shared" si="1300"/>
        <v>2.8442617453541286</v>
      </c>
      <c r="CO690" s="83">
        <f t="shared" si="1246"/>
        <v>2.8442617453541286</v>
      </c>
      <c r="CP690" s="143">
        <f t="shared" si="1247"/>
        <v>0.02</v>
      </c>
      <c r="CQ690" s="83">
        <f t="shared" si="1301"/>
        <v>1.702056450428403E-2</v>
      </c>
      <c r="CR690" s="84">
        <f t="shared" si="1302"/>
        <v>943.06121241372784</v>
      </c>
      <c r="CS690" s="83">
        <f t="shared" si="1248"/>
        <v>0</v>
      </c>
      <c r="CT690" s="83">
        <f t="shared" si="1303"/>
        <v>2.8358543911043967</v>
      </c>
      <c r="CU690" s="83">
        <f t="shared" si="1249"/>
        <v>2.8358543911043967</v>
      </c>
      <c r="CV690" s="143">
        <f t="shared" si="1250"/>
        <v>0.02</v>
      </c>
      <c r="CW690" s="83">
        <f t="shared" si="1304"/>
        <v>1.7048526987184093E-2</v>
      </c>
      <c r="CX690" s="84">
        <f t="shared" si="1305"/>
        <v>942.04782474092667</v>
      </c>
      <c r="CY690" s="83">
        <f t="shared" si="1251"/>
        <v>0</v>
      </c>
      <c r="CZ690" s="83">
        <f t="shared" si="1306"/>
        <v>2.8351077456956091</v>
      </c>
      <c r="DA690" s="83">
        <f t="shared" si="1252"/>
        <v>2.8351077456956091</v>
      </c>
      <c r="DB690" s="143">
        <f t="shared" si="1253"/>
        <v>0.02</v>
      </c>
      <c r="DC690" s="83">
        <f t="shared" si="1307"/>
        <v>1.7049446767326025E-2</v>
      </c>
      <c r="DD690" s="84">
        <f t="shared" si="1308"/>
        <v>942.00796604611844</v>
      </c>
      <c r="DE690" s="86">
        <f t="shared" si="1254"/>
        <v>3565.8546860599008</v>
      </c>
      <c r="DF690" s="86">
        <f t="shared" si="1255"/>
        <v>1426.3418744239602</v>
      </c>
      <c r="DG690" s="86">
        <f t="shared" si="1256"/>
        <v>891.4636715149752</v>
      </c>
      <c r="DH690" s="86">
        <f t="shared" si="1257"/>
        <v>0.1379905490891169</v>
      </c>
      <c r="DI690" s="86">
        <f t="shared" si="1258"/>
        <v>0.18506073008368695</v>
      </c>
      <c r="DJ690" s="86">
        <f t="shared" si="1259"/>
        <v>4.9354597252436978</v>
      </c>
      <c r="DK690" s="86">
        <f t="shared" si="1260"/>
        <v>-667.82044108159471</v>
      </c>
      <c r="DL690" s="86">
        <f t="shared" si="1318"/>
        <v>-667.82044108159471</v>
      </c>
      <c r="DM690" s="86">
        <f t="shared" si="1261"/>
        <v>-667.82044108159471</v>
      </c>
      <c r="DN690" s="85">
        <f t="shared" si="1262"/>
        <v>0</v>
      </c>
      <c r="DO690" s="85">
        <f t="shared" si="1309"/>
        <v>0</v>
      </c>
      <c r="DP690" s="85">
        <f t="shared" si="1263"/>
        <v>0</v>
      </c>
      <c r="DQ690" s="85">
        <f t="shared" si="1310"/>
        <v>0</v>
      </c>
      <c r="DR690" s="85">
        <f t="shared" si="1264"/>
        <v>0</v>
      </c>
      <c r="DS690" s="85">
        <f t="shared" si="1311"/>
        <v>0</v>
      </c>
      <c r="DT690" s="81"/>
      <c r="DU690" s="81"/>
      <c r="DV690" s="81">
        <f t="shared" si="1312"/>
        <v>0</v>
      </c>
      <c r="DW690" s="100"/>
    </row>
    <row r="691" spans="1:127" x14ac:dyDescent="0.2">
      <c r="A691" s="59">
        <f t="shared" si="1265"/>
        <v>91.466666666666214</v>
      </c>
      <c r="B691" s="44">
        <f t="shared" si="1266"/>
        <v>91466.666666666206</v>
      </c>
      <c r="C691" s="52">
        <f t="shared" si="1200"/>
        <v>133.33333333333334</v>
      </c>
      <c r="D691" s="50">
        <f t="shared" si="1201"/>
        <v>4</v>
      </c>
      <c r="E691" s="44">
        <f t="shared" si="1202"/>
        <v>4.13</v>
      </c>
      <c r="F691" s="47">
        <f t="shared" si="1203"/>
        <v>0.02</v>
      </c>
      <c r="G691" s="52">
        <f t="shared" si="1267"/>
        <v>2.401955842895551E-2</v>
      </c>
      <c r="H691" s="57">
        <f t="shared" si="1268"/>
        <v>814.16205606876042</v>
      </c>
      <c r="I691" s="52">
        <f t="shared" si="1269"/>
        <v>0</v>
      </c>
      <c r="J691" s="54">
        <f t="shared" si="1270"/>
        <v>2747.6608732611885</v>
      </c>
      <c r="K691" s="46">
        <f t="shared" si="1313"/>
        <v>2747.6608732611885</v>
      </c>
      <c r="L691" s="80">
        <f t="shared" si="1204"/>
        <v>0</v>
      </c>
      <c r="M691" s="142">
        <f t="shared" si="1205"/>
        <v>0</v>
      </c>
      <c r="N691" s="60">
        <f t="shared" si="1206"/>
        <v>4.13</v>
      </c>
      <c r="O691" s="53">
        <f t="shared" si="1207"/>
        <v>0</v>
      </c>
      <c r="P691" s="58">
        <f t="shared" si="1271"/>
        <v>2.8252518948313399</v>
      </c>
      <c r="Q691" s="49">
        <f t="shared" si="1208"/>
        <v>2.8252518948313399</v>
      </c>
      <c r="R691" s="143">
        <f t="shared" si="1209"/>
        <v>0.02</v>
      </c>
      <c r="S691" s="51">
        <f t="shared" si="1272"/>
        <v>1.8579368929887149E-2</v>
      </c>
      <c r="T691" s="57">
        <f t="shared" si="1273"/>
        <v>838.15255601481283</v>
      </c>
      <c r="U691" s="53">
        <f t="shared" si="1210"/>
        <v>0</v>
      </c>
      <c r="V691" s="58">
        <f t="shared" si="1274"/>
        <v>2.8317181273377612</v>
      </c>
      <c r="W691" s="49">
        <f t="shared" si="1211"/>
        <v>2.8317181273377612</v>
      </c>
      <c r="X691" s="143">
        <f t="shared" si="1212"/>
        <v>0.02</v>
      </c>
      <c r="Y691" s="51">
        <f t="shared" si="1275"/>
        <v>1.7984547148631395E-2</v>
      </c>
      <c r="Z691" s="57">
        <f t="shared" si="1276"/>
        <v>819.94561384302085</v>
      </c>
      <c r="AA691" s="53">
        <f t="shared" si="1213"/>
        <v>0</v>
      </c>
      <c r="AB691" s="58">
        <f t="shared" si="1277"/>
        <v>2.8266063809985389</v>
      </c>
      <c r="AC691" s="49">
        <f t="shared" si="1214"/>
        <v>2.8266063809985389</v>
      </c>
      <c r="AD691" s="143">
        <f t="shared" si="1215"/>
        <v>0.02</v>
      </c>
      <c r="AE691" s="49">
        <f t="shared" si="1314"/>
        <v>1.7931857299782396E-2</v>
      </c>
      <c r="AF691" s="57">
        <f t="shared" si="1278"/>
        <v>816.79030989331693</v>
      </c>
      <c r="AG691" s="53">
        <f t="shared" si="1216"/>
        <v>0</v>
      </c>
      <c r="AH691" s="58">
        <f t="shared" si="1279"/>
        <v>2.8258512924328487</v>
      </c>
      <c r="AI691" s="49">
        <f t="shared" si="1217"/>
        <v>2.8258512924328487</v>
      </c>
      <c r="AJ691" s="143">
        <f t="shared" si="1218"/>
        <v>0.02</v>
      </c>
      <c r="AK691" s="51">
        <f t="shared" si="1280"/>
        <v>1.7932415624643799E-2</v>
      </c>
      <c r="AL691" s="57">
        <f t="shared" si="1281"/>
        <v>816.47022712549779</v>
      </c>
      <c r="AM691" s="53">
        <f t="shared" si="1219"/>
        <v>0</v>
      </c>
      <c r="AN691" s="58">
        <f t="shared" si="1282"/>
        <v>2.8257768571791542</v>
      </c>
      <c r="AO691" s="49">
        <f t="shared" si="1220"/>
        <v>2.8257768571791542</v>
      </c>
      <c r="AP691" s="143">
        <f t="shared" si="1221"/>
        <v>0.02</v>
      </c>
      <c r="AQ691" s="51">
        <f t="shared" si="1283"/>
        <v>1.7932711274375995E-2</v>
      </c>
      <c r="AR691" s="57">
        <f t="shared" si="1284"/>
        <v>816.44236337077928</v>
      </c>
      <c r="AS691" s="44">
        <f t="shared" si="1222"/>
        <v>4945.7895718701393</v>
      </c>
      <c r="AT691" s="44">
        <f t="shared" si="1223"/>
        <v>1978.3158287480555</v>
      </c>
      <c r="AU691" s="44">
        <f t="shared" si="1224"/>
        <v>1236.4473929675348</v>
      </c>
      <c r="AV691" s="47">
        <f t="shared" si="1225"/>
        <v>0.76609662815513635</v>
      </c>
      <c r="AW691" s="47">
        <f t="shared" si="1226"/>
        <v>3.3216579570287412</v>
      </c>
      <c r="AX691" s="86">
        <f t="shared" si="1227"/>
        <v>34.329349844895887</v>
      </c>
      <c r="AY691" s="86">
        <f t="shared" si="1228"/>
        <v>2.7031509178017314</v>
      </c>
      <c r="AZ691" s="10">
        <f t="shared" si="1285"/>
        <v>2.7031509178017314</v>
      </c>
      <c r="BA691" s="44">
        <f t="shared" si="1229"/>
        <v>2.7031509178017314</v>
      </c>
      <c r="BB691" s="9">
        <f t="shared" si="1230"/>
        <v>2.7031509178017314</v>
      </c>
      <c r="BC691" s="45">
        <f t="shared" si="1319"/>
        <v>360.4201223735642</v>
      </c>
      <c r="BD691" s="9">
        <f t="shared" si="1231"/>
        <v>2.7031509178017314</v>
      </c>
      <c r="BE691" s="45">
        <f t="shared" si="1315"/>
        <v>360.4201223735642</v>
      </c>
      <c r="BF691" s="9">
        <f t="shared" si="1232"/>
        <v>2.7031509178017314</v>
      </c>
      <c r="BG691" s="45">
        <f t="shared" si="1316"/>
        <v>360.4201223735642</v>
      </c>
      <c r="BH691" s="58"/>
      <c r="BI691" s="58"/>
      <c r="BJ691" s="58">
        <f t="shared" si="1286"/>
        <v>-2.7031509178017314</v>
      </c>
      <c r="BK691" s="97"/>
      <c r="BL691" s="44"/>
      <c r="BM691" s="82">
        <f t="shared" si="1287"/>
        <v>68.600000000000009</v>
      </c>
      <c r="BN691" s="86">
        <f t="shared" si="1288"/>
        <v>68600</v>
      </c>
      <c r="BO691" s="86">
        <f t="shared" si="1289"/>
        <v>100</v>
      </c>
      <c r="BP691" s="84">
        <f t="shared" si="1233"/>
        <v>4</v>
      </c>
      <c r="BQ691" s="84">
        <f t="shared" si="1234"/>
        <v>4.13</v>
      </c>
      <c r="BR691" s="84">
        <f t="shared" si="1235"/>
        <v>0.02</v>
      </c>
      <c r="BS691" s="84">
        <f t="shared" si="1290"/>
        <v>3.1873943074937718E-2</v>
      </c>
      <c r="BT691" s="84">
        <f t="shared" si="1291"/>
        <v>1040.6046738024354</v>
      </c>
      <c r="BU691" s="84">
        <f t="shared" si="1292"/>
        <v>0</v>
      </c>
      <c r="BV691" s="83">
        <f t="shared" si="1293"/>
        <v>1984.2676811443891</v>
      </c>
      <c r="BW691" s="81">
        <f t="shared" si="1317"/>
        <v>1984.2676811443891</v>
      </c>
      <c r="BX691" s="83">
        <f t="shared" si="1236"/>
        <v>0</v>
      </c>
      <c r="BY691" s="141">
        <f t="shared" si="1237"/>
        <v>0</v>
      </c>
      <c r="BZ691" s="83">
        <f t="shared" si="1238"/>
        <v>4.13</v>
      </c>
      <c r="CA691" s="83">
        <f t="shared" si="1239"/>
        <v>0</v>
      </c>
      <c r="CB691" s="83">
        <f t="shared" si="1294"/>
        <v>2.926146837818179</v>
      </c>
      <c r="CC691" s="83">
        <f t="shared" si="1240"/>
        <v>2.926146837818179</v>
      </c>
      <c r="CD691" s="143">
        <f t="shared" si="1241"/>
        <v>0.02</v>
      </c>
      <c r="CE691" s="83">
        <f t="shared" si="1295"/>
        <v>1.7666523213570005E-2</v>
      </c>
      <c r="CF691" s="84">
        <f t="shared" si="1296"/>
        <v>1017.3323336583248</v>
      </c>
      <c r="CG691" s="83">
        <f t="shared" si="1242"/>
        <v>0</v>
      </c>
      <c r="CH691" s="83">
        <f t="shared" si="1297"/>
        <v>2.9013747643291383</v>
      </c>
      <c r="CI691" s="83">
        <f t="shared" si="1243"/>
        <v>2.9013747643291383</v>
      </c>
      <c r="CJ691" s="143">
        <f t="shared" si="1244"/>
        <v>0.02</v>
      </c>
      <c r="CK691" s="83">
        <f t="shared" si="1298"/>
        <v>1.6858910799758733E-2</v>
      </c>
      <c r="CL691" s="84">
        <f t="shared" si="1299"/>
        <v>954.70974263171036</v>
      </c>
      <c r="CM691" s="83">
        <f t="shared" si="1245"/>
        <v>0</v>
      </c>
      <c r="CN691" s="83">
        <f t="shared" si="1300"/>
        <v>2.8449269180065699</v>
      </c>
      <c r="CO691" s="83">
        <f t="shared" si="1246"/>
        <v>2.8449269180065699</v>
      </c>
      <c r="CP691" s="143">
        <f t="shared" si="1247"/>
        <v>0.02</v>
      </c>
      <c r="CQ691" s="83">
        <f t="shared" si="1301"/>
        <v>1.7018564504284031E-2</v>
      </c>
      <c r="CR691" s="84">
        <f t="shared" si="1302"/>
        <v>943.65959491252863</v>
      </c>
      <c r="CS691" s="83">
        <f t="shared" si="1248"/>
        <v>0</v>
      </c>
      <c r="CT691" s="83">
        <f t="shared" si="1303"/>
        <v>2.8365088366408822</v>
      </c>
      <c r="CU691" s="83">
        <f t="shared" si="1249"/>
        <v>2.8365088366408822</v>
      </c>
      <c r="CV691" s="143">
        <f t="shared" si="1250"/>
        <v>0.02</v>
      </c>
      <c r="CW691" s="83">
        <f t="shared" si="1304"/>
        <v>1.7046526987184094E-2</v>
      </c>
      <c r="CX691" s="84">
        <f t="shared" si="1305"/>
        <v>942.64896727633538</v>
      </c>
      <c r="CY691" s="83">
        <f t="shared" si="1251"/>
        <v>0</v>
      </c>
      <c r="CZ691" s="83">
        <f t="shared" si="1306"/>
        <v>2.8357620169145186</v>
      </c>
      <c r="DA691" s="83">
        <f t="shared" si="1252"/>
        <v>2.8357620169145186</v>
      </c>
      <c r="DB691" s="143">
        <f t="shared" si="1253"/>
        <v>0.02</v>
      </c>
      <c r="DC691" s="83">
        <f t="shared" si="1307"/>
        <v>1.7047446767326026E-2</v>
      </c>
      <c r="DD691" s="84">
        <f t="shared" si="1308"/>
        <v>942.60929933911973</v>
      </c>
      <c r="DE691" s="86">
        <f t="shared" si="1254"/>
        <v>3571.6818260599002</v>
      </c>
      <c r="DF691" s="86">
        <f t="shared" si="1255"/>
        <v>1428.67273042396</v>
      </c>
      <c r="DG691" s="86">
        <f t="shared" si="1256"/>
        <v>892.92045651497506</v>
      </c>
      <c r="DH691" s="86">
        <f t="shared" si="1257"/>
        <v>0.13765806608088613</v>
      </c>
      <c r="DI691" s="86">
        <f t="shared" si="1258"/>
        <v>0.18424251099377503</v>
      </c>
      <c r="DJ691" s="86">
        <f t="shared" si="1259"/>
        <v>4.8945451447095065</v>
      </c>
      <c r="DK691" s="86">
        <f t="shared" si="1260"/>
        <v>-670.08883514297202</v>
      </c>
      <c r="DL691" s="86">
        <f t="shared" si="1318"/>
        <v>-670.08883514297202</v>
      </c>
      <c r="DM691" s="86">
        <f t="shared" si="1261"/>
        <v>-670.08883514297202</v>
      </c>
      <c r="DN691" s="85">
        <f t="shared" si="1262"/>
        <v>0</v>
      </c>
      <c r="DO691" s="85">
        <f t="shared" si="1309"/>
        <v>0</v>
      </c>
      <c r="DP691" s="85">
        <f t="shared" si="1263"/>
        <v>0</v>
      </c>
      <c r="DQ691" s="85">
        <f t="shared" si="1310"/>
        <v>0</v>
      </c>
      <c r="DR691" s="85">
        <f t="shared" si="1264"/>
        <v>0</v>
      </c>
      <c r="DS691" s="85">
        <f t="shared" si="1311"/>
        <v>0</v>
      </c>
      <c r="DT691" s="81"/>
      <c r="DU691" s="81"/>
      <c r="DV691" s="81">
        <f t="shared" si="1312"/>
        <v>0</v>
      </c>
      <c r="DW691" s="100"/>
    </row>
    <row r="692" spans="1:127" x14ac:dyDescent="0.2">
      <c r="A692" s="59">
        <f t="shared" si="1265"/>
        <v>91.59999999999954</v>
      </c>
      <c r="B692" s="44">
        <f t="shared" si="1266"/>
        <v>91599.999999999534</v>
      </c>
      <c r="C692" s="52">
        <f t="shared" si="1200"/>
        <v>133.33333333333334</v>
      </c>
      <c r="D692" s="50">
        <f t="shared" si="1201"/>
        <v>4</v>
      </c>
      <c r="E692" s="44">
        <f t="shared" si="1202"/>
        <v>4.13</v>
      </c>
      <c r="F692" s="47">
        <f t="shared" si="1203"/>
        <v>0.02</v>
      </c>
      <c r="G692" s="52">
        <f t="shared" si="1267"/>
        <v>2.4016891762288842E-2</v>
      </c>
      <c r="H692" s="57">
        <f t="shared" si="1268"/>
        <v>814.93746285150849</v>
      </c>
      <c r="I692" s="52">
        <f t="shared" si="1269"/>
        <v>0</v>
      </c>
      <c r="J692" s="54">
        <f t="shared" si="1270"/>
        <v>2751.9772732611882</v>
      </c>
      <c r="K692" s="46">
        <f t="shared" si="1313"/>
        <v>2751.9772732611882</v>
      </c>
      <c r="L692" s="80">
        <f t="shared" si="1204"/>
        <v>0</v>
      </c>
      <c r="M692" s="142">
        <f t="shared" si="1205"/>
        <v>0</v>
      </c>
      <c r="N692" s="60">
        <f t="shared" si="1206"/>
        <v>4.13</v>
      </c>
      <c r="O692" s="53">
        <f t="shared" si="1207"/>
        <v>0</v>
      </c>
      <c r="P692" s="58">
        <f t="shared" si="1271"/>
        <v>2.8257244952494838</v>
      </c>
      <c r="Q692" s="49">
        <f t="shared" si="1208"/>
        <v>2.8257244952494838</v>
      </c>
      <c r="R692" s="143">
        <f t="shared" si="1209"/>
        <v>0.02</v>
      </c>
      <c r="S692" s="51">
        <f t="shared" si="1272"/>
        <v>1.8576702263220481E-2</v>
      </c>
      <c r="T692" s="57">
        <f t="shared" si="1273"/>
        <v>839.02931727543012</v>
      </c>
      <c r="U692" s="53">
        <f t="shared" si="1210"/>
        <v>0</v>
      </c>
      <c r="V692" s="58">
        <f t="shared" si="1274"/>
        <v>2.832291990102942</v>
      </c>
      <c r="W692" s="49">
        <f t="shared" si="1211"/>
        <v>2.832291990102942</v>
      </c>
      <c r="X692" s="143">
        <f t="shared" si="1212"/>
        <v>0.02</v>
      </c>
      <c r="Y692" s="51">
        <f t="shared" si="1275"/>
        <v>1.7981880481964727E-2</v>
      </c>
      <c r="Z692" s="57">
        <f t="shared" si="1276"/>
        <v>820.79236543841853</v>
      </c>
      <c r="AA692" s="53">
        <f t="shared" si="1213"/>
        <v>0</v>
      </c>
      <c r="AB692" s="58">
        <f t="shared" si="1277"/>
        <v>2.8271133588262654</v>
      </c>
      <c r="AC692" s="49">
        <f t="shared" si="1214"/>
        <v>2.8271133588262654</v>
      </c>
      <c r="AD692" s="143">
        <f t="shared" si="1215"/>
        <v>0.02</v>
      </c>
      <c r="AE692" s="49">
        <f t="shared" si="1314"/>
        <v>1.7929190633115728E-2</v>
      </c>
      <c r="AF692" s="57">
        <f t="shared" si="1278"/>
        <v>817.63610736442263</v>
      </c>
      <c r="AG692" s="53">
        <f t="shared" si="1216"/>
        <v>0</v>
      </c>
      <c r="AH692" s="58">
        <f t="shared" si="1279"/>
        <v>2.8263480883403487</v>
      </c>
      <c r="AI692" s="49">
        <f t="shared" si="1217"/>
        <v>2.8263480883403487</v>
      </c>
      <c r="AJ692" s="143">
        <f t="shared" si="1218"/>
        <v>0.02</v>
      </c>
      <c r="AK692" s="51">
        <f t="shared" si="1280"/>
        <v>1.792974895797713E-2</v>
      </c>
      <c r="AL692" s="57">
        <f t="shared" si="1281"/>
        <v>817.31627694368069</v>
      </c>
      <c r="AM692" s="53">
        <f t="shared" si="1219"/>
        <v>0</v>
      </c>
      <c r="AN692" s="58">
        <f t="shared" si="1282"/>
        <v>2.8262727031364525</v>
      </c>
      <c r="AO692" s="49">
        <f t="shared" si="1220"/>
        <v>2.8262727031364525</v>
      </c>
      <c r="AP692" s="143">
        <f t="shared" si="1221"/>
        <v>0.02</v>
      </c>
      <c r="AQ692" s="51">
        <f t="shared" si="1283"/>
        <v>1.7930044607709326E-2</v>
      </c>
      <c r="AR692" s="57">
        <f t="shared" si="1284"/>
        <v>817.28844942533271</v>
      </c>
      <c r="AS692" s="44">
        <f t="shared" si="1222"/>
        <v>4953.5590918701391</v>
      </c>
      <c r="AT692" s="44">
        <f t="shared" si="1223"/>
        <v>1981.4236367480555</v>
      </c>
      <c r="AU692" s="44">
        <f t="shared" si="1224"/>
        <v>1238.3897729675348</v>
      </c>
      <c r="AV692" s="47">
        <f t="shared" si="1225"/>
        <v>0.76240626471924455</v>
      </c>
      <c r="AW692" s="47">
        <f t="shared" si="1226"/>
        <v>3.2916434807100132</v>
      </c>
      <c r="AX692" s="86">
        <f t="shared" si="1227"/>
        <v>33.832997025607362</v>
      </c>
      <c r="AY692" s="86">
        <f t="shared" si="1228"/>
        <v>2.5510972607963844</v>
      </c>
      <c r="AZ692" s="10">
        <f t="shared" si="1285"/>
        <v>2.5510972607963844</v>
      </c>
      <c r="BA692" s="44">
        <f t="shared" si="1229"/>
        <v>2.5510972607963844</v>
      </c>
      <c r="BB692" s="9">
        <f t="shared" si="1230"/>
        <v>2.5510972607963844</v>
      </c>
      <c r="BC692" s="45">
        <f t="shared" si="1319"/>
        <v>340.14630143951797</v>
      </c>
      <c r="BD692" s="9">
        <f t="shared" si="1231"/>
        <v>2.5510972607963844</v>
      </c>
      <c r="BE692" s="45">
        <f t="shared" si="1315"/>
        <v>340.14630143951797</v>
      </c>
      <c r="BF692" s="9">
        <f t="shared" si="1232"/>
        <v>2.5510972607963844</v>
      </c>
      <c r="BG692" s="45">
        <f t="shared" si="1316"/>
        <v>340.14630143951797</v>
      </c>
      <c r="BH692" s="58"/>
      <c r="BI692" s="58"/>
      <c r="BJ692" s="58">
        <f t="shared" si="1286"/>
        <v>-2.5510972607963844</v>
      </c>
      <c r="BK692" s="97"/>
      <c r="BL692" s="44"/>
      <c r="BM692" s="82">
        <f t="shared" si="1287"/>
        <v>68.7</v>
      </c>
      <c r="BN692" s="86">
        <f t="shared" si="1288"/>
        <v>68700</v>
      </c>
      <c r="BO692" s="86">
        <f t="shared" si="1289"/>
        <v>100</v>
      </c>
      <c r="BP692" s="84">
        <f t="shared" si="1233"/>
        <v>4</v>
      </c>
      <c r="BQ692" s="84">
        <f t="shared" si="1234"/>
        <v>4.13</v>
      </c>
      <c r="BR692" s="84">
        <f t="shared" si="1235"/>
        <v>0.02</v>
      </c>
      <c r="BS692" s="84">
        <f t="shared" si="1290"/>
        <v>3.1871943074937716E-2</v>
      </c>
      <c r="BT692" s="84">
        <f t="shared" si="1291"/>
        <v>1041.3764157655089</v>
      </c>
      <c r="BU692" s="84">
        <f t="shared" si="1292"/>
        <v>0</v>
      </c>
      <c r="BV692" s="83">
        <f t="shared" si="1293"/>
        <v>1987.5049811443891</v>
      </c>
      <c r="BW692" s="81">
        <f t="shared" si="1317"/>
        <v>1987.5049811443891</v>
      </c>
      <c r="BX692" s="83">
        <f t="shared" si="1236"/>
        <v>0</v>
      </c>
      <c r="BY692" s="141">
        <f t="shared" si="1237"/>
        <v>0</v>
      </c>
      <c r="BZ692" s="83">
        <f t="shared" si="1238"/>
        <v>4.13</v>
      </c>
      <c r="CA692" s="83">
        <f t="shared" si="1239"/>
        <v>0</v>
      </c>
      <c r="CB692" s="83">
        <f t="shared" si="1294"/>
        <v>2.927207346645702</v>
      </c>
      <c r="CC692" s="83">
        <f t="shared" si="1240"/>
        <v>2.927207346645702</v>
      </c>
      <c r="CD692" s="143">
        <f t="shared" si="1241"/>
        <v>0.02</v>
      </c>
      <c r="CE692" s="83">
        <f t="shared" si="1295"/>
        <v>1.7664523213570007E-2</v>
      </c>
      <c r="CF692" s="84">
        <f t="shared" si="1296"/>
        <v>1017.9360464653944</v>
      </c>
      <c r="CG692" s="83">
        <f t="shared" si="1242"/>
        <v>0</v>
      </c>
      <c r="CH692" s="83">
        <f t="shared" si="1297"/>
        <v>2.9021969192957222</v>
      </c>
      <c r="CI692" s="83">
        <f t="shared" si="1243"/>
        <v>2.9021969192957222</v>
      </c>
      <c r="CJ692" s="143">
        <f t="shared" si="1244"/>
        <v>0.02</v>
      </c>
      <c r="CK692" s="83">
        <f t="shared" si="1298"/>
        <v>1.6856910799758734E-2</v>
      </c>
      <c r="CL692" s="84">
        <f t="shared" si="1299"/>
        <v>955.29077445865721</v>
      </c>
      <c r="CM692" s="83">
        <f t="shared" si="1245"/>
        <v>0</v>
      </c>
      <c r="CN692" s="83">
        <f t="shared" si="1300"/>
        <v>2.8455930873345583</v>
      </c>
      <c r="CO692" s="83">
        <f t="shared" si="1246"/>
        <v>2.8455930873345583</v>
      </c>
      <c r="CP692" s="143">
        <f t="shared" si="1247"/>
        <v>0.02</v>
      </c>
      <c r="CQ692" s="83">
        <f t="shared" si="1301"/>
        <v>1.7016564504284033E-2</v>
      </c>
      <c r="CR692" s="84">
        <f t="shared" si="1302"/>
        <v>944.25776720288081</v>
      </c>
      <c r="CS692" s="83">
        <f t="shared" si="1248"/>
        <v>0</v>
      </c>
      <c r="CT692" s="83">
        <f t="shared" si="1303"/>
        <v>2.8371643780894131</v>
      </c>
      <c r="CU692" s="83">
        <f t="shared" si="1249"/>
        <v>2.8371643780894131</v>
      </c>
      <c r="CV692" s="143">
        <f t="shared" si="1250"/>
        <v>0.02</v>
      </c>
      <c r="CW692" s="83">
        <f t="shared" si="1304"/>
        <v>1.7044526987184096E-2</v>
      </c>
      <c r="CX692" s="84">
        <f t="shared" si="1305"/>
        <v>943.2499006056097</v>
      </c>
      <c r="CY692" s="83">
        <f t="shared" si="1251"/>
        <v>0</v>
      </c>
      <c r="CZ692" s="83">
        <f t="shared" si="1306"/>
        <v>2.8364173975396612</v>
      </c>
      <c r="DA692" s="83">
        <f t="shared" si="1252"/>
        <v>2.8364173975396612</v>
      </c>
      <c r="DB692" s="143">
        <f t="shared" si="1253"/>
        <v>0.02</v>
      </c>
      <c r="DC692" s="83">
        <f t="shared" si="1307"/>
        <v>1.7045446767326028E-2</v>
      </c>
      <c r="DD692" s="84">
        <f t="shared" si="1308"/>
        <v>943.21042336383164</v>
      </c>
      <c r="DE692" s="86">
        <f t="shared" si="1254"/>
        <v>3577.5089660599006</v>
      </c>
      <c r="DF692" s="86">
        <f t="shared" si="1255"/>
        <v>1431.0035864239601</v>
      </c>
      <c r="DG692" s="86">
        <f t="shared" si="1256"/>
        <v>894.37724151497514</v>
      </c>
      <c r="DH692" s="86">
        <f t="shared" si="1257"/>
        <v>0.13732682688892406</v>
      </c>
      <c r="DI692" s="86">
        <f t="shared" si="1258"/>
        <v>0.18342899573029742</v>
      </c>
      <c r="DJ692" s="86">
        <f t="shared" si="1259"/>
        <v>4.8540237409547222</v>
      </c>
      <c r="DK692" s="86">
        <f t="shared" si="1260"/>
        <v>-672.35587908853381</v>
      </c>
      <c r="DL692" s="86">
        <f t="shared" si="1318"/>
        <v>-672.35587908853381</v>
      </c>
      <c r="DM692" s="86">
        <f t="shared" si="1261"/>
        <v>-672.35587908853381</v>
      </c>
      <c r="DN692" s="85">
        <f t="shared" si="1262"/>
        <v>0</v>
      </c>
      <c r="DO692" s="85">
        <f t="shared" si="1309"/>
        <v>0</v>
      </c>
      <c r="DP692" s="85">
        <f t="shared" si="1263"/>
        <v>0</v>
      </c>
      <c r="DQ692" s="85">
        <f t="shared" si="1310"/>
        <v>0</v>
      </c>
      <c r="DR692" s="85">
        <f t="shared" si="1264"/>
        <v>0</v>
      </c>
      <c r="DS692" s="85">
        <f t="shared" si="1311"/>
        <v>0</v>
      </c>
      <c r="DT692" s="81"/>
      <c r="DU692" s="81"/>
      <c r="DV692" s="81">
        <f t="shared" si="1312"/>
        <v>0</v>
      </c>
      <c r="DW692" s="100"/>
    </row>
    <row r="693" spans="1:127" x14ac:dyDescent="0.2">
      <c r="A693" s="59">
        <f t="shared" si="1265"/>
        <v>91.733333333332865</v>
      </c>
      <c r="B693" s="44">
        <f t="shared" si="1266"/>
        <v>91733.333333332863</v>
      </c>
      <c r="C693" s="52">
        <f t="shared" si="1200"/>
        <v>133.33333333333334</v>
      </c>
      <c r="D693" s="50">
        <f t="shared" si="1201"/>
        <v>4</v>
      </c>
      <c r="E693" s="44">
        <f t="shared" si="1202"/>
        <v>4.13</v>
      </c>
      <c r="F693" s="47">
        <f t="shared" si="1203"/>
        <v>0.02</v>
      </c>
      <c r="G693" s="52">
        <f t="shared" si="1267"/>
        <v>2.4014225095622174E-2</v>
      </c>
      <c r="H693" s="57">
        <f t="shared" si="1268"/>
        <v>815.71278354332298</v>
      </c>
      <c r="I693" s="52">
        <f t="shared" si="1269"/>
        <v>0</v>
      </c>
      <c r="J693" s="54">
        <f t="shared" si="1270"/>
        <v>2756.2936732611879</v>
      </c>
      <c r="K693" s="46">
        <f t="shared" si="1313"/>
        <v>2756.2936732611879</v>
      </c>
      <c r="L693" s="80">
        <f t="shared" si="1204"/>
        <v>0</v>
      </c>
      <c r="M693" s="142">
        <f t="shared" si="1205"/>
        <v>0</v>
      </c>
      <c r="N693" s="60">
        <f t="shared" si="1206"/>
        <v>4.13</v>
      </c>
      <c r="O693" s="53">
        <f t="shared" si="1207"/>
        <v>0</v>
      </c>
      <c r="P693" s="58">
        <f t="shared" si="1271"/>
        <v>2.8261992035339509</v>
      </c>
      <c r="Q693" s="49">
        <f t="shared" si="1208"/>
        <v>2.8261992035339509</v>
      </c>
      <c r="R693" s="143">
        <f t="shared" si="1209"/>
        <v>0.02</v>
      </c>
      <c r="S693" s="51">
        <f t="shared" si="1272"/>
        <v>1.8574035596553812E-2</v>
      </c>
      <c r="T693" s="57">
        <f t="shared" si="1273"/>
        <v>839.90580607024435</v>
      </c>
      <c r="U693" s="53">
        <f t="shared" si="1210"/>
        <v>0</v>
      </c>
      <c r="V693" s="58">
        <f t="shared" si="1274"/>
        <v>2.8328685041627319</v>
      </c>
      <c r="W693" s="49">
        <f t="shared" si="1211"/>
        <v>2.8328685041627319</v>
      </c>
      <c r="X693" s="143">
        <f t="shared" si="1212"/>
        <v>0.02</v>
      </c>
      <c r="Y693" s="51">
        <f t="shared" si="1275"/>
        <v>1.7979213815298059E-2</v>
      </c>
      <c r="Z693" s="57">
        <f t="shared" si="1276"/>
        <v>821.63881993352766</v>
      </c>
      <c r="AA693" s="53">
        <f t="shared" si="1213"/>
        <v>0</v>
      </c>
      <c r="AB693" s="58">
        <f t="shared" si="1277"/>
        <v>2.8276228172086411</v>
      </c>
      <c r="AC693" s="49">
        <f t="shared" si="1214"/>
        <v>2.8276228172086411</v>
      </c>
      <c r="AD693" s="143">
        <f t="shared" si="1215"/>
        <v>0.02</v>
      </c>
      <c r="AE693" s="49">
        <f t="shared" si="1314"/>
        <v>1.7926523966449059E-2</v>
      </c>
      <c r="AF693" s="57">
        <f t="shared" si="1278"/>
        <v>818.48162739489533</v>
      </c>
      <c r="AG693" s="53">
        <f t="shared" si="1216"/>
        <v>0</v>
      </c>
      <c r="AH693" s="58">
        <f t="shared" si="1279"/>
        <v>2.8268473687823459</v>
      </c>
      <c r="AI693" s="49">
        <f t="shared" si="1217"/>
        <v>2.8268473687823459</v>
      </c>
      <c r="AJ693" s="143">
        <f t="shared" si="1218"/>
        <v>0.02</v>
      </c>
      <c r="AK693" s="51">
        <f t="shared" si="1280"/>
        <v>1.7927082291310462E-2</v>
      </c>
      <c r="AL693" s="57">
        <f t="shared" si="1281"/>
        <v>818.16205224873977</v>
      </c>
      <c r="AM693" s="53">
        <f t="shared" si="1219"/>
        <v>0</v>
      </c>
      <c r="AN693" s="58">
        <f t="shared" si="1282"/>
        <v>2.8267710364322314</v>
      </c>
      <c r="AO693" s="49">
        <f t="shared" si="1220"/>
        <v>2.8267710364322314</v>
      </c>
      <c r="AP693" s="143">
        <f t="shared" si="1221"/>
        <v>0.02</v>
      </c>
      <c r="AQ693" s="51">
        <f t="shared" si="1283"/>
        <v>1.7927377941042658E-2</v>
      </c>
      <c r="AR693" s="57">
        <f t="shared" si="1284"/>
        <v>818.13426123745217</v>
      </c>
      <c r="AS693" s="44">
        <f t="shared" si="1222"/>
        <v>4961.328611870138</v>
      </c>
      <c r="AT693" s="44">
        <f t="shared" si="1223"/>
        <v>1984.531444748055</v>
      </c>
      <c r="AU693" s="44">
        <f t="shared" si="1224"/>
        <v>1240.3321529675345</v>
      </c>
      <c r="AV693" s="47">
        <f t="shared" si="1225"/>
        <v>0.75874054477050257</v>
      </c>
      <c r="AW693" s="47">
        <f t="shared" si="1226"/>
        <v>3.2619557080835881</v>
      </c>
      <c r="AX693" s="86">
        <f t="shared" si="1227"/>
        <v>33.344730924744731</v>
      </c>
      <c r="AY693" s="86">
        <f t="shared" si="1228"/>
        <v>2.4035483792142975</v>
      </c>
      <c r="AZ693" s="10">
        <f t="shared" si="1285"/>
        <v>2.4035483792142975</v>
      </c>
      <c r="BA693" s="44">
        <f t="shared" si="1229"/>
        <v>2.4035483792142975</v>
      </c>
      <c r="BB693" s="9">
        <f t="shared" si="1230"/>
        <v>2.4035483792142975</v>
      </c>
      <c r="BC693" s="45">
        <f t="shared" si="1319"/>
        <v>320.47311722857302</v>
      </c>
      <c r="BD693" s="9">
        <f t="shared" si="1231"/>
        <v>2.4035483792142975</v>
      </c>
      <c r="BE693" s="45">
        <f t="shared" si="1315"/>
        <v>320.47311722857302</v>
      </c>
      <c r="BF693" s="9">
        <f t="shared" si="1232"/>
        <v>2.4035483792142975</v>
      </c>
      <c r="BG693" s="45">
        <f t="shared" si="1316"/>
        <v>320.47311722857302</v>
      </c>
      <c r="BH693" s="58"/>
      <c r="BI693" s="58"/>
      <c r="BJ693" s="58">
        <f t="shared" si="1286"/>
        <v>-2.4035483792142975</v>
      </c>
      <c r="BK693" s="97"/>
      <c r="BL693" s="44"/>
      <c r="BM693" s="82">
        <f t="shared" si="1287"/>
        <v>68.8</v>
      </c>
      <c r="BN693" s="86">
        <f t="shared" si="1288"/>
        <v>68800</v>
      </c>
      <c r="BO693" s="86">
        <f t="shared" si="1289"/>
        <v>100</v>
      </c>
      <c r="BP693" s="84">
        <f t="shared" si="1233"/>
        <v>4</v>
      </c>
      <c r="BQ693" s="84">
        <f t="shared" si="1234"/>
        <v>4.13</v>
      </c>
      <c r="BR693" s="84">
        <f t="shared" si="1235"/>
        <v>0.02</v>
      </c>
      <c r="BS693" s="84">
        <f t="shared" si="1290"/>
        <v>3.1869943074937714E-2</v>
      </c>
      <c r="BT693" s="84">
        <f t="shared" si="1291"/>
        <v>1042.1481093024324</v>
      </c>
      <c r="BU693" s="84">
        <f t="shared" si="1292"/>
        <v>0</v>
      </c>
      <c r="BV693" s="83">
        <f t="shared" si="1293"/>
        <v>1990.7422811443892</v>
      </c>
      <c r="BW693" s="81">
        <f t="shared" si="1317"/>
        <v>1990.7422811443892</v>
      </c>
      <c r="BX693" s="83">
        <f t="shared" si="1236"/>
        <v>0</v>
      </c>
      <c r="BY693" s="141">
        <f t="shared" si="1237"/>
        <v>0</v>
      </c>
      <c r="BZ693" s="83">
        <f t="shared" si="1238"/>
        <v>4.13</v>
      </c>
      <c r="CA693" s="83">
        <f t="shared" si="1239"/>
        <v>0</v>
      </c>
      <c r="CB693" s="83">
        <f t="shared" si="1294"/>
        <v>2.9282699511722581</v>
      </c>
      <c r="CC693" s="83">
        <f t="shared" si="1240"/>
        <v>2.9282699511722581</v>
      </c>
      <c r="CD693" s="143">
        <f t="shared" si="1241"/>
        <v>0.02</v>
      </c>
      <c r="CE693" s="83">
        <f t="shared" si="1295"/>
        <v>1.7662523213570008E-2</v>
      </c>
      <c r="CF693" s="84">
        <f t="shared" si="1296"/>
        <v>1018.5394722266003</v>
      </c>
      <c r="CG693" s="83">
        <f t="shared" si="1242"/>
        <v>0</v>
      </c>
      <c r="CH693" s="83">
        <f t="shared" si="1297"/>
        <v>2.9030200690722134</v>
      </c>
      <c r="CI693" s="83">
        <f t="shared" si="1243"/>
        <v>2.9030200690722134</v>
      </c>
      <c r="CJ693" s="143">
        <f t="shared" si="1244"/>
        <v>0.02</v>
      </c>
      <c r="CK693" s="83">
        <f t="shared" si="1298"/>
        <v>1.6854910799758736E-2</v>
      </c>
      <c r="CL693" s="84">
        <f t="shared" si="1299"/>
        <v>955.87157277346796</v>
      </c>
      <c r="CM693" s="83">
        <f t="shared" si="1245"/>
        <v>0</v>
      </c>
      <c r="CN693" s="83">
        <f t="shared" si="1300"/>
        <v>2.8462602519134572</v>
      </c>
      <c r="CO693" s="83">
        <f t="shared" si="1246"/>
        <v>2.8462602519134572</v>
      </c>
      <c r="CP693" s="143">
        <f t="shared" si="1247"/>
        <v>0.02</v>
      </c>
      <c r="CQ693" s="83">
        <f t="shared" si="1301"/>
        <v>1.7014564504284034E-2</v>
      </c>
      <c r="CR693" s="84">
        <f t="shared" si="1302"/>
        <v>944.85572917362151</v>
      </c>
      <c r="CS693" s="83">
        <f t="shared" si="1248"/>
        <v>0</v>
      </c>
      <c r="CT693" s="83">
        <f t="shared" si="1303"/>
        <v>2.8378210140968498</v>
      </c>
      <c r="CU693" s="83">
        <f t="shared" si="1249"/>
        <v>2.8378210140968498</v>
      </c>
      <c r="CV693" s="143">
        <f t="shared" si="1250"/>
        <v>0.02</v>
      </c>
      <c r="CW693" s="83">
        <f t="shared" si="1304"/>
        <v>1.7042526987184097E-2</v>
      </c>
      <c r="CX693" s="84">
        <f t="shared" si="1305"/>
        <v>943.85062459322239</v>
      </c>
      <c r="CY693" s="83">
        <f t="shared" si="1251"/>
        <v>0</v>
      </c>
      <c r="CZ693" s="83">
        <f t="shared" si="1306"/>
        <v>2.8370738862000127</v>
      </c>
      <c r="DA693" s="83">
        <f t="shared" si="1252"/>
        <v>2.8370738862000127</v>
      </c>
      <c r="DB693" s="143">
        <f t="shared" si="1253"/>
        <v>0.02</v>
      </c>
      <c r="DC693" s="83">
        <f t="shared" si="1307"/>
        <v>1.7043446767326029E-2</v>
      </c>
      <c r="DD693" s="84">
        <f t="shared" si="1308"/>
        <v>943.81133798176165</v>
      </c>
      <c r="DE693" s="86">
        <f t="shared" si="1254"/>
        <v>3583.3361060599</v>
      </c>
      <c r="DF693" s="86">
        <f t="shared" si="1255"/>
        <v>1433.3344424239601</v>
      </c>
      <c r="DG693" s="86">
        <f t="shared" si="1256"/>
        <v>895.83402651497499</v>
      </c>
      <c r="DH693" s="86">
        <f t="shared" si="1257"/>
        <v>0.13699682563828092</v>
      </c>
      <c r="DI693" s="86">
        <f t="shared" si="1258"/>
        <v>0.18262015207658711</v>
      </c>
      <c r="DJ693" s="86">
        <f t="shared" si="1259"/>
        <v>4.8138912702739027</v>
      </c>
      <c r="DK693" s="86">
        <f t="shared" si="1260"/>
        <v>-674.62157339701207</v>
      </c>
      <c r="DL693" s="86">
        <f t="shared" si="1318"/>
        <v>-674.62157339701207</v>
      </c>
      <c r="DM693" s="86">
        <f t="shared" si="1261"/>
        <v>-674.62157339701207</v>
      </c>
      <c r="DN693" s="85">
        <f t="shared" si="1262"/>
        <v>0</v>
      </c>
      <c r="DO693" s="85">
        <f t="shared" si="1309"/>
        <v>0</v>
      </c>
      <c r="DP693" s="85">
        <f t="shared" si="1263"/>
        <v>0</v>
      </c>
      <c r="DQ693" s="85">
        <f t="shared" si="1310"/>
        <v>0</v>
      </c>
      <c r="DR693" s="85">
        <f t="shared" si="1264"/>
        <v>0</v>
      </c>
      <c r="DS693" s="85">
        <f t="shared" si="1311"/>
        <v>0</v>
      </c>
      <c r="DT693" s="81"/>
      <c r="DU693" s="81"/>
      <c r="DV693" s="81">
        <f t="shared" si="1312"/>
        <v>0</v>
      </c>
      <c r="DW693" s="100"/>
    </row>
    <row r="694" spans="1:127" x14ac:dyDescent="0.2">
      <c r="A694" s="59">
        <f t="shared" si="1265"/>
        <v>91.866666666666191</v>
      </c>
      <c r="B694" s="44">
        <f t="shared" si="1266"/>
        <v>91866.666666666191</v>
      </c>
      <c r="C694" s="52">
        <f t="shared" si="1200"/>
        <v>133.33333333333334</v>
      </c>
      <c r="D694" s="50">
        <f t="shared" si="1201"/>
        <v>4</v>
      </c>
      <c r="E694" s="44">
        <f t="shared" si="1202"/>
        <v>4.13</v>
      </c>
      <c r="F694" s="47">
        <f t="shared" si="1203"/>
        <v>0.02</v>
      </c>
      <c r="G694" s="52">
        <f t="shared" si="1267"/>
        <v>2.4011558428955505E-2</v>
      </c>
      <c r="H694" s="57">
        <f t="shared" si="1268"/>
        <v>816.48801814420392</v>
      </c>
      <c r="I694" s="52">
        <f t="shared" si="1269"/>
        <v>0</v>
      </c>
      <c r="J694" s="54">
        <f t="shared" si="1270"/>
        <v>2760.6100732611881</v>
      </c>
      <c r="K694" s="46">
        <f t="shared" si="1313"/>
        <v>2760.6100732611881</v>
      </c>
      <c r="L694" s="80">
        <f t="shared" si="1204"/>
        <v>0</v>
      </c>
      <c r="M694" s="142">
        <f t="shared" si="1205"/>
        <v>0</v>
      </c>
      <c r="N694" s="60">
        <f t="shared" si="1206"/>
        <v>4.13</v>
      </c>
      <c r="O694" s="53">
        <f t="shared" si="1207"/>
        <v>0</v>
      </c>
      <c r="P694" s="58">
        <f t="shared" si="1271"/>
        <v>2.8266760187165727</v>
      </c>
      <c r="Q694" s="49">
        <f t="shared" si="1208"/>
        <v>2.8266760187165727</v>
      </c>
      <c r="R694" s="143">
        <f t="shared" si="1209"/>
        <v>0.02</v>
      </c>
      <c r="S694" s="51">
        <f t="shared" si="1272"/>
        <v>1.8571368929887144E-2</v>
      </c>
      <c r="T694" s="57">
        <f t="shared" si="1273"/>
        <v>840.78202183687051</v>
      </c>
      <c r="U694" s="53">
        <f t="shared" si="1210"/>
        <v>0</v>
      </c>
      <c r="V694" s="58">
        <f t="shared" si="1274"/>
        <v>2.833447666438905</v>
      </c>
      <c r="W694" s="49">
        <f t="shared" si="1211"/>
        <v>2.833447666438905</v>
      </c>
      <c r="X694" s="143">
        <f t="shared" si="1212"/>
        <v>0.02</v>
      </c>
      <c r="Y694" s="51">
        <f t="shared" si="1275"/>
        <v>1.7976547148631391E-2</v>
      </c>
      <c r="Z694" s="57">
        <f t="shared" si="1276"/>
        <v>822.48497665679463</v>
      </c>
      <c r="AA694" s="53">
        <f t="shared" si="1213"/>
        <v>0</v>
      </c>
      <c r="AB694" s="58">
        <f t="shared" si="1277"/>
        <v>2.8281347528689564</v>
      </c>
      <c r="AC694" s="49">
        <f t="shared" si="1214"/>
        <v>2.8281347528689564</v>
      </c>
      <c r="AD694" s="143">
        <f t="shared" si="1215"/>
        <v>0.02</v>
      </c>
      <c r="AE694" s="49">
        <f t="shared" si="1314"/>
        <v>1.7923857299782391E-2</v>
      </c>
      <c r="AF694" s="57">
        <f t="shared" si="1278"/>
        <v>819.32686934272635</v>
      </c>
      <c r="AG694" s="53">
        <f t="shared" si="1216"/>
        <v>0</v>
      </c>
      <c r="AH694" s="58">
        <f t="shared" si="1279"/>
        <v>2.8273491306680953</v>
      </c>
      <c r="AI694" s="49">
        <f t="shared" si="1217"/>
        <v>2.8273491306680953</v>
      </c>
      <c r="AJ694" s="143">
        <f t="shared" si="1218"/>
        <v>0.02</v>
      </c>
      <c r="AK694" s="51">
        <f t="shared" si="1280"/>
        <v>1.7924415624643794E-2</v>
      </c>
      <c r="AL694" s="57">
        <f t="shared" si="1281"/>
        <v>819.00755239404589</v>
      </c>
      <c r="AM694" s="53">
        <f t="shared" si="1219"/>
        <v>0</v>
      </c>
      <c r="AN694" s="58">
        <f t="shared" si="1282"/>
        <v>2.8272718539998603</v>
      </c>
      <c r="AO694" s="49">
        <f t="shared" si="1220"/>
        <v>2.8272718539998603</v>
      </c>
      <c r="AP694" s="143">
        <f t="shared" si="1221"/>
        <v>0.02</v>
      </c>
      <c r="AQ694" s="51">
        <f t="shared" si="1283"/>
        <v>1.792471127437599E-2</v>
      </c>
      <c r="AR694" s="57">
        <f t="shared" si="1284"/>
        <v>818.97979815934048</v>
      </c>
      <c r="AS694" s="44">
        <f t="shared" si="1222"/>
        <v>4969.0981318701379</v>
      </c>
      <c r="AT694" s="44">
        <f t="shared" si="1223"/>
        <v>1987.6392527480552</v>
      </c>
      <c r="AU694" s="44">
        <f t="shared" si="1224"/>
        <v>1242.2745329675345</v>
      </c>
      <c r="AV694" s="47">
        <f t="shared" si="1225"/>
        <v>0.75509926778910308</v>
      </c>
      <c r="AW694" s="47">
        <f t="shared" si="1226"/>
        <v>3.2325905595165301</v>
      </c>
      <c r="AX694" s="86">
        <f t="shared" si="1227"/>
        <v>32.864406294476254</v>
      </c>
      <c r="AY694" s="86">
        <f t="shared" si="1228"/>
        <v>2.2604948714999993</v>
      </c>
      <c r="AZ694" s="10">
        <f t="shared" si="1285"/>
        <v>2.2604948714999993</v>
      </c>
      <c r="BA694" s="44">
        <f t="shared" si="1229"/>
        <v>2.2604948714999993</v>
      </c>
      <c r="BB694" s="9">
        <f t="shared" si="1230"/>
        <v>2.2604948714999993</v>
      </c>
      <c r="BC694" s="45">
        <f t="shared" si="1319"/>
        <v>301.39931619999993</v>
      </c>
      <c r="BD694" s="9">
        <f t="shared" si="1231"/>
        <v>2.2604948714999993</v>
      </c>
      <c r="BE694" s="45">
        <f t="shared" si="1315"/>
        <v>301.39931619999993</v>
      </c>
      <c r="BF694" s="9">
        <f t="shared" si="1232"/>
        <v>2.2604948714999993</v>
      </c>
      <c r="BG694" s="45">
        <f t="shared" si="1316"/>
        <v>301.39931619999993</v>
      </c>
      <c r="BH694" s="58"/>
      <c r="BI694" s="58"/>
      <c r="BJ694" s="58">
        <f t="shared" si="1286"/>
        <v>-2.2604948714999993</v>
      </c>
      <c r="BK694" s="97"/>
      <c r="BL694" s="44"/>
      <c r="BM694" s="82">
        <f t="shared" si="1287"/>
        <v>68.900000000000006</v>
      </c>
      <c r="BN694" s="86">
        <f t="shared" si="1288"/>
        <v>68900</v>
      </c>
      <c r="BO694" s="86">
        <f t="shared" si="1289"/>
        <v>100</v>
      </c>
      <c r="BP694" s="84">
        <f t="shared" si="1233"/>
        <v>4</v>
      </c>
      <c r="BQ694" s="84">
        <f t="shared" si="1234"/>
        <v>4.13</v>
      </c>
      <c r="BR694" s="84">
        <f t="shared" si="1235"/>
        <v>0.02</v>
      </c>
      <c r="BS694" s="84">
        <f t="shared" si="1290"/>
        <v>3.1867943074937712E-2</v>
      </c>
      <c r="BT694" s="84">
        <f t="shared" si="1291"/>
        <v>1042.9197544132057</v>
      </c>
      <c r="BU694" s="84">
        <f t="shared" si="1292"/>
        <v>0</v>
      </c>
      <c r="BV694" s="83">
        <f t="shared" si="1293"/>
        <v>1993.9795811443892</v>
      </c>
      <c r="BW694" s="81">
        <f t="shared" si="1317"/>
        <v>1993.9795811443892</v>
      </c>
      <c r="BX694" s="83">
        <f t="shared" si="1236"/>
        <v>0</v>
      </c>
      <c r="BY694" s="141">
        <f t="shared" si="1237"/>
        <v>0</v>
      </c>
      <c r="BZ694" s="83">
        <f t="shared" si="1238"/>
        <v>4.13</v>
      </c>
      <c r="CA694" s="83">
        <f t="shared" si="1239"/>
        <v>0</v>
      </c>
      <c r="CB694" s="83">
        <f t="shared" si="1294"/>
        <v>2.9293346513615748</v>
      </c>
      <c r="CC694" s="83">
        <f t="shared" si="1240"/>
        <v>2.9293346513615748</v>
      </c>
      <c r="CD694" s="143">
        <f t="shared" si="1241"/>
        <v>0.02</v>
      </c>
      <c r="CE694" s="83">
        <f t="shared" si="1295"/>
        <v>1.766052321357001E-2</v>
      </c>
      <c r="CF694" s="84">
        <f t="shared" si="1296"/>
        <v>1019.1426107182035</v>
      </c>
      <c r="CG694" s="83">
        <f t="shared" si="1242"/>
        <v>0</v>
      </c>
      <c r="CH694" s="83">
        <f t="shared" si="1297"/>
        <v>2.9038442117049188</v>
      </c>
      <c r="CI694" s="83">
        <f t="shared" si="1243"/>
        <v>2.9038442117049188</v>
      </c>
      <c r="CJ694" s="143">
        <f t="shared" si="1244"/>
        <v>0.02</v>
      </c>
      <c r="CK694" s="83">
        <f t="shared" si="1298"/>
        <v>1.6852910799758737E-2</v>
      </c>
      <c r="CL694" s="84">
        <f t="shared" si="1299"/>
        <v>956.45213750945845</v>
      </c>
      <c r="CM694" s="83">
        <f t="shared" si="1245"/>
        <v>0</v>
      </c>
      <c r="CN694" s="83">
        <f t="shared" si="1300"/>
        <v>2.8469284103195869</v>
      </c>
      <c r="CO694" s="83">
        <f t="shared" si="1246"/>
        <v>2.8469284103195869</v>
      </c>
      <c r="CP694" s="143">
        <f t="shared" si="1247"/>
        <v>0.02</v>
      </c>
      <c r="CQ694" s="83">
        <f t="shared" si="1301"/>
        <v>1.7012564504284036E-2</v>
      </c>
      <c r="CR694" s="84">
        <f t="shared" si="1302"/>
        <v>945.45348071418596</v>
      </c>
      <c r="CS694" s="83">
        <f t="shared" si="1248"/>
        <v>0</v>
      </c>
      <c r="CT694" s="83">
        <f t="shared" si="1303"/>
        <v>2.8384787433105396</v>
      </c>
      <c r="CU694" s="83">
        <f t="shared" si="1249"/>
        <v>2.8384787433105396</v>
      </c>
      <c r="CV694" s="143">
        <f t="shared" si="1250"/>
        <v>0.02</v>
      </c>
      <c r="CW694" s="83">
        <f t="shared" si="1304"/>
        <v>1.7040526987184099E-2</v>
      </c>
      <c r="CX694" s="84">
        <f t="shared" si="1305"/>
        <v>944.45113910426915</v>
      </c>
      <c r="CY694" s="83">
        <f t="shared" si="1251"/>
        <v>0</v>
      </c>
      <c r="CZ694" s="83">
        <f t="shared" si="1306"/>
        <v>2.8377314815248438</v>
      </c>
      <c r="DA694" s="83">
        <f t="shared" si="1252"/>
        <v>2.8377314815248438</v>
      </c>
      <c r="DB694" s="143">
        <f t="shared" si="1253"/>
        <v>0.02</v>
      </c>
      <c r="DC694" s="83">
        <f t="shared" si="1307"/>
        <v>1.7041446767326031E-2</v>
      </c>
      <c r="DD694" s="84">
        <f t="shared" si="1308"/>
        <v>944.41204305504948</v>
      </c>
      <c r="DE694" s="86">
        <f t="shared" si="1254"/>
        <v>3589.1632460599003</v>
      </c>
      <c r="DF694" s="86">
        <f t="shared" si="1255"/>
        <v>1435.6652984239599</v>
      </c>
      <c r="DG694" s="86">
        <f t="shared" si="1256"/>
        <v>897.29081151497508</v>
      </c>
      <c r="DH694" s="86">
        <f t="shared" si="1257"/>
        <v>0.13666805648692251</v>
      </c>
      <c r="DI694" s="86">
        <f t="shared" si="1258"/>
        <v>0.18181594806868739</v>
      </c>
      <c r="DJ694" s="86">
        <f t="shared" si="1259"/>
        <v>4.7741435394216367</v>
      </c>
      <c r="DK694" s="86">
        <f t="shared" si="1260"/>
        <v>-676.88591854844651</v>
      </c>
      <c r="DL694" s="86">
        <f t="shared" si="1318"/>
        <v>-676.88591854844651</v>
      </c>
      <c r="DM694" s="86">
        <f t="shared" si="1261"/>
        <v>-676.88591854844651</v>
      </c>
      <c r="DN694" s="85">
        <f t="shared" si="1262"/>
        <v>0</v>
      </c>
      <c r="DO694" s="85">
        <f t="shared" si="1309"/>
        <v>0</v>
      </c>
      <c r="DP694" s="85">
        <f t="shared" si="1263"/>
        <v>0</v>
      </c>
      <c r="DQ694" s="85">
        <f t="shared" si="1310"/>
        <v>0</v>
      </c>
      <c r="DR694" s="85">
        <f t="shared" si="1264"/>
        <v>0</v>
      </c>
      <c r="DS694" s="85">
        <f t="shared" si="1311"/>
        <v>0</v>
      </c>
      <c r="DT694" s="81"/>
      <c r="DU694" s="81"/>
      <c r="DV694" s="81">
        <f t="shared" si="1312"/>
        <v>0</v>
      </c>
      <c r="DW694" s="100"/>
    </row>
    <row r="695" spans="1:127" x14ac:dyDescent="0.2">
      <c r="A695" s="59">
        <f t="shared" si="1265"/>
        <v>91.999999999999517</v>
      </c>
      <c r="B695" s="44">
        <f t="shared" si="1266"/>
        <v>91999.99999999952</v>
      </c>
      <c r="C695" s="52">
        <f t="shared" si="1200"/>
        <v>133.33333333333334</v>
      </c>
      <c r="D695" s="50">
        <f t="shared" si="1201"/>
        <v>4</v>
      </c>
      <c r="E695" s="44">
        <f t="shared" si="1202"/>
        <v>4.13</v>
      </c>
      <c r="F695" s="47">
        <f t="shared" si="1203"/>
        <v>0.02</v>
      </c>
      <c r="G695" s="52">
        <f t="shared" si="1267"/>
        <v>2.4008891762288837E-2</v>
      </c>
      <c r="H695" s="57">
        <f t="shared" si="1268"/>
        <v>817.26316665415141</v>
      </c>
      <c r="I695" s="52">
        <f t="shared" si="1269"/>
        <v>0</v>
      </c>
      <c r="J695" s="54">
        <f t="shared" si="1270"/>
        <v>2764.9264732611878</v>
      </c>
      <c r="K695" s="46">
        <f t="shared" si="1313"/>
        <v>2764.9264732611878</v>
      </c>
      <c r="L695" s="80">
        <f t="shared" si="1204"/>
        <v>0</v>
      </c>
      <c r="M695" s="142">
        <f t="shared" si="1205"/>
        <v>0</v>
      </c>
      <c r="N695" s="60">
        <f t="shared" si="1206"/>
        <v>4.13</v>
      </c>
      <c r="O695" s="53">
        <f t="shared" si="1207"/>
        <v>0</v>
      </c>
      <c r="P695" s="58">
        <f t="shared" si="1271"/>
        <v>2.8271549398326492</v>
      </c>
      <c r="Q695" s="49">
        <f t="shared" si="1208"/>
        <v>2.8271549398326492</v>
      </c>
      <c r="R695" s="143">
        <f t="shared" si="1209"/>
        <v>0.02</v>
      </c>
      <c r="S695" s="51">
        <f t="shared" si="1272"/>
        <v>1.8568702263220476E-2</v>
      </c>
      <c r="T695" s="57">
        <f t="shared" si="1273"/>
        <v>841.65796401411785</v>
      </c>
      <c r="U695" s="53">
        <f t="shared" si="1210"/>
        <v>0</v>
      </c>
      <c r="V695" s="58">
        <f t="shared" si="1274"/>
        <v>2.834029473852647</v>
      </c>
      <c r="W695" s="49">
        <f t="shared" si="1211"/>
        <v>2.834029473852647</v>
      </c>
      <c r="X695" s="143">
        <f t="shared" si="1212"/>
        <v>0.02</v>
      </c>
      <c r="Y695" s="51">
        <f t="shared" si="1275"/>
        <v>1.7973880481964723E-2</v>
      </c>
      <c r="Z695" s="57">
        <f t="shared" si="1276"/>
        <v>823.33083493883066</v>
      </c>
      <c r="AA695" s="53">
        <f t="shared" si="1213"/>
        <v>0</v>
      </c>
      <c r="AB695" s="58">
        <f t="shared" si="1277"/>
        <v>2.8286491625289973</v>
      </c>
      <c r="AC695" s="49">
        <f t="shared" si="1214"/>
        <v>2.8286491625289973</v>
      </c>
      <c r="AD695" s="143">
        <f t="shared" si="1215"/>
        <v>0.02</v>
      </c>
      <c r="AE695" s="49">
        <f t="shared" si="1314"/>
        <v>1.7921190633115723E-2</v>
      </c>
      <c r="AF695" s="57">
        <f t="shared" si="1278"/>
        <v>820.17183256796488</v>
      </c>
      <c r="AG695" s="53">
        <f t="shared" si="1216"/>
        <v>0</v>
      </c>
      <c r="AH695" s="58">
        <f t="shared" si="1279"/>
        <v>2.827853370905554</v>
      </c>
      <c r="AI695" s="49">
        <f t="shared" si="1217"/>
        <v>2.827853370905554</v>
      </c>
      <c r="AJ695" s="143">
        <f t="shared" si="1218"/>
        <v>0.02</v>
      </c>
      <c r="AK695" s="51">
        <f t="shared" si="1280"/>
        <v>1.7921748957977126E-2</v>
      </c>
      <c r="AL695" s="57">
        <f t="shared" si="1281"/>
        <v>819.85277673496182</v>
      </c>
      <c r="AM695" s="53">
        <f t="shared" si="1219"/>
        <v>0</v>
      </c>
      <c r="AN695" s="58">
        <f t="shared" si="1282"/>
        <v>2.8277751527713186</v>
      </c>
      <c r="AO695" s="49">
        <f t="shared" si="1220"/>
        <v>2.8277751527713186</v>
      </c>
      <c r="AP695" s="143">
        <f t="shared" si="1221"/>
        <v>0.02</v>
      </c>
      <c r="AQ695" s="51">
        <f t="shared" si="1283"/>
        <v>1.7922044607709322E-2</v>
      </c>
      <c r="AR695" s="57">
        <f t="shared" si="1284"/>
        <v>819.82505954518547</v>
      </c>
      <c r="AS695" s="44">
        <f t="shared" si="1222"/>
        <v>4976.8676518701377</v>
      </c>
      <c r="AT695" s="44">
        <f t="shared" si="1223"/>
        <v>1990.747060748055</v>
      </c>
      <c r="AU695" s="44">
        <f t="shared" si="1224"/>
        <v>1244.2169129675344</v>
      </c>
      <c r="AV695" s="47">
        <f t="shared" si="1225"/>
        <v>0.75148223515033852</v>
      </c>
      <c r="AW695" s="47">
        <f t="shared" si="1226"/>
        <v>3.2035440123041967</v>
      </c>
      <c r="AX695" s="86">
        <f t="shared" si="1227"/>
        <v>32.391880722061963</v>
      </c>
      <c r="AY695" s="86">
        <f t="shared" si="1228"/>
        <v>2.1219273436637942</v>
      </c>
      <c r="AZ695" s="10">
        <f t="shared" si="1285"/>
        <v>2.1219273436637942</v>
      </c>
      <c r="BA695" s="44">
        <f t="shared" si="1229"/>
        <v>2.1219273436637942</v>
      </c>
      <c r="BB695" s="9">
        <f t="shared" si="1230"/>
        <v>2.1219273436637942</v>
      </c>
      <c r="BC695" s="45">
        <f t="shared" si="1319"/>
        <v>282.92364582183927</v>
      </c>
      <c r="BD695" s="9">
        <f t="shared" si="1231"/>
        <v>2.1219273436637942</v>
      </c>
      <c r="BE695" s="45">
        <f t="shared" si="1315"/>
        <v>282.92364582183927</v>
      </c>
      <c r="BF695" s="9">
        <f t="shared" si="1232"/>
        <v>2.1219273436637942</v>
      </c>
      <c r="BG695" s="45">
        <f t="shared" si="1316"/>
        <v>282.92364582183927</v>
      </c>
      <c r="BH695" s="58"/>
      <c r="BI695" s="58"/>
      <c r="BJ695" s="58">
        <f t="shared" si="1286"/>
        <v>-2.1219273436637942</v>
      </c>
      <c r="BK695" s="97"/>
      <c r="BL695" s="44"/>
      <c r="BM695" s="82">
        <f t="shared" si="1287"/>
        <v>69</v>
      </c>
      <c r="BN695" s="86">
        <f t="shared" si="1288"/>
        <v>69000</v>
      </c>
      <c r="BO695" s="86">
        <f t="shared" si="1289"/>
        <v>100</v>
      </c>
      <c r="BP695" s="84">
        <f t="shared" si="1233"/>
        <v>4</v>
      </c>
      <c r="BQ695" s="84">
        <f t="shared" si="1234"/>
        <v>4.13</v>
      </c>
      <c r="BR695" s="84">
        <f t="shared" si="1235"/>
        <v>0.02</v>
      </c>
      <c r="BS695" s="84">
        <f t="shared" si="1290"/>
        <v>3.186594307493771E-2</v>
      </c>
      <c r="BT695" s="84">
        <f t="shared" si="1291"/>
        <v>1043.6913510978291</v>
      </c>
      <c r="BU695" s="84">
        <f t="shared" si="1292"/>
        <v>0</v>
      </c>
      <c r="BV695" s="83">
        <f t="shared" si="1293"/>
        <v>1997.2168811443892</v>
      </c>
      <c r="BW695" s="81">
        <f t="shared" si="1317"/>
        <v>1997.2168811443892</v>
      </c>
      <c r="BX695" s="83">
        <f t="shared" si="1236"/>
        <v>0</v>
      </c>
      <c r="BY695" s="141">
        <f t="shared" si="1237"/>
        <v>0</v>
      </c>
      <c r="BZ695" s="83">
        <f t="shared" si="1238"/>
        <v>4.13</v>
      </c>
      <c r="CA695" s="83">
        <f t="shared" si="1239"/>
        <v>0</v>
      </c>
      <c r="CB695" s="83">
        <f t="shared" si="1294"/>
        <v>2.9304014471785997</v>
      </c>
      <c r="CC695" s="83">
        <f t="shared" si="1240"/>
        <v>2.9304014471785997</v>
      </c>
      <c r="CD695" s="143">
        <f t="shared" si="1241"/>
        <v>0.02</v>
      </c>
      <c r="CE695" s="83">
        <f t="shared" si="1295"/>
        <v>1.7658523213570011E-2</v>
      </c>
      <c r="CF695" s="84">
        <f t="shared" si="1296"/>
        <v>1019.7454617173327</v>
      </c>
      <c r="CG695" s="83">
        <f t="shared" si="1242"/>
        <v>0</v>
      </c>
      <c r="CH695" s="83">
        <f t="shared" si="1297"/>
        <v>2.9046693452400776</v>
      </c>
      <c r="CI695" s="83">
        <f t="shared" si="1243"/>
        <v>2.9046693452400776</v>
      </c>
      <c r="CJ695" s="143">
        <f t="shared" si="1244"/>
        <v>0.02</v>
      </c>
      <c r="CK695" s="83">
        <f t="shared" si="1298"/>
        <v>1.6850910799758739E-2</v>
      </c>
      <c r="CL695" s="84">
        <f t="shared" si="1299"/>
        <v>957.03246860063177</v>
      </c>
      <c r="CM695" s="83">
        <f t="shared" si="1245"/>
        <v>0</v>
      </c>
      <c r="CN695" s="83">
        <f t="shared" si="1300"/>
        <v>2.8475975611302276</v>
      </c>
      <c r="CO695" s="83">
        <f t="shared" si="1246"/>
        <v>2.8475975611302276</v>
      </c>
      <c r="CP695" s="143">
        <f t="shared" si="1247"/>
        <v>0.02</v>
      </c>
      <c r="CQ695" s="83">
        <f t="shared" si="1301"/>
        <v>1.7010564504284037E-2</v>
      </c>
      <c r="CR695" s="84">
        <f t="shared" si="1302"/>
        <v>946.05102171460669</v>
      </c>
      <c r="CS695" s="83">
        <f t="shared" si="1248"/>
        <v>0</v>
      </c>
      <c r="CT695" s="83">
        <f t="shared" si="1303"/>
        <v>2.8391375643783174</v>
      </c>
      <c r="CU695" s="83">
        <f t="shared" si="1249"/>
        <v>2.8391375643783174</v>
      </c>
      <c r="CV695" s="143">
        <f t="shared" si="1250"/>
        <v>0.02</v>
      </c>
      <c r="CW695" s="83">
        <f t="shared" si="1304"/>
        <v>1.70385269871841E-2</v>
      </c>
      <c r="CX695" s="84">
        <f t="shared" si="1305"/>
        <v>945.0514440044675</v>
      </c>
      <c r="CY695" s="83">
        <f t="shared" si="1251"/>
        <v>0</v>
      </c>
      <c r="CZ695" s="83">
        <f t="shared" si="1306"/>
        <v>2.8383901821437281</v>
      </c>
      <c r="DA695" s="83">
        <f t="shared" si="1252"/>
        <v>2.8383901821437281</v>
      </c>
      <c r="DB695" s="143">
        <f t="shared" si="1253"/>
        <v>0.02</v>
      </c>
      <c r="DC695" s="83">
        <f t="shared" si="1307"/>
        <v>1.7039446767326032E-2</v>
      </c>
      <c r="DD695" s="84">
        <f t="shared" si="1308"/>
        <v>945.01253844646578</v>
      </c>
      <c r="DE695" s="86">
        <f t="shared" si="1254"/>
        <v>3594.9903860599006</v>
      </c>
      <c r="DF695" s="86">
        <f t="shared" si="1255"/>
        <v>1437.9961544239602</v>
      </c>
      <c r="DG695" s="86">
        <f t="shared" si="1256"/>
        <v>898.74759651497516</v>
      </c>
      <c r="DH695" s="86">
        <f t="shared" si="1257"/>
        <v>0.1363405136255178</v>
      </c>
      <c r="DI695" s="86">
        <f t="shared" si="1258"/>
        <v>0.18101635199313551</v>
      </c>
      <c r="DJ695" s="86">
        <f t="shared" si="1259"/>
        <v>4.7347764049601411</v>
      </c>
      <c r="DK695" s="86">
        <f t="shared" si="1260"/>
        <v>-679.14891502419414</v>
      </c>
      <c r="DL695" s="86">
        <f t="shared" si="1318"/>
        <v>-679.14891502419414</v>
      </c>
      <c r="DM695" s="86">
        <f t="shared" si="1261"/>
        <v>-679.14891502419414</v>
      </c>
      <c r="DN695" s="85">
        <f t="shared" si="1262"/>
        <v>0</v>
      </c>
      <c r="DO695" s="85">
        <f t="shared" si="1309"/>
        <v>0</v>
      </c>
      <c r="DP695" s="85">
        <f t="shared" si="1263"/>
        <v>0</v>
      </c>
      <c r="DQ695" s="85">
        <f t="shared" si="1310"/>
        <v>0</v>
      </c>
      <c r="DR695" s="85">
        <f t="shared" si="1264"/>
        <v>0</v>
      </c>
      <c r="DS695" s="85">
        <f t="shared" si="1311"/>
        <v>0</v>
      </c>
      <c r="DT695" s="81"/>
      <c r="DU695" s="81"/>
      <c r="DV695" s="81">
        <f t="shared" si="1312"/>
        <v>0</v>
      </c>
      <c r="DW695" s="100"/>
    </row>
    <row r="696" spans="1:127" x14ac:dyDescent="0.2">
      <c r="A696" s="59">
        <f t="shared" si="1265"/>
        <v>92.133333333332857</v>
      </c>
      <c r="B696" s="44">
        <f t="shared" si="1266"/>
        <v>92133.333333332848</v>
      </c>
      <c r="C696" s="52">
        <f t="shared" si="1200"/>
        <v>133.33333333333334</v>
      </c>
      <c r="D696" s="50">
        <f t="shared" si="1201"/>
        <v>4</v>
      </c>
      <c r="E696" s="44">
        <f t="shared" si="1202"/>
        <v>4.13</v>
      </c>
      <c r="F696" s="47">
        <f t="shared" si="1203"/>
        <v>0.02</v>
      </c>
      <c r="G696" s="52">
        <f t="shared" si="1267"/>
        <v>2.4006225095622169E-2</v>
      </c>
      <c r="H696" s="57">
        <f t="shared" si="1268"/>
        <v>818.03822907316533</v>
      </c>
      <c r="I696" s="52">
        <f t="shared" si="1269"/>
        <v>0</v>
      </c>
      <c r="J696" s="54">
        <f t="shared" si="1270"/>
        <v>2769.2428732611875</v>
      </c>
      <c r="K696" s="46">
        <f t="shared" si="1313"/>
        <v>2769.2428732611875</v>
      </c>
      <c r="L696" s="80">
        <f t="shared" si="1204"/>
        <v>0</v>
      </c>
      <c r="M696" s="142">
        <f t="shared" si="1205"/>
        <v>0</v>
      </c>
      <c r="N696" s="60">
        <f t="shared" si="1206"/>
        <v>4.13</v>
      </c>
      <c r="O696" s="53">
        <f t="shared" si="1207"/>
        <v>0</v>
      </c>
      <c r="P696" s="58">
        <f t="shared" si="1271"/>
        <v>2.8276359659209378</v>
      </c>
      <c r="Q696" s="49">
        <f t="shared" si="1208"/>
        <v>2.8276359659209378</v>
      </c>
      <c r="R696" s="143">
        <f t="shared" si="1209"/>
        <v>0.02</v>
      </c>
      <c r="S696" s="51">
        <f t="shared" si="1272"/>
        <v>1.8566035596553808E-2</v>
      </c>
      <c r="T696" s="57">
        <f t="shared" si="1273"/>
        <v>842.53363204198979</v>
      </c>
      <c r="U696" s="53">
        <f t="shared" si="1210"/>
        <v>0</v>
      </c>
      <c r="V696" s="58">
        <f t="shared" si="1274"/>
        <v>2.8346139233245506</v>
      </c>
      <c r="W696" s="49">
        <f t="shared" si="1211"/>
        <v>2.8346139233245506</v>
      </c>
      <c r="X696" s="143">
        <f t="shared" si="1212"/>
        <v>0.02</v>
      </c>
      <c r="Y696" s="51">
        <f t="shared" si="1275"/>
        <v>1.7971213815298055E-2</v>
      </c>
      <c r="Z696" s="57">
        <f t="shared" si="1276"/>
        <v>824.17639411241259</v>
      </c>
      <c r="AA696" s="53">
        <f t="shared" si="1213"/>
        <v>0</v>
      </c>
      <c r="AB696" s="58">
        <f t="shared" si="1277"/>
        <v>2.8291660429090513</v>
      </c>
      <c r="AC696" s="49">
        <f t="shared" si="1214"/>
        <v>2.8291660429090513</v>
      </c>
      <c r="AD696" s="143">
        <f t="shared" si="1215"/>
        <v>0.02</v>
      </c>
      <c r="AE696" s="49">
        <f t="shared" si="1314"/>
        <v>1.7918523966449055E-2</v>
      </c>
      <c r="AF696" s="57">
        <f t="shared" si="1278"/>
        <v>821.01651643271873</v>
      </c>
      <c r="AG696" s="53">
        <f t="shared" si="1216"/>
        <v>0</v>
      </c>
      <c r="AH696" s="58">
        <f t="shared" si="1279"/>
        <v>2.8283600864013896</v>
      </c>
      <c r="AI696" s="49">
        <f t="shared" si="1217"/>
        <v>2.8283600864013896</v>
      </c>
      <c r="AJ696" s="143">
        <f t="shared" si="1218"/>
        <v>0.02</v>
      </c>
      <c r="AK696" s="51">
        <f t="shared" si="1280"/>
        <v>1.7919082291310458E-2</v>
      </c>
      <c r="AL696" s="57">
        <f t="shared" si="1281"/>
        <v>820.69772462884339</v>
      </c>
      <c r="AM696" s="53">
        <f t="shared" si="1219"/>
        <v>0</v>
      </c>
      <c r="AN696" s="58">
        <f t="shared" si="1282"/>
        <v>2.8282809296772022</v>
      </c>
      <c r="AO696" s="49">
        <f t="shared" si="1220"/>
        <v>2.8282809296772022</v>
      </c>
      <c r="AP696" s="143">
        <f t="shared" si="1221"/>
        <v>0.02</v>
      </c>
      <c r="AQ696" s="51">
        <f t="shared" si="1283"/>
        <v>1.7919377941042654E-2</v>
      </c>
      <c r="AR696" s="57">
        <f t="shared" si="1284"/>
        <v>820.67004475116096</v>
      </c>
      <c r="AS696" s="44">
        <f t="shared" si="1222"/>
        <v>4984.6371718701375</v>
      </c>
      <c r="AT696" s="44">
        <f t="shared" si="1223"/>
        <v>1993.8548687480547</v>
      </c>
      <c r="AU696" s="44">
        <f t="shared" si="1224"/>
        <v>1246.1592929675344</v>
      </c>
      <c r="AV696" s="47">
        <f t="shared" si="1225"/>
        <v>0.74788925010436336</v>
      </c>
      <c r="AW696" s="47">
        <f t="shared" si="1226"/>
        <v>3.1748120997974287</v>
      </c>
      <c r="AX696" s="86">
        <f t="shared" si="1227"/>
        <v>31.927014570334393</v>
      </c>
      <c r="AY696" s="86">
        <f t="shared" si="1228"/>
        <v>1.9878364093165091</v>
      </c>
      <c r="AZ696" s="10">
        <f t="shared" si="1285"/>
        <v>1.9878364093165091</v>
      </c>
      <c r="BA696" s="44">
        <f t="shared" si="1229"/>
        <v>1.9878364093165091</v>
      </c>
      <c r="BB696" s="9">
        <f t="shared" si="1230"/>
        <v>1.9878364093165091</v>
      </c>
      <c r="BC696" s="45">
        <f t="shared" si="1319"/>
        <v>265.04485457553454</v>
      </c>
      <c r="BD696" s="9">
        <f t="shared" si="1231"/>
        <v>1.9878364093165091</v>
      </c>
      <c r="BE696" s="45">
        <f t="shared" si="1315"/>
        <v>265.04485457553454</v>
      </c>
      <c r="BF696" s="9">
        <f t="shared" si="1232"/>
        <v>1.9878364093165091</v>
      </c>
      <c r="BG696" s="45">
        <f t="shared" si="1316"/>
        <v>265.04485457553454</v>
      </c>
      <c r="BH696" s="58"/>
      <c r="BI696" s="58"/>
      <c r="BJ696" s="58">
        <f t="shared" si="1286"/>
        <v>-1.9878364093165091</v>
      </c>
      <c r="BK696" s="97"/>
      <c r="BL696" s="44"/>
      <c r="BM696" s="82">
        <f t="shared" si="1287"/>
        <v>69.100000000000009</v>
      </c>
      <c r="BN696" s="86">
        <f t="shared" si="1288"/>
        <v>69100</v>
      </c>
      <c r="BO696" s="86">
        <f t="shared" si="1289"/>
        <v>100</v>
      </c>
      <c r="BP696" s="84">
        <f t="shared" si="1233"/>
        <v>4</v>
      </c>
      <c r="BQ696" s="84">
        <f t="shared" si="1234"/>
        <v>4.13</v>
      </c>
      <c r="BR696" s="84">
        <f t="shared" si="1235"/>
        <v>0.02</v>
      </c>
      <c r="BS696" s="84">
        <f t="shared" si="1290"/>
        <v>3.1863943074937708E-2</v>
      </c>
      <c r="BT696" s="84">
        <f t="shared" si="1291"/>
        <v>1044.4628993563022</v>
      </c>
      <c r="BU696" s="84">
        <f t="shared" si="1292"/>
        <v>0</v>
      </c>
      <c r="BV696" s="83">
        <f t="shared" si="1293"/>
        <v>2000.4541811443892</v>
      </c>
      <c r="BW696" s="81">
        <f t="shared" si="1317"/>
        <v>2000.4541811443892</v>
      </c>
      <c r="BX696" s="83">
        <f t="shared" si="1236"/>
        <v>0</v>
      </c>
      <c r="BY696" s="141">
        <f t="shared" si="1237"/>
        <v>0</v>
      </c>
      <c r="BZ696" s="83">
        <f t="shared" si="1238"/>
        <v>4.13</v>
      </c>
      <c r="CA696" s="83">
        <f t="shared" si="1239"/>
        <v>0</v>
      </c>
      <c r="CB696" s="83">
        <f t="shared" si="1294"/>
        <v>2.9314703385894982</v>
      </c>
      <c r="CC696" s="83">
        <f t="shared" si="1240"/>
        <v>2.9314703385894982</v>
      </c>
      <c r="CD696" s="143">
        <f t="shared" si="1241"/>
        <v>0.02</v>
      </c>
      <c r="CE696" s="83">
        <f t="shared" si="1295"/>
        <v>1.7656523213570013E-2</v>
      </c>
      <c r="CF696" s="84">
        <f t="shared" si="1296"/>
        <v>1020.3480250019834</v>
      </c>
      <c r="CG696" s="83">
        <f t="shared" si="1242"/>
        <v>0</v>
      </c>
      <c r="CH696" s="83">
        <f t="shared" si="1297"/>
        <v>2.9054954677238642</v>
      </c>
      <c r="CI696" s="83">
        <f t="shared" si="1243"/>
        <v>2.9054954677238642</v>
      </c>
      <c r="CJ696" s="143">
        <f t="shared" si="1244"/>
        <v>0.02</v>
      </c>
      <c r="CK696" s="83">
        <f t="shared" si="1298"/>
        <v>1.684891079975874E-2</v>
      </c>
      <c r="CL696" s="84">
        <f t="shared" si="1299"/>
        <v>957.61256598167688</v>
      </c>
      <c r="CM696" s="83">
        <f t="shared" si="1245"/>
        <v>0</v>
      </c>
      <c r="CN696" s="83">
        <f t="shared" si="1300"/>
        <v>2.8482677029236232</v>
      </c>
      <c r="CO696" s="83">
        <f t="shared" si="1246"/>
        <v>2.8482677029236232</v>
      </c>
      <c r="CP696" s="143">
        <f t="shared" si="1247"/>
        <v>0.02</v>
      </c>
      <c r="CQ696" s="83">
        <f t="shared" si="1301"/>
        <v>1.7008564504284038E-2</v>
      </c>
      <c r="CR696" s="84">
        <f t="shared" si="1302"/>
        <v>946.64835206551243</v>
      </c>
      <c r="CS696" s="83">
        <f t="shared" si="1248"/>
        <v>0</v>
      </c>
      <c r="CT696" s="83">
        <f t="shared" si="1303"/>
        <v>2.8397974759485094</v>
      </c>
      <c r="CU696" s="83">
        <f t="shared" si="1249"/>
        <v>2.8397974759485094</v>
      </c>
      <c r="CV696" s="143">
        <f t="shared" si="1250"/>
        <v>0.02</v>
      </c>
      <c r="CW696" s="83">
        <f t="shared" si="1304"/>
        <v>1.7036526987184102E-2</v>
      </c>
      <c r="CX696" s="84">
        <f t="shared" si="1305"/>
        <v>945.65153916015663</v>
      </c>
      <c r="CY696" s="83">
        <f t="shared" si="1251"/>
        <v>0</v>
      </c>
      <c r="CZ696" s="83">
        <f t="shared" si="1306"/>
        <v>2.8390499866865402</v>
      </c>
      <c r="DA696" s="83">
        <f t="shared" si="1252"/>
        <v>2.8390499866865402</v>
      </c>
      <c r="DB696" s="143">
        <f t="shared" si="1253"/>
        <v>0.02</v>
      </c>
      <c r="DC696" s="83">
        <f t="shared" si="1307"/>
        <v>1.7037446767326034E-2</v>
      </c>
      <c r="DD696" s="84">
        <f t="shared" si="1308"/>
        <v>945.61282401941185</v>
      </c>
      <c r="DE696" s="86">
        <f t="shared" si="1254"/>
        <v>3600.8175260599005</v>
      </c>
      <c r="DF696" s="86">
        <f t="shared" si="1255"/>
        <v>1440.3270104239602</v>
      </c>
      <c r="DG696" s="86">
        <f t="shared" si="1256"/>
        <v>900.20438151497513</v>
      </c>
      <c r="DH696" s="86">
        <f t="shared" si="1257"/>
        <v>0.13601419127722966</v>
      </c>
      <c r="DI696" s="86">
        <f t="shared" si="1258"/>
        <v>0.18022133238476792</v>
      </c>
      <c r="DJ696" s="86">
        <f t="shared" si="1259"/>
        <v>4.6957857726163255</v>
      </c>
      <c r="DK696" s="86">
        <f t="shared" si="1260"/>
        <v>-681.41056330691083</v>
      </c>
      <c r="DL696" s="86">
        <f t="shared" si="1318"/>
        <v>-681.41056330691083</v>
      </c>
      <c r="DM696" s="86">
        <f t="shared" si="1261"/>
        <v>-681.41056330691083</v>
      </c>
      <c r="DN696" s="85">
        <f t="shared" si="1262"/>
        <v>0</v>
      </c>
      <c r="DO696" s="85">
        <f t="shared" si="1309"/>
        <v>0</v>
      </c>
      <c r="DP696" s="85">
        <f t="shared" si="1263"/>
        <v>0</v>
      </c>
      <c r="DQ696" s="85">
        <f t="shared" si="1310"/>
        <v>0</v>
      </c>
      <c r="DR696" s="85">
        <f t="shared" si="1264"/>
        <v>0</v>
      </c>
      <c r="DS696" s="85">
        <f t="shared" si="1311"/>
        <v>0</v>
      </c>
      <c r="DT696" s="81"/>
      <c r="DU696" s="81"/>
      <c r="DV696" s="81">
        <f t="shared" si="1312"/>
        <v>0</v>
      </c>
      <c r="DW696" s="100"/>
    </row>
    <row r="697" spans="1:127" x14ac:dyDescent="0.2">
      <c r="A697" s="59">
        <f t="shared" si="1265"/>
        <v>92.266666666666183</v>
      </c>
      <c r="B697" s="44">
        <f t="shared" si="1266"/>
        <v>92266.666666666177</v>
      </c>
      <c r="C697" s="52">
        <f t="shared" si="1200"/>
        <v>133.33333333333334</v>
      </c>
      <c r="D697" s="50">
        <f t="shared" si="1201"/>
        <v>4</v>
      </c>
      <c r="E697" s="44">
        <f t="shared" si="1202"/>
        <v>4.13</v>
      </c>
      <c r="F697" s="47">
        <f t="shared" si="1203"/>
        <v>0.02</v>
      </c>
      <c r="G697" s="52">
        <f t="shared" si="1267"/>
        <v>2.4003558428955501E-2</v>
      </c>
      <c r="H697" s="57">
        <f t="shared" si="1268"/>
        <v>818.81320540124568</v>
      </c>
      <c r="I697" s="52">
        <f t="shared" si="1269"/>
        <v>0</v>
      </c>
      <c r="J697" s="54">
        <f t="shared" si="1270"/>
        <v>2773.5592732611876</v>
      </c>
      <c r="K697" s="46">
        <f t="shared" si="1313"/>
        <v>2773.5592732611876</v>
      </c>
      <c r="L697" s="80">
        <f t="shared" si="1204"/>
        <v>0</v>
      </c>
      <c r="M697" s="142">
        <f t="shared" si="1205"/>
        <v>0</v>
      </c>
      <c r="N697" s="60">
        <f t="shared" si="1206"/>
        <v>4.13</v>
      </c>
      <c r="O697" s="53">
        <f t="shared" si="1207"/>
        <v>0</v>
      </c>
      <c r="P697" s="58">
        <f t="shared" si="1271"/>
        <v>2.8281190960236366</v>
      </c>
      <c r="Q697" s="49">
        <f t="shared" si="1208"/>
        <v>2.8281190960236366</v>
      </c>
      <c r="R697" s="143">
        <f t="shared" si="1209"/>
        <v>0.02</v>
      </c>
      <c r="S697" s="51">
        <f t="shared" si="1272"/>
        <v>1.856336892988714E-2</v>
      </c>
      <c r="T697" s="57">
        <f t="shared" si="1273"/>
        <v>843.4090253616846</v>
      </c>
      <c r="U697" s="53">
        <f t="shared" si="1210"/>
        <v>0</v>
      </c>
      <c r="V697" s="58">
        <f t="shared" si="1274"/>
        <v>2.8352010117746049</v>
      </c>
      <c r="W697" s="49">
        <f t="shared" si="1211"/>
        <v>2.8352010117746049</v>
      </c>
      <c r="X697" s="143">
        <f t="shared" si="1212"/>
        <v>0.02</v>
      </c>
      <c r="Y697" s="51">
        <f t="shared" si="1275"/>
        <v>1.7968547148631386E-2</v>
      </c>
      <c r="Z697" s="57">
        <f t="shared" si="1276"/>
        <v>825.02165351248345</v>
      </c>
      <c r="AA697" s="53">
        <f t="shared" si="1213"/>
        <v>0</v>
      </c>
      <c r="AB697" s="58">
        <f t="shared" si="1277"/>
        <v>2.829685390727926</v>
      </c>
      <c r="AC697" s="49">
        <f t="shared" si="1214"/>
        <v>2.829685390727926</v>
      </c>
      <c r="AD697" s="143">
        <f t="shared" si="1215"/>
        <v>0.02</v>
      </c>
      <c r="AE697" s="49">
        <f t="shared" si="1314"/>
        <v>1.7915857299782387E-2</v>
      </c>
      <c r="AF697" s="57">
        <f t="shared" si="1278"/>
        <v>821.86092030115537</v>
      </c>
      <c r="AG697" s="53">
        <f t="shared" si="1216"/>
        <v>0</v>
      </c>
      <c r="AH697" s="58">
        <f t="shared" si="1279"/>
        <v>2.82886927406099</v>
      </c>
      <c r="AI697" s="49">
        <f t="shared" si="1217"/>
        <v>2.82886927406099</v>
      </c>
      <c r="AJ697" s="143">
        <f t="shared" si="1218"/>
        <v>0.02</v>
      </c>
      <c r="AK697" s="51">
        <f t="shared" si="1280"/>
        <v>1.791641562464379E-2</v>
      </c>
      <c r="AL697" s="57">
        <f t="shared" si="1281"/>
        <v>821.5423954350407</v>
      </c>
      <c r="AM697" s="53">
        <f t="shared" si="1219"/>
        <v>0</v>
      </c>
      <c r="AN697" s="58">
        <f t="shared" si="1282"/>
        <v>2.8287891816467337</v>
      </c>
      <c r="AO697" s="49">
        <f t="shared" si="1220"/>
        <v>2.8287891816467337</v>
      </c>
      <c r="AP697" s="143">
        <f t="shared" si="1221"/>
        <v>0.02</v>
      </c>
      <c r="AQ697" s="51">
        <f t="shared" si="1283"/>
        <v>1.7916711274375986E-2</v>
      </c>
      <c r="AR697" s="57">
        <f t="shared" si="1284"/>
        <v>821.51475313542812</v>
      </c>
      <c r="AS697" s="44">
        <f t="shared" si="1222"/>
        <v>4992.4066918701374</v>
      </c>
      <c r="AT697" s="44">
        <f t="shared" si="1223"/>
        <v>1996.9626767480549</v>
      </c>
      <c r="AU697" s="44">
        <f t="shared" si="1224"/>
        <v>1248.1016729675343</v>
      </c>
      <c r="AV697" s="47">
        <f t="shared" si="1225"/>
        <v>0.74432011775620022</v>
      </c>
      <c r="AW697" s="47">
        <f t="shared" si="1226"/>
        <v>3.146390910544433</v>
      </c>
      <c r="AX697" s="86">
        <f t="shared" si="1227"/>
        <v>31.46967091951155</v>
      </c>
      <c r="AY697" s="86">
        <f t="shared" si="1228"/>
        <v>1.8582126897039155</v>
      </c>
      <c r="AZ697" s="10">
        <f t="shared" si="1285"/>
        <v>1.8582126897039155</v>
      </c>
      <c r="BA697" s="44">
        <f t="shared" si="1229"/>
        <v>1.8582126897039155</v>
      </c>
      <c r="BB697" s="9">
        <f t="shared" si="1230"/>
        <v>1.8582126897039155</v>
      </c>
      <c r="BC697" s="45">
        <f t="shared" si="1319"/>
        <v>247.76169196052209</v>
      </c>
      <c r="BD697" s="9">
        <f t="shared" si="1231"/>
        <v>1.8582126897039155</v>
      </c>
      <c r="BE697" s="45">
        <f t="shared" si="1315"/>
        <v>247.76169196052209</v>
      </c>
      <c r="BF697" s="9">
        <f t="shared" si="1232"/>
        <v>1.8582126897039155</v>
      </c>
      <c r="BG697" s="45">
        <f t="shared" si="1316"/>
        <v>247.76169196052209</v>
      </c>
      <c r="BH697" s="58"/>
      <c r="BI697" s="58"/>
      <c r="BJ697" s="58">
        <f t="shared" si="1286"/>
        <v>-1.8582126897039155</v>
      </c>
      <c r="BK697" s="97"/>
      <c r="BL697" s="44"/>
      <c r="BM697" s="82">
        <f t="shared" si="1287"/>
        <v>69.2</v>
      </c>
      <c r="BN697" s="86">
        <f t="shared" si="1288"/>
        <v>69200</v>
      </c>
      <c r="BO697" s="86">
        <f t="shared" si="1289"/>
        <v>100</v>
      </c>
      <c r="BP697" s="84">
        <f t="shared" si="1233"/>
        <v>4</v>
      </c>
      <c r="BQ697" s="84">
        <f t="shared" si="1234"/>
        <v>4.13</v>
      </c>
      <c r="BR697" s="84">
        <f t="shared" si="1235"/>
        <v>0.02</v>
      </c>
      <c r="BS697" s="84">
        <f t="shared" si="1290"/>
        <v>3.1861943074937706E-2</v>
      </c>
      <c r="BT697" s="84">
        <f t="shared" si="1291"/>
        <v>1045.2343991886253</v>
      </c>
      <c r="BU697" s="84">
        <f t="shared" si="1292"/>
        <v>0</v>
      </c>
      <c r="BV697" s="83">
        <f t="shared" si="1293"/>
        <v>2003.6914811443892</v>
      </c>
      <c r="BW697" s="81">
        <f t="shared" si="1317"/>
        <v>2003.6914811443892</v>
      </c>
      <c r="BX697" s="83">
        <f t="shared" si="1236"/>
        <v>0</v>
      </c>
      <c r="BY697" s="141">
        <f t="shared" si="1237"/>
        <v>0</v>
      </c>
      <c r="BZ697" s="83">
        <f t="shared" si="1238"/>
        <v>4.13</v>
      </c>
      <c r="CA697" s="83">
        <f t="shared" si="1239"/>
        <v>0</v>
      </c>
      <c r="CB697" s="83">
        <f t="shared" si="1294"/>
        <v>2.9325413255616493</v>
      </c>
      <c r="CC697" s="83">
        <f t="shared" si="1240"/>
        <v>2.9325413255616493</v>
      </c>
      <c r="CD697" s="143">
        <f t="shared" si="1241"/>
        <v>0.02</v>
      </c>
      <c r="CE697" s="83">
        <f t="shared" si="1295"/>
        <v>1.7654523213570014E-2</v>
      </c>
      <c r="CF697" s="84">
        <f t="shared" si="1296"/>
        <v>1020.9503003510174</v>
      </c>
      <c r="CG697" s="83">
        <f t="shared" si="1242"/>
        <v>0</v>
      </c>
      <c r="CH697" s="83">
        <f t="shared" si="1297"/>
        <v>2.9063225772023986</v>
      </c>
      <c r="CI697" s="83">
        <f t="shared" si="1243"/>
        <v>2.9063225772023986</v>
      </c>
      <c r="CJ697" s="143">
        <f t="shared" si="1244"/>
        <v>0.02</v>
      </c>
      <c r="CK697" s="83">
        <f t="shared" si="1298"/>
        <v>1.6846910799758742E-2</v>
      </c>
      <c r="CL697" s="84">
        <f t="shared" si="1299"/>
        <v>958.19242958796769</v>
      </c>
      <c r="CM697" s="83">
        <f t="shared" si="1245"/>
        <v>0</v>
      </c>
      <c r="CN697" s="83">
        <f t="shared" si="1300"/>
        <v>2.848938834278985</v>
      </c>
      <c r="CO697" s="83">
        <f t="shared" si="1246"/>
        <v>2.848938834278985</v>
      </c>
      <c r="CP697" s="143">
        <f t="shared" si="1247"/>
        <v>0.02</v>
      </c>
      <c r="CQ697" s="83">
        <f t="shared" si="1301"/>
        <v>1.700656450428404E-2</v>
      </c>
      <c r="CR697" s="84">
        <f t="shared" si="1302"/>
        <v>947.2454716581276</v>
      </c>
      <c r="CS697" s="83">
        <f t="shared" si="1248"/>
        <v>0</v>
      </c>
      <c r="CT697" s="83">
        <f t="shared" si="1303"/>
        <v>2.8404584766699355</v>
      </c>
      <c r="CU697" s="83">
        <f t="shared" si="1249"/>
        <v>2.8404584766699355</v>
      </c>
      <c r="CV697" s="143">
        <f t="shared" si="1250"/>
        <v>0.02</v>
      </c>
      <c r="CW697" s="83">
        <f t="shared" si="1304"/>
        <v>1.7034526987184103E-2</v>
      </c>
      <c r="CX697" s="84">
        <f t="shared" si="1305"/>
        <v>946.25142443829577</v>
      </c>
      <c r="CY697" s="83">
        <f t="shared" si="1251"/>
        <v>0</v>
      </c>
      <c r="CZ697" s="83">
        <f t="shared" si="1306"/>
        <v>2.8397108937834634</v>
      </c>
      <c r="DA697" s="83">
        <f t="shared" si="1252"/>
        <v>2.8397108937834634</v>
      </c>
      <c r="DB697" s="143">
        <f t="shared" si="1253"/>
        <v>0.02</v>
      </c>
      <c r="DC697" s="83">
        <f t="shared" si="1307"/>
        <v>1.7035446767326035E-2</v>
      </c>
      <c r="DD697" s="84">
        <f t="shared" si="1308"/>
        <v>946.21289963791867</v>
      </c>
      <c r="DE697" s="86">
        <f t="shared" si="1254"/>
        <v>3606.6446660599004</v>
      </c>
      <c r="DF697" s="86">
        <f t="shared" si="1255"/>
        <v>1442.6578664239601</v>
      </c>
      <c r="DG697" s="86">
        <f t="shared" si="1256"/>
        <v>901.66116651497509</v>
      </c>
      <c r="DH697" s="86">
        <f t="shared" si="1257"/>
        <v>0.13568908369750579</v>
      </c>
      <c r="DI697" s="86">
        <f t="shared" si="1258"/>
        <v>0.17943085802454253</v>
      </c>
      <c r="DJ697" s="86">
        <f t="shared" si="1259"/>
        <v>4.6571675966473629</v>
      </c>
      <c r="DK697" s="86">
        <f t="shared" si="1260"/>
        <v>-683.67086388056202</v>
      </c>
      <c r="DL697" s="86">
        <f t="shared" si="1318"/>
        <v>-683.67086388056202</v>
      </c>
      <c r="DM697" s="86">
        <f t="shared" si="1261"/>
        <v>-683.67086388056202</v>
      </c>
      <c r="DN697" s="85">
        <f t="shared" si="1262"/>
        <v>0</v>
      </c>
      <c r="DO697" s="85">
        <f t="shared" si="1309"/>
        <v>0</v>
      </c>
      <c r="DP697" s="85">
        <f t="shared" si="1263"/>
        <v>0</v>
      </c>
      <c r="DQ697" s="85">
        <f t="shared" si="1310"/>
        <v>0</v>
      </c>
      <c r="DR697" s="85">
        <f t="shared" si="1264"/>
        <v>0</v>
      </c>
      <c r="DS697" s="85">
        <f t="shared" si="1311"/>
        <v>0</v>
      </c>
      <c r="DT697" s="81"/>
      <c r="DU697" s="81"/>
      <c r="DV697" s="81">
        <f t="shared" si="1312"/>
        <v>0</v>
      </c>
      <c r="DW697" s="100"/>
    </row>
    <row r="698" spans="1:127" x14ac:dyDescent="0.2">
      <c r="A698" s="59">
        <f t="shared" si="1265"/>
        <v>92.399999999999508</v>
      </c>
      <c r="B698" s="44">
        <f t="shared" si="1266"/>
        <v>92399.999999999505</v>
      </c>
      <c r="C698" s="52">
        <f t="shared" si="1200"/>
        <v>133.33333333333334</v>
      </c>
      <c r="D698" s="50">
        <f t="shared" si="1201"/>
        <v>4</v>
      </c>
      <c r="E698" s="44">
        <f t="shared" si="1202"/>
        <v>4.13</v>
      </c>
      <c r="F698" s="47">
        <f t="shared" si="1203"/>
        <v>0.02</v>
      </c>
      <c r="G698" s="52">
        <f t="shared" si="1267"/>
        <v>2.4000891762288833E-2</v>
      </c>
      <c r="H698" s="57">
        <f t="shared" si="1268"/>
        <v>819.58809563839247</v>
      </c>
      <c r="I698" s="52">
        <f t="shared" si="1269"/>
        <v>0</v>
      </c>
      <c r="J698" s="54">
        <f t="shared" si="1270"/>
        <v>2777.8756732611873</v>
      </c>
      <c r="K698" s="46">
        <f t="shared" si="1313"/>
        <v>2777.8756732611873</v>
      </c>
      <c r="L698" s="80">
        <f t="shared" si="1204"/>
        <v>0</v>
      </c>
      <c r="M698" s="142">
        <f t="shared" si="1205"/>
        <v>0</v>
      </c>
      <c r="N698" s="60">
        <f t="shared" si="1206"/>
        <v>4.13</v>
      </c>
      <c r="O698" s="53">
        <f t="shared" si="1207"/>
        <v>0</v>
      </c>
      <c r="P698" s="58">
        <f t="shared" si="1271"/>
        <v>2.8286043291863736</v>
      </c>
      <c r="Q698" s="49">
        <f t="shared" si="1208"/>
        <v>2.8286043291863736</v>
      </c>
      <c r="R698" s="143">
        <f t="shared" si="1209"/>
        <v>0.02</v>
      </c>
      <c r="S698" s="51">
        <f t="shared" si="1272"/>
        <v>1.8560702263220472E-2</v>
      </c>
      <c r="T698" s="57">
        <f t="shared" si="1273"/>
        <v>844.28414341559551</v>
      </c>
      <c r="U698" s="53">
        <f t="shared" si="1210"/>
        <v>0</v>
      </c>
      <c r="V698" s="58">
        <f t="shared" si="1274"/>
        <v>2.8357907361221981</v>
      </c>
      <c r="W698" s="49">
        <f t="shared" si="1211"/>
        <v>2.8357907361221981</v>
      </c>
      <c r="X698" s="143">
        <f t="shared" si="1212"/>
        <v>0.02</v>
      </c>
      <c r="Y698" s="51">
        <f t="shared" si="1275"/>
        <v>1.7965880481964718E-2</v>
      </c>
      <c r="Z698" s="57">
        <f t="shared" si="1276"/>
        <v>825.86661247615393</v>
      </c>
      <c r="AA698" s="53">
        <f t="shared" si="1213"/>
        <v>0</v>
      </c>
      <c r="AB698" s="58">
        <f t="shared" si="1277"/>
        <v>2.8302072027029594</v>
      </c>
      <c r="AC698" s="49">
        <f t="shared" si="1214"/>
        <v>2.8302072027029594</v>
      </c>
      <c r="AD698" s="143">
        <f t="shared" si="1215"/>
        <v>0.02</v>
      </c>
      <c r="AE698" s="49">
        <f t="shared" si="1314"/>
        <v>1.7913190633115719E-2</v>
      </c>
      <c r="AF698" s="57">
        <f t="shared" si="1278"/>
        <v>822.70504353950309</v>
      </c>
      <c r="AG698" s="53">
        <f t="shared" si="1216"/>
        <v>0</v>
      </c>
      <c r="AH698" s="58">
        <f t="shared" si="1279"/>
        <v>2.8293809307884739</v>
      </c>
      <c r="AI698" s="49">
        <f t="shared" si="1217"/>
        <v>2.8293809307884739</v>
      </c>
      <c r="AJ698" s="143">
        <f t="shared" si="1218"/>
        <v>0.02</v>
      </c>
      <c r="AK698" s="51">
        <f t="shared" si="1280"/>
        <v>1.7913748957977121E-2</v>
      </c>
      <c r="AL698" s="57">
        <f t="shared" si="1281"/>
        <v>822.38678851489919</v>
      </c>
      <c r="AM698" s="53">
        <f t="shared" si="1219"/>
        <v>0</v>
      </c>
      <c r="AN698" s="58">
        <f t="shared" si="1282"/>
        <v>2.8292999056077748</v>
      </c>
      <c r="AO698" s="49">
        <f t="shared" si="1220"/>
        <v>2.8292999056077748</v>
      </c>
      <c r="AP698" s="143">
        <f t="shared" si="1221"/>
        <v>0.02</v>
      </c>
      <c r="AQ698" s="51">
        <f t="shared" si="1283"/>
        <v>1.7914044607709317E-2</v>
      </c>
      <c r="AR698" s="57">
        <f t="shared" si="1284"/>
        <v>822.35918405813663</v>
      </c>
      <c r="AS698" s="44">
        <f t="shared" si="1222"/>
        <v>5000.1762118701372</v>
      </c>
      <c r="AT698" s="44">
        <f t="shared" si="1223"/>
        <v>2000.0704847480547</v>
      </c>
      <c r="AU698" s="44">
        <f t="shared" si="1224"/>
        <v>1250.0440529675343</v>
      </c>
      <c r="AV698" s="47">
        <f t="shared" si="1225"/>
        <v>0.74077464504597634</v>
      </c>
      <c r="AW698" s="47">
        <f t="shared" si="1226"/>
        <v>3.1182765874467906</v>
      </c>
      <c r="AX698" s="86">
        <f t="shared" si="1227"/>
        <v>31.019715510311361</v>
      </c>
      <c r="AY698" s="86">
        <f t="shared" si="1228"/>
        <v>1.7330468137412181</v>
      </c>
      <c r="AZ698" s="10">
        <f t="shared" si="1285"/>
        <v>1.7330468137412181</v>
      </c>
      <c r="BA698" s="44">
        <f t="shared" si="1229"/>
        <v>1.7330468137412181</v>
      </c>
      <c r="BB698" s="9">
        <f t="shared" si="1230"/>
        <v>1.7330468137412181</v>
      </c>
      <c r="BC698" s="45">
        <f t="shared" si="1319"/>
        <v>231.07290849882909</v>
      </c>
      <c r="BD698" s="9">
        <f t="shared" si="1231"/>
        <v>1.7330468137412181</v>
      </c>
      <c r="BE698" s="45">
        <f t="shared" si="1315"/>
        <v>231.07290849882909</v>
      </c>
      <c r="BF698" s="9">
        <f t="shared" si="1232"/>
        <v>1.7330468137412181</v>
      </c>
      <c r="BG698" s="45">
        <f t="shared" si="1316"/>
        <v>231.07290849882909</v>
      </c>
      <c r="BH698" s="58"/>
      <c r="BI698" s="58"/>
      <c r="BJ698" s="58">
        <f t="shared" si="1286"/>
        <v>-1.7330468137412181</v>
      </c>
      <c r="BK698" s="97"/>
      <c r="BL698" s="44"/>
      <c r="BM698" s="82">
        <f t="shared" si="1287"/>
        <v>69.3</v>
      </c>
      <c r="BN698" s="86">
        <f t="shared" si="1288"/>
        <v>69300</v>
      </c>
      <c r="BO698" s="86">
        <f t="shared" si="1289"/>
        <v>100</v>
      </c>
      <c r="BP698" s="84">
        <f t="shared" si="1233"/>
        <v>4</v>
      </c>
      <c r="BQ698" s="84">
        <f t="shared" si="1234"/>
        <v>4.13</v>
      </c>
      <c r="BR698" s="84">
        <f t="shared" si="1235"/>
        <v>0.02</v>
      </c>
      <c r="BS698" s="84">
        <f t="shared" si="1290"/>
        <v>3.1859943074937704E-2</v>
      </c>
      <c r="BT698" s="84">
        <f t="shared" si="1291"/>
        <v>1046.0058505947982</v>
      </c>
      <c r="BU698" s="84">
        <f t="shared" si="1292"/>
        <v>0</v>
      </c>
      <c r="BV698" s="83">
        <f t="shared" si="1293"/>
        <v>2006.9287811443889</v>
      </c>
      <c r="BW698" s="81">
        <f t="shared" si="1317"/>
        <v>2006.9287811443889</v>
      </c>
      <c r="BX698" s="83">
        <f t="shared" si="1236"/>
        <v>0</v>
      </c>
      <c r="BY698" s="141">
        <f t="shared" si="1237"/>
        <v>0</v>
      </c>
      <c r="BZ698" s="83">
        <f t="shared" si="1238"/>
        <v>4.13</v>
      </c>
      <c r="CA698" s="83">
        <f t="shared" si="1239"/>
        <v>0</v>
      </c>
      <c r="CB698" s="83">
        <f t="shared" si="1294"/>
        <v>2.9336144080636384</v>
      </c>
      <c r="CC698" s="83">
        <f t="shared" si="1240"/>
        <v>2.9336144080636384</v>
      </c>
      <c r="CD698" s="143">
        <f t="shared" si="1241"/>
        <v>0.02</v>
      </c>
      <c r="CE698" s="83">
        <f t="shared" si="1295"/>
        <v>1.7652523213570016E-2</v>
      </c>
      <c r="CF698" s="84">
        <f t="shared" si="1296"/>
        <v>1021.5522875441626</v>
      </c>
      <c r="CG698" s="83">
        <f t="shared" si="1242"/>
        <v>0</v>
      </c>
      <c r="CH698" s="83">
        <f t="shared" si="1297"/>
        <v>2.9071506717217543</v>
      </c>
      <c r="CI698" s="83">
        <f t="shared" si="1243"/>
        <v>2.9071506717217543</v>
      </c>
      <c r="CJ698" s="143">
        <f t="shared" si="1244"/>
        <v>0.02</v>
      </c>
      <c r="CK698" s="83">
        <f t="shared" si="1298"/>
        <v>1.6844910799758743E-2</v>
      </c>
      <c r="CL698" s="84">
        <f t="shared" si="1299"/>
        <v>958.77205935556128</v>
      </c>
      <c r="CM698" s="83">
        <f t="shared" si="1245"/>
        <v>0</v>
      </c>
      <c r="CN698" s="83">
        <f t="shared" si="1300"/>
        <v>2.8496109537764935</v>
      </c>
      <c r="CO698" s="83">
        <f t="shared" si="1246"/>
        <v>2.8496109537764935</v>
      </c>
      <c r="CP698" s="143">
        <f t="shared" si="1247"/>
        <v>0.02</v>
      </c>
      <c r="CQ698" s="83">
        <f t="shared" si="1301"/>
        <v>1.7004564504284041E-2</v>
      </c>
      <c r="CR698" s="84">
        <f t="shared" si="1302"/>
        <v>947.84238038427054</v>
      </c>
      <c r="CS698" s="83">
        <f t="shared" si="1248"/>
        <v>0</v>
      </c>
      <c r="CT698" s="83">
        <f t="shared" si="1303"/>
        <v>2.8411205651919111</v>
      </c>
      <c r="CU698" s="83">
        <f t="shared" si="1249"/>
        <v>2.8411205651919111</v>
      </c>
      <c r="CV698" s="143">
        <f t="shared" si="1250"/>
        <v>0.02</v>
      </c>
      <c r="CW698" s="83">
        <f t="shared" si="1304"/>
        <v>1.7032526987184105E-2</v>
      </c>
      <c r="CX698" s="84">
        <f t="shared" si="1305"/>
        <v>946.85109970646431</v>
      </c>
      <c r="CY698" s="83">
        <f t="shared" si="1251"/>
        <v>0</v>
      </c>
      <c r="CZ698" s="83">
        <f t="shared" si="1306"/>
        <v>2.8403729020649919</v>
      </c>
      <c r="DA698" s="83">
        <f t="shared" si="1252"/>
        <v>2.8403729020649919</v>
      </c>
      <c r="DB698" s="143">
        <f t="shared" si="1253"/>
        <v>0.02</v>
      </c>
      <c r="DC698" s="83">
        <f t="shared" si="1307"/>
        <v>1.7033446767326037E-2</v>
      </c>
      <c r="DD698" s="84">
        <f t="shared" si="1308"/>
        <v>946.81276516664605</v>
      </c>
      <c r="DE698" s="86">
        <f t="shared" si="1254"/>
        <v>3612.4718060599002</v>
      </c>
      <c r="DF698" s="86">
        <f t="shared" si="1255"/>
        <v>1444.9887224239601</v>
      </c>
      <c r="DG698" s="86">
        <f t="shared" si="1256"/>
        <v>903.11795151497506</v>
      </c>
      <c r="DH698" s="86">
        <f t="shared" si="1257"/>
        <v>0.13536518517387239</v>
      </c>
      <c r="DI698" s="86">
        <f t="shared" si="1258"/>
        <v>0.17864489793739066</v>
      </c>
      <c r="DJ698" s="86">
        <f t="shared" si="1259"/>
        <v>4.6189178792155214</v>
      </c>
      <c r="DK698" s="86">
        <f t="shared" si="1260"/>
        <v>-685.92981723040248</v>
      </c>
      <c r="DL698" s="86">
        <f t="shared" si="1318"/>
        <v>-685.92981723040248</v>
      </c>
      <c r="DM698" s="86">
        <f t="shared" si="1261"/>
        <v>-685.92981723040248</v>
      </c>
      <c r="DN698" s="85">
        <f t="shared" si="1262"/>
        <v>0</v>
      </c>
      <c r="DO698" s="85">
        <f t="shared" si="1309"/>
        <v>0</v>
      </c>
      <c r="DP698" s="85">
        <f t="shared" si="1263"/>
        <v>0</v>
      </c>
      <c r="DQ698" s="85">
        <f t="shared" si="1310"/>
        <v>0</v>
      </c>
      <c r="DR698" s="85">
        <f t="shared" si="1264"/>
        <v>0</v>
      </c>
      <c r="DS698" s="85">
        <f t="shared" si="1311"/>
        <v>0</v>
      </c>
      <c r="DT698" s="81"/>
      <c r="DU698" s="81"/>
      <c r="DV698" s="81">
        <f t="shared" si="1312"/>
        <v>0</v>
      </c>
      <c r="DW698" s="100"/>
    </row>
    <row r="699" spans="1:127" x14ac:dyDescent="0.2">
      <c r="A699" s="59">
        <f t="shared" si="1265"/>
        <v>92.533333333332834</v>
      </c>
      <c r="B699" s="44">
        <f t="shared" si="1266"/>
        <v>92533.333333332834</v>
      </c>
      <c r="C699" s="52">
        <f t="shared" si="1200"/>
        <v>133.33333333333334</v>
      </c>
      <c r="D699" s="50">
        <f t="shared" si="1201"/>
        <v>4</v>
      </c>
      <c r="E699" s="44">
        <f t="shared" si="1202"/>
        <v>4.13</v>
      </c>
      <c r="F699" s="47">
        <f t="shared" si="1203"/>
        <v>0.02</v>
      </c>
      <c r="G699" s="52">
        <f t="shared" si="1267"/>
        <v>2.3998225095622164E-2</v>
      </c>
      <c r="H699" s="57">
        <f t="shared" si="1268"/>
        <v>820.3628997846057</v>
      </c>
      <c r="I699" s="52">
        <f t="shared" si="1269"/>
        <v>0</v>
      </c>
      <c r="J699" s="54">
        <f t="shared" si="1270"/>
        <v>2782.1920732611875</v>
      </c>
      <c r="K699" s="46">
        <f t="shared" si="1313"/>
        <v>2782.1920732611875</v>
      </c>
      <c r="L699" s="80">
        <f t="shared" si="1204"/>
        <v>0</v>
      </c>
      <c r="M699" s="142">
        <f t="shared" si="1205"/>
        <v>0</v>
      </c>
      <c r="N699" s="60">
        <f t="shared" si="1206"/>
        <v>4.13</v>
      </c>
      <c r="O699" s="53">
        <f t="shared" si="1207"/>
        <v>0</v>
      </c>
      <c r="P699" s="58">
        <f t="shared" si="1271"/>
        <v>2.8290916644581889</v>
      </c>
      <c r="Q699" s="49">
        <f t="shared" si="1208"/>
        <v>2.8290916644581889</v>
      </c>
      <c r="R699" s="143">
        <f t="shared" si="1209"/>
        <v>0.02</v>
      </c>
      <c r="S699" s="51">
        <f t="shared" si="1272"/>
        <v>1.8558035596553803E-2</v>
      </c>
      <c r="T699" s="57">
        <f t="shared" si="1273"/>
        <v>845.15898564731083</v>
      </c>
      <c r="U699" s="53">
        <f t="shared" si="1210"/>
        <v>0</v>
      </c>
      <c r="V699" s="58">
        <f t="shared" si="1274"/>
        <v>2.8363830932861025</v>
      </c>
      <c r="W699" s="49">
        <f t="shared" si="1211"/>
        <v>2.8363830932861025</v>
      </c>
      <c r="X699" s="143">
        <f t="shared" si="1212"/>
        <v>0.02</v>
      </c>
      <c r="Y699" s="51">
        <f t="shared" si="1275"/>
        <v>1.796321381529805E-2</v>
      </c>
      <c r="Z699" s="57">
        <f t="shared" si="1276"/>
        <v>826.71127034270239</v>
      </c>
      <c r="AA699" s="53">
        <f t="shared" si="1213"/>
        <v>0</v>
      </c>
      <c r="AB699" s="58">
        <f t="shared" si="1277"/>
        <v>2.8307314755500306</v>
      </c>
      <c r="AC699" s="49">
        <f t="shared" si="1214"/>
        <v>2.8307314755500306</v>
      </c>
      <c r="AD699" s="143">
        <f t="shared" si="1215"/>
        <v>0.02</v>
      </c>
      <c r="AE699" s="49">
        <f t="shared" si="1314"/>
        <v>1.791052396644905E-2</v>
      </c>
      <c r="AF699" s="57">
        <f t="shared" si="1278"/>
        <v>823.54888551605177</v>
      </c>
      <c r="AG699" s="53">
        <f t="shared" si="1216"/>
        <v>0</v>
      </c>
      <c r="AH699" s="58">
        <f t="shared" si="1279"/>
        <v>2.8298950534867036</v>
      </c>
      <c r="AI699" s="49">
        <f t="shared" si="1217"/>
        <v>2.8298950534867036</v>
      </c>
      <c r="AJ699" s="143">
        <f t="shared" si="1218"/>
        <v>0.02</v>
      </c>
      <c r="AK699" s="51">
        <f t="shared" si="1280"/>
        <v>1.7911082291310453E-2</v>
      </c>
      <c r="AL699" s="57">
        <f t="shared" si="1281"/>
        <v>823.23090323176075</v>
      </c>
      <c r="AM699" s="53">
        <f t="shared" si="1219"/>
        <v>0</v>
      </c>
      <c r="AN699" s="58">
        <f t="shared" si="1282"/>
        <v>2.829813098486833</v>
      </c>
      <c r="AO699" s="49">
        <f t="shared" si="1220"/>
        <v>2.829813098486833</v>
      </c>
      <c r="AP699" s="143">
        <f t="shared" si="1221"/>
        <v>0.02</v>
      </c>
      <c r="AQ699" s="51">
        <f t="shared" si="1283"/>
        <v>1.7911377941042649E-2</v>
      </c>
      <c r="AR699" s="57">
        <f t="shared" si="1284"/>
        <v>823.20333688142568</v>
      </c>
      <c r="AS699" s="44">
        <f t="shared" si="1222"/>
        <v>5007.945731870137</v>
      </c>
      <c r="AT699" s="44">
        <f t="shared" si="1223"/>
        <v>2003.1782927480549</v>
      </c>
      <c r="AU699" s="44">
        <f t="shared" si="1224"/>
        <v>1251.9864329675343</v>
      </c>
      <c r="AV699" s="47">
        <f t="shared" si="1225"/>
        <v>0.737252640729398</v>
      </c>
      <c r="AW699" s="47">
        <f t="shared" si="1226"/>
        <v>3.0904653269295395</v>
      </c>
      <c r="AX699" s="86">
        <f t="shared" si="1227"/>
        <v>30.577016688337626</v>
      </c>
      <c r="AY699" s="86">
        <f t="shared" si="1228"/>
        <v>1.6123294180471912</v>
      </c>
      <c r="AZ699" s="10">
        <f t="shared" si="1285"/>
        <v>1.6123294180471912</v>
      </c>
      <c r="BA699" s="44">
        <f t="shared" si="1229"/>
        <v>1.6123294180471912</v>
      </c>
      <c r="BB699" s="9">
        <f t="shared" si="1230"/>
        <v>1.6123294180471912</v>
      </c>
      <c r="BC699" s="45">
        <f t="shared" si="1319"/>
        <v>214.97725573962552</v>
      </c>
      <c r="BD699" s="9">
        <f t="shared" si="1231"/>
        <v>1.6123294180471912</v>
      </c>
      <c r="BE699" s="45">
        <f t="shared" si="1315"/>
        <v>214.97725573962552</v>
      </c>
      <c r="BF699" s="9">
        <f t="shared" si="1232"/>
        <v>1.6123294180471912</v>
      </c>
      <c r="BG699" s="45">
        <f t="shared" si="1316"/>
        <v>214.97725573962552</v>
      </c>
      <c r="BH699" s="58"/>
      <c r="BI699" s="58"/>
      <c r="BJ699" s="58">
        <f t="shared" si="1286"/>
        <v>-1.6123294180471912</v>
      </c>
      <c r="BK699" s="97"/>
      <c r="BL699" s="44"/>
      <c r="BM699" s="82">
        <f t="shared" si="1287"/>
        <v>69.400000000000006</v>
      </c>
      <c r="BN699" s="86">
        <f t="shared" si="1288"/>
        <v>69400</v>
      </c>
      <c r="BO699" s="86">
        <f t="shared" si="1289"/>
        <v>100</v>
      </c>
      <c r="BP699" s="84">
        <f t="shared" si="1233"/>
        <v>4</v>
      </c>
      <c r="BQ699" s="84">
        <f t="shared" si="1234"/>
        <v>4.13</v>
      </c>
      <c r="BR699" s="84">
        <f t="shared" si="1235"/>
        <v>0.02</v>
      </c>
      <c r="BS699" s="84">
        <f t="shared" si="1290"/>
        <v>3.1857943074937702E-2</v>
      </c>
      <c r="BT699" s="84">
        <f t="shared" si="1291"/>
        <v>1046.7772535748209</v>
      </c>
      <c r="BU699" s="84">
        <f t="shared" si="1292"/>
        <v>0</v>
      </c>
      <c r="BV699" s="83">
        <f t="shared" si="1293"/>
        <v>2010.1660811443887</v>
      </c>
      <c r="BW699" s="81">
        <f t="shared" si="1317"/>
        <v>2010.1660811443887</v>
      </c>
      <c r="BX699" s="83">
        <f t="shared" si="1236"/>
        <v>0</v>
      </c>
      <c r="BY699" s="141">
        <f t="shared" si="1237"/>
        <v>0</v>
      </c>
      <c r="BZ699" s="83">
        <f t="shared" si="1238"/>
        <v>4.13</v>
      </c>
      <c r="CA699" s="83">
        <f t="shared" si="1239"/>
        <v>0</v>
      </c>
      <c r="CB699" s="83">
        <f t="shared" si="1294"/>
        <v>2.9346895860652564</v>
      </c>
      <c r="CC699" s="83">
        <f t="shared" si="1240"/>
        <v>2.9346895860652564</v>
      </c>
      <c r="CD699" s="143">
        <f t="shared" si="1241"/>
        <v>0.02</v>
      </c>
      <c r="CE699" s="83">
        <f t="shared" si="1295"/>
        <v>1.7650523213570017E-2</v>
      </c>
      <c r="CF699" s="84">
        <f t="shared" si="1296"/>
        <v>1022.1539863620117</v>
      </c>
      <c r="CG699" s="83">
        <f t="shared" si="1242"/>
        <v>0</v>
      </c>
      <c r="CH699" s="83">
        <f t="shared" si="1297"/>
        <v>2.9079797493279638</v>
      </c>
      <c r="CI699" s="83">
        <f t="shared" si="1243"/>
        <v>2.9079797493279638</v>
      </c>
      <c r="CJ699" s="143">
        <f t="shared" si="1244"/>
        <v>0.02</v>
      </c>
      <c r="CK699" s="83">
        <f t="shared" si="1298"/>
        <v>1.6842910799758744E-2</v>
      </c>
      <c r="CL699" s="84">
        <f t="shared" si="1299"/>
        <v>959.35145522119706</v>
      </c>
      <c r="CM699" s="83">
        <f t="shared" si="1245"/>
        <v>0</v>
      </c>
      <c r="CN699" s="83">
        <f t="shared" si="1300"/>
        <v>2.8502840599973025</v>
      </c>
      <c r="CO699" s="83">
        <f t="shared" si="1246"/>
        <v>2.8502840599973025</v>
      </c>
      <c r="CP699" s="143">
        <f t="shared" si="1247"/>
        <v>0.02</v>
      </c>
      <c r="CQ699" s="83">
        <f t="shared" si="1301"/>
        <v>1.7002564504284043E-2</v>
      </c>
      <c r="CR699" s="84">
        <f t="shared" si="1302"/>
        <v>948.43907813635315</v>
      </c>
      <c r="CS699" s="83">
        <f t="shared" si="1248"/>
        <v>0</v>
      </c>
      <c r="CT699" s="83">
        <f t="shared" si="1303"/>
        <v>2.8417837401642516</v>
      </c>
      <c r="CU699" s="83">
        <f t="shared" si="1249"/>
        <v>2.8417837401642516</v>
      </c>
      <c r="CV699" s="143">
        <f t="shared" si="1250"/>
        <v>0.02</v>
      </c>
      <c r="CW699" s="83">
        <f t="shared" si="1304"/>
        <v>1.7030526987184106E-2</v>
      </c>
      <c r="CX699" s="84">
        <f t="shared" si="1305"/>
        <v>947.4505648328601</v>
      </c>
      <c r="CY699" s="83">
        <f t="shared" si="1251"/>
        <v>0</v>
      </c>
      <c r="CZ699" s="83">
        <f t="shared" si="1306"/>
        <v>2.8410360101619299</v>
      </c>
      <c r="DA699" s="83">
        <f t="shared" si="1252"/>
        <v>2.8410360101619299</v>
      </c>
      <c r="DB699" s="143">
        <f t="shared" si="1253"/>
        <v>0.02</v>
      </c>
      <c r="DC699" s="83">
        <f t="shared" si="1307"/>
        <v>1.7031446767326038E-2</v>
      </c>
      <c r="DD699" s="84">
        <f t="shared" si="1308"/>
        <v>947.41242047088247</v>
      </c>
      <c r="DE699" s="86">
        <f t="shared" si="1254"/>
        <v>3618.2989460598992</v>
      </c>
      <c r="DF699" s="86">
        <f t="shared" si="1255"/>
        <v>1447.3195784239597</v>
      </c>
      <c r="DG699" s="86">
        <f t="shared" si="1256"/>
        <v>904.5747365149748</v>
      </c>
      <c r="DH699" s="86">
        <f t="shared" si="1257"/>
        <v>0.13504249002572838</v>
      </c>
      <c r="DI699" s="86">
        <f t="shared" si="1258"/>
        <v>0.17786342139007882</v>
      </c>
      <c r="DJ699" s="86">
        <f t="shared" si="1259"/>
        <v>4.5810326697711545</v>
      </c>
      <c r="DK699" s="86">
        <f t="shared" si="1260"/>
        <v>-688.18742384299264</v>
      </c>
      <c r="DL699" s="86">
        <f t="shared" si="1318"/>
        <v>-688.18742384299264</v>
      </c>
      <c r="DM699" s="86">
        <f t="shared" si="1261"/>
        <v>-688.18742384299264</v>
      </c>
      <c r="DN699" s="85">
        <f t="shared" si="1262"/>
        <v>0</v>
      </c>
      <c r="DO699" s="85">
        <f t="shared" si="1309"/>
        <v>0</v>
      </c>
      <c r="DP699" s="85">
        <f t="shared" si="1263"/>
        <v>0</v>
      </c>
      <c r="DQ699" s="85">
        <f t="shared" si="1310"/>
        <v>0</v>
      </c>
      <c r="DR699" s="85">
        <f t="shared" si="1264"/>
        <v>0</v>
      </c>
      <c r="DS699" s="85">
        <f t="shared" si="1311"/>
        <v>0</v>
      </c>
      <c r="DT699" s="81"/>
      <c r="DU699" s="81"/>
      <c r="DV699" s="81">
        <f t="shared" si="1312"/>
        <v>0</v>
      </c>
      <c r="DW699" s="100"/>
    </row>
    <row r="700" spans="1:127" x14ac:dyDescent="0.2">
      <c r="A700" s="59">
        <f t="shared" si="1265"/>
        <v>92.66666666666616</v>
      </c>
      <c r="B700" s="44">
        <f t="shared" si="1266"/>
        <v>92666.666666666162</v>
      </c>
      <c r="C700" s="52">
        <f t="shared" si="1200"/>
        <v>133.33333333333334</v>
      </c>
      <c r="D700" s="50">
        <f t="shared" si="1201"/>
        <v>4</v>
      </c>
      <c r="E700" s="44">
        <f t="shared" si="1202"/>
        <v>4.13</v>
      </c>
      <c r="F700" s="47">
        <f t="shared" si="1203"/>
        <v>0.02</v>
      </c>
      <c r="G700" s="52">
        <f t="shared" si="1267"/>
        <v>2.3995558428955496E-2</v>
      </c>
      <c r="H700" s="57">
        <f t="shared" si="1268"/>
        <v>821.13761783988537</v>
      </c>
      <c r="I700" s="52">
        <f t="shared" si="1269"/>
        <v>0</v>
      </c>
      <c r="J700" s="54">
        <f t="shared" si="1270"/>
        <v>2786.5084732611876</v>
      </c>
      <c r="K700" s="46">
        <f t="shared" si="1313"/>
        <v>2786.5084732611876</v>
      </c>
      <c r="L700" s="80">
        <f t="shared" si="1204"/>
        <v>0</v>
      </c>
      <c r="M700" s="142">
        <f t="shared" si="1205"/>
        <v>0</v>
      </c>
      <c r="N700" s="60">
        <f t="shared" si="1206"/>
        <v>4.13</v>
      </c>
      <c r="O700" s="53">
        <f t="shared" si="1207"/>
        <v>0</v>
      </c>
      <c r="P700" s="58">
        <f t="shared" si="1271"/>
        <v>2.8295811008915273</v>
      </c>
      <c r="Q700" s="49">
        <f t="shared" si="1208"/>
        <v>2.8295811008915273</v>
      </c>
      <c r="R700" s="143">
        <f t="shared" si="1209"/>
        <v>0.02</v>
      </c>
      <c r="S700" s="51">
        <f t="shared" si="1272"/>
        <v>1.8555368929887135E-2</v>
      </c>
      <c r="T700" s="57">
        <f t="shared" si="1273"/>
        <v>846.03355150161417</v>
      </c>
      <c r="U700" s="53">
        <f t="shared" si="1210"/>
        <v>0</v>
      </c>
      <c r="V700" s="58">
        <f t="shared" si="1274"/>
        <v>2.8369780801844771</v>
      </c>
      <c r="W700" s="49">
        <f t="shared" si="1211"/>
        <v>2.8369780801844771</v>
      </c>
      <c r="X700" s="143">
        <f t="shared" si="1212"/>
        <v>0.02</v>
      </c>
      <c r="Y700" s="51">
        <f t="shared" si="1275"/>
        <v>1.7960547148631382E-2</v>
      </c>
      <c r="Z700" s="57">
        <f t="shared" si="1276"/>
        <v>827.55562645357622</v>
      </c>
      <c r="AA700" s="53">
        <f t="shared" si="1213"/>
        <v>0</v>
      </c>
      <c r="AB700" s="58">
        <f t="shared" si="1277"/>
        <v>2.8312582059835751</v>
      </c>
      <c r="AC700" s="49">
        <f t="shared" si="1214"/>
        <v>2.8312582059835751</v>
      </c>
      <c r="AD700" s="143">
        <f t="shared" si="1215"/>
        <v>0.02</v>
      </c>
      <c r="AE700" s="49">
        <f t="shared" si="1314"/>
        <v>1.7907857299782382E-2</v>
      </c>
      <c r="AF700" s="57">
        <f t="shared" si="1278"/>
        <v>824.39244560115355</v>
      </c>
      <c r="AG700" s="53">
        <f t="shared" si="1216"/>
        <v>0</v>
      </c>
      <c r="AH700" s="58">
        <f t="shared" si="1279"/>
        <v>2.830411639057294</v>
      </c>
      <c r="AI700" s="49">
        <f t="shared" si="1217"/>
        <v>2.830411639057294</v>
      </c>
      <c r="AJ700" s="143">
        <f t="shared" si="1218"/>
        <v>0.02</v>
      </c>
      <c r="AK700" s="51">
        <f t="shared" si="1280"/>
        <v>1.7908415624643785E-2</v>
      </c>
      <c r="AL700" s="57">
        <f t="shared" si="1281"/>
        <v>824.07473895096462</v>
      </c>
      <c r="AM700" s="53">
        <f t="shared" si="1219"/>
        <v>0</v>
      </c>
      <c r="AN700" s="58">
        <f t="shared" si="1282"/>
        <v>2.8303287572090743</v>
      </c>
      <c r="AO700" s="49">
        <f t="shared" si="1220"/>
        <v>2.8303287572090743</v>
      </c>
      <c r="AP700" s="143">
        <f t="shared" si="1221"/>
        <v>0.02</v>
      </c>
      <c r="AQ700" s="51">
        <f t="shared" si="1283"/>
        <v>1.7908711274375981E-2</v>
      </c>
      <c r="AR700" s="57">
        <f t="shared" si="1284"/>
        <v>824.04721096942512</v>
      </c>
      <c r="AS700" s="44">
        <f t="shared" si="1222"/>
        <v>5015.7152518701378</v>
      </c>
      <c r="AT700" s="44">
        <f t="shared" si="1223"/>
        <v>2006.2861007480551</v>
      </c>
      <c r="AU700" s="44">
        <f t="shared" si="1224"/>
        <v>1253.9288129675344</v>
      </c>
      <c r="AV700" s="47">
        <f t="shared" si="1225"/>
        <v>0.73375391535845103</v>
      </c>
      <c r="AW700" s="47">
        <f t="shared" si="1226"/>
        <v>3.062953378124976</v>
      </c>
      <c r="AX700" s="86">
        <f t="shared" si="1227"/>
        <v>30.141445349707094</v>
      </c>
      <c r="AY700" s="86">
        <f t="shared" si="1228"/>
        <v>1.4960511469783171</v>
      </c>
      <c r="AZ700" s="10">
        <f t="shared" si="1285"/>
        <v>1.4960511469783171</v>
      </c>
      <c r="BA700" s="44">
        <f t="shared" si="1229"/>
        <v>1.4960511469783171</v>
      </c>
      <c r="BB700" s="9">
        <f t="shared" si="1230"/>
        <v>1.4960511469783171</v>
      </c>
      <c r="BC700" s="45">
        <f t="shared" si="1319"/>
        <v>199.47348626377561</v>
      </c>
      <c r="BD700" s="9">
        <f t="shared" si="1231"/>
        <v>1.4960511469783171</v>
      </c>
      <c r="BE700" s="45">
        <f t="shared" si="1315"/>
        <v>199.47348626377561</v>
      </c>
      <c r="BF700" s="9">
        <f t="shared" si="1232"/>
        <v>1.4960511469783171</v>
      </c>
      <c r="BG700" s="45">
        <f t="shared" si="1316"/>
        <v>199.47348626377561</v>
      </c>
      <c r="BH700" s="58"/>
      <c r="BI700" s="58"/>
      <c r="BJ700" s="58">
        <f t="shared" si="1286"/>
        <v>-1.4960511469783171</v>
      </c>
      <c r="BK700" s="97"/>
      <c r="BL700" s="44"/>
      <c r="BM700" s="82">
        <f t="shared" si="1287"/>
        <v>69.5</v>
      </c>
      <c r="BN700" s="86">
        <f t="shared" si="1288"/>
        <v>69500</v>
      </c>
      <c r="BO700" s="86">
        <f t="shared" si="1289"/>
        <v>100</v>
      </c>
      <c r="BP700" s="84">
        <f t="shared" si="1233"/>
        <v>4</v>
      </c>
      <c r="BQ700" s="84">
        <f t="shared" si="1234"/>
        <v>4.13</v>
      </c>
      <c r="BR700" s="84">
        <f t="shared" si="1235"/>
        <v>0.02</v>
      </c>
      <c r="BS700" s="84">
        <f t="shared" si="1290"/>
        <v>3.18559430749377E-2</v>
      </c>
      <c r="BT700" s="84">
        <f t="shared" si="1291"/>
        <v>1047.5486081286936</v>
      </c>
      <c r="BU700" s="84">
        <f t="shared" si="1292"/>
        <v>0</v>
      </c>
      <c r="BV700" s="83">
        <f t="shared" si="1293"/>
        <v>2013.4033811443885</v>
      </c>
      <c r="BW700" s="81">
        <f t="shared" si="1317"/>
        <v>2013.4033811443885</v>
      </c>
      <c r="BX700" s="83">
        <f t="shared" si="1236"/>
        <v>0</v>
      </c>
      <c r="BY700" s="141">
        <f t="shared" si="1237"/>
        <v>0</v>
      </c>
      <c r="BZ700" s="83">
        <f t="shared" si="1238"/>
        <v>4.13</v>
      </c>
      <c r="CA700" s="83">
        <f t="shared" si="1239"/>
        <v>0</v>
      </c>
      <c r="CB700" s="83">
        <f t="shared" si="1294"/>
        <v>2.9357668595374951</v>
      </c>
      <c r="CC700" s="83">
        <f t="shared" si="1240"/>
        <v>2.9357668595374951</v>
      </c>
      <c r="CD700" s="143">
        <f t="shared" si="1241"/>
        <v>0.02</v>
      </c>
      <c r="CE700" s="83">
        <f t="shared" si="1295"/>
        <v>1.7648523213570019E-2</v>
      </c>
      <c r="CF700" s="84">
        <f t="shared" si="1296"/>
        <v>1022.7553965860222</v>
      </c>
      <c r="CG700" s="83">
        <f t="shared" si="1242"/>
        <v>0</v>
      </c>
      <c r="CH700" s="83">
        <f t="shared" si="1297"/>
        <v>2.9088098080670304</v>
      </c>
      <c r="CI700" s="83">
        <f t="shared" si="1243"/>
        <v>2.9088098080670304</v>
      </c>
      <c r="CJ700" s="143">
        <f t="shared" si="1244"/>
        <v>0.02</v>
      </c>
      <c r="CK700" s="83">
        <f t="shared" si="1298"/>
        <v>1.6840910799758746E-2</v>
      </c>
      <c r="CL700" s="84">
        <f t="shared" si="1299"/>
        <v>959.93061712229519</v>
      </c>
      <c r="CM700" s="83">
        <f t="shared" si="1245"/>
        <v>0</v>
      </c>
      <c r="CN700" s="83">
        <f t="shared" si="1300"/>
        <v>2.8509581515235443</v>
      </c>
      <c r="CO700" s="83">
        <f t="shared" si="1246"/>
        <v>2.8509581515235443</v>
      </c>
      <c r="CP700" s="143">
        <f t="shared" si="1247"/>
        <v>0.02</v>
      </c>
      <c r="CQ700" s="83">
        <f t="shared" si="1301"/>
        <v>1.7000564504284044E-2</v>
      </c>
      <c r="CR700" s="84">
        <f t="shared" si="1302"/>
        <v>949.03556480737996</v>
      </c>
      <c r="CS700" s="83">
        <f t="shared" si="1248"/>
        <v>0</v>
      </c>
      <c r="CT700" s="83">
        <f t="shared" si="1303"/>
        <v>2.8424480002372756</v>
      </c>
      <c r="CU700" s="83">
        <f t="shared" si="1249"/>
        <v>2.8424480002372756</v>
      </c>
      <c r="CV700" s="143">
        <f t="shared" si="1250"/>
        <v>0.02</v>
      </c>
      <c r="CW700" s="83">
        <f t="shared" si="1304"/>
        <v>1.7028526987184107E-2</v>
      </c>
      <c r="CX700" s="84">
        <f t="shared" si="1305"/>
        <v>948.04981968629943</v>
      </c>
      <c r="CY700" s="83">
        <f t="shared" si="1251"/>
        <v>0</v>
      </c>
      <c r="CZ700" s="83">
        <f t="shared" si="1306"/>
        <v>2.8417002167054024</v>
      </c>
      <c r="DA700" s="83">
        <f t="shared" si="1252"/>
        <v>2.8417002167054024</v>
      </c>
      <c r="DB700" s="143">
        <f t="shared" si="1253"/>
        <v>0.02</v>
      </c>
      <c r="DC700" s="83">
        <f t="shared" si="1307"/>
        <v>1.702944676732604E-2</v>
      </c>
      <c r="DD700" s="84">
        <f t="shared" si="1308"/>
        <v>948.01186541654351</v>
      </c>
      <c r="DE700" s="86">
        <f t="shared" si="1254"/>
        <v>3624.1260860598995</v>
      </c>
      <c r="DF700" s="86">
        <f t="shared" si="1255"/>
        <v>1449.6504344239597</v>
      </c>
      <c r="DG700" s="86">
        <f t="shared" si="1256"/>
        <v>906.03152151497488</v>
      </c>
      <c r="DH700" s="86">
        <f t="shared" si="1257"/>
        <v>0.13472099260414164</v>
      </c>
      <c r="DI700" s="86">
        <f t="shared" si="1258"/>
        <v>0.17708639788910033</v>
      </c>
      <c r="DJ700" s="86">
        <f t="shared" si="1259"/>
        <v>4.543508064444822</v>
      </c>
      <c r="DK700" s="86">
        <f t="shared" si="1260"/>
        <v>-690.44368420617877</v>
      </c>
      <c r="DL700" s="86">
        <f t="shared" si="1318"/>
        <v>-690.44368420617877</v>
      </c>
      <c r="DM700" s="86">
        <f t="shared" si="1261"/>
        <v>-690.44368420617877</v>
      </c>
      <c r="DN700" s="85">
        <f t="shared" si="1262"/>
        <v>0</v>
      </c>
      <c r="DO700" s="85">
        <f t="shared" si="1309"/>
        <v>0</v>
      </c>
      <c r="DP700" s="85">
        <f t="shared" si="1263"/>
        <v>0</v>
      </c>
      <c r="DQ700" s="85">
        <f t="shared" si="1310"/>
        <v>0</v>
      </c>
      <c r="DR700" s="85">
        <f t="shared" si="1264"/>
        <v>0</v>
      </c>
      <c r="DS700" s="85">
        <f t="shared" si="1311"/>
        <v>0</v>
      </c>
      <c r="DT700" s="81"/>
      <c r="DU700" s="81"/>
      <c r="DV700" s="81">
        <f t="shared" si="1312"/>
        <v>0</v>
      </c>
      <c r="DW700" s="100"/>
    </row>
    <row r="701" spans="1:127" x14ac:dyDescent="0.2">
      <c r="A701" s="59">
        <f t="shared" si="1265"/>
        <v>92.799999999999486</v>
      </c>
      <c r="B701" s="44">
        <f t="shared" si="1266"/>
        <v>92799.999999999491</v>
      </c>
      <c r="C701" s="52">
        <f t="shared" si="1200"/>
        <v>133.33333333333334</v>
      </c>
      <c r="D701" s="50">
        <f t="shared" si="1201"/>
        <v>4</v>
      </c>
      <c r="E701" s="44">
        <f t="shared" si="1202"/>
        <v>4.13</v>
      </c>
      <c r="F701" s="47">
        <f t="shared" si="1203"/>
        <v>0.02</v>
      </c>
      <c r="G701" s="52">
        <f t="shared" si="1267"/>
        <v>2.3992891762288828E-2</v>
      </c>
      <c r="H701" s="57">
        <f t="shared" si="1268"/>
        <v>821.91224980423146</v>
      </c>
      <c r="I701" s="52">
        <f t="shared" si="1269"/>
        <v>0</v>
      </c>
      <c r="J701" s="54">
        <f t="shared" si="1270"/>
        <v>2790.8248732611873</v>
      </c>
      <c r="K701" s="46">
        <f t="shared" si="1313"/>
        <v>2790.8248732611873</v>
      </c>
      <c r="L701" s="80">
        <f t="shared" si="1204"/>
        <v>0</v>
      </c>
      <c r="M701" s="142">
        <f t="shared" si="1205"/>
        <v>0</v>
      </c>
      <c r="N701" s="60">
        <f t="shared" si="1206"/>
        <v>4.13</v>
      </c>
      <c r="O701" s="53">
        <f t="shared" si="1207"/>
        <v>0</v>
      </c>
      <c r="P701" s="58">
        <f t="shared" si="1271"/>
        <v>2.8300726375422181</v>
      </c>
      <c r="Q701" s="49">
        <f t="shared" si="1208"/>
        <v>2.8300726375422181</v>
      </c>
      <c r="R701" s="143">
        <f t="shared" si="1209"/>
        <v>0.02</v>
      </c>
      <c r="S701" s="51">
        <f t="shared" si="1272"/>
        <v>1.8552702263220467E-2</v>
      </c>
      <c r="T701" s="57">
        <f t="shared" si="1273"/>
        <v>846.9078404244849</v>
      </c>
      <c r="U701" s="53">
        <f t="shared" si="1210"/>
        <v>0</v>
      </c>
      <c r="V701" s="58">
        <f t="shared" si="1274"/>
        <v>2.8375756937348573</v>
      </c>
      <c r="W701" s="49">
        <f t="shared" si="1211"/>
        <v>2.8375756937348573</v>
      </c>
      <c r="X701" s="143">
        <f t="shared" si="1212"/>
        <v>0.02</v>
      </c>
      <c r="Y701" s="51">
        <f t="shared" si="1275"/>
        <v>1.7957880481964714E-2</v>
      </c>
      <c r="Z701" s="57">
        <f t="shared" si="1276"/>
        <v>828.39968015239231</v>
      </c>
      <c r="AA701" s="53">
        <f t="shared" si="1213"/>
        <v>0</v>
      </c>
      <c r="AB701" s="58">
        <f t="shared" si="1277"/>
        <v>2.831787390716594</v>
      </c>
      <c r="AC701" s="49">
        <f t="shared" si="1214"/>
        <v>2.831787390716594</v>
      </c>
      <c r="AD701" s="143">
        <f t="shared" si="1215"/>
        <v>0.02</v>
      </c>
      <c r="AE701" s="49">
        <f t="shared" si="1314"/>
        <v>1.7905190633115714E-2</v>
      </c>
      <c r="AF701" s="57">
        <f t="shared" si="1278"/>
        <v>825.23572316722436</v>
      </c>
      <c r="AG701" s="53">
        <f t="shared" si="1216"/>
        <v>0</v>
      </c>
      <c r="AH701" s="58">
        <f t="shared" si="1279"/>
        <v>2.8309306844006246</v>
      </c>
      <c r="AI701" s="49">
        <f t="shared" si="1217"/>
        <v>2.8309306844006246</v>
      </c>
      <c r="AJ701" s="143">
        <f t="shared" si="1218"/>
        <v>0.02</v>
      </c>
      <c r="AK701" s="51">
        <f t="shared" si="1280"/>
        <v>1.7905748957977117E-2</v>
      </c>
      <c r="AL701" s="57">
        <f t="shared" si="1281"/>
        <v>824.91829503984854</v>
      </c>
      <c r="AM701" s="53">
        <f t="shared" si="1219"/>
        <v>0</v>
      </c>
      <c r="AN701" s="58">
        <f t="shared" si="1282"/>
        <v>2.8308468786983312</v>
      </c>
      <c r="AO701" s="49">
        <f t="shared" si="1220"/>
        <v>2.8308468786983312</v>
      </c>
      <c r="AP701" s="143">
        <f t="shared" si="1221"/>
        <v>0.02</v>
      </c>
      <c r="AQ701" s="51">
        <f t="shared" si="1283"/>
        <v>1.7906044607709313E-2</v>
      </c>
      <c r="AR701" s="57">
        <f t="shared" si="1284"/>
        <v>824.89080568825682</v>
      </c>
      <c r="AS701" s="44">
        <f t="shared" si="1222"/>
        <v>5023.4847718701376</v>
      </c>
      <c r="AT701" s="44">
        <f t="shared" si="1223"/>
        <v>2009.3939087480549</v>
      </c>
      <c r="AU701" s="44">
        <f t="shared" si="1224"/>
        <v>1255.8711929675344</v>
      </c>
      <c r="AV701" s="47">
        <f t="shared" si="1225"/>
        <v>0.73027828126233452</v>
      </c>
      <c r="AW701" s="47">
        <f t="shared" si="1226"/>
        <v>3.0357370420700236</v>
      </c>
      <c r="AX701" s="86">
        <f t="shared" si="1227"/>
        <v>29.712874887886993</v>
      </c>
      <c r="AY701" s="86">
        <f t="shared" si="1228"/>
        <v>1.3842026526627977</v>
      </c>
      <c r="AZ701" s="10">
        <f t="shared" si="1285"/>
        <v>1.3842026526627977</v>
      </c>
      <c r="BA701" s="44">
        <f t="shared" si="1229"/>
        <v>1.3842026526627977</v>
      </c>
      <c r="BB701" s="9">
        <f t="shared" si="1230"/>
        <v>1.3842026526627977</v>
      </c>
      <c r="BC701" s="45">
        <f t="shared" si="1319"/>
        <v>184.56035368837306</v>
      </c>
      <c r="BD701" s="9">
        <f t="shared" si="1231"/>
        <v>1.3842026526627977</v>
      </c>
      <c r="BE701" s="45">
        <f t="shared" si="1315"/>
        <v>184.56035368837306</v>
      </c>
      <c r="BF701" s="9">
        <f t="shared" si="1232"/>
        <v>1.3842026526627977</v>
      </c>
      <c r="BG701" s="45">
        <f t="shared" si="1316"/>
        <v>184.56035368837306</v>
      </c>
      <c r="BH701" s="58"/>
      <c r="BI701" s="58"/>
      <c r="BJ701" s="58">
        <f t="shared" si="1286"/>
        <v>-1.3842026526627977</v>
      </c>
      <c r="BK701" s="97"/>
      <c r="BL701" s="44"/>
      <c r="BM701" s="82">
        <f t="shared" si="1287"/>
        <v>69.600000000000009</v>
      </c>
      <c r="BN701" s="86">
        <f t="shared" si="1288"/>
        <v>69600</v>
      </c>
      <c r="BO701" s="86">
        <f t="shared" si="1289"/>
        <v>100</v>
      </c>
      <c r="BP701" s="84">
        <f t="shared" si="1233"/>
        <v>4</v>
      </c>
      <c r="BQ701" s="84">
        <f t="shared" si="1234"/>
        <v>4.13</v>
      </c>
      <c r="BR701" s="84">
        <f t="shared" si="1235"/>
        <v>0.02</v>
      </c>
      <c r="BS701" s="84">
        <f t="shared" si="1290"/>
        <v>3.1853943074937698E-2</v>
      </c>
      <c r="BT701" s="84">
        <f t="shared" si="1291"/>
        <v>1048.319914256416</v>
      </c>
      <c r="BU701" s="84">
        <f t="shared" si="1292"/>
        <v>0</v>
      </c>
      <c r="BV701" s="83">
        <f t="shared" si="1293"/>
        <v>2016.6406811443883</v>
      </c>
      <c r="BW701" s="81">
        <f t="shared" si="1317"/>
        <v>2016.6406811443883</v>
      </c>
      <c r="BX701" s="83">
        <f t="shared" si="1236"/>
        <v>0</v>
      </c>
      <c r="BY701" s="141">
        <f t="shared" si="1237"/>
        <v>0</v>
      </c>
      <c r="BZ701" s="83">
        <f t="shared" si="1238"/>
        <v>4.13</v>
      </c>
      <c r="CA701" s="83">
        <f t="shared" si="1239"/>
        <v>0</v>
      </c>
      <c r="CB701" s="83">
        <f t="shared" si="1294"/>
        <v>2.9368462284525396</v>
      </c>
      <c r="CC701" s="83">
        <f t="shared" si="1240"/>
        <v>2.9368462284525396</v>
      </c>
      <c r="CD701" s="143">
        <f t="shared" si="1241"/>
        <v>0.02</v>
      </c>
      <c r="CE701" s="83">
        <f t="shared" si="1295"/>
        <v>1.764652321357002E-2</v>
      </c>
      <c r="CF701" s="84">
        <f t="shared" si="1296"/>
        <v>1023.3565179985158</v>
      </c>
      <c r="CG701" s="83">
        <f t="shared" si="1242"/>
        <v>0</v>
      </c>
      <c r="CH701" s="83">
        <f t="shared" si="1297"/>
        <v>2.9096408459849292</v>
      </c>
      <c r="CI701" s="83">
        <f t="shared" si="1243"/>
        <v>2.9096408459849292</v>
      </c>
      <c r="CJ701" s="143">
        <f t="shared" si="1244"/>
        <v>0.02</v>
      </c>
      <c r="CK701" s="83">
        <f t="shared" si="1298"/>
        <v>1.6838910799758747E-2</v>
      </c>
      <c r="CL701" s="84">
        <f t="shared" si="1299"/>
        <v>960.5095449969557</v>
      </c>
      <c r="CM701" s="83">
        <f t="shared" si="1245"/>
        <v>0</v>
      </c>
      <c r="CN701" s="83">
        <f t="shared" si="1300"/>
        <v>2.8516332269383304</v>
      </c>
      <c r="CO701" s="83">
        <f t="shared" si="1246"/>
        <v>2.8516332269383304</v>
      </c>
      <c r="CP701" s="143">
        <f t="shared" si="1247"/>
        <v>0.02</v>
      </c>
      <c r="CQ701" s="83">
        <f t="shared" si="1301"/>
        <v>1.6998564504284046E-2</v>
      </c>
      <c r="CR701" s="84">
        <f t="shared" si="1302"/>
        <v>949.63184029094668</v>
      </c>
      <c r="CS701" s="83">
        <f t="shared" si="1248"/>
        <v>0</v>
      </c>
      <c r="CT701" s="83">
        <f t="shared" si="1303"/>
        <v>2.8431133440618028</v>
      </c>
      <c r="CU701" s="83">
        <f t="shared" si="1249"/>
        <v>2.8431133440618028</v>
      </c>
      <c r="CV701" s="143">
        <f t="shared" si="1250"/>
        <v>0.02</v>
      </c>
      <c r="CW701" s="83">
        <f t="shared" si="1304"/>
        <v>1.7026526987184109E-2</v>
      </c>
      <c r="CX701" s="84">
        <f t="shared" si="1305"/>
        <v>948.64886413621593</v>
      </c>
      <c r="CY701" s="83">
        <f t="shared" si="1251"/>
        <v>0</v>
      </c>
      <c r="CZ701" s="83">
        <f t="shared" si="1306"/>
        <v>2.8423655203268514</v>
      </c>
      <c r="DA701" s="83">
        <f t="shared" si="1252"/>
        <v>2.8423655203268514</v>
      </c>
      <c r="DB701" s="143">
        <f t="shared" si="1253"/>
        <v>0.02</v>
      </c>
      <c r="DC701" s="83">
        <f t="shared" si="1307"/>
        <v>1.7027446767326041E-2</v>
      </c>
      <c r="DD701" s="84">
        <f t="shared" si="1308"/>
        <v>948.61109987017176</v>
      </c>
      <c r="DE701" s="86">
        <f t="shared" si="1254"/>
        <v>3629.9532260598985</v>
      </c>
      <c r="DF701" s="86">
        <f t="shared" si="1255"/>
        <v>1451.9812904239593</v>
      </c>
      <c r="DG701" s="86">
        <f t="shared" si="1256"/>
        <v>907.48830651497462</v>
      </c>
      <c r="DH701" s="86">
        <f t="shared" si="1257"/>
        <v>0.13440068729164684</v>
      </c>
      <c r="DI701" s="86">
        <f t="shared" si="1258"/>
        <v>0.17631379717858267</v>
      </c>
      <c r="DJ701" s="86">
        <f t="shared" si="1259"/>
        <v>4.5063402054473185</v>
      </c>
      <c r="DK701" s="86">
        <f t="shared" si="1260"/>
        <v>-692.69859880909382</v>
      </c>
      <c r="DL701" s="86">
        <f t="shared" si="1318"/>
        <v>-692.69859880909382</v>
      </c>
      <c r="DM701" s="86">
        <f t="shared" si="1261"/>
        <v>-692.69859880909382</v>
      </c>
      <c r="DN701" s="85">
        <f t="shared" si="1262"/>
        <v>0</v>
      </c>
      <c r="DO701" s="85">
        <f t="shared" si="1309"/>
        <v>0</v>
      </c>
      <c r="DP701" s="85">
        <f t="shared" si="1263"/>
        <v>0</v>
      </c>
      <c r="DQ701" s="85">
        <f t="shared" si="1310"/>
        <v>0</v>
      </c>
      <c r="DR701" s="85">
        <f t="shared" si="1264"/>
        <v>0</v>
      </c>
      <c r="DS701" s="85">
        <f t="shared" si="1311"/>
        <v>0</v>
      </c>
      <c r="DT701" s="81"/>
      <c r="DU701" s="81"/>
      <c r="DV701" s="81">
        <f t="shared" si="1312"/>
        <v>0</v>
      </c>
      <c r="DW701" s="100"/>
    </row>
    <row r="702" spans="1:127" x14ac:dyDescent="0.2">
      <c r="A702" s="59">
        <f t="shared" si="1265"/>
        <v>92.933333333332826</v>
      </c>
      <c r="B702" s="44">
        <f t="shared" si="1266"/>
        <v>92933.333333332819</v>
      </c>
      <c r="C702" s="52">
        <f t="shared" si="1200"/>
        <v>133.33333333333334</v>
      </c>
      <c r="D702" s="50">
        <f t="shared" si="1201"/>
        <v>4</v>
      </c>
      <c r="E702" s="44">
        <f t="shared" si="1202"/>
        <v>4.13</v>
      </c>
      <c r="F702" s="47">
        <f t="shared" si="1203"/>
        <v>0.02</v>
      </c>
      <c r="G702" s="52">
        <f t="shared" si="1267"/>
        <v>2.399022509562216E-2</v>
      </c>
      <c r="H702" s="57">
        <f t="shared" si="1268"/>
        <v>822.68679567764411</v>
      </c>
      <c r="I702" s="52">
        <f t="shared" si="1269"/>
        <v>0</v>
      </c>
      <c r="J702" s="54">
        <f t="shared" si="1270"/>
        <v>2795.1412732611875</v>
      </c>
      <c r="K702" s="46">
        <f t="shared" si="1313"/>
        <v>2795.1412732611875</v>
      </c>
      <c r="L702" s="80">
        <f t="shared" si="1204"/>
        <v>0</v>
      </c>
      <c r="M702" s="142">
        <f t="shared" si="1205"/>
        <v>0</v>
      </c>
      <c r="N702" s="60">
        <f t="shared" si="1206"/>
        <v>4.13</v>
      </c>
      <c r="O702" s="53">
        <f t="shared" si="1207"/>
        <v>0</v>
      </c>
      <c r="P702" s="58">
        <f t="shared" si="1271"/>
        <v>2.8305662734694605</v>
      </c>
      <c r="Q702" s="49">
        <f t="shared" si="1208"/>
        <v>2.8305662734694605</v>
      </c>
      <c r="R702" s="143">
        <f t="shared" si="1209"/>
        <v>0.02</v>
      </c>
      <c r="S702" s="51">
        <f t="shared" si="1272"/>
        <v>1.8550035596553799E-2</v>
      </c>
      <c r="T702" s="57">
        <f t="shared" si="1273"/>
        <v>847.78185186309815</v>
      </c>
      <c r="U702" s="53">
        <f t="shared" si="1210"/>
        <v>0</v>
      </c>
      <c r="V702" s="58">
        <f t="shared" si="1274"/>
        <v>2.8381759308541525</v>
      </c>
      <c r="W702" s="49">
        <f t="shared" si="1211"/>
        <v>2.8381759308541525</v>
      </c>
      <c r="X702" s="143">
        <f t="shared" si="1212"/>
        <v>0.02</v>
      </c>
      <c r="Y702" s="51">
        <f t="shared" si="1275"/>
        <v>1.7955213815298045E-2</v>
      </c>
      <c r="Z702" s="57">
        <f t="shared" si="1276"/>
        <v>829.24343078493769</v>
      </c>
      <c r="AA702" s="53">
        <f t="shared" si="1213"/>
        <v>0</v>
      </c>
      <c r="AB702" s="58">
        <f t="shared" si="1277"/>
        <v>2.8323190264606684</v>
      </c>
      <c r="AC702" s="49">
        <f t="shared" si="1214"/>
        <v>2.8323190264606684</v>
      </c>
      <c r="AD702" s="143">
        <f t="shared" si="1215"/>
        <v>0.02</v>
      </c>
      <c r="AE702" s="49">
        <f t="shared" si="1314"/>
        <v>1.7902523966449046E-2</v>
      </c>
      <c r="AF702" s="57">
        <f t="shared" si="1278"/>
        <v>826.07871758874421</v>
      </c>
      <c r="AG702" s="53">
        <f t="shared" si="1216"/>
        <v>0</v>
      </c>
      <c r="AH702" s="58">
        <f t="shared" si="1279"/>
        <v>2.8314521864158495</v>
      </c>
      <c r="AI702" s="49">
        <f t="shared" si="1217"/>
        <v>2.8314521864158495</v>
      </c>
      <c r="AJ702" s="143">
        <f t="shared" si="1218"/>
        <v>0.02</v>
      </c>
      <c r="AK702" s="51">
        <f t="shared" si="1280"/>
        <v>1.7903082291310449E-2</v>
      </c>
      <c r="AL702" s="57">
        <f t="shared" si="1281"/>
        <v>825.76157086774981</v>
      </c>
      <c r="AM702" s="53">
        <f t="shared" si="1219"/>
        <v>0</v>
      </c>
      <c r="AN702" s="58">
        <f t="shared" si="1282"/>
        <v>2.8313674598771117</v>
      </c>
      <c r="AO702" s="49">
        <f t="shared" si="1220"/>
        <v>2.8313674598771117</v>
      </c>
      <c r="AP702" s="143">
        <f t="shared" si="1221"/>
        <v>0.02</v>
      </c>
      <c r="AQ702" s="51">
        <f t="shared" si="1283"/>
        <v>1.7903377941042645E-2</v>
      </c>
      <c r="AR702" s="57">
        <f t="shared" si="1284"/>
        <v>825.73412040603523</v>
      </c>
      <c r="AS702" s="44">
        <f t="shared" si="1222"/>
        <v>5031.2542918701374</v>
      </c>
      <c r="AT702" s="44">
        <f t="shared" si="1223"/>
        <v>2012.5017167480551</v>
      </c>
      <c r="AU702" s="44">
        <f t="shared" si="1224"/>
        <v>1257.8135729675344</v>
      </c>
      <c r="AV702" s="47">
        <f t="shared" si="1225"/>
        <v>0.72682555252861525</v>
      </c>
      <c r="AW702" s="47">
        <f t="shared" si="1226"/>
        <v>3.0088126709168104</v>
      </c>
      <c r="AX702" s="86">
        <f t="shared" si="1227"/>
        <v>29.291181141716912</v>
      </c>
      <c r="AY702" s="86">
        <f t="shared" si="1228"/>
        <v>1.2767745950345084</v>
      </c>
      <c r="AZ702" s="10">
        <f t="shared" si="1285"/>
        <v>1.2767745950345084</v>
      </c>
      <c r="BA702" s="44">
        <f t="shared" si="1229"/>
        <v>1.2767745950345084</v>
      </c>
      <c r="BB702" s="9">
        <f t="shared" si="1230"/>
        <v>1.2767745950345084</v>
      </c>
      <c r="BC702" s="45">
        <f t="shared" si="1319"/>
        <v>170.23661267126781</v>
      </c>
      <c r="BD702" s="9">
        <f t="shared" si="1231"/>
        <v>1.2767745950345084</v>
      </c>
      <c r="BE702" s="45">
        <f t="shared" si="1315"/>
        <v>170.23661267126781</v>
      </c>
      <c r="BF702" s="9">
        <f t="shared" si="1232"/>
        <v>1.2767745950345084</v>
      </c>
      <c r="BG702" s="45">
        <f t="shared" si="1316"/>
        <v>170.23661267126781</v>
      </c>
      <c r="BH702" s="58"/>
      <c r="BI702" s="58"/>
      <c r="BJ702" s="58">
        <f t="shared" si="1286"/>
        <v>-1.2767745950345084</v>
      </c>
      <c r="BK702" s="97"/>
      <c r="BL702" s="44"/>
      <c r="BM702" s="82">
        <f t="shared" si="1287"/>
        <v>69.7</v>
      </c>
      <c r="BN702" s="86">
        <f t="shared" si="1288"/>
        <v>69700</v>
      </c>
      <c r="BO702" s="86">
        <f t="shared" si="1289"/>
        <v>100</v>
      </c>
      <c r="BP702" s="84">
        <f t="shared" si="1233"/>
        <v>4</v>
      </c>
      <c r="BQ702" s="84">
        <f t="shared" si="1234"/>
        <v>4.13</v>
      </c>
      <c r="BR702" s="84">
        <f t="shared" si="1235"/>
        <v>0.02</v>
      </c>
      <c r="BS702" s="84">
        <f t="shared" si="1290"/>
        <v>3.1851943074937696E-2</v>
      </c>
      <c r="BT702" s="84">
        <f t="shared" si="1291"/>
        <v>1049.0911719579885</v>
      </c>
      <c r="BU702" s="84">
        <f t="shared" si="1292"/>
        <v>0</v>
      </c>
      <c r="BV702" s="83">
        <f t="shared" si="1293"/>
        <v>2019.8779811443881</v>
      </c>
      <c r="BW702" s="81">
        <f t="shared" si="1317"/>
        <v>2019.8779811443881</v>
      </c>
      <c r="BX702" s="83">
        <f t="shared" si="1236"/>
        <v>0</v>
      </c>
      <c r="BY702" s="141">
        <f t="shared" si="1237"/>
        <v>0</v>
      </c>
      <c r="BZ702" s="83">
        <f t="shared" si="1238"/>
        <v>4.13</v>
      </c>
      <c r="CA702" s="83">
        <f t="shared" si="1239"/>
        <v>0</v>
      </c>
      <c r="CB702" s="83">
        <f t="shared" si="1294"/>
        <v>2.9379276927837679</v>
      </c>
      <c r="CC702" s="83">
        <f t="shared" si="1240"/>
        <v>2.9379276927837679</v>
      </c>
      <c r="CD702" s="143">
        <f t="shared" si="1241"/>
        <v>0.02</v>
      </c>
      <c r="CE702" s="83">
        <f t="shared" si="1295"/>
        <v>1.7644523213570022E-2</v>
      </c>
      <c r="CF702" s="84">
        <f t="shared" si="1296"/>
        <v>1023.9573503826773</v>
      </c>
      <c r="CG702" s="83">
        <f t="shared" si="1242"/>
        <v>0</v>
      </c>
      <c r="CH702" s="83">
        <f t="shared" si="1297"/>
        <v>2.910472861127622</v>
      </c>
      <c r="CI702" s="83">
        <f t="shared" si="1243"/>
        <v>2.910472861127622</v>
      </c>
      <c r="CJ702" s="143">
        <f t="shared" si="1244"/>
        <v>0.02</v>
      </c>
      <c r="CK702" s="83">
        <f t="shared" si="1298"/>
        <v>1.6836910799758749E-2</v>
      </c>
      <c r="CL702" s="84">
        <f t="shared" si="1299"/>
        <v>961.08823878395674</v>
      </c>
      <c r="CM702" s="83">
        <f t="shared" si="1245"/>
        <v>0</v>
      </c>
      <c r="CN702" s="83">
        <f t="shared" si="1300"/>
        <v>2.852309284825755</v>
      </c>
      <c r="CO702" s="83">
        <f t="shared" si="1246"/>
        <v>2.852309284825755</v>
      </c>
      <c r="CP702" s="143">
        <f t="shared" si="1247"/>
        <v>0.02</v>
      </c>
      <c r="CQ702" s="83">
        <f t="shared" si="1301"/>
        <v>1.6996564504284047E-2</v>
      </c>
      <c r="CR702" s="84">
        <f t="shared" si="1302"/>
        <v>950.22790448123999</v>
      </c>
      <c r="CS702" s="83">
        <f t="shared" si="1248"/>
        <v>0</v>
      </c>
      <c r="CT702" s="83">
        <f t="shared" si="1303"/>
        <v>2.843779770289165</v>
      </c>
      <c r="CU702" s="83">
        <f t="shared" si="1249"/>
        <v>2.843779770289165</v>
      </c>
      <c r="CV702" s="143">
        <f t="shared" si="1250"/>
        <v>0.02</v>
      </c>
      <c r="CW702" s="83">
        <f t="shared" si="1304"/>
        <v>1.702452698718411E-2</v>
      </c>
      <c r="CX702" s="84">
        <f t="shared" si="1305"/>
        <v>949.24769805265987</v>
      </c>
      <c r="CY702" s="83">
        <f t="shared" si="1251"/>
        <v>0</v>
      </c>
      <c r="CZ702" s="83">
        <f t="shared" si="1306"/>
        <v>2.8430319196580442</v>
      </c>
      <c r="DA702" s="83">
        <f t="shared" si="1252"/>
        <v>2.8430319196580442</v>
      </c>
      <c r="DB702" s="143">
        <f t="shared" si="1253"/>
        <v>0.02</v>
      </c>
      <c r="DC702" s="83">
        <f t="shared" si="1307"/>
        <v>1.7025446767326043E-2</v>
      </c>
      <c r="DD702" s="84">
        <f t="shared" si="1308"/>
        <v>949.2101236989356</v>
      </c>
      <c r="DE702" s="86">
        <f t="shared" si="1254"/>
        <v>3635.7803660598984</v>
      </c>
      <c r="DF702" s="86">
        <f t="shared" si="1255"/>
        <v>1454.3121464239593</v>
      </c>
      <c r="DG702" s="86">
        <f t="shared" si="1256"/>
        <v>908.94509151497459</v>
      </c>
      <c r="DH702" s="86">
        <f t="shared" si="1257"/>
        <v>0.13408156850204375</v>
      </c>
      <c r="DI702" s="86">
        <f t="shared" si="1258"/>
        <v>0.17554558923821467</v>
      </c>
      <c r="DJ702" s="86">
        <f t="shared" si="1259"/>
        <v>4.469525280478357</v>
      </c>
      <c r="DK702" s="86">
        <f t="shared" si="1260"/>
        <v>-694.95216814215439</v>
      </c>
      <c r="DL702" s="86">
        <f t="shared" si="1318"/>
        <v>-694.95216814215439</v>
      </c>
      <c r="DM702" s="86">
        <f t="shared" si="1261"/>
        <v>-694.95216814215439</v>
      </c>
      <c r="DN702" s="85">
        <f t="shared" si="1262"/>
        <v>0</v>
      </c>
      <c r="DO702" s="85">
        <f t="shared" si="1309"/>
        <v>0</v>
      </c>
      <c r="DP702" s="85">
        <f t="shared" si="1263"/>
        <v>0</v>
      </c>
      <c r="DQ702" s="85">
        <f t="shared" si="1310"/>
        <v>0</v>
      </c>
      <c r="DR702" s="85">
        <f t="shared" si="1264"/>
        <v>0</v>
      </c>
      <c r="DS702" s="85">
        <f t="shared" si="1311"/>
        <v>0</v>
      </c>
      <c r="DT702" s="81"/>
      <c r="DU702" s="81"/>
      <c r="DV702" s="81">
        <f t="shared" si="1312"/>
        <v>0</v>
      </c>
      <c r="DW702" s="100"/>
    </row>
    <row r="703" spans="1:127" x14ac:dyDescent="0.2">
      <c r="A703" s="59">
        <f t="shared" si="1265"/>
        <v>93.066666666666151</v>
      </c>
      <c r="B703" s="44">
        <f t="shared" si="1266"/>
        <v>93066.666666666148</v>
      </c>
      <c r="C703" s="52">
        <f t="shared" si="1200"/>
        <v>133.33333333333334</v>
      </c>
      <c r="D703" s="50">
        <f t="shared" si="1201"/>
        <v>4</v>
      </c>
      <c r="E703" s="44">
        <f t="shared" si="1202"/>
        <v>4.13</v>
      </c>
      <c r="F703" s="47">
        <f t="shared" si="1203"/>
        <v>0.02</v>
      </c>
      <c r="G703" s="52">
        <f t="shared" si="1267"/>
        <v>2.3987558428955492E-2</v>
      </c>
      <c r="H703" s="57">
        <f t="shared" si="1268"/>
        <v>823.4612554601232</v>
      </c>
      <c r="I703" s="52">
        <f t="shared" si="1269"/>
        <v>0</v>
      </c>
      <c r="J703" s="54">
        <f t="shared" si="1270"/>
        <v>2799.4576732611872</v>
      </c>
      <c r="K703" s="46">
        <f t="shared" si="1313"/>
        <v>2799.4576732611872</v>
      </c>
      <c r="L703" s="80">
        <f t="shared" si="1204"/>
        <v>0</v>
      </c>
      <c r="M703" s="142">
        <f t="shared" si="1205"/>
        <v>0</v>
      </c>
      <c r="N703" s="60">
        <f t="shared" si="1206"/>
        <v>4.13</v>
      </c>
      <c r="O703" s="53">
        <f t="shared" si="1207"/>
        <v>0</v>
      </c>
      <c r="P703" s="58">
        <f t="shared" si="1271"/>
        <v>2.8310620077358211</v>
      </c>
      <c r="Q703" s="49">
        <f t="shared" si="1208"/>
        <v>2.8310620077358211</v>
      </c>
      <c r="R703" s="143">
        <f t="shared" si="1209"/>
        <v>0.02</v>
      </c>
      <c r="S703" s="51">
        <f t="shared" si="1272"/>
        <v>1.8547368929887131E-2</v>
      </c>
      <c r="T703" s="57">
        <f t="shared" si="1273"/>
        <v>848.65558526582515</v>
      </c>
      <c r="U703" s="53">
        <f t="shared" si="1210"/>
        <v>0</v>
      </c>
      <c r="V703" s="58">
        <f t="shared" si="1274"/>
        <v>2.8387787884586415</v>
      </c>
      <c r="W703" s="49">
        <f t="shared" si="1211"/>
        <v>2.8387787884586415</v>
      </c>
      <c r="X703" s="143">
        <f t="shared" si="1212"/>
        <v>0.02</v>
      </c>
      <c r="Y703" s="51">
        <f t="shared" si="1275"/>
        <v>1.7952547148631377E-2</v>
      </c>
      <c r="Z703" s="57">
        <f t="shared" si="1276"/>
        <v>830.08687769917049</v>
      </c>
      <c r="AA703" s="53">
        <f t="shared" si="1213"/>
        <v>0</v>
      </c>
      <c r="AB703" s="58">
        <f t="shared" si="1277"/>
        <v>2.8328531099259746</v>
      </c>
      <c r="AC703" s="49">
        <f t="shared" si="1214"/>
        <v>2.8328531099259746</v>
      </c>
      <c r="AD703" s="143">
        <f t="shared" si="1215"/>
        <v>0.02</v>
      </c>
      <c r="AE703" s="49">
        <f t="shared" si="1314"/>
        <v>1.7899857299782378E-2</v>
      </c>
      <c r="AF703" s="57">
        <f t="shared" si="1278"/>
        <v>826.92142824225823</v>
      </c>
      <c r="AG703" s="53">
        <f t="shared" si="1216"/>
        <v>0</v>
      </c>
      <c r="AH703" s="58">
        <f t="shared" si="1279"/>
        <v>2.8319761420009089</v>
      </c>
      <c r="AI703" s="49">
        <f t="shared" si="1217"/>
        <v>2.8319761420009089</v>
      </c>
      <c r="AJ703" s="143">
        <f t="shared" si="1218"/>
        <v>0.02</v>
      </c>
      <c r="AK703" s="51">
        <f t="shared" si="1280"/>
        <v>1.7900415624643781E-2</v>
      </c>
      <c r="AL703" s="57">
        <f t="shared" si="1281"/>
        <v>826.60456580600612</v>
      </c>
      <c r="AM703" s="53">
        <f t="shared" si="1219"/>
        <v>0</v>
      </c>
      <c r="AN703" s="58">
        <f t="shared" si="1282"/>
        <v>2.8318904976666164</v>
      </c>
      <c r="AO703" s="49">
        <f t="shared" si="1220"/>
        <v>2.8318904976666164</v>
      </c>
      <c r="AP703" s="143">
        <f t="shared" si="1221"/>
        <v>0.02</v>
      </c>
      <c r="AQ703" s="51">
        <f t="shared" si="1283"/>
        <v>1.7900711274375977E-2</v>
      </c>
      <c r="AR703" s="57">
        <f t="shared" si="1284"/>
        <v>826.57715449286889</v>
      </c>
      <c r="AS703" s="44">
        <f t="shared" si="1222"/>
        <v>5039.0238118701363</v>
      </c>
      <c r="AT703" s="44">
        <f t="shared" si="1223"/>
        <v>2015.6095247480546</v>
      </c>
      <c r="AU703" s="44">
        <f t="shared" si="1224"/>
        <v>1259.7559529675341</v>
      </c>
      <c r="AV703" s="47">
        <f t="shared" si="1225"/>
        <v>0.72339554498460468</v>
      </c>
      <c r="AW703" s="47">
        <f t="shared" si="1226"/>
        <v>2.9821766671563052</v>
      </c>
      <c r="AX703" s="86">
        <f t="shared" si="1227"/>
        <v>28.876242344583893</v>
      </c>
      <c r="AY703" s="86">
        <f t="shared" si="1228"/>
        <v>1.1737576418665745</v>
      </c>
      <c r="AZ703" s="10">
        <f t="shared" si="1285"/>
        <v>1.1737576418665745</v>
      </c>
      <c r="BA703" s="44">
        <f t="shared" si="1229"/>
        <v>1.1737576418665745</v>
      </c>
      <c r="BB703" s="9">
        <f t="shared" si="1230"/>
        <v>1.1737576418665745</v>
      </c>
      <c r="BC703" s="45">
        <f t="shared" si="1319"/>
        <v>156.50101891554328</v>
      </c>
      <c r="BD703" s="9">
        <f t="shared" si="1231"/>
        <v>1.1737576418665745</v>
      </c>
      <c r="BE703" s="45">
        <f t="shared" si="1315"/>
        <v>156.50101891554328</v>
      </c>
      <c r="BF703" s="9">
        <f t="shared" si="1232"/>
        <v>1.1737576418665745</v>
      </c>
      <c r="BG703" s="45">
        <f t="shared" si="1316"/>
        <v>156.50101891554328</v>
      </c>
      <c r="BH703" s="58"/>
      <c r="BI703" s="58"/>
      <c r="BJ703" s="58">
        <f t="shared" si="1286"/>
        <v>-1.1737576418665745</v>
      </c>
      <c r="BK703" s="97"/>
      <c r="BL703" s="44"/>
      <c r="BM703" s="82">
        <f t="shared" si="1287"/>
        <v>69.8</v>
      </c>
      <c r="BN703" s="86">
        <f t="shared" si="1288"/>
        <v>69800</v>
      </c>
      <c r="BO703" s="86">
        <f t="shared" si="1289"/>
        <v>100</v>
      </c>
      <c r="BP703" s="84">
        <f t="shared" si="1233"/>
        <v>4</v>
      </c>
      <c r="BQ703" s="84">
        <f t="shared" si="1234"/>
        <v>4.13</v>
      </c>
      <c r="BR703" s="84">
        <f t="shared" si="1235"/>
        <v>0.02</v>
      </c>
      <c r="BS703" s="84">
        <f t="shared" si="1290"/>
        <v>3.1849943074937694E-2</v>
      </c>
      <c r="BT703" s="84">
        <f t="shared" si="1291"/>
        <v>1049.8623812334108</v>
      </c>
      <c r="BU703" s="84">
        <f t="shared" si="1292"/>
        <v>0</v>
      </c>
      <c r="BV703" s="83">
        <f t="shared" si="1293"/>
        <v>2023.1152811443878</v>
      </c>
      <c r="BW703" s="81">
        <f t="shared" si="1317"/>
        <v>2023.1152811443878</v>
      </c>
      <c r="BX703" s="83">
        <f t="shared" si="1236"/>
        <v>0</v>
      </c>
      <c r="BY703" s="141">
        <f t="shared" si="1237"/>
        <v>0</v>
      </c>
      <c r="BZ703" s="83">
        <f t="shared" si="1238"/>
        <v>4.13</v>
      </c>
      <c r="CA703" s="83">
        <f t="shared" si="1239"/>
        <v>0</v>
      </c>
      <c r="CB703" s="83">
        <f t="shared" si="1294"/>
        <v>2.9390112525057441</v>
      </c>
      <c r="CC703" s="83">
        <f t="shared" si="1240"/>
        <v>2.9390112525057441</v>
      </c>
      <c r="CD703" s="143">
        <f t="shared" si="1241"/>
        <v>0.02</v>
      </c>
      <c r="CE703" s="83">
        <f t="shared" si="1295"/>
        <v>1.7642523213570023E-2</v>
      </c>
      <c r="CF703" s="84">
        <f t="shared" si="1296"/>
        <v>1024.5578935225549</v>
      </c>
      <c r="CG703" s="83">
        <f t="shared" si="1242"/>
        <v>0</v>
      </c>
      <c r="CH703" s="83">
        <f t="shared" si="1297"/>
        <v>2.9113058515410599</v>
      </c>
      <c r="CI703" s="83">
        <f t="shared" si="1243"/>
        <v>2.9113058515410599</v>
      </c>
      <c r="CJ703" s="143">
        <f t="shared" si="1244"/>
        <v>0.02</v>
      </c>
      <c r="CK703" s="83">
        <f t="shared" si="1298"/>
        <v>1.683491079975875E-2</v>
      </c>
      <c r="CL703" s="84">
        <f t="shared" si="1299"/>
        <v>961.6666984227536</v>
      </c>
      <c r="CM703" s="83">
        <f t="shared" si="1245"/>
        <v>0</v>
      </c>
      <c r="CN703" s="83">
        <f t="shared" si="1300"/>
        <v>2.8529863237708999</v>
      </c>
      <c r="CO703" s="83">
        <f t="shared" si="1246"/>
        <v>2.8529863237708999</v>
      </c>
      <c r="CP703" s="143">
        <f t="shared" si="1247"/>
        <v>0.02</v>
      </c>
      <c r="CQ703" s="83">
        <f t="shared" si="1301"/>
        <v>1.6994564504284049E-2</v>
      </c>
      <c r="CR703" s="84">
        <f t="shared" si="1302"/>
        <v>950.82375727303577</v>
      </c>
      <c r="CS703" s="83">
        <f t="shared" si="1248"/>
        <v>0</v>
      </c>
      <c r="CT703" s="83">
        <f t="shared" si="1303"/>
        <v>2.8444472775711991</v>
      </c>
      <c r="CU703" s="83">
        <f t="shared" si="1249"/>
        <v>2.8444472775711991</v>
      </c>
      <c r="CV703" s="143">
        <f t="shared" si="1250"/>
        <v>0.02</v>
      </c>
      <c r="CW703" s="83">
        <f t="shared" si="1304"/>
        <v>1.7022526987184112E-2</v>
      </c>
      <c r="CX703" s="84">
        <f t="shared" si="1305"/>
        <v>949.84632130629723</v>
      </c>
      <c r="CY703" s="83">
        <f t="shared" si="1251"/>
        <v>0</v>
      </c>
      <c r="CZ703" s="83">
        <f t="shared" si="1306"/>
        <v>2.8436994133310729</v>
      </c>
      <c r="DA703" s="83">
        <f t="shared" si="1252"/>
        <v>2.8436994133310729</v>
      </c>
      <c r="DB703" s="143">
        <f t="shared" si="1253"/>
        <v>0.02</v>
      </c>
      <c r="DC703" s="83">
        <f t="shared" si="1307"/>
        <v>1.7023446767326044E-2</v>
      </c>
      <c r="DD703" s="84">
        <f t="shared" si="1308"/>
        <v>949.80893677062897</v>
      </c>
      <c r="DE703" s="86">
        <f t="shared" si="1254"/>
        <v>3641.6075060598982</v>
      </c>
      <c r="DF703" s="86">
        <f t="shared" si="1255"/>
        <v>1456.6430024239592</v>
      </c>
      <c r="DG703" s="86">
        <f t="shared" si="1256"/>
        <v>910.40187651497456</v>
      </c>
      <c r="DH703" s="86">
        <f t="shared" si="1257"/>
        <v>0.13376363068019825</v>
      </c>
      <c r="DI703" s="86">
        <f t="shared" si="1258"/>
        <v>0.17478174428119661</v>
      </c>
      <c r="DJ703" s="86">
        <f t="shared" si="1259"/>
        <v>4.4330595221431004</v>
      </c>
      <c r="DK703" s="86">
        <f t="shared" si="1260"/>
        <v>-697.20439269706071</v>
      </c>
      <c r="DL703" s="86">
        <f t="shared" si="1318"/>
        <v>-697.20439269706071</v>
      </c>
      <c r="DM703" s="86">
        <f t="shared" si="1261"/>
        <v>-697.20439269706071</v>
      </c>
      <c r="DN703" s="85">
        <f t="shared" si="1262"/>
        <v>0</v>
      </c>
      <c r="DO703" s="85">
        <f t="shared" si="1309"/>
        <v>0</v>
      </c>
      <c r="DP703" s="85">
        <f t="shared" si="1263"/>
        <v>0</v>
      </c>
      <c r="DQ703" s="85">
        <f t="shared" si="1310"/>
        <v>0</v>
      </c>
      <c r="DR703" s="85">
        <f t="shared" si="1264"/>
        <v>0</v>
      </c>
      <c r="DS703" s="85">
        <f t="shared" si="1311"/>
        <v>0</v>
      </c>
      <c r="DT703" s="81"/>
      <c r="DU703" s="81"/>
      <c r="DV703" s="81">
        <f t="shared" si="1312"/>
        <v>0</v>
      </c>
      <c r="DW703" s="100"/>
    </row>
    <row r="704" spans="1:127" x14ac:dyDescent="0.2">
      <c r="A704" s="59">
        <f t="shared" si="1265"/>
        <v>93.199999999999477</v>
      </c>
      <c r="B704" s="44">
        <f t="shared" si="1266"/>
        <v>93199.999999999476</v>
      </c>
      <c r="C704" s="52">
        <f t="shared" si="1200"/>
        <v>133.33333333333334</v>
      </c>
      <c r="D704" s="50">
        <f t="shared" si="1201"/>
        <v>4</v>
      </c>
      <c r="E704" s="44">
        <f t="shared" si="1202"/>
        <v>4.13</v>
      </c>
      <c r="F704" s="47">
        <f t="shared" si="1203"/>
        <v>0.02</v>
      </c>
      <c r="G704" s="52">
        <f t="shared" si="1267"/>
        <v>2.3984891762288824E-2</v>
      </c>
      <c r="H704" s="57">
        <f t="shared" si="1268"/>
        <v>824.23562915166872</v>
      </c>
      <c r="I704" s="52">
        <f t="shared" si="1269"/>
        <v>0</v>
      </c>
      <c r="J704" s="54">
        <f t="shared" si="1270"/>
        <v>2803.7740732611869</v>
      </c>
      <c r="K704" s="46">
        <f t="shared" si="1313"/>
        <v>2803.7740732611869</v>
      </c>
      <c r="L704" s="80">
        <f t="shared" si="1204"/>
        <v>0</v>
      </c>
      <c r="M704" s="142">
        <f t="shared" si="1205"/>
        <v>0</v>
      </c>
      <c r="N704" s="60">
        <f t="shared" si="1206"/>
        <v>4.13</v>
      </c>
      <c r="O704" s="53">
        <f t="shared" si="1207"/>
        <v>0</v>
      </c>
      <c r="P704" s="58">
        <f t="shared" si="1271"/>
        <v>2.8315598394072081</v>
      </c>
      <c r="Q704" s="49">
        <f t="shared" si="1208"/>
        <v>2.8315598394072081</v>
      </c>
      <c r="R704" s="143">
        <f t="shared" si="1209"/>
        <v>0.02</v>
      </c>
      <c r="S704" s="51">
        <f t="shared" si="1272"/>
        <v>1.8544702263220463E-2</v>
      </c>
      <c r="T704" s="57">
        <f t="shared" si="1273"/>
        <v>849.52904008223334</v>
      </c>
      <c r="U704" s="53">
        <f t="shared" si="1210"/>
        <v>0</v>
      </c>
      <c r="V704" s="58">
        <f t="shared" si="1274"/>
        <v>2.8393842634639639</v>
      </c>
      <c r="W704" s="49">
        <f t="shared" si="1211"/>
        <v>2.8393842634639639</v>
      </c>
      <c r="X704" s="143">
        <f t="shared" si="1212"/>
        <v>0.02</v>
      </c>
      <c r="Y704" s="51">
        <f t="shared" si="1275"/>
        <v>1.7949880481964709E-2</v>
      </c>
      <c r="Z704" s="57">
        <f t="shared" si="1276"/>
        <v>830.93002024522025</v>
      </c>
      <c r="AA704" s="53">
        <f t="shared" si="1213"/>
        <v>0</v>
      </c>
      <c r="AB704" s="58">
        <f t="shared" si="1277"/>
        <v>2.8333896378212917</v>
      </c>
      <c r="AC704" s="49">
        <f t="shared" si="1214"/>
        <v>2.8333896378212917</v>
      </c>
      <c r="AD704" s="143">
        <f t="shared" si="1215"/>
        <v>0.02</v>
      </c>
      <c r="AE704" s="49">
        <f t="shared" si="1314"/>
        <v>1.7897190633115709E-2</v>
      </c>
      <c r="AF704" s="57">
        <f t="shared" si="1278"/>
        <v>827.76385450637736</v>
      </c>
      <c r="AG704" s="53">
        <f t="shared" si="1216"/>
        <v>0</v>
      </c>
      <c r="AH704" s="58">
        <f t="shared" si="1279"/>
        <v>2.8325025480525396</v>
      </c>
      <c r="AI704" s="49">
        <f t="shared" si="1217"/>
        <v>2.8325025480525396</v>
      </c>
      <c r="AJ704" s="143">
        <f t="shared" si="1218"/>
        <v>0.02</v>
      </c>
      <c r="AK704" s="51">
        <f t="shared" si="1280"/>
        <v>1.7897748957977112E-2</v>
      </c>
      <c r="AL704" s="57">
        <f t="shared" si="1281"/>
        <v>827.44727922795676</v>
      </c>
      <c r="AM704" s="53">
        <f t="shared" si="1219"/>
        <v>0</v>
      </c>
      <c r="AN704" s="58">
        <f t="shared" si="1282"/>
        <v>2.832415988986738</v>
      </c>
      <c r="AO704" s="49">
        <f t="shared" si="1220"/>
        <v>2.832415988986738</v>
      </c>
      <c r="AP704" s="143">
        <f t="shared" si="1221"/>
        <v>0.02</v>
      </c>
      <c r="AQ704" s="51">
        <f t="shared" si="1283"/>
        <v>1.7898044607709308E-2</v>
      </c>
      <c r="AR704" s="57">
        <f t="shared" si="1284"/>
        <v>827.41990732086094</v>
      </c>
      <c r="AS704" s="44">
        <f t="shared" si="1222"/>
        <v>5046.7933318701362</v>
      </c>
      <c r="AT704" s="44">
        <f t="shared" si="1223"/>
        <v>2018.7173327480543</v>
      </c>
      <c r="AU704" s="44">
        <f t="shared" si="1224"/>
        <v>1261.698332967534</v>
      </c>
      <c r="AV704" s="47">
        <f t="shared" si="1225"/>
        <v>0.71998807617895244</v>
      </c>
      <c r="AW704" s="47">
        <f t="shared" si="1226"/>
        <v>2.9558254828547441</v>
      </c>
      <c r="AX704" s="86">
        <f t="shared" si="1227"/>
        <v>28.467939074726061</v>
      </c>
      <c r="AY704" s="86">
        <f t="shared" si="1228"/>
        <v>1.0751424688052416</v>
      </c>
      <c r="AZ704" s="10">
        <f t="shared" si="1285"/>
        <v>1.0751424688052416</v>
      </c>
      <c r="BA704" s="44">
        <f t="shared" si="1229"/>
        <v>1.0751424688052416</v>
      </c>
      <c r="BB704" s="9">
        <f t="shared" si="1230"/>
        <v>1.0751424688052416</v>
      </c>
      <c r="BC704" s="45">
        <f t="shared" si="1319"/>
        <v>143.35232917403221</v>
      </c>
      <c r="BD704" s="9">
        <f t="shared" si="1231"/>
        <v>1.0751424688052416</v>
      </c>
      <c r="BE704" s="45">
        <f t="shared" si="1315"/>
        <v>143.35232917403221</v>
      </c>
      <c r="BF704" s="9">
        <f t="shared" si="1232"/>
        <v>1.0751424688052416</v>
      </c>
      <c r="BG704" s="45">
        <f t="shared" si="1316"/>
        <v>143.35232917403221</v>
      </c>
      <c r="BH704" s="58"/>
      <c r="BI704" s="58"/>
      <c r="BJ704" s="58">
        <f t="shared" si="1286"/>
        <v>-1.0751424688052416</v>
      </c>
      <c r="BK704" s="97"/>
      <c r="BL704" s="44"/>
      <c r="BM704" s="82">
        <f t="shared" si="1287"/>
        <v>69.900000000000006</v>
      </c>
      <c r="BN704" s="86">
        <f t="shared" si="1288"/>
        <v>69900</v>
      </c>
      <c r="BO704" s="86">
        <f t="shared" si="1289"/>
        <v>100</v>
      </c>
      <c r="BP704" s="84">
        <f t="shared" si="1233"/>
        <v>4</v>
      </c>
      <c r="BQ704" s="84">
        <f t="shared" si="1234"/>
        <v>4.13</v>
      </c>
      <c r="BR704" s="84">
        <f t="shared" si="1235"/>
        <v>0.02</v>
      </c>
      <c r="BS704" s="84">
        <f t="shared" si="1290"/>
        <v>3.1847943074937692E-2</v>
      </c>
      <c r="BT704" s="84">
        <f t="shared" si="1291"/>
        <v>1050.6335420826829</v>
      </c>
      <c r="BU704" s="84">
        <f t="shared" si="1292"/>
        <v>0</v>
      </c>
      <c r="BV704" s="83">
        <f t="shared" si="1293"/>
        <v>2026.3525811443876</v>
      </c>
      <c r="BW704" s="81">
        <f t="shared" si="1317"/>
        <v>2026.3525811443876</v>
      </c>
      <c r="BX704" s="83">
        <f t="shared" si="1236"/>
        <v>0</v>
      </c>
      <c r="BY704" s="141">
        <f t="shared" si="1237"/>
        <v>0</v>
      </c>
      <c r="BZ704" s="83">
        <f t="shared" si="1238"/>
        <v>4.13</v>
      </c>
      <c r="CA704" s="83">
        <f t="shared" si="1239"/>
        <v>0</v>
      </c>
      <c r="CB704" s="83">
        <f t="shared" si="1294"/>
        <v>2.9400969075942163</v>
      </c>
      <c r="CC704" s="83">
        <f t="shared" si="1240"/>
        <v>2.9400969075942163</v>
      </c>
      <c r="CD704" s="143">
        <f t="shared" si="1241"/>
        <v>0.02</v>
      </c>
      <c r="CE704" s="83">
        <f t="shared" si="1295"/>
        <v>1.7640523213570024E-2</v>
      </c>
      <c r="CF704" s="84">
        <f t="shared" si="1296"/>
        <v>1025.1581472030582</v>
      </c>
      <c r="CG704" s="83">
        <f t="shared" si="1242"/>
        <v>0</v>
      </c>
      <c r="CH704" s="83">
        <f t="shared" si="1297"/>
        <v>2.9121398152711917</v>
      </c>
      <c r="CI704" s="83">
        <f t="shared" si="1243"/>
        <v>2.9121398152711917</v>
      </c>
      <c r="CJ704" s="143">
        <f t="shared" si="1244"/>
        <v>0.02</v>
      </c>
      <c r="CK704" s="83">
        <f t="shared" si="1298"/>
        <v>1.6832910799758752E-2</v>
      </c>
      <c r="CL704" s="84">
        <f t="shared" si="1299"/>
        <v>962.2449238534773</v>
      </c>
      <c r="CM704" s="83">
        <f t="shared" si="1245"/>
        <v>0</v>
      </c>
      <c r="CN704" s="83">
        <f t="shared" si="1300"/>
        <v>2.8536643423598367</v>
      </c>
      <c r="CO704" s="83">
        <f t="shared" si="1246"/>
        <v>2.8536643423598367</v>
      </c>
      <c r="CP704" s="143">
        <f t="shared" si="1247"/>
        <v>0.02</v>
      </c>
      <c r="CQ704" s="83">
        <f t="shared" si="1301"/>
        <v>1.699256450428405E-2</v>
      </c>
      <c r="CR704" s="84">
        <f t="shared" si="1302"/>
        <v>951.41939856169859</v>
      </c>
      <c r="CS704" s="83">
        <f t="shared" si="1248"/>
        <v>0</v>
      </c>
      <c r="CT704" s="83">
        <f t="shared" si="1303"/>
        <v>2.8451158645602583</v>
      </c>
      <c r="CU704" s="83">
        <f t="shared" si="1249"/>
        <v>2.8451158645602583</v>
      </c>
      <c r="CV704" s="143">
        <f t="shared" si="1250"/>
        <v>0.02</v>
      </c>
      <c r="CW704" s="83">
        <f t="shared" si="1304"/>
        <v>1.7020526987184113E-2</v>
      </c>
      <c r="CX704" s="84">
        <f t="shared" si="1305"/>
        <v>950.44473376840904</v>
      </c>
      <c r="CY704" s="83">
        <f t="shared" si="1251"/>
        <v>0</v>
      </c>
      <c r="CZ704" s="83">
        <f t="shared" si="1306"/>
        <v>2.8443679999783615</v>
      </c>
      <c r="DA704" s="83">
        <f t="shared" si="1252"/>
        <v>2.8443679999783615</v>
      </c>
      <c r="DB704" s="143">
        <f t="shared" si="1253"/>
        <v>0.02</v>
      </c>
      <c r="DC704" s="83">
        <f t="shared" si="1307"/>
        <v>1.7021446767326046E-2</v>
      </c>
      <c r="DD704" s="84">
        <f t="shared" si="1308"/>
        <v>950.40753895367004</v>
      </c>
      <c r="DE704" s="86">
        <f t="shared" si="1254"/>
        <v>3647.4346460598972</v>
      </c>
      <c r="DF704" s="86">
        <f t="shared" si="1255"/>
        <v>1458.973858423959</v>
      </c>
      <c r="DG704" s="86">
        <f t="shared" si="1256"/>
        <v>911.8586615149743</v>
      </c>
      <c r="DH704" s="86">
        <f t="shared" si="1257"/>
        <v>0.1334468683018436</v>
      </c>
      <c r="DI704" s="86">
        <f t="shared" si="1258"/>
        <v>0.17402223275220483</v>
      </c>
      <c r="DJ704" s="86">
        <f t="shared" si="1259"/>
        <v>4.3969392073771063</v>
      </c>
      <c r="DK704" s="86">
        <f t="shared" si="1260"/>
        <v>-699.45527296679029</v>
      </c>
      <c r="DL704" s="86">
        <f t="shared" si="1318"/>
        <v>-699.45527296679029</v>
      </c>
      <c r="DM704" s="86">
        <f t="shared" si="1261"/>
        <v>-699.45527296679029</v>
      </c>
      <c r="DN704" s="85">
        <f t="shared" si="1262"/>
        <v>0</v>
      </c>
      <c r="DO704" s="85">
        <f t="shared" si="1309"/>
        <v>0</v>
      </c>
      <c r="DP704" s="85">
        <f t="shared" si="1263"/>
        <v>0</v>
      </c>
      <c r="DQ704" s="85">
        <f t="shared" si="1310"/>
        <v>0</v>
      </c>
      <c r="DR704" s="85">
        <f t="shared" si="1264"/>
        <v>0</v>
      </c>
      <c r="DS704" s="85">
        <f t="shared" si="1311"/>
        <v>0</v>
      </c>
      <c r="DT704" s="81"/>
      <c r="DU704" s="81"/>
      <c r="DV704" s="81">
        <f t="shared" si="1312"/>
        <v>0</v>
      </c>
      <c r="DW704" s="100"/>
    </row>
    <row r="705" spans="1:127" x14ac:dyDescent="0.2">
      <c r="A705" s="59">
        <f t="shared" si="1265"/>
        <v>93.333333333332803</v>
      </c>
      <c r="B705" s="44">
        <f t="shared" si="1266"/>
        <v>93333.333333332805</v>
      </c>
      <c r="C705" s="52">
        <f t="shared" si="1200"/>
        <v>133.33333333333334</v>
      </c>
      <c r="D705" s="50">
        <f t="shared" si="1201"/>
        <v>4</v>
      </c>
      <c r="E705" s="44">
        <f t="shared" si="1202"/>
        <v>4.13</v>
      </c>
      <c r="F705" s="47">
        <f t="shared" si="1203"/>
        <v>0.02</v>
      </c>
      <c r="G705" s="52">
        <f t="shared" si="1267"/>
        <v>2.3982225095622155E-2</v>
      </c>
      <c r="H705" s="57">
        <f t="shared" si="1268"/>
        <v>825.00991675228067</v>
      </c>
      <c r="I705" s="52">
        <f t="shared" si="1269"/>
        <v>0</v>
      </c>
      <c r="J705" s="54">
        <f t="shared" si="1270"/>
        <v>2808.0904732611871</v>
      </c>
      <c r="K705" s="46">
        <f t="shared" si="1313"/>
        <v>2808.0904732611871</v>
      </c>
      <c r="L705" s="80">
        <f t="shared" si="1204"/>
        <v>0</v>
      </c>
      <c r="M705" s="142">
        <f t="shared" si="1205"/>
        <v>0</v>
      </c>
      <c r="N705" s="60">
        <f t="shared" si="1206"/>
        <v>4.13</v>
      </c>
      <c r="O705" s="53">
        <f t="shared" si="1207"/>
        <v>0</v>
      </c>
      <c r="P705" s="58">
        <f t="shared" si="1271"/>
        <v>2.8320597675528614</v>
      </c>
      <c r="Q705" s="49">
        <f t="shared" si="1208"/>
        <v>2.8320597675528614</v>
      </c>
      <c r="R705" s="143">
        <f t="shared" si="1209"/>
        <v>0.02</v>
      </c>
      <c r="S705" s="51">
        <f t="shared" si="1272"/>
        <v>1.8542035596553794E-2</v>
      </c>
      <c r="T705" s="57">
        <f t="shared" si="1273"/>
        <v>850.4022157630867</v>
      </c>
      <c r="U705" s="53">
        <f t="shared" si="1210"/>
        <v>0</v>
      </c>
      <c r="V705" s="58">
        <f t="shared" si="1274"/>
        <v>2.8399923527851199</v>
      </c>
      <c r="W705" s="49">
        <f t="shared" si="1211"/>
        <v>2.8399923527851199</v>
      </c>
      <c r="X705" s="143">
        <f t="shared" si="1212"/>
        <v>0.02</v>
      </c>
      <c r="Y705" s="51">
        <f t="shared" si="1275"/>
        <v>1.7947213815298041E-2</v>
      </c>
      <c r="Z705" s="57">
        <f t="shared" si="1276"/>
        <v>831.77285777538884</v>
      </c>
      <c r="AA705" s="53">
        <f t="shared" si="1213"/>
        <v>0</v>
      </c>
      <c r="AB705" s="58">
        <f t="shared" si="1277"/>
        <v>2.8339286068540188</v>
      </c>
      <c r="AC705" s="49">
        <f t="shared" si="1214"/>
        <v>2.8339286068540188</v>
      </c>
      <c r="AD705" s="143">
        <f t="shared" si="1215"/>
        <v>0.02</v>
      </c>
      <c r="AE705" s="49">
        <f t="shared" si="1314"/>
        <v>1.7894523966449041E-2</v>
      </c>
      <c r="AF705" s="57">
        <f t="shared" si="1278"/>
        <v>828.60599576177924</v>
      </c>
      <c r="AG705" s="53">
        <f t="shared" si="1216"/>
        <v>0</v>
      </c>
      <c r="AH705" s="58">
        <f t="shared" si="1279"/>
        <v>2.8330314014662892</v>
      </c>
      <c r="AI705" s="49">
        <f t="shared" si="1217"/>
        <v>2.8330314014662892</v>
      </c>
      <c r="AJ705" s="143">
        <f t="shared" si="1218"/>
        <v>0.02</v>
      </c>
      <c r="AK705" s="51">
        <f t="shared" si="1280"/>
        <v>1.7895082291310444E-2</v>
      </c>
      <c r="AL705" s="57">
        <f t="shared" si="1281"/>
        <v>828.2897105089429</v>
      </c>
      <c r="AM705" s="53">
        <f t="shared" si="1219"/>
        <v>0</v>
      </c>
      <c r="AN705" s="58">
        <f t="shared" si="1282"/>
        <v>2.8329439307560813</v>
      </c>
      <c r="AO705" s="49">
        <f t="shared" si="1220"/>
        <v>2.8329439307560813</v>
      </c>
      <c r="AP705" s="143">
        <f t="shared" si="1221"/>
        <v>0.02</v>
      </c>
      <c r="AQ705" s="51">
        <f t="shared" si="1283"/>
        <v>1.789537794104264E-2</v>
      </c>
      <c r="AR705" s="57">
        <f t="shared" si="1284"/>
        <v>828.26237826411045</v>
      </c>
      <c r="AS705" s="44">
        <f t="shared" si="1222"/>
        <v>5054.562851870136</v>
      </c>
      <c r="AT705" s="44">
        <f t="shared" si="1223"/>
        <v>2021.8251407480545</v>
      </c>
      <c r="AU705" s="44">
        <f t="shared" si="1224"/>
        <v>1263.640712967534</v>
      </c>
      <c r="AV705" s="47">
        <f t="shared" si="1225"/>
        <v>0.71660296536346646</v>
      </c>
      <c r="AW705" s="47">
        <f t="shared" si="1226"/>
        <v>2.9297556189027341</v>
      </c>
      <c r="AX705" s="86">
        <f t="shared" si="1227"/>
        <v>28.066154206638497</v>
      </c>
      <c r="AY705" s="86">
        <f t="shared" si="1228"/>
        <v>0.98091975940343334</v>
      </c>
      <c r="AZ705" s="10">
        <f t="shared" si="1285"/>
        <v>0.98091975940343334</v>
      </c>
      <c r="BA705" s="44">
        <f t="shared" si="1229"/>
        <v>0.98091975940343334</v>
      </c>
      <c r="BB705" s="9">
        <f t="shared" si="1230"/>
        <v>0.98091975940343334</v>
      </c>
      <c r="BC705" s="45">
        <f t="shared" si="1319"/>
        <v>130.78930125379111</v>
      </c>
      <c r="BD705" s="9">
        <f t="shared" si="1231"/>
        <v>0.98091975940343334</v>
      </c>
      <c r="BE705" s="45">
        <f t="shared" si="1315"/>
        <v>130.78930125379111</v>
      </c>
      <c r="BF705" s="9">
        <f t="shared" si="1232"/>
        <v>0.98091975940343334</v>
      </c>
      <c r="BG705" s="45">
        <f t="shared" si="1316"/>
        <v>130.78930125379111</v>
      </c>
      <c r="BH705" s="58"/>
      <c r="BI705" s="58"/>
      <c r="BJ705" s="58">
        <f t="shared" si="1286"/>
        <v>-0.98091975940343334</v>
      </c>
      <c r="BK705" s="97"/>
      <c r="BL705" s="44"/>
      <c r="BM705" s="82">
        <f t="shared" si="1287"/>
        <v>70</v>
      </c>
      <c r="BN705" s="86">
        <f t="shared" si="1288"/>
        <v>70000</v>
      </c>
      <c r="BO705" s="86">
        <f t="shared" si="1289"/>
        <v>100</v>
      </c>
      <c r="BP705" s="84">
        <f t="shared" si="1233"/>
        <v>4</v>
      </c>
      <c r="BQ705" s="84">
        <f t="shared" si="1234"/>
        <v>4.13</v>
      </c>
      <c r="BR705" s="84">
        <f t="shared" si="1235"/>
        <v>0.02</v>
      </c>
      <c r="BS705" s="84">
        <f t="shared" si="1290"/>
        <v>3.184594307493769E-2</v>
      </c>
      <c r="BT705" s="84">
        <f t="shared" si="1291"/>
        <v>1051.404654505805</v>
      </c>
      <c r="BU705" s="84">
        <f t="shared" si="1292"/>
        <v>0</v>
      </c>
      <c r="BV705" s="83">
        <f t="shared" si="1293"/>
        <v>2029.5898811443876</v>
      </c>
      <c r="BW705" s="81">
        <f t="shared" si="1317"/>
        <v>2029.5898811443876</v>
      </c>
      <c r="BX705" s="83">
        <f t="shared" si="1236"/>
        <v>0</v>
      </c>
      <c r="BY705" s="141">
        <f t="shared" si="1237"/>
        <v>0</v>
      </c>
      <c r="BZ705" s="83">
        <f t="shared" si="1238"/>
        <v>4.13</v>
      </c>
      <c r="CA705" s="83">
        <f t="shared" si="1239"/>
        <v>0</v>
      </c>
      <c r="CB705" s="83">
        <f t="shared" si="1294"/>
        <v>2.9411846580261103</v>
      </c>
      <c r="CC705" s="83">
        <f t="shared" si="1240"/>
        <v>2.9411846580261103</v>
      </c>
      <c r="CD705" s="143">
        <f t="shared" si="1241"/>
        <v>0.02</v>
      </c>
      <c r="CE705" s="83">
        <f t="shared" si="1295"/>
        <v>1.7638523213570026E-2</v>
      </c>
      <c r="CF705" s="84">
        <f t="shared" si="1296"/>
        <v>1025.758111209959</v>
      </c>
      <c r="CG705" s="83">
        <f t="shared" si="1242"/>
        <v>0</v>
      </c>
      <c r="CH705" s="83">
        <f t="shared" si="1297"/>
        <v>2.9129747503639742</v>
      </c>
      <c r="CI705" s="83">
        <f t="shared" si="1243"/>
        <v>2.9129747503639742</v>
      </c>
      <c r="CJ705" s="143">
        <f t="shared" si="1244"/>
        <v>0.02</v>
      </c>
      <c r="CK705" s="83">
        <f t="shared" si="1298"/>
        <v>1.6830910799758753E-2</v>
      </c>
      <c r="CL705" s="84">
        <f t="shared" si="1299"/>
        <v>962.82291501693351</v>
      </c>
      <c r="CM705" s="83">
        <f t="shared" si="1245"/>
        <v>0</v>
      </c>
      <c r="CN705" s="83">
        <f t="shared" si="1300"/>
        <v>2.8543433391796311</v>
      </c>
      <c r="CO705" s="83">
        <f t="shared" si="1246"/>
        <v>2.8543433391796311</v>
      </c>
      <c r="CP705" s="143">
        <f t="shared" si="1247"/>
        <v>0.02</v>
      </c>
      <c r="CQ705" s="83">
        <f t="shared" si="1301"/>
        <v>1.6990564504284052E-2</v>
      </c>
      <c r="CR705" s="84">
        <f t="shared" si="1302"/>
        <v>952.01482824318077</v>
      </c>
      <c r="CS705" s="83">
        <f t="shared" si="1248"/>
        <v>0</v>
      </c>
      <c r="CT705" s="83">
        <f t="shared" si="1303"/>
        <v>2.845785529909211</v>
      </c>
      <c r="CU705" s="83">
        <f t="shared" si="1249"/>
        <v>2.845785529909211</v>
      </c>
      <c r="CV705" s="143">
        <f t="shared" si="1250"/>
        <v>0.02</v>
      </c>
      <c r="CW705" s="83">
        <f t="shared" si="1304"/>
        <v>1.7018526987184115E-2</v>
      </c>
      <c r="CX705" s="84">
        <f t="shared" si="1305"/>
        <v>951.04293531089047</v>
      </c>
      <c r="CY705" s="83">
        <f t="shared" si="1251"/>
        <v>0</v>
      </c>
      <c r="CZ705" s="83">
        <f t="shared" si="1306"/>
        <v>2.8450376782326643</v>
      </c>
      <c r="DA705" s="83">
        <f t="shared" si="1252"/>
        <v>2.8450376782326643</v>
      </c>
      <c r="DB705" s="143">
        <f t="shared" si="1253"/>
        <v>0.02</v>
      </c>
      <c r="DC705" s="83">
        <f t="shared" si="1307"/>
        <v>1.7019446767326047E-2</v>
      </c>
      <c r="DD705" s="84">
        <f t="shared" si="1308"/>
        <v>951.005930117101</v>
      </c>
      <c r="DE705" s="86">
        <f t="shared" si="1254"/>
        <v>3653.2617860598975</v>
      </c>
      <c r="DF705" s="86">
        <f t="shared" si="1255"/>
        <v>1461.3047144239588</v>
      </c>
      <c r="DG705" s="86">
        <f t="shared" si="1256"/>
        <v>913.31544651497438</v>
      </c>
      <c r="DH705" s="86">
        <f t="shared" si="1257"/>
        <v>0.13313127587338461</v>
      </c>
      <c r="DI705" s="86">
        <f t="shared" si="1258"/>
        <v>0.17326702532538329</v>
      </c>
      <c r="DJ705" s="86">
        <f t="shared" si="1259"/>
        <v>4.3611606568790036</v>
      </c>
      <c r="DK705" s="86">
        <f t="shared" si="1260"/>
        <v>-701.70480944558744</v>
      </c>
      <c r="DL705" s="86">
        <f t="shared" si="1318"/>
        <v>-701.70480944558744</v>
      </c>
      <c r="DM705" s="86">
        <f t="shared" si="1261"/>
        <v>-701.70480944558744</v>
      </c>
      <c r="DN705" s="85">
        <f t="shared" si="1262"/>
        <v>0</v>
      </c>
      <c r="DO705" s="85">
        <f t="shared" si="1309"/>
        <v>0</v>
      </c>
      <c r="DP705" s="85">
        <f t="shared" si="1263"/>
        <v>0</v>
      </c>
      <c r="DQ705" s="85">
        <f t="shared" si="1310"/>
        <v>0</v>
      </c>
      <c r="DR705" s="85">
        <f t="shared" si="1264"/>
        <v>0</v>
      </c>
      <c r="DS705" s="85">
        <f t="shared" si="1311"/>
        <v>0</v>
      </c>
      <c r="DT705" s="81"/>
      <c r="DU705" s="81"/>
      <c r="DV705" s="81">
        <f t="shared" si="1312"/>
        <v>0</v>
      </c>
      <c r="DW705" s="100"/>
    </row>
    <row r="706" spans="1:127" x14ac:dyDescent="0.2">
      <c r="A706" s="59">
        <f t="shared" si="1265"/>
        <v>93.466666666666129</v>
      </c>
      <c r="B706" s="44">
        <f t="shared" si="1266"/>
        <v>93466.666666666133</v>
      </c>
      <c r="C706" s="52">
        <f t="shared" si="1200"/>
        <v>133.33333333333334</v>
      </c>
      <c r="D706" s="50">
        <f t="shared" si="1201"/>
        <v>4</v>
      </c>
      <c r="E706" s="44">
        <f t="shared" si="1202"/>
        <v>4.13</v>
      </c>
      <c r="F706" s="47">
        <f t="shared" si="1203"/>
        <v>0.02</v>
      </c>
      <c r="G706" s="52">
        <f t="shared" si="1267"/>
        <v>2.3979558428955487E-2</v>
      </c>
      <c r="H706" s="57">
        <f t="shared" si="1268"/>
        <v>825.78411826195907</v>
      </c>
      <c r="I706" s="52">
        <f t="shared" si="1269"/>
        <v>0</v>
      </c>
      <c r="J706" s="54">
        <f t="shared" si="1270"/>
        <v>2812.4068732611868</v>
      </c>
      <c r="K706" s="46">
        <f t="shared" si="1313"/>
        <v>2812.4068732611868</v>
      </c>
      <c r="L706" s="80">
        <f t="shared" si="1204"/>
        <v>0</v>
      </c>
      <c r="M706" s="142">
        <f t="shared" si="1205"/>
        <v>0</v>
      </c>
      <c r="N706" s="60">
        <f t="shared" si="1206"/>
        <v>4.13</v>
      </c>
      <c r="O706" s="53">
        <f t="shared" si="1207"/>
        <v>0</v>
      </c>
      <c r="P706" s="58">
        <f t="shared" si="1271"/>
        <v>2.8325617912453445</v>
      </c>
      <c r="Q706" s="49">
        <f t="shared" si="1208"/>
        <v>2.8325617912453445</v>
      </c>
      <c r="R706" s="143">
        <f t="shared" si="1209"/>
        <v>0.02</v>
      </c>
      <c r="S706" s="51">
        <f t="shared" si="1272"/>
        <v>1.8539368929887126E-2</v>
      </c>
      <c r="T706" s="57">
        <f t="shared" si="1273"/>
        <v>851.27511176034614</v>
      </c>
      <c r="U706" s="53">
        <f t="shared" si="1210"/>
        <v>0</v>
      </c>
      <c r="V706" s="58">
        <f t="shared" si="1274"/>
        <v>2.8406030533364621</v>
      </c>
      <c r="W706" s="49">
        <f t="shared" si="1211"/>
        <v>2.8406030533364621</v>
      </c>
      <c r="X706" s="143">
        <f t="shared" si="1212"/>
        <v>0.02</v>
      </c>
      <c r="Y706" s="51">
        <f t="shared" si="1275"/>
        <v>1.7944547148631373E-2</v>
      </c>
      <c r="Z706" s="57">
        <f t="shared" si="1276"/>
        <v>832.61538964415092</v>
      </c>
      <c r="AA706" s="53">
        <f t="shared" si="1213"/>
        <v>0</v>
      </c>
      <c r="AB706" s="58">
        <f t="shared" si="1277"/>
        <v>2.8344700137301855</v>
      </c>
      <c r="AC706" s="49">
        <f t="shared" si="1214"/>
        <v>2.8344700137301855</v>
      </c>
      <c r="AD706" s="143">
        <f t="shared" si="1215"/>
        <v>0.02</v>
      </c>
      <c r="AE706" s="49">
        <f t="shared" si="1314"/>
        <v>1.7891857299782373E-2</v>
      </c>
      <c r="AF706" s="57">
        <f t="shared" si="1278"/>
        <v>829.44785139120893</v>
      </c>
      <c r="AG706" s="53">
        <f t="shared" si="1216"/>
        <v>0</v>
      </c>
      <c r="AH706" s="58">
        <f t="shared" si="1279"/>
        <v>2.8335626991365239</v>
      </c>
      <c r="AI706" s="49">
        <f t="shared" si="1217"/>
        <v>2.8335626991365239</v>
      </c>
      <c r="AJ706" s="143">
        <f t="shared" si="1218"/>
        <v>0.02</v>
      </c>
      <c r="AK706" s="51">
        <f t="shared" si="1280"/>
        <v>1.7892415624643776E-2</v>
      </c>
      <c r="AL706" s="57">
        <f t="shared" si="1281"/>
        <v>829.13185902630926</v>
      </c>
      <c r="AM706" s="53">
        <f t="shared" si="1219"/>
        <v>0</v>
      </c>
      <c r="AN706" s="58">
        <f t="shared" si="1282"/>
        <v>2.8334743198919687</v>
      </c>
      <c r="AO706" s="49">
        <f t="shared" si="1220"/>
        <v>2.8334743198919687</v>
      </c>
      <c r="AP706" s="143">
        <f t="shared" si="1221"/>
        <v>0.02</v>
      </c>
      <c r="AQ706" s="51">
        <f t="shared" si="1283"/>
        <v>1.7892711274375972E-2</v>
      </c>
      <c r="AR706" s="57">
        <f t="shared" si="1284"/>
        <v>829.10456669871337</v>
      </c>
      <c r="AS706" s="44">
        <f t="shared" si="1222"/>
        <v>5062.3323718701358</v>
      </c>
      <c r="AT706" s="44">
        <f t="shared" si="1223"/>
        <v>2024.9329487480543</v>
      </c>
      <c r="AU706" s="44">
        <f t="shared" si="1224"/>
        <v>1265.583092967534</v>
      </c>
      <c r="AV706" s="47">
        <f t="shared" si="1225"/>
        <v>0.7132400334751261</v>
      </c>
      <c r="AW706" s="47">
        <f t="shared" si="1226"/>
        <v>2.903963624276471</v>
      </c>
      <c r="AX706" s="86">
        <f t="shared" si="1227"/>
        <v>27.670772863551619</v>
      </c>
      <c r="AY706" s="86">
        <f t="shared" si="1228"/>
        <v>0.89108020515373509</v>
      </c>
      <c r="AZ706" s="10">
        <f t="shared" si="1285"/>
        <v>0.89108020515373509</v>
      </c>
      <c r="BA706" s="44">
        <f t="shared" si="1229"/>
        <v>0.89108020515373509</v>
      </c>
      <c r="BB706" s="9">
        <f t="shared" si="1230"/>
        <v>0.89108020515373509</v>
      </c>
      <c r="BC706" s="45">
        <f t="shared" si="1319"/>
        <v>118.81069402049802</v>
      </c>
      <c r="BD706" s="9">
        <f t="shared" si="1231"/>
        <v>0.89108020515373509</v>
      </c>
      <c r="BE706" s="45">
        <f t="shared" si="1315"/>
        <v>118.81069402049802</v>
      </c>
      <c r="BF706" s="9">
        <f t="shared" si="1232"/>
        <v>0.89108020515373509</v>
      </c>
      <c r="BG706" s="45">
        <f t="shared" si="1316"/>
        <v>118.81069402049802</v>
      </c>
      <c r="BH706" s="58"/>
      <c r="BI706" s="58"/>
      <c r="BJ706" s="58">
        <f t="shared" si="1286"/>
        <v>-0.89108020515373509</v>
      </c>
      <c r="BK706" s="97"/>
      <c r="BL706" s="44"/>
      <c r="BM706" s="82">
        <f t="shared" si="1287"/>
        <v>70.100000000000009</v>
      </c>
      <c r="BN706" s="86">
        <f t="shared" si="1288"/>
        <v>70100</v>
      </c>
      <c r="BO706" s="86">
        <f t="shared" si="1289"/>
        <v>100</v>
      </c>
      <c r="BP706" s="84">
        <f t="shared" si="1233"/>
        <v>4</v>
      </c>
      <c r="BQ706" s="84">
        <f t="shared" si="1234"/>
        <v>4.13</v>
      </c>
      <c r="BR706" s="84">
        <f t="shared" si="1235"/>
        <v>0.02</v>
      </c>
      <c r="BS706" s="84">
        <f t="shared" si="1290"/>
        <v>3.1843943074937688E-2</v>
      </c>
      <c r="BT706" s="84">
        <f t="shared" si="1291"/>
        <v>1052.1757185027768</v>
      </c>
      <c r="BU706" s="84">
        <f t="shared" si="1292"/>
        <v>0</v>
      </c>
      <c r="BV706" s="83">
        <f t="shared" si="1293"/>
        <v>2032.8271811443876</v>
      </c>
      <c r="BW706" s="81">
        <f t="shared" si="1317"/>
        <v>2032.8271811443876</v>
      </c>
      <c r="BX706" s="83">
        <f t="shared" si="1236"/>
        <v>0</v>
      </c>
      <c r="BY706" s="141">
        <f t="shared" si="1237"/>
        <v>0</v>
      </c>
      <c r="BZ706" s="83">
        <f t="shared" si="1238"/>
        <v>4.13</v>
      </c>
      <c r="CA706" s="83">
        <f t="shared" si="1239"/>
        <v>0</v>
      </c>
      <c r="CB706" s="83">
        <f t="shared" si="1294"/>
        <v>2.9422745037795268</v>
      </c>
      <c r="CC706" s="83">
        <f t="shared" si="1240"/>
        <v>2.9422745037795268</v>
      </c>
      <c r="CD706" s="143">
        <f t="shared" si="1241"/>
        <v>0.02</v>
      </c>
      <c r="CE706" s="83">
        <f t="shared" si="1295"/>
        <v>1.7636523213570027E-2</v>
      </c>
      <c r="CF706" s="84">
        <f t="shared" si="1296"/>
        <v>1026.3577853298902</v>
      </c>
      <c r="CG706" s="83">
        <f t="shared" si="1242"/>
        <v>0</v>
      </c>
      <c r="CH706" s="83">
        <f t="shared" si="1297"/>
        <v>2.9138106548653768</v>
      </c>
      <c r="CI706" s="83">
        <f t="shared" si="1243"/>
        <v>2.9138106548653768</v>
      </c>
      <c r="CJ706" s="143">
        <f t="shared" si="1244"/>
        <v>0.02</v>
      </c>
      <c r="CK706" s="83">
        <f t="shared" si="1298"/>
        <v>1.6828910799758755E-2</v>
      </c>
      <c r="CL706" s="84">
        <f t="shared" si="1299"/>
        <v>963.40067185460111</v>
      </c>
      <c r="CM706" s="83">
        <f t="shared" si="1245"/>
        <v>0</v>
      </c>
      <c r="CN706" s="83">
        <f t="shared" si="1300"/>
        <v>2.8550233128183429</v>
      </c>
      <c r="CO706" s="83">
        <f t="shared" si="1246"/>
        <v>2.8550233128183429</v>
      </c>
      <c r="CP706" s="143">
        <f t="shared" si="1247"/>
        <v>0.02</v>
      </c>
      <c r="CQ706" s="83">
        <f t="shared" si="1301"/>
        <v>1.6988564504284053E-2</v>
      </c>
      <c r="CR706" s="84">
        <f t="shared" si="1302"/>
        <v>952.61004621402117</v>
      </c>
      <c r="CS706" s="83">
        <f t="shared" si="1248"/>
        <v>0</v>
      </c>
      <c r="CT706" s="83">
        <f t="shared" si="1303"/>
        <v>2.8464562722714413</v>
      </c>
      <c r="CU706" s="83">
        <f t="shared" si="1249"/>
        <v>2.8464562722714413</v>
      </c>
      <c r="CV706" s="143">
        <f t="shared" si="1250"/>
        <v>0.02</v>
      </c>
      <c r="CW706" s="83">
        <f t="shared" si="1304"/>
        <v>1.7016526987184116E-2</v>
      </c>
      <c r="CX706" s="84">
        <f t="shared" si="1305"/>
        <v>951.64092580625038</v>
      </c>
      <c r="CY706" s="83">
        <f t="shared" si="1251"/>
        <v>0</v>
      </c>
      <c r="CZ706" s="83">
        <f t="shared" si="1306"/>
        <v>2.8457084467270741</v>
      </c>
      <c r="DA706" s="83">
        <f t="shared" si="1252"/>
        <v>2.8457084467270741</v>
      </c>
      <c r="DB706" s="143">
        <f t="shared" si="1253"/>
        <v>0.02</v>
      </c>
      <c r="DC706" s="83">
        <f t="shared" si="1307"/>
        <v>1.7017446767326048E-2</v>
      </c>
      <c r="DD706" s="84">
        <f t="shared" si="1308"/>
        <v>951.60411013058672</v>
      </c>
      <c r="DE706" s="86">
        <f t="shared" si="1254"/>
        <v>3659.0889260598979</v>
      </c>
      <c r="DF706" s="86">
        <f t="shared" si="1255"/>
        <v>1463.6355704239591</v>
      </c>
      <c r="DG706" s="86">
        <f t="shared" si="1256"/>
        <v>914.77223151497446</v>
      </c>
      <c r="DH706" s="86">
        <f t="shared" si="1257"/>
        <v>0.13281684793170134</v>
      </c>
      <c r="DI706" s="86">
        <f t="shared" si="1258"/>
        <v>0.17251609290234568</v>
      </c>
      <c r="DJ706" s="86">
        <f t="shared" si="1259"/>
        <v>4.3257202345508636</v>
      </c>
      <c r="DK706" s="86">
        <f t="shared" si="1260"/>
        <v>-703.9530026289724</v>
      </c>
      <c r="DL706" s="86">
        <f t="shared" si="1318"/>
        <v>-703.9530026289724</v>
      </c>
      <c r="DM706" s="86">
        <f t="shared" si="1261"/>
        <v>-703.9530026289724</v>
      </c>
      <c r="DN706" s="85">
        <f t="shared" si="1262"/>
        <v>0</v>
      </c>
      <c r="DO706" s="85">
        <f t="shared" si="1309"/>
        <v>0</v>
      </c>
      <c r="DP706" s="85">
        <f t="shared" si="1263"/>
        <v>0</v>
      </c>
      <c r="DQ706" s="85">
        <f t="shared" si="1310"/>
        <v>0</v>
      </c>
      <c r="DR706" s="85">
        <f t="shared" si="1264"/>
        <v>0</v>
      </c>
      <c r="DS706" s="85">
        <f t="shared" si="1311"/>
        <v>0</v>
      </c>
      <c r="DT706" s="81"/>
      <c r="DU706" s="81"/>
      <c r="DV706" s="81">
        <f t="shared" si="1312"/>
        <v>0</v>
      </c>
      <c r="DW706" s="100"/>
    </row>
    <row r="707" spans="1:127" x14ac:dyDescent="0.2">
      <c r="A707" s="59">
        <f t="shared" si="1265"/>
        <v>93.599999999999469</v>
      </c>
      <c r="B707" s="44">
        <f t="shared" si="1266"/>
        <v>93599.999999999462</v>
      </c>
      <c r="C707" s="52">
        <f t="shared" si="1200"/>
        <v>133.33333333333334</v>
      </c>
      <c r="D707" s="50">
        <f t="shared" si="1201"/>
        <v>4</v>
      </c>
      <c r="E707" s="44">
        <f t="shared" si="1202"/>
        <v>4.13</v>
      </c>
      <c r="F707" s="47">
        <f t="shared" si="1203"/>
        <v>0.02</v>
      </c>
      <c r="G707" s="52">
        <f t="shared" si="1267"/>
        <v>2.3976891762288819E-2</v>
      </c>
      <c r="H707" s="57">
        <f t="shared" si="1268"/>
        <v>826.55823368070389</v>
      </c>
      <c r="I707" s="52">
        <f t="shared" si="1269"/>
        <v>0</v>
      </c>
      <c r="J707" s="54">
        <f t="shared" si="1270"/>
        <v>2816.7232732611865</v>
      </c>
      <c r="K707" s="46">
        <f t="shared" si="1313"/>
        <v>2816.7232732611865</v>
      </c>
      <c r="L707" s="80">
        <f t="shared" si="1204"/>
        <v>0</v>
      </c>
      <c r="M707" s="142">
        <f t="shared" si="1205"/>
        <v>0</v>
      </c>
      <c r="N707" s="60">
        <f t="shared" si="1206"/>
        <v>4.13</v>
      </c>
      <c r="O707" s="53">
        <f t="shared" si="1207"/>
        <v>0</v>
      </c>
      <c r="P707" s="58">
        <f t="shared" si="1271"/>
        <v>2.8330659095605237</v>
      </c>
      <c r="Q707" s="49">
        <f t="shared" si="1208"/>
        <v>2.8330659095605237</v>
      </c>
      <c r="R707" s="143">
        <f t="shared" si="1209"/>
        <v>0.02</v>
      </c>
      <c r="S707" s="51">
        <f t="shared" si="1272"/>
        <v>1.8536702263220458E-2</v>
      </c>
      <c r="T707" s="57">
        <f t="shared" si="1273"/>
        <v>852.14772752716897</v>
      </c>
      <c r="U707" s="53">
        <f t="shared" si="1210"/>
        <v>0</v>
      </c>
      <c r="V707" s="58">
        <f t="shared" si="1274"/>
        <v>2.8412163620316924</v>
      </c>
      <c r="W707" s="49">
        <f t="shared" si="1211"/>
        <v>2.8412163620316924</v>
      </c>
      <c r="X707" s="143">
        <f t="shared" si="1212"/>
        <v>0.02</v>
      </c>
      <c r="Y707" s="51">
        <f t="shared" si="1275"/>
        <v>1.7941880481964705E-2</v>
      </c>
      <c r="Z707" s="57">
        <f t="shared" si="1276"/>
        <v>833.45761520815449</v>
      </c>
      <c r="AA707" s="53">
        <f t="shared" si="1213"/>
        <v>0</v>
      </c>
      <c r="AB707" s="58">
        <f t="shared" si="1277"/>
        <v>2.835013855154465</v>
      </c>
      <c r="AC707" s="49">
        <f t="shared" si="1214"/>
        <v>2.835013855154465</v>
      </c>
      <c r="AD707" s="143">
        <f t="shared" si="1215"/>
        <v>0.02</v>
      </c>
      <c r="AE707" s="49">
        <f t="shared" si="1314"/>
        <v>1.7889190633115705E-2</v>
      </c>
      <c r="AF707" s="57">
        <f t="shared" si="1278"/>
        <v>830.28942077947966</v>
      </c>
      <c r="AG707" s="53">
        <f t="shared" si="1216"/>
        <v>0</v>
      </c>
      <c r="AH707" s="58">
        <f t="shared" si="1279"/>
        <v>2.834096437956438</v>
      </c>
      <c r="AI707" s="49">
        <f t="shared" si="1217"/>
        <v>2.834096437956438</v>
      </c>
      <c r="AJ707" s="143">
        <f t="shared" si="1218"/>
        <v>0.02</v>
      </c>
      <c r="AK707" s="51">
        <f t="shared" si="1280"/>
        <v>1.7889748957977108E-2</v>
      </c>
      <c r="AL707" s="57">
        <f t="shared" si="1281"/>
        <v>829.97372415940413</v>
      </c>
      <c r="AM707" s="53">
        <f t="shared" si="1219"/>
        <v>0</v>
      </c>
      <c r="AN707" s="58">
        <f t="shared" si="1282"/>
        <v>2.8340071533104503</v>
      </c>
      <c r="AO707" s="49">
        <f t="shared" si="1220"/>
        <v>2.8340071533104503</v>
      </c>
      <c r="AP707" s="143">
        <f t="shared" si="1221"/>
        <v>0.02</v>
      </c>
      <c r="AQ707" s="51">
        <f t="shared" si="1283"/>
        <v>1.7890044607709304E-2</v>
      </c>
      <c r="AR707" s="57">
        <f t="shared" si="1284"/>
        <v>829.94647200276313</v>
      </c>
      <c r="AS707" s="44">
        <f t="shared" si="1222"/>
        <v>5070.1018918701357</v>
      </c>
      <c r="AT707" s="44">
        <f t="shared" si="1223"/>
        <v>2028.0407567480543</v>
      </c>
      <c r="AU707" s="44">
        <f t="shared" si="1224"/>
        <v>1267.5254729675339</v>
      </c>
      <c r="AV707" s="47">
        <f t="shared" si="1225"/>
        <v>0.70989910311832971</v>
      </c>
      <c r="AW707" s="47">
        <f t="shared" si="1226"/>
        <v>2.878446095311407</v>
      </c>
      <c r="AX707" s="86">
        <f t="shared" si="1227"/>
        <v>27.281682370962645</v>
      </c>
      <c r="AY707" s="86">
        <f t="shared" si="1228"/>
        <v>0.80561450552219982</v>
      </c>
      <c r="AZ707" s="10">
        <f t="shared" si="1285"/>
        <v>0.80561450552219982</v>
      </c>
      <c r="BA707" s="44">
        <f t="shared" si="1229"/>
        <v>0.80561450552219982</v>
      </c>
      <c r="BB707" s="9">
        <f t="shared" si="1230"/>
        <v>0.80561450552219982</v>
      </c>
      <c r="BC707" s="45">
        <f t="shared" si="1319"/>
        <v>107.41526740295998</v>
      </c>
      <c r="BD707" s="9">
        <f t="shared" si="1231"/>
        <v>0.80561450552219982</v>
      </c>
      <c r="BE707" s="45">
        <f t="shared" si="1315"/>
        <v>107.41526740295998</v>
      </c>
      <c r="BF707" s="9">
        <f t="shared" si="1232"/>
        <v>0.80561450552219982</v>
      </c>
      <c r="BG707" s="45">
        <f t="shared" si="1316"/>
        <v>107.41526740295998</v>
      </c>
      <c r="BH707" s="58"/>
      <c r="BI707" s="58"/>
      <c r="BJ707" s="58">
        <f t="shared" si="1286"/>
        <v>-0.80561450552219982</v>
      </c>
      <c r="BK707" s="97"/>
      <c r="BL707" s="44"/>
      <c r="BM707" s="82">
        <f t="shared" si="1287"/>
        <v>70.2</v>
      </c>
      <c r="BN707" s="86">
        <f t="shared" si="1288"/>
        <v>70200</v>
      </c>
      <c r="BO707" s="86">
        <f t="shared" si="1289"/>
        <v>100</v>
      </c>
      <c r="BP707" s="84">
        <f t="shared" si="1233"/>
        <v>4</v>
      </c>
      <c r="BQ707" s="84">
        <f t="shared" si="1234"/>
        <v>4.13</v>
      </c>
      <c r="BR707" s="84">
        <f t="shared" si="1235"/>
        <v>0.02</v>
      </c>
      <c r="BS707" s="84">
        <f t="shared" si="1290"/>
        <v>3.1841943074937686E-2</v>
      </c>
      <c r="BT707" s="84">
        <f t="shared" si="1291"/>
        <v>1052.9467340735987</v>
      </c>
      <c r="BU707" s="84">
        <f t="shared" si="1292"/>
        <v>0</v>
      </c>
      <c r="BV707" s="83">
        <f t="shared" si="1293"/>
        <v>2036.0644811443876</v>
      </c>
      <c r="BW707" s="81">
        <f t="shared" si="1317"/>
        <v>2036.0644811443876</v>
      </c>
      <c r="BX707" s="83">
        <f t="shared" si="1236"/>
        <v>0</v>
      </c>
      <c r="BY707" s="141">
        <f t="shared" si="1237"/>
        <v>0</v>
      </c>
      <c r="BZ707" s="83">
        <f t="shared" si="1238"/>
        <v>4.13</v>
      </c>
      <c r="CA707" s="83">
        <f t="shared" si="1239"/>
        <v>0</v>
      </c>
      <c r="CB707" s="83">
        <f t="shared" si="1294"/>
        <v>2.9433664448337367</v>
      </c>
      <c r="CC707" s="83">
        <f t="shared" si="1240"/>
        <v>2.9433664448337367</v>
      </c>
      <c r="CD707" s="143">
        <f t="shared" si="1241"/>
        <v>0.02</v>
      </c>
      <c r="CE707" s="83">
        <f t="shared" si="1295"/>
        <v>1.7634523213570029E-2</v>
      </c>
      <c r="CF707" s="84">
        <f t="shared" si="1296"/>
        <v>1026.9571693503449</v>
      </c>
      <c r="CG707" s="83">
        <f t="shared" si="1242"/>
        <v>0</v>
      </c>
      <c r="CH707" s="83">
        <f t="shared" si="1297"/>
        <v>2.9146475268213887</v>
      </c>
      <c r="CI707" s="83">
        <f t="shared" si="1243"/>
        <v>2.9146475268213887</v>
      </c>
      <c r="CJ707" s="143">
        <f t="shared" si="1244"/>
        <v>0.02</v>
      </c>
      <c r="CK707" s="83">
        <f t="shared" si="1298"/>
        <v>1.6826910799758756E-2</v>
      </c>
      <c r="CL707" s="84">
        <f t="shared" si="1299"/>
        <v>963.97819430863092</v>
      </c>
      <c r="CM707" s="83">
        <f t="shared" si="1245"/>
        <v>0</v>
      </c>
      <c r="CN707" s="83">
        <f t="shared" si="1300"/>
        <v>2.8557042618650339</v>
      </c>
      <c r="CO707" s="83">
        <f t="shared" si="1246"/>
        <v>2.8557042618650339</v>
      </c>
      <c r="CP707" s="143">
        <f t="shared" si="1247"/>
        <v>0.02</v>
      </c>
      <c r="CQ707" s="83">
        <f t="shared" si="1301"/>
        <v>1.6986564504284055E-2</v>
      </c>
      <c r="CR707" s="84">
        <f t="shared" si="1302"/>
        <v>953.20505237134444</v>
      </c>
      <c r="CS707" s="83">
        <f t="shared" si="1248"/>
        <v>0</v>
      </c>
      <c r="CT707" s="83">
        <f t="shared" si="1303"/>
        <v>2.8471280903008567</v>
      </c>
      <c r="CU707" s="83">
        <f t="shared" si="1249"/>
        <v>2.8471280903008567</v>
      </c>
      <c r="CV707" s="143">
        <f t="shared" si="1250"/>
        <v>0.02</v>
      </c>
      <c r="CW707" s="83">
        <f t="shared" si="1304"/>
        <v>1.7014526987184118E-2</v>
      </c>
      <c r="CX707" s="84">
        <f t="shared" si="1305"/>
        <v>952.23870512761005</v>
      </c>
      <c r="CY707" s="83">
        <f t="shared" si="1251"/>
        <v>0</v>
      </c>
      <c r="CZ707" s="83">
        <f t="shared" si="1306"/>
        <v>2.846380304095022</v>
      </c>
      <c r="DA707" s="83">
        <f t="shared" si="1252"/>
        <v>2.846380304095022</v>
      </c>
      <c r="DB707" s="143">
        <f t="shared" si="1253"/>
        <v>0.02</v>
      </c>
      <c r="DC707" s="83">
        <f t="shared" si="1307"/>
        <v>1.701544676732605E-2</v>
      </c>
      <c r="DD707" s="84">
        <f t="shared" si="1308"/>
        <v>952.20207886441449</v>
      </c>
      <c r="DE707" s="86">
        <f t="shared" si="1254"/>
        <v>3664.9160660598977</v>
      </c>
      <c r="DF707" s="86">
        <f t="shared" si="1255"/>
        <v>1465.9664264239591</v>
      </c>
      <c r="DG707" s="86">
        <f t="shared" si="1256"/>
        <v>916.22901651497443</v>
      </c>
      <c r="DH707" s="86">
        <f t="shared" si="1257"/>
        <v>0.13250357904395579</v>
      </c>
      <c r="DI707" s="86">
        <f t="shared" si="1258"/>
        <v>0.17176940661020554</v>
      </c>
      <c r="DJ707" s="86">
        <f t="shared" si="1259"/>
        <v>4.2906143469466116</v>
      </c>
      <c r="DK707" s="86">
        <f t="shared" si="1260"/>
        <v>-706.19985301372958</v>
      </c>
      <c r="DL707" s="86">
        <f t="shared" si="1318"/>
        <v>-706.19985301372958</v>
      </c>
      <c r="DM707" s="86">
        <f t="shared" si="1261"/>
        <v>-706.19985301372958</v>
      </c>
      <c r="DN707" s="85">
        <f t="shared" si="1262"/>
        <v>0</v>
      </c>
      <c r="DO707" s="85">
        <f t="shared" si="1309"/>
        <v>0</v>
      </c>
      <c r="DP707" s="85">
        <f t="shared" si="1263"/>
        <v>0</v>
      </c>
      <c r="DQ707" s="85">
        <f t="shared" si="1310"/>
        <v>0</v>
      </c>
      <c r="DR707" s="85">
        <f t="shared" si="1264"/>
        <v>0</v>
      </c>
      <c r="DS707" s="85">
        <f t="shared" si="1311"/>
        <v>0</v>
      </c>
      <c r="DT707" s="81"/>
      <c r="DU707" s="81"/>
      <c r="DV707" s="81">
        <f t="shared" si="1312"/>
        <v>0</v>
      </c>
      <c r="DW707" s="100"/>
    </row>
    <row r="708" spans="1:127" x14ac:dyDescent="0.2">
      <c r="A708" s="59">
        <f t="shared" si="1265"/>
        <v>93.733333333332794</v>
      </c>
      <c r="B708" s="44">
        <f t="shared" si="1266"/>
        <v>93733.33333333279</v>
      </c>
      <c r="C708" s="52">
        <f t="shared" si="1200"/>
        <v>133.33333333333334</v>
      </c>
      <c r="D708" s="50">
        <f t="shared" si="1201"/>
        <v>4</v>
      </c>
      <c r="E708" s="44">
        <f t="shared" si="1202"/>
        <v>4.13</v>
      </c>
      <c r="F708" s="47">
        <f t="shared" si="1203"/>
        <v>0.02</v>
      </c>
      <c r="G708" s="52">
        <f t="shared" si="1267"/>
        <v>2.3974225095622151E-2</v>
      </c>
      <c r="H708" s="57">
        <f t="shared" si="1268"/>
        <v>827.33226300851516</v>
      </c>
      <c r="I708" s="52">
        <f t="shared" si="1269"/>
        <v>0</v>
      </c>
      <c r="J708" s="54">
        <f t="shared" si="1270"/>
        <v>2821.0396732611866</v>
      </c>
      <c r="K708" s="46">
        <f t="shared" si="1313"/>
        <v>2821.0396732611866</v>
      </c>
      <c r="L708" s="80">
        <f t="shared" si="1204"/>
        <v>0</v>
      </c>
      <c r="M708" s="142">
        <f t="shared" si="1205"/>
        <v>0</v>
      </c>
      <c r="N708" s="60">
        <f t="shared" si="1206"/>
        <v>4.13</v>
      </c>
      <c r="O708" s="53">
        <f t="shared" si="1207"/>
        <v>0</v>
      </c>
      <c r="P708" s="58">
        <f t="shared" si="1271"/>
        <v>2.8335721215775593</v>
      </c>
      <c r="Q708" s="49">
        <f t="shared" si="1208"/>
        <v>2.8335721215775593</v>
      </c>
      <c r="R708" s="143">
        <f t="shared" si="1209"/>
        <v>0.02</v>
      </c>
      <c r="S708" s="51">
        <f t="shared" si="1272"/>
        <v>1.853403559655379E-2</v>
      </c>
      <c r="T708" s="57">
        <f t="shared" si="1273"/>
        <v>853.02006251790988</v>
      </c>
      <c r="U708" s="53">
        <f t="shared" si="1210"/>
        <v>0</v>
      </c>
      <c r="V708" s="58">
        <f t="shared" si="1274"/>
        <v>2.8418322757838586</v>
      </c>
      <c r="W708" s="49">
        <f t="shared" si="1211"/>
        <v>2.8418322757838586</v>
      </c>
      <c r="X708" s="143">
        <f t="shared" si="1212"/>
        <v>0.02</v>
      </c>
      <c r="Y708" s="51">
        <f t="shared" si="1275"/>
        <v>1.7939213815298036E-2</v>
      </c>
      <c r="Z708" s="57">
        <f t="shared" si="1276"/>
        <v>834.29953382622136</v>
      </c>
      <c r="AA708" s="53">
        <f t="shared" si="1213"/>
        <v>0</v>
      </c>
      <c r="AB708" s="58">
        <f t="shared" si="1277"/>
        <v>2.8355601278301874</v>
      </c>
      <c r="AC708" s="49">
        <f t="shared" si="1214"/>
        <v>2.8355601278301874</v>
      </c>
      <c r="AD708" s="143">
        <f t="shared" si="1215"/>
        <v>0.02</v>
      </c>
      <c r="AE708" s="49">
        <f t="shared" si="1314"/>
        <v>1.7886523966449037E-2</v>
      </c>
      <c r="AF708" s="57">
        <f t="shared" si="1278"/>
        <v>831.13070331347319</v>
      </c>
      <c r="AG708" s="53">
        <f t="shared" si="1216"/>
        <v>0</v>
      </c>
      <c r="AH708" s="58">
        <f t="shared" si="1279"/>
        <v>2.8346326148180729</v>
      </c>
      <c r="AI708" s="49">
        <f t="shared" si="1217"/>
        <v>2.8346326148180729</v>
      </c>
      <c r="AJ708" s="143">
        <f t="shared" si="1218"/>
        <v>0.02</v>
      </c>
      <c r="AK708" s="51">
        <f t="shared" si="1280"/>
        <v>1.788708229131044E-2</v>
      </c>
      <c r="AL708" s="57">
        <f t="shared" si="1281"/>
        <v>830.81530528958103</v>
      </c>
      <c r="AM708" s="53">
        <f t="shared" si="1219"/>
        <v>0</v>
      </c>
      <c r="AN708" s="58">
        <f t="shared" si="1282"/>
        <v>2.8345424279263169</v>
      </c>
      <c r="AO708" s="49">
        <f t="shared" si="1220"/>
        <v>2.8345424279263169</v>
      </c>
      <c r="AP708" s="143">
        <f t="shared" si="1221"/>
        <v>0.02</v>
      </c>
      <c r="AQ708" s="51">
        <f t="shared" si="1283"/>
        <v>1.7887377941042636E-2</v>
      </c>
      <c r="AR708" s="57">
        <f t="shared" si="1284"/>
        <v>830.78809355635167</v>
      </c>
      <c r="AS708" s="44">
        <f t="shared" si="1222"/>
        <v>5077.8714118701355</v>
      </c>
      <c r="AT708" s="44">
        <f t="shared" si="1223"/>
        <v>2031.1485647480542</v>
      </c>
      <c r="AU708" s="44">
        <f t="shared" si="1224"/>
        <v>1269.4678529675339</v>
      </c>
      <c r="AV708" s="47">
        <f t="shared" si="1225"/>
        <v>0.70657999854733244</v>
      </c>
      <c r="AW708" s="47">
        <f t="shared" si="1226"/>
        <v>2.8531996749875512</v>
      </c>
      <c r="AX708" s="86">
        <f t="shared" si="1227"/>
        <v>26.898772211190344</v>
      </c>
      <c r="AY708" s="86">
        <f t="shared" si="1228"/>
        <v>0.72451336798128707</v>
      </c>
      <c r="AZ708" s="10">
        <f t="shared" si="1285"/>
        <v>0.72451336798128707</v>
      </c>
      <c r="BA708" s="44">
        <f t="shared" si="1229"/>
        <v>0.72451336798128707</v>
      </c>
      <c r="BB708" s="9">
        <f t="shared" si="1230"/>
        <v>0.72451336798128707</v>
      </c>
      <c r="BC708" s="45">
        <f t="shared" si="1319"/>
        <v>96.601782397504948</v>
      </c>
      <c r="BD708" s="9">
        <f t="shared" si="1231"/>
        <v>0.72451336798128707</v>
      </c>
      <c r="BE708" s="45">
        <f t="shared" si="1315"/>
        <v>96.601782397504948</v>
      </c>
      <c r="BF708" s="9">
        <f t="shared" si="1232"/>
        <v>0.72451336798128707</v>
      </c>
      <c r="BG708" s="45">
        <f t="shared" si="1316"/>
        <v>96.601782397504948</v>
      </c>
      <c r="BH708" s="58"/>
      <c r="BI708" s="58"/>
      <c r="BJ708" s="58">
        <f t="shared" si="1286"/>
        <v>-0.72451336798128707</v>
      </c>
      <c r="BK708" s="97"/>
      <c r="BL708" s="44"/>
      <c r="BM708" s="82">
        <f t="shared" si="1287"/>
        <v>70.3</v>
      </c>
      <c r="BN708" s="86">
        <f t="shared" si="1288"/>
        <v>70300</v>
      </c>
      <c r="BO708" s="86">
        <f t="shared" si="1289"/>
        <v>100</v>
      </c>
      <c r="BP708" s="84">
        <f t="shared" si="1233"/>
        <v>4</v>
      </c>
      <c r="BQ708" s="84">
        <f t="shared" si="1234"/>
        <v>4.13</v>
      </c>
      <c r="BR708" s="84">
        <f t="shared" si="1235"/>
        <v>0.02</v>
      </c>
      <c r="BS708" s="84">
        <f t="shared" si="1290"/>
        <v>3.1839943074937684E-2</v>
      </c>
      <c r="BT708" s="84">
        <f t="shared" si="1291"/>
        <v>1053.7177012182703</v>
      </c>
      <c r="BU708" s="84">
        <f t="shared" si="1292"/>
        <v>0</v>
      </c>
      <c r="BV708" s="83">
        <f t="shared" si="1293"/>
        <v>2039.3017811443876</v>
      </c>
      <c r="BW708" s="81">
        <f t="shared" si="1317"/>
        <v>2039.3017811443876</v>
      </c>
      <c r="BX708" s="83">
        <f t="shared" si="1236"/>
        <v>0</v>
      </c>
      <c r="BY708" s="141">
        <f t="shared" si="1237"/>
        <v>0</v>
      </c>
      <c r="BZ708" s="83">
        <f t="shared" si="1238"/>
        <v>4.13</v>
      </c>
      <c r="CA708" s="83">
        <f t="shared" si="1239"/>
        <v>0</v>
      </c>
      <c r="CB708" s="83">
        <f t="shared" si="1294"/>
        <v>2.9444604811691759</v>
      </c>
      <c r="CC708" s="83">
        <f t="shared" si="1240"/>
        <v>2.9444604811691759</v>
      </c>
      <c r="CD708" s="143">
        <f t="shared" si="1241"/>
        <v>0.02</v>
      </c>
      <c r="CE708" s="83">
        <f t="shared" si="1295"/>
        <v>1.763252321357003E-2</v>
      </c>
      <c r="CF708" s="84">
        <f t="shared" si="1296"/>
        <v>1027.5562630596762</v>
      </c>
      <c r="CG708" s="83">
        <f t="shared" si="1242"/>
        <v>0</v>
      </c>
      <c r="CH708" s="83">
        <f t="shared" si="1297"/>
        <v>2.9154853642780303</v>
      </c>
      <c r="CI708" s="83">
        <f t="shared" si="1243"/>
        <v>2.9154853642780303</v>
      </c>
      <c r="CJ708" s="143">
        <f t="shared" si="1244"/>
        <v>0.02</v>
      </c>
      <c r="CK708" s="83">
        <f t="shared" si="1298"/>
        <v>1.6824910799758758E-2</v>
      </c>
      <c r="CL708" s="84">
        <f t="shared" si="1299"/>
        <v>964.55548232184424</v>
      </c>
      <c r="CM708" s="83">
        <f t="shared" si="1245"/>
        <v>0</v>
      </c>
      <c r="CN708" s="83">
        <f t="shared" si="1300"/>
        <v>2.8563861849097676</v>
      </c>
      <c r="CO708" s="83">
        <f t="shared" si="1246"/>
        <v>2.8563861849097676</v>
      </c>
      <c r="CP708" s="143">
        <f t="shared" si="1247"/>
        <v>0.02</v>
      </c>
      <c r="CQ708" s="83">
        <f t="shared" si="1301"/>
        <v>1.6984564504284056E-2</v>
      </c>
      <c r="CR708" s="84">
        <f t="shared" si="1302"/>
        <v>953.79984661285982</v>
      </c>
      <c r="CS708" s="83">
        <f t="shared" si="1248"/>
        <v>0</v>
      </c>
      <c r="CT708" s="83">
        <f t="shared" si="1303"/>
        <v>2.8478009826518873</v>
      </c>
      <c r="CU708" s="83">
        <f t="shared" si="1249"/>
        <v>2.8478009826518873</v>
      </c>
      <c r="CV708" s="143">
        <f t="shared" si="1250"/>
        <v>0.02</v>
      </c>
      <c r="CW708" s="83">
        <f t="shared" si="1304"/>
        <v>1.7012526987184119E-2</v>
      </c>
      <c r="CX708" s="84">
        <f t="shared" si="1305"/>
        <v>952.83627314870273</v>
      </c>
      <c r="CY708" s="83">
        <f t="shared" si="1251"/>
        <v>0</v>
      </c>
      <c r="CZ708" s="83">
        <f t="shared" si="1306"/>
        <v>2.847053248970282</v>
      </c>
      <c r="DA708" s="83">
        <f t="shared" si="1252"/>
        <v>2.847053248970282</v>
      </c>
      <c r="DB708" s="143">
        <f t="shared" si="1253"/>
        <v>0.02</v>
      </c>
      <c r="DC708" s="83">
        <f t="shared" si="1307"/>
        <v>1.7013446767326051E-2</v>
      </c>
      <c r="DD708" s="84">
        <f t="shared" si="1308"/>
        <v>952.79983618949325</v>
      </c>
      <c r="DE708" s="86">
        <f t="shared" si="1254"/>
        <v>3670.7432060598976</v>
      </c>
      <c r="DF708" s="86">
        <f t="shared" si="1255"/>
        <v>1468.2972824239589</v>
      </c>
      <c r="DG708" s="86">
        <f t="shared" si="1256"/>
        <v>917.6858015149744</v>
      </c>
      <c r="DH708" s="86">
        <f t="shared" si="1257"/>
        <v>0.13219146380739918</v>
      </c>
      <c r="DI708" s="86">
        <f t="shared" si="1258"/>
        <v>0.17102693779961578</v>
      </c>
      <c r="DJ708" s="86">
        <f t="shared" si="1259"/>
        <v>4.2558394427276571</v>
      </c>
      <c r="DK708" s="86">
        <f t="shared" si="1260"/>
        <v>-708.44536109789874</v>
      </c>
      <c r="DL708" s="86">
        <f t="shared" si="1318"/>
        <v>-708.44536109789874</v>
      </c>
      <c r="DM708" s="86">
        <f t="shared" si="1261"/>
        <v>-708.44536109789874</v>
      </c>
      <c r="DN708" s="85">
        <f t="shared" si="1262"/>
        <v>0</v>
      </c>
      <c r="DO708" s="85">
        <f t="shared" si="1309"/>
        <v>0</v>
      </c>
      <c r="DP708" s="85">
        <f t="shared" si="1263"/>
        <v>0</v>
      </c>
      <c r="DQ708" s="85">
        <f t="shared" si="1310"/>
        <v>0</v>
      </c>
      <c r="DR708" s="85">
        <f t="shared" si="1264"/>
        <v>0</v>
      </c>
      <c r="DS708" s="85">
        <f t="shared" si="1311"/>
        <v>0</v>
      </c>
      <c r="DT708" s="81"/>
      <c r="DU708" s="81"/>
      <c r="DV708" s="81">
        <f t="shared" si="1312"/>
        <v>0</v>
      </c>
      <c r="DW708" s="100"/>
    </row>
    <row r="709" spans="1:127" x14ac:dyDescent="0.2">
      <c r="A709" s="59">
        <f t="shared" si="1265"/>
        <v>93.86666666666612</v>
      </c>
      <c r="B709" s="44">
        <f t="shared" si="1266"/>
        <v>93866.666666666119</v>
      </c>
      <c r="C709" s="52">
        <f t="shared" ref="C709:C772" si="1320">Dlith/1200</f>
        <v>133.33333333333334</v>
      </c>
      <c r="D709" s="50">
        <f t="shared" ref="D709:D772" si="1321">IF(B709&lt;Dzsed,1,IF(B709&lt;Dzsed+Dzuc,2,IF(B709&lt;Dzsed+Dzuc+Dzlc,3,4)))</f>
        <v>4</v>
      </c>
      <c r="E709" s="44">
        <f t="shared" ref="E709:E772" si="1322">IF(B709&lt;Dzsed,ksed,IF(B709&lt;(Dzsed+Dzuc),kuc,IF(B709&lt;(Dzsed+Dzuc+Dzlc),klc,kma)))</f>
        <v>4.13</v>
      </c>
      <c r="F709" s="47">
        <f t="shared" ref="F709:F772" si="1323">IF(B709&lt;Dzsed,Ased,IF(B709&lt;(Dzsed+Dzuc),Auc,IF(B709&lt;(Dzsed+Dzuc+Dzlc),Alc,Ama)))</f>
        <v>0.02</v>
      </c>
      <c r="G709" s="52">
        <f t="shared" si="1267"/>
        <v>2.3971558428955483E-2</v>
      </c>
      <c r="H709" s="57">
        <f t="shared" si="1268"/>
        <v>828.10620624539297</v>
      </c>
      <c r="I709" s="52">
        <f t="shared" si="1269"/>
        <v>0</v>
      </c>
      <c r="J709" s="54">
        <f t="shared" si="1270"/>
        <v>2825.3560732611863</v>
      </c>
      <c r="K709" s="46">
        <f t="shared" si="1313"/>
        <v>2825.3560732611863</v>
      </c>
      <c r="L709" s="80">
        <f t="shared" ref="L709:L772" si="1324">IF(B709&lt;Dzsed,φ_0*0.01*EXP((-k_athy_z)*(B709+Dzburial)*0.001),0)</f>
        <v>0</v>
      </c>
      <c r="M709" s="142">
        <f t="shared" ref="M709:M772" si="1325">IF(B709&lt;Dzsed,φ_0*0.01*EXP((-k_athy_P)*(K709+(rhosed*9.81*0.000001)+(1078*9.81*Dzburial*0.000001))),0)</f>
        <v>0</v>
      </c>
      <c r="N709" s="60">
        <f t="shared" ref="N709:N772" si="1326">IF(L709=0,E709,(IF(B709&lt;Dzsed,λRMv20*f^(M709/φ_0),0)))</f>
        <v>4.13</v>
      </c>
      <c r="O709" s="53">
        <f t="shared" ref="O709:O772" si="1327">IF(B709&lt;Dzsed,IF(H709&gt;450,0.1,IF(H709&lt;137,(0.565+((1.88*10^(-3))*H709)-(7.23*10^(-6))*(H709^2)),(0.602+((1.31*10^(-3))*H709)-(5.14*10^(-6))*(H709^2)))),0)</f>
        <v>0</v>
      </c>
      <c r="P709" s="58">
        <f t="shared" si="1271"/>
        <v>2.8340804263788919</v>
      </c>
      <c r="Q709" s="49">
        <f t="shared" ref="Q709:Q772" si="1328">IF(B709&lt;Dzsed,IF(O709&lt;0,(1)*(P709^(1-$M709)),(O709^$M709)*(P709^(1-$M709))),P709)</f>
        <v>2.8340804263788919</v>
      </c>
      <c r="R709" s="143">
        <f t="shared" ref="R709:R772" si="1329">IF($B709&lt;Dzsed,Ased*(1-M709),IF($B709&lt;(Dzsed+Dzuc),Auc1_,IF($B709&lt;(Dzsed+Dzuc+Dzlc),Alc,Ama)))</f>
        <v>0.02</v>
      </c>
      <c r="S709" s="51">
        <f t="shared" si="1272"/>
        <v>1.8531368929887122E-2</v>
      </c>
      <c r="T709" s="57">
        <f t="shared" si="1273"/>
        <v>853.89211618812089</v>
      </c>
      <c r="U709" s="53">
        <f t="shared" ref="U709:U772" si="1330">IF($B709&lt;Dzsed,IF(T709&gt;450,0.1,IF(T709&lt;137,(0.565+((1.88*10^(-3))*T709)-(7.23*10^(-6))*(T709^2)),(0.602+((1.31*10^(-3))*T709)-(5.14*10^(-6))*(T709^2)))),0)</f>
        <v>0</v>
      </c>
      <c r="V709" s="58">
        <f t="shared" si="1274"/>
        <v>2.842450791505347</v>
      </c>
      <c r="W709" s="49">
        <f t="shared" ref="W709:W772" si="1331">IF($B709&lt;Dzsed,IF(U709&lt;0,(1)*(V709^(1-$M709)),(U709^$M709)*(V709^(1-$M709))),V709)</f>
        <v>2.842450791505347</v>
      </c>
      <c r="X709" s="143">
        <f t="shared" ref="X709:X772" si="1332">IF($B709&lt;Dzsed,Ased*(1-M709),IF($B709&lt;(Dzsed+Dzuc),Auc2_,IF($B709&lt;(Dzsed+Dzuc+Dzlc),Alc,Ama)))</f>
        <v>0.02</v>
      </c>
      <c r="Y709" s="51">
        <f t="shared" si="1275"/>
        <v>1.7936547148631368E-2</v>
      </c>
      <c r="Z709" s="57">
        <f t="shared" si="1276"/>
        <v>835.14114485934806</v>
      </c>
      <c r="AA709" s="53">
        <f t="shared" ref="AA709:AA772" si="1333">IF($B709&lt;Dzsed,IF(Z709&gt;450,0.1,IF(Z709&lt;137,(0.565+((1.88*10^(-3))*Z709)-(7.23*10^(-6))*(Z709^2)),(0.602+((1.31*10^(-3))*Z709)-(5.14*10^(-6))*(Z709^2)))),0)</f>
        <v>0</v>
      </c>
      <c r="AB709" s="58">
        <f t="shared" si="1277"/>
        <v>2.8361088284593547</v>
      </c>
      <c r="AC709" s="49">
        <f t="shared" ref="AC709:AC772" si="1334">IF($B709&lt;Dzsed,IF(AA709&lt;0,(1)*(AB709^(1-$M709)),(AA709^$M709)*(AB709^(1-$M709))),AB709)</f>
        <v>2.8361088284593547</v>
      </c>
      <c r="AD709" s="143">
        <f t="shared" ref="AD709:AD772" si="1335">IF($B709&lt;Dzsed,Ased*(1-M709),IF($B709&lt;(Dzsed+Dzuc),Auc3_,IF($B709&lt;(Dzsed+Dzuc+Dzlc),Alc,Ama)))</f>
        <v>0.02</v>
      </c>
      <c r="AE709" s="49">
        <f t="shared" si="1314"/>
        <v>1.7883857299782369E-2</v>
      </c>
      <c r="AF709" s="57">
        <f t="shared" si="1278"/>
        <v>831.97169838214074</v>
      </c>
      <c r="AG709" s="53">
        <f t="shared" ref="AG709:AG772" si="1336">IF($B709&lt;Dzsed,IF(AF709&gt;450,0.1,IF(AF709&lt;137,(0.565+((1.88*10^(-3))*AF709)-(7.23*10^(-6))*(AF709^2)),(0.602+((1.31*10^(-3))*AF709)-(5.14*10^(-6))*(AF709^2)))),0)</f>
        <v>0</v>
      </c>
      <c r="AH709" s="58">
        <f t="shared" si="1279"/>
        <v>2.8351712266123217</v>
      </c>
      <c r="AI709" s="49">
        <f t="shared" ref="AI709:AI772" si="1337">IF($B709&lt;Dzsed,IF(AG709&lt;0,(1)*(AH709^(1-$M709)),(AG709^$M709)*(AH709^(1-$M709))),AH709)</f>
        <v>2.8351712266123217</v>
      </c>
      <c r="AJ709" s="143">
        <f t="shared" ref="AJ709:AJ772" si="1338">IF($B709&lt;Dzsed,Ased*(1-M709),IF($B709&lt;(Dzsed+Dzuc),Auc4_,IF($B709&lt;(Dzsed+Dzuc+Dzlc),Alc,Ama)))</f>
        <v>0.02</v>
      </c>
      <c r="AK709" s="51">
        <f t="shared" si="1280"/>
        <v>1.7884415624643771E-2</v>
      </c>
      <c r="AL709" s="57">
        <f t="shared" si="1281"/>
        <v>831.65660180019893</v>
      </c>
      <c r="AM709" s="53">
        <f t="shared" ref="AM709:AM772" si="1339">IF($B709&lt;Dzsed,IF(AL709&gt;450,0.1,IF(AL709&lt;137,(0.565+((1.88*10^(-3))*AL709)-(7.23*10^(-6))*(AL709^2)),(0.602+((1.31*10^(-3))*AL709)-(5.14*10^(-6))*(AL709^2)))),0)</f>
        <v>0</v>
      </c>
      <c r="AN709" s="58">
        <f t="shared" si="1282"/>
        <v>2.8350801406531101</v>
      </c>
      <c r="AO709" s="49">
        <f t="shared" ref="AO709:AO772" si="1340">IF($B709&lt;Dzsed,IF(AM709&lt;0,(1)*(AN709^(1-$M709)),(AM709^$M709)*(AN709^(1-$M709))),AN709)</f>
        <v>2.8350801406531101</v>
      </c>
      <c r="AP709" s="143">
        <f t="shared" ref="AP709:AP772" si="1341">IF($B709&lt;Dzsed,Ased*(1-M709),IF($B709&lt;(Dzsed+Dzuc),Auc5_,IF($B709&lt;(Dzsed+Dzuc+Dzlc),Alc,Ama)))</f>
        <v>0.02</v>
      </c>
      <c r="AQ709" s="51">
        <f t="shared" si="1283"/>
        <v>1.7884711274375967E-2</v>
      </c>
      <c r="AR709" s="57">
        <f t="shared" si="1284"/>
        <v>831.62943074157045</v>
      </c>
      <c r="AS709" s="44">
        <f t="shared" ref="AS709:AS772" si="1342">IF(AND(B709&lt;=Dlith,B709&gt;(Dzlc+Dzuc+Dzsed)),J709*(1-lambdama)*fcompma,IF(AND(B709&lt;=(Dzlc+Dzuc+Dzsed),B709&gt;(Dzuc+Dzsed)),J709*(1-lambdalc)*fcomplc,IF(AND(B709&lt;=(Dzuc+Dzsed),B709&gt;Dzsed),J709*(1-lambdauc)*fcompuc,J709*(1-lambdased)*fcompsed)))</f>
        <v>5085.6409318701353</v>
      </c>
      <c r="AT709" s="44">
        <f t="shared" ref="AT709:AT772" si="1343">IF(AND(B709&lt;=Dlith,B709&gt;(Dzlc+Dzuc+Dzsed)),J709*(1-lambdama)*fssma,IF(AND(B709&lt;=(Dzlc+Dzuc+Dzsed),B709&gt;(Dzuc+Dzsed)),J709*(1-lambdalc)*fsslc,IF(AND(B709&lt;=(Dzuc+Dzsed),B709&gt;Dzsed),J709*(1-lambdauc)*fssuc,J709*(1-lambdased)*fsssed)))</f>
        <v>2034.2563727480542</v>
      </c>
      <c r="AU709" s="44">
        <f t="shared" ref="AU709:AU772" si="1344">IF(AND(B709&lt;=Dlith,B709&gt;(Dzlc+Dzuc+Dzsed)),J709*(1-lambdama)*fextma,IF(AND(B709&lt;=(Dzlc+Dzuc+Dzsed),B709&gt;(Dzuc+Dzsed)),J709*(1-lambdalc)*fextlc,IF(AND(B709&lt;=(Dzuc+Dzsed),B709&gt;Dzsed),J709*(1-lambdauc)*fextuc,J709*(1-lambdased)*fextsed)))</f>
        <v>1271.4102329675338</v>
      </c>
      <c r="AV709" s="47">
        <f t="shared" ref="AV709:AV772" si="1345">((εuc/Apuc)^(1/nuc))*EXP(Epuc/(nuc*Rgas*(AR709+273)))*0.000001</f>
        <v>0.70328254564889392</v>
      </c>
      <c r="AW709" s="47">
        <f t="shared" ref="AW709:AW772" si="1346">((εlc/Aplc)^(1/nlc))*EXP(Eplc/(nlc*Rgas*(AR709+273)))*0.000001</f>
        <v>2.8282210522266786</v>
      </c>
      <c r="AX709" s="86">
        <f t="shared" ref="AX709:AX772" si="1347">((εma/0.00000000000007)^(1/3))*EXP(510/(3*Rgas*(AR709+273)))*0.000001</f>
        <v>26.521933978931912</v>
      </c>
      <c r="AY709" s="86">
        <f t="shared" ref="AY709:AY772" si="1348">IF(nma=0,IF(AR709&lt;846.3,σD*(1-SQRT(-((Rgas*(AR709+273))/ED)*LN(εma/AD)))^2*0.000001,0),σD*(1-SQRT(-((Rgas*(AR709+273))/ED)*LN(εma/AD)))*0.000001)</f>
        <v>0.64776750804277461</v>
      </c>
      <c r="AZ709" s="10">
        <f t="shared" si="1285"/>
        <v>0.64776750804277461</v>
      </c>
      <c r="BA709" s="44">
        <f t="shared" ref="BA709:BA772" si="1349">IF(AND(B709&lt;=Dlith,B709&gt;(Dzlc+Dzuc+Dzsed)),AZ709,IF(AND(B709&lt;=(Dzlc+Dzuc+Dzsed),B709&gt;(Dzuc+Dzsed)),AW709,IF(AND(B709&lt;=(Dzuc+Dzsed),B709&gt;Dzsed),AV709,0)))</f>
        <v>0.64776750804277461</v>
      </c>
      <c r="BB709" s="9">
        <f t="shared" ref="BB709:BB772" si="1350">IF(BA709&gt;=0,(IF(B709&gt;Dzsed,IF(BA709&lt;AS709,BA709,AS709),AS709)),0)</f>
        <v>0.64776750804277461</v>
      </c>
      <c r="BC709" s="45">
        <f t="shared" si="1319"/>
        <v>86.369001072369954</v>
      </c>
      <c r="BD709" s="9">
        <f t="shared" ref="BD709:BD772" si="1351">IF(BA709&gt;=0,(IF(B709&gt;Dzsed,IF(BA709&lt;AU709,BA709,AU709),AU709)),0)</f>
        <v>0.64776750804277461</v>
      </c>
      <c r="BE709" s="45">
        <f t="shared" si="1315"/>
        <v>86.369001072369954</v>
      </c>
      <c r="BF709" s="9">
        <f t="shared" ref="BF709:BF772" si="1352">IF(BA709&gt;=0,(IF(B709&gt;Dzsed,IF(BA709&lt;AT709,BA709,AT709),AT709)),0)</f>
        <v>0.64776750804277461</v>
      </c>
      <c r="BG709" s="45">
        <f t="shared" si="1316"/>
        <v>86.369001072369954</v>
      </c>
      <c r="BH709" s="58"/>
      <c r="BI709" s="58"/>
      <c r="BJ709" s="58">
        <f t="shared" si="1286"/>
        <v>-0.64776750804277461</v>
      </c>
      <c r="BK709" s="97"/>
      <c r="BL709" s="44"/>
      <c r="BM709" s="82">
        <f t="shared" si="1287"/>
        <v>70.400000000000006</v>
      </c>
      <c r="BN709" s="86">
        <f t="shared" si="1288"/>
        <v>70400</v>
      </c>
      <c r="BO709" s="86">
        <f t="shared" si="1289"/>
        <v>100</v>
      </c>
      <c r="BP709" s="84">
        <f t="shared" ref="BP709:BP772" si="1353">IF(BN709&lt;Dzsedb,1,IF(BN709&lt;Dzsedb+Dzucb,2,IF(BN709&lt;Dzsedb+Dzucb+Dzlcb,3,4)))</f>
        <v>4</v>
      </c>
      <c r="BQ709" s="84">
        <f t="shared" ref="BQ709:BQ772" si="1354">IF(BN709&lt;Dzsedb,ksedb,IF(BN709&lt;(Dzsedb+Dzucb),kucb,IF(BN709&lt;(Dzsedb+Dzucb+Dzlcb),klcb,kmab)))</f>
        <v>4.13</v>
      </c>
      <c r="BR709" s="84">
        <f t="shared" ref="BR709:BR772" si="1355">IF($BN709&lt;Dzsedb,Asedb,IF($B709&lt;(Dzsedb+Dzucb),Aucb,IF($BN709&lt;(Dzsedb+Dzucb+Dzlcb),Alcb,Amab)))</f>
        <v>0.02</v>
      </c>
      <c r="BS709" s="84">
        <f t="shared" si="1290"/>
        <v>3.1837943074937682E-2</v>
      </c>
      <c r="BT709" s="84">
        <f t="shared" si="1291"/>
        <v>1054.488619936792</v>
      </c>
      <c r="BU709" s="84">
        <f t="shared" si="1292"/>
        <v>0</v>
      </c>
      <c r="BV709" s="83">
        <f t="shared" si="1293"/>
        <v>2042.5390811443876</v>
      </c>
      <c r="BW709" s="81">
        <f t="shared" si="1317"/>
        <v>2042.5390811443876</v>
      </c>
      <c r="BX709" s="83">
        <f t="shared" ref="BX709:BX772" si="1356">IF(BN709&lt;Dzsedb,φ_0b*0.01*EXP((-k_athy_zb)*(BN709+Dzburialb)*0.001),0)</f>
        <v>0</v>
      </c>
      <c r="BY709" s="141">
        <f t="shared" ref="BY709:BY772" si="1357">IF(BN709&lt;Dzsedb,φ_0b*0.01*EXP((-k_athy_Pb)*(BW709+(rhosedb*9.81*0.000001)+(1078*9.81*Dzburialb*0.000001))),0)</f>
        <v>0</v>
      </c>
      <c r="BZ709" s="83">
        <f t="shared" ref="BZ709:BZ772" si="1358">IF(BX709=0,BQ709,(IF(BN709&lt;Dzsedb,λRMv20b*fb^(BY709/φ_0b),0)))</f>
        <v>4.13</v>
      </c>
      <c r="CA709" s="83">
        <f t="shared" ref="CA709:CA772" si="1359">IF(BN709&lt;Dzsedb,IF(BT709&gt;450,0.1,IF(BT709&lt;137,(0.565+((1.88*10^(-3))*BT709)-(7.23*10^(-6))*(BT709^2)),(0.602+((1.31*10^(-3))*BT709)-(5.14*10^(-6))*(BT709^2)))),0)</f>
        <v>0</v>
      </c>
      <c r="CB709" s="83">
        <f t="shared" si="1294"/>
        <v>2.9455566127674433</v>
      </c>
      <c r="CC709" s="83">
        <f t="shared" ref="CC709:CC772" si="1360">IF(BN709&lt;Dzsedb,IF(CA709&lt;0,(1)*(CB709^(1-$BY709)),(CA709^$BY709)*(CB709^(1-$BY709))),CB709)</f>
        <v>2.9455566127674433</v>
      </c>
      <c r="CD709" s="143">
        <f t="shared" ref="CD709:CD772" si="1361">IF($BN709&lt;Dzsedb,Asedb*(1-BY709),IF($BN709&lt;(Dzsedb+Dzucb),Aucb1,IF($BN709&lt;(Dzsedb+Dzucb+Dzlcb),Alcb,Amab)))</f>
        <v>0.02</v>
      </c>
      <c r="CE709" s="83">
        <f t="shared" si="1295"/>
        <v>1.7630523213570032E-2</v>
      </c>
      <c r="CF709" s="84">
        <f t="shared" si="1296"/>
        <v>1028.1550662470963</v>
      </c>
      <c r="CG709" s="83">
        <f t="shared" ref="CG709:CG772" si="1362">IF($BN709&lt;Dzsedb,IF(CF709&gt;450,0.1,IF(CF709&lt;137,(0.565+((1.88*10^(-3))*CF709)-(7.23*10^(-6))*(CF709^2)),(0.602+((1.31*10^(-3))*CF709)-(5.14*10^(-6))*(CF709^2)))),0)</f>
        <v>0</v>
      </c>
      <c r="CH709" s="83">
        <f t="shared" si="1297"/>
        <v>2.9163241652813583</v>
      </c>
      <c r="CI709" s="83">
        <f t="shared" ref="CI709:CI772" si="1363">IF($BN709&lt;Dzsedb,IF(CG709&lt;0,(1)*(CH709^(1-$BY709)),(CG709^$BY709)*(CH709^(1-$BY709))),CH709)</f>
        <v>2.9163241652813583</v>
      </c>
      <c r="CJ709" s="143">
        <f t="shared" ref="CJ709:CJ772" si="1364">IF($BN709&lt;Dzsedb,Asedb*(1-BY709),IF($BN709&lt;(Dzsedb+Dzucb),Aucb2,IF($BN709&lt;(Dzsedb+Dzucb+Dzlcb),Alcb,Amab)))</f>
        <v>0.02</v>
      </c>
      <c r="CK709" s="83">
        <f t="shared" si="1298"/>
        <v>1.6822910799758759E-2</v>
      </c>
      <c r="CL709" s="84">
        <f t="shared" si="1299"/>
        <v>965.13253583773201</v>
      </c>
      <c r="CM709" s="83">
        <f t="shared" ref="CM709:CM772" si="1365">IF($BN709&lt;Dzsedb,IF(CL709&gt;450,0.1,IF(CL709&lt;137,(0.565+((1.88*10^(-3))*CL709)-(7.23*10^(-6))*(CL709^2)),(0.602+((1.31*10^(-3))*CL709)-(5.14*10^(-6))*(CL709^2)))),0)</f>
        <v>0</v>
      </c>
      <c r="CN709" s="83">
        <f t="shared" si="1300"/>
        <v>2.8570690805436145</v>
      </c>
      <c r="CO709" s="83">
        <f t="shared" ref="CO709:CO772" si="1366">IF($BN709&lt;Dzsedb,IF(CM709&lt;0,(1)*(CN709^(1-$BY709)),(CM709^$BY709)*(CN709^(1-$BY709))),CN709)</f>
        <v>2.8570690805436145</v>
      </c>
      <c r="CP709" s="143">
        <f t="shared" ref="CP709:CP772" si="1367">IF($BN709&lt;Dzsedb,Asedb*(1-BY709),IF($BN709&lt;(Dzsedb+Dzucb),Aucb3,IF($BN709&lt;(Dzsedb+Dzucb+Dzlcb),Alcb,Amab)))</f>
        <v>0.02</v>
      </c>
      <c r="CQ709" s="83">
        <f t="shared" si="1301"/>
        <v>1.6982564504284058E-2</v>
      </c>
      <c r="CR709" s="84">
        <f t="shared" si="1302"/>
        <v>954.39442883686058</v>
      </c>
      <c r="CS709" s="83">
        <f t="shared" ref="CS709:CS772" si="1368">IF($BN709&lt;Dzsedb,IF(CR709&gt;450,0.1,IF(CR709&lt;137,(0.565+((1.88*10^(-3))*CR709)-(7.23*10^(-6))*(CR709^2)),(0.602+((1.31*10^(-3))*CR709)-(5.14*10^(-6))*(CR709^2)))),0)</f>
        <v>0</v>
      </c>
      <c r="CT709" s="83">
        <f t="shared" si="1303"/>
        <v>2.8484749479794895</v>
      </c>
      <c r="CU709" s="83">
        <f t="shared" ref="CU709:CU772" si="1369">IF($BN709&lt;Dzsedb,IF(CS709&lt;0,(1)*(CT709^(1-$BY709)),(CS709^$BY709)*(CT709^(1-$BY709))),CT709)</f>
        <v>2.8484749479794895</v>
      </c>
      <c r="CV709" s="143">
        <f t="shared" ref="CV709:CV772" si="1370">IF($BN709&lt;Dzsedb,Asedb*(1-BY709),IF($BN709&lt;(Dzsedb+Dzucb),Aucb4,IF($BN709&lt;(Dzsedb+Dzucb+Dzlcb),Alcb,Amab)))</f>
        <v>0.02</v>
      </c>
      <c r="CW709" s="83">
        <f t="shared" si="1304"/>
        <v>1.7010526987184121E-2</v>
      </c>
      <c r="CX709" s="84">
        <f t="shared" si="1305"/>
        <v>953.43362974387264</v>
      </c>
      <c r="CY709" s="83">
        <f t="shared" ref="CY709:CY772" si="1371">IF($BN709&lt;Dzsedb,IF(CX709&gt;450,0.1,IF(CX709&lt;137,(0.565+((1.88*10^(-3))*CX709)-(7.23*10^(-6))*(CX709^2)),(0.602+((1.31*10^(-3))*CX709)-(5.14*10^(-6))*(CX709^2)))),0)</f>
        <v>0</v>
      </c>
      <c r="CZ709" s="83">
        <f t="shared" si="1306"/>
        <v>2.8477272799869739</v>
      </c>
      <c r="DA709" s="83">
        <f t="shared" ref="DA709:DA772" si="1372">IF($BN709&lt;Dzsedb,IF(CY709&lt;0,(1)*(CZ709^(1-$BY709)),(CY709^$BY709)*(CZ709^(1-$BY709))),CZ709)</f>
        <v>2.8477272799869739</v>
      </c>
      <c r="DB709" s="143">
        <f t="shared" ref="DB709:DB772" si="1373">IF($BN709&lt;Dzsedb,Asedb*(1-BY709),IF($BN709&lt;(Dzsedb+Dzucb),Aucb5,IF($BN709&lt;(Dzsedb+Dzucb+Dzlcb),Alcb,Amab)))</f>
        <v>0.02</v>
      </c>
      <c r="DC709" s="83">
        <f t="shared" si="1307"/>
        <v>1.7011446767326053E-2</v>
      </c>
      <c r="DD709" s="84">
        <f t="shared" si="1308"/>
        <v>953.39738197735232</v>
      </c>
      <c r="DE709" s="86">
        <f t="shared" ref="DE709:DE772" si="1374">IF(AND(BN709&lt;=Dlithb,BN709&gt;(Dzlcb+Dzucb+Dzsedb)),BV709*(1-lambdamab)*fcompmab,IF(AND(BN709&lt;=(Dzlcb+Dzucb+Dzsedb),BN709&gt;(Dzucb+Dzsedb)),BV709*(1-lambdalcb)*fcomplcb,IF(AND(BN709&lt;=(Dzucb+Dzsedb),BN709&gt;Dzsedb),BV709*(1-lambdaucb)*fcompucb,BV709*(1-lambdasedb)*fcompsedb)))</f>
        <v>3676.5703460598975</v>
      </c>
      <c r="DF709" s="86">
        <f t="shared" ref="DF709:DF772" si="1375">IF(AND(BN709&lt;=Dlithb,BN709&gt;(Dzlcb+Dzucb+Dzsedb)),BV709*(1-lambdamab)*fssmab,IF(AND(BN709&lt;=(Dzlcb+Dzucb+Dzsedb),BN709&gt;(Dzucb+Dzsedb)),BV709*(1-lambdalcb)*fsslcb,IF(AND(BN709&lt;=(Dzucb+Dzsedb),BN709&gt;Dzsedb),BV709*(1-lambdaucb)*fssucb,BV709*(1-lambdasedb)*fsssedb)))</f>
        <v>1470.6281384239589</v>
      </c>
      <c r="DG709" s="86">
        <f t="shared" ref="DG709:DG772" si="1376">IF(AND(BN709&lt;=Dlithb,BN709&gt;(Dzlcb+Dzucb+Dzsedb)),BV709*(1-lambdamab)*fextmab,IF(AND(BN709&lt;=(Dzlcb+Dzucb+Dzsedb),BN709&gt;(Dzucb+Dzsedb)),BV709*(1-lambdalcb)*fextlcb,IF(AND(BN709&lt;=(Dzucb+Dzsedb),BN709&gt;Dzsedb),BV709*(1-lambdaucb)*fextucb,BV709*(1-lambdasedb)*fextsedb)))</f>
        <v>919.14258651497437</v>
      </c>
      <c r="DH709" s="86">
        <f t="shared" ref="DH709:DH772" si="1377">((εucb/Apucb)^(1/nucb))*EXP(Epucb/(nucb*Rgas*(DD709+273)))*0.000001</f>
        <v>0.13188049684918068</v>
      </c>
      <c r="DI709" s="86">
        <f t="shared" ref="DI709:DI772" si="1378">((εlcb/Aplcb)^(1/nlcb))*EXP(Eplcb/(nlcb*Rgas*(DD709+273)))*0.000001</f>
        <v>0.1702886580428368</v>
      </c>
      <c r="DJ709" s="86">
        <f t="shared" ref="DJ709:DJ772" si="1379">((εmab/0.00000000000007)^(1/3))*EXP(510/(3*Rgas*(DD709+273)))*0.000001</f>
        <v>4.2213920121263575</v>
      </c>
      <c r="DK709" s="86">
        <f t="shared" ref="DK709:DK772" si="1380">IF(nmab=0,IF(DD709&lt;846.3,σDb*(1-SQRT(-((Rgas*(DD709+273))/EDb)*LN(εmab/ADb)))^2*0.000001,0),σDb*(1-SQRT(-((Rgas*(DD709+273))/EDb)*LN(εmab/ADb)))*0.000001)</f>
        <v>-710.68952738078588</v>
      </c>
      <c r="DL709" s="86">
        <f t="shared" si="1318"/>
        <v>-710.68952738078588</v>
      </c>
      <c r="DM709" s="86">
        <f t="shared" ref="DM709:DM772" si="1381">IF(AND(BN709&lt;=Dlithb,BN709&gt;(Dzlcb+Dzucb+Dzsedb)),DL709,IF(AND(BN709&lt;=(Dzlcb+Dzucb+Dzsedb),BN709&gt;(Dzucb+Dzsedb)),DI709,IF(AND(BN709&lt;=(Dzucb+Dzsedb),BN709&gt;Dzsedb),DH709,0)))</f>
        <v>-710.68952738078588</v>
      </c>
      <c r="DN709" s="85">
        <f t="shared" ref="DN709:DN772" si="1382">IF(DM709&gt;=0,(IF(BN709&gt;Dzsedb,IF(DM709&lt;DE709,DM709,DE709),DE709)),0)</f>
        <v>0</v>
      </c>
      <c r="DO709" s="85">
        <f t="shared" si="1309"/>
        <v>0</v>
      </c>
      <c r="DP709" s="85">
        <f t="shared" ref="DP709:DP772" si="1383">IF(DM709&gt;=0,(IF(BN709&gt;Dzsedb,IF(DM709&lt;DG709,DM709,DG709),DG709)),0)</f>
        <v>0</v>
      </c>
      <c r="DQ709" s="85">
        <f t="shared" si="1310"/>
        <v>0</v>
      </c>
      <c r="DR709" s="85">
        <f t="shared" ref="DR709:DR772" si="1384">IF(DM709&gt;=0,(IF(BN709&gt;Dzsedb,IF(DM709&lt;DF709,DM709,DF709),DF709)),0)</f>
        <v>0</v>
      </c>
      <c r="DS709" s="85">
        <f t="shared" si="1311"/>
        <v>0</v>
      </c>
      <c r="DT709" s="81"/>
      <c r="DU709" s="81"/>
      <c r="DV709" s="81">
        <f t="shared" si="1312"/>
        <v>0</v>
      </c>
      <c r="DW709" s="100"/>
    </row>
    <row r="710" spans="1:127" x14ac:dyDescent="0.2">
      <c r="A710" s="59">
        <f t="shared" ref="A710:A773" si="1385">B710*0.001</f>
        <v>93.999999999999446</v>
      </c>
      <c r="B710" s="44">
        <f t="shared" ref="B710:B773" si="1386">B709+Dlith/1200</f>
        <v>93999.999999999447</v>
      </c>
      <c r="C710" s="52">
        <f t="shared" si="1320"/>
        <v>133.33333333333334</v>
      </c>
      <c r="D710" s="50">
        <f t="shared" si="1321"/>
        <v>4</v>
      </c>
      <c r="E710" s="44">
        <f t="shared" si="1322"/>
        <v>4.13</v>
      </c>
      <c r="F710" s="47">
        <f t="shared" si="1323"/>
        <v>0.02</v>
      </c>
      <c r="G710" s="52">
        <f t="shared" ref="G710:G773" si="1387">G709-0.5*(F710+F709)*(dz)*0.000001</f>
        <v>2.3968891762288815E-2</v>
      </c>
      <c r="H710" s="57">
        <f t="shared" ref="H710:H773" si="1388">H709+(G709*(dz)/E709)-(0.5*F709*0.000001*((dz)^2)/E709)</f>
        <v>828.88006339133722</v>
      </c>
      <c r="I710" s="52">
        <f t="shared" ref="I710:I773" si="1389">IF(B710&lt;Dzsed,I709+1078*9.81*(dz)*0.000001,0)</f>
        <v>0</v>
      </c>
      <c r="J710" s="54">
        <f t="shared" ref="J710:J773" si="1390">IF(AND(B710&lt;=Dlith,B710&gt;(Dzlc+Dzuc+Dzsed)),rhoma*9.81*(dz)+J709*1000000,IF(AND(B710&lt;=(Dzlc+Dzuc+Dzsed),B710&gt;(Dzuc+Dzsed)),rholc*9.81*(dz)+J709*1000000,IF(AND(B710&lt;=(Dzuc+Dzsed),B710&gt;Dzsed),rhouc*9.81*(dz)+J709*1000000,((rhosed*(1-L710))+(1078*L710))*9.81*(dz)+J709*1000000)))*0.000001</f>
        <v>2829.672473261186</v>
      </c>
      <c r="K710" s="46">
        <f t="shared" si="1313"/>
        <v>2829.672473261186</v>
      </c>
      <c r="L710" s="80">
        <f t="shared" si="1324"/>
        <v>0</v>
      </c>
      <c r="M710" s="142">
        <f t="shared" si="1325"/>
        <v>0</v>
      </c>
      <c r="N710" s="60">
        <f t="shared" si="1326"/>
        <v>4.13</v>
      </c>
      <c r="O710" s="53">
        <f t="shared" si="1327"/>
        <v>0</v>
      </c>
      <c r="P710" s="58">
        <f t="shared" ref="P710:P773" si="1391">IF(B710&lt;Dzsed,358*(1.0227*$N710-1.882)*((1/(H710+273))-0.00068)+1.84,IF(B710&lt;Dzsed+Dzuc,E710*(1+c_*J710)/(1+buc*H710),IF(B710&lt;Dzsed+Dzuc+Dzlc,E710*(1+c_*J710)/(1+blc*H710),(E710*(298/(H710+273))^0.5*(1+0.032*K710*0.001)+(0.368*10^-9*(H710+273)^3)))))</f>
        <v>2.8345908230502261</v>
      </c>
      <c r="Q710" s="49">
        <f t="shared" si="1328"/>
        <v>2.8345908230502261</v>
      </c>
      <c r="R710" s="143">
        <f t="shared" si="1329"/>
        <v>0.02</v>
      </c>
      <c r="S710" s="51">
        <f t="shared" ref="S710:S773" si="1392">S709-0.5*(R710+R709)*(dz)*0.000001</f>
        <v>1.8528702263220453E-2</v>
      </c>
      <c r="T710" s="57">
        <f t="shared" ref="T710:T773" si="1393">T709+(S709*(dz)/Q709)-(0.5*R709*0.000001*((dz)^2)/Q709)</f>
        <v>854.76388799455151</v>
      </c>
      <c r="U710" s="53">
        <f t="shared" si="1330"/>
        <v>0</v>
      </c>
      <c r="V710" s="58">
        <f t="shared" ref="V710:V773" si="1394">IF($B710&lt;Dzsed,358*(1.0227*$N710-1.882)*((1/(T710+273))-0.00068)+1.84,IF($B710&lt;Dzsed+Dzuc,$E710*(1+c_*$J710)/(1+buc*T710),IF($B710&lt;Dzsed+Dzuc+Dzlc,$E710*(1+c_*$J710)/(1+blc*T710),($E710*(298/(T710+273))^0.5*(1+0.032*$K710*0.001)+(0.368*10^-9*(T710+273)^3)))))</f>
        <v>2.8430719061078795</v>
      </c>
      <c r="W710" s="49">
        <f t="shared" si="1331"/>
        <v>2.8430719061078795</v>
      </c>
      <c r="X710" s="143">
        <f t="shared" si="1332"/>
        <v>0.02</v>
      </c>
      <c r="Y710" s="51">
        <f t="shared" ref="Y710:Y773" si="1395">Y709-0.5*(X710+X709)*(dz)*0.000001</f>
        <v>1.79338804819647E-2</v>
      </c>
      <c r="Z710" s="57">
        <f t="shared" ref="Z710:Z773" si="1396">Z709+(Y709*(dz)/W709)-(0.5*X709*0.000001*((dz)^2)/W709)</f>
        <v>835.98244767070594</v>
      </c>
      <c r="AA710" s="53">
        <f t="shared" si="1333"/>
        <v>0</v>
      </c>
      <c r="AB710" s="58">
        <f t="shared" ref="AB710:AB773" si="1397">IF($B710&lt;Dzsed,358*(1.0227*$N710-1.882)*((1/(Z710+273))-0.00068)+1.84,IF($B710&lt;Dzsed+Dzuc,$E710*(1+c_*$J710)/(1+buc*Z710),IF($B710&lt;Dzsed+Dzuc+Dzlc,$E710*(1+c_*$J710)/(1+blc*Z710),($E710*(298/(Z710+273))^0.5*(1+0.032*$K710*0.001)+(0.368*10^-9*(Z710+273)^3)))))</f>
        <v>2.8366599537426493</v>
      </c>
      <c r="AC710" s="49">
        <f t="shared" si="1334"/>
        <v>2.8366599537426493</v>
      </c>
      <c r="AD710" s="143">
        <f t="shared" si="1335"/>
        <v>0.02</v>
      </c>
      <c r="AE710" s="49">
        <f t="shared" si="1314"/>
        <v>1.78811906331157E-2</v>
      </c>
      <c r="AF710" s="57">
        <f t="shared" ref="AF710:AF773" si="1398">AF709+(AE709*(dz)/AC709)-(0.5*AD709*0.000001*((dz)^2)/AC709)</f>
        <v>832.81240537650353</v>
      </c>
      <c r="AG710" s="53">
        <f t="shared" si="1336"/>
        <v>0</v>
      </c>
      <c r="AH710" s="58">
        <f t="shared" ref="AH710:AH773" si="1399">IF($B710&lt;Dzsed,358*(1.0227*$N710-1.882)*((1/(AF710+273))-0.00068)+1.84,IF($B710&lt;Dzsed+Dzuc,$E710*(1+c_*$J710)/(1+buc*AF710),IF($B710&lt;Dzsed+Dzuc+Dzlc,$E710*(1+c_*$J710)/(1+blc*AF710),($E710*(298/(AF710+273))^0.5*(1+0.032*$K710*0.001)+(0.368*10^-9*(AF710+273)^3)))))</f>
        <v>2.835712270228941</v>
      </c>
      <c r="AI710" s="49">
        <f t="shared" si="1337"/>
        <v>2.835712270228941</v>
      </c>
      <c r="AJ710" s="143">
        <f t="shared" si="1338"/>
        <v>0.02</v>
      </c>
      <c r="AK710" s="51">
        <f t="shared" ref="AK710:AK773" si="1400">AK709-0.5*(AJ710+AJ709)*(dz)*0.000001</f>
        <v>1.7881748957977103E-2</v>
      </c>
      <c r="AL710" s="57">
        <f t="shared" ref="AL710:AL773" si="1401">AL709+(AK709*(dz)/AI709)-(0.5*AJ709*0.000001*((dz)^2)/AI709)</f>
        <v>832.49761307662322</v>
      </c>
      <c r="AM710" s="53">
        <f t="shared" si="1339"/>
        <v>0</v>
      </c>
      <c r="AN710" s="58">
        <f t="shared" ref="AN710:AN773" si="1402">IF($B710&lt;Dzsed,358*(1.0227*$N710-1.882)*((1/(AL710+273))-0.00068)+1.84,IF($B710&lt;Dzsed+Dzuc,$E710*(1+c_*$J710)/(1+buc*AL710),IF($B710&lt;Dzsed+Dzuc+Dzlc,$E710*(1+c_*$J710)/(1+blc*AL710),($E710*(298/(AL710+273))^0.5*(1+0.032*$K710*0.001)+(0.368*10^-9*(AL710+273)^3)))))</f>
        <v>2.8356202884031312</v>
      </c>
      <c r="AO710" s="49">
        <f t="shared" si="1340"/>
        <v>2.8356202884031312</v>
      </c>
      <c r="AP710" s="143">
        <f t="shared" si="1341"/>
        <v>0.02</v>
      </c>
      <c r="AQ710" s="51">
        <f t="shared" ref="AQ710:AQ773" si="1403">AQ709-0.5*(AP710+AP709)*(dz)*0.000001</f>
        <v>1.7882044607709299E-2</v>
      </c>
      <c r="AR710" s="57">
        <f t="shared" ref="AR710:AR773" si="1404">AR709+(AQ709*(dz)/AO709)-(0.5*AP709*0.000001*((dz)^2)/AO709)</f>
        <v>832.4704829425109</v>
      </c>
      <c r="AS710" s="44">
        <f t="shared" si="1342"/>
        <v>5093.4104518701342</v>
      </c>
      <c r="AT710" s="44">
        <f t="shared" si="1343"/>
        <v>2037.3641807480537</v>
      </c>
      <c r="AU710" s="44">
        <f t="shared" si="1344"/>
        <v>1273.3526129675336</v>
      </c>
      <c r="AV710" s="47">
        <f t="shared" si="1345"/>
        <v>0.7000065719251366</v>
      </c>
      <c r="AW710" s="47">
        <f t="shared" si="1346"/>
        <v>2.8035069612009464</v>
      </c>
      <c r="AX710" s="86">
        <f t="shared" si="1347"/>
        <v>26.151061337798229</v>
      </c>
      <c r="AY710" s="86">
        <f t="shared" si="1348"/>
        <v>0.57536764929093942</v>
      </c>
      <c r="AZ710" s="10">
        <f t="shared" ref="AZ710:AZ773" si="1405">MIN(AX710:AY710)</f>
        <v>0.57536764929093942</v>
      </c>
      <c r="BA710" s="44">
        <f t="shared" si="1349"/>
        <v>0.57536764929093942</v>
      </c>
      <c r="BB710" s="9">
        <f t="shared" si="1350"/>
        <v>0.57536764929093942</v>
      </c>
      <c r="BC710" s="45">
        <f t="shared" si="1319"/>
        <v>76.715686572125264</v>
      </c>
      <c r="BD710" s="9">
        <f t="shared" si="1351"/>
        <v>0.57536764929093942</v>
      </c>
      <c r="BE710" s="45">
        <f t="shared" si="1315"/>
        <v>76.715686572125264</v>
      </c>
      <c r="BF710" s="9">
        <f t="shared" si="1352"/>
        <v>0.57536764929093942</v>
      </c>
      <c r="BG710" s="45">
        <f t="shared" si="1316"/>
        <v>76.715686572125264</v>
      </c>
      <c r="BH710" s="58"/>
      <c r="BI710" s="58"/>
      <c r="BJ710" s="58">
        <f t="shared" ref="BJ710:BJ773" si="1406">BB710*-1</f>
        <v>-0.57536764929093942</v>
      </c>
      <c r="BK710" s="97"/>
      <c r="BL710" s="44"/>
      <c r="BM710" s="82">
        <f t="shared" ref="BM710:BM773" si="1407">BN710*0.001</f>
        <v>70.5</v>
      </c>
      <c r="BN710" s="86">
        <f t="shared" ref="BN710:BN773" si="1408">BN709+Dlithb/1200</f>
        <v>70500</v>
      </c>
      <c r="BO710" s="86">
        <f t="shared" ref="BO710:BO773" si="1409">Dlithb/1200</f>
        <v>100</v>
      </c>
      <c r="BP710" s="84">
        <f t="shared" si="1353"/>
        <v>4</v>
      </c>
      <c r="BQ710" s="84">
        <f t="shared" si="1354"/>
        <v>4.13</v>
      </c>
      <c r="BR710" s="84">
        <f t="shared" si="1355"/>
        <v>0.02</v>
      </c>
      <c r="BS710" s="84">
        <f t="shared" ref="BS710:BS773" si="1410">BS709-0.5*(BR710+BR709)*(dzb)*0.000001</f>
        <v>3.183594307493768E-2</v>
      </c>
      <c r="BT710" s="84">
        <f t="shared" ref="BT710:BT773" si="1411">BT709+(BS709*(dzb)/BQ709)-(0.5*BR709*0.000001*((dzb)^2)/BQ709)</f>
        <v>1055.2594902291635</v>
      </c>
      <c r="BU710" s="84">
        <f t="shared" ref="BU710:BU773" si="1412">IF(BN710&lt;Dzsedb,BU709+1078*9.81*(dzb)*0.000001,0)</f>
        <v>0</v>
      </c>
      <c r="BV710" s="83">
        <f t="shared" ref="BV710:BV773" si="1413">IF(AND(BN710&lt;=Dlithb,BN710&gt;(Dzlcb+Dzucb+Dzsedb)),rhomab*9.81*(dzb)+BV709*1000000,IF(AND(BN710&lt;=(Dzlcb+Dzucb+Dzsedb),BN710&gt;(Dzucb+Dzsedb)),rholcb*9.81*(dzb)+BV709*1000000,IF(AND(BN710&lt;=(Dzucb+Dzsedb),BN710&gt;Dzsedb),rhoucb*9.81*(dzb)+BV709*1000000,((rhosedb*(1-BX710))+(1078*BX710))*9.81*(dzb)+BV709*1000000)))*0.000001</f>
        <v>2045.7763811443876</v>
      </c>
      <c r="BW710" s="81">
        <f t="shared" si="1317"/>
        <v>2045.7763811443876</v>
      </c>
      <c r="BX710" s="83">
        <f t="shared" si="1356"/>
        <v>0</v>
      </c>
      <c r="BY710" s="141">
        <f t="shared" si="1357"/>
        <v>0</v>
      </c>
      <c r="BZ710" s="83">
        <f t="shared" si="1358"/>
        <v>4.13</v>
      </c>
      <c r="CA710" s="83">
        <f t="shared" si="1359"/>
        <v>0</v>
      </c>
      <c r="CB710" s="83">
        <f t="shared" ref="CB710:CB773" si="1414">IF(BN710&lt;Dzsed,358*(1.0227*$BZ710-1.882)*((1/(BT710+273))-0.00068)+1.84,IF(BN710&lt;Dzsedb+Dzucb,BQ710*(1+c_b*BV710)/(1+bucb*BT710),IF(BN710&lt;Dzsedb+Dzucb+Dzlcb,BQ710*(1+c_b*BV710)/(1+blcb*BT710),(BQ710*(298/(BT710+273))^0.5*(1+0.032*BW710*0.001)+(0.368*10^-9*(BT710+273)^3)))))</f>
        <v>2.9466548396112953</v>
      </c>
      <c r="CC710" s="83">
        <f t="shared" si="1360"/>
        <v>2.9466548396112953</v>
      </c>
      <c r="CD710" s="143">
        <f t="shared" si="1361"/>
        <v>0.02</v>
      </c>
      <c r="CE710" s="83">
        <f t="shared" ref="CE710:CE773" si="1415">CE709-0.5*(CD710+CD709)*(dzb)*0.000001</f>
        <v>1.7628523213570033E-2</v>
      </c>
      <c r="CF710" s="84">
        <f t="shared" ref="CF710:CF773" si="1416">CF709+(CE709*(dzb)/CC709)-(0.5*CD709*0.000001*((dzb)^2)/CC709)</f>
        <v>1028.7535787026761</v>
      </c>
      <c r="CG710" s="83">
        <f t="shared" si="1362"/>
        <v>0</v>
      </c>
      <c r="CH710" s="83">
        <f t="shared" ref="CH710:CH773" si="1417">IF($BN710&lt;Dzsedb,358*(1.0227*$BZ710-1.882)*((1/(CF710+273))-0.00068)+1.84,IF($BN710&lt;Dzsedb+Dzucb,$BQ710*(1+c_b*$BV710)/(1+bucb*CF710),IF($BN710&lt;Dzsedb+Dzucb+Dzlcb,$BQ710*(1+c_b*$BV710)/(1+blcb*CF710),($BQ710*(298/(CF710+273))^0.5*(1+0.032*$BW710*0.001)+(0.368*10^-9*(CF710+273)^3)))))</f>
        <v>2.9171639278774708</v>
      </c>
      <c r="CI710" s="83">
        <f t="shared" si="1363"/>
        <v>2.9171639278774708</v>
      </c>
      <c r="CJ710" s="143">
        <f t="shared" si="1364"/>
        <v>0.02</v>
      </c>
      <c r="CK710" s="83">
        <f t="shared" ref="CK710:CK773" si="1418">CK709-0.5*(CJ710+CJ709)*(dzb)*0.000001</f>
        <v>1.6820910799758761E-2</v>
      </c>
      <c r="CL710" s="84">
        <f t="shared" ref="CL710:CL773" si="1419">CL709+(CK709*(dzb)/CI709)-(0.5*CJ709*0.000001*((dzb)^2)/CI709)</f>
        <v>965.70935480045296</v>
      </c>
      <c r="CM710" s="83">
        <f t="shared" si="1365"/>
        <v>0</v>
      </c>
      <c r="CN710" s="83">
        <f t="shared" ref="CN710:CN773" si="1420">IF($BN710&lt;Dzsedb,358*(1.0227*$BZ710-1.882)*((1/(CL710+273))-0.00068)+1.84,IF($BN710&lt;Dzsedb+Dzucb,$BQ710*(1+c_b*$BV710)/(1+bucb*CL710),IF($BN710&lt;Dzsedb+Dzucb+Dzlcb,$BQ710*(1+c_b*$BV710)/(1+blcb*CL710),($BQ710*(298/(CL710+273))^0.5*(1+0.032*$BW710*0.001)+(0.368*10^-9*(CL710+273)^3)))))</f>
        <v>2.8577529473586534</v>
      </c>
      <c r="CO710" s="83">
        <f t="shared" si="1366"/>
        <v>2.8577529473586534</v>
      </c>
      <c r="CP710" s="143">
        <f t="shared" si="1367"/>
        <v>0.02</v>
      </c>
      <c r="CQ710" s="83">
        <f t="shared" ref="CQ710:CQ773" si="1421">CQ709-0.5*(CP710+CP709)*(dzb)*0.000001</f>
        <v>1.6980564504284059E-2</v>
      </c>
      <c r="CR710" s="84">
        <f t="shared" ref="CR710:CR773" si="1422">CR709+(CQ709*(dzb)/CO709)-(0.5*CP709*0.000001*((dzb)^2)/CO709)</f>
        <v>954.98879894222227</v>
      </c>
      <c r="CS710" s="83">
        <f t="shared" si="1368"/>
        <v>0</v>
      </c>
      <c r="CT710" s="83">
        <f t="shared" ref="CT710:CT773" si="1423">IF($BN710&lt;Dzsedb,358*(1.0227*$BZ710-1.882)*((1/(CR710+273))-0.00068)+1.84,IF($BN710&lt;Dzsedb+Dzucb,$BQ710*(1+c_b*$BV710)/(1+bucb*CR710),IF($BN710&lt;Dzsedb+Dzucb+Dzlcb,$BQ710*(1+c_b*$BV710)/(1+blcb*CR710),($BQ710*(298/(CR710+273))^0.5*(1+0.032*$BW710*0.001)+(0.368*10^-9*(CR710+273)^3)))))</f>
        <v>2.8491499849391473</v>
      </c>
      <c r="CU710" s="83">
        <f t="shared" si="1369"/>
        <v>2.8491499849391473</v>
      </c>
      <c r="CV710" s="143">
        <f t="shared" si="1370"/>
        <v>0.02</v>
      </c>
      <c r="CW710" s="83">
        <f t="shared" ref="CW710:CW773" si="1424">CW709-0.5*(CV710+CV709)*(dzb)*0.000001</f>
        <v>1.7008526987184122E-2</v>
      </c>
      <c r="CX710" s="84">
        <f t="shared" ref="CX710:CX773" si="1425">CX709+(CW709*(dzb)/CU709)-(0.5*CV709*0.000001*((dzb)^2)/CU709)</f>
        <v>954.03077478807427</v>
      </c>
      <c r="CY710" s="83">
        <f t="shared" si="1371"/>
        <v>0</v>
      </c>
      <c r="CZ710" s="83">
        <f t="shared" ref="CZ710:CZ773" si="1426">IF($BN710&lt;Dzsedb,358*(1.0227*$BZ710-1.882)*((1/(CX710+273))-0.00068)+1.84,IF($BN710&lt;Dzsedb+Dzucb,$BQ710*(1+c_b*$BV710)/(1+bucb*CX710),IF($BN710&lt;Dzsedb+Dzucb+Dzlcb,$BQ710*(1+c_b*$BV710)/(1+blcb*CX710),($BQ710*(298/(CX710+273))^0.5*(1+0.032*$BW710*0.001)+(0.368*10^-9*(CX710+273)^3)))))</f>
        <v>2.8484023957795666</v>
      </c>
      <c r="DA710" s="83">
        <f t="shared" si="1372"/>
        <v>2.8484023957795666</v>
      </c>
      <c r="DB710" s="143">
        <f t="shared" si="1373"/>
        <v>0.02</v>
      </c>
      <c r="DC710" s="83">
        <f t="shared" ref="DC710:DC773" si="1427">DC709-0.5*(DB710+DB709)*(dzb)*0.000001</f>
        <v>1.7009446767326054E-2</v>
      </c>
      <c r="DD710" s="84">
        <f t="shared" ref="DD710:DD773" si="1428">DD709+(DC709*(dzb)/DA709)-(0.5*DB709*0.000001*((dzb)^2)/DA709)</f>
        <v>953.99471610014109</v>
      </c>
      <c r="DE710" s="86">
        <f t="shared" si="1374"/>
        <v>3682.3974860598973</v>
      </c>
      <c r="DF710" s="86">
        <f t="shared" si="1375"/>
        <v>1472.958994423959</v>
      </c>
      <c r="DG710" s="86">
        <f t="shared" si="1376"/>
        <v>920.59937151497434</v>
      </c>
      <c r="DH710" s="86">
        <f t="shared" si="1377"/>
        <v>0.13157067282615778</v>
      </c>
      <c r="DI710" s="86">
        <f t="shared" si="1378"/>
        <v>0.16955453913181473</v>
      </c>
      <c r="DJ710" s="86">
        <f t="shared" si="1379"/>
        <v>4.1872685864165042</v>
      </c>
      <c r="DK710" s="86">
        <f t="shared" si="1380"/>
        <v>-712.93235236294879</v>
      </c>
      <c r="DL710" s="86">
        <f t="shared" si="1318"/>
        <v>-712.93235236294879</v>
      </c>
      <c r="DM710" s="86">
        <f t="shared" si="1381"/>
        <v>-712.93235236294879</v>
      </c>
      <c r="DN710" s="85">
        <f t="shared" si="1382"/>
        <v>0</v>
      </c>
      <c r="DO710" s="85">
        <f t="shared" ref="DO710:DO773" si="1429">DN710*$BN$6</f>
        <v>0</v>
      </c>
      <c r="DP710" s="85">
        <f t="shared" si="1383"/>
        <v>0</v>
      </c>
      <c r="DQ710" s="85">
        <f t="shared" ref="DQ710:DQ773" si="1430">DP710*$BN$6</f>
        <v>0</v>
      </c>
      <c r="DR710" s="85">
        <f t="shared" si="1384"/>
        <v>0</v>
      </c>
      <c r="DS710" s="85">
        <f t="shared" ref="DS710:DS773" si="1431">DR710*$BN$6</f>
        <v>0</v>
      </c>
      <c r="DT710" s="81"/>
      <c r="DU710" s="81"/>
      <c r="DV710" s="81">
        <f t="shared" ref="DV710:DV773" si="1432">DN710*-1</f>
        <v>0</v>
      </c>
      <c r="DW710" s="100"/>
    </row>
    <row r="711" spans="1:127" x14ac:dyDescent="0.2">
      <c r="A711" s="59">
        <f t="shared" si="1385"/>
        <v>94.133333333332772</v>
      </c>
      <c r="B711" s="44">
        <f t="shared" si="1386"/>
        <v>94133.333333332776</v>
      </c>
      <c r="C711" s="52">
        <f t="shared" si="1320"/>
        <v>133.33333333333334</v>
      </c>
      <c r="D711" s="50">
        <f t="shared" si="1321"/>
        <v>4</v>
      </c>
      <c r="E711" s="44">
        <f t="shared" si="1322"/>
        <v>4.13</v>
      </c>
      <c r="F711" s="47">
        <f t="shared" si="1323"/>
        <v>0.02</v>
      </c>
      <c r="G711" s="52">
        <f t="shared" si="1387"/>
        <v>2.3966225095622146E-2</v>
      </c>
      <c r="H711" s="57">
        <f t="shared" si="1388"/>
        <v>829.6538344463479</v>
      </c>
      <c r="I711" s="52">
        <f t="shared" si="1389"/>
        <v>0</v>
      </c>
      <c r="J711" s="54">
        <f t="shared" si="1390"/>
        <v>2833.9888732611862</v>
      </c>
      <c r="K711" s="46">
        <f t="shared" ref="K711:K774" si="1433">J711-I711</f>
        <v>2833.9888732611862</v>
      </c>
      <c r="L711" s="80">
        <f t="shared" si="1324"/>
        <v>0</v>
      </c>
      <c r="M711" s="142">
        <f t="shared" si="1325"/>
        <v>0</v>
      </c>
      <c r="N711" s="60">
        <f t="shared" si="1326"/>
        <v>4.13</v>
      </c>
      <c r="O711" s="53">
        <f t="shared" si="1327"/>
        <v>0</v>
      </c>
      <c r="P711" s="58">
        <f t="shared" si="1391"/>
        <v>2.8351033106805232</v>
      </c>
      <c r="Q711" s="49">
        <f t="shared" si="1328"/>
        <v>2.8351033106805232</v>
      </c>
      <c r="R711" s="143">
        <f t="shared" si="1329"/>
        <v>0.02</v>
      </c>
      <c r="S711" s="51">
        <f t="shared" si="1392"/>
        <v>1.8526035596553785E-2</v>
      </c>
      <c r="T711" s="57">
        <f t="shared" si="1393"/>
        <v>855.63537739514868</v>
      </c>
      <c r="U711" s="53">
        <f t="shared" si="1330"/>
        <v>0</v>
      </c>
      <c r="V711" s="58">
        <f t="shared" si="1394"/>
        <v>2.8436956165025111</v>
      </c>
      <c r="W711" s="49">
        <f t="shared" si="1331"/>
        <v>2.8436956165025111</v>
      </c>
      <c r="X711" s="143">
        <f t="shared" si="1332"/>
        <v>0.02</v>
      </c>
      <c r="Y711" s="51">
        <f t="shared" si="1395"/>
        <v>1.7931213815298032E-2</v>
      </c>
      <c r="Z711" s="57">
        <f t="shared" si="1396"/>
        <v>836.82344162564164</v>
      </c>
      <c r="AA711" s="53">
        <f t="shared" si="1333"/>
        <v>0</v>
      </c>
      <c r="AB711" s="58">
        <f t="shared" si="1397"/>
        <v>2.8372135003794536</v>
      </c>
      <c r="AC711" s="49">
        <f t="shared" si="1334"/>
        <v>2.8372135003794536</v>
      </c>
      <c r="AD711" s="143">
        <f t="shared" si="1335"/>
        <v>0.02</v>
      </c>
      <c r="AE711" s="49">
        <f t="shared" ref="AE711:AE774" si="1434">AE710-0.5*(AD711+AD710)*($B711-$B710)*0.000001</f>
        <v>1.7878523966449032E-2</v>
      </c>
      <c r="AF711" s="57">
        <f t="shared" si="1398"/>
        <v>833.65282368965336</v>
      </c>
      <c r="AG711" s="53">
        <f t="shared" si="1336"/>
        <v>0</v>
      </c>
      <c r="AH711" s="58">
        <f t="shared" si="1399"/>
        <v>2.8362557425565673</v>
      </c>
      <c r="AI711" s="49">
        <f t="shared" si="1337"/>
        <v>2.8362557425565673</v>
      </c>
      <c r="AJ711" s="143">
        <f t="shared" si="1338"/>
        <v>0.02</v>
      </c>
      <c r="AK711" s="51">
        <f t="shared" si="1400"/>
        <v>1.7879082291310435E-2</v>
      </c>
      <c r="AL711" s="57">
        <f t="shared" si="1401"/>
        <v>833.33833850622636</v>
      </c>
      <c r="AM711" s="53">
        <f t="shared" si="1339"/>
        <v>0</v>
      </c>
      <c r="AN711" s="58">
        <f t="shared" si="1402"/>
        <v>2.8361628680874529</v>
      </c>
      <c r="AO711" s="49">
        <f t="shared" si="1340"/>
        <v>2.8361628680874529</v>
      </c>
      <c r="AP711" s="143">
        <f t="shared" si="1341"/>
        <v>0.02</v>
      </c>
      <c r="AQ711" s="51">
        <f t="shared" si="1403"/>
        <v>1.7879377941042631E-2</v>
      </c>
      <c r="AR711" s="57">
        <f t="shared" si="1404"/>
        <v>833.3112495452657</v>
      </c>
      <c r="AS711" s="44">
        <f t="shared" si="1342"/>
        <v>5101.179971870135</v>
      </c>
      <c r="AT711" s="44">
        <f t="shared" si="1343"/>
        <v>2040.4719887480537</v>
      </c>
      <c r="AU711" s="44">
        <f t="shared" si="1344"/>
        <v>1275.2949929675337</v>
      </c>
      <c r="AV711" s="47">
        <f t="shared" si="1345"/>
        <v>0.69675190647658714</v>
      </c>
      <c r="AW711" s="47">
        <f t="shared" si="1346"/>
        <v>2.7790541806528055</v>
      </c>
      <c r="AX711" s="86">
        <f t="shared" si="1347"/>
        <v>25.786049977803241</v>
      </c>
      <c r="AY711" s="86">
        <f t="shared" si="1348"/>
        <v>0.50730452341505994</v>
      </c>
      <c r="AZ711" s="10">
        <f t="shared" si="1405"/>
        <v>0.50730452341505994</v>
      </c>
      <c r="BA711" s="44">
        <f t="shared" si="1349"/>
        <v>0.50730452341505994</v>
      </c>
      <c r="BB711" s="9">
        <f t="shared" si="1350"/>
        <v>0.50730452341505994</v>
      </c>
      <c r="BC711" s="45">
        <f t="shared" si="1319"/>
        <v>67.640603122008002</v>
      </c>
      <c r="BD711" s="9">
        <f t="shared" si="1351"/>
        <v>0.50730452341505994</v>
      </c>
      <c r="BE711" s="45">
        <f t="shared" ref="BE711:BE774" si="1435">BD711*$B$6</f>
        <v>67.640603122008002</v>
      </c>
      <c r="BF711" s="9">
        <f t="shared" si="1352"/>
        <v>0.50730452341505994</v>
      </c>
      <c r="BG711" s="45">
        <f t="shared" ref="BG711:BG774" si="1436">BF711*$B$6</f>
        <v>67.640603122008002</v>
      </c>
      <c r="BH711" s="58"/>
      <c r="BI711" s="58"/>
      <c r="BJ711" s="58">
        <f t="shared" si="1406"/>
        <v>-0.50730452341505994</v>
      </c>
      <c r="BK711" s="97"/>
      <c r="BL711" s="44"/>
      <c r="BM711" s="82">
        <f t="shared" si="1407"/>
        <v>70.600000000000009</v>
      </c>
      <c r="BN711" s="86">
        <f t="shared" si="1408"/>
        <v>70600</v>
      </c>
      <c r="BO711" s="86">
        <f t="shared" si="1409"/>
        <v>100</v>
      </c>
      <c r="BP711" s="84">
        <f t="shared" si="1353"/>
        <v>4</v>
      </c>
      <c r="BQ711" s="84">
        <f t="shared" si="1354"/>
        <v>4.13</v>
      </c>
      <c r="BR711" s="84">
        <f t="shared" si="1355"/>
        <v>0.02</v>
      </c>
      <c r="BS711" s="84">
        <f t="shared" si="1410"/>
        <v>3.1833943074937678E-2</v>
      </c>
      <c r="BT711" s="84">
        <f t="shared" si="1411"/>
        <v>1056.0303120953847</v>
      </c>
      <c r="BU711" s="84">
        <f t="shared" si="1412"/>
        <v>0</v>
      </c>
      <c r="BV711" s="83">
        <f t="shared" si="1413"/>
        <v>2049.0136811443876</v>
      </c>
      <c r="BW711" s="81">
        <f t="shared" ref="BW711:BW774" si="1437">BV711-BU711</f>
        <v>2049.0136811443876</v>
      </c>
      <c r="BX711" s="83">
        <f t="shared" si="1356"/>
        <v>0</v>
      </c>
      <c r="BY711" s="141">
        <f t="shared" si="1357"/>
        <v>0</v>
      </c>
      <c r="BZ711" s="83">
        <f t="shared" si="1358"/>
        <v>4.13</v>
      </c>
      <c r="CA711" s="83">
        <f t="shared" si="1359"/>
        <v>0</v>
      </c>
      <c r="CB711" s="83">
        <f t="shared" si="1414"/>
        <v>2.947755161684642</v>
      </c>
      <c r="CC711" s="83">
        <f t="shared" si="1360"/>
        <v>2.947755161684642</v>
      </c>
      <c r="CD711" s="143">
        <f t="shared" si="1361"/>
        <v>0.02</v>
      </c>
      <c r="CE711" s="83">
        <f t="shared" si="1415"/>
        <v>1.7626523213570035E-2</v>
      </c>
      <c r="CF711" s="84">
        <f t="shared" si="1416"/>
        <v>1029.3518002173446</v>
      </c>
      <c r="CG711" s="83">
        <f t="shared" si="1362"/>
        <v>0</v>
      </c>
      <c r="CH711" s="83">
        <f t="shared" si="1417"/>
        <v>2.9180046501125196</v>
      </c>
      <c r="CI711" s="83">
        <f t="shared" si="1363"/>
        <v>2.9180046501125196</v>
      </c>
      <c r="CJ711" s="143">
        <f t="shared" si="1364"/>
        <v>0.02</v>
      </c>
      <c r="CK711" s="83">
        <f t="shared" si="1418"/>
        <v>1.6818910799758762E-2</v>
      </c>
      <c r="CL711" s="84">
        <f t="shared" si="1419"/>
        <v>966.28593915483293</v>
      </c>
      <c r="CM711" s="83">
        <f t="shared" si="1365"/>
        <v>0</v>
      </c>
      <c r="CN711" s="83">
        <f t="shared" si="1420"/>
        <v>2.8584377839479767</v>
      </c>
      <c r="CO711" s="83">
        <f t="shared" si="1366"/>
        <v>2.8584377839479767</v>
      </c>
      <c r="CP711" s="143">
        <f t="shared" si="1367"/>
        <v>0.02</v>
      </c>
      <c r="CQ711" s="83">
        <f t="shared" si="1421"/>
        <v>1.697856450428406E-2</v>
      </c>
      <c r="CR711" s="84">
        <f t="shared" si="1422"/>
        <v>955.58295682840264</v>
      </c>
      <c r="CS711" s="83">
        <f t="shared" si="1368"/>
        <v>0</v>
      </c>
      <c r="CT711" s="83">
        <f t="shared" si="1423"/>
        <v>2.8498260921868788</v>
      </c>
      <c r="CU711" s="83">
        <f t="shared" si="1369"/>
        <v>2.8498260921868788</v>
      </c>
      <c r="CV711" s="143">
        <f t="shared" si="1370"/>
        <v>0.02</v>
      </c>
      <c r="CW711" s="83">
        <f t="shared" si="1424"/>
        <v>1.7006526987184124E-2</v>
      </c>
      <c r="CX711" s="84">
        <f t="shared" si="1425"/>
        <v>954.62770815687156</v>
      </c>
      <c r="CY711" s="83">
        <f t="shared" si="1371"/>
        <v>0</v>
      </c>
      <c r="CZ711" s="83">
        <f t="shared" si="1426"/>
        <v>2.8490785949828807</v>
      </c>
      <c r="DA711" s="83">
        <f t="shared" si="1372"/>
        <v>2.8490785949828807</v>
      </c>
      <c r="DB711" s="143">
        <f t="shared" si="1373"/>
        <v>0.02</v>
      </c>
      <c r="DC711" s="83">
        <f t="shared" si="1427"/>
        <v>1.7007446767326056E-2</v>
      </c>
      <c r="DD711" s="84">
        <f t="shared" si="1428"/>
        <v>954.59183843062806</v>
      </c>
      <c r="DE711" s="86">
        <f t="shared" si="1374"/>
        <v>3688.2246260598977</v>
      </c>
      <c r="DF711" s="86">
        <f t="shared" si="1375"/>
        <v>1475.289850423959</v>
      </c>
      <c r="DG711" s="86">
        <f t="shared" si="1376"/>
        <v>922.05615651497442</v>
      </c>
      <c r="DH711" s="86">
        <f t="shared" si="1377"/>
        <v>0.13126198642470763</v>
      </c>
      <c r="DI711" s="86">
        <f t="shared" si="1378"/>
        <v>0.16882455307628177</v>
      </c>
      <c r="DJ711" s="86">
        <f t="shared" si="1379"/>
        <v>4.1534657373913433</v>
      </c>
      <c r="DK711" s="86">
        <f t="shared" si="1380"/>
        <v>-715.17383654619607</v>
      </c>
      <c r="DL711" s="86">
        <f t="shared" ref="DL711:DL774" si="1438">MIN(DJ711:DK711)</f>
        <v>-715.17383654619607</v>
      </c>
      <c r="DM711" s="86">
        <f t="shared" si="1381"/>
        <v>-715.17383654619607</v>
      </c>
      <c r="DN711" s="85">
        <f t="shared" si="1382"/>
        <v>0</v>
      </c>
      <c r="DO711" s="85">
        <f t="shared" si="1429"/>
        <v>0</v>
      </c>
      <c r="DP711" s="85">
        <f t="shared" si="1383"/>
        <v>0</v>
      </c>
      <c r="DQ711" s="85">
        <f t="shared" si="1430"/>
        <v>0</v>
      </c>
      <c r="DR711" s="85">
        <f t="shared" si="1384"/>
        <v>0</v>
      </c>
      <c r="DS711" s="85">
        <f t="shared" si="1431"/>
        <v>0</v>
      </c>
      <c r="DT711" s="81"/>
      <c r="DU711" s="81"/>
      <c r="DV711" s="81">
        <f t="shared" si="1432"/>
        <v>0</v>
      </c>
      <c r="DW711" s="100"/>
    </row>
    <row r="712" spans="1:127" x14ac:dyDescent="0.2">
      <c r="A712" s="59">
        <f t="shared" si="1385"/>
        <v>94.266666666666111</v>
      </c>
      <c r="B712" s="44">
        <f t="shared" si="1386"/>
        <v>94266.666666666104</v>
      </c>
      <c r="C712" s="52">
        <f t="shared" si="1320"/>
        <v>133.33333333333334</v>
      </c>
      <c r="D712" s="50">
        <f t="shared" si="1321"/>
        <v>4</v>
      </c>
      <c r="E712" s="44">
        <f t="shared" si="1322"/>
        <v>4.13</v>
      </c>
      <c r="F712" s="47">
        <f t="shared" si="1323"/>
        <v>0.02</v>
      </c>
      <c r="G712" s="52">
        <f t="shared" si="1387"/>
        <v>2.3963558428955478E-2</v>
      </c>
      <c r="H712" s="57">
        <f t="shared" si="1388"/>
        <v>830.42751941042502</v>
      </c>
      <c r="I712" s="52">
        <f t="shared" si="1389"/>
        <v>0</v>
      </c>
      <c r="J712" s="54">
        <f t="shared" si="1390"/>
        <v>2838.3052732611859</v>
      </c>
      <c r="K712" s="46">
        <f t="shared" si="1433"/>
        <v>2838.3052732611859</v>
      </c>
      <c r="L712" s="80">
        <f t="shared" si="1324"/>
        <v>0</v>
      </c>
      <c r="M712" s="142">
        <f t="shared" si="1325"/>
        <v>0</v>
      </c>
      <c r="N712" s="60">
        <f t="shared" si="1326"/>
        <v>4.13</v>
      </c>
      <c r="O712" s="53">
        <f t="shared" si="1327"/>
        <v>0</v>
      </c>
      <c r="P712" s="58">
        <f t="shared" si="1391"/>
        <v>2.8356178883619823</v>
      </c>
      <c r="Q712" s="49">
        <f t="shared" si="1328"/>
        <v>2.8356178883619823</v>
      </c>
      <c r="R712" s="143">
        <f t="shared" si="1329"/>
        <v>0.02</v>
      </c>
      <c r="S712" s="51">
        <f t="shared" si="1392"/>
        <v>1.8523368929887117E-2</v>
      </c>
      <c r="T712" s="57">
        <f t="shared" si="1393"/>
        <v>856.50658384905739</v>
      </c>
      <c r="U712" s="53">
        <f t="shared" si="1330"/>
        <v>0</v>
      </c>
      <c r="V712" s="58">
        <f t="shared" si="1394"/>
        <v>2.8443219195996221</v>
      </c>
      <c r="W712" s="49">
        <f t="shared" si="1331"/>
        <v>2.8443219195996221</v>
      </c>
      <c r="X712" s="143">
        <f t="shared" si="1332"/>
        <v>0.02</v>
      </c>
      <c r="Y712" s="51">
        <f t="shared" si="1395"/>
        <v>1.7928547148631364E-2</v>
      </c>
      <c r="Z712" s="57">
        <f t="shared" si="1396"/>
        <v>837.66412609167764</v>
      </c>
      <c r="AA712" s="53">
        <f t="shared" si="1333"/>
        <v>0</v>
      </c>
      <c r="AB712" s="58">
        <f t="shared" si="1397"/>
        <v>2.8377694650678551</v>
      </c>
      <c r="AC712" s="49">
        <f t="shared" si="1334"/>
        <v>2.8377694650678551</v>
      </c>
      <c r="AD712" s="143">
        <f t="shared" si="1335"/>
        <v>0.02</v>
      </c>
      <c r="AE712" s="49">
        <f t="shared" si="1434"/>
        <v>1.7875857299782364E-2</v>
      </c>
      <c r="AF712" s="57">
        <f t="shared" si="1398"/>
        <v>834.49295271675328</v>
      </c>
      <c r="AG712" s="53">
        <f t="shared" si="1336"/>
        <v>0</v>
      </c>
      <c r="AH712" s="58">
        <f t="shared" si="1399"/>
        <v>2.8368016404827232</v>
      </c>
      <c r="AI712" s="49">
        <f t="shared" si="1337"/>
        <v>2.8368016404827232</v>
      </c>
      <c r="AJ712" s="143">
        <f t="shared" si="1338"/>
        <v>0.02</v>
      </c>
      <c r="AK712" s="51">
        <f t="shared" si="1400"/>
        <v>1.7876415624643767E-2</v>
      </c>
      <c r="AL712" s="57">
        <f t="shared" si="1401"/>
        <v>834.17877747838861</v>
      </c>
      <c r="AM712" s="53">
        <f t="shared" si="1339"/>
        <v>0</v>
      </c>
      <c r="AN712" s="58">
        <f t="shared" si="1402"/>
        <v>2.8367078766159315</v>
      </c>
      <c r="AO712" s="49">
        <f t="shared" si="1340"/>
        <v>2.8367078766159315</v>
      </c>
      <c r="AP712" s="143">
        <f t="shared" si="1341"/>
        <v>0.02</v>
      </c>
      <c r="AQ712" s="51">
        <f t="shared" si="1403"/>
        <v>1.7876711274375963E-2</v>
      </c>
      <c r="AR712" s="57">
        <f t="shared" si="1404"/>
        <v>834.1517299379293</v>
      </c>
      <c r="AS712" s="44">
        <f t="shared" si="1342"/>
        <v>5108.9494918701348</v>
      </c>
      <c r="AT712" s="44">
        <f t="shared" si="1343"/>
        <v>2043.5797967480537</v>
      </c>
      <c r="AU712" s="44">
        <f t="shared" si="1344"/>
        <v>1277.2373729675337</v>
      </c>
      <c r="AV712" s="47">
        <f t="shared" si="1345"/>
        <v>0.69351837998543153</v>
      </c>
      <c r="AW712" s="47">
        <f t="shared" si="1346"/>
        <v>2.7548595332260666</v>
      </c>
      <c r="AX712" s="86">
        <f t="shared" si="1347"/>
        <v>25.426797573786889</v>
      </c>
      <c r="AY712" s="86">
        <f t="shared" si="1348"/>
        <v>0.44356887024225061</v>
      </c>
      <c r="AZ712" s="10">
        <f t="shared" si="1405"/>
        <v>0.44356887024225061</v>
      </c>
      <c r="BA712" s="44">
        <f t="shared" si="1349"/>
        <v>0.44356887024225061</v>
      </c>
      <c r="BB712" s="9">
        <f t="shared" si="1350"/>
        <v>0.44356887024225061</v>
      </c>
      <c r="BC712" s="45">
        <f t="shared" ref="BC712:BC775" si="1439">BB712*$B$6</f>
        <v>59.142516032300087</v>
      </c>
      <c r="BD712" s="9">
        <f t="shared" si="1351"/>
        <v>0.44356887024225061</v>
      </c>
      <c r="BE712" s="45">
        <f t="shared" si="1435"/>
        <v>59.142516032300087</v>
      </c>
      <c r="BF712" s="9">
        <f t="shared" si="1352"/>
        <v>0.44356887024225061</v>
      </c>
      <c r="BG712" s="45">
        <f t="shared" si="1436"/>
        <v>59.142516032300087</v>
      </c>
      <c r="BH712" s="58"/>
      <c r="BI712" s="58"/>
      <c r="BJ712" s="58">
        <f t="shared" si="1406"/>
        <v>-0.44356887024225061</v>
      </c>
      <c r="BK712" s="97"/>
      <c r="BL712" s="44"/>
      <c r="BM712" s="82">
        <f t="shared" si="1407"/>
        <v>70.7</v>
      </c>
      <c r="BN712" s="86">
        <f t="shared" si="1408"/>
        <v>70700</v>
      </c>
      <c r="BO712" s="86">
        <f t="shared" si="1409"/>
        <v>100</v>
      </c>
      <c r="BP712" s="84">
        <f t="shared" si="1353"/>
        <v>4</v>
      </c>
      <c r="BQ712" s="84">
        <f t="shared" si="1354"/>
        <v>4.13</v>
      </c>
      <c r="BR712" s="84">
        <f t="shared" si="1355"/>
        <v>0.02</v>
      </c>
      <c r="BS712" s="84">
        <f t="shared" si="1410"/>
        <v>3.1831943074937676E-2</v>
      </c>
      <c r="BT712" s="84">
        <f t="shared" si="1411"/>
        <v>1056.801085535456</v>
      </c>
      <c r="BU712" s="84">
        <f t="shared" si="1412"/>
        <v>0</v>
      </c>
      <c r="BV712" s="83">
        <f t="shared" si="1413"/>
        <v>2052.2509811443874</v>
      </c>
      <c r="BW712" s="81">
        <f t="shared" si="1437"/>
        <v>2052.2509811443874</v>
      </c>
      <c r="BX712" s="83">
        <f t="shared" si="1356"/>
        <v>0</v>
      </c>
      <c r="BY712" s="141">
        <f t="shared" si="1357"/>
        <v>0</v>
      </c>
      <c r="BZ712" s="83">
        <f t="shared" si="1358"/>
        <v>4.13</v>
      </c>
      <c r="CA712" s="83">
        <f t="shared" si="1359"/>
        <v>0</v>
      </c>
      <c r="CB712" s="83">
        <f t="shared" si="1414"/>
        <v>2.9488575789725422</v>
      </c>
      <c r="CC712" s="83">
        <f t="shared" si="1360"/>
        <v>2.9488575789725422</v>
      </c>
      <c r="CD712" s="143">
        <f t="shared" si="1361"/>
        <v>0.02</v>
      </c>
      <c r="CE712" s="83">
        <f t="shared" si="1415"/>
        <v>1.7624523213570036E-2</v>
      </c>
      <c r="CF712" s="84">
        <f t="shared" si="1416"/>
        <v>1029.9497305828875</v>
      </c>
      <c r="CG712" s="83">
        <f t="shared" si="1362"/>
        <v>0</v>
      </c>
      <c r="CH712" s="83">
        <f t="shared" si="1417"/>
        <v>2.9188463300327143</v>
      </c>
      <c r="CI712" s="83">
        <f t="shared" si="1363"/>
        <v>2.9188463300327143</v>
      </c>
      <c r="CJ712" s="143">
        <f t="shared" si="1364"/>
        <v>0.02</v>
      </c>
      <c r="CK712" s="83">
        <f t="shared" si="1418"/>
        <v>1.6816910799758764E-2</v>
      </c>
      <c r="CL712" s="84">
        <f t="shared" si="1419"/>
        <v>966.86228884636307</v>
      </c>
      <c r="CM712" s="83">
        <f t="shared" si="1365"/>
        <v>0</v>
      </c>
      <c r="CN712" s="83">
        <f t="shared" si="1420"/>
        <v>2.8591235889056903</v>
      </c>
      <c r="CO712" s="83">
        <f t="shared" si="1366"/>
        <v>2.8591235889056903</v>
      </c>
      <c r="CP712" s="143">
        <f t="shared" si="1367"/>
        <v>0.02</v>
      </c>
      <c r="CQ712" s="83">
        <f t="shared" si="1421"/>
        <v>1.6976564504284062E-2</v>
      </c>
      <c r="CR712" s="84">
        <f t="shared" si="1422"/>
        <v>956.17690239544015</v>
      </c>
      <c r="CS712" s="83">
        <f t="shared" si="1368"/>
        <v>0</v>
      </c>
      <c r="CT712" s="83">
        <f t="shared" si="1423"/>
        <v>2.8505032683792355</v>
      </c>
      <c r="CU712" s="83">
        <f t="shared" si="1369"/>
        <v>2.8505032683792355</v>
      </c>
      <c r="CV712" s="143">
        <f t="shared" si="1370"/>
        <v>0.02</v>
      </c>
      <c r="CW712" s="83">
        <f t="shared" si="1424"/>
        <v>1.7004526987184125E-2</v>
      </c>
      <c r="CX712" s="84">
        <f t="shared" si="1425"/>
        <v>955.22442972643705</v>
      </c>
      <c r="CY712" s="83">
        <f t="shared" si="1371"/>
        <v>0</v>
      </c>
      <c r="CZ712" s="83">
        <f t="shared" si="1426"/>
        <v>2.8497558762320954</v>
      </c>
      <c r="DA712" s="83">
        <f t="shared" si="1372"/>
        <v>2.8497558762320954</v>
      </c>
      <c r="DB712" s="143">
        <f t="shared" si="1373"/>
        <v>0.02</v>
      </c>
      <c r="DC712" s="83">
        <f t="shared" si="1427"/>
        <v>1.7005446767326057E-2</v>
      </c>
      <c r="DD712" s="84">
        <f t="shared" si="1428"/>
        <v>955.1887488422002</v>
      </c>
      <c r="DE712" s="86">
        <f t="shared" si="1374"/>
        <v>3694.0517660598971</v>
      </c>
      <c r="DF712" s="86">
        <f t="shared" si="1375"/>
        <v>1477.6207064239588</v>
      </c>
      <c r="DG712" s="86">
        <f t="shared" si="1376"/>
        <v>923.51294151497427</v>
      </c>
      <c r="DH712" s="86">
        <f t="shared" si="1377"/>
        <v>0.13095443236054033</v>
      </c>
      <c r="DI712" s="86">
        <f t="shared" si="1378"/>
        <v>0.16809867210187585</v>
      </c>
      <c r="DJ712" s="86">
        <f t="shared" si="1379"/>
        <v>4.1199800768486075</v>
      </c>
      <c r="DK712" s="86">
        <f t="shared" si="1380"/>
        <v>-717.41398043358242</v>
      </c>
      <c r="DL712" s="86">
        <f t="shared" si="1438"/>
        <v>-717.41398043358242</v>
      </c>
      <c r="DM712" s="86">
        <f t="shared" si="1381"/>
        <v>-717.41398043358242</v>
      </c>
      <c r="DN712" s="85">
        <f t="shared" si="1382"/>
        <v>0</v>
      </c>
      <c r="DO712" s="85">
        <f t="shared" si="1429"/>
        <v>0</v>
      </c>
      <c r="DP712" s="85">
        <f t="shared" si="1383"/>
        <v>0</v>
      </c>
      <c r="DQ712" s="85">
        <f t="shared" si="1430"/>
        <v>0</v>
      </c>
      <c r="DR712" s="85">
        <f t="shared" si="1384"/>
        <v>0</v>
      </c>
      <c r="DS712" s="85">
        <f t="shared" si="1431"/>
        <v>0</v>
      </c>
      <c r="DT712" s="81"/>
      <c r="DU712" s="81"/>
      <c r="DV712" s="81">
        <f t="shared" si="1432"/>
        <v>0</v>
      </c>
      <c r="DW712" s="100"/>
    </row>
    <row r="713" spans="1:127" x14ac:dyDescent="0.2">
      <c r="A713" s="59">
        <f t="shared" si="1385"/>
        <v>94.399999999999437</v>
      </c>
      <c r="B713" s="44">
        <f t="shared" si="1386"/>
        <v>94399.999999999432</v>
      </c>
      <c r="C713" s="52">
        <f t="shared" si="1320"/>
        <v>133.33333333333334</v>
      </c>
      <c r="D713" s="50">
        <f t="shared" si="1321"/>
        <v>4</v>
      </c>
      <c r="E713" s="44">
        <f t="shared" si="1322"/>
        <v>4.13</v>
      </c>
      <c r="F713" s="47">
        <f t="shared" si="1323"/>
        <v>0.02</v>
      </c>
      <c r="G713" s="52">
        <f t="shared" si="1387"/>
        <v>2.396089176228881E-2</v>
      </c>
      <c r="H713" s="57">
        <f t="shared" si="1388"/>
        <v>831.20111828356858</v>
      </c>
      <c r="I713" s="52">
        <f t="shared" si="1389"/>
        <v>0</v>
      </c>
      <c r="J713" s="54">
        <f t="shared" si="1390"/>
        <v>2842.6216732611861</v>
      </c>
      <c r="K713" s="46">
        <f t="shared" si="1433"/>
        <v>2842.6216732611861</v>
      </c>
      <c r="L713" s="80">
        <f t="shared" si="1324"/>
        <v>0</v>
      </c>
      <c r="M713" s="142">
        <f t="shared" si="1325"/>
        <v>0</v>
      </c>
      <c r="N713" s="60">
        <f t="shared" si="1326"/>
        <v>4.13</v>
      </c>
      <c r="O713" s="53">
        <f t="shared" si="1327"/>
        <v>0</v>
      </c>
      <c r="P713" s="58">
        <f t="shared" si="1391"/>
        <v>2.8361345551900299</v>
      </c>
      <c r="Q713" s="49">
        <f t="shared" si="1328"/>
        <v>2.8361345551900299</v>
      </c>
      <c r="R713" s="143">
        <f t="shared" si="1329"/>
        <v>0.02</v>
      </c>
      <c r="S713" s="51">
        <f t="shared" si="1392"/>
        <v>1.8520702263220449E-2</v>
      </c>
      <c r="T713" s="57">
        <f t="shared" si="1393"/>
        <v>857.37750681662044</v>
      </c>
      <c r="U713" s="53">
        <f t="shared" si="1330"/>
        <v>0</v>
      </c>
      <c r="V713" s="58">
        <f t="shared" si="1394"/>
        <v>2.8449508123089178</v>
      </c>
      <c r="W713" s="49">
        <f t="shared" si="1331"/>
        <v>2.8449508123089178</v>
      </c>
      <c r="X713" s="143">
        <f t="shared" si="1332"/>
        <v>0.02</v>
      </c>
      <c r="Y713" s="51">
        <f t="shared" si="1395"/>
        <v>1.7925880481964696E-2</v>
      </c>
      <c r="Z713" s="57">
        <f t="shared" si="1396"/>
        <v>838.50450043851299</v>
      </c>
      <c r="AA713" s="53">
        <f t="shared" si="1333"/>
        <v>0</v>
      </c>
      <c r="AB713" s="58">
        <f t="shared" si="1397"/>
        <v>2.8383278445046694</v>
      </c>
      <c r="AC713" s="49">
        <f t="shared" si="1334"/>
        <v>2.8383278445046694</v>
      </c>
      <c r="AD713" s="143">
        <f t="shared" si="1335"/>
        <v>0.02</v>
      </c>
      <c r="AE713" s="49">
        <f t="shared" si="1434"/>
        <v>1.7873190633115696E-2</v>
      </c>
      <c r="AF713" s="57">
        <f t="shared" si="1398"/>
        <v>835.33279185503795</v>
      </c>
      <c r="AG713" s="53">
        <f t="shared" si="1336"/>
        <v>0</v>
      </c>
      <c r="AH713" s="58">
        <f t="shared" si="1399"/>
        <v>2.837349960893834</v>
      </c>
      <c r="AI713" s="49">
        <f t="shared" si="1337"/>
        <v>2.837349960893834</v>
      </c>
      <c r="AJ713" s="143">
        <f t="shared" si="1338"/>
        <v>0.02</v>
      </c>
      <c r="AK713" s="51">
        <f t="shared" si="1400"/>
        <v>1.7873748957977099E-2</v>
      </c>
      <c r="AL713" s="57">
        <f t="shared" si="1401"/>
        <v>835.01892938449885</v>
      </c>
      <c r="AM713" s="53">
        <f t="shared" si="1339"/>
        <v>0</v>
      </c>
      <c r="AN713" s="58">
        <f t="shared" si="1402"/>
        <v>2.8372553108972163</v>
      </c>
      <c r="AO713" s="49">
        <f t="shared" si="1340"/>
        <v>2.8372553108972163</v>
      </c>
      <c r="AP713" s="143">
        <f t="shared" si="1341"/>
        <v>0.02</v>
      </c>
      <c r="AQ713" s="51">
        <f t="shared" si="1403"/>
        <v>1.7874044607709295E-2</v>
      </c>
      <c r="AR713" s="57">
        <f t="shared" si="1404"/>
        <v>834.99192351059833</v>
      </c>
      <c r="AS713" s="44">
        <f t="shared" si="1342"/>
        <v>5116.7190118701346</v>
      </c>
      <c r="AT713" s="44">
        <f t="shared" si="1343"/>
        <v>2046.6876047480537</v>
      </c>
      <c r="AU713" s="44">
        <f t="shared" si="1344"/>
        <v>1279.1797529675337</v>
      </c>
      <c r="AV713" s="47">
        <f t="shared" si="1345"/>
        <v>0.69030582469896329</v>
      </c>
      <c r="AW713" s="47">
        <f t="shared" si="1346"/>
        <v>2.7309198848078724</v>
      </c>
      <c r="AX713" s="86">
        <f t="shared" si="1347"/>
        <v>25.073203744749719</v>
      </c>
      <c r="AY713" s="86">
        <f t="shared" si="1348"/>
        <v>0.38415143777008015</v>
      </c>
      <c r="AZ713" s="10">
        <f t="shared" si="1405"/>
        <v>0.38415143777008015</v>
      </c>
      <c r="BA713" s="44">
        <f t="shared" si="1349"/>
        <v>0.38415143777008015</v>
      </c>
      <c r="BB713" s="9">
        <f t="shared" si="1350"/>
        <v>0.38415143777008015</v>
      </c>
      <c r="BC713" s="45">
        <f t="shared" si="1439"/>
        <v>51.220191702677354</v>
      </c>
      <c r="BD713" s="9">
        <f t="shared" si="1351"/>
        <v>0.38415143777008015</v>
      </c>
      <c r="BE713" s="45">
        <f t="shared" si="1435"/>
        <v>51.220191702677354</v>
      </c>
      <c r="BF713" s="9">
        <f t="shared" si="1352"/>
        <v>0.38415143777008015</v>
      </c>
      <c r="BG713" s="45">
        <f t="shared" si="1436"/>
        <v>51.220191702677354</v>
      </c>
      <c r="BH713" s="58"/>
      <c r="BI713" s="58"/>
      <c r="BJ713" s="58">
        <f t="shared" si="1406"/>
        <v>-0.38415143777008015</v>
      </c>
      <c r="BK713" s="97"/>
      <c r="BL713" s="44"/>
      <c r="BM713" s="82">
        <f t="shared" si="1407"/>
        <v>70.8</v>
      </c>
      <c r="BN713" s="86">
        <f t="shared" si="1408"/>
        <v>70800</v>
      </c>
      <c r="BO713" s="86">
        <f t="shared" si="1409"/>
        <v>100</v>
      </c>
      <c r="BP713" s="84">
        <f t="shared" si="1353"/>
        <v>4</v>
      </c>
      <c r="BQ713" s="84">
        <f t="shared" si="1354"/>
        <v>4.13</v>
      </c>
      <c r="BR713" s="84">
        <f t="shared" si="1355"/>
        <v>0.02</v>
      </c>
      <c r="BS713" s="84">
        <f t="shared" si="1410"/>
        <v>3.1829943074937674E-2</v>
      </c>
      <c r="BT713" s="84">
        <f t="shared" si="1411"/>
        <v>1057.571810549377</v>
      </c>
      <c r="BU713" s="84">
        <f t="shared" si="1412"/>
        <v>0</v>
      </c>
      <c r="BV713" s="83">
        <f t="shared" si="1413"/>
        <v>2055.4882811443872</v>
      </c>
      <c r="BW713" s="81">
        <f t="shared" si="1437"/>
        <v>2055.4882811443872</v>
      </c>
      <c r="BX713" s="83">
        <f t="shared" si="1356"/>
        <v>0</v>
      </c>
      <c r="BY713" s="141">
        <f t="shared" si="1357"/>
        <v>0</v>
      </c>
      <c r="BZ713" s="83">
        <f t="shared" si="1358"/>
        <v>4.13</v>
      </c>
      <c r="CA713" s="83">
        <f t="shared" si="1359"/>
        <v>0</v>
      </c>
      <c r="CB713" s="83">
        <f t="shared" si="1414"/>
        <v>2.9499620914612006</v>
      </c>
      <c r="CC713" s="83">
        <f t="shared" si="1360"/>
        <v>2.9499620914612006</v>
      </c>
      <c r="CD713" s="143">
        <f t="shared" si="1361"/>
        <v>0.02</v>
      </c>
      <c r="CE713" s="83">
        <f t="shared" si="1415"/>
        <v>1.7622523213570038E-2</v>
      </c>
      <c r="CF713" s="84">
        <f t="shared" si="1416"/>
        <v>1030.5473695919477</v>
      </c>
      <c r="CG713" s="83">
        <f t="shared" si="1362"/>
        <v>0</v>
      </c>
      <c r="CH713" s="83">
        <f t="shared" si="1417"/>
        <v>2.9196889656843319</v>
      </c>
      <c r="CI713" s="83">
        <f t="shared" si="1363"/>
        <v>2.9196889656843319</v>
      </c>
      <c r="CJ713" s="143">
        <f t="shared" si="1364"/>
        <v>0.02</v>
      </c>
      <c r="CK713" s="83">
        <f t="shared" si="1418"/>
        <v>1.6814910799758765E-2</v>
      </c>
      <c r="CL713" s="84">
        <f t="shared" si="1419"/>
        <v>967.43840382119868</v>
      </c>
      <c r="CM713" s="83">
        <f t="shared" si="1365"/>
        <v>0</v>
      </c>
      <c r="CN713" s="83">
        <f t="shared" si="1420"/>
        <v>2.8598103608269225</v>
      </c>
      <c r="CO713" s="83">
        <f t="shared" si="1366"/>
        <v>2.8598103608269225</v>
      </c>
      <c r="CP713" s="143">
        <f t="shared" si="1367"/>
        <v>0.02</v>
      </c>
      <c r="CQ713" s="83">
        <f t="shared" si="1421"/>
        <v>1.6974564504284063E-2</v>
      </c>
      <c r="CR713" s="84">
        <f t="shared" si="1422"/>
        <v>956.77063554395295</v>
      </c>
      <c r="CS713" s="83">
        <f t="shared" si="1368"/>
        <v>0</v>
      </c>
      <c r="CT713" s="83">
        <f t="shared" si="1423"/>
        <v>2.8511815121733024</v>
      </c>
      <c r="CU713" s="83">
        <f t="shared" si="1369"/>
        <v>2.8511815121733024</v>
      </c>
      <c r="CV713" s="143">
        <f t="shared" si="1370"/>
        <v>0.02</v>
      </c>
      <c r="CW713" s="83">
        <f t="shared" si="1424"/>
        <v>1.7002526987184127E-2</v>
      </c>
      <c r="CX713" s="84">
        <f t="shared" si="1425"/>
        <v>955.82093937355114</v>
      </c>
      <c r="CY713" s="83">
        <f t="shared" si="1371"/>
        <v>0</v>
      </c>
      <c r="CZ713" s="83">
        <f t="shared" si="1426"/>
        <v>2.8504342381627437</v>
      </c>
      <c r="DA713" s="83">
        <f t="shared" si="1372"/>
        <v>2.8504342381627437</v>
      </c>
      <c r="DB713" s="143">
        <f t="shared" si="1373"/>
        <v>0.02</v>
      </c>
      <c r="DC713" s="83">
        <f t="shared" si="1427"/>
        <v>1.7003446767326059E-2</v>
      </c>
      <c r="DD713" s="84">
        <f t="shared" si="1428"/>
        <v>955.78544720886202</v>
      </c>
      <c r="DE713" s="86">
        <f t="shared" si="1374"/>
        <v>3699.878906059897</v>
      </c>
      <c r="DF713" s="86">
        <f t="shared" si="1375"/>
        <v>1479.9515624239586</v>
      </c>
      <c r="DG713" s="86">
        <f t="shared" si="1376"/>
        <v>924.96972651497424</v>
      </c>
      <c r="DH713" s="86">
        <f t="shared" si="1377"/>
        <v>0.13064800537851268</v>
      </c>
      <c r="DI713" s="86">
        <f t="shared" si="1378"/>
        <v>0.1673768686482757</v>
      </c>
      <c r="DJ713" s="86">
        <f t="shared" si="1379"/>
        <v>4.0868082560826586</v>
      </c>
      <c r="DK713" s="86">
        <f t="shared" si="1380"/>
        <v>-719.65278452940765</v>
      </c>
      <c r="DL713" s="86">
        <f t="shared" si="1438"/>
        <v>-719.65278452940765</v>
      </c>
      <c r="DM713" s="86">
        <f t="shared" si="1381"/>
        <v>-719.65278452940765</v>
      </c>
      <c r="DN713" s="85">
        <f t="shared" si="1382"/>
        <v>0</v>
      </c>
      <c r="DO713" s="85">
        <f t="shared" si="1429"/>
        <v>0</v>
      </c>
      <c r="DP713" s="85">
        <f t="shared" si="1383"/>
        <v>0</v>
      </c>
      <c r="DQ713" s="85">
        <f t="shared" si="1430"/>
        <v>0</v>
      </c>
      <c r="DR713" s="85">
        <f t="shared" si="1384"/>
        <v>0</v>
      </c>
      <c r="DS713" s="85">
        <f t="shared" si="1431"/>
        <v>0</v>
      </c>
      <c r="DT713" s="81"/>
      <c r="DU713" s="81"/>
      <c r="DV713" s="81">
        <f t="shared" si="1432"/>
        <v>0</v>
      </c>
      <c r="DW713" s="100"/>
    </row>
    <row r="714" spans="1:127" x14ac:dyDescent="0.2">
      <c r="A714" s="59">
        <f t="shared" si="1385"/>
        <v>94.533333333332763</v>
      </c>
      <c r="B714" s="44">
        <f t="shared" si="1386"/>
        <v>94533.333333332761</v>
      </c>
      <c r="C714" s="52">
        <f t="shared" si="1320"/>
        <v>133.33333333333334</v>
      </c>
      <c r="D714" s="50">
        <f t="shared" si="1321"/>
        <v>4</v>
      </c>
      <c r="E714" s="44">
        <f t="shared" si="1322"/>
        <v>4.13</v>
      </c>
      <c r="F714" s="47">
        <f t="shared" si="1323"/>
        <v>0.02</v>
      </c>
      <c r="G714" s="52">
        <f t="shared" si="1387"/>
        <v>2.3958225095622142E-2</v>
      </c>
      <c r="H714" s="57">
        <f t="shared" si="1388"/>
        <v>831.97463106577857</v>
      </c>
      <c r="I714" s="52">
        <f t="shared" si="1389"/>
        <v>0</v>
      </c>
      <c r="J714" s="54">
        <f t="shared" si="1390"/>
        <v>2846.9380732611862</v>
      </c>
      <c r="K714" s="46">
        <f t="shared" si="1433"/>
        <v>2846.9380732611862</v>
      </c>
      <c r="L714" s="80">
        <f t="shared" si="1324"/>
        <v>0</v>
      </c>
      <c r="M714" s="142">
        <f t="shared" si="1325"/>
        <v>0</v>
      </c>
      <c r="N714" s="60">
        <f t="shared" si="1326"/>
        <v>4.13</v>
      </c>
      <c r="O714" s="53">
        <f t="shared" si="1327"/>
        <v>0</v>
      </c>
      <c r="P714" s="58">
        <f t="shared" si="1391"/>
        <v>2.836653310263308</v>
      </c>
      <c r="Q714" s="49">
        <f t="shared" si="1328"/>
        <v>2.836653310263308</v>
      </c>
      <c r="R714" s="143">
        <f t="shared" si="1329"/>
        <v>0.02</v>
      </c>
      <c r="S714" s="51">
        <f t="shared" si="1392"/>
        <v>1.8518035596553781E-2</v>
      </c>
      <c r="T714" s="57">
        <f t="shared" si="1393"/>
        <v>858.24814575937899</v>
      </c>
      <c r="U714" s="53">
        <f t="shared" si="1330"/>
        <v>0</v>
      </c>
      <c r="V714" s="58">
        <f t="shared" si="1394"/>
        <v>2.8455822915394218</v>
      </c>
      <c r="W714" s="49">
        <f t="shared" si="1331"/>
        <v>2.8455822915394218</v>
      </c>
      <c r="X714" s="143">
        <f t="shared" si="1332"/>
        <v>0.02</v>
      </c>
      <c r="Y714" s="51">
        <f t="shared" si="1395"/>
        <v>1.7923213815298027E-2</v>
      </c>
      <c r="Z714" s="57">
        <f t="shared" si="1396"/>
        <v>839.34456403802312</v>
      </c>
      <c r="AA714" s="53">
        <f t="shared" si="1333"/>
        <v>0</v>
      </c>
      <c r="AB714" s="58">
        <f t="shared" si="1397"/>
        <v>2.8388886353854432</v>
      </c>
      <c r="AC714" s="49">
        <f t="shared" si="1334"/>
        <v>2.8388886353854432</v>
      </c>
      <c r="AD714" s="143">
        <f t="shared" si="1335"/>
        <v>0.02</v>
      </c>
      <c r="AE714" s="49">
        <f t="shared" si="1434"/>
        <v>1.7870523966449028E-2</v>
      </c>
      <c r="AF714" s="57">
        <f t="shared" si="1398"/>
        <v>836.1723405038141</v>
      </c>
      <c r="AG714" s="53">
        <f t="shared" si="1336"/>
        <v>0</v>
      </c>
      <c r="AH714" s="58">
        <f t="shared" si="1399"/>
        <v>2.8379007006752346</v>
      </c>
      <c r="AI714" s="49">
        <f t="shared" si="1337"/>
        <v>2.8379007006752346</v>
      </c>
      <c r="AJ714" s="143">
        <f t="shared" si="1338"/>
        <v>0.02</v>
      </c>
      <c r="AK714" s="51">
        <f t="shared" si="1400"/>
        <v>1.7871082291310431E-2</v>
      </c>
      <c r="AL714" s="57">
        <f t="shared" si="1401"/>
        <v>835.85879361795492</v>
      </c>
      <c r="AM714" s="53">
        <f t="shared" si="1339"/>
        <v>0</v>
      </c>
      <c r="AN714" s="58">
        <f t="shared" si="1402"/>
        <v>2.8378051678387597</v>
      </c>
      <c r="AO714" s="49">
        <f t="shared" si="1340"/>
        <v>2.8378051678387597</v>
      </c>
      <c r="AP714" s="143">
        <f t="shared" si="1341"/>
        <v>0.02</v>
      </c>
      <c r="AQ714" s="51">
        <f t="shared" si="1403"/>
        <v>1.7871377941042627E-2</v>
      </c>
      <c r="AR714" s="57">
        <f t="shared" si="1404"/>
        <v>835.83182965537287</v>
      </c>
      <c r="AS714" s="44">
        <f t="shared" si="1342"/>
        <v>5124.4885318701345</v>
      </c>
      <c r="AT714" s="44">
        <f t="shared" si="1343"/>
        <v>2049.7954127480539</v>
      </c>
      <c r="AU714" s="44">
        <f t="shared" si="1344"/>
        <v>1281.1221329675336</v>
      </c>
      <c r="AV714" s="47">
        <f t="shared" si="1345"/>
        <v>0.68711407441320749</v>
      </c>
      <c r="AW714" s="47">
        <f t="shared" si="1346"/>
        <v>2.7072321438813001</v>
      </c>
      <c r="AX714" s="86">
        <f t="shared" si="1347"/>
        <v>24.725170014075786</v>
      </c>
      <c r="AY714" s="86">
        <f t="shared" si="1348"/>
        <v>0.3290429821987127</v>
      </c>
      <c r="AZ714" s="10">
        <f t="shared" si="1405"/>
        <v>0.3290429821987127</v>
      </c>
      <c r="BA714" s="44">
        <f t="shared" si="1349"/>
        <v>0.3290429821987127</v>
      </c>
      <c r="BB714" s="9">
        <f t="shared" si="1350"/>
        <v>0.3290429821987127</v>
      </c>
      <c r="BC714" s="45">
        <f t="shared" si="1439"/>
        <v>43.872397626495029</v>
      </c>
      <c r="BD714" s="9">
        <f t="shared" si="1351"/>
        <v>0.3290429821987127</v>
      </c>
      <c r="BE714" s="45">
        <f t="shared" si="1435"/>
        <v>43.872397626495029</v>
      </c>
      <c r="BF714" s="9">
        <f t="shared" si="1352"/>
        <v>0.3290429821987127</v>
      </c>
      <c r="BG714" s="45">
        <f t="shared" si="1436"/>
        <v>43.872397626495029</v>
      </c>
      <c r="BH714" s="58"/>
      <c r="BI714" s="58"/>
      <c r="BJ714" s="58">
        <f t="shared" si="1406"/>
        <v>-0.3290429821987127</v>
      </c>
      <c r="BK714" s="97"/>
      <c r="BL714" s="44"/>
      <c r="BM714" s="82">
        <f t="shared" si="1407"/>
        <v>70.900000000000006</v>
      </c>
      <c r="BN714" s="86">
        <f t="shared" si="1408"/>
        <v>70900</v>
      </c>
      <c r="BO714" s="86">
        <f t="shared" si="1409"/>
        <v>100</v>
      </c>
      <c r="BP714" s="84">
        <f t="shared" si="1353"/>
        <v>4</v>
      </c>
      <c r="BQ714" s="84">
        <f t="shared" si="1354"/>
        <v>4.13</v>
      </c>
      <c r="BR714" s="84">
        <f t="shared" si="1355"/>
        <v>0.02</v>
      </c>
      <c r="BS714" s="84">
        <f t="shared" si="1410"/>
        <v>3.1827943074937672E-2</v>
      </c>
      <c r="BT714" s="84">
        <f t="shared" si="1411"/>
        <v>1058.3424871371481</v>
      </c>
      <c r="BU714" s="84">
        <f t="shared" si="1412"/>
        <v>0</v>
      </c>
      <c r="BV714" s="83">
        <f t="shared" si="1413"/>
        <v>2058.725581144387</v>
      </c>
      <c r="BW714" s="81">
        <f t="shared" si="1437"/>
        <v>2058.725581144387</v>
      </c>
      <c r="BX714" s="83">
        <f t="shared" si="1356"/>
        <v>0</v>
      </c>
      <c r="BY714" s="141">
        <f t="shared" si="1357"/>
        <v>0</v>
      </c>
      <c r="BZ714" s="83">
        <f t="shared" si="1358"/>
        <v>4.13</v>
      </c>
      <c r="CA714" s="83">
        <f t="shared" si="1359"/>
        <v>0</v>
      </c>
      <c r="CB714" s="83">
        <f t="shared" si="1414"/>
        <v>2.9510686991379642</v>
      </c>
      <c r="CC714" s="83">
        <f t="shared" si="1360"/>
        <v>2.9510686991379642</v>
      </c>
      <c r="CD714" s="143">
        <f t="shared" si="1361"/>
        <v>0.02</v>
      </c>
      <c r="CE714" s="83">
        <f t="shared" si="1415"/>
        <v>1.7620523213570039E-2</v>
      </c>
      <c r="CF714" s="84">
        <f t="shared" si="1416"/>
        <v>1031.1447170380243</v>
      </c>
      <c r="CG714" s="83">
        <f t="shared" si="1362"/>
        <v>0</v>
      </c>
      <c r="CH714" s="83">
        <f t="shared" si="1417"/>
        <v>2.9205325551137218</v>
      </c>
      <c r="CI714" s="83">
        <f t="shared" si="1363"/>
        <v>2.9205325551137218</v>
      </c>
      <c r="CJ714" s="143">
        <f t="shared" si="1364"/>
        <v>0.02</v>
      </c>
      <c r="CK714" s="83">
        <f t="shared" si="1418"/>
        <v>1.6812910799758767E-2</v>
      </c>
      <c r="CL714" s="84">
        <f t="shared" si="1419"/>
        <v>968.01428402615807</v>
      </c>
      <c r="CM714" s="83">
        <f t="shared" si="1365"/>
        <v>0</v>
      </c>
      <c r="CN714" s="83">
        <f t="shared" si="1420"/>
        <v>2.8604980983078203</v>
      </c>
      <c r="CO714" s="83">
        <f t="shared" si="1366"/>
        <v>2.8604980983078203</v>
      </c>
      <c r="CP714" s="143">
        <f t="shared" si="1367"/>
        <v>0.02</v>
      </c>
      <c r="CQ714" s="83">
        <f t="shared" si="1421"/>
        <v>1.6972564504284065E-2</v>
      </c>
      <c r="CR714" s="84">
        <f t="shared" si="1422"/>
        <v>957.36415617513831</v>
      </c>
      <c r="CS714" s="83">
        <f t="shared" si="1368"/>
        <v>0</v>
      </c>
      <c r="CT714" s="83">
        <f t="shared" si="1423"/>
        <v>2.8518608222267088</v>
      </c>
      <c r="CU714" s="83">
        <f t="shared" si="1369"/>
        <v>2.8518608222267088</v>
      </c>
      <c r="CV714" s="143">
        <f t="shared" si="1370"/>
        <v>0.02</v>
      </c>
      <c r="CW714" s="83">
        <f t="shared" si="1424"/>
        <v>1.7000526987184128E-2</v>
      </c>
      <c r="CX714" s="84">
        <f t="shared" si="1425"/>
        <v>956.41723697560121</v>
      </c>
      <c r="CY714" s="83">
        <f t="shared" si="1371"/>
        <v>0</v>
      </c>
      <c r="CZ714" s="83">
        <f t="shared" si="1426"/>
        <v>2.8511136794107252</v>
      </c>
      <c r="DA714" s="83">
        <f t="shared" si="1372"/>
        <v>2.8511136794107252</v>
      </c>
      <c r="DB714" s="143">
        <f t="shared" si="1373"/>
        <v>0.02</v>
      </c>
      <c r="DC714" s="83">
        <f t="shared" si="1427"/>
        <v>1.700144676732606E-2</v>
      </c>
      <c r="DD714" s="84">
        <f t="shared" si="1428"/>
        <v>956.38193340523492</v>
      </c>
      <c r="DE714" s="86">
        <f t="shared" si="1374"/>
        <v>3705.7060460598959</v>
      </c>
      <c r="DF714" s="86">
        <f t="shared" si="1375"/>
        <v>1482.2824184239585</v>
      </c>
      <c r="DG714" s="86">
        <f t="shared" si="1376"/>
        <v>926.42651151497398</v>
      </c>
      <c r="DH714" s="86">
        <f t="shared" si="1377"/>
        <v>0.13034270025244368</v>
      </c>
      <c r="DI714" s="86">
        <f t="shared" si="1378"/>
        <v>0.16665911536735287</v>
      </c>
      <c r="DJ714" s="86">
        <f t="shared" si="1379"/>
        <v>4.0539469653834344</v>
      </c>
      <c r="DK714" s="86">
        <f t="shared" si="1380"/>
        <v>-721.89024933920666</v>
      </c>
      <c r="DL714" s="86">
        <f t="shared" si="1438"/>
        <v>-721.89024933920666</v>
      </c>
      <c r="DM714" s="86">
        <f t="shared" si="1381"/>
        <v>-721.89024933920666</v>
      </c>
      <c r="DN714" s="85">
        <f t="shared" si="1382"/>
        <v>0</v>
      </c>
      <c r="DO714" s="85">
        <f t="shared" si="1429"/>
        <v>0</v>
      </c>
      <c r="DP714" s="85">
        <f t="shared" si="1383"/>
        <v>0</v>
      </c>
      <c r="DQ714" s="85">
        <f t="shared" si="1430"/>
        <v>0</v>
      </c>
      <c r="DR714" s="85">
        <f t="shared" si="1384"/>
        <v>0</v>
      </c>
      <c r="DS714" s="85">
        <f t="shared" si="1431"/>
        <v>0</v>
      </c>
      <c r="DT714" s="81"/>
      <c r="DU714" s="81"/>
      <c r="DV714" s="81">
        <f t="shared" si="1432"/>
        <v>0</v>
      </c>
      <c r="DW714" s="100"/>
    </row>
    <row r="715" spans="1:127" x14ac:dyDescent="0.2">
      <c r="A715" s="59">
        <f t="shared" si="1385"/>
        <v>94.666666666666089</v>
      </c>
      <c r="B715" s="44">
        <f t="shared" si="1386"/>
        <v>94666.666666666089</v>
      </c>
      <c r="C715" s="52">
        <f t="shared" si="1320"/>
        <v>133.33333333333334</v>
      </c>
      <c r="D715" s="50">
        <f t="shared" si="1321"/>
        <v>4</v>
      </c>
      <c r="E715" s="44">
        <f t="shared" si="1322"/>
        <v>4.13</v>
      </c>
      <c r="F715" s="47">
        <f t="shared" si="1323"/>
        <v>0.02</v>
      </c>
      <c r="G715" s="52">
        <f t="shared" si="1387"/>
        <v>2.3955558428955474E-2</v>
      </c>
      <c r="H715" s="57">
        <f t="shared" si="1388"/>
        <v>832.74805775705499</v>
      </c>
      <c r="I715" s="52">
        <f t="shared" si="1389"/>
        <v>0</v>
      </c>
      <c r="J715" s="54">
        <f t="shared" si="1390"/>
        <v>2851.2544732611859</v>
      </c>
      <c r="K715" s="46">
        <f t="shared" si="1433"/>
        <v>2851.2544732611859</v>
      </c>
      <c r="L715" s="80">
        <f t="shared" si="1324"/>
        <v>0</v>
      </c>
      <c r="M715" s="142">
        <f t="shared" si="1325"/>
        <v>0</v>
      </c>
      <c r="N715" s="60">
        <f t="shared" si="1326"/>
        <v>4.13</v>
      </c>
      <c r="O715" s="53">
        <f t="shared" si="1327"/>
        <v>0</v>
      </c>
      <c r="P715" s="58">
        <f t="shared" si="1391"/>
        <v>2.8371741526836596</v>
      </c>
      <c r="Q715" s="49">
        <f t="shared" si="1328"/>
        <v>2.8371741526836596</v>
      </c>
      <c r="R715" s="143">
        <f t="shared" si="1329"/>
        <v>0.02</v>
      </c>
      <c r="S715" s="51">
        <f t="shared" si="1392"/>
        <v>1.8515368929887113E-2</v>
      </c>
      <c r="T715" s="57">
        <f t="shared" si="1393"/>
        <v>859.11850014007234</v>
      </c>
      <c r="U715" s="53">
        <f t="shared" si="1330"/>
        <v>0</v>
      </c>
      <c r="V715" s="58">
        <f t="shared" si="1394"/>
        <v>2.8462163541994725</v>
      </c>
      <c r="W715" s="49">
        <f t="shared" si="1331"/>
        <v>2.8462163541994725</v>
      </c>
      <c r="X715" s="143">
        <f t="shared" si="1332"/>
        <v>0.02</v>
      </c>
      <c r="Y715" s="51">
        <f t="shared" si="1395"/>
        <v>1.7920547148631359E-2</v>
      </c>
      <c r="Z715" s="57">
        <f t="shared" si="1396"/>
        <v>840.18431626426059</v>
      </c>
      <c r="AA715" s="53">
        <f t="shared" si="1333"/>
        <v>0</v>
      </c>
      <c r="AB715" s="58">
        <f t="shared" si="1397"/>
        <v>2.8394518344044766</v>
      </c>
      <c r="AC715" s="49">
        <f t="shared" si="1334"/>
        <v>2.8394518344044766</v>
      </c>
      <c r="AD715" s="143">
        <f t="shared" si="1335"/>
        <v>0.02</v>
      </c>
      <c r="AE715" s="49">
        <f t="shared" si="1434"/>
        <v>1.786785729978236E-2</v>
      </c>
      <c r="AF715" s="57">
        <f t="shared" si="1398"/>
        <v>837.01159806446117</v>
      </c>
      <c r="AG715" s="53">
        <f t="shared" si="1336"/>
        <v>0</v>
      </c>
      <c r="AH715" s="58">
        <f t="shared" si="1399"/>
        <v>2.8384538567111823</v>
      </c>
      <c r="AI715" s="49">
        <f t="shared" si="1337"/>
        <v>2.8384538567111823</v>
      </c>
      <c r="AJ715" s="143">
        <f t="shared" si="1338"/>
        <v>0.02</v>
      </c>
      <c r="AK715" s="51">
        <f t="shared" si="1400"/>
        <v>1.7868415624643762E-2</v>
      </c>
      <c r="AL715" s="57">
        <f t="shared" si="1401"/>
        <v>836.6983695741643</v>
      </c>
      <c r="AM715" s="53">
        <f t="shared" si="1339"/>
        <v>0</v>
      </c>
      <c r="AN715" s="58">
        <f t="shared" si="1402"/>
        <v>2.8383574443468298</v>
      </c>
      <c r="AO715" s="49">
        <f t="shared" si="1340"/>
        <v>2.8383574443468298</v>
      </c>
      <c r="AP715" s="143">
        <f t="shared" si="1341"/>
        <v>0.02</v>
      </c>
      <c r="AQ715" s="51">
        <f t="shared" si="1403"/>
        <v>1.7868711274375958E-2</v>
      </c>
      <c r="AR715" s="57">
        <f t="shared" si="1404"/>
        <v>836.67144776635689</v>
      </c>
      <c r="AS715" s="44">
        <f t="shared" si="1342"/>
        <v>5132.2580518701343</v>
      </c>
      <c r="AT715" s="44">
        <f t="shared" si="1343"/>
        <v>2052.9032207480536</v>
      </c>
      <c r="AU715" s="44">
        <f t="shared" si="1344"/>
        <v>1283.0645129675336</v>
      </c>
      <c r="AV715" s="47">
        <f t="shared" si="1345"/>
        <v>0.68394296445675851</v>
      </c>
      <c r="AW715" s="47">
        <f t="shared" si="1346"/>
        <v>2.683793260888609</v>
      </c>
      <c r="AX715" s="86">
        <f t="shared" si="1347"/>
        <v>24.38259977062685</v>
      </c>
      <c r="AY715" s="86">
        <f t="shared" si="1348"/>
        <v>0.2782342679634916</v>
      </c>
      <c r="AZ715" s="10">
        <f t="shared" si="1405"/>
        <v>0.2782342679634916</v>
      </c>
      <c r="BA715" s="44">
        <f t="shared" si="1349"/>
        <v>0.2782342679634916</v>
      </c>
      <c r="BB715" s="9">
        <f t="shared" si="1350"/>
        <v>0.2782342679634916</v>
      </c>
      <c r="BC715" s="45">
        <f t="shared" si="1439"/>
        <v>37.097902395132216</v>
      </c>
      <c r="BD715" s="9">
        <f t="shared" si="1351"/>
        <v>0.2782342679634916</v>
      </c>
      <c r="BE715" s="45">
        <f t="shared" si="1435"/>
        <v>37.097902395132216</v>
      </c>
      <c r="BF715" s="9">
        <f t="shared" si="1352"/>
        <v>0.2782342679634916</v>
      </c>
      <c r="BG715" s="45">
        <f t="shared" si="1436"/>
        <v>37.097902395132216</v>
      </c>
      <c r="BH715" s="58"/>
      <c r="BI715" s="58"/>
      <c r="BJ715" s="58">
        <f t="shared" si="1406"/>
        <v>-0.2782342679634916</v>
      </c>
      <c r="BK715" s="97"/>
      <c r="BL715" s="44"/>
      <c r="BM715" s="82">
        <f t="shared" si="1407"/>
        <v>71</v>
      </c>
      <c r="BN715" s="86">
        <f t="shared" si="1408"/>
        <v>71000</v>
      </c>
      <c r="BO715" s="86">
        <f t="shared" si="1409"/>
        <v>100</v>
      </c>
      <c r="BP715" s="84">
        <f t="shared" si="1353"/>
        <v>4</v>
      </c>
      <c r="BQ715" s="84">
        <f t="shared" si="1354"/>
        <v>4.13</v>
      </c>
      <c r="BR715" s="84">
        <f t="shared" si="1355"/>
        <v>0.02</v>
      </c>
      <c r="BS715" s="84">
        <f t="shared" si="1410"/>
        <v>3.182594307493767E-2</v>
      </c>
      <c r="BT715" s="84">
        <f t="shared" si="1411"/>
        <v>1059.1131152987689</v>
      </c>
      <c r="BU715" s="84">
        <f t="shared" si="1412"/>
        <v>0</v>
      </c>
      <c r="BV715" s="83">
        <f t="shared" si="1413"/>
        <v>2061.9628811443868</v>
      </c>
      <c r="BW715" s="81">
        <f t="shared" si="1437"/>
        <v>2061.9628811443868</v>
      </c>
      <c r="BX715" s="83">
        <f t="shared" si="1356"/>
        <v>0</v>
      </c>
      <c r="BY715" s="141">
        <f t="shared" si="1357"/>
        <v>0</v>
      </c>
      <c r="BZ715" s="83">
        <f t="shared" si="1358"/>
        <v>4.13</v>
      </c>
      <c r="CA715" s="83">
        <f t="shared" si="1359"/>
        <v>0</v>
      </c>
      <c r="CB715" s="83">
        <f t="shared" si="1414"/>
        <v>2.9521774019913147</v>
      </c>
      <c r="CC715" s="83">
        <f t="shared" si="1360"/>
        <v>2.9521774019913147</v>
      </c>
      <c r="CD715" s="143">
        <f t="shared" si="1361"/>
        <v>0.02</v>
      </c>
      <c r="CE715" s="83">
        <f t="shared" si="1415"/>
        <v>1.7618523213570041E-2</v>
      </c>
      <c r="CF715" s="84">
        <f t="shared" si="1416"/>
        <v>1031.7417727154716</v>
      </c>
      <c r="CG715" s="83">
        <f t="shared" si="1362"/>
        <v>0</v>
      </c>
      <c r="CH715" s="83">
        <f t="shared" si="1417"/>
        <v>2.9213770963673169</v>
      </c>
      <c r="CI715" s="83">
        <f t="shared" si="1363"/>
        <v>2.9213770963673169</v>
      </c>
      <c r="CJ715" s="143">
        <f t="shared" si="1364"/>
        <v>0.02</v>
      </c>
      <c r="CK715" s="83">
        <f t="shared" si="1418"/>
        <v>1.6810910799758768E-2</v>
      </c>
      <c r="CL715" s="84">
        <f t="shared" si="1419"/>
        <v>968.58992940872099</v>
      </c>
      <c r="CM715" s="83">
        <f t="shared" si="1365"/>
        <v>0</v>
      </c>
      <c r="CN715" s="83">
        <f t="shared" si="1420"/>
        <v>2.8611867999455569</v>
      </c>
      <c r="CO715" s="83">
        <f t="shared" si="1366"/>
        <v>2.8611867999455569</v>
      </c>
      <c r="CP715" s="143">
        <f t="shared" si="1367"/>
        <v>0.02</v>
      </c>
      <c r="CQ715" s="83">
        <f t="shared" si="1421"/>
        <v>1.6970564504284066E-2</v>
      </c>
      <c r="CR715" s="84">
        <f t="shared" si="1422"/>
        <v>957.95746419077113</v>
      </c>
      <c r="CS715" s="83">
        <f t="shared" si="1368"/>
        <v>0</v>
      </c>
      <c r="CT715" s="83">
        <f t="shared" si="1423"/>
        <v>2.852541197197624</v>
      </c>
      <c r="CU715" s="83">
        <f t="shared" si="1369"/>
        <v>2.852541197197624</v>
      </c>
      <c r="CV715" s="143">
        <f t="shared" si="1370"/>
        <v>0.02</v>
      </c>
      <c r="CW715" s="83">
        <f t="shared" si="1424"/>
        <v>1.6998526987184129E-2</v>
      </c>
      <c r="CX715" s="84">
        <f t="shared" si="1425"/>
        <v>957.01332241058094</v>
      </c>
      <c r="CY715" s="83">
        <f t="shared" si="1371"/>
        <v>0</v>
      </c>
      <c r="CZ715" s="83">
        <f t="shared" si="1426"/>
        <v>2.8517941986123008</v>
      </c>
      <c r="DA715" s="83">
        <f t="shared" si="1372"/>
        <v>2.8517941986123008</v>
      </c>
      <c r="DB715" s="143">
        <f t="shared" si="1373"/>
        <v>0.02</v>
      </c>
      <c r="DC715" s="83">
        <f t="shared" si="1427"/>
        <v>1.6999446767326062E-2</v>
      </c>
      <c r="DD715" s="84">
        <f t="shared" si="1428"/>
        <v>956.97820730655621</v>
      </c>
      <c r="DE715" s="86">
        <f t="shared" si="1374"/>
        <v>3711.5331860598963</v>
      </c>
      <c r="DF715" s="86">
        <f t="shared" si="1375"/>
        <v>1484.6132744239583</v>
      </c>
      <c r="DG715" s="86">
        <f t="shared" si="1376"/>
        <v>927.88329651497406</v>
      </c>
      <c r="DH715" s="86">
        <f t="shared" si="1377"/>
        <v>0.13003851178493231</v>
      </c>
      <c r="DI715" s="86">
        <f t="shared" si="1378"/>
        <v>0.16594538512134591</v>
      </c>
      <c r="DJ715" s="86">
        <f t="shared" si="1379"/>
        <v>4.0213929335425318</v>
      </c>
      <c r="DK715" s="86">
        <f t="shared" si="1380"/>
        <v>-724.1263753697574</v>
      </c>
      <c r="DL715" s="86">
        <f t="shared" si="1438"/>
        <v>-724.1263753697574</v>
      </c>
      <c r="DM715" s="86">
        <f t="shared" si="1381"/>
        <v>-724.1263753697574</v>
      </c>
      <c r="DN715" s="85">
        <f t="shared" si="1382"/>
        <v>0</v>
      </c>
      <c r="DO715" s="85">
        <f t="shared" si="1429"/>
        <v>0</v>
      </c>
      <c r="DP715" s="85">
        <f t="shared" si="1383"/>
        <v>0</v>
      </c>
      <c r="DQ715" s="85">
        <f t="shared" si="1430"/>
        <v>0</v>
      </c>
      <c r="DR715" s="85">
        <f t="shared" si="1384"/>
        <v>0</v>
      </c>
      <c r="DS715" s="85">
        <f t="shared" si="1431"/>
        <v>0</v>
      </c>
      <c r="DT715" s="81"/>
      <c r="DU715" s="81"/>
      <c r="DV715" s="81">
        <f t="shared" si="1432"/>
        <v>0</v>
      </c>
      <c r="DW715" s="100"/>
    </row>
    <row r="716" spans="1:127" x14ac:dyDescent="0.2">
      <c r="A716" s="59">
        <f t="shared" si="1385"/>
        <v>94.799999999999415</v>
      </c>
      <c r="B716" s="44">
        <f t="shared" si="1386"/>
        <v>94799.999999999418</v>
      </c>
      <c r="C716" s="52">
        <f t="shared" si="1320"/>
        <v>133.33333333333334</v>
      </c>
      <c r="D716" s="50">
        <f t="shared" si="1321"/>
        <v>4</v>
      </c>
      <c r="E716" s="44">
        <f t="shared" si="1322"/>
        <v>4.13</v>
      </c>
      <c r="F716" s="47">
        <f t="shared" si="1323"/>
        <v>0.02</v>
      </c>
      <c r="G716" s="52">
        <f t="shared" si="1387"/>
        <v>2.3952891762288805E-2</v>
      </c>
      <c r="H716" s="57">
        <f t="shared" si="1388"/>
        <v>833.52139835739786</v>
      </c>
      <c r="I716" s="52">
        <f t="shared" si="1389"/>
        <v>0</v>
      </c>
      <c r="J716" s="54">
        <f t="shared" si="1390"/>
        <v>2855.5708732611861</v>
      </c>
      <c r="K716" s="46">
        <f t="shared" si="1433"/>
        <v>2855.5708732611861</v>
      </c>
      <c r="L716" s="80">
        <f t="shared" si="1324"/>
        <v>0</v>
      </c>
      <c r="M716" s="142">
        <f t="shared" si="1325"/>
        <v>0</v>
      </c>
      <c r="N716" s="60">
        <f t="shared" si="1326"/>
        <v>4.13</v>
      </c>
      <c r="O716" s="53">
        <f t="shared" si="1327"/>
        <v>0</v>
      </c>
      <c r="P716" s="58">
        <f t="shared" si="1391"/>
        <v>2.8376970815561156</v>
      </c>
      <c r="Q716" s="49">
        <f t="shared" si="1328"/>
        <v>2.8376970815561156</v>
      </c>
      <c r="R716" s="143">
        <f t="shared" si="1329"/>
        <v>0.02</v>
      </c>
      <c r="S716" s="51">
        <f t="shared" si="1392"/>
        <v>1.8512702263220444E-2</v>
      </c>
      <c r="T716" s="57">
        <f t="shared" si="1393"/>
        <v>859.98856942263842</v>
      </c>
      <c r="U716" s="53">
        <f t="shared" si="1330"/>
        <v>0</v>
      </c>
      <c r="V716" s="58">
        <f t="shared" si="1394"/>
        <v>2.8468529971967214</v>
      </c>
      <c r="W716" s="49">
        <f t="shared" si="1331"/>
        <v>2.8468529971967214</v>
      </c>
      <c r="X716" s="143">
        <f t="shared" si="1332"/>
        <v>0.02</v>
      </c>
      <c r="Y716" s="51">
        <f t="shared" si="1395"/>
        <v>1.7917880481964691E-2</v>
      </c>
      <c r="Z716" s="57">
        <f t="shared" si="1396"/>
        <v>841.02375649345504</v>
      </c>
      <c r="AA716" s="53">
        <f t="shared" si="1333"/>
        <v>0</v>
      </c>
      <c r="AB716" s="58">
        <f t="shared" si="1397"/>
        <v>2.8400174382548311</v>
      </c>
      <c r="AC716" s="49">
        <f t="shared" si="1334"/>
        <v>2.8400174382548311</v>
      </c>
      <c r="AD716" s="143">
        <f t="shared" si="1335"/>
        <v>0.02</v>
      </c>
      <c r="AE716" s="49">
        <f t="shared" si="1434"/>
        <v>1.7865190633115691E-2</v>
      </c>
      <c r="AF716" s="57">
        <f t="shared" si="1398"/>
        <v>837.85056394043147</v>
      </c>
      <c r="AG716" s="53">
        <f t="shared" si="1336"/>
        <v>0</v>
      </c>
      <c r="AH716" s="58">
        <f t="shared" si="1399"/>
        <v>2.8390094258848757</v>
      </c>
      <c r="AI716" s="49">
        <f t="shared" si="1337"/>
        <v>2.8390094258848757</v>
      </c>
      <c r="AJ716" s="143">
        <f t="shared" si="1338"/>
        <v>0.02</v>
      </c>
      <c r="AK716" s="51">
        <f t="shared" si="1400"/>
        <v>1.7865748957977094E-2</v>
      </c>
      <c r="AL716" s="57">
        <f t="shared" si="1401"/>
        <v>837.53765665054516</v>
      </c>
      <c r="AM716" s="53">
        <f t="shared" si="1339"/>
        <v>0</v>
      </c>
      <c r="AN716" s="58">
        <f t="shared" si="1402"/>
        <v>2.8389121373265214</v>
      </c>
      <c r="AO716" s="49">
        <f t="shared" si="1340"/>
        <v>2.8389121373265214</v>
      </c>
      <c r="AP716" s="143">
        <f t="shared" si="1341"/>
        <v>0.02</v>
      </c>
      <c r="AQ716" s="51">
        <f t="shared" si="1403"/>
        <v>1.786604460770929E-2</v>
      </c>
      <c r="AR716" s="57">
        <f t="shared" si="1404"/>
        <v>837.51077723965864</v>
      </c>
      <c r="AS716" s="44">
        <f t="shared" si="1342"/>
        <v>5140.027571870135</v>
      </c>
      <c r="AT716" s="44">
        <f t="shared" si="1343"/>
        <v>2056.0110287480538</v>
      </c>
      <c r="AU716" s="44">
        <f t="shared" si="1344"/>
        <v>1285.0068929675338</v>
      </c>
      <c r="AV716" s="47">
        <f t="shared" si="1345"/>
        <v>0.68079233167478537</v>
      </c>
      <c r="AW716" s="47">
        <f t="shared" si="1346"/>
        <v>2.6606002276047156</v>
      </c>
      <c r="AX716" s="86">
        <f t="shared" si="1347"/>
        <v>24.045398230683563</v>
      </c>
      <c r="AY716" s="86">
        <f t="shared" si="1348"/>
        <v>0.23171606776682235</v>
      </c>
      <c r="AZ716" s="10">
        <f t="shared" si="1405"/>
        <v>0.23171606776682235</v>
      </c>
      <c r="BA716" s="44">
        <f t="shared" si="1349"/>
        <v>0.23171606776682235</v>
      </c>
      <c r="BB716" s="9">
        <f t="shared" si="1350"/>
        <v>0.23171606776682235</v>
      </c>
      <c r="BC716" s="45">
        <f t="shared" si="1439"/>
        <v>30.895475702242983</v>
      </c>
      <c r="BD716" s="9">
        <f t="shared" si="1351"/>
        <v>0.23171606776682235</v>
      </c>
      <c r="BE716" s="45">
        <f t="shared" si="1435"/>
        <v>30.895475702242983</v>
      </c>
      <c r="BF716" s="9">
        <f t="shared" si="1352"/>
        <v>0.23171606776682235</v>
      </c>
      <c r="BG716" s="45">
        <f t="shared" si="1436"/>
        <v>30.895475702242983</v>
      </c>
      <c r="BH716" s="58"/>
      <c r="BI716" s="58"/>
      <c r="BJ716" s="58">
        <f t="shared" si="1406"/>
        <v>-0.23171606776682235</v>
      </c>
      <c r="BK716" s="97"/>
      <c r="BL716" s="44"/>
      <c r="BM716" s="82">
        <f t="shared" si="1407"/>
        <v>71.100000000000009</v>
      </c>
      <c r="BN716" s="86">
        <f t="shared" si="1408"/>
        <v>71100</v>
      </c>
      <c r="BO716" s="86">
        <f t="shared" si="1409"/>
        <v>100</v>
      </c>
      <c r="BP716" s="84">
        <f t="shared" si="1353"/>
        <v>4</v>
      </c>
      <c r="BQ716" s="84">
        <f t="shared" si="1354"/>
        <v>4.13</v>
      </c>
      <c r="BR716" s="84">
        <f t="shared" si="1355"/>
        <v>0.02</v>
      </c>
      <c r="BS716" s="84">
        <f t="shared" si="1410"/>
        <v>3.1823943074937668E-2</v>
      </c>
      <c r="BT716" s="84">
        <f t="shared" si="1411"/>
        <v>1059.8836950342395</v>
      </c>
      <c r="BU716" s="84">
        <f t="shared" si="1412"/>
        <v>0</v>
      </c>
      <c r="BV716" s="83">
        <f t="shared" si="1413"/>
        <v>2065.2001811443865</v>
      </c>
      <c r="BW716" s="81">
        <f t="shared" si="1437"/>
        <v>2065.2001811443865</v>
      </c>
      <c r="BX716" s="83">
        <f t="shared" si="1356"/>
        <v>0</v>
      </c>
      <c r="BY716" s="141">
        <f t="shared" si="1357"/>
        <v>0</v>
      </c>
      <c r="BZ716" s="83">
        <f t="shared" si="1358"/>
        <v>4.13</v>
      </c>
      <c r="CA716" s="83">
        <f t="shared" si="1359"/>
        <v>0</v>
      </c>
      <c r="CB716" s="83">
        <f t="shared" si="1414"/>
        <v>2.9532882000108689</v>
      </c>
      <c r="CC716" s="83">
        <f t="shared" si="1360"/>
        <v>2.9532882000108689</v>
      </c>
      <c r="CD716" s="143">
        <f t="shared" si="1361"/>
        <v>0.02</v>
      </c>
      <c r="CE716" s="83">
        <f t="shared" si="1415"/>
        <v>1.7616523213570042E-2</v>
      </c>
      <c r="CF716" s="84">
        <f t="shared" si="1416"/>
        <v>1032.3385364194985</v>
      </c>
      <c r="CG716" s="83">
        <f t="shared" si="1362"/>
        <v>0</v>
      </c>
      <c r="CH716" s="83">
        <f t="shared" si="1417"/>
        <v>2.9222225874916381</v>
      </c>
      <c r="CI716" s="83">
        <f t="shared" si="1363"/>
        <v>2.9222225874916381</v>
      </c>
      <c r="CJ716" s="143">
        <f t="shared" si="1364"/>
        <v>0.02</v>
      </c>
      <c r="CK716" s="83">
        <f t="shared" si="1418"/>
        <v>1.6808910799758769E-2</v>
      </c>
      <c r="CL716" s="84">
        <f t="shared" si="1419"/>
        <v>969.1653399170275</v>
      </c>
      <c r="CM716" s="83">
        <f t="shared" si="1365"/>
        <v>0</v>
      </c>
      <c r="CN716" s="83">
        <f t="shared" si="1420"/>
        <v>2.8618764643383345</v>
      </c>
      <c r="CO716" s="83">
        <f t="shared" si="1366"/>
        <v>2.8618764643383345</v>
      </c>
      <c r="CP716" s="143">
        <f t="shared" si="1367"/>
        <v>0.02</v>
      </c>
      <c r="CQ716" s="83">
        <f t="shared" si="1421"/>
        <v>1.6968564504284068E-2</v>
      </c>
      <c r="CR716" s="84">
        <f t="shared" si="1422"/>
        <v>958.5505594932032</v>
      </c>
      <c r="CS716" s="83">
        <f t="shared" si="1368"/>
        <v>0</v>
      </c>
      <c r="CT716" s="83">
        <f t="shared" si="1423"/>
        <v>2.8532226357447605</v>
      </c>
      <c r="CU716" s="83">
        <f t="shared" si="1369"/>
        <v>2.8532226357447605</v>
      </c>
      <c r="CV716" s="143">
        <f t="shared" si="1370"/>
        <v>0.02</v>
      </c>
      <c r="CW716" s="83">
        <f t="shared" si="1424"/>
        <v>1.6996526987184131E-2</v>
      </c>
      <c r="CX716" s="84">
        <f t="shared" si="1425"/>
        <v>957.60919555708915</v>
      </c>
      <c r="CY716" s="83">
        <f t="shared" si="1371"/>
        <v>0</v>
      </c>
      <c r="CZ716" s="83">
        <f t="shared" si="1426"/>
        <v>2.8524757944041013</v>
      </c>
      <c r="DA716" s="83">
        <f t="shared" si="1372"/>
        <v>2.8524757944041013</v>
      </c>
      <c r="DB716" s="143">
        <f t="shared" si="1373"/>
        <v>0.02</v>
      </c>
      <c r="DC716" s="83">
        <f t="shared" si="1427"/>
        <v>1.6997446767326063E-2</v>
      </c>
      <c r="DD716" s="84">
        <f t="shared" si="1428"/>
        <v>957.57426878867852</v>
      </c>
      <c r="DE716" s="86">
        <f t="shared" si="1374"/>
        <v>3717.3603260598957</v>
      </c>
      <c r="DF716" s="86">
        <f t="shared" si="1375"/>
        <v>1486.9441304239583</v>
      </c>
      <c r="DG716" s="86">
        <f t="shared" si="1376"/>
        <v>929.34008151497392</v>
      </c>
      <c r="DH716" s="86">
        <f t="shared" si="1377"/>
        <v>0.12973543480717428</v>
      </c>
      <c r="DI716" s="86">
        <f t="shared" si="1378"/>
        <v>0.16523565098104631</v>
      </c>
      <c r="DJ716" s="86">
        <f t="shared" si="1379"/>
        <v>3.9891429273656986</v>
      </c>
      <c r="DK716" s="86">
        <f t="shared" si="1380"/>
        <v>-726.36116312906518</v>
      </c>
      <c r="DL716" s="86">
        <f t="shared" si="1438"/>
        <v>-726.36116312906518</v>
      </c>
      <c r="DM716" s="86">
        <f t="shared" si="1381"/>
        <v>-726.36116312906518</v>
      </c>
      <c r="DN716" s="85">
        <f t="shared" si="1382"/>
        <v>0</v>
      </c>
      <c r="DO716" s="85">
        <f t="shared" si="1429"/>
        <v>0</v>
      </c>
      <c r="DP716" s="85">
        <f t="shared" si="1383"/>
        <v>0</v>
      </c>
      <c r="DQ716" s="85">
        <f t="shared" si="1430"/>
        <v>0</v>
      </c>
      <c r="DR716" s="85">
        <f t="shared" si="1384"/>
        <v>0</v>
      </c>
      <c r="DS716" s="85">
        <f t="shared" si="1431"/>
        <v>0</v>
      </c>
      <c r="DT716" s="81"/>
      <c r="DU716" s="81"/>
      <c r="DV716" s="81">
        <f t="shared" si="1432"/>
        <v>0</v>
      </c>
      <c r="DW716" s="100"/>
    </row>
    <row r="717" spans="1:127" x14ac:dyDescent="0.2">
      <c r="A717" s="59">
        <f t="shared" si="1385"/>
        <v>94.933333333332754</v>
      </c>
      <c r="B717" s="44">
        <f t="shared" si="1386"/>
        <v>94933.333333332746</v>
      </c>
      <c r="C717" s="52">
        <f t="shared" si="1320"/>
        <v>133.33333333333334</v>
      </c>
      <c r="D717" s="50">
        <f t="shared" si="1321"/>
        <v>4</v>
      </c>
      <c r="E717" s="44">
        <f t="shared" si="1322"/>
        <v>4.13</v>
      </c>
      <c r="F717" s="47">
        <f t="shared" si="1323"/>
        <v>0.02</v>
      </c>
      <c r="G717" s="52">
        <f t="shared" si="1387"/>
        <v>2.3950225095622137E-2</v>
      </c>
      <c r="H717" s="57">
        <f t="shared" si="1388"/>
        <v>834.29465286680727</v>
      </c>
      <c r="I717" s="52">
        <f t="shared" si="1389"/>
        <v>0</v>
      </c>
      <c r="J717" s="54">
        <f t="shared" si="1390"/>
        <v>2859.8872732611858</v>
      </c>
      <c r="K717" s="46">
        <f t="shared" si="1433"/>
        <v>2859.8872732611858</v>
      </c>
      <c r="L717" s="80">
        <f t="shared" si="1324"/>
        <v>0</v>
      </c>
      <c r="M717" s="142">
        <f t="shared" si="1325"/>
        <v>0</v>
      </c>
      <c r="N717" s="60">
        <f t="shared" si="1326"/>
        <v>4.13</v>
      </c>
      <c r="O717" s="53">
        <f t="shared" si="1327"/>
        <v>0</v>
      </c>
      <c r="P717" s="58">
        <f t="shared" si="1391"/>
        <v>2.8382220959888818</v>
      </c>
      <c r="Q717" s="49">
        <f t="shared" si="1328"/>
        <v>2.8382220959888818</v>
      </c>
      <c r="R717" s="143">
        <f t="shared" si="1329"/>
        <v>0.02</v>
      </c>
      <c r="S717" s="51">
        <f t="shared" si="1392"/>
        <v>1.8510035596553776E-2</v>
      </c>
      <c r="T717" s="57">
        <f t="shared" si="1393"/>
        <v>860.85835307221373</v>
      </c>
      <c r="U717" s="53">
        <f t="shared" si="1330"/>
        <v>0</v>
      </c>
      <c r="V717" s="58">
        <f t="shared" si="1394"/>
        <v>2.847492217438127</v>
      </c>
      <c r="W717" s="49">
        <f t="shared" si="1331"/>
        <v>2.847492217438127</v>
      </c>
      <c r="X717" s="143">
        <f t="shared" si="1332"/>
        <v>0.02</v>
      </c>
      <c r="Y717" s="51">
        <f t="shared" si="1395"/>
        <v>1.7915213815298023E-2</v>
      </c>
      <c r="Z717" s="57">
        <f t="shared" si="1396"/>
        <v>841.86288410401426</v>
      </c>
      <c r="AA717" s="53">
        <f t="shared" si="1333"/>
        <v>0</v>
      </c>
      <c r="AB717" s="58">
        <f t="shared" si="1397"/>
        <v>2.8405854436283455</v>
      </c>
      <c r="AC717" s="49">
        <f t="shared" si="1334"/>
        <v>2.8405854436283455</v>
      </c>
      <c r="AD717" s="143">
        <f t="shared" si="1335"/>
        <v>0.02</v>
      </c>
      <c r="AE717" s="49">
        <f t="shared" si="1434"/>
        <v>1.7862523966449023E-2</v>
      </c>
      <c r="AF717" s="57">
        <f t="shared" si="1398"/>
        <v>838.68923753725085</v>
      </c>
      <c r="AG717" s="53">
        <f t="shared" si="1336"/>
        <v>0</v>
      </c>
      <c r="AH717" s="58">
        <f t="shared" si="1399"/>
        <v>2.8395674050784545</v>
      </c>
      <c r="AI717" s="49">
        <f t="shared" si="1337"/>
        <v>2.8395674050784545</v>
      </c>
      <c r="AJ717" s="143">
        <f t="shared" si="1338"/>
        <v>0.02</v>
      </c>
      <c r="AK717" s="51">
        <f t="shared" si="1400"/>
        <v>1.7863082291310426E-2</v>
      </c>
      <c r="AL717" s="57">
        <f t="shared" si="1401"/>
        <v>838.37665424652653</v>
      </c>
      <c r="AM717" s="53">
        <f t="shared" si="1339"/>
        <v>0</v>
      </c>
      <c r="AN717" s="58">
        <f t="shared" si="1402"/>
        <v>2.8394692436817661</v>
      </c>
      <c r="AO717" s="49">
        <f t="shared" si="1340"/>
        <v>2.8394692436817661</v>
      </c>
      <c r="AP717" s="143">
        <f t="shared" si="1341"/>
        <v>0.02</v>
      </c>
      <c r="AQ717" s="51">
        <f t="shared" si="1403"/>
        <v>1.7863377941042622E-2</v>
      </c>
      <c r="AR717" s="57">
        <f t="shared" si="1404"/>
        <v>838.34981747339168</v>
      </c>
      <c r="AS717" s="44">
        <f t="shared" si="1342"/>
        <v>5147.797091870134</v>
      </c>
      <c r="AT717" s="44">
        <f t="shared" si="1343"/>
        <v>2059.1188367480536</v>
      </c>
      <c r="AU717" s="44">
        <f t="shared" si="1344"/>
        <v>1286.9492729675335</v>
      </c>
      <c r="AV717" s="47">
        <f t="shared" si="1345"/>
        <v>0.67766201441323437</v>
      </c>
      <c r="AW717" s="47">
        <f t="shared" si="1346"/>
        <v>2.6376500765209467</v>
      </c>
      <c r="AX717" s="86">
        <f t="shared" si="1347"/>
        <v>23.713472400718544</v>
      </c>
      <c r="AY717" s="86">
        <f t="shared" si="1348"/>
        <v>0.1894791626104454</v>
      </c>
      <c r="AZ717" s="10">
        <f t="shared" si="1405"/>
        <v>0.1894791626104454</v>
      </c>
      <c r="BA717" s="44">
        <f t="shared" si="1349"/>
        <v>0.1894791626104454</v>
      </c>
      <c r="BB717" s="9">
        <f t="shared" si="1350"/>
        <v>0.1894791626104454</v>
      </c>
      <c r="BC717" s="45">
        <f t="shared" si="1439"/>
        <v>25.263888348059389</v>
      </c>
      <c r="BD717" s="9">
        <f t="shared" si="1351"/>
        <v>0.1894791626104454</v>
      </c>
      <c r="BE717" s="45">
        <f t="shared" si="1435"/>
        <v>25.263888348059389</v>
      </c>
      <c r="BF717" s="9">
        <f t="shared" si="1352"/>
        <v>0.1894791626104454</v>
      </c>
      <c r="BG717" s="45">
        <f t="shared" si="1436"/>
        <v>25.263888348059389</v>
      </c>
      <c r="BH717" s="58"/>
      <c r="BI717" s="58"/>
      <c r="BJ717" s="58">
        <f t="shared" si="1406"/>
        <v>-0.1894791626104454</v>
      </c>
      <c r="BK717" s="97"/>
      <c r="BL717" s="44"/>
      <c r="BM717" s="82">
        <f t="shared" si="1407"/>
        <v>71.2</v>
      </c>
      <c r="BN717" s="86">
        <f t="shared" si="1408"/>
        <v>71200</v>
      </c>
      <c r="BO717" s="86">
        <f t="shared" si="1409"/>
        <v>100</v>
      </c>
      <c r="BP717" s="84">
        <f t="shared" si="1353"/>
        <v>4</v>
      </c>
      <c r="BQ717" s="84">
        <f t="shared" si="1354"/>
        <v>4.13</v>
      </c>
      <c r="BR717" s="84">
        <f t="shared" si="1355"/>
        <v>0.02</v>
      </c>
      <c r="BS717" s="84">
        <f t="shared" si="1410"/>
        <v>3.1821943074937666E-2</v>
      </c>
      <c r="BT717" s="84">
        <f t="shared" si="1411"/>
        <v>1060.6542263435601</v>
      </c>
      <c r="BU717" s="84">
        <f t="shared" si="1412"/>
        <v>0</v>
      </c>
      <c r="BV717" s="83">
        <f t="shared" si="1413"/>
        <v>2068.4374811443863</v>
      </c>
      <c r="BW717" s="81">
        <f t="shared" si="1437"/>
        <v>2068.4374811443863</v>
      </c>
      <c r="BX717" s="83">
        <f t="shared" si="1356"/>
        <v>0</v>
      </c>
      <c r="BY717" s="141">
        <f t="shared" si="1357"/>
        <v>0</v>
      </c>
      <c r="BZ717" s="83">
        <f t="shared" si="1358"/>
        <v>4.13</v>
      </c>
      <c r="CA717" s="83">
        <f t="shared" si="1359"/>
        <v>0</v>
      </c>
      <c r="CB717" s="83">
        <f t="shared" si="1414"/>
        <v>2.9544010931873723</v>
      </c>
      <c r="CC717" s="83">
        <f t="shared" si="1360"/>
        <v>2.9544010931873723</v>
      </c>
      <c r="CD717" s="143">
        <f t="shared" si="1361"/>
        <v>0.02</v>
      </c>
      <c r="CE717" s="83">
        <f t="shared" si="1415"/>
        <v>1.7614523213570044E-2</v>
      </c>
      <c r="CF717" s="84">
        <f t="shared" si="1416"/>
        <v>1032.9350079461685</v>
      </c>
      <c r="CG717" s="83">
        <f t="shared" si="1362"/>
        <v>0</v>
      </c>
      <c r="CH717" s="83">
        <f t="shared" si="1417"/>
        <v>2.9230690265333026</v>
      </c>
      <c r="CI717" s="83">
        <f t="shared" si="1363"/>
        <v>2.9230690265333026</v>
      </c>
      <c r="CJ717" s="143">
        <f t="shared" si="1364"/>
        <v>0.02</v>
      </c>
      <c r="CK717" s="83">
        <f t="shared" si="1418"/>
        <v>1.6806910799758771E-2</v>
      </c>
      <c r="CL717" s="84">
        <f t="shared" si="1419"/>
        <v>969.74051549987678</v>
      </c>
      <c r="CM717" s="83">
        <f t="shared" si="1365"/>
        <v>0</v>
      </c>
      <c r="CN717" s="83">
        <f t="shared" si="1420"/>
        <v>2.8625670900853852</v>
      </c>
      <c r="CO717" s="83">
        <f t="shared" si="1366"/>
        <v>2.8625670900853852</v>
      </c>
      <c r="CP717" s="143">
        <f t="shared" si="1367"/>
        <v>0.02</v>
      </c>
      <c r="CQ717" s="83">
        <f t="shared" si="1421"/>
        <v>1.6966564504284069E-2</v>
      </c>
      <c r="CR717" s="84">
        <f t="shared" si="1422"/>
        <v>959.1434419853623</v>
      </c>
      <c r="CS717" s="83">
        <f t="shared" si="1368"/>
        <v>0</v>
      </c>
      <c r="CT717" s="83">
        <f t="shared" si="1423"/>
        <v>2.8539051365273815</v>
      </c>
      <c r="CU717" s="83">
        <f t="shared" si="1369"/>
        <v>2.8539051365273815</v>
      </c>
      <c r="CV717" s="143">
        <f t="shared" si="1370"/>
        <v>0.02</v>
      </c>
      <c r="CW717" s="83">
        <f t="shared" si="1424"/>
        <v>1.6994526987184132E-2</v>
      </c>
      <c r="CX717" s="84">
        <f t="shared" si="1425"/>
        <v>958.20485629432949</v>
      </c>
      <c r="CY717" s="83">
        <f t="shared" si="1371"/>
        <v>0</v>
      </c>
      <c r="CZ717" s="83">
        <f t="shared" si="1426"/>
        <v>2.8531584654231303</v>
      </c>
      <c r="DA717" s="83">
        <f t="shared" si="1372"/>
        <v>2.8531584654231303</v>
      </c>
      <c r="DB717" s="143">
        <f t="shared" si="1373"/>
        <v>0.02</v>
      </c>
      <c r="DC717" s="83">
        <f t="shared" si="1427"/>
        <v>1.6995446767326065E-2</v>
      </c>
      <c r="DD717" s="84">
        <f t="shared" si="1428"/>
        <v>958.17011772806893</v>
      </c>
      <c r="DE717" s="86">
        <f t="shared" si="1374"/>
        <v>3723.1874660598951</v>
      </c>
      <c r="DF717" s="86">
        <f t="shared" si="1375"/>
        <v>1489.2749864239579</v>
      </c>
      <c r="DG717" s="86">
        <f t="shared" si="1376"/>
        <v>930.79686651497377</v>
      </c>
      <c r="DH717" s="86">
        <f t="shared" si="1377"/>
        <v>0.12943346417878276</v>
      </c>
      <c r="DI717" s="86">
        <f t="shared" si="1378"/>
        <v>0.16452988622400591</v>
      </c>
      <c r="DJ717" s="86">
        <f t="shared" si="1379"/>
        <v>3.9571937511922477</v>
      </c>
      <c r="DK717" s="86">
        <f t="shared" si="1380"/>
        <v>-728.59461312636358</v>
      </c>
      <c r="DL717" s="86">
        <f t="shared" si="1438"/>
        <v>-728.59461312636358</v>
      </c>
      <c r="DM717" s="86">
        <f t="shared" si="1381"/>
        <v>-728.59461312636358</v>
      </c>
      <c r="DN717" s="85">
        <f t="shared" si="1382"/>
        <v>0</v>
      </c>
      <c r="DO717" s="85">
        <f t="shared" si="1429"/>
        <v>0</v>
      </c>
      <c r="DP717" s="85">
        <f t="shared" si="1383"/>
        <v>0</v>
      </c>
      <c r="DQ717" s="85">
        <f t="shared" si="1430"/>
        <v>0</v>
      </c>
      <c r="DR717" s="85">
        <f t="shared" si="1384"/>
        <v>0</v>
      </c>
      <c r="DS717" s="85">
        <f t="shared" si="1431"/>
        <v>0</v>
      </c>
      <c r="DT717" s="81"/>
      <c r="DU717" s="81"/>
      <c r="DV717" s="81">
        <f t="shared" si="1432"/>
        <v>0</v>
      </c>
      <c r="DW717" s="100"/>
    </row>
    <row r="718" spans="1:127" x14ac:dyDescent="0.2">
      <c r="A718" s="59">
        <f t="shared" si="1385"/>
        <v>95.06666666666608</v>
      </c>
      <c r="B718" s="44">
        <f t="shared" si="1386"/>
        <v>95066.666666666075</v>
      </c>
      <c r="C718" s="52">
        <f t="shared" si="1320"/>
        <v>133.33333333333334</v>
      </c>
      <c r="D718" s="50">
        <f t="shared" si="1321"/>
        <v>4</v>
      </c>
      <c r="E718" s="44">
        <f t="shared" si="1322"/>
        <v>4.13</v>
      </c>
      <c r="F718" s="47">
        <f t="shared" si="1323"/>
        <v>0.02</v>
      </c>
      <c r="G718" s="52">
        <f t="shared" si="1387"/>
        <v>2.3947558428955469E-2</v>
      </c>
      <c r="H718" s="57">
        <f t="shared" si="1388"/>
        <v>835.06782128528312</v>
      </c>
      <c r="I718" s="52">
        <f t="shared" si="1389"/>
        <v>0</v>
      </c>
      <c r="J718" s="54">
        <f t="shared" si="1390"/>
        <v>2864.2036732611855</v>
      </c>
      <c r="K718" s="46">
        <f t="shared" si="1433"/>
        <v>2864.2036732611855</v>
      </c>
      <c r="L718" s="80">
        <f t="shared" si="1324"/>
        <v>0</v>
      </c>
      <c r="M718" s="142">
        <f t="shared" si="1325"/>
        <v>0</v>
      </c>
      <c r="N718" s="60">
        <f t="shared" si="1326"/>
        <v>4.13</v>
      </c>
      <c r="O718" s="53">
        <f t="shared" si="1327"/>
        <v>0</v>
      </c>
      <c r="P718" s="58">
        <f t="shared" si="1391"/>
        <v>2.8387491950933299</v>
      </c>
      <c r="Q718" s="49">
        <f t="shared" si="1328"/>
        <v>2.8387491950933299</v>
      </c>
      <c r="R718" s="143">
        <f t="shared" si="1329"/>
        <v>0.02</v>
      </c>
      <c r="S718" s="51">
        <f t="shared" si="1392"/>
        <v>1.8507368929887108E-2</v>
      </c>
      <c r="T718" s="57">
        <f t="shared" si="1393"/>
        <v>861.72785055513339</v>
      </c>
      <c r="U718" s="53">
        <f t="shared" si="1330"/>
        <v>0</v>
      </c>
      <c r="V718" s="58">
        <f t="shared" si="1394"/>
        <v>2.8481340118299507</v>
      </c>
      <c r="W718" s="49">
        <f t="shared" si="1331"/>
        <v>2.8481340118299507</v>
      </c>
      <c r="X718" s="143">
        <f t="shared" si="1332"/>
        <v>0.02</v>
      </c>
      <c r="Y718" s="51">
        <f t="shared" si="1395"/>
        <v>1.7912547148631355E-2</v>
      </c>
      <c r="Z718" s="57">
        <f t="shared" si="1396"/>
        <v>842.70169847652346</v>
      </c>
      <c r="AA718" s="53">
        <f t="shared" si="1333"/>
        <v>0</v>
      </c>
      <c r="AB718" s="58">
        <f t="shared" si="1397"/>
        <v>2.8411558472156484</v>
      </c>
      <c r="AC718" s="49">
        <f t="shared" si="1334"/>
        <v>2.8411558472156484</v>
      </c>
      <c r="AD718" s="143">
        <f t="shared" si="1335"/>
        <v>0.02</v>
      </c>
      <c r="AE718" s="49">
        <f t="shared" si="1434"/>
        <v>1.7859857299782355E-2</v>
      </c>
      <c r="AF718" s="57">
        <f t="shared" si="1398"/>
        <v>839.52761826251901</v>
      </c>
      <c r="AG718" s="53">
        <f t="shared" si="1336"/>
        <v>0</v>
      </c>
      <c r="AH718" s="58">
        <f t="shared" si="1399"/>
        <v>2.8401277911730212</v>
      </c>
      <c r="AI718" s="49">
        <f t="shared" si="1337"/>
        <v>2.8401277911730212</v>
      </c>
      <c r="AJ718" s="143">
        <f t="shared" si="1338"/>
        <v>0.02</v>
      </c>
      <c r="AK718" s="51">
        <f t="shared" si="1400"/>
        <v>1.7860415624643758E-2</v>
      </c>
      <c r="AL718" s="57">
        <f t="shared" si="1401"/>
        <v>839.21536176354869</v>
      </c>
      <c r="AM718" s="53">
        <f t="shared" si="1339"/>
        <v>0</v>
      </c>
      <c r="AN718" s="58">
        <f t="shared" si="1402"/>
        <v>2.8400287603153433</v>
      </c>
      <c r="AO718" s="49">
        <f t="shared" si="1340"/>
        <v>2.8400287603153433</v>
      </c>
      <c r="AP718" s="143">
        <f t="shared" si="1341"/>
        <v>0.02</v>
      </c>
      <c r="AQ718" s="51">
        <f t="shared" si="1403"/>
        <v>1.7860711274375954E-2</v>
      </c>
      <c r="AR718" s="57">
        <f t="shared" si="1404"/>
        <v>839.18856786767549</v>
      </c>
      <c r="AS718" s="44">
        <f t="shared" si="1342"/>
        <v>5155.5666118701338</v>
      </c>
      <c r="AT718" s="44">
        <f t="shared" si="1343"/>
        <v>2062.2266447480533</v>
      </c>
      <c r="AU718" s="44">
        <f t="shared" si="1344"/>
        <v>1288.8916529675334</v>
      </c>
      <c r="AV718" s="47">
        <f t="shared" si="1345"/>
        <v>0.67455185250321403</v>
      </c>
      <c r="AW718" s="47">
        <f t="shared" si="1346"/>
        <v>2.6149398802386941</v>
      </c>
      <c r="AX718" s="86">
        <f t="shared" si="1347"/>
        <v>23.386731040977054</v>
      </c>
      <c r="AY718" s="86">
        <f t="shared" si="1348"/>
        <v>0.15151434182720719</v>
      </c>
      <c r="AZ718" s="10">
        <f t="shared" si="1405"/>
        <v>0.15151434182720719</v>
      </c>
      <c r="BA718" s="44">
        <f t="shared" si="1349"/>
        <v>0.15151434182720719</v>
      </c>
      <c r="BB718" s="9">
        <f t="shared" si="1350"/>
        <v>0.15151434182720719</v>
      </c>
      <c r="BC718" s="45">
        <f t="shared" si="1439"/>
        <v>20.201912243627625</v>
      </c>
      <c r="BD718" s="9">
        <f t="shared" si="1351"/>
        <v>0.15151434182720719</v>
      </c>
      <c r="BE718" s="45">
        <f t="shared" si="1435"/>
        <v>20.201912243627625</v>
      </c>
      <c r="BF718" s="9">
        <f t="shared" si="1352"/>
        <v>0.15151434182720719</v>
      </c>
      <c r="BG718" s="45">
        <f t="shared" si="1436"/>
        <v>20.201912243627625</v>
      </c>
      <c r="BH718" s="58"/>
      <c r="BI718" s="58"/>
      <c r="BJ718" s="58">
        <f t="shared" si="1406"/>
        <v>-0.15151434182720719</v>
      </c>
      <c r="BK718" s="97"/>
      <c r="BL718" s="44"/>
      <c r="BM718" s="82">
        <f t="shared" si="1407"/>
        <v>71.3</v>
      </c>
      <c r="BN718" s="86">
        <f t="shared" si="1408"/>
        <v>71300</v>
      </c>
      <c r="BO718" s="86">
        <f t="shared" si="1409"/>
        <v>100</v>
      </c>
      <c r="BP718" s="84">
        <f t="shared" si="1353"/>
        <v>4</v>
      </c>
      <c r="BQ718" s="84">
        <f t="shared" si="1354"/>
        <v>4.13</v>
      </c>
      <c r="BR718" s="84">
        <f t="shared" si="1355"/>
        <v>0.02</v>
      </c>
      <c r="BS718" s="84">
        <f t="shared" si="1410"/>
        <v>3.1819943074937664E-2</v>
      </c>
      <c r="BT718" s="84">
        <f t="shared" si="1411"/>
        <v>1061.4247092267306</v>
      </c>
      <c r="BU718" s="84">
        <f t="shared" si="1412"/>
        <v>0</v>
      </c>
      <c r="BV718" s="83">
        <f t="shared" si="1413"/>
        <v>2071.6747811443861</v>
      </c>
      <c r="BW718" s="81">
        <f t="shared" si="1437"/>
        <v>2071.6747811443861</v>
      </c>
      <c r="BX718" s="83">
        <f t="shared" si="1356"/>
        <v>0</v>
      </c>
      <c r="BY718" s="141">
        <f t="shared" si="1357"/>
        <v>0</v>
      </c>
      <c r="BZ718" s="83">
        <f t="shared" si="1358"/>
        <v>4.13</v>
      </c>
      <c r="CA718" s="83">
        <f t="shared" si="1359"/>
        <v>0</v>
      </c>
      <c r="CB718" s="83">
        <f t="shared" si="1414"/>
        <v>2.9555160815126955</v>
      </c>
      <c r="CC718" s="83">
        <f t="shared" si="1360"/>
        <v>2.9555160815126955</v>
      </c>
      <c r="CD718" s="143">
        <f t="shared" si="1361"/>
        <v>0.02</v>
      </c>
      <c r="CE718" s="83">
        <f t="shared" si="1415"/>
        <v>1.7612523213570045E-2</v>
      </c>
      <c r="CF718" s="84">
        <f t="shared" si="1416"/>
        <v>1033.5311870923986</v>
      </c>
      <c r="CG718" s="83">
        <f t="shared" si="1362"/>
        <v>0</v>
      </c>
      <c r="CH718" s="83">
        <f t="shared" si="1417"/>
        <v>2.9239164115390328</v>
      </c>
      <c r="CI718" s="83">
        <f t="shared" si="1363"/>
        <v>2.9239164115390328</v>
      </c>
      <c r="CJ718" s="143">
        <f t="shared" si="1364"/>
        <v>0.02</v>
      </c>
      <c r="CK718" s="83">
        <f t="shared" si="1418"/>
        <v>1.6804910799758772E-2</v>
      </c>
      <c r="CL718" s="84">
        <f t="shared" si="1419"/>
        <v>970.31545610672549</v>
      </c>
      <c r="CM718" s="83">
        <f t="shared" si="1365"/>
        <v>0</v>
      </c>
      <c r="CN718" s="83">
        <f t="shared" si="1420"/>
        <v>2.8632586757869758</v>
      </c>
      <c r="CO718" s="83">
        <f t="shared" si="1366"/>
        <v>2.8632586757869758</v>
      </c>
      <c r="CP718" s="143">
        <f t="shared" si="1367"/>
        <v>0.02</v>
      </c>
      <c r="CQ718" s="83">
        <f t="shared" si="1421"/>
        <v>1.6964564504284071E-2</v>
      </c>
      <c r="CR718" s="84">
        <f t="shared" si="1422"/>
        <v>959.73611157075106</v>
      </c>
      <c r="CS718" s="83">
        <f t="shared" si="1368"/>
        <v>0</v>
      </c>
      <c r="CT718" s="83">
        <f t="shared" si="1423"/>
        <v>2.8545886982052973</v>
      </c>
      <c r="CU718" s="83">
        <f t="shared" si="1369"/>
        <v>2.8545886982052973</v>
      </c>
      <c r="CV718" s="143">
        <f t="shared" si="1370"/>
        <v>0.02</v>
      </c>
      <c r="CW718" s="83">
        <f t="shared" si="1424"/>
        <v>1.6992526987184134E-2</v>
      </c>
      <c r="CX718" s="84">
        <f t="shared" si="1425"/>
        <v>958.80030450210916</v>
      </c>
      <c r="CY718" s="83">
        <f t="shared" si="1371"/>
        <v>0</v>
      </c>
      <c r="CZ718" s="83">
        <f t="shared" si="1426"/>
        <v>2.8538422103067633</v>
      </c>
      <c r="DA718" s="83">
        <f t="shared" si="1372"/>
        <v>2.8538422103067633</v>
      </c>
      <c r="DB718" s="143">
        <f t="shared" si="1373"/>
        <v>0.02</v>
      </c>
      <c r="DC718" s="83">
        <f t="shared" si="1427"/>
        <v>1.6993446767326066E-2</v>
      </c>
      <c r="DD718" s="84">
        <f t="shared" si="1428"/>
        <v>958.76575400180832</v>
      </c>
      <c r="DE718" s="86">
        <f t="shared" si="1374"/>
        <v>3729.014606059895</v>
      </c>
      <c r="DF718" s="86">
        <f t="shared" si="1375"/>
        <v>1491.6058424239579</v>
      </c>
      <c r="DG718" s="86">
        <f t="shared" si="1376"/>
        <v>932.25365151497374</v>
      </c>
      <c r="DH718" s="86">
        <f t="shared" si="1377"/>
        <v>0.12913259478760794</v>
      </c>
      <c r="DI718" s="86">
        <f t="shared" si="1378"/>
        <v>0.16382806433275773</v>
      </c>
      <c r="DJ718" s="86">
        <f t="shared" si="1379"/>
        <v>3.9255422464207106</v>
      </c>
      <c r="DK718" s="86">
        <f t="shared" si="1380"/>
        <v>-730.82672587211528</v>
      </c>
      <c r="DL718" s="86">
        <f t="shared" si="1438"/>
        <v>-730.82672587211528</v>
      </c>
      <c r="DM718" s="86">
        <f t="shared" si="1381"/>
        <v>-730.82672587211528</v>
      </c>
      <c r="DN718" s="85">
        <f t="shared" si="1382"/>
        <v>0</v>
      </c>
      <c r="DO718" s="85">
        <f t="shared" si="1429"/>
        <v>0</v>
      </c>
      <c r="DP718" s="85">
        <f t="shared" si="1383"/>
        <v>0</v>
      </c>
      <c r="DQ718" s="85">
        <f t="shared" si="1430"/>
        <v>0</v>
      </c>
      <c r="DR718" s="85">
        <f t="shared" si="1384"/>
        <v>0</v>
      </c>
      <c r="DS718" s="85">
        <f t="shared" si="1431"/>
        <v>0</v>
      </c>
      <c r="DT718" s="81"/>
      <c r="DU718" s="81"/>
      <c r="DV718" s="81">
        <f t="shared" si="1432"/>
        <v>0</v>
      </c>
      <c r="DW718" s="100"/>
    </row>
    <row r="719" spans="1:127" x14ac:dyDescent="0.2">
      <c r="A719" s="59">
        <f t="shared" si="1385"/>
        <v>95.199999999999406</v>
      </c>
      <c r="B719" s="44">
        <f t="shared" si="1386"/>
        <v>95199.999999999403</v>
      </c>
      <c r="C719" s="52">
        <f t="shared" si="1320"/>
        <v>133.33333333333334</v>
      </c>
      <c r="D719" s="50">
        <f t="shared" si="1321"/>
        <v>4</v>
      </c>
      <c r="E719" s="44">
        <f t="shared" si="1322"/>
        <v>4.13</v>
      </c>
      <c r="F719" s="47">
        <f t="shared" si="1323"/>
        <v>0.02</v>
      </c>
      <c r="G719" s="52">
        <f t="shared" si="1387"/>
        <v>2.3944891762288801E-2</v>
      </c>
      <c r="H719" s="57">
        <f t="shared" si="1388"/>
        <v>835.8409036128254</v>
      </c>
      <c r="I719" s="52">
        <f t="shared" si="1389"/>
        <v>0</v>
      </c>
      <c r="J719" s="54">
        <f t="shared" si="1390"/>
        <v>2868.5200732611856</v>
      </c>
      <c r="K719" s="46">
        <f t="shared" si="1433"/>
        <v>2868.5200732611856</v>
      </c>
      <c r="L719" s="80">
        <f t="shared" si="1324"/>
        <v>0</v>
      </c>
      <c r="M719" s="142">
        <f t="shared" si="1325"/>
        <v>0</v>
      </c>
      <c r="N719" s="60">
        <f t="shared" si="1326"/>
        <v>4.13</v>
      </c>
      <c r="O719" s="53">
        <f t="shared" si="1327"/>
        <v>0</v>
      </c>
      <c r="P719" s="58">
        <f t="shared" si="1391"/>
        <v>2.8392783779839803</v>
      </c>
      <c r="Q719" s="49">
        <f t="shared" si="1328"/>
        <v>2.8392783779839803</v>
      </c>
      <c r="R719" s="143">
        <f t="shared" si="1329"/>
        <v>0.02</v>
      </c>
      <c r="S719" s="51">
        <f t="shared" si="1392"/>
        <v>1.850470226322044E-2</v>
      </c>
      <c r="T719" s="57">
        <f t="shared" si="1393"/>
        <v>862.59706133893167</v>
      </c>
      <c r="U719" s="53">
        <f t="shared" si="1330"/>
        <v>0</v>
      </c>
      <c r="V719" s="58">
        <f t="shared" si="1394"/>
        <v>2.8487783772777568</v>
      </c>
      <c r="W719" s="49">
        <f t="shared" si="1331"/>
        <v>2.8487783772777568</v>
      </c>
      <c r="X719" s="143">
        <f t="shared" si="1332"/>
        <v>0.02</v>
      </c>
      <c r="Y719" s="51">
        <f t="shared" si="1395"/>
        <v>1.7909880481964686E-2</v>
      </c>
      <c r="Z719" s="57">
        <f t="shared" si="1396"/>
        <v>843.54019899374646</v>
      </c>
      <c r="AA719" s="53">
        <f t="shared" si="1333"/>
        <v>0</v>
      </c>
      <c r="AB719" s="58">
        <f t="shared" si="1397"/>
        <v>2.8417286457061737</v>
      </c>
      <c r="AC719" s="49">
        <f t="shared" si="1334"/>
        <v>2.8417286457061737</v>
      </c>
      <c r="AD719" s="143">
        <f t="shared" si="1335"/>
        <v>0.02</v>
      </c>
      <c r="AE719" s="49">
        <f t="shared" si="1434"/>
        <v>1.7857190633115687E-2</v>
      </c>
      <c r="AF719" s="57">
        <f t="shared" si="1398"/>
        <v>840.3657055259099</v>
      </c>
      <c r="AG719" s="53">
        <f t="shared" si="1336"/>
        <v>0</v>
      </c>
      <c r="AH719" s="58">
        <f t="shared" si="1399"/>
        <v>2.8406905810486487</v>
      </c>
      <c r="AI719" s="49">
        <f t="shared" si="1337"/>
        <v>2.8406905810486487</v>
      </c>
      <c r="AJ719" s="143">
        <f t="shared" si="1338"/>
        <v>0.02</v>
      </c>
      <c r="AK719" s="51">
        <f t="shared" si="1400"/>
        <v>1.785774895797709E-2</v>
      </c>
      <c r="AL719" s="57">
        <f t="shared" si="1401"/>
        <v>840.05377860506383</v>
      </c>
      <c r="AM719" s="53">
        <f t="shared" si="1339"/>
        <v>0</v>
      </c>
      <c r="AN719" s="58">
        <f t="shared" si="1402"/>
        <v>2.8405906841288937</v>
      </c>
      <c r="AO719" s="49">
        <f t="shared" si="1340"/>
        <v>2.8405906841288937</v>
      </c>
      <c r="AP719" s="143">
        <f t="shared" si="1341"/>
        <v>0.02</v>
      </c>
      <c r="AQ719" s="51">
        <f t="shared" si="1403"/>
        <v>1.7858044607709286E-2</v>
      </c>
      <c r="AR719" s="57">
        <f t="shared" si="1404"/>
        <v>840.02702782463541</v>
      </c>
      <c r="AS719" s="44">
        <f t="shared" si="1342"/>
        <v>5163.3361318701345</v>
      </c>
      <c r="AT719" s="44">
        <f t="shared" si="1343"/>
        <v>2065.3344527480535</v>
      </c>
      <c r="AU719" s="44">
        <f t="shared" si="1344"/>
        <v>1290.8340329675336</v>
      </c>
      <c r="AV719" s="47">
        <f t="shared" si="1345"/>
        <v>0.67146168724554722</v>
      </c>
      <c r="AW719" s="47">
        <f t="shared" si="1346"/>
        <v>2.592466750872878</v>
      </c>
      <c r="AX719" s="86">
        <f t="shared" si="1347"/>
        <v>23.065084629851192</v>
      </c>
      <c r="AY719" s="86">
        <f t="shared" si="1348"/>
        <v>0.11781240311280949</v>
      </c>
      <c r="AZ719" s="10">
        <f t="shared" si="1405"/>
        <v>0.11781240311280949</v>
      </c>
      <c r="BA719" s="44">
        <f t="shared" si="1349"/>
        <v>0.11781240311280949</v>
      </c>
      <c r="BB719" s="9">
        <f t="shared" si="1350"/>
        <v>0.11781240311280949</v>
      </c>
      <c r="BC719" s="45">
        <f t="shared" si="1439"/>
        <v>15.708320415041268</v>
      </c>
      <c r="BD719" s="9">
        <f t="shared" si="1351"/>
        <v>0.11781240311280949</v>
      </c>
      <c r="BE719" s="45">
        <f t="shared" si="1435"/>
        <v>15.708320415041268</v>
      </c>
      <c r="BF719" s="9">
        <f t="shared" si="1352"/>
        <v>0.11781240311280949</v>
      </c>
      <c r="BG719" s="45">
        <f t="shared" si="1436"/>
        <v>15.708320415041268</v>
      </c>
      <c r="BH719" s="58"/>
      <c r="BI719" s="58"/>
      <c r="BJ719" s="58">
        <f t="shared" si="1406"/>
        <v>-0.11781240311280949</v>
      </c>
      <c r="BK719" s="97"/>
      <c r="BL719" s="44"/>
      <c r="BM719" s="82">
        <f t="shared" si="1407"/>
        <v>71.400000000000006</v>
      </c>
      <c r="BN719" s="86">
        <f t="shared" si="1408"/>
        <v>71400</v>
      </c>
      <c r="BO719" s="86">
        <f t="shared" si="1409"/>
        <v>100</v>
      </c>
      <c r="BP719" s="84">
        <f t="shared" si="1353"/>
        <v>4</v>
      </c>
      <c r="BQ719" s="84">
        <f t="shared" si="1354"/>
        <v>4.13</v>
      </c>
      <c r="BR719" s="84">
        <f t="shared" si="1355"/>
        <v>0.02</v>
      </c>
      <c r="BS719" s="84">
        <f t="shared" si="1410"/>
        <v>3.1817943074937662E-2</v>
      </c>
      <c r="BT719" s="84">
        <f t="shared" si="1411"/>
        <v>1062.195143683751</v>
      </c>
      <c r="BU719" s="84">
        <f t="shared" si="1412"/>
        <v>0</v>
      </c>
      <c r="BV719" s="83">
        <f t="shared" si="1413"/>
        <v>2074.9120811443859</v>
      </c>
      <c r="BW719" s="81">
        <f t="shared" si="1437"/>
        <v>2074.9120811443859</v>
      </c>
      <c r="BX719" s="83">
        <f t="shared" si="1356"/>
        <v>0</v>
      </c>
      <c r="BY719" s="141">
        <f t="shared" si="1357"/>
        <v>0</v>
      </c>
      <c r="BZ719" s="83">
        <f t="shared" si="1358"/>
        <v>4.13</v>
      </c>
      <c r="CA719" s="83">
        <f t="shared" si="1359"/>
        <v>0</v>
      </c>
      <c r="CB719" s="83">
        <f t="shared" si="1414"/>
        <v>2.956633164979829</v>
      </c>
      <c r="CC719" s="83">
        <f t="shared" si="1360"/>
        <v>2.956633164979829</v>
      </c>
      <c r="CD719" s="143">
        <f t="shared" si="1361"/>
        <v>0.02</v>
      </c>
      <c r="CE719" s="83">
        <f t="shared" si="1415"/>
        <v>1.7610523213570047E-2</v>
      </c>
      <c r="CF719" s="84">
        <f t="shared" si="1416"/>
        <v>1034.1270736559579</v>
      </c>
      <c r="CG719" s="83">
        <f t="shared" si="1362"/>
        <v>0</v>
      </c>
      <c r="CH719" s="83">
        <f t="shared" si="1417"/>
        <v>2.92476474055566</v>
      </c>
      <c r="CI719" s="83">
        <f t="shared" si="1363"/>
        <v>2.92476474055566</v>
      </c>
      <c r="CJ719" s="143">
        <f t="shared" si="1364"/>
        <v>0.02</v>
      </c>
      <c r="CK719" s="83">
        <f t="shared" si="1418"/>
        <v>1.6802910799758774E-2</v>
      </c>
      <c r="CL719" s="84">
        <f t="shared" si="1419"/>
        <v>970.89016168768683</v>
      </c>
      <c r="CM719" s="83">
        <f t="shared" si="1365"/>
        <v>0</v>
      </c>
      <c r="CN719" s="83">
        <f t="shared" si="1420"/>
        <v>2.8639512200444122</v>
      </c>
      <c r="CO719" s="83">
        <f t="shared" si="1366"/>
        <v>2.8639512200444122</v>
      </c>
      <c r="CP719" s="143">
        <f t="shared" si="1367"/>
        <v>0.02</v>
      </c>
      <c r="CQ719" s="83">
        <f t="shared" si="1421"/>
        <v>1.6962564504284072E-2</v>
      </c>
      <c r="CR719" s="84">
        <f t="shared" si="1422"/>
        <v>960.32856815344599</v>
      </c>
      <c r="CS719" s="83">
        <f t="shared" si="1368"/>
        <v>0</v>
      </c>
      <c r="CT719" s="83">
        <f t="shared" si="1423"/>
        <v>2.8552733194388722</v>
      </c>
      <c r="CU719" s="83">
        <f t="shared" si="1369"/>
        <v>2.8552733194388722</v>
      </c>
      <c r="CV719" s="143">
        <f t="shared" si="1370"/>
        <v>0.02</v>
      </c>
      <c r="CW719" s="83">
        <f t="shared" si="1424"/>
        <v>1.6990526987184135E-2</v>
      </c>
      <c r="CX719" s="84">
        <f t="shared" si="1425"/>
        <v>959.39554006083836</v>
      </c>
      <c r="CY719" s="83">
        <f t="shared" si="1371"/>
        <v>0</v>
      </c>
      <c r="CZ719" s="83">
        <f t="shared" si="1426"/>
        <v>2.854527027692757</v>
      </c>
      <c r="DA719" s="83">
        <f t="shared" si="1372"/>
        <v>2.854527027692757</v>
      </c>
      <c r="DB719" s="143">
        <f t="shared" si="1373"/>
        <v>0.02</v>
      </c>
      <c r="DC719" s="83">
        <f t="shared" si="1427"/>
        <v>1.6991446767326068E-2</v>
      </c>
      <c r="DD719" s="84">
        <f t="shared" si="1428"/>
        <v>959.36117748759034</v>
      </c>
      <c r="DE719" s="86">
        <f t="shared" si="1374"/>
        <v>3734.8417460598939</v>
      </c>
      <c r="DF719" s="86">
        <f t="shared" si="1375"/>
        <v>1493.9366984239575</v>
      </c>
      <c r="DG719" s="86">
        <f t="shared" si="1376"/>
        <v>933.71043651497348</v>
      </c>
      <c r="DH719" s="86">
        <f t="shared" si="1377"/>
        <v>0.12883282154955997</v>
      </c>
      <c r="DI719" s="86">
        <f t="shared" si="1378"/>
        <v>0.16313015899305833</v>
      </c>
      <c r="DJ719" s="86">
        <f t="shared" si="1379"/>
        <v>3.8941852910413899</v>
      </c>
      <c r="DK719" s="86">
        <f t="shared" si="1380"/>
        <v>-733.05750187799981</v>
      </c>
      <c r="DL719" s="86">
        <f t="shared" si="1438"/>
        <v>-733.05750187799981</v>
      </c>
      <c r="DM719" s="86">
        <f t="shared" si="1381"/>
        <v>-733.05750187799981</v>
      </c>
      <c r="DN719" s="85">
        <f t="shared" si="1382"/>
        <v>0</v>
      </c>
      <c r="DO719" s="85">
        <f t="shared" si="1429"/>
        <v>0</v>
      </c>
      <c r="DP719" s="85">
        <f t="shared" si="1383"/>
        <v>0</v>
      </c>
      <c r="DQ719" s="85">
        <f t="shared" si="1430"/>
        <v>0</v>
      </c>
      <c r="DR719" s="85">
        <f t="shared" si="1384"/>
        <v>0</v>
      </c>
      <c r="DS719" s="85">
        <f t="shared" si="1431"/>
        <v>0</v>
      </c>
      <c r="DT719" s="81"/>
      <c r="DU719" s="81"/>
      <c r="DV719" s="81">
        <f t="shared" si="1432"/>
        <v>0</v>
      </c>
      <c r="DW719" s="100"/>
    </row>
    <row r="720" spans="1:127" x14ac:dyDescent="0.2">
      <c r="A720" s="59">
        <f t="shared" si="1385"/>
        <v>95.333333333332732</v>
      </c>
      <c r="B720" s="44">
        <f t="shared" si="1386"/>
        <v>95333.333333332732</v>
      </c>
      <c r="C720" s="52">
        <f t="shared" si="1320"/>
        <v>133.33333333333334</v>
      </c>
      <c r="D720" s="50">
        <f t="shared" si="1321"/>
        <v>4</v>
      </c>
      <c r="E720" s="44">
        <f t="shared" si="1322"/>
        <v>4.13</v>
      </c>
      <c r="F720" s="47">
        <f t="shared" si="1323"/>
        <v>0.02</v>
      </c>
      <c r="G720" s="52">
        <f t="shared" si="1387"/>
        <v>2.3942225095622133E-2</v>
      </c>
      <c r="H720" s="57">
        <f t="shared" si="1388"/>
        <v>836.61389984943412</v>
      </c>
      <c r="I720" s="52">
        <f t="shared" si="1389"/>
        <v>0</v>
      </c>
      <c r="J720" s="54">
        <f t="shared" si="1390"/>
        <v>2872.8364732611853</v>
      </c>
      <c r="K720" s="46">
        <f t="shared" si="1433"/>
        <v>2872.8364732611853</v>
      </c>
      <c r="L720" s="80">
        <f t="shared" si="1324"/>
        <v>0</v>
      </c>
      <c r="M720" s="142">
        <f t="shared" si="1325"/>
        <v>0</v>
      </c>
      <c r="N720" s="60">
        <f t="shared" si="1326"/>
        <v>4.13</v>
      </c>
      <c r="O720" s="53">
        <f t="shared" si="1327"/>
        <v>0</v>
      </c>
      <c r="P720" s="58">
        <f t="shared" si="1391"/>
        <v>2.8398096437784899</v>
      </c>
      <c r="Q720" s="49">
        <f t="shared" si="1328"/>
        <v>2.8398096437784899</v>
      </c>
      <c r="R720" s="143">
        <f t="shared" si="1329"/>
        <v>0.02</v>
      </c>
      <c r="S720" s="51">
        <f t="shared" si="1392"/>
        <v>1.8502035596553772E-2</v>
      </c>
      <c r="T720" s="57">
        <f t="shared" si="1393"/>
        <v>863.46598489234179</v>
      </c>
      <c r="U720" s="53">
        <f t="shared" si="1330"/>
        <v>0</v>
      </c>
      <c r="V720" s="58">
        <f t="shared" si="1394"/>
        <v>2.8494253106864056</v>
      </c>
      <c r="W720" s="49">
        <f t="shared" si="1331"/>
        <v>2.8494253106864056</v>
      </c>
      <c r="X720" s="143">
        <f t="shared" si="1332"/>
        <v>0.02</v>
      </c>
      <c r="Y720" s="51">
        <f t="shared" si="1395"/>
        <v>1.7907213815298018E-2</v>
      </c>
      <c r="Z720" s="57">
        <f t="shared" si="1396"/>
        <v>844.37838504062518</v>
      </c>
      <c r="AA720" s="53">
        <f t="shared" si="1333"/>
        <v>0</v>
      </c>
      <c r="AB720" s="58">
        <f t="shared" si="1397"/>
        <v>2.8423038357881691</v>
      </c>
      <c r="AC720" s="49">
        <f t="shared" si="1334"/>
        <v>2.8423038357881691</v>
      </c>
      <c r="AD720" s="143">
        <f t="shared" si="1335"/>
        <v>0.02</v>
      </c>
      <c r="AE720" s="49">
        <f t="shared" si="1434"/>
        <v>1.7854523966449019E-2</v>
      </c>
      <c r="AF720" s="57">
        <f t="shared" si="1398"/>
        <v>841.20349873917166</v>
      </c>
      <c r="AG720" s="53">
        <f t="shared" si="1336"/>
        <v>0</v>
      </c>
      <c r="AH720" s="58">
        <f t="shared" si="1399"/>
        <v>2.8412557715843931</v>
      </c>
      <c r="AI720" s="49">
        <f t="shared" si="1337"/>
        <v>2.8412557715843931</v>
      </c>
      <c r="AJ720" s="143">
        <f t="shared" si="1338"/>
        <v>0.02</v>
      </c>
      <c r="AK720" s="51">
        <f t="shared" si="1400"/>
        <v>1.7855082291310422E-2</v>
      </c>
      <c r="AL720" s="57">
        <f t="shared" si="1401"/>
        <v>840.89190417653674</v>
      </c>
      <c r="AM720" s="53">
        <f t="shared" si="1339"/>
        <v>0</v>
      </c>
      <c r="AN720" s="58">
        <f t="shared" si="1402"/>
        <v>2.8411550120229254</v>
      </c>
      <c r="AO720" s="49">
        <f t="shared" si="1340"/>
        <v>2.8411550120229254</v>
      </c>
      <c r="AP720" s="143">
        <f t="shared" si="1341"/>
        <v>0.02</v>
      </c>
      <c r="AQ720" s="51">
        <f t="shared" si="1403"/>
        <v>1.7855377941042617E-2</v>
      </c>
      <c r="AR720" s="57">
        <f t="shared" si="1404"/>
        <v>840.86519674840406</v>
      </c>
      <c r="AS720" s="44">
        <f t="shared" si="1342"/>
        <v>5171.1056518701334</v>
      </c>
      <c r="AT720" s="44">
        <f t="shared" si="1343"/>
        <v>2068.4422607480533</v>
      </c>
      <c r="AU720" s="44">
        <f t="shared" si="1344"/>
        <v>1292.7764129675334</v>
      </c>
      <c r="AV720" s="47">
        <f t="shared" si="1345"/>
        <v>0.66839136139552069</v>
      </c>
      <c r="AW720" s="47">
        <f t="shared" si="1346"/>
        <v>2.5702278394651317</v>
      </c>
      <c r="AX720" s="86">
        <f t="shared" si="1347"/>
        <v>22.748445329026712</v>
      </c>
      <c r="AY720" s="86">
        <f t="shared" si="1348"/>
        <v>8.8364152557543083E-2</v>
      </c>
      <c r="AZ720" s="10">
        <f t="shared" si="1405"/>
        <v>8.8364152557543083E-2</v>
      </c>
      <c r="BA720" s="44">
        <f t="shared" si="1349"/>
        <v>8.8364152557543083E-2</v>
      </c>
      <c r="BB720" s="9">
        <f t="shared" si="1350"/>
        <v>8.8364152557543083E-2</v>
      </c>
      <c r="BC720" s="45">
        <f t="shared" si="1439"/>
        <v>11.781887007672411</v>
      </c>
      <c r="BD720" s="9">
        <f t="shared" si="1351"/>
        <v>8.8364152557543083E-2</v>
      </c>
      <c r="BE720" s="45">
        <f t="shared" si="1435"/>
        <v>11.781887007672411</v>
      </c>
      <c r="BF720" s="9">
        <f t="shared" si="1352"/>
        <v>8.8364152557543083E-2</v>
      </c>
      <c r="BG720" s="45">
        <f t="shared" si="1436"/>
        <v>11.781887007672411</v>
      </c>
      <c r="BH720" s="58"/>
      <c r="BI720" s="58"/>
      <c r="BJ720" s="58">
        <f t="shared" si="1406"/>
        <v>-8.8364152557543083E-2</v>
      </c>
      <c r="BK720" s="97"/>
      <c r="BL720" s="44"/>
      <c r="BM720" s="82">
        <f t="shared" si="1407"/>
        <v>71.5</v>
      </c>
      <c r="BN720" s="86">
        <f t="shared" si="1408"/>
        <v>71500</v>
      </c>
      <c r="BO720" s="86">
        <f t="shared" si="1409"/>
        <v>100</v>
      </c>
      <c r="BP720" s="84">
        <f t="shared" si="1353"/>
        <v>4</v>
      </c>
      <c r="BQ720" s="84">
        <f t="shared" si="1354"/>
        <v>4.13</v>
      </c>
      <c r="BR720" s="84">
        <f t="shared" si="1355"/>
        <v>0.02</v>
      </c>
      <c r="BS720" s="84">
        <f t="shared" si="1410"/>
        <v>3.181594307493766E-2</v>
      </c>
      <c r="BT720" s="84">
        <f t="shared" si="1411"/>
        <v>1062.9655297146212</v>
      </c>
      <c r="BU720" s="84">
        <f t="shared" si="1412"/>
        <v>0</v>
      </c>
      <c r="BV720" s="83">
        <f t="shared" si="1413"/>
        <v>2078.1493811443856</v>
      </c>
      <c r="BW720" s="81">
        <f t="shared" si="1437"/>
        <v>2078.1493811443856</v>
      </c>
      <c r="BX720" s="83">
        <f t="shared" si="1356"/>
        <v>0</v>
      </c>
      <c r="BY720" s="141">
        <f t="shared" si="1357"/>
        <v>0</v>
      </c>
      <c r="BZ720" s="83">
        <f t="shared" si="1358"/>
        <v>4.13</v>
      </c>
      <c r="CA720" s="83">
        <f t="shared" si="1359"/>
        <v>0</v>
      </c>
      <c r="CB720" s="83">
        <f t="shared" si="1414"/>
        <v>2.9577523435828814</v>
      </c>
      <c r="CC720" s="83">
        <f t="shared" si="1360"/>
        <v>2.9577523435828814</v>
      </c>
      <c r="CD720" s="143">
        <f t="shared" si="1361"/>
        <v>0.02</v>
      </c>
      <c r="CE720" s="83">
        <f t="shared" si="1415"/>
        <v>1.7608523213570048E-2</v>
      </c>
      <c r="CF720" s="84">
        <f t="shared" si="1416"/>
        <v>1034.7226674354688</v>
      </c>
      <c r="CG720" s="83">
        <f t="shared" si="1362"/>
        <v>0</v>
      </c>
      <c r="CH720" s="83">
        <f t="shared" si="1417"/>
        <v>2.9256140116301386</v>
      </c>
      <c r="CI720" s="83">
        <f t="shared" si="1363"/>
        <v>2.9256140116301386</v>
      </c>
      <c r="CJ720" s="143">
        <f t="shared" si="1364"/>
        <v>0.02</v>
      </c>
      <c r="CK720" s="83">
        <f t="shared" si="1418"/>
        <v>1.6800910799758775E-2</v>
      </c>
      <c r="CL720" s="84">
        <f t="shared" si="1419"/>
        <v>971.46463219352881</v>
      </c>
      <c r="CM720" s="83">
        <f t="shared" si="1365"/>
        <v>0</v>
      </c>
      <c r="CN720" s="83">
        <f t="shared" si="1420"/>
        <v>2.8646447214600386</v>
      </c>
      <c r="CO720" s="83">
        <f t="shared" si="1366"/>
        <v>2.8646447214600386</v>
      </c>
      <c r="CP720" s="143">
        <f t="shared" si="1367"/>
        <v>0.02</v>
      </c>
      <c r="CQ720" s="83">
        <f t="shared" si="1421"/>
        <v>1.6960564504284074E-2</v>
      </c>
      <c r="CR720" s="84">
        <f t="shared" si="1422"/>
        <v>960.92081163809655</v>
      </c>
      <c r="CS720" s="83">
        <f t="shared" si="1368"/>
        <v>0</v>
      </c>
      <c r="CT720" s="83">
        <f t="shared" si="1423"/>
        <v>2.8559589988890246</v>
      </c>
      <c r="CU720" s="83">
        <f t="shared" si="1369"/>
        <v>2.8559589988890246</v>
      </c>
      <c r="CV720" s="143">
        <f t="shared" si="1370"/>
        <v>0.02</v>
      </c>
      <c r="CW720" s="83">
        <f t="shared" si="1424"/>
        <v>1.6988526987184137E-2</v>
      </c>
      <c r="CX720" s="84">
        <f t="shared" si="1425"/>
        <v>959.99056285152949</v>
      </c>
      <c r="CY720" s="83">
        <f t="shared" si="1371"/>
        <v>0</v>
      </c>
      <c r="CZ720" s="83">
        <f t="shared" si="1426"/>
        <v>2.8552129162192457</v>
      </c>
      <c r="DA720" s="83">
        <f t="shared" si="1372"/>
        <v>2.8552129162192457</v>
      </c>
      <c r="DB720" s="143">
        <f t="shared" si="1373"/>
        <v>0.02</v>
      </c>
      <c r="DC720" s="83">
        <f t="shared" si="1427"/>
        <v>1.6989446767326069E-2</v>
      </c>
      <c r="DD720" s="84">
        <f t="shared" si="1428"/>
        <v>959.95638806372074</v>
      </c>
      <c r="DE720" s="86">
        <f t="shared" si="1374"/>
        <v>3740.6688860598942</v>
      </c>
      <c r="DF720" s="86">
        <f t="shared" si="1375"/>
        <v>1496.2675544239576</v>
      </c>
      <c r="DG720" s="86">
        <f t="shared" si="1376"/>
        <v>935.16722151497356</v>
      </c>
      <c r="DH720" s="86">
        <f t="shared" si="1377"/>
        <v>0.12853413940843172</v>
      </c>
      <c r="DI720" s="86">
        <f t="shared" si="1378"/>
        <v>0.16243614409214141</v>
      </c>
      <c r="DJ720" s="86">
        <f t="shared" si="1379"/>
        <v>3.8631197991748092</v>
      </c>
      <c r="DK720" s="86">
        <f t="shared" si="1380"/>
        <v>-735.28694165691468</v>
      </c>
      <c r="DL720" s="86">
        <f t="shared" si="1438"/>
        <v>-735.28694165691468</v>
      </c>
      <c r="DM720" s="86">
        <f t="shared" si="1381"/>
        <v>-735.28694165691468</v>
      </c>
      <c r="DN720" s="85">
        <f t="shared" si="1382"/>
        <v>0</v>
      </c>
      <c r="DO720" s="85">
        <f t="shared" si="1429"/>
        <v>0</v>
      </c>
      <c r="DP720" s="85">
        <f t="shared" si="1383"/>
        <v>0</v>
      </c>
      <c r="DQ720" s="85">
        <f t="shared" si="1430"/>
        <v>0</v>
      </c>
      <c r="DR720" s="85">
        <f t="shared" si="1384"/>
        <v>0</v>
      </c>
      <c r="DS720" s="85">
        <f t="shared" si="1431"/>
        <v>0</v>
      </c>
      <c r="DT720" s="81"/>
      <c r="DU720" s="81"/>
      <c r="DV720" s="81">
        <f t="shared" si="1432"/>
        <v>0</v>
      </c>
      <c r="DW720" s="100"/>
    </row>
    <row r="721" spans="1:127" x14ac:dyDescent="0.2">
      <c r="A721" s="59">
        <f t="shared" si="1385"/>
        <v>95.466666666666057</v>
      </c>
      <c r="B721" s="44">
        <f t="shared" si="1386"/>
        <v>95466.66666666606</v>
      </c>
      <c r="C721" s="52">
        <f t="shared" si="1320"/>
        <v>133.33333333333334</v>
      </c>
      <c r="D721" s="50">
        <f t="shared" si="1321"/>
        <v>4</v>
      </c>
      <c r="E721" s="44">
        <f t="shared" si="1322"/>
        <v>4.13</v>
      </c>
      <c r="F721" s="47">
        <f t="shared" si="1323"/>
        <v>0.02</v>
      </c>
      <c r="G721" s="52">
        <f t="shared" si="1387"/>
        <v>2.3939558428955465E-2</v>
      </c>
      <c r="H721" s="57">
        <f t="shared" si="1388"/>
        <v>837.38680999510927</v>
      </c>
      <c r="I721" s="52">
        <f t="shared" si="1389"/>
        <v>0</v>
      </c>
      <c r="J721" s="54">
        <f t="shared" si="1390"/>
        <v>2877.1528732611851</v>
      </c>
      <c r="K721" s="46">
        <f t="shared" si="1433"/>
        <v>2877.1528732611851</v>
      </c>
      <c r="L721" s="80">
        <f t="shared" si="1324"/>
        <v>0</v>
      </c>
      <c r="M721" s="142">
        <f t="shared" si="1325"/>
        <v>0</v>
      </c>
      <c r="N721" s="60">
        <f t="shared" si="1326"/>
        <v>4.13</v>
      </c>
      <c r="O721" s="53">
        <f t="shared" si="1327"/>
        <v>0</v>
      </c>
      <c r="P721" s="58">
        <f t="shared" si="1391"/>
        <v>2.8403429915976419</v>
      </c>
      <c r="Q721" s="49">
        <f t="shared" si="1328"/>
        <v>2.8403429915976419</v>
      </c>
      <c r="R721" s="143">
        <f t="shared" si="1329"/>
        <v>0.02</v>
      </c>
      <c r="S721" s="51">
        <f t="shared" si="1392"/>
        <v>1.8499368929887103E-2</v>
      </c>
      <c r="T721" s="57">
        <f t="shared" si="1393"/>
        <v>864.33462068529604</v>
      </c>
      <c r="U721" s="53">
        <f t="shared" si="1330"/>
        <v>0</v>
      </c>
      <c r="V721" s="58">
        <f t="shared" si="1394"/>
        <v>2.8500748089600512</v>
      </c>
      <c r="W721" s="49">
        <f t="shared" si="1331"/>
        <v>2.8500748089600512</v>
      </c>
      <c r="X721" s="143">
        <f t="shared" si="1332"/>
        <v>0.02</v>
      </c>
      <c r="Y721" s="51">
        <f t="shared" si="1395"/>
        <v>1.790454714863135E-2</v>
      </c>
      <c r="Z721" s="57">
        <f t="shared" si="1396"/>
        <v>845.21625600428047</v>
      </c>
      <c r="AA721" s="53">
        <f t="shared" si="1333"/>
        <v>0</v>
      </c>
      <c r="AB721" s="58">
        <f t="shared" si="1397"/>
        <v>2.8428814141487191</v>
      </c>
      <c r="AC721" s="49">
        <f t="shared" si="1334"/>
        <v>2.8428814141487191</v>
      </c>
      <c r="AD721" s="143">
        <f t="shared" si="1335"/>
        <v>0.02</v>
      </c>
      <c r="AE721" s="49">
        <f t="shared" si="1434"/>
        <v>1.785185729978235E-2</v>
      </c>
      <c r="AF721" s="57">
        <f t="shared" si="1398"/>
        <v>842.04099731612757</v>
      </c>
      <c r="AG721" s="53">
        <f t="shared" si="1336"/>
        <v>0</v>
      </c>
      <c r="AH721" s="58">
        <f t="shared" si="1399"/>
        <v>2.8418233596583069</v>
      </c>
      <c r="AI721" s="49">
        <f t="shared" si="1337"/>
        <v>2.8418233596583069</v>
      </c>
      <c r="AJ721" s="143">
        <f t="shared" si="1338"/>
        <v>0.02</v>
      </c>
      <c r="AK721" s="51">
        <f t="shared" si="1400"/>
        <v>1.7852415624643753E-2</v>
      </c>
      <c r="AL721" s="57">
        <f t="shared" si="1401"/>
        <v>841.72973788544493</v>
      </c>
      <c r="AM721" s="53">
        <f t="shared" si="1339"/>
        <v>0</v>
      </c>
      <c r="AN721" s="58">
        <f t="shared" si="1402"/>
        <v>2.8417217408968343</v>
      </c>
      <c r="AO721" s="49">
        <f t="shared" si="1340"/>
        <v>2.8417217408968343</v>
      </c>
      <c r="AP721" s="143">
        <f t="shared" si="1341"/>
        <v>0.02</v>
      </c>
      <c r="AQ721" s="51">
        <f t="shared" si="1403"/>
        <v>1.7852711274375949E-2</v>
      </c>
      <c r="AR721" s="57">
        <f t="shared" si="1404"/>
        <v>841.70307404512118</v>
      </c>
      <c r="AS721" s="44">
        <f t="shared" si="1342"/>
        <v>5178.8751718701333</v>
      </c>
      <c r="AT721" s="44">
        <f t="shared" si="1343"/>
        <v>2071.550068748053</v>
      </c>
      <c r="AU721" s="44">
        <f t="shared" si="1344"/>
        <v>1294.7187929675333</v>
      </c>
      <c r="AV721" s="47">
        <f t="shared" si="1345"/>
        <v>0.66534071914779958</v>
      </c>
      <c r="AW721" s="47">
        <f t="shared" si="1346"/>
        <v>2.5482203354063726</v>
      </c>
      <c r="AX721" s="86">
        <f t="shared" si="1347"/>
        <v>22.436726949385029</v>
      </c>
      <c r="AY721" s="86">
        <f t="shared" si="1348"/>
        <v>6.3160404677744586E-2</v>
      </c>
      <c r="AZ721" s="10">
        <f t="shared" si="1405"/>
        <v>6.3160404677744586E-2</v>
      </c>
      <c r="BA721" s="44">
        <f t="shared" si="1349"/>
        <v>6.3160404677744586E-2</v>
      </c>
      <c r="BB721" s="9">
        <f t="shared" si="1350"/>
        <v>6.3160404677744586E-2</v>
      </c>
      <c r="BC721" s="45">
        <f t="shared" si="1439"/>
        <v>8.4213872903659457</v>
      </c>
      <c r="BD721" s="9">
        <f t="shared" si="1351"/>
        <v>6.3160404677744586E-2</v>
      </c>
      <c r="BE721" s="45">
        <f t="shared" si="1435"/>
        <v>8.4213872903659457</v>
      </c>
      <c r="BF721" s="9">
        <f t="shared" si="1352"/>
        <v>6.3160404677744586E-2</v>
      </c>
      <c r="BG721" s="45">
        <f t="shared" si="1436"/>
        <v>8.4213872903659457</v>
      </c>
      <c r="BH721" s="58"/>
      <c r="BI721" s="58"/>
      <c r="BJ721" s="58">
        <f t="shared" si="1406"/>
        <v>-6.3160404677744586E-2</v>
      </c>
      <c r="BK721" s="97"/>
      <c r="BL721" s="44"/>
      <c r="BM721" s="82">
        <f t="shared" si="1407"/>
        <v>71.600000000000009</v>
      </c>
      <c r="BN721" s="86">
        <f t="shared" si="1408"/>
        <v>71600</v>
      </c>
      <c r="BO721" s="86">
        <f t="shared" si="1409"/>
        <v>100</v>
      </c>
      <c r="BP721" s="84">
        <f t="shared" si="1353"/>
        <v>4</v>
      </c>
      <c r="BQ721" s="84">
        <f t="shared" si="1354"/>
        <v>4.13</v>
      </c>
      <c r="BR721" s="84">
        <f t="shared" si="1355"/>
        <v>0.02</v>
      </c>
      <c r="BS721" s="84">
        <f t="shared" si="1410"/>
        <v>3.1813943074937658E-2</v>
      </c>
      <c r="BT721" s="84">
        <f t="shared" si="1411"/>
        <v>1063.7358673193412</v>
      </c>
      <c r="BU721" s="84">
        <f t="shared" si="1412"/>
        <v>0</v>
      </c>
      <c r="BV721" s="83">
        <f t="shared" si="1413"/>
        <v>2081.3866811443854</v>
      </c>
      <c r="BW721" s="81">
        <f t="shared" si="1437"/>
        <v>2081.3866811443854</v>
      </c>
      <c r="BX721" s="83">
        <f t="shared" si="1356"/>
        <v>0</v>
      </c>
      <c r="BY721" s="141">
        <f t="shared" si="1357"/>
        <v>0</v>
      </c>
      <c r="BZ721" s="83">
        <f t="shared" si="1358"/>
        <v>4.13</v>
      </c>
      <c r="CA721" s="83">
        <f t="shared" si="1359"/>
        <v>0</v>
      </c>
      <c r="CB721" s="83">
        <f t="shared" si="1414"/>
        <v>2.958873617317074</v>
      </c>
      <c r="CC721" s="83">
        <f t="shared" si="1360"/>
        <v>2.958873617317074</v>
      </c>
      <c r="CD721" s="143">
        <f t="shared" si="1361"/>
        <v>0.02</v>
      </c>
      <c r="CE721" s="83">
        <f t="shared" si="1415"/>
        <v>1.7606523213570049E-2</v>
      </c>
      <c r="CF721" s="84">
        <f t="shared" si="1416"/>
        <v>1035.3179682304044</v>
      </c>
      <c r="CG721" s="83">
        <f t="shared" si="1362"/>
        <v>0</v>
      </c>
      <c r="CH721" s="83">
        <f t="shared" si="1417"/>
        <v>2.9264642228095452</v>
      </c>
      <c r="CI721" s="83">
        <f t="shared" si="1363"/>
        <v>2.9264642228095452</v>
      </c>
      <c r="CJ721" s="143">
        <f t="shared" si="1364"/>
        <v>0.02</v>
      </c>
      <c r="CK721" s="83">
        <f t="shared" si="1418"/>
        <v>1.6798910799758777E-2</v>
      </c>
      <c r="CL721" s="84">
        <f t="shared" si="1419"/>
        <v>972.03886757567341</v>
      </c>
      <c r="CM721" s="83">
        <f t="shared" si="1365"/>
        <v>0</v>
      </c>
      <c r="CN721" s="83">
        <f t="shared" si="1420"/>
        <v>2.8653391786372442</v>
      </c>
      <c r="CO721" s="83">
        <f t="shared" si="1366"/>
        <v>2.8653391786372442</v>
      </c>
      <c r="CP721" s="143">
        <f t="shared" si="1367"/>
        <v>0.02</v>
      </c>
      <c r="CQ721" s="83">
        <f t="shared" si="1421"/>
        <v>1.6958564504284075E-2</v>
      </c>
      <c r="CR721" s="84">
        <f t="shared" si="1422"/>
        <v>961.51284192992409</v>
      </c>
      <c r="CS721" s="83">
        <f t="shared" si="1368"/>
        <v>0</v>
      </c>
      <c r="CT721" s="83">
        <f t="shared" si="1423"/>
        <v>2.8566457352172319</v>
      </c>
      <c r="CU721" s="83">
        <f t="shared" si="1369"/>
        <v>2.8566457352172319</v>
      </c>
      <c r="CV721" s="143">
        <f t="shared" si="1370"/>
        <v>0.02</v>
      </c>
      <c r="CW721" s="83">
        <f t="shared" si="1424"/>
        <v>1.6986526987184138E-2</v>
      </c>
      <c r="CX721" s="84">
        <f t="shared" si="1425"/>
        <v>960.58537275579602</v>
      </c>
      <c r="CY721" s="83">
        <f t="shared" si="1371"/>
        <v>0</v>
      </c>
      <c r="CZ721" s="83">
        <f t="shared" si="1426"/>
        <v>2.8558998745247495</v>
      </c>
      <c r="DA721" s="83">
        <f t="shared" si="1372"/>
        <v>2.8558998745247495</v>
      </c>
      <c r="DB721" s="143">
        <f t="shared" si="1373"/>
        <v>0.02</v>
      </c>
      <c r="DC721" s="83">
        <f t="shared" si="1427"/>
        <v>1.6987446767326071E-2</v>
      </c>
      <c r="DD721" s="84">
        <f t="shared" si="1428"/>
        <v>960.55138560911644</v>
      </c>
      <c r="DE721" s="86">
        <f t="shared" si="1374"/>
        <v>3746.4960260598937</v>
      </c>
      <c r="DF721" s="86">
        <f t="shared" si="1375"/>
        <v>1498.5984104239576</v>
      </c>
      <c r="DG721" s="86">
        <f t="shared" si="1376"/>
        <v>936.62400651497342</v>
      </c>
      <c r="DH721" s="86">
        <f t="shared" si="1377"/>
        <v>0.12823654333572354</v>
      </c>
      <c r="DI721" s="86">
        <f t="shared" si="1378"/>
        <v>0.1617459937169915</v>
      </c>
      <c r="DJ721" s="86">
        <f t="shared" si="1379"/>
        <v>3.8323427206166936</v>
      </c>
      <c r="DK721" s="86">
        <f t="shared" si="1380"/>
        <v>-737.51504572297404</v>
      </c>
      <c r="DL721" s="86">
        <f t="shared" si="1438"/>
        <v>-737.51504572297404</v>
      </c>
      <c r="DM721" s="86">
        <f t="shared" si="1381"/>
        <v>-737.51504572297404</v>
      </c>
      <c r="DN721" s="85">
        <f t="shared" si="1382"/>
        <v>0</v>
      </c>
      <c r="DO721" s="85">
        <f t="shared" si="1429"/>
        <v>0</v>
      </c>
      <c r="DP721" s="85">
        <f t="shared" si="1383"/>
        <v>0</v>
      </c>
      <c r="DQ721" s="85">
        <f t="shared" si="1430"/>
        <v>0</v>
      </c>
      <c r="DR721" s="85">
        <f t="shared" si="1384"/>
        <v>0</v>
      </c>
      <c r="DS721" s="85">
        <f t="shared" si="1431"/>
        <v>0</v>
      </c>
      <c r="DT721" s="81"/>
      <c r="DU721" s="81"/>
      <c r="DV721" s="81">
        <f t="shared" si="1432"/>
        <v>0</v>
      </c>
      <c r="DW721" s="100"/>
    </row>
    <row r="722" spans="1:127" x14ac:dyDescent="0.2">
      <c r="A722" s="59">
        <f t="shared" si="1385"/>
        <v>95.599999999999397</v>
      </c>
      <c r="B722" s="44">
        <f t="shared" si="1386"/>
        <v>95599.999999999389</v>
      </c>
      <c r="C722" s="52">
        <f t="shared" si="1320"/>
        <v>133.33333333333334</v>
      </c>
      <c r="D722" s="50">
        <f t="shared" si="1321"/>
        <v>4</v>
      </c>
      <c r="E722" s="44">
        <f t="shared" si="1322"/>
        <v>4.13</v>
      </c>
      <c r="F722" s="47">
        <f t="shared" si="1323"/>
        <v>0.02</v>
      </c>
      <c r="G722" s="52">
        <f t="shared" si="1387"/>
        <v>2.3936891762288796E-2</v>
      </c>
      <c r="H722" s="57">
        <f t="shared" si="1388"/>
        <v>838.15963404985087</v>
      </c>
      <c r="I722" s="52">
        <f t="shared" si="1389"/>
        <v>0</v>
      </c>
      <c r="J722" s="54">
        <f t="shared" si="1390"/>
        <v>2881.4692732611852</v>
      </c>
      <c r="K722" s="46">
        <f t="shared" si="1433"/>
        <v>2881.4692732611852</v>
      </c>
      <c r="L722" s="80">
        <f t="shared" si="1324"/>
        <v>0</v>
      </c>
      <c r="M722" s="142">
        <f t="shared" si="1325"/>
        <v>0</v>
      </c>
      <c r="N722" s="60">
        <f t="shared" si="1326"/>
        <v>4.13</v>
      </c>
      <c r="O722" s="53">
        <f t="shared" si="1327"/>
        <v>0</v>
      </c>
      <c r="P722" s="58">
        <f t="shared" si="1391"/>
        <v>2.8408784205653315</v>
      </c>
      <c r="Q722" s="49">
        <f t="shared" si="1328"/>
        <v>2.8408784205653315</v>
      </c>
      <c r="R722" s="143">
        <f t="shared" si="1329"/>
        <v>0.02</v>
      </c>
      <c r="S722" s="51">
        <f t="shared" si="1392"/>
        <v>1.8496702263220435E-2</v>
      </c>
      <c r="T722" s="57">
        <f t="shared" si="1393"/>
        <v>865.20296818892621</v>
      </c>
      <c r="U722" s="53">
        <f t="shared" si="1330"/>
        <v>0</v>
      </c>
      <c r="V722" s="58">
        <f t="shared" si="1394"/>
        <v>2.850726869002139</v>
      </c>
      <c r="W722" s="49">
        <f t="shared" si="1331"/>
        <v>2.850726869002139</v>
      </c>
      <c r="X722" s="143">
        <f t="shared" si="1332"/>
        <v>0.02</v>
      </c>
      <c r="Y722" s="51">
        <f t="shared" si="1395"/>
        <v>1.7901880481964682E-2</v>
      </c>
      <c r="Z722" s="57">
        <f t="shared" si="1396"/>
        <v>846.05381127401188</v>
      </c>
      <c r="AA722" s="53">
        <f t="shared" si="1333"/>
        <v>0</v>
      </c>
      <c r="AB722" s="58">
        <f t="shared" si="1397"/>
        <v>2.8434613774737478</v>
      </c>
      <c r="AC722" s="49">
        <f t="shared" si="1334"/>
        <v>2.8434613774737478</v>
      </c>
      <c r="AD722" s="143">
        <f t="shared" si="1335"/>
        <v>0.02</v>
      </c>
      <c r="AE722" s="49">
        <f t="shared" si="1434"/>
        <v>1.7849190633115682E-2</v>
      </c>
      <c r="AF722" s="57">
        <f t="shared" si="1398"/>
        <v>842.87820067267558</v>
      </c>
      <c r="AG722" s="53">
        <f t="shared" si="1336"/>
        <v>0</v>
      </c>
      <c r="AH722" s="58">
        <f t="shared" si="1399"/>
        <v>2.8423933421474494</v>
      </c>
      <c r="AI722" s="49">
        <f t="shared" si="1337"/>
        <v>2.8423933421474494</v>
      </c>
      <c r="AJ722" s="143">
        <f t="shared" si="1338"/>
        <v>0.02</v>
      </c>
      <c r="AK722" s="51">
        <f t="shared" si="1400"/>
        <v>1.7849748957977085E-2</v>
      </c>
      <c r="AL722" s="57">
        <f t="shared" si="1401"/>
        <v>842.56727914127953</v>
      </c>
      <c r="AM722" s="53">
        <f t="shared" si="1339"/>
        <v>0</v>
      </c>
      <c r="AN722" s="58">
        <f t="shared" si="1402"/>
        <v>2.842290867648904</v>
      </c>
      <c r="AO722" s="49">
        <f t="shared" si="1340"/>
        <v>2.842290867648904</v>
      </c>
      <c r="AP722" s="143">
        <f t="shared" si="1341"/>
        <v>0.02</v>
      </c>
      <c r="AQ722" s="51">
        <f t="shared" si="1403"/>
        <v>1.7850044607709281E-2</v>
      </c>
      <c r="AR722" s="57">
        <f t="shared" si="1404"/>
        <v>842.54065912293424</v>
      </c>
      <c r="AS722" s="44">
        <f t="shared" si="1342"/>
        <v>5186.6446918701331</v>
      </c>
      <c r="AT722" s="44">
        <f t="shared" si="1343"/>
        <v>2074.6578767480532</v>
      </c>
      <c r="AU722" s="44">
        <f t="shared" si="1344"/>
        <v>1296.6611729675333</v>
      </c>
      <c r="AV722" s="47">
        <f t="shared" si="1345"/>
        <v>0.66230960612151313</v>
      </c>
      <c r="AW722" s="47">
        <f t="shared" si="1346"/>
        <v>2.5264414658687149</v>
      </c>
      <c r="AX722" s="86">
        <f t="shared" si="1347"/>
        <v>22.129844917643524</v>
      </c>
      <c r="AY722" s="86">
        <f t="shared" si="1348"/>
        <v>4.219198244723623E-2</v>
      </c>
      <c r="AZ722" s="10">
        <f t="shared" si="1405"/>
        <v>4.219198244723623E-2</v>
      </c>
      <c r="BA722" s="44">
        <f t="shared" si="1349"/>
        <v>4.219198244723623E-2</v>
      </c>
      <c r="BB722" s="9">
        <f t="shared" si="1350"/>
        <v>4.219198244723623E-2</v>
      </c>
      <c r="BC722" s="45">
        <f t="shared" si="1439"/>
        <v>5.6255976596314978</v>
      </c>
      <c r="BD722" s="9">
        <f t="shared" si="1351"/>
        <v>4.219198244723623E-2</v>
      </c>
      <c r="BE722" s="45">
        <f t="shared" si="1435"/>
        <v>5.6255976596314978</v>
      </c>
      <c r="BF722" s="9">
        <f t="shared" si="1352"/>
        <v>4.219198244723623E-2</v>
      </c>
      <c r="BG722" s="45">
        <f t="shared" si="1436"/>
        <v>5.6255976596314978</v>
      </c>
      <c r="BH722" s="58"/>
      <c r="BI722" s="58"/>
      <c r="BJ722" s="58">
        <f t="shared" si="1406"/>
        <v>-4.219198244723623E-2</v>
      </c>
      <c r="BK722" s="97"/>
      <c r="BL722" s="44"/>
      <c r="BM722" s="82">
        <f t="shared" si="1407"/>
        <v>71.7</v>
      </c>
      <c r="BN722" s="86">
        <f t="shared" si="1408"/>
        <v>71700</v>
      </c>
      <c r="BO722" s="86">
        <f t="shared" si="1409"/>
        <v>100</v>
      </c>
      <c r="BP722" s="84">
        <f t="shared" si="1353"/>
        <v>4</v>
      </c>
      <c r="BQ722" s="84">
        <f t="shared" si="1354"/>
        <v>4.13</v>
      </c>
      <c r="BR722" s="84">
        <f t="shared" si="1355"/>
        <v>0.02</v>
      </c>
      <c r="BS722" s="84">
        <f t="shared" si="1410"/>
        <v>3.1811943074937656E-2</v>
      </c>
      <c r="BT722" s="84">
        <f t="shared" si="1411"/>
        <v>1064.5061564979112</v>
      </c>
      <c r="BU722" s="84">
        <f t="shared" si="1412"/>
        <v>0</v>
      </c>
      <c r="BV722" s="83">
        <f t="shared" si="1413"/>
        <v>2084.6239811443852</v>
      </c>
      <c r="BW722" s="81">
        <f t="shared" si="1437"/>
        <v>2084.6239811443852</v>
      </c>
      <c r="BX722" s="83">
        <f t="shared" si="1356"/>
        <v>0</v>
      </c>
      <c r="BY722" s="141">
        <f t="shared" si="1357"/>
        <v>0</v>
      </c>
      <c r="BZ722" s="83">
        <f t="shared" si="1358"/>
        <v>4.13</v>
      </c>
      <c r="CA722" s="83">
        <f t="shared" si="1359"/>
        <v>0</v>
      </c>
      <c r="CB722" s="83">
        <f t="shared" si="1414"/>
        <v>2.9599969861787372</v>
      </c>
      <c r="CC722" s="83">
        <f t="shared" si="1360"/>
        <v>2.9599969861787372</v>
      </c>
      <c r="CD722" s="143">
        <f t="shared" si="1361"/>
        <v>0.02</v>
      </c>
      <c r="CE722" s="83">
        <f t="shared" si="1415"/>
        <v>1.7604523213570051E-2</v>
      </c>
      <c r="CF722" s="84">
        <f t="shared" si="1416"/>
        <v>1035.9129758410888</v>
      </c>
      <c r="CG722" s="83">
        <f t="shared" si="1362"/>
        <v>0</v>
      </c>
      <c r="CH722" s="83">
        <f t="shared" si="1417"/>
        <v>2.9273153721410918</v>
      </c>
      <c r="CI722" s="83">
        <f t="shared" si="1363"/>
        <v>2.9273153721410918</v>
      </c>
      <c r="CJ722" s="143">
        <f t="shared" si="1364"/>
        <v>0.02</v>
      </c>
      <c r="CK722" s="83">
        <f t="shared" si="1418"/>
        <v>1.6796910799758778E-2</v>
      </c>
      <c r="CL722" s="84">
        <f t="shared" si="1419"/>
        <v>972.61286778619467</v>
      </c>
      <c r="CM722" s="83">
        <f t="shared" si="1365"/>
        <v>0</v>
      </c>
      <c r="CN722" s="83">
        <f t="shared" si="1420"/>
        <v>2.8660345901804645</v>
      </c>
      <c r="CO722" s="83">
        <f t="shared" si="1366"/>
        <v>2.8660345901804645</v>
      </c>
      <c r="CP722" s="143">
        <f t="shared" si="1367"/>
        <v>0.02</v>
      </c>
      <c r="CQ722" s="83">
        <f t="shared" si="1421"/>
        <v>1.6956564504284077E-2</v>
      </c>
      <c r="CR722" s="84">
        <f t="shared" si="1422"/>
        <v>962.10465893472099</v>
      </c>
      <c r="CS722" s="83">
        <f t="shared" si="1368"/>
        <v>0</v>
      </c>
      <c r="CT722" s="83">
        <f t="shared" si="1423"/>
        <v>2.8573335270855313</v>
      </c>
      <c r="CU722" s="83">
        <f t="shared" si="1369"/>
        <v>2.8573335270855313</v>
      </c>
      <c r="CV722" s="143">
        <f t="shared" si="1370"/>
        <v>0.02</v>
      </c>
      <c r="CW722" s="83">
        <f t="shared" si="1424"/>
        <v>1.698452698718414E-2</v>
      </c>
      <c r="CX722" s="84">
        <f t="shared" si="1425"/>
        <v>961.17996965585201</v>
      </c>
      <c r="CY722" s="83">
        <f t="shared" si="1371"/>
        <v>0</v>
      </c>
      <c r="CZ722" s="83">
        <f t="shared" si="1426"/>
        <v>2.8565879012481763</v>
      </c>
      <c r="DA722" s="83">
        <f t="shared" si="1372"/>
        <v>2.8565879012481763</v>
      </c>
      <c r="DB722" s="143">
        <f t="shared" si="1373"/>
        <v>0.02</v>
      </c>
      <c r="DC722" s="83">
        <f t="shared" si="1427"/>
        <v>1.6985446767326072E-2</v>
      </c>
      <c r="DD722" s="84">
        <f t="shared" si="1428"/>
        <v>961.14617000330509</v>
      </c>
      <c r="DE722" s="86">
        <f t="shared" si="1374"/>
        <v>3752.3231660598931</v>
      </c>
      <c r="DF722" s="86">
        <f t="shared" si="1375"/>
        <v>1500.9292664239572</v>
      </c>
      <c r="DG722" s="86">
        <f t="shared" si="1376"/>
        <v>938.08079151497327</v>
      </c>
      <c r="DH722" s="86">
        <f t="shared" si="1377"/>
        <v>0.12794002833046889</v>
      </c>
      <c r="DI722" s="86">
        <f t="shared" si="1378"/>
        <v>0.16105968215263319</v>
      </c>
      <c r="DJ722" s="86">
        <f t="shared" si="1379"/>
        <v>3.801851040389113</v>
      </c>
      <c r="DK722" s="86">
        <f t="shared" si="1380"/>
        <v>-739.74181459149872</v>
      </c>
      <c r="DL722" s="86">
        <f t="shared" si="1438"/>
        <v>-739.74181459149872</v>
      </c>
      <c r="DM722" s="86">
        <f t="shared" si="1381"/>
        <v>-739.74181459149872</v>
      </c>
      <c r="DN722" s="85">
        <f t="shared" si="1382"/>
        <v>0</v>
      </c>
      <c r="DO722" s="85">
        <f t="shared" si="1429"/>
        <v>0</v>
      </c>
      <c r="DP722" s="85">
        <f t="shared" si="1383"/>
        <v>0</v>
      </c>
      <c r="DQ722" s="85">
        <f t="shared" si="1430"/>
        <v>0</v>
      </c>
      <c r="DR722" s="85">
        <f t="shared" si="1384"/>
        <v>0</v>
      </c>
      <c r="DS722" s="85">
        <f t="shared" si="1431"/>
        <v>0</v>
      </c>
      <c r="DT722" s="81"/>
      <c r="DU722" s="81"/>
      <c r="DV722" s="81">
        <f t="shared" si="1432"/>
        <v>0</v>
      </c>
      <c r="DW722" s="100"/>
    </row>
    <row r="723" spans="1:127" x14ac:dyDescent="0.2">
      <c r="A723" s="59">
        <f t="shared" si="1385"/>
        <v>95.733333333332723</v>
      </c>
      <c r="B723" s="44">
        <f t="shared" si="1386"/>
        <v>95733.333333332717</v>
      </c>
      <c r="C723" s="52">
        <f t="shared" si="1320"/>
        <v>133.33333333333334</v>
      </c>
      <c r="D723" s="50">
        <f t="shared" si="1321"/>
        <v>4</v>
      </c>
      <c r="E723" s="44">
        <f t="shared" si="1322"/>
        <v>4.13</v>
      </c>
      <c r="F723" s="47">
        <f t="shared" si="1323"/>
        <v>0.02</v>
      </c>
      <c r="G723" s="52">
        <f t="shared" si="1387"/>
        <v>2.3934225095622128E-2</v>
      </c>
      <c r="H723" s="57">
        <f t="shared" si="1388"/>
        <v>838.93237201365889</v>
      </c>
      <c r="I723" s="52">
        <f t="shared" si="1389"/>
        <v>0</v>
      </c>
      <c r="J723" s="54">
        <f t="shared" si="1390"/>
        <v>2885.7856732611849</v>
      </c>
      <c r="K723" s="46">
        <f t="shared" si="1433"/>
        <v>2885.7856732611849</v>
      </c>
      <c r="L723" s="80">
        <f t="shared" si="1324"/>
        <v>0</v>
      </c>
      <c r="M723" s="142">
        <f t="shared" si="1325"/>
        <v>0</v>
      </c>
      <c r="N723" s="60">
        <f t="shared" si="1326"/>
        <v>4.13</v>
      </c>
      <c r="O723" s="53">
        <f t="shared" si="1327"/>
        <v>0</v>
      </c>
      <c r="P723" s="58">
        <f t="shared" si="1391"/>
        <v>2.8414159298085568</v>
      </c>
      <c r="Q723" s="49">
        <f t="shared" si="1328"/>
        <v>2.8414159298085568</v>
      </c>
      <c r="R723" s="143">
        <f t="shared" si="1329"/>
        <v>0.02</v>
      </c>
      <c r="S723" s="51">
        <f t="shared" si="1392"/>
        <v>1.8494035596553767E-2</v>
      </c>
      <c r="T723" s="57">
        <f t="shared" si="1393"/>
        <v>866.07102687556335</v>
      </c>
      <c r="U723" s="53">
        <f t="shared" si="1330"/>
        <v>0</v>
      </c>
      <c r="V723" s="58">
        <f t="shared" si="1394"/>
        <v>2.8513814877154005</v>
      </c>
      <c r="W723" s="49">
        <f t="shared" si="1331"/>
        <v>2.8513814877154005</v>
      </c>
      <c r="X723" s="143">
        <f t="shared" si="1332"/>
        <v>0.02</v>
      </c>
      <c r="Y723" s="51">
        <f t="shared" si="1395"/>
        <v>1.7899213815298014E-2</v>
      </c>
      <c r="Z723" s="57">
        <f t="shared" si="1396"/>
        <v>846.89105024129788</v>
      </c>
      <c r="AA723" s="53">
        <f t="shared" si="1333"/>
        <v>0</v>
      </c>
      <c r="AB723" s="58">
        <f t="shared" si="1397"/>
        <v>2.8440437224480433</v>
      </c>
      <c r="AC723" s="49">
        <f t="shared" si="1334"/>
        <v>2.8440437224480433</v>
      </c>
      <c r="AD723" s="143">
        <f t="shared" si="1335"/>
        <v>0.02</v>
      </c>
      <c r="AE723" s="49">
        <f t="shared" si="1434"/>
        <v>1.7846523966449014E-2</v>
      </c>
      <c r="AF723" s="57">
        <f t="shared" si="1398"/>
        <v>843.71510822678908</v>
      </c>
      <c r="AG723" s="53">
        <f t="shared" si="1336"/>
        <v>0</v>
      </c>
      <c r="AH723" s="58">
        <f t="shared" si="1399"/>
        <v>2.8429657159279</v>
      </c>
      <c r="AI723" s="49">
        <f t="shared" si="1337"/>
        <v>2.8429657159279</v>
      </c>
      <c r="AJ723" s="143">
        <f t="shared" si="1338"/>
        <v>0.02</v>
      </c>
      <c r="AK723" s="51">
        <f t="shared" si="1400"/>
        <v>1.7847082291310417E-2</v>
      </c>
      <c r="AL723" s="57">
        <f t="shared" si="1401"/>
        <v>843.40452735554481</v>
      </c>
      <c r="AM723" s="53">
        <f t="shared" si="1339"/>
        <v>0</v>
      </c>
      <c r="AN723" s="58">
        <f t="shared" si="1402"/>
        <v>2.8428623891763283</v>
      </c>
      <c r="AO723" s="49">
        <f t="shared" si="1340"/>
        <v>2.8428623891763283</v>
      </c>
      <c r="AP723" s="143">
        <f t="shared" si="1341"/>
        <v>0.02</v>
      </c>
      <c r="AQ723" s="51">
        <f t="shared" si="1403"/>
        <v>1.7847377941042613E-2</v>
      </c>
      <c r="AR723" s="57">
        <f t="shared" si="1404"/>
        <v>843.37795139199932</v>
      </c>
      <c r="AS723" s="44">
        <f t="shared" si="1342"/>
        <v>5194.4142118701329</v>
      </c>
      <c r="AT723" s="44">
        <f t="shared" si="1343"/>
        <v>2077.765684748053</v>
      </c>
      <c r="AU723" s="44">
        <f t="shared" si="1344"/>
        <v>1298.6035529675332</v>
      </c>
      <c r="AV723" s="47">
        <f t="shared" si="1345"/>
        <v>0.65929786934551982</v>
      </c>
      <c r="AW723" s="47">
        <f t="shared" si="1346"/>
        <v>2.5048884952465515</v>
      </c>
      <c r="AX723" s="86">
        <f t="shared" si="1347"/>
        <v>21.827716243717305</v>
      </c>
      <c r="AY723" s="86">
        <f t="shared" si="1348"/>
        <v>2.5449717328491762E-2</v>
      </c>
      <c r="AZ723" s="10">
        <f t="shared" si="1405"/>
        <v>2.5449717328491762E-2</v>
      </c>
      <c r="BA723" s="44">
        <f t="shared" si="1349"/>
        <v>2.5449717328491762E-2</v>
      </c>
      <c r="BB723" s="9">
        <f t="shared" si="1350"/>
        <v>2.5449717328491762E-2</v>
      </c>
      <c r="BC723" s="45">
        <f t="shared" si="1439"/>
        <v>3.3932956437989019</v>
      </c>
      <c r="BD723" s="9">
        <f t="shared" si="1351"/>
        <v>2.5449717328491762E-2</v>
      </c>
      <c r="BE723" s="45">
        <f t="shared" si="1435"/>
        <v>3.3932956437989019</v>
      </c>
      <c r="BF723" s="9">
        <f t="shared" si="1352"/>
        <v>2.5449717328491762E-2</v>
      </c>
      <c r="BG723" s="45">
        <f t="shared" si="1436"/>
        <v>3.3932956437989019</v>
      </c>
      <c r="BH723" s="58"/>
      <c r="BI723" s="58"/>
      <c r="BJ723" s="58">
        <f t="shared" si="1406"/>
        <v>-2.5449717328491762E-2</v>
      </c>
      <c r="BK723" s="97"/>
      <c r="BL723" s="44"/>
      <c r="BM723" s="82">
        <f t="shared" si="1407"/>
        <v>71.8</v>
      </c>
      <c r="BN723" s="86">
        <f t="shared" si="1408"/>
        <v>71800</v>
      </c>
      <c r="BO723" s="86">
        <f t="shared" si="1409"/>
        <v>100</v>
      </c>
      <c r="BP723" s="84">
        <f t="shared" si="1353"/>
        <v>4</v>
      </c>
      <c r="BQ723" s="84">
        <f t="shared" si="1354"/>
        <v>4.13</v>
      </c>
      <c r="BR723" s="84">
        <f t="shared" si="1355"/>
        <v>0.02</v>
      </c>
      <c r="BS723" s="84">
        <f t="shared" si="1410"/>
        <v>3.1809943074937654E-2</v>
      </c>
      <c r="BT723" s="84">
        <f t="shared" si="1411"/>
        <v>1065.276397250331</v>
      </c>
      <c r="BU723" s="84">
        <f t="shared" si="1412"/>
        <v>0</v>
      </c>
      <c r="BV723" s="83">
        <f t="shared" si="1413"/>
        <v>2087.861281144385</v>
      </c>
      <c r="BW723" s="81">
        <f t="shared" si="1437"/>
        <v>2087.861281144385</v>
      </c>
      <c r="BX723" s="83">
        <f t="shared" si="1356"/>
        <v>0</v>
      </c>
      <c r="BY723" s="141">
        <f t="shared" si="1357"/>
        <v>0</v>
      </c>
      <c r="BZ723" s="83">
        <f t="shared" si="1358"/>
        <v>4.13</v>
      </c>
      <c r="CA723" s="83">
        <f t="shared" si="1359"/>
        <v>0</v>
      </c>
      <c r="CB723" s="83">
        <f t="shared" si="1414"/>
        <v>2.9611224501653055</v>
      </c>
      <c r="CC723" s="83">
        <f t="shared" si="1360"/>
        <v>2.9611224501653055</v>
      </c>
      <c r="CD723" s="143">
        <f t="shared" si="1361"/>
        <v>0.02</v>
      </c>
      <c r="CE723" s="83">
        <f t="shared" si="1415"/>
        <v>1.7602523213570052E-2</v>
      </c>
      <c r="CF723" s="84">
        <f t="shared" si="1416"/>
        <v>1036.5076900686968</v>
      </c>
      <c r="CG723" s="83">
        <f t="shared" si="1362"/>
        <v>0</v>
      </c>
      <c r="CH723" s="83">
        <f t="shared" si="1417"/>
        <v>2.9281674576721328</v>
      </c>
      <c r="CI723" s="83">
        <f t="shared" si="1363"/>
        <v>2.9281674576721328</v>
      </c>
      <c r="CJ723" s="143">
        <f t="shared" si="1364"/>
        <v>0.02</v>
      </c>
      <c r="CK723" s="83">
        <f t="shared" si="1418"/>
        <v>1.679491079975878E-2</v>
      </c>
      <c r="CL723" s="84">
        <f t="shared" si="1419"/>
        <v>973.1866327778182</v>
      </c>
      <c r="CM723" s="83">
        <f t="shared" si="1365"/>
        <v>0</v>
      </c>
      <c r="CN723" s="83">
        <f t="shared" si="1420"/>
        <v>2.8667309546951838</v>
      </c>
      <c r="CO723" s="83">
        <f t="shared" si="1366"/>
        <v>2.8667309546951838</v>
      </c>
      <c r="CP723" s="143">
        <f t="shared" si="1367"/>
        <v>0.02</v>
      </c>
      <c r="CQ723" s="83">
        <f t="shared" si="1421"/>
        <v>1.6954564504284078E-2</v>
      </c>
      <c r="CR723" s="84">
        <f t="shared" si="1422"/>
        <v>962.69626255884953</v>
      </c>
      <c r="CS723" s="83">
        <f t="shared" si="1368"/>
        <v>0</v>
      </c>
      <c r="CT723" s="83">
        <f t="shared" si="1423"/>
        <v>2.8580223731565231</v>
      </c>
      <c r="CU723" s="83">
        <f t="shared" si="1369"/>
        <v>2.8580223731565231</v>
      </c>
      <c r="CV723" s="143">
        <f t="shared" si="1370"/>
        <v>0.02</v>
      </c>
      <c r="CW723" s="83">
        <f t="shared" si="1424"/>
        <v>1.6982526987184141E-2</v>
      </c>
      <c r="CX723" s="84">
        <f t="shared" si="1425"/>
        <v>961.77435343451111</v>
      </c>
      <c r="CY723" s="83">
        <f t="shared" si="1371"/>
        <v>0</v>
      </c>
      <c r="CZ723" s="83">
        <f t="shared" si="1426"/>
        <v>2.8572769950288226</v>
      </c>
      <c r="DA723" s="83">
        <f t="shared" si="1372"/>
        <v>2.8572769950288226</v>
      </c>
      <c r="DB723" s="143">
        <f t="shared" si="1373"/>
        <v>0.02</v>
      </c>
      <c r="DC723" s="83">
        <f t="shared" si="1427"/>
        <v>1.6983446767326073E-2</v>
      </c>
      <c r="DD723" s="84">
        <f t="shared" si="1428"/>
        <v>961.74074112642381</v>
      </c>
      <c r="DE723" s="86">
        <f t="shared" si="1374"/>
        <v>3758.150306059893</v>
      </c>
      <c r="DF723" s="86">
        <f t="shared" si="1375"/>
        <v>1503.2601224239572</v>
      </c>
      <c r="DG723" s="86">
        <f t="shared" si="1376"/>
        <v>939.53757651497324</v>
      </c>
      <c r="DH723" s="86">
        <f t="shared" si="1377"/>
        <v>0.12764458941906093</v>
      </c>
      <c r="DI723" s="86">
        <f t="shared" si="1378"/>
        <v>0.16037718388043581</v>
      </c>
      <c r="DJ723" s="86">
        <f t="shared" si="1379"/>
        <v>3.7716417782975968</v>
      </c>
      <c r="DK723" s="86">
        <f t="shared" si="1380"/>
        <v>-741.96724877901715</v>
      </c>
      <c r="DL723" s="86">
        <f t="shared" si="1438"/>
        <v>-741.96724877901715</v>
      </c>
      <c r="DM723" s="86">
        <f t="shared" si="1381"/>
        <v>-741.96724877901715</v>
      </c>
      <c r="DN723" s="85">
        <f t="shared" si="1382"/>
        <v>0</v>
      </c>
      <c r="DO723" s="85">
        <f t="shared" si="1429"/>
        <v>0</v>
      </c>
      <c r="DP723" s="85">
        <f t="shared" si="1383"/>
        <v>0</v>
      </c>
      <c r="DQ723" s="85">
        <f t="shared" si="1430"/>
        <v>0</v>
      </c>
      <c r="DR723" s="85">
        <f t="shared" si="1384"/>
        <v>0</v>
      </c>
      <c r="DS723" s="85">
        <f t="shared" si="1431"/>
        <v>0</v>
      </c>
      <c r="DT723" s="81"/>
      <c r="DU723" s="81"/>
      <c r="DV723" s="81">
        <f t="shared" si="1432"/>
        <v>0</v>
      </c>
      <c r="DW723" s="100"/>
    </row>
    <row r="724" spans="1:127" x14ac:dyDescent="0.2">
      <c r="A724" s="59">
        <f t="shared" si="1385"/>
        <v>95.866666666666049</v>
      </c>
      <c r="B724" s="44">
        <f t="shared" si="1386"/>
        <v>95866.666666666046</v>
      </c>
      <c r="C724" s="52">
        <f t="shared" si="1320"/>
        <v>133.33333333333334</v>
      </c>
      <c r="D724" s="50">
        <f t="shared" si="1321"/>
        <v>4</v>
      </c>
      <c r="E724" s="44">
        <f t="shared" si="1322"/>
        <v>4.13</v>
      </c>
      <c r="F724" s="47">
        <f t="shared" si="1323"/>
        <v>0.02</v>
      </c>
      <c r="G724" s="52">
        <f t="shared" si="1387"/>
        <v>2.393155842895546E-2</v>
      </c>
      <c r="H724" s="57">
        <f t="shared" si="1388"/>
        <v>839.70502388653347</v>
      </c>
      <c r="I724" s="52">
        <f t="shared" si="1389"/>
        <v>0</v>
      </c>
      <c r="J724" s="54">
        <f t="shared" si="1390"/>
        <v>2890.1020732611846</v>
      </c>
      <c r="K724" s="46">
        <f t="shared" si="1433"/>
        <v>2890.1020732611846</v>
      </c>
      <c r="L724" s="80">
        <f t="shared" si="1324"/>
        <v>0</v>
      </c>
      <c r="M724" s="142">
        <f t="shared" si="1325"/>
        <v>0</v>
      </c>
      <c r="N724" s="60">
        <f t="shared" si="1326"/>
        <v>4.13</v>
      </c>
      <c r="O724" s="53">
        <f t="shared" si="1327"/>
        <v>0</v>
      </c>
      <c r="P724" s="58">
        <f t="shared" si="1391"/>
        <v>2.8419555184573988</v>
      </c>
      <c r="Q724" s="49">
        <f t="shared" si="1328"/>
        <v>2.8419555184573988</v>
      </c>
      <c r="R724" s="143">
        <f t="shared" si="1329"/>
        <v>0.02</v>
      </c>
      <c r="S724" s="51">
        <f t="shared" si="1392"/>
        <v>1.8491368929887099E-2</v>
      </c>
      <c r="T724" s="57">
        <f t="shared" si="1393"/>
        <v>866.93879621873805</v>
      </c>
      <c r="U724" s="53">
        <f t="shared" si="1330"/>
        <v>0</v>
      </c>
      <c r="V724" s="58">
        <f t="shared" si="1394"/>
        <v>2.8520386620018541</v>
      </c>
      <c r="W724" s="49">
        <f t="shared" si="1331"/>
        <v>2.8520386620018541</v>
      </c>
      <c r="X724" s="143">
        <f t="shared" si="1332"/>
        <v>0.02</v>
      </c>
      <c r="Y724" s="51">
        <f t="shared" si="1395"/>
        <v>1.7896547148631346E-2</v>
      </c>
      <c r="Z724" s="57">
        <f t="shared" si="1396"/>
        <v>847.72797229979585</v>
      </c>
      <c r="AA724" s="53">
        <f t="shared" si="1333"/>
        <v>0</v>
      </c>
      <c r="AB724" s="58">
        <f t="shared" si="1397"/>
        <v>2.8446284457552609</v>
      </c>
      <c r="AC724" s="49">
        <f t="shared" si="1334"/>
        <v>2.8446284457552609</v>
      </c>
      <c r="AD724" s="143">
        <f t="shared" si="1335"/>
        <v>0.02</v>
      </c>
      <c r="AE724" s="49">
        <f t="shared" si="1434"/>
        <v>1.7843857299782346E-2</v>
      </c>
      <c r="AF724" s="57">
        <f t="shared" si="1398"/>
        <v>844.55171939851675</v>
      </c>
      <c r="AG724" s="53">
        <f t="shared" si="1336"/>
        <v>0</v>
      </c>
      <c r="AH724" s="58">
        <f t="shared" si="1399"/>
        <v>2.8435404778747717</v>
      </c>
      <c r="AI724" s="49">
        <f t="shared" si="1337"/>
        <v>2.8435404778747717</v>
      </c>
      <c r="AJ724" s="143">
        <f t="shared" si="1338"/>
        <v>0.02</v>
      </c>
      <c r="AK724" s="51">
        <f t="shared" si="1400"/>
        <v>1.7844415624643749E-2</v>
      </c>
      <c r="AL724" s="57">
        <f t="shared" si="1401"/>
        <v>844.2414819417595</v>
      </c>
      <c r="AM724" s="53">
        <f t="shared" si="1339"/>
        <v>0</v>
      </c>
      <c r="AN724" s="58">
        <f t="shared" si="1402"/>
        <v>2.8434363023752138</v>
      </c>
      <c r="AO724" s="49">
        <f t="shared" si="1340"/>
        <v>2.8434363023752138</v>
      </c>
      <c r="AP724" s="143">
        <f t="shared" si="1341"/>
        <v>0.02</v>
      </c>
      <c r="AQ724" s="51">
        <f t="shared" si="1403"/>
        <v>1.7844711274375945E-2</v>
      </c>
      <c r="AR724" s="57">
        <f t="shared" si="1404"/>
        <v>844.2149502644811</v>
      </c>
      <c r="AS724" s="44">
        <f t="shared" si="1342"/>
        <v>5202.1837318701328</v>
      </c>
      <c r="AT724" s="44">
        <f t="shared" si="1343"/>
        <v>2080.8734927480527</v>
      </c>
      <c r="AU724" s="44">
        <f t="shared" si="1344"/>
        <v>1300.5459329675332</v>
      </c>
      <c r="AV724" s="47">
        <f t="shared" si="1345"/>
        <v>0.65630535724383809</v>
      </c>
      <c r="AW724" s="47">
        <f t="shared" si="1346"/>
        <v>2.483558724606548</v>
      </c>
      <c r="AX724" s="86">
        <f t="shared" si="1347"/>
        <v>21.530259488784221</v>
      </c>
      <c r="AY724" s="86">
        <f t="shared" si="1348"/>
        <v>1.292444930383926E-2</v>
      </c>
      <c r="AZ724" s="10">
        <f t="shared" si="1405"/>
        <v>1.292444930383926E-2</v>
      </c>
      <c r="BA724" s="44">
        <f t="shared" si="1349"/>
        <v>1.292444930383926E-2</v>
      </c>
      <c r="BB724" s="9">
        <f t="shared" si="1350"/>
        <v>1.292444930383926E-2</v>
      </c>
      <c r="BC724" s="45">
        <f t="shared" si="1439"/>
        <v>1.7232599071785681</v>
      </c>
      <c r="BD724" s="9">
        <f t="shared" si="1351"/>
        <v>1.292444930383926E-2</v>
      </c>
      <c r="BE724" s="45">
        <f t="shared" si="1435"/>
        <v>1.7232599071785681</v>
      </c>
      <c r="BF724" s="9">
        <f t="shared" si="1352"/>
        <v>1.292444930383926E-2</v>
      </c>
      <c r="BG724" s="45">
        <f t="shared" si="1436"/>
        <v>1.7232599071785681</v>
      </c>
      <c r="BH724" s="58"/>
      <c r="BI724" s="58"/>
      <c r="BJ724" s="58">
        <f t="shared" si="1406"/>
        <v>-1.292444930383926E-2</v>
      </c>
      <c r="BK724" s="97"/>
      <c r="BL724" s="44"/>
      <c r="BM724" s="82">
        <f t="shared" si="1407"/>
        <v>71.900000000000006</v>
      </c>
      <c r="BN724" s="86">
        <f t="shared" si="1408"/>
        <v>71900</v>
      </c>
      <c r="BO724" s="86">
        <f t="shared" si="1409"/>
        <v>100</v>
      </c>
      <c r="BP724" s="84">
        <f t="shared" si="1353"/>
        <v>4</v>
      </c>
      <c r="BQ724" s="84">
        <f t="shared" si="1354"/>
        <v>4.13</v>
      </c>
      <c r="BR724" s="84">
        <f t="shared" si="1355"/>
        <v>0.02</v>
      </c>
      <c r="BS724" s="84">
        <f t="shared" si="1410"/>
        <v>3.1807943074937652E-2</v>
      </c>
      <c r="BT724" s="84">
        <f t="shared" si="1411"/>
        <v>1066.0465895766008</v>
      </c>
      <c r="BU724" s="84">
        <f t="shared" si="1412"/>
        <v>0</v>
      </c>
      <c r="BV724" s="83">
        <f t="shared" si="1413"/>
        <v>2091.0985811443848</v>
      </c>
      <c r="BW724" s="81">
        <f t="shared" si="1437"/>
        <v>2091.0985811443848</v>
      </c>
      <c r="BX724" s="83">
        <f t="shared" si="1356"/>
        <v>0</v>
      </c>
      <c r="BY724" s="141">
        <f t="shared" si="1357"/>
        <v>0</v>
      </c>
      <c r="BZ724" s="83">
        <f t="shared" si="1358"/>
        <v>4.13</v>
      </c>
      <c r="CA724" s="83">
        <f t="shared" si="1359"/>
        <v>0</v>
      </c>
      <c r="CB724" s="83">
        <f t="shared" si="1414"/>
        <v>2.962250009275317</v>
      </c>
      <c r="CC724" s="83">
        <f t="shared" si="1360"/>
        <v>2.962250009275317</v>
      </c>
      <c r="CD724" s="143">
        <f t="shared" si="1361"/>
        <v>0.02</v>
      </c>
      <c r="CE724" s="83">
        <f t="shared" si="1415"/>
        <v>1.7600523213570054E-2</v>
      </c>
      <c r="CF724" s="84">
        <f t="shared" si="1416"/>
        <v>1037.1021107152524</v>
      </c>
      <c r="CG724" s="83">
        <f t="shared" si="1362"/>
        <v>0</v>
      </c>
      <c r="CH724" s="83">
        <f t="shared" si="1417"/>
        <v>2.9290204774501705</v>
      </c>
      <c r="CI724" s="83">
        <f t="shared" si="1363"/>
        <v>2.9290204774501705</v>
      </c>
      <c r="CJ724" s="143">
        <f t="shared" si="1364"/>
        <v>0.02</v>
      </c>
      <c r="CK724" s="83">
        <f t="shared" si="1418"/>
        <v>1.6792910799758781E-2</v>
      </c>
      <c r="CL724" s="84">
        <f t="shared" si="1419"/>
        <v>973.76016250391899</v>
      </c>
      <c r="CM724" s="83">
        <f t="shared" si="1365"/>
        <v>0</v>
      </c>
      <c r="CN724" s="83">
        <f t="shared" si="1420"/>
        <v>2.8674282707879404</v>
      </c>
      <c r="CO724" s="83">
        <f t="shared" si="1366"/>
        <v>2.8674282707879404</v>
      </c>
      <c r="CP724" s="143">
        <f t="shared" si="1367"/>
        <v>0.02</v>
      </c>
      <c r="CQ724" s="83">
        <f t="shared" si="1421"/>
        <v>1.695256450428408E-2</v>
      </c>
      <c r="CR724" s="84">
        <f t="shared" si="1422"/>
        <v>963.28765270924077</v>
      </c>
      <c r="CS724" s="83">
        <f t="shared" si="1368"/>
        <v>0</v>
      </c>
      <c r="CT724" s="83">
        <f t="shared" si="1423"/>
        <v>2.8587122720933715</v>
      </c>
      <c r="CU724" s="83">
        <f t="shared" si="1369"/>
        <v>2.8587122720933715</v>
      </c>
      <c r="CV724" s="143">
        <f t="shared" si="1370"/>
        <v>0.02</v>
      </c>
      <c r="CW724" s="83">
        <f t="shared" si="1424"/>
        <v>1.6980526987184143E-2</v>
      </c>
      <c r="CX724" s="84">
        <f t="shared" si="1425"/>
        <v>962.36852397518567</v>
      </c>
      <c r="CY724" s="83">
        <f t="shared" si="1371"/>
        <v>0</v>
      </c>
      <c r="CZ724" s="83">
        <f t="shared" si="1426"/>
        <v>2.8579671545063801</v>
      </c>
      <c r="DA724" s="83">
        <f t="shared" si="1372"/>
        <v>2.8579671545063801</v>
      </c>
      <c r="DB724" s="143">
        <f t="shared" si="1373"/>
        <v>0.02</v>
      </c>
      <c r="DC724" s="83">
        <f t="shared" si="1427"/>
        <v>1.6981446767326075E-2</v>
      </c>
      <c r="DD724" s="84">
        <f t="shared" si="1428"/>
        <v>962.33509885921876</v>
      </c>
      <c r="DE724" s="86">
        <f t="shared" si="1374"/>
        <v>3763.9774460598919</v>
      </c>
      <c r="DF724" s="86">
        <f t="shared" si="1375"/>
        <v>1505.5909784239568</v>
      </c>
      <c r="DG724" s="86">
        <f t="shared" si="1376"/>
        <v>940.99436151497298</v>
      </c>
      <c r="DH724" s="86">
        <f t="shared" si="1377"/>
        <v>0.12735022165508136</v>
      </c>
      <c r="DI724" s="86">
        <f t="shared" si="1378"/>
        <v>0.15969847357643471</v>
      </c>
      <c r="DJ724" s="86">
        <f t="shared" si="1379"/>
        <v>3.741711988494361</v>
      </c>
      <c r="DK724" s="86">
        <f t="shared" si="1380"/>
        <v>-744.1913488032601</v>
      </c>
      <c r="DL724" s="86">
        <f t="shared" si="1438"/>
        <v>-744.1913488032601</v>
      </c>
      <c r="DM724" s="86">
        <f t="shared" si="1381"/>
        <v>-744.1913488032601</v>
      </c>
      <c r="DN724" s="85">
        <f t="shared" si="1382"/>
        <v>0</v>
      </c>
      <c r="DO724" s="85">
        <f t="shared" si="1429"/>
        <v>0</v>
      </c>
      <c r="DP724" s="85">
        <f t="shared" si="1383"/>
        <v>0</v>
      </c>
      <c r="DQ724" s="85">
        <f t="shared" si="1430"/>
        <v>0</v>
      </c>
      <c r="DR724" s="85">
        <f t="shared" si="1384"/>
        <v>0</v>
      </c>
      <c r="DS724" s="85">
        <f t="shared" si="1431"/>
        <v>0</v>
      </c>
      <c r="DT724" s="81"/>
      <c r="DU724" s="81"/>
      <c r="DV724" s="81">
        <f t="shared" si="1432"/>
        <v>0</v>
      </c>
      <c r="DW724" s="100"/>
    </row>
    <row r="725" spans="1:127" x14ac:dyDescent="0.2">
      <c r="A725" s="59">
        <f t="shared" si="1385"/>
        <v>95.999999999999375</v>
      </c>
      <c r="B725" s="44">
        <f t="shared" si="1386"/>
        <v>95999.999999999374</v>
      </c>
      <c r="C725" s="52">
        <f t="shared" si="1320"/>
        <v>133.33333333333334</v>
      </c>
      <c r="D725" s="50">
        <f t="shared" si="1321"/>
        <v>4</v>
      </c>
      <c r="E725" s="44">
        <f t="shared" si="1322"/>
        <v>4.13</v>
      </c>
      <c r="F725" s="47">
        <f t="shared" si="1323"/>
        <v>0.02</v>
      </c>
      <c r="G725" s="52">
        <f t="shared" si="1387"/>
        <v>2.3928891762288792E-2</v>
      </c>
      <c r="H725" s="57">
        <f t="shared" si="1388"/>
        <v>840.47758966847448</v>
      </c>
      <c r="I725" s="52">
        <f t="shared" si="1389"/>
        <v>0</v>
      </c>
      <c r="J725" s="54">
        <f t="shared" si="1390"/>
        <v>2894.4184732611848</v>
      </c>
      <c r="K725" s="46">
        <f t="shared" si="1433"/>
        <v>2894.4184732611848</v>
      </c>
      <c r="L725" s="80">
        <f t="shared" si="1324"/>
        <v>0</v>
      </c>
      <c r="M725" s="142">
        <f t="shared" si="1325"/>
        <v>0</v>
      </c>
      <c r="N725" s="60">
        <f t="shared" si="1326"/>
        <v>4.13</v>
      </c>
      <c r="O725" s="53">
        <f t="shared" si="1327"/>
        <v>0</v>
      </c>
      <c r="P725" s="58">
        <f t="shared" si="1391"/>
        <v>2.8424971856450174</v>
      </c>
      <c r="Q725" s="49">
        <f t="shared" si="1328"/>
        <v>2.8424971856450174</v>
      </c>
      <c r="R725" s="143">
        <f t="shared" si="1329"/>
        <v>0.02</v>
      </c>
      <c r="S725" s="51">
        <f t="shared" si="1392"/>
        <v>1.8488702263220431E-2</v>
      </c>
      <c r="T725" s="57">
        <f t="shared" si="1393"/>
        <v>867.80627569318051</v>
      </c>
      <c r="U725" s="53">
        <f t="shared" si="1330"/>
        <v>0</v>
      </c>
      <c r="V725" s="58">
        <f t="shared" si="1394"/>
        <v>2.8526983887627955</v>
      </c>
      <c r="W725" s="49">
        <f t="shared" si="1331"/>
        <v>2.8526983887627955</v>
      </c>
      <c r="X725" s="143">
        <f t="shared" si="1332"/>
        <v>0.02</v>
      </c>
      <c r="Y725" s="51">
        <f t="shared" si="1395"/>
        <v>1.7893880481964677E-2</v>
      </c>
      <c r="Z725" s="57">
        <f t="shared" si="1396"/>
        <v>848.5645768453428</v>
      </c>
      <c r="AA725" s="53">
        <f t="shared" si="1333"/>
        <v>0</v>
      </c>
      <c r="AB725" s="58">
        <f t="shared" si="1397"/>
        <v>2.8452155440779476</v>
      </c>
      <c r="AC725" s="49">
        <f t="shared" si="1334"/>
        <v>2.8452155440779476</v>
      </c>
      <c r="AD725" s="143">
        <f t="shared" si="1335"/>
        <v>0.02</v>
      </c>
      <c r="AE725" s="49">
        <f t="shared" si="1434"/>
        <v>1.7841190633115678E-2</v>
      </c>
      <c r="AF725" s="57">
        <f t="shared" si="1398"/>
        <v>845.38803360998304</v>
      </c>
      <c r="AG725" s="53">
        <f t="shared" si="1336"/>
        <v>0</v>
      </c>
      <c r="AH725" s="58">
        <f t="shared" si="1399"/>
        <v>2.8441176248622204</v>
      </c>
      <c r="AI725" s="49">
        <f t="shared" si="1337"/>
        <v>2.8441176248622204</v>
      </c>
      <c r="AJ725" s="143">
        <f t="shared" si="1338"/>
        <v>0.02</v>
      </c>
      <c r="AK725" s="51">
        <f t="shared" si="1400"/>
        <v>1.7841748957977081E-2</v>
      </c>
      <c r="AL725" s="57">
        <f t="shared" si="1401"/>
        <v>845.0781423154566</v>
      </c>
      <c r="AM725" s="53">
        <f t="shared" si="1339"/>
        <v>0</v>
      </c>
      <c r="AN725" s="58">
        <f t="shared" si="1402"/>
        <v>2.8440126041405964</v>
      </c>
      <c r="AO725" s="49">
        <f t="shared" si="1340"/>
        <v>2.8440126041405964</v>
      </c>
      <c r="AP725" s="143">
        <f t="shared" si="1341"/>
        <v>0.02</v>
      </c>
      <c r="AQ725" s="51">
        <f t="shared" si="1403"/>
        <v>1.7842044607709277E-2</v>
      </c>
      <c r="AR725" s="57">
        <f t="shared" si="1404"/>
        <v>845.05165515455315</v>
      </c>
      <c r="AS725" s="44">
        <f t="shared" si="1342"/>
        <v>5209.9532518701326</v>
      </c>
      <c r="AT725" s="44">
        <f t="shared" si="1343"/>
        <v>2083.9813007480529</v>
      </c>
      <c r="AU725" s="44">
        <f t="shared" si="1344"/>
        <v>1302.4883129675331</v>
      </c>
      <c r="AV725" s="47">
        <f t="shared" si="1345"/>
        <v>0.65333191962124348</v>
      </c>
      <c r="AW725" s="47">
        <f t="shared" si="1346"/>
        <v>2.4624494911465611</v>
      </c>
      <c r="AX725" s="86">
        <f t="shared" si="1347"/>
        <v>21.237394734040446</v>
      </c>
      <c r="AY725" s="86">
        <f t="shared" si="1348"/>
        <v>4.6070269064141254E-3</v>
      </c>
      <c r="AZ725" s="10">
        <f t="shared" si="1405"/>
        <v>4.6070269064141254E-3</v>
      </c>
      <c r="BA725" s="44">
        <f t="shared" si="1349"/>
        <v>4.6070269064141254E-3</v>
      </c>
      <c r="BB725" s="9">
        <f t="shared" si="1350"/>
        <v>4.6070269064141254E-3</v>
      </c>
      <c r="BC725" s="45">
        <f t="shared" si="1439"/>
        <v>0.61427025418855008</v>
      </c>
      <c r="BD725" s="9">
        <f t="shared" si="1351"/>
        <v>4.6070269064141254E-3</v>
      </c>
      <c r="BE725" s="45">
        <f t="shared" si="1435"/>
        <v>0.61427025418855008</v>
      </c>
      <c r="BF725" s="9">
        <f t="shared" si="1352"/>
        <v>4.6070269064141254E-3</v>
      </c>
      <c r="BG725" s="45">
        <f t="shared" si="1436"/>
        <v>0.61427025418855008</v>
      </c>
      <c r="BH725" s="58"/>
      <c r="BI725" s="58"/>
      <c r="BJ725" s="58">
        <f t="shared" si="1406"/>
        <v>-4.6070269064141254E-3</v>
      </c>
      <c r="BK725" s="97"/>
      <c r="BL725" s="44"/>
      <c r="BM725" s="82">
        <f t="shared" si="1407"/>
        <v>72</v>
      </c>
      <c r="BN725" s="86">
        <f t="shared" si="1408"/>
        <v>72000</v>
      </c>
      <c r="BO725" s="86">
        <f t="shared" si="1409"/>
        <v>100</v>
      </c>
      <c r="BP725" s="84">
        <f t="shared" si="1353"/>
        <v>4</v>
      </c>
      <c r="BQ725" s="84">
        <f t="shared" si="1354"/>
        <v>4.13</v>
      </c>
      <c r="BR725" s="84">
        <f t="shared" si="1355"/>
        <v>0.02</v>
      </c>
      <c r="BS725" s="84">
        <f t="shared" si="1410"/>
        <v>3.180594307493765E-2</v>
      </c>
      <c r="BT725" s="84">
        <f t="shared" si="1411"/>
        <v>1066.8167334767204</v>
      </c>
      <c r="BU725" s="84">
        <f t="shared" si="1412"/>
        <v>0</v>
      </c>
      <c r="BV725" s="83">
        <f t="shared" si="1413"/>
        <v>2094.335881144385</v>
      </c>
      <c r="BW725" s="81">
        <f t="shared" si="1437"/>
        <v>2094.335881144385</v>
      </c>
      <c r="BX725" s="83">
        <f t="shared" si="1356"/>
        <v>0</v>
      </c>
      <c r="BY725" s="141">
        <f t="shared" si="1357"/>
        <v>0</v>
      </c>
      <c r="BZ725" s="83">
        <f t="shared" si="1358"/>
        <v>4.13</v>
      </c>
      <c r="CA725" s="83">
        <f t="shared" si="1359"/>
        <v>0</v>
      </c>
      <c r="CB725" s="83">
        <f t="shared" si="1414"/>
        <v>2.9633796635084044</v>
      </c>
      <c r="CC725" s="83">
        <f t="shared" si="1360"/>
        <v>2.9633796635084044</v>
      </c>
      <c r="CD725" s="143">
        <f t="shared" si="1361"/>
        <v>0.02</v>
      </c>
      <c r="CE725" s="83">
        <f t="shared" si="1415"/>
        <v>1.7598523213570055E-2</v>
      </c>
      <c r="CF725" s="84">
        <f t="shared" si="1416"/>
        <v>1037.6962375836281</v>
      </c>
      <c r="CG725" s="83">
        <f t="shared" si="1362"/>
        <v>0</v>
      </c>
      <c r="CH725" s="83">
        <f t="shared" si="1417"/>
        <v>2.9298744295228634</v>
      </c>
      <c r="CI725" s="83">
        <f t="shared" si="1363"/>
        <v>2.9298744295228634</v>
      </c>
      <c r="CJ725" s="143">
        <f t="shared" si="1364"/>
        <v>0.02</v>
      </c>
      <c r="CK725" s="83">
        <f t="shared" si="1418"/>
        <v>1.6790910799758783E-2</v>
      </c>
      <c r="CL725" s="84">
        <f t="shared" si="1419"/>
        <v>974.3334569185206</v>
      </c>
      <c r="CM725" s="83">
        <f t="shared" si="1365"/>
        <v>0</v>
      </c>
      <c r="CN725" s="83">
        <f t="shared" si="1420"/>
        <v>2.8681265370663276</v>
      </c>
      <c r="CO725" s="83">
        <f t="shared" si="1366"/>
        <v>2.8681265370663276</v>
      </c>
      <c r="CP725" s="143">
        <f t="shared" si="1367"/>
        <v>0.02</v>
      </c>
      <c r="CQ725" s="83">
        <f t="shared" si="1421"/>
        <v>1.6950564504284081E-2</v>
      </c>
      <c r="CR725" s="84">
        <f t="shared" si="1422"/>
        <v>963.87882929339389</v>
      </c>
      <c r="CS725" s="83">
        <f t="shared" si="1368"/>
        <v>0</v>
      </c>
      <c r="CT725" s="83">
        <f t="shared" si="1423"/>
        <v>2.8594032225598132</v>
      </c>
      <c r="CU725" s="83">
        <f t="shared" si="1369"/>
        <v>2.8594032225598132</v>
      </c>
      <c r="CV725" s="143">
        <f t="shared" si="1370"/>
        <v>0.02</v>
      </c>
      <c r="CW725" s="83">
        <f t="shared" si="1424"/>
        <v>1.6978526987184144E-2</v>
      </c>
      <c r="CX725" s="84">
        <f t="shared" si="1425"/>
        <v>962.96248116188599</v>
      </c>
      <c r="CY725" s="83">
        <f t="shared" si="1371"/>
        <v>0</v>
      </c>
      <c r="CZ725" s="83">
        <f t="shared" si="1426"/>
        <v>2.8586583783209374</v>
      </c>
      <c r="DA725" s="83">
        <f t="shared" si="1372"/>
        <v>2.8586583783209374</v>
      </c>
      <c r="DB725" s="143">
        <f t="shared" si="1373"/>
        <v>0.02</v>
      </c>
      <c r="DC725" s="83">
        <f t="shared" si="1427"/>
        <v>1.6979446767326076E-2</v>
      </c>
      <c r="DD725" s="84">
        <f t="shared" si="1428"/>
        <v>962.92924308304407</v>
      </c>
      <c r="DE725" s="86">
        <f t="shared" si="1374"/>
        <v>3769.8045860598927</v>
      </c>
      <c r="DF725" s="86">
        <f t="shared" si="1375"/>
        <v>1507.9218344239571</v>
      </c>
      <c r="DG725" s="86">
        <f t="shared" si="1376"/>
        <v>942.45114651497317</v>
      </c>
      <c r="DH725" s="86">
        <f t="shared" si="1377"/>
        <v>0.12705692011912939</v>
      </c>
      <c r="DI725" s="86">
        <f t="shared" si="1378"/>
        <v>0.15902352610966802</v>
      </c>
      <c r="DJ725" s="86">
        <f t="shared" si="1379"/>
        <v>3.7120587590473342</v>
      </c>
      <c r="DK725" s="86">
        <f t="shared" si="1380"/>
        <v>-746.4141151831567</v>
      </c>
      <c r="DL725" s="86">
        <f t="shared" si="1438"/>
        <v>-746.4141151831567</v>
      </c>
      <c r="DM725" s="86">
        <f t="shared" si="1381"/>
        <v>-746.4141151831567</v>
      </c>
      <c r="DN725" s="85">
        <f t="shared" si="1382"/>
        <v>0</v>
      </c>
      <c r="DO725" s="85">
        <f t="shared" si="1429"/>
        <v>0</v>
      </c>
      <c r="DP725" s="85">
        <f t="shared" si="1383"/>
        <v>0</v>
      </c>
      <c r="DQ725" s="85">
        <f t="shared" si="1430"/>
        <v>0</v>
      </c>
      <c r="DR725" s="85">
        <f t="shared" si="1384"/>
        <v>0</v>
      </c>
      <c r="DS725" s="85">
        <f t="shared" si="1431"/>
        <v>0</v>
      </c>
      <c r="DT725" s="81"/>
      <c r="DU725" s="81"/>
      <c r="DV725" s="81">
        <f t="shared" si="1432"/>
        <v>0</v>
      </c>
      <c r="DW725" s="100"/>
    </row>
    <row r="726" spans="1:127" x14ac:dyDescent="0.2">
      <c r="A726" s="59">
        <f t="shared" si="1385"/>
        <v>96.1333333333327</v>
      </c>
      <c r="B726" s="44">
        <f t="shared" si="1386"/>
        <v>96133.333333332703</v>
      </c>
      <c r="C726" s="52">
        <f t="shared" si="1320"/>
        <v>133.33333333333334</v>
      </c>
      <c r="D726" s="50">
        <f t="shared" si="1321"/>
        <v>4</v>
      </c>
      <c r="E726" s="44">
        <f t="shared" si="1322"/>
        <v>4.13</v>
      </c>
      <c r="F726" s="47">
        <f t="shared" si="1323"/>
        <v>0.02</v>
      </c>
      <c r="G726" s="52">
        <f t="shared" si="1387"/>
        <v>2.3926225095622124E-2</v>
      </c>
      <c r="H726" s="57">
        <f t="shared" si="1388"/>
        <v>841.25006935948193</v>
      </c>
      <c r="I726" s="52">
        <f t="shared" si="1389"/>
        <v>0</v>
      </c>
      <c r="J726" s="54">
        <f t="shared" si="1390"/>
        <v>2898.7348732611845</v>
      </c>
      <c r="K726" s="46">
        <f t="shared" si="1433"/>
        <v>2898.7348732611845</v>
      </c>
      <c r="L726" s="80">
        <f t="shared" si="1324"/>
        <v>0</v>
      </c>
      <c r="M726" s="142">
        <f t="shared" si="1325"/>
        <v>0</v>
      </c>
      <c r="N726" s="60">
        <f t="shared" si="1326"/>
        <v>4.13</v>
      </c>
      <c r="O726" s="53">
        <f t="shared" si="1327"/>
        <v>0</v>
      </c>
      <c r="P726" s="58">
        <f t="shared" si="1391"/>
        <v>2.8430409305076352</v>
      </c>
      <c r="Q726" s="49">
        <f t="shared" si="1328"/>
        <v>2.8430409305076352</v>
      </c>
      <c r="R726" s="143">
        <f t="shared" si="1329"/>
        <v>0.02</v>
      </c>
      <c r="S726" s="51">
        <f t="shared" si="1392"/>
        <v>1.8486035596553763E-2</v>
      </c>
      <c r="T726" s="57">
        <f t="shared" si="1393"/>
        <v>868.6734647748209</v>
      </c>
      <c r="U726" s="53">
        <f t="shared" si="1330"/>
        <v>0</v>
      </c>
      <c r="V726" s="58">
        <f t="shared" si="1394"/>
        <v>2.8533606648988026</v>
      </c>
      <c r="W726" s="49">
        <f t="shared" si="1331"/>
        <v>2.8533606648988026</v>
      </c>
      <c r="X726" s="143">
        <f t="shared" si="1332"/>
        <v>0.02</v>
      </c>
      <c r="Y726" s="51">
        <f t="shared" si="1395"/>
        <v>1.7891213815298009E-2</v>
      </c>
      <c r="Z726" s="57">
        <f t="shared" si="1396"/>
        <v>849.40086327595475</v>
      </c>
      <c r="AA726" s="53">
        <f t="shared" si="1333"/>
        <v>0</v>
      </c>
      <c r="AB726" s="58">
        <f t="shared" si="1397"/>
        <v>2.8458050140975484</v>
      </c>
      <c r="AC726" s="49">
        <f t="shared" si="1334"/>
        <v>2.8458050140975484</v>
      </c>
      <c r="AD726" s="143">
        <f t="shared" si="1335"/>
        <v>0.02</v>
      </c>
      <c r="AE726" s="49">
        <f t="shared" si="1434"/>
        <v>1.783852396644901E-2</v>
      </c>
      <c r="AF726" s="57">
        <f t="shared" si="1398"/>
        <v>846.22405028538822</v>
      </c>
      <c r="AG726" s="53">
        <f t="shared" si="1336"/>
        <v>0</v>
      </c>
      <c r="AH726" s="58">
        <f t="shared" si="1399"/>
        <v>2.8446971537634593</v>
      </c>
      <c r="AI726" s="49">
        <f t="shared" si="1337"/>
        <v>2.8446971537634593</v>
      </c>
      <c r="AJ726" s="143">
        <f t="shared" si="1338"/>
        <v>0.02</v>
      </c>
      <c r="AK726" s="51">
        <f t="shared" si="1400"/>
        <v>1.7839082291310412E-2</v>
      </c>
      <c r="AL726" s="57">
        <f t="shared" si="1401"/>
        <v>845.91450789418366</v>
      </c>
      <c r="AM726" s="53">
        <f t="shared" si="1339"/>
        <v>0</v>
      </c>
      <c r="AN726" s="58">
        <f t="shared" si="1402"/>
        <v>2.8445912913664526</v>
      </c>
      <c r="AO726" s="49">
        <f t="shared" si="1340"/>
        <v>2.8445912913664526</v>
      </c>
      <c r="AP726" s="143">
        <f t="shared" si="1341"/>
        <v>0.02</v>
      </c>
      <c r="AQ726" s="51">
        <f t="shared" si="1403"/>
        <v>1.7839377941042608E-2</v>
      </c>
      <c r="AR726" s="57">
        <f t="shared" si="1404"/>
        <v>845.88806547839874</v>
      </c>
      <c r="AS726" s="44">
        <f t="shared" si="1342"/>
        <v>5217.7227718701324</v>
      </c>
      <c r="AT726" s="44">
        <f t="shared" si="1343"/>
        <v>2087.0891087480527</v>
      </c>
      <c r="AU726" s="44">
        <f t="shared" si="1344"/>
        <v>1304.4306929675331</v>
      </c>
      <c r="AV726" s="47">
        <f t="shared" si="1345"/>
        <v>0.65037740764902996</v>
      </c>
      <c r="AW726" s="47">
        <f t="shared" si="1346"/>
        <v>2.4415581676631972</v>
      </c>
      <c r="AX726" s="86">
        <f t="shared" si="1347"/>
        <v>20.94904355012644</v>
      </c>
      <c r="AY726" s="86">
        <f t="shared" si="1348"/>
        <v>4.8830725103624778E-4</v>
      </c>
      <c r="AZ726" s="10">
        <f t="shared" si="1405"/>
        <v>4.8830725103624778E-4</v>
      </c>
      <c r="BA726" s="44">
        <f t="shared" si="1349"/>
        <v>4.8830725103624778E-4</v>
      </c>
      <c r="BB726" s="9">
        <f t="shared" si="1350"/>
        <v>4.8830725103624778E-4</v>
      </c>
      <c r="BC726" s="45">
        <f t="shared" si="1439"/>
        <v>6.5107633471499712E-2</v>
      </c>
      <c r="BD726" s="9">
        <f t="shared" si="1351"/>
        <v>4.8830725103624778E-4</v>
      </c>
      <c r="BE726" s="45">
        <f t="shared" si="1435"/>
        <v>6.5107633471499712E-2</v>
      </c>
      <c r="BF726" s="9">
        <f t="shared" si="1352"/>
        <v>4.8830725103624778E-4</v>
      </c>
      <c r="BG726" s="45">
        <f t="shared" si="1436"/>
        <v>6.5107633471499712E-2</v>
      </c>
      <c r="BH726" s="58"/>
      <c r="BI726" s="58"/>
      <c r="BJ726" s="58">
        <f t="shared" si="1406"/>
        <v>-4.8830725103624778E-4</v>
      </c>
      <c r="BK726" s="97"/>
      <c r="BL726" s="44"/>
      <c r="BM726" s="82">
        <f t="shared" si="1407"/>
        <v>72.100000000000009</v>
      </c>
      <c r="BN726" s="86">
        <f t="shared" si="1408"/>
        <v>72100</v>
      </c>
      <c r="BO726" s="86">
        <f t="shared" si="1409"/>
        <v>100</v>
      </c>
      <c r="BP726" s="84">
        <f t="shared" si="1353"/>
        <v>4</v>
      </c>
      <c r="BQ726" s="84">
        <f t="shared" si="1354"/>
        <v>4.13</v>
      </c>
      <c r="BR726" s="84">
        <f t="shared" si="1355"/>
        <v>0.02</v>
      </c>
      <c r="BS726" s="84">
        <f t="shared" si="1410"/>
        <v>3.1803943074937648E-2</v>
      </c>
      <c r="BT726" s="84">
        <f t="shared" si="1411"/>
        <v>1067.58682895069</v>
      </c>
      <c r="BU726" s="84">
        <f t="shared" si="1412"/>
        <v>0</v>
      </c>
      <c r="BV726" s="83">
        <f t="shared" si="1413"/>
        <v>2097.5731811443852</v>
      </c>
      <c r="BW726" s="81">
        <f t="shared" si="1437"/>
        <v>2097.5731811443852</v>
      </c>
      <c r="BX726" s="83">
        <f t="shared" si="1356"/>
        <v>0</v>
      </c>
      <c r="BY726" s="141">
        <f t="shared" si="1357"/>
        <v>0</v>
      </c>
      <c r="BZ726" s="83">
        <f t="shared" si="1358"/>
        <v>4.13</v>
      </c>
      <c r="CA726" s="83">
        <f t="shared" si="1359"/>
        <v>0</v>
      </c>
      <c r="CB726" s="83">
        <f t="shared" si="1414"/>
        <v>2.9645114128652943</v>
      </c>
      <c r="CC726" s="83">
        <f t="shared" si="1360"/>
        <v>2.9645114128652943</v>
      </c>
      <c r="CD726" s="143">
        <f t="shared" si="1361"/>
        <v>0.02</v>
      </c>
      <c r="CE726" s="83">
        <f t="shared" si="1415"/>
        <v>1.7596523213570057E-2</v>
      </c>
      <c r="CF726" s="84">
        <f t="shared" si="1416"/>
        <v>1038.2900704775454</v>
      </c>
      <c r="CG726" s="83">
        <f t="shared" si="1362"/>
        <v>0</v>
      </c>
      <c r="CH726" s="83">
        <f t="shared" si="1417"/>
        <v>2.9307293119380331</v>
      </c>
      <c r="CI726" s="83">
        <f t="shared" si="1363"/>
        <v>2.9307293119380331</v>
      </c>
      <c r="CJ726" s="143">
        <f t="shared" si="1364"/>
        <v>0.02</v>
      </c>
      <c r="CK726" s="83">
        <f t="shared" si="1418"/>
        <v>1.6788910799758784E-2</v>
      </c>
      <c r="CL726" s="84">
        <f t="shared" si="1419"/>
        <v>974.9065159762938</v>
      </c>
      <c r="CM726" s="83">
        <f t="shared" si="1365"/>
        <v>0</v>
      </c>
      <c r="CN726" s="83">
        <f t="shared" si="1420"/>
        <v>2.8688257521389984</v>
      </c>
      <c r="CO726" s="83">
        <f t="shared" si="1366"/>
        <v>2.8688257521389984</v>
      </c>
      <c r="CP726" s="143">
        <f t="shared" si="1367"/>
        <v>0.02</v>
      </c>
      <c r="CQ726" s="83">
        <f t="shared" si="1421"/>
        <v>1.6948564504284083E-2</v>
      </c>
      <c r="CR726" s="84">
        <f t="shared" si="1422"/>
        <v>964.46979221937488</v>
      </c>
      <c r="CS726" s="83">
        <f t="shared" si="1368"/>
        <v>0</v>
      </c>
      <c r="CT726" s="83">
        <f t="shared" si="1423"/>
        <v>2.8600952232201502</v>
      </c>
      <c r="CU726" s="83">
        <f t="shared" si="1369"/>
        <v>2.8600952232201502</v>
      </c>
      <c r="CV726" s="143">
        <f t="shared" si="1370"/>
        <v>0.02</v>
      </c>
      <c r="CW726" s="83">
        <f t="shared" si="1424"/>
        <v>1.6976526987184146E-2</v>
      </c>
      <c r="CX726" s="84">
        <f t="shared" si="1425"/>
        <v>963.5562248792196</v>
      </c>
      <c r="CY726" s="83">
        <f t="shared" si="1371"/>
        <v>0</v>
      </c>
      <c r="CZ726" s="83">
        <f t="shared" si="1426"/>
        <v>2.8593506651129807</v>
      </c>
      <c r="DA726" s="83">
        <f t="shared" si="1372"/>
        <v>2.8593506651129807</v>
      </c>
      <c r="DB726" s="143">
        <f t="shared" si="1373"/>
        <v>0.02</v>
      </c>
      <c r="DC726" s="83">
        <f t="shared" si="1427"/>
        <v>1.6977446767326078E-2</v>
      </c>
      <c r="DD726" s="84">
        <f t="shared" si="1428"/>
        <v>963.5231736798612</v>
      </c>
      <c r="DE726" s="86">
        <f t="shared" si="1374"/>
        <v>3775.6317260598935</v>
      </c>
      <c r="DF726" s="86">
        <f t="shared" si="1375"/>
        <v>1510.2526904239573</v>
      </c>
      <c r="DG726" s="86">
        <f t="shared" si="1376"/>
        <v>943.90793151497337</v>
      </c>
      <c r="DH726" s="86">
        <f t="shared" si="1377"/>
        <v>0.12676467991865265</v>
      </c>
      <c r="DI726" s="86">
        <f t="shared" si="1378"/>
        <v>0.15835231654052992</v>
      </c>
      <c r="DJ726" s="86">
        <f t="shared" si="1379"/>
        <v>3.6826792115151936</v>
      </c>
      <c r="DK726" s="86">
        <f t="shared" si="1380"/>
        <v>-748.63554843883287</v>
      </c>
      <c r="DL726" s="86">
        <f t="shared" si="1438"/>
        <v>-748.63554843883287</v>
      </c>
      <c r="DM726" s="86">
        <f t="shared" si="1381"/>
        <v>-748.63554843883287</v>
      </c>
      <c r="DN726" s="85">
        <f t="shared" si="1382"/>
        <v>0</v>
      </c>
      <c r="DO726" s="85">
        <f t="shared" si="1429"/>
        <v>0</v>
      </c>
      <c r="DP726" s="85">
        <f t="shared" si="1383"/>
        <v>0</v>
      </c>
      <c r="DQ726" s="85">
        <f t="shared" si="1430"/>
        <v>0</v>
      </c>
      <c r="DR726" s="85">
        <f t="shared" si="1384"/>
        <v>0</v>
      </c>
      <c r="DS726" s="85">
        <f t="shared" si="1431"/>
        <v>0</v>
      </c>
      <c r="DT726" s="81"/>
      <c r="DU726" s="81"/>
      <c r="DV726" s="81">
        <f t="shared" si="1432"/>
        <v>0</v>
      </c>
      <c r="DW726" s="100"/>
    </row>
    <row r="727" spans="1:127" x14ac:dyDescent="0.2">
      <c r="A727" s="59">
        <f t="shared" si="1385"/>
        <v>96.266666666666026</v>
      </c>
      <c r="B727" s="44">
        <f t="shared" si="1386"/>
        <v>96266.666666666031</v>
      </c>
      <c r="C727" s="52">
        <f t="shared" si="1320"/>
        <v>133.33333333333334</v>
      </c>
      <c r="D727" s="50">
        <f t="shared" si="1321"/>
        <v>4</v>
      </c>
      <c r="E727" s="44">
        <f t="shared" si="1322"/>
        <v>4.13</v>
      </c>
      <c r="F727" s="47">
        <f t="shared" si="1323"/>
        <v>0.02</v>
      </c>
      <c r="G727" s="52">
        <f t="shared" si="1387"/>
        <v>2.3923558428955456E-2</v>
      </c>
      <c r="H727" s="57">
        <f t="shared" si="1388"/>
        <v>842.02246295955581</v>
      </c>
      <c r="I727" s="52">
        <f t="shared" si="1389"/>
        <v>0</v>
      </c>
      <c r="J727" s="54">
        <f t="shared" si="1390"/>
        <v>2903.0512732611846</v>
      </c>
      <c r="K727" s="46">
        <f t="shared" si="1433"/>
        <v>2903.0512732611846</v>
      </c>
      <c r="L727" s="80">
        <f t="shared" si="1324"/>
        <v>0</v>
      </c>
      <c r="M727" s="142">
        <f t="shared" si="1325"/>
        <v>0</v>
      </c>
      <c r="N727" s="60">
        <f t="shared" si="1326"/>
        <v>4.13</v>
      </c>
      <c r="O727" s="53">
        <f t="shared" si="1327"/>
        <v>0</v>
      </c>
      <c r="P727" s="58">
        <f t="shared" si="1391"/>
        <v>2.8435867521845242</v>
      </c>
      <c r="Q727" s="49">
        <f t="shared" si="1328"/>
        <v>2.8435867521845242</v>
      </c>
      <c r="R727" s="143">
        <f t="shared" si="1329"/>
        <v>0.02</v>
      </c>
      <c r="S727" s="51">
        <f t="shared" si="1392"/>
        <v>1.8483368929887094E-2</v>
      </c>
      <c r="T727" s="57">
        <f t="shared" si="1393"/>
        <v>869.54036294078901</v>
      </c>
      <c r="U727" s="53">
        <f t="shared" si="1330"/>
        <v>0</v>
      </c>
      <c r="V727" s="58">
        <f t="shared" si="1394"/>
        <v>2.8540254873097273</v>
      </c>
      <c r="W727" s="49">
        <f t="shared" si="1331"/>
        <v>2.8540254873097273</v>
      </c>
      <c r="X727" s="143">
        <f t="shared" si="1332"/>
        <v>0.02</v>
      </c>
      <c r="Y727" s="51">
        <f t="shared" si="1395"/>
        <v>1.7888547148631341E-2</v>
      </c>
      <c r="Z727" s="57">
        <f t="shared" si="1396"/>
        <v>850.23683099182711</v>
      </c>
      <c r="AA727" s="53">
        <f t="shared" si="1333"/>
        <v>0</v>
      </c>
      <c r="AB727" s="58">
        <f t="shared" si="1397"/>
        <v>2.8463968524944234</v>
      </c>
      <c r="AC727" s="49">
        <f t="shared" si="1334"/>
        <v>2.8463968524944234</v>
      </c>
      <c r="AD727" s="143">
        <f t="shared" si="1335"/>
        <v>0.02</v>
      </c>
      <c r="AE727" s="49">
        <f t="shared" si="1434"/>
        <v>1.7835857299782341E-2</v>
      </c>
      <c r="AF727" s="57">
        <f t="shared" si="1398"/>
        <v>847.05976885100802</v>
      </c>
      <c r="AG727" s="53">
        <f t="shared" si="1336"/>
        <v>0</v>
      </c>
      <c r="AH727" s="58">
        <f t="shared" si="1399"/>
        <v>2.8452790614507704</v>
      </c>
      <c r="AI727" s="49">
        <f t="shared" si="1337"/>
        <v>2.8452790614507704</v>
      </c>
      <c r="AJ727" s="143">
        <f t="shared" si="1338"/>
        <v>0.02</v>
      </c>
      <c r="AK727" s="51">
        <f t="shared" si="1400"/>
        <v>1.7836415624643744E-2</v>
      </c>
      <c r="AL727" s="57">
        <f t="shared" si="1401"/>
        <v>846.75057809750353</v>
      </c>
      <c r="AM727" s="53">
        <f t="shared" si="1339"/>
        <v>0</v>
      </c>
      <c r="AN727" s="58">
        <f t="shared" si="1402"/>
        <v>2.8451723609457087</v>
      </c>
      <c r="AO727" s="49">
        <f t="shared" si="1340"/>
        <v>2.8451723609457087</v>
      </c>
      <c r="AP727" s="143">
        <f t="shared" si="1341"/>
        <v>0.02</v>
      </c>
      <c r="AQ727" s="51">
        <f t="shared" si="1403"/>
        <v>1.783671127437594E-2</v>
      </c>
      <c r="AR727" s="57">
        <f t="shared" si="1404"/>
        <v>846.72418065421084</v>
      </c>
      <c r="AS727" s="44">
        <f t="shared" si="1342"/>
        <v>5225.4922918701322</v>
      </c>
      <c r="AT727" s="44">
        <f t="shared" si="1343"/>
        <v>2090.1969167480529</v>
      </c>
      <c r="AU727" s="44">
        <f t="shared" si="1344"/>
        <v>1306.3730729675331</v>
      </c>
      <c r="AV727" s="47">
        <f t="shared" si="1345"/>
        <v>0.64744167385094309</v>
      </c>
      <c r="AW727" s="47">
        <f t="shared" si="1346"/>
        <v>2.4208821620278873</v>
      </c>
      <c r="AX727" s="86">
        <f t="shared" si="1347"/>
        <v>20.665128967212013</v>
      </c>
      <c r="AY727" s="86">
        <f t="shared" si="1348"/>
        <v>0</v>
      </c>
      <c r="AZ727" s="10">
        <f t="shared" si="1405"/>
        <v>0</v>
      </c>
      <c r="BA727" s="44">
        <f t="shared" si="1349"/>
        <v>0</v>
      </c>
      <c r="BB727" s="9">
        <f t="shared" si="1350"/>
        <v>0</v>
      </c>
      <c r="BC727" s="45">
        <f t="shared" si="1439"/>
        <v>0</v>
      </c>
      <c r="BD727" s="9">
        <f t="shared" si="1351"/>
        <v>0</v>
      </c>
      <c r="BE727" s="45">
        <f t="shared" si="1435"/>
        <v>0</v>
      </c>
      <c r="BF727" s="9">
        <f t="shared" si="1352"/>
        <v>0</v>
      </c>
      <c r="BG727" s="45">
        <f t="shared" si="1436"/>
        <v>0</v>
      </c>
      <c r="BH727" s="58"/>
      <c r="BI727" s="58"/>
      <c r="BJ727" s="58">
        <f t="shared" si="1406"/>
        <v>0</v>
      </c>
      <c r="BK727" s="97"/>
      <c r="BL727" s="44"/>
      <c r="BM727" s="82">
        <f t="shared" si="1407"/>
        <v>72.2</v>
      </c>
      <c r="BN727" s="86">
        <f t="shared" si="1408"/>
        <v>72200</v>
      </c>
      <c r="BO727" s="86">
        <f t="shared" si="1409"/>
        <v>100</v>
      </c>
      <c r="BP727" s="84">
        <f t="shared" si="1353"/>
        <v>4</v>
      </c>
      <c r="BQ727" s="84">
        <f t="shared" si="1354"/>
        <v>4.13</v>
      </c>
      <c r="BR727" s="84">
        <f t="shared" si="1355"/>
        <v>0.02</v>
      </c>
      <c r="BS727" s="84">
        <f t="shared" si="1410"/>
        <v>3.1801943074937646E-2</v>
      </c>
      <c r="BT727" s="84">
        <f t="shared" si="1411"/>
        <v>1068.3568759985094</v>
      </c>
      <c r="BU727" s="84">
        <f t="shared" si="1412"/>
        <v>0</v>
      </c>
      <c r="BV727" s="83">
        <f t="shared" si="1413"/>
        <v>2100.810481144385</v>
      </c>
      <c r="BW727" s="81">
        <f t="shared" si="1437"/>
        <v>2100.810481144385</v>
      </c>
      <c r="BX727" s="83">
        <f t="shared" si="1356"/>
        <v>0</v>
      </c>
      <c r="BY727" s="141">
        <f t="shared" si="1357"/>
        <v>0</v>
      </c>
      <c r="BZ727" s="83">
        <f t="shared" si="1358"/>
        <v>4.13</v>
      </c>
      <c r="CA727" s="83">
        <f t="shared" si="1359"/>
        <v>0</v>
      </c>
      <c r="CB727" s="83">
        <f t="shared" si="1414"/>
        <v>2.9656452573478034</v>
      </c>
      <c r="CC727" s="83">
        <f t="shared" si="1360"/>
        <v>2.9656452573478034</v>
      </c>
      <c r="CD727" s="143">
        <f t="shared" si="1361"/>
        <v>0.02</v>
      </c>
      <c r="CE727" s="83">
        <f t="shared" si="1415"/>
        <v>1.7594523213570058E-2</v>
      </c>
      <c r="CF727" s="84">
        <f t="shared" si="1416"/>
        <v>1038.8836092015731</v>
      </c>
      <c r="CG727" s="83">
        <f t="shared" si="1362"/>
        <v>0</v>
      </c>
      <c r="CH727" s="83">
        <f t="shared" si="1417"/>
        <v>2.9315851227436736</v>
      </c>
      <c r="CI727" s="83">
        <f t="shared" si="1363"/>
        <v>2.9315851227436736</v>
      </c>
      <c r="CJ727" s="143">
        <f t="shared" si="1364"/>
        <v>0.02</v>
      </c>
      <c r="CK727" s="83">
        <f t="shared" si="1418"/>
        <v>1.6786910799758786E-2</v>
      </c>
      <c r="CL727" s="84">
        <f t="shared" si="1419"/>
        <v>975.47933963255491</v>
      </c>
      <c r="CM727" s="83">
        <f t="shared" si="1365"/>
        <v>0</v>
      </c>
      <c r="CN727" s="83">
        <f t="shared" si="1420"/>
        <v>2.8695259146156662</v>
      </c>
      <c r="CO727" s="83">
        <f t="shared" si="1366"/>
        <v>2.8695259146156662</v>
      </c>
      <c r="CP727" s="143">
        <f t="shared" si="1367"/>
        <v>0.02</v>
      </c>
      <c r="CQ727" s="83">
        <f t="shared" si="1421"/>
        <v>1.6946564504284084E-2</v>
      </c>
      <c r="CR727" s="84">
        <f t="shared" si="1422"/>
        <v>965.06054139581579</v>
      </c>
      <c r="CS727" s="83">
        <f t="shared" si="1368"/>
        <v>0</v>
      </c>
      <c r="CT727" s="83">
        <f t="shared" si="1423"/>
        <v>2.8607882727392595</v>
      </c>
      <c r="CU727" s="83">
        <f t="shared" si="1369"/>
        <v>2.8607882727392595</v>
      </c>
      <c r="CV727" s="143">
        <f t="shared" si="1370"/>
        <v>0.02</v>
      </c>
      <c r="CW727" s="83">
        <f t="shared" si="1424"/>
        <v>1.6974526987184147E-2</v>
      </c>
      <c r="CX727" s="84">
        <f t="shared" si="1425"/>
        <v>964.14975501239019</v>
      </c>
      <c r="CY727" s="83">
        <f t="shared" si="1371"/>
        <v>0</v>
      </c>
      <c r="CZ727" s="83">
        <f t="shared" si="1426"/>
        <v>2.8600440135234022</v>
      </c>
      <c r="DA727" s="83">
        <f t="shared" si="1372"/>
        <v>2.8600440135234022</v>
      </c>
      <c r="DB727" s="143">
        <f t="shared" si="1373"/>
        <v>0.02</v>
      </c>
      <c r="DC727" s="83">
        <f t="shared" si="1427"/>
        <v>1.6975446767326079E-2</v>
      </c>
      <c r="DD727" s="84">
        <f t="shared" si="1428"/>
        <v>964.11689053223813</v>
      </c>
      <c r="DE727" s="86">
        <f t="shared" si="1374"/>
        <v>3781.4588660598929</v>
      </c>
      <c r="DF727" s="86">
        <f t="shared" si="1375"/>
        <v>1512.5835464239572</v>
      </c>
      <c r="DG727" s="86">
        <f t="shared" si="1376"/>
        <v>945.36471651497322</v>
      </c>
      <c r="DH727" s="86">
        <f t="shared" si="1377"/>
        <v>0.12647349618777851</v>
      </c>
      <c r="DI727" s="86">
        <f t="shared" si="1378"/>
        <v>0.1576848201191369</v>
      </c>
      <c r="DJ727" s="86">
        <f t="shared" si="1379"/>
        <v>3.6535705005278429</v>
      </c>
      <c r="DK727" s="86">
        <f t="shared" si="1380"/>
        <v>-750.8556490916053</v>
      </c>
      <c r="DL727" s="86">
        <f t="shared" si="1438"/>
        <v>-750.8556490916053</v>
      </c>
      <c r="DM727" s="86">
        <f t="shared" si="1381"/>
        <v>-750.8556490916053</v>
      </c>
      <c r="DN727" s="85">
        <f t="shared" si="1382"/>
        <v>0</v>
      </c>
      <c r="DO727" s="85">
        <f t="shared" si="1429"/>
        <v>0</v>
      </c>
      <c r="DP727" s="85">
        <f t="shared" si="1383"/>
        <v>0</v>
      </c>
      <c r="DQ727" s="85">
        <f t="shared" si="1430"/>
        <v>0</v>
      </c>
      <c r="DR727" s="85">
        <f t="shared" si="1384"/>
        <v>0</v>
      </c>
      <c r="DS727" s="85">
        <f t="shared" si="1431"/>
        <v>0</v>
      </c>
      <c r="DT727" s="81"/>
      <c r="DU727" s="81"/>
      <c r="DV727" s="81">
        <f t="shared" si="1432"/>
        <v>0</v>
      </c>
      <c r="DW727" s="100"/>
    </row>
    <row r="728" spans="1:127" x14ac:dyDescent="0.2">
      <c r="A728" s="59">
        <f t="shared" si="1385"/>
        <v>96.399999999999366</v>
      </c>
      <c r="B728" s="44">
        <f t="shared" si="1386"/>
        <v>96399.99999999936</v>
      </c>
      <c r="C728" s="52">
        <f t="shared" si="1320"/>
        <v>133.33333333333334</v>
      </c>
      <c r="D728" s="50">
        <f t="shared" si="1321"/>
        <v>4</v>
      </c>
      <c r="E728" s="44">
        <f t="shared" si="1322"/>
        <v>4.13</v>
      </c>
      <c r="F728" s="47">
        <f t="shared" si="1323"/>
        <v>0.02</v>
      </c>
      <c r="G728" s="52">
        <f t="shared" si="1387"/>
        <v>2.3920891762288787E-2</v>
      </c>
      <c r="H728" s="57">
        <f t="shared" si="1388"/>
        <v>842.79477046869613</v>
      </c>
      <c r="I728" s="52">
        <f t="shared" si="1389"/>
        <v>0</v>
      </c>
      <c r="J728" s="54">
        <f t="shared" si="1390"/>
        <v>2907.3676732611843</v>
      </c>
      <c r="K728" s="46">
        <f t="shared" si="1433"/>
        <v>2907.3676732611843</v>
      </c>
      <c r="L728" s="80">
        <f t="shared" si="1324"/>
        <v>0</v>
      </c>
      <c r="M728" s="142">
        <f t="shared" si="1325"/>
        <v>0</v>
      </c>
      <c r="N728" s="60">
        <f t="shared" si="1326"/>
        <v>4.13</v>
      </c>
      <c r="O728" s="53">
        <f t="shared" si="1327"/>
        <v>0</v>
      </c>
      <c r="P728" s="58">
        <f t="shared" si="1391"/>
        <v>2.8441346498179954</v>
      </c>
      <c r="Q728" s="49">
        <f t="shared" si="1328"/>
        <v>2.8441346498179954</v>
      </c>
      <c r="R728" s="143">
        <f t="shared" si="1329"/>
        <v>0.02</v>
      </c>
      <c r="S728" s="51">
        <f t="shared" si="1392"/>
        <v>1.8480702263220426E-2</v>
      </c>
      <c r="T728" s="57">
        <f t="shared" si="1393"/>
        <v>870.40696966941471</v>
      </c>
      <c r="U728" s="53">
        <f t="shared" si="1330"/>
        <v>0</v>
      </c>
      <c r="V728" s="58">
        <f t="shared" si="1394"/>
        <v>2.8546928528946935</v>
      </c>
      <c r="W728" s="49">
        <f t="shared" si="1331"/>
        <v>2.8546928528946935</v>
      </c>
      <c r="X728" s="143">
        <f t="shared" si="1332"/>
        <v>0.02</v>
      </c>
      <c r="Y728" s="51">
        <f t="shared" si="1395"/>
        <v>1.7885880481964673E-2</v>
      </c>
      <c r="Z728" s="57">
        <f t="shared" si="1396"/>
        <v>851.07247939533454</v>
      </c>
      <c r="AA728" s="53">
        <f t="shared" si="1333"/>
        <v>0</v>
      </c>
      <c r="AB728" s="58">
        <f t="shared" si="1397"/>
        <v>2.8469910559478642</v>
      </c>
      <c r="AC728" s="49">
        <f t="shared" si="1334"/>
        <v>2.8469910559478642</v>
      </c>
      <c r="AD728" s="143">
        <f t="shared" si="1335"/>
        <v>0.02</v>
      </c>
      <c r="AE728" s="49">
        <f t="shared" si="1434"/>
        <v>1.7833190633115673E-2</v>
      </c>
      <c r="AF728" s="57">
        <f t="shared" si="1398"/>
        <v>847.89518873519455</v>
      </c>
      <c r="AG728" s="53">
        <f t="shared" si="1336"/>
        <v>0</v>
      </c>
      <c r="AH728" s="58">
        <f t="shared" si="1399"/>
        <v>2.8458633447955197</v>
      </c>
      <c r="AI728" s="49">
        <f t="shared" si="1337"/>
        <v>2.8458633447955197</v>
      </c>
      <c r="AJ728" s="143">
        <f t="shared" si="1338"/>
        <v>0.02</v>
      </c>
      <c r="AK728" s="51">
        <f t="shared" si="1400"/>
        <v>1.7833748957977076E-2</v>
      </c>
      <c r="AL728" s="57">
        <f t="shared" si="1401"/>
        <v>847.58635234699386</v>
      </c>
      <c r="AM728" s="53">
        <f t="shared" si="1339"/>
        <v>0</v>
      </c>
      <c r="AN728" s="58">
        <f t="shared" si="1402"/>
        <v>2.8457558097702575</v>
      </c>
      <c r="AO728" s="49">
        <f t="shared" si="1340"/>
        <v>2.8457558097702575</v>
      </c>
      <c r="AP728" s="143">
        <f t="shared" si="1341"/>
        <v>0.02</v>
      </c>
      <c r="AQ728" s="51">
        <f t="shared" si="1403"/>
        <v>1.7834044607709272E-2</v>
      </c>
      <c r="AR728" s="57">
        <f t="shared" si="1404"/>
        <v>847.5600001021927</v>
      </c>
      <c r="AS728" s="44">
        <f t="shared" si="1342"/>
        <v>5233.2618118701312</v>
      </c>
      <c r="AT728" s="44">
        <f t="shared" si="1343"/>
        <v>2093.3047247480526</v>
      </c>
      <c r="AU728" s="44">
        <f t="shared" si="1344"/>
        <v>1308.3154529675328</v>
      </c>
      <c r="AV728" s="47">
        <f t="shared" si="1345"/>
        <v>0.64452457208925829</v>
      </c>
      <c r="AW728" s="47">
        <f t="shared" si="1346"/>
        <v>2.4004189166713332</v>
      </c>
      <c r="AX728" s="86">
        <f t="shared" si="1347"/>
        <v>20.385575445721866</v>
      </c>
      <c r="AY728" s="86">
        <f t="shared" si="1348"/>
        <v>0</v>
      </c>
      <c r="AZ728" s="10">
        <f t="shared" si="1405"/>
        <v>0</v>
      </c>
      <c r="BA728" s="44">
        <f t="shared" si="1349"/>
        <v>0</v>
      </c>
      <c r="BB728" s="9">
        <f t="shared" si="1350"/>
        <v>0</v>
      </c>
      <c r="BC728" s="45">
        <f t="shared" si="1439"/>
        <v>0</v>
      </c>
      <c r="BD728" s="9">
        <f t="shared" si="1351"/>
        <v>0</v>
      </c>
      <c r="BE728" s="45">
        <f t="shared" si="1435"/>
        <v>0</v>
      </c>
      <c r="BF728" s="9">
        <f t="shared" si="1352"/>
        <v>0</v>
      </c>
      <c r="BG728" s="45">
        <f t="shared" si="1436"/>
        <v>0</v>
      </c>
      <c r="BH728" s="58"/>
      <c r="BI728" s="58"/>
      <c r="BJ728" s="58">
        <f t="shared" si="1406"/>
        <v>0</v>
      </c>
      <c r="BK728" s="97"/>
      <c r="BL728" s="44"/>
      <c r="BM728" s="82">
        <f t="shared" si="1407"/>
        <v>72.3</v>
      </c>
      <c r="BN728" s="86">
        <f t="shared" si="1408"/>
        <v>72300</v>
      </c>
      <c r="BO728" s="86">
        <f t="shared" si="1409"/>
        <v>100</v>
      </c>
      <c r="BP728" s="84">
        <f t="shared" si="1353"/>
        <v>4</v>
      </c>
      <c r="BQ728" s="84">
        <f t="shared" si="1354"/>
        <v>4.13</v>
      </c>
      <c r="BR728" s="84">
        <f t="shared" si="1355"/>
        <v>0.02</v>
      </c>
      <c r="BS728" s="84">
        <f t="shared" si="1410"/>
        <v>3.1799943074937644E-2</v>
      </c>
      <c r="BT728" s="84">
        <f t="shared" si="1411"/>
        <v>1069.1268746201786</v>
      </c>
      <c r="BU728" s="84">
        <f t="shared" si="1412"/>
        <v>0</v>
      </c>
      <c r="BV728" s="83">
        <f t="shared" si="1413"/>
        <v>2104.0477811443852</v>
      </c>
      <c r="BW728" s="81">
        <f t="shared" si="1437"/>
        <v>2104.0477811443852</v>
      </c>
      <c r="BX728" s="83">
        <f t="shared" si="1356"/>
        <v>0</v>
      </c>
      <c r="BY728" s="141">
        <f t="shared" si="1357"/>
        <v>0</v>
      </c>
      <c r="BZ728" s="83">
        <f t="shared" si="1358"/>
        <v>4.13</v>
      </c>
      <c r="CA728" s="83">
        <f t="shared" si="1359"/>
        <v>0</v>
      </c>
      <c r="CB728" s="83">
        <f t="shared" si="1414"/>
        <v>2.9667811969588316</v>
      </c>
      <c r="CC728" s="83">
        <f t="shared" si="1360"/>
        <v>2.9667811969588316</v>
      </c>
      <c r="CD728" s="143">
        <f t="shared" si="1361"/>
        <v>0.02</v>
      </c>
      <c r="CE728" s="83">
        <f t="shared" si="1415"/>
        <v>1.759252321357006E-2</v>
      </c>
      <c r="CF728" s="84">
        <f t="shared" si="1416"/>
        <v>1039.4768535611261</v>
      </c>
      <c r="CG728" s="83">
        <f t="shared" si="1362"/>
        <v>0</v>
      </c>
      <c r="CH728" s="83">
        <f t="shared" si="1417"/>
        <v>2.9324418599879554</v>
      </c>
      <c r="CI728" s="83">
        <f t="shared" si="1363"/>
        <v>2.9324418599879554</v>
      </c>
      <c r="CJ728" s="143">
        <f t="shared" si="1364"/>
        <v>0.02</v>
      </c>
      <c r="CK728" s="83">
        <f t="shared" si="1418"/>
        <v>1.6784910799758787E-2</v>
      </c>
      <c r="CL728" s="84">
        <f t="shared" si="1419"/>
        <v>976.05192784326493</v>
      </c>
      <c r="CM728" s="83">
        <f t="shared" si="1365"/>
        <v>0</v>
      </c>
      <c r="CN728" s="83">
        <f t="shared" si="1420"/>
        <v>2.870227023107109</v>
      </c>
      <c r="CO728" s="83">
        <f t="shared" si="1366"/>
        <v>2.870227023107109</v>
      </c>
      <c r="CP728" s="143">
        <f t="shared" si="1367"/>
        <v>0.02</v>
      </c>
      <c r="CQ728" s="83">
        <f t="shared" si="1421"/>
        <v>1.6944564504284085E-2</v>
      </c>
      <c r="CR728" s="84">
        <f t="shared" si="1422"/>
        <v>965.65107673191335</v>
      </c>
      <c r="CS728" s="83">
        <f t="shared" si="1368"/>
        <v>0</v>
      </c>
      <c r="CT728" s="83">
        <f t="shared" si="1423"/>
        <v>2.8614823697825957</v>
      </c>
      <c r="CU728" s="83">
        <f t="shared" si="1369"/>
        <v>2.8614823697825957</v>
      </c>
      <c r="CV728" s="143">
        <f t="shared" si="1370"/>
        <v>0.02</v>
      </c>
      <c r="CW728" s="83">
        <f t="shared" si="1424"/>
        <v>1.6972526987184149E-2</v>
      </c>
      <c r="CX728" s="84">
        <f t="shared" si="1425"/>
        <v>964.74307144719683</v>
      </c>
      <c r="CY728" s="83">
        <f t="shared" si="1371"/>
        <v>0</v>
      </c>
      <c r="CZ728" s="83">
        <f t="shared" si="1426"/>
        <v>2.8607384221934975</v>
      </c>
      <c r="DA728" s="83">
        <f t="shared" si="1372"/>
        <v>2.8607384221934975</v>
      </c>
      <c r="DB728" s="143">
        <f t="shared" si="1373"/>
        <v>0.02</v>
      </c>
      <c r="DC728" s="83">
        <f t="shared" si="1427"/>
        <v>1.6973446767326081E-2</v>
      </c>
      <c r="DD728" s="84">
        <f t="shared" si="1428"/>
        <v>964.71039352334822</v>
      </c>
      <c r="DE728" s="86">
        <f t="shared" si="1374"/>
        <v>3787.2860060598932</v>
      </c>
      <c r="DF728" s="86">
        <f t="shared" si="1375"/>
        <v>1514.9144024239572</v>
      </c>
      <c r="DG728" s="86">
        <f t="shared" si="1376"/>
        <v>946.82150151497331</v>
      </c>
      <c r="DH728" s="86">
        <f t="shared" si="1377"/>
        <v>0.12618336408714775</v>
      </c>
      <c r="DI728" s="86">
        <f t="shared" si="1378"/>
        <v>0.15702101228371371</v>
      </c>
      <c r="DJ728" s="86">
        <f t="shared" si="1379"/>
        <v>3.6247298133729364</v>
      </c>
      <c r="DK728" s="86">
        <f t="shared" si="1380"/>
        <v>-753.07441766397415</v>
      </c>
      <c r="DL728" s="86">
        <f t="shared" si="1438"/>
        <v>-753.07441766397415</v>
      </c>
      <c r="DM728" s="86">
        <f t="shared" si="1381"/>
        <v>-753.07441766397415</v>
      </c>
      <c r="DN728" s="85">
        <f t="shared" si="1382"/>
        <v>0</v>
      </c>
      <c r="DO728" s="85">
        <f t="shared" si="1429"/>
        <v>0</v>
      </c>
      <c r="DP728" s="85">
        <f t="shared" si="1383"/>
        <v>0</v>
      </c>
      <c r="DQ728" s="85">
        <f t="shared" si="1430"/>
        <v>0</v>
      </c>
      <c r="DR728" s="85">
        <f t="shared" si="1384"/>
        <v>0</v>
      </c>
      <c r="DS728" s="85">
        <f t="shared" si="1431"/>
        <v>0</v>
      </c>
      <c r="DT728" s="81"/>
      <c r="DU728" s="81"/>
      <c r="DV728" s="81">
        <f t="shared" si="1432"/>
        <v>0</v>
      </c>
      <c r="DW728" s="100"/>
    </row>
    <row r="729" spans="1:127" x14ac:dyDescent="0.2">
      <c r="A729" s="59">
        <f t="shared" si="1385"/>
        <v>96.533333333332692</v>
      </c>
      <c r="B729" s="44">
        <f t="shared" si="1386"/>
        <v>96533.333333332688</v>
      </c>
      <c r="C729" s="52">
        <f t="shared" si="1320"/>
        <v>133.33333333333334</v>
      </c>
      <c r="D729" s="50">
        <f t="shared" si="1321"/>
        <v>4</v>
      </c>
      <c r="E729" s="44">
        <f t="shared" si="1322"/>
        <v>4.13</v>
      </c>
      <c r="F729" s="47">
        <f t="shared" si="1323"/>
        <v>0.02</v>
      </c>
      <c r="G729" s="52">
        <f t="shared" si="1387"/>
        <v>2.3918225095622119E-2</v>
      </c>
      <c r="H729" s="57">
        <f t="shared" si="1388"/>
        <v>843.56699188690288</v>
      </c>
      <c r="I729" s="52">
        <f t="shared" si="1389"/>
        <v>0</v>
      </c>
      <c r="J729" s="54">
        <f t="shared" si="1390"/>
        <v>2911.684073261184</v>
      </c>
      <c r="K729" s="46">
        <f t="shared" si="1433"/>
        <v>2911.684073261184</v>
      </c>
      <c r="L729" s="80">
        <f t="shared" si="1324"/>
        <v>0</v>
      </c>
      <c r="M729" s="142">
        <f t="shared" si="1325"/>
        <v>0</v>
      </c>
      <c r="N729" s="60">
        <f t="shared" si="1326"/>
        <v>4.13</v>
      </c>
      <c r="O729" s="53">
        <f t="shared" si="1327"/>
        <v>0</v>
      </c>
      <c r="P729" s="58">
        <f t="shared" si="1391"/>
        <v>2.8446846225533866</v>
      </c>
      <c r="Q729" s="49">
        <f t="shared" si="1328"/>
        <v>2.8446846225533866</v>
      </c>
      <c r="R729" s="143">
        <f t="shared" si="1329"/>
        <v>0.02</v>
      </c>
      <c r="S729" s="51">
        <f t="shared" si="1392"/>
        <v>1.8478035596553758E-2</v>
      </c>
      <c r="T729" s="57">
        <f t="shared" si="1393"/>
        <v>871.2732844402276</v>
      </c>
      <c r="U729" s="53">
        <f t="shared" si="1330"/>
        <v>0</v>
      </c>
      <c r="V729" s="58">
        <f t="shared" si="1394"/>
        <v>2.855362758552098</v>
      </c>
      <c r="W729" s="49">
        <f t="shared" si="1331"/>
        <v>2.855362758552098</v>
      </c>
      <c r="X729" s="143">
        <f t="shared" si="1332"/>
        <v>0.02</v>
      </c>
      <c r="Y729" s="51">
        <f t="shared" si="1395"/>
        <v>1.7883213815298005E-2</v>
      </c>
      <c r="Z729" s="57">
        <f t="shared" si="1396"/>
        <v>851.9078078910311</v>
      </c>
      <c r="AA729" s="53">
        <f t="shared" si="1333"/>
        <v>0</v>
      </c>
      <c r="AB729" s="58">
        <f t="shared" si="1397"/>
        <v>2.8475876211361002</v>
      </c>
      <c r="AC729" s="49">
        <f t="shared" si="1334"/>
        <v>2.8475876211361002</v>
      </c>
      <c r="AD729" s="143">
        <f t="shared" si="1335"/>
        <v>0.02</v>
      </c>
      <c r="AE729" s="49">
        <f t="shared" si="1434"/>
        <v>1.7830523966449005E-2</v>
      </c>
      <c r="AF729" s="57">
        <f t="shared" si="1398"/>
        <v>848.73030936837563</v>
      </c>
      <c r="AG729" s="53">
        <f t="shared" si="1336"/>
        <v>0</v>
      </c>
      <c r="AH729" s="58">
        <f t="shared" si="1399"/>
        <v>2.8464500006681659</v>
      </c>
      <c r="AI729" s="49">
        <f t="shared" si="1337"/>
        <v>2.8464500006681659</v>
      </c>
      <c r="AJ729" s="143">
        <f t="shared" si="1338"/>
        <v>0.02</v>
      </c>
      <c r="AK729" s="51">
        <f t="shared" si="1400"/>
        <v>1.7831082291310408E-2</v>
      </c>
      <c r="AL729" s="57">
        <f t="shared" si="1401"/>
        <v>848.42183006624816</v>
      </c>
      <c r="AM729" s="53">
        <f t="shared" si="1339"/>
        <v>0</v>
      </c>
      <c r="AN729" s="58">
        <f t="shared" si="1402"/>
        <v>2.8463416347309605</v>
      </c>
      <c r="AO729" s="49">
        <f t="shared" si="1340"/>
        <v>2.8463416347309605</v>
      </c>
      <c r="AP729" s="143">
        <f t="shared" si="1341"/>
        <v>0.02</v>
      </c>
      <c r="AQ729" s="51">
        <f t="shared" si="1403"/>
        <v>1.7831377941042604E-2</v>
      </c>
      <c r="AR729" s="57">
        <f t="shared" si="1404"/>
        <v>848.39552324455804</v>
      </c>
      <c r="AS729" s="44">
        <f t="shared" si="1342"/>
        <v>5241.031331870131</v>
      </c>
      <c r="AT729" s="44">
        <f t="shared" si="1343"/>
        <v>2096.4125327480524</v>
      </c>
      <c r="AU729" s="44">
        <f t="shared" si="1344"/>
        <v>1310.2578329675327</v>
      </c>
      <c r="AV729" s="47">
        <f t="shared" si="1345"/>
        <v>0.64162595755103158</v>
      </c>
      <c r="AW729" s="47">
        <f t="shared" si="1346"/>
        <v>2.3801659080762243</v>
      </c>
      <c r="AX729" s="86">
        <f t="shared" si="1347"/>
        <v>20.110308847690728</v>
      </c>
      <c r="AY729" s="86">
        <f t="shared" si="1348"/>
        <v>0</v>
      </c>
      <c r="AZ729" s="10">
        <f t="shared" si="1405"/>
        <v>0</v>
      </c>
      <c r="BA729" s="44">
        <f t="shared" si="1349"/>
        <v>0</v>
      </c>
      <c r="BB729" s="9">
        <f t="shared" si="1350"/>
        <v>0</v>
      </c>
      <c r="BC729" s="45">
        <f t="shared" si="1439"/>
        <v>0</v>
      </c>
      <c r="BD729" s="9">
        <f t="shared" si="1351"/>
        <v>0</v>
      </c>
      <c r="BE729" s="45">
        <f t="shared" si="1435"/>
        <v>0</v>
      </c>
      <c r="BF729" s="9">
        <f t="shared" si="1352"/>
        <v>0</v>
      </c>
      <c r="BG729" s="45">
        <f t="shared" si="1436"/>
        <v>0</v>
      </c>
      <c r="BH729" s="58"/>
      <c r="BI729" s="58"/>
      <c r="BJ729" s="58">
        <f t="shared" si="1406"/>
        <v>0</v>
      </c>
      <c r="BK729" s="97"/>
      <c r="BL729" s="44"/>
      <c r="BM729" s="82">
        <f t="shared" si="1407"/>
        <v>72.400000000000006</v>
      </c>
      <c r="BN729" s="86">
        <f t="shared" si="1408"/>
        <v>72400</v>
      </c>
      <c r="BO729" s="86">
        <f t="shared" si="1409"/>
        <v>100</v>
      </c>
      <c r="BP729" s="84">
        <f t="shared" si="1353"/>
        <v>4</v>
      </c>
      <c r="BQ729" s="84">
        <f t="shared" si="1354"/>
        <v>4.13</v>
      </c>
      <c r="BR729" s="84">
        <f t="shared" si="1355"/>
        <v>0.02</v>
      </c>
      <c r="BS729" s="84">
        <f t="shared" si="1410"/>
        <v>3.1797943074937642E-2</v>
      </c>
      <c r="BT729" s="84">
        <f t="shared" si="1411"/>
        <v>1069.8968248156978</v>
      </c>
      <c r="BU729" s="84">
        <f t="shared" si="1412"/>
        <v>0</v>
      </c>
      <c r="BV729" s="83">
        <f t="shared" si="1413"/>
        <v>2107.2850811443855</v>
      </c>
      <c r="BW729" s="81">
        <f t="shared" si="1437"/>
        <v>2107.2850811443855</v>
      </c>
      <c r="BX729" s="83">
        <f t="shared" si="1356"/>
        <v>0</v>
      </c>
      <c r="BY729" s="141">
        <f t="shared" si="1357"/>
        <v>0</v>
      </c>
      <c r="BZ729" s="83">
        <f t="shared" si="1358"/>
        <v>4.13</v>
      </c>
      <c r="CA729" s="83">
        <f t="shared" si="1359"/>
        <v>0</v>
      </c>
      <c r="CB729" s="83">
        <f t="shared" si="1414"/>
        <v>2.9679192317023633</v>
      </c>
      <c r="CC729" s="83">
        <f t="shared" si="1360"/>
        <v>2.9679192317023633</v>
      </c>
      <c r="CD729" s="143">
        <f t="shared" si="1361"/>
        <v>0.02</v>
      </c>
      <c r="CE729" s="83">
        <f t="shared" si="1415"/>
        <v>1.7590523213570061E-2</v>
      </c>
      <c r="CF729" s="84">
        <f t="shared" si="1416"/>
        <v>1040.0698033624662</v>
      </c>
      <c r="CG729" s="83">
        <f t="shared" si="1362"/>
        <v>0</v>
      </c>
      <c r="CH729" s="83">
        <f t="shared" si="1417"/>
        <v>2.9332995217192357</v>
      </c>
      <c r="CI729" s="83">
        <f t="shared" si="1363"/>
        <v>2.9332995217192357</v>
      </c>
      <c r="CJ729" s="143">
        <f t="shared" si="1364"/>
        <v>0.02</v>
      </c>
      <c r="CK729" s="83">
        <f t="shared" si="1418"/>
        <v>1.6782910799758789E-2</v>
      </c>
      <c r="CL729" s="84">
        <f t="shared" si="1419"/>
        <v>976.62428056502802</v>
      </c>
      <c r="CM729" s="83">
        <f t="shared" si="1365"/>
        <v>0</v>
      </c>
      <c r="CN729" s="83">
        <f t="shared" si="1420"/>
        <v>2.8709290762251731</v>
      </c>
      <c r="CO729" s="83">
        <f t="shared" si="1366"/>
        <v>2.8709290762251731</v>
      </c>
      <c r="CP729" s="143">
        <f t="shared" si="1367"/>
        <v>0.02</v>
      </c>
      <c r="CQ729" s="83">
        <f t="shared" si="1421"/>
        <v>1.6942564504284087E-2</v>
      </c>
      <c r="CR729" s="84">
        <f t="shared" si="1422"/>
        <v>966.24139813742852</v>
      </c>
      <c r="CS729" s="83">
        <f t="shared" si="1368"/>
        <v>0</v>
      </c>
      <c r="CT729" s="83">
        <f t="shared" si="1423"/>
        <v>2.8621775130161908</v>
      </c>
      <c r="CU729" s="83">
        <f t="shared" si="1369"/>
        <v>2.8621775130161908</v>
      </c>
      <c r="CV729" s="143">
        <f t="shared" si="1370"/>
        <v>0.02</v>
      </c>
      <c r="CW729" s="83">
        <f t="shared" si="1424"/>
        <v>1.697052698718415E-2</v>
      </c>
      <c r="CX729" s="84">
        <f t="shared" si="1425"/>
        <v>965.33617407003328</v>
      </c>
      <c r="CY729" s="83">
        <f t="shared" si="1371"/>
        <v>0</v>
      </c>
      <c r="CZ729" s="83">
        <f t="shared" si="1426"/>
        <v>2.8614338897649727</v>
      </c>
      <c r="DA729" s="83">
        <f t="shared" si="1372"/>
        <v>2.8614338897649727</v>
      </c>
      <c r="DB729" s="143">
        <f t="shared" si="1373"/>
        <v>0.02</v>
      </c>
      <c r="DC729" s="83">
        <f t="shared" si="1427"/>
        <v>1.6971446767326082E-2</v>
      </c>
      <c r="DD729" s="84">
        <f t="shared" si="1428"/>
        <v>965.30368253696986</v>
      </c>
      <c r="DE729" s="86">
        <f t="shared" si="1374"/>
        <v>3793.1131460598936</v>
      </c>
      <c r="DF729" s="86">
        <f t="shared" si="1375"/>
        <v>1517.2452584239575</v>
      </c>
      <c r="DG729" s="86">
        <f t="shared" si="1376"/>
        <v>948.27828651497339</v>
      </c>
      <c r="DH729" s="86">
        <f t="shared" si="1377"/>
        <v>0.12589427880374776</v>
      </c>
      <c r="DI729" s="86">
        <f t="shared" si="1378"/>
        <v>0.15636086865898946</v>
      </c>
      <c r="DJ729" s="86">
        <f t="shared" si="1379"/>
        <v>3.5961543695875937</v>
      </c>
      <c r="DK729" s="86">
        <f t="shared" si="1380"/>
        <v>-755.29185467963055</v>
      </c>
      <c r="DL729" s="86">
        <f t="shared" si="1438"/>
        <v>-755.29185467963055</v>
      </c>
      <c r="DM729" s="86">
        <f t="shared" si="1381"/>
        <v>-755.29185467963055</v>
      </c>
      <c r="DN729" s="85">
        <f t="shared" si="1382"/>
        <v>0</v>
      </c>
      <c r="DO729" s="85">
        <f t="shared" si="1429"/>
        <v>0</v>
      </c>
      <c r="DP729" s="85">
        <f t="shared" si="1383"/>
        <v>0</v>
      </c>
      <c r="DQ729" s="85">
        <f t="shared" si="1430"/>
        <v>0</v>
      </c>
      <c r="DR729" s="85">
        <f t="shared" si="1384"/>
        <v>0</v>
      </c>
      <c r="DS729" s="85">
        <f t="shared" si="1431"/>
        <v>0</v>
      </c>
      <c r="DT729" s="81"/>
      <c r="DU729" s="81"/>
      <c r="DV729" s="81">
        <f t="shared" si="1432"/>
        <v>0</v>
      </c>
      <c r="DW729" s="100"/>
    </row>
    <row r="730" spans="1:127" x14ac:dyDescent="0.2">
      <c r="A730" s="59">
        <f t="shared" si="1385"/>
        <v>96.666666666666018</v>
      </c>
      <c r="B730" s="44">
        <f t="shared" si="1386"/>
        <v>96666.666666666017</v>
      </c>
      <c r="C730" s="52">
        <f t="shared" si="1320"/>
        <v>133.33333333333334</v>
      </c>
      <c r="D730" s="50">
        <f t="shared" si="1321"/>
        <v>4</v>
      </c>
      <c r="E730" s="44">
        <f t="shared" si="1322"/>
        <v>4.13</v>
      </c>
      <c r="F730" s="47">
        <f t="shared" si="1323"/>
        <v>0.02</v>
      </c>
      <c r="G730" s="52">
        <f t="shared" si="1387"/>
        <v>2.3915558428955451E-2</v>
      </c>
      <c r="H730" s="57">
        <f t="shared" si="1388"/>
        <v>844.33912721417607</v>
      </c>
      <c r="I730" s="52">
        <f t="shared" si="1389"/>
        <v>0</v>
      </c>
      <c r="J730" s="54">
        <f t="shared" si="1390"/>
        <v>2916.0004732611842</v>
      </c>
      <c r="K730" s="46">
        <f t="shared" si="1433"/>
        <v>2916.0004732611842</v>
      </c>
      <c r="L730" s="80">
        <f t="shared" si="1324"/>
        <v>0</v>
      </c>
      <c r="M730" s="142">
        <f t="shared" si="1325"/>
        <v>0</v>
      </c>
      <c r="N730" s="60">
        <f t="shared" si="1326"/>
        <v>4.13</v>
      </c>
      <c r="O730" s="53">
        <f t="shared" si="1327"/>
        <v>0</v>
      </c>
      <c r="P730" s="58">
        <f t="shared" si="1391"/>
        <v>2.8452366695390494</v>
      </c>
      <c r="Q730" s="49">
        <f t="shared" si="1328"/>
        <v>2.8452366695390494</v>
      </c>
      <c r="R730" s="143">
        <f t="shared" si="1329"/>
        <v>0.02</v>
      </c>
      <c r="S730" s="51">
        <f t="shared" si="1392"/>
        <v>1.847536892988709E-2</v>
      </c>
      <c r="T730" s="57">
        <f t="shared" si="1393"/>
        <v>872.13930673395782</v>
      </c>
      <c r="U730" s="53">
        <f t="shared" si="1330"/>
        <v>0</v>
      </c>
      <c r="V730" s="58">
        <f t="shared" si="1394"/>
        <v>2.8560352011796004</v>
      </c>
      <c r="W730" s="49">
        <f t="shared" si="1331"/>
        <v>2.8560352011796004</v>
      </c>
      <c r="X730" s="143">
        <f t="shared" si="1332"/>
        <v>0.02</v>
      </c>
      <c r="Y730" s="51">
        <f t="shared" si="1395"/>
        <v>1.7880547148631337E-2</v>
      </c>
      <c r="Z730" s="57">
        <f t="shared" si="1396"/>
        <v>852.7428158856502</v>
      </c>
      <c r="AA730" s="53">
        <f t="shared" si="1333"/>
        <v>0</v>
      </c>
      <c r="AB730" s="58">
        <f t="shared" si="1397"/>
        <v>2.8481865447363224</v>
      </c>
      <c r="AC730" s="49">
        <f t="shared" si="1334"/>
        <v>2.8481865447363224</v>
      </c>
      <c r="AD730" s="143">
        <f t="shared" si="1335"/>
        <v>0.02</v>
      </c>
      <c r="AE730" s="49">
        <f t="shared" si="1434"/>
        <v>1.7827857299782337E-2</v>
      </c>
      <c r="AF730" s="57">
        <f t="shared" si="1398"/>
        <v>849.56513018305532</v>
      </c>
      <c r="AG730" s="53">
        <f t="shared" si="1336"/>
        <v>0</v>
      </c>
      <c r="AH730" s="58">
        <f t="shared" si="1399"/>
        <v>2.8470390259382734</v>
      </c>
      <c r="AI730" s="49">
        <f t="shared" si="1337"/>
        <v>2.8470390259382734</v>
      </c>
      <c r="AJ730" s="143">
        <f t="shared" si="1338"/>
        <v>0.02</v>
      </c>
      <c r="AK730" s="51">
        <f t="shared" si="1400"/>
        <v>1.782841562464374E-2</v>
      </c>
      <c r="AL730" s="57">
        <f t="shared" si="1401"/>
        <v>849.2570106808754</v>
      </c>
      <c r="AM730" s="53">
        <f t="shared" si="1339"/>
        <v>0</v>
      </c>
      <c r="AN730" s="58">
        <f t="shared" si="1402"/>
        <v>2.846929832717672</v>
      </c>
      <c r="AO730" s="49">
        <f t="shared" si="1340"/>
        <v>2.846929832717672</v>
      </c>
      <c r="AP730" s="143">
        <f t="shared" si="1341"/>
        <v>0.02</v>
      </c>
      <c r="AQ730" s="51">
        <f t="shared" si="1403"/>
        <v>1.7828711274375936E-2</v>
      </c>
      <c r="AR730" s="57">
        <f t="shared" si="1404"/>
        <v>849.23074950553087</v>
      </c>
      <c r="AS730" s="44">
        <f t="shared" si="1342"/>
        <v>5248.8008518701317</v>
      </c>
      <c r="AT730" s="44">
        <f t="shared" si="1343"/>
        <v>2099.5203407480526</v>
      </c>
      <c r="AU730" s="44">
        <f t="shared" si="1344"/>
        <v>1312.2002129675329</v>
      </c>
      <c r="AV730" s="47">
        <f t="shared" si="1345"/>
        <v>0.63874568673450727</v>
      </c>
      <c r="AW730" s="47">
        <f t="shared" si="1346"/>
        <v>2.3601206462780877</v>
      </c>
      <c r="AX730" s="86">
        <f t="shared" si="1347"/>
        <v>19.839256408730261</v>
      </c>
      <c r="AY730" s="86">
        <f t="shared" si="1348"/>
        <v>0</v>
      </c>
      <c r="AZ730" s="10">
        <f t="shared" si="1405"/>
        <v>0</v>
      </c>
      <c r="BA730" s="44">
        <f t="shared" si="1349"/>
        <v>0</v>
      </c>
      <c r="BB730" s="9">
        <f t="shared" si="1350"/>
        <v>0</v>
      </c>
      <c r="BC730" s="45">
        <f t="shared" si="1439"/>
        <v>0</v>
      </c>
      <c r="BD730" s="9">
        <f t="shared" si="1351"/>
        <v>0</v>
      </c>
      <c r="BE730" s="45">
        <f t="shared" si="1435"/>
        <v>0</v>
      </c>
      <c r="BF730" s="9">
        <f t="shared" si="1352"/>
        <v>0</v>
      </c>
      <c r="BG730" s="45">
        <f t="shared" si="1436"/>
        <v>0</v>
      </c>
      <c r="BH730" s="58"/>
      <c r="BI730" s="58"/>
      <c r="BJ730" s="58">
        <f t="shared" si="1406"/>
        <v>0</v>
      </c>
      <c r="BK730" s="97"/>
      <c r="BL730" s="44"/>
      <c r="BM730" s="82">
        <f t="shared" si="1407"/>
        <v>72.5</v>
      </c>
      <c r="BN730" s="86">
        <f t="shared" si="1408"/>
        <v>72500</v>
      </c>
      <c r="BO730" s="86">
        <f t="shared" si="1409"/>
        <v>100</v>
      </c>
      <c r="BP730" s="84">
        <f t="shared" si="1353"/>
        <v>4</v>
      </c>
      <c r="BQ730" s="84">
        <f t="shared" si="1354"/>
        <v>4.13</v>
      </c>
      <c r="BR730" s="84">
        <f t="shared" si="1355"/>
        <v>0.02</v>
      </c>
      <c r="BS730" s="84">
        <f t="shared" si="1410"/>
        <v>3.179594307493764E-2</v>
      </c>
      <c r="BT730" s="84">
        <f t="shared" si="1411"/>
        <v>1070.6667265850667</v>
      </c>
      <c r="BU730" s="84">
        <f t="shared" si="1412"/>
        <v>0</v>
      </c>
      <c r="BV730" s="83">
        <f t="shared" si="1413"/>
        <v>2110.5223811443857</v>
      </c>
      <c r="BW730" s="81">
        <f t="shared" si="1437"/>
        <v>2110.5223811443857</v>
      </c>
      <c r="BX730" s="83">
        <f t="shared" si="1356"/>
        <v>0</v>
      </c>
      <c r="BY730" s="141">
        <f t="shared" si="1357"/>
        <v>0</v>
      </c>
      <c r="BZ730" s="83">
        <f t="shared" si="1358"/>
        <v>4.13</v>
      </c>
      <c r="CA730" s="83">
        <f t="shared" si="1359"/>
        <v>0</v>
      </c>
      <c r="CB730" s="83">
        <f t="shared" si="1414"/>
        <v>2.9690593615834588</v>
      </c>
      <c r="CC730" s="83">
        <f t="shared" si="1360"/>
        <v>2.9690593615834588</v>
      </c>
      <c r="CD730" s="143">
        <f t="shared" si="1361"/>
        <v>0.02</v>
      </c>
      <c r="CE730" s="83">
        <f t="shared" si="1415"/>
        <v>1.7588523213570063E-2</v>
      </c>
      <c r="CF730" s="84">
        <f t="shared" si="1416"/>
        <v>1040.6624584127007</v>
      </c>
      <c r="CG730" s="83">
        <f t="shared" si="1362"/>
        <v>0</v>
      </c>
      <c r="CH730" s="83">
        <f t="shared" si="1417"/>
        <v>2.9341581059860657</v>
      </c>
      <c r="CI730" s="83">
        <f t="shared" si="1363"/>
        <v>2.9341581059860657</v>
      </c>
      <c r="CJ730" s="143">
        <f t="shared" si="1364"/>
        <v>0.02</v>
      </c>
      <c r="CK730" s="83">
        <f t="shared" si="1418"/>
        <v>1.678091079975879E-2</v>
      </c>
      <c r="CL730" s="84">
        <f t="shared" si="1419"/>
        <v>977.19639775508995</v>
      </c>
      <c r="CM730" s="83">
        <f t="shared" si="1365"/>
        <v>0</v>
      </c>
      <c r="CN730" s="83">
        <f t="shared" si="1420"/>
        <v>2.8716320725827744</v>
      </c>
      <c r="CO730" s="83">
        <f t="shared" si="1366"/>
        <v>2.8716320725827744</v>
      </c>
      <c r="CP730" s="143">
        <f t="shared" si="1367"/>
        <v>0.02</v>
      </c>
      <c r="CQ730" s="83">
        <f t="shared" si="1421"/>
        <v>1.6940564504284088E-2</v>
      </c>
      <c r="CR730" s="84">
        <f t="shared" si="1422"/>
        <v>966.83150552268512</v>
      </c>
      <c r="CS730" s="83">
        <f t="shared" si="1368"/>
        <v>0</v>
      </c>
      <c r="CT730" s="83">
        <f t="shared" si="1423"/>
        <v>2.8628737011066563</v>
      </c>
      <c r="CU730" s="83">
        <f t="shared" si="1369"/>
        <v>2.8628737011066563</v>
      </c>
      <c r="CV730" s="143">
        <f t="shared" si="1370"/>
        <v>0.02</v>
      </c>
      <c r="CW730" s="83">
        <f t="shared" si="1424"/>
        <v>1.6968526987184152E-2</v>
      </c>
      <c r="CX730" s="84">
        <f t="shared" si="1425"/>
        <v>965.92906276788699</v>
      </c>
      <c r="CY730" s="83">
        <f t="shared" si="1371"/>
        <v>0</v>
      </c>
      <c r="CZ730" s="83">
        <f t="shared" si="1426"/>
        <v>2.8621304148799469</v>
      </c>
      <c r="DA730" s="83">
        <f t="shared" si="1372"/>
        <v>2.8621304148799469</v>
      </c>
      <c r="DB730" s="143">
        <f t="shared" si="1373"/>
        <v>0.02</v>
      </c>
      <c r="DC730" s="83">
        <f t="shared" si="1427"/>
        <v>1.6969446767326084E-2</v>
      </c>
      <c r="DD730" s="84">
        <f t="shared" si="1428"/>
        <v>965.89675745748536</v>
      </c>
      <c r="DE730" s="86">
        <f t="shared" si="1374"/>
        <v>3798.9402860598939</v>
      </c>
      <c r="DF730" s="86">
        <f t="shared" si="1375"/>
        <v>1519.5761144239575</v>
      </c>
      <c r="DG730" s="86">
        <f t="shared" si="1376"/>
        <v>949.73507151497347</v>
      </c>
      <c r="DH730" s="86">
        <f t="shared" si="1377"/>
        <v>0.12560623555074915</v>
      </c>
      <c r="DI730" s="86">
        <f t="shared" si="1378"/>
        <v>0.15570436505461391</v>
      </c>
      <c r="DJ730" s="86">
        <f t="shared" si="1379"/>
        <v>3.5678414205559532</v>
      </c>
      <c r="DK730" s="86">
        <f t="shared" si="1380"/>
        <v>-757.50796066343969</v>
      </c>
      <c r="DL730" s="86">
        <f t="shared" si="1438"/>
        <v>-757.50796066343969</v>
      </c>
      <c r="DM730" s="86">
        <f t="shared" si="1381"/>
        <v>-757.50796066343969</v>
      </c>
      <c r="DN730" s="85">
        <f t="shared" si="1382"/>
        <v>0</v>
      </c>
      <c r="DO730" s="85">
        <f t="shared" si="1429"/>
        <v>0</v>
      </c>
      <c r="DP730" s="85">
        <f t="shared" si="1383"/>
        <v>0</v>
      </c>
      <c r="DQ730" s="85">
        <f t="shared" si="1430"/>
        <v>0</v>
      </c>
      <c r="DR730" s="85">
        <f t="shared" si="1384"/>
        <v>0</v>
      </c>
      <c r="DS730" s="85">
        <f t="shared" si="1431"/>
        <v>0</v>
      </c>
      <c r="DT730" s="81"/>
      <c r="DU730" s="81"/>
      <c r="DV730" s="81">
        <f t="shared" si="1432"/>
        <v>0</v>
      </c>
      <c r="DW730" s="100"/>
    </row>
    <row r="731" spans="1:127" x14ac:dyDescent="0.2">
      <c r="A731" s="59">
        <f t="shared" si="1385"/>
        <v>96.799999999999343</v>
      </c>
      <c r="B731" s="44">
        <f t="shared" si="1386"/>
        <v>96799.999999999345</v>
      </c>
      <c r="C731" s="52">
        <f t="shared" si="1320"/>
        <v>133.33333333333334</v>
      </c>
      <c r="D731" s="50">
        <f t="shared" si="1321"/>
        <v>4</v>
      </c>
      <c r="E731" s="44">
        <f t="shared" si="1322"/>
        <v>4.13</v>
      </c>
      <c r="F731" s="47">
        <f t="shared" si="1323"/>
        <v>0.02</v>
      </c>
      <c r="G731" s="52">
        <f t="shared" si="1387"/>
        <v>2.3912891762288783E-2</v>
      </c>
      <c r="H731" s="57">
        <f t="shared" si="1388"/>
        <v>845.11117645051581</v>
      </c>
      <c r="I731" s="52">
        <f t="shared" si="1389"/>
        <v>0</v>
      </c>
      <c r="J731" s="54">
        <f t="shared" si="1390"/>
        <v>2920.3168732611839</v>
      </c>
      <c r="K731" s="46">
        <f t="shared" si="1433"/>
        <v>2920.3168732611839</v>
      </c>
      <c r="L731" s="80">
        <f t="shared" si="1324"/>
        <v>0</v>
      </c>
      <c r="M731" s="142">
        <f t="shared" si="1325"/>
        <v>0</v>
      </c>
      <c r="N731" s="60">
        <f t="shared" si="1326"/>
        <v>4.13</v>
      </c>
      <c r="O731" s="53">
        <f t="shared" si="1327"/>
        <v>0</v>
      </c>
      <c r="P731" s="58">
        <f t="shared" si="1391"/>
        <v>2.8457907899263377</v>
      </c>
      <c r="Q731" s="49">
        <f t="shared" si="1328"/>
        <v>2.8457907899263377</v>
      </c>
      <c r="R731" s="143">
        <f t="shared" si="1329"/>
        <v>0.02</v>
      </c>
      <c r="S731" s="51">
        <f t="shared" si="1392"/>
        <v>1.8472702263220422E-2</v>
      </c>
      <c r="T731" s="57">
        <f t="shared" si="1393"/>
        <v>873.00503603253537</v>
      </c>
      <c r="U731" s="53">
        <f t="shared" si="1330"/>
        <v>0</v>
      </c>
      <c r="V731" s="58">
        <f t="shared" si="1394"/>
        <v>2.8567101776741315</v>
      </c>
      <c r="W731" s="49">
        <f t="shared" si="1331"/>
        <v>2.8567101776741315</v>
      </c>
      <c r="X731" s="143">
        <f t="shared" si="1332"/>
        <v>0.02</v>
      </c>
      <c r="Y731" s="51">
        <f t="shared" si="1395"/>
        <v>1.7877880481964668E-2</v>
      </c>
      <c r="Z731" s="57">
        <f t="shared" si="1396"/>
        <v>853.57750278810454</v>
      </c>
      <c r="AA731" s="53">
        <f t="shared" si="1333"/>
        <v>0</v>
      </c>
      <c r="AB731" s="58">
        <f t="shared" si="1397"/>
        <v>2.8487878234246917</v>
      </c>
      <c r="AC731" s="49">
        <f t="shared" si="1334"/>
        <v>2.8487878234246917</v>
      </c>
      <c r="AD731" s="143">
        <f t="shared" si="1335"/>
        <v>0.02</v>
      </c>
      <c r="AE731" s="49">
        <f t="shared" si="1434"/>
        <v>1.7825190633115669E-2</v>
      </c>
      <c r="AF731" s="57">
        <f t="shared" si="1398"/>
        <v>850.39965061381361</v>
      </c>
      <c r="AG731" s="53">
        <f t="shared" si="1336"/>
        <v>0</v>
      </c>
      <c r="AH731" s="58">
        <f t="shared" si="1399"/>
        <v>2.8476304174745275</v>
      </c>
      <c r="AI731" s="49">
        <f t="shared" si="1337"/>
        <v>2.8476304174745275</v>
      </c>
      <c r="AJ731" s="143">
        <f t="shared" si="1338"/>
        <v>0.02</v>
      </c>
      <c r="AK731" s="51">
        <f t="shared" si="1400"/>
        <v>1.7825748957977072E-2</v>
      </c>
      <c r="AL731" s="57">
        <f t="shared" si="1401"/>
        <v>850.09189361850031</v>
      </c>
      <c r="AM731" s="53">
        <f t="shared" si="1339"/>
        <v>0</v>
      </c>
      <c r="AN731" s="58">
        <f t="shared" si="1402"/>
        <v>2.8475204006192416</v>
      </c>
      <c r="AO731" s="49">
        <f t="shared" si="1340"/>
        <v>2.8475204006192416</v>
      </c>
      <c r="AP731" s="143">
        <f t="shared" si="1341"/>
        <v>0.02</v>
      </c>
      <c r="AQ731" s="51">
        <f t="shared" si="1403"/>
        <v>1.7826044607709268E-2</v>
      </c>
      <c r="AR731" s="57">
        <f t="shared" si="1404"/>
        <v>850.06567831134669</v>
      </c>
      <c r="AS731" s="44">
        <f t="shared" si="1342"/>
        <v>5256.5703718701307</v>
      </c>
      <c r="AT731" s="44">
        <f t="shared" si="1343"/>
        <v>2102.6281487480524</v>
      </c>
      <c r="AU731" s="44">
        <f t="shared" si="1344"/>
        <v>1314.1425929675327</v>
      </c>
      <c r="AV731" s="47">
        <f t="shared" si="1345"/>
        <v>0.63588361743566646</v>
      </c>
      <c r="AW731" s="47">
        <f t="shared" si="1346"/>
        <v>2.3402806743739655</v>
      </c>
      <c r="AX731" s="86">
        <f t="shared" si="1347"/>
        <v>19.572346710595884</v>
      </c>
      <c r="AY731" s="86">
        <f t="shared" si="1348"/>
        <v>0</v>
      </c>
      <c r="AZ731" s="10">
        <f t="shared" si="1405"/>
        <v>0</v>
      </c>
      <c r="BA731" s="44">
        <f t="shared" si="1349"/>
        <v>0</v>
      </c>
      <c r="BB731" s="9">
        <f t="shared" si="1350"/>
        <v>0</v>
      </c>
      <c r="BC731" s="45">
        <f t="shared" si="1439"/>
        <v>0</v>
      </c>
      <c r="BD731" s="9">
        <f t="shared" si="1351"/>
        <v>0</v>
      </c>
      <c r="BE731" s="45">
        <f t="shared" si="1435"/>
        <v>0</v>
      </c>
      <c r="BF731" s="9">
        <f t="shared" si="1352"/>
        <v>0</v>
      </c>
      <c r="BG731" s="45">
        <f t="shared" si="1436"/>
        <v>0</v>
      </c>
      <c r="BH731" s="58"/>
      <c r="BI731" s="58"/>
      <c r="BJ731" s="58">
        <f t="shared" si="1406"/>
        <v>0</v>
      </c>
      <c r="BK731" s="97"/>
      <c r="BL731" s="44"/>
      <c r="BM731" s="82">
        <f t="shared" si="1407"/>
        <v>72.600000000000009</v>
      </c>
      <c r="BN731" s="86">
        <f t="shared" si="1408"/>
        <v>72600</v>
      </c>
      <c r="BO731" s="86">
        <f t="shared" si="1409"/>
        <v>100</v>
      </c>
      <c r="BP731" s="84">
        <f t="shared" si="1353"/>
        <v>4</v>
      </c>
      <c r="BQ731" s="84">
        <f t="shared" si="1354"/>
        <v>4.13</v>
      </c>
      <c r="BR731" s="84">
        <f t="shared" si="1355"/>
        <v>0.02</v>
      </c>
      <c r="BS731" s="84">
        <f t="shared" si="1410"/>
        <v>3.1793943074937638E-2</v>
      </c>
      <c r="BT731" s="84">
        <f t="shared" si="1411"/>
        <v>1071.4365799282857</v>
      </c>
      <c r="BU731" s="84">
        <f t="shared" si="1412"/>
        <v>0</v>
      </c>
      <c r="BV731" s="83">
        <f t="shared" si="1413"/>
        <v>2113.7596811443855</v>
      </c>
      <c r="BW731" s="81">
        <f t="shared" si="1437"/>
        <v>2113.7596811443855</v>
      </c>
      <c r="BX731" s="83">
        <f t="shared" si="1356"/>
        <v>0</v>
      </c>
      <c r="BY731" s="141">
        <f t="shared" si="1357"/>
        <v>0</v>
      </c>
      <c r="BZ731" s="83">
        <f t="shared" si="1358"/>
        <v>4.13</v>
      </c>
      <c r="CA731" s="83">
        <f t="shared" si="1359"/>
        <v>0</v>
      </c>
      <c r="CB731" s="83">
        <f t="shared" si="1414"/>
        <v>2.9702015866082525</v>
      </c>
      <c r="CC731" s="83">
        <f t="shared" si="1360"/>
        <v>2.9702015866082525</v>
      </c>
      <c r="CD731" s="143">
        <f t="shared" si="1361"/>
        <v>0.02</v>
      </c>
      <c r="CE731" s="83">
        <f t="shared" si="1415"/>
        <v>1.7586523213570064E-2</v>
      </c>
      <c r="CF731" s="84">
        <f t="shared" si="1416"/>
        <v>1041.2548185197816</v>
      </c>
      <c r="CG731" s="83">
        <f t="shared" si="1362"/>
        <v>0</v>
      </c>
      <c r="CH731" s="83">
        <f t="shared" si="1417"/>
        <v>2.9350176108371961</v>
      </c>
      <c r="CI731" s="83">
        <f t="shared" si="1363"/>
        <v>2.9350176108371961</v>
      </c>
      <c r="CJ731" s="143">
        <f t="shared" si="1364"/>
        <v>0.02</v>
      </c>
      <c r="CK731" s="83">
        <f t="shared" si="1418"/>
        <v>1.6778910799758791E-2</v>
      </c>
      <c r="CL731" s="84">
        <f t="shared" si="1419"/>
        <v>977.76827937133703</v>
      </c>
      <c r="CM731" s="83">
        <f t="shared" si="1365"/>
        <v>0</v>
      </c>
      <c r="CN731" s="83">
        <f t="shared" si="1420"/>
        <v>2.8723360107939038</v>
      </c>
      <c r="CO731" s="83">
        <f t="shared" si="1366"/>
        <v>2.8723360107939038</v>
      </c>
      <c r="CP731" s="143">
        <f t="shared" si="1367"/>
        <v>0.02</v>
      </c>
      <c r="CQ731" s="83">
        <f t="shared" si="1421"/>
        <v>1.693856450428409E-2</v>
      </c>
      <c r="CR731" s="84">
        <f t="shared" si="1422"/>
        <v>967.42139879856882</v>
      </c>
      <c r="CS731" s="83">
        <f t="shared" si="1368"/>
        <v>0</v>
      </c>
      <c r="CT731" s="83">
        <f t="shared" si="1423"/>
        <v>2.8635709327211876</v>
      </c>
      <c r="CU731" s="83">
        <f t="shared" si="1369"/>
        <v>2.8635709327211876</v>
      </c>
      <c r="CV731" s="143">
        <f t="shared" si="1370"/>
        <v>0.02</v>
      </c>
      <c r="CW731" s="83">
        <f t="shared" si="1424"/>
        <v>1.6966526987184153E-2</v>
      </c>
      <c r="CX731" s="84">
        <f t="shared" si="1425"/>
        <v>966.52173742833838</v>
      </c>
      <c r="CY731" s="83">
        <f t="shared" si="1371"/>
        <v>0</v>
      </c>
      <c r="CZ731" s="83">
        <f t="shared" si="1426"/>
        <v>2.8628279961809522</v>
      </c>
      <c r="DA731" s="83">
        <f t="shared" si="1372"/>
        <v>2.8628279961809522</v>
      </c>
      <c r="DB731" s="143">
        <f t="shared" si="1373"/>
        <v>0.02</v>
      </c>
      <c r="DC731" s="83">
        <f t="shared" si="1427"/>
        <v>1.6967446767326085E-2</v>
      </c>
      <c r="DD731" s="84">
        <f t="shared" si="1428"/>
        <v>966.48961816988026</v>
      </c>
      <c r="DE731" s="86">
        <f t="shared" si="1374"/>
        <v>3804.7674260598942</v>
      </c>
      <c r="DF731" s="86">
        <f t="shared" si="1375"/>
        <v>1521.9069704239575</v>
      </c>
      <c r="DG731" s="86">
        <f t="shared" si="1376"/>
        <v>951.19185651497355</v>
      </c>
      <c r="DH731" s="86">
        <f t="shared" si="1377"/>
        <v>0.12531922956734085</v>
      </c>
      <c r="DI731" s="86">
        <f t="shared" si="1378"/>
        <v>0.15505147746358253</v>
      </c>
      <c r="DJ731" s="86">
        <f t="shared" si="1379"/>
        <v>3.5397882491118118</v>
      </c>
      <c r="DK731" s="86">
        <f t="shared" si="1380"/>
        <v>-759.72273614144979</v>
      </c>
      <c r="DL731" s="86">
        <f t="shared" si="1438"/>
        <v>-759.72273614144979</v>
      </c>
      <c r="DM731" s="86">
        <f t="shared" si="1381"/>
        <v>-759.72273614144979</v>
      </c>
      <c r="DN731" s="85">
        <f t="shared" si="1382"/>
        <v>0</v>
      </c>
      <c r="DO731" s="85">
        <f t="shared" si="1429"/>
        <v>0</v>
      </c>
      <c r="DP731" s="85">
        <f t="shared" si="1383"/>
        <v>0</v>
      </c>
      <c r="DQ731" s="85">
        <f t="shared" si="1430"/>
        <v>0</v>
      </c>
      <c r="DR731" s="85">
        <f t="shared" si="1384"/>
        <v>0</v>
      </c>
      <c r="DS731" s="85">
        <f t="shared" si="1431"/>
        <v>0</v>
      </c>
      <c r="DT731" s="81"/>
      <c r="DU731" s="81"/>
      <c r="DV731" s="81">
        <f t="shared" si="1432"/>
        <v>0</v>
      </c>
      <c r="DW731" s="100"/>
    </row>
    <row r="732" spans="1:127" x14ac:dyDescent="0.2">
      <c r="A732" s="59">
        <f t="shared" si="1385"/>
        <v>96.933333333332669</v>
      </c>
      <c r="B732" s="44">
        <f t="shared" si="1386"/>
        <v>96933.333333332674</v>
      </c>
      <c r="C732" s="52">
        <f t="shared" si="1320"/>
        <v>133.33333333333334</v>
      </c>
      <c r="D732" s="50">
        <f t="shared" si="1321"/>
        <v>4</v>
      </c>
      <c r="E732" s="44">
        <f t="shared" si="1322"/>
        <v>4.13</v>
      </c>
      <c r="F732" s="47">
        <f t="shared" si="1323"/>
        <v>0.02</v>
      </c>
      <c r="G732" s="52">
        <f t="shared" si="1387"/>
        <v>2.3910225095622115E-2</v>
      </c>
      <c r="H732" s="57">
        <f t="shared" si="1388"/>
        <v>845.88313959592199</v>
      </c>
      <c r="I732" s="52">
        <f t="shared" si="1389"/>
        <v>0</v>
      </c>
      <c r="J732" s="54">
        <f t="shared" si="1390"/>
        <v>2924.6332732611836</v>
      </c>
      <c r="K732" s="46">
        <f t="shared" si="1433"/>
        <v>2924.6332732611836</v>
      </c>
      <c r="L732" s="80">
        <f t="shared" si="1324"/>
        <v>0</v>
      </c>
      <c r="M732" s="142">
        <f t="shared" si="1325"/>
        <v>0</v>
      </c>
      <c r="N732" s="60">
        <f t="shared" si="1326"/>
        <v>4.13</v>
      </c>
      <c r="O732" s="53">
        <f t="shared" si="1327"/>
        <v>0</v>
      </c>
      <c r="P732" s="58">
        <f t="shared" si="1391"/>
        <v>2.8463469828695964</v>
      </c>
      <c r="Q732" s="49">
        <f t="shared" si="1328"/>
        <v>2.8463469828695964</v>
      </c>
      <c r="R732" s="143">
        <f t="shared" si="1329"/>
        <v>0.02</v>
      </c>
      <c r="S732" s="51">
        <f t="shared" si="1392"/>
        <v>1.8470035596553754E-2</v>
      </c>
      <c r="T732" s="57">
        <f t="shared" si="1393"/>
        <v>873.87047181909065</v>
      </c>
      <c r="U732" s="53">
        <f t="shared" si="1330"/>
        <v>0</v>
      </c>
      <c r="V732" s="58">
        <f t="shared" si="1394"/>
        <v>2.8573876849318789</v>
      </c>
      <c r="W732" s="49">
        <f t="shared" si="1331"/>
        <v>2.8573876849318789</v>
      </c>
      <c r="X732" s="143">
        <f t="shared" si="1332"/>
        <v>0.02</v>
      </c>
      <c r="Y732" s="51">
        <f t="shared" si="1395"/>
        <v>1.7875213815298E-2</v>
      </c>
      <c r="Z732" s="57">
        <f t="shared" si="1396"/>
        <v>854.41186800948594</v>
      </c>
      <c r="AA732" s="53">
        <f t="shared" si="1333"/>
        <v>0</v>
      </c>
      <c r="AB732" s="58">
        <f t="shared" si="1397"/>
        <v>2.849391453876355</v>
      </c>
      <c r="AC732" s="49">
        <f t="shared" si="1334"/>
        <v>2.849391453876355</v>
      </c>
      <c r="AD732" s="143">
        <f t="shared" si="1335"/>
        <v>0.02</v>
      </c>
      <c r="AE732" s="49">
        <f t="shared" si="1434"/>
        <v>1.7822523966449001E-2</v>
      </c>
      <c r="AF732" s="57">
        <f t="shared" si="1398"/>
        <v>851.23387009730629</v>
      </c>
      <c r="AG732" s="53">
        <f t="shared" si="1336"/>
        <v>0</v>
      </c>
      <c r="AH732" s="58">
        <f t="shared" si="1399"/>
        <v>2.848224172144747</v>
      </c>
      <c r="AI732" s="49">
        <f t="shared" si="1337"/>
        <v>2.848224172144747</v>
      </c>
      <c r="AJ732" s="143">
        <f t="shared" si="1338"/>
        <v>0.02</v>
      </c>
      <c r="AK732" s="51">
        <f t="shared" si="1400"/>
        <v>1.7823082291310403E-2</v>
      </c>
      <c r="AL732" s="57">
        <f t="shared" si="1401"/>
        <v>850.92647830876365</v>
      </c>
      <c r="AM732" s="53">
        <f t="shared" si="1339"/>
        <v>0</v>
      </c>
      <c r="AN732" s="58">
        <f t="shared" si="1402"/>
        <v>2.8481133353235286</v>
      </c>
      <c r="AO732" s="49">
        <f t="shared" si="1340"/>
        <v>2.8481133353235286</v>
      </c>
      <c r="AP732" s="143">
        <f t="shared" si="1341"/>
        <v>0.02</v>
      </c>
      <c r="AQ732" s="51">
        <f t="shared" si="1403"/>
        <v>1.7823377941042599E-2</v>
      </c>
      <c r="AR732" s="57">
        <f t="shared" si="1404"/>
        <v>850.90030909025177</v>
      </c>
      <c r="AS732" s="44">
        <f t="shared" si="1342"/>
        <v>5264.3398918701305</v>
      </c>
      <c r="AT732" s="44">
        <f t="shared" si="1343"/>
        <v>2105.7359567480521</v>
      </c>
      <c r="AU732" s="44">
        <f t="shared" si="1344"/>
        <v>1316.0849729675326</v>
      </c>
      <c r="AV732" s="47">
        <f t="shared" si="1345"/>
        <v>0.63303960873494824</v>
      </c>
      <c r="AW732" s="47">
        <f t="shared" si="1346"/>
        <v>2.3206435680390594</v>
      </c>
      <c r="AX732" s="86">
        <f t="shared" si="1347"/>
        <v>19.309509654339688</v>
      </c>
      <c r="AY732" s="86">
        <f t="shared" si="1348"/>
        <v>0</v>
      </c>
      <c r="AZ732" s="10">
        <f t="shared" si="1405"/>
        <v>0</v>
      </c>
      <c r="BA732" s="44">
        <f t="shared" si="1349"/>
        <v>0</v>
      </c>
      <c r="BB732" s="9">
        <f t="shared" si="1350"/>
        <v>0</v>
      </c>
      <c r="BC732" s="45">
        <f t="shared" si="1439"/>
        <v>0</v>
      </c>
      <c r="BD732" s="9">
        <f t="shared" si="1351"/>
        <v>0</v>
      </c>
      <c r="BE732" s="45">
        <f t="shared" si="1435"/>
        <v>0</v>
      </c>
      <c r="BF732" s="9">
        <f t="shared" si="1352"/>
        <v>0</v>
      </c>
      <c r="BG732" s="45">
        <f t="shared" si="1436"/>
        <v>0</v>
      </c>
      <c r="BH732" s="58"/>
      <c r="BI732" s="58"/>
      <c r="BJ732" s="58">
        <f t="shared" si="1406"/>
        <v>0</v>
      </c>
      <c r="BK732" s="97"/>
      <c r="BL732" s="44"/>
      <c r="BM732" s="82">
        <f t="shared" si="1407"/>
        <v>72.7</v>
      </c>
      <c r="BN732" s="86">
        <f t="shared" si="1408"/>
        <v>72700</v>
      </c>
      <c r="BO732" s="86">
        <f t="shared" si="1409"/>
        <v>100</v>
      </c>
      <c r="BP732" s="84">
        <f t="shared" si="1353"/>
        <v>4</v>
      </c>
      <c r="BQ732" s="84">
        <f t="shared" si="1354"/>
        <v>4.13</v>
      </c>
      <c r="BR732" s="84">
        <f t="shared" si="1355"/>
        <v>0.02</v>
      </c>
      <c r="BS732" s="84">
        <f t="shared" si="1410"/>
        <v>3.1791943074937636E-2</v>
      </c>
      <c r="BT732" s="84">
        <f t="shared" si="1411"/>
        <v>1072.2063848453545</v>
      </c>
      <c r="BU732" s="84">
        <f t="shared" si="1412"/>
        <v>0</v>
      </c>
      <c r="BV732" s="83">
        <f t="shared" si="1413"/>
        <v>2116.9969811443857</v>
      </c>
      <c r="BW732" s="81">
        <f t="shared" si="1437"/>
        <v>2116.9969811443857</v>
      </c>
      <c r="BX732" s="83">
        <f t="shared" si="1356"/>
        <v>0</v>
      </c>
      <c r="BY732" s="141">
        <f t="shared" si="1357"/>
        <v>0</v>
      </c>
      <c r="BZ732" s="83">
        <f t="shared" si="1358"/>
        <v>4.13</v>
      </c>
      <c r="CA732" s="83">
        <f t="shared" si="1359"/>
        <v>0</v>
      </c>
      <c r="CB732" s="83">
        <f t="shared" si="1414"/>
        <v>2.9713459067839478</v>
      </c>
      <c r="CC732" s="83">
        <f t="shared" si="1360"/>
        <v>2.9713459067839478</v>
      </c>
      <c r="CD732" s="143">
        <f t="shared" si="1361"/>
        <v>0.02</v>
      </c>
      <c r="CE732" s="83">
        <f t="shared" si="1415"/>
        <v>1.7584523213570066E-2</v>
      </c>
      <c r="CF732" s="84">
        <f t="shared" si="1416"/>
        <v>1041.8468834925045</v>
      </c>
      <c r="CG732" s="83">
        <f t="shared" si="1362"/>
        <v>0</v>
      </c>
      <c r="CH732" s="83">
        <f t="shared" si="1417"/>
        <v>2.9358780343215858</v>
      </c>
      <c r="CI732" s="83">
        <f t="shared" si="1363"/>
        <v>2.9358780343215858</v>
      </c>
      <c r="CJ732" s="143">
        <f t="shared" si="1364"/>
        <v>0.02</v>
      </c>
      <c r="CK732" s="83">
        <f t="shared" si="1418"/>
        <v>1.6776910799758793E-2</v>
      </c>
      <c r="CL732" s="84">
        <f t="shared" si="1419"/>
        <v>978.33992537229483</v>
      </c>
      <c r="CM732" s="83">
        <f t="shared" si="1365"/>
        <v>0</v>
      </c>
      <c r="CN732" s="83">
        <f t="shared" si="1420"/>
        <v>2.8730408894736268</v>
      </c>
      <c r="CO732" s="83">
        <f t="shared" si="1366"/>
        <v>2.8730408894736268</v>
      </c>
      <c r="CP732" s="143">
        <f t="shared" si="1367"/>
        <v>0.02</v>
      </c>
      <c r="CQ732" s="83">
        <f t="shared" si="1421"/>
        <v>1.6936564504284091E-2</v>
      </c>
      <c r="CR732" s="84">
        <f t="shared" si="1422"/>
        <v>968.01107787652609</v>
      </c>
      <c r="CS732" s="83">
        <f t="shared" si="1368"/>
        <v>0</v>
      </c>
      <c r="CT732" s="83">
        <f t="shared" si="1423"/>
        <v>2.8642692065275663</v>
      </c>
      <c r="CU732" s="83">
        <f t="shared" si="1369"/>
        <v>2.8642692065275663</v>
      </c>
      <c r="CV732" s="143">
        <f t="shared" si="1370"/>
        <v>0.02</v>
      </c>
      <c r="CW732" s="83">
        <f t="shared" si="1424"/>
        <v>1.6964526987184154E-2</v>
      </c>
      <c r="CX732" s="84">
        <f t="shared" si="1425"/>
        <v>967.11419793955963</v>
      </c>
      <c r="CY732" s="83">
        <f t="shared" si="1371"/>
        <v>0</v>
      </c>
      <c r="CZ732" s="83">
        <f t="shared" si="1426"/>
        <v>2.8635266323109425</v>
      </c>
      <c r="DA732" s="83">
        <f t="shared" si="1372"/>
        <v>2.8635266323109425</v>
      </c>
      <c r="DB732" s="143">
        <f t="shared" si="1373"/>
        <v>0.02</v>
      </c>
      <c r="DC732" s="83">
        <f t="shared" si="1427"/>
        <v>1.6965446767326087E-2</v>
      </c>
      <c r="DD732" s="84">
        <f t="shared" si="1428"/>
        <v>967.08226455974238</v>
      </c>
      <c r="DE732" s="86">
        <f t="shared" si="1374"/>
        <v>3810.5945660598936</v>
      </c>
      <c r="DF732" s="86">
        <f t="shared" si="1375"/>
        <v>1524.2378264239576</v>
      </c>
      <c r="DG732" s="86">
        <f t="shared" si="1376"/>
        <v>952.64864151497341</v>
      </c>
      <c r="DH732" s="86">
        <f t="shared" si="1377"/>
        <v>0.12503325611856883</v>
      </c>
      <c r="DI732" s="86">
        <f t="shared" si="1378"/>
        <v>0.15440218206068332</v>
      </c>
      <c r="DJ732" s="86">
        <f t="shared" si="1379"/>
        <v>3.5119921691468874</v>
      </c>
      <c r="DK732" s="86">
        <f t="shared" si="1380"/>
        <v>-761.93618164087002</v>
      </c>
      <c r="DL732" s="86">
        <f t="shared" si="1438"/>
        <v>-761.93618164087002</v>
      </c>
      <c r="DM732" s="86">
        <f t="shared" si="1381"/>
        <v>-761.93618164087002</v>
      </c>
      <c r="DN732" s="85">
        <f t="shared" si="1382"/>
        <v>0</v>
      </c>
      <c r="DO732" s="85">
        <f t="shared" si="1429"/>
        <v>0</v>
      </c>
      <c r="DP732" s="85">
        <f t="shared" si="1383"/>
        <v>0</v>
      </c>
      <c r="DQ732" s="85">
        <f t="shared" si="1430"/>
        <v>0</v>
      </c>
      <c r="DR732" s="85">
        <f t="shared" si="1384"/>
        <v>0</v>
      </c>
      <c r="DS732" s="85">
        <f t="shared" si="1431"/>
        <v>0</v>
      </c>
      <c r="DT732" s="81"/>
      <c r="DU732" s="81"/>
      <c r="DV732" s="81">
        <f t="shared" si="1432"/>
        <v>0</v>
      </c>
      <c r="DW732" s="100"/>
    </row>
    <row r="733" spans="1:127" x14ac:dyDescent="0.2">
      <c r="A733" s="59">
        <f t="shared" si="1385"/>
        <v>97.066666666666009</v>
      </c>
      <c r="B733" s="44">
        <f t="shared" si="1386"/>
        <v>97066.666666666002</v>
      </c>
      <c r="C733" s="52">
        <f t="shared" si="1320"/>
        <v>133.33333333333334</v>
      </c>
      <c r="D733" s="50">
        <f t="shared" si="1321"/>
        <v>4</v>
      </c>
      <c r="E733" s="44">
        <f t="shared" si="1322"/>
        <v>4.13</v>
      </c>
      <c r="F733" s="47">
        <f t="shared" si="1323"/>
        <v>0.02</v>
      </c>
      <c r="G733" s="52">
        <f t="shared" si="1387"/>
        <v>2.3907558428955446E-2</v>
      </c>
      <c r="H733" s="57">
        <f t="shared" si="1388"/>
        <v>846.6550166503946</v>
      </c>
      <c r="I733" s="52">
        <f t="shared" si="1389"/>
        <v>0</v>
      </c>
      <c r="J733" s="54">
        <f t="shared" si="1390"/>
        <v>2928.9496732611838</v>
      </c>
      <c r="K733" s="46">
        <f t="shared" si="1433"/>
        <v>2928.9496732611838</v>
      </c>
      <c r="L733" s="80">
        <f t="shared" si="1324"/>
        <v>0</v>
      </c>
      <c r="M733" s="142">
        <f t="shared" si="1325"/>
        <v>0</v>
      </c>
      <c r="N733" s="60">
        <f t="shared" si="1326"/>
        <v>4.13</v>
      </c>
      <c r="O733" s="53">
        <f t="shared" si="1327"/>
        <v>0</v>
      </c>
      <c r="P733" s="58">
        <f t="shared" si="1391"/>
        <v>2.8469052475261476</v>
      </c>
      <c r="Q733" s="49">
        <f t="shared" si="1328"/>
        <v>2.8469052475261476</v>
      </c>
      <c r="R733" s="143">
        <f t="shared" si="1329"/>
        <v>0.02</v>
      </c>
      <c r="S733" s="51">
        <f t="shared" si="1392"/>
        <v>1.8467368929887085E-2</v>
      </c>
      <c r="T733" s="57">
        <f t="shared" si="1393"/>
        <v>874.73561357795438</v>
      </c>
      <c r="U733" s="53">
        <f t="shared" si="1330"/>
        <v>0</v>
      </c>
      <c r="V733" s="58">
        <f t="shared" si="1394"/>
        <v>2.8580677198482949</v>
      </c>
      <c r="W733" s="49">
        <f t="shared" si="1331"/>
        <v>2.8580677198482949</v>
      </c>
      <c r="X733" s="143">
        <f t="shared" si="1332"/>
        <v>0.02</v>
      </c>
      <c r="Y733" s="51">
        <f t="shared" si="1395"/>
        <v>1.7872547148631332E-2</v>
      </c>
      <c r="Z733" s="57">
        <f t="shared" si="1396"/>
        <v>855.24591096306528</v>
      </c>
      <c r="AA733" s="53">
        <f t="shared" si="1333"/>
        <v>0</v>
      </c>
      <c r="AB733" s="58">
        <f t="shared" si="1397"/>
        <v>2.8499974327654582</v>
      </c>
      <c r="AC733" s="49">
        <f t="shared" si="1334"/>
        <v>2.8499974327654582</v>
      </c>
      <c r="AD733" s="143">
        <f t="shared" si="1335"/>
        <v>0.02</v>
      </c>
      <c r="AE733" s="49">
        <f t="shared" si="1434"/>
        <v>1.7819857299782332E-2</v>
      </c>
      <c r="AF733" s="57">
        <f t="shared" si="1398"/>
        <v>852.06778807226533</v>
      </c>
      <c r="AG733" s="53">
        <f t="shared" si="1336"/>
        <v>0</v>
      </c>
      <c r="AH733" s="58">
        <f t="shared" si="1399"/>
        <v>2.8488202868158932</v>
      </c>
      <c r="AI733" s="49">
        <f t="shared" si="1337"/>
        <v>2.8488202868158932</v>
      </c>
      <c r="AJ733" s="143">
        <f t="shared" si="1338"/>
        <v>0.02</v>
      </c>
      <c r="AK733" s="51">
        <f t="shared" si="1400"/>
        <v>1.7820415624643735E-2</v>
      </c>
      <c r="AL733" s="57">
        <f t="shared" si="1401"/>
        <v>851.76076418332229</v>
      </c>
      <c r="AM733" s="53">
        <f t="shared" si="1339"/>
        <v>0</v>
      </c>
      <c r="AN733" s="58">
        <f t="shared" si="1402"/>
        <v>2.8487086337174179</v>
      </c>
      <c r="AO733" s="49">
        <f t="shared" si="1340"/>
        <v>2.8487086337174179</v>
      </c>
      <c r="AP733" s="143">
        <f t="shared" si="1341"/>
        <v>0.02</v>
      </c>
      <c r="AQ733" s="51">
        <f t="shared" si="1403"/>
        <v>1.7820711274375931E-2</v>
      </c>
      <c r="AR733" s="57">
        <f t="shared" si="1404"/>
        <v>851.73464127250361</v>
      </c>
      <c r="AS733" s="44">
        <f t="shared" si="1342"/>
        <v>5272.1094118701312</v>
      </c>
      <c r="AT733" s="44">
        <f t="shared" si="1343"/>
        <v>2108.8437647480523</v>
      </c>
      <c r="AU733" s="44">
        <f t="shared" si="1344"/>
        <v>1318.0273529675328</v>
      </c>
      <c r="AV733" s="47">
        <f t="shared" si="1345"/>
        <v>0.63021352098410466</v>
      </c>
      <c r="AW733" s="47">
        <f t="shared" si="1346"/>
        <v>2.3012069350509456</v>
      </c>
      <c r="AX733" s="86">
        <f t="shared" si="1347"/>
        <v>19.050676434035068</v>
      </c>
      <c r="AY733" s="86">
        <f t="shared" si="1348"/>
        <v>0</v>
      </c>
      <c r="AZ733" s="10">
        <f t="shared" si="1405"/>
        <v>0</v>
      </c>
      <c r="BA733" s="44">
        <f t="shared" si="1349"/>
        <v>0</v>
      </c>
      <c r="BB733" s="9">
        <f t="shared" si="1350"/>
        <v>0</v>
      </c>
      <c r="BC733" s="45">
        <f t="shared" si="1439"/>
        <v>0</v>
      </c>
      <c r="BD733" s="9">
        <f t="shared" si="1351"/>
        <v>0</v>
      </c>
      <c r="BE733" s="45">
        <f t="shared" si="1435"/>
        <v>0</v>
      </c>
      <c r="BF733" s="9">
        <f t="shared" si="1352"/>
        <v>0</v>
      </c>
      <c r="BG733" s="45">
        <f t="shared" si="1436"/>
        <v>0</v>
      </c>
      <c r="BH733" s="58"/>
      <c r="BI733" s="58"/>
      <c r="BJ733" s="58">
        <f t="shared" si="1406"/>
        <v>0</v>
      </c>
      <c r="BK733" s="97"/>
      <c r="BL733" s="44"/>
      <c r="BM733" s="82">
        <f t="shared" si="1407"/>
        <v>72.8</v>
      </c>
      <c r="BN733" s="86">
        <f t="shared" si="1408"/>
        <v>72800</v>
      </c>
      <c r="BO733" s="86">
        <f t="shared" si="1409"/>
        <v>100</v>
      </c>
      <c r="BP733" s="84">
        <f t="shared" si="1353"/>
        <v>4</v>
      </c>
      <c r="BQ733" s="84">
        <f t="shared" si="1354"/>
        <v>4.13</v>
      </c>
      <c r="BR733" s="84">
        <f t="shared" si="1355"/>
        <v>0.02</v>
      </c>
      <c r="BS733" s="84">
        <f t="shared" si="1410"/>
        <v>3.1789943074937634E-2</v>
      </c>
      <c r="BT733" s="84">
        <f t="shared" si="1411"/>
        <v>1072.976141336273</v>
      </c>
      <c r="BU733" s="84">
        <f t="shared" si="1412"/>
        <v>0</v>
      </c>
      <c r="BV733" s="83">
        <f t="shared" si="1413"/>
        <v>2120.2342811443859</v>
      </c>
      <c r="BW733" s="81">
        <f t="shared" si="1437"/>
        <v>2120.2342811443859</v>
      </c>
      <c r="BX733" s="83">
        <f t="shared" si="1356"/>
        <v>0</v>
      </c>
      <c r="BY733" s="141">
        <f t="shared" si="1357"/>
        <v>0</v>
      </c>
      <c r="BZ733" s="83">
        <f t="shared" si="1358"/>
        <v>4.13</v>
      </c>
      <c r="CA733" s="83">
        <f t="shared" si="1359"/>
        <v>0</v>
      </c>
      <c r="CB733" s="83">
        <f t="shared" si="1414"/>
        <v>2.9724923221188151</v>
      </c>
      <c r="CC733" s="83">
        <f t="shared" si="1360"/>
        <v>2.9724923221188151</v>
      </c>
      <c r="CD733" s="143">
        <f t="shared" si="1361"/>
        <v>0.02</v>
      </c>
      <c r="CE733" s="83">
        <f t="shared" si="1415"/>
        <v>1.7582523213570067E-2</v>
      </c>
      <c r="CF733" s="84">
        <f t="shared" si="1416"/>
        <v>1042.4386531405091</v>
      </c>
      <c r="CG733" s="83">
        <f t="shared" si="1362"/>
        <v>0</v>
      </c>
      <c r="CH733" s="83">
        <f t="shared" si="1417"/>
        <v>2.9367393744884085</v>
      </c>
      <c r="CI733" s="83">
        <f t="shared" si="1363"/>
        <v>2.9367393744884085</v>
      </c>
      <c r="CJ733" s="143">
        <f t="shared" si="1364"/>
        <v>0.02</v>
      </c>
      <c r="CK733" s="83">
        <f t="shared" si="1418"/>
        <v>1.6774910799758794E-2</v>
      </c>
      <c r="CL733" s="84">
        <f t="shared" si="1419"/>
        <v>978.91133571712669</v>
      </c>
      <c r="CM733" s="83">
        <f t="shared" si="1365"/>
        <v>0</v>
      </c>
      <c r="CN733" s="83">
        <f t="shared" si="1420"/>
        <v>2.8737467072380904</v>
      </c>
      <c r="CO733" s="83">
        <f t="shared" si="1366"/>
        <v>2.8737467072380904</v>
      </c>
      <c r="CP733" s="143">
        <f t="shared" si="1367"/>
        <v>0.02</v>
      </c>
      <c r="CQ733" s="83">
        <f t="shared" si="1421"/>
        <v>1.6934564504284093E-2</v>
      </c>
      <c r="CR733" s="84">
        <f t="shared" si="1422"/>
        <v>968.60054266856343</v>
      </c>
      <c r="CS733" s="83">
        <f t="shared" si="1368"/>
        <v>0</v>
      </c>
      <c r="CT733" s="83">
        <f t="shared" si="1423"/>
        <v>2.8649685211941627</v>
      </c>
      <c r="CU733" s="83">
        <f t="shared" si="1369"/>
        <v>2.8649685211941627</v>
      </c>
      <c r="CV733" s="143">
        <f t="shared" si="1370"/>
        <v>0.02</v>
      </c>
      <c r="CW733" s="83">
        <f t="shared" si="1424"/>
        <v>1.6962526987184156E-2</v>
      </c>
      <c r="CX733" s="84">
        <f t="shared" si="1425"/>
        <v>967.70644419031441</v>
      </c>
      <c r="CY733" s="83">
        <f t="shared" si="1371"/>
        <v>0</v>
      </c>
      <c r="CZ733" s="83">
        <f t="shared" si="1426"/>
        <v>2.8642263219132893</v>
      </c>
      <c r="DA733" s="83">
        <f t="shared" si="1372"/>
        <v>2.8642263219132893</v>
      </c>
      <c r="DB733" s="143">
        <f t="shared" si="1373"/>
        <v>0.02</v>
      </c>
      <c r="DC733" s="83">
        <f t="shared" si="1427"/>
        <v>1.6963446767326088E-2</v>
      </c>
      <c r="DD733" s="84">
        <f t="shared" si="1428"/>
        <v>967.67469651326098</v>
      </c>
      <c r="DE733" s="86">
        <f t="shared" si="1374"/>
        <v>3816.4217060598944</v>
      </c>
      <c r="DF733" s="86">
        <f t="shared" si="1375"/>
        <v>1526.5686824239576</v>
      </c>
      <c r="DG733" s="86">
        <f t="shared" si="1376"/>
        <v>954.1054265149736</v>
      </c>
      <c r="DH733" s="86">
        <f t="shared" si="1377"/>
        <v>0.12474831049517403</v>
      </c>
      <c r="DI733" s="86">
        <f t="shared" si="1378"/>
        <v>0.15375645520095085</v>
      </c>
      <c r="DJ733" s="86">
        <f t="shared" si="1379"/>
        <v>3.4844505252241706</v>
      </c>
      <c r="DK733" s="86">
        <f t="shared" si="1380"/>
        <v>-764.14829769009486</v>
      </c>
      <c r="DL733" s="86">
        <f t="shared" si="1438"/>
        <v>-764.14829769009486</v>
      </c>
      <c r="DM733" s="86">
        <f t="shared" si="1381"/>
        <v>-764.14829769009486</v>
      </c>
      <c r="DN733" s="85">
        <f t="shared" si="1382"/>
        <v>0</v>
      </c>
      <c r="DO733" s="85">
        <f t="shared" si="1429"/>
        <v>0</v>
      </c>
      <c r="DP733" s="85">
        <f t="shared" si="1383"/>
        <v>0</v>
      </c>
      <c r="DQ733" s="85">
        <f t="shared" si="1430"/>
        <v>0</v>
      </c>
      <c r="DR733" s="85">
        <f t="shared" si="1384"/>
        <v>0</v>
      </c>
      <c r="DS733" s="85">
        <f t="shared" si="1431"/>
        <v>0</v>
      </c>
      <c r="DT733" s="81"/>
      <c r="DU733" s="81"/>
      <c r="DV733" s="81">
        <f t="shared" si="1432"/>
        <v>0</v>
      </c>
      <c r="DW733" s="100"/>
    </row>
    <row r="734" spans="1:127" x14ac:dyDescent="0.2">
      <c r="A734" s="59">
        <f t="shared" si="1385"/>
        <v>97.199999999999335</v>
      </c>
      <c r="B734" s="44">
        <f t="shared" si="1386"/>
        <v>97199.999999999331</v>
      </c>
      <c r="C734" s="52">
        <f t="shared" si="1320"/>
        <v>133.33333333333334</v>
      </c>
      <c r="D734" s="50">
        <f t="shared" si="1321"/>
        <v>4</v>
      </c>
      <c r="E734" s="44">
        <f t="shared" si="1322"/>
        <v>4.13</v>
      </c>
      <c r="F734" s="47">
        <f t="shared" si="1323"/>
        <v>0.02</v>
      </c>
      <c r="G734" s="52">
        <f t="shared" si="1387"/>
        <v>2.3904891762288778E-2</v>
      </c>
      <c r="H734" s="57">
        <f t="shared" si="1388"/>
        <v>847.42680761393365</v>
      </c>
      <c r="I734" s="52">
        <f t="shared" si="1389"/>
        <v>0</v>
      </c>
      <c r="J734" s="54">
        <f t="shared" si="1390"/>
        <v>2933.2660732611835</v>
      </c>
      <c r="K734" s="46">
        <f t="shared" si="1433"/>
        <v>2933.2660732611835</v>
      </c>
      <c r="L734" s="80">
        <f t="shared" si="1324"/>
        <v>0</v>
      </c>
      <c r="M734" s="142">
        <f t="shared" si="1325"/>
        <v>0</v>
      </c>
      <c r="N734" s="60">
        <f t="shared" si="1326"/>
        <v>4.13</v>
      </c>
      <c r="O734" s="53">
        <f t="shared" si="1327"/>
        <v>0</v>
      </c>
      <c r="P734" s="58">
        <f t="shared" si="1391"/>
        <v>2.8474655830562798</v>
      </c>
      <c r="Q734" s="49">
        <f t="shared" si="1328"/>
        <v>2.8474655830562798</v>
      </c>
      <c r="R734" s="143">
        <f t="shared" si="1329"/>
        <v>0.02</v>
      </c>
      <c r="S734" s="51">
        <f t="shared" si="1392"/>
        <v>1.8464702263220417E-2</v>
      </c>
      <c r="T734" s="57">
        <f t="shared" si="1393"/>
        <v>875.60046079465747</v>
      </c>
      <c r="U734" s="53">
        <f t="shared" si="1330"/>
        <v>0</v>
      </c>
      <c r="V734" s="58">
        <f t="shared" si="1394"/>
        <v>2.8587502793180883</v>
      </c>
      <c r="W734" s="49">
        <f t="shared" si="1331"/>
        <v>2.8587502793180883</v>
      </c>
      <c r="X734" s="143">
        <f t="shared" si="1332"/>
        <v>0.02</v>
      </c>
      <c r="Y734" s="51">
        <f t="shared" si="1395"/>
        <v>1.7869880481964664E-2</v>
      </c>
      <c r="Z734" s="57">
        <f t="shared" si="1396"/>
        <v>856.07963106429258</v>
      </c>
      <c r="AA734" s="53">
        <f t="shared" si="1333"/>
        <v>0</v>
      </c>
      <c r="AB734" s="58">
        <f t="shared" si="1397"/>
        <v>2.8506057567651624</v>
      </c>
      <c r="AC734" s="49">
        <f t="shared" si="1334"/>
        <v>2.8506057567651624</v>
      </c>
      <c r="AD734" s="143">
        <f t="shared" si="1335"/>
        <v>0.02</v>
      </c>
      <c r="AE734" s="49">
        <f t="shared" si="1434"/>
        <v>1.7817190633115664E-2</v>
      </c>
      <c r="AF734" s="57">
        <f t="shared" si="1398"/>
        <v>852.90140397949835</v>
      </c>
      <c r="AG734" s="53">
        <f t="shared" si="1336"/>
        <v>0</v>
      </c>
      <c r="AH734" s="58">
        <f t="shared" si="1399"/>
        <v>2.8494187583540858</v>
      </c>
      <c r="AI734" s="49">
        <f t="shared" si="1337"/>
        <v>2.8494187583540858</v>
      </c>
      <c r="AJ734" s="143">
        <f t="shared" si="1338"/>
        <v>0.02</v>
      </c>
      <c r="AK734" s="51">
        <f t="shared" si="1400"/>
        <v>1.7817748957977067E-2</v>
      </c>
      <c r="AL734" s="57">
        <f t="shared" si="1401"/>
        <v>852.59475067584935</v>
      </c>
      <c r="AM734" s="53">
        <f t="shared" si="1339"/>
        <v>0</v>
      </c>
      <c r="AN734" s="58">
        <f t="shared" si="1402"/>
        <v>2.8493062926868267</v>
      </c>
      <c r="AO734" s="49">
        <f t="shared" si="1340"/>
        <v>2.8493062926868267</v>
      </c>
      <c r="AP734" s="143">
        <f t="shared" si="1341"/>
        <v>0.02</v>
      </c>
      <c r="AQ734" s="51">
        <f t="shared" si="1403"/>
        <v>1.7818044607709263E-2</v>
      </c>
      <c r="AR734" s="57">
        <f t="shared" si="1404"/>
        <v>852.56867429037152</v>
      </c>
      <c r="AS734" s="44">
        <f t="shared" si="1342"/>
        <v>5279.8789318701301</v>
      </c>
      <c r="AT734" s="44">
        <f t="shared" si="1343"/>
        <v>2111.9515727480521</v>
      </c>
      <c r="AU734" s="44">
        <f t="shared" si="1344"/>
        <v>1319.9697329675325</v>
      </c>
      <c r="AV734" s="47">
        <f t="shared" si="1345"/>
        <v>0.62740521579321884</v>
      </c>
      <c r="AW734" s="47">
        <f t="shared" si="1346"/>
        <v>2.2819684148214496</v>
      </c>
      <c r="AX734" s="86">
        <f t="shared" si="1347"/>
        <v>18.795779511061838</v>
      </c>
      <c r="AY734" s="86">
        <f t="shared" si="1348"/>
        <v>0</v>
      </c>
      <c r="AZ734" s="10">
        <f t="shared" si="1405"/>
        <v>0</v>
      </c>
      <c r="BA734" s="44">
        <f t="shared" si="1349"/>
        <v>0</v>
      </c>
      <c r="BB734" s="9">
        <f t="shared" si="1350"/>
        <v>0</v>
      </c>
      <c r="BC734" s="45">
        <f t="shared" si="1439"/>
        <v>0</v>
      </c>
      <c r="BD734" s="9">
        <f t="shared" si="1351"/>
        <v>0</v>
      </c>
      <c r="BE734" s="45">
        <f t="shared" si="1435"/>
        <v>0</v>
      </c>
      <c r="BF734" s="9">
        <f t="shared" si="1352"/>
        <v>0</v>
      </c>
      <c r="BG734" s="45">
        <f t="shared" si="1436"/>
        <v>0</v>
      </c>
      <c r="BH734" s="58"/>
      <c r="BI734" s="58"/>
      <c r="BJ734" s="58">
        <f t="shared" si="1406"/>
        <v>0</v>
      </c>
      <c r="BK734" s="97"/>
      <c r="BL734" s="44"/>
      <c r="BM734" s="82">
        <f t="shared" si="1407"/>
        <v>72.900000000000006</v>
      </c>
      <c r="BN734" s="86">
        <f t="shared" si="1408"/>
        <v>72900</v>
      </c>
      <c r="BO734" s="86">
        <f t="shared" si="1409"/>
        <v>100</v>
      </c>
      <c r="BP734" s="84">
        <f t="shared" si="1353"/>
        <v>4</v>
      </c>
      <c r="BQ734" s="84">
        <f t="shared" si="1354"/>
        <v>4.13</v>
      </c>
      <c r="BR734" s="84">
        <f t="shared" si="1355"/>
        <v>0.02</v>
      </c>
      <c r="BS734" s="84">
        <f t="shared" si="1410"/>
        <v>3.1787943074937632E-2</v>
      </c>
      <c r="BT734" s="84">
        <f t="shared" si="1411"/>
        <v>1073.7458494010416</v>
      </c>
      <c r="BU734" s="84">
        <f t="shared" si="1412"/>
        <v>0</v>
      </c>
      <c r="BV734" s="83">
        <f t="shared" si="1413"/>
        <v>2123.4715811443857</v>
      </c>
      <c r="BW734" s="81">
        <f t="shared" si="1437"/>
        <v>2123.4715811443857</v>
      </c>
      <c r="BX734" s="83">
        <f t="shared" si="1356"/>
        <v>0</v>
      </c>
      <c r="BY734" s="141">
        <f t="shared" si="1357"/>
        <v>0</v>
      </c>
      <c r="BZ734" s="83">
        <f t="shared" si="1358"/>
        <v>4.13</v>
      </c>
      <c r="CA734" s="83">
        <f t="shared" si="1359"/>
        <v>0</v>
      </c>
      <c r="CB734" s="83">
        <f t="shared" si="1414"/>
        <v>2.9736408326221881</v>
      </c>
      <c r="CC734" s="83">
        <f t="shared" si="1360"/>
        <v>2.9736408326221881</v>
      </c>
      <c r="CD734" s="143">
        <f t="shared" si="1361"/>
        <v>0.02</v>
      </c>
      <c r="CE734" s="83">
        <f t="shared" si="1415"/>
        <v>1.7580523213570069E-2</v>
      </c>
      <c r="CF734" s="84">
        <f t="shared" si="1416"/>
        <v>1043.030127274277</v>
      </c>
      <c r="CG734" s="83">
        <f t="shared" si="1362"/>
        <v>0</v>
      </c>
      <c r="CH734" s="83">
        <f t="shared" si="1417"/>
        <v>2.9376016293870619</v>
      </c>
      <c r="CI734" s="83">
        <f t="shared" si="1363"/>
        <v>2.9376016293870619</v>
      </c>
      <c r="CJ734" s="143">
        <f t="shared" si="1364"/>
        <v>0.02</v>
      </c>
      <c r="CK734" s="83">
        <f t="shared" si="1418"/>
        <v>1.6772910799758796E-2</v>
      </c>
      <c r="CL734" s="84">
        <f t="shared" si="1419"/>
        <v>979.48251036563227</v>
      </c>
      <c r="CM734" s="83">
        <f t="shared" si="1365"/>
        <v>0</v>
      </c>
      <c r="CN734" s="83">
        <f t="shared" si="1420"/>
        <v>2.8744534627045208</v>
      </c>
      <c r="CO734" s="83">
        <f t="shared" si="1366"/>
        <v>2.8744534627045208</v>
      </c>
      <c r="CP734" s="143">
        <f t="shared" si="1367"/>
        <v>0.02</v>
      </c>
      <c r="CQ734" s="83">
        <f t="shared" si="1421"/>
        <v>1.6932564504284094E-2</v>
      </c>
      <c r="CR734" s="84">
        <f t="shared" si="1422"/>
        <v>969.18979308724624</v>
      </c>
      <c r="CS734" s="83">
        <f t="shared" si="1368"/>
        <v>0</v>
      </c>
      <c r="CT734" s="83">
        <f t="shared" si="1423"/>
        <v>2.8656688753899373</v>
      </c>
      <c r="CU734" s="83">
        <f t="shared" si="1369"/>
        <v>2.8656688753899373</v>
      </c>
      <c r="CV734" s="143">
        <f t="shared" si="1370"/>
        <v>0.02</v>
      </c>
      <c r="CW734" s="83">
        <f t="shared" si="1424"/>
        <v>1.6960526987184157E-2</v>
      </c>
      <c r="CX734" s="84">
        <f t="shared" si="1425"/>
        <v>968.29847606995668</v>
      </c>
      <c r="CY734" s="83">
        <f t="shared" si="1371"/>
        <v>0</v>
      </c>
      <c r="CZ734" s="83">
        <f t="shared" si="1426"/>
        <v>2.8649270636317925</v>
      </c>
      <c r="DA734" s="83">
        <f t="shared" si="1372"/>
        <v>2.8649270636317925</v>
      </c>
      <c r="DB734" s="143">
        <f t="shared" si="1373"/>
        <v>0.02</v>
      </c>
      <c r="DC734" s="83">
        <f t="shared" si="1427"/>
        <v>1.696144676732609E-2</v>
      </c>
      <c r="DD734" s="84">
        <f t="shared" si="1428"/>
        <v>968.26691391722625</v>
      </c>
      <c r="DE734" s="86">
        <f t="shared" si="1374"/>
        <v>3822.2488460598943</v>
      </c>
      <c r="DF734" s="86">
        <f t="shared" si="1375"/>
        <v>1528.8995384239577</v>
      </c>
      <c r="DG734" s="86">
        <f t="shared" si="1376"/>
        <v>955.56221151497357</v>
      </c>
      <c r="DH734" s="86">
        <f t="shared" si="1377"/>
        <v>0.12446438801343301</v>
      </c>
      <c r="DI734" s="86">
        <f t="shared" si="1378"/>
        <v>0.15311427341814252</v>
      </c>
      <c r="DJ734" s="86">
        <f t="shared" si="1379"/>
        <v>3.4571606921965961</v>
      </c>
      <c r="DK734" s="86">
        <f t="shared" si="1380"/>
        <v>-766.35908481867011</v>
      </c>
      <c r="DL734" s="86">
        <f t="shared" si="1438"/>
        <v>-766.35908481867011</v>
      </c>
      <c r="DM734" s="86">
        <f t="shared" si="1381"/>
        <v>-766.35908481867011</v>
      </c>
      <c r="DN734" s="85">
        <f t="shared" si="1382"/>
        <v>0</v>
      </c>
      <c r="DO734" s="85">
        <f t="shared" si="1429"/>
        <v>0</v>
      </c>
      <c r="DP734" s="85">
        <f t="shared" si="1383"/>
        <v>0</v>
      </c>
      <c r="DQ734" s="85">
        <f t="shared" si="1430"/>
        <v>0</v>
      </c>
      <c r="DR734" s="85">
        <f t="shared" si="1384"/>
        <v>0</v>
      </c>
      <c r="DS734" s="85">
        <f t="shared" si="1431"/>
        <v>0</v>
      </c>
      <c r="DT734" s="81"/>
      <c r="DU734" s="81"/>
      <c r="DV734" s="81">
        <f t="shared" si="1432"/>
        <v>0</v>
      </c>
      <c r="DW734" s="100"/>
    </row>
    <row r="735" spans="1:127" x14ac:dyDescent="0.2">
      <c r="A735" s="59">
        <f t="shared" si="1385"/>
        <v>97.333333333332661</v>
      </c>
      <c r="B735" s="44">
        <f t="shared" si="1386"/>
        <v>97333.333333332659</v>
      </c>
      <c r="C735" s="52">
        <f t="shared" si="1320"/>
        <v>133.33333333333334</v>
      </c>
      <c r="D735" s="50">
        <f t="shared" si="1321"/>
        <v>4</v>
      </c>
      <c r="E735" s="44">
        <f t="shared" si="1322"/>
        <v>4.13</v>
      </c>
      <c r="F735" s="47">
        <f t="shared" si="1323"/>
        <v>0.02</v>
      </c>
      <c r="G735" s="52">
        <f t="shared" si="1387"/>
        <v>2.390222509562211E-2</v>
      </c>
      <c r="H735" s="57">
        <f t="shared" si="1388"/>
        <v>848.19851248653913</v>
      </c>
      <c r="I735" s="52">
        <f t="shared" si="1389"/>
        <v>0</v>
      </c>
      <c r="J735" s="54">
        <f t="shared" si="1390"/>
        <v>2937.5824732611832</v>
      </c>
      <c r="K735" s="46">
        <f t="shared" si="1433"/>
        <v>2937.5824732611832</v>
      </c>
      <c r="L735" s="80">
        <f t="shared" si="1324"/>
        <v>0</v>
      </c>
      <c r="M735" s="142">
        <f t="shared" si="1325"/>
        <v>0</v>
      </c>
      <c r="N735" s="60">
        <f t="shared" si="1326"/>
        <v>4.13</v>
      </c>
      <c r="O735" s="53">
        <f t="shared" si="1327"/>
        <v>0</v>
      </c>
      <c r="P735" s="58">
        <f t="shared" si="1391"/>
        <v>2.8480279886232363</v>
      </c>
      <c r="Q735" s="49">
        <f t="shared" si="1328"/>
        <v>2.8480279886232363</v>
      </c>
      <c r="R735" s="143">
        <f t="shared" si="1329"/>
        <v>0.02</v>
      </c>
      <c r="S735" s="51">
        <f t="shared" si="1392"/>
        <v>1.8462035596553749E-2</v>
      </c>
      <c r="T735" s="57">
        <f t="shared" si="1393"/>
        <v>876.46501295593157</v>
      </c>
      <c r="U735" s="53">
        <f t="shared" si="1330"/>
        <v>0</v>
      </c>
      <c r="V735" s="58">
        <f t="shared" si="1394"/>
        <v>2.8594353602352225</v>
      </c>
      <c r="W735" s="49">
        <f t="shared" si="1331"/>
        <v>2.8594353602352225</v>
      </c>
      <c r="X735" s="143">
        <f t="shared" si="1332"/>
        <v>0.02</v>
      </c>
      <c r="Y735" s="51">
        <f t="shared" si="1395"/>
        <v>1.7867213815297996E-2</v>
      </c>
      <c r="Z735" s="57">
        <f t="shared" si="1396"/>
        <v>856.91302773079656</v>
      </c>
      <c r="AA735" s="53">
        <f t="shared" si="1333"/>
        <v>0</v>
      </c>
      <c r="AB735" s="58">
        <f t="shared" si="1397"/>
        <v>2.8512164225476582</v>
      </c>
      <c r="AC735" s="49">
        <f t="shared" si="1334"/>
        <v>2.8512164225476582</v>
      </c>
      <c r="AD735" s="143">
        <f t="shared" si="1335"/>
        <v>0.02</v>
      </c>
      <c r="AE735" s="49">
        <f t="shared" si="1434"/>
        <v>1.7814523966448996E-2</v>
      </c>
      <c r="AF735" s="57">
        <f t="shared" si="1398"/>
        <v>853.73471726188882</v>
      </c>
      <c r="AG735" s="53">
        <f t="shared" si="1336"/>
        <v>0</v>
      </c>
      <c r="AH735" s="58">
        <f t="shared" si="1399"/>
        <v>2.8500195836246136</v>
      </c>
      <c r="AI735" s="49">
        <f t="shared" si="1337"/>
        <v>2.8500195836246136</v>
      </c>
      <c r="AJ735" s="143">
        <f t="shared" si="1338"/>
        <v>0.02</v>
      </c>
      <c r="AK735" s="51">
        <f t="shared" si="1400"/>
        <v>1.7815082291310399E-2</v>
      </c>
      <c r="AL735" s="57">
        <f t="shared" si="1401"/>
        <v>853.42843722203395</v>
      </c>
      <c r="AM735" s="53">
        <f t="shared" si="1339"/>
        <v>0</v>
      </c>
      <c r="AN735" s="58">
        <f t="shared" si="1402"/>
        <v>2.8499063091167178</v>
      </c>
      <c r="AO735" s="49">
        <f t="shared" si="1340"/>
        <v>2.8499063091167178</v>
      </c>
      <c r="AP735" s="143">
        <f t="shared" si="1341"/>
        <v>0.02</v>
      </c>
      <c r="AQ735" s="51">
        <f t="shared" si="1403"/>
        <v>1.7815377941042595E-2</v>
      </c>
      <c r="AR735" s="57">
        <f t="shared" si="1404"/>
        <v>853.40240757813604</v>
      </c>
      <c r="AS735" s="44">
        <f t="shared" si="1342"/>
        <v>5287.6484518701291</v>
      </c>
      <c r="AT735" s="44">
        <f t="shared" si="1343"/>
        <v>2115.0593807480518</v>
      </c>
      <c r="AU735" s="44">
        <f t="shared" si="1344"/>
        <v>1321.9121129675323</v>
      </c>
      <c r="AV735" s="47">
        <f t="shared" si="1345"/>
        <v>0.62461455601785953</v>
      </c>
      <c r="AW735" s="47">
        <f t="shared" si="1346"/>
        <v>2.2629256779358164</v>
      </c>
      <c r="AX735" s="86">
        <f t="shared" si="1347"/>
        <v>18.544752588937012</v>
      </c>
      <c r="AY735" s="86">
        <f t="shared" si="1348"/>
        <v>0</v>
      </c>
      <c r="AZ735" s="10">
        <f t="shared" si="1405"/>
        <v>0</v>
      </c>
      <c r="BA735" s="44">
        <f t="shared" si="1349"/>
        <v>0</v>
      </c>
      <c r="BB735" s="9">
        <f t="shared" si="1350"/>
        <v>0</v>
      </c>
      <c r="BC735" s="45">
        <f t="shared" si="1439"/>
        <v>0</v>
      </c>
      <c r="BD735" s="9">
        <f t="shared" si="1351"/>
        <v>0</v>
      </c>
      <c r="BE735" s="45">
        <f t="shared" si="1435"/>
        <v>0</v>
      </c>
      <c r="BF735" s="9">
        <f t="shared" si="1352"/>
        <v>0</v>
      </c>
      <c r="BG735" s="45">
        <f t="shared" si="1436"/>
        <v>0</v>
      </c>
      <c r="BH735" s="58"/>
      <c r="BI735" s="58"/>
      <c r="BJ735" s="58">
        <f t="shared" si="1406"/>
        <v>0</v>
      </c>
      <c r="BK735" s="97"/>
      <c r="BL735" s="44"/>
      <c r="BM735" s="82">
        <f t="shared" si="1407"/>
        <v>73</v>
      </c>
      <c r="BN735" s="86">
        <f t="shared" si="1408"/>
        <v>73000</v>
      </c>
      <c r="BO735" s="86">
        <f t="shared" si="1409"/>
        <v>100</v>
      </c>
      <c r="BP735" s="84">
        <f t="shared" si="1353"/>
        <v>4</v>
      </c>
      <c r="BQ735" s="84">
        <f t="shared" si="1354"/>
        <v>4.13</v>
      </c>
      <c r="BR735" s="84">
        <f t="shared" si="1355"/>
        <v>0.02</v>
      </c>
      <c r="BS735" s="84">
        <f t="shared" si="1410"/>
        <v>3.178594307493763E-2</v>
      </c>
      <c r="BT735" s="84">
        <f t="shared" si="1411"/>
        <v>1074.5155090396599</v>
      </c>
      <c r="BU735" s="84">
        <f t="shared" si="1412"/>
        <v>0</v>
      </c>
      <c r="BV735" s="83">
        <f t="shared" si="1413"/>
        <v>2126.7088811443859</v>
      </c>
      <c r="BW735" s="81">
        <f t="shared" si="1437"/>
        <v>2126.7088811443859</v>
      </c>
      <c r="BX735" s="83">
        <f t="shared" si="1356"/>
        <v>0</v>
      </c>
      <c r="BY735" s="141">
        <f t="shared" si="1357"/>
        <v>0</v>
      </c>
      <c r="BZ735" s="83">
        <f t="shared" si="1358"/>
        <v>4.13</v>
      </c>
      <c r="CA735" s="83">
        <f t="shared" si="1359"/>
        <v>0</v>
      </c>
      <c r="CB735" s="83">
        <f t="shared" si="1414"/>
        <v>2.9747914383044565</v>
      </c>
      <c r="CC735" s="83">
        <f t="shared" si="1360"/>
        <v>2.9747914383044565</v>
      </c>
      <c r="CD735" s="143">
        <f t="shared" si="1361"/>
        <v>0.02</v>
      </c>
      <c r="CE735" s="83">
        <f t="shared" si="1415"/>
        <v>1.757852321357007E-2</v>
      </c>
      <c r="CF735" s="84">
        <f t="shared" si="1416"/>
        <v>1043.6213057051323</v>
      </c>
      <c r="CG735" s="83">
        <f t="shared" si="1362"/>
        <v>0</v>
      </c>
      <c r="CH735" s="83">
        <f t="shared" si="1417"/>
        <v>2.9384647970671711</v>
      </c>
      <c r="CI735" s="83">
        <f t="shared" si="1363"/>
        <v>2.9384647970671711</v>
      </c>
      <c r="CJ735" s="143">
        <f t="shared" si="1364"/>
        <v>0.02</v>
      </c>
      <c r="CK735" s="83">
        <f t="shared" si="1418"/>
        <v>1.6770910799758797E-2</v>
      </c>
      <c r="CL735" s="84">
        <f t="shared" si="1419"/>
        <v>980.05344927824649</v>
      </c>
      <c r="CM735" s="83">
        <f t="shared" si="1365"/>
        <v>0</v>
      </c>
      <c r="CN735" s="83">
        <f t="shared" si="1420"/>
        <v>2.8751611544912321</v>
      </c>
      <c r="CO735" s="83">
        <f t="shared" si="1366"/>
        <v>2.8751611544912321</v>
      </c>
      <c r="CP735" s="143">
        <f t="shared" si="1367"/>
        <v>0.02</v>
      </c>
      <c r="CQ735" s="83">
        <f t="shared" si="1421"/>
        <v>1.6930564504284096E-2</v>
      </c>
      <c r="CR735" s="84">
        <f t="shared" si="1422"/>
        <v>969.77882904569776</v>
      </c>
      <c r="CS735" s="83">
        <f t="shared" si="1368"/>
        <v>0</v>
      </c>
      <c r="CT735" s="83">
        <f t="shared" si="1423"/>
        <v>2.8663702677844438</v>
      </c>
      <c r="CU735" s="83">
        <f t="shared" si="1369"/>
        <v>2.8663702677844438</v>
      </c>
      <c r="CV735" s="143">
        <f t="shared" si="1370"/>
        <v>0.02</v>
      </c>
      <c r="CW735" s="83">
        <f t="shared" si="1424"/>
        <v>1.6958526987184159E-2</v>
      </c>
      <c r="CX735" s="84">
        <f t="shared" si="1425"/>
        <v>968.89029346842972</v>
      </c>
      <c r="CY735" s="83">
        <f t="shared" si="1371"/>
        <v>0</v>
      </c>
      <c r="CZ735" s="83">
        <f t="shared" si="1426"/>
        <v>2.8656288561106775</v>
      </c>
      <c r="DA735" s="83">
        <f t="shared" si="1372"/>
        <v>2.8656288561106775</v>
      </c>
      <c r="DB735" s="143">
        <f t="shared" si="1373"/>
        <v>0.02</v>
      </c>
      <c r="DC735" s="83">
        <f t="shared" si="1427"/>
        <v>1.6959446767326091E-2</v>
      </c>
      <c r="DD735" s="84">
        <f t="shared" si="1428"/>
        <v>968.85891665902818</v>
      </c>
      <c r="DE735" s="86">
        <f t="shared" si="1374"/>
        <v>3828.0759860598946</v>
      </c>
      <c r="DF735" s="86">
        <f t="shared" si="1375"/>
        <v>1531.2303944239579</v>
      </c>
      <c r="DG735" s="86">
        <f t="shared" si="1376"/>
        <v>957.01899651497365</v>
      </c>
      <c r="DH735" s="86">
        <f t="shared" si="1377"/>
        <v>0.12418148401499823</v>
      </c>
      <c r="DI735" s="86">
        <f t="shared" si="1378"/>
        <v>0.15247561342322097</v>
      </c>
      <c r="DJ735" s="86">
        <f t="shared" si="1379"/>
        <v>3.4301200748306471</v>
      </c>
      <c r="DK735" s="86">
        <f t="shared" si="1380"/>
        <v>-768.56854355730979</v>
      </c>
      <c r="DL735" s="86">
        <f t="shared" si="1438"/>
        <v>-768.56854355730979</v>
      </c>
      <c r="DM735" s="86">
        <f t="shared" si="1381"/>
        <v>-768.56854355730979</v>
      </c>
      <c r="DN735" s="85">
        <f t="shared" si="1382"/>
        <v>0</v>
      </c>
      <c r="DO735" s="85">
        <f t="shared" si="1429"/>
        <v>0</v>
      </c>
      <c r="DP735" s="85">
        <f t="shared" si="1383"/>
        <v>0</v>
      </c>
      <c r="DQ735" s="85">
        <f t="shared" si="1430"/>
        <v>0</v>
      </c>
      <c r="DR735" s="85">
        <f t="shared" si="1384"/>
        <v>0</v>
      </c>
      <c r="DS735" s="85">
        <f t="shared" si="1431"/>
        <v>0</v>
      </c>
      <c r="DT735" s="81"/>
      <c r="DU735" s="81"/>
      <c r="DV735" s="81">
        <f t="shared" si="1432"/>
        <v>0</v>
      </c>
      <c r="DW735" s="100"/>
    </row>
    <row r="736" spans="1:127" x14ac:dyDescent="0.2">
      <c r="A736" s="59">
        <f t="shared" si="1385"/>
        <v>97.466666666665986</v>
      </c>
      <c r="B736" s="44">
        <f t="shared" si="1386"/>
        <v>97466.666666665988</v>
      </c>
      <c r="C736" s="52">
        <f t="shared" si="1320"/>
        <v>133.33333333333334</v>
      </c>
      <c r="D736" s="50">
        <f t="shared" si="1321"/>
        <v>4</v>
      </c>
      <c r="E736" s="44">
        <f t="shared" si="1322"/>
        <v>4.13</v>
      </c>
      <c r="F736" s="47">
        <f t="shared" si="1323"/>
        <v>0.02</v>
      </c>
      <c r="G736" s="52">
        <f t="shared" si="1387"/>
        <v>2.3899558428955442E-2</v>
      </c>
      <c r="H736" s="57">
        <f t="shared" si="1388"/>
        <v>848.97013126821105</v>
      </c>
      <c r="I736" s="52">
        <f t="shared" si="1389"/>
        <v>0</v>
      </c>
      <c r="J736" s="54">
        <f t="shared" si="1390"/>
        <v>2941.8988732611833</v>
      </c>
      <c r="K736" s="46">
        <f t="shared" si="1433"/>
        <v>2941.8988732611833</v>
      </c>
      <c r="L736" s="80">
        <f t="shared" si="1324"/>
        <v>0</v>
      </c>
      <c r="M736" s="142">
        <f t="shared" si="1325"/>
        <v>0</v>
      </c>
      <c r="N736" s="60">
        <f t="shared" si="1326"/>
        <v>4.13</v>
      </c>
      <c r="O736" s="53">
        <f t="shared" si="1327"/>
        <v>0</v>
      </c>
      <c r="P736" s="58">
        <f t="shared" si="1391"/>
        <v>2.8485924633932034</v>
      </c>
      <c r="Q736" s="49">
        <f t="shared" si="1328"/>
        <v>2.8485924633932034</v>
      </c>
      <c r="R736" s="143">
        <f t="shared" si="1329"/>
        <v>0.02</v>
      </c>
      <c r="S736" s="51">
        <f t="shared" si="1392"/>
        <v>1.8459368929887081E-2</v>
      </c>
      <c r="T736" s="57">
        <f t="shared" si="1393"/>
        <v>877.32926954970867</v>
      </c>
      <c r="U736" s="53">
        <f t="shared" si="1330"/>
        <v>0</v>
      </c>
      <c r="V736" s="58">
        <f t="shared" si="1394"/>
        <v>2.8601229594929176</v>
      </c>
      <c r="W736" s="49">
        <f t="shared" si="1331"/>
        <v>2.8601229594929176</v>
      </c>
      <c r="X736" s="143">
        <f t="shared" si="1332"/>
        <v>0.02</v>
      </c>
      <c r="Y736" s="51">
        <f t="shared" si="1395"/>
        <v>1.7864547148631327E-2</v>
      </c>
      <c r="Z736" s="57">
        <f t="shared" si="1396"/>
        <v>857.7461003823845</v>
      </c>
      <c r="AA736" s="53">
        <f t="shared" si="1333"/>
        <v>0</v>
      </c>
      <c r="AB736" s="58">
        <f t="shared" si="1397"/>
        <v>2.8518294267841773</v>
      </c>
      <c r="AC736" s="49">
        <f t="shared" si="1334"/>
        <v>2.8518294267841773</v>
      </c>
      <c r="AD736" s="143">
        <f t="shared" si="1335"/>
        <v>0.02</v>
      </c>
      <c r="AE736" s="49">
        <f t="shared" si="1434"/>
        <v>1.7811857299782328E-2</v>
      </c>
      <c r="AF736" s="57">
        <f t="shared" si="1398"/>
        <v>854.56772736439564</v>
      </c>
      <c r="AG736" s="53">
        <f t="shared" si="1336"/>
        <v>0</v>
      </c>
      <c r="AH736" s="58">
        <f t="shared" si="1399"/>
        <v>2.8506227594919524</v>
      </c>
      <c r="AI736" s="49">
        <f t="shared" si="1337"/>
        <v>2.8506227594919524</v>
      </c>
      <c r="AJ736" s="143">
        <f t="shared" si="1338"/>
        <v>0.02</v>
      </c>
      <c r="AK736" s="51">
        <f t="shared" si="1400"/>
        <v>1.7812415624643731E-2</v>
      </c>
      <c r="AL736" s="57">
        <f t="shared" si="1401"/>
        <v>854.26182325958166</v>
      </c>
      <c r="AM736" s="53">
        <f t="shared" si="1339"/>
        <v>0</v>
      </c>
      <c r="AN736" s="58">
        <f t="shared" si="1402"/>
        <v>2.8505086798911154</v>
      </c>
      <c r="AO736" s="49">
        <f t="shared" si="1340"/>
        <v>2.8505086798911154</v>
      </c>
      <c r="AP736" s="143">
        <f t="shared" si="1341"/>
        <v>0.02</v>
      </c>
      <c r="AQ736" s="51">
        <f t="shared" si="1403"/>
        <v>1.7812711274375927E-2</v>
      </c>
      <c r="AR736" s="57">
        <f t="shared" si="1404"/>
        <v>854.23584057208973</v>
      </c>
      <c r="AS736" s="44">
        <f t="shared" si="1342"/>
        <v>5295.4179718701298</v>
      </c>
      <c r="AT736" s="44">
        <f t="shared" si="1343"/>
        <v>2118.1671887480516</v>
      </c>
      <c r="AU736" s="44">
        <f t="shared" si="1344"/>
        <v>1323.8544929675325</v>
      </c>
      <c r="AV736" s="47">
        <f t="shared" si="1345"/>
        <v>0.6218414057463888</v>
      </c>
      <c r="AW736" s="47">
        <f t="shared" si="1346"/>
        <v>2.2440764256993342</v>
      </c>
      <c r="AX736" s="86">
        <f t="shared" si="1347"/>
        <v>18.297530588681504</v>
      </c>
      <c r="AY736" s="86">
        <f t="shared" si="1348"/>
        <v>0</v>
      </c>
      <c r="AZ736" s="10">
        <f t="shared" si="1405"/>
        <v>0</v>
      </c>
      <c r="BA736" s="44">
        <f t="shared" si="1349"/>
        <v>0</v>
      </c>
      <c r="BB736" s="9">
        <f t="shared" si="1350"/>
        <v>0</v>
      </c>
      <c r="BC736" s="45">
        <f t="shared" si="1439"/>
        <v>0</v>
      </c>
      <c r="BD736" s="9">
        <f t="shared" si="1351"/>
        <v>0</v>
      </c>
      <c r="BE736" s="45">
        <f t="shared" si="1435"/>
        <v>0</v>
      </c>
      <c r="BF736" s="9">
        <f t="shared" si="1352"/>
        <v>0</v>
      </c>
      <c r="BG736" s="45">
        <f t="shared" si="1436"/>
        <v>0</v>
      </c>
      <c r="BH736" s="58"/>
      <c r="BI736" s="58"/>
      <c r="BJ736" s="58">
        <f t="shared" si="1406"/>
        <v>0</v>
      </c>
      <c r="BK736" s="97"/>
      <c r="BL736" s="44"/>
      <c r="BM736" s="82">
        <f t="shared" si="1407"/>
        <v>73.100000000000009</v>
      </c>
      <c r="BN736" s="86">
        <f t="shared" si="1408"/>
        <v>73100</v>
      </c>
      <c r="BO736" s="86">
        <f t="shared" si="1409"/>
        <v>100</v>
      </c>
      <c r="BP736" s="84">
        <f t="shared" si="1353"/>
        <v>4</v>
      </c>
      <c r="BQ736" s="84">
        <f t="shared" si="1354"/>
        <v>4.13</v>
      </c>
      <c r="BR736" s="84">
        <f t="shared" si="1355"/>
        <v>0.02</v>
      </c>
      <c r="BS736" s="84">
        <f t="shared" si="1410"/>
        <v>3.1783943074937628E-2</v>
      </c>
      <c r="BT736" s="84">
        <f t="shared" si="1411"/>
        <v>1075.2851202521283</v>
      </c>
      <c r="BU736" s="84">
        <f t="shared" si="1412"/>
        <v>0</v>
      </c>
      <c r="BV736" s="83">
        <f t="shared" si="1413"/>
        <v>2129.9461811443862</v>
      </c>
      <c r="BW736" s="81">
        <f t="shared" si="1437"/>
        <v>2129.9461811443862</v>
      </c>
      <c r="BX736" s="83">
        <f t="shared" si="1356"/>
        <v>0</v>
      </c>
      <c r="BY736" s="141">
        <f t="shared" si="1357"/>
        <v>0</v>
      </c>
      <c r="BZ736" s="83">
        <f t="shared" si="1358"/>
        <v>4.13</v>
      </c>
      <c r="CA736" s="83">
        <f t="shared" si="1359"/>
        <v>0</v>
      </c>
      <c r="CB736" s="83">
        <f t="shared" si="1414"/>
        <v>2.9759441391770665</v>
      </c>
      <c r="CC736" s="83">
        <f t="shared" si="1360"/>
        <v>2.9759441391770665</v>
      </c>
      <c r="CD736" s="143">
        <f t="shared" si="1361"/>
        <v>0.02</v>
      </c>
      <c r="CE736" s="83">
        <f t="shared" si="1415"/>
        <v>1.7576523213570071E-2</v>
      </c>
      <c r="CF736" s="84">
        <f t="shared" si="1416"/>
        <v>1044.2121882452402</v>
      </c>
      <c r="CG736" s="83">
        <f t="shared" si="1362"/>
        <v>0</v>
      </c>
      <c r="CH736" s="83">
        <f t="shared" si="1417"/>
        <v>2.9393288755786022</v>
      </c>
      <c r="CI736" s="83">
        <f t="shared" si="1363"/>
        <v>2.9393288755786022</v>
      </c>
      <c r="CJ736" s="143">
        <f t="shared" si="1364"/>
        <v>0.02</v>
      </c>
      <c r="CK736" s="83">
        <f t="shared" si="1418"/>
        <v>1.6768910799758799E-2</v>
      </c>
      <c r="CL736" s="84">
        <f t="shared" si="1419"/>
        <v>980.62415241603787</v>
      </c>
      <c r="CM736" s="83">
        <f t="shared" si="1365"/>
        <v>0</v>
      </c>
      <c r="CN736" s="83">
        <f t="shared" si="1420"/>
        <v>2.8758697812176237</v>
      </c>
      <c r="CO736" s="83">
        <f t="shared" si="1366"/>
        <v>2.8758697812176237</v>
      </c>
      <c r="CP736" s="143">
        <f t="shared" si="1367"/>
        <v>0.02</v>
      </c>
      <c r="CQ736" s="83">
        <f t="shared" si="1421"/>
        <v>1.6928564504284097E-2</v>
      </c>
      <c r="CR736" s="84">
        <f t="shared" si="1422"/>
        <v>970.36765045759807</v>
      </c>
      <c r="CS736" s="83">
        <f t="shared" si="1368"/>
        <v>0</v>
      </c>
      <c r="CT736" s="83">
        <f t="shared" si="1423"/>
        <v>2.8670726970478322</v>
      </c>
      <c r="CU736" s="83">
        <f t="shared" si="1369"/>
        <v>2.8670726970478322</v>
      </c>
      <c r="CV736" s="143">
        <f t="shared" si="1370"/>
        <v>0.02</v>
      </c>
      <c r="CW736" s="83">
        <f t="shared" si="1424"/>
        <v>1.695652698718416E-2</v>
      </c>
      <c r="CX736" s="84">
        <f t="shared" si="1425"/>
        <v>969.48189627626562</v>
      </c>
      <c r="CY736" s="83">
        <f t="shared" si="1371"/>
        <v>0</v>
      </c>
      <c r="CZ736" s="83">
        <f t="shared" si="1426"/>
        <v>2.866331697994601</v>
      </c>
      <c r="DA736" s="83">
        <f t="shared" si="1372"/>
        <v>2.866331697994601</v>
      </c>
      <c r="DB736" s="143">
        <f t="shared" si="1373"/>
        <v>0.02</v>
      </c>
      <c r="DC736" s="83">
        <f t="shared" si="1427"/>
        <v>1.6957446767326093E-2</v>
      </c>
      <c r="DD736" s="84">
        <f t="shared" si="1428"/>
        <v>969.45070462665569</v>
      </c>
      <c r="DE736" s="86">
        <f t="shared" si="1374"/>
        <v>3833.9031260598949</v>
      </c>
      <c r="DF736" s="86">
        <f t="shared" si="1375"/>
        <v>1533.5612504239577</v>
      </c>
      <c r="DG736" s="86">
        <f t="shared" si="1376"/>
        <v>958.47578151497373</v>
      </c>
      <c r="DH736" s="86">
        <f t="shared" si="1377"/>
        <v>0.12389959386674065</v>
      </c>
      <c r="DI736" s="86">
        <f t="shared" si="1378"/>
        <v>0.15184045210285679</v>
      </c>
      <c r="DJ736" s="86">
        <f t="shared" si="1379"/>
        <v>3.4033261074351606</v>
      </c>
      <c r="DK736" s="86">
        <f t="shared" si="1380"/>
        <v>-770.77667443788675</v>
      </c>
      <c r="DL736" s="86">
        <f t="shared" si="1438"/>
        <v>-770.77667443788675</v>
      </c>
      <c r="DM736" s="86">
        <f t="shared" si="1381"/>
        <v>-770.77667443788675</v>
      </c>
      <c r="DN736" s="85">
        <f t="shared" si="1382"/>
        <v>0</v>
      </c>
      <c r="DO736" s="85">
        <f t="shared" si="1429"/>
        <v>0</v>
      </c>
      <c r="DP736" s="85">
        <f t="shared" si="1383"/>
        <v>0</v>
      </c>
      <c r="DQ736" s="85">
        <f t="shared" si="1430"/>
        <v>0</v>
      </c>
      <c r="DR736" s="85">
        <f t="shared" si="1384"/>
        <v>0</v>
      </c>
      <c r="DS736" s="85">
        <f t="shared" si="1431"/>
        <v>0</v>
      </c>
      <c r="DT736" s="81"/>
      <c r="DU736" s="81"/>
      <c r="DV736" s="81">
        <f t="shared" si="1432"/>
        <v>0</v>
      </c>
      <c r="DW736" s="100"/>
    </row>
    <row r="737" spans="1:127" x14ac:dyDescent="0.2">
      <c r="A737" s="59">
        <f t="shared" si="1385"/>
        <v>97.599999999999312</v>
      </c>
      <c r="B737" s="44">
        <f t="shared" si="1386"/>
        <v>97599.999999999316</v>
      </c>
      <c r="C737" s="52">
        <f t="shared" si="1320"/>
        <v>133.33333333333334</v>
      </c>
      <c r="D737" s="50">
        <f t="shared" si="1321"/>
        <v>4</v>
      </c>
      <c r="E737" s="44">
        <f t="shared" si="1322"/>
        <v>4.13</v>
      </c>
      <c r="F737" s="47">
        <f t="shared" si="1323"/>
        <v>0.02</v>
      </c>
      <c r="G737" s="52">
        <f t="shared" si="1387"/>
        <v>2.3896891762288774E-2</v>
      </c>
      <c r="H737" s="57">
        <f t="shared" si="1388"/>
        <v>849.7416639589494</v>
      </c>
      <c r="I737" s="52">
        <f t="shared" si="1389"/>
        <v>0</v>
      </c>
      <c r="J737" s="54">
        <f t="shared" si="1390"/>
        <v>2946.215273261183</v>
      </c>
      <c r="K737" s="46">
        <f t="shared" si="1433"/>
        <v>2946.215273261183</v>
      </c>
      <c r="L737" s="80">
        <f t="shared" si="1324"/>
        <v>0</v>
      </c>
      <c r="M737" s="142">
        <f t="shared" si="1325"/>
        <v>0</v>
      </c>
      <c r="N737" s="60">
        <f t="shared" si="1326"/>
        <v>4.13</v>
      </c>
      <c r="O737" s="53">
        <f t="shared" si="1327"/>
        <v>0</v>
      </c>
      <c r="P737" s="58">
        <f t="shared" si="1391"/>
        <v>2.849159006535297</v>
      </c>
      <c r="Q737" s="49">
        <f t="shared" si="1328"/>
        <v>2.849159006535297</v>
      </c>
      <c r="R737" s="143">
        <f t="shared" si="1329"/>
        <v>0.02</v>
      </c>
      <c r="S737" s="51">
        <f t="shared" si="1392"/>
        <v>1.8456702263220413E-2</v>
      </c>
      <c r="T737" s="57">
        <f t="shared" si="1393"/>
        <v>878.19323006512138</v>
      </c>
      <c r="U737" s="53">
        <f t="shared" si="1330"/>
        <v>0</v>
      </c>
      <c r="V737" s="58">
        <f t="shared" si="1394"/>
        <v>2.8608130739836426</v>
      </c>
      <c r="W737" s="49">
        <f t="shared" si="1331"/>
        <v>2.8608130739836426</v>
      </c>
      <c r="X737" s="143">
        <f t="shared" si="1332"/>
        <v>0.02</v>
      </c>
      <c r="Y737" s="51">
        <f t="shared" si="1395"/>
        <v>1.7861880481964659E-2</v>
      </c>
      <c r="Z737" s="57">
        <f t="shared" si="1396"/>
        <v>858.57884844104206</v>
      </c>
      <c r="AA737" s="53">
        <f t="shared" si="1333"/>
        <v>0</v>
      </c>
      <c r="AB737" s="58">
        <f t="shared" si="1397"/>
        <v>2.8524447661450103</v>
      </c>
      <c r="AC737" s="49">
        <f t="shared" si="1334"/>
        <v>2.8524447661450103</v>
      </c>
      <c r="AD737" s="143">
        <f t="shared" si="1335"/>
        <v>0.02</v>
      </c>
      <c r="AE737" s="49">
        <f t="shared" si="1434"/>
        <v>1.780919063311566E-2</v>
      </c>
      <c r="AF737" s="57">
        <f t="shared" si="1398"/>
        <v>855.40043373405319</v>
      </c>
      <c r="AG737" s="53">
        <f t="shared" si="1336"/>
        <v>0</v>
      </c>
      <c r="AH737" s="58">
        <f t="shared" si="1399"/>
        <v>2.8512282828197701</v>
      </c>
      <c r="AI737" s="49">
        <f t="shared" si="1337"/>
        <v>2.8512282828197701</v>
      </c>
      <c r="AJ737" s="143">
        <f t="shared" si="1338"/>
        <v>0.02</v>
      </c>
      <c r="AK737" s="51">
        <f t="shared" si="1400"/>
        <v>1.7809748957977063E-2</v>
      </c>
      <c r="AL737" s="57">
        <f t="shared" si="1401"/>
        <v>855.09490822821431</v>
      </c>
      <c r="AM737" s="53">
        <f t="shared" si="1339"/>
        <v>0</v>
      </c>
      <c r="AN737" s="58">
        <f t="shared" si="1402"/>
        <v>2.8511134018931092</v>
      </c>
      <c r="AO737" s="49">
        <f t="shared" si="1340"/>
        <v>2.8511134018931092</v>
      </c>
      <c r="AP737" s="143">
        <f t="shared" si="1341"/>
        <v>0.02</v>
      </c>
      <c r="AQ737" s="51">
        <f t="shared" si="1403"/>
        <v>1.7810044607709258E-2</v>
      </c>
      <c r="AR737" s="57">
        <f t="shared" si="1404"/>
        <v>855.06897271053663</v>
      </c>
      <c r="AS737" s="44">
        <f t="shared" si="1342"/>
        <v>5303.1874918701287</v>
      </c>
      <c r="AT737" s="44">
        <f t="shared" si="1343"/>
        <v>2121.2749967480518</v>
      </c>
      <c r="AU737" s="44">
        <f t="shared" si="1344"/>
        <v>1325.7968729675322</v>
      </c>
      <c r="AV737" s="47">
        <f t="shared" si="1345"/>
        <v>0.61908563028741126</v>
      </c>
      <c r="AW737" s="47">
        <f t="shared" si="1346"/>
        <v>2.2254183896909971</v>
      </c>
      <c r="AX737" s="86">
        <f t="shared" si="1347"/>
        <v>18.054049624707762</v>
      </c>
      <c r="AY737" s="86">
        <f t="shared" si="1348"/>
        <v>0</v>
      </c>
      <c r="AZ737" s="10">
        <f t="shared" si="1405"/>
        <v>0</v>
      </c>
      <c r="BA737" s="44">
        <f t="shared" si="1349"/>
        <v>0</v>
      </c>
      <c r="BB737" s="9">
        <f t="shared" si="1350"/>
        <v>0</v>
      </c>
      <c r="BC737" s="45">
        <f t="shared" si="1439"/>
        <v>0</v>
      </c>
      <c r="BD737" s="9">
        <f t="shared" si="1351"/>
        <v>0</v>
      </c>
      <c r="BE737" s="45">
        <f t="shared" si="1435"/>
        <v>0</v>
      </c>
      <c r="BF737" s="9">
        <f t="shared" si="1352"/>
        <v>0</v>
      </c>
      <c r="BG737" s="45">
        <f t="shared" si="1436"/>
        <v>0</v>
      </c>
      <c r="BH737" s="58"/>
      <c r="BI737" s="58"/>
      <c r="BJ737" s="58">
        <f t="shared" si="1406"/>
        <v>0</v>
      </c>
      <c r="BK737" s="97"/>
      <c r="BL737" s="44"/>
      <c r="BM737" s="82">
        <f t="shared" si="1407"/>
        <v>73.2</v>
      </c>
      <c r="BN737" s="86">
        <f t="shared" si="1408"/>
        <v>73200</v>
      </c>
      <c r="BO737" s="86">
        <f t="shared" si="1409"/>
        <v>100</v>
      </c>
      <c r="BP737" s="84">
        <f t="shared" si="1353"/>
        <v>4</v>
      </c>
      <c r="BQ737" s="84">
        <f t="shared" si="1354"/>
        <v>4.13</v>
      </c>
      <c r="BR737" s="84">
        <f t="shared" si="1355"/>
        <v>0.02</v>
      </c>
      <c r="BS737" s="84">
        <f t="shared" si="1410"/>
        <v>3.1781943074937626E-2</v>
      </c>
      <c r="BT737" s="84">
        <f t="shared" si="1411"/>
        <v>1076.0546830384465</v>
      </c>
      <c r="BU737" s="84">
        <f t="shared" si="1412"/>
        <v>0</v>
      </c>
      <c r="BV737" s="83">
        <f t="shared" si="1413"/>
        <v>2133.1834811443864</v>
      </c>
      <c r="BW737" s="81">
        <f t="shared" si="1437"/>
        <v>2133.1834811443864</v>
      </c>
      <c r="BX737" s="83">
        <f t="shared" si="1356"/>
        <v>0</v>
      </c>
      <c r="BY737" s="141">
        <f t="shared" si="1357"/>
        <v>0</v>
      </c>
      <c r="BZ737" s="83">
        <f t="shared" si="1358"/>
        <v>4.13</v>
      </c>
      <c r="CA737" s="83">
        <f t="shared" si="1359"/>
        <v>0</v>
      </c>
      <c r="CB737" s="83">
        <f t="shared" si="1414"/>
        <v>2.9770989352525143</v>
      </c>
      <c r="CC737" s="83">
        <f t="shared" si="1360"/>
        <v>2.9770989352525143</v>
      </c>
      <c r="CD737" s="143">
        <f t="shared" si="1361"/>
        <v>0.02</v>
      </c>
      <c r="CE737" s="83">
        <f t="shared" si="1415"/>
        <v>1.7574523213570073E-2</v>
      </c>
      <c r="CF737" s="84">
        <f t="shared" si="1416"/>
        <v>1044.8027747076067</v>
      </c>
      <c r="CG737" s="83">
        <f t="shared" si="1362"/>
        <v>0</v>
      </c>
      <c r="CH737" s="83">
        <f t="shared" si="1417"/>
        <v>2.9401938629714612</v>
      </c>
      <c r="CI737" s="83">
        <f t="shared" si="1363"/>
        <v>2.9401938629714612</v>
      </c>
      <c r="CJ737" s="143">
        <f t="shared" si="1364"/>
        <v>0.02</v>
      </c>
      <c r="CK737" s="83">
        <f t="shared" si="1418"/>
        <v>1.67669107997588E-2</v>
      </c>
      <c r="CL737" s="84">
        <f t="shared" si="1419"/>
        <v>981.19461974070759</v>
      </c>
      <c r="CM737" s="83">
        <f t="shared" si="1365"/>
        <v>0</v>
      </c>
      <c r="CN737" s="83">
        <f t="shared" si="1420"/>
        <v>2.8765793415041889</v>
      </c>
      <c r="CO737" s="83">
        <f t="shared" si="1366"/>
        <v>2.8765793415041889</v>
      </c>
      <c r="CP737" s="143">
        <f t="shared" si="1367"/>
        <v>0.02</v>
      </c>
      <c r="CQ737" s="83">
        <f t="shared" si="1421"/>
        <v>1.6926564504284099E-2</v>
      </c>
      <c r="CR737" s="84">
        <f t="shared" si="1422"/>
        <v>970.95625723718319</v>
      </c>
      <c r="CS737" s="83">
        <f t="shared" si="1368"/>
        <v>0</v>
      </c>
      <c r="CT737" s="83">
        <f t="shared" si="1423"/>
        <v>2.8677761618508515</v>
      </c>
      <c r="CU737" s="83">
        <f t="shared" si="1369"/>
        <v>2.8677761618508515</v>
      </c>
      <c r="CV737" s="143">
        <f t="shared" si="1370"/>
        <v>0.02</v>
      </c>
      <c r="CW737" s="83">
        <f t="shared" si="1424"/>
        <v>1.6954526987184162E-2</v>
      </c>
      <c r="CX737" s="84">
        <f t="shared" si="1425"/>
        <v>970.07328438458399</v>
      </c>
      <c r="CY737" s="83">
        <f t="shared" si="1371"/>
        <v>0</v>
      </c>
      <c r="CZ737" s="83">
        <f t="shared" si="1426"/>
        <v>2.8670355879286546</v>
      </c>
      <c r="DA737" s="83">
        <f t="shared" si="1372"/>
        <v>2.8670355879286546</v>
      </c>
      <c r="DB737" s="143">
        <f t="shared" si="1373"/>
        <v>0.02</v>
      </c>
      <c r="DC737" s="83">
        <f t="shared" si="1427"/>
        <v>1.6955446767326094E-2</v>
      </c>
      <c r="DD737" s="84">
        <f t="shared" si="1428"/>
        <v>970.04227770869602</v>
      </c>
      <c r="DE737" s="86">
        <f t="shared" si="1374"/>
        <v>3839.7302660598953</v>
      </c>
      <c r="DF737" s="86">
        <f t="shared" si="1375"/>
        <v>1535.892106423958</v>
      </c>
      <c r="DG737" s="86">
        <f t="shared" si="1376"/>
        <v>959.93256651497381</v>
      </c>
      <c r="DH737" s="86">
        <f t="shared" si="1377"/>
        <v>0.12361871296059296</v>
      </c>
      <c r="DI737" s="86">
        <f t="shared" si="1378"/>
        <v>0.15120876651794393</v>
      </c>
      <c r="DJ737" s="86">
        <f t="shared" si="1379"/>
        <v>3.3767762534950632</v>
      </c>
      <c r="DK737" s="86">
        <f t="shared" si="1380"/>
        <v>-772.98347799342127</v>
      </c>
      <c r="DL737" s="86">
        <f t="shared" si="1438"/>
        <v>-772.98347799342127</v>
      </c>
      <c r="DM737" s="86">
        <f t="shared" si="1381"/>
        <v>-772.98347799342127</v>
      </c>
      <c r="DN737" s="85">
        <f t="shared" si="1382"/>
        <v>0</v>
      </c>
      <c r="DO737" s="85">
        <f t="shared" si="1429"/>
        <v>0</v>
      </c>
      <c r="DP737" s="85">
        <f t="shared" si="1383"/>
        <v>0</v>
      </c>
      <c r="DQ737" s="85">
        <f t="shared" si="1430"/>
        <v>0</v>
      </c>
      <c r="DR737" s="85">
        <f t="shared" si="1384"/>
        <v>0</v>
      </c>
      <c r="DS737" s="85">
        <f t="shared" si="1431"/>
        <v>0</v>
      </c>
      <c r="DT737" s="81"/>
      <c r="DU737" s="81"/>
      <c r="DV737" s="81">
        <f t="shared" si="1432"/>
        <v>0</v>
      </c>
      <c r="DW737" s="100"/>
    </row>
    <row r="738" spans="1:127" x14ac:dyDescent="0.2">
      <c r="A738" s="59">
        <f t="shared" si="1385"/>
        <v>97.733333333332652</v>
      </c>
      <c r="B738" s="44">
        <f t="shared" si="1386"/>
        <v>97733.333333332645</v>
      </c>
      <c r="C738" s="52">
        <f t="shared" si="1320"/>
        <v>133.33333333333334</v>
      </c>
      <c r="D738" s="50">
        <f t="shared" si="1321"/>
        <v>4</v>
      </c>
      <c r="E738" s="44">
        <f t="shared" si="1322"/>
        <v>4.13</v>
      </c>
      <c r="F738" s="47">
        <f t="shared" si="1323"/>
        <v>0.02</v>
      </c>
      <c r="G738" s="52">
        <f t="shared" si="1387"/>
        <v>2.3894225095622106E-2</v>
      </c>
      <c r="H738" s="57">
        <f t="shared" si="1388"/>
        <v>850.51311055875431</v>
      </c>
      <c r="I738" s="52">
        <f t="shared" si="1389"/>
        <v>0</v>
      </c>
      <c r="J738" s="54">
        <f t="shared" si="1390"/>
        <v>2950.5316732611832</v>
      </c>
      <c r="K738" s="46">
        <f t="shared" si="1433"/>
        <v>2950.5316732611832</v>
      </c>
      <c r="L738" s="80">
        <f t="shared" si="1324"/>
        <v>0</v>
      </c>
      <c r="M738" s="142">
        <f t="shared" si="1325"/>
        <v>0</v>
      </c>
      <c r="N738" s="60">
        <f t="shared" si="1326"/>
        <v>4.13</v>
      </c>
      <c r="O738" s="53">
        <f t="shared" si="1327"/>
        <v>0</v>
      </c>
      <c r="P738" s="58">
        <f t="shared" si="1391"/>
        <v>2.849727617221554</v>
      </c>
      <c r="Q738" s="49">
        <f t="shared" si="1328"/>
        <v>2.849727617221554</v>
      </c>
      <c r="R738" s="143">
        <f t="shared" si="1329"/>
        <v>0.02</v>
      </c>
      <c r="S738" s="51">
        <f t="shared" si="1392"/>
        <v>1.8454035596553744E-2</v>
      </c>
      <c r="T738" s="57">
        <f t="shared" si="1393"/>
        <v>879.05689399250275</v>
      </c>
      <c r="U738" s="53">
        <f t="shared" si="1330"/>
        <v>0</v>
      </c>
      <c r="V738" s="58">
        <f t="shared" si="1394"/>
        <v>2.8615057005991211</v>
      </c>
      <c r="W738" s="49">
        <f t="shared" si="1331"/>
        <v>2.8615057005991211</v>
      </c>
      <c r="X738" s="143">
        <f t="shared" si="1332"/>
        <v>0.02</v>
      </c>
      <c r="Y738" s="51">
        <f t="shared" si="1395"/>
        <v>1.7859213815297991E-2</v>
      </c>
      <c r="Z738" s="57">
        <f t="shared" si="1396"/>
        <v>859.41127133093335</v>
      </c>
      <c r="AA738" s="53">
        <f t="shared" si="1333"/>
        <v>0</v>
      </c>
      <c r="AB738" s="58">
        <f t="shared" si="1397"/>
        <v>2.8530624372995206</v>
      </c>
      <c r="AC738" s="49">
        <f t="shared" si="1334"/>
        <v>2.8530624372995206</v>
      </c>
      <c r="AD738" s="143">
        <f t="shared" si="1335"/>
        <v>0.02</v>
      </c>
      <c r="AE738" s="49">
        <f t="shared" si="1434"/>
        <v>1.7806523966448991E-2</v>
      </c>
      <c r="AF738" s="57">
        <f t="shared" si="1398"/>
        <v>856.232835819971</v>
      </c>
      <c r="AG738" s="53">
        <f t="shared" si="1336"/>
        <v>0</v>
      </c>
      <c r="AH738" s="58">
        <f t="shared" si="1399"/>
        <v>2.8518361504709442</v>
      </c>
      <c r="AI738" s="49">
        <f t="shared" si="1337"/>
        <v>2.8518361504709442</v>
      </c>
      <c r="AJ738" s="143">
        <f t="shared" si="1338"/>
        <v>0.02</v>
      </c>
      <c r="AK738" s="51">
        <f t="shared" si="1400"/>
        <v>1.7807082291310394E-2</v>
      </c>
      <c r="AL738" s="57">
        <f t="shared" si="1401"/>
        <v>855.92769156966983</v>
      </c>
      <c r="AM738" s="53">
        <f t="shared" si="1339"/>
        <v>0</v>
      </c>
      <c r="AN738" s="58">
        <f t="shared" si="1402"/>
        <v>2.851720472004879</v>
      </c>
      <c r="AO738" s="49">
        <f t="shared" si="1340"/>
        <v>2.851720472004879</v>
      </c>
      <c r="AP738" s="143">
        <f t="shared" si="1341"/>
        <v>0.02</v>
      </c>
      <c r="AQ738" s="51">
        <f t="shared" si="1403"/>
        <v>1.780737794104259E-2</v>
      </c>
      <c r="AR738" s="57">
        <f t="shared" si="1404"/>
        <v>855.90180343379257</v>
      </c>
      <c r="AS738" s="44">
        <f t="shared" si="1342"/>
        <v>5310.9570118701295</v>
      </c>
      <c r="AT738" s="44">
        <f t="shared" si="1343"/>
        <v>2124.3828047480515</v>
      </c>
      <c r="AU738" s="44">
        <f t="shared" si="1344"/>
        <v>1327.7392529675324</v>
      </c>
      <c r="AV738" s="47">
        <f t="shared" si="1345"/>
        <v>0.61634709615736327</v>
      </c>
      <c r="AW738" s="47">
        <f t="shared" si="1346"/>
        <v>2.2069493313242923</v>
      </c>
      <c r="AX738" s="86">
        <f t="shared" si="1347"/>
        <v>17.814246981219636</v>
      </c>
      <c r="AY738" s="86">
        <f t="shared" si="1348"/>
        <v>0</v>
      </c>
      <c r="AZ738" s="10">
        <f t="shared" si="1405"/>
        <v>0</v>
      </c>
      <c r="BA738" s="44">
        <f t="shared" si="1349"/>
        <v>0</v>
      </c>
      <c r="BB738" s="9">
        <f t="shared" si="1350"/>
        <v>0</v>
      </c>
      <c r="BC738" s="45">
        <f t="shared" si="1439"/>
        <v>0</v>
      </c>
      <c r="BD738" s="9">
        <f t="shared" si="1351"/>
        <v>0</v>
      </c>
      <c r="BE738" s="45">
        <f t="shared" si="1435"/>
        <v>0</v>
      </c>
      <c r="BF738" s="9">
        <f t="shared" si="1352"/>
        <v>0</v>
      </c>
      <c r="BG738" s="45">
        <f t="shared" si="1436"/>
        <v>0</v>
      </c>
      <c r="BH738" s="58"/>
      <c r="BI738" s="58"/>
      <c r="BJ738" s="58">
        <f t="shared" si="1406"/>
        <v>0</v>
      </c>
      <c r="BK738" s="97"/>
      <c r="BL738" s="44"/>
      <c r="BM738" s="82">
        <f t="shared" si="1407"/>
        <v>73.3</v>
      </c>
      <c r="BN738" s="86">
        <f t="shared" si="1408"/>
        <v>73300</v>
      </c>
      <c r="BO738" s="86">
        <f t="shared" si="1409"/>
        <v>100</v>
      </c>
      <c r="BP738" s="84">
        <f t="shared" si="1353"/>
        <v>4</v>
      </c>
      <c r="BQ738" s="84">
        <f t="shared" si="1354"/>
        <v>4.13</v>
      </c>
      <c r="BR738" s="84">
        <f t="shared" si="1355"/>
        <v>0.02</v>
      </c>
      <c r="BS738" s="84">
        <f t="shared" si="1410"/>
        <v>3.1779943074937624E-2</v>
      </c>
      <c r="BT738" s="84">
        <f t="shared" si="1411"/>
        <v>1076.8241973986146</v>
      </c>
      <c r="BU738" s="84">
        <f t="shared" si="1412"/>
        <v>0</v>
      </c>
      <c r="BV738" s="83">
        <f t="shared" si="1413"/>
        <v>2136.4207811443862</v>
      </c>
      <c r="BW738" s="81">
        <f t="shared" si="1437"/>
        <v>2136.4207811443862</v>
      </c>
      <c r="BX738" s="83">
        <f t="shared" si="1356"/>
        <v>0</v>
      </c>
      <c r="BY738" s="141">
        <f t="shared" si="1357"/>
        <v>0</v>
      </c>
      <c r="BZ738" s="83">
        <f t="shared" si="1358"/>
        <v>4.13</v>
      </c>
      <c r="CA738" s="83">
        <f t="shared" si="1359"/>
        <v>0</v>
      </c>
      <c r="CB738" s="83">
        <f t="shared" si="1414"/>
        <v>2.978255826544344</v>
      </c>
      <c r="CC738" s="83">
        <f t="shared" si="1360"/>
        <v>2.978255826544344</v>
      </c>
      <c r="CD738" s="143">
        <f t="shared" si="1361"/>
        <v>0.02</v>
      </c>
      <c r="CE738" s="83">
        <f t="shared" si="1415"/>
        <v>1.7572523213570074E-2</v>
      </c>
      <c r="CF738" s="84">
        <f t="shared" si="1416"/>
        <v>1045.3930649060771</v>
      </c>
      <c r="CG738" s="83">
        <f t="shared" si="1362"/>
        <v>0</v>
      </c>
      <c r="CH738" s="83">
        <f t="shared" si="1417"/>
        <v>2.9410597572961108</v>
      </c>
      <c r="CI738" s="83">
        <f t="shared" si="1363"/>
        <v>2.9410597572961108</v>
      </c>
      <c r="CJ738" s="143">
        <f t="shared" si="1364"/>
        <v>0.02</v>
      </c>
      <c r="CK738" s="83">
        <f t="shared" si="1418"/>
        <v>1.6764910799758802E-2</v>
      </c>
      <c r="CL738" s="84">
        <f t="shared" si="1419"/>
        <v>981.76485121458791</v>
      </c>
      <c r="CM738" s="83">
        <f t="shared" si="1365"/>
        <v>0</v>
      </c>
      <c r="CN738" s="83">
        <f t="shared" si="1420"/>
        <v>2.8772898339725117</v>
      </c>
      <c r="CO738" s="83">
        <f t="shared" si="1366"/>
        <v>2.8772898339725117</v>
      </c>
      <c r="CP738" s="143">
        <f t="shared" si="1367"/>
        <v>0.02</v>
      </c>
      <c r="CQ738" s="83">
        <f t="shared" si="1421"/>
        <v>1.69245645042841E-2</v>
      </c>
      <c r="CR738" s="84">
        <f t="shared" si="1422"/>
        <v>971.5446492992437</v>
      </c>
      <c r="CS738" s="83">
        <f t="shared" si="1368"/>
        <v>0</v>
      </c>
      <c r="CT738" s="83">
        <f t="shared" si="1423"/>
        <v>2.8684806608648499</v>
      </c>
      <c r="CU738" s="83">
        <f t="shared" si="1369"/>
        <v>2.8684806608648499</v>
      </c>
      <c r="CV738" s="143">
        <f t="shared" si="1370"/>
        <v>0.02</v>
      </c>
      <c r="CW738" s="83">
        <f t="shared" si="1424"/>
        <v>1.6952526987184163E-2</v>
      </c>
      <c r="CX738" s="84">
        <f t="shared" si="1425"/>
        <v>970.66445768509152</v>
      </c>
      <c r="CY738" s="83">
        <f t="shared" si="1371"/>
        <v>0</v>
      </c>
      <c r="CZ738" s="83">
        <f t="shared" si="1426"/>
        <v>2.8677405245583647</v>
      </c>
      <c r="DA738" s="83">
        <f t="shared" si="1372"/>
        <v>2.8677405245583647</v>
      </c>
      <c r="DB738" s="143">
        <f t="shared" si="1373"/>
        <v>0.02</v>
      </c>
      <c r="DC738" s="83">
        <f t="shared" si="1427"/>
        <v>1.6953446767326096E-2</v>
      </c>
      <c r="DD738" s="84">
        <f t="shared" si="1428"/>
        <v>970.63363579433371</v>
      </c>
      <c r="DE738" s="86">
        <f t="shared" si="1374"/>
        <v>3845.5574060598951</v>
      </c>
      <c r="DF738" s="86">
        <f t="shared" si="1375"/>
        <v>1538.2229624239581</v>
      </c>
      <c r="DG738" s="86">
        <f t="shared" si="1376"/>
        <v>961.38935151497378</v>
      </c>
      <c r="DH738" s="86">
        <f t="shared" si="1377"/>
        <v>0.12333883671339324</v>
      </c>
      <c r="DI738" s="86">
        <f t="shared" si="1378"/>
        <v>0.15058053390212534</v>
      </c>
      <c r="DJ738" s="86">
        <f t="shared" si="1379"/>
        <v>3.35046800530995</v>
      </c>
      <c r="DK738" s="86">
        <f t="shared" si="1380"/>
        <v>-775.18895475809097</v>
      </c>
      <c r="DL738" s="86">
        <f t="shared" si="1438"/>
        <v>-775.18895475809097</v>
      </c>
      <c r="DM738" s="86">
        <f t="shared" si="1381"/>
        <v>-775.18895475809097</v>
      </c>
      <c r="DN738" s="85">
        <f t="shared" si="1382"/>
        <v>0</v>
      </c>
      <c r="DO738" s="85">
        <f t="shared" si="1429"/>
        <v>0</v>
      </c>
      <c r="DP738" s="85">
        <f t="shared" si="1383"/>
        <v>0</v>
      </c>
      <c r="DQ738" s="85">
        <f t="shared" si="1430"/>
        <v>0</v>
      </c>
      <c r="DR738" s="85">
        <f t="shared" si="1384"/>
        <v>0</v>
      </c>
      <c r="DS738" s="85">
        <f t="shared" si="1431"/>
        <v>0</v>
      </c>
      <c r="DT738" s="81"/>
      <c r="DU738" s="81"/>
      <c r="DV738" s="81">
        <f t="shared" si="1432"/>
        <v>0</v>
      </c>
      <c r="DW738" s="100"/>
    </row>
    <row r="739" spans="1:127" x14ac:dyDescent="0.2">
      <c r="A739" s="59">
        <f t="shared" si="1385"/>
        <v>97.866666666665978</v>
      </c>
      <c r="B739" s="44">
        <f t="shared" si="1386"/>
        <v>97866.666666665973</v>
      </c>
      <c r="C739" s="52">
        <f t="shared" si="1320"/>
        <v>133.33333333333334</v>
      </c>
      <c r="D739" s="50">
        <f t="shared" si="1321"/>
        <v>4</v>
      </c>
      <c r="E739" s="44">
        <f t="shared" si="1322"/>
        <v>4.13</v>
      </c>
      <c r="F739" s="47">
        <f t="shared" si="1323"/>
        <v>0.02</v>
      </c>
      <c r="G739" s="52">
        <f t="shared" si="1387"/>
        <v>2.3891558428955437E-2</v>
      </c>
      <c r="H739" s="57">
        <f t="shared" si="1388"/>
        <v>851.28447106762565</v>
      </c>
      <c r="I739" s="52">
        <f t="shared" si="1389"/>
        <v>0</v>
      </c>
      <c r="J739" s="54">
        <f t="shared" si="1390"/>
        <v>2954.8480732611833</v>
      </c>
      <c r="K739" s="46">
        <f t="shared" si="1433"/>
        <v>2954.8480732611833</v>
      </c>
      <c r="L739" s="80">
        <f t="shared" si="1324"/>
        <v>0</v>
      </c>
      <c r="M739" s="142">
        <f t="shared" si="1325"/>
        <v>0</v>
      </c>
      <c r="N739" s="60">
        <f t="shared" si="1326"/>
        <v>4.13</v>
      </c>
      <c r="O739" s="53">
        <f t="shared" si="1327"/>
        <v>0</v>
      </c>
      <c r="P739" s="58">
        <f t="shared" si="1391"/>
        <v>2.8502982946269175</v>
      </c>
      <c r="Q739" s="49">
        <f t="shared" si="1328"/>
        <v>2.8502982946269175</v>
      </c>
      <c r="R739" s="143">
        <f t="shared" si="1329"/>
        <v>0.02</v>
      </c>
      <c r="S739" s="51">
        <f t="shared" si="1392"/>
        <v>1.8451368929887076E-2</v>
      </c>
      <c r="T739" s="57">
        <f t="shared" si="1393"/>
        <v>879.92026082338668</v>
      </c>
      <c r="U739" s="53">
        <f t="shared" si="1330"/>
        <v>0</v>
      </c>
      <c r="V739" s="58">
        <f t="shared" si="1394"/>
        <v>2.8622008362303193</v>
      </c>
      <c r="W739" s="49">
        <f t="shared" si="1331"/>
        <v>2.8622008362303193</v>
      </c>
      <c r="X739" s="143">
        <f t="shared" si="1332"/>
        <v>0.02</v>
      </c>
      <c r="Y739" s="51">
        <f t="shared" si="1395"/>
        <v>1.7856547148631323E-2</v>
      </c>
      <c r="Z739" s="57">
        <f t="shared" si="1396"/>
        <v>860.24336847840027</v>
      </c>
      <c r="AA739" s="53">
        <f t="shared" si="1333"/>
        <v>0</v>
      </c>
      <c r="AB739" s="58">
        <f t="shared" si="1397"/>
        <v>2.8536824369161589</v>
      </c>
      <c r="AC739" s="49">
        <f t="shared" si="1334"/>
        <v>2.8536824369161589</v>
      </c>
      <c r="AD739" s="143">
        <f t="shared" si="1335"/>
        <v>0.02</v>
      </c>
      <c r="AE739" s="49">
        <f t="shared" si="1434"/>
        <v>1.7803857299782323E-2</v>
      </c>
      <c r="AF739" s="57">
        <f t="shared" si="1398"/>
        <v>857.06493307333358</v>
      </c>
      <c r="AG739" s="53">
        <f t="shared" si="1336"/>
        <v>0</v>
      </c>
      <c r="AH739" s="58">
        <f t="shared" si="1399"/>
        <v>2.8524463593075762</v>
      </c>
      <c r="AI739" s="49">
        <f t="shared" si="1337"/>
        <v>2.8524463593075762</v>
      </c>
      <c r="AJ739" s="143">
        <f t="shared" si="1338"/>
        <v>0.02</v>
      </c>
      <c r="AK739" s="51">
        <f t="shared" si="1400"/>
        <v>1.7804415624643726E-2</v>
      </c>
      <c r="AL739" s="57">
        <f t="shared" si="1401"/>
        <v>856.76017272770252</v>
      </c>
      <c r="AM739" s="53">
        <f t="shared" si="1339"/>
        <v>0</v>
      </c>
      <c r="AN739" s="58">
        <f t="shared" si="1402"/>
        <v>2.8523298871076941</v>
      </c>
      <c r="AO739" s="49">
        <f t="shared" si="1340"/>
        <v>2.8523298871076941</v>
      </c>
      <c r="AP739" s="143">
        <f t="shared" si="1341"/>
        <v>0.02</v>
      </c>
      <c r="AQ739" s="51">
        <f t="shared" si="1403"/>
        <v>1.7804711274375922E-2</v>
      </c>
      <c r="AR739" s="57">
        <f t="shared" si="1404"/>
        <v>856.7343321841854</v>
      </c>
      <c r="AS739" s="44">
        <f t="shared" si="1342"/>
        <v>5318.7265318701302</v>
      </c>
      <c r="AT739" s="44">
        <f t="shared" si="1343"/>
        <v>2127.4906127480517</v>
      </c>
      <c r="AU739" s="44">
        <f t="shared" si="1344"/>
        <v>1329.6816329675326</v>
      </c>
      <c r="AV739" s="47">
        <f t="shared" si="1345"/>
        <v>0.61362567106824306</v>
      </c>
      <c r="AW739" s="47">
        <f t="shared" si="1346"/>
        <v>2.1886670414148917</v>
      </c>
      <c r="AX739" s="86">
        <f t="shared" si="1347"/>
        <v>17.578061089109848</v>
      </c>
      <c r="AY739" s="86">
        <f t="shared" si="1348"/>
        <v>0</v>
      </c>
      <c r="AZ739" s="10">
        <f t="shared" si="1405"/>
        <v>0</v>
      </c>
      <c r="BA739" s="44">
        <f t="shared" si="1349"/>
        <v>0</v>
      </c>
      <c r="BB739" s="9">
        <f t="shared" si="1350"/>
        <v>0</v>
      </c>
      <c r="BC739" s="45">
        <f t="shared" si="1439"/>
        <v>0</v>
      </c>
      <c r="BD739" s="9">
        <f t="shared" si="1351"/>
        <v>0</v>
      </c>
      <c r="BE739" s="45">
        <f t="shared" si="1435"/>
        <v>0</v>
      </c>
      <c r="BF739" s="9">
        <f t="shared" si="1352"/>
        <v>0</v>
      </c>
      <c r="BG739" s="45">
        <f t="shared" si="1436"/>
        <v>0</v>
      </c>
      <c r="BH739" s="58"/>
      <c r="BI739" s="58"/>
      <c r="BJ739" s="58">
        <f t="shared" si="1406"/>
        <v>0</v>
      </c>
      <c r="BK739" s="97"/>
      <c r="BL739" s="44"/>
      <c r="BM739" s="82">
        <f t="shared" si="1407"/>
        <v>73.400000000000006</v>
      </c>
      <c r="BN739" s="86">
        <f t="shared" si="1408"/>
        <v>73400</v>
      </c>
      <c r="BO739" s="86">
        <f t="shared" si="1409"/>
        <v>100</v>
      </c>
      <c r="BP739" s="84">
        <f t="shared" si="1353"/>
        <v>4</v>
      </c>
      <c r="BQ739" s="84">
        <f t="shared" si="1354"/>
        <v>4.13</v>
      </c>
      <c r="BR739" s="84">
        <f t="shared" si="1355"/>
        <v>0.02</v>
      </c>
      <c r="BS739" s="84">
        <f t="shared" si="1410"/>
        <v>3.1777943074937622E-2</v>
      </c>
      <c r="BT739" s="84">
        <f t="shared" si="1411"/>
        <v>1077.5936633326326</v>
      </c>
      <c r="BU739" s="84">
        <f t="shared" si="1412"/>
        <v>0</v>
      </c>
      <c r="BV739" s="83">
        <f t="shared" si="1413"/>
        <v>2139.6580811443864</v>
      </c>
      <c r="BW739" s="81">
        <f t="shared" si="1437"/>
        <v>2139.6580811443864</v>
      </c>
      <c r="BX739" s="83">
        <f t="shared" si="1356"/>
        <v>0</v>
      </c>
      <c r="BY739" s="141">
        <f t="shared" si="1357"/>
        <v>0</v>
      </c>
      <c r="BZ739" s="83">
        <f t="shared" si="1358"/>
        <v>4.13</v>
      </c>
      <c r="CA739" s="83">
        <f t="shared" si="1359"/>
        <v>0</v>
      </c>
      <c r="CB739" s="83">
        <f t="shared" si="1414"/>
        <v>2.9794148130671418</v>
      </c>
      <c r="CC739" s="83">
        <f t="shared" si="1360"/>
        <v>2.9794148130671418</v>
      </c>
      <c r="CD739" s="143">
        <f t="shared" si="1361"/>
        <v>0.02</v>
      </c>
      <c r="CE739" s="83">
        <f t="shared" si="1415"/>
        <v>1.7570523213570076E-2</v>
      </c>
      <c r="CF739" s="84">
        <f t="shared" si="1416"/>
        <v>1045.9830586553367</v>
      </c>
      <c r="CG739" s="83">
        <f t="shared" si="1362"/>
        <v>0</v>
      </c>
      <c r="CH739" s="83">
        <f t="shared" si="1417"/>
        <v>2.9419265566031685</v>
      </c>
      <c r="CI739" s="83">
        <f t="shared" si="1363"/>
        <v>2.9419265566031685</v>
      </c>
      <c r="CJ739" s="143">
        <f t="shared" si="1364"/>
        <v>0.02</v>
      </c>
      <c r="CK739" s="83">
        <f t="shared" si="1418"/>
        <v>1.6762910799758803E-2</v>
      </c>
      <c r="CL739" s="84">
        <f t="shared" si="1419"/>
        <v>982.33484680064055</v>
      </c>
      <c r="CM739" s="83">
        <f t="shared" si="1365"/>
        <v>0</v>
      </c>
      <c r="CN739" s="83">
        <f t="shared" si="1420"/>
        <v>2.8780012572452729</v>
      </c>
      <c r="CO739" s="83">
        <f t="shared" si="1366"/>
        <v>2.8780012572452729</v>
      </c>
      <c r="CP739" s="143">
        <f t="shared" si="1367"/>
        <v>0.02</v>
      </c>
      <c r="CQ739" s="83">
        <f t="shared" si="1421"/>
        <v>1.6922564504284102E-2</v>
      </c>
      <c r="CR739" s="84">
        <f t="shared" si="1422"/>
        <v>972.13282655912428</v>
      </c>
      <c r="CS739" s="83">
        <f t="shared" si="1368"/>
        <v>0</v>
      </c>
      <c r="CT739" s="83">
        <f t="shared" si="1423"/>
        <v>2.8691861927617799</v>
      </c>
      <c r="CU739" s="83">
        <f t="shared" si="1369"/>
        <v>2.8691861927617799</v>
      </c>
      <c r="CV739" s="143">
        <f t="shared" si="1370"/>
        <v>0.02</v>
      </c>
      <c r="CW739" s="83">
        <f t="shared" si="1424"/>
        <v>1.6950526987184165E-2</v>
      </c>
      <c r="CX739" s="84">
        <f t="shared" si="1425"/>
        <v>971.25541607008108</v>
      </c>
      <c r="CY739" s="83">
        <f t="shared" si="1371"/>
        <v>0</v>
      </c>
      <c r="CZ739" s="83">
        <f t="shared" si="1426"/>
        <v>2.8684465065297</v>
      </c>
      <c r="DA739" s="83">
        <f t="shared" si="1372"/>
        <v>2.8684465065297</v>
      </c>
      <c r="DB739" s="143">
        <f t="shared" si="1373"/>
        <v>0.02</v>
      </c>
      <c r="DC739" s="83">
        <f t="shared" si="1427"/>
        <v>1.6951446767326097E-2</v>
      </c>
      <c r="DD739" s="84">
        <f t="shared" si="1428"/>
        <v>971.22477877334984</v>
      </c>
      <c r="DE739" s="86">
        <f t="shared" si="1374"/>
        <v>3851.3845460598959</v>
      </c>
      <c r="DF739" s="86">
        <f t="shared" si="1375"/>
        <v>1540.5538184239583</v>
      </c>
      <c r="DG739" s="86">
        <f t="shared" si="1376"/>
        <v>962.84613651497398</v>
      </c>
      <c r="DH739" s="86">
        <f t="shared" si="1377"/>
        <v>0.12305996056673142</v>
      </c>
      <c r="DI739" s="86">
        <f t="shared" si="1378"/>
        <v>0.14995573166033738</v>
      </c>
      <c r="DJ739" s="86">
        <f t="shared" si="1379"/>
        <v>3.3243988836374947</v>
      </c>
      <c r="DK739" s="86">
        <f t="shared" si="1380"/>
        <v>-777.39310526721681</v>
      </c>
      <c r="DL739" s="86">
        <f t="shared" si="1438"/>
        <v>-777.39310526721681</v>
      </c>
      <c r="DM739" s="86">
        <f t="shared" si="1381"/>
        <v>-777.39310526721681</v>
      </c>
      <c r="DN739" s="85">
        <f t="shared" si="1382"/>
        <v>0</v>
      </c>
      <c r="DO739" s="85">
        <f t="shared" si="1429"/>
        <v>0</v>
      </c>
      <c r="DP739" s="85">
        <f t="shared" si="1383"/>
        <v>0</v>
      </c>
      <c r="DQ739" s="85">
        <f t="shared" si="1430"/>
        <v>0</v>
      </c>
      <c r="DR739" s="85">
        <f t="shared" si="1384"/>
        <v>0</v>
      </c>
      <c r="DS739" s="85">
        <f t="shared" si="1431"/>
        <v>0</v>
      </c>
      <c r="DT739" s="81"/>
      <c r="DU739" s="81"/>
      <c r="DV739" s="81">
        <f t="shared" si="1432"/>
        <v>0</v>
      </c>
      <c r="DW739" s="100"/>
    </row>
    <row r="740" spans="1:127" x14ac:dyDescent="0.2">
      <c r="A740" s="59">
        <f t="shared" si="1385"/>
        <v>97.999999999999304</v>
      </c>
      <c r="B740" s="44">
        <f t="shared" si="1386"/>
        <v>97999.999999999302</v>
      </c>
      <c r="C740" s="52">
        <f t="shared" si="1320"/>
        <v>133.33333333333334</v>
      </c>
      <c r="D740" s="50">
        <f t="shared" si="1321"/>
        <v>4</v>
      </c>
      <c r="E740" s="44">
        <f t="shared" si="1322"/>
        <v>4.13</v>
      </c>
      <c r="F740" s="47">
        <f t="shared" si="1323"/>
        <v>0.02</v>
      </c>
      <c r="G740" s="52">
        <f t="shared" si="1387"/>
        <v>2.3888891762288769E-2</v>
      </c>
      <c r="H740" s="57">
        <f t="shared" si="1388"/>
        <v>852.05574548556342</v>
      </c>
      <c r="I740" s="52">
        <f t="shared" si="1389"/>
        <v>0</v>
      </c>
      <c r="J740" s="54">
        <f t="shared" si="1390"/>
        <v>2959.164473261183</v>
      </c>
      <c r="K740" s="46">
        <f t="shared" si="1433"/>
        <v>2959.164473261183</v>
      </c>
      <c r="L740" s="80">
        <f t="shared" si="1324"/>
        <v>0</v>
      </c>
      <c r="M740" s="142">
        <f t="shared" si="1325"/>
        <v>0</v>
      </c>
      <c r="N740" s="60">
        <f t="shared" si="1326"/>
        <v>4.13</v>
      </c>
      <c r="O740" s="53">
        <f t="shared" si="1327"/>
        <v>0</v>
      </c>
      <c r="P740" s="58">
        <f t="shared" si="1391"/>
        <v>2.8508710379292257</v>
      </c>
      <c r="Q740" s="49">
        <f t="shared" si="1328"/>
        <v>2.8508710379292257</v>
      </c>
      <c r="R740" s="143">
        <f t="shared" si="1329"/>
        <v>0.02</v>
      </c>
      <c r="S740" s="51">
        <f t="shared" si="1392"/>
        <v>1.8448702263220408E-2</v>
      </c>
      <c r="T740" s="57">
        <f t="shared" si="1393"/>
        <v>880.7833300505074</v>
      </c>
      <c r="U740" s="53">
        <f t="shared" si="1330"/>
        <v>0</v>
      </c>
      <c r="V740" s="58">
        <f t="shared" si="1394"/>
        <v>2.8628984777674518</v>
      </c>
      <c r="W740" s="49">
        <f t="shared" si="1331"/>
        <v>2.8628984777674518</v>
      </c>
      <c r="X740" s="143">
        <f t="shared" si="1332"/>
        <v>0.02</v>
      </c>
      <c r="Y740" s="51">
        <f t="shared" si="1395"/>
        <v>1.7853880481964655E-2</v>
      </c>
      <c r="Z740" s="57">
        <f t="shared" si="1396"/>
        <v>861.07513931196218</v>
      </c>
      <c r="AA740" s="53">
        <f t="shared" si="1333"/>
        <v>0</v>
      </c>
      <c r="AB740" s="58">
        <f t="shared" si="1397"/>
        <v>2.8543047616624744</v>
      </c>
      <c r="AC740" s="49">
        <f t="shared" si="1334"/>
        <v>2.8543047616624744</v>
      </c>
      <c r="AD740" s="143">
        <f t="shared" si="1335"/>
        <v>0.02</v>
      </c>
      <c r="AE740" s="49">
        <f t="shared" si="1434"/>
        <v>1.7801190633115655E-2</v>
      </c>
      <c r="AF740" s="57">
        <f t="shared" si="1398"/>
        <v>857.89672494740012</v>
      </c>
      <c r="AG740" s="53">
        <f t="shared" si="1336"/>
        <v>0</v>
      </c>
      <c r="AH740" s="58">
        <f t="shared" si="1399"/>
        <v>2.8530589061910003</v>
      </c>
      <c r="AI740" s="49">
        <f t="shared" si="1337"/>
        <v>2.8530589061910003</v>
      </c>
      <c r="AJ740" s="143">
        <f t="shared" si="1338"/>
        <v>0.02</v>
      </c>
      <c r="AK740" s="51">
        <f t="shared" si="1400"/>
        <v>1.7801748957977058E-2</v>
      </c>
      <c r="AL740" s="57">
        <f t="shared" si="1401"/>
        <v>857.5923511480828</v>
      </c>
      <c r="AM740" s="53">
        <f t="shared" si="1339"/>
        <v>0</v>
      </c>
      <c r="AN740" s="58">
        <f t="shared" si="1402"/>
        <v>2.8529416440819313</v>
      </c>
      <c r="AO740" s="49">
        <f t="shared" si="1340"/>
        <v>2.8529416440819313</v>
      </c>
      <c r="AP740" s="143">
        <f t="shared" si="1341"/>
        <v>0.02</v>
      </c>
      <c r="AQ740" s="51">
        <f t="shared" si="1403"/>
        <v>1.7802044607709254E-2</v>
      </c>
      <c r="AR740" s="57">
        <f t="shared" si="1404"/>
        <v>857.56655840605458</v>
      </c>
      <c r="AS740" s="44">
        <f t="shared" si="1342"/>
        <v>5326.4960518701291</v>
      </c>
      <c r="AT740" s="44">
        <f t="shared" si="1343"/>
        <v>2130.5984207480515</v>
      </c>
      <c r="AU740" s="44">
        <f t="shared" si="1344"/>
        <v>1331.6240129675323</v>
      </c>
      <c r="AV740" s="47">
        <f t="shared" si="1345"/>
        <v>0.61092122391548531</v>
      </c>
      <c r="AW740" s="47">
        <f t="shared" si="1346"/>
        <v>2.1705693397551875</v>
      </c>
      <c r="AX740" s="86">
        <f t="shared" si="1347"/>
        <v>17.345431503346717</v>
      </c>
      <c r="AY740" s="86">
        <f t="shared" si="1348"/>
        <v>0</v>
      </c>
      <c r="AZ740" s="10">
        <f t="shared" si="1405"/>
        <v>0</v>
      </c>
      <c r="BA740" s="44">
        <f t="shared" si="1349"/>
        <v>0</v>
      </c>
      <c r="BB740" s="9">
        <f t="shared" si="1350"/>
        <v>0</v>
      </c>
      <c r="BC740" s="45">
        <f t="shared" si="1439"/>
        <v>0</v>
      </c>
      <c r="BD740" s="9">
        <f t="shared" si="1351"/>
        <v>0</v>
      </c>
      <c r="BE740" s="45">
        <f t="shared" si="1435"/>
        <v>0</v>
      </c>
      <c r="BF740" s="9">
        <f t="shared" si="1352"/>
        <v>0</v>
      </c>
      <c r="BG740" s="45">
        <f t="shared" si="1436"/>
        <v>0</v>
      </c>
      <c r="BH740" s="58"/>
      <c r="BI740" s="58"/>
      <c r="BJ740" s="58">
        <f t="shared" si="1406"/>
        <v>0</v>
      </c>
      <c r="BK740" s="97"/>
      <c r="BL740" s="44"/>
      <c r="BM740" s="82">
        <f t="shared" si="1407"/>
        <v>73.5</v>
      </c>
      <c r="BN740" s="86">
        <f t="shared" si="1408"/>
        <v>73500</v>
      </c>
      <c r="BO740" s="86">
        <f t="shared" si="1409"/>
        <v>100</v>
      </c>
      <c r="BP740" s="84">
        <f t="shared" si="1353"/>
        <v>4</v>
      </c>
      <c r="BQ740" s="84">
        <f t="shared" si="1354"/>
        <v>4.13</v>
      </c>
      <c r="BR740" s="84">
        <f t="shared" si="1355"/>
        <v>0.02</v>
      </c>
      <c r="BS740" s="84">
        <f t="shared" si="1410"/>
        <v>3.177594307493762E-2</v>
      </c>
      <c r="BT740" s="84">
        <f t="shared" si="1411"/>
        <v>1078.3630808405003</v>
      </c>
      <c r="BU740" s="84">
        <f t="shared" si="1412"/>
        <v>0</v>
      </c>
      <c r="BV740" s="83">
        <f t="shared" si="1413"/>
        <v>2142.8953811443866</v>
      </c>
      <c r="BW740" s="81">
        <f t="shared" si="1437"/>
        <v>2142.8953811443866</v>
      </c>
      <c r="BX740" s="83">
        <f t="shared" si="1356"/>
        <v>0</v>
      </c>
      <c r="BY740" s="141">
        <f t="shared" si="1357"/>
        <v>0</v>
      </c>
      <c r="BZ740" s="83">
        <f t="shared" si="1358"/>
        <v>4.13</v>
      </c>
      <c r="CA740" s="83">
        <f t="shared" si="1359"/>
        <v>0</v>
      </c>
      <c r="CB740" s="83">
        <f t="shared" si="1414"/>
        <v>2.9805758948365337</v>
      </c>
      <c r="CC740" s="83">
        <f t="shared" si="1360"/>
        <v>2.9805758948365337</v>
      </c>
      <c r="CD740" s="143">
        <f t="shared" si="1361"/>
        <v>0.02</v>
      </c>
      <c r="CE740" s="83">
        <f t="shared" si="1415"/>
        <v>1.7568523213570077E-2</v>
      </c>
      <c r="CF740" s="84">
        <f t="shared" si="1416"/>
        <v>1046.5727557709081</v>
      </c>
      <c r="CG740" s="83">
        <f t="shared" si="1362"/>
        <v>0</v>
      </c>
      <c r="CH740" s="83">
        <f t="shared" si="1417"/>
        <v>2.9427942589435223</v>
      </c>
      <c r="CI740" s="83">
        <f t="shared" si="1363"/>
        <v>2.9427942589435223</v>
      </c>
      <c r="CJ740" s="143">
        <f t="shared" si="1364"/>
        <v>0.02</v>
      </c>
      <c r="CK740" s="83">
        <f t="shared" si="1418"/>
        <v>1.6760910799758805E-2</v>
      </c>
      <c r="CL740" s="84">
        <f t="shared" si="1419"/>
        <v>982.90460646245594</v>
      </c>
      <c r="CM740" s="83">
        <f t="shared" si="1365"/>
        <v>0</v>
      </c>
      <c r="CN740" s="83">
        <f t="shared" si="1420"/>
        <v>2.8787136099462538</v>
      </c>
      <c r="CO740" s="83">
        <f t="shared" si="1366"/>
        <v>2.8787136099462538</v>
      </c>
      <c r="CP740" s="143">
        <f t="shared" si="1367"/>
        <v>0.02</v>
      </c>
      <c r="CQ740" s="83">
        <f t="shared" si="1421"/>
        <v>1.6920564504284103E-2</v>
      </c>
      <c r="CR740" s="84">
        <f t="shared" si="1422"/>
        <v>972.72078893272237</v>
      </c>
      <c r="CS740" s="83">
        <f t="shared" si="1368"/>
        <v>0</v>
      </c>
      <c r="CT740" s="83">
        <f t="shared" si="1423"/>
        <v>2.8698927562141994</v>
      </c>
      <c r="CU740" s="83">
        <f t="shared" si="1369"/>
        <v>2.8698927562141994</v>
      </c>
      <c r="CV740" s="143">
        <f t="shared" si="1370"/>
        <v>0.02</v>
      </c>
      <c r="CW740" s="83">
        <f t="shared" si="1424"/>
        <v>1.6948526987184166E-2</v>
      </c>
      <c r="CX740" s="84">
        <f t="shared" si="1425"/>
        <v>971.84615943243034</v>
      </c>
      <c r="CY740" s="83">
        <f t="shared" si="1371"/>
        <v>0</v>
      </c>
      <c r="CZ740" s="83">
        <f t="shared" si="1426"/>
        <v>2.8691535324890696</v>
      </c>
      <c r="DA740" s="83">
        <f t="shared" si="1372"/>
        <v>2.8691535324890696</v>
      </c>
      <c r="DB740" s="143">
        <f t="shared" si="1373"/>
        <v>0.02</v>
      </c>
      <c r="DC740" s="83">
        <f t="shared" si="1427"/>
        <v>1.6949446767326098E-2</v>
      </c>
      <c r="DD740" s="84">
        <f t="shared" si="1428"/>
        <v>971.81570653612107</v>
      </c>
      <c r="DE740" s="86">
        <f t="shared" si="1374"/>
        <v>3857.2116860598953</v>
      </c>
      <c r="DF740" s="86">
        <f t="shared" si="1375"/>
        <v>1542.8846744239581</v>
      </c>
      <c r="DG740" s="86">
        <f t="shared" si="1376"/>
        <v>964.30292151497383</v>
      </c>
      <c r="DH740" s="86">
        <f t="shared" si="1377"/>
        <v>0.12278207998679516</v>
      </c>
      <c r="DI740" s="86">
        <f t="shared" si="1378"/>
        <v>0.14933433736736484</v>
      </c>
      <c r="DJ740" s="86">
        <f t="shared" si="1379"/>
        <v>3.2985664373417443</v>
      </c>
      <c r="DK740" s="86">
        <f t="shared" si="1380"/>
        <v>-779.59593005726367</v>
      </c>
      <c r="DL740" s="86">
        <f t="shared" si="1438"/>
        <v>-779.59593005726367</v>
      </c>
      <c r="DM740" s="86">
        <f t="shared" si="1381"/>
        <v>-779.59593005726367</v>
      </c>
      <c r="DN740" s="85">
        <f t="shared" si="1382"/>
        <v>0</v>
      </c>
      <c r="DO740" s="85">
        <f t="shared" si="1429"/>
        <v>0</v>
      </c>
      <c r="DP740" s="85">
        <f t="shared" si="1383"/>
        <v>0</v>
      </c>
      <c r="DQ740" s="85">
        <f t="shared" si="1430"/>
        <v>0</v>
      </c>
      <c r="DR740" s="85">
        <f t="shared" si="1384"/>
        <v>0</v>
      </c>
      <c r="DS740" s="85">
        <f t="shared" si="1431"/>
        <v>0</v>
      </c>
      <c r="DT740" s="81"/>
      <c r="DU740" s="81"/>
      <c r="DV740" s="81">
        <f t="shared" si="1432"/>
        <v>0</v>
      </c>
      <c r="DW740" s="100"/>
    </row>
    <row r="741" spans="1:127" x14ac:dyDescent="0.2">
      <c r="A741" s="59">
        <f t="shared" si="1385"/>
        <v>98.133333333332629</v>
      </c>
      <c r="B741" s="44">
        <f t="shared" si="1386"/>
        <v>98133.33333333263</v>
      </c>
      <c r="C741" s="52">
        <f t="shared" si="1320"/>
        <v>133.33333333333334</v>
      </c>
      <c r="D741" s="50">
        <f t="shared" si="1321"/>
        <v>4</v>
      </c>
      <c r="E741" s="44">
        <f t="shared" si="1322"/>
        <v>4.13</v>
      </c>
      <c r="F741" s="47">
        <f t="shared" si="1323"/>
        <v>0.02</v>
      </c>
      <c r="G741" s="52">
        <f t="shared" si="1387"/>
        <v>2.3886225095622101E-2</v>
      </c>
      <c r="H741" s="57">
        <f t="shared" si="1388"/>
        <v>852.82693381256763</v>
      </c>
      <c r="I741" s="52">
        <f t="shared" si="1389"/>
        <v>0</v>
      </c>
      <c r="J741" s="54">
        <f t="shared" si="1390"/>
        <v>2963.4808732611832</v>
      </c>
      <c r="K741" s="46">
        <f t="shared" si="1433"/>
        <v>2963.4808732611832</v>
      </c>
      <c r="L741" s="80">
        <f t="shared" si="1324"/>
        <v>0</v>
      </c>
      <c r="M741" s="142">
        <f t="shared" si="1325"/>
        <v>0</v>
      </c>
      <c r="N741" s="60">
        <f t="shared" si="1326"/>
        <v>4.13</v>
      </c>
      <c r="O741" s="53">
        <f t="shared" si="1327"/>
        <v>0</v>
      </c>
      <c r="P741" s="58">
        <f t="shared" si="1391"/>
        <v>2.8514458463092045</v>
      </c>
      <c r="Q741" s="49">
        <f t="shared" si="1328"/>
        <v>2.8514458463092045</v>
      </c>
      <c r="R741" s="143">
        <f t="shared" si="1329"/>
        <v>0.02</v>
      </c>
      <c r="S741" s="51">
        <f t="shared" si="1392"/>
        <v>1.844603559655374E-2</v>
      </c>
      <c r="T741" s="57">
        <f t="shared" si="1393"/>
        <v>881.64610116780011</v>
      </c>
      <c r="U741" s="53">
        <f t="shared" si="1330"/>
        <v>0</v>
      </c>
      <c r="V741" s="58">
        <f t="shared" si="1394"/>
        <v>2.8635986220999818</v>
      </c>
      <c r="W741" s="49">
        <f t="shared" si="1331"/>
        <v>2.8635986220999818</v>
      </c>
      <c r="X741" s="143">
        <f t="shared" si="1332"/>
        <v>0.02</v>
      </c>
      <c r="Y741" s="51">
        <f t="shared" si="1395"/>
        <v>1.7851213815297987E-2</v>
      </c>
      <c r="Z741" s="57">
        <f t="shared" si="1396"/>
        <v>861.90658326231619</v>
      </c>
      <c r="AA741" s="53">
        <f t="shared" si="1333"/>
        <v>0</v>
      </c>
      <c r="AB741" s="58">
        <f t="shared" si="1397"/>
        <v>2.8549294082051366</v>
      </c>
      <c r="AC741" s="49">
        <f t="shared" si="1334"/>
        <v>2.8549294082051366</v>
      </c>
      <c r="AD741" s="143">
        <f t="shared" si="1335"/>
        <v>0.02</v>
      </c>
      <c r="AE741" s="49">
        <f t="shared" si="1434"/>
        <v>1.7798523966448987E-2</v>
      </c>
      <c r="AF741" s="57">
        <f t="shared" si="1398"/>
        <v>858.72821089750425</v>
      </c>
      <c r="AG741" s="53">
        <f t="shared" si="1336"/>
        <v>0</v>
      </c>
      <c r="AH741" s="58">
        <f t="shared" si="1399"/>
        <v>2.8536737879817995</v>
      </c>
      <c r="AI741" s="49">
        <f t="shared" si="1337"/>
        <v>2.8536737879817995</v>
      </c>
      <c r="AJ741" s="143">
        <f t="shared" si="1338"/>
        <v>0.02</v>
      </c>
      <c r="AK741" s="51">
        <f t="shared" si="1400"/>
        <v>1.779908229131039E-2</v>
      </c>
      <c r="AL741" s="57">
        <f t="shared" si="1401"/>
        <v>858.42422627859696</v>
      </c>
      <c r="AM741" s="53">
        <f t="shared" si="1339"/>
        <v>0</v>
      </c>
      <c r="AN741" s="58">
        <f t="shared" si="1402"/>
        <v>2.8535557398070912</v>
      </c>
      <c r="AO741" s="49">
        <f t="shared" si="1340"/>
        <v>2.8535557398070912</v>
      </c>
      <c r="AP741" s="143">
        <f t="shared" si="1341"/>
        <v>0.02</v>
      </c>
      <c r="AQ741" s="51">
        <f t="shared" si="1403"/>
        <v>1.7799377941042586E-2</v>
      </c>
      <c r="AR741" s="57">
        <f t="shared" si="1404"/>
        <v>858.39848154575145</v>
      </c>
      <c r="AS741" s="44">
        <f t="shared" si="1342"/>
        <v>5334.2655718701299</v>
      </c>
      <c r="AT741" s="44">
        <f t="shared" si="1343"/>
        <v>2133.7062287480517</v>
      </c>
      <c r="AU741" s="44">
        <f t="shared" si="1344"/>
        <v>1333.5663929675325</v>
      </c>
      <c r="AV741" s="47">
        <f t="shared" si="1345"/>
        <v>0.60823362476596154</v>
      </c>
      <c r="AW741" s="47">
        <f t="shared" si="1346"/>
        <v>2.1526540746954725</v>
      </c>
      <c r="AX741" s="86">
        <f t="shared" si="1347"/>
        <v>17.11629888083694</v>
      </c>
      <c r="AY741" s="86">
        <f t="shared" si="1348"/>
        <v>0</v>
      </c>
      <c r="AZ741" s="10">
        <f t="shared" si="1405"/>
        <v>0</v>
      </c>
      <c r="BA741" s="44">
        <f t="shared" si="1349"/>
        <v>0</v>
      </c>
      <c r="BB741" s="9">
        <f t="shared" si="1350"/>
        <v>0</v>
      </c>
      <c r="BC741" s="45">
        <f t="shared" si="1439"/>
        <v>0</v>
      </c>
      <c r="BD741" s="9">
        <f t="shared" si="1351"/>
        <v>0</v>
      </c>
      <c r="BE741" s="45">
        <f t="shared" si="1435"/>
        <v>0</v>
      </c>
      <c r="BF741" s="9">
        <f t="shared" si="1352"/>
        <v>0</v>
      </c>
      <c r="BG741" s="45">
        <f t="shared" si="1436"/>
        <v>0</v>
      </c>
      <c r="BH741" s="58"/>
      <c r="BI741" s="58"/>
      <c r="BJ741" s="58">
        <f t="shared" si="1406"/>
        <v>0</v>
      </c>
      <c r="BK741" s="97"/>
      <c r="BL741" s="44"/>
      <c r="BM741" s="82">
        <f t="shared" si="1407"/>
        <v>73.600000000000009</v>
      </c>
      <c r="BN741" s="86">
        <f t="shared" si="1408"/>
        <v>73600</v>
      </c>
      <c r="BO741" s="86">
        <f t="shared" si="1409"/>
        <v>100</v>
      </c>
      <c r="BP741" s="84">
        <f t="shared" si="1353"/>
        <v>4</v>
      </c>
      <c r="BQ741" s="84">
        <f t="shared" si="1354"/>
        <v>4.13</v>
      </c>
      <c r="BR741" s="84">
        <f t="shared" si="1355"/>
        <v>0.02</v>
      </c>
      <c r="BS741" s="84">
        <f t="shared" si="1410"/>
        <v>3.1773943074937618E-2</v>
      </c>
      <c r="BT741" s="84">
        <f t="shared" si="1411"/>
        <v>1079.132449922218</v>
      </c>
      <c r="BU741" s="84">
        <f t="shared" si="1412"/>
        <v>0</v>
      </c>
      <c r="BV741" s="83">
        <f t="shared" si="1413"/>
        <v>2146.1326811443864</v>
      </c>
      <c r="BW741" s="81">
        <f t="shared" si="1437"/>
        <v>2146.1326811443864</v>
      </c>
      <c r="BX741" s="83">
        <f t="shared" si="1356"/>
        <v>0</v>
      </c>
      <c r="BY741" s="141">
        <f t="shared" si="1357"/>
        <v>0</v>
      </c>
      <c r="BZ741" s="83">
        <f t="shared" si="1358"/>
        <v>4.13</v>
      </c>
      <c r="CA741" s="83">
        <f t="shared" si="1359"/>
        <v>0</v>
      </c>
      <c r="CB741" s="83">
        <f t="shared" si="1414"/>
        <v>2.9817390718691827</v>
      </c>
      <c r="CC741" s="83">
        <f t="shared" si="1360"/>
        <v>2.9817390718691827</v>
      </c>
      <c r="CD741" s="143">
        <f t="shared" si="1361"/>
        <v>0.02</v>
      </c>
      <c r="CE741" s="83">
        <f t="shared" si="1415"/>
        <v>1.7566523213570079E-2</v>
      </c>
      <c r="CF741" s="84">
        <f t="shared" si="1416"/>
        <v>1047.1621560691524</v>
      </c>
      <c r="CG741" s="83">
        <f t="shared" si="1362"/>
        <v>0</v>
      </c>
      <c r="CH741" s="83">
        <f t="shared" si="1417"/>
        <v>2.9436628623683307</v>
      </c>
      <c r="CI741" s="83">
        <f t="shared" si="1363"/>
        <v>2.9436628623683307</v>
      </c>
      <c r="CJ741" s="143">
        <f t="shared" si="1364"/>
        <v>0.02</v>
      </c>
      <c r="CK741" s="83">
        <f t="shared" si="1418"/>
        <v>1.6758910799758806E-2</v>
      </c>
      <c r="CL741" s="84">
        <f t="shared" si="1419"/>
        <v>983.47413016425139</v>
      </c>
      <c r="CM741" s="83">
        <f t="shared" si="1365"/>
        <v>0</v>
      </c>
      <c r="CN741" s="83">
        <f t="shared" si="1420"/>
        <v>2.879426890700338</v>
      </c>
      <c r="CO741" s="83">
        <f t="shared" si="1366"/>
        <v>2.879426890700338</v>
      </c>
      <c r="CP741" s="143">
        <f t="shared" si="1367"/>
        <v>0.02</v>
      </c>
      <c r="CQ741" s="83">
        <f t="shared" si="1421"/>
        <v>1.6918564504284105E-2</v>
      </c>
      <c r="CR741" s="84">
        <f t="shared" si="1422"/>
        <v>973.30853633648724</v>
      </c>
      <c r="CS741" s="83">
        <f t="shared" si="1368"/>
        <v>0</v>
      </c>
      <c r="CT741" s="83">
        <f t="shared" si="1423"/>
        <v>2.8706003498952741</v>
      </c>
      <c r="CU741" s="83">
        <f t="shared" si="1369"/>
        <v>2.8706003498952741</v>
      </c>
      <c r="CV741" s="143">
        <f t="shared" si="1370"/>
        <v>0.02</v>
      </c>
      <c r="CW741" s="83">
        <f t="shared" si="1424"/>
        <v>1.6946526987184168E-2</v>
      </c>
      <c r="CX741" s="84">
        <f t="shared" si="1425"/>
        <v>972.43668766560177</v>
      </c>
      <c r="CY741" s="83">
        <f t="shared" si="1371"/>
        <v>0</v>
      </c>
      <c r="CZ741" s="83">
        <f t="shared" si="1426"/>
        <v>2.8698616010833313</v>
      </c>
      <c r="DA741" s="83">
        <f t="shared" si="1372"/>
        <v>2.8698616010833313</v>
      </c>
      <c r="DB741" s="143">
        <f t="shared" si="1373"/>
        <v>0.02</v>
      </c>
      <c r="DC741" s="83">
        <f t="shared" si="1427"/>
        <v>1.69474467673261E-2</v>
      </c>
      <c r="DD741" s="84">
        <f t="shared" si="1428"/>
        <v>972.40641897361911</v>
      </c>
      <c r="DE741" s="86">
        <f t="shared" si="1374"/>
        <v>3863.0388260598957</v>
      </c>
      <c r="DF741" s="86">
        <f t="shared" si="1375"/>
        <v>1545.2155304239582</v>
      </c>
      <c r="DG741" s="86">
        <f t="shared" si="1376"/>
        <v>965.75970651497391</v>
      </c>
      <c r="DH741" s="86">
        <f t="shared" si="1377"/>
        <v>0.12250519046421719</v>
      </c>
      <c r="DI741" s="86">
        <f t="shared" si="1378"/>
        <v>0.14871632876640914</v>
      </c>
      <c r="DJ741" s="86">
        <f t="shared" si="1379"/>
        <v>3.2729682430458626</v>
      </c>
      <c r="DK741" s="86">
        <f t="shared" si="1380"/>
        <v>-781.79742966583262</v>
      </c>
      <c r="DL741" s="86">
        <f t="shared" si="1438"/>
        <v>-781.79742966583262</v>
      </c>
      <c r="DM741" s="86">
        <f t="shared" si="1381"/>
        <v>-781.79742966583262</v>
      </c>
      <c r="DN741" s="85">
        <f t="shared" si="1382"/>
        <v>0</v>
      </c>
      <c r="DO741" s="85">
        <f t="shared" si="1429"/>
        <v>0</v>
      </c>
      <c r="DP741" s="85">
        <f t="shared" si="1383"/>
        <v>0</v>
      </c>
      <c r="DQ741" s="85">
        <f t="shared" si="1430"/>
        <v>0</v>
      </c>
      <c r="DR741" s="85">
        <f t="shared" si="1384"/>
        <v>0</v>
      </c>
      <c r="DS741" s="85">
        <f t="shared" si="1431"/>
        <v>0</v>
      </c>
      <c r="DT741" s="81"/>
      <c r="DU741" s="81"/>
      <c r="DV741" s="81">
        <f t="shared" si="1432"/>
        <v>0</v>
      </c>
      <c r="DW741" s="100"/>
    </row>
    <row r="742" spans="1:127" x14ac:dyDescent="0.2">
      <c r="A742" s="59">
        <f t="shared" si="1385"/>
        <v>98.266666666665955</v>
      </c>
      <c r="B742" s="44">
        <f t="shared" si="1386"/>
        <v>98266.666666665958</v>
      </c>
      <c r="C742" s="52">
        <f t="shared" si="1320"/>
        <v>133.33333333333334</v>
      </c>
      <c r="D742" s="50">
        <f t="shared" si="1321"/>
        <v>4</v>
      </c>
      <c r="E742" s="44">
        <f t="shared" si="1322"/>
        <v>4.13</v>
      </c>
      <c r="F742" s="47">
        <f t="shared" si="1323"/>
        <v>0.02</v>
      </c>
      <c r="G742" s="52">
        <f t="shared" si="1387"/>
        <v>2.3883558428955433E-2</v>
      </c>
      <c r="H742" s="57">
        <f t="shared" si="1388"/>
        <v>853.59803604863828</v>
      </c>
      <c r="I742" s="52">
        <f t="shared" si="1389"/>
        <v>0</v>
      </c>
      <c r="J742" s="54">
        <f t="shared" si="1390"/>
        <v>2967.7972732611829</v>
      </c>
      <c r="K742" s="46">
        <f t="shared" si="1433"/>
        <v>2967.7972732611829</v>
      </c>
      <c r="L742" s="80">
        <f t="shared" si="1324"/>
        <v>0</v>
      </c>
      <c r="M742" s="142">
        <f t="shared" si="1325"/>
        <v>0</v>
      </c>
      <c r="N742" s="60">
        <f t="shared" si="1326"/>
        <v>4.13</v>
      </c>
      <c r="O742" s="53">
        <f t="shared" si="1327"/>
        <v>0</v>
      </c>
      <c r="P742" s="58">
        <f t="shared" si="1391"/>
        <v>2.8520227189504479</v>
      </c>
      <c r="Q742" s="49">
        <f t="shared" si="1328"/>
        <v>2.8520227189504479</v>
      </c>
      <c r="R742" s="143">
        <f t="shared" si="1329"/>
        <v>0.02</v>
      </c>
      <c r="S742" s="51">
        <f t="shared" si="1392"/>
        <v>1.8443368929887072E-2</v>
      </c>
      <c r="T742" s="57">
        <f t="shared" si="1393"/>
        <v>882.50857367040055</v>
      </c>
      <c r="U742" s="53">
        <f t="shared" si="1330"/>
        <v>0</v>
      </c>
      <c r="V742" s="58">
        <f t="shared" si="1394"/>
        <v>2.8643012661166098</v>
      </c>
      <c r="W742" s="49">
        <f t="shared" si="1331"/>
        <v>2.8643012661166098</v>
      </c>
      <c r="X742" s="143">
        <f t="shared" si="1332"/>
        <v>0.02</v>
      </c>
      <c r="Y742" s="51">
        <f t="shared" si="1395"/>
        <v>1.7848547148631318E-2</v>
      </c>
      <c r="Z742" s="57">
        <f t="shared" si="1396"/>
        <v>862.73769976233632</v>
      </c>
      <c r="AA742" s="53">
        <f t="shared" si="1333"/>
        <v>0</v>
      </c>
      <c r="AB742" s="58">
        <f t="shared" si="1397"/>
        <v>2.855556373209942</v>
      </c>
      <c r="AC742" s="49">
        <f t="shared" si="1334"/>
        <v>2.855556373209942</v>
      </c>
      <c r="AD742" s="143">
        <f t="shared" si="1335"/>
        <v>0.02</v>
      </c>
      <c r="AE742" s="49">
        <f t="shared" si="1434"/>
        <v>1.7795857299782319E-2</v>
      </c>
      <c r="AF742" s="57">
        <f t="shared" si="1398"/>
        <v>859.55939038105373</v>
      </c>
      <c r="AG742" s="53">
        <f t="shared" si="1336"/>
        <v>0</v>
      </c>
      <c r="AH742" s="58">
        <f t="shared" si="1399"/>
        <v>2.8542910015398175</v>
      </c>
      <c r="AI742" s="49">
        <f t="shared" si="1337"/>
        <v>2.8542910015398175</v>
      </c>
      <c r="AJ742" s="143">
        <f t="shared" si="1338"/>
        <v>0.02</v>
      </c>
      <c r="AK742" s="51">
        <f t="shared" si="1400"/>
        <v>1.7796415624643722E-2</v>
      </c>
      <c r="AL742" s="57">
        <f t="shared" si="1401"/>
        <v>859.25579756904756</v>
      </c>
      <c r="AM742" s="53">
        <f t="shared" si="1339"/>
        <v>0</v>
      </c>
      <c r="AN742" s="58">
        <f t="shared" si="1402"/>
        <v>2.8541721711618027</v>
      </c>
      <c r="AO742" s="49">
        <f t="shared" si="1340"/>
        <v>2.8541721711618027</v>
      </c>
      <c r="AP742" s="143">
        <f t="shared" si="1341"/>
        <v>0.02</v>
      </c>
      <c r="AQ742" s="51">
        <f t="shared" si="1403"/>
        <v>1.7796711274375918E-2</v>
      </c>
      <c r="AR742" s="57">
        <f t="shared" si="1404"/>
        <v>859.23010105163917</v>
      </c>
      <c r="AS742" s="44">
        <f t="shared" si="1342"/>
        <v>5342.0350918701297</v>
      </c>
      <c r="AT742" s="44">
        <f t="shared" si="1343"/>
        <v>2136.8140367480514</v>
      </c>
      <c r="AU742" s="44">
        <f t="shared" si="1344"/>
        <v>1335.5087729675324</v>
      </c>
      <c r="AV742" s="47">
        <f t="shared" si="1345"/>
        <v>0.60556274484612438</v>
      </c>
      <c r="AW742" s="47">
        <f t="shared" si="1346"/>
        <v>2.1349191227317621</v>
      </c>
      <c r="AX742" s="86">
        <f t="shared" si="1347"/>
        <v>16.890604958755723</v>
      </c>
      <c r="AY742" s="86">
        <f t="shared" si="1348"/>
        <v>0</v>
      </c>
      <c r="AZ742" s="10">
        <f t="shared" si="1405"/>
        <v>0</v>
      </c>
      <c r="BA742" s="44">
        <f t="shared" si="1349"/>
        <v>0</v>
      </c>
      <c r="BB742" s="9">
        <f t="shared" si="1350"/>
        <v>0</v>
      </c>
      <c r="BC742" s="45">
        <f t="shared" si="1439"/>
        <v>0</v>
      </c>
      <c r="BD742" s="9">
        <f t="shared" si="1351"/>
        <v>0</v>
      </c>
      <c r="BE742" s="45">
        <f t="shared" si="1435"/>
        <v>0</v>
      </c>
      <c r="BF742" s="9">
        <f t="shared" si="1352"/>
        <v>0</v>
      </c>
      <c r="BG742" s="45">
        <f t="shared" si="1436"/>
        <v>0</v>
      </c>
      <c r="BH742" s="58"/>
      <c r="BI742" s="58"/>
      <c r="BJ742" s="58">
        <f t="shared" si="1406"/>
        <v>0</v>
      </c>
      <c r="BK742" s="97"/>
      <c r="BL742" s="44"/>
      <c r="BM742" s="82">
        <f t="shared" si="1407"/>
        <v>73.7</v>
      </c>
      <c r="BN742" s="86">
        <f t="shared" si="1408"/>
        <v>73700</v>
      </c>
      <c r="BO742" s="86">
        <f t="shared" si="1409"/>
        <v>100</v>
      </c>
      <c r="BP742" s="84">
        <f t="shared" si="1353"/>
        <v>4</v>
      </c>
      <c r="BQ742" s="84">
        <f t="shared" si="1354"/>
        <v>4.13</v>
      </c>
      <c r="BR742" s="84">
        <f t="shared" si="1355"/>
        <v>0.02</v>
      </c>
      <c r="BS742" s="84">
        <f t="shared" si="1410"/>
        <v>3.1771943074937616E-2</v>
      </c>
      <c r="BT742" s="84">
        <f t="shared" si="1411"/>
        <v>1079.9017705777856</v>
      </c>
      <c r="BU742" s="84">
        <f t="shared" si="1412"/>
        <v>0</v>
      </c>
      <c r="BV742" s="83">
        <f t="shared" si="1413"/>
        <v>2149.3699811443862</v>
      </c>
      <c r="BW742" s="81">
        <f t="shared" si="1437"/>
        <v>2149.3699811443862</v>
      </c>
      <c r="BX742" s="83">
        <f t="shared" si="1356"/>
        <v>0</v>
      </c>
      <c r="BY742" s="141">
        <f t="shared" si="1357"/>
        <v>0</v>
      </c>
      <c r="BZ742" s="83">
        <f t="shared" si="1358"/>
        <v>4.13</v>
      </c>
      <c r="CA742" s="83">
        <f t="shared" si="1359"/>
        <v>0</v>
      </c>
      <c r="CB742" s="83">
        <f t="shared" si="1414"/>
        <v>2.9829043441827832</v>
      </c>
      <c r="CC742" s="83">
        <f t="shared" si="1360"/>
        <v>2.9829043441827832</v>
      </c>
      <c r="CD742" s="143">
        <f t="shared" si="1361"/>
        <v>0.02</v>
      </c>
      <c r="CE742" s="83">
        <f t="shared" si="1415"/>
        <v>1.756452321357008E-2</v>
      </c>
      <c r="CF742" s="84">
        <f t="shared" si="1416"/>
        <v>1047.7512593672675</v>
      </c>
      <c r="CG742" s="83">
        <f t="shared" si="1362"/>
        <v>0</v>
      </c>
      <c r="CH742" s="83">
        <f t="shared" si="1417"/>
        <v>2.9445323649290351</v>
      </c>
      <c r="CI742" s="83">
        <f t="shared" si="1363"/>
        <v>2.9445323649290351</v>
      </c>
      <c r="CJ742" s="143">
        <f t="shared" si="1364"/>
        <v>0.02</v>
      </c>
      <c r="CK742" s="83">
        <f t="shared" si="1418"/>
        <v>1.6756910799758808E-2</v>
      </c>
      <c r="CL742" s="84">
        <f t="shared" si="1419"/>
        <v>984.04341787086992</v>
      </c>
      <c r="CM742" s="83">
        <f t="shared" si="1365"/>
        <v>0</v>
      </c>
      <c r="CN742" s="83">
        <f t="shared" si="1420"/>
        <v>2.8801410981335125</v>
      </c>
      <c r="CO742" s="83">
        <f t="shared" si="1366"/>
        <v>2.8801410981335125</v>
      </c>
      <c r="CP742" s="143">
        <f t="shared" si="1367"/>
        <v>0.02</v>
      </c>
      <c r="CQ742" s="83">
        <f t="shared" si="1421"/>
        <v>1.6916564504284106E-2</v>
      </c>
      <c r="CR742" s="84">
        <f t="shared" si="1422"/>
        <v>973.89606868741873</v>
      </c>
      <c r="CS742" s="83">
        <f t="shared" si="1368"/>
        <v>0</v>
      </c>
      <c r="CT742" s="83">
        <f t="shared" si="1423"/>
        <v>2.8713089724787828</v>
      </c>
      <c r="CU742" s="83">
        <f t="shared" si="1369"/>
        <v>2.8713089724787828</v>
      </c>
      <c r="CV742" s="143">
        <f t="shared" si="1370"/>
        <v>0.02</v>
      </c>
      <c r="CW742" s="83">
        <f t="shared" si="1424"/>
        <v>1.6944526987184169E-2</v>
      </c>
      <c r="CX742" s="84">
        <f t="shared" si="1425"/>
        <v>973.02700066364071</v>
      </c>
      <c r="CY742" s="83">
        <f t="shared" si="1371"/>
        <v>0</v>
      </c>
      <c r="CZ742" s="83">
        <f t="shared" si="1426"/>
        <v>2.8705707109597909</v>
      </c>
      <c r="DA742" s="83">
        <f t="shared" si="1372"/>
        <v>2.8705707109597909</v>
      </c>
      <c r="DB742" s="143">
        <f t="shared" si="1373"/>
        <v>0.02</v>
      </c>
      <c r="DC742" s="83">
        <f t="shared" si="1427"/>
        <v>1.6945446767326101E-2</v>
      </c>
      <c r="DD742" s="84">
        <f t="shared" si="1428"/>
        <v>972.99691597740934</v>
      </c>
      <c r="DE742" s="86">
        <f t="shared" si="1374"/>
        <v>3868.8659660598951</v>
      </c>
      <c r="DF742" s="86">
        <f t="shared" si="1375"/>
        <v>1547.546386423958</v>
      </c>
      <c r="DG742" s="86">
        <f t="shared" si="1376"/>
        <v>967.21649151497377</v>
      </c>
      <c r="DH742" s="86">
        <f t="shared" si="1377"/>
        <v>0.12222928751392438</v>
      </c>
      <c r="DI742" s="86">
        <f t="shared" si="1378"/>
        <v>0.14810168376767205</v>
      </c>
      <c r="DJ742" s="86">
        <f t="shared" si="1379"/>
        <v>3.2476019047897631</v>
      </c>
      <c r="DK742" s="86">
        <f t="shared" si="1380"/>
        <v>-783.99760463166467</v>
      </c>
      <c r="DL742" s="86">
        <f t="shared" si="1438"/>
        <v>-783.99760463166467</v>
      </c>
      <c r="DM742" s="86">
        <f t="shared" si="1381"/>
        <v>-783.99760463166467</v>
      </c>
      <c r="DN742" s="85">
        <f t="shared" si="1382"/>
        <v>0</v>
      </c>
      <c r="DO742" s="85">
        <f t="shared" si="1429"/>
        <v>0</v>
      </c>
      <c r="DP742" s="85">
        <f t="shared" si="1383"/>
        <v>0</v>
      </c>
      <c r="DQ742" s="85">
        <f t="shared" si="1430"/>
        <v>0</v>
      </c>
      <c r="DR742" s="85">
        <f t="shared" si="1384"/>
        <v>0</v>
      </c>
      <c r="DS742" s="85">
        <f t="shared" si="1431"/>
        <v>0</v>
      </c>
      <c r="DT742" s="81"/>
      <c r="DU742" s="81"/>
      <c r="DV742" s="81">
        <f t="shared" si="1432"/>
        <v>0</v>
      </c>
      <c r="DW742" s="100"/>
    </row>
    <row r="743" spans="1:127" x14ac:dyDescent="0.2">
      <c r="A743" s="59">
        <f t="shared" si="1385"/>
        <v>98.399999999999295</v>
      </c>
      <c r="B743" s="44">
        <f t="shared" si="1386"/>
        <v>98399.999999999287</v>
      </c>
      <c r="C743" s="52">
        <f t="shared" si="1320"/>
        <v>133.33333333333334</v>
      </c>
      <c r="D743" s="50">
        <f t="shared" si="1321"/>
        <v>4</v>
      </c>
      <c r="E743" s="44">
        <f t="shared" si="1322"/>
        <v>4.13</v>
      </c>
      <c r="F743" s="47">
        <f t="shared" si="1323"/>
        <v>0.02</v>
      </c>
      <c r="G743" s="52">
        <f t="shared" si="1387"/>
        <v>2.3880891762288765E-2</v>
      </c>
      <c r="H743" s="57">
        <f t="shared" si="1388"/>
        <v>854.36905219377536</v>
      </c>
      <c r="I743" s="52">
        <f t="shared" si="1389"/>
        <v>0</v>
      </c>
      <c r="J743" s="54">
        <f t="shared" si="1390"/>
        <v>2972.1136732611826</v>
      </c>
      <c r="K743" s="46">
        <f t="shared" si="1433"/>
        <v>2972.1136732611826</v>
      </c>
      <c r="L743" s="80">
        <f t="shared" si="1324"/>
        <v>0</v>
      </c>
      <c r="M743" s="142">
        <f t="shared" si="1325"/>
        <v>0</v>
      </c>
      <c r="N743" s="60">
        <f t="shared" si="1326"/>
        <v>4.13</v>
      </c>
      <c r="O743" s="53">
        <f t="shared" si="1327"/>
        <v>0</v>
      </c>
      <c r="P743" s="58">
        <f t="shared" si="1391"/>
        <v>2.8526016550394147</v>
      </c>
      <c r="Q743" s="49">
        <f t="shared" si="1328"/>
        <v>2.8526016550394147</v>
      </c>
      <c r="R743" s="143">
        <f t="shared" si="1329"/>
        <v>0.02</v>
      </c>
      <c r="S743" s="51">
        <f t="shared" si="1392"/>
        <v>1.8440702263220404E-2</v>
      </c>
      <c r="T743" s="57">
        <f t="shared" si="1393"/>
        <v>883.37074705464534</v>
      </c>
      <c r="U743" s="53">
        <f t="shared" si="1330"/>
        <v>0</v>
      </c>
      <c r="V743" s="58">
        <f t="shared" si="1394"/>
        <v>2.8650064067052807</v>
      </c>
      <c r="W743" s="49">
        <f t="shared" si="1331"/>
        <v>2.8650064067052807</v>
      </c>
      <c r="X743" s="143">
        <f t="shared" si="1332"/>
        <v>0.02</v>
      </c>
      <c r="Y743" s="51">
        <f t="shared" si="1395"/>
        <v>1.784588048196465E-2</v>
      </c>
      <c r="Z743" s="57">
        <f t="shared" si="1396"/>
        <v>863.56848824707299</v>
      </c>
      <c r="AA743" s="53">
        <f t="shared" si="1333"/>
        <v>0</v>
      </c>
      <c r="AB743" s="58">
        <f t="shared" si="1397"/>
        <v>2.8561856533418344</v>
      </c>
      <c r="AC743" s="49">
        <f t="shared" si="1334"/>
        <v>2.8561856533418344</v>
      </c>
      <c r="AD743" s="143">
        <f t="shared" si="1335"/>
        <v>0.02</v>
      </c>
      <c r="AE743" s="49">
        <f t="shared" si="1434"/>
        <v>1.7793190633115651E-2</v>
      </c>
      <c r="AF743" s="57">
        <f t="shared" si="1398"/>
        <v>860.39026285753005</v>
      </c>
      <c r="AG743" s="53">
        <f t="shared" si="1336"/>
        <v>0</v>
      </c>
      <c r="AH743" s="58">
        <f t="shared" si="1399"/>
        <v>2.8549105437241726</v>
      </c>
      <c r="AI743" s="49">
        <f t="shared" si="1337"/>
        <v>2.8549105437241726</v>
      </c>
      <c r="AJ743" s="143">
        <f t="shared" si="1338"/>
        <v>0.02</v>
      </c>
      <c r="AK743" s="51">
        <f t="shared" si="1400"/>
        <v>1.7793748957977053E-2</v>
      </c>
      <c r="AL743" s="57">
        <f t="shared" si="1401"/>
        <v>860.08706447125246</v>
      </c>
      <c r="AM743" s="53">
        <f t="shared" si="1339"/>
        <v>0</v>
      </c>
      <c r="AN743" s="58">
        <f t="shared" si="1402"/>
        <v>2.8547909350238401</v>
      </c>
      <c r="AO743" s="49">
        <f t="shared" si="1340"/>
        <v>2.8547909350238401</v>
      </c>
      <c r="AP743" s="143">
        <f t="shared" si="1341"/>
        <v>0.02</v>
      </c>
      <c r="AQ743" s="51">
        <f t="shared" si="1403"/>
        <v>1.7794044607709249E-2</v>
      </c>
      <c r="AR743" s="57">
        <f t="shared" si="1404"/>
        <v>860.06141637409212</v>
      </c>
      <c r="AS743" s="44">
        <f t="shared" si="1342"/>
        <v>5349.8046118701286</v>
      </c>
      <c r="AT743" s="44">
        <f t="shared" si="1343"/>
        <v>2139.9218447480516</v>
      </c>
      <c r="AU743" s="44">
        <f t="shared" si="1344"/>
        <v>1337.4511529675322</v>
      </c>
      <c r="AV743" s="47">
        <f t="shared" si="1345"/>
        <v>0.60290845653028435</v>
      </c>
      <c r="AW743" s="47">
        <f t="shared" si="1346"/>
        <v>2.1173623881000587</v>
      </c>
      <c r="AX743" s="86">
        <f t="shared" si="1347"/>
        <v>16.668292533331574</v>
      </c>
      <c r="AY743" s="86">
        <f t="shared" si="1348"/>
        <v>0</v>
      </c>
      <c r="AZ743" s="10">
        <f t="shared" si="1405"/>
        <v>0</v>
      </c>
      <c r="BA743" s="44">
        <f t="shared" si="1349"/>
        <v>0</v>
      </c>
      <c r="BB743" s="9">
        <f t="shared" si="1350"/>
        <v>0</v>
      </c>
      <c r="BC743" s="45">
        <f t="shared" si="1439"/>
        <v>0</v>
      </c>
      <c r="BD743" s="9">
        <f t="shared" si="1351"/>
        <v>0</v>
      </c>
      <c r="BE743" s="45">
        <f t="shared" si="1435"/>
        <v>0</v>
      </c>
      <c r="BF743" s="9">
        <f t="shared" si="1352"/>
        <v>0</v>
      </c>
      <c r="BG743" s="45">
        <f t="shared" si="1436"/>
        <v>0</v>
      </c>
      <c r="BH743" s="58"/>
      <c r="BI743" s="58"/>
      <c r="BJ743" s="58">
        <f t="shared" si="1406"/>
        <v>0</v>
      </c>
      <c r="BK743" s="97"/>
      <c r="BL743" s="44"/>
      <c r="BM743" s="82">
        <f t="shared" si="1407"/>
        <v>73.8</v>
      </c>
      <c r="BN743" s="86">
        <f t="shared" si="1408"/>
        <v>73800</v>
      </c>
      <c r="BO743" s="86">
        <f t="shared" si="1409"/>
        <v>100</v>
      </c>
      <c r="BP743" s="84">
        <f t="shared" si="1353"/>
        <v>4</v>
      </c>
      <c r="BQ743" s="84">
        <f t="shared" si="1354"/>
        <v>4.13</v>
      </c>
      <c r="BR743" s="84">
        <f t="shared" si="1355"/>
        <v>0.02</v>
      </c>
      <c r="BS743" s="84">
        <f t="shared" si="1410"/>
        <v>3.1769943074937614E-2</v>
      </c>
      <c r="BT743" s="84">
        <f t="shared" si="1411"/>
        <v>1080.6710428072031</v>
      </c>
      <c r="BU743" s="84">
        <f t="shared" si="1412"/>
        <v>0</v>
      </c>
      <c r="BV743" s="83">
        <f t="shared" si="1413"/>
        <v>2152.607281144386</v>
      </c>
      <c r="BW743" s="81">
        <f t="shared" si="1437"/>
        <v>2152.607281144386</v>
      </c>
      <c r="BX743" s="83">
        <f t="shared" si="1356"/>
        <v>0</v>
      </c>
      <c r="BY743" s="141">
        <f t="shared" si="1357"/>
        <v>0</v>
      </c>
      <c r="BZ743" s="83">
        <f t="shared" si="1358"/>
        <v>4.13</v>
      </c>
      <c r="CA743" s="83">
        <f t="shared" si="1359"/>
        <v>0</v>
      </c>
      <c r="CB743" s="83">
        <f t="shared" si="1414"/>
        <v>2.9840717117960573</v>
      </c>
      <c r="CC743" s="83">
        <f t="shared" si="1360"/>
        <v>2.9840717117960573</v>
      </c>
      <c r="CD743" s="143">
        <f t="shared" si="1361"/>
        <v>0.02</v>
      </c>
      <c r="CE743" s="83">
        <f t="shared" si="1415"/>
        <v>1.7562523213570082E-2</v>
      </c>
      <c r="CF743" s="84">
        <f t="shared" si="1416"/>
        <v>1048.3400654832874</v>
      </c>
      <c r="CG743" s="83">
        <f t="shared" si="1362"/>
        <v>0</v>
      </c>
      <c r="CH743" s="83">
        <f t="shared" si="1417"/>
        <v>2.9454027646773642</v>
      </c>
      <c r="CI743" s="83">
        <f t="shared" si="1363"/>
        <v>2.9454027646773642</v>
      </c>
      <c r="CJ743" s="143">
        <f t="shared" si="1364"/>
        <v>0.02</v>
      </c>
      <c r="CK743" s="83">
        <f t="shared" si="1418"/>
        <v>1.6754910799758809E-2</v>
      </c>
      <c r="CL743" s="84">
        <f t="shared" si="1419"/>
        <v>984.61246954777891</v>
      </c>
      <c r="CM743" s="83">
        <f t="shared" si="1365"/>
        <v>0</v>
      </c>
      <c r="CN743" s="83">
        <f t="shared" si="1420"/>
        <v>2.880856230872872</v>
      </c>
      <c r="CO743" s="83">
        <f t="shared" si="1366"/>
        <v>2.880856230872872</v>
      </c>
      <c r="CP743" s="143">
        <f t="shared" si="1367"/>
        <v>0.02</v>
      </c>
      <c r="CQ743" s="83">
        <f t="shared" si="1421"/>
        <v>1.6914564504284108E-2</v>
      </c>
      <c r="CR743" s="84">
        <f t="shared" si="1422"/>
        <v>974.48338590306651</v>
      </c>
      <c r="CS743" s="83">
        <f t="shared" si="1368"/>
        <v>0</v>
      </c>
      <c r="CT743" s="83">
        <f t="shared" si="1423"/>
        <v>2.8720186226391138</v>
      </c>
      <c r="CU743" s="83">
        <f t="shared" si="1369"/>
        <v>2.8720186226391138</v>
      </c>
      <c r="CV743" s="143">
        <f t="shared" si="1370"/>
        <v>0.02</v>
      </c>
      <c r="CW743" s="83">
        <f t="shared" si="1424"/>
        <v>1.6942526987184171E-2</v>
      </c>
      <c r="CX743" s="84">
        <f t="shared" si="1425"/>
        <v>973.6170983211756</v>
      </c>
      <c r="CY743" s="83">
        <f t="shared" si="1371"/>
        <v>0</v>
      </c>
      <c r="CZ743" s="83">
        <f t="shared" si="1426"/>
        <v>2.8712808607662059</v>
      </c>
      <c r="DA743" s="83">
        <f t="shared" si="1372"/>
        <v>2.8712808607662059</v>
      </c>
      <c r="DB743" s="143">
        <f t="shared" si="1373"/>
        <v>0.02</v>
      </c>
      <c r="DC743" s="83">
        <f t="shared" si="1427"/>
        <v>1.6943446767326103E-2</v>
      </c>
      <c r="DD743" s="84">
        <f t="shared" si="1428"/>
        <v>973.58719743965071</v>
      </c>
      <c r="DE743" s="86">
        <f t="shared" si="1374"/>
        <v>3874.6931060598945</v>
      </c>
      <c r="DF743" s="86">
        <f t="shared" si="1375"/>
        <v>1549.8772424239578</v>
      </c>
      <c r="DG743" s="86">
        <f t="shared" si="1376"/>
        <v>968.67327651497362</v>
      </c>
      <c r="DH743" s="86">
        <f t="shared" si="1377"/>
        <v>0.12195436667498713</v>
      </c>
      <c r="DI743" s="86">
        <f t="shared" si="1378"/>
        <v>0.1474903804469499</v>
      </c>
      <c r="DJ743" s="86">
        <f t="shared" si="1379"/>
        <v>3.2224650536920976</v>
      </c>
      <c r="DK743" s="86">
        <f t="shared" si="1380"/>
        <v>-786.19645549462973</v>
      </c>
      <c r="DL743" s="86">
        <f t="shared" si="1438"/>
        <v>-786.19645549462973</v>
      </c>
      <c r="DM743" s="86">
        <f t="shared" si="1381"/>
        <v>-786.19645549462973</v>
      </c>
      <c r="DN743" s="85">
        <f t="shared" si="1382"/>
        <v>0</v>
      </c>
      <c r="DO743" s="85">
        <f t="shared" si="1429"/>
        <v>0</v>
      </c>
      <c r="DP743" s="85">
        <f t="shared" si="1383"/>
        <v>0</v>
      </c>
      <c r="DQ743" s="85">
        <f t="shared" si="1430"/>
        <v>0</v>
      </c>
      <c r="DR743" s="85">
        <f t="shared" si="1384"/>
        <v>0</v>
      </c>
      <c r="DS743" s="85">
        <f t="shared" si="1431"/>
        <v>0</v>
      </c>
      <c r="DT743" s="81"/>
      <c r="DU743" s="81"/>
      <c r="DV743" s="81">
        <f t="shared" si="1432"/>
        <v>0</v>
      </c>
      <c r="DW743" s="100"/>
    </row>
    <row r="744" spans="1:127" x14ac:dyDescent="0.2">
      <c r="A744" s="59">
        <f t="shared" si="1385"/>
        <v>98.533333333332621</v>
      </c>
      <c r="B744" s="44">
        <f t="shared" si="1386"/>
        <v>98533.333333332615</v>
      </c>
      <c r="C744" s="52">
        <f t="shared" si="1320"/>
        <v>133.33333333333334</v>
      </c>
      <c r="D744" s="50">
        <f t="shared" si="1321"/>
        <v>4</v>
      </c>
      <c r="E744" s="44">
        <f t="shared" si="1322"/>
        <v>4.13</v>
      </c>
      <c r="F744" s="47">
        <f t="shared" si="1323"/>
        <v>0.02</v>
      </c>
      <c r="G744" s="52">
        <f t="shared" si="1387"/>
        <v>2.3878225095622096E-2</v>
      </c>
      <c r="H744" s="57">
        <f t="shared" si="1388"/>
        <v>855.13998224797888</v>
      </c>
      <c r="I744" s="52">
        <f t="shared" si="1389"/>
        <v>0</v>
      </c>
      <c r="J744" s="54">
        <f t="shared" si="1390"/>
        <v>2976.4300732611828</v>
      </c>
      <c r="K744" s="46">
        <f t="shared" si="1433"/>
        <v>2976.4300732611828</v>
      </c>
      <c r="L744" s="80">
        <f t="shared" si="1324"/>
        <v>0</v>
      </c>
      <c r="M744" s="142">
        <f t="shared" si="1325"/>
        <v>0</v>
      </c>
      <c r="N744" s="60">
        <f t="shared" si="1326"/>
        <v>4.13</v>
      </c>
      <c r="O744" s="53">
        <f t="shared" si="1327"/>
        <v>0</v>
      </c>
      <c r="P744" s="58">
        <f t="shared" si="1391"/>
        <v>2.8531826537654128</v>
      </c>
      <c r="Q744" s="49">
        <f t="shared" si="1328"/>
        <v>2.8531826537654128</v>
      </c>
      <c r="R744" s="143">
        <f t="shared" si="1329"/>
        <v>0.02</v>
      </c>
      <c r="S744" s="51">
        <f t="shared" si="1392"/>
        <v>1.8438035596553735E-2</v>
      </c>
      <c r="T744" s="57">
        <f t="shared" si="1393"/>
        <v>884.23262081807172</v>
      </c>
      <c r="U744" s="53">
        <f t="shared" si="1330"/>
        <v>0</v>
      </c>
      <c r="V744" s="58">
        <f t="shared" si="1394"/>
        <v>2.8657140407531814</v>
      </c>
      <c r="W744" s="49">
        <f t="shared" si="1331"/>
        <v>2.8657140407531814</v>
      </c>
      <c r="X744" s="143">
        <f t="shared" si="1332"/>
        <v>0.02</v>
      </c>
      <c r="Y744" s="51">
        <f t="shared" si="1395"/>
        <v>1.7843213815297982E-2</v>
      </c>
      <c r="Z744" s="57">
        <f t="shared" si="1396"/>
        <v>864.39894815375317</v>
      </c>
      <c r="AA744" s="53">
        <f t="shared" si="1333"/>
        <v>0</v>
      </c>
      <c r="AB744" s="58">
        <f t="shared" si="1397"/>
        <v>2.8568172452649181</v>
      </c>
      <c r="AC744" s="49">
        <f t="shared" si="1334"/>
        <v>2.8568172452649181</v>
      </c>
      <c r="AD744" s="143">
        <f t="shared" si="1335"/>
        <v>0.02</v>
      </c>
      <c r="AE744" s="49">
        <f t="shared" si="1434"/>
        <v>1.7790523966448982E-2</v>
      </c>
      <c r="AF744" s="57">
        <f t="shared" si="1398"/>
        <v>861.2208277884879</v>
      </c>
      <c r="AG744" s="53">
        <f t="shared" si="1336"/>
        <v>0</v>
      </c>
      <c r="AH744" s="58">
        <f t="shared" si="1399"/>
        <v>2.8555324113932699</v>
      </c>
      <c r="AI744" s="49">
        <f t="shared" si="1337"/>
        <v>2.8555324113932699</v>
      </c>
      <c r="AJ744" s="143">
        <f t="shared" si="1338"/>
        <v>0.02</v>
      </c>
      <c r="AK744" s="51">
        <f t="shared" si="1400"/>
        <v>1.7791082291310385E-2</v>
      </c>
      <c r="AL744" s="57">
        <f t="shared" si="1401"/>
        <v>860.91802643904532</v>
      </c>
      <c r="AM744" s="53">
        <f t="shared" si="1339"/>
        <v>0</v>
      </c>
      <c r="AN744" s="58">
        <f t="shared" si="1402"/>
        <v>2.8554120282701354</v>
      </c>
      <c r="AO744" s="49">
        <f t="shared" si="1340"/>
        <v>2.8554120282701354</v>
      </c>
      <c r="AP744" s="143">
        <f t="shared" si="1341"/>
        <v>0.02</v>
      </c>
      <c r="AQ744" s="51">
        <f t="shared" si="1403"/>
        <v>1.7791377941042581E-2</v>
      </c>
      <c r="AR744" s="57">
        <f t="shared" si="1404"/>
        <v>860.8924269654965</v>
      </c>
      <c r="AS744" s="44">
        <f t="shared" si="1342"/>
        <v>5357.5741318701293</v>
      </c>
      <c r="AT744" s="44">
        <f t="shared" si="1343"/>
        <v>2143.0296527480514</v>
      </c>
      <c r="AU744" s="44">
        <f t="shared" si="1344"/>
        <v>1339.3935329675323</v>
      </c>
      <c r="AV744" s="47">
        <f t="shared" si="1345"/>
        <v>0.60027063332901121</v>
      </c>
      <c r="AW744" s="47">
        <f t="shared" si="1346"/>
        <v>2.099981802376969</v>
      </c>
      <c r="AX744" s="86">
        <f t="shared" si="1347"/>
        <v>16.449305439077584</v>
      </c>
      <c r="AY744" s="86">
        <f t="shared" si="1348"/>
        <v>0</v>
      </c>
      <c r="AZ744" s="10">
        <f t="shared" si="1405"/>
        <v>0</v>
      </c>
      <c r="BA744" s="44">
        <f t="shared" si="1349"/>
        <v>0</v>
      </c>
      <c r="BB744" s="9">
        <f t="shared" si="1350"/>
        <v>0</v>
      </c>
      <c r="BC744" s="45">
        <f t="shared" si="1439"/>
        <v>0</v>
      </c>
      <c r="BD744" s="9">
        <f t="shared" si="1351"/>
        <v>0</v>
      </c>
      <c r="BE744" s="45">
        <f t="shared" si="1435"/>
        <v>0</v>
      </c>
      <c r="BF744" s="9">
        <f t="shared" si="1352"/>
        <v>0</v>
      </c>
      <c r="BG744" s="45">
        <f t="shared" si="1436"/>
        <v>0</v>
      </c>
      <c r="BH744" s="58"/>
      <c r="BI744" s="58"/>
      <c r="BJ744" s="58">
        <f t="shared" si="1406"/>
        <v>0</v>
      </c>
      <c r="BK744" s="97"/>
      <c r="BL744" s="44"/>
      <c r="BM744" s="82">
        <f t="shared" si="1407"/>
        <v>73.900000000000006</v>
      </c>
      <c r="BN744" s="86">
        <f t="shared" si="1408"/>
        <v>73900</v>
      </c>
      <c r="BO744" s="86">
        <f t="shared" si="1409"/>
        <v>100</v>
      </c>
      <c r="BP744" s="84">
        <f t="shared" si="1353"/>
        <v>4</v>
      </c>
      <c r="BQ744" s="84">
        <f t="shared" si="1354"/>
        <v>4.13</v>
      </c>
      <c r="BR744" s="84">
        <f t="shared" si="1355"/>
        <v>0.02</v>
      </c>
      <c r="BS744" s="84">
        <f t="shared" si="1410"/>
        <v>3.1767943074937612E-2</v>
      </c>
      <c r="BT744" s="84">
        <f t="shared" si="1411"/>
        <v>1081.4402666104704</v>
      </c>
      <c r="BU744" s="84">
        <f t="shared" si="1412"/>
        <v>0</v>
      </c>
      <c r="BV744" s="83">
        <f t="shared" si="1413"/>
        <v>2155.8445811443858</v>
      </c>
      <c r="BW744" s="81">
        <f t="shared" si="1437"/>
        <v>2155.8445811443858</v>
      </c>
      <c r="BX744" s="83">
        <f t="shared" si="1356"/>
        <v>0</v>
      </c>
      <c r="BY744" s="141">
        <f t="shared" si="1357"/>
        <v>0</v>
      </c>
      <c r="BZ744" s="83">
        <f t="shared" si="1358"/>
        <v>4.13</v>
      </c>
      <c r="CA744" s="83">
        <f t="shared" si="1359"/>
        <v>0</v>
      </c>
      <c r="CB744" s="83">
        <f t="shared" si="1414"/>
        <v>2.9852411747287526</v>
      </c>
      <c r="CC744" s="83">
        <f t="shared" si="1360"/>
        <v>2.9852411747287526</v>
      </c>
      <c r="CD744" s="143">
        <f t="shared" si="1361"/>
        <v>0.02</v>
      </c>
      <c r="CE744" s="83">
        <f t="shared" si="1415"/>
        <v>1.7560523213570083E-2</v>
      </c>
      <c r="CF744" s="84">
        <f t="shared" si="1416"/>
        <v>1048.9285742360814</v>
      </c>
      <c r="CG744" s="83">
        <f t="shared" si="1362"/>
        <v>0</v>
      </c>
      <c r="CH744" s="83">
        <f t="shared" si="1417"/>
        <v>2.9462740596653432</v>
      </c>
      <c r="CI744" s="83">
        <f t="shared" si="1363"/>
        <v>2.9462740596653432</v>
      </c>
      <c r="CJ744" s="143">
        <f t="shared" si="1364"/>
        <v>0.02</v>
      </c>
      <c r="CK744" s="83">
        <f t="shared" si="1418"/>
        <v>1.6752910799758811E-2</v>
      </c>
      <c r="CL744" s="84">
        <f t="shared" si="1419"/>
        <v>985.1812851610689</v>
      </c>
      <c r="CM744" s="83">
        <f t="shared" si="1365"/>
        <v>0</v>
      </c>
      <c r="CN744" s="83">
        <f t="shared" si="1420"/>
        <v>2.8815722875466232</v>
      </c>
      <c r="CO744" s="83">
        <f t="shared" si="1366"/>
        <v>2.8815722875466232</v>
      </c>
      <c r="CP744" s="143">
        <f t="shared" si="1367"/>
        <v>0.02</v>
      </c>
      <c r="CQ744" s="83">
        <f t="shared" si="1421"/>
        <v>1.6912564504284109E-2</v>
      </c>
      <c r="CR744" s="84">
        <f t="shared" si="1422"/>
        <v>975.07048790152885</v>
      </c>
      <c r="CS744" s="83">
        <f t="shared" si="1368"/>
        <v>0</v>
      </c>
      <c r="CT744" s="83">
        <f t="shared" si="1423"/>
        <v>2.8727292990512727</v>
      </c>
      <c r="CU744" s="83">
        <f t="shared" si="1369"/>
        <v>2.8727292990512727</v>
      </c>
      <c r="CV744" s="143">
        <f t="shared" si="1370"/>
        <v>0.02</v>
      </c>
      <c r="CW744" s="83">
        <f t="shared" si="1424"/>
        <v>1.6940526987184172E-2</v>
      </c>
      <c r="CX744" s="84">
        <f t="shared" si="1425"/>
        <v>974.20698053341619</v>
      </c>
      <c r="CY744" s="83">
        <f t="shared" si="1371"/>
        <v>0</v>
      </c>
      <c r="CZ744" s="83">
        <f t="shared" si="1426"/>
        <v>2.8719920491507898</v>
      </c>
      <c r="DA744" s="83">
        <f t="shared" si="1372"/>
        <v>2.8719920491507898</v>
      </c>
      <c r="DB744" s="143">
        <f t="shared" si="1373"/>
        <v>0.02</v>
      </c>
      <c r="DC744" s="83">
        <f t="shared" si="1427"/>
        <v>1.6941446767326104E-2</v>
      </c>
      <c r="DD744" s="84">
        <f t="shared" si="1428"/>
        <v>974.17726325309411</v>
      </c>
      <c r="DE744" s="86">
        <f t="shared" si="1374"/>
        <v>3880.5202460598944</v>
      </c>
      <c r="DF744" s="86">
        <f t="shared" si="1375"/>
        <v>1552.2080984239576</v>
      </c>
      <c r="DG744" s="86">
        <f t="shared" si="1376"/>
        <v>970.13006151497359</v>
      </c>
      <c r="DH744" s="86">
        <f t="shared" si="1377"/>
        <v>0.12168042351047009</v>
      </c>
      <c r="DI744" s="86">
        <f t="shared" si="1378"/>
        <v>0.14688239704424325</v>
      </c>
      <c r="DJ744" s="86">
        <f t="shared" si="1379"/>
        <v>3.1975553476168215</v>
      </c>
      <c r="DK744" s="86">
        <f t="shared" si="1380"/>
        <v>-788.39398279572788</v>
      </c>
      <c r="DL744" s="86">
        <f t="shared" si="1438"/>
        <v>-788.39398279572788</v>
      </c>
      <c r="DM744" s="86">
        <f t="shared" si="1381"/>
        <v>-788.39398279572788</v>
      </c>
      <c r="DN744" s="85">
        <f t="shared" si="1382"/>
        <v>0</v>
      </c>
      <c r="DO744" s="85">
        <f t="shared" si="1429"/>
        <v>0</v>
      </c>
      <c r="DP744" s="85">
        <f t="shared" si="1383"/>
        <v>0</v>
      </c>
      <c r="DQ744" s="85">
        <f t="shared" si="1430"/>
        <v>0</v>
      </c>
      <c r="DR744" s="85">
        <f t="shared" si="1384"/>
        <v>0</v>
      </c>
      <c r="DS744" s="85">
        <f t="shared" si="1431"/>
        <v>0</v>
      </c>
      <c r="DT744" s="81"/>
      <c r="DU744" s="81"/>
      <c r="DV744" s="81">
        <f t="shared" si="1432"/>
        <v>0</v>
      </c>
      <c r="DW744" s="100"/>
    </row>
    <row r="745" spans="1:127" x14ac:dyDescent="0.2">
      <c r="A745" s="59">
        <f t="shared" si="1385"/>
        <v>98.666666666665947</v>
      </c>
      <c r="B745" s="44">
        <f t="shared" si="1386"/>
        <v>98666.666666665944</v>
      </c>
      <c r="C745" s="52">
        <f t="shared" si="1320"/>
        <v>133.33333333333334</v>
      </c>
      <c r="D745" s="50">
        <f t="shared" si="1321"/>
        <v>4</v>
      </c>
      <c r="E745" s="44">
        <f t="shared" si="1322"/>
        <v>4.13</v>
      </c>
      <c r="F745" s="47">
        <f t="shared" si="1323"/>
        <v>0.02</v>
      </c>
      <c r="G745" s="52">
        <f t="shared" si="1387"/>
        <v>2.3875558428955428E-2</v>
      </c>
      <c r="H745" s="57">
        <f t="shared" si="1388"/>
        <v>855.91082621124883</v>
      </c>
      <c r="I745" s="52">
        <f t="shared" si="1389"/>
        <v>0</v>
      </c>
      <c r="J745" s="54">
        <f t="shared" si="1390"/>
        <v>2980.7464732611825</v>
      </c>
      <c r="K745" s="46">
        <f t="shared" si="1433"/>
        <v>2980.7464732611825</v>
      </c>
      <c r="L745" s="80">
        <f t="shared" si="1324"/>
        <v>0</v>
      </c>
      <c r="M745" s="142">
        <f t="shared" si="1325"/>
        <v>0</v>
      </c>
      <c r="N745" s="60">
        <f t="shared" si="1326"/>
        <v>4.13</v>
      </c>
      <c r="O745" s="53">
        <f t="shared" si="1327"/>
        <v>0</v>
      </c>
      <c r="P745" s="58">
        <f t="shared" si="1391"/>
        <v>2.8537657143205872</v>
      </c>
      <c r="Q745" s="49">
        <f t="shared" si="1328"/>
        <v>2.8537657143205872</v>
      </c>
      <c r="R745" s="143">
        <f t="shared" si="1329"/>
        <v>0.02</v>
      </c>
      <c r="S745" s="51">
        <f t="shared" si="1392"/>
        <v>1.8435368929887067E-2</v>
      </c>
      <c r="T745" s="57">
        <f t="shared" si="1393"/>
        <v>885.09419445941751</v>
      </c>
      <c r="U745" s="53">
        <f t="shared" si="1330"/>
        <v>0</v>
      </c>
      <c r="V745" s="58">
        <f t="shared" si="1394"/>
        <v>2.8664241651467339</v>
      </c>
      <c r="W745" s="49">
        <f t="shared" si="1331"/>
        <v>2.8664241651467339</v>
      </c>
      <c r="X745" s="143">
        <f t="shared" si="1332"/>
        <v>0.02</v>
      </c>
      <c r="Y745" s="51">
        <f t="shared" si="1395"/>
        <v>1.7840547148631314E-2</v>
      </c>
      <c r="Z745" s="57">
        <f t="shared" si="1396"/>
        <v>865.22907892177989</v>
      </c>
      <c r="AA745" s="53">
        <f t="shared" si="1333"/>
        <v>0</v>
      </c>
      <c r="AB745" s="58">
        <f t="shared" si="1397"/>
        <v>2.8574511456424712</v>
      </c>
      <c r="AC745" s="49">
        <f t="shared" si="1334"/>
        <v>2.8574511456424712</v>
      </c>
      <c r="AD745" s="143">
        <f t="shared" si="1335"/>
        <v>0.02</v>
      </c>
      <c r="AE745" s="49">
        <f t="shared" si="1434"/>
        <v>1.7787857299782314E-2</v>
      </c>
      <c r="AF745" s="57">
        <f t="shared" si="1398"/>
        <v>862.05108463755539</v>
      </c>
      <c r="AG745" s="53">
        <f t="shared" si="1336"/>
        <v>0</v>
      </c>
      <c r="AH745" s="58">
        <f t="shared" si="1399"/>
        <v>2.8561566014048134</v>
      </c>
      <c r="AI745" s="49">
        <f t="shared" si="1337"/>
        <v>2.8561566014048134</v>
      </c>
      <c r="AJ745" s="143">
        <f t="shared" si="1338"/>
        <v>0.02</v>
      </c>
      <c r="AK745" s="51">
        <f t="shared" si="1400"/>
        <v>1.7788415624643717E-2</v>
      </c>
      <c r="AL745" s="57">
        <f t="shared" si="1401"/>
        <v>861.74868292827523</v>
      </c>
      <c r="AM745" s="53">
        <f t="shared" si="1339"/>
        <v>0</v>
      </c>
      <c r="AN745" s="58">
        <f t="shared" si="1402"/>
        <v>2.8560354477767893</v>
      </c>
      <c r="AO745" s="49">
        <f t="shared" si="1340"/>
        <v>2.8560354477767893</v>
      </c>
      <c r="AP745" s="143">
        <f t="shared" si="1341"/>
        <v>0.02</v>
      </c>
      <c r="AQ745" s="51">
        <f t="shared" si="1403"/>
        <v>1.7788711274375913E-2</v>
      </c>
      <c r="AR745" s="57">
        <f t="shared" si="1404"/>
        <v>861.72313228024984</v>
      </c>
      <c r="AS745" s="44">
        <f t="shared" si="1342"/>
        <v>5365.3436518701283</v>
      </c>
      <c r="AT745" s="44">
        <f t="shared" si="1343"/>
        <v>2146.1374607480511</v>
      </c>
      <c r="AU745" s="44">
        <f t="shared" si="1344"/>
        <v>1341.3359129675321</v>
      </c>
      <c r="AV745" s="47">
        <f t="shared" si="1345"/>
        <v>0.59764914987767837</v>
      </c>
      <c r="AW745" s="47">
        <f t="shared" si="1346"/>
        <v>2.0827753240866138</v>
      </c>
      <c r="AX745" s="86">
        <f t="shared" si="1347"/>
        <v>16.233588528458544</v>
      </c>
      <c r="AY745" s="86">
        <f t="shared" si="1348"/>
        <v>0</v>
      </c>
      <c r="AZ745" s="10">
        <f t="shared" si="1405"/>
        <v>0</v>
      </c>
      <c r="BA745" s="44">
        <f t="shared" si="1349"/>
        <v>0</v>
      </c>
      <c r="BB745" s="9">
        <f t="shared" si="1350"/>
        <v>0</v>
      </c>
      <c r="BC745" s="45">
        <f t="shared" si="1439"/>
        <v>0</v>
      </c>
      <c r="BD745" s="9">
        <f t="shared" si="1351"/>
        <v>0</v>
      </c>
      <c r="BE745" s="45">
        <f t="shared" si="1435"/>
        <v>0</v>
      </c>
      <c r="BF745" s="9">
        <f t="shared" si="1352"/>
        <v>0</v>
      </c>
      <c r="BG745" s="45">
        <f t="shared" si="1436"/>
        <v>0</v>
      </c>
      <c r="BH745" s="58"/>
      <c r="BI745" s="58"/>
      <c r="BJ745" s="58">
        <f t="shared" si="1406"/>
        <v>0</v>
      </c>
      <c r="BK745" s="97"/>
      <c r="BL745" s="44"/>
      <c r="BM745" s="82">
        <f t="shared" si="1407"/>
        <v>74</v>
      </c>
      <c r="BN745" s="86">
        <f t="shared" si="1408"/>
        <v>74000</v>
      </c>
      <c r="BO745" s="86">
        <f t="shared" si="1409"/>
        <v>100</v>
      </c>
      <c r="BP745" s="84">
        <f t="shared" si="1353"/>
        <v>4</v>
      </c>
      <c r="BQ745" s="84">
        <f t="shared" si="1354"/>
        <v>4.13</v>
      </c>
      <c r="BR745" s="84">
        <f t="shared" si="1355"/>
        <v>0.02</v>
      </c>
      <c r="BS745" s="84">
        <f t="shared" si="1410"/>
        <v>3.176594307493761E-2</v>
      </c>
      <c r="BT745" s="84">
        <f t="shared" si="1411"/>
        <v>1082.2094419875875</v>
      </c>
      <c r="BU745" s="84">
        <f t="shared" si="1412"/>
        <v>0</v>
      </c>
      <c r="BV745" s="83">
        <f t="shared" si="1413"/>
        <v>2159.0818811443855</v>
      </c>
      <c r="BW745" s="81">
        <f t="shared" si="1437"/>
        <v>2159.0818811443855</v>
      </c>
      <c r="BX745" s="83">
        <f t="shared" si="1356"/>
        <v>0</v>
      </c>
      <c r="BY745" s="141">
        <f t="shared" si="1357"/>
        <v>0</v>
      </c>
      <c r="BZ745" s="83">
        <f t="shared" si="1358"/>
        <v>4.13</v>
      </c>
      <c r="CA745" s="83">
        <f t="shared" si="1359"/>
        <v>0</v>
      </c>
      <c r="CB745" s="83">
        <f t="shared" si="1414"/>
        <v>2.9864127330016377</v>
      </c>
      <c r="CC745" s="83">
        <f t="shared" si="1360"/>
        <v>2.9864127330016377</v>
      </c>
      <c r="CD745" s="143">
        <f t="shared" si="1361"/>
        <v>0.02</v>
      </c>
      <c r="CE745" s="83">
        <f t="shared" si="1415"/>
        <v>1.7558523213570085E-2</v>
      </c>
      <c r="CF745" s="84">
        <f t="shared" si="1416"/>
        <v>1049.5167854453539</v>
      </c>
      <c r="CG745" s="83">
        <f t="shared" si="1362"/>
        <v>0</v>
      </c>
      <c r="CH745" s="83">
        <f t="shared" si="1417"/>
        <v>2.9471462479452986</v>
      </c>
      <c r="CI745" s="83">
        <f t="shared" si="1363"/>
        <v>2.9471462479452986</v>
      </c>
      <c r="CJ745" s="143">
        <f t="shared" si="1364"/>
        <v>0.02</v>
      </c>
      <c r="CK745" s="83">
        <f t="shared" si="1418"/>
        <v>1.6750910799758812E-2</v>
      </c>
      <c r="CL745" s="84">
        <f t="shared" si="1419"/>
        <v>985.7498646774518</v>
      </c>
      <c r="CM745" s="83">
        <f t="shared" si="1365"/>
        <v>0</v>
      </c>
      <c r="CN745" s="83">
        <f t="shared" si="1420"/>
        <v>2.8822892667840825</v>
      </c>
      <c r="CO745" s="83">
        <f t="shared" si="1366"/>
        <v>2.8822892667840825</v>
      </c>
      <c r="CP745" s="143">
        <f t="shared" si="1367"/>
        <v>0.02</v>
      </c>
      <c r="CQ745" s="83">
        <f t="shared" si="1421"/>
        <v>1.691056450428411E-2</v>
      </c>
      <c r="CR745" s="84">
        <f t="shared" si="1422"/>
        <v>975.65737460145203</v>
      </c>
      <c r="CS745" s="83">
        <f t="shared" si="1368"/>
        <v>0</v>
      </c>
      <c r="CT745" s="83">
        <f t="shared" si="1423"/>
        <v>2.8734410003908821</v>
      </c>
      <c r="CU745" s="83">
        <f t="shared" si="1369"/>
        <v>2.8734410003908821</v>
      </c>
      <c r="CV745" s="143">
        <f t="shared" si="1370"/>
        <v>0.02</v>
      </c>
      <c r="CW745" s="83">
        <f t="shared" si="1424"/>
        <v>1.6938526987184174E-2</v>
      </c>
      <c r="CX745" s="84">
        <f t="shared" si="1425"/>
        <v>974.79664719615312</v>
      </c>
      <c r="CY745" s="83">
        <f t="shared" si="1371"/>
        <v>0</v>
      </c>
      <c r="CZ745" s="83">
        <f t="shared" si="1426"/>
        <v>2.8727042747622127</v>
      </c>
      <c r="DA745" s="83">
        <f t="shared" si="1372"/>
        <v>2.8727042747622127</v>
      </c>
      <c r="DB745" s="143">
        <f t="shared" si="1373"/>
        <v>0.02</v>
      </c>
      <c r="DC745" s="83">
        <f t="shared" si="1427"/>
        <v>1.6939446767326106E-2</v>
      </c>
      <c r="DD745" s="84">
        <f t="shared" si="1428"/>
        <v>974.76711331108208</v>
      </c>
      <c r="DE745" s="86">
        <f t="shared" si="1374"/>
        <v>3886.3473860598933</v>
      </c>
      <c r="DF745" s="86">
        <f t="shared" si="1375"/>
        <v>1554.5389544239574</v>
      </c>
      <c r="DG745" s="86">
        <f t="shared" si="1376"/>
        <v>971.58684651497333</v>
      </c>
      <c r="DH745" s="86">
        <f t="shared" si="1377"/>
        <v>0.12140745360728424</v>
      </c>
      <c r="DI745" s="86">
        <f t="shared" si="1378"/>
        <v>0.14627771196237768</v>
      </c>
      <c r="DJ745" s="86">
        <f t="shared" si="1379"/>
        <v>3.1728704708442295</v>
      </c>
      <c r="DK745" s="86">
        <f t="shared" si="1380"/>
        <v>-790.59018707708049</v>
      </c>
      <c r="DL745" s="86">
        <f t="shared" si="1438"/>
        <v>-790.59018707708049</v>
      </c>
      <c r="DM745" s="86">
        <f t="shared" si="1381"/>
        <v>-790.59018707708049</v>
      </c>
      <c r="DN745" s="85">
        <f t="shared" si="1382"/>
        <v>0</v>
      </c>
      <c r="DO745" s="85">
        <f t="shared" si="1429"/>
        <v>0</v>
      </c>
      <c r="DP745" s="85">
        <f t="shared" si="1383"/>
        <v>0</v>
      </c>
      <c r="DQ745" s="85">
        <f t="shared" si="1430"/>
        <v>0</v>
      </c>
      <c r="DR745" s="85">
        <f t="shared" si="1384"/>
        <v>0</v>
      </c>
      <c r="DS745" s="85">
        <f t="shared" si="1431"/>
        <v>0</v>
      </c>
      <c r="DT745" s="81"/>
      <c r="DU745" s="81"/>
      <c r="DV745" s="81">
        <f t="shared" si="1432"/>
        <v>0</v>
      </c>
      <c r="DW745" s="100"/>
    </row>
    <row r="746" spans="1:127" x14ac:dyDescent="0.2">
      <c r="A746" s="59">
        <f t="shared" si="1385"/>
        <v>98.799999999999272</v>
      </c>
      <c r="B746" s="44">
        <f t="shared" si="1386"/>
        <v>98799.999999999272</v>
      </c>
      <c r="C746" s="52">
        <f t="shared" si="1320"/>
        <v>133.33333333333334</v>
      </c>
      <c r="D746" s="50">
        <f t="shared" si="1321"/>
        <v>4</v>
      </c>
      <c r="E746" s="44">
        <f t="shared" si="1322"/>
        <v>4.13</v>
      </c>
      <c r="F746" s="47">
        <f t="shared" si="1323"/>
        <v>0.02</v>
      </c>
      <c r="G746" s="52">
        <f t="shared" si="1387"/>
        <v>2.387289176228876E-2</v>
      </c>
      <c r="H746" s="57">
        <f t="shared" si="1388"/>
        <v>856.68158408358534</v>
      </c>
      <c r="I746" s="52">
        <f t="shared" si="1389"/>
        <v>0</v>
      </c>
      <c r="J746" s="54">
        <f t="shared" si="1390"/>
        <v>2985.0628732611822</v>
      </c>
      <c r="K746" s="46">
        <f t="shared" si="1433"/>
        <v>2985.0628732611822</v>
      </c>
      <c r="L746" s="80">
        <f t="shared" si="1324"/>
        <v>0</v>
      </c>
      <c r="M746" s="142">
        <f t="shared" si="1325"/>
        <v>0</v>
      </c>
      <c r="N746" s="60">
        <f t="shared" si="1326"/>
        <v>4.13</v>
      </c>
      <c r="O746" s="53">
        <f t="shared" si="1327"/>
        <v>0</v>
      </c>
      <c r="P746" s="58">
        <f t="shared" si="1391"/>
        <v>2.8543508358999121</v>
      </c>
      <c r="Q746" s="49">
        <f t="shared" si="1328"/>
        <v>2.8543508358999121</v>
      </c>
      <c r="R746" s="143">
        <f t="shared" si="1329"/>
        <v>0.02</v>
      </c>
      <c r="S746" s="51">
        <f t="shared" si="1392"/>
        <v>1.8432702263220399E-2</v>
      </c>
      <c r="T746" s="57">
        <f t="shared" si="1393"/>
        <v>885.95546747862147</v>
      </c>
      <c r="U746" s="53">
        <f t="shared" si="1330"/>
        <v>0</v>
      </c>
      <c r="V746" s="58">
        <f t="shared" si="1394"/>
        <v>2.8671367767716021</v>
      </c>
      <c r="W746" s="49">
        <f t="shared" si="1331"/>
        <v>2.8671367767716021</v>
      </c>
      <c r="X746" s="143">
        <f t="shared" si="1332"/>
        <v>0.02</v>
      </c>
      <c r="Y746" s="51">
        <f t="shared" si="1395"/>
        <v>1.7837880481964646E-2</v>
      </c>
      <c r="Z746" s="57">
        <f t="shared" si="1396"/>
        <v>866.05887999273125</v>
      </c>
      <c r="AA746" s="53">
        <f t="shared" si="1333"/>
        <v>0</v>
      </c>
      <c r="AB746" s="58">
        <f t="shared" si="1397"/>
        <v>2.8580873511369633</v>
      </c>
      <c r="AC746" s="49">
        <f t="shared" si="1334"/>
        <v>2.8580873511369633</v>
      </c>
      <c r="AD746" s="143">
        <f t="shared" si="1335"/>
        <v>0.02</v>
      </c>
      <c r="AE746" s="49">
        <f t="shared" si="1434"/>
        <v>1.7785190633115646E-2</v>
      </c>
      <c r="AF746" s="57">
        <f t="shared" si="1398"/>
        <v>862.88103287043293</v>
      </c>
      <c r="AG746" s="53">
        <f t="shared" si="1336"/>
        <v>0</v>
      </c>
      <c r="AH746" s="58">
        <f t="shared" si="1399"/>
        <v>2.8567831106158241</v>
      </c>
      <c r="AI746" s="49">
        <f t="shared" si="1337"/>
        <v>2.8567831106158241</v>
      </c>
      <c r="AJ746" s="143">
        <f t="shared" si="1338"/>
        <v>0.02</v>
      </c>
      <c r="AK746" s="51">
        <f t="shared" si="1400"/>
        <v>1.7785748957977049E-2</v>
      </c>
      <c r="AL746" s="57">
        <f t="shared" si="1401"/>
        <v>862.57903339680638</v>
      </c>
      <c r="AM746" s="53">
        <f t="shared" si="1339"/>
        <v>0</v>
      </c>
      <c r="AN746" s="58">
        <f t="shared" si="1402"/>
        <v>2.8566611904190848</v>
      </c>
      <c r="AO746" s="49">
        <f t="shared" si="1340"/>
        <v>2.8566611904190848</v>
      </c>
      <c r="AP746" s="143">
        <f t="shared" si="1341"/>
        <v>0.02</v>
      </c>
      <c r="AQ746" s="51">
        <f t="shared" si="1403"/>
        <v>1.7786044607709245E-2</v>
      </c>
      <c r="AR746" s="57">
        <f t="shared" si="1404"/>
        <v>862.5535317747607</v>
      </c>
      <c r="AS746" s="44">
        <f t="shared" si="1342"/>
        <v>5373.1131718701272</v>
      </c>
      <c r="AT746" s="44">
        <f t="shared" si="1343"/>
        <v>2149.2452687480509</v>
      </c>
      <c r="AU746" s="44">
        <f t="shared" si="1344"/>
        <v>1343.2782929675318</v>
      </c>
      <c r="AV746" s="47">
        <f t="shared" si="1345"/>
        <v>0.59504388192512137</v>
      </c>
      <c r="AW746" s="47">
        <f t="shared" si="1346"/>
        <v>2.0657409383136591</v>
      </c>
      <c r="AX746" s="86">
        <f t="shared" si="1347"/>
        <v>16.021087651983393</v>
      </c>
      <c r="AY746" s="86">
        <f t="shared" si="1348"/>
        <v>0</v>
      </c>
      <c r="AZ746" s="10">
        <f t="shared" si="1405"/>
        <v>0</v>
      </c>
      <c r="BA746" s="44">
        <f t="shared" si="1349"/>
        <v>0</v>
      </c>
      <c r="BB746" s="9">
        <f t="shared" si="1350"/>
        <v>0</v>
      </c>
      <c r="BC746" s="45">
        <f t="shared" si="1439"/>
        <v>0</v>
      </c>
      <c r="BD746" s="9">
        <f t="shared" si="1351"/>
        <v>0</v>
      </c>
      <c r="BE746" s="45">
        <f t="shared" si="1435"/>
        <v>0</v>
      </c>
      <c r="BF746" s="9">
        <f t="shared" si="1352"/>
        <v>0</v>
      </c>
      <c r="BG746" s="45">
        <f t="shared" si="1436"/>
        <v>0</v>
      </c>
      <c r="BH746" s="58"/>
      <c r="BI746" s="58"/>
      <c r="BJ746" s="58">
        <f t="shared" si="1406"/>
        <v>0</v>
      </c>
      <c r="BK746" s="97"/>
      <c r="BL746" s="44"/>
      <c r="BM746" s="82">
        <f t="shared" si="1407"/>
        <v>74.100000000000009</v>
      </c>
      <c r="BN746" s="86">
        <f t="shared" si="1408"/>
        <v>74100</v>
      </c>
      <c r="BO746" s="86">
        <f t="shared" si="1409"/>
        <v>100</v>
      </c>
      <c r="BP746" s="84">
        <f t="shared" si="1353"/>
        <v>4</v>
      </c>
      <c r="BQ746" s="84">
        <f t="shared" si="1354"/>
        <v>4.13</v>
      </c>
      <c r="BR746" s="84">
        <f t="shared" si="1355"/>
        <v>0.02</v>
      </c>
      <c r="BS746" s="84">
        <f t="shared" si="1410"/>
        <v>3.1763943074937608E-2</v>
      </c>
      <c r="BT746" s="84">
        <f t="shared" si="1411"/>
        <v>1082.9785689385546</v>
      </c>
      <c r="BU746" s="84">
        <f t="shared" si="1412"/>
        <v>0</v>
      </c>
      <c r="BV746" s="83">
        <f t="shared" si="1413"/>
        <v>2162.3191811443853</v>
      </c>
      <c r="BW746" s="81">
        <f t="shared" si="1437"/>
        <v>2162.3191811443853</v>
      </c>
      <c r="BX746" s="83">
        <f t="shared" si="1356"/>
        <v>0</v>
      </c>
      <c r="BY746" s="141">
        <f t="shared" si="1357"/>
        <v>0</v>
      </c>
      <c r="BZ746" s="83">
        <f t="shared" si="1358"/>
        <v>4.13</v>
      </c>
      <c r="CA746" s="83">
        <f t="shared" si="1359"/>
        <v>0</v>
      </c>
      <c r="CB746" s="83">
        <f t="shared" si="1414"/>
        <v>2.9875863866364978</v>
      </c>
      <c r="CC746" s="83">
        <f t="shared" si="1360"/>
        <v>2.9875863866364978</v>
      </c>
      <c r="CD746" s="143">
        <f t="shared" si="1361"/>
        <v>0.02</v>
      </c>
      <c r="CE746" s="83">
        <f t="shared" si="1415"/>
        <v>1.7556523213570086E-2</v>
      </c>
      <c r="CF746" s="84">
        <f t="shared" si="1416"/>
        <v>1050.1046989316428</v>
      </c>
      <c r="CG746" s="83">
        <f t="shared" si="1362"/>
        <v>0</v>
      </c>
      <c r="CH746" s="83">
        <f t="shared" si="1417"/>
        <v>2.9480193275698676</v>
      </c>
      <c r="CI746" s="83">
        <f t="shared" si="1363"/>
        <v>2.9480193275698676</v>
      </c>
      <c r="CJ746" s="143">
        <f t="shared" si="1364"/>
        <v>0.02</v>
      </c>
      <c r="CK746" s="83">
        <f t="shared" si="1418"/>
        <v>1.6748910799758814E-2</v>
      </c>
      <c r="CL746" s="84">
        <f t="shared" si="1419"/>
        <v>986.31820806425992</v>
      </c>
      <c r="CM746" s="83">
        <f t="shared" si="1365"/>
        <v>0</v>
      </c>
      <c r="CN746" s="83">
        <f t="shared" si="1420"/>
        <v>2.8830071672156872</v>
      </c>
      <c r="CO746" s="83">
        <f t="shared" si="1366"/>
        <v>2.8830071672156872</v>
      </c>
      <c r="CP746" s="143">
        <f t="shared" si="1367"/>
        <v>0.02</v>
      </c>
      <c r="CQ746" s="83">
        <f t="shared" si="1421"/>
        <v>1.6908564504284112E-2</v>
      </c>
      <c r="CR746" s="84">
        <f t="shared" si="1422"/>
        <v>976.24404592202882</v>
      </c>
      <c r="CS746" s="83">
        <f t="shared" si="1368"/>
        <v>0</v>
      </c>
      <c r="CT746" s="83">
        <f t="shared" si="1423"/>
        <v>2.8741537253341876</v>
      </c>
      <c r="CU746" s="83">
        <f t="shared" si="1369"/>
        <v>2.8741537253341876</v>
      </c>
      <c r="CV746" s="143">
        <f t="shared" si="1370"/>
        <v>0.02</v>
      </c>
      <c r="CW746" s="83">
        <f t="shared" si="1424"/>
        <v>1.6936526987184175E-2</v>
      </c>
      <c r="CX746" s="84">
        <f t="shared" si="1425"/>
        <v>975.38609820575732</v>
      </c>
      <c r="CY746" s="83">
        <f t="shared" si="1371"/>
        <v>0</v>
      </c>
      <c r="CZ746" s="83">
        <f t="shared" si="1426"/>
        <v>2.8734175362496077</v>
      </c>
      <c r="DA746" s="83">
        <f t="shared" si="1372"/>
        <v>2.8734175362496077</v>
      </c>
      <c r="DB746" s="143">
        <f t="shared" si="1373"/>
        <v>0.02</v>
      </c>
      <c r="DC746" s="83">
        <f t="shared" si="1427"/>
        <v>1.6937446767326107E-2</v>
      </c>
      <c r="DD746" s="84">
        <f t="shared" si="1428"/>
        <v>975.35674750754765</v>
      </c>
      <c r="DE746" s="86">
        <f t="shared" si="1374"/>
        <v>3892.1745260598937</v>
      </c>
      <c r="DF746" s="86">
        <f t="shared" si="1375"/>
        <v>1556.8698104239572</v>
      </c>
      <c r="DG746" s="86">
        <f t="shared" si="1376"/>
        <v>973.04363151497341</v>
      </c>
      <c r="DH746" s="86">
        <f t="shared" si="1377"/>
        <v>0.12113545257603921</v>
      </c>
      <c r="DI746" s="86">
        <f t="shared" si="1378"/>
        <v>0.14567630376563773</v>
      </c>
      <c r="DJ746" s="86">
        <f t="shared" si="1379"/>
        <v>3.1484081337462033</v>
      </c>
      <c r="DK746" s="86">
        <f t="shared" si="1380"/>
        <v>-792.78506888192805</v>
      </c>
      <c r="DL746" s="86">
        <f t="shared" si="1438"/>
        <v>-792.78506888192805</v>
      </c>
      <c r="DM746" s="86">
        <f t="shared" si="1381"/>
        <v>-792.78506888192805</v>
      </c>
      <c r="DN746" s="85">
        <f t="shared" si="1382"/>
        <v>0</v>
      </c>
      <c r="DO746" s="85">
        <f t="shared" si="1429"/>
        <v>0</v>
      </c>
      <c r="DP746" s="85">
        <f t="shared" si="1383"/>
        <v>0</v>
      </c>
      <c r="DQ746" s="85">
        <f t="shared" si="1430"/>
        <v>0</v>
      </c>
      <c r="DR746" s="85">
        <f t="shared" si="1384"/>
        <v>0</v>
      </c>
      <c r="DS746" s="85">
        <f t="shared" si="1431"/>
        <v>0</v>
      </c>
      <c r="DT746" s="81"/>
      <c r="DU746" s="81"/>
      <c r="DV746" s="81">
        <f t="shared" si="1432"/>
        <v>0</v>
      </c>
      <c r="DW746" s="100"/>
    </row>
    <row r="747" spans="1:127" x14ac:dyDescent="0.2">
      <c r="A747" s="59">
        <f t="shared" si="1385"/>
        <v>98.933333333332598</v>
      </c>
      <c r="B747" s="44">
        <f t="shared" si="1386"/>
        <v>98933.333333332601</v>
      </c>
      <c r="C747" s="52">
        <f t="shared" si="1320"/>
        <v>133.33333333333334</v>
      </c>
      <c r="D747" s="50">
        <f t="shared" si="1321"/>
        <v>4</v>
      </c>
      <c r="E747" s="44">
        <f t="shared" si="1322"/>
        <v>4.13</v>
      </c>
      <c r="F747" s="47">
        <f t="shared" si="1323"/>
        <v>0.02</v>
      </c>
      <c r="G747" s="52">
        <f t="shared" si="1387"/>
        <v>2.3870225095622092E-2</v>
      </c>
      <c r="H747" s="57">
        <f t="shared" si="1388"/>
        <v>857.45225586498827</v>
      </c>
      <c r="I747" s="52">
        <f t="shared" si="1389"/>
        <v>0</v>
      </c>
      <c r="J747" s="54">
        <f t="shared" si="1390"/>
        <v>2989.3792732611823</v>
      </c>
      <c r="K747" s="46">
        <f t="shared" si="1433"/>
        <v>2989.3792732611823</v>
      </c>
      <c r="L747" s="80">
        <f t="shared" si="1324"/>
        <v>0</v>
      </c>
      <c r="M747" s="142">
        <f t="shared" si="1325"/>
        <v>0</v>
      </c>
      <c r="N747" s="60">
        <f t="shared" si="1326"/>
        <v>4.13</v>
      </c>
      <c r="O747" s="53">
        <f t="shared" si="1327"/>
        <v>0</v>
      </c>
      <c r="P747" s="58">
        <f t="shared" si="1391"/>
        <v>2.8549380177011772</v>
      </c>
      <c r="Q747" s="49">
        <f t="shared" si="1328"/>
        <v>2.8549380177011772</v>
      </c>
      <c r="R747" s="143">
        <f t="shared" si="1329"/>
        <v>0.02</v>
      </c>
      <c r="S747" s="51">
        <f t="shared" si="1392"/>
        <v>1.8430035596553731E-2</v>
      </c>
      <c r="T747" s="57">
        <f t="shared" si="1393"/>
        <v>886.81643937682315</v>
      </c>
      <c r="U747" s="53">
        <f t="shared" si="1330"/>
        <v>0</v>
      </c>
      <c r="V747" s="58">
        <f t="shared" si="1394"/>
        <v>2.8678518725126829</v>
      </c>
      <c r="W747" s="49">
        <f t="shared" si="1331"/>
        <v>2.8678518725126829</v>
      </c>
      <c r="X747" s="143">
        <f t="shared" si="1332"/>
        <v>0.02</v>
      </c>
      <c r="Y747" s="51">
        <f t="shared" si="1395"/>
        <v>1.7835213815297978E-2</v>
      </c>
      <c r="Z747" s="57">
        <f t="shared" si="1396"/>
        <v>866.88835081036063</v>
      </c>
      <c r="AA747" s="53">
        <f t="shared" si="1333"/>
        <v>0</v>
      </c>
      <c r="AB747" s="58">
        <f t="shared" si="1397"/>
        <v>2.858725858410069</v>
      </c>
      <c r="AC747" s="49">
        <f t="shared" si="1334"/>
        <v>2.858725858410069</v>
      </c>
      <c r="AD747" s="143">
        <f t="shared" si="1335"/>
        <v>0.02</v>
      </c>
      <c r="AE747" s="49">
        <f t="shared" si="1434"/>
        <v>1.7782523966448978E-2</v>
      </c>
      <c r="AF747" s="57">
        <f t="shared" si="1398"/>
        <v>863.71067195489309</v>
      </c>
      <c r="AG747" s="53">
        <f t="shared" si="1336"/>
        <v>0</v>
      </c>
      <c r="AH747" s="58">
        <f t="shared" si="1399"/>
        <v>2.8574119358826477</v>
      </c>
      <c r="AI747" s="49">
        <f t="shared" si="1337"/>
        <v>2.8574119358826477</v>
      </c>
      <c r="AJ747" s="143">
        <f t="shared" si="1338"/>
        <v>0.02</v>
      </c>
      <c r="AK747" s="51">
        <f t="shared" si="1400"/>
        <v>1.7783082291310381E-2</v>
      </c>
      <c r="AL747" s="57">
        <f t="shared" si="1401"/>
        <v>863.40907730451772</v>
      </c>
      <c r="AM747" s="53">
        <f t="shared" si="1339"/>
        <v>0</v>
      </c>
      <c r="AN747" s="58">
        <f t="shared" si="1402"/>
        <v>2.8572892530714991</v>
      </c>
      <c r="AO747" s="49">
        <f t="shared" si="1340"/>
        <v>2.8572892530714991</v>
      </c>
      <c r="AP747" s="143">
        <f t="shared" si="1341"/>
        <v>0.02</v>
      </c>
      <c r="AQ747" s="51">
        <f t="shared" si="1403"/>
        <v>1.7783377941042577E-2</v>
      </c>
      <c r="AR747" s="57">
        <f t="shared" si="1404"/>
        <v>863.38362490744873</v>
      </c>
      <c r="AS747" s="44">
        <f t="shared" si="1342"/>
        <v>5380.8826918701279</v>
      </c>
      <c r="AT747" s="44">
        <f t="shared" si="1343"/>
        <v>2152.3530767480511</v>
      </c>
      <c r="AU747" s="44">
        <f t="shared" si="1344"/>
        <v>1345.220672967532</v>
      </c>
      <c r="AV747" s="47">
        <f t="shared" si="1345"/>
        <v>0.59245470632243513</v>
      </c>
      <c r="AW747" s="47">
        <f t="shared" si="1346"/>
        <v>2.0488766563223919</v>
      </c>
      <c r="AX747" s="86">
        <f t="shared" si="1347"/>
        <v>15.81174963871487</v>
      </c>
      <c r="AY747" s="86">
        <f t="shared" si="1348"/>
        <v>0</v>
      </c>
      <c r="AZ747" s="10">
        <f t="shared" si="1405"/>
        <v>0</v>
      </c>
      <c r="BA747" s="44">
        <f t="shared" si="1349"/>
        <v>0</v>
      </c>
      <c r="BB747" s="9">
        <f t="shared" si="1350"/>
        <v>0</v>
      </c>
      <c r="BC747" s="45">
        <f t="shared" si="1439"/>
        <v>0</v>
      </c>
      <c r="BD747" s="9">
        <f t="shared" si="1351"/>
        <v>0</v>
      </c>
      <c r="BE747" s="45">
        <f t="shared" si="1435"/>
        <v>0</v>
      </c>
      <c r="BF747" s="9">
        <f t="shared" si="1352"/>
        <v>0</v>
      </c>
      <c r="BG747" s="45">
        <f t="shared" si="1436"/>
        <v>0</v>
      </c>
      <c r="BH747" s="58"/>
      <c r="BI747" s="58"/>
      <c r="BJ747" s="58">
        <f t="shared" si="1406"/>
        <v>0</v>
      </c>
      <c r="BK747" s="97"/>
      <c r="BL747" s="44"/>
      <c r="BM747" s="82">
        <f t="shared" si="1407"/>
        <v>74.2</v>
      </c>
      <c r="BN747" s="86">
        <f t="shared" si="1408"/>
        <v>74200</v>
      </c>
      <c r="BO747" s="86">
        <f t="shared" si="1409"/>
        <v>100</v>
      </c>
      <c r="BP747" s="84">
        <f t="shared" si="1353"/>
        <v>4</v>
      </c>
      <c r="BQ747" s="84">
        <f t="shared" si="1354"/>
        <v>4.13</v>
      </c>
      <c r="BR747" s="84">
        <f t="shared" si="1355"/>
        <v>0.02</v>
      </c>
      <c r="BS747" s="84">
        <f t="shared" si="1410"/>
        <v>3.1761943074937606E-2</v>
      </c>
      <c r="BT747" s="84">
        <f t="shared" si="1411"/>
        <v>1083.7476474633715</v>
      </c>
      <c r="BU747" s="84">
        <f t="shared" si="1412"/>
        <v>0</v>
      </c>
      <c r="BV747" s="83">
        <f t="shared" si="1413"/>
        <v>2165.5564811443851</v>
      </c>
      <c r="BW747" s="81">
        <f t="shared" si="1437"/>
        <v>2165.5564811443851</v>
      </c>
      <c r="BX747" s="83">
        <f t="shared" si="1356"/>
        <v>0</v>
      </c>
      <c r="BY747" s="141">
        <f t="shared" si="1357"/>
        <v>0</v>
      </c>
      <c r="BZ747" s="83">
        <f t="shared" si="1358"/>
        <v>4.13</v>
      </c>
      <c r="CA747" s="83">
        <f t="shared" si="1359"/>
        <v>0</v>
      </c>
      <c r="CB747" s="83">
        <f t="shared" si="1414"/>
        <v>2.9887621356561329</v>
      </c>
      <c r="CC747" s="83">
        <f t="shared" si="1360"/>
        <v>2.9887621356561329</v>
      </c>
      <c r="CD747" s="143">
        <f t="shared" si="1361"/>
        <v>0.02</v>
      </c>
      <c r="CE747" s="83">
        <f t="shared" si="1415"/>
        <v>1.7554523213570088E-2</v>
      </c>
      <c r="CF747" s="84">
        <f t="shared" si="1416"/>
        <v>1050.69231451632</v>
      </c>
      <c r="CG747" s="83">
        <f t="shared" si="1362"/>
        <v>0</v>
      </c>
      <c r="CH747" s="83">
        <f t="shared" si="1417"/>
        <v>2.9488932965920052</v>
      </c>
      <c r="CI747" s="83">
        <f t="shared" si="1363"/>
        <v>2.9488932965920052</v>
      </c>
      <c r="CJ747" s="143">
        <f t="shared" si="1364"/>
        <v>0.02</v>
      </c>
      <c r="CK747" s="83">
        <f t="shared" si="1418"/>
        <v>1.6746910799758815E-2</v>
      </c>
      <c r="CL747" s="84">
        <f t="shared" si="1419"/>
        <v>986.88631528944438</v>
      </c>
      <c r="CM747" s="83">
        <f t="shared" si="1365"/>
        <v>0</v>
      </c>
      <c r="CN747" s="83">
        <f t="shared" si="1420"/>
        <v>2.8837259874729884</v>
      </c>
      <c r="CO747" s="83">
        <f t="shared" si="1366"/>
        <v>2.8837259874729884</v>
      </c>
      <c r="CP747" s="143">
        <f t="shared" si="1367"/>
        <v>0.02</v>
      </c>
      <c r="CQ747" s="83">
        <f t="shared" si="1421"/>
        <v>1.6906564504284113E-2</v>
      </c>
      <c r="CR747" s="84">
        <f t="shared" si="1422"/>
        <v>976.83050178299754</v>
      </c>
      <c r="CS747" s="83">
        <f t="shared" si="1368"/>
        <v>0</v>
      </c>
      <c r="CT747" s="83">
        <f t="shared" si="1423"/>
        <v>2.8748674725580541</v>
      </c>
      <c r="CU747" s="83">
        <f t="shared" si="1369"/>
        <v>2.8748674725580541</v>
      </c>
      <c r="CV747" s="143">
        <f t="shared" si="1370"/>
        <v>0.02</v>
      </c>
      <c r="CW747" s="83">
        <f t="shared" si="1424"/>
        <v>1.6934526987184177E-2</v>
      </c>
      <c r="CX747" s="84">
        <f t="shared" si="1425"/>
        <v>975.97533345917839</v>
      </c>
      <c r="CY747" s="83">
        <f t="shared" si="1371"/>
        <v>0</v>
      </c>
      <c r="CZ747" s="83">
        <f t="shared" si="1426"/>
        <v>2.8741318322625711</v>
      </c>
      <c r="DA747" s="83">
        <f t="shared" si="1372"/>
        <v>2.8741318322625711</v>
      </c>
      <c r="DB747" s="143">
        <f t="shared" si="1373"/>
        <v>0.02</v>
      </c>
      <c r="DC747" s="83">
        <f t="shared" si="1427"/>
        <v>1.6935446767326109E-2</v>
      </c>
      <c r="DD747" s="84">
        <f t="shared" si="1428"/>
        <v>975.94616573701353</v>
      </c>
      <c r="DE747" s="86">
        <f t="shared" si="1374"/>
        <v>3898.0016660598931</v>
      </c>
      <c r="DF747" s="86">
        <f t="shared" si="1375"/>
        <v>1559.2006664239573</v>
      </c>
      <c r="DG747" s="86">
        <f t="shared" si="1376"/>
        <v>974.50041651497327</v>
      </c>
      <c r="DH747" s="86">
        <f t="shared" si="1377"/>
        <v>0.12086441605089747</v>
      </c>
      <c r="DI747" s="86">
        <f t="shared" si="1378"/>
        <v>0.14507815117841433</v>
      </c>
      <c r="DJ747" s="86">
        <f t="shared" si="1379"/>
        <v>3.1241660724659432</v>
      </c>
      <c r="DK747" s="86">
        <f t="shared" si="1380"/>
        <v>-794.9786287546342</v>
      </c>
      <c r="DL747" s="86">
        <f t="shared" si="1438"/>
        <v>-794.9786287546342</v>
      </c>
      <c r="DM747" s="86">
        <f t="shared" si="1381"/>
        <v>-794.9786287546342</v>
      </c>
      <c r="DN747" s="85">
        <f t="shared" si="1382"/>
        <v>0</v>
      </c>
      <c r="DO747" s="85">
        <f t="shared" si="1429"/>
        <v>0</v>
      </c>
      <c r="DP747" s="85">
        <f t="shared" si="1383"/>
        <v>0</v>
      </c>
      <c r="DQ747" s="85">
        <f t="shared" si="1430"/>
        <v>0</v>
      </c>
      <c r="DR747" s="85">
        <f t="shared" si="1384"/>
        <v>0</v>
      </c>
      <c r="DS747" s="85">
        <f t="shared" si="1431"/>
        <v>0</v>
      </c>
      <c r="DT747" s="81"/>
      <c r="DU747" s="81"/>
      <c r="DV747" s="81">
        <f t="shared" si="1432"/>
        <v>0</v>
      </c>
      <c r="DW747" s="100"/>
    </row>
    <row r="748" spans="1:127" x14ac:dyDescent="0.2">
      <c r="A748" s="59">
        <f t="shared" si="1385"/>
        <v>99.066666666665938</v>
      </c>
      <c r="B748" s="44">
        <f t="shared" si="1386"/>
        <v>99066.666666665929</v>
      </c>
      <c r="C748" s="52">
        <f t="shared" si="1320"/>
        <v>133.33333333333334</v>
      </c>
      <c r="D748" s="50">
        <f t="shared" si="1321"/>
        <v>4</v>
      </c>
      <c r="E748" s="44">
        <f t="shared" si="1322"/>
        <v>4.13</v>
      </c>
      <c r="F748" s="47">
        <f t="shared" si="1323"/>
        <v>0.02</v>
      </c>
      <c r="G748" s="52">
        <f t="shared" si="1387"/>
        <v>2.3867558428955424E-2</v>
      </c>
      <c r="H748" s="57">
        <f t="shared" si="1388"/>
        <v>858.22284155545765</v>
      </c>
      <c r="I748" s="52">
        <f t="shared" si="1389"/>
        <v>0</v>
      </c>
      <c r="J748" s="54">
        <f t="shared" si="1390"/>
        <v>2993.695673261182</v>
      </c>
      <c r="K748" s="46">
        <f t="shared" si="1433"/>
        <v>2993.695673261182</v>
      </c>
      <c r="L748" s="80">
        <f t="shared" si="1324"/>
        <v>0</v>
      </c>
      <c r="M748" s="142">
        <f t="shared" si="1325"/>
        <v>0</v>
      </c>
      <c r="N748" s="60">
        <f t="shared" si="1326"/>
        <v>4.13</v>
      </c>
      <c r="O748" s="53">
        <f t="shared" si="1327"/>
        <v>0</v>
      </c>
      <c r="P748" s="58">
        <f t="shared" si="1391"/>
        <v>2.8555272589249743</v>
      </c>
      <c r="Q748" s="49">
        <f t="shared" si="1328"/>
        <v>2.8555272589249743</v>
      </c>
      <c r="R748" s="143">
        <f t="shared" si="1329"/>
        <v>0.02</v>
      </c>
      <c r="S748" s="51">
        <f t="shared" si="1392"/>
        <v>1.8427368929887063E-2</v>
      </c>
      <c r="T748" s="57">
        <f t="shared" si="1393"/>
        <v>887.67710965636252</v>
      </c>
      <c r="U748" s="53">
        <f t="shared" si="1330"/>
        <v>0</v>
      </c>
      <c r="V748" s="58">
        <f t="shared" si="1394"/>
        <v>2.8685694492541098</v>
      </c>
      <c r="W748" s="49">
        <f t="shared" si="1331"/>
        <v>2.8685694492541098</v>
      </c>
      <c r="X748" s="143">
        <f t="shared" si="1332"/>
        <v>0.02</v>
      </c>
      <c r="Y748" s="51">
        <f t="shared" si="1395"/>
        <v>1.7832547148631309E-2</v>
      </c>
      <c r="Z748" s="57">
        <f t="shared" si="1396"/>
        <v>867.71749082059591</v>
      </c>
      <c r="AA748" s="53">
        <f t="shared" si="1333"/>
        <v>0</v>
      </c>
      <c r="AB748" s="58">
        <f t="shared" si="1397"/>
        <v>2.85936666412268</v>
      </c>
      <c r="AC748" s="49">
        <f t="shared" si="1334"/>
        <v>2.85936666412268</v>
      </c>
      <c r="AD748" s="143">
        <f t="shared" si="1335"/>
        <v>0.02</v>
      </c>
      <c r="AE748" s="49">
        <f t="shared" si="1434"/>
        <v>1.777985729978231E-2</v>
      </c>
      <c r="AF748" s="57">
        <f t="shared" si="1398"/>
        <v>864.54000136078002</v>
      </c>
      <c r="AG748" s="53">
        <f t="shared" si="1336"/>
        <v>0</v>
      </c>
      <c r="AH748" s="58">
        <f t="shared" si="1399"/>
        <v>2.8580430740609679</v>
      </c>
      <c r="AI748" s="49">
        <f t="shared" si="1337"/>
        <v>2.8580430740609679</v>
      </c>
      <c r="AJ748" s="143">
        <f t="shared" si="1338"/>
        <v>0.02</v>
      </c>
      <c r="AK748" s="51">
        <f t="shared" si="1400"/>
        <v>1.7780415624643713E-2</v>
      </c>
      <c r="AL748" s="57">
        <f t="shared" si="1401"/>
        <v>864.23881411330274</v>
      </c>
      <c r="AM748" s="53">
        <f t="shared" si="1339"/>
        <v>0</v>
      </c>
      <c r="AN748" s="58">
        <f t="shared" si="1402"/>
        <v>2.8579196326077154</v>
      </c>
      <c r="AO748" s="49">
        <f t="shared" si="1340"/>
        <v>2.8579196326077154</v>
      </c>
      <c r="AP748" s="143">
        <f t="shared" si="1341"/>
        <v>0.02</v>
      </c>
      <c r="AQ748" s="51">
        <f t="shared" si="1403"/>
        <v>1.7780711274375909E-2</v>
      </c>
      <c r="AR748" s="57">
        <f t="shared" si="1404"/>
        <v>864.21341113874439</v>
      </c>
      <c r="AS748" s="44">
        <f t="shared" si="1342"/>
        <v>5388.6522118701278</v>
      </c>
      <c r="AT748" s="44">
        <f t="shared" si="1343"/>
        <v>2155.4608847480508</v>
      </c>
      <c r="AU748" s="44">
        <f t="shared" si="1344"/>
        <v>1347.1630529675319</v>
      </c>
      <c r="AV748" s="47">
        <f t="shared" si="1345"/>
        <v>0.5898815010118883</v>
      </c>
      <c r="AW748" s="47">
        <f t="shared" si="1346"/>
        <v>2.0321805151817598</v>
      </c>
      <c r="AX748" s="86">
        <f t="shared" si="1347"/>
        <v>15.605522277186029</v>
      </c>
      <c r="AY748" s="86">
        <f t="shared" si="1348"/>
        <v>0</v>
      </c>
      <c r="AZ748" s="10">
        <f t="shared" si="1405"/>
        <v>0</v>
      </c>
      <c r="BA748" s="44">
        <f t="shared" si="1349"/>
        <v>0</v>
      </c>
      <c r="BB748" s="9">
        <f t="shared" si="1350"/>
        <v>0</v>
      </c>
      <c r="BC748" s="45">
        <f t="shared" si="1439"/>
        <v>0</v>
      </c>
      <c r="BD748" s="9">
        <f t="shared" si="1351"/>
        <v>0</v>
      </c>
      <c r="BE748" s="45">
        <f t="shared" si="1435"/>
        <v>0</v>
      </c>
      <c r="BF748" s="9">
        <f t="shared" si="1352"/>
        <v>0</v>
      </c>
      <c r="BG748" s="45">
        <f t="shared" si="1436"/>
        <v>0</v>
      </c>
      <c r="BH748" s="58"/>
      <c r="BI748" s="58"/>
      <c r="BJ748" s="58">
        <f t="shared" si="1406"/>
        <v>0</v>
      </c>
      <c r="BK748" s="97"/>
      <c r="BL748" s="44"/>
      <c r="BM748" s="82">
        <f t="shared" si="1407"/>
        <v>74.3</v>
      </c>
      <c r="BN748" s="86">
        <f t="shared" si="1408"/>
        <v>74300</v>
      </c>
      <c r="BO748" s="86">
        <f t="shared" si="1409"/>
        <v>100</v>
      </c>
      <c r="BP748" s="84">
        <f t="shared" si="1353"/>
        <v>4</v>
      </c>
      <c r="BQ748" s="84">
        <f t="shared" si="1354"/>
        <v>4.13</v>
      </c>
      <c r="BR748" s="84">
        <f t="shared" si="1355"/>
        <v>0.02</v>
      </c>
      <c r="BS748" s="84">
        <f t="shared" si="1410"/>
        <v>3.1759943074937604E-2</v>
      </c>
      <c r="BT748" s="84">
        <f t="shared" si="1411"/>
        <v>1084.5166775620385</v>
      </c>
      <c r="BU748" s="84">
        <f t="shared" si="1412"/>
        <v>0</v>
      </c>
      <c r="BV748" s="83">
        <f t="shared" si="1413"/>
        <v>2168.7937811443849</v>
      </c>
      <c r="BW748" s="81">
        <f t="shared" si="1437"/>
        <v>2168.7937811443849</v>
      </c>
      <c r="BX748" s="83">
        <f t="shared" si="1356"/>
        <v>0</v>
      </c>
      <c r="BY748" s="141">
        <f t="shared" si="1357"/>
        <v>0</v>
      </c>
      <c r="BZ748" s="83">
        <f t="shared" si="1358"/>
        <v>4.13</v>
      </c>
      <c r="CA748" s="83">
        <f t="shared" si="1359"/>
        <v>0</v>
      </c>
      <c r="CB748" s="83">
        <f t="shared" si="1414"/>
        <v>2.9899399800843529</v>
      </c>
      <c r="CC748" s="83">
        <f t="shared" si="1360"/>
        <v>2.9899399800843529</v>
      </c>
      <c r="CD748" s="143">
        <f t="shared" si="1361"/>
        <v>0.02</v>
      </c>
      <c r="CE748" s="83">
        <f t="shared" si="1415"/>
        <v>1.7552523213570089E-2</v>
      </c>
      <c r="CF748" s="84">
        <f t="shared" si="1416"/>
        <v>1051.2796320215894</v>
      </c>
      <c r="CG748" s="83">
        <f t="shared" si="1362"/>
        <v>0</v>
      </c>
      <c r="CH748" s="83">
        <f t="shared" si="1417"/>
        <v>2.9497681530649897</v>
      </c>
      <c r="CI748" s="83">
        <f t="shared" si="1363"/>
        <v>2.9497681530649897</v>
      </c>
      <c r="CJ748" s="143">
        <f t="shared" si="1364"/>
        <v>0.02</v>
      </c>
      <c r="CK748" s="83">
        <f t="shared" si="1418"/>
        <v>1.6744910799758816E-2</v>
      </c>
      <c r="CL748" s="84">
        <f t="shared" si="1419"/>
        <v>987.45418632157407</v>
      </c>
      <c r="CM748" s="83">
        <f t="shared" si="1365"/>
        <v>0</v>
      </c>
      <c r="CN748" s="83">
        <f t="shared" si="1420"/>
        <v>2.8844457261886607</v>
      </c>
      <c r="CO748" s="83">
        <f t="shared" si="1366"/>
        <v>2.8844457261886607</v>
      </c>
      <c r="CP748" s="143">
        <f t="shared" si="1367"/>
        <v>0.02</v>
      </c>
      <c r="CQ748" s="83">
        <f t="shared" si="1421"/>
        <v>1.6904564504284115E-2</v>
      </c>
      <c r="CR748" s="84">
        <f t="shared" si="1422"/>
        <v>977.41674210464123</v>
      </c>
      <c r="CS748" s="83">
        <f t="shared" si="1368"/>
        <v>0</v>
      </c>
      <c r="CT748" s="83">
        <f t="shared" si="1423"/>
        <v>2.8755822407399734</v>
      </c>
      <c r="CU748" s="83">
        <f t="shared" si="1369"/>
        <v>2.8755822407399734</v>
      </c>
      <c r="CV748" s="143">
        <f t="shared" si="1370"/>
        <v>0.02</v>
      </c>
      <c r="CW748" s="83">
        <f t="shared" si="1424"/>
        <v>1.6932526987184178E-2</v>
      </c>
      <c r="CX748" s="84">
        <f t="shared" si="1425"/>
        <v>976.56435285394423</v>
      </c>
      <c r="CY748" s="83">
        <f t="shared" si="1371"/>
        <v>0</v>
      </c>
      <c r="CZ748" s="83">
        <f t="shared" si="1426"/>
        <v>2.874847161451167</v>
      </c>
      <c r="DA748" s="83">
        <f t="shared" si="1372"/>
        <v>2.874847161451167</v>
      </c>
      <c r="DB748" s="143">
        <f t="shared" si="1373"/>
        <v>0.02</v>
      </c>
      <c r="DC748" s="83">
        <f t="shared" si="1427"/>
        <v>1.693344676732611E-2</v>
      </c>
      <c r="DD748" s="84">
        <f t="shared" si="1428"/>
        <v>976.53536789459145</v>
      </c>
      <c r="DE748" s="86">
        <f t="shared" si="1374"/>
        <v>3903.8288060598925</v>
      </c>
      <c r="DF748" s="86">
        <f t="shared" si="1375"/>
        <v>1561.5315224239569</v>
      </c>
      <c r="DG748" s="86">
        <f t="shared" si="1376"/>
        <v>975.95720151497312</v>
      </c>
      <c r="DH748" s="86">
        <f t="shared" si="1377"/>
        <v>0.12059433968942838</v>
      </c>
      <c r="DI748" s="86">
        <f t="shared" si="1378"/>
        <v>0.14448323308386352</v>
      </c>
      <c r="DJ748" s="86">
        <f t="shared" si="1379"/>
        <v>3.1001420486018243</v>
      </c>
      <c r="DK748" s="86">
        <f t="shared" si="1380"/>
        <v>-797.17086724067053</v>
      </c>
      <c r="DL748" s="86">
        <f t="shared" si="1438"/>
        <v>-797.17086724067053</v>
      </c>
      <c r="DM748" s="86">
        <f t="shared" si="1381"/>
        <v>-797.17086724067053</v>
      </c>
      <c r="DN748" s="85">
        <f t="shared" si="1382"/>
        <v>0</v>
      </c>
      <c r="DO748" s="85">
        <f t="shared" si="1429"/>
        <v>0</v>
      </c>
      <c r="DP748" s="85">
        <f t="shared" si="1383"/>
        <v>0</v>
      </c>
      <c r="DQ748" s="85">
        <f t="shared" si="1430"/>
        <v>0</v>
      </c>
      <c r="DR748" s="85">
        <f t="shared" si="1384"/>
        <v>0</v>
      </c>
      <c r="DS748" s="85">
        <f t="shared" si="1431"/>
        <v>0</v>
      </c>
      <c r="DT748" s="81"/>
      <c r="DU748" s="81"/>
      <c r="DV748" s="81">
        <f t="shared" si="1432"/>
        <v>0</v>
      </c>
      <c r="DW748" s="100"/>
    </row>
    <row r="749" spans="1:127" x14ac:dyDescent="0.2">
      <c r="A749" s="59">
        <f t="shared" si="1385"/>
        <v>99.199999999999264</v>
      </c>
      <c r="B749" s="44">
        <f t="shared" si="1386"/>
        <v>99199.999999999258</v>
      </c>
      <c r="C749" s="52">
        <f t="shared" si="1320"/>
        <v>133.33333333333334</v>
      </c>
      <c r="D749" s="50">
        <f t="shared" si="1321"/>
        <v>4</v>
      </c>
      <c r="E749" s="44">
        <f t="shared" si="1322"/>
        <v>4.13</v>
      </c>
      <c r="F749" s="47">
        <f t="shared" si="1323"/>
        <v>0.02</v>
      </c>
      <c r="G749" s="52">
        <f t="shared" si="1387"/>
        <v>2.3864891762288756E-2</v>
      </c>
      <c r="H749" s="57">
        <f t="shared" si="1388"/>
        <v>858.99334115499346</v>
      </c>
      <c r="I749" s="52">
        <f t="shared" si="1389"/>
        <v>0</v>
      </c>
      <c r="J749" s="54">
        <f t="shared" si="1390"/>
        <v>2998.0120732611817</v>
      </c>
      <c r="K749" s="46">
        <f t="shared" si="1433"/>
        <v>2998.0120732611817</v>
      </c>
      <c r="L749" s="80">
        <f t="shared" si="1324"/>
        <v>0</v>
      </c>
      <c r="M749" s="142">
        <f t="shared" si="1325"/>
        <v>0</v>
      </c>
      <c r="N749" s="60">
        <f t="shared" si="1326"/>
        <v>4.13</v>
      </c>
      <c r="O749" s="53">
        <f t="shared" si="1327"/>
        <v>0</v>
      </c>
      <c r="P749" s="58">
        <f t="shared" si="1391"/>
        <v>2.8561185587746927</v>
      </c>
      <c r="Q749" s="49">
        <f t="shared" si="1328"/>
        <v>2.8561185587746927</v>
      </c>
      <c r="R749" s="143">
        <f t="shared" si="1329"/>
        <v>0.02</v>
      </c>
      <c r="S749" s="51">
        <f t="shared" si="1392"/>
        <v>1.8424702263220395E-2</v>
      </c>
      <c r="T749" s="57">
        <f t="shared" si="1393"/>
        <v>888.53747782078062</v>
      </c>
      <c r="U749" s="53">
        <f t="shared" si="1330"/>
        <v>0</v>
      </c>
      <c r="V749" s="58">
        <f t="shared" si="1394"/>
        <v>2.869289503879251</v>
      </c>
      <c r="W749" s="49">
        <f t="shared" si="1331"/>
        <v>2.869289503879251</v>
      </c>
      <c r="X749" s="143">
        <f t="shared" si="1332"/>
        <v>0.02</v>
      </c>
      <c r="Y749" s="51">
        <f t="shared" si="1395"/>
        <v>1.7829880481964641E-2</v>
      </c>
      <c r="Z749" s="57">
        <f t="shared" si="1396"/>
        <v>868.5462994715391</v>
      </c>
      <c r="AA749" s="53">
        <f t="shared" si="1333"/>
        <v>0</v>
      </c>
      <c r="AB749" s="58">
        <f t="shared" si="1397"/>
        <v>2.8600097649349268</v>
      </c>
      <c r="AC749" s="49">
        <f t="shared" si="1334"/>
        <v>2.8600097649349268</v>
      </c>
      <c r="AD749" s="143">
        <f t="shared" si="1335"/>
        <v>0.02</v>
      </c>
      <c r="AE749" s="49">
        <f t="shared" si="1434"/>
        <v>1.7777190633115642E-2</v>
      </c>
      <c r="AF749" s="57">
        <f t="shared" si="1398"/>
        <v>865.36902056000906</v>
      </c>
      <c r="AG749" s="53">
        <f t="shared" si="1336"/>
        <v>0</v>
      </c>
      <c r="AH749" s="58">
        <f t="shared" si="1399"/>
        <v>2.858676522005827</v>
      </c>
      <c r="AI749" s="49">
        <f t="shared" si="1337"/>
        <v>2.858676522005827</v>
      </c>
      <c r="AJ749" s="143">
        <f t="shared" si="1338"/>
        <v>0.02</v>
      </c>
      <c r="AK749" s="51">
        <f t="shared" si="1400"/>
        <v>1.7777748957977044E-2</v>
      </c>
      <c r="AL749" s="57">
        <f t="shared" si="1401"/>
        <v>865.06824328706944</v>
      </c>
      <c r="AM749" s="53">
        <f t="shared" si="1339"/>
        <v>0</v>
      </c>
      <c r="AN749" s="58">
        <f t="shared" si="1402"/>
        <v>2.8585523259006393</v>
      </c>
      <c r="AO749" s="49">
        <f t="shared" si="1340"/>
        <v>2.8585523259006393</v>
      </c>
      <c r="AP749" s="143">
        <f t="shared" si="1341"/>
        <v>0.02</v>
      </c>
      <c r="AQ749" s="51">
        <f t="shared" si="1403"/>
        <v>1.777804460770924E-2</v>
      </c>
      <c r="AR749" s="57">
        <f t="shared" si="1404"/>
        <v>865.04288993108855</v>
      </c>
      <c r="AS749" s="44">
        <f t="shared" si="1342"/>
        <v>5396.4217318701267</v>
      </c>
      <c r="AT749" s="44">
        <f t="shared" si="1343"/>
        <v>2158.5686927480506</v>
      </c>
      <c r="AU749" s="44">
        <f t="shared" si="1344"/>
        <v>1349.1054329675317</v>
      </c>
      <c r="AV749" s="47">
        <f t="shared" si="1345"/>
        <v>0.5873241450159683</v>
      </c>
      <c r="AW749" s="47">
        <f t="shared" si="1346"/>
        <v>2.0156505773962539</v>
      </c>
      <c r="AX749" s="86">
        <f t="shared" si="1347"/>
        <v>15.40235429671508</v>
      </c>
      <c r="AY749" s="86">
        <f t="shared" si="1348"/>
        <v>0</v>
      </c>
      <c r="AZ749" s="10">
        <f t="shared" si="1405"/>
        <v>0</v>
      </c>
      <c r="BA749" s="44">
        <f t="shared" si="1349"/>
        <v>0</v>
      </c>
      <c r="BB749" s="9">
        <f t="shared" si="1350"/>
        <v>0</v>
      </c>
      <c r="BC749" s="45">
        <f t="shared" si="1439"/>
        <v>0</v>
      </c>
      <c r="BD749" s="9">
        <f t="shared" si="1351"/>
        <v>0</v>
      </c>
      <c r="BE749" s="45">
        <f t="shared" si="1435"/>
        <v>0</v>
      </c>
      <c r="BF749" s="9">
        <f t="shared" si="1352"/>
        <v>0</v>
      </c>
      <c r="BG749" s="45">
        <f t="shared" si="1436"/>
        <v>0</v>
      </c>
      <c r="BH749" s="58"/>
      <c r="BI749" s="58"/>
      <c r="BJ749" s="58">
        <f t="shared" si="1406"/>
        <v>0</v>
      </c>
      <c r="BK749" s="97"/>
      <c r="BL749" s="44"/>
      <c r="BM749" s="82">
        <f t="shared" si="1407"/>
        <v>74.400000000000006</v>
      </c>
      <c r="BN749" s="86">
        <f t="shared" si="1408"/>
        <v>74400</v>
      </c>
      <c r="BO749" s="86">
        <f t="shared" si="1409"/>
        <v>100</v>
      </c>
      <c r="BP749" s="84">
        <f t="shared" si="1353"/>
        <v>4</v>
      </c>
      <c r="BQ749" s="84">
        <f t="shared" si="1354"/>
        <v>4.13</v>
      </c>
      <c r="BR749" s="84">
        <f t="shared" si="1355"/>
        <v>0.02</v>
      </c>
      <c r="BS749" s="84">
        <f t="shared" si="1410"/>
        <v>3.1757943074937602E-2</v>
      </c>
      <c r="BT749" s="84">
        <f t="shared" si="1411"/>
        <v>1085.2856592345552</v>
      </c>
      <c r="BU749" s="84">
        <f t="shared" si="1412"/>
        <v>0</v>
      </c>
      <c r="BV749" s="83">
        <f t="shared" si="1413"/>
        <v>2172.0310811443846</v>
      </c>
      <c r="BW749" s="81">
        <f t="shared" si="1437"/>
        <v>2172.0310811443846</v>
      </c>
      <c r="BX749" s="83">
        <f t="shared" si="1356"/>
        <v>0</v>
      </c>
      <c r="BY749" s="141">
        <f t="shared" si="1357"/>
        <v>0</v>
      </c>
      <c r="BZ749" s="83">
        <f t="shared" si="1358"/>
        <v>4.13</v>
      </c>
      <c r="CA749" s="83">
        <f t="shared" si="1359"/>
        <v>0</v>
      </c>
      <c r="CB749" s="83">
        <f t="shared" si="1414"/>
        <v>2.9911199199459721</v>
      </c>
      <c r="CC749" s="83">
        <f t="shared" si="1360"/>
        <v>2.9911199199459721</v>
      </c>
      <c r="CD749" s="143">
        <f t="shared" si="1361"/>
        <v>0.02</v>
      </c>
      <c r="CE749" s="83">
        <f t="shared" si="1415"/>
        <v>1.7550523213570091E-2</v>
      </c>
      <c r="CF749" s="84">
        <f t="shared" si="1416"/>
        <v>1051.8666512704867</v>
      </c>
      <c r="CG749" s="83">
        <f t="shared" si="1362"/>
        <v>0</v>
      </c>
      <c r="CH749" s="83">
        <f t="shared" si="1417"/>
        <v>2.950643895042433</v>
      </c>
      <c r="CI749" s="83">
        <f t="shared" si="1363"/>
        <v>2.950643895042433</v>
      </c>
      <c r="CJ749" s="143">
        <f t="shared" si="1364"/>
        <v>0.02</v>
      </c>
      <c r="CK749" s="83">
        <f t="shared" si="1418"/>
        <v>1.6742910799758818E-2</v>
      </c>
      <c r="CL749" s="84">
        <f t="shared" si="1419"/>
        <v>988.02182112983382</v>
      </c>
      <c r="CM749" s="83">
        <f t="shared" si="1365"/>
        <v>0</v>
      </c>
      <c r="CN749" s="83">
        <f t="shared" si="1420"/>
        <v>2.8851663819965028</v>
      </c>
      <c r="CO749" s="83">
        <f t="shared" si="1366"/>
        <v>2.8851663819965028</v>
      </c>
      <c r="CP749" s="143">
        <f t="shared" si="1367"/>
        <v>0.02</v>
      </c>
      <c r="CQ749" s="83">
        <f t="shared" si="1421"/>
        <v>1.6902564504284116E-2</v>
      </c>
      <c r="CR749" s="84">
        <f t="shared" si="1422"/>
        <v>978.00276680778654</v>
      </c>
      <c r="CS749" s="83">
        <f t="shared" si="1368"/>
        <v>0</v>
      </c>
      <c r="CT749" s="83">
        <f t="shared" si="1423"/>
        <v>2.8762980285580646</v>
      </c>
      <c r="CU749" s="83">
        <f t="shared" si="1369"/>
        <v>2.8762980285580646</v>
      </c>
      <c r="CV749" s="143">
        <f t="shared" si="1370"/>
        <v>0.02</v>
      </c>
      <c r="CW749" s="83">
        <f t="shared" si="1424"/>
        <v>1.6930526987184179E-2</v>
      </c>
      <c r="CX749" s="84">
        <f t="shared" si="1425"/>
        <v>977.15315628816029</v>
      </c>
      <c r="CY749" s="83">
        <f t="shared" si="1371"/>
        <v>0</v>
      </c>
      <c r="CZ749" s="83">
        <f t="shared" si="1426"/>
        <v>2.8755635224659288</v>
      </c>
      <c r="DA749" s="83">
        <f t="shared" si="1372"/>
        <v>2.8755635224659288</v>
      </c>
      <c r="DB749" s="143">
        <f t="shared" si="1373"/>
        <v>0.02</v>
      </c>
      <c r="DC749" s="83">
        <f t="shared" si="1427"/>
        <v>1.6931446767326112E-2</v>
      </c>
      <c r="DD749" s="84">
        <f t="shared" si="1428"/>
        <v>977.12435387598111</v>
      </c>
      <c r="DE749" s="86">
        <f t="shared" si="1374"/>
        <v>3909.6559460598924</v>
      </c>
      <c r="DF749" s="86">
        <f t="shared" si="1375"/>
        <v>1563.8623784239569</v>
      </c>
      <c r="DG749" s="86">
        <f t="shared" si="1376"/>
        <v>977.41398651497309</v>
      </c>
      <c r="DH749" s="86">
        <f t="shared" si="1377"/>
        <v>0.12032521917246539</v>
      </c>
      <c r="DI749" s="86">
        <f t="shared" si="1378"/>
        <v>0.14389152852257855</v>
      </c>
      <c r="DJ749" s="86">
        <f t="shared" si="1379"/>
        <v>3.0763338488954961</v>
      </c>
      <c r="DK749" s="86">
        <f t="shared" si="1380"/>
        <v>-799.36178488661801</v>
      </c>
      <c r="DL749" s="86">
        <f t="shared" si="1438"/>
        <v>-799.36178488661801</v>
      </c>
      <c r="DM749" s="86">
        <f t="shared" si="1381"/>
        <v>-799.36178488661801</v>
      </c>
      <c r="DN749" s="85">
        <f t="shared" si="1382"/>
        <v>0</v>
      </c>
      <c r="DO749" s="85">
        <f t="shared" si="1429"/>
        <v>0</v>
      </c>
      <c r="DP749" s="85">
        <f t="shared" si="1383"/>
        <v>0</v>
      </c>
      <c r="DQ749" s="85">
        <f t="shared" si="1430"/>
        <v>0</v>
      </c>
      <c r="DR749" s="85">
        <f t="shared" si="1384"/>
        <v>0</v>
      </c>
      <c r="DS749" s="85">
        <f t="shared" si="1431"/>
        <v>0</v>
      </c>
      <c r="DT749" s="81"/>
      <c r="DU749" s="81"/>
      <c r="DV749" s="81">
        <f t="shared" si="1432"/>
        <v>0</v>
      </c>
      <c r="DW749" s="100"/>
    </row>
    <row r="750" spans="1:127" x14ac:dyDescent="0.2">
      <c r="A750" s="59">
        <f t="shared" si="1385"/>
        <v>99.33333333333259</v>
      </c>
      <c r="B750" s="44">
        <f t="shared" si="1386"/>
        <v>99333.333333332586</v>
      </c>
      <c r="C750" s="52">
        <f t="shared" si="1320"/>
        <v>133.33333333333334</v>
      </c>
      <c r="D750" s="50">
        <f t="shared" si="1321"/>
        <v>4</v>
      </c>
      <c r="E750" s="44">
        <f t="shared" si="1322"/>
        <v>4.13</v>
      </c>
      <c r="F750" s="47">
        <f t="shared" si="1323"/>
        <v>0.02</v>
      </c>
      <c r="G750" s="52">
        <f t="shared" si="1387"/>
        <v>2.3862225095622087E-2</v>
      </c>
      <c r="H750" s="57">
        <f t="shared" si="1388"/>
        <v>859.76375466359571</v>
      </c>
      <c r="I750" s="52">
        <f t="shared" si="1389"/>
        <v>0</v>
      </c>
      <c r="J750" s="54">
        <f t="shared" si="1390"/>
        <v>3002.3284732611819</v>
      </c>
      <c r="K750" s="46">
        <f t="shared" si="1433"/>
        <v>3002.3284732611819</v>
      </c>
      <c r="L750" s="80">
        <f t="shared" si="1324"/>
        <v>0</v>
      </c>
      <c r="M750" s="142">
        <f t="shared" si="1325"/>
        <v>0</v>
      </c>
      <c r="N750" s="60">
        <f t="shared" si="1326"/>
        <v>4.13</v>
      </c>
      <c r="O750" s="53">
        <f t="shared" si="1327"/>
        <v>0</v>
      </c>
      <c r="P750" s="58">
        <f t="shared" si="1391"/>
        <v>2.8567119164565002</v>
      </c>
      <c r="Q750" s="49">
        <f t="shared" si="1328"/>
        <v>2.8567119164565002</v>
      </c>
      <c r="R750" s="143">
        <f t="shared" si="1329"/>
        <v>0.02</v>
      </c>
      <c r="S750" s="51">
        <f t="shared" si="1392"/>
        <v>1.8422035596553726E-2</v>
      </c>
      <c r="T750" s="57">
        <f t="shared" si="1393"/>
        <v>889.39754337481895</v>
      </c>
      <c r="U750" s="53">
        <f t="shared" si="1330"/>
        <v>0</v>
      </c>
      <c r="V750" s="58">
        <f t="shared" si="1394"/>
        <v>2.870012033270708</v>
      </c>
      <c r="W750" s="49">
        <f t="shared" si="1331"/>
        <v>2.870012033270708</v>
      </c>
      <c r="X750" s="143">
        <f t="shared" si="1332"/>
        <v>0.02</v>
      </c>
      <c r="Y750" s="51">
        <f t="shared" si="1395"/>
        <v>1.7827213815297973E-2</v>
      </c>
      <c r="Z750" s="57">
        <f t="shared" si="1396"/>
        <v>869.37477621346545</v>
      </c>
      <c r="AA750" s="53">
        <f t="shared" si="1333"/>
        <v>0</v>
      </c>
      <c r="AB750" s="58">
        <f t="shared" si="1397"/>
        <v>2.8606551575061845</v>
      </c>
      <c r="AC750" s="49">
        <f t="shared" si="1334"/>
        <v>2.8606551575061845</v>
      </c>
      <c r="AD750" s="143">
        <f t="shared" si="1335"/>
        <v>0.02</v>
      </c>
      <c r="AE750" s="49">
        <f t="shared" si="1434"/>
        <v>1.7774523966448973E-2</v>
      </c>
      <c r="AF750" s="57">
        <f t="shared" si="1398"/>
        <v>866.19772902656621</v>
      </c>
      <c r="AG750" s="53">
        <f t="shared" si="1336"/>
        <v>0</v>
      </c>
      <c r="AH750" s="58">
        <f t="shared" si="1399"/>
        <v>2.8593122765716279</v>
      </c>
      <c r="AI750" s="49">
        <f t="shared" si="1337"/>
        <v>2.8593122765716279</v>
      </c>
      <c r="AJ750" s="143">
        <f t="shared" si="1338"/>
        <v>0.02</v>
      </c>
      <c r="AK750" s="51">
        <f t="shared" si="1400"/>
        <v>1.7775082291310376E-2</v>
      </c>
      <c r="AL750" s="57">
        <f t="shared" si="1401"/>
        <v>865.89736429173968</v>
      </c>
      <c r="AM750" s="53">
        <f t="shared" si="1339"/>
        <v>0</v>
      </c>
      <c r="AN750" s="58">
        <f t="shared" si="1402"/>
        <v>2.8591873298224053</v>
      </c>
      <c r="AO750" s="49">
        <f t="shared" si="1340"/>
        <v>2.8591873298224053</v>
      </c>
      <c r="AP750" s="143">
        <f t="shared" si="1341"/>
        <v>0.02</v>
      </c>
      <c r="AQ750" s="51">
        <f t="shared" si="1403"/>
        <v>1.7775377941042572E-2</v>
      </c>
      <c r="AR750" s="57">
        <f t="shared" si="1404"/>
        <v>865.87206074893254</v>
      </c>
      <c r="AS750" s="44">
        <f t="shared" si="1342"/>
        <v>5404.1912518701274</v>
      </c>
      <c r="AT750" s="44">
        <f t="shared" si="1343"/>
        <v>2161.6765007480508</v>
      </c>
      <c r="AU750" s="44">
        <f t="shared" si="1344"/>
        <v>1351.0478129675319</v>
      </c>
      <c r="AV750" s="47">
        <f t="shared" si="1345"/>
        <v>0.58478251842654305</v>
      </c>
      <c r="AW750" s="47">
        <f t="shared" si="1346"/>
        <v>1.9992849305425084</v>
      </c>
      <c r="AX750" s="86">
        <f t="shared" si="1347"/>
        <v>15.202195349109765</v>
      </c>
      <c r="AY750" s="86">
        <f t="shared" si="1348"/>
        <v>0</v>
      </c>
      <c r="AZ750" s="10">
        <f t="shared" si="1405"/>
        <v>0</v>
      </c>
      <c r="BA750" s="44">
        <f t="shared" si="1349"/>
        <v>0</v>
      </c>
      <c r="BB750" s="9">
        <f t="shared" si="1350"/>
        <v>0</v>
      </c>
      <c r="BC750" s="45">
        <f t="shared" si="1439"/>
        <v>0</v>
      </c>
      <c r="BD750" s="9">
        <f t="shared" si="1351"/>
        <v>0</v>
      </c>
      <c r="BE750" s="45">
        <f t="shared" si="1435"/>
        <v>0</v>
      </c>
      <c r="BF750" s="9">
        <f t="shared" si="1352"/>
        <v>0</v>
      </c>
      <c r="BG750" s="45">
        <f t="shared" si="1436"/>
        <v>0</v>
      </c>
      <c r="BH750" s="58"/>
      <c r="BI750" s="58"/>
      <c r="BJ750" s="58">
        <f t="shared" si="1406"/>
        <v>0</v>
      </c>
      <c r="BK750" s="97"/>
      <c r="BL750" s="44"/>
      <c r="BM750" s="82">
        <f t="shared" si="1407"/>
        <v>74.5</v>
      </c>
      <c r="BN750" s="86">
        <f t="shared" si="1408"/>
        <v>74500</v>
      </c>
      <c r="BO750" s="86">
        <f t="shared" si="1409"/>
        <v>100</v>
      </c>
      <c r="BP750" s="84">
        <f t="shared" si="1353"/>
        <v>4</v>
      </c>
      <c r="BQ750" s="84">
        <f t="shared" si="1354"/>
        <v>4.13</v>
      </c>
      <c r="BR750" s="84">
        <f t="shared" si="1355"/>
        <v>0.02</v>
      </c>
      <c r="BS750" s="84">
        <f t="shared" si="1410"/>
        <v>3.17559430749376E-2</v>
      </c>
      <c r="BT750" s="84">
        <f t="shared" si="1411"/>
        <v>1086.0545924809217</v>
      </c>
      <c r="BU750" s="84">
        <f t="shared" si="1412"/>
        <v>0</v>
      </c>
      <c r="BV750" s="83">
        <f t="shared" si="1413"/>
        <v>2175.2683811443849</v>
      </c>
      <c r="BW750" s="81">
        <f t="shared" si="1437"/>
        <v>2175.2683811443849</v>
      </c>
      <c r="BX750" s="83">
        <f t="shared" si="1356"/>
        <v>0</v>
      </c>
      <c r="BY750" s="141">
        <f t="shared" si="1357"/>
        <v>0</v>
      </c>
      <c r="BZ750" s="83">
        <f t="shared" si="1358"/>
        <v>4.13</v>
      </c>
      <c r="CA750" s="83">
        <f t="shared" si="1359"/>
        <v>0</v>
      </c>
      <c r="CB750" s="83">
        <f t="shared" si="1414"/>
        <v>2.9923019552668109</v>
      </c>
      <c r="CC750" s="83">
        <f t="shared" si="1360"/>
        <v>2.9923019552668109</v>
      </c>
      <c r="CD750" s="143">
        <f t="shared" si="1361"/>
        <v>0.02</v>
      </c>
      <c r="CE750" s="83">
        <f t="shared" si="1415"/>
        <v>1.7548523213570092E-2</v>
      </c>
      <c r="CF750" s="84">
        <f t="shared" si="1416"/>
        <v>1052.4533720868787</v>
      </c>
      <c r="CG750" s="83">
        <f t="shared" si="1362"/>
        <v>0</v>
      </c>
      <c r="CH750" s="83">
        <f t="shared" si="1417"/>
        <v>2.9515205205782822</v>
      </c>
      <c r="CI750" s="83">
        <f t="shared" si="1363"/>
        <v>2.9515205205782822</v>
      </c>
      <c r="CJ750" s="143">
        <f t="shared" si="1364"/>
        <v>0.02</v>
      </c>
      <c r="CK750" s="83">
        <f t="shared" si="1418"/>
        <v>1.6740910799758819E-2</v>
      </c>
      <c r="CL750" s="84">
        <f t="shared" si="1419"/>
        <v>988.58921968402353</v>
      </c>
      <c r="CM750" s="83">
        <f t="shared" si="1365"/>
        <v>0</v>
      </c>
      <c r="CN750" s="83">
        <f t="shared" si="1420"/>
        <v>2.8858879535314381</v>
      </c>
      <c r="CO750" s="83">
        <f t="shared" si="1366"/>
        <v>2.8858879535314381</v>
      </c>
      <c r="CP750" s="143">
        <f t="shared" si="1367"/>
        <v>0.02</v>
      </c>
      <c r="CQ750" s="83">
        <f t="shared" si="1421"/>
        <v>1.6900564504284118E-2</v>
      </c>
      <c r="CR750" s="84">
        <f t="shared" si="1422"/>
        <v>978.58857581380266</v>
      </c>
      <c r="CS750" s="83">
        <f t="shared" si="1368"/>
        <v>0</v>
      </c>
      <c r="CT750" s="83">
        <f t="shared" si="1423"/>
        <v>2.8770148346910771</v>
      </c>
      <c r="CU750" s="83">
        <f t="shared" si="1369"/>
        <v>2.8770148346910771</v>
      </c>
      <c r="CV750" s="143">
        <f t="shared" si="1370"/>
        <v>0.02</v>
      </c>
      <c r="CW750" s="83">
        <f t="shared" si="1424"/>
        <v>1.6928526987184181E-2</v>
      </c>
      <c r="CX750" s="84">
        <f t="shared" si="1425"/>
        <v>977.74174366050818</v>
      </c>
      <c r="CY750" s="83">
        <f t="shared" si="1371"/>
        <v>0</v>
      </c>
      <c r="CZ750" s="83">
        <f t="shared" si="1426"/>
        <v>2.8762809139578636</v>
      </c>
      <c r="DA750" s="83">
        <f t="shared" si="1372"/>
        <v>2.8762809139578636</v>
      </c>
      <c r="DB750" s="143">
        <f t="shared" si="1373"/>
        <v>0.02</v>
      </c>
      <c r="DC750" s="83">
        <f t="shared" si="1427"/>
        <v>1.6929446767326113E-2</v>
      </c>
      <c r="DD750" s="84">
        <f t="shared" si="1428"/>
        <v>977.71312357746922</v>
      </c>
      <c r="DE750" s="86">
        <f t="shared" si="1374"/>
        <v>3915.4830860598931</v>
      </c>
      <c r="DF750" s="86">
        <f t="shared" si="1375"/>
        <v>1566.1932344239572</v>
      </c>
      <c r="DG750" s="86">
        <f t="shared" si="1376"/>
        <v>978.87077151497328</v>
      </c>
      <c r="DH750" s="86">
        <f t="shared" si="1377"/>
        <v>0.1200570502039616</v>
      </c>
      <c r="DI750" s="86">
        <f t="shared" si="1378"/>
        <v>0.14330301669127402</v>
      </c>
      <c r="DJ750" s="86">
        <f t="shared" si="1379"/>
        <v>3.0527392849240726</v>
      </c>
      <c r="DK750" s="86">
        <f t="shared" si="1380"/>
        <v>-801.55138224016582</v>
      </c>
      <c r="DL750" s="86">
        <f t="shared" si="1438"/>
        <v>-801.55138224016582</v>
      </c>
      <c r="DM750" s="86">
        <f t="shared" si="1381"/>
        <v>-801.55138224016582</v>
      </c>
      <c r="DN750" s="85">
        <f t="shared" si="1382"/>
        <v>0</v>
      </c>
      <c r="DO750" s="85">
        <f t="shared" si="1429"/>
        <v>0</v>
      </c>
      <c r="DP750" s="85">
        <f t="shared" si="1383"/>
        <v>0</v>
      </c>
      <c r="DQ750" s="85">
        <f t="shared" si="1430"/>
        <v>0</v>
      </c>
      <c r="DR750" s="85">
        <f t="shared" si="1384"/>
        <v>0</v>
      </c>
      <c r="DS750" s="85">
        <f t="shared" si="1431"/>
        <v>0</v>
      </c>
      <c r="DT750" s="81"/>
      <c r="DU750" s="81"/>
      <c r="DV750" s="81">
        <f t="shared" si="1432"/>
        <v>0</v>
      </c>
      <c r="DW750" s="100"/>
    </row>
    <row r="751" spans="1:127" x14ac:dyDescent="0.2">
      <c r="A751" s="59">
        <f t="shared" si="1385"/>
        <v>99.466666666665915</v>
      </c>
      <c r="B751" s="44">
        <f t="shared" si="1386"/>
        <v>99466.666666665915</v>
      </c>
      <c r="C751" s="52">
        <f t="shared" si="1320"/>
        <v>133.33333333333334</v>
      </c>
      <c r="D751" s="50">
        <f t="shared" si="1321"/>
        <v>4</v>
      </c>
      <c r="E751" s="44">
        <f t="shared" si="1322"/>
        <v>4.13</v>
      </c>
      <c r="F751" s="47">
        <f t="shared" si="1323"/>
        <v>0.02</v>
      </c>
      <c r="G751" s="52">
        <f t="shared" si="1387"/>
        <v>2.3859558428955419E-2</v>
      </c>
      <c r="H751" s="57">
        <f t="shared" si="1388"/>
        <v>860.53408208126439</v>
      </c>
      <c r="I751" s="52">
        <f t="shared" si="1389"/>
        <v>0</v>
      </c>
      <c r="J751" s="54">
        <f t="shared" si="1390"/>
        <v>3006.6448732611816</v>
      </c>
      <c r="K751" s="46">
        <f t="shared" si="1433"/>
        <v>3006.6448732611816</v>
      </c>
      <c r="L751" s="80">
        <f t="shared" si="1324"/>
        <v>0</v>
      </c>
      <c r="M751" s="142">
        <f t="shared" si="1325"/>
        <v>0</v>
      </c>
      <c r="N751" s="60">
        <f t="shared" si="1326"/>
        <v>4.13</v>
      </c>
      <c r="O751" s="53">
        <f t="shared" si="1327"/>
        <v>0</v>
      </c>
      <c r="P751" s="58">
        <f t="shared" si="1391"/>
        <v>2.8573073311793395</v>
      </c>
      <c r="Q751" s="49">
        <f t="shared" si="1328"/>
        <v>2.8573073311793395</v>
      </c>
      <c r="R751" s="143">
        <f t="shared" si="1329"/>
        <v>0.02</v>
      </c>
      <c r="S751" s="51">
        <f t="shared" si="1392"/>
        <v>1.8419368929887058E-2</v>
      </c>
      <c r="T751" s="57">
        <f t="shared" si="1393"/>
        <v>890.25730582441963</v>
      </c>
      <c r="U751" s="53">
        <f t="shared" si="1330"/>
        <v>0</v>
      </c>
      <c r="V751" s="58">
        <f t="shared" si="1394"/>
        <v>2.8707370343103147</v>
      </c>
      <c r="W751" s="49">
        <f t="shared" si="1331"/>
        <v>2.8707370343103147</v>
      </c>
      <c r="X751" s="143">
        <f t="shared" si="1332"/>
        <v>0.02</v>
      </c>
      <c r="Y751" s="51">
        <f t="shared" si="1395"/>
        <v>1.7824547148631305E-2</v>
      </c>
      <c r="Z751" s="57">
        <f t="shared" si="1396"/>
        <v>870.20292049882346</v>
      </c>
      <c r="AA751" s="53">
        <f t="shared" si="1333"/>
        <v>0</v>
      </c>
      <c r="AB751" s="58">
        <f t="shared" si="1397"/>
        <v>2.861302838495098</v>
      </c>
      <c r="AC751" s="49">
        <f t="shared" si="1334"/>
        <v>2.861302838495098</v>
      </c>
      <c r="AD751" s="143">
        <f t="shared" si="1335"/>
        <v>0.02</v>
      </c>
      <c r="AE751" s="49">
        <f t="shared" si="1434"/>
        <v>1.7771857299782305E-2</v>
      </c>
      <c r="AF751" s="57">
        <f t="shared" si="1398"/>
        <v>867.02612623650737</v>
      </c>
      <c r="AG751" s="53">
        <f t="shared" si="1336"/>
        <v>0</v>
      </c>
      <c r="AH751" s="58">
        <f t="shared" si="1399"/>
        <v>2.8599503346121602</v>
      </c>
      <c r="AI751" s="49">
        <f t="shared" si="1337"/>
        <v>2.8599503346121602</v>
      </c>
      <c r="AJ751" s="143">
        <f t="shared" si="1338"/>
        <v>0.02</v>
      </c>
      <c r="AK751" s="51">
        <f t="shared" si="1400"/>
        <v>1.7772415624643708E-2</v>
      </c>
      <c r="AL751" s="57">
        <f t="shared" si="1401"/>
        <v>866.72617659524872</v>
      </c>
      <c r="AM751" s="53">
        <f t="shared" si="1339"/>
        <v>0</v>
      </c>
      <c r="AN751" s="58">
        <f t="shared" si="1402"/>
        <v>2.8598246412443964</v>
      </c>
      <c r="AO751" s="49">
        <f t="shared" si="1340"/>
        <v>2.8598246412443964</v>
      </c>
      <c r="AP751" s="143">
        <f t="shared" si="1341"/>
        <v>0.02</v>
      </c>
      <c r="AQ751" s="51">
        <f t="shared" si="1403"/>
        <v>1.7772711274375904E-2</v>
      </c>
      <c r="AR751" s="57">
        <f t="shared" si="1404"/>
        <v>866.70092305873732</v>
      </c>
      <c r="AS751" s="44">
        <f t="shared" si="1342"/>
        <v>5411.9607718701272</v>
      </c>
      <c r="AT751" s="44">
        <f t="shared" si="1343"/>
        <v>2164.7843087480505</v>
      </c>
      <c r="AU751" s="44">
        <f t="shared" si="1344"/>
        <v>1352.9901929675318</v>
      </c>
      <c r="AV751" s="47">
        <f t="shared" si="1345"/>
        <v>0.58225650239414739</v>
      </c>
      <c r="AW751" s="47">
        <f t="shared" si="1346"/>
        <v>1.9830816869115919</v>
      </c>
      <c r="AX751" s="86">
        <f t="shared" si="1347"/>
        <v>15.0049959907525</v>
      </c>
      <c r="AY751" s="86">
        <f t="shared" si="1348"/>
        <v>0</v>
      </c>
      <c r="AZ751" s="10">
        <f t="shared" si="1405"/>
        <v>0</v>
      </c>
      <c r="BA751" s="44">
        <f t="shared" si="1349"/>
        <v>0</v>
      </c>
      <c r="BB751" s="9">
        <f t="shared" si="1350"/>
        <v>0</v>
      </c>
      <c r="BC751" s="45">
        <f t="shared" si="1439"/>
        <v>0</v>
      </c>
      <c r="BD751" s="9">
        <f t="shared" si="1351"/>
        <v>0</v>
      </c>
      <c r="BE751" s="45">
        <f t="shared" si="1435"/>
        <v>0</v>
      </c>
      <c r="BF751" s="9">
        <f t="shared" si="1352"/>
        <v>0</v>
      </c>
      <c r="BG751" s="45">
        <f t="shared" si="1436"/>
        <v>0</v>
      </c>
      <c r="BH751" s="58"/>
      <c r="BI751" s="58"/>
      <c r="BJ751" s="58">
        <f t="shared" si="1406"/>
        <v>0</v>
      </c>
      <c r="BK751" s="97"/>
      <c r="BL751" s="44"/>
      <c r="BM751" s="82">
        <f t="shared" si="1407"/>
        <v>74.600000000000009</v>
      </c>
      <c r="BN751" s="86">
        <f t="shared" si="1408"/>
        <v>74600</v>
      </c>
      <c r="BO751" s="86">
        <f t="shared" si="1409"/>
        <v>100</v>
      </c>
      <c r="BP751" s="84">
        <f t="shared" si="1353"/>
        <v>4</v>
      </c>
      <c r="BQ751" s="84">
        <f t="shared" si="1354"/>
        <v>4.13</v>
      </c>
      <c r="BR751" s="84">
        <f t="shared" si="1355"/>
        <v>0.02</v>
      </c>
      <c r="BS751" s="84">
        <f t="shared" si="1410"/>
        <v>3.1753943074937598E-2</v>
      </c>
      <c r="BT751" s="84">
        <f t="shared" si="1411"/>
        <v>1086.8234773011382</v>
      </c>
      <c r="BU751" s="84">
        <f t="shared" si="1412"/>
        <v>0</v>
      </c>
      <c r="BV751" s="83">
        <f t="shared" si="1413"/>
        <v>2178.5056811443847</v>
      </c>
      <c r="BW751" s="81">
        <f t="shared" si="1437"/>
        <v>2178.5056811443847</v>
      </c>
      <c r="BX751" s="83">
        <f t="shared" si="1356"/>
        <v>0</v>
      </c>
      <c r="BY751" s="141">
        <f t="shared" si="1357"/>
        <v>0</v>
      </c>
      <c r="BZ751" s="83">
        <f t="shared" si="1358"/>
        <v>4.13</v>
      </c>
      <c r="CA751" s="83">
        <f t="shared" si="1359"/>
        <v>0</v>
      </c>
      <c r="CB751" s="83">
        <f t="shared" si="1414"/>
        <v>2.9934860860736858</v>
      </c>
      <c r="CC751" s="83">
        <f t="shared" si="1360"/>
        <v>2.9934860860736858</v>
      </c>
      <c r="CD751" s="143">
        <f t="shared" si="1361"/>
        <v>0.02</v>
      </c>
      <c r="CE751" s="83">
        <f t="shared" si="1415"/>
        <v>1.7546523213570094E-2</v>
      </c>
      <c r="CF751" s="84">
        <f t="shared" si="1416"/>
        <v>1053.0397942954626</v>
      </c>
      <c r="CG751" s="83">
        <f t="shared" si="1362"/>
        <v>0</v>
      </c>
      <c r="CH751" s="83">
        <f t="shared" si="1417"/>
        <v>2.9523980277268342</v>
      </c>
      <c r="CI751" s="83">
        <f t="shared" si="1363"/>
        <v>2.9523980277268342</v>
      </c>
      <c r="CJ751" s="143">
        <f t="shared" si="1364"/>
        <v>0.02</v>
      </c>
      <c r="CK751" s="83">
        <f t="shared" si="1418"/>
        <v>1.6738910799758821E-2</v>
      </c>
      <c r="CL751" s="84">
        <f t="shared" si="1419"/>
        <v>989.15638195455654</v>
      </c>
      <c r="CM751" s="83">
        <f t="shared" si="1365"/>
        <v>0</v>
      </c>
      <c r="CN751" s="83">
        <f t="shared" si="1420"/>
        <v>2.886610439429524</v>
      </c>
      <c r="CO751" s="83">
        <f t="shared" si="1366"/>
        <v>2.886610439429524</v>
      </c>
      <c r="CP751" s="143">
        <f t="shared" si="1367"/>
        <v>0.02</v>
      </c>
      <c r="CQ751" s="83">
        <f t="shared" si="1421"/>
        <v>1.6898564504284119E-2</v>
      </c>
      <c r="CR751" s="84">
        <f t="shared" si="1422"/>
        <v>979.17416904460038</v>
      </c>
      <c r="CS751" s="83">
        <f t="shared" si="1368"/>
        <v>0</v>
      </c>
      <c r="CT751" s="83">
        <f t="shared" si="1423"/>
        <v>2.8777326578183922</v>
      </c>
      <c r="CU751" s="83">
        <f t="shared" si="1369"/>
        <v>2.8777326578183922</v>
      </c>
      <c r="CV751" s="143">
        <f t="shared" si="1370"/>
        <v>0.02</v>
      </c>
      <c r="CW751" s="83">
        <f t="shared" si="1424"/>
        <v>1.6926526987184182E-2</v>
      </c>
      <c r="CX751" s="84">
        <f t="shared" si="1425"/>
        <v>978.3301148702451</v>
      </c>
      <c r="CY751" s="83">
        <f t="shared" si="1371"/>
        <v>0</v>
      </c>
      <c r="CZ751" s="83">
        <f t="shared" si="1426"/>
        <v>2.8769993345784539</v>
      </c>
      <c r="DA751" s="83">
        <f t="shared" si="1372"/>
        <v>2.8769993345784539</v>
      </c>
      <c r="DB751" s="143">
        <f t="shared" si="1373"/>
        <v>0.02</v>
      </c>
      <c r="DC751" s="83">
        <f t="shared" si="1427"/>
        <v>1.6927446767326115E-2</v>
      </c>
      <c r="DD751" s="84">
        <f t="shared" si="1428"/>
        <v>978.30167689592906</v>
      </c>
      <c r="DE751" s="86">
        <f t="shared" si="1374"/>
        <v>3921.3102260598921</v>
      </c>
      <c r="DF751" s="86">
        <f t="shared" si="1375"/>
        <v>1568.5240904239567</v>
      </c>
      <c r="DG751" s="86">
        <f t="shared" si="1376"/>
        <v>980.32755651497303</v>
      </c>
      <c r="DH751" s="86">
        <f t="shared" si="1377"/>
        <v>0.1197898285108477</v>
      </c>
      <c r="DI751" s="86">
        <f t="shared" si="1378"/>
        <v>0.14271767694148071</v>
      </c>
      <c r="DJ751" s="86">
        <f t="shared" si="1379"/>
        <v>3.02935619279631</v>
      </c>
      <c r="DK751" s="86">
        <f t="shared" si="1380"/>
        <v>-803.73965985010341</v>
      </c>
      <c r="DL751" s="86">
        <f t="shared" si="1438"/>
        <v>-803.73965985010341</v>
      </c>
      <c r="DM751" s="86">
        <f t="shared" si="1381"/>
        <v>-803.73965985010341</v>
      </c>
      <c r="DN751" s="85">
        <f t="shared" si="1382"/>
        <v>0</v>
      </c>
      <c r="DO751" s="85">
        <f t="shared" si="1429"/>
        <v>0</v>
      </c>
      <c r="DP751" s="85">
        <f t="shared" si="1383"/>
        <v>0</v>
      </c>
      <c r="DQ751" s="85">
        <f t="shared" si="1430"/>
        <v>0</v>
      </c>
      <c r="DR751" s="85">
        <f t="shared" si="1384"/>
        <v>0</v>
      </c>
      <c r="DS751" s="85">
        <f t="shared" si="1431"/>
        <v>0</v>
      </c>
      <c r="DT751" s="81"/>
      <c r="DU751" s="81"/>
      <c r="DV751" s="81">
        <f t="shared" si="1432"/>
        <v>0</v>
      </c>
      <c r="DW751" s="100"/>
    </row>
    <row r="752" spans="1:127" x14ac:dyDescent="0.2">
      <c r="A752" s="59">
        <f t="shared" si="1385"/>
        <v>99.599999999999241</v>
      </c>
      <c r="B752" s="44">
        <f t="shared" si="1386"/>
        <v>99599.999999999243</v>
      </c>
      <c r="C752" s="52">
        <f t="shared" si="1320"/>
        <v>133.33333333333334</v>
      </c>
      <c r="D752" s="50">
        <f t="shared" si="1321"/>
        <v>4</v>
      </c>
      <c r="E752" s="44">
        <f t="shared" si="1322"/>
        <v>4.13</v>
      </c>
      <c r="F752" s="47">
        <f t="shared" si="1323"/>
        <v>0.02</v>
      </c>
      <c r="G752" s="52">
        <f t="shared" si="1387"/>
        <v>2.3856891762288751E-2</v>
      </c>
      <c r="H752" s="57">
        <f t="shared" si="1388"/>
        <v>861.3043234079995</v>
      </c>
      <c r="I752" s="52">
        <f t="shared" si="1389"/>
        <v>0</v>
      </c>
      <c r="J752" s="54">
        <f t="shared" si="1390"/>
        <v>3010.9612732611818</v>
      </c>
      <c r="K752" s="46">
        <f t="shared" si="1433"/>
        <v>3010.9612732611818</v>
      </c>
      <c r="L752" s="80">
        <f t="shared" si="1324"/>
        <v>0</v>
      </c>
      <c r="M752" s="142">
        <f t="shared" si="1325"/>
        <v>0</v>
      </c>
      <c r="N752" s="60">
        <f t="shared" si="1326"/>
        <v>4.13</v>
      </c>
      <c r="O752" s="53">
        <f t="shared" si="1327"/>
        <v>0</v>
      </c>
      <c r="P752" s="58">
        <f t="shared" si="1391"/>
        <v>2.8579048021549101</v>
      </c>
      <c r="Q752" s="49">
        <f t="shared" si="1328"/>
        <v>2.8579048021549101</v>
      </c>
      <c r="R752" s="143">
        <f t="shared" si="1329"/>
        <v>0.02</v>
      </c>
      <c r="S752" s="51">
        <f t="shared" si="1392"/>
        <v>1.841670226322039E-2</v>
      </c>
      <c r="T752" s="57">
        <f t="shared" si="1393"/>
        <v>891.11676467672544</v>
      </c>
      <c r="U752" s="53">
        <f t="shared" si="1330"/>
        <v>0</v>
      </c>
      <c r="V752" s="58">
        <f t="shared" si="1394"/>
        <v>2.8714645038791353</v>
      </c>
      <c r="W752" s="49">
        <f t="shared" si="1331"/>
        <v>2.8714645038791353</v>
      </c>
      <c r="X752" s="143">
        <f t="shared" si="1332"/>
        <v>0.02</v>
      </c>
      <c r="Y752" s="51">
        <f t="shared" si="1395"/>
        <v>1.7821880481964637E-2</v>
      </c>
      <c r="Z752" s="57">
        <f t="shared" si="1396"/>
        <v>871.03073178223394</v>
      </c>
      <c r="AA752" s="53">
        <f t="shared" si="1333"/>
        <v>0</v>
      </c>
      <c r="AB752" s="58">
        <f t="shared" si="1397"/>
        <v>2.8619528045595892</v>
      </c>
      <c r="AC752" s="49">
        <f t="shared" si="1334"/>
        <v>2.8619528045595892</v>
      </c>
      <c r="AD752" s="143">
        <f t="shared" si="1335"/>
        <v>0.02</v>
      </c>
      <c r="AE752" s="49">
        <f t="shared" si="1434"/>
        <v>1.7769190633115637E-2</v>
      </c>
      <c r="AF752" s="57">
        <f t="shared" si="1398"/>
        <v>867.85421166795811</v>
      </c>
      <c r="AG752" s="53">
        <f t="shared" si="1336"/>
        <v>0</v>
      </c>
      <c r="AH752" s="58">
        <f t="shared" si="1399"/>
        <v>2.8605906929806015</v>
      </c>
      <c r="AI752" s="49">
        <f t="shared" si="1337"/>
        <v>2.8605906929806015</v>
      </c>
      <c r="AJ752" s="143">
        <f t="shared" si="1338"/>
        <v>0.02</v>
      </c>
      <c r="AK752" s="51">
        <f t="shared" si="1400"/>
        <v>1.776974895797704E-2</v>
      </c>
      <c r="AL752" s="57">
        <f t="shared" si="1401"/>
        <v>867.5546796675452</v>
      </c>
      <c r="AM752" s="53">
        <f t="shared" si="1339"/>
        <v>0</v>
      </c>
      <c r="AN752" s="58">
        <f t="shared" si="1402"/>
        <v>2.8604642570372518</v>
      </c>
      <c r="AO752" s="49">
        <f t="shared" si="1340"/>
        <v>2.8604642570372518</v>
      </c>
      <c r="AP752" s="143">
        <f t="shared" si="1341"/>
        <v>0.02</v>
      </c>
      <c r="AQ752" s="51">
        <f t="shared" si="1403"/>
        <v>1.7770044607709236E-2</v>
      </c>
      <c r="AR752" s="57">
        <f t="shared" si="1404"/>
        <v>867.52947632897371</v>
      </c>
      <c r="AS752" s="44">
        <f t="shared" si="1342"/>
        <v>5419.7302918701271</v>
      </c>
      <c r="AT752" s="44">
        <f t="shared" si="1343"/>
        <v>2167.8921167480507</v>
      </c>
      <c r="AU752" s="44">
        <f t="shared" si="1344"/>
        <v>1354.9325729675318</v>
      </c>
      <c r="AV752" s="47">
        <f t="shared" si="1345"/>
        <v>0.57974597911738601</v>
      </c>
      <c r="AW752" s="47">
        <f t="shared" si="1346"/>
        <v>1.9670389831568145</v>
      </c>
      <c r="AX752" s="86">
        <f t="shared" si="1347"/>
        <v>14.810707665057429</v>
      </c>
      <c r="AY752" s="86">
        <f t="shared" si="1348"/>
        <v>0</v>
      </c>
      <c r="AZ752" s="10">
        <f t="shared" si="1405"/>
        <v>0</v>
      </c>
      <c r="BA752" s="44">
        <f t="shared" si="1349"/>
        <v>0</v>
      </c>
      <c r="BB752" s="9">
        <f t="shared" si="1350"/>
        <v>0</v>
      </c>
      <c r="BC752" s="45">
        <f t="shared" si="1439"/>
        <v>0</v>
      </c>
      <c r="BD752" s="9">
        <f t="shared" si="1351"/>
        <v>0</v>
      </c>
      <c r="BE752" s="45">
        <f t="shared" si="1435"/>
        <v>0</v>
      </c>
      <c r="BF752" s="9">
        <f t="shared" si="1352"/>
        <v>0</v>
      </c>
      <c r="BG752" s="45">
        <f t="shared" si="1436"/>
        <v>0</v>
      </c>
      <c r="BH752" s="58"/>
      <c r="BI752" s="58"/>
      <c r="BJ752" s="58">
        <f t="shared" si="1406"/>
        <v>0</v>
      </c>
      <c r="BK752" s="97"/>
      <c r="BL752" s="44"/>
      <c r="BM752" s="82">
        <f t="shared" si="1407"/>
        <v>74.7</v>
      </c>
      <c r="BN752" s="86">
        <f t="shared" si="1408"/>
        <v>74700</v>
      </c>
      <c r="BO752" s="86">
        <f t="shared" si="1409"/>
        <v>100</v>
      </c>
      <c r="BP752" s="84">
        <f t="shared" si="1353"/>
        <v>4</v>
      </c>
      <c r="BQ752" s="84">
        <f t="shared" si="1354"/>
        <v>4.13</v>
      </c>
      <c r="BR752" s="84">
        <f t="shared" si="1355"/>
        <v>0.02</v>
      </c>
      <c r="BS752" s="84">
        <f t="shared" si="1410"/>
        <v>3.1751943074937596E-2</v>
      </c>
      <c r="BT752" s="84">
        <f t="shared" si="1411"/>
        <v>1087.5923136952044</v>
      </c>
      <c r="BU752" s="84">
        <f t="shared" si="1412"/>
        <v>0</v>
      </c>
      <c r="BV752" s="83">
        <f t="shared" si="1413"/>
        <v>2181.7429811443849</v>
      </c>
      <c r="BW752" s="81">
        <f t="shared" si="1437"/>
        <v>2181.7429811443849</v>
      </c>
      <c r="BX752" s="83">
        <f t="shared" si="1356"/>
        <v>0</v>
      </c>
      <c r="BY752" s="141">
        <f t="shared" si="1357"/>
        <v>0</v>
      </c>
      <c r="BZ752" s="83">
        <f t="shared" si="1358"/>
        <v>4.13</v>
      </c>
      <c r="CA752" s="83">
        <f t="shared" si="1359"/>
        <v>0</v>
      </c>
      <c r="CB752" s="83">
        <f t="shared" si="1414"/>
        <v>2.9946723123944108</v>
      </c>
      <c r="CC752" s="83">
        <f t="shared" si="1360"/>
        <v>2.9946723123944108</v>
      </c>
      <c r="CD752" s="143">
        <f t="shared" si="1361"/>
        <v>0.02</v>
      </c>
      <c r="CE752" s="83">
        <f t="shared" si="1415"/>
        <v>1.7544523213570095E-2</v>
      </c>
      <c r="CF752" s="84">
        <f t="shared" si="1416"/>
        <v>1053.6259177217646</v>
      </c>
      <c r="CG752" s="83">
        <f t="shared" si="1362"/>
        <v>0</v>
      </c>
      <c r="CH752" s="83">
        <f t="shared" si="1417"/>
        <v>2.9532764145427359</v>
      </c>
      <c r="CI752" s="83">
        <f t="shared" si="1363"/>
        <v>2.9532764145427359</v>
      </c>
      <c r="CJ752" s="143">
        <f t="shared" si="1364"/>
        <v>0.02</v>
      </c>
      <c r="CK752" s="83">
        <f t="shared" si="1418"/>
        <v>1.6736910799758822E-2</v>
      </c>
      <c r="CL752" s="84">
        <f t="shared" si="1419"/>
        <v>989.72330791245815</v>
      </c>
      <c r="CM752" s="83">
        <f t="shared" si="1365"/>
        <v>0</v>
      </c>
      <c r="CN752" s="83">
        <f t="shared" si="1420"/>
        <v>2.887333838327943</v>
      </c>
      <c r="CO752" s="83">
        <f t="shared" si="1366"/>
        <v>2.887333838327943</v>
      </c>
      <c r="CP752" s="143">
        <f t="shared" si="1367"/>
        <v>0.02</v>
      </c>
      <c r="CQ752" s="83">
        <f t="shared" si="1421"/>
        <v>1.6896564504284121E-2</v>
      </c>
      <c r="CR752" s="84">
        <f t="shared" si="1422"/>
        <v>979.75954642263082</v>
      </c>
      <c r="CS752" s="83">
        <f t="shared" si="1368"/>
        <v>0</v>
      </c>
      <c r="CT752" s="83">
        <f t="shared" si="1423"/>
        <v>2.8784514966200256</v>
      </c>
      <c r="CU752" s="83">
        <f t="shared" si="1369"/>
        <v>2.8784514966200256</v>
      </c>
      <c r="CV752" s="143">
        <f t="shared" si="1370"/>
        <v>0.02</v>
      </c>
      <c r="CW752" s="83">
        <f t="shared" si="1424"/>
        <v>1.6924526987184184E-2</v>
      </c>
      <c r="CX752" s="84">
        <f t="shared" si="1425"/>
        <v>978.91826981720317</v>
      </c>
      <c r="CY752" s="83">
        <f t="shared" si="1371"/>
        <v>0</v>
      </c>
      <c r="CZ752" s="83">
        <f t="shared" si="1426"/>
        <v>2.8777187829796622</v>
      </c>
      <c r="DA752" s="83">
        <f t="shared" si="1372"/>
        <v>2.8777187829796622</v>
      </c>
      <c r="DB752" s="143">
        <f t="shared" si="1373"/>
        <v>0.02</v>
      </c>
      <c r="DC752" s="83">
        <f t="shared" si="1427"/>
        <v>1.6925446767326116E-2</v>
      </c>
      <c r="DD752" s="84">
        <f t="shared" si="1428"/>
        <v>978.8900137288191</v>
      </c>
      <c r="DE752" s="86">
        <f t="shared" si="1374"/>
        <v>3927.1373660598929</v>
      </c>
      <c r="DF752" s="86">
        <f t="shared" si="1375"/>
        <v>1570.854946423957</v>
      </c>
      <c r="DG752" s="86">
        <f t="shared" si="1376"/>
        <v>981.78434151497322</v>
      </c>
      <c r="DH752" s="86">
        <f t="shared" si="1377"/>
        <v>0.11952354984289182</v>
      </c>
      <c r="DI752" s="86">
        <f t="shared" si="1378"/>
        <v>0.14213548877825585</v>
      </c>
      <c r="DJ752" s="86">
        <f t="shared" si="1379"/>
        <v>3.0061824328530324</v>
      </c>
      <c r="DK752" s="86">
        <f t="shared" si="1380"/>
        <v>-805.92661826631513</v>
      </c>
      <c r="DL752" s="86">
        <f t="shared" si="1438"/>
        <v>-805.92661826631513</v>
      </c>
      <c r="DM752" s="86">
        <f t="shared" si="1381"/>
        <v>-805.92661826631513</v>
      </c>
      <c r="DN752" s="85">
        <f t="shared" si="1382"/>
        <v>0</v>
      </c>
      <c r="DO752" s="85">
        <f t="shared" si="1429"/>
        <v>0</v>
      </c>
      <c r="DP752" s="85">
        <f t="shared" si="1383"/>
        <v>0</v>
      </c>
      <c r="DQ752" s="85">
        <f t="shared" si="1430"/>
        <v>0</v>
      </c>
      <c r="DR752" s="85">
        <f t="shared" si="1384"/>
        <v>0</v>
      </c>
      <c r="DS752" s="85">
        <f t="shared" si="1431"/>
        <v>0</v>
      </c>
      <c r="DT752" s="81"/>
      <c r="DU752" s="81"/>
      <c r="DV752" s="81">
        <f t="shared" si="1432"/>
        <v>0</v>
      </c>
      <c r="DW752" s="100"/>
    </row>
    <row r="753" spans="1:127" x14ac:dyDescent="0.2">
      <c r="A753" s="59">
        <f t="shared" si="1385"/>
        <v>99.733333333332567</v>
      </c>
      <c r="B753" s="44">
        <f t="shared" si="1386"/>
        <v>99733.333333332572</v>
      </c>
      <c r="C753" s="52">
        <f t="shared" si="1320"/>
        <v>133.33333333333334</v>
      </c>
      <c r="D753" s="50">
        <f t="shared" si="1321"/>
        <v>4</v>
      </c>
      <c r="E753" s="44">
        <f t="shared" si="1322"/>
        <v>4.13</v>
      </c>
      <c r="F753" s="47">
        <f t="shared" si="1323"/>
        <v>0.02</v>
      </c>
      <c r="G753" s="52">
        <f t="shared" si="1387"/>
        <v>2.3854225095622083E-2</v>
      </c>
      <c r="H753" s="57">
        <f t="shared" si="1388"/>
        <v>862.07447864380117</v>
      </c>
      <c r="I753" s="52">
        <f t="shared" si="1389"/>
        <v>0</v>
      </c>
      <c r="J753" s="54">
        <f t="shared" si="1390"/>
        <v>3015.2776732611819</v>
      </c>
      <c r="K753" s="46">
        <f t="shared" si="1433"/>
        <v>3015.2776732611819</v>
      </c>
      <c r="L753" s="80">
        <f t="shared" si="1324"/>
        <v>0</v>
      </c>
      <c r="M753" s="142">
        <f t="shared" si="1325"/>
        <v>0</v>
      </c>
      <c r="N753" s="60">
        <f t="shared" si="1326"/>
        <v>4.13</v>
      </c>
      <c r="O753" s="53">
        <f t="shared" si="1327"/>
        <v>0</v>
      </c>
      <c r="P753" s="58">
        <f t="shared" si="1391"/>
        <v>2.8585043285976623</v>
      </c>
      <c r="Q753" s="49">
        <f t="shared" si="1328"/>
        <v>2.8585043285976623</v>
      </c>
      <c r="R753" s="143">
        <f t="shared" si="1329"/>
        <v>0.02</v>
      </c>
      <c r="S753" s="51">
        <f t="shared" si="1392"/>
        <v>1.8414035596553722E-2</v>
      </c>
      <c r="T753" s="57">
        <f t="shared" si="1393"/>
        <v>891.97591944007991</v>
      </c>
      <c r="U753" s="53">
        <f t="shared" si="1330"/>
        <v>0</v>
      </c>
      <c r="V753" s="58">
        <f t="shared" si="1394"/>
        <v>2.8721944388574676</v>
      </c>
      <c r="W753" s="49">
        <f t="shared" si="1331"/>
        <v>2.8721944388574676</v>
      </c>
      <c r="X753" s="143">
        <f t="shared" si="1332"/>
        <v>0.02</v>
      </c>
      <c r="Y753" s="51">
        <f t="shared" si="1395"/>
        <v>1.7819213815297968E-2</v>
      </c>
      <c r="Z753" s="57">
        <f t="shared" si="1396"/>
        <v>871.85820952048948</v>
      </c>
      <c r="AA753" s="53">
        <f t="shared" si="1333"/>
        <v>0</v>
      </c>
      <c r="AB753" s="58">
        <f t="shared" si="1397"/>
        <v>2.8626050523568747</v>
      </c>
      <c r="AC753" s="49">
        <f t="shared" si="1334"/>
        <v>2.8626050523568747</v>
      </c>
      <c r="AD753" s="143">
        <f t="shared" si="1335"/>
        <v>0.02</v>
      </c>
      <c r="AE753" s="49">
        <f t="shared" si="1434"/>
        <v>1.7766523966448969E-2</v>
      </c>
      <c r="AF753" s="57">
        <f t="shared" si="1398"/>
        <v>868.68198480111278</v>
      </c>
      <c r="AG753" s="53">
        <f t="shared" si="1336"/>
        <v>0</v>
      </c>
      <c r="AH753" s="58">
        <f t="shared" si="1399"/>
        <v>2.8612333485295376</v>
      </c>
      <c r="AI753" s="49">
        <f t="shared" si="1337"/>
        <v>2.8612333485295376</v>
      </c>
      <c r="AJ753" s="143">
        <f t="shared" si="1338"/>
        <v>0.02</v>
      </c>
      <c r="AK753" s="51">
        <f t="shared" si="1400"/>
        <v>1.7767082291310372E-2</v>
      </c>
      <c r="AL753" s="57">
        <f t="shared" si="1401"/>
        <v>868.38287298059038</v>
      </c>
      <c r="AM753" s="53">
        <f t="shared" si="1339"/>
        <v>0</v>
      </c>
      <c r="AN753" s="58">
        <f t="shared" si="1402"/>
        <v>2.8611061740708803</v>
      </c>
      <c r="AO753" s="49">
        <f t="shared" si="1340"/>
        <v>2.8611061740708803</v>
      </c>
      <c r="AP753" s="143">
        <f t="shared" si="1341"/>
        <v>0.02</v>
      </c>
      <c r="AQ753" s="51">
        <f t="shared" si="1403"/>
        <v>1.7767377941042568E-2</v>
      </c>
      <c r="AR753" s="57">
        <f t="shared" si="1404"/>
        <v>868.35772003012175</v>
      </c>
      <c r="AS753" s="44">
        <f t="shared" si="1342"/>
        <v>5427.4998118701278</v>
      </c>
      <c r="AT753" s="44">
        <f t="shared" si="1343"/>
        <v>2170.9999247480509</v>
      </c>
      <c r="AU753" s="44">
        <f t="shared" si="1344"/>
        <v>1356.874952967532</v>
      </c>
      <c r="AV753" s="47">
        <f t="shared" si="1345"/>
        <v>0.57725083183245773</v>
      </c>
      <c r="AW753" s="47">
        <f t="shared" si="1346"/>
        <v>1.9511549799470358</v>
      </c>
      <c r="AX753" s="86">
        <f t="shared" si="1347"/>
        <v>14.619282685292148</v>
      </c>
      <c r="AY753" s="86">
        <f t="shared" si="1348"/>
        <v>0</v>
      </c>
      <c r="AZ753" s="10">
        <f t="shared" si="1405"/>
        <v>0</v>
      </c>
      <c r="BA753" s="44">
        <f t="shared" si="1349"/>
        <v>0</v>
      </c>
      <c r="BB753" s="9">
        <f t="shared" si="1350"/>
        <v>0</v>
      </c>
      <c r="BC753" s="45">
        <f t="shared" si="1439"/>
        <v>0</v>
      </c>
      <c r="BD753" s="9">
        <f t="shared" si="1351"/>
        <v>0</v>
      </c>
      <c r="BE753" s="45">
        <f t="shared" si="1435"/>
        <v>0</v>
      </c>
      <c r="BF753" s="9">
        <f t="shared" si="1352"/>
        <v>0</v>
      </c>
      <c r="BG753" s="45">
        <f t="shared" si="1436"/>
        <v>0</v>
      </c>
      <c r="BH753" s="58"/>
      <c r="BI753" s="58"/>
      <c r="BJ753" s="58">
        <f t="shared" si="1406"/>
        <v>0</v>
      </c>
      <c r="BK753" s="97"/>
      <c r="BL753" s="44"/>
      <c r="BM753" s="82">
        <f t="shared" si="1407"/>
        <v>74.8</v>
      </c>
      <c r="BN753" s="86">
        <f t="shared" si="1408"/>
        <v>74800</v>
      </c>
      <c r="BO753" s="86">
        <f t="shared" si="1409"/>
        <v>100</v>
      </c>
      <c r="BP753" s="84">
        <f t="shared" si="1353"/>
        <v>4</v>
      </c>
      <c r="BQ753" s="84">
        <f t="shared" si="1354"/>
        <v>4.13</v>
      </c>
      <c r="BR753" s="84">
        <f t="shared" si="1355"/>
        <v>0.02</v>
      </c>
      <c r="BS753" s="84">
        <f t="shared" si="1410"/>
        <v>3.1749943074937594E-2</v>
      </c>
      <c r="BT753" s="84">
        <f t="shared" si="1411"/>
        <v>1088.3611016631207</v>
      </c>
      <c r="BU753" s="84">
        <f t="shared" si="1412"/>
        <v>0</v>
      </c>
      <c r="BV753" s="83">
        <f t="shared" si="1413"/>
        <v>2184.9802811443847</v>
      </c>
      <c r="BW753" s="81">
        <f t="shared" si="1437"/>
        <v>2184.9802811443847</v>
      </c>
      <c r="BX753" s="83">
        <f t="shared" si="1356"/>
        <v>0</v>
      </c>
      <c r="BY753" s="141">
        <f t="shared" si="1357"/>
        <v>0</v>
      </c>
      <c r="BZ753" s="83">
        <f t="shared" si="1358"/>
        <v>4.13</v>
      </c>
      <c r="CA753" s="83">
        <f t="shared" si="1359"/>
        <v>0</v>
      </c>
      <c r="CB753" s="83">
        <f t="shared" si="1414"/>
        <v>2.9958606342577907</v>
      </c>
      <c r="CC753" s="83">
        <f t="shared" si="1360"/>
        <v>2.9958606342577907</v>
      </c>
      <c r="CD753" s="143">
        <f t="shared" si="1361"/>
        <v>0.02</v>
      </c>
      <c r="CE753" s="83">
        <f t="shared" si="1415"/>
        <v>1.7542523213570096E-2</v>
      </c>
      <c r="CF753" s="84">
        <f t="shared" si="1416"/>
        <v>1054.2117421921403</v>
      </c>
      <c r="CG753" s="83">
        <f t="shared" si="1362"/>
        <v>0</v>
      </c>
      <c r="CH753" s="83">
        <f t="shared" si="1417"/>
        <v>2.9541556790809951</v>
      </c>
      <c r="CI753" s="83">
        <f t="shared" si="1363"/>
        <v>2.9541556790809951</v>
      </c>
      <c r="CJ753" s="143">
        <f t="shared" si="1364"/>
        <v>0.02</v>
      </c>
      <c r="CK753" s="83">
        <f t="shared" si="1418"/>
        <v>1.6734910799758824E-2</v>
      </c>
      <c r="CL753" s="84">
        <f t="shared" si="1419"/>
        <v>990.28999752936454</v>
      </c>
      <c r="CM753" s="83">
        <f t="shared" si="1365"/>
        <v>0</v>
      </c>
      <c r="CN753" s="83">
        <f t="shared" si="1420"/>
        <v>2.8880581488650181</v>
      </c>
      <c r="CO753" s="83">
        <f t="shared" si="1366"/>
        <v>2.8880581488650181</v>
      </c>
      <c r="CP753" s="143">
        <f t="shared" si="1367"/>
        <v>0.02</v>
      </c>
      <c r="CQ753" s="83">
        <f t="shared" si="1421"/>
        <v>1.6894564504284122E-2</v>
      </c>
      <c r="CR753" s="84">
        <f t="shared" si="1422"/>
        <v>980.34470787088469</v>
      </c>
      <c r="CS753" s="83">
        <f t="shared" si="1368"/>
        <v>0</v>
      </c>
      <c r="CT753" s="83">
        <f t="shared" si="1423"/>
        <v>2.8791713497766303</v>
      </c>
      <c r="CU753" s="83">
        <f t="shared" si="1369"/>
        <v>2.8791713497766303</v>
      </c>
      <c r="CV753" s="143">
        <f t="shared" si="1370"/>
        <v>0.02</v>
      </c>
      <c r="CW753" s="83">
        <f t="shared" si="1424"/>
        <v>1.6922526987184185E-2</v>
      </c>
      <c r="CX753" s="84">
        <f t="shared" si="1425"/>
        <v>979.50620840178783</v>
      </c>
      <c r="CY753" s="83">
        <f t="shared" si="1371"/>
        <v>0</v>
      </c>
      <c r="CZ753" s="83">
        <f t="shared" si="1426"/>
        <v>2.8784392578139322</v>
      </c>
      <c r="DA753" s="83">
        <f t="shared" si="1372"/>
        <v>2.8784392578139322</v>
      </c>
      <c r="DB753" s="143">
        <f t="shared" si="1373"/>
        <v>0.02</v>
      </c>
      <c r="DC753" s="83">
        <f t="shared" si="1427"/>
        <v>1.6923446767326118E-2</v>
      </c>
      <c r="DD753" s="84">
        <f t="shared" si="1428"/>
        <v>979.47813397418247</v>
      </c>
      <c r="DE753" s="86">
        <f t="shared" si="1374"/>
        <v>3932.9645060598923</v>
      </c>
      <c r="DF753" s="86">
        <f t="shared" si="1375"/>
        <v>1573.1858024239571</v>
      </c>
      <c r="DG753" s="86">
        <f t="shared" si="1376"/>
        <v>983.24112651497308</v>
      </c>
      <c r="DH753" s="86">
        <f t="shared" si="1377"/>
        <v>0.11925820997255798</v>
      </c>
      <c r="DI753" s="86">
        <f t="shared" si="1378"/>
        <v>0.14155643185890038</v>
      </c>
      <c r="DJ753" s="86">
        <f t="shared" si="1379"/>
        <v>2.9832158893712291</v>
      </c>
      <c r="DK753" s="86">
        <f t="shared" si="1380"/>
        <v>-808.11225803978709</v>
      </c>
      <c r="DL753" s="86">
        <f t="shared" si="1438"/>
        <v>-808.11225803978709</v>
      </c>
      <c r="DM753" s="86">
        <f t="shared" si="1381"/>
        <v>-808.11225803978709</v>
      </c>
      <c r="DN753" s="85">
        <f t="shared" si="1382"/>
        <v>0</v>
      </c>
      <c r="DO753" s="85">
        <f t="shared" si="1429"/>
        <v>0</v>
      </c>
      <c r="DP753" s="85">
        <f t="shared" si="1383"/>
        <v>0</v>
      </c>
      <c r="DQ753" s="85">
        <f t="shared" si="1430"/>
        <v>0</v>
      </c>
      <c r="DR753" s="85">
        <f t="shared" si="1384"/>
        <v>0</v>
      </c>
      <c r="DS753" s="85">
        <f t="shared" si="1431"/>
        <v>0</v>
      </c>
      <c r="DT753" s="81"/>
      <c r="DU753" s="81"/>
      <c r="DV753" s="81">
        <f t="shared" si="1432"/>
        <v>0</v>
      </c>
      <c r="DW753" s="100"/>
    </row>
    <row r="754" spans="1:127" x14ac:dyDescent="0.2">
      <c r="A754" s="59">
        <f t="shared" si="1385"/>
        <v>99.866666666665907</v>
      </c>
      <c r="B754" s="44">
        <f t="shared" si="1386"/>
        <v>99866.6666666659</v>
      </c>
      <c r="C754" s="52">
        <f t="shared" si="1320"/>
        <v>133.33333333333334</v>
      </c>
      <c r="D754" s="50">
        <f t="shared" si="1321"/>
        <v>4</v>
      </c>
      <c r="E754" s="44">
        <f t="shared" si="1322"/>
        <v>4.13</v>
      </c>
      <c r="F754" s="47">
        <f t="shared" si="1323"/>
        <v>0.02</v>
      </c>
      <c r="G754" s="52">
        <f t="shared" si="1387"/>
        <v>2.3851558428955415E-2</v>
      </c>
      <c r="H754" s="57">
        <f t="shared" si="1388"/>
        <v>862.84454778866927</v>
      </c>
      <c r="I754" s="52">
        <f t="shared" si="1389"/>
        <v>0</v>
      </c>
      <c r="J754" s="54">
        <f t="shared" si="1390"/>
        <v>3019.5940732611816</v>
      </c>
      <c r="K754" s="46">
        <f t="shared" si="1433"/>
        <v>3019.5940732611816</v>
      </c>
      <c r="L754" s="80">
        <f t="shared" si="1324"/>
        <v>0</v>
      </c>
      <c r="M754" s="142">
        <f t="shared" si="1325"/>
        <v>0</v>
      </c>
      <c r="N754" s="60">
        <f t="shared" si="1326"/>
        <v>4.13</v>
      </c>
      <c r="O754" s="53">
        <f t="shared" si="1327"/>
        <v>0</v>
      </c>
      <c r="P754" s="58">
        <f t="shared" si="1391"/>
        <v>2.8591059097247835</v>
      </c>
      <c r="Q754" s="49">
        <f t="shared" si="1328"/>
        <v>2.8591059097247835</v>
      </c>
      <c r="R754" s="143">
        <f t="shared" si="1329"/>
        <v>0.02</v>
      </c>
      <c r="S754" s="51">
        <f t="shared" si="1392"/>
        <v>1.8411368929887054E-2</v>
      </c>
      <c r="T754" s="57">
        <f t="shared" si="1393"/>
        <v>892.83476962402699</v>
      </c>
      <c r="U754" s="53">
        <f t="shared" si="1330"/>
        <v>0</v>
      </c>
      <c r="V754" s="58">
        <f t="shared" si="1394"/>
        <v>2.8729268361248383</v>
      </c>
      <c r="W754" s="49">
        <f t="shared" si="1331"/>
        <v>2.8729268361248383</v>
      </c>
      <c r="X754" s="143">
        <f t="shared" si="1332"/>
        <v>0.02</v>
      </c>
      <c r="Y754" s="51">
        <f t="shared" si="1395"/>
        <v>1.78165471486313E-2</v>
      </c>
      <c r="Z754" s="57">
        <f t="shared" si="1396"/>
        <v>872.68535317255373</v>
      </c>
      <c r="AA754" s="53">
        <f t="shared" si="1333"/>
        <v>0</v>
      </c>
      <c r="AB754" s="58">
        <f t="shared" si="1397"/>
        <v>2.8632595785434813</v>
      </c>
      <c r="AC754" s="49">
        <f t="shared" si="1334"/>
        <v>2.8632595785434813</v>
      </c>
      <c r="AD754" s="143">
        <f t="shared" si="1335"/>
        <v>0.02</v>
      </c>
      <c r="AE754" s="49">
        <f t="shared" si="1434"/>
        <v>1.7763857299782301E-2</v>
      </c>
      <c r="AF754" s="57">
        <f t="shared" si="1398"/>
        <v>869.50944511823377</v>
      </c>
      <c r="AG754" s="53">
        <f t="shared" si="1336"/>
        <v>0</v>
      </c>
      <c r="AH754" s="58">
        <f t="shared" si="1399"/>
        <v>2.8618782981109785</v>
      </c>
      <c r="AI754" s="49">
        <f t="shared" si="1337"/>
        <v>2.8618782981109785</v>
      </c>
      <c r="AJ754" s="143">
        <f t="shared" si="1338"/>
        <v>0.02</v>
      </c>
      <c r="AK754" s="51">
        <f t="shared" si="1400"/>
        <v>1.7764415624643703E-2</v>
      </c>
      <c r="AL754" s="57">
        <f t="shared" si="1401"/>
        <v>869.21075600835798</v>
      </c>
      <c r="AM754" s="53">
        <f t="shared" si="1339"/>
        <v>0</v>
      </c>
      <c r="AN754" s="58">
        <f t="shared" si="1402"/>
        <v>2.8617503892144751</v>
      </c>
      <c r="AO754" s="49">
        <f t="shared" si="1340"/>
        <v>2.8617503892144751</v>
      </c>
      <c r="AP754" s="143">
        <f t="shared" si="1341"/>
        <v>0.02</v>
      </c>
      <c r="AQ754" s="51">
        <f t="shared" si="1403"/>
        <v>1.7764711274375899E-2</v>
      </c>
      <c r="AR754" s="57">
        <f t="shared" si="1404"/>
        <v>869.1856536346703</v>
      </c>
      <c r="AS754" s="44">
        <f t="shared" si="1342"/>
        <v>5435.2693318701267</v>
      </c>
      <c r="AT754" s="44">
        <f t="shared" si="1343"/>
        <v>2174.1077327480507</v>
      </c>
      <c r="AU754" s="44">
        <f t="shared" si="1344"/>
        <v>1358.8173329675317</v>
      </c>
      <c r="AV754" s="47">
        <f t="shared" si="1345"/>
        <v>0.57477094480279323</v>
      </c>
      <c r="AW754" s="47">
        <f t="shared" si="1346"/>
        <v>1.9354278616253315</v>
      </c>
      <c r="AX754" s="86">
        <f t="shared" si="1347"/>
        <v>14.430674217755255</v>
      </c>
      <c r="AY754" s="86">
        <f t="shared" si="1348"/>
        <v>0</v>
      </c>
      <c r="AZ754" s="10">
        <f t="shared" si="1405"/>
        <v>0</v>
      </c>
      <c r="BA754" s="44">
        <f t="shared" si="1349"/>
        <v>0</v>
      </c>
      <c r="BB754" s="9">
        <f t="shared" si="1350"/>
        <v>0</v>
      </c>
      <c r="BC754" s="45">
        <f t="shared" si="1439"/>
        <v>0</v>
      </c>
      <c r="BD754" s="9">
        <f t="shared" si="1351"/>
        <v>0</v>
      </c>
      <c r="BE754" s="45">
        <f t="shared" si="1435"/>
        <v>0</v>
      </c>
      <c r="BF754" s="9">
        <f t="shared" si="1352"/>
        <v>0</v>
      </c>
      <c r="BG754" s="45">
        <f t="shared" si="1436"/>
        <v>0</v>
      </c>
      <c r="BH754" s="58"/>
      <c r="BI754" s="58"/>
      <c r="BJ754" s="58">
        <f t="shared" si="1406"/>
        <v>0</v>
      </c>
      <c r="BK754" s="97"/>
      <c r="BL754" s="44"/>
      <c r="BM754" s="82">
        <f t="shared" si="1407"/>
        <v>74.900000000000006</v>
      </c>
      <c r="BN754" s="86">
        <f t="shared" si="1408"/>
        <v>74900</v>
      </c>
      <c r="BO754" s="86">
        <f t="shared" si="1409"/>
        <v>100</v>
      </c>
      <c r="BP754" s="84">
        <f t="shared" si="1353"/>
        <v>4</v>
      </c>
      <c r="BQ754" s="84">
        <f t="shared" si="1354"/>
        <v>4.13</v>
      </c>
      <c r="BR754" s="84">
        <f t="shared" si="1355"/>
        <v>0.02</v>
      </c>
      <c r="BS754" s="84">
        <f t="shared" si="1410"/>
        <v>3.1747943074937592E-2</v>
      </c>
      <c r="BT754" s="84">
        <f t="shared" si="1411"/>
        <v>1089.1298412048868</v>
      </c>
      <c r="BU754" s="84">
        <f t="shared" si="1412"/>
        <v>0</v>
      </c>
      <c r="BV754" s="83">
        <f t="shared" si="1413"/>
        <v>2188.2175811443849</v>
      </c>
      <c r="BW754" s="81">
        <f t="shared" si="1437"/>
        <v>2188.2175811443849</v>
      </c>
      <c r="BX754" s="83">
        <f t="shared" si="1356"/>
        <v>0</v>
      </c>
      <c r="BY754" s="141">
        <f t="shared" si="1357"/>
        <v>0</v>
      </c>
      <c r="BZ754" s="83">
        <f t="shared" si="1358"/>
        <v>4.13</v>
      </c>
      <c r="CA754" s="83">
        <f t="shared" si="1359"/>
        <v>0</v>
      </c>
      <c r="CB754" s="83">
        <f t="shared" si="1414"/>
        <v>2.9970510516936191</v>
      </c>
      <c r="CC754" s="83">
        <f t="shared" si="1360"/>
        <v>2.9970510516936191</v>
      </c>
      <c r="CD754" s="143">
        <f t="shared" si="1361"/>
        <v>0.02</v>
      </c>
      <c r="CE754" s="83">
        <f t="shared" si="1415"/>
        <v>1.7540523213570098E-2</v>
      </c>
      <c r="CF754" s="84">
        <f t="shared" si="1416"/>
        <v>1054.7972675337728</v>
      </c>
      <c r="CG754" s="83">
        <f t="shared" si="1362"/>
        <v>0</v>
      </c>
      <c r="CH754" s="83">
        <f t="shared" si="1417"/>
        <v>2.9550358193969908</v>
      </c>
      <c r="CI754" s="83">
        <f t="shared" si="1363"/>
        <v>2.9550358193969908</v>
      </c>
      <c r="CJ754" s="143">
        <f t="shared" si="1364"/>
        <v>0.02</v>
      </c>
      <c r="CK754" s="83">
        <f t="shared" si="1418"/>
        <v>1.6732910799758825E-2</v>
      </c>
      <c r="CL754" s="84">
        <f t="shared" si="1419"/>
        <v>990.85645077752122</v>
      </c>
      <c r="CM754" s="83">
        <f t="shared" si="1365"/>
        <v>0</v>
      </c>
      <c r="CN754" s="83">
        <f t="shared" si="1420"/>
        <v>2.8887833696802065</v>
      </c>
      <c r="CO754" s="83">
        <f t="shared" si="1366"/>
        <v>2.8887833696802065</v>
      </c>
      <c r="CP754" s="143">
        <f t="shared" si="1367"/>
        <v>0.02</v>
      </c>
      <c r="CQ754" s="83">
        <f t="shared" si="1421"/>
        <v>1.6892564504284124E-2</v>
      </c>
      <c r="CR754" s="84">
        <f t="shared" si="1422"/>
        <v>980.92965331289122</v>
      </c>
      <c r="CS754" s="83">
        <f t="shared" si="1368"/>
        <v>0</v>
      </c>
      <c r="CT754" s="83">
        <f t="shared" si="1423"/>
        <v>2.8798922159694995</v>
      </c>
      <c r="CU754" s="83">
        <f t="shared" si="1369"/>
        <v>2.8798922159694995</v>
      </c>
      <c r="CV754" s="143">
        <f t="shared" si="1370"/>
        <v>0.02</v>
      </c>
      <c r="CW754" s="83">
        <f t="shared" si="1424"/>
        <v>1.6920526987184187E-2</v>
      </c>
      <c r="CX754" s="84">
        <f t="shared" si="1425"/>
        <v>980.09393052497785</v>
      </c>
      <c r="CY754" s="83">
        <f t="shared" si="1371"/>
        <v>0</v>
      </c>
      <c r="CZ754" s="83">
        <f t="shared" si="1426"/>
        <v>2.8791607577341942</v>
      </c>
      <c r="DA754" s="83">
        <f t="shared" si="1372"/>
        <v>2.8791607577341942</v>
      </c>
      <c r="DB754" s="143">
        <f t="shared" si="1373"/>
        <v>0.02</v>
      </c>
      <c r="DC754" s="83">
        <f t="shared" si="1427"/>
        <v>1.6921446767326119E-2</v>
      </c>
      <c r="DD754" s="84">
        <f t="shared" si="1428"/>
        <v>980.06603753064587</v>
      </c>
      <c r="DE754" s="86">
        <f t="shared" si="1374"/>
        <v>3938.7916460598926</v>
      </c>
      <c r="DF754" s="86">
        <f t="shared" si="1375"/>
        <v>1575.5166584239569</v>
      </c>
      <c r="DG754" s="86">
        <f t="shared" si="1376"/>
        <v>984.69791151497316</v>
      </c>
      <c r="DH754" s="86">
        <f t="shared" si="1377"/>
        <v>0.11899380469486742</v>
      </c>
      <c r="DI754" s="86">
        <f t="shared" si="1378"/>
        <v>0.14098048599169344</v>
      </c>
      <c r="DJ754" s="86">
        <f t="shared" si="1379"/>
        <v>2.9604544702721771</v>
      </c>
      <c r="DK754" s="86">
        <f t="shared" si="1380"/>
        <v>-810.29657972258906</v>
      </c>
      <c r="DL754" s="86">
        <f t="shared" si="1438"/>
        <v>-810.29657972258906</v>
      </c>
      <c r="DM754" s="86">
        <f t="shared" si="1381"/>
        <v>-810.29657972258906</v>
      </c>
      <c r="DN754" s="85">
        <f t="shared" si="1382"/>
        <v>0</v>
      </c>
      <c r="DO754" s="85">
        <f t="shared" si="1429"/>
        <v>0</v>
      </c>
      <c r="DP754" s="85">
        <f t="shared" si="1383"/>
        <v>0</v>
      </c>
      <c r="DQ754" s="85">
        <f t="shared" si="1430"/>
        <v>0</v>
      </c>
      <c r="DR754" s="85">
        <f t="shared" si="1384"/>
        <v>0</v>
      </c>
      <c r="DS754" s="85">
        <f t="shared" si="1431"/>
        <v>0</v>
      </c>
      <c r="DT754" s="81"/>
      <c r="DU754" s="81"/>
      <c r="DV754" s="81">
        <f t="shared" si="1432"/>
        <v>0</v>
      </c>
      <c r="DW754" s="100"/>
    </row>
    <row r="755" spans="1:127" x14ac:dyDescent="0.2">
      <c r="A755" s="59">
        <f t="shared" si="1385"/>
        <v>99.999999999999233</v>
      </c>
      <c r="B755" s="44">
        <f t="shared" si="1386"/>
        <v>99999.999999999229</v>
      </c>
      <c r="C755" s="52">
        <f t="shared" si="1320"/>
        <v>133.33333333333334</v>
      </c>
      <c r="D755" s="50">
        <f t="shared" si="1321"/>
        <v>4</v>
      </c>
      <c r="E755" s="44">
        <f t="shared" si="1322"/>
        <v>4.13</v>
      </c>
      <c r="F755" s="47">
        <f t="shared" si="1323"/>
        <v>0.02</v>
      </c>
      <c r="G755" s="52">
        <f t="shared" si="1387"/>
        <v>2.3848891762288747E-2</v>
      </c>
      <c r="H755" s="57">
        <f t="shared" si="1388"/>
        <v>863.61453084260381</v>
      </c>
      <c r="I755" s="52">
        <f t="shared" si="1389"/>
        <v>0</v>
      </c>
      <c r="J755" s="54">
        <f t="shared" si="1390"/>
        <v>3023.9104732611818</v>
      </c>
      <c r="K755" s="46">
        <f t="shared" si="1433"/>
        <v>3023.9104732611818</v>
      </c>
      <c r="L755" s="80">
        <f t="shared" si="1324"/>
        <v>0</v>
      </c>
      <c r="M755" s="142">
        <f t="shared" si="1325"/>
        <v>0</v>
      </c>
      <c r="N755" s="60">
        <f t="shared" si="1326"/>
        <v>4.13</v>
      </c>
      <c r="O755" s="53">
        <f t="shared" si="1327"/>
        <v>0</v>
      </c>
      <c r="P755" s="58">
        <f t="shared" si="1391"/>
        <v>2.8597095447561909</v>
      </c>
      <c r="Q755" s="49">
        <f t="shared" si="1328"/>
        <v>2.8597095447561909</v>
      </c>
      <c r="R755" s="143">
        <f t="shared" si="1329"/>
        <v>0.02</v>
      </c>
      <c r="S755" s="51">
        <f t="shared" si="1392"/>
        <v>1.8408702263220385E-2</v>
      </c>
      <c r="T755" s="57">
        <f t="shared" si="1393"/>
        <v>893.69331473931095</v>
      </c>
      <c r="U755" s="53">
        <f t="shared" si="1330"/>
        <v>0</v>
      </c>
      <c r="V755" s="58">
        <f t="shared" si="1394"/>
        <v>2.8736616925600025</v>
      </c>
      <c r="W755" s="49">
        <f t="shared" si="1331"/>
        <v>2.8736616925600025</v>
      </c>
      <c r="X755" s="143">
        <f t="shared" si="1332"/>
        <v>0.02</v>
      </c>
      <c r="Y755" s="51">
        <f t="shared" si="1395"/>
        <v>1.7813880481964632E-2</v>
      </c>
      <c r="Z755" s="57">
        <f t="shared" si="1396"/>
        <v>873.5121621995612</v>
      </c>
      <c r="AA755" s="53">
        <f t="shared" si="1333"/>
        <v>0</v>
      </c>
      <c r="AB755" s="58">
        <f t="shared" si="1397"/>
        <v>2.8639163797752629</v>
      </c>
      <c r="AC755" s="49">
        <f t="shared" si="1334"/>
        <v>2.8639163797752629</v>
      </c>
      <c r="AD755" s="143">
        <f t="shared" si="1335"/>
        <v>0.02</v>
      </c>
      <c r="AE755" s="49">
        <f t="shared" si="1434"/>
        <v>1.7761190633115632E-2</v>
      </c>
      <c r="AF755" s="57">
        <f t="shared" si="1398"/>
        <v>870.33659210365113</v>
      </c>
      <c r="AG755" s="53">
        <f t="shared" si="1336"/>
        <v>0</v>
      </c>
      <c r="AH755" s="58">
        <f t="shared" si="1399"/>
        <v>2.8625255385763624</v>
      </c>
      <c r="AI755" s="49">
        <f t="shared" si="1337"/>
        <v>2.8625255385763624</v>
      </c>
      <c r="AJ755" s="143">
        <f t="shared" si="1338"/>
        <v>0.02</v>
      </c>
      <c r="AK755" s="51">
        <f t="shared" si="1400"/>
        <v>1.7761748957977035E-2</v>
      </c>
      <c r="AL755" s="57">
        <f t="shared" si="1401"/>
        <v>870.03832822683353</v>
      </c>
      <c r="AM755" s="53">
        <f t="shared" si="1339"/>
        <v>0</v>
      </c>
      <c r="AN755" s="58">
        <f t="shared" si="1402"/>
        <v>2.8623968993365283</v>
      </c>
      <c r="AO755" s="49">
        <f t="shared" si="1340"/>
        <v>2.8623968993365283</v>
      </c>
      <c r="AP755" s="143">
        <f t="shared" si="1341"/>
        <v>0.02</v>
      </c>
      <c r="AQ755" s="51">
        <f t="shared" si="1403"/>
        <v>1.7762044607709231E-2</v>
      </c>
      <c r="AR755" s="57">
        <f t="shared" si="1404"/>
        <v>870.01327661711673</v>
      </c>
      <c r="AS755" s="44">
        <f t="shared" si="1342"/>
        <v>5443.0388518701266</v>
      </c>
      <c r="AT755" s="44">
        <f t="shared" si="1343"/>
        <v>2177.2155407480504</v>
      </c>
      <c r="AU755" s="44">
        <f t="shared" si="1344"/>
        <v>1360.7597129675316</v>
      </c>
      <c r="AV755" s="47">
        <f t="shared" si="1345"/>
        <v>0.57230620330880844</v>
      </c>
      <c r="AW755" s="47">
        <f t="shared" si="1346"/>
        <v>1.9198558358729028</v>
      </c>
      <c r="AX755" s="86">
        <f t="shared" si="1347"/>
        <v>14.244836265302022</v>
      </c>
      <c r="AY755" s="86">
        <f t="shared" si="1348"/>
        <v>0</v>
      </c>
      <c r="AZ755" s="10">
        <f t="shared" si="1405"/>
        <v>0</v>
      </c>
      <c r="BA755" s="44">
        <f t="shared" si="1349"/>
        <v>0</v>
      </c>
      <c r="BB755" s="9">
        <f t="shared" si="1350"/>
        <v>0</v>
      </c>
      <c r="BC755" s="45">
        <f t="shared" si="1439"/>
        <v>0</v>
      </c>
      <c r="BD755" s="9">
        <f t="shared" si="1351"/>
        <v>0</v>
      </c>
      <c r="BE755" s="45">
        <f t="shared" si="1435"/>
        <v>0</v>
      </c>
      <c r="BF755" s="9">
        <f t="shared" si="1352"/>
        <v>0</v>
      </c>
      <c r="BG755" s="45">
        <f t="shared" si="1436"/>
        <v>0</v>
      </c>
      <c r="BH755" s="58"/>
      <c r="BI755" s="58"/>
      <c r="BJ755" s="58">
        <f t="shared" si="1406"/>
        <v>0</v>
      </c>
      <c r="BK755" s="97"/>
      <c r="BL755" s="44"/>
      <c r="BM755" s="82">
        <f t="shared" si="1407"/>
        <v>75</v>
      </c>
      <c r="BN755" s="86">
        <f t="shared" si="1408"/>
        <v>75000</v>
      </c>
      <c r="BO755" s="86">
        <f t="shared" si="1409"/>
        <v>100</v>
      </c>
      <c r="BP755" s="84">
        <f t="shared" si="1353"/>
        <v>4</v>
      </c>
      <c r="BQ755" s="84">
        <f t="shared" si="1354"/>
        <v>4.13</v>
      </c>
      <c r="BR755" s="84">
        <f t="shared" si="1355"/>
        <v>0.02</v>
      </c>
      <c r="BS755" s="84">
        <f t="shared" si="1410"/>
        <v>3.174594307493759E-2</v>
      </c>
      <c r="BT755" s="84">
        <f t="shared" si="1411"/>
        <v>1089.8985323205029</v>
      </c>
      <c r="BU755" s="84">
        <f t="shared" si="1412"/>
        <v>0</v>
      </c>
      <c r="BV755" s="83">
        <f t="shared" si="1413"/>
        <v>2191.4548811443847</v>
      </c>
      <c r="BW755" s="81">
        <f t="shared" si="1437"/>
        <v>2191.4548811443847</v>
      </c>
      <c r="BX755" s="83">
        <f t="shared" si="1356"/>
        <v>0</v>
      </c>
      <c r="BY755" s="141">
        <f t="shared" si="1357"/>
        <v>0</v>
      </c>
      <c r="BZ755" s="83">
        <f t="shared" si="1358"/>
        <v>4.13</v>
      </c>
      <c r="CA755" s="83">
        <f t="shared" si="1359"/>
        <v>0</v>
      </c>
      <c r="CB755" s="83">
        <f t="shared" si="1414"/>
        <v>2.9982435647326757</v>
      </c>
      <c r="CC755" s="83">
        <f t="shared" si="1360"/>
        <v>2.9982435647326757</v>
      </c>
      <c r="CD755" s="143">
        <f t="shared" si="1361"/>
        <v>0.02</v>
      </c>
      <c r="CE755" s="83">
        <f t="shared" si="1415"/>
        <v>1.7538523213570099E-2</v>
      </c>
      <c r="CF755" s="84">
        <f t="shared" si="1416"/>
        <v>1055.3824935746725</v>
      </c>
      <c r="CG755" s="83">
        <f t="shared" si="1362"/>
        <v>0</v>
      </c>
      <c r="CH755" s="83">
        <f t="shared" si="1417"/>
        <v>2.9559168335464703</v>
      </c>
      <c r="CI755" s="83">
        <f t="shared" si="1363"/>
        <v>2.9559168335464703</v>
      </c>
      <c r="CJ755" s="143">
        <f t="shared" si="1364"/>
        <v>0.02</v>
      </c>
      <c r="CK755" s="83">
        <f t="shared" si="1418"/>
        <v>1.6730910799758827E-2</v>
      </c>
      <c r="CL755" s="84">
        <f t="shared" si="1419"/>
        <v>991.4226676297817</v>
      </c>
      <c r="CM755" s="83">
        <f t="shared" si="1365"/>
        <v>0</v>
      </c>
      <c r="CN755" s="83">
        <f t="shared" si="1420"/>
        <v>2.8895094994141073</v>
      </c>
      <c r="CO755" s="83">
        <f t="shared" si="1366"/>
        <v>2.8895094994141073</v>
      </c>
      <c r="CP755" s="143">
        <f t="shared" si="1367"/>
        <v>0.02</v>
      </c>
      <c r="CQ755" s="83">
        <f t="shared" si="1421"/>
        <v>1.6890564504284125E-2</v>
      </c>
      <c r="CR755" s="84">
        <f t="shared" si="1422"/>
        <v>981.51438267271692</v>
      </c>
      <c r="CS755" s="83">
        <f t="shared" si="1368"/>
        <v>0</v>
      </c>
      <c r="CT755" s="83">
        <f t="shared" si="1423"/>
        <v>2.8806140938805669</v>
      </c>
      <c r="CU755" s="83">
        <f t="shared" si="1369"/>
        <v>2.8806140938805669</v>
      </c>
      <c r="CV755" s="143">
        <f t="shared" si="1370"/>
        <v>0.02</v>
      </c>
      <c r="CW755" s="83">
        <f t="shared" si="1424"/>
        <v>1.6918526987184188E-2</v>
      </c>
      <c r="CX755" s="84">
        <f t="shared" si="1425"/>
        <v>980.68143608832372</v>
      </c>
      <c r="CY755" s="83">
        <f t="shared" si="1371"/>
        <v>0</v>
      </c>
      <c r="CZ755" s="83">
        <f t="shared" si="1426"/>
        <v>2.8798832813938651</v>
      </c>
      <c r="DA755" s="83">
        <f t="shared" si="1372"/>
        <v>2.8798832813938651</v>
      </c>
      <c r="DB755" s="143">
        <f t="shared" si="1373"/>
        <v>0.02</v>
      </c>
      <c r="DC755" s="83">
        <f t="shared" si="1427"/>
        <v>1.691944676732612E-2</v>
      </c>
      <c r="DD755" s="84">
        <f t="shared" si="1428"/>
        <v>980.65372429741888</v>
      </c>
      <c r="DE755" s="86">
        <f t="shared" si="1374"/>
        <v>3944.618786059892</v>
      </c>
      <c r="DF755" s="86">
        <f t="shared" si="1375"/>
        <v>1577.8475144239569</v>
      </c>
      <c r="DG755" s="86">
        <f t="shared" si="1376"/>
        <v>986.15469651497301</v>
      </c>
      <c r="DH755" s="86">
        <f t="shared" si="1377"/>
        <v>0.11873032982726038</v>
      </c>
      <c r="DI755" s="86">
        <f t="shared" si="1378"/>
        <v>0.14040763113463331</v>
      </c>
      <c r="DJ755" s="86">
        <f t="shared" si="1379"/>
        <v>2.9378961068334521</v>
      </c>
      <c r="DK755" s="86">
        <f t="shared" si="1380"/>
        <v>-812.47958386787991</v>
      </c>
      <c r="DL755" s="86">
        <f t="shared" si="1438"/>
        <v>-812.47958386787991</v>
      </c>
      <c r="DM755" s="86">
        <f t="shared" si="1381"/>
        <v>-812.47958386787991</v>
      </c>
      <c r="DN755" s="85">
        <f t="shared" si="1382"/>
        <v>0</v>
      </c>
      <c r="DO755" s="85">
        <f t="shared" si="1429"/>
        <v>0</v>
      </c>
      <c r="DP755" s="85">
        <f t="shared" si="1383"/>
        <v>0</v>
      </c>
      <c r="DQ755" s="85">
        <f t="shared" si="1430"/>
        <v>0</v>
      </c>
      <c r="DR755" s="85">
        <f t="shared" si="1384"/>
        <v>0</v>
      </c>
      <c r="DS755" s="85">
        <f t="shared" si="1431"/>
        <v>0</v>
      </c>
      <c r="DT755" s="81"/>
      <c r="DU755" s="81"/>
      <c r="DV755" s="81">
        <f t="shared" si="1432"/>
        <v>0</v>
      </c>
      <c r="DW755" s="100"/>
    </row>
    <row r="756" spans="1:127" x14ac:dyDescent="0.2">
      <c r="A756" s="59">
        <f t="shared" si="1385"/>
        <v>100.13333333333256</v>
      </c>
      <c r="B756" s="44">
        <f t="shared" si="1386"/>
        <v>100133.33333333256</v>
      </c>
      <c r="C756" s="52">
        <f t="shared" si="1320"/>
        <v>133.33333333333334</v>
      </c>
      <c r="D756" s="50">
        <f t="shared" si="1321"/>
        <v>4</v>
      </c>
      <c r="E756" s="44">
        <f t="shared" si="1322"/>
        <v>4.13</v>
      </c>
      <c r="F756" s="47">
        <f t="shared" si="1323"/>
        <v>0.02</v>
      </c>
      <c r="G756" s="52">
        <f t="shared" si="1387"/>
        <v>2.3846225095622078E-2</v>
      </c>
      <c r="H756" s="57">
        <f t="shared" si="1388"/>
        <v>864.38442780560479</v>
      </c>
      <c r="I756" s="52">
        <f t="shared" si="1389"/>
        <v>0</v>
      </c>
      <c r="J756" s="54">
        <f t="shared" si="1390"/>
        <v>3028.2268732611815</v>
      </c>
      <c r="K756" s="46">
        <f t="shared" si="1433"/>
        <v>3028.2268732611815</v>
      </c>
      <c r="L756" s="80">
        <f t="shared" si="1324"/>
        <v>0</v>
      </c>
      <c r="M756" s="142">
        <f t="shared" si="1325"/>
        <v>0</v>
      </c>
      <c r="N756" s="60">
        <f t="shared" si="1326"/>
        <v>4.13</v>
      </c>
      <c r="O756" s="53">
        <f t="shared" si="1327"/>
        <v>0</v>
      </c>
      <c r="P756" s="58">
        <f t="shared" si="1391"/>
        <v>2.8603152329145147</v>
      </c>
      <c r="Q756" s="49">
        <f t="shared" si="1328"/>
        <v>2.8603152329145147</v>
      </c>
      <c r="R756" s="143">
        <f t="shared" si="1329"/>
        <v>0.02</v>
      </c>
      <c r="S756" s="51">
        <f t="shared" si="1392"/>
        <v>1.8406035596553717E-2</v>
      </c>
      <c r="T756" s="57">
        <f t="shared" si="1393"/>
        <v>894.55155429787681</v>
      </c>
      <c r="U756" s="53">
        <f t="shared" si="1330"/>
        <v>0</v>
      </c>
      <c r="V756" s="58">
        <f t="shared" si="1394"/>
        <v>2.8743990050409471</v>
      </c>
      <c r="W756" s="49">
        <f t="shared" si="1331"/>
        <v>2.8743990050409471</v>
      </c>
      <c r="X756" s="143">
        <f t="shared" si="1332"/>
        <v>0.02</v>
      </c>
      <c r="Y756" s="51">
        <f t="shared" si="1395"/>
        <v>1.7811213815297964E-2</v>
      </c>
      <c r="Z756" s="57">
        <f t="shared" si="1396"/>
        <v>874.33863606481577</v>
      </c>
      <c r="AA756" s="53">
        <f t="shared" si="1333"/>
        <v>0</v>
      </c>
      <c r="AB756" s="58">
        <f t="shared" si="1397"/>
        <v>2.8645754527074105</v>
      </c>
      <c r="AC756" s="49">
        <f t="shared" si="1334"/>
        <v>2.8645754527074105</v>
      </c>
      <c r="AD756" s="143">
        <f t="shared" si="1335"/>
        <v>0.02</v>
      </c>
      <c r="AE756" s="49">
        <f t="shared" si="1434"/>
        <v>1.7758523966448964E-2</v>
      </c>
      <c r="AF756" s="57">
        <f t="shared" si="1398"/>
        <v>871.16342524376194</v>
      </c>
      <c r="AG756" s="53">
        <f t="shared" si="1336"/>
        <v>0</v>
      </c>
      <c r="AH756" s="58">
        <f t="shared" si="1399"/>
        <v>2.8631750667765781</v>
      </c>
      <c r="AI756" s="49">
        <f t="shared" si="1337"/>
        <v>2.8631750667765781</v>
      </c>
      <c r="AJ756" s="143">
        <f t="shared" si="1338"/>
        <v>0.02</v>
      </c>
      <c r="AK756" s="51">
        <f t="shared" si="1400"/>
        <v>1.7759082291310367E-2</v>
      </c>
      <c r="AL756" s="57">
        <f t="shared" si="1401"/>
        <v>870.8655891140138</v>
      </c>
      <c r="AM756" s="53">
        <f t="shared" si="1339"/>
        <v>0</v>
      </c>
      <c r="AN756" s="58">
        <f t="shared" si="1402"/>
        <v>2.8630457013048369</v>
      </c>
      <c r="AO756" s="49">
        <f t="shared" si="1340"/>
        <v>2.8630457013048369</v>
      </c>
      <c r="AP756" s="143">
        <f t="shared" si="1341"/>
        <v>0.02</v>
      </c>
      <c r="AQ756" s="51">
        <f t="shared" si="1403"/>
        <v>1.7759377941042563E-2</v>
      </c>
      <c r="AR756" s="57">
        <f t="shared" si="1404"/>
        <v>870.84058845396657</v>
      </c>
      <c r="AS756" s="44">
        <f t="shared" si="1342"/>
        <v>5450.8083718701264</v>
      </c>
      <c r="AT756" s="44">
        <f t="shared" si="1343"/>
        <v>2180.3233487480506</v>
      </c>
      <c r="AU756" s="44">
        <f t="shared" si="1344"/>
        <v>1362.7020929675316</v>
      </c>
      <c r="AV756" s="47">
        <f t="shared" si="1345"/>
        <v>0.56985649363777335</v>
      </c>
      <c r="AW756" s="47">
        <f t="shared" si="1346"/>
        <v>1.9044371333782308</v>
      </c>
      <c r="AX756" s="86">
        <f t="shared" si="1347"/>
        <v>14.061723651210963</v>
      </c>
      <c r="AY756" s="86">
        <f t="shared" si="1348"/>
        <v>0</v>
      </c>
      <c r="AZ756" s="10">
        <f t="shared" si="1405"/>
        <v>0</v>
      </c>
      <c r="BA756" s="44">
        <f t="shared" si="1349"/>
        <v>0</v>
      </c>
      <c r="BB756" s="9">
        <f t="shared" si="1350"/>
        <v>0</v>
      </c>
      <c r="BC756" s="45">
        <f t="shared" si="1439"/>
        <v>0</v>
      </c>
      <c r="BD756" s="9">
        <f t="shared" si="1351"/>
        <v>0</v>
      </c>
      <c r="BE756" s="45">
        <f t="shared" si="1435"/>
        <v>0</v>
      </c>
      <c r="BF756" s="9">
        <f t="shared" si="1352"/>
        <v>0</v>
      </c>
      <c r="BG756" s="45">
        <f t="shared" si="1436"/>
        <v>0</v>
      </c>
      <c r="BH756" s="58"/>
      <c r="BI756" s="58"/>
      <c r="BJ756" s="58">
        <f t="shared" si="1406"/>
        <v>0</v>
      </c>
      <c r="BK756" s="97"/>
      <c r="BL756" s="44"/>
      <c r="BM756" s="82">
        <f t="shared" si="1407"/>
        <v>75.100000000000009</v>
      </c>
      <c r="BN756" s="86">
        <f t="shared" si="1408"/>
        <v>75100</v>
      </c>
      <c r="BO756" s="86">
        <f t="shared" si="1409"/>
        <v>100</v>
      </c>
      <c r="BP756" s="84">
        <f t="shared" si="1353"/>
        <v>4</v>
      </c>
      <c r="BQ756" s="84">
        <f t="shared" si="1354"/>
        <v>4.13</v>
      </c>
      <c r="BR756" s="84">
        <f t="shared" si="1355"/>
        <v>0.02</v>
      </c>
      <c r="BS756" s="84">
        <f t="shared" si="1410"/>
        <v>3.1743943074937588E-2</v>
      </c>
      <c r="BT756" s="84">
        <f t="shared" si="1411"/>
        <v>1090.6671750099688</v>
      </c>
      <c r="BU756" s="84">
        <f t="shared" si="1412"/>
        <v>0</v>
      </c>
      <c r="BV756" s="83">
        <f t="shared" si="1413"/>
        <v>2194.6921811443849</v>
      </c>
      <c r="BW756" s="81">
        <f t="shared" si="1437"/>
        <v>2194.6921811443849</v>
      </c>
      <c r="BX756" s="83">
        <f t="shared" si="1356"/>
        <v>0</v>
      </c>
      <c r="BY756" s="141">
        <f t="shared" si="1357"/>
        <v>0</v>
      </c>
      <c r="BZ756" s="83">
        <f t="shared" si="1358"/>
        <v>4.13</v>
      </c>
      <c r="CA756" s="83">
        <f t="shared" si="1359"/>
        <v>0</v>
      </c>
      <c r="CB756" s="83">
        <f t="shared" si="1414"/>
        <v>2.9994381734067197</v>
      </c>
      <c r="CC756" s="83">
        <f t="shared" si="1360"/>
        <v>2.9994381734067197</v>
      </c>
      <c r="CD756" s="143">
        <f t="shared" si="1361"/>
        <v>0.02</v>
      </c>
      <c r="CE756" s="83">
        <f t="shared" si="1415"/>
        <v>1.7536523213570101E-2</v>
      </c>
      <c r="CF756" s="84">
        <f t="shared" si="1416"/>
        <v>1055.9674201436762</v>
      </c>
      <c r="CG756" s="83">
        <f t="shared" si="1362"/>
        <v>0</v>
      </c>
      <c r="CH756" s="83">
        <f t="shared" si="1417"/>
        <v>2.9567987195855672</v>
      </c>
      <c r="CI756" s="83">
        <f t="shared" si="1363"/>
        <v>2.9567987195855672</v>
      </c>
      <c r="CJ756" s="143">
        <f t="shared" si="1364"/>
        <v>0.02</v>
      </c>
      <c r="CK756" s="83">
        <f t="shared" si="1418"/>
        <v>1.6728910799758828E-2</v>
      </c>
      <c r="CL756" s="84">
        <f t="shared" si="1419"/>
        <v>991.98864805960613</v>
      </c>
      <c r="CM756" s="83">
        <f t="shared" si="1365"/>
        <v>0</v>
      </c>
      <c r="CN756" s="83">
        <f t="shared" si="1420"/>
        <v>2.8902365367084593</v>
      </c>
      <c r="CO756" s="83">
        <f t="shared" si="1366"/>
        <v>2.8902365367084593</v>
      </c>
      <c r="CP756" s="143">
        <f t="shared" si="1367"/>
        <v>0.02</v>
      </c>
      <c r="CQ756" s="83">
        <f t="shared" si="1421"/>
        <v>1.6888564504284127E-2</v>
      </c>
      <c r="CR756" s="84">
        <f t="shared" si="1422"/>
        <v>982.0988958749648</v>
      </c>
      <c r="CS756" s="83">
        <f t="shared" si="1368"/>
        <v>0</v>
      </c>
      <c r="CT756" s="83">
        <f t="shared" si="1423"/>
        <v>2.8813369821924115</v>
      </c>
      <c r="CU756" s="83">
        <f t="shared" si="1369"/>
        <v>2.8813369821924115</v>
      </c>
      <c r="CV756" s="143">
        <f t="shared" si="1370"/>
        <v>0.02</v>
      </c>
      <c r="CW756" s="83">
        <f t="shared" si="1424"/>
        <v>1.691652698718419E-2</v>
      </c>
      <c r="CX756" s="84">
        <f t="shared" si="1425"/>
        <v>981.2687249939471</v>
      </c>
      <c r="CY756" s="83">
        <f t="shared" si="1371"/>
        <v>0</v>
      </c>
      <c r="CZ756" s="83">
        <f t="shared" si="1426"/>
        <v>2.8806068274468517</v>
      </c>
      <c r="DA756" s="83">
        <f t="shared" si="1372"/>
        <v>2.8806068274468517</v>
      </c>
      <c r="DB756" s="143">
        <f t="shared" si="1373"/>
        <v>0.02</v>
      </c>
      <c r="DC756" s="83">
        <f t="shared" si="1427"/>
        <v>1.6917446767326122E-2</v>
      </c>
      <c r="DD756" s="84">
        <f t="shared" si="1428"/>
        <v>981.24119417429313</v>
      </c>
      <c r="DE756" s="86">
        <f t="shared" si="1374"/>
        <v>3950.4459260598928</v>
      </c>
      <c r="DF756" s="86">
        <f t="shared" si="1375"/>
        <v>1580.1783704239572</v>
      </c>
      <c r="DG756" s="86">
        <f t="shared" si="1376"/>
        <v>987.61148151497321</v>
      </c>
      <c r="DH756" s="86">
        <f t="shared" si="1377"/>
        <v>0.11846778120945863</v>
      </c>
      <c r="DI756" s="86">
        <f t="shared" si="1378"/>
        <v>0.1398378473941938</v>
      </c>
      <c r="DJ756" s="86">
        <f t="shared" si="1379"/>
        <v>2.9155387534046215</v>
      </c>
      <c r="DK756" s="86">
        <f t="shared" si="1380"/>
        <v>-814.66127102990174</v>
      </c>
      <c r="DL756" s="86">
        <f t="shared" si="1438"/>
        <v>-814.66127102990174</v>
      </c>
      <c r="DM756" s="86">
        <f t="shared" si="1381"/>
        <v>-814.66127102990174</v>
      </c>
      <c r="DN756" s="85">
        <f t="shared" si="1382"/>
        <v>0</v>
      </c>
      <c r="DO756" s="85">
        <f t="shared" si="1429"/>
        <v>0</v>
      </c>
      <c r="DP756" s="85">
        <f t="shared" si="1383"/>
        <v>0</v>
      </c>
      <c r="DQ756" s="85">
        <f t="shared" si="1430"/>
        <v>0</v>
      </c>
      <c r="DR756" s="85">
        <f t="shared" si="1384"/>
        <v>0</v>
      </c>
      <c r="DS756" s="85">
        <f t="shared" si="1431"/>
        <v>0</v>
      </c>
      <c r="DT756" s="81"/>
      <c r="DU756" s="81"/>
      <c r="DV756" s="81">
        <f t="shared" si="1432"/>
        <v>0</v>
      </c>
      <c r="DW756" s="100"/>
    </row>
    <row r="757" spans="1:127" x14ac:dyDescent="0.2">
      <c r="A757" s="59">
        <f t="shared" si="1385"/>
        <v>100.26666666666588</v>
      </c>
      <c r="B757" s="44">
        <f t="shared" si="1386"/>
        <v>100266.66666666589</v>
      </c>
      <c r="C757" s="52">
        <f t="shared" si="1320"/>
        <v>133.33333333333334</v>
      </c>
      <c r="D757" s="50">
        <f t="shared" si="1321"/>
        <v>4</v>
      </c>
      <c r="E757" s="44">
        <f t="shared" si="1322"/>
        <v>4.13</v>
      </c>
      <c r="F757" s="47">
        <f t="shared" si="1323"/>
        <v>0.02</v>
      </c>
      <c r="G757" s="52">
        <f t="shared" si="1387"/>
        <v>2.384355842895541E-2</v>
      </c>
      <c r="H757" s="57">
        <f t="shared" si="1388"/>
        <v>865.1542386776722</v>
      </c>
      <c r="I757" s="52">
        <f t="shared" si="1389"/>
        <v>0</v>
      </c>
      <c r="J757" s="54">
        <f t="shared" si="1390"/>
        <v>3032.5432732611812</v>
      </c>
      <c r="K757" s="46">
        <f t="shared" si="1433"/>
        <v>3032.5432732611812</v>
      </c>
      <c r="L757" s="80">
        <f t="shared" si="1324"/>
        <v>0</v>
      </c>
      <c r="M757" s="142">
        <f t="shared" si="1325"/>
        <v>0</v>
      </c>
      <c r="N757" s="60">
        <f t="shared" si="1326"/>
        <v>4.13</v>
      </c>
      <c r="O757" s="53">
        <f t="shared" si="1327"/>
        <v>0</v>
      </c>
      <c r="P757" s="58">
        <f t="shared" si="1391"/>
        <v>2.8609229734250934</v>
      </c>
      <c r="Q757" s="49">
        <f t="shared" si="1328"/>
        <v>2.8609229734250934</v>
      </c>
      <c r="R757" s="143">
        <f t="shared" si="1329"/>
        <v>0.02</v>
      </c>
      <c r="S757" s="51">
        <f t="shared" si="1392"/>
        <v>1.8403368929887049E-2</v>
      </c>
      <c r="T757" s="57">
        <f t="shared" si="1393"/>
        <v>895.40948781287</v>
      </c>
      <c r="U757" s="53">
        <f t="shared" si="1330"/>
        <v>0</v>
      </c>
      <c r="V757" s="58">
        <f t="shared" si="1394"/>
        <v>2.8751387704448881</v>
      </c>
      <c r="W757" s="49">
        <f t="shared" si="1331"/>
        <v>2.8751387704448881</v>
      </c>
      <c r="X757" s="143">
        <f t="shared" si="1332"/>
        <v>0.02</v>
      </c>
      <c r="Y757" s="51">
        <f t="shared" si="1395"/>
        <v>1.7808547148631296E-2</v>
      </c>
      <c r="Z757" s="57">
        <f t="shared" si="1396"/>
        <v>875.16477423379092</v>
      </c>
      <c r="AA757" s="53">
        <f t="shared" si="1333"/>
        <v>0</v>
      </c>
      <c r="AB757" s="58">
        <f t="shared" si="1397"/>
        <v>2.8652367939944727</v>
      </c>
      <c r="AC757" s="49">
        <f t="shared" si="1334"/>
        <v>2.8652367939944727</v>
      </c>
      <c r="AD757" s="143">
        <f t="shared" si="1335"/>
        <v>0.02</v>
      </c>
      <c r="AE757" s="49">
        <f t="shared" si="1434"/>
        <v>1.7755857299782296E-2</v>
      </c>
      <c r="AF757" s="57">
        <f t="shared" si="1398"/>
        <v>871.98994402702908</v>
      </c>
      <c r="AG757" s="53">
        <f t="shared" si="1336"/>
        <v>0</v>
      </c>
      <c r="AH757" s="58">
        <f t="shared" si="1399"/>
        <v>2.8638268795619757</v>
      </c>
      <c r="AI757" s="49">
        <f t="shared" si="1337"/>
        <v>2.8638268795619757</v>
      </c>
      <c r="AJ757" s="143">
        <f t="shared" si="1338"/>
        <v>0.02</v>
      </c>
      <c r="AK757" s="51">
        <f t="shared" si="1400"/>
        <v>1.7756415624643699E-2</v>
      </c>
      <c r="AL757" s="57">
        <f t="shared" si="1401"/>
        <v>871.6925381499068</v>
      </c>
      <c r="AM757" s="53">
        <f t="shared" si="1339"/>
        <v>0</v>
      </c>
      <c r="AN757" s="58">
        <f t="shared" si="1402"/>
        <v>2.8636967919865204</v>
      </c>
      <c r="AO757" s="49">
        <f t="shared" si="1340"/>
        <v>2.8636967919865204</v>
      </c>
      <c r="AP757" s="143">
        <f t="shared" si="1341"/>
        <v>0.02</v>
      </c>
      <c r="AQ757" s="51">
        <f t="shared" si="1403"/>
        <v>1.7756711274375895E-2</v>
      </c>
      <c r="AR757" s="57">
        <f t="shared" si="1404"/>
        <v>871.66758862373297</v>
      </c>
      <c r="AS757" s="44">
        <f t="shared" si="1342"/>
        <v>5458.5778918701262</v>
      </c>
      <c r="AT757" s="44">
        <f t="shared" si="1343"/>
        <v>2183.4311567480504</v>
      </c>
      <c r="AU757" s="44">
        <f t="shared" si="1344"/>
        <v>1364.6444729675316</v>
      </c>
      <c r="AV757" s="47">
        <f t="shared" si="1345"/>
        <v>0.56742170307378936</v>
      </c>
      <c r="AW757" s="47">
        <f t="shared" si="1346"/>
        <v>1.889170007511324</v>
      </c>
      <c r="AX757" s="86">
        <f t="shared" si="1347"/>
        <v>13.88129200338299</v>
      </c>
      <c r="AY757" s="86">
        <f t="shared" si="1348"/>
        <v>0</v>
      </c>
      <c r="AZ757" s="10">
        <f t="shared" si="1405"/>
        <v>0</v>
      </c>
      <c r="BA757" s="44">
        <f t="shared" si="1349"/>
        <v>0</v>
      </c>
      <c r="BB757" s="9">
        <f t="shared" si="1350"/>
        <v>0</v>
      </c>
      <c r="BC757" s="45">
        <f t="shared" si="1439"/>
        <v>0</v>
      </c>
      <c r="BD757" s="9">
        <f t="shared" si="1351"/>
        <v>0</v>
      </c>
      <c r="BE757" s="45">
        <f t="shared" si="1435"/>
        <v>0</v>
      </c>
      <c r="BF757" s="9">
        <f t="shared" si="1352"/>
        <v>0</v>
      </c>
      <c r="BG757" s="45">
        <f t="shared" si="1436"/>
        <v>0</v>
      </c>
      <c r="BH757" s="58"/>
      <c r="BI757" s="58"/>
      <c r="BJ757" s="58">
        <f t="shared" si="1406"/>
        <v>0</v>
      </c>
      <c r="BK757" s="97"/>
      <c r="BL757" s="44"/>
      <c r="BM757" s="82">
        <f t="shared" si="1407"/>
        <v>75.2</v>
      </c>
      <c r="BN757" s="86">
        <f t="shared" si="1408"/>
        <v>75200</v>
      </c>
      <c r="BO757" s="86">
        <f t="shared" si="1409"/>
        <v>100</v>
      </c>
      <c r="BP757" s="84">
        <f t="shared" si="1353"/>
        <v>4</v>
      </c>
      <c r="BQ757" s="84">
        <f t="shared" si="1354"/>
        <v>4.13</v>
      </c>
      <c r="BR757" s="84">
        <f t="shared" si="1355"/>
        <v>0.02</v>
      </c>
      <c r="BS757" s="84">
        <f t="shared" si="1410"/>
        <v>3.1741943074937586E-2</v>
      </c>
      <c r="BT757" s="84">
        <f t="shared" si="1411"/>
        <v>1091.4357692732844</v>
      </c>
      <c r="BU757" s="84">
        <f t="shared" si="1412"/>
        <v>0</v>
      </c>
      <c r="BV757" s="83">
        <f t="shared" si="1413"/>
        <v>2197.9294811443847</v>
      </c>
      <c r="BW757" s="81">
        <f t="shared" si="1437"/>
        <v>2197.9294811443847</v>
      </c>
      <c r="BX757" s="83">
        <f t="shared" si="1356"/>
        <v>0</v>
      </c>
      <c r="BY757" s="141">
        <f t="shared" si="1357"/>
        <v>0</v>
      </c>
      <c r="BZ757" s="83">
        <f t="shared" si="1358"/>
        <v>4.13</v>
      </c>
      <c r="CA757" s="83">
        <f t="shared" si="1359"/>
        <v>0</v>
      </c>
      <c r="CB757" s="83">
        <f t="shared" si="1414"/>
        <v>3.000634877748487</v>
      </c>
      <c r="CC757" s="83">
        <f t="shared" si="1360"/>
        <v>3.000634877748487</v>
      </c>
      <c r="CD757" s="143">
        <f t="shared" si="1361"/>
        <v>0.02</v>
      </c>
      <c r="CE757" s="83">
        <f t="shared" si="1415"/>
        <v>1.7534523213570102E-2</v>
      </c>
      <c r="CF757" s="84">
        <f t="shared" si="1416"/>
        <v>1056.5520470704469</v>
      </c>
      <c r="CG757" s="83">
        <f t="shared" si="1362"/>
        <v>0</v>
      </c>
      <c r="CH757" s="83">
        <f t="shared" si="1417"/>
        <v>2.9576814755708023</v>
      </c>
      <c r="CI757" s="83">
        <f t="shared" si="1363"/>
        <v>2.9576814755708023</v>
      </c>
      <c r="CJ757" s="143">
        <f t="shared" si="1364"/>
        <v>0.02</v>
      </c>
      <c r="CK757" s="83">
        <f t="shared" si="1418"/>
        <v>1.672691079975883E-2</v>
      </c>
      <c r="CL757" s="84">
        <f t="shared" si="1419"/>
        <v>992.55439204105994</v>
      </c>
      <c r="CM757" s="83">
        <f t="shared" si="1365"/>
        <v>0</v>
      </c>
      <c r="CN757" s="83">
        <f t="shared" si="1420"/>
        <v>2.8909644802061489</v>
      </c>
      <c r="CO757" s="83">
        <f t="shared" si="1366"/>
        <v>2.8909644802061489</v>
      </c>
      <c r="CP757" s="143">
        <f t="shared" si="1367"/>
        <v>0.02</v>
      </c>
      <c r="CQ757" s="83">
        <f t="shared" si="1421"/>
        <v>1.6886564504284128E-2</v>
      </c>
      <c r="CR757" s="84">
        <f t="shared" si="1422"/>
        <v>982.68319284477332</v>
      </c>
      <c r="CS757" s="83">
        <f t="shared" si="1368"/>
        <v>0</v>
      </c>
      <c r="CT757" s="83">
        <f t="shared" si="1423"/>
        <v>2.8820608795882579</v>
      </c>
      <c r="CU757" s="83">
        <f t="shared" si="1369"/>
        <v>2.8820608795882579</v>
      </c>
      <c r="CV757" s="143">
        <f t="shared" si="1370"/>
        <v>0.02</v>
      </c>
      <c r="CW757" s="83">
        <f t="shared" si="1424"/>
        <v>1.6914526987184191E-2</v>
      </c>
      <c r="CX757" s="84">
        <f t="shared" si="1425"/>
        <v>981.85579714454002</v>
      </c>
      <c r="CY757" s="83">
        <f t="shared" si="1371"/>
        <v>0</v>
      </c>
      <c r="CZ757" s="83">
        <f t="shared" si="1426"/>
        <v>2.8813313945475572</v>
      </c>
      <c r="DA757" s="83">
        <f t="shared" si="1372"/>
        <v>2.8813313945475572</v>
      </c>
      <c r="DB757" s="143">
        <f t="shared" si="1373"/>
        <v>0.02</v>
      </c>
      <c r="DC757" s="83">
        <f t="shared" si="1427"/>
        <v>1.6915446767326123E-2</v>
      </c>
      <c r="DD757" s="84">
        <f t="shared" si="1428"/>
        <v>981.8284470616411</v>
      </c>
      <c r="DE757" s="86">
        <f t="shared" si="1374"/>
        <v>3956.2730660598918</v>
      </c>
      <c r="DF757" s="86">
        <f t="shared" si="1375"/>
        <v>1582.5092264239568</v>
      </c>
      <c r="DG757" s="86">
        <f t="shared" si="1376"/>
        <v>989.06826651497295</v>
      </c>
      <c r="DH757" s="86">
        <f t="shared" si="1377"/>
        <v>0.11820615470332878</v>
      </c>
      <c r="DI757" s="86">
        <f t="shared" si="1378"/>
        <v>0.13927111502409012</v>
      </c>
      <c r="DJ757" s="86">
        <f t="shared" si="1379"/>
        <v>2.8933803871267108</v>
      </c>
      <c r="DK757" s="86">
        <f t="shared" si="1380"/>
        <v>-816.8416417639778</v>
      </c>
      <c r="DL757" s="86">
        <f t="shared" si="1438"/>
        <v>-816.8416417639778</v>
      </c>
      <c r="DM757" s="86">
        <f t="shared" si="1381"/>
        <v>-816.8416417639778</v>
      </c>
      <c r="DN757" s="85">
        <f t="shared" si="1382"/>
        <v>0</v>
      </c>
      <c r="DO757" s="85">
        <f t="shared" si="1429"/>
        <v>0</v>
      </c>
      <c r="DP757" s="85">
        <f t="shared" si="1383"/>
        <v>0</v>
      </c>
      <c r="DQ757" s="85">
        <f t="shared" si="1430"/>
        <v>0</v>
      </c>
      <c r="DR757" s="85">
        <f t="shared" si="1384"/>
        <v>0</v>
      </c>
      <c r="DS757" s="85">
        <f t="shared" si="1431"/>
        <v>0</v>
      </c>
      <c r="DT757" s="81"/>
      <c r="DU757" s="81"/>
      <c r="DV757" s="81">
        <f t="shared" si="1432"/>
        <v>0</v>
      </c>
      <c r="DW757" s="100"/>
    </row>
    <row r="758" spans="1:127" x14ac:dyDescent="0.2">
      <c r="A758" s="59">
        <f t="shared" si="1385"/>
        <v>100.39999999999921</v>
      </c>
      <c r="B758" s="44">
        <f t="shared" si="1386"/>
        <v>100399.99999999921</v>
      </c>
      <c r="C758" s="52">
        <f t="shared" si="1320"/>
        <v>133.33333333333334</v>
      </c>
      <c r="D758" s="50">
        <f t="shared" si="1321"/>
        <v>4</v>
      </c>
      <c r="E758" s="44">
        <f t="shared" si="1322"/>
        <v>4.13</v>
      </c>
      <c r="F758" s="47">
        <f t="shared" si="1323"/>
        <v>0.02</v>
      </c>
      <c r="G758" s="52">
        <f t="shared" si="1387"/>
        <v>2.3840891762288742E-2</v>
      </c>
      <c r="H758" s="57">
        <f t="shared" si="1388"/>
        <v>865.92396345880604</v>
      </c>
      <c r="I758" s="52">
        <f t="shared" si="1389"/>
        <v>0</v>
      </c>
      <c r="J758" s="54">
        <f t="shared" si="1390"/>
        <v>3036.8596732611813</v>
      </c>
      <c r="K758" s="46">
        <f t="shared" si="1433"/>
        <v>3036.8596732611813</v>
      </c>
      <c r="L758" s="80">
        <f t="shared" si="1324"/>
        <v>0</v>
      </c>
      <c r="M758" s="142">
        <f t="shared" si="1325"/>
        <v>0</v>
      </c>
      <c r="N758" s="60">
        <f t="shared" si="1326"/>
        <v>4.13</v>
      </c>
      <c r="O758" s="53">
        <f t="shared" si="1327"/>
        <v>0</v>
      </c>
      <c r="P758" s="58">
        <f t="shared" si="1391"/>
        <v>2.8615327655159586</v>
      </c>
      <c r="Q758" s="49">
        <f t="shared" si="1328"/>
        <v>2.8615327655159586</v>
      </c>
      <c r="R758" s="143">
        <f t="shared" si="1329"/>
        <v>0.02</v>
      </c>
      <c r="S758" s="51">
        <f t="shared" si="1392"/>
        <v>1.8400702263220381E-2</v>
      </c>
      <c r="T758" s="57">
        <f t="shared" si="1393"/>
        <v>896.26711479863593</v>
      </c>
      <c r="U758" s="53">
        <f t="shared" si="1330"/>
        <v>0</v>
      </c>
      <c r="V758" s="58">
        <f t="shared" si="1394"/>
        <v>2.8758809856482657</v>
      </c>
      <c r="W758" s="49">
        <f t="shared" si="1331"/>
        <v>2.8758809856482657</v>
      </c>
      <c r="X758" s="143">
        <f t="shared" si="1332"/>
        <v>0.02</v>
      </c>
      <c r="Y758" s="51">
        <f t="shared" si="1395"/>
        <v>1.7805880481964628E-2</v>
      </c>
      <c r="Z758" s="57">
        <f t="shared" si="1396"/>
        <v>875.99057617412848</v>
      </c>
      <c r="AA758" s="53">
        <f t="shared" si="1333"/>
        <v>0</v>
      </c>
      <c r="AB758" s="58">
        <f t="shared" si="1397"/>
        <v>2.8659004002903674</v>
      </c>
      <c r="AC758" s="49">
        <f t="shared" si="1334"/>
        <v>2.8659004002903674</v>
      </c>
      <c r="AD758" s="143">
        <f t="shared" si="1335"/>
        <v>0.02</v>
      </c>
      <c r="AE758" s="49">
        <f t="shared" si="1434"/>
        <v>1.7753190633115628E-2</v>
      </c>
      <c r="AF758" s="57">
        <f t="shared" si="1398"/>
        <v>872.81614794398115</v>
      </c>
      <c r="AG758" s="53">
        <f t="shared" si="1336"/>
        <v>0</v>
      </c>
      <c r="AH758" s="58">
        <f t="shared" si="1399"/>
        <v>2.8644809737823786</v>
      </c>
      <c r="AI758" s="49">
        <f t="shared" si="1337"/>
        <v>2.8644809737823786</v>
      </c>
      <c r="AJ758" s="143">
        <f t="shared" si="1338"/>
        <v>0.02</v>
      </c>
      <c r="AK758" s="51">
        <f t="shared" si="1400"/>
        <v>1.7753748957977031E-2</v>
      </c>
      <c r="AL758" s="57">
        <f t="shared" si="1401"/>
        <v>872.51917481653038</v>
      </c>
      <c r="AM758" s="53">
        <f t="shared" si="1339"/>
        <v>0</v>
      </c>
      <c r="AN758" s="58">
        <f t="shared" si="1402"/>
        <v>2.8643501682480368</v>
      </c>
      <c r="AO758" s="49">
        <f t="shared" si="1340"/>
        <v>2.8643501682480368</v>
      </c>
      <c r="AP758" s="143">
        <f t="shared" si="1341"/>
        <v>0.02</v>
      </c>
      <c r="AQ758" s="51">
        <f t="shared" si="1403"/>
        <v>1.7754044607709227E-2</v>
      </c>
      <c r="AR758" s="57">
        <f t="shared" si="1404"/>
        <v>872.49427660693607</v>
      </c>
      <c r="AS758" s="44">
        <f t="shared" si="1342"/>
        <v>5466.3474118701261</v>
      </c>
      <c r="AT758" s="44">
        <f t="shared" si="1343"/>
        <v>2186.5389647480506</v>
      </c>
      <c r="AU758" s="44">
        <f t="shared" si="1344"/>
        <v>1366.5868529675315</v>
      </c>
      <c r="AV758" s="47">
        <f t="shared" si="1345"/>
        <v>0.56500171988788583</v>
      </c>
      <c r="AW758" s="47">
        <f t="shared" si="1346"/>
        <v>1.8740527340029753</v>
      </c>
      <c r="AX758" s="86">
        <f t="shared" si="1347"/>
        <v>13.703497738866854</v>
      </c>
      <c r="AY758" s="86">
        <f t="shared" si="1348"/>
        <v>0</v>
      </c>
      <c r="AZ758" s="10">
        <f t="shared" si="1405"/>
        <v>0</v>
      </c>
      <c r="BA758" s="44">
        <f t="shared" si="1349"/>
        <v>0</v>
      </c>
      <c r="BB758" s="9">
        <f t="shared" si="1350"/>
        <v>0</v>
      </c>
      <c r="BC758" s="45">
        <f t="shared" si="1439"/>
        <v>0</v>
      </c>
      <c r="BD758" s="9">
        <f t="shared" si="1351"/>
        <v>0</v>
      </c>
      <c r="BE758" s="45">
        <f t="shared" si="1435"/>
        <v>0</v>
      </c>
      <c r="BF758" s="9">
        <f t="shared" si="1352"/>
        <v>0</v>
      </c>
      <c r="BG758" s="45">
        <f t="shared" si="1436"/>
        <v>0</v>
      </c>
      <c r="BH758" s="58"/>
      <c r="BI758" s="58"/>
      <c r="BJ758" s="58">
        <f t="shared" si="1406"/>
        <v>0</v>
      </c>
      <c r="BK758" s="97"/>
      <c r="BL758" s="44"/>
      <c r="BM758" s="82">
        <f t="shared" si="1407"/>
        <v>75.3</v>
      </c>
      <c r="BN758" s="86">
        <f t="shared" si="1408"/>
        <v>75300</v>
      </c>
      <c r="BO758" s="86">
        <f t="shared" si="1409"/>
        <v>100</v>
      </c>
      <c r="BP758" s="84">
        <f t="shared" si="1353"/>
        <v>4</v>
      </c>
      <c r="BQ758" s="84">
        <f t="shared" si="1354"/>
        <v>4.13</v>
      </c>
      <c r="BR758" s="84">
        <f t="shared" si="1355"/>
        <v>0.02</v>
      </c>
      <c r="BS758" s="84">
        <f t="shared" si="1410"/>
        <v>3.1739943074937584E-2</v>
      </c>
      <c r="BT758" s="84">
        <f t="shared" si="1411"/>
        <v>1092.2043151104501</v>
      </c>
      <c r="BU758" s="84">
        <f t="shared" si="1412"/>
        <v>0</v>
      </c>
      <c r="BV758" s="83">
        <f t="shared" si="1413"/>
        <v>2201.1667811443849</v>
      </c>
      <c r="BW758" s="81">
        <f t="shared" si="1437"/>
        <v>2201.1667811443849</v>
      </c>
      <c r="BX758" s="83">
        <f t="shared" si="1356"/>
        <v>0</v>
      </c>
      <c r="BY758" s="141">
        <f t="shared" si="1357"/>
        <v>0</v>
      </c>
      <c r="BZ758" s="83">
        <f t="shared" si="1358"/>
        <v>4.13</v>
      </c>
      <c r="CA758" s="83">
        <f t="shared" si="1359"/>
        <v>0</v>
      </c>
      <c r="CB758" s="83">
        <f t="shared" si="1414"/>
        <v>3.0018336777916916</v>
      </c>
      <c r="CC758" s="83">
        <f t="shared" si="1360"/>
        <v>3.0018336777916916</v>
      </c>
      <c r="CD758" s="143">
        <f t="shared" si="1361"/>
        <v>0.02</v>
      </c>
      <c r="CE758" s="83">
        <f t="shared" si="1415"/>
        <v>1.7532523213570104E-2</v>
      </c>
      <c r="CF758" s="84">
        <f t="shared" si="1416"/>
        <v>1057.1363741854716</v>
      </c>
      <c r="CG758" s="83">
        <f t="shared" si="1362"/>
        <v>0</v>
      </c>
      <c r="CH758" s="83">
        <f t="shared" si="1417"/>
        <v>2.9585650995590917</v>
      </c>
      <c r="CI758" s="83">
        <f t="shared" si="1363"/>
        <v>2.9585650995590917</v>
      </c>
      <c r="CJ758" s="143">
        <f t="shared" si="1364"/>
        <v>0.02</v>
      </c>
      <c r="CK758" s="83">
        <f t="shared" si="1418"/>
        <v>1.6724910799758831E-2</v>
      </c>
      <c r="CL758" s="84">
        <f t="shared" si="1419"/>
        <v>993.11989954881255</v>
      </c>
      <c r="CM758" s="83">
        <f t="shared" si="1365"/>
        <v>0</v>
      </c>
      <c r="CN758" s="83">
        <f t="shared" si="1420"/>
        <v>2.891693328551209</v>
      </c>
      <c r="CO758" s="83">
        <f t="shared" si="1366"/>
        <v>2.891693328551209</v>
      </c>
      <c r="CP758" s="143">
        <f t="shared" si="1367"/>
        <v>0.02</v>
      </c>
      <c r="CQ758" s="83">
        <f t="shared" si="1421"/>
        <v>1.688456450428413E-2</v>
      </c>
      <c r="CR758" s="84">
        <f t="shared" si="1422"/>
        <v>983.26727350781493</v>
      </c>
      <c r="CS758" s="83">
        <f t="shared" si="1368"/>
        <v>0</v>
      </c>
      <c r="CT758" s="83">
        <f t="shared" si="1423"/>
        <v>2.8827857847519791</v>
      </c>
      <c r="CU758" s="83">
        <f t="shared" si="1369"/>
        <v>2.8827857847519791</v>
      </c>
      <c r="CV758" s="143">
        <f t="shared" si="1370"/>
        <v>0.02</v>
      </c>
      <c r="CW758" s="83">
        <f t="shared" si="1424"/>
        <v>1.6912526987184193E-2</v>
      </c>
      <c r="CX758" s="84">
        <f t="shared" si="1425"/>
        <v>982.4426524433635</v>
      </c>
      <c r="CY758" s="83">
        <f t="shared" si="1371"/>
        <v>0</v>
      </c>
      <c r="CZ758" s="83">
        <f t="shared" si="1426"/>
        <v>2.8820569813508787</v>
      </c>
      <c r="DA758" s="83">
        <f t="shared" si="1372"/>
        <v>2.8820569813508787</v>
      </c>
      <c r="DB758" s="143">
        <f t="shared" si="1373"/>
        <v>0.02</v>
      </c>
      <c r="DC758" s="83">
        <f t="shared" si="1427"/>
        <v>1.6913446767326125E-2</v>
      </c>
      <c r="DD758" s="84">
        <f t="shared" si="1428"/>
        <v>982.41548286041575</v>
      </c>
      <c r="DE758" s="86">
        <f t="shared" si="1374"/>
        <v>3962.1002060598926</v>
      </c>
      <c r="DF758" s="86">
        <f t="shared" si="1375"/>
        <v>1584.840082423957</v>
      </c>
      <c r="DG758" s="86">
        <f t="shared" si="1376"/>
        <v>990.52505151497314</v>
      </c>
      <c r="DH758" s="86">
        <f t="shared" si="1377"/>
        <v>0.1179454461927473</v>
      </c>
      <c r="DI758" s="86">
        <f t="shared" si="1378"/>
        <v>0.13870741442405674</v>
      </c>
      <c r="DJ758" s="86">
        <f t="shared" si="1379"/>
        <v>2.8714190076553812</v>
      </c>
      <c r="DK758" s="86">
        <f t="shared" si="1380"/>
        <v>-819.02069662650229</v>
      </c>
      <c r="DL758" s="86">
        <f t="shared" si="1438"/>
        <v>-819.02069662650229</v>
      </c>
      <c r="DM758" s="86">
        <f t="shared" si="1381"/>
        <v>-819.02069662650229</v>
      </c>
      <c r="DN758" s="85">
        <f t="shared" si="1382"/>
        <v>0</v>
      </c>
      <c r="DO758" s="85">
        <f t="shared" si="1429"/>
        <v>0</v>
      </c>
      <c r="DP758" s="85">
        <f t="shared" si="1383"/>
        <v>0</v>
      </c>
      <c r="DQ758" s="85">
        <f t="shared" si="1430"/>
        <v>0</v>
      </c>
      <c r="DR758" s="85">
        <f t="shared" si="1384"/>
        <v>0</v>
      </c>
      <c r="DS758" s="85">
        <f t="shared" si="1431"/>
        <v>0</v>
      </c>
      <c r="DT758" s="81"/>
      <c r="DU758" s="81"/>
      <c r="DV758" s="81">
        <f t="shared" si="1432"/>
        <v>0</v>
      </c>
      <c r="DW758" s="100"/>
    </row>
    <row r="759" spans="1:127" x14ac:dyDescent="0.2">
      <c r="A759" s="59">
        <f t="shared" si="1385"/>
        <v>100.53333333333255</v>
      </c>
      <c r="B759" s="44">
        <f t="shared" si="1386"/>
        <v>100533.33333333254</v>
      </c>
      <c r="C759" s="52">
        <f t="shared" si="1320"/>
        <v>133.33333333333334</v>
      </c>
      <c r="D759" s="50">
        <f t="shared" si="1321"/>
        <v>4</v>
      </c>
      <c r="E759" s="44">
        <f t="shared" si="1322"/>
        <v>4.13</v>
      </c>
      <c r="F759" s="47">
        <f t="shared" si="1323"/>
        <v>0.02</v>
      </c>
      <c r="G759" s="52">
        <f t="shared" si="1387"/>
        <v>2.3838225095622074E-2</v>
      </c>
      <c r="H759" s="57">
        <f t="shared" si="1388"/>
        <v>866.69360214900632</v>
      </c>
      <c r="I759" s="52">
        <f t="shared" si="1389"/>
        <v>0</v>
      </c>
      <c r="J759" s="54">
        <f t="shared" si="1390"/>
        <v>3041.176073261181</v>
      </c>
      <c r="K759" s="46">
        <f t="shared" si="1433"/>
        <v>3041.176073261181</v>
      </c>
      <c r="L759" s="80">
        <f t="shared" si="1324"/>
        <v>0</v>
      </c>
      <c r="M759" s="142">
        <f t="shared" si="1325"/>
        <v>0</v>
      </c>
      <c r="N759" s="60">
        <f t="shared" si="1326"/>
        <v>4.13</v>
      </c>
      <c r="O759" s="53">
        <f t="shared" si="1327"/>
        <v>0</v>
      </c>
      <c r="P759" s="58">
        <f t="shared" si="1391"/>
        <v>2.8621446084178253</v>
      </c>
      <c r="Q759" s="49">
        <f t="shared" si="1328"/>
        <v>2.8621446084178253</v>
      </c>
      <c r="R759" s="143">
        <f t="shared" si="1329"/>
        <v>0.02</v>
      </c>
      <c r="S759" s="51">
        <f t="shared" si="1392"/>
        <v>1.8398035596553713E-2</v>
      </c>
      <c r="T759" s="57">
        <f t="shared" si="1393"/>
        <v>897.12443477072065</v>
      </c>
      <c r="U759" s="53">
        <f t="shared" si="1330"/>
        <v>0</v>
      </c>
      <c r="V759" s="58">
        <f t="shared" si="1394"/>
        <v>2.8766256475267529</v>
      </c>
      <c r="W759" s="49">
        <f t="shared" si="1331"/>
        <v>2.8766256475267529</v>
      </c>
      <c r="X759" s="143">
        <f t="shared" si="1332"/>
        <v>0.02</v>
      </c>
      <c r="Y759" s="51">
        <f t="shared" si="1395"/>
        <v>1.7803213815297959E-2</v>
      </c>
      <c r="Z759" s="57">
        <f t="shared" si="1396"/>
        <v>876.81604135563794</v>
      </c>
      <c r="AA759" s="53">
        <f t="shared" si="1333"/>
        <v>0</v>
      </c>
      <c r="AB759" s="58">
        <f t="shared" si="1397"/>
        <v>2.8665662682484019</v>
      </c>
      <c r="AC759" s="49">
        <f t="shared" si="1334"/>
        <v>2.8665662682484019</v>
      </c>
      <c r="AD759" s="143">
        <f t="shared" si="1335"/>
        <v>0.02</v>
      </c>
      <c r="AE759" s="49">
        <f t="shared" si="1434"/>
        <v>1.775052396644896E-2</v>
      </c>
      <c r="AF759" s="57">
        <f t="shared" si="1398"/>
        <v>873.64203648721093</v>
      </c>
      <c r="AG759" s="53">
        <f t="shared" si="1336"/>
        <v>0</v>
      </c>
      <c r="AH759" s="58">
        <f t="shared" si="1399"/>
        <v>2.8651373462870988</v>
      </c>
      <c r="AI759" s="49">
        <f t="shared" si="1337"/>
        <v>2.8651373462870988</v>
      </c>
      <c r="AJ759" s="143">
        <f t="shared" si="1338"/>
        <v>0.02</v>
      </c>
      <c r="AK759" s="51">
        <f t="shared" si="1400"/>
        <v>1.7751082291310363E-2</v>
      </c>
      <c r="AL759" s="57">
        <f t="shared" si="1401"/>
        <v>873.3454985979123</v>
      </c>
      <c r="AM759" s="53">
        <f t="shared" si="1339"/>
        <v>0</v>
      </c>
      <c r="AN759" s="58">
        <f t="shared" si="1402"/>
        <v>2.8650058269551901</v>
      </c>
      <c r="AO759" s="49">
        <f t="shared" si="1340"/>
        <v>2.8650058269551901</v>
      </c>
      <c r="AP759" s="143">
        <f t="shared" si="1341"/>
        <v>0.02</v>
      </c>
      <c r="AQ759" s="51">
        <f t="shared" si="1403"/>
        <v>1.7751377941042559E-2</v>
      </c>
      <c r="AR759" s="57">
        <f t="shared" si="1404"/>
        <v>873.32065188610261</v>
      </c>
      <c r="AS759" s="44">
        <f t="shared" si="1342"/>
        <v>5474.1169318701259</v>
      </c>
      <c r="AT759" s="44">
        <f t="shared" si="1343"/>
        <v>2189.6467727480504</v>
      </c>
      <c r="AU759" s="44">
        <f t="shared" si="1344"/>
        <v>1368.5292329675315</v>
      </c>
      <c r="AV759" s="47">
        <f t="shared" si="1345"/>
        <v>0.56259643332821363</v>
      </c>
      <c r="AW759" s="47">
        <f t="shared" si="1346"/>
        <v>1.859083610628965</v>
      </c>
      <c r="AX759" s="86">
        <f t="shared" si="1347"/>
        <v>13.528298048703142</v>
      </c>
      <c r="AY759" s="86">
        <f t="shared" si="1348"/>
        <v>0</v>
      </c>
      <c r="AZ759" s="10">
        <f t="shared" si="1405"/>
        <v>0</v>
      </c>
      <c r="BA759" s="44">
        <f t="shared" si="1349"/>
        <v>0</v>
      </c>
      <c r="BB759" s="9">
        <f t="shared" si="1350"/>
        <v>0</v>
      </c>
      <c r="BC759" s="45">
        <f t="shared" si="1439"/>
        <v>0</v>
      </c>
      <c r="BD759" s="9">
        <f t="shared" si="1351"/>
        <v>0</v>
      </c>
      <c r="BE759" s="45">
        <f t="shared" si="1435"/>
        <v>0</v>
      </c>
      <c r="BF759" s="9">
        <f t="shared" si="1352"/>
        <v>0</v>
      </c>
      <c r="BG759" s="45">
        <f t="shared" si="1436"/>
        <v>0</v>
      </c>
      <c r="BH759" s="58"/>
      <c r="BI759" s="58"/>
      <c r="BJ759" s="58">
        <f t="shared" si="1406"/>
        <v>0</v>
      </c>
      <c r="BK759" s="97"/>
      <c r="BL759" s="44"/>
      <c r="BM759" s="82">
        <f t="shared" si="1407"/>
        <v>75.400000000000006</v>
      </c>
      <c r="BN759" s="86">
        <f t="shared" si="1408"/>
        <v>75400</v>
      </c>
      <c r="BO759" s="86">
        <f t="shared" si="1409"/>
        <v>100</v>
      </c>
      <c r="BP759" s="84">
        <f t="shared" si="1353"/>
        <v>4</v>
      </c>
      <c r="BQ759" s="84">
        <f t="shared" si="1354"/>
        <v>4.13</v>
      </c>
      <c r="BR759" s="84">
        <f t="shared" si="1355"/>
        <v>0.02</v>
      </c>
      <c r="BS759" s="84">
        <f t="shared" si="1410"/>
        <v>3.1737943074937582E-2</v>
      </c>
      <c r="BT759" s="84">
        <f t="shared" si="1411"/>
        <v>1092.9728125214656</v>
      </c>
      <c r="BU759" s="84">
        <f t="shared" si="1412"/>
        <v>0</v>
      </c>
      <c r="BV759" s="83">
        <f t="shared" si="1413"/>
        <v>2204.4040811443847</v>
      </c>
      <c r="BW759" s="81">
        <f t="shared" si="1437"/>
        <v>2204.4040811443847</v>
      </c>
      <c r="BX759" s="83">
        <f t="shared" si="1356"/>
        <v>0</v>
      </c>
      <c r="BY759" s="141">
        <f t="shared" si="1357"/>
        <v>0</v>
      </c>
      <c r="BZ759" s="83">
        <f t="shared" si="1358"/>
        <v>4.13</v>
      </c>
      <c r="CA759" s="83">
        <f t="shared" si="1359"/>
        <v>0</v>
      </c>
      <c r="CB759" s="83">
        <f t="shared" si="1414"/>
        <v>3.0030345735710147</v>
      </c>
      <c r="CC759" s="83">
        <f t="shared" si="1360"/>
        <v>3.0030345735710147</v>
      </c>
      <c r="CD759" s="143">
        <f t="shared" si="1361"/>
        <v>0.02</v>
      </c>
      <c r="CE759" s="83">
        <f t="shared" si="1415"/>
        <v>1.7530523213570105E-2</v>
      </c>
      <c r="CF759" s="84">
        <f t="shared" si="1416"/>
        <v>1057.7204013200619</v>
      </c>
      <c r="CG759" s="83">
        <f t="shared" si="1362"/>
        <v>0</v>
      </c>
      <c r="CH759" s="83">
        <f t="shared" si="1417"/>
        <v>2.9594495896077553</v>
      </c>
      <c r="CI759" s="83">
        <f t="shared" si="1363"/>
        <v>2.9594495896077553</v>
      </c>
      <c r="CJ759" s="143">
        <f t="shared" si="1364"/>
        <v>0.02</v>
      </c>
      <c r="CK759" s="83">
        <f t="shared" si="1418"/>
        <v>1.6722910799758833E-2</v>
      </c>
      <c r="CL759" s="84">
        <f t="shared" si="1419"/>
        <v>993.68517055813561</v>
      </c>
      <c r="CM759" s="83">
        <f t="shared" si="1365"/>
        <v>0</v>
      </c>
      <c r="CN759" s="83">
        <f t="shared" si="1420"/>
        <v>2.8924230803888227</v>
      </c>
      <c r="CO759" s="83">
        <f t="shared" si="1366"/>
        <v>2.8924230803888227</v>
      </c>
      <c r="CP759" s="143">
        <f t="shared" si="1367"/>
        <v>0.02</v>
      </c>
      <c r="CQ759" s="83">
        <f t="shared" si="1421"/>
        <v>1.6882564504284131E-2</v>
      </c>
      <c r="CR759" s="84">
        <f t="shared" si="1422"/>
        <v>983.85113779029552</v>
      </c>
      <c r="CS759" s="83">
        <f t="shared" si="1368"/>
        <v>0</v>
      </c>
      <c r="CT759" s="83">
        <f t="shared" si="1423"/>
        <v>2.8835116963681</v>
      </c>
      <c r="CU759" s="83">
        <f t="shared" si="1369"/>
        <v>2.8835116963681</v>
      </c>
      <c r="CV759" s="143">
        <f t="shared" si="1370"/>
        <v>0.02</v>
      </c>
      <c r="CW759" s="83">
        <f t="shared" si="1424"/>
        <v>1.6910526987184194E-2</v>
      </c>
      <c r="CX759" s="84">
        <f t="shared" si="1425"/>
        <v>983.02929079424734</v>
      </c>
      <c r="CY759" s="83">
        <f t="shared" si="1371"/>
        <v>0</v>
      </c>
      <c r="CZ759" s="83">
        <f t="shared" si="1426"/>
        <v>2.8827835865122156</v>
      </c>
      <c r="DA759" s="83">
        <f t="shared" si="1372"/>
        <v>2.8827835865122156</v>
      </c>
      <c r="DB759" s="143">
        <f t="shared" si="1373"/>
        <v>0.02</v>
      </c>
      <c r="DC759" s="83">
        <f t="shared" si="1427"/>
        <v>1.6911446767326126E-2</v>
      </c>
      <c r="DD759" s="84">
        <f t="shared" si="1428"/>
        <v>983.00230147214904</v>
      </c>
      <c r="DE759" s="86">
        <f t="shared" si="1374"/>
        <v>3967.9273460598924</v>
      </c>
      <c r="DF759" s="86">
        <f t="shared" si="1375"/>
        <v>1587.1709384239568</v>
      </c>
      <c r="DG759" s="86">
        <f t="shared" si="1376"/>
        <v>991.98183651497311</v>
      </c>
      <c r="DH759" s="86">
        <f t="shared" si="1377"/>
        <v>0.1176856515834656</v>
      </c>
      <c r="DI759" s="86">
        <f t="shared" si="1378"/>
        <v>0.13814672613863588</v>
      </c>
      <c r="DJ759" s="86">
        <f t="shared" si="1379"/>
        <v>2.8496526368876918</v>
      </c>
      <c r="DK759" s="86">
        <f t="shared" si="1380"/>
        <v>-821.19843617494791</v>
      </c>
      <c r="DL759" s="86">
        <f t="shared" si="1438"/>
        <v>-821.19843617494791</v>
      </c>
      <c r="DM759" s="86">
        <f t="shared" si="1381"/>
        <v>-821.19843617494791</v>
      </c>
      <c r="DN759" s="85">
        <f t="shared" si="1382"/>
        <v>0</v>
      </c>
      <c r="DO759" s="85">
        <f t="shared" si="1429"/>
        <v>0</v>
      </c>
      <c r="DP759" s="85">
        <f t="shared" si="1383"/>
        <v>0</v>
      </c>
      <c r="DQ759" s="85">
        <f t="shared" si="1430"/>
        <v>0</v>
      </c>
      <c r="DR759" s="85">
        <f t="shared" si="1384"/>
        <v>0</v>
      </c>
      <c r="DS759" s="85">
        <f t="shared" si="1431"/>
        <v>0</v>
      </c>
      <c r="DT759" s="81"/>
      <c r="DU759" s="81"/>
      <c r="DV759" s="81">
        <f t="shared" si="1432"/>
        <v>0</v>
      </c>
      <c r="DW759" s="100"/>
    </row>
    <row r="760" spans="1:127" x14ac:dyDescent="0.2">
      <c r="A760" s="59">
        <f t="shared" si="1385"/>
        <v>100.66666666666588</v>
      </c>
      <c r="B760" s="44">
        <f t="shared" si="1386"/>
        <v>100666.66666666587</v>
      </c>
      <c r="C760" s="52">
        <f t="shared" si="1320"/>
        <v>133.33333333333334</v>
      </c>
      <c r="D760" s="50">
        <f t="shared" si="1321"/>
        <v>4</v>
      </c>
      <c r="E760" s="44">
        <f t="shared" si="1322"/>
        <v>4.13</v>
      </c>
      <c r="F760" s="47">
        <f t="shared" si="1323"/>
        <v>0.02</v>
      </c>
      <c r="G760" s="52">
        <f t="shared" si="1387"/>
        <v>2.3835558428955406E-2</v>
      </c>
      <c r="H760" s="57">
        <f t="shared" si="1388"/>
        <v>867.46315474827315</v>
      </c>
      <c r="I760" s="52">
        <f t="shared" si="1389"/>
        <v>0</v>
      </c>
      <c r="J760" s="54">
        <f t="shared" si="1390"/>
        <v>3045.4924732611807</v>
      </c>
      <c r="K760" s="46">
        <f t="shared" si="1433"/>
        <v>3045.4924732611807</v>
      </c>
      <c r="L760" s="80">
        <f t="shared" si="1324"/>
        <v>0</v>
      </c>
      <c r="M760" s="142">
        <f t="shared" si="1325"/>
        <v>0</v>
      </c>
      <c r="N760" s="60">
        <f t="shared" si="1326"/>
        <v>4.13</v>
      </c>
      <c r="O760" s="53">
        <f t="shared" si="1327"/>
        <v>0</v>
      </c>
      <c r="P760" s="58">
        <f t="shared" si="1391"/>
        <v>2.8627585013640853</v>
      </c>
      <c r="Q760" s="49">
        <f t="shared" si="1328"/>
        <v>2.8627585013640853</v>
      </c>
      <c r="R760" s="143">
        <f t="shared" si="1329"/>
        <v>0.02</v>
      </c>
      <c r="S760" s="51">
        <f t="shared" si="1392"/>
        <v>1.8395368929887045E-2</v>
      </c>
      <c r="T760" s="57">
        <f t="shared" si="1393"/>
        <v>897.98144724587019</v>
      </c>
      <c r="U760" s="53">
        <f t="shared" si="1330"/>
        <v>0</v>
      </c>
      <c r="V760" s="58">
        <f t="shared" si="1394"/>
        <v>2.87737275295525</v>
      </c>
      <c r="W760" s="49">
        <f t="shared" si="1331"/>
        <v>2.87737275295525</v>
      </c>
      <c r="X760" s="143">
        <f t="shared" si="1332"/>
        <v>0.02</v>
      </c>
      <c r="Y760" s="51">
        <f t="shared" si="1395"/>
        <v>1.7800547148631291E-2</v>
      </c>
      <c r="Z760" s="57">
        <f t="shared" si="1396"/>
        <v>877.64116925029555</v>
      </c>
      <c r="AA760" s="53">
        <f t="shared" si="1333"/>
        <v>0</v>
      </c>
      <c r="AB760" s="58">
        <f t="shared" si="1397"/>
        <v>2.867234394521279</v>
      </c>
      <c r="AC760" s="49">
        <f t="shared" si="1334"/>
        <v>2.867234394521279</v>
      </c>
      <c r="AD760" s="143">
        <f t="shared" si="1335"/>
        <v>0.02</v>
      </c>
      <c r="AE760" s="49">
        <f t="shared" si="1434"/>
        <v>1.7747857299782292E-2</v>
      </c>
      <c r="AF760" s="57">
        <f t="shared" si="1398"/>
        <v>874.46760915137554</v>
      </c>
      <c r="AG760" s="53">
        <f t="shared" si="1336"/>
        <v>0</v>
      </c>
      <c r="AH760" s="58">
        <f t="shared" si="1399"/>
        <v>2.8657959939249507</v>
      </c>
      <c r="AI760" s="49">
        <f t="shared" si="1337"/>
        <v>2.8657959939249507</v>
      </c>
      <c r="AJ760" s="143">
        <f t="shared" si="1338"/>
        <v>0.02</v>
      </c>
      <c r="AK760" s="51">
        <f t="shared" si="1400"/>
        <v>1.7748415624643694E-2</v>
      </c>
      <c r="AL760" s="57">
        <f t="shared" si="1401"/>
        <v>874.17150898008947</v>
      </c>
      <c r="AM760" s="53">
        <f t="shared" si="1339"/>
        <v>0</v>
      </c>
      <c r="AN760" s="58">
        <f t="shared" si="1402"/>
        <v>2.865663764973144</v>
      </c>
      <c r="AO760" s="49">
        <f t="shared" si="1340"/>
        <v>2.865663764973144</v>
      </c>
      <c r="AP760" s="143">
        <f t="shared" si="1341"/>
        <v>0.02</v>
      </c>
      <c r="AQ760" s="51">
        <f t="shared" si="1403"/>
        <v>1.774871127437589E-2</v>
      </c>
      <c r="AR760" s="57">
        <f t="shared" si="1404"/>
        <v>874.14671394576567</v>
      </c>
      <c r="AS760" s="44">
        <f t="shared" si="1342"/>
        <v>5481.8864518701257</v>
      </c>
      <c r="AT760" s="44">
        <f t="shared" si="1343"/>
        <v>2192.7545807480501</v>
      </c>
      <c r="AU760" s="44">
        <f t="shared" si="1344"/>
        <v>1370.4716129675314</v>
      </c>
      <c r="AV760" s="47">
        <f t="shared" si="1345"/>
        <v>0.56020573361035553</v>
      </c>
      <c r="AW760" s="47">
        <f t="shared" si="1346"/>
        <v>1.8442609568990964</v>
      </c>
      <c r="AX760" s="86">
        <f t="shared" si="1347"/>
        <v>13.3556508830792</v>
      </c>
      <c r="AY760" s="86">
        <f t="shared" si="1348"/>
        <v>0</v>
      </c>
      <c r="AZ760" s="10">
        <f t="shared" si="1405"/>
        <v>0</v>
      </c>
      <c r="BA760" s="44">
        <f t="shared" si="1349"/>
        <v>0</v>
      </c>
      <c r="BB760" s="9">
        <f t="shared" si="1350"/>
        <v>0</v>
      </c>
      <c r="BC760" s="45">
        <f t="shared" si="1439"/>
        <v>0</v>
      </c>
      <c r="BD760" s="9">
        <f t="shared" si="1351"/>
        <v>0</v>
      </c>
      <c r="BE760" s="45">
        <f t="shared" si="1435"/>
        <v>0</v>
      </c>
      <c r="BF760" s="9">
        <f t="shared" si="1352"/>
        <v>0</v>
      </c>
      <c r="BG760" s="45">
        <f t="shared" si="1436"/>
        <v>0</v>
      </c>
      <c r="BH760" s="58"/>
      <c r="BI760" s="58"/>
      <c r="BJ760" s="58">
        <f t="shared" si="1406"/>
        <v>0</v>
      </c>
      <c r="BK760" s="97"/>
      <c r="BL760" s="44"/>
      <c r="BM760" s="82">
        <f t="shared" si="1407"/>
        <v>75.5</v>
      </c>
      <c r="BN760" s="86">
        <f t="shared" si="1408"/>
        <v>75500</v>
      </c>
      <c r="BO760" s="86">
        <f t="shared" si="1409"/>
        <v>100</v>
      </c>
      <c r="BP760" s="84">
        <f t="shared" si="1353"/>
        <v>4</v>
      </c>
      <c r="BQ760" s="84">
        <f t="shared" si="1354"/>
        <v>4.13</v>
      </c>
      <c r="BR760" s="84">
        <f t="shared" si="1355"/>
        <v>0.02</v>
      </c>
      <c r="BS760" s="84">
        <f t="shared" si="1410"/>
        <v>3.173594307493758E-2</v>
      </c>
      <c r="BT760" s="84">
        <f t="shared" si="1411"/>
        <v>1093.7412615063311</v>
      </c>
      <c r="BU760" s="84">
        <f t="shared" si="1412"/>
        <v>0</v>
      </c>
      <c r="BV760" s="83">
        <f t="shared" si="1413"/>
        <v>2207.6413811443849</v>
      </c>
      <c r="BW760" s="81">
        <f t="shared" si="1437"/>
        <v>2207.6413811443849</v>
      </c>
      <c r="BX760" s="83">
        <f t="shared" si="1356"/>
        <v>0</v>
      </c>
      <c r="BY760" s="141">
        <f t="shared" si="1357"/>
        <v>0</v>
      </c>
      <c r="BZ760" s="83">
        <f t="shared" si="1358"/>
        <v>4.13</v>
      </c>
      <c r="CA760" s="83">
        <f t="shared" si="1359"/>
        <v>0</v>
      </c>
      <c r="CB760" s="83">
        <f t="shared" si="1414"/>
        <v>3.0042375651221063</v>
      </c>
      <c r="CC760" s="83">
        <f t="shared" si="1360"/>
        <v>3.0042375651221063</v>
      </c>
      <c r="CD760" s="143">
        <f t="shared" si="1361"/>
        <v>0.02</v>
      </c>
      <c r="CE760" s="83">
        <f t="shared" si="1415"/>
        <v>1.7528523213570107E-2</v>
      </c>
      <c r="CF760" s="84">
        <f t="shared" si="1416"/>
        <v>1058.3041283063526</v>
      </c>
      <c r="CG760" s="83">
        <f t="shared" si="1362"/>
        <v>0</v>
      </c>
      <c r="CH760" s="83">
        <f t="shared" si="1417"/>
        <v>2.9603349437745221</v>
      </c>
      <c r="CI760" s="83">
        <f t="shared" si="1363"/>
        <v>2.9603349437745221</v>
      </c>
      <c r="CJ760" s="143">
        <f t="shared" si="1364"/>
        <v>0.02</v>
      </c>
      <c r="CK760" s="83">
        <f t="shared" si="1418"/>
        <v>1.6720910799758834E-2</v>
      </c>
      <c r="CL760" s="84">
        <f t="shared" si="1419"/>
        <v>994.25020504490226</v>
      </c>
      <c r="CM760" s="83">
        <f t="shared" si="1365"/>
        <v>0</v>
      </c>
      <c r="CN760" s="83">
        <f t="shared" si="1420"/>
        <v>2.8931537343653262</v>
      </c>
      <c r="CO760" s="83">
        <f t="shared" si="1366"/>
        <v>2.8931537343653262</v>
      </c>
      <c r="CP760" s="143">
        <f t="shared" si="1367"/>
        <v>0.02</v>
      </c>
      <c r="CQ760" s="83">
        <f t="shared" si="1421"/>
        <v>1.6880564504284132E-2</v>
      </c>
      <c r="CR760" s="84">
        <f t="shared" si="1422"/>
        <v>984.43478561895324</v>
      </c>
      <c r="CS760" s="83">
        <f t="shared" si="1368"/>
        <v>0</v>
      </c>
      <c r="CT760" s="83">
        <f t="shared" si="1423"/>
        <v>2.8842386131217994</v>
      </c>
      <c r="CU760" s="83">
        <f t="shared" si="1369"/>
        <v>2.8842386131217994</v>
      </c>
      <c r="CV760" s="143">
        <f t="shared" si="1370"/>
        <v>0.02</v>
      </c>
      <c r="CW760" s="83">
        <f t="shared" si="1424"/>
        <v>1.6908526987184196E-2</v>
      </c>
      <c r="CX760" s="84">
        <f t="shared" si="1425"/>
        <v>983.61571210158877</v>
      </c>
      <c r="CY760" s="83">
        <f t="shared" si="1371"/>
        <v>0</v>
      </c>
      <c r="CZ760" s="83">
        <f t="shared" si="1426"/>
        <v>2.8835112086874681</v>
      </c>
      <c r="DA760" s="83">
        <f t="shared" si="1372"/>
        <v>2.8835112086874681</v>
      </c>
      <c r="DB760" s="143">
        <f t="shared" si="1373"/>
        <v>0.02</v>
      </c>
      <c r="DC760" s="83">
        <f t="shared" si="1427"/>
        <v>1.6909446767326128E-2</v>
      </c>
      <c r="DD760" s="84">
        <f t="shared" si="1428"/>
        <v>983.58890279895161</v>
      </c>
      <c r="DE760" s="86">
        <f t="shared" si="1374"/>
        <v>3973.7544860598928</v>
      </c>
      <c r="DF760" s="86">
        <f t="shared" si="1375"/>
        <v>1589.5017944239571</v>
      </c>
      <c r="DG760" s="86">
        <f t="shared" si="1376"/>
        <v>993.43862151497319</v>
      </c>
      <c r="DH760" s="86">
        <f t="shared" si="1377"/>
        <v>0.11742676680297678</v>
      </c>
      <c r="DI760" s="86">
        <f t="shared" si="1378"/>
        <v>0.13758903085597832</v>
      </c>
      <c r="DJ760" s="86">
        <f t="shared" si="1379"/>
        <v>2.8280793186924531</v>
      </c>
      <c r="DK760" s="86">
        <f t="shared" si="1380"/>
        <v>-823.37486096784733</v>
      </c>
      <c r="DL760" s="86">
        <f t="shared" si="1438"/>
        <v>-823.37486096784733</v>
      </c>
      <c r="DM760" s="86">
        <f t="shared" si="1381"/>
        <v>-823.37486096784733</v>
      </c>
      <c r="DN760" s="85">
        <f t="shared" si="1382"/>
        <v>0</v>
      </c>
      <c r="DO760" s="85">
        <f t="shared" si="1429"/>
        <v>0</v>
      </c>
      <c r="DP760" s="85">
        <f t="shared" si="1383"/>
        <v>0</v>
      </c>
      <c r="DQ760" s="85">
        <f t="shared" si="1430"/>
        <v>0</v>
      </c>
      <c r="DR760" s="85">
        <f t="shared" si="1384"/>
        <v>0</v>
      </c>
      <c r="DS760" s="85">
        <f t="shared" si="1431"/>
        <v>0</v>
      </c>
      <c r="DT760" s="81"/>
      <c r="DU760" s="81"/>
      <c r="DV760" s="81">
        <f t="shared" si="1432"/>
        <v>0</v>
      </c>
      <c r="DW760" s="100"/>
    </row>
    <row r="761" spans="1:127" x14ac:dyDescent="0.2">
      <c r="A761" s="59">
        <f t="shared" si="1385"/>
        <v>100.7999999999992</v>
      </c>
      <c r="B761" s="44">
        <f t="shared" si="1386"/>
        <v>100799.9999999992</v>
      </c>
      <c r="C761" s="52">
        <f t="shared" si="1320"/>
        <v>133.33333333333334</v>
      </c>
      <c r="D761" s="50">
        <f t="shared" si="1321"/>
        <v>4</v>
      </c>
      <c r="E761" s="44">
        <f t="shared" si="1322"/>
        <v>4.13</v>
      </c>
      <c r="F761" s="47">
        <f t="shared" si="1323"/>
        <v>0.02</v>
      </c>
      <c r="G761" s="52">
        <f t="shared" si="1387"/>
        <v>2.3832891762288737E-2</v>
      </c>
      <c r="H761" s="57">
        <f t="shared" si="1388"/>
        <v>868.23262125660642</v>
      </c>
      <c r="I761" s="52">
        <f t="shared" si="1389"/>
        <v>0</v>
      </c>
      <c r="J761" s="54">
        <f t="shared" si="1390"/>
        <v>3049.8088732611809</v>
      </c>
      <c r="K761" s="46">
        <f t="shared" si="1433"/>
        <v>3049.8088732611809</v>
      </c>
      <c r="L761" s="80">
        <f t="shared" si="1324"/>
        <v>0</v>
      </c>
      <c r="M761" s="142">
        <f t="shared" si="1325"/>
        <v>0</v>
      </c>
      <c r="N761" s="60">
        <f t="shared" si="1326"/>
        <v>4.13</v>
      </c>
      <c r="O761" s="53">
        <f t="shared" si="1327"/>
        <v>0</v>
      </c>
      <c r="P761" s="58">
        <f t="shared" si="1391"/>
        <v>2.8633744435907893</v>
      </c>
      <c r="Q761" s="49">
        <f t="shared" si="1328"/>
        <v>2.8633744435907893</v>
      </c>
      <c r="R761" s="143">
        <f t="shared" si="1329"/>
        <v>0.02</v>
      </c>
      <c r="S761" s="51">
        <f t="shared" si="1392"/>
        <v>1.8392702263220376E-2</v>
      </c>
      <c r="T761" s="57">
        <f t="shared" si="1393"/>
        <v>898.83815174203073</v>
      </c>
      <c r="U761" s="53">
        <f t="shared" si="1330"/>
        <v>0</v>
      </c>
      <c r="V761" s="58">
        <f t="shared" si="1394"/>
        <v>2.878122298807881</v>
      </c>
      <c r="W761" s="49">
        <f t="shared" si="1331"/>
        <v>2.878122298807881</v>
      </c>
      <c r="X761" s="143">
        <f t="shared" si="1332"/>
        <v>0.02</v>
      </c>
      <c r="Y761" s="51">
        <f t="shared" si="1395"/>
        <v>1.7797880481964623E-2</v>
      </c>
      <c r="Z761" s="57">
        <f t="shared" si="1396"/>
        <v>878.4659593322441</v>
      </c>
      <c r="AA761" s="53">
        <f t="shared" si="1333"/>
        <v>0</v>
      </c>
      <c r="AB761" s="58">
        <f t="shared" si="1397"/>
        <v>2.8679047757611231</v>
      </c>
      <c r="AC761" s="49">
        <f t="shared" si="1334"/>
        <v>2.8679047757611231</v>
      </c>
      <c r="AD761" s="143">
        <f t="shared" si="1335"/>
        <v>0.02</v>
      </c>
      <c r="AE761" s="49">
        <f t="shared" si="1434"/>
        <v>1.7745190633115623E-2</v>
      </c>
      <c r="AF761" s="57">
        <f t="shared" si="1398"/>
        <v>875.29286543319472</v>
      </c>
      <c r="AG761" s="53">
        <f t="shared" si="1336"/>
        <v>0</v>
      </c>
      <c r="AH761" s="58">
        <f t="shared" si="1399"/>
        <v>2.8664569135442619</v>
      </c>
      <c r="AI761" s="49">
        <f t="shared" si="1337"/>
        <v>2.8664569135442619</v>
      </c>
      <c r="AJ761" s="143">
        <f t="shared" si="1338"/>
        <v>0.02</v>
      </c>
      <c r="AK761" s="51">
        <f t="shared" si="1400"/>
        <v>1.7745748957977026E-2</v>
      </c>
      <c r="AL761" s="57">
        <f t="shared" si="1401"/>
        <v>874.99720545110756</v>
      </c>
      <c r="AM761" s="53">
        <f t="shared" si="1339"/>
        <v>0</v>
      </c>
      <c r="AN761" s="58">
        <f t="shared" si="1402"/>
        <v>2.8663239791664386</v>
      </c>
      <c r="AO761" s="49">
        <f t="shared" si="1340"/>
        <v>2.8663239791664386</v>
      </c>
      <c r="AP761" s="143">
        <f t="shared" si="1341"/>
        <v>0.02</v>
      </c>
      <c r="AQ761" s="51">
        <f t="shared" si="1403"/>
        <v>1.7746044607709222E-2</v>
      </c>
      <c r="AR761" s="57">
        <f t="shared" si="1404"/>
        <v>874.97246227246364</v>
      </c>
      <c r="AS761" s="44">
        <f t="shared" si="1342"/>
        <v>5489.6559718701255</v>
      </c>
      <c r="AT761" s="44">
        <f t="shared" si="1343"/>
        <v>2195.8623887480503</v>
      </c>
      <c r="AU761" s="44">
        <f t="shared" si="1344"/>
        <v>1372.4139929675314</v>
      </c>
      <c r="AV761" s="47">
        <f t="shared" si="1345"/>
        <v>0.55782951190774566</v>
      </c>
      <c r="AW761" s="47">
        <f t="shared" si="1346"/>
        <v>1.8295831137510754</v>
      </c>
      <c r="AX761" s="86">
        <f t="shared" si="1347"/>
        <v>13.185514936790016</v>
      </c>
      <c r="AY761" s="86">
        <f t="shared" si="1348"/>
        <v>0</v>
      </c>
      <c r="AZ761" s="10">
        <f t="shared" si="1405"/>
        <v>0</v>
      </c>
      <c r="BA761" s="44">
        <f t="shared" si="1349"/>
        <v>0</v>
      </c>
      <c r="BB761" s="9">
        <f t="shared" si="1350"/>
        <v>0</v>
      </c>
      <c r="BC761" s="45">
        <f t="shared" si="1439"/>
        <v>0</v>
      </c>
      <c r="BD761" s="9">
        <f t="shared" si="1351"/>
        <v>0</v>
      </c>
      <c r="BE761" s="45">
        <f t="shared" si="1435"/>
        <v>0</v>
      </c>
      <c r="BF761" s="9">
        <f t="shared" si="1352"/>
        <v>0</v>
      </c>
      <c r="BG761" s="45">
        <f t="shared" si="1436"/>
        <v>0</v>
      </c>
      <c r="BH761" s="58"/>
      <c r="BI761" s="58"/>
      <c r="BJ761" s="58">
        <f t="shared" si="1406"/>
        <v>0</v>
      </c>
      <c r="BK761" s="97"/>
      <c r="BL761" s="44"/>
      <c r="BM761" s="82">
        <f t="shared" si="1407"/>
        <v>75.600000000000009</v>
      </c>
      <c r="BN761" s="86">
        <f t="shared" si="1408"/>
        <v>75600</v>
      </c>
      <c r="BO761" s="86">
        <f t="shared" si="1409"/>
        <v>100</v>
      </c>
      <c r="BP761" s="84">
        <f t="shared" si="1353"/>
        <v>4</v>
      </c>
      <c r="BQ761" s="84">
        <f t="shared" si="1354"/>
        <v>4.13</v>
      </c>
      <c r="BR761" s="84">
        <f t="shared" si="1355"/>
        <v>0.02</v>
      </c>
      <c r="BS761" s="84">
        <f t="shared" si="1410"/>
        <v>3.1733943074937578E-2</v>
      </c>
      <c r="BT761" s="84">
        <f t="shared" si="1411"/>
        <v>1094.5096620650463</v>
      </c>
      <c r="BU761" s="84">
        <f t="shared" si="1412"/>
        <v>0</v>
      </c>
      <c r="BV761" s="83">
        <f t="shared" si="1413"/>
        <v>2210.8786811443847</v>
      </c>
      <c r="BW761" s="81">
        <f t="shared" si="1437"/>
        <v>2210.8786811443847</v>
      </c>
      <c r="BX761" s="83">
        <f t="shared" si="1356"/>
        <v>0</v>
      </c>
      <c r="BY761" s="141">
        <f t="shared" si="1357"/>
        <v>0</v>
      </c>
      <c r="BZ761" s="83">
        <f t="shared" si="1358"/>
        <v>4.13</v>
      </c>
      <c r="CA761" s="83">
        <f t="shared" si="1359"/>
        <v>0</v>
      </c>
      <c r="CB761" s="83">
        <f t="shared" si="1414"/>
        <v>3.0054426524815789</v>
      </c>
      <c r="CC761" s="83">
        <f t="shared" si="1360"/>
        <v>3.0054426524815789</v>
      </c>
      <c r="CD761" s="143">
        <f t="shared" si="1361"/>
        <v>0.02</v>
      </c>
      <c r="CE761" s="83">
        <f t="shared" si="1415"/>
        <v>1.7526523213570108E-2</v>
      </c>
      <c r="CF761" s="84">
        <f t="shared" si="1416"/>
        <v>1058.8875549773009</v>
      </c>
      <c r="CG761" s="83">
        <f t="shared" si="1362"/>
        <v>0</v>
      </c>
      <c r="CH761" s="83">
        <f t="shared" si="1417"/>
        <v>2.9612211601175398</v>
      </c>
      <c r="CI761" s="83">
        <f t="shared" si="1363"/>
        <v>2.9612211601175398</v>
      </c>
      <c r="CJ761" s="143">
        <f t="shared" si="1364"/>
        <v>0.02</v>
      </c>
      <c r="CK761" s="83">
        <f t="shared" si="1418"/>
        <v>1.6718910799758836E-2</v>
      </c>
      <c r="CL761" s="84">
        <f t="shared" si="1419"/>
        <v>994.81500298558535</v>
      </c>
      <c r="CM761" s="83">
        <f t="shared" si="1365"/>
        <v>0</v>
      </c>
      <c r="CN761" s="83">
        <f t="shared" si="1420"/>
        <v>2.8938852891282107</v>
      </c>
      <c r="CO761" s="83">
        <f t="shared" si="1366"/>
        <v>2.8938852891282107</v>
      </c>
      <c r="CP761" s="143">
        <f t="shared" si="1367"/>
        <v>0.02</v>
      </c>
      <c r="CQ761" s="83">
        <f t="shared" si="1421"/>
        <v>1.6878564504284134E-2</v>
      </c>
      <c r="CR761" s="84">
        <f t="shared" si="1422"/>
        <v>985.01821692105739</v>
      </c>
      <c r="CS761" s="83">
        <f t="shared" si="1368"/>
        <v>0</v>
      </c>
      <c r="CT761" s="83">
        <f t="shared" si="1423"/>
        <v>2.8849665336989094</v>
      </c>
      <c r="CU761" s="83">
        <f t="shared" si="1369"/>
        <v>2.8849665336989094</v>
      </c>
      <c r="CV761" s="143">
        <f t="shared" si="1370"/>
        <v>0.02</v>
      </c>
      <c r="CW761" s="83">
        <f t="shared" si="1424"/>
        <v>1.6906526987184197E-2</v>
      </c>
      <c r="CX761" s="84">
        <f t="shared" si="1425"/>
        <v>984.20191627035149</v>
      </c>
      <c r="CY761" s="83">
        <f t="shared" si="1371"/>
        <v>0</v>
      </c>
      <c r="CZ761" s="83">
        <f t="shared" si="1426"/>
        <v>2.8842398465330428</v>
      </c>
      <c r="DA761" s="83">
        <f t="shared" si="1372"/>
        <v>2.8842398465330428</v>
      </c>
      <c r="DB761" s="143">
        <f t="shared" si="1373"/>
        <v>0.02</v>
      </c>
      <c r="DC761" s="83">
        <f t="shared" si="1427"/>
        <v>1.6907446767326129E-2</v>
      </c>
      <c r="DD761" s="84">
        <f t="shared" si="1428"/>
        <v>984.17528674351149</v>
      </c>
      <c r="DE761" s="86">
        <f t="shared" si="1374"/>
        <v>3979.5816260598922</v>
      </c>
      <c r="DF761" s="86">
        <f t="shared" si="1375"/>
        <v>1591.8326504239569</v>
      </c>
      <c r="DG761" s="86">
        <f t="shared" si="1376"/>
        <v>994.89540651497305</v>
      </c>
      <c r="DH761" s="86">
        <f t="shared" si="1377"/>
        <v>0.11716878780038227</v>
      </c>
      <c r="DI761" s="86">
        <f t="shared" si="1378"/>
        <v>0.13703430940665201</v>
      </c>
      <c r="DJ761" s="86">
        <f t="shared" si="1379"/>
        <v>2.8066971186441112</v>
      </c>
      <c r="DK761" s="86">
        <f t="shared" si="1380"/>
        <v>-825.54997156481011</v>
      </c>
      <c r="DL761" s="86">
        <f t="shared" si="1438"/>
        <v>-825.54997156481011</v>
      </c>
      <c r="DM761" s="86">
        <f t="shared" si="1381"/>
        <v>-825.54997156481011</v>
      </c>
      <c r="DN761" s="85">
        <f t="shared" si="1382"/>
        <v>0</v>
      </c>
      <c r="DO761" s="85">
        <f t="shared" si="1429"/>
        <v>0</v>
      </c>
      <c r="DP761" s="85">
        <f t="shared" si="1383"/>
        <v>0</v>
      </c>
      <c r="DQ761" s="85">
        <f t="shared" si="1430"/>
        <v>0</v>
      </c>
      <c r="DR761" s="85">
        <f t="shared" si="1384"/>
        <v>0</v>
      </c>
      <c r="DS761" s="85">
        <f t="shared" si="1431"/>
        <v>0</v>
      </c>
      <c r="DT761" s="81"/>
      <c r="DU761" s="81"/>
      <c r="DV761" s="81">
        <f t="shared" si="1432"/>
        <v>0</v>
      </c>
      <c r="DW761" s="100"/>
    </row>
    <row r="762" spans="1:127" x14ac:dyDescent="0.2">
      <c r="A762" s="59">
        <f t="shared" si="1385"/>
        <v>100.93333333333253</v>
      </c>
      <c r="B762" s="44">
        <f t="shared" si="1386"/>
        <v>100933.33333333253</v>
      </c>
      <c r="C762" s="52">
        <f t="shared" si="1320"/>
        <v>133.33333333333334</v>
      </c>
      <c r="D762" s="50">
        <f t="shared" si="1321"/>
        <v>4</v>
      </c>
      <c r="E762" s="44">
        <f t="shared" si="1322"/>
        <v>4.13</v>
      </c>
      <c r="F762" s="47">
        <f t="shared" si="1323"/>
        <v>0.02</v>
      </c>
      <c r="G762" s="52">
        <f t="shared" si="1387"/>
        <v>2.3830225095622069E-2</v>
      </c>
      <c r="H762" s="57">
        <f t="shared" si="1388"/>
        <v>869.00200167400612</v>
      </c>
      <c r="I762" s="52">
        <f t="shared" si="1389"/>
        <v>0</v>
      </c>
      <c r="J762" s="54">
        <f t="shared" si="1390"/>
        <v>3054.1252732611806</v>
      </c>
      <c r="K762" s="46">
        <f t="shared" si="1433"/>
        <v>3054.1252732611806</v>
      </c>
      <c r="L762" s="80">
        <f t="shared" si="1324"/>
        <v>0</v>
      </c>
      <c r="M762" s="142">
        <f t="shared" si="1325"/>
        <v>0</v>
      </c>
      <c r="N762" s="60">
        <f t="shared" si="1326"/>
        <v>4.13</v>
      </c>
      <c r="O762" s="53">
        <f t="shared" si="1327"/>
        <v>0</v>
      </c>
      <c r="P762" s="58">
        <f t="shared" si="1391"/>
        <v>2.8639924343366414</v>
      </c>
      <c r="Q762" s="49">
        <f t="shared" si="1328"/>
        <v>2.8639924343366414</v>
      </c>
      <c r="R762" s="143">
        <f t="shared" si="1329"/>
        <v>0.02</v>
      </c>
      <c r="S762" s="51">
        <f t="shared" si="1392"/>
        <v>1.8390035596553708E-2</v>
      </c>
      <c r="T762" s="57">
        <f t="shared" si="1393"/>
        <v>899.69454777834858</v>
      </c>
      <c r="U762" s="53">
        <f t="shared" si="1330"/>
        <v>0</v>
      </c>
      <c r="V762" s="58">
        <f t="shared" si="1394"/>
        <v>2.8788742819580047</v>
      </c>
      <c r="W762" s="49">
        <f t="shared" si="1331"/>
        <v>2.8788742819580047</v>
      </c>
      <c r="X762" s="143">
        <f t="shared" si="1332"/>
        <v>0.02</v>
      </c>
      <c r="Y762" s="51">
        <f t="shared" si="1395"/>
        <v>1.7795213815297955E-2</v>
      </c>
      <c r="Z762" s="57">
        <f t="shared" si="1396"/>
        <v>879.29041107779142</v>
      </c>
      <c r="AA762" s="53">
        <f t="shared" si="1333"/>
        <v>0</v>
      </c>
      <c r="AB762" s="58">
        <f t="shared" si="1397"/>
        <v>2.8685774086194886</v>
      </c>
      <c r="AC762" s="49">
        <f t="shared" si="1334"/>
        <v>2.8685774086194886</v>
      </c>
      <c r="AD762" s="143">
        <f t="shared" si="1335"/>
        <v>0.02</v>
      </c>
      <c r="AE762" s="49">
        <f t="shared" si="1434"/>
        <v>1.7742523966448955E-2</v>
      </c>
      <c r="AF762" s="57">
        <f t="shared" si="1398"/>
        <v>876.11780483145037</v>
      </c>
      <c r="AG762" s="53">
        <f t="shared" si="1336"/>
        <v>0</v>
      </c>
      <c r="AH762" s="58">
        <f t="shared" si="1399"/>
        <v>2.8671201019928936</v>
      </c>
      <c r="AI762" s="49">
        <f t="shared" si="1337"/>
        <v>2.8671201019928936</v>
      </c>
      <c r="AJ762" s="143">
        <f t="shared" si="1338"/>
        <v>0.02</v>
      </c>
      <c r="AK762" s="51">
        <f t="shared" si="1400"/>
        <v>1.7743082291310358E-2</v>
      </c>
      <c r="AL762" s="57">
        <f t="shared" si="1401"/>
        <v>875.82258750101971</v>
      </c>
      <c r="AM762" s="53">
        <f t="shared" si="1339"/>
        <v>0</v>
      </c>
      <c r="AN762" s="58">
        <f t="shared" si="1402"/>
        <v>2.8669864663989988</v>
      </c>
      <c r="AO762" s="49">
        <f t="shared" si="1340"/>
        <v>2.8669864663989988</v>
      </c>
      <c r="AP762" s="143">
        <f t="shared" si="1341"/>
        <v>0.02</v>
      </c>
      <c r="AQ762" s="51">
        <f t="shared" si="1403"/>
        <v>1.7743377941042554E-2</v>
      </c>
      <c r="AR762" s="57">
        <f t="shared" si="1404"/>
        <v>875.79789635474003</v>
      </c>
      <c r="AS762" s="44">
        <f t="shared" si="1342"/>
        <v>5497.4254918701245</v>
      </c>
      <c r="AT762" s="44">
        <f t="shared" si="1343"/>
        <v>2198.9701967480496</v>
      </c>
      <c r="AU762" s="44">
        <f t="shared" si="1344"/>
        <v>1374.3563729675311</v>
      </c>
      <c r="AV762" s="47">
        <f t="shared" si="1345"/>
        <v>0.55546766034218609</v>
      </c>
      <c r="AW762" s="47">
        <f t="shared" si="1346"/>
        <v>1.8150484432490059</v>
      </c>
      <c r="AX762" s="86">
        <f t="shared" si="1347"/>
        <v>13.017849634996592</v>
      </c>
      <c r="AY762" s="86">
        <f t="shared" si="1348"/>
        <v>0</v>
      </c>
      <c r="AZ762" s="10">
        <f t="shared" si="1405"/>
        <v>0</v>
      </c>
      <c r="BA762" s="44">
        <f t="shared" si="1349"/>
        <v>0</v>
      </c>
      <c r="BB762" s="9">
        <f t="shared" si="1350"/>
        <v>0</v>
      </c>
      <c r="BC762" s="45">
        <f t="shared" si="1439"/>
        <v>0</v>
      </c>
      <c r="BD762" s="9">
        <f t="shared" si="1351"/>
        <v>0</v>
      </c>
      <c r="BE762" s="45">
        <f t="shared" si="1435"/>
        <v>0</v>
      </c>
      <c r="BF762" s="9">
        <f t="shared" si="1352"/>
        <v>0</v>
      </c>
      <c r="BG762" s="45">
        <f t="shared" si="1436"/>
        <v>0</v>
      </c>
      <c r="BH762" s="58"/>
      <c r="BI762" s="58"/>
      <c r="BJ762" s="58">
        <f t="shared" si="1406"/>
        <v>0</v>
      </c>
      <c r="BK762" s="97"/>
      <c r="BL762" s="44"/>
      <c r="BM762" s="82">
        <f t="shared" si="1407"/>
        <v>75.7</v>
      </c>
      <c r="BN762" s="86">
        <f t="shared" si="1408"/>
        <v>75700</v>
      </c>
      <c r="BO762" s="86">
        <f t="shared" si="1409"/>
        <v>100</v>
      </c>
      <c r="BP762" s="84">
        <f t="shared" si="1353"/>
        <v>4</v>
      </c>
      <c r="BQ762" s="84">
        <f t="shared" si="1354"/>
        <v>4.13</v>
      </c>
      <c r="BR762" s="84">
        <f t="shared" si="1355"/>
        <v>0.02</v>
      </c>
      <c r="BS762" s="84">
        <f t="shared" si="1410"/>
        <v>3.1731943074937576E-2</v>
      </c>
      <c r="BT762" s="84">
        <f t="shared" si="1411"/>
        <v>1095.2780141976114</v>
      </c>
      <c r="BU762" s="84">
        <f t="shared" si="1412"/>
        <v>0</v>
      </c>
      <c r="BV762" s="83">
        <f t="shared" si="1413"/>
        <v>2214.1159811443849</v>
      </c>
      <c r="BW762" s="81">
        <f t="shared" si="1437"/>
        <v>2214.1159811443849</v>
      </c>
      <c r="BX762" s="83">
        <f t="shared" si="1356"/>
        <v>0</v>
      </c>
      <c r="BY762" s="141">
        <f t="shared" si="1357"/>
        <v>0</v>
      </c>
      <c r="BZ762" s="83">
        <f t="shared" si="1358"/>
        <v>4.13</v>
      </c>
      <c r="CA762" s="83">
        <f t="shared" si="1359"/>
        <v>0</v>
      </c>
      <c r="CB762" s="83">
        <f t="shared" si="1414"/>
        <v>3.0066498356870066</v>
      </c>
      <c r="CC762" s="83">
        <f t="shared" si="1360"/>
        <v>3.0066498356870066</v>
      </c>
      <c r="CD762" s="143">
        <f t="shared" si="1361"/>
        <v>0.02</v>
      </c>
      <c r="CE762" s="83">
        <f t="shared" si="1415"/>
        <v>1.752452321357011E-2</v>
      </c>
      <c r="CF762" s="84">
        <f t="shared" si="1416"/>
        <v>1059.4706811666858</v>
      </c>
      <c r="CG762" s="83">
        <f t="shared" si="1362"/>
        <v>0</v>
      </c>
      <c r="CH762" s="83">
        <f t="shared" si="1417"/>
        <v>2.9621082366953777</v>
      </c>
      <c r="CI762" s="83">
        <f t="shared" si="1363"/>
        <v>2.9621082366953777</v>
      </c>
      <c r="CJ762" s="143">
        <f t="shared" si="1364"/>
        <v>0.02</v>
      </c>
      <c r="CK762" s="83">
        <f t="shared" si="1418"/>
        <v>1.6716910799758837E-2</v>
      </c>
      <c r="CL762" s="84">
        <f t="shared" si="1419"/>
        <v>995.37956435725584</v>
      </c>
      <c r="CM762" s="83">
        <f t="shared" si="1365"/>
        <v>0</v>
      </c>
      <c r="CN762" s="83">
        <f t="shared" si="1420"/>
        <v>2.8946177433261249</v>
      </c>
      <c r="CO762" s="83">
        <f t="shared" si="1366"/>
        <v>2.8946177433261249</v>
      </c>
      <c r="CP762" s="143">
        <f t="shared" si="1367"/>
        <v>0.02</v>
      </c>
      <c r="CQ762" s="83">
        <f t="shared" si="1421"/>
        <v>1.6876564504284135E-2</v>
      </c>
      <c r="CR762" s="84">
        <f t="shared" si="1422"/>
        <v>985.60143162440761</v>
      </c>
      <c r="CS762" s="83">
        <f t="shared" si="1368"/>
        <v>0</v>
      </c>
      <c r="CT762" s="83">
        <f t="shared" si="1423"/>
        <v>2.8856954567859239</v>
      </c>
      <c r="CU762" s="83">
        <f t="shared" si="1369"/>
        <v>2.8856954567859239</v>
      </c>
      <c r="CV762" s="143">
        <f t="shared" si="1370"/>
        <v>0.02</v>
      </c>
      <c r="CW762" s="83">
        <f t="shared" si="1424"/>
        <v>1.6904526987184199E-2</v>
      </c>
      <c r="CX762" s="84">
        <f t="shared" si="1425"/>
        <v>984.78790320606515</v>
      </c>
      <c r="CY762" s="83">
        <f t="shared" si="1371"/>
        <v>0</v>
      </c>
      <c r="CZ762" s="83">
        <f t="shared" si="1426"/>
        <v>2.8849694987058547</v>
      </c>
      <c r="DA762" s="83">
        <f t="shared" si="1372"/>
        <v>2.8849694987058547</v>
      </c>
      <c r="DB762" s="143">
        <f t="shared" si="1373"/>
        <v>0.02</v>
      </c>
      <c r="DC762" s="83">
        <f t="shared" si="1427"/>
        <v>1.6905446767326131E-2</v>
      </c>
      <c r="DD762" s="84">
        <f t="shared" si="1428"/>
        <v>984.76145320909336</v>
      </c>
      <c r="DE762" s="86">
        <f t="shared" si="1374"/>
        <v>3985.4087660598925</v>
      </c>
      <c r="DF762" s="86">
        <f t="shared" si="1375"/>
        <v>1594.163506423957</v>
      </c>
      <c r="DG762" s="86">
        <f t="shared" si="1376"/>
        <v>996.35219151497313</v>
      </c>
      <c r="DH762" s="86">
        <f t="shared" si="1377"/>
        <v>0.11691171054626097</v>
      </c>
      <c r="DI762" s="86">
        <f t="shared" si="1378"/>
        <v>0.13648254276246713</v>
      </c>
      <c r="DJ762" s="86">
        <f t="shared" si="1379"/>
        <v>2.785504123760147</v>
      </c>
      <c r="DK762" s="86">
        <f t="shared" si="1380"/>
        <v>-827.72376852648779</v>
      </c>
      <c r="DL762" s="86">
        <f t="shared" si="1438"/>
        <v>-827.72376852648779</v>
      </c>
      <c r="DM762" s="86">
        <f t="shared" si="1381"/>
        <v>-827.72376852648779</v>
      </c>
      <c r="DN762" s="85">
        <f t="shared" si="1382"/>
        <v>0</v>
      </c>
      <c r="DO762" s="85">
        <f t="shared" si="1429"/>
        <v>0</v>
      </c>
      <c r="DP762" s="85">
        <f t="shared" si="1383"/>
        <v>0</v>
      </c>
      <c r="DQ762" s="85">
        <f t="shared" si="1430"/>
        <v>0</v>
      </c>
      <c r="DR762" s="85">
        <f t="shared" si="1384"/>
        <v>0</v>
      </c>
      <c r="DS762" s="85">
        <f t="shared" si="1431"/>
        <v>0</v>
      </c>
      <c r="DT762" s="81"/>
      <c r="DU762" s="81"/>
      <c r="DV762" s="81">
        <f t="shared" si="1432"/>
        <v>0</v>
      </c>
      <c r="DW762" s="100"/>
    </row>
    <row r="763" spans="1:127" x14ac:dyDescent="0.2">
      <c r="A763" s="59">
        <f t="shared" si="1385"/>
        <v>101.06666666666585</v>
      </c>
      <c r="B763" s="44">
        <f t="shared" si="1386"/>
        <v>101066.66666666586</v>
      </c>
      <c r="C763" s="52">
        <f t="shared" si="1320"/>
        <v>133.33333333333334</v>
      </c>
      <c r="D763" s="50">
        <f t="shared" si="1321"/>
        <v>4</v>
      </c>
      <c r="E763" s="44">
        <f t="shared" si="1322"/>
        <v>4.13</v>
      </c>
      <c r="F763" s="47">
        <f t="shared" si="1323"/>
        <v>0.02</v>
      </c>
      <c r="G763" s="52">
        <f t="shared" si="1387"/>
        <v>2.3827558428955401E-2</v>
      </c>
      <c r="H763" s="57">
        <f t="shared" si="1388"/>
        <v>869.77129600047226</v>
      </c>
      <c r="I763" s="52">
        <f t="shared" si="1389"/>
        <v>0</v>
      </c>
      <c r="J763" s="54">
        <f t="shared" si="1390"/>
        <v>3058.4416732611803</v>
      </c>
      <c r="K763" s="46">
        <f t="shared" si="1433"/>
        <v>3058.4416732611803</v>
      </c>
      <c r="L763" s="80">
        <f t="shared" si="1324"/>
        <v>0</v>
      </c>
      <c r="M763" s="142">
        <f t="shared" si="1325"/>
        <v>0</v>
      </c>
      <c r="N763" s="60">
        <f t="shared" si="1326"/>
        <v>4.13</v>
      </c>
      <c r="O763" s="53">
        <f t="shared" si="1327"/>
        <v>0</v>
      </c>
      <c r="P763" s="58">
        <f t="shared" si="1391"/>
        <v>2.8646124728429871</v>
      </c>
      <c r="Q763" s="49">
        <f t="shared" si="1328"/>
        <v>2.8646124728429871</v>
      </c>
      <c r="R763" s="143">
        <f t="shared" si="1329"/>
        <v>0.02</v>
      </c>
      <c r="S763" s="51">
        <f t="shared" si="1392"/>
        <v>1.838736892988704E-2</v>
      </c>
      <c r="T763" s="57">
        <f t="shared" si="1393"/>
        <v>900.55063487516986</v>
      </c>
      <c r="U763" s="53">
        <f t="shared" si="1330"/>
        <v>0</v>
      </c>
      <c r="V763" s="58">
        <f t="shared" si="1394"/>
        <v>2.8796286992782019</v>
      </c>
      <c r="W763" s="49">
        <f t="shared" si="1331"/>
        <v>2.8796286992782019</v>
      </c>
      <c r="X763" s="143">
        <f t="shared" si="1332"/>
        <v>0.02</v>
      </c>
      <c r="Y763" s="51">
        <f t="shared" si="1395"/>
        <v>1.7792547148631287E-2</v>
      </c>
      <c r="Z763" s="57">
        <f t="shared" si="1396"/>
        <v>880.11452396540994</v>
      </c>
      <c r="AA763" s="53">
        <f t="shared" si="1333"/>
        <v>0</v>
      </c>
      <c r="AB763" s="58">
        <f t="shared" si="1397"/>
        <v>2.8692522897473762</v>
      </c>
      <c r="AC763" s="49">
        <f t="shared" si="1334"/>
        <v>2.8692522897473762</v>
      </c>
      <c r="AD763" s="143">
        <f t="shared" si="1335"/>
        <v>0.02</v>
      </c>
      <c r="AE763" s="49">
        <f t="shared" si="1434"/>
        <v>1.7739857299782287E-2</v>
      </c>
      <c r="AF763" s="57">
        <f t="shared" si="1398"/>
        <v>876.94242684698588</v>
      </c>
      <c r="AG763" s="53">
        <f t="shared" si="1336"/>
        <v>0</v>
      </c>
      <c r="AH763" s="58">
        <f t="shared" si="1399"/>
        <v>2.867785556118243</v>
      </c>
      <c r="AI763" s="49">
        <f t="shared" si="1337"/>
        <v>2.867785556118243</v>
      </c>
      <c r="AJ763" s="143">
        <f t="shared" si="1338"/>
        <v>0.02</v>
      </c>
      <c r="AK763" s="51">
        <f t="shared" si="1400"/>
        <v>1.774041562464369E-2</v>
      </c>
      <c r="AL763" s="57">
        <f t="shared" si="1401"/>
        <v>876.64765462188643</v>
      </c>
      <c r="AM763" s="53">
        <f t="shared" si="1339"/>
        <v>0</v>
      </c>
      <c r="AN763" s="58">
        <f t="shared" si="1402"/>
        <v>2.8676512235341516</v>
      </c>
      <c r="AO763" s="49">
        <f t="shared" si="1340"/>
        <v>2.8676512235341516</v>
      </c>
      <c r="AP763" s="143">
        <f t="shared" si="1341"/>
        <v>0.02</v>
      </c>
      <c r="AQ763" s="51">
        <f t="shared" si="1403"/>
        <v>1.7740711274375886E-2</v>
      </c>
      <c r="AR763" s="57">
        <f t="shared" si="1404"/>
        <v>876.62301568314274</v>
      </c>
      <c r="AS763" s="44">
        <f t="shared" si="1342"/>
        <v>5505.1950118701243</v>
      </c>
      <c r="AT763" s="44">
        <f t="shared" si="1343"/>
        <v>2202.0780047480498</v>
      </c>
      <c r="AU763" s="44">
        <f t="shared" si="1344"/>
        <v>1376.2987529675311</v>
      </c>
      <c r="AV763" s="47">
        <f t="shared" si="1345"/>
        <v>0.55312007197447366</v>
      </c>
      <c r="AW763" s="47">
        <f t="shared" si="1346"/>
        <v>1.8006553282865403</v>
      </c>
      <c r="AX763" s="86">
        <f t="shared" si="1347"/>
        <v>12.852615119275796</v>
      </c>
      <c r="AY763" s="86">
        <f t="shared" si="1348"/>
        <v>0</v>
      </c>
      <c r="AZ763" s="10">
        <f t="shared" si="1405"/>
        <v>0</v>
      </c>
      <c r="BA763" s="44">
        <f t="shared" si="1349"/>
        <v>0</v>
      </c>
      <c r="BB763" s="9">
        <f t="shared" si="1350"/>
        <v>0</v>
      </c>
      <c r="BC763" s="45">
        <f t="shared" si="1439"/>
        <v>0</v>
      </c>
      <c r="BD763" s="9">
        <f t="shared" si="1351"/>
        <v>0</v>
      </c>
      <c r="BE763" s="45">
        <f t="shared" si="1435"/>
        <v>0</v>
      </c>
      <c r="BF763" s="9">
        <f t="shared" si="1352"/>
        <v>0</v>
      </c>
      <c r="BG763" s="45">
        <f t="shared" si="1436"/>
        <v>0</v>
      </c>
      <c r="BH763" s="58"/>
      <c r="BI763" s="58"/>
      <c r="BJ763" s="58">
        <f t="shared" si="1406"/>
        <v>0</v>
      </c>
      <c r="BK763" s="97"/>
      <c r="BL763" s="44"/>
      <c r="BM763" s="82">
        <f t="shared" si="1407"/>
        <v>75.8</v>
      </c>
      <c r="BN763" s="86">
        <f t="shared" si="1408"/>
        <v>75800</v>
      </c>
      <c r="BO763" s="86">
        <f t="shared" si="1409"/>
        <v>100</v>
      </c>
      <c r="BP763" s="84">
        <f t="shared" si="1353"/>
        <v>4</v>
      </c>
      <c r="BQ763" s="84">
        <f t="shared" si="1354"/>
        <v>4.13</v>
      </c>
      <c r="BR763" s="84">
        <f t="shared" si="1355"/>
        <v>0.02</v>
      </c>
      <c r="BS763" s="84">
        <f t="shared" si="1410"/>
        <v>3.1729943074937574E-2</v>
      </c>
      <c r="BT763" s="84">
        <f t="shared" si="1411"/>
        <v>1096.0463179040264</v>
      </c>
      <c r="BU763" s="84">
        <f t="shared" si="1412"/>
        <v>0</v>
      </c>
      <c r="BV763" s="83">
        <f t="shared" si="1413"/>
        <v>2217.3532811443847</v>
      </c>
      <c r="BW763" s="81">
        <f t="shared" si="1437"/>
        <v>2217.3532811443847</v>
      </c>
      <c r="BX763" s="83">
        <f t="shared" si="1356"/>
        <v>0</v>
      </c>
      <c r="BY763" s="141">
        <f t="shared" si="1357"/>
        <v>0</v>
      </c>
      <c r="BZ763" s="83">
        <f t="shared" si="1358"/>
        <v>4.13</v>
      </c>
      <c r="CA763" s="83">
        <f t="shared" si="1359"/>
        <v>0</v>
      </c>
      <c r="CB763" s="83">
        <f t="shared" si="1414"/>
        <v>3.0078591147769198</v>
      </c>
      <c r="CC763" s="83">
        <f t="shared" si="1360"/>
        <v>3.0078591147769198</v>
      </c>
      <c r="CD763" s="143">
        <f t="shared" si="1361"/>
        <v>0.02</v>
      </c>
      <c r="CE763" s="83">
        <f t="shared" si="1415"/>
        <v>1.7522523213570111E-2</v>
      </c>
      <c r="CF763" s="84">
        <f t="shared" si="1416"/>
        <v>1060.0535067091078</v>
      </c>
      <c r="CG763" s="83">
        <f t="shared" si="1362"/>
        <v>0</v>
      </c>
      <c r="CH763" s="83">
        <f t="shared" si="1417"/>
        <v>2.9629961715670392</v>
      </c>
      <c r="CI763" s="83">
        <f t="shared" si="1363"/>
        <v>2.9629961715670392</v>
      </c>
      <c r="CJ763" s="143">
        <f t="shared" si="1364"/>
        <v>0.02</v>
      </c>
      <c r="CK763" s="83">
        <f t="shared" si="1418"/>
        <v>1.6714910799758839E-2</v>
      </c>
      <c r="CL763" s="84">
        <f t="shared" si="1419"/>
        <v>995.94388913758212</v>
      </c>
      <c r="CM763" s="83">
        <f t="shared" si="1365"/>
        <v>0</v>
      </c>
      <c r="CN763" s="83">
        <f t="shared" si="1420"/>
        <v>2.8953510956088797</v>
      </c>
      <c r="CO763" s="83">
        <f t="shared" si="1366"/>
        <v>2.8953510956088797</v>
      </c>
      <c r="CP763" s="143">
        <f t="shared" si="1367"/>
        <v>0.02</v>
      </c>
      <c r="CQ763" s="83">
        <f t="shared" si="1421"/>
        <v>1.6874564504284137E-2</v>
      </c>
      <c r="CR763" s="84">
        <f t="shared" si="1422"/>
        <v>986.18442965733243</v>
      </c>
      <c r="CS763" s="83">
        <f t="shared" si="1368"/>
        <v>0</v>
      </c>
      <c r="CT763" s="83">
        <f t="shared" si="1423"/>
        <v>2.8864253810699942</v>
      </c>
      <c r="CU763" s="83">
        <f t="shared" si="1369"/>
        <v>2.8864253810699942</v>
      </c>
      <c r="CV763" s="143">
        <f t="shared" si="1370"/>
        <v>0.02</v>
      </c>
      <c r="CW763" s="83">
        <f t="shared" si="1424"/>
        <v>1.69025269871842E-2</v>
      </c>
      <c r="CX763" s="84">
        <f t="shared" si="1425"/>
        <v>985.37367281482386</v>
      </c>
      <c r="CY763" s="83">
        <f t="shared" si="1371"/>
        <v>0</v>
      </c>
      <c r="CZ763" s="83">
        <f t="shared" si="1426"/>
        <v>2.8857001638633295</v>
      </c>
      <c r="DA763" s="83">
        <f t="shared" si="1372"/>
        <v>2.8857001638633295</v>
      </c>
      <c r="DB763" s="143">
        <f t="shared" si="1373"/>
        <v>0.02</v>
      </c>
      <c r="DC763" s="83">
        <f t="shared" si="1427"/>
        <v>1.6903446767326132E-2</v>
      </c>
      <c r="DD763" s="84">
        <f t="shared" si="1428"/>
        <v>985.34740209953782</v>
      </c>
      <c r="DE763" s="86">
        <f t="shared" si="1374"/>
        <v>3991.2359060598928</v>
      </c>
      <c r="DF763" s="86">
        <f t="shared" si="1375"/>
        <v>1596.494362423957</v>
      </c>
      <c r="DG763" s="86">
        <f t="shared" si="1376"/>
        <v>997.80897651497321</v>
      </c>
      <c r="DH763" s="86">
        <f t="shared" si="1377"/>
        <v>0.11665553103253745</v>
      </c>
      <c r="DI763" s="86">
        <f t="shared" si="1378"/>
        <v>0.13593371203530555</v>
      </c>
      <c r="DJ763" s="86">
        <f t="shared" si="1379"/>
        <v>2.7644984422417864</v>
      </c>
      <c r="DK763" s="86">
        <f t="shared" si="1380"/>
        <v>-829.89625241460806</v>
      </c>
      <c r="DL763" s="86">
        <f t="shared" si="1438"/>
        <v>-829.89625241460806</v>
      </c>
      <c r="DM763" s="86">
        <f t="shared" si="1381"/>
        <v>-829.89625241460806</v>
      </c>
      <c r="DN763" s="85">
        <f t="shared" si="1382"/>
        <v>0</v>
      </c>
      <c r="DO763" s="85">
        <f t="shared" si="1429"/>
        <v>0</v>
      </c>
      <c r="DP763" s="85">
        <f t="shared" si="1383"/>
        <v>0</v>
      </c>
      <c r="DQ763" s="85">
        <f t="shared" si="1430"/>
        <v>0</v>
      </c>
      <c r="DR763" s="85">
        <f t="shared" si="1384"/>
        <v>0</v>
      </c>
      <c r="DS763" s="85">
        <f t="shared" si="1431"/>
        <v>0</v>
      </c>
      <c r="DT763" s="81"/>
      <c r="DU763" s="81"/>
      <c r="DV763" s="81">
        <f t="shared" si="1432"/>
        <v>0</v>
      </c>
      <c r="DW763" s="100"/>
    </row>
    <row r="764" spans="1:127" x14ac:dyDescent="0.2">
      <c r="A764" s="59">
        <f t="shared" si="1385"/>
        <v>101.19999999999919</v>
      </c>
      <c r="B764" s="44">
        <f t="shared" si="1386"/>
        <v>101199.99999999919</v>
      </c>
      <c r="C764" s="52">
        <f t="shared" si="1320"/>
        <v>133.33333333333334</v>
      </c>
      <c r="D764" s="50">
        <f t="shared" si="1321"/>
        <v>4</v>
      </c>
      <c r="E764" s="44">
        <f t="shared" si="1322"/>
        <v>4.13</v>
      </c>
      <c r="F764" s="47">
        <f t="shared" si="1323"/>
        <v>0.02</v>
      </c>
      <c r="G764" s="52">
        <f t="shared" si="1387"/>
        <v>2.3824891762288733E-2</v>
      </c>
      <c r="H764" s="57">
        <f t="shared" si="1388"/>
        <v>870.54050423600484</v>
      </c>
      <c r="I764" s="52">
        <f t="shared" si="1389"/>
        <v>0</v>
      </c>
      <c r="J764" s="54">
        <f t="shared" si="1390"/>
        <v>3062.7580732611805</v>
      </c>
      <c r="K764" s="46">
        <f t="shared" si="1433"/>
        <v>3062.7580732611805</v>
      </c>
      <c r="L764" s="80">
        <f t="shared" si="1324"/>
        <v>0</v>
      </c>
      <c r="M764" s="142">
        <f t="shared" si="1325"/>
        <v>0</v>
      </c>
      <c r="N764" s="60">
        <f t="shared" si="1326"/>
        <v>4.13</v>
      </c>
      <c r="O764" s="53">
        <f t="shared" si="1327"/>
        <v>0</v>
      </c>
      <c r="P764" s="58">
        <f t="shared" si="1391"/>
        <v>2.8652345583538033</v>
      </c>
      <c r="Q764" s="49">
        <f t="shared" si="1328"/>
        <v>2.8652345583538033</v>
      </c>
      <c r="R764" s="143">
        <f t="shared" si="1329"/>
        <v>0.02</v>
      </c>
      <c r="S764" s="51">
        <f t="shared" si="1392"/>
        <v>1.8384702263220372E-2</v>
      </c>
      <c r="T764" s="57">
        <f t="shared" si="1393"/>
        <v>901.40641255404068</v>
      </c>
      <c r="U764" s="53">
        <f t="shared" si="1330"/>
        <v>0</v>
      </c>
      <c r="V764" s="58">
        <f t="shared" si="1394"/>
        <v>2.8803855476402838</v>
      </c>
      <c r="W764" s="49">
        <f t="shared" si="1331"/>
        <v>2.8803855476402838</v>
      </c>
      <c r="X764" s="143">
        <f t="shared" si="1332"/>
        <v>0.02</v>
      </c>
      <c r="Y764" s="51">
        <f t="shared" si="1395"/>
        <v>1.7789880481964618E-2</v>
      </c>
      <c r="Z764" s="57">
        <f t="shared" si="1396"/>
        <v>880.93829747573591</v>
      </c>
      <c r="AA764" s="53">
        <f t="shared" si="1333"/>
        <v>0</v>
      </c>
      <c r="AB764" s="58">
        <f t="shared" si="1397"/>
        <v>2.8699294157952524</v>
      </c>
      <c r="AC764" s="49">
        <f t="shared" si="1334"/>
        <v>2.8699294157952524</v>
      </c>
      <c r="AD764" s="143">
        <f t="shared" si="1335"/>
        <v>0.02</v>
      </c>
      <c r="AE764" s="49">
        <f t="shared" si="1434"/>
        <v>1.7737190633115619E-2</v>
      </c>
      <c r="AF764" s="57">
        <f t="shared" si="1398"/>
        <v>877.76673098270476</v>
      </c>
      <c r="AG764" s="53">
        <f t="shared" si="1336"/>
        <v>0</v>
      </c>
      <c r="AH764" s="58">
        <f t="shared" si="1399"/>
        <v>2.8684532727672707</v>
      </c>
      <c r="AI764" s="49">
        <f t="shared" si="1337"/>
        <v>2.8684532727672707</v>
      </c>
      <c r="AJ764" s="143">
        <f t="shared" si="1338"/>
        <v>0.02</v>
      </c>
      <c r="AK764" s="51">
        <f t="shared" si="1400"/>
        <v>1.7737748957977022E-2</v>
      </c>
      <c r="AL764" s="57">
        <f t="shared" si="1401"/>
        <v>877.4724063077748</v>
      </c>
      <c r="AM764" s="53">
        <f t="shared" si="1339"/>
        <v>0</v>
      </c>
      <c r="AN764" s="58">
        <f t="shared" si="1402"/>
        <v>2.8683182474346376</v>
      </c>
      <c r="AO764" s="49">
        <f t="shared" si="1340"/>
        <v>2.8683182474346376</v>
      </c>
      <c r="AP764" s="143">
        <f t="shared" si="1341"/>
        <v>0.02</v>
      </c>
      <c r="AQ764" s="51">
        <f t="shared" si="1403"/>
        <v>1.7738044607709218E-2</v>
      </c>
      <c r="AR764" s="57">
        <f t="shared" si="1404"/>
        <v>877.44781975022318</v>
      </c>
      <c r="AS764" s="44">
        <f t="shared" si="1342"/>
        <v>5512.9645318701241</v>
      </c>
      <c r="AT764" s="44">
        <f t="shared" si="1343"/>
        <v>2205.1858127480496</v>
      </c>
      <c r="AU764" s="44">
        <f t="shared" si="1344"/>
        <v>1378.241132967531</v>
      </c>
      <c r="AV764" s="47">
        <f t="shared" si="1345"/>
        <v>0.55078664079513029</v>
      </c>
      <c r="AW764" s="47">
        <f t="shared" si="1346"/>
        <v>1.786402172294588</v>
      </c>
      <c r="AX764" s="86">
        <f t="shared" si="1347"/>
        <v>12.689772233956505</v>
      </c>
      <c r="AY764" s="86">
        <f t="shared" si="1348"/>
        <v>0</v>
      </c>
      <c r="AZ764" s="10">
        <f t="shared" si="1405"/>
        <v>0</v>
      </c>
      <c r="BA764" s="44">
        <f t="shared" si="1349"/>
        <v>0</v>
      </c>
      <c r="BB764" s="9">
        <f t="shared" si="1350"/>
        <v>0</v>
      </c>
      <c r="BC764" s="45">
        <f t="shared" si="1439"/>
        <v>0</v>
      </c>
      <c r="BD764" s="9">
        <f t="shared" si="1351"/>
        <v>0</v>
      </c>
      <c r="BE764" s="45">
        <f t="shared" si="1435"/>
        <v>0</v>
      </c>
      <c r="BF764" s="9">
        <f t="shared" si="1352"/>
        <v>0</v>
      </c>
      <c r="BG764" s="45">
        <f t="shared" si="1436"/>
        <v>0</v>
      </c>
      <c r="BH764" s="58"/>
      <c r="BI764" s="58"/>
      <c r="BJ764" s="58">
        <f t="shared" si="1406"/>
        <v>0</v>
      </c>
      <c r="BK764" s="97"/>
      <c r="BL764" s="44"/>
      <c r="BM764" s="82">
        <f t="shared" si="1407"/>
        <v>75.900000000000006</v>
      </c>
      <c r="BN764" s="86">
        <f t="shared" si="1408"/>
        <v>75900</v>
      </c>
      <c r="BO764" s="86">
        <f t="shared" si="1409"/>
        <v>100</v>
      </c>
      <c r="BP764" s="84">
        <f t="shared" si="1353"/>
        <v>4</v>
      </c>
      <c r="BQ764" s="84">
        <f t="shared" si="1354"/>
        <v>4.13</v>
      </c>
      <c r="BR764" s="84">
        <f t="shared" si="1355"/>
        <v>0.02</v>
      </c>
      <c r="BS764" s="84">
        <f t="shared" si="1410"/>
        <v>3.1727943074937572E-2</v>
      </c>
      <c r="BT764" s="84">
        <f t="shared" si="1411"/>
        <v>1096.8145731842912</v>
      </c>
      <c r="BU764" s="84">
        <f t="shared" si="1412"/>
        <v>0</v>
      </c>
      <c r="BV764" s="83">
        <f t="shared" si="1413"/>
        <v>2220.5905811443849</v>
      </c>
      <c r="BW764" s="81">
        <f t="shared" si="1437"/>
        <v>2220.5905811443849</v>
      </c>
      <c r="BX764" s="83">
        <f t="shared" si="1356"/>
        <v>0</v>
      </c>
      <c r="BY764" s="141">
        <f t="shared" si="1357"/>
        <v>0</v>
      </c>
      <c r="BZ764" s="83">
        <f t="shared" si="1358"/>
        <v>4.13</v>
      </c>
      <c r="CA764" s="83">
        <f t="shared" si="1359"/>
        <v>0</v>
      </c>
      <c r="CB764" s="83">
        <f t="shared" si="1414"/>
        <v>3.009070489790802</v>
      </c>
      <c r="CC764" s="83">
        <f t="shared" si="1360"/>
        <v>3.009070489790802</v>
      </c>
      <c r="CD764" s="143">
        <f t="shared" si="1361"/>
        <v>0.02</v>
      </c>
      <c r="CE764" s="83">
        <f t="shared" si="1415"/>
        <v>1.7520523213570113E-2</v>
      </c>
      <c r="CF764" s="84">
        <f t="shared" si="1416"/>
        <v>1060.6360314399867</v>
      </c>
      <c r="CG764" s="83">
        <f t="shared" si="1362"/>
        <v>0</v>
      </c>
      <c r="CH764" s="83">
        <f t="shared" si="1417"/>
        <v>2.9638849627919637</v>
      </c>
      <c r="CI764" s="83">
        <f t="shared" si="1363"/>
        <v>2.9638849627919637</v>
      </c>
      <c r="CJ764" s="143">
        <f t="shared" si="1364"/>
        <v>0.02</v>
      </c>
      <c r="CK764" s="83">
        <f t="shared" si="1418"/>
        <v>1.671291079975884E-2</v>
      </c>
      <c r="CL764" s="84">
        <f t="shared" si="1419"/>
        <v>996.50797730482805</v>
      </c>
      <c r="CM764" s="83">
        <f t="shared" si="1365"/>
        <v>0</v>
      </c>
      <c r="CN764" s="83">
        <f t="shared" si="1420"/>
        <v>2.8960853446274455</v>
      </c>
      <c r="CO764" s="83">
        <f t="shared" si="1366"/>
        <v>2.8960853446274455</v>
      </c>
      <c r="CP764" s="143">
        <f t="shared" si="1367"/>
        <v>0.02</v>
      </c>
      <c r="CQ764" s="83">
        <f t="shared" si="1421"/>
        <v>1.6872564504284138E-2</v>
      </c>
      <c r="CR764" s="84">
        <f t="shared" si="1422"/>
        <v>986.76721094868856</v>
      </c>
      <c r="CS764" s="83">
        <f t="shared" si="1368"/>
        <v>0</v>
      </c>
      <c r="CT764" s="83">
        <f t="shared" si="1423"/>
        <v>2.8871563052389337</v>
      </c>
      <c r="CU764" s="83">
        <f t="shared" si="1369"/>
        <v>2.8871563052389337</v>
      </c>
      <c r="CV764" s="143">
        <f t="shared" si="1370"/>
        <v>0.02</v>
      </c>
      <c r="CW764" s="83">
        <f t="shared" si="1424"/>
        <v>1.6900526987184201E-2</v>
      </c>
      <c r="CX764" s="84">
        <f t="shared" si="1425"/>
        <v>985.95922500328606</v>
      </c>
      <c r="CY764" s="83">
        <f t="shared" si="1371"/>
        <v>0</v>
      </c>
      <c r="CZ764" s="83">
        <f t="shared" si="1426"/>
        <v>2.8864318406634073</v>
      </c>
      <c r="DA764" s="83">
        <f t="shared" si="1372"/>
        <v>2.8864318406634073</v>
      </c>
      <c r="DB764" s="143">
        <f t="shared" si="1373"/>
        <v>0.02</v>
      </c>
      <c r="DC764" s="83">
        <f t="shared" si="1427"/>
        <v>1.6901446767326134E-2</v>
      </c>
      <c r="DD764" s="84">
        <f t="shared" si="1428"/>
        <v>985.93313331926015</v>
      </c>
      <c r="DE764" s="86">
        <f t="shared" si="1374"/>
        <v>3997.0630460598923</v>
      </c>
      <c r="DF764" s="86">
        <f t="shared" si="1375"/>
        <v>1598.825218423957</v>
      </c>
      <c r="DG764" s="86">
        <f t="shared" si="1376"/>
        <v>999.26576151497306</v>
      </c>
      <c r="DH764" s="86">
        <f t="shared" si="1377"/>
        <v>0.1164002452723526</v>
      </c>
      <c r="DI764" s="86">
        <f t="shared" si="1378"/>
        <v>0.13538779847596577</v>
      </c>
      <c r="DJ764" s="86">
        <f t="shared" si="1379"/>
        <v>2.7436782032182299</v>
      </c>
      <c r="DK764" s="86">
        <f t="shared" si="1380"/>
        <v>-832.06742379194179</v>
      </c>
      <c r="DL764" s="86">
        <f t="shared" si="1438"/>
        <v>-832.06742379194179</v>
      </c>
      <c r="DM764" s="86">
        <f t="shared" si="1381"/>
        <v>-832.06742379194179</v>
      </c>
      <c r="DN764" s="85">
        <f t="shared" si="1382"/>
        <v>0</v>
      </c>
      <c r="DO764" s="85">
        <f t="shared" si="1429"/>
        <v>0</v>
      </c>
      <c r="DP764" s="85">
        <f t="shared" si="1383"/>
        <v>0</v>
      </c>
      <c r="DQ764" s="85">
        <f t="shared" si="1430"/>
        <v>0</v>
      </c>
      <c r="DR764" s="85">
        <f t="shared" si="1384"/>
        <v>0</v>
      </c>
      <c r="DS764" s="85">
        <f t="shared" si="1431"/>
        <v>0</v>
      </c>
      <c r="DT764" s="81"/>
      <c r="DU764" s="81"/>
      <c r="DV764" s="81">
        <f t="shared" si="1432"/>
        <v>0</v>
      </c>
      <c r="DW764" s="100"/>
    </row>
    <row r="765" spans="1:127" x14ac:dyDescent="0.2">
      <c r="A765" s="59">
        <f t="shared" si="1385"/>
        <v>101.33333333333252</v>
      </c>
      <c r="B765" s="44">
        <f t="shared" si="1386"/>
        <v>101333.33333333251</v>
      </c>
      <c r="C765" s="52">
        <f t="shared" si="1320"/>
        <v>133.33333333333334</v>
      </c>
      <c r="D765" s="50">
        <f t="shared" si="1321"/>
        <v>4</v>
      </c>
      <c r="E765" s="44">
        <f t="shared" si="1322"/>
        <v>4.13</v>
      </c>
      <c r="F765" s="47">
        <f t="shared" si="1323"/>
        <v>0.02</v>
      </c>
      <c r="G765" s="52">
        <f t="shared" si="1387"/>
        <v>2.3822225095622065E-2</v>
      </c>
      <c r="H765" s="57">
        <f t="shared" si="1388"/>
        <v>871.30962638060385</v>
      </c>
      <c r="I765" s="52">
        <f t="shared" si="1389"/>
        <v>0</v>
      </c>
      <c r="J765" s="54">
        <f t="shared" si="1390"/>
        <v>3067.0744732611802</v>
      </c>
      <c r="K765" s="46">
        <f t="shared" si="1433"/>
        <v>3067.0744732611802</v>
      </c>
      <c r="L765" s="80">
        <f t="shared" si="1324"/>
        <v>0</v>
      </c>
      <c r="M765" s="142">
        <f t="shared" si="1325"/>
        <v>0</v>
      </c>
      <c r="N765" s="60">
        <f t="shared" si="1326"/>
        <v>4.13</v>
      </c>
      <c r="O765" s="53">
        <f t="shared" si="1327"/>
        <v>0</v>
      </c>
      <c r="P765" s="58">
        <f t="shared" si="1391"/>
        <v>2.8658586901156871</v>
      </c>
      <c r="Q765" s="49">
        <f t="shared" si="1328"/>
        <v>2.8658586901156871</v>
      </c>
      <c r="R765" s="143">
        <f t="shared" si="1329"/>
        <v>0.02</v>
      </c>
      <c r="S765" s="51">
        <f t="shared" si="1392"/>
        <v>1.8382035596553704E-2</v>
      </c>
      <c r="T765" s="57">
        <f t="shared" si="1393"/>
        <v>902.26188033770677</v>
      </c>
      <c r="U765" s="53">
        <f t="shared" si="1330"/>
        <v>0</v>
      </c>
      <c r="V765" s="58">
        <f t="shared" si="1394"/>
        <v>2.8811448239152893</v>
      </c>
      <c r="W765" s="49">
        <f t="shared" si="1331"/>
        <v>2.8811448239152893</v>
      </c>
      <c r="X765" s="143">
        <f t="shared" si="1332"/>
        <v>0.02</v>
      </c>
      <c r="Y765" s="51">
        <f t="shared" si="1395"/>
        <v>1.778721381529795E-2</v>
      </c>
      <c r="Z765" s="57">
        <f t="shared" si="1396"/>
        <v>881.76173109156809</v>
      </c>
      <c r="AA765" s="53">
        <f t="shared" si="1333"/>
        <v>0</v>
      </c>
      <c r="AB765" s="58">
        <f t="shared" si="1397"/>
        <v>2.8706087834130583</v>
      </c>
      <c r="AC765" s="49">
        <f t="shared" si="1334"/>
        <v>2.8706087834130583</v>
      </c>
      <c r="AD765" s="143">
        <f t="shared" si="1335"/>
        <v>0.02</v>
      </c>
      <c r="AE765" s="49">
        <f t="shared" si="1434"/>
        <v>1.7734523966448951E-2</v>
      </c>
      <c r="AF765" s="57">
        <f t="shared" si="1398"/>
        <v>878.59071674357017</v>
      </c>
      <c r="AG765" s="53">
        <f t="shared" si="1336"/>
        <v>0</v>
      </c>
      <c r="AH765" s="58">
        <f t="shared" si="1399"/>
        <v>2.8691232487865035</v>
      </c>
      <c r="AI765" s="49">
        <f t="shared" si="1337"/>
        <v>2.8691232487865035</v>
      </c>
      <c r="AJ765" s="143">
        <f t="shared" si="1338"/>
        <v>0.02</v>
      </c>
      <c r="AK765" s="51">
        <f t="shared" si="1400"/>
        <v>1.7735082291310354E-2</v>
      </c>
      <c r="AL765" s="57">
        <f t="shared" si="1401"/>
        <v>878.29684205475758</v>
      </c>
      <c r="AM765" s="53">
        <f t="shared" si="1339"/>
        <v>0</v>
      </c>
      <c r="AN765" s="58">
        <f t="shared" si="1402"/>
        <v>2.8689875349626215</v>
      </c>
      <c r="AO765" s="49">
        <f t="shared" si="1340"/>
        <v>2.8689875349626215</v>
      </c>
      <c r="AP765" s="143">
        <f t="shared" si="1341"/>
        <v>0.02</v>
      </c>
      <c r="AQ765" s="51">
        <f t="shared" si="1403"/>
        <v>1.773537794104255E-2</v>
      </c>
      <c r="AR765" s="57">
        <f t="shared" si="1404"/>
        <v>878.27230805053591</v>
      </c>
      <c r="AS765" s="44">
        <f t="shared" si="1342"/>
        <v>5520.7340518701239</v>
      </c>
      <c r="AT765" s="44">
        <f t="shared" si="1343"/>
        <v>2208.2936207480498</v>
      </c>
      <c r="AU765" s="44">
        <f t="shared" si="1344"/>
        <v>1380.183512967531</v>
      </c>
      <c r="AV765" s="47">
        <f t="shared" si="1345"/>
        <v>0.54846726171523152</v>
      </c>
      <c r="AW765" s="47">
        <f t="shared" si="1346"/>
        <v>1.772287398953468</v>
      </c>
      <c r="AX765" s="86">
        <f t="shared" si="1347"/>
        <v>12.529282512733396</v>
      </c>
      <c r="AY765" s="86">
        <f t="shared" si="1348"/>
        <v>0</v>
      </c>
      <c r="AZ765" s="10">
        <f t="shared" si="1405"/>
        <v>0</v>
      </c>
      <c r="BA765" s="44">
        <f t="shared" si="1349"/>
        <v>0</v>
      </c>
      <c r="BB765" s="9">
        <f t="shared" si="1350"/>
        <v>0</v>
      </c>
      <c r="BC765" s="45">
        <f t="shared" si="1439"/>
        <v>0</v>
      </c>
      <c r="BD765" s="9">
        <f t="shared" si="1351"/>
        <v>0</v>
      </c>
      <c r="BE765" s="45">
        <f t="shared" si="1435"/>
        <v>0</v>
      </c>
      <c r="BF765" s="9">
        <f t="shared" si="1352"/>
        <v>0</v>
      </c>
      <c r="BG765" s="45">
        <f t="shared" si="1436"/>
        <v>0</v>
      </c>
      <c r="BH765" s="58"/>
      <c r="BI765" s="58"/>
      <c r="BJ765" s="58">
        <f t="shared" si="1406"/>
        <v>0</v>
      </c>
      <c r="BK765" s="97"/>
      <c r="BL765" s="44"/>
      <c r="BM765" s="82">
        <f t="shared" si="1407"/>
        <v>76</v>
      </c>
      <c r="BN765" s="86">
        <f t="shared" si="1408"/>
        <v>76000</v>
      </c>
      <c r="BO765" s="86">
        <f t="shared" si="1409"/>
        <v>100</v>
      </c>
      <c r="BP765" s="84">
        <f t="shared" si="1353"/>
        <v>4</v>
      </c>
      <c r="BQ765" s="84">
        <f t="shared" si="1354"/>
        <v>4.13</v>
      </c>
      <c r="BR765" s="84">
        <f t="shared" si="1355"/>
        <v>0.02</v>
      </c>
      <c r="BS765" s="84">
        <f t="shared" si="1410"/>
        <v>3.172594307493757E-2</v>
      </c>
      <c r="BT765" s="84">
        <f t="shared" si="1411"/>
        <v>1097.5827800384061</v>
      </c>
      <c r="BU765" s="84">
        <f t="shared" si="1412"/>
        <v>0</v>
      </c>
      <c r="BV765" s="83">
        <f t="shared" si="1413"/>
        <v>2223.8278811443847</v>
      </c>
      <c r="BW765" s="81">
        <f t="shared" si="1437"/>
        <v>2223.8278811443847</v>
      </c>
      <c r="BX765" s="83">
        <f t="shared" si="1356"/>
        <v>0</v>
      </c>
      <c r="BY765" s="141">
        <f t="shared" si="1357"/>
        <v>0</v>
      </c>
      <c r="BZ765" s="83">
        <f t="shared" si="1358"/>
        <v>4.13</v>
      </c>
      <c r="CA765" s="83">
        <f t="shared" si="1359"/>
        <v>0</v>
      </c>
      <c r="CB765" s="83">
        <f t="shared" si="1414"/>
        <v>3.0102839607690859</v>
      </c>
      <c r="CC765" s="83">
        <f t="shared" si="1360"/>
        <v>3.0102839607690859</v>
      </c>
      <c r="CD765" s="143">
        <f t="shared" si="1361"/>
        <v>0.02</v>
      </c>
      <c r="CE765" s="83">
        <f t="shared" si="1415"/>
        <v>1.7518523213570114E-2</v>
      </c>
      <c r="CF765" s="84">
        <f t="shared" si="1416"/>
        <v>1061.2182551955621</v>
      </c>
      <c r="CG765" s="83">
        <f t="shared" si="1362"/>
        <v>0</v>
      </c>
      <c r="CH765" s="83">
        <f t="shared" si="1417"/>
        <v>2.9647746084300373</v>
      </c>
      <c r="CI765" s="83">
        <f t="shared" si="1363"/>
        <v>2.9647746084300373</v>
      </c>
      <c r="CJ765" s="143">
        <f t="shared" si="1364"/>
        <v>0.02</v>
      </c>
      <c r="CK765" s="83">
        <f t="shared" si="1418"/>
        <v>1.6710910799758841E-2</v>
      </c>
      <c r="CL765" s="84">
        <f t="shared" si="1419"/>
        <v>997.07182883785174</v>
      </c>
      <c r="CM765" s="83">
        <f t="shared" si="1365"/>
        <v>0</v>
      </c>
      <c r="CN765" s="83">
        <f t="shared" si="1420"/>
        <v>2.8968204890339613</v>
      </c>
      <c r="CO765" s="83">
        <f t="shared" si="1366"/>
        <v>2.8968204890339613</v>
      </c>
      <c r="CP765" s="143">
        <f t="shared" si="1367"/>
        <v>0.02</v>
      </c>
      <c r="CQ765" s="83">
        <f t="shared" si="1421"/>
        <v>1.687056450428414E-2</v>
      </c>
      <c r="CR765" s="84">
        <f t="shared" si="1422"/>
        <v>987.34977542785987</v>
      </c>
      <c r="CS765" s="83">
        <f t="shared" si="1368"/>
        <v>0</v>
      </c>
      <c r="CT765" s="83">
        <f t="shared" si="1423"/>
        <v>2.8878882279812235</v>
      </c>
      <c r="CU765" s="83">
        <f t="shared" si="1369"/>
        <v>2.8878882279812235</v>
      </c>
      <c r="CV765" s="143">
        <f t="shared" si="1370"/>
        <v>0.02</v>
      </c>
      <c r="CW765" s="83">
        <f t="shared" si="1424"/>
        <v>1.6898526987184203E-2</v>
      </c>
      <c r="CX765" s="84">
        <f t="shared" si="1425"/>
        <v>986.54455967867295</v>
      </c>
      <c r="CY765" s="83">
        <f t="shared" si="1371"/>
        <v>0</v>
      </c>
      <c r="CZ765" s="83">
        <f t="shared" si="1426"/>
        <v>2.8871645277645457</v>
      </c>
      <c r="DA765" s="83">
        <f t="shared" si="1372"/>
        <v>2.8871645277645457</v>
      </c>
      <c r="DB765" s="143">
        <f t="shared" si="1373"/>
        <v>0.02</v>
      </c>
      <c r="DC765" s="83">
        <f t="shared" si="1427"/>
        <v>1.6899446767326135E-2</v>
      </c>
      <c r="DD765" s="84">
        <f t="shared" si="1428"/>
        <v>986.51864677324977</v>
      </c>
      <c r="DE765" s="86">
        <f t="shared" si="1374"/>
        <v>4002.8901860598926</v>
      </c>
      <c r="DF765" s="86">
        <f t="shared" si="1375"/>
        <v>1601.1560744239569</v>
      </c>
      <c r="DG765" s="86">
        <f t="shared" si="1376"/>
        <v>1000.7225465149731</v>
      </c>
      <c r="DH765" s="86">
        <f t="shared" si="1377"/>
        <v>0.11614584929993424</v>
      </c>
      <c r="DI765" s="86">
        <f t="shared" si="1378"/>
        <v>0.13484478347301618</v>
      </c>
      <c r="DJ765" s="86">
        <f t="shared" si="1379"/>
        <v>2.7230415564941968</v>
      </c>
      <c r="DK765" s="86">
        <f t="shared" si="1380"/>
        <v>-834.23728322230602</v>
      </c>
      <c r="DL765" s="86">
        <f t="shared" si="1438"/>
        <v>-834.23728322230602</v>
      </c>
      <c r="DM765" s="86">
        <f t="shared" si="1381"/>
        <v>-834.23728322230602</v>
      </c>
      <c r="DN765" s="85">
        <f t="shared" si="1382"/>
        <v>0</v>
      </c>
      <c r="DO765" s="85">
        <f t="shared" si="1429"/>
        <v>0</v>
      </c>
      <c r="DP765" s="85">
        <f t="shared" si="1383"/>
        <v>0</v>
      </c>
      <c r="DQ765" s="85">
        <f t="shared" si="1430"/>
        <v>0</v>
      </c>
      <c r="DR765" s="85">
        <f t="shared" si="1384"/>
        <v>0</v>
      </c>
      <c r="DS765" s="85">
        <f t="shared" si="1431"/>
        <v>0</v>
      </c>
      <c r="DT765" s="81"/>
      <c r="DU765" s="81"/>
      <c r="DV765" s="81">
        <f t="shared" si="1432"/>
        <v>0</v>
      </c>
      <c r="DW765" s="100"/>
    </row>
    <row r="766" spans="1:127" x14ac:dyDescent="0.2">
      <c r="A766" s="59">
        <f t="shared" si="1385"/>
        <v>101.46666666666584</v>
      </c>
      <c r="B766" s="44">
        <f t="shared" si="1386"/>
        <v>101466.66666666584</v>
      </c>
      <c r="C766" s="52">
        <f t="shared" si="1320"/>
        <v>133.33333333333334</v>
      </c>
      <c r="D766" s="50">
        <f t="shared" si="1321"/>
        <v>4</v>
      </c>
      <c r="E766" s="44">
        <f t="shared" si="1322"/>
        <v>4.13</v>
      </c>
      <c r="F766" s="47">
        <f t="shared" si="1323"/>
        <v>0.02</v>
      </c>
      <c r="G766" s="52">
        <f t="shared" si="1387"/>
        <v>2.3819558428955397E-2</v>
      </c>
      <c r="H766" s="57">
        <f t="shared" si="1388"/>
        <v>872.07866243426929</v>
      </c>
      <c r="I766" s="52">
        <f t="shared" si="1389"/>
        <v>0</v>
      </c>
      <c r="J766" s="54">
        <f t="shared" si="1390"/>
        <v>3071.3908732611803</v>
      </c>
      <c r="K766" s="46">
        <f t="shared" si="1433"/>
        <v>3071.3908732611803</v>
      </c>
      <c r="L766" s="80">
        <f t="shared" si="1324"/>
        <v>0</v>
      </c>
      <c r="M766" s="142">
        <f t="shared" si="1325"/>
        <v>0</v>
      </c>
      <c r="N766" s="60">
        <f t="shared" si="1326"/>
        <v>4.13</v>
      </c>
      <c r="O766" s="53">
        <f t="shared" si="1327"/>
        <v>0</v>
      </c>
      <c r="P766" s="58">
        <f t="shared" si="1391"/>
        <v>2.8664848673778449</v>
      </c>
      <c r="Q766" s="49">
        <f t="shared" si="1328"/>
        <v>2.8664848673778449</v>
      </c>
      <c r="R766" s="143">
        <f t="shared" si="1329"/>
        <v>0.02</v>
      </c>
      <c r="S766" s="51">
        <f t="shared" si="1392"/>
        <v>1.8379368929887036E-2</v>
      </c>
      <c r="T766" s="57">
        <f t="shared" si="1393"/>
        <v>903.11703775011347</v>
      </c>
      <c r="U766" s="53">
        <f t="shared" si="1330"/>
        <v>0</v>
      </c>
      <c r="V766" s="58">
        <f t="shared" si="1394"/>
        <v>2.8819065249734859</v>
      </c>
      <c r="W766" s="49">
        <f t="shared" si="1331"/>
        <v>2.8819065249734859</v>
      </c>
      <c r="X766" s="143">
        <f t="shared" si="1332"/>
        <v>0.02</v>
      </c>
      <c r="Y766" s="51">
        <f t="shared" si="1395"/>
        <v>1.7784547148631282E-2</v>
      </c>
      <c r="Z766" s="57">
        <f t="shared" si="1396"/>
        <v>882.58482429786727</v>
      </c>
      <c r="AA766" s="53">
        <f t="shared" si="1333"/>
        <v>0</v>
      </c>
      <c r="AB766" s="58">
        <f t="shared" si="1397"/>
        <v>2.8712903892502304</v>
      </c>
      <c r="AC766" s="49">
        <f t="shared" si="1334"/>
        <v>2.8712903892502304</v>
      </c>
      <c r="AD766" s="143">
        <f t="shared" si="1335"/>
        <v>0.02</v>
      </c>
      <c r="AE766" s="49">
        <f t="shared" si="1434"/>
        <v>1.7731857299782283E-2</v>
      </c>
      <c r="AF766" s="57">
        <f t="shared" si="1398"/>
        <v>879.4143836366037</v>
      </c>
      <c r="AG766" s="53">
        <f t="shared" si="1336"/>
        <v>0</v>
      </c>
      <c r="AH766" s="58">
        <f t="shared" si="1399"/>
        <v>2.8697954810220541</v>
      </c>
      <c r="AI766" s="49">
        <f t="shared" si="1337"/>
        <v>2.8697954810220541</v>
      </c>
      <c r="AJ766" s="143">
        <f t="shared" si="1338"/>
        <v>0.02</v>
      </c>
      <c r="AK766" s="51">
        <f t="shared" si="1400"/>
        <v>1.7732415624643685E-2</v>
      </c>
      <c r="AL766" s="57">
        <f t="shared" si="1401"/>
        <v>879.12096136091282</v>
      </c>
      <c r="AM766" s="53">
        <f t="shared" si="1339"/>
        <v>0</v>
      </c>
      <c r="AN766" s="58">
        <f t="shared" si="1402"/>
        <v>2.8696590829797097</v>
      </c>
      <c r="AO766" s="49">
        <f t="shared" si="1340"/>
        <v>2.8696590829797097</v>
      </c>
      <c r="AP766" s="143">
        <f t="shared" si="1341"/>
        <v>0.02</v>
      </c>
      <c r="AQ766" s="51">
        <f t="shared" si="1403"/>
        <v>1.7732711274375881E-2</v>
      </c>
      <c r="AR766" s="57">
        <f t="shared" si="1404"/>
        <v>879.09648008063812</v>
      </c>
      <c r="AS766" s="44">
        <f t="shared" si="1342"/>
        <v>5528.5035718701247</v>
      </c>
      <c r="AT766" s="44">
        <f t="shared" si="1343"/>
        <v>2211.4014287480495</v>
      </c>
      <c r="AU766" s="44">
        <f t="shared" si="1344"/>
        <v>1382.1258929675312</v>
      </c>
      <c r="AV766" s="47">
        <f t="shared" si="1345"/>
        <v>0.54616183055733769</v>
      </c>
      <c r="AW766" s="47">
        <f t="shared" si="1346"/>
        <v>1.7583094519094544</v>
      </c>
      <c r="AX766" s="86">
        <f t="shared" si="1347"/>
        <v>12.371108165555398</v>
      </c>
      <c r="AY766" s="86">
        <f t="shared" si="1348"/>
        <v>0</v>
      </c>
      <c r="AZ766" s="10">
        <f t="shared" si="1405"/>
        <v>0</v>
      </c>
      <c r="BA766" s="44">
        <f t="shared" si="1349"/>
        <v>0</v>
      </c>
      <c r="BB766" s="9">
        <f t="shared" si="1350"/>
        <v>0</v>
      </c>
      <c r="BC766" s="45">
        <f t="shared" si="1439"/>
        <v>0</v>
      </c>
      <c r="BD766" s="9">
        <f t="shared" si="1351"/>
        <v>0</v>
      </c>
      <c r="BE766" s="45">
        <f t="shared" si="1435"/>
        <v>0</v>
      </c>
      <c r="BF766" s="9">
        <f t="shared" si="1352"/>
        <v>0</v>
      </c>
      <c r="BG766" s="45">
        <f t="shared" si="1436"/>
        <v>0</v>
      </c>
      <c r="BH766" s="58"/>
      <c r="BI766" s="58"/>
      <c r="BJ766" s="58">
        <f t="shared" si="1406"/>
        <v>0</v>
      </c>
      <c r="BK766" s="97"/>
      <c r="BL766" s="44"/>
      <c r="BM766" s="82">
        <f t="shared" si="1407"/>
        <v>76.100000000000009</v>
      </c>
      <c r="BN766" s="86">
        <f t="shared" si="1408"/>
        <v>76100</v>
      </c>
      <c r="BO766" s="86">
        <f t="shared" si="1409"/>
        <v>100</v>
      </c>
      <c r="BP766" s="84">
        <f t="shared" si="1353"/>
        <v>4</v>
      </c>
      <c r="BQ766" s="84">
        <f t="shared" si="1354"/>
        <v>4.13</v>
      </c>
      <c r="BR766" s="84">
        <f t="shared" si="1355"/>
        <v>0.02</v>
      </c>
      <c r="BS766" s="84">
        <f t="shared" si="1410"/>
        <v>3.1723943074937568E-2</v>
      </c>
      <c r="BT766" s="84">
        <f t="shared" si="1411"/>
        <v>1098.3509384663707</v>
      </c>
      <c r="BU766" s="84">
        <f t="shared" si="1412"/>
        <v>0</v>
      </c>
      <c r="BV766" s="83">
        <f t="shared" si="1413"/>
        <v>2227.065181144385</v>
      </c>
      <c r="BW766" s="81">
        <f t="shared" si="1437"/>
        <v>2227.065181144385</v>
      </c>
      <c r="BX766" s="83">
        <f t="shared" si="1356"/>
        <v>0</v>
      </c>
      <c r="BY766" s="141">
        <f t="shared" si="1357"/>
        <v>0</v>
      </c>
      <c r="BZ766" s="83">
        <f t="shared" si="1358"/>
        <v>4.13</v>
      </c>
      <c r="CA766" s="83">
        <f t="shared" si="1359"/>
        <v>0</v>
      </c>
      <c r="CB766" s="83">
        <f t="shared" si="1414"/>
        <v>3.011499527753152</v>
      </c>
      <c r="CC766" s="83">
        <f t="shared" si="1360"/>
        <v>3.011499527753152</v>
      </c>
      <c r="CD766" s="143">
        <f t="shared" si="1361"/>
        <v>0.02</v>
      </c>
      <c r="CE766" s="83">
        <f t="shared" si="1415"/>
        <v>1.7516523213570116E-2</v>
      </c>
      <c r="CF766" s="84">
        <f t="shared" si="1416"/>
        <v>1061.8001778128919</v>
      </c>
      <c r="CG766" s="83">
        <f t="shared" si="1362"/>
        <v>0</v>
      </c>
      <c r="CH766" s="83">
        <f t="shared" si="1417"/>
        <v>2.9656651065415964</v>
      </c>
      <c r="CI766" s="83">
        <f t="shared" si="1363"/>
        <v>2.9656651065415964</v>
      </c>
      <c r="CJ766" s="143">
        <f t="shared" si="1364"/>
        <v>0.02</v>
      </c>
      <c r="CK766" s="83">
        <f t="shared" si="1418"/>
        <v>1.6708910799758843E-2</v>
      </c>
      <c r="CL766" s="84">
        <f t="shared" si="1419"/>
        <v>997.63544371610408</v>
      </c>
      <c r="CM766" s="83">
        <f t="shared" si="1365"/>
        <v>0</v>
      </c>
      <c r="CN766" s="83">
        <f t="shared" si="1420"/>
        <v>2.8975565274817323</v>
      </c>
      <c r="CO766" s="83">
        <f t="shared" si="1366"/>
        <v>2.8975565274817323</v>
      </c>
      <c r="CP766" s="143">
        <f t="shared" si="1367"/>
        <v>0.02</v>
      </c>
      <c r="CQ766" s="83">
        <f t="shared" si="1421"/>
        <v>1.6868564504284141E-2</v>
      </c>
      <c r="CR766" s="84">
        <f t="shared" si="1422"/>
        <v>987.93212302475604</v>
      </c>
      <c r="CS766" s="83">
        <f t="shared" si="1368"/>
        <v>0</v>
      </c>
      <c r="CT766" s="83">
        <f t="shared" si="1423"/>
        <v>2.8886211479860098</v>
      </c>
      <c r="CU766" s="83">
        <f t="shared" si="1369"/>
        <v>2.8886211479860098</v>
      </c>
      <c r="CV766" s="143">
        <f t="shared" si="1370"/>
        <v>0.02</v>
      </c>
      <c r="CW766" s="83">
        <f t="shared" si="1424"/>
        <v>1.6896526987184204E-2</v>
      </c>
      <c r="CX766" s="84">
        <f t="shared" si="1425"/>
        <v>987.12967674876802</v>
      </c>
      <c r="CY766" s="83">
        <f t="shared" si="1371"/>
        <v>0</v>
      </c>
      <c r="CZ766" s="83">
        <f t="shared" si="1426"/>
        <v>2.8878982238257218</v>
      </c>
      <c r="DA766" s="83">
        <f t="shared" si="1372"/>
        <v>2.8878982238257218</v>
      </c>
      <c r="DB766" s="143">
        <f t="shared" si="1373"/>
        <v>0.02</v>
      </c>
      <c r="DC766" s="83">
        <f t="shared" si="1427"/>
        <v>1.6897446767326137E-2</v>
      </c>
      <c r="DD766" s="84">
        <f t="shared" si="1428"/>
        <v>987.10394236706929</v>
      </c>
      <c r="DE766" s="86">
        <f t="shared" si="1374"/>
        <v>4008.7173260598929</v>
      </c>
      <c r="DF766" s="86">
        <f t="shared" si="1375"/>
        <v>1603.4869304239571</v>
      </c>
      <c r="DG766" s="86">
        <f t="shared" si="1376"/>
        <v>1002.1793315149732</v>
      </c>
      <c r="DH766" s="86">
        <f t="shared" si="1377"/>
        <v>0.1158923391704688</v>
      </c>
      <c r="DI766" s="86">
        <f t="shared" si="1378"/>
        <v>0.13430464855165838</v>
      </c>
      <c r="DJ766" s="86">
        <f t="shared" si="1379"/>
        <v>2.7025866723005834</v>
      </c>
      <c r="DK766" s="86">
        <f t="shared" si="1380"/>
        <v>-836.40583127057425</v>
      </c>
      <c r="DL766" s="86">
        <f t="shared" si="1438"/>
        <v>-836.40583127057425</v>
      </c>
      <c r="DM766" s="86">
        <f t="shared" si="1381"/>
        <v>-836.40583127057425</v>
      </c>
      <c r="DN766" s="85">
        <f t="shared" si="1382"/>
        <v>0</v>
      </c>
      <c r="DO766" s="85">
        <f t="shared" si="1429"/>
        <v>0</v>
      </c>
      <c r="DP766" s="85">
        <f t="shared" si="1383"/>
        <v>0</v>
      </c>
      <c r="DQ766" s="85">
        <f t="shared" si="1430"/>
        <v>0</v>
      </c>
      <c r="DR766" s="85">
        <f t="shared" si="1384"/>
        <v>0</v>
      </c>
      <c r="DS766" s="85">
        <f t="shared" si="1431"/>
        <v>0</v>
      </c>
      <c r="DT766" s="81"/>
      <c r="DU766" s="81"/>
      <c r="DV766" s="81">
        <f t="shared" si="1432"/>
        <v>0</v>
      </c>
      <c r="DW766" s="100"/>
    </row>
    <row r="767" spans="1:127" x14ac:dyDescent="0.2">
      <c r="A767" s="59">
        <f t="shared" si="1385"/>
        <v>101.59999999999917</v>
      </c>
      <c r="B767" s="44">
        <f t="shared" si="1386"/>
        <v>101599.99999999917</v>
      </c>
      <c r="C767" s="52">
        <f t="shared" si="1320"/>
        <v>133.33333333333334</v>
      </c>
      <c r="D767" s="50">
        <f t="shared" si="1321"/>
        <v>4</v>
      </c>
      <c r="E767" s="44">
        <f t="shared" si="1322"/>
        <v>4.13</v>
      </c>
      <c r="F767" s="47">
        <f t="shared" si="1323"/>
        <v>0.02</v>
      </c>
      <c r="G767" s="52">
        <f t="shared" si="1387"/>
        <v>2.3816891762288728E-2</v>
      </c>
      <c r="H767" s="57">
        <f t="shared" si="1388"/>
        <v>872.84761239700128</v>
      </c>
      <c r="I767" s="52">
        <f t="shared" si="1389"/>
        <v>0</v>
      </c>
      <c r="J767" s="54">
        <f t="shared" si="1390"/>
        <v>3075.70727326118</v>
      </c>
      <c r="K767" s="46">
        <f t="shared" si="1433"/>
        <v>3075.70727326118</v>
      </c>
      <c r="L767" s="80">
        <f t="shared" si="1324"/>
        <v>0</v>
      </c>
      <c r="M767" s="142">
        <f t="shared" si="1325"/>
        <v>0</v>
      </c>
      <c r="N767" s="60">
        <f t="shared" si="1326"/>
        <v>4.13</v>
      </c>
      <c r="O767" s="53">
        <f t="shared" si="1327"/>
        <v>0</v>
      </c>
      <c r="P767" s="58">
        <f t="shared" si="1391"/>
        <v>2.8671130893920842</v>
      </c>
      <c r="Q767" s="49">
        <f t="shared" si="1328"/>
        <v>2.8671130893920842</v>
      </c>
      <c r="R767" s="143">
        <f t="shared" si="1329"/>
        <v>0.02</v>
      </c>
      <c r="S767" s="51">
        <f t="shared" si="1392"/>
        <v>1.8376702263220367E-2</v>
      </c>
      <c r="T767" s="57">
        <f t="shared" si="1393"/>
        <v>903.97188431640598</v>
      </c>
      <c r="U767" s="53">
        <f t="shared" si="1330"/>
        <v>0</v>
      </c>
      <c r="V767" s="58">
        <f t="shared" si="1394"/>
        <v>2.8826706476843693</v>
      </c>
      <c r="W767" s="49">
        <f t="shared" si="1331"/>
        <v>2.8826706476843693</v>
      </c>
      <c r="X767" s="143">
        <f t="shared" si="1332"/>
        <v>0.02</v>
      </c>
      <c r="Y767" s="51">
        <f t="shared" si="1395"/>
        <v>1.7781880481964614E-2</v>
      </c>
      <c r="Z767" s="57">
        <f t="shared" si="1396"/>
        <v>883.40757658175505</v>
      </c>
      <c r="AA767" s="53">
        <f t="shared" si="1333"/>
        <v>0</v>
      </c>
      <c r="AB767" s="58">
        <f t="shared" si="1397"/>
        <v>2.8719742299557143</v>
      </c>
      <c r="AC767" s="49">
        <f t="shared" si="1334"/>
        <v>2.8719742299557143</v>
      </c>
      <c r="AD767" s="143">
        <f t="shared" si="1335"/>
        <v>0.02</v>
      </c>
      <c r="AE767" s="49">
        <f t="shared" si="1434"/>
        <v>1.7729190633115614E-2</v>
      </c>
      <c r="AF767" s="57">
        <f t="shared" si="1398"/>
        <v>880.23773117088444</v>
      </c>
      <c r="AG767" s="53">
        <f t="shared" si="1336"/>
        <v>0</v>
      </c>
      <c r="AH767" s="58">
        <f t="shared" si="1399"/>
        <v>2.8704699663196331</v>
      </c>
      <c r="AI767" s="49">
        <f t="shared" si="1337"/>
        <v>2.8704699663196331</v>
      </c>
      <c r="AJ767" s="143">
        <f t="shared" si="1338"/>
        <v>0.02</v>
      </c>
      <c r="AK767" s="51">
        <f t="shared" si="1400"/>
        <v>1.7729748957977017E-2</v>
      </c>
      <c r="AL767" s="57">
        <f t="shared" si="1401"/>
        <v>879.94476372632255</v>
      </c>
      <c r="AM767" s="53">
        <f t="shared" si="1339"/>
        <v>0</v>
      </c>
      <c r="AN767" s="58">
        <f t="shared" si="1402"/>
        <v>2.8703328883469612</v>
      </c>
      <c r="AO767" s="49">
        <f t="shared" si="1340"/>
        <v>2.8703328883469612</v>
      </c>
      <c r="AP767" s="143">
        <f t="shared" si="1341"/>
        <v>0.02</v>
      </c>
      <c r="AQ767" s="51">
        <f t="shared" si="1403"/>
        <v>1.7730044607709213E-2</v>
      </c>
      <c r="AR767" s="57">
        <f t="shared" si="1404"/>
        <v>879.9203353390883</v>
      </c>
      <c r="AS767" s="44">
        <f t="shared" si="1342"/>
        <v>5536.2730918701236</v>
      </c>
      <c r="AT767" s="44">
        <f t="shared" si="1343"/>
        <v>2214.5092367480497</v>
      </c>
      <c r="AU767" s="44">
        <f t="shared" si="1344"/>
        <v>1384.0682729675309</v>
      </c>
      <c r="AV767" s="47">
        <f t="shared" si="1345"/>
        <v>0.54387024404652728</v>
      </c>
      <c r="AW767" s="47">
        <f t="shared" si="1346"/>
        <v>1.7444667944956678</v>
      </c>
      <c r="AX767" s="86">
        <f t="shared" si="1347"/>
        <v>12.215212065779978</v>
      </c>
      <c r="AY767" s="86">
        <f t="shared" si="1348"/>
        <v>0</v>
      </c>
      <c r="AZ767" s="10">
        <f t="shared" si="1405"/>
        <v>0</v>
      </c>
      <c r="BA767" s="44">
        <f t="shared" si="1349"/>
        <v>0</v>
      </c>
      <c r="BB767" s="9">
        <f t="shared" si="1350"/>
        <v>0</v>
      </c>
      <c r="BC767" s="45">
        <f t="shared" si="1439"/>
        <v>0</v>
      </c>
      <c r="BD767" s="9">
        <f t="shared" si="1351"/>
        <v>0</v>
      </c>
      <c r="BE767" s="45">
        <f t="shared" si="1435"/>
        <v>0</v>
      </c>
      <c r="BF767" s="9">
        <f t="shared" si="1352"/>
        <v>0</v>
      </c>
      <c r="BG767" s="45">
        <f t="shared" si="1436"/>
        <v>0</v>
      </c>
      <c r="BH767" s="58"/>
      <c r="BI767" s="58"/>
      <c r="BJ767" s="58">
        <f t="shared" si="1406"/>
        <v>0</v>
      </c>
      <c r="BK767" s="97"/>
      <c r="BL767" s="44"/>
      <c r="BM767" s="82">
        <f t="shared" si="1407"/>
        <v>76.2</v>
      </c>
      <c r="BN767" s="86">
        <f t="shared" si="1408"/>
        <v>76200</v>
      </c>
      <c r="BO767" s="86">
        <f t="shared" si="1409"/>
        <v>100</v>
      </c>
      <c r="BP767" s="84">
        <f t="shared" si="1353"/>
        <v>4</v>
      </c>
      <c r="BQ767" s="84">
        <f t="shared" si="1354"/>
        <v>4.13</v>
      </c>
      <c r="BR767" s="84">
        <f t="shared" si="1355"/>
        <v>0.02</v>
      </c>
      <c r="BS767" s="84">
        <f t="shared" si="1410"/>
        <v>3.1721943074937566E-2</v>
      </c>
      <c r="BT767" s="84">
        <f t="shared" si="1411"/>
        <v>1099.1190484681854</v>
      </c>
      <c r="BU767" s="84">
        <f t="shared" si="1412"/>
        <v>0</v>
      </c>
      <c r="BV767" s="83">
        <f t="shared" si="1413"/>
        <v>2230.3024811443847</v>
      </c>
      <c r="BW767" s="81">
        <f t="shared" si="1437"/>
        <v>2230.3024811443847</v>
      </c>
      <c r="BX767" s="83">
        <f t="shared" si="1356"/>
        <v>0</v>
      </c>
      <c r="BY767" s="141">
        <f t="shared" si="1357"/>
        <v>0</v>
      </c>
      <c r="BZ767" s="83">
        <f t="shared" si="1358"/>
        <v>4.13</v>
      </c>
      <c r="CA767" s="83">
        <f t="shared" si="1359"/>
        <v>0</v>
      </c>
      <c r="CB767" s="83">
        <f t="shared" si="1414"/>
        <v>3.0127171907853216</v>
      </c>
      <c r="CC767" s="83">
        <f t="shared" si="1360"/>
        <v>3.0127171907853216</v>
      </c>
      <c r="CD767" s="143">
        <f t="shared" si="1361"/>
        <v>0.02</v>
      </c>
      <c r="CE767" s="83">
        <f t="shared" si="1415"/>
        <v>1.7514523213570117E-2</v>
      </c>
      <c r="CF767" s="84">
        <f t="shared" si="1416"/>
        <v>1062.381799129852</v>
      </c>
      <c r="CG767" s="83">
        <f t="shared" si="1362"/>
        <v>0</v>
      </c>
      <c r="CH767" s="83">
        <f t="shared" si="1417"/>
        <v>2.9665564551874386</v>
      </c>
      <c r="CI767" s="83">
        <f t="shared" si="1363"/>
        <v>2.9665564551874386</v>
      </c>
      <c r="CJ767" s="143">
        <f t="shared" si="1364"/>
        <v>0.02</v>
      </c>
      <c r="CK767" s="83">
        <f t="shared" si="1418"/>
        <v>1.6706910799758844E-2</v>
      </c>
      <c r="CL767" s="84">
        <f t="shared" si="1419"/>
        <v>998.19882191962768</v>
      </c>
      <c r="CM767" s="83">
        <f t="shared" si="1365"/>
        <v>0</v>
      </c>
      <c r="CN767" s="83">
        <f t="shared" si="1420"/>
        <v>2.8982934586252345</v>
      </c>
      <c r="CO767" s="83">
        <f t="shared" si="1366"/>
        <v>2.8982934586252345</v>
      </c>
      <c r="CP767" s="143">
        <f t="shared" si="1367"/>
        <v>0.02</v>
      </c>
      <c r="CQ767" s="83">
        <f t="shared" si="1421"/>
        <v>1.6866564504284143E-2</v>
      </c>
      <c r="CR767" s="84">
        <f t="shared" si="1422"/>
        <v>988.51425366981175</v>
      </c>
      <c r="CS767" s="83">
        <f t="shared" si="1368"/>
        <v>0</v>
      </c>
      <c r="CT767" s="83">
        <f t="shared" si="1423"/>
        <v>2.8893550639431078</v>
      </c>
      <c r="CU767" s="83">
        <f t="shared" si="1369"/>
        <v>2.8893550639431078</v>
      </c>
      <c r="CV767" s="143">
        <f t="shared" si="1370"/>
        <v>0.02</v>
      </c>
      <c r="CW767" s="83">
        <f t="shared" si="1424"/>
        <v>1.6894526987184206E-2</v>
      </c>
      <c r="CX767" s="84">
        <f t="shared" si="1425"/>
        <v>987.7145761219158</v>
      </c>
      <c r="CY767" s="83">
        <f t="shared" si="1371"/>
        <v>0</v>
      </c>
      <c r="CZ767" s="83">
        <f t="shared" si="1426"/>
        <v>2.888632927506436</v>
      </c>
      <c r="DA767" s="83">
        <f t="shared" si="1372"/>
        <v>2.888632927506436</v>
      </c>
      <c r="DB767" s="143">
        <f t="shared" si="1373"/>
        <v>0.02</v>
      </c>
      <c r="DC767" s="83">
        <f t="shared" si="1427"/>
        <v>1.6895446767326138E-2</v>
      </c>
      <c r="DD767" s="84">
        <f t="shared" si="1428"/>
        <v>987.68902000685341</v>
      </c>
      <c r="DE767" s="86">
        <f t="shared" si="1374"/>
        <v>4014.5444660598923</v>
      </c>
      <c r="DF767" s="86">
        <f t="shared" si="1375"/>
        <v>1605.8177864239567</v>
      </c>
      <c r="DG767" s="86">
        <f t="shared" si="1376"/>
        <v>1003.6361165149731</v>
      </c>
      <c r="DH767" s="86">
        <f t="shared" si="1377"/>
        <v>0.11563971095997443</v>
      </c>
      <c r="DI767" s="86">
        <f t="shared" si="1378"/>
        <v>0.13376737537260344</v>
      </c>
      <c r="DJ767" s="86">
        <f t="shared" si="1379"/>
        <v>2.6823117410486597</v>
      </c>
      <c r="DK767" s="86">
        <f t="shared" si="1380"/>
        <v>-838.5730685026565</v>
      </c>
      <c r="DL767" s="86">
        <f t="shared" si="1438"/>
        <v>-838.5730685026565</v>
      </c>
      <c r="DM767" s="86">
        <f t="shared" si="1381"/>
        <v>-838.5730685026565</v>
      </c>
      <c r="DN767" s="85">
        <f t="shared" si="1382"/>
        <v>0</v>
      </c>
      <c r="DO767" s="85">
        <f t="shared" si="1429"/>
        <v>0</v>
      </c>
      <c r="DP767" s="85">
        <f t="shared" si="1383"/>
        <v>0</v>
      </c>
      <c r="DQ767" s="85">
        <f t="shared" si="1430"/>
        <v>0</v>
      </c>
      <c r="DR767" s="85">
        <f t="shared" si="1384"/>
        <v>0</v>
      </c>
      <c r="DS767" s="85">
        <f t="shared" si="1431"/>
        <v>0</v>
      </c>
      <c r="DT767" s="81"/>
      <c r="DU767" s="81"/>
      <c r="DV767" s="81">
        <f t="shared" si="1432"/>
        <v>0</v>
      </c>
      <c r="DW767" s="100"/>
    </row>
    <row r="768" spans="1:127" x14ac:dyDescent="0.2">
      <c r="A768" s="59">
        <f t="shared" si="1385"/>
        <v>101.7333333333325</v>
      </c>
      <c r="B768" s="44">
        <f t="shared" si="1386"/>
        <v>101733.3333333325</v>
      </c>
      <c r="C768" s="52">
        <f t="shared" si="1320"/>
        <v>133.33333333333334</v>
      </c>
      <c r="D768" s="50">
        <f t="shared" si="1321"/>
        <v>4</v>
      </c>
      <c r="E768" s="44">
        <f t="shared" si="1322"/>
        <v>4.13</v>
      </c>
      <c r="F768" s="47">
        <f t="shared" si="1323"/>
        <v>0.02</v>
      </c>
      <c r="G768" s="52">
        <f t="shared" si="1387"/>
        <v>2.381422509562206E-2</v>
      </c>
      <c r="H768" s="57">
        <f t="shared" si="1388"/>
        <v>873.61647626879972</v>
      </c>
      <c r="I768" s="52">
        <f t="shared" si="1389"/>
        <v>0</v>
      </c>
      <c r="J768" s="54">
        <f t="shared" si="1390"/>
        <v>3080.0236732611797</v>
      </c>
      <c r="K768" s="46">
        <f t="shared" si="1433"/>
        <v>3080.0236732611797</v>
      </c>
      <c r="L768" s="80">
        <f t="shared" si="1324"/>
        <v>0</v>
      </c>
      <c r="M768" s="142">
        <f t="shared" si="1325"/>
        <v>0</v>
      </c>
      <c r="N768" s="60">
        <f t="shared" si="1326"/>
        <v>4.13</v>
      </c>
      <c r="O768" s="53">
        <f t="shared" si="1327"/>
        <v>0</v>
      </c>
      <c r="P768" s="58">
        <f t="shared" si="1391"/>
        <v>2.8677433554128</v>
      </c>
      <c r="Q768" s="49">
        <f t="shared" si="1328"/>
        <v>2.8677433554128</v>
      </c>
      <c r="R768" s="143">
        <f t="shared" si="1329"/>
        <v>0.02</v>
      </c>
      <c r="S768" s="51">
        <f t="shared" si="1392"/>
        <v>1.8374035596553699E-2</v>
      </c>
      <c r="T768" s="57">
        <f t="shared" si="1393"/>
        <v>904.82641956292844</v>
      </c>
      <c r="U768" s="53">
        <f t="shared" si="1330"/>
        <v>0</v>
      </c>
      <c r="V768" s="58">
        <f t="shared" si="1394"/>
        <v>2.8834371889166643</v>
      </c>
      <c r="W768" s="49">
        <f t="shared" si="1331"/>
        <v>2.8834371889166643</v>
      </c>
      <c r="X768" s="143">
        <f t="shared" si="1332"/>
        <v>0.02</v>
      </c>
      <c r="Y768" s="51">
        <f t="shared" si="1395"/>
        <v>1.7779213815297946E-2</v>
      </c>
      <c r="Z768" s="57">
        <f t="shared" si="1396"/>
        <v>884.22998743251321</v>
      </c>
      <c r="AA768" s="53">
        <f t="shared" si="1333"/>
        <v>0</v>
      </c>
      <c r="AB768" s="58">
        <f t="shared" si="1397"/>
        <v>2.8726603021779793</v>
      </c>
      <c r="AC768" s="49">
        <f t="shared" si="1334"/>
        <v>2.8726603021779793</v>
      </c>
      <c r="AD768" s="143">
        <f t="shared" si="1335"/>
        <v>0.02</v>
      </c>
      <c r="AE768" s="49">
        <f t="shared" si="1434"/>
        <v>1.7726523966448946E-2</v>
      </c>
      <c r="AF768" s="57">
        <f t="shared" si="1398"/>
        <v>881.06075885754797</v>
      </c>
      <c r="AG768" s="53">
        <f t="shared" si="1336"/>
        <v>0</v>
      </c>
      <c r="AH768" s="58">
        <f t="shared" si="1399"/>
        <v>2.8711467015245589</v>
      </c>
      <c r="AI768" s="49">
        <f t="shared" si="1337"/>
        <v>2.8711467015245589</v>
      </c>
      <c r="AJ768" s="143">
        <f t="shared" si="1338"/>
        <v>0.02</v>
      </c>
      <c r="AK768" s="51">
        <f t="shared" si="1400"/>
        <v>1.7727082291310349E-2</v>
      </c>
      <c r="AL768" s="57">
        <f t="shared" si="1401"/>
        <v>880.76824865307242</v>
      </c>
      <c r="AM768" s="53">
        <f t="shared" si="1339"/>
        <v>0</v>
      </c>
      <c r="AN768" s="58">
        <f t="shared" si="1402"/>
        <v>2.8710089479248997</v>
      </c>
      <c r="AO768" s="49">
        <f t="shared" si="1340"/>
        <v>2.8710089479248997</v>
      </c>
      <c r="AP768" s="143">
        <f t="shared" si="1341"/>
        <v>0.02</v>
      </c>
      <c r="AQ768" s="51">
        <f t="shared" si="1403"/>
        <v>1.7727377941042545E-2</v>
      </c>
      <c r="AR768" s="57">
        <f t="shared" si="1404"/>
        <v>880.74387332644631</v>
      </c>
      <c r="AS768" s="44">
        <f t="shared" si="1342"/>
        <v>5544.0426118701234</v>
      </c>
      <c r="AT768" s="44">
        <f t="shared" si="1343"/>
        <v>2217.617044748049</v>
      </c>
      <c r="AU768" s="44">
        <f t="shared" si="1344"/>
        <v>1386.0106529675309</v>
      </c>
      <c r="AV768" s="47">
        <f t="shared" si="1345"/>
        <v>0.54159239980151908</v>
      </c>
      <c r="AW768" s="47">
        <f t="shared" si="1346"/>
        <v>1.7307579094571806</v>
      </c>
      <c r="AX768" s="86">
        <f t="shared" si="1347"/>
        <v>12.061557737589329</v>
      </c>
      <c r="AY768" s="86">
        <f t="shared" si="1348"/>
        <v>0</v>
      </c>
      <c r="AZ768" s="10">
        <f t="shared" si="1405"/>
        <v>0</v>
      </c>
      <c r="BA768" s="44">
        <f t="shared" si="1349"/>
        <v>0</v>
      </c>
      <c r="BB768" s="9">
        <f t="shared" si="1350"/>
        <v>0</v>
      </c>
      <c r="BC768" s="45">
        <f t="shared" si="1439"/>
        <v>0</v>
      </c>
      <c r="BD768" s="9">
        <f t="shared" si="1351"/>
        <v>0</v>
      </c>
      <c r="BE768" s="45">
        <f t="shared" si="1435"/>
        <v>0</v>
      </c>
      <c r="BF768" s="9">
        <f t="shared" si="1352"/>
        <v>0</v>
      </c>
      <c r="BG768" s="45">
        <f t="shared" si="1436"/>
        <v>0</v>
      </c>
      <c r="BH768" s="58"/>
      <c r="BI768" s="58"/>
      <c r="BJ768" s="58">
        <f t="shared" si="1406"/>
        <v>0</v>
      </c>
      <c r="BK768" s="97"/>
      <c r="BL768" s="44"/>
      <c r="BM768" s="82">
        <f t="shared" si="1407"/>
        <v>76.3</v>
      </c>
      <c r="BN768" s="86">
        <f t="shared" si="1408"/>
        <v>76300</v>
      </c>
      <c r="BO768" s="86">
        <f t="shared" si="1409"/>
        <v>100</v>
      </c>
      <c r="BP768" s="84">
        <f t="shared" si="1353"/>
        <v>4</v>
      </c>
      <c r="BQ768" s="84">
        <f t="shared" si="1354"/>
        <v>4.13</v>
      </c>
      <c r="BR768" s="84">
        <f t="shared" si="1355"/>
        <v>0.02</v>
      </c>
      <c r="BS768" s="84">
        <f t="shared" si="1410"/>
        <v>3.1719943074937564E-2</v>
      </c>
      <c r="BT768" s="84">
        <f t="shared" si="1411"/>
        <v>1099.8871100438498</v>
      </c>
      <c r="BU768" s="84">
        <f t="shared" si="1412"/>
        <v>0</v>
      </c>
      <c r="BV768" s="83">
        <f t="shared" si="1413"/>
        <v>2233.539781144385</v>
      </c>
      <c r="BW768" s="81">
        <f t="shared" si="1437"/>
        <v>2233.539781144385</v>
      </c>
      <c r="BX768" s="83">
        <f t="shared" si="1356"/>
        <v>0</v>
      </c>
      <c r="BY768" s="141">
        <f t="shared" si="1357"/>
        <v>0</v>
      </c>
      <c r="BZ768" s="83">
        <f t="shared" si="1358"/>
        <v>4.13</v>
      </c>
      <c r="CA768" s="83">
        <f t="shared" si="1359"/>
        <v>0</v>
      </c>
      <c r="CB768" s="83">
        <f t="shared" si="1414"/>
        <v>3.0139369499088584</v>
      </c>
      <c r="CC768" s="83">
        <f t="shared" si="1360"/>
        <v>3.0139369499088584</v>
      </c>
      <c r="CD768" s="143">
        <f t="shared" si="1361"/>
        <v>0.02</v>
      </c>
      <c r="CE768" s="83">
        <f t="shared" si="1415"/>
        <v>1.7512523213570119E-2</v>
      </c>
      <c r="CF768" s="84">
        <f t="shared" si="1416"/>
        <v>1062.9631189851355</v>
      </c>
      <c r="CG768" s="83">
        <f t="shared" si="1362"/>
        <v>0</v>
      </c>
      <c r="CH768" s="83">
        <f t="shared" si="1417"/>
        <v>2.9674486524288275</v>
      </c>
      <c r="CI768" s="83">
        <f t="shared" si="1363"/>
        <v>2.9674486524288275</v>
      </c>
      <c r="CJ768" s="143">
        <f t="shared" si="1364"/>
        <v>0.02</v>
      </c>
      <c r="CK768" s="83">
        <f t="shared" si="1418"/>
        <v>1.6704910799758846E-2</v>
      </c>
      <c r="CL768" s="84">
        <f t="shared" si="1419"/>
        <v>998.76196342905507</v>
      </c>
      <c r="CM768" s="83">
        <f t="shared" si="1365"/>
        <v>0</v>
      </c>
      <c r="CN768" s="83">
        <f t="shared" si="1420"/>
        <v>2.8990312811201147</v>
      </c>
      <c r="CO768" s="83">
        <f t="shared" si="1366"/>
        <v>2.8990312811201147</v>
      </c>
      <c r="CP768" s="143">
        <f t="shared" si="1367"/>
        <v>0.02</v>
      </c>
      <c r="CQ768" s="83">
        <f t="shared" si="1421"/>
        <v>1.6864564504284144E-2</v>
      </c>
      <c r="CR768" s="84">
        <f t="shared" si="1422"/>
        <v>989.09616729398579</v>
      </c>
      <c r="CS768" s="83">
        <f t="shared" si="1368"/>
        <v>0</v>
      </c>
      <c r="CT768" s="83">
        <f t="shared" si="1423"/>
        <v>2.8900899745430064</v>
      </c>
      <c r="CU768" s="83">
        <f t="shared" si="1369"/>
        <v>2.8900899745430064</v>
      </c>
      <c r="CV768" s="143">
        <f t="shared" si="1370"/>
        <v>0.02</v>
      </c>
      <c r="CW768" s="83">
        <f t="shared" si="1424"/>
        <v>1.6892526987184207E-2</v>
      </c>
      <c r="CX768" s="84">
        <f t="shared" si="1425"/>
        <v>988.29925770702107</v>
      </c>
      <c r="CY768" s="83">
        <f t="shared" si="1371"/>
        <v>0</v>
      </c>
      <c r="CZ768" s="83">
        <f t="shared" si="1426"/>
        <v>2.8893686374667125</v>
      </c>
      <c r="DA768" s="83">
        <f t="shared" si="1372"/>
        <v>2.8893686374667125</v>
      </c>
      <c r="DB768" s="143">
        <f t="shared" si="1373"/>
        <v>0.02</v>
      </c>
      <c r="DC768" s="83">
        <f t="shared" si="1427"/>
        <v>1.689344676732614E-2</v>
      </c>
      <c r="DD768" s="84">
        <f t="shared" si="1428"/>
        <v>988.27387959930809</v>
      </c>
      <c r="DE768" s="86">
        <f t="shared" si="1374"/>
        <v>4020.3716060598927</v>
      </c>
      <c r="DF768" s="86">
        <f t="shared" si="1375"/>
        <v>1608.148642423957</v>
      </c>
      <c r="DG768" s="86">
        <f t="shared" si="1376"/>
        <v>1005.0929015149732</v>
      </c>
      <c r="DH768" s="86">
        <f t="shared" si="1377"/>
        <v>0.11538796076517392</v>
      </c>
      <c r="DI768" s="86">
        <f t="shared" si="1378"/>
        <v>0.13323294573095409</v>
      </c>
      <c r="DJ768" s="86">
        <f t="shared" si="1379"/>
        <v>2.662214973087182</v>
      </c>
      <c r="DK768" s="86">
        <f t="shared" si="1380"/>
        <v>-840.73899548549878</v>
      </c>
      <c r="DL768" s="86">
        <f t="shared" si="1438"/>
        <v>-840.73899548549878</v>
      </c>
      <c r="DM768" s="86">
        <f t="shared" si="1381"/>
        <v>-840.73899548549878</v>
      </c>
      <c r="DN768" s="85">
        <f t="shared" si="1382"/>
        <v>0</v>
      </c>
      <c r="DO768" s="85">
        <f t="shared" si="1429"/>
        <v>0</v>
      </c>
      <c r="DP768" s="85">
        <f t="shared" si="1383"/>
        <v>0</v>
      </c>
      <c r="DQ768" s="85">
        <f t="shared" si="1430"/>
        <v>0</v>
      </c>
      <c r="DR768" s="85">
        <f t="shared" si="1384"/>
        <v>0</v>
      </c>
      <c r="DS768" s="85">
        <f t="shared" si="1431"/>
        <v>0</v>
      </c>
      <c r="DT768" s="81"/>
      <c r="DU768" s="81"/>
      <c r="DV768" s="81">
        <f t="shared" si="1432"/>
        <v>0</v>
      </c>
      <c r="DW768" s="100"/>
    </row>
    <row r="769" spans="1:127" x14ac:dyDescent="0.2">
      <c r="A769" s="59">
        <f t="shared" si="1385"/>
        <v>101.86666666666584</v>
      </c>
      <c r="B769" s="44">
        <f t="shared" si="1386"/>
        <v>101866.66666666583</v>
      </c>
      <c r="C769" s="52">
        <f t="shared" si="1320"/>
        <v>133.33333333333334</v>
      </c>
      <c r="D769" s="50">
        <f t="shared" si="1321"/>
        <v>4</v>
      </c>
      <c r="E769" s="44">
        <f t="shared" si="1322"/>
        <v>4.13</v>
      </c>
      <c r="F769" s="47">
        <f t="shared" si="1323"/>
        <v>0.02</v>
      </c>
      <c r="G769" s="52">
        <f t="shared" si="1387"/>
        <v>2.3811558428955392E-2</v>
      </c>
      <c r="H769" s="57">
        <f t="shared" si="1388"/>
        <v>874.38525404966458</v>
      </c>
      <c r="I769" s="52">
        <f t="shared" si="1389"/>
        <v>0</v>
      </c>
      <c r="J769" s="54">
        <f t="shared" si="1390"/>
        <v>3084.3400732611799</v>
      </c>
      <c r="K769" s="46">
        <f t="shared" si="1433"/>
        <v>3084.3400732611799</v>
      </c>
      <c r="L769" s="80">
        <f t="shared" si="1324"/>
        <v>0</v>
      </c>
      <c r="M769" s="142">
        <f t="shared" si="1325"/>
        <v>0</v>
      </c>
      <c r="N769" s="60">
        <f t="shared" si="1326"/>
        <v>4.13</v>
      </c>
      <c r="O769" s="53">
        <f t="shared" si="1327"/>
        <v>0</v>
      </c>
      <c r="P769" s="58">
        <f t="shared" si="1391"/>
        <v>2.868375664696968</v>
      </c>
      <c r="Q769" s="49">
        <f t="shared" si="1328"/>
        <v>2.868375664696968</v>
      </c>
      <c r="R769" s="143">
        <f t="shared" si="1329"/>
        <v>0.02</v>
      </c>
      <c r="S769" s="51">
        <f t="shared" si="1392"/>
        <v>1.8371368929887031E-2</v>
      </c>
      <c r="T769" s="57">
        <f t="shared" si="1393"/>
        <v>905.68064301722472</v>
      </c>
      <c r="U769" s="53">
        <f t="shared" si="1330"/>
        <v>0</v>
      </c>
      <c r="V769" s="58">
        <f t="shared" si="1394"/>
        <v>2.8842061455383261</v>
      </c>
      <c r="W769" s="49">
        <f t="shared" si="1331"/>
        <v>2.8842061455383261</v>
      </c>
      <c r="X769" s="143">
        <f t="shared" si="1332"/>
        <v>0.02</v>
      </c>
      <c r="Y769" s="51">
        <f t="shared" si="1395"/>
        <v>1.7776547148631278E-2</v>
      </c>
      <c r="Z769" s="57">
        <f t="shared" si="1396"/>
        <v>885.05205634158222</v>
      </c>
      <c r="AA769" s="53">
        <f t="shared" si="1333"/>
        <v>0</v>
      </c>
      <c r="AB769" s="58">
        <f t="shared" si="1397"/>
        <v>2.8733486025650357</v>
      </c>
      <c r="AC769" s="49">
        <f t="shared" si="1334"/>
        <v>2.8733486025650357</v>
      </c>
      <c r="AD769" s="143">
        <f t="shared" si="1335"/>
        <v>0.02</v>
      </c>
      <c r="AE769" s="49">
        <f t="shared" si="1434"/>
        <v>1.7723857299782278E-2</v>
      </c>
      <c r="AF769" s="57">
        <f t="shared" si="1398"/>
        <v>881.8834662097853</v>
      </c>
      <c r="AG769" s="53">
        <f t="shared" si="1336"/>
        <v>0</v>
      </c>
      <c r="AH769" s="58">
        <f t="shared" si="1399"/>
        <v>2.8718256834817821</v>
      </c>
      <c r="AI769" s="49">
        <f t="shared" si="1337"/>
        <v>2.8718256834817821</v>
      </c>
      <c r="AJ769" s="143">
        <f t="shared" si="1338"/>
        <v>0.02</v>
      </c>
      <c r="AK769" s="51">
        <f t="shared" si="1400"/>
        <v>1.7724415624643681E-2</v>
      </c>
      <c r="AL769" s="57">
        <f t="shared" si="1401"/>
        <v>881.59141564525089</v>
      </c>
      <c r="AM769" s="53">
        <f t="shared" si="1339"/>
        <v>0</v>
      </c>
      <c r="AN769" s="58">
        <f t="shared" si="1402"/>
        <v>2.8716872585735311</v>
      </c>
      <c r="AO769" s="49">
        <f t="shared" si="1340"/>
        <v>2.8716872585735311</v>
      </c>
      <c r="AP769" s="143">
        <f t="shared" si="1341"/>
        <v>0.02</v>
      </c>
      <c r="AQ769" s="51">
        <f t="shared" si="1403"/>
        <v>1.7724711274375877E-2</v>
      </c>
      <c r="AR769" s="57">
        <f t="shared" si="1404"/>
        <v>881.56709354527197</v>
      </c>
      <c r="AS769" s="44">
        <f t="shared" si="1342"/>
        <v>5551.8121318701233</v>
      </c>
      <c r="AT769" s="44">
        <f t="shared" si="1343"/>
        <v>2220.7248527480492</v>
      </c>
      <c r="AU769" s="44">
        <f t="shared" si="1344"/>
        <v>1387.9530329675308</v>
      </c>
      <c r="AV769" s="47">
        <f t="shared" si="1345"/>
        <v>0.53932819632590534</v>
      </c>
      <c r="AW769" s="47">
        <f t="shared" si="1346"/>
        <v>1.7171812986803461</v>
      </c>
      <c r="AX769" s="86">
        <f t="shared" si="1347"/>
        <v>11.910109343662354</v>
      </c>
      <c r="AY769" s="86">
        <f t="shared" si="1348"/>
        <v>0</v>
      </c>
      <c r="AZ769" s="10">
        <f t="shared" si="1405"/>
        <v>0</v>
      </c>
      <c r="BA769" s="44">
        <f t="shared" si="1349"/>
        <v>0</v>
      </c>
      <c r="BB769" s="9">
        <f t="shared" si="1350"/>
        <v>0</v>
      </c>
      <c r="BC769" s="45">
        <f t="shared" si="1439"/>
        <v>0</v>
      </c>
      <c r="BD769" s="9">
        <f t="shared" si="1351"/>
        <v>0</v>
      </c>
      <c r="BE769" s="45">
        <f t="shared" si="1435"/>
        <v>0</v>
      </c>
      <c r="BF769" s="9">
        <f t="shared" si="1352"/>
        <v>0</v>
      </c>
      <c r="BG769" s="45">
        <f t="shared" si="1436"/>
        <v>0</v>
      </c>
      <c r="BH769" s="58"/>
      <c r="BI769" s="58"/>
      <c r="BJ769" s="58">
        <f t="shared" si="1406"/>
        <v>0</v>
      </c>
      <c r="BK769" s="97"/>
      <c r="BL769" s="44"/>
      <c r="BM769" s="82">
        <f t="shared" si="1407"/>
        <v>76.400000000000006</v>
      </c>
      <c r="BN769" s="86">
        <f t="shared" si="1408"/>
        <v>76400</v>
      </c>
      <c r="BO769" s="86">
        <f t="shared" si="1409"/>
        <v>100</v>
      </c>
      <c r="BP769" s="84">
        <f t="shared" si="1353"/>
        <v>4</v>
      </c>
      <c r="BQ769" s="84">
        <f t="shared" si="1354"/>
        <v>4.13</v>
      </c>
      <c r="BR769" s="84">
        <f t="shared" si="1355"/>
        <v>0.02</v>
      </c>
      <c r="BS769" s="84">
        <f t="shared" si="1410"/>
        <v>3.1717943074937562E-2</v>
      </c>
      <c r="BT769" s="84">
        <f t="shared" si="1411"/>
        <v>1100.655123193364</v>
      </c>
      <c r="BU769" s="84">
        <f t="shared" si="1412"/>
        <v>0</v>
      </c>
      <c r="BV769" s="83">
        <f t="shared" si="1413"/>
        <v>2236.7770811443847</v>
      </c>
      <c r="BW769" s="81">
        <f t="shared" si="1437"/>
        <v>2236.7770811443847</v>
      </c>
      <c r="BX769" s="83">
        <f t="shared" si="1356"/>
        <v>0</v>
      </c>
      <c r="BY769" s="141">
        <f t="shared" si="1357"/>
        <v>0</v>
      </c>
      <c r="BZ769" s="83">
        <f t="shared" si="1358"/>
        <v>4.13</v>
      </c>
      <c r="CA769" s="83">
        <f t="shared" si="1359"/>
        <v>0</v>
      </c>
      <c r="CB769" s="83">
        <f t="shared" si="1414"/>
        <v>3.0151588051679599</v>
      </c>
      <c r="CC769" s="83">
        <f t="shared" si="1360"/>
        <v>3.0151588051679599</v>
      </c>
      <c r="CD769" s="143">
        <f t="shared" si="1361"/>
        <v>0.02</v>
      </c>
      <c r="CE769" s="83">
        <f t="shared" si="1415"/>
        <v>1.751052321357012E-2</v>
      </c>
      <c r="CF769" s="84">
        <f t="shared" si="1416"/>
        <v>1063.5441372182509</v>
      </c>
      <c r="CG769" s="83">
        <f t="shared" si="1362"/>
        <v>0</v>
      </c>
      <c r="CH769" s="83">
        <f t="shared" si="1417"/>
        <v>2.9683416963274976</v>
      </c>
      <c r="CI769" s="83">
        <f t="shared" si="1363"/>
        <v>2.9683416963274976</v>
      </c>
      <c r="CJ769" s="143">
        <f t="shared" si="1364"/>
        <v>0.02</v>
      </c>
      <c r="CK769" s="83">
        <f t="shared" si="1418"/>
        <v>1.6702910799758847E-2</v>
      </c>
      <c r="CL769" s="84">
        <f t="shared" si="1419"/>
        <v>999.3248682256077</v>
      </c>
      <c r="CM769" s="83">
        <f t="shared" si="1365"/>
        <v>0</v>
      </c>
      <c r="CN769" s="83">
        <f t="shared" si="1420"/>
        <v>2.8997699936231984</v>
      </c>
      <c r="CO769" s="83">
        <f t="shared" si="1366"/>
        <v>2.8997699936231984</v>
      </c>
      <c r="CP769" s="143">
        <f t="shared" si="1367"/>
        <v>0.02</v>
      </c>
      <c r="CQ769" s="83">
        <f t="shared" si="1421"/>
        <v>1.6862564504284146E-2</v>
      </c>
      <c r="CR769" s="84">
        <f t="shared" si="1422"/>
        <v>989.67786382875954</v>
      </c>
      <c r="CS769" s="83">
        <f t="shared" si="1368"/>
        <v>0</v>
      </c>
      <c r="CT769" s="83">
        <f t="shared" si="1423"/>
        <v>2.8908258784768659</v>
      </c>
      <c r="CU769" s="83">
        <f t="shared" si="1369"/>
        <v>2.8908258784768659</v>
      </c>
      <c r="CV769" s="143">
        <f t="shared" si="1370"/>
        <v>0.02</v>
      </c>
      <c r="CW769" s="83">
        <f t="shared" si="1424"/>
        <v>1.6890526987184209E-2</v>
      </c>
      <c r="CX769" s="84">
        <f t="shared" si="1425"/>
        <v>988.88372141354819</v>
      </c>
      <c r="CY769" s="83">
        <f t="shared" si="1371"/>
        <v>0</v>
      </c>
      <c r="CZ769" s="83">
        <f t="shared" si="1426"/>
        <v>2.8901053523671081</v>
      </c>
      <c r="DA769" s="83">
        <f t="shared" si="1372"/>
        <v>2.8901053523671081</v>
      </c>
      <c r="DB769" s="143">
        <f t="shared" si="1373"/>
        <v>0.02</v>
      </c>
      <c r="DC769" s="83">
        <f t="shared" si="1427"/>
        <v>1.6891446767326141E-2</v>
      </c>
      <c r="DD769" s="84">
        <f t="shared" si="1428"/>
        <v>988.85852105170989</v>
      </c>
      <c r="DE769" s="86">
        <f t="shared" si="1374"/>
        <v>4026.1987460598925</v>
      </c>
      <c r="DF769" s="86">
        <f t="shared" si="1375"/>
        <v>1610.479498423957</v>
      </c>
      <c r="DG769" s="86">
        <f t="shared" si="1376"/>
        <v>1006.5496865149731</v>
      </c>
      <c r="DH769" s="86">
        <f t="shared" si="1377"/>
        <v>0.11513708470336978</v>
      </c>
      <c r="DI769" s="86">
        <f t="shared" si="1378"/>
        <v>0.13270134155510208</v>
      </c>
      <c r="DJ769" s="86">
        <f t="shared" si="1379"/>
        <v>2.6422945984628492</v>
      </c>
      <c r="DK769" s="86">
        <f t="shared" si="1380"/>
        <v>-842.90361278708133</v>
      </c>
      <c r="DL769" s="86">
        <f t="shared" si="1438"/>
        <v>-842.90361278708133</v>
      </c>
      <c r="DM769" s="86">
        <f t="shared" si="1381"/>
        <v>-842.90361278708133</v>
      </c>
      <c r="DN769" s="85">
        <f t="shared" si="1382"/>
        <v>0</v>
      </c>
      <c r="DO769" s="85">
        <f t="shared" si="1429"/>
        <v>0</v>
      </c>
      <c r="DP769" s="85">
        <f t="shared" si="1383"/>
        <v>0</v>
      </c>
      <c r="DQ769" s="85">
        <f t="shared" si="1430"/>
        <v>0</v>
      </c>
      <c r="DR769" s="85">
        <f t="shared" si="1384"/>
        <v>0</v>
      </c>
      <c r="DS769" s="85">
        <f t="shared" si="1431"/>
        <v>0</v>
      </c>
      <c r="DT769" s="81"/>
      <c r="DU769" s="81"/>
      <c r="DV769" s="81">
        <f t="shared" si="1432"/>
        <v>0</v>
      </c>
      <c r="DW769" s="100"/>
    </row>
    <row r="770" spans="1:127" x14ac:dyDescent="0.2">
      <c r="A770" s="59">
        <f t="shared" si="1385"/>
        <v>101.99999999999916</v>
      </c>
      <c r="B770" s="44">
        <f t="shared" si="1386"/>
        <v>101999.99999999916</v>
      </c>
      <c r="C770" s="52">
        <f t="shared" si="1320"/>
        <v>133.33333333333334</v>
      </c>
      <c r="D770" s="50">
        <f t="shared" si="1321"/>
        <v>4</v>
      </c>
      <c r="E770" s="44">
        <f t="shared" si="1322"/>
        <v>4.13</v>
      </c>
      <c r="F770" s="47">
        <f t="shared" si="1323"/>
        <v>0.02</v>
      </c>
      <c r="G770" s="52">
        <f t="shared" si="1387"/>
        <v>2.3808891762288724E-2</v>
      </c>
      <c r="H770" s="57">
        <f t="shared" si="1388"/>
        <v>875.15394573959588</v>
      </c>
      <c r="I770" s="52">
        <f t="shared" si="1389"/>
        <v>0</v>
      </c>
      <c r="J770" s="54">
        <f t="shared" si="1390"/>
        <v>3088.6564732611796</v>
      </c>
      <c r="K770" s="46">
        <f t="shared" si="1433"/>
        <v>3088.6564732611796</v>
      </c>
      <c r="L770" s="80">
        <f t="shared" si="1324"/>
        <v>0</v>
      </c>
      <c r="M770" s="142">
        <f t="shared" si="1325"/>
        <v>0</v>
      </c>
      <c r="N770" s="60">
        <f t="shared" si="1326"/>
        <v>4.13</v>
      </c>
      <c r="O770" s="53">
        <f t="shared" si="1327"/>
        <v>0</v>
      </c>
      <c r="P770" s="58">
        <f t="shared" si="1391"/>
        <v>2.8690100165041312</v>
      </c>
      <c r="Q770" s="49">
        <f t="shared" si="1328"/>
        <v>2.8690100165041312</v>
      </c>
      <c r="R770" s="143">
        <f t="shared" si="1329"/>
        <v>0.02</v>
      </c>
      <c r="S770" s="51">
        <f t="shared" si="1392"/>
        <v>1.8368702263220363E-2</v>
      </c>
      <c r="T770" s="57">
        <f t="shared" si="1393"/>
        <v>906.53455420803778</v>
      </c>
      <c r="U770" s="53">
        <f t="shared" si="1330"/>
        <v>0</v>
      </c>
      <c r="V770" s="58">
        <f t="shared" si="1394"/>
        <v>2.8849775144165379</v>
      </c>
      <c r="W770" s="49">
        <f t="shared" si="1331"/>
        <v>2.8849775144165379</v>
      </c>
      <c r="X770" s="143">
        <f t="shared" si="1332"/>
        <v>0.02</v>
      </c>
      <c r="Y770" s="51">
        <f t="shared" si="1395"/>
        <v>1.7773880481964609E-2</v>
      </c>
      <c r="Z770" s="57">
        <f t="shared" si="1396"/>
        <v>885.87378280256087</v>
      </c>
      <c r="AA770" s="53">
        <f t="shared" si="1333"/>
        <v>0</v>
      </c>
      <c r="AB770" s="58">
        <f t="shared" si="1397"/>
        <v>2.8740391277644486</v>
      </c>
      <c r="AC770" s="49">
        <f t="shared" si="1334"/>
        <v>2.8740391277644486</v>
      </c>
      <c r="AD770" s="143">
        <f t="shared" si="1335"/>
        <v>0.02</v>
      </c>
      <c r="AE770" s="49">
        <f t="shared" si="1434"/>
        <v>1.772119063311561E-2</v>
      </c>
      <c r="AF770" s="57">
        <f t="shared" si="1398"/>
        <v>882.7058527428419</v>
      </c>
      <c r="AG770" s="53">
        <f t="shared" si="1336"/>
        <v>0</v>
      </c>
      <c r="AH770" s="58">
        <f t="shared" si="1399"/>
        <v>2.8725069090358866</v>
      </c>
      <c r="AI770" s="49">
        <f t="shared" si="1337"/>
        <v>2.8725069090358866</v>
      </c>
      <c r="AJ770" s="143">
        <f t="shared" si="1338"/>
        <v>0.02</v>
      </c>
      <c r="AK770" s="51">
        <f t="shared" si="1400"/>
        <v>1.7721748957977013E-2</v>
      </c>
      <c r="AL770" s="57">
        <f t="shared" si="1401"/>
        <v>882.414264208948</v>
      </c>
      <c r="AM770" s="53">
        <f t="shared" si="1339"/>
        <v>0</v>
      </c>
      <c r="AN770" s="58">
        <f t="shared" si="1402"/>
        <v>2.8723678171523508</v>
      </c>
      <c r="AO770" s="49">
        <f t="shared" si="1340"/>
        <v>2.8723678171523508</v>
      </c>
      <c r="AP770" s="143">
        <f t="shared" si="1341"/>
        <v>0.02</v>
      </c>
      <c r="AQ770" s="51">
        <f t="shared" si="1403"/>
        <v>1.7722044607709209E-2</v>
      </c>
      <c r="AR770" s="57">
        <f t="shared" si="1404"/>
        <v>882.38999550012454</v>
      </c>
      <c r="AS770" s="44">
        <f t="shared" si="1342"/>
        <v>5559.5816518701231</v>
      </c>
      <c r="AT770" s="44">
        <f t="shared" si="1343"/>
        <v>2223.832660748049</v>
      </c>
      <c r="AU770" s="44">
        <f t="shared" si="1344"/>
        <v>1389.8954129675308</v>
      </c>
      <c r="AV770" s="47">
        <f t="shared" si="1345"/>
        <v>0.53707753299947059</v>
      </c>
      <c r="AW770" s="47">
        <f t="shared" si="1346"/>
        <v>1.7037354829261984</v>
      </c>
      <c r="AX770" s="86">
        <f t="shared" si="1347"/>
        <v>11.760831673096511</v>
      </c>
      <c r="AY770" s="86">
        <f t="shared" si="1348"/>
        <v>0</v>
      </c>
      <c r="AZ770" s="10">
        <f t="shared" si="1405"/>
        <v>0</v>
      </c>
      <c r="BA770" s="44">
        <f t="shared" si="1349"/>
        <v>0</v>
      </c>
      <c r="BB770" s="9">
        <f t="shared" si="1350"/>
        <v>0</v>
      </c>
      <c r="BC770" s="45">
        <f t="shared" si="1439"/>
        <v>0</v>
      </c>
      <c r="BD770" s="9">
        <f t="shared" si="1351"/>
        <v>0</v>
      </c>
      <c r="BE770" s="45">
        <f t="shared" si="1435"/>
        <v>0</v>
      </c>
      <c r="BF770" s="9">
        <f t="shared" si="1352"/>
        <v>0</v>
      </c>
      <c r="BG770" s="45">
        <f t="shared" si="1436"/>
        <v>0</v>
      </c>
      <c r="BH770" s="58"/>
      <c r="BI770" s="58"/>
      <c r="BJ770" s="58">
        <f t="shared" si="1406"/>
        <v>0</v>
      </c>
      <c r="BK770" s="97"/>
      <c r="BL770" s="44"/>
      <c r="BM770" s="82">
        <f t="shared" si="1407"/>
        <v>76.5</v>
      </c>
      <c r="BN770" s="86">
        <f t="shared" si="1408"/>
        <v>76500</v>
      </c>
      <c r="BO770" s="86">
        <f t="shared" si="1409"/>
        <v>100</v>
      </c>
      <c r="BP770" s="84">
        <f t="shared" si="1353"/>
        <v>4</v>
      </c>
      <c r="BQ770" s="84">
        <f t="shared" si="1354"/>
        <v>4.13</v>
      </c>
      <c r="BR770" s="84">
        <f t="shared" si="1355"/>
        <v>0.02</v>
      </c>
      <c r="BS770" s="84">
        <f t="shared" si="1410"/>
        <v>3.171594307493756E-2</v>
      </c>
      <c r="BT770" s="84">
        <f t="shared" si="1411"/>
        <v>1101.4230879167283</v>
      </c>
      <c r="BU770" s="84">
        <f t="shared" si="1412"/>
        <v>0</v>
      </c>
      <c r="BV770" s="83">
        <f t="shared" si="1413"/>
        <v>2240.014381144385</v>
      </c>
      <c r="BW770" s="81">
        <f t="shared" si="1437"/>
        <v>2240.014381144385</v>
      </c>
      <c r="BX770" s="83">
        <f t="shared" si="1356"/>
        <v>0</v>
      </c>
      <c r="BY770" s="141">
        <f t="shared" si="1357"/>
        <v>0</v>
      </c>
      <c r="BZ770" s="83">
        <f t="shared" si="1358"/>
        <v>4.13</v>
      </c>
      <c r="CA770" s="83">
        <f t="shared" si="1359"/>
        <v>0</v>
      </c>
      <c r="CB770" s="83">
        <f t="shared" si="1414"/>
        <v>3.0163827566077579</v>
      </c>
      <c r="CC770" s="83">
        <f t="shared" si="1360"/>
        <v>3.0163827566077579</v>
      </c>
      <c r="CD770" s="143">
        <f t="shared" si="1361"/>
        <v>0.02</v>
      </c>
      <c r="CE770" s="83">
        <f t="shared" si="1415"/>
        <v>1.7508523213570121E-2</v>
      </c>
      <c r="CF770" s="84">
        <f t="shared" si="1416"/>
        <v>1064.1248536695225</v>
      </c>
      <c r="CG770" s="83">
        <f t="shared" si="1362"/>
        <v>0</v>
      </c>
      <c r="CH770" s="83">
        <f t="shared" si="1417"/>
        <v>2.9692355849456669</v>
      </c>
      <c r="CI770" s="83">
        <f t="shared" si="1363"/>
        <v>2.9692355849456669</v>
      </c>
      <c r="CJ770" s="143">
        <f t="shared" si="1364"/>
        <v>0.02</v>
      </c>
      <c r="CK770" s="83">
        <f t="shared" si="1418"/>
        <v>1.6700910799758849E-2</v>
      </c>
      <c r="CL770" s="84">
        <f t="shared" si="1419"/>
        <v>999.88753629109431</v>
      </c>
      <c r="CM770" s="83">
        <f t="shared" si="1365"/>
        <v>0</v>
      </c>
      <c r="CN770" s="83">
        <f t="shared" si="1420"/>
        <v>2.900509594792485</v>
      </c>
      <c r="CO770" s="83">
        <f t="shared" si="1366"/>
        <v>2.900509594792485</v>
      </c>
      <c r="CP770" s="143">
        <f t="shared" si="1367"/>
        <v>0.02</v>
      </c>
      <c r="CQ770" s="83">
        <f t="shared" si="1421"/>
        <v>1.6860564504284147E-2</v>
      </c>
      <c r="CR770" s="84">
        <f t="shared" si="1422"/>
        <v>990.25934320613646</v>
      </c>
      <c r="CS770" s="83">
        <f t="shared" si="1368"/>
        <v>0</v>
      </c>
      <c r="CT770" s="83">
        <f t="shared" si="1423"/>
        <v>2.8915627744365251</v>
      </c>
      <c r="CU770" s="83">
        <f t="shared" si="1369"/>
        <v>2.8915627744365251</v>
      </c>
      <c r="CV770" s="143">
        <f t="shared" si="1370"/>
        <v>0.02</v>
      </c>
      <c r="CW770" s="83">
        <f t="shared" si="1424"/>
        <v>1.688852698718421E-2</v>
      </c>
      <c r="CX770" s="84">
        <f t="shared" si="1425"/>
        <v>989.46796715151993</v>
      </c>
      <c r="CY770" s="83">
        <f t="shared" si="1371"/>
        <v>0</v>
      </c>
      <c r="CZ770" s="83">
        <f t="shared" si="1426"/>
        <v>2.8908430708687067</v>
      </c>
      <c r="DA770" s="83">
        <f t="shared" si="1372"/>
        <v>2.8908430708687067</v>
      </c>
      <c r="DB770" s="143">
        <f t="shared" si="1373"/>
        <v>0.02</v>
      </c>
      <c r="DC770" s="83">
        <f t="shared" si="1427"/>
        <v>1.6889446767326143E-2</v>
      </c>
      <c r="DD770" s="84">
        <f t="shared" si="1428"/>
        <v>989.44294427190471</v>
      </c>
      <c r="DE770" s="86">
        <f t="shared" si="1374"/>
        <v>4032.0258860598933</v>
      </c>
      <c r="DF770" s="86">
        <f t="shared" si="1375"/>
        <v>1612.8103544239573</v>
      </c>
      <c r="DG770" s="86">
        <f t="shared" si="1376"/>
        <v>1008.0064715149733</v>
      </c>
      <c r="DH770" s="86">
        <f t="shared" si="1377"/>
        <v>0.11488707891231888</v>
      </c>
      <c r="DI770" s="86">
        <f t="shared" si="1378"/>
        <v>0.13217254490563068</v>
      </c>
      <c r="DJ770" s="86">
        <f t="shared" si="1379"/>
        <v>2.6225488666837453</v>
      </c>
      <c r="DK770" s="86">
        <f t="shared" si="1380"/>
        <v>-845.06692097642258</v>
      </c>
      <c r="DL770" s="86">
        <f t="shared" si="1438"/>
        <v>-845.06692097642258</v>
      </c>
      <c r="DM770" s="86">
        <f t="shared" si="1381"/>
        <v>-845.06692097642258</v>
      </c>
      <c r="DN770" s="85">
        <f t="shared" si="1382"/>
        <v>0</v>
      </c>
      <c r="DO770" s="85">
        <f t="shared" si="1429"/>
        <v>0</v>
      </c>
      <c r="DP770" s="85">
        <f t="shared" si="1383"/>
        <v>0</v>
      </c>
      <c r="DQ770" s="85">
        <f t="shared" si="1430"/>
        <v>0</v>
      </c>
      <c r="DR770" s="85">
        <f t="shared" si="1384"/>
        <v>0</v>
      </c>
      <c r="DS770" s="85">
        <f t="shared" si="1431"/>
        <v>0</v>
      </c>
      <c r="DT770" s="81"/>
      <c r="DU770" s="81"/>
      <c r="DV770" s="81">
        <f t="shared" si="1432"/>
        <v>0</v>
      </c>
      <c r="DW770" s="100"/>
    </row>
    <row r="771" spans="1:127" x14ac:dyDescent="0.2">
      <c r="A771" s="59">
        <f t="shared" si="1385"/>
        <v>102.13333333333249</v>
      </c>
      <c r="B771" s="44">
        <f t="shared" si="1386"/>
        <v>102133.33333333248</v>
      </c>
      <c r="C771" s="52">
        <f t="shared" si="1320"/>
        <v>133.33333333333334</v>
      </c>
      <c r="D771" s="50">
        <f t="shared" si="1321"/>
        <v>4</v>
      </c>
      <c r="E771" s="44">
        <f t="shared" si="1322"/>
        <v>4.13</v>
      </c>
      <c r="F771" s="47">
        <f t="shared" si="1323"/>
        <v>0.02</v>
      </c>
      <c r="G771" s="52">
        <f t="shared" si="1387"/>
        <v>2.3806225095622056E-2</v>
      </c>
      <c r="H771" s="57">
        <f t="shared" si="1388"/>
        <v>875.92255133859362</v>
      </c>
      <c r="I771" s="52">
        <f t="shared" si="1389"/>
        <v>0</v>
      </c>
      <c r="J771" s="54">
        <f t="shared" si="1390"/>
        <v>3092.9728732611793</v>
      </c>
      <c r="K771" s="46">
        <f t="shared" si="1433"/>
        <v>3092.9728732611793</v>
      </c>
      <c r="L771" s="80">
        <f t="shared" si="1324"/>
        <v>0</v>
      </c>
      <c r="M771" s="142">
        <f t="shared" si="1325"/>
        <v>0</v>
      </c>
      <c r="N771" s="60">
        <f t="shared" si="1326"/>
        <v>4.13</v>
      </c>
      <c r="O771" s="53">
        <f t="shared" si="1327"/>
        <v>0</v>
      </c>
      <c r="P771" s="58">
        <f t="shared" si="1391"/>
        <v>2.8696464100963928</v>
      </c>
      <c r="Q771" s="49">
        <f t="shared" si="1328"/>
        <v>2.8696464100963928</v>
      </c>
      <c r="R771" s="143">
        <f t="shared" si="1329"/>
        <v>0.02</v>
      </c>
      <c r="S771" s="51">
        <f t="shared" si="1392"/>
        <v>1.8366035596553695E-2</v>
      </c>
      <c r="T771" s="57">
        <f t="shared" si="1393"/>
        <v>907.38815266530946</v>
      </c>
      <c r="U771" s="53">
        <f t="shared" si="1330"/>
        <v>0</v>
      </c>
      <c r="V771" s="58">
        <f t="shared" si="1394"/>
        <v>2.8857512924177149</v>
      </c>
      <c r="W771" s="49">
        <f t="shared" si="1331"/>
        <v>2.8857512924177149</v>
      </c>
      <c r="X771" s="143">
        <f t="shared" si="1332"/>
        <v>0.02</v>
      </c>
      <c r="Y771" s="51">
        <f t="shared" si="1395"/>
        <v>1.7771213815297941E-2</v>
      </c>
      <c r="Z771" s="57">
        <f t="shared" si="1396"/>
        <v>886.69516631120507</v>
      </c>
      <c r="AA771" s="53">
        <f t="shared" si="1333"/>
        <v>0</v>
      </c>
      <c r="AB771" s="58">
        <f t="shared" si="1397"/>
        <v>2.8747318744233548</v>
      </c>
      <c r="AC771" s="49">
        <f t="shared" si="1334"/>
        <v>2.8747318744233548</v>
      </c>
      <c r="AD771" s="143">
        <f t="shared" si="1335"/>
        <v>0.02</v>
      </c>
      <c r="AE771" s="49">
        <f t="shared" si="1434"/>
        <v>1.7718523966448942E-2</v>
      </c>
      <c r="AF771" s="57">
        <f t="shared" si="1398"/>
        <v>883.52791797401665</v>
      </c>
      <c r="AG771" s="53">
        <f t="shared" si="1336"/>
        <v>0</v>
      </c>
      <c r="AH771" s="58">
        <f t="shared" si="1399"/>
        <v>2.873190375031113</v>
      </c>
      <c r="AI771" s="49">
        <f t="shared" si="1337"/>
        <v>2.873190375031113</v>
      </c>
      <c r="AJ771" s="143">
        <f t="shared" si="1338"/>
        <v>0.02</v>
      </c>
      <c r="AK771" s="51">
        <f t="shared" si="1400"/>
        <v>1.7719082291310344E-2</v>
      </c>
      <c r="AL771" s="57">
        <f t="shared" si="1401"/>
        <v>883.23679385225478</v>
      </c>
      <c r="AM771" s="53">
        <f t="shared" si="1339"/>
        <v>0</v>
      </c>
      <c r="AN771" s="58">
        <f t="shared" si="1402"/>
        <v>2.8730506205203623</v>
      </c>
      <c r="AO771" s="49">
        <f t="shared" si="1340"/>
        <v>2.8730506205203623</v>
      </c>
      <c r="AP771" s="143">
        <f t="shared" si="1341"/>
        <v>0.02</v>
      </c>
      <c r="AQ771" s="51">
        <f t="shared" si="1403"/>
        <v>1.771937794104254E-2</v>
      </c>
      <c r="AR771" s="57">
        <f t="shared" si="1404"/>
        <v>883.21257869756221</v>
      </c>
      <c r="AS771" s="44">
        <f t="shared" si="1342"/>
        <v>5567.3511718701229</v>
      </c>
      <c r="AT771" s="44">
        <f t="shared" si="1343"/>
        <v>2226.9404687480487</v>
      </c>
      <c r="AU771" s="44">
        <f t="shared" si="1344"/>
        <v>1391.8377929675307</v>
      </c>
      <c r="AV771" s="47">
        <f t="shared" si="1345"/>
        <v>0.53484031006960531</v>
      </c>
      <c r="AW771" s="47">
        <f t="shared" si="1346"/>
        <v>1.6904190015679352</v>
      </c>
      <c r="AX771" s="86">
        <f t="shared" si="1347"/>
        <v>11.613690129574476</v>
      </c>
      <c r="AY771" s="86">
        <f t="shared" si="1348"/>
        <v>0</v>
      </c>
      <c r="AZ771" s="10">
        <f t="shared" si="1405"/>
        <v>0</v>
      </c>
      <c r="BA771" s="44">
        <f t="shared" si="1349"/>
        <v>0</v>
      </c>
      <c r="BB771" s="9">
        <f t="shared" si="1350"/>
        <v>0</v>
      </c>
      <c r="BC771" s="45">
        <f t="shared" si="1439"/>
        <v>0</v>
      </c>
      <c r="BD771" s="9">
        <f t="shared" si="1351"/>
        <v>0</v>
      </c>
      <c r="BE771" s="45">
        <f t="shared" si="1435"/>
        <v>0</v>
      </c>
      <c r="BF771" s="9">
        <f t="shared" si="1352"/>
        <v>0</v>
      </c>
      <c r="BG771" s="45">
        <f t="shared" si="1436"/>
        <v>0</v>
      </c>
      <c r="BH771" s="58"/>
      <c r="BI771" s="58"/>
      <c r="BJ771" s="58">
        <f t="shared" si="1406"/>
        <v>0</v>
      </c>
      <c r="BK771" s="97"/>
      <c r="BL771" s="44"/>
      <c r="BM771" s="82">
        <f t="shared" si="1407"/>
        <v>76.600000000000009</v>
      </c>
      <c r="BN771" s="86">
        <f t="shared" si="1408"/>
        <v>76600</v>
      </c>
      <c r="BO771" s="86">
        <f t="shared" si="1409"/>
        <v>100</v>
      </c>
      <c r="BP771" s="84">
        <f t="shared" si="1353"/>
        <v>4</v>
      </c>
      <c r="BQ771" s="84">
        <f t="shared" si="1354"/>
        <v>4.13</v>
      </c>
      <c r="BR771" s="84">
        <f t="shared" si="1355"/>
        <v>0.02</v>
      </c>
      <c r="BS771" s="84">
        <f t="shared" si="1410"/>
        <v>3.1713943074937558E-2</v>
      </c>
      <c r="BT771" s="84">
        <f t="shared" si="1411"/>
        <v>1102.1910042139423</v>
      </c>
      <c r="BU771" s="84">
        <f t="shared" si="1412"/>
        <v>0</v>
      </c>
      <c r="BV771" s="83">
        <f t="shared" si="1413"/>
        <v>2243.2516811443847</v>
      </c>
      <c r="BW771" s="81">
        <f t="shared" si="1437"/>
        <v>2243.2516811443847</v>
      </c>
      <c r="BX771" s="83">
        <f t="shared" si="1356"/>
        <v>0</v>
      </c>
      <c r="BY771" s="141">
        <f t="shared" si="1357"/>
        <v>0</v>
      </c>
      <c r="BZ771" s="83">
        <f t="shared" si="1358"/>
        <v>4.13</v>
      </c>
      <c r="CA771" s="83">
        <f t="shared" si="1359"/>
        <v>0</v>
      </c>
      <c r="CB771" s="83">
        <f t="shared" si="1414"/>
        <v>3.0176088042743121</v>
      </c>
      <c r="CC771" s="83">
        <f t="shared" si="1360"/>
        <v>3.0176088042743121</v>
      </c>
      <c r="CD771" s="143">
        <f t="shared" si="1361"/>
        <v>0.02</v>
      </c>
      <c r="CE771" s="83">
        <f t="shared" si="1415"/>
        <v>1.7506523213570123E-2</v>
      </c>
      <c r="CF771" s="84">
        <f t="shared" si="1416"/>
        <v>1064.7052681800888</v>
      </c>
      <c r="CG771" s="83">
        <f t="shared" si="1362"/>
        <v>0</v>
      </c>
      <c r="CH771" s="83">
        <f t="shared" si="1417"/>
        <v>2.9701303163460375</v>
      </c>
      <c r="CI771" s="83">
        <f t="shared" si="1363"/>
        <v>2.9701303163460375</v>
      </c>
      <c r="CJ771" s="143">
        <f t="shared" si="1364"/>
        <v>0.02</v>
      </c>
      <c r="CK771" s="83">
        <f t="shared" si="1418"/>
        <v>1.669891079975885E-2</v>
      </c>
      <c r="CL771" s="84">
        <f t="shared" si="1419"/>
        <v>1000.4499676079097</v>
      </c>
      <c r="CM771" s="83">
        <f t="shared" si="1365"/>
        <v>0</v>
      </c>
      <c r="CN771" s="83">
        <f t="shared" si="1420"/>
        <v>2.9012500832871568</v>
      </c>
      <c r="CO771" s="83">
        <f t="shared" si="1366"/>
        <v>2.9012500832871568</v>
      </c>
      <c r="CP771" s="143">
        <f t="shared" si="1367"/>
        <v>0.02</v>
      </c>
      <c r="CQ771" s="83">
        <f t="shared" si="1421"/>
        <v>1.6858564504284149E-2</v>
      </c>
      <c r="CR771" s="84">
        <f t="shared" si="1422"/>
        <v>990.84060535864069</v>
      </c>
      <c r="CS771" s="83">
        <f t="shared" si="1368"/>
        <v>0</v>
      </c>
      <c r="CT771" s="83">
        <f t="shared" si="1423"/>
        <v>2.8923006611144988</v>
      </c>
      <c r="CU771" s="83">
        <f t="shared" si="1369"/>
        <v>2.8923006611144988</v>
      </c>
      <c r="CV771" s="143">
        <f t="shared" si="1370"/>
        <v>0.02</v>
      </c>
      <c r="CW771" s="83">
        <f t="shared" si="1424"/>
        <v>1.6886526987184212E-2</v>
      </c>
      <c r="CX771" s="84">
        <f t="shared" si="1425"/>
        <v>990.05199483151648</v>
      </c>
      <c r="CY771" s="83">
        <f t="shared" si="1371"/>
        <v>0</v>
      </c>
      <c r="CZ771" s="83">
        <f t="shared" si="1426"/>
        <v>2.8915817916331279</v>
      </c>
      <c r="DA771" s="83">
        <f t="shared" si="1372"/>
        <v>2.8915817916331279</v>
      </c>
      <c r="DB771" s="143">
        <f t="shared" si="1373"/>
        <v>0.02</v>
      </c>
      <c r="DC771" s="83">
        <f t="shared" si="1427"/>
        <v>1.6887446767326144E-2</v>
      </c>
      <c r="DD771" s="84">
        <f t="shared" si="1428"/>
        <v>990.02714916830723</v>
      </c>
      <c r="DE771" s="86">
        <f t="shared" si="1374"/>
        <v>4037.8530260598923</v>
      </c>
      <c r="DF771" s="86">
        <f t="shared" si="1375"/>
        <v>1615.1412104239569</v>
      </c>
      <c r="DG771" s="86">
        <f t="shared" si="1376"/>
        <v>1009.4632565149731</v>
      </c>
      <c r="DH771" s="86">
        <f t="shared" si="1377"/>
        <v>0.11463793955010879</v>
      </c>
      <c r="DI771" s="86">
        <f t="shared" si="1378"/>
        <v>0.13164653797423206</v>
      </c>
      <c r="DJ771" s="86">
        <f t="shared" si="1379"/>
        <v>2.6029760464859155</v>
      </c>
      <c r="DK771" s="86">
        <f t="shared" si="1380"/>
        <v>-847.22892062356209</v>
      </c>
      <c r="DL771" s="86">
        <f t="shared" si="1438"/>
        <v>-847.22892062356209</v>
      </c>
      <c r="DM771" s="86">
        <f t="shared" si="1381"/>
        <v>-847.22892062356209</v>
      </c>
      <c r="DN771" s="85">
        <f t="shared" si="1382"/>
        <v>0</v>
      </c>
      <c r="DO771" s="85">
        <f t="shared" si="1429"/>
        <v>0</v>
      </c>
      <c r="DP771" s="85">
        <f t="shared" si="1383"/>
        <v>0</v>
      </c>
      <c r="DQ771" s="85">
        <f t="shared" si="1430"/>
        <v>0</v>
      </c>
      <c r="DR771" s="85">
        <f t="shared" si="1384"/>
        <v>0</v>
      </c>
      <c r="DS771" s="85">
        <f t="shared" si="1431"/>
        <v>0</v>
      </c>
      <c r="DT771" s="81"/>
      <c r="DU771" s="81"/>
      <c r="DV771" s="81">
        <f t="shared" si="1432"/>
        <v>0</v>
      </c>
      <c r="DW771" s="100"/>
    </row>
    <row r="772" spans="1:127" x14ac:dyDescent="0.2">
      <c r="A772" s="59">
        <f t="shared" si="1385"/>
        <v>102.26666666666581</v>
      </c>
      <c r="B772" s="44">
        <f t="shared" si="1386"/>
        <v>102266.66666666581</v>
      </c>
      <c r="C772" s="52">
        <f t="shared" si="1320"/>
        <v>133.33333333333334</v>
      </c>
      <c r="D772" s="50">
        <f t="shared" si="1321"/>
        <v>4</v>
      </c>
      <c r="E772" s="44">
        <f t="shared" si="1322"/>
        <v>4.13</v>
      </c>
      <c r="F772" s="47">
        <f t="shared" si="1323"/>
        <v>0.02</v>
      </c>
      <c r="G772" s="52">
        <f t="shared" si="1387"/>
        <v>2.3803558428955388E-2</v>
      </c>
      <c r="H772" s="57">
        <f t="shared" si="1388"/>
        <v>876.69107084665779</v>
      </c>
      <c r="I772" s="52">
        <f t="shared" si="1389"/>
        <v>0</v>
      </c>
      <c r="J772" s="54">
        <f t="shared" si="1390"/>
        <v>3097.2892732611795</v>
      </c>
      <c r="K772" s="46">
        <f t="shared" si="1433"/>
        <v>3097.2892732611795</v>
      </c>
      <c r="L772" s="80">
        <f t="shared" si="1324"/>
        <v>0</v>
      </c>
      <c r="M772" s="142">
        <f t="shared" si="1325"/>
        <v>0</v>
      </c>
      <c r="N772" s="60">
        <f t="shared" si="1326"/>
        <v>4.13</v>
      </c>
      <c r="O772" s="53">
        <f t="shared" si="1327"/>
        <v>0</v>
      </c>
      <c r="P772" s="58">
        <f t="shared" si="1391"/>
        <v>2.8702848447384008</v>
      </c>
      <c r="Q772" s="49">
        <f t="shared" si="1328"/>
        <v>2.8702848447384008</v>
      </c>
      <c r="R772" s="143">
        <f t="shared" si="1329"/>
        <v>0.02</v>
      </c>
      <c r="S772" s="51">
        <f t="shared" si="1392"/>
        <v>1.8363368929887026E-2</v>
      </c>
      <c r="T772" s="57">
        <f t="shared" si="1393"/>
        <v>908.24143792018072</v>
      </c>
      <c r="U772" s="53">
        <f t="shared" si="1330"/>
        <v>0</v>
      </c>
      <c r="V772" s="58">
        <f t="shared" si="1394"/>
        <v>2.8865274764075042</v>
      </c>
      <c r="W772" s="49">
        <f t="shared" si="1331"/>
        <v>2.8865274764075042</v>
      </c>
      <c r="X772" s="143">
        <f t="shared" si="1332"/>
        <v>0.02</v>
      </c>
      <c r="Y772" s="51">
        <f t="shared" si="1395"/>
        <v>1.7768547148631273E-2</v>
      </c>
      <c r="Z772" s="57">
        <f t="shared" si="1396"/>
        <v>887.51620636542623</v>
      </c>
      <c r="AA772" s="53">
        <f t="shared" si="1333"/>
        <v>0</v>
      </c>
      <c r="AB772" s="58">
        <f t="shared" si="1397"/>
        <v>2.8754268391884779</v>
      </c>
      <c r="AC772" s="49">
        <f t="shared" si="1334"/>
        <v>2.8754268391884779</v>
      </c>
      <c r="AD772" s="143">
        <f t="shared" si="1335"/>
        <v>0.02</v>
      </c>
      <c r="AE772" s="49">
        <f t="shared" si="1434"/>
        <v>1.7715857299782273E-2</v>
      </c>
      <c r="AF772" s="57">
        <f t="shared" si="1398"/>
        <v>884.34966142266069</v>
      </c>
      <c r="AG772" s="53">
        <f t="shared" si="1336"/>
        <v>0</v>
      </c>
      <c r="AH772" s="58">
        <f t="shared" si="1399"/>
        <v>2.873876078311369</v>
      </c>
      <c r="AI772" s="49">
        <f t="shared" si="1337"/>
        <v>2.873876078311369</v>
      </c>
      <c r="AJ772" s="143">
        <f t="shared" si="1338"/>
        <v>0.02</v>
      </c>
      <c r="AK772" s="51">
        <f t="shared" si="1400"/>
        <v>1.7716415624643676E-2</v>
      </c>
      <c r="AL772" s="57">
        <f t="shared" si="1401"/>
        <v>884.05900408526259</v>
      </c>
      <c r="AM772" s="53">
        <f t="shared" si="1339"/>
        <v>0</v>
      </c>
      <c r="AN772" s="58">
        <f t="shared" si="1402"/>
        <v>2.8737356655360879</v>
      </c>
      <c r="AO772" s="49">
        <f t="shared" si="1340"/>
        <v>2.8737356655360879</v>
      </c>
      <c r="AP772" s="143">
        <f t="shared" si="1341"/>
        <v>0.02</v>
      </c>
      <c r="AQ772" s="51">
        <f t="shared" si="1403"/>
        <v>1.7716711274375872E-2</v>
      </c>
      <c r="AR772" s="57">
        <f t="shared" si="1404"/>
        <v>884.03484264614053</v>
      </c>
      <c r="AS772" s="44">
        <f t="shared" si="1342"/>
        <v>5575.1206918701228</v>
      </c>
      <c r="AT772" s="44">
        <f t="shared" si="1343"/>
        <v>2230.0482767480489</v>
      </c>
      <c r="AU772" s="44">
        <f t="shared" si="1344"/>
        <v>1393.7801729675307</v>
      </c>
      <c r="AV772" s="47">
        <f t="shared" si="1345"/>
        <v>0.53261642864282044</v>
      </c>
      <c r="AW772" s="47">
        <f t="shared" si="1346"/>
        <v>1.6772304123323347</v>
      </c>
      <c r="AX772" s="86">
        <f t="shared" si="1347"/>
        <v>11.468650719770284</v>
      </c>
      <c r="AY772" s="86">
        <f t="shared" si="1348"/>
        <v>0</v>
      </c>
      <c r="AZ772" s="10">
        <f t="shared" si="1405"/>
        <v>0</v>
      </c>
      <c r="BA772" s="44">
        <f t="shared" si="1349"/>
        <v>0</v>
      </c>
      <c r="BB772" s="9">
        <f t="shared" si="1350"/>
        <v>0</v>
      </c>
      <c r="BC772" s="45">
        <f t="shared" si="1439"/>
        <v>0</v>
      </c>
      <c r="BD772" s="9">
        <f t="shared" si="1351"/>
        <v>0</v>
      </c>
      <c r="BE772" s="45">
        <f t="shared" si="1435"/>
        <v>0</v>
      </c>
      <c r="BF772" s="9">
        <f t="shared" si="1352"/>
        <v>0</v>
      </c>
      <c r="BG772" s="45">
        <f t="shared" si="1436"/>
        <v>0</v>
      </c>
      <c r="BH772" s="58"/>
      <c r="BI772" s="58"/>
      <c r="BJ772" s="58">
        <f t="shared" si="1406"/>
        <v>0</v>
      </c>
      <c r="BK772" s="97"/>
      <c r="BL772" s="44"/>
      <c r="BM772" s="82">
        <f t="shared" si="1407"/>
        <v>76.7</v>
      </c>
      <c r="BN772" s="86">
        <f t="shared" si="1408"/>
        <v>76700</v>
      </c>
      <c r="BO772" s="86">
        <f t="shared" si="1409"/>
        <v>100</v>
      </c>
      <c r="BP772" s="84">
        <f t="shared" si="1353"/>
        <v>4</v>
      </c>
      <c r="BQ772" s="84">
        <f t="shared" si="1354"/>
        <v>4.13</v>
      </c>
      <c r="BR772" s="84">
        <f t="shared" si="1355"/>
        <v>0.02</v>
      </c>
      <c r="BS772" s="84">
        <f t="shared" si="1410"/>
        <v>3.1711943074937556E-2</v>
      </c>
      <c r="BT772" s="84">
        <f t="shared" si="1411"/>
        <v>1102.9588720850063</v>
      </c>
      <c r="BU772" s="84">
        <f t="shared" si="1412"/>
        <v>0</v>
      </c>
      <c r="BV772" s="83">
        <f t="shared" si="1413"/>
        <v>2246.488981144385</v>
      </c>
      <c r="BW772" s="81">
        <f t="shared" si="1437"/>
        <v>2246.488981144385</v>
      </c>
      <c r="BX772" s="83">
        <f t="shared" si="1356"/>
        <v>0</v>
      </c>
      <c r="BY772" s="141">
        <f t="shared" si="1357"/>
        <v>0</v>
      </c>
      <c r="BZ772" s="83">
        <f t="shared" si="1358"/>
        <v>4.13</v>
      </c>
      <c r="CA772" s="83">
        <f t="shared" si="1359"/>
        <v>0</v>
      </c>
      <c r="CB772" s="83">
        <f t="shared" si="1414"/>
        <v>3.0188369482146102</v>
      </c>
      <c r="CC772" s="83">
        <f t="shared" si="1360"/>
        <v>3.0188369482146102</v>
      </c>
      <c r="CD772" s="143">
        <f t="shared" si="1361"/>
        <v>0.02</v>
      </c>
      <c r="CE772" s="83">
        <f t="shared" si="1415"/>
        <v>1.7504523213570124E-2</v>
      </c>
      <c r="CF772" s="84">
        <f t="shared" si="1416"/>
        <v>1065.2853805919021</v>
      </c>
      <c r="CG772" s="83">
        <f t="shared" si="1362"/>
        <v>0</v>
      </c>
      <c r="CH772" s="83">
        <f t="shared" si="1417"/>
        <v>2.9710258885918073</v>
      </c>
      <c r="CI772" s="83">
        <f t="shared" si="1363"/>
        <v>2.9710258885918073</v>
      </c>
      <c r="CJ772" s="143">
        <f t="shared" si="1364"/>
        <v>0.02</v>
      </c>
      <c r="CK772" s="83">
        <f t="shared" si="1418"/>
        <v>1.6696910799758852E-2</v>
      </c>
      <c r="CL772" s="84">
        <f t="shared" si="1419"/>
        <v>1001.012162159033</v>
      </c>
      <c r="CM772" s="83">
        <f t="shared" si="1365"/>
        <v>0</v>
      </c>
      <c r="CN772" s="83">
        <f t="shared" si="1420"/>
        <v>2.9019914577675765</v>
      </c>
      <c r="CO772" s="83">
        <f t="shared" si="1366"/>
        <v>2.9019914577675765</v>
      </c>
      <c r="CP772" s="143">
        <f t="shared" si="1367"/>
        <v>0.02</v>
      </c>
      <c r="CQ772" s="83">
        <f t="shared" si="1421"/>
        <v>1.685656450428415E-2</v>
      </c>
      <c r="CR772" s="84">
        <f t="shared" si="1422"/>
        <v>991.42165021931612</v>
      </c>
      <c r="CS772" s="83">
        <f t="shared" si="1368"/>
        <v>0</v>
      </c>
      <c r="CT772" s="83">
        <f t="shared" si="1423"/>
        <v>2.8930395372039843</v>
      </c>
      <c r="CU772" s="83">
        <f t="shared" si="1369"/>
        <v>2.8930395372039843</v>
      </c>
      <c r="CV772" s="143">
        <f t="shared" si="1370"/>
        <v>0.02</v>
      </c>
      <c r="CW772" s="83">
        <f t="shared" si="1424"/>
        <v>1.6884526987184213E-2</v>
      </c>
      <c r="CX772" s="84">
        <f t="shared" si="1425"/>
        <v>990.63580436467464</v>
      </c>
      <c r="CY772" s="83">
        <f t="shared" si="1371"/>
        <v>0</v>
      </c>
      <c r="CZ772" s="83">
        <f t="shared" si="1426"/>
        <v>2.8923215133225302</v>
      </c>
      <c r="DA772" s="83">
        <f t="shared" si="1372"/>
        <v>2.8923215133225302</v>
      </c>
      <c r="DB772" s="143">
        <f t="shared" si="1373"/>
        <v>0.02</v>
      </c>
      <c r="DC772" s="83">
        <f t="shared" si="1427"/>
        <v>1.6885446767326145E-2</v>
      </c>
      <c r="DD772" s="84">
        <f t="shared" si="1428"/>
        <v>990.61113564989967</v>
      </c>
      <c r="DE772" s="86">
        <f t="shared" si="1374"/>
        <v>4043.6801660598931</v>
      </c>
      <c r="DF772" s="86">
        <f t="shared" si="1375"/>
        <v>1617.4720664239571</v>
      </c>
      <c r="DG772" s="86">
        <f t="shared" si="1376"/>
        <v>1010.9200415149733</v>
      </c>
      <c r="DH772" s="86">
        <f t="shared" si="1377"/>
        <v>0.11438966279503478</v>
      </c>
      <c r="DI772" s="86">
        <f t="shared" si="1378"/>
        <v>0.13112330308262832</v>
      </c>
      <c r="DJ772" s="86">
        <f t="shared" si="1379"/>
        <v>2.5835744256029973</v>
      </c>
      <c r="DK772" s="86">
        <f t="shared" si="1380"/>
        <v>-849.38961229956215</v>
      </c>
      <c r="DL772" s="86">
        <f t="shared" si="1438"/>
        <v>-849.38961229956215</v>
      </c>
      <c r="DM772" s="86">
        <f t="shared" si="1381"/>
        <v>-849.38961229956215</v>
      </c>
      <c r="DN772" s="85">
        <f t="shared" si="1382"/>
        <v>0</v>
      </c>
      <c r="DO772" s="85">
        <f t="shared" si="1429"/>
        <v>0</v>
      </c>
      <c r="DP772" s="85">
        <f t="shared" si="1383"/>
        <v>0</v>
      </c>
      <c r="DQ772" s="85">
        <f t="shared" si="1430"/>
        <v>0</v>
      </c>
      <c r="DR772" s="85">
        <f t="shared" si="1384"/>
        <v>0</v>
      </c>
      <c r="DS772" s="85">
        <f t="shared" si="1431"/>
        <v>0</v>
      </c>
      <c r="DT772" s="81"/>
      <c r="DU772" s="81"/>
      <c r="DV772" s="81">
        <f t="shared" si="1432"/>
        <v>0</v>
      </c>
      <c r="DW772" s="100"/>
    </row>
    <row r="773" spans="1:127" x14ac:dyDescent="0.2">
      <c r="A773" s="59">
        <f t="shared" si="1385"/>
        <v>102.39999999999914</v>
      </c>
      <c r="B773" s="44">
        <f t="shared" si="1386"/>
        <v>102399.99999999914</v>
      </c>
      <c r="C773" s="52">
        <f t="shared" ref="C773:C836" si="1440">Dlith/1200</f>
        <v>133.33333333333334</v>
      </c>
      <c r="D773" s="50">
        <f t="shared" ref="D773:D836" si="1441">IF(B773&lt;Dzsed,1,IF(B773&lt;Dzsed+Dzuc,2,IF(B773&lt;Dzsed+Dzuc+Dzlc,3,4)))</f>
        <v>4</v>
      </c>
      <c r="E773" s="44">
        <f t="shared" ref="E773:E836" si="1442">IF(B773&lt;Dzsed,ksed,IF(B773&lt;(Dzsed+Dzuc),kuc,IF(B773&lt;(Dzsed+Dzuc+Dzlc),klc,kma)))</f>
        <v>4.13</v>
      </c>
      <c r="F773" s="47">
        <f t="shared" ref="F773:F836" si="1443">IF(B773&lt;Dzsed,Ased,IF(B773&lt;(Dzsed+Dzuc),Auc,IF(B773&lt;(Dzsed+Dzuc+Dzlc),Alc,Ama)))</f>
        <v>0.02</v>
      </c>
      <c r="G773" s="52">
        <f t="shared" si="1387"/>
        <v>2.3800891762288719E-2</v>
      </c>
      <c r="H773" s="57">
        <f t="shared" si="1388"/>
        <v>877.4595042637884</v>
      </c>
      <c r="I773" s="52">
        <f t="shared" si="1389"/>
        <v>0</v>
      </c>
      <c r="J773" s="54">
        <f t="shared" si="1390"/>
        <v>3101.6056732611792</v>
      </c>
      <c r="K773" s="46">
        <f t="shared" si="1433"/>
        <v>3101.6056732611792</v>
      </c>
      <c r="L773" s="80">
        <f t="shared" ref="L773:L836" si="1444">IF(B773&lt;Dzsed,φ_0*0.01*EXP((-k_athy_z)*(B773+Dzburial)*0.001),0)</f>
        <v>0</v>
      </c>
      <c r="M773" s="142">
        <f t="shared" ref="M773:M836" si="1445">IF(B773&lt;Dzsed,φ_0*0.01*EXP((-k_athy_P)*(K773+(rhosed*9.81*0.000001)+(1078*9.81*Dzburial*0.000001))),0)</f>
        <v>0</v>
      </c>
      <c r="N773" s="60">
        <f t="shared" ref="N773:N836" si="1446">IF(L773=0,E773,(IF(B773&lt;Dzsed,λRMv20*f^(M773/φ_0),0)))</f>
        <v>4.13</v>
      </c>
      <c r="O773" s="53">
        <f t="shared" ref="O773:O836" si="1447">IF(B773&lt;Dzsed,IF(H773&gt;450,0.1,IF(H773&lt;137,(0.565+((1.88*10^(-3))*H773)-(7.23*10^(-6))*(H773^2)),(0.602+((1.31*10^(-3))*H773)-(5.14*10^(-6))*(H773^2)))),0)</f>
        <v>0</v>
      </c>
      <c r="P773" s="58">
        <f t="shared" si="1391"/>
        <v>2.8709253196973461</v>
      </c>
      <c r="Q773" s="49">
        <f t="shared" ref="Q773:Q836" si="1448">IF(B773&lt;Dzsed,IF(O773&lt;0,(1)*(P773^(1-$M773)),(O773^$M773)*(P773^(1-$M773))),P773)</f>
        <v>2.8709253196973461</v>
      </c>
      <c r="R773" s="143">
        <f t="shared" ref="R773:R836" si="1449">IF($B773&lt;Dzsed,Ased*(1-M773),IF($B773&lt;(Dzsed+Dzuc),Auc1_,IF($B773&lt;(Dzsed+Dzuc+Dzlc),Alc,Ama)))</f>
        <v>0.02</v>
      </c>
      <c r="S773" s="51">
        <f t="shared" si="1392"/>
        <v>1.8360702263220358E-2</v>
      </c>
      <c r="T773" s="57">
        <f t="shared" si="1393"/>
        <v>909.09440950499106</v>
      </c>
      <c r="U773" s="53">
        <f t="shared" ref="U773:U836" si="1450">IF($B773&lt;Dzsed,IF(T773&gt;450,0.1,IF(T773&lt;137,(0.565+((1.88*10^(-3))*T773)-(7.23*10^(-6))*(T773^2)),(0.602+((1.31*10^(-3))*T773)-(5.14*10^(-6))*(T773^2)))),0)</f>
        <v>0</v>
      </c>
      <c r="V773" s="58">
        <f t="shared" si="1394"/>
        <v>2.8873060632507817</v>
      </c>
      <c r="W773" s="49">
        <f t="shared" ref="W773:W836" si="1451">IF($B773&lt;Dzsed,IF(U773&lt;0,(1)*(V773^(1-$M773)),(U773^$M773)*(V773^(1-$M773))),V773)</f>
        <v>2.8873060632507817</v>
      </c>
      <c r="X773" s="143">
        <f t="shared" ref="X773:X836" si="1452">IF($B773&lt;Dzsed,Ased*(1-M773),IF($B773&lt;(Dzsed+Dzuc),Auc2_,IF($B773&lt;(Dzsed+Dzuc+Dzlc),Alc,Ama)))</f>
        <v>0.02</v>
      </c>
      <c r="Y773" s="51">
        <f t="shared" si="1395"/>
        <v>1.7765880481964605E-2</v>
      </c>
      <c r="Z773" s="57">
        <f t="shared" si="1396"/>
        <v>888.33690246529079</v>
      </c>
      <c r="AA773" s="53">
        <f t="shared" ref="AA773:AA836" si="1453">IF($B773&lt;Dzsed,IF(Z773&gt;450,0.1,IF(Z773&lt;137,(0.565+((1.88*10^(-3))*Z773)-(7.23*10^(-6))*(Z773^2)),(0.602+((1.31*10^(-3))*Z773)-(5.14*10^(-6))*(Z773^2)))),0)</f>
        <v>0</v>
      </c>
      <c r="AB773" s="58">
        <f t="shared" si="1397"/>
        <v>2.8761240187061419</v>
      </c>
      <c r="AC773" s="49">
        <f t="shared" ref="AC773:AC836" si="1454">IF($B773&lt;Dzsed,IF(AA773&lt;0,(1)*(AB773^(1-$M773)),(AA773^$M773)*(AB773^(1-$M773))),AB773)</f>
        <v>2.8761240187061419</v>
      </c>
      <c r="AD773" s="143">
        <f t="shared" ref="AD773:AD836" si="1455">IF($B773&lt;Dzsed,Ased*(1-M773),IF($B773&lt;(Dzsed+Dzuc),Auc3_,IF($B773&lt;(Dzsed+Dzuc+Dzlc),Alc,Ama)))</f>
        <v>0.02</v>
      </c>
      <c r="AE773" s="49">
        <f t="shared" si="1434"/>
        <v>1.7713190633115605E-2</v>
      </c>
      <c r="AF773" s="57">
        <f t="shared" si="1398"/>
        <v>885.17108261017609</v>
      </c>
      <c r="AG773" s="53">
        <f t="shared" ref="AG773:AG836" si="1456">IF($B773&lt;Dzsed,IF(AF773&gt;450,0.1,IF(AF773&lt;137,(0.565+((1.88*10^(-3))*AF773)-(7.23*10^(-6))*(AF773^2)),(0.602+((1.31*10^(-3))*AF773)-(5.14*10^(-6))*(AF773^2)))),0)</f>
        <v>0</v>
      </c>
      <c r="AH773" s="58">
        <f t="shared" si="1399"/>
        <v>2.8745640157202401</v>
      </c>
      <c r="AI773" s="49">
        <f t="shared" ref="AI773:AI836" si="1457">IF($B773&lt;Dzsed,IF(AG773&lt;0,(1)*(AH773^(1-$M773)),(AG773^$M773)*(AH773^(1-$M773))),AH773)</f>
        <v>2.8745640157202401</v>
      </c>
      <c r="AJ773" s="143">
        <f t="shared" ref="AJ773:AJ836" si="1458">IF($B773&lt;Dzsed,Ased*(1-M773),IF($B773&lt;(Dzsed+Dzuc),Auc4_,IF($B773&lt;(Dzsed+Dzuc+Dzlc),Alc,Ama)))</f>
        <v>0.02</v>
      </c>
      <c r="AK773" s="51">
        <f t="shared" si="1400"/>
        <v>1.7713748957977008E-2</v>
      </c>
      <c r="AL773" s="57">
        <f t="shared" si="1401"/>
        <v>884.88089442006174</v>
      </c>
      <c r="AM773" s="53">
        <f t="shared" ref="AM773:AM836" si="1459">IF($B773&lt;Dzsed,IF(AL773&gt;450,0.1,IF(AL773&lt;137,(0.565+((1.88*10^(-3))*AL773)-(7.23*10^(-6))*(AL773^2)),(0.602+((1.31*10^(-3))*AL773)-(5.14*10^(-6))*(AL773^2)))),0)</f>
        <v>0</v>
      </c>
      <c r="AN773" s="58">
        <f t="shared" si="1402"/>
        <v>2.8744229490575814</v>
      </c>
      <c r="AO773" s="49">
        <f t="shared" ref="AO773:AO836" si="1460">IF($B773&lt;Dzsed,IF(AM773&lt;0,(1)*(AN773^(1-$M773)),(AM773^$M773)*(AN773^(1-$M773))),AN773)</f>
        <v>2.8744229490575814</v>
      </c>
      <c r="AP773" s="143">
        <f t="shared" ref="AP773:AP836" si="1461">IF($B773&lt;Dzsed,Ased*(1-M773),IF($B773&lt;(Dzsed+Dzuc),Auc5_,IF($B773&lt;(Dzsed+Dzuc+Dzlc),Alc,Ama)))</f>
        <v>0.02</v>
      </c>
      <c r="AQ773" s="51">
        <f t="shared" si="1403"/>
        <v>1.7714044607709204E-2</v>
      </c>
      <c r="AR773" s="57">
        <f t="shared" si="1404"/>
        <v>884.85678685641233</v>
      </c>
      <c r="AS773" s="44">
        <f t="shared" ref="AS773:AS836" si="1462">IF(AND(B773&lt;=Dlith,B773&gt;(Dzlc+Dzuc+Dzsed)),J773*(1-lambdama)*fcompma,IF(AND(B773&lt;=(Dzlc+Dzuc+Dzsed),B773&gt;(Dzuc+Dzsed)),J773*(1-lambdalc)*fcomplc,IF(AND(B773&lt;=(Dzuc+Dzsed),B773&gt;Dzsed),J773*(1-lambdauc)*fcompuc,J773*(1-lambdased)*fcompsed)))</f>
        <v>5582.8902118701226</v>
      </c>
      <c r="AT773" s="44">
        <f t="shared" ref="AT773:AT836" si="1463">IF(AND(B773&lt;=Dlith,B773&gt;(Dzlc+Dzuc+Dzsed)),J773*(1-lambdama)*fssma,IF(AND(B773&lt;=(Dzlc+Dzuc+Dzsed),B773&gt;(Dzuc+Dzsed)),J773*(1-lambdalc)*fsslc,IF(AND(B773&lt;=(Dzuc+Dzsed),B773&gt;Dzsed),J773*(1-lambdauc)*fssuc,J773*(1-lambdased)*fsssed)))</f>
        <v>2233.1560847480487</v>
      </c>
      <c r="AU773" s="44">
        <f t="shared" ref="AU773:AU836" si="1464">IF(AND(B773&lt;=Dlith,B773&gt;(Dzlc+Dzuc+Dzsed)),J773*(1-lambdama)*fextma,IF(AND(B773&lt;=(Dzlc+Dzuc+Dzsed),B773&gt;(Dzuc+Dzsed)),J773*(1-lambdalc)*fextlc,IF(AND(B773&lt;=(Dzuc+Dzsed),B773&gt;Dzsed),J773*(1-lambdauc)*fextuc,J773*(1-lambdased)*fextsed)))</f>
        <v>1395.7225529675306</v>
      </c>
      <c r="AV773" s="47">
        <f t="shared" ref="AV773:AV836" si="1465">((εuc/Apuc)^(1/nuc))*EXP(Epuc/(nuc*Rgas*(AR773+273)))*0.000001</f>
        <v>0.53040579067634641</v>
      </c>
      <c r="AW773" s="47">
        <f t="shared" ref="AW773:AW836" si="1466">((εlc/Aplc)^(1/nlc))*EXP(Eplc/(nlc*Rgas*(AR773+273)))*0.000001</f>
        <v>1.6641682910451452</v>
      </c>
      <c r="AX773" s="86">
        <f t="shared" ref="AX773:AX836" si="1467">((εma/0.00000000000007)^(1/3))*EXP(510/(3*Rgas*(AR773+273)))*0.000001</f>
        <v>11.325680041990033</v>
      </c>
      <c r="AY773" s="86">
        <f t="shared" ref="AY773:AY836" si="1468">IF(nma=0,IF(AR773&lt;846.3,σD*(1-SQRT(-((Rgas*(AR773+273))/ED)*LN(εma/AD)))^2*0.000001,0),σD*(1-SQRT(-((Rgas*(AR773+273))/ED)*LN(εma/AD)))*0.000001)</f>
        <v>0</v>
      </c>
      <c r="AZ773" s="10">
        <f t="shared" si="1405"/>
        <v>0</v>
      </c>
      <c r="BA773" s="44">
        <f t="shared" ref="BA773:BA836" si="1469">IF(AND(B773&lt;=Dlith,B773&gt;(Dzlc+Dzuc+Dzsed)),AZ773,IF(AND(B773&lt;=(Dzlc+Dzuc+Dzsed),B773&gt;(Dzuc+Dzsed)),AW773,IF(AND(B773&lt;=(Dzuc+Dzsed),B773&gt;Dzsed),AV773,0)))</f>
        <v>0</v>
      </c>
      <c r="BB773" s="9">
        <f t="shared" ref="BB773:BB836" si="1470">IF(BA773&gt;=0,(IF(B773&gt;Dzsed,IF(BA773&lt;AS773,BA773,AS773),AS773)),0)</f>
        <v>0</v>
      </c>
      <c r="BC773" s="45">
        <f t="shared" si="1439"/>
        <v>0</v>
      </c>
      <c r="BD773" s="9">
        <f t="shared" ref="BD773:BD836" si="1471">IF(BA773&gt;=0,(IF(B773&gt;Dzsed,IF(BA773&lt;AU773,BA773,AU773),AU773)),0)</f>
        <v>0</v>
      </c>
      <c r="BE773" s="45">
        <f t="shared" si="1435"/>
        <v>0</v>
      </c>
      <c r="BF773" s="9">
        <f t="shared" ref="BF773:BF836" si="1472">IF(BA773&gt;=0,(IF(B773&gt;Dzsed,IF(BA773&lt;AT773,BA773,AT773),AT773)),0)</f>
        <v>0</v>
      </c>
      <c r="BG773" s="45">
        <f t="shared" si="1436"/>
        <v>0</v>
      </c>
      <c r="BH773" s="58"/>
      <c r="BI773" s="58"/>
      <c r="BJ773" s="58">
        <f t="shared" si="1406"/>
        <v>0</v>
      </c>
      <c r="BK773" s="97"/>
      <c r="BL773" s="44"/>
      <c r="BM773" s="82">
        <f t="shared" si="1407"/>
        <v>76.8</v>
      </c>
      <c r="BN773" s="86">
        <f t="shared" si="1408"/>
        <v>76800</v>
      </c>
      <c r="BO773" s="86">
        <f t="shared" si="1409"/>
        <v>100</v>
      </c>
      <c r="BP773" s="84">
        <f t="shared" ref="BP773:BP836" si="1473">IF(BN773&lt;Dzsedb,1,IF(BN773&lt;Dzsedb+Dzucb,2,IF(BN773&lt;Dzsedb+Dzucb+Dzlcb,3,4)))</f>
        <v>4</v>
      </c>
      <c r="BQ773" s="84">
        <f t="shared" ref="BQ773:BQ836" si="1474">IF(BN773&lt;Dzsedb,ksedb,IF(BN773&lt;(Dzsedb+Dzucb),kucb,IF(BN773&lt;(Dzsedb+Dzucb+Dzlcb),klcb,kmab)))</f>
        <v>4.13</v>
      </c>
      <c r="BR773" s="84">
        <f t="shared" ref="BR773:BR836" si="1475">IF($BN773&lt;Dzsedb,Asedb,IF($B773&lt;(Dzsedb+Dzucb),Aucb,IF($BN773&lt;(Dzsedb+Dzucb+Dzlcb),Alcb,Amab)))</f>
        <v>0.02</v>
      </c>
      <c r="BS773" s="84">
        <f t="shared" si="1410"/>
        <v>3.1709943074937554E-2</v>
      </c>
      <c r="BT773" s="84">
        <f t="shared" si="1411"/>
        <v>1103.7266915299201</v>
      </c>
      <c r="BU773" s="84">
        <f t="shared" si="1412"/>
        <v>0</v>
      </c>
      <c r="BV773" s="83">
        <f t="shared" si="1413"/>
        <v>2249.7262811443848</v>
      </c>
      <c r="BW773" s="81">
        <f t="shared" si="1437"/>
        <v>2249.7262811443848</v>
      </c>
      <c r="BX773" s="83">
        <f t="shared" ref="BX773:BX836" si="1476">IF(BN773&lt;Dzsedb,φ_0b*0.01*EXP((-k_athy_zb)*(BN773+Dzburialb)*0.001),0)</f>
        <v>0</v>
      </c>
      <c r="BY773" s="141">
        <f t="shared" ref="BY773:BY836" si="1477">IF(BN773&lt;Dzsedb,φ_0b*0.01*EXP((-k_athy_Pb)*(BW773+(rhosedb*9.81*0.000001)+(1078*9.81*Dzburialb*0.000001))),0)</f>
        <v>0</v>
      </c>
      <c r="BZ773" s="83">
        <f t="shared" ref="BZ773:BZ836" si="1478">IF(BX773=0,BQ773,(IF(BN773&lt;Dzsedb,λRMv20b*fb^(BY773/φ_0b),0)))</f>
        <v>4.13</v>
      </c>
      <c r="CA773" s="83">
        <f t="shared" ref="CA773:CA836" si="1479">IF(BN773&lt;Dzsedb,IF(BT773&gt;450,0.1,IF(BT773&lt;137,(0.565+((1.88*10^(-3))*BT773)-(7.23*10^(-6))*(BT773^2)),(0.602+((1.31*10^(-3))*BT773)-(5.14*10^(-6))*(BT773^2)))),0)</f>
        <v>0</v>
      </c>
      <c r="CB773" s="83">
        <f t="shared" si="1414"/>
        <v>3.0200671884765597</v>
      </c>
      <c r="CC773" s="83">
        <f t="shared" ref="CC773:CC836" si="1480">IF(BN773&lt;Dzsedb,IF(CA773&lt;0,(1)*(CB773^(1-$BY773)),(CA773^$BY773)*(CB773^(1-$BY773))),CB773)</f>
        <v>3.0200671884765597</v>
      </c>
      <c r="CD773" s="143">
        <f t="shared" ref="CD773:CD836" si="1481">IF($BN773&lt;Dzsedb,Asedb*(1-BY773),IF($BN773&lt;(Dzsedb+Dzucb),Aucb1,IF($BN773&lt;(Dzsedb+Dzucb+Dzlcb),Alcb,Amab)))</f>
        <v>0.02</v>
      </c>
      <c r="CE773" s="83">
        <f t="shared" si="1415"/>
        <v>1.7502523213570126E-2</v>
      </c>
      <c r="CF773" s="84">
        <f t="shared" si="1416"/>
        <v>1065.8651907477279</v>
      </c>
      <c r="CG773" s="83">
        <f t="shared" ref="CG773:CG836" si="1482">IF($BN773&lt;Dzsedb,IF(CF773&gt;450,0.1,IF(CF773&lt;137,(0.565+((1.88*10^(-3))*CF773)-(7.23*10^(-6))*(CF773^2)),(0.602+((1.31*10^(-3))*CF773)-(5.14*10^(-6))*(CF773^2)))),0)</f>
        <v>0</v>
      </c>
      <c r="CH773" s="83">
        <f t="shared" si="1417"/>
        <v>2.9719222997466748</v>
      </c>
      <c r="CI773" s="83">
        <f t="shared" ref="CI773:CI836" si="1483">IF($BN773&lt;Dzsedb,IF(CG773&lt;0,(1)*(CH773^(1-$BY773)),(CG773^$BY773)*(CH773^(1-$BY773))),CH773)</f>
        <v>2.9719222997466748</v>
      </c>
      <c r="CJ773" s="143">
        <f t="shared" ref="CJ773:CJ836" si="1484">IF($BN773&lt;Dzsedb,Asedb*(1-BY773),IF($BN773&lt;(Dzsedb+Dzucb),Aucb2,IF($BN773&lt;(Dzsedb+Dzucb+Dzlcb),Alcb,Amab)))</f>
        <v>0.02</v>
      </c>
      <c r="CK773" s="83">
        <f t="shared" si="1418"/>
        <v>1.6694910799758853E-2</v>
      </c>
      <c r="CL773" s="84">
        <f t="shared" si="1419"/>
        <v>1001.5741199280268</v>
      </c>
      <c r="CM773" s="83">
        <f t="shared" ref="CM773:CM836" si="1485">IF($BN773&lt;Dzsedb,IF(CL773&gt;450,0.1,IF(CL773&lt;137,(0.565+((1.88*10^(-3))*CL773)-(7.23*10^(-6))*(CL773^2)),(0.602+((1.31*10^(-3))*CL773)-(5.14*10^(-6))*(CL773^2)))),0)</f>
        <v>0</v>
      </c>
      <c r="CN773" s="83">
        <f t="shared" si="1420"/>
        <v>2.9027337168952929</v>
      </c>
      <c r="CO773" s="83">
        <f t="shared" ref="CO773:CO836" si="1486">IF($BN773&lt;Dzsedb,IF(CM773&lt;0,(1)*(CN773^(1-$BY773)),(CM773^$BY773)*(CN773^(1-$BY773))),CN773)</f>
        <v>2.9027337168952929</v>
      </c>
      <c r="CP773" s="143">
        <f t="shared" ref="CP773:CP836" si="1487">IF($BN773&lt;Dzsedb,Asedb*(1-BY773),IF($BN773&lt;(Dzsedb+Dzucb),Aucb3,IF($BN773&lt;(Dzsedb+Dzucb+Dzlcb),Alcb,Amab)))</f>
        <v>0.02</v>
      </c>
      <c r="CQ773" s="83">
        <f t="shared" si="1421"/>
        <v>1.6854564504284152E-2</v>
      </c>
      <c r="CR773" s="84">
        <f t="shared" si="1422"/>
        <v>992.00247772172554</v>
      </c>
      <c r="CS773" s="83">
        <f t="shared" ref="CS773:CS836" si="1488">IF($BN773&lt;Dzsedb,IF(CR773&gt;450,0.1,IF(CR773&lt;137,(0.565+((1.88*10^(-3))*CR773)-(7.23*10^(-6))*(CR773^2)),(0.602+((1.31*10^(-3))*CR773)-(5.14*10^(-6))*(CR773^2)))),0)</f>
        <v>0</v>
      </c>
      <c r="CT773" s="83">
        <f t="shared" si="1423"/>
        <v>2.8937794013988603</v>
      </c>
      <c r="CU773" s="83">
        <f t="shared" ref="CU773:CU836" si="1489">IF($BN773&lt;Dzsedb,IF(CS773&lt;0,(1)*(CT773^(1-$BY773)),(CS773^$BY773)*(CT773^(1-$BY773))),CT773)</f>
        <v>2.8937794013988603</v>
      </c>
      <c r="CV773" s="143">
        <f t="shared" ref="CV773:CV836" si="1490">IF($BN773&lt;Dzsedb,Asedb*(1-BY773),IF($BN773&lt;(Dzsedb+Dzucb),Aucb4,IF($BN773&lt;(Dzsedb+Dzucb+Dzlcb),Alcb,Amab)))</f>
        <v>0.02</v>
      </c>
      <c r="CW773" s="83">
        <f t="shared" si="1424"/>
        <v>1.6882526987184215E-2</v>
      </c>
      <c r="CX773" s="84">
        <f t="shared" si="1425"/>
        <v>991.21939566268713</v>
      </c>
      <c r="CY773" s="83">
        <f t="shared" ref="CY773:CY836" si="1491">IF($BN773&lt;Dzsedb,IF(CX773&gt;450,0.1,IF(CX773&lt;137,(0.565+((1.88*10^(-3))*CX773)-(7.23*10^(-6))*(CX773^2)),(0.602+((1.31*10^(-3))*CX773)-(5.14*10^(-6))*(CX773^2)))),0)</f>
        <v>0</v>
      </c>
      <c r="CZ773" s="83">
        <f t="shared" si="1426"/>
        <v>2.8930622345996091</v>
      </c>
      <c r="DA773" s="83">
        <f t="shared" ref="DA773:DA836" si="1492">IF($BN773&lt;Dzsedb,IF(CY773&lt;0,(1)*(CZ773^(1-$BY773)),(CY773^$BY773)*(CZ773^(1-$BY773))),CZ773)</f>
        <v>2.8930622345996091</v>
      </c>
      <c r="DB773" s="143">
        <f t="shared" ref="DB773:DB836" si="1493">IF($BN773&lt;Dzsedb,Asedb*(1-BY773),IF($BN773&lt;(Dzsedb+Dzucb),Aucb5,IF($BN773&lt;(Dzsedb+Dzucb+Dzlcb),Alcb,Amab)))</f>
        <v>0.02</v>
      </c>
      <c r="DC773" s="83">
        <f t="shared" si="1427"/>
        <v>1.6883446767326147E-2</v>
      </c>
      <c r="DD773" s="84">
        <f t="shared" si="1428"/>
        <v>991.19490362623128</v>
      </c>
      <c r="DE773" s="86">
        <f t="shared" ref="DE773:DE836" si="1494">IF(AND(BN773&lt;=Dlithb,BN773&gt;(Dzlcb+Dzucb+Dzsedb)),BV773*(1-lambdamab)*fcompmab,IF(AND(BN773&lt;=(Dzlcb+Dzucb+Dzsedb),BN773&gt;(Dzucb+Dzsedb)),BV773*(1-lambdalcb)*fcomplcb,IF(AND(BN773&lt;=(Dzucb+Dzsedb),BN773&gt;Dzsedb),BV773*(1-lambdaucb)*fcompucb,BV773*(1-lambdasedb)*fcompsedb)))</f>
        <v>4049.5073060598925</v>
      </c>
      <c r="DF773" s="86">
        <f t="shared" ref="DF773:DF836" si="1495">IF(AND(BN773&lt;=Dlithb,BN773&gt;(Dzlcb+Dzucb+Dzsedb)),BV773*(1-lambdamab)*fssmab,IF(AND(BN773&lt;=(Dzlcb+Dzucb+Dzsedb),BN773&gt;(Dzucb+Dzsedb)),BV773*(1-lambdalcb)*fsslcb,IF(AND(BN773&lt;=(Dzucb+Dzsedb),BN773&gt;Dzsedb),BV773*(1-lambdaucb)*fssucb,BV773*(1-lambdasedb)*fsssedb)))</f>
        <v>1619.8029224239569</v>
      </c>
      <c r="DG773" s="86">
        <f t="shared" ref="DG773:DG836" si="1496">IF(AND(BN773&lt;=Dlithb,BN773&gt;(Dzlcb+Dzucb+Dzsedb)),BV773*(1-lambdamab)*fextmab,IF(AND(BN773&lt;=(Dzlcb+Dzucb+Dzsedb),BN773&gt;(Dzucb+Dzsedb)),BV773*(1-lambdalcb)*fextlcb,IF(AND(BN773&lt;=(Dzucb+Dzsedb),BN773&gt;Dzsedb),BV773*(1-lambdaucb)*fextucb,BV773*(1-lambdasedb)*fextsedb)))</f>
        <v>1012.3768265149731</v>
      </c>
      <c r="DH773" s="86">
        <f t="shared" ref="DH773:DH836" si="1497">((εucb/Apucb)^(1/nucb))*EXP(Epucb/(nucb*Rgas*(DD773+273)))*0.000001</f>
        <v>0.1141422448454774</v>
      </c>
      <c r="DI773" s="86">
        <f t="shared" ref="DI773:DI836" si="1498">((εlcb/Aplcb)^(1/nlcb))*EXP(Eplcb/(nlcb*Rgas*(DD773+273)))*0.000001</f>
        <v>0.13060282268150966</v>
      </c>
      <c r="DJ773" s="86">
        <f t="shared" ref="DJ773:DJ836" si="1499">((εmab/0.00000000000007)^(1/3))*EXP(510/(3*Rgas*(DD773+273)))*0.000001</f>
        <v>2.5643423105386445</v>
      </c>
      <c r="DK773" s="86">
        <f t="shared" ref="DK773:DK836" si="1500">IF(nmab=0,IF(DD773&lt;846.3,σDb*(1-SQRT(-((Rgas*(DD773+273))/EDb)*LN(εmab/ADb)))^2*0.000001,0),σDb*(1-SQRT(-((Rgas*(DD773+273))/EDb)*LN(εmab/ADb)))*0.000001)</f>
        <v>-851.54899657650822</v>
      </c>
      <c r="DL773" s="86">
        <f t="shared" si="1438"/>
        <v>-851.54899657650822</v>
      </c>
      <c r="DM773" s="86">
        <f t="shared" ref="DM773:DM836" si="1501">IF(AND(BN773&lt;=Dlithb,BN773&gt;(Dzlcb+Dzucb+Dzsedb)),DL773,IF(AND(BN773&lt;=(Dzlcb+Dzucb+Dzsedb),BN773&gt;(Dzucb+Dzsedb)),DI773,IF(AND(BN773&lt;=(Dzucb+Dzsedb),BN773&gt;Dzsedb),DH773,0)))</f>
        <v>-851.54899657650822</v>
      </c>
      <c r="DN773" s="85">
        <f t="shared" ref="DN773:DN836" si="1502">IF(DM773&gt;=0,(IF(BN773&gt;Dzsedb,IF(DM773&lt;DE773,DM773,DE773),DE773)),0)</f>
        <v>0</v>
      </c>
      <c r="DO773" s="85">
        <f t="shared" si="1429"/>
        <v>0</v>
      </c>
      <c r="DP773" s="85">
        <f t="shared" ref="DP773:DP836" si="1503">IF(DM773&gt;=0,(IF(BN773&gt;Dzsedb,IF(DM773&lt;DG773,DM773,DG773),DG773)),0)</f>
        <v>0</v>
      </c>
      <c r="DQ773" s="85">
        <f t="shared" si="1430"/>
        <v>0</v>
      </c>
      <c r="DR773" s="85">
        <f t="shared" ref="DR773:DR836" si="1504">IF(DM773&gt;=0,(IF(BN773&gt;Dzsedb,IF(DM773&lt;DF773,DM773,DF773),DF773)),0)</f>
        <v>0</v>
      </c>
      <c r="DS773" s="85">
        <f t="shared" si="1431"/>
        <v>0</v>
      </c>
      <c r="DT773" s="81"/>
      <c r="DU773" s="81"/>
      <c r="DV773" s="81">
        <f t="shared" si="1432"/>
        <v>0</v>
      </c>
      <c r="DW773" s="100"/>
    </row>
    <row r="774" spans="1:127" x14ac:dyDescent="0.2">
      <c r="A774" s="59">
        <f t="shared" ref="A774:A837" si="1505">B774*0.001</f>
        <v>102.53333333333248</v>
      </c>
      <c r="B774" s="44">
        <f t="shared" ref="B774:B837" si="1506">B773+Dlith/1200</f>
        <v>102533.33333333247</v>
      </c>
      <c r="C774" s="52">
        <f t="shared" si="1440"/>
        <v>133.33333333333334</v>
      </c>
      <c r="D774" s="50">
        <f t="shared" si="1441"/>
        <v>4</v>
      </c>
      <c r="E774" s="44">
        <f t="shared" si="1442"/>
        <v>4.13</v>
      </c>
      <c r="F774" s="47">
        <f t="shared" si="1443"/>
        <v>0.02</v>
      </c>
      <c r="G774" s="52">
        <f t="shared" ref="G774:G837" si="1507">G773-0.5*(F774+F773)*(dz)*0.000001</f>
        <v>2.3798225095622051E-2</v>
      </c>
      <c r="H774" s="57">
        <f t="shared" ref="H774:H837" si="1508">H773+(G773*(dz)/E773)-(0.5*F773*0.000001*((dz)^2)/E773)</f>
        <v>878.22785158998545</v>
      </c>
      <c r="I774" s="52">
        <f t="shared" ref="I774:I837" si="1509">IF(B774&lt;Dzsed,I773+1078*9.81*(dz)*0.000001,0)</f>
        <v>0</v>
      </c>
      <c r="J774" s="54">
        <f t="shared" ref="J774:J837" si="1510">IF(AND(B774&lt;=Dlith,B774&gt;(Dzlc+Dzuc+Dzsed)),rhoma*9.81*(dz)+J773*1000000,IF(AND(B774&lt;=(Dzlc+Dzuc+Dzsed),B774&gt;(Dzuc+Dzsed)),rholc*9.81*(dz)+J773*1000000,IF(AND(B774&lt;=(Dzuc+Dzsed),B774&gt;Dzsed),rhouc*9.81*(dz)+J773*1000000,((rhosed*(1-L774))+(1078*L774))*9.81*(dz)+J773*1000000)))*0.000001</f>
        <v>3105.9220732611789</v>
      </c>
      <c r="K774" s="46">
        <f t="shared" si="1433"/>
        <v>3105.9220732611789</v>
      </c>
      <c r="L774" s="80">
        <f t="shared" si="1444"/>
        <v>0</v>
      </c>
      <c r="M774" s="142">
        <f t="shared" si="1445"/>
        <v>0</v>
      </c>
      <c r="N774" s="60">
        <f t="shared" si="1446"/>
        <v>4.13</v>
      </c>
      <c r="O774" s="53">
        <f t="shared" si="1447"/>
        <v>0</v>
      </c>
      <c r="P774" s="58">
        <f t="shared" ref="P774:P837" si="1511">IF(B774&lt;Dzsed,358*(1.0227*$N774-1.882)*((1/(H774+273))-0.00068)+1.84,IF(B774&lt;Dzsed+Dzuc,E774*(1+c_*J774)/(1+buc*H774),IF(B774&lt;Dzsed+Dzuc+Dzlc,E774*(1+c_*J774)/(1+blc*H774),(E774*(298/(H774+273))^0.5*(1+0.032*K774*0.001)+(0.368*10^-9*(H774+273)^3)))))</f>
        <v>2.8715678342429429</v>
      </c>
      <c r="Q774" s="49">
        <f t="shared" si="1448"/>
        <v>2.8715678342429429</v>
      </c>
      <c r="R774" s="143">
        <f t="shared" si="1449"/>
        <v>0.02</v>
      </c>
      <c r="S774" s="51">
        <f t="shared" ref="S774:S837" si="1512">S773-0.5*(R774+R773)*(dz)*0.000001</f>
        <v>1.835803559655369E-2</v>
      </c>
      <c r="T774" s="57">
        <f t="shared" ref="T774:T837" si="1513">T773+(S773*(dz)/Q773)-(0.5*R773*0.000001*((dz)^2)/Q773)</f>
        <v>909.94706695327898</v>
      </c>
      <c r="U774" s="53">
        <f t="shared" si="1450"/>
        <v>0</v>
      </c>
      <c r="V774" s="58">
        <f t="shared" ref="V774:V837" si="1514">IF($B774&lt;Dzsed,358*(1.0227*$N774-1.882)*((1/(T774+273))-0.00068)+1.84,IF($B774&lt;Dzsed+Dzuc,$E774*(1+c_*$J774)/(1+buc*T774),IF($B774&lt;Dzsed+Dzuc+Dzlc,$E774*(1+c_*$J774)/(1+blc*T774),($E774*(298/(T774+273))^0.5*(1+0.032*$K774*0.001)+(0.368*10^-9*(T774+273)^3)))))</f>
        <v>2.8880870498116611</v>
      </c>
      <c r="W774" s="49">
        <f t="shared" si="1451"/>
        <v>2.8880870498116611</v>
      </c>
      <c r="X774" s="143">
        <f t="shared" si="1452"/>
        <v>0.02</v>
      </c>
      <c r="Y774" s="51">
        <f t="shared" ref="Y774:Y837" si="1515">Y773-0.5*(X774+X773)*(dz)*0.000001</f>
        <v>1.7763213815297937E-2</v>
      </c>
      <c r="Z774" s="57">
        <f t="shared" ref="Z774:Z837" si="1516">Z773+(Y773*(dz)/W773)-(0.5*X773*0.000001*((dz)^2)/W773)</f>
        <v>889.15725411301923</v>
      </c>
      <c r="AA774" s="53">
        <f t="shared" si="1453"/>
        <v>0</v>
      </c>
      <c r="AB774" s="58">
        <f t="shared" ref="AB774:AB837" si="1517">IF($B774&lt;Dzsed,358*(1.0227*$N774-1.882)*((1/(Z774+273))-0.00068)+1.84,IF($B774&lt;Dzsed+Dzuc,$E774*(1+c_*$J774)/(1+buc*Z774),IF($B774&lt;Dzsed+Dzuc+Dzlc,$E774*(1+c_*$J774)/(1+blc*Z774),($E774*(298/(Z774+273))^0.5*(1+0.032*$K774*0.001)+(0.368*10^-9*(Z774+273)^3)))))</f>
        <v>2.8768234096222929</v>
      </c>
      <c r="AC774" s="49">
        <f t="shared" si="1454"/>
        <v>2.8768234096222929</v>
      </c>
      <c r="AD774" s="143">
        <f t="shared" si="1455"/>
        <v>0.02</v>
      </c>
      <c r="AE774" s="49">
        <f t="shared" si="1434"/>
        <v>1.7710523966448937E-2</v>
      </c>
      <c r="AF774" s="57">
        <f t="shared" ref="AF774:AF837" si="1518">AF773+(AE773*(dz)/AC773)-(0.5*AD773*0.000001*((dz)^2)/AC773)</f>
        <v>885.99218106001501</v>
      </c>
      <c r="AG774" s="53">
        <f t="shared" si="1456"/>
        <v>0</v>
      </c>
      <c r="AH774" s="58">
        <f t="shared" ref="AH774:AH837" si="1519">IF($B774&lt;Dzsed,358*(1.0227*$N774-1.882)*((1/(AF774+273))-0.00068)+1.84,IF($B774&lt;Dzsed+Dzuc,$E774*(1+c_*$J774)/(1+buc*AF774),IF($B774&lt;Dzsed+Dzuc+Dzlc,$E774*(1+c_*$J774)/(1+blc*AF774),($E774*(298/(AF774+273))^0.5*(1+0.032*$K774*0.001)+(0.368*10^-9*(AF774+273)^3)))))</f>
        <v>2.8752541841010109</v>
      </c>
      <c r="AI774" s="49">
        <f t="shared" si="1457"/>
        <v>2.8752541841010109</v>
      </c>
      <c r="AJ774" s="143">
        <f t="shared" si="1458"/>
        <v>0.02</v>
      </c>
      <c r="AK774" s="51">
        <f t="shared" ref="AK774:AK837" si="1520">AK773-0.5*(AJ774+AJ773)*(dz)*0.000001</f>
        <v>1.771108229131034E-2</v>
      </c>
      <c r="AL774" s="57">
        <f t="shared" ref="AL774:AL837" si="1521">AL773+(AK773*(dz)/AI773)-(0.5*AJ773*0.000001*((dz)^2)/AI773)</f>
        <v>885.70246437074081</v>
      </c>
      <c r="AM774" s="53">
        <f t="shared" si="1459"/>
        <v>0</v>
      </c>
      <c r="AN774" s="58">
        <f t="shared" ref="AN774:AN837" si="1522">IF($B774&lt;Dzsed,358*(1.0227*$N774-1.882)*((1/(AL774+273))-0.00068)+1.84,IF($B774&lt;Dzsed+Dzuc,$E774*(1+c_*$J774)/(1+buc*AL774),IF($B774&lt;Dzsed+Dzuc+Dzlc,$E774*(1+c_*$J774)/(1+blc*AL774),($E774*(298/(AL774+273))^0.5*(1+0.032*$K774*0.001)+(0.368*10^-9*(AL774+273)^3)))))</f>
        <v>2.8751124679424445</v>
      </c>
      <c r="AO774" s="49">
        <f t="shared" si="1460"/>
        <v>2.8751124679424445</v>
      </c>
      <c r="AP774" s="143">
        <f t="shared" si="1461"/>
        <v>0.02</v>
      </c>
      <c r="AQ774" s="51">
        <f t="shared" ref="AQ774:AQ837" si="1523">AQ773-0.5*(AP774+AP773)*(dz)*0.000001</f>
        <v>1.7711377941042536E-2</v>
      </c>
      <c r="AR774" s="57">
        <f t="shared" ref="AR774:AR837" si="1524">AR773+(AQ773*(dz)/AO773)-(0.5*AP773*0.000001*((dz)^2)/AO773)</f>
        <v>885.6784108409264</v>
      </c>
      <c r="AS774" s="44">
        <f t="shared" si="1462"/>
        <v>5590.6597318701224</v>
      </c>
      <c r="AT774" s="44">
        <f t="shared" si="1463"/>
        <v>2236.2638927480489</v>
      </c>
      <c r="AU774" s="44">
        <f t="shared" si="1464"/>
        <v>1397.6649329675306</v>
      </c>
      <c r="AV774" s="47">
        <f t="shared" si="1465"/>
        <v>0.52820829896982857</v>
      </c>
      <c r="AW774" s="47">
        <f t="shared" si="1466"/>
        <v>1.6512312313802591</v>
      </c>
      <c r="AX774" s="86">
        <f t="shared" si="1467"/>
        <v>11.184745275041422</v>
      </c>
      <c r="AY774" s="86">
        <f t="shared" si="1468"/>
        <v>0</v>
      </c>
      <c r="AZ774" s="10">
        <f t="shared" ref="AZ774:AZ837" si="1525">MIN(AX774:AY774)</f>
        <v>0</v>
      </c>
      <c r="BA774" s="44">
        <f t="shared" si="1469"/>
        <v>0</v>
      </c>
      <c r="BB774" s="9">
        <f t="shared" si="1470"/>
        <v>0</v>
      </c>
      <c r="BC774" s="45">
        <f t="shared" si="1439"/>
        <v>0</v>
      </c>
      <c r="BD774" s="9">
        <f t="shared" si="1471"/>
        <v>0</v>
      </c>
      <c r="BE774" s="45">
        <f t="shared" si="1435"/>
        <v>0</v>
      </c>
      <c r="BF774" s="9">
        <f t="shared" si="1472"/>
        <v>0</v>
      </c>
      <c r="BG774" s="45">
        <f t="shared" si="1436"/>
        <v>0</v>
      </c>
      <c r="BH774" s="58"/>
      <c r="BI774" s="58"/>
      <c r="BJ774" s="58">
        <f t="shared" ref="BJ774:BJ837" si="1526">BB774*-1</f>
        <v>0</v>
      </c>
      <c r="BK774" s="97"/>
      <c r="BL774" s="44"/>
      <c r="BM774" s="82">
        <f t="shared" ref="BM774:BM837" si="1527">BN774*0.001</f>
        <v>76.900000000000006</v>
      </c>
      <c r="BN774" s="86">
        <f t="shared" ref="BN774:BN837" si="1528">BN773+Dlithb/1200</f>
        <v>76900</v>
      </c>
      <c r="BO774" s="86">
        <f t="shared" ref="BO774:BO837" si="1529">Dlithb/1200</f>
        <v>100</v>
      </c>
      <c r="BP774" s="84">
        <f t="shared" si="1473"/>
        <v>4</v>
      </c>
      <c r="BQ774" s="84">
        <f t="shared" si="1474"/>
        <v>4.13</v>
      </c>
      <c r="BR774" s="84">
        <f t="shared" si="1475"/>
        <v>0.02</v>
      </c>
      <c r="BS774" s="84">
        <f t="shared" ref="BS774:BS837" si="1530">BS773-0.5*(BR774+BR773)*(dzb)*0.000001</f>
        <v>3.1707943074937552E-2</v>
      </c>
      <c r="BT774" s="84">
        <f t="shared" ref="BT774:BT837" si="1531">BT773+(BS773*(dzb)/BQ773)-(0.5*BR773*0.000001*((dzb)^2)/BQ773)</f>
        <v>1104.4944625486837</v>
      </c>
      <c r="BU774" s="84">
        <f t="shared" ref="BU774:BU837" si="1532">IF(BN774&lt;Dzsedb,BU773+1078*9.81*(dzb)*0.000001,0)</f>
        <v>0</v>
      </c>
      <c r="BV774" s="83">
        <f t="shared" ref="BV774:BV837" si="1533">IF(AND(BN774&lt;=Dlithb,BN774&gt;(Dzlcb+Dzucb+Dzsedb)),rhomab*9.81*(dzb)+BV773*1000000,IF(AND(BN774&lt;=(Dzlcb+Dzucb+Dzsedb),BN774&gt;(Dzucb+Dzsedb)),rholcb*9.81*(dzb)+BV773*1000000,IF(AND(BN774&lt;=(Dzucb+Dzsedb),BN774&gt;Dzsedb),rhoucb*9.81*(dzb)+BV773*1000000,((rhosedb*(1-BX774))+(1078*BX774))*9.81*(dzb)+BV773*1000000)))*0.000001</f>
        <v>2252.9635811443845</v>
      </c>
      <c r="BW774" s="81">
        <f t="shared" si="1437"/>
        <v>2252.9635811443845</v>
      </c>
      <c r="BX774" s="83">
        <f t="shared" si="1476"/>
        <v>0</v>
      </c>
      <c r="BY774" s="141">
        <f t="shared" si="1477"/>
        <v>0</v>
      </c>
      <c r="BZ774" s="83">
        <f t="shared" si="1478"/>
        <v>4.13</v>
      </c>
      <c r="CA774" s="83">
        <f t="shared" si="1479"/>
        <v>0</v>
      </c>
      <c r="CB774" s="83">
        <f t="shared" ref="CB774:CB837" si="1534">IF(BN774&lt;Dzsed,358*(1.0227*$BZ774-1.882)*((1/(BT774+273))-0.00068)+1.84,IF(BN774&lt;Dzsedb+Dzucb,BQ774*(1+c_b*BV774)/(1+bucb*BT774),IF(BN774&lt;Dzsedb+Dzucb+Dzlcb,BQ774*(1+c_b*BV774)/(1+blcb*BT774),(BQ774*(298/(BT774+273))^0.5*(1+0.032*BW774*0.001)+(0.368*10^-9*(BT774+273)^3)))))</f>
        <v>3.0212995251089905</v>
      </c>
      <c r="CC774" s="83">
        <f t="shared" si="1480"/>
        <v>3.0212995251089905</v>
      </c>
      <c r="CD774" s="143">
        <f t="shared" si="1481"/>
        <v>0.02</v>
      </c>
      <c r="CE774" s="83">
        <f t="shared" ref="CE774:CE837" si="1535">CE773-0.5*(CD774+CD773)*(dzb)*0.000001</f>
        <v>1.7500523213570127E-2</v>
      </c>
      <c r="CF774" s="84">
        <f t="shared" ref="CF774:CF837" si="1536">CF773+(CE773*(dzb)/CC773)-(0.5*CD773*0.000001*((dzb)^2)/CC773)</f>
        <v>1066.4446984911433</v>
      </c>
      <c r="CG774" s="83">
        <f t="shared" si="1482"/>
        <v>0</v>
      </c>
      <c r="CH774" s="83">
        <f t="shared" ref="CH774:CH837" si="1537">IF($BN774&lt;Dzsedb,358*(1.0227*$BZ774-1.882)*((1/(CF774+273))-0.00068)+1.84,IF($BN774&lt;Dzsedb+Dzucb,$BQ774*(1+c_b*$BV774)/(1+bucb*CF774),IF($BN774&lt;Dzsedb+Dzucb+Dzlcb,$BQ774*(1+c_b*$BV774)/(1+blcb*CF774),($BQ774*(298/(CF774+273))^0.5*(1+0.032*$BW774*0.001)+(0.368*10^-9*(CF774+273)^3)))))</f>
        <v>2.9728195478748467</v>
      </c>
      <c r="CI774" s="83">
        <f t="shared" si="1483"/>
        <v>2.9728195478748467</v>
      </c>
      <c r="CJ774" s="143">
        <f t="shared" si="1484"/>
        <v>0.02</v>
      </c>
      <c r="CK774" s="83">
        <f t="shared" ref="CK774:CK837" si="1538">CK773-0.5*(CJ774+CJ773)*(dzb)*0.000001</f>
        <v>1.6692910799758855E-2</v>
      </c>
      <c r="CL774" s="84">
        <f t="shared" ref="CL774:CL837" si="1539">CL773+(CK773*(dzb)/CI773)-(0.5*CJ773*0.000001*((dzb)^2)/CI773)</f>
        <v>1002.1358408990354</v>
      </c>
      <c r="CM774" s="83">
        <f t="shared" si="1485"/>
        <v>0</v>
      </c>
      <c r="CN774" s="83">
        <f t="shared" ref="CN774:CN837" si="1540">IF($BN774&lt;Dzsedb,358*(1.0227*$BZ774-1.882)*((1/(CL774+273))-0.00068)+1.84,IF($BN774&lt;Dzsedb+Dzucb,$BQ774*(1+c_b*$BV774)/(1+bucb*CL774),IF($BN774&lt;Dzsedb+Dzucb+Dzlcb,$BQ774*(1+c_b*$BV774)/(1+blcb*CL774),($BQ774*(298/(CL774+273))^0.5*(1+0.032*$BW774*0.001)+(0.368*10^-9*(CL774+273)^3)))))</f>
        <v>2.9034768593330402</v>
      </c>
      <c r="CO774" s="83">
        <f t="shared" si="1486"/>
        <v>2.9034768593330402</v>
      </c>
      <c r="CP774" s="143">
        <f t="shared" si="1487"/>
        <v>0.02</v>
      </c>
      <c r="CQ774" s="83">
        <f t="shared" ref="CQ774:CQ837" si="1541">CQ773-0.5*(CP774+CP773)*(dzb)*0.000001</f>
        <v>1.6852564504284153E-2</v>
      </c>
      <c r="CR774" s="84">
        <f t="shared" ref="CR774:CR837" si="1542">CR773+(CQ773*(dzb)/CO773)-(0.5*CP773*0.000001*((dzb)^2)/CO773)</f>
        <v>992.583087799949</v>
      </c>
      <c r="CS774" s="83">
        <f t="shared" si="1488"/>
        <v>0</v>
      </c>
      <c r="CT774" s="83">
        <f t="shared" ref="CT774:CT837" si="1543">IF($BN774&lt;Dzsedb,358*(1.0227*$BZ774-1.882)*((1/(CR774+273))-0.00068)+1.84,IF($BN774&lt;Dzsedb+Dzucb,$BQ774*(1+c_b*$BV774)/(1+bucb*CR774),IF($BN774&lt;Dzsedb+Dzucb+Dzlcb,$BQ774*(1+c_b*$BV774)/(1+blcb*CR774),($BQ774*(298/(CR774+273))^0.5*(1+0.032*$BW774*0.001)+(0.368*10^-9*(CR774+273)^3)))))</f>
        <v>2.8945202523936917</v>
      </c>
      <c r="CU774" s="83">
        <f t="shared" si="1489"/>
        <v>2.8945202523936917</v>
      </c>
      <c r="CV774" s="143">
        <f t="shared" si="1490"/>
        <v>0.02</v>
      </c>
      <c r="CW774" s="83">
        <f t="shared" ref="CW774:CW837" si="1544">CW773-0.5*(CV774+CV773)*(dzb)*0.000001</f>
        <v>1.6880526987184216E-2</v>
      </c>
      <c r="CX774" s="84">
        <f t="shared" ref="CX774:CX837" si="1545">CX773+(CW773*(dzb)/CU773)-(0.5*CV773*0.000001*((dzb)^2)/CU773)</f>
        <v>991.80276863780136</v>
      </c>
      <c r="CY774" s="83">
        <f t="shared" si="1491"/>
        <v>0</v>
      </c>
      <c r="CZ774" s="83">
        <f t="shared" ref="CZ774:CZ837" si="1546">IF($BN774&lt;Dzsedb,358*(1.0227*$BZ774-1.882)*((1/(CX774+273))-0.00068)+1.84,IF($BN774&lt;Dzsedb+Dzucb,$BQ774*(1+c_b*$BV774)/(1+bucb*CX774),IF($BN774&lt;Dzsedb+Dzucb+Dzlcb,$BQ774*(1+c_b*$BV774)/(1+blcb*CX774),($BQ774*(298/(CX774+273))^0.5*(1+0.032*$BW774*0.001)+(0.368*10^-9*(CX774+273)^3)))))</f>
        <v>2.8938039541276042</v>
      </c>
      <c r="DA774" s="83">
        <f t="shared" si="1492"/>
        <v>2.8938039541276042</v>
      </c>
      <c r="DB774" s="143">
        <f t="shared" si="1493"/>
        <v>0.02</v>
      </c>
      <c r="DC774" s="83">
        <f t="shared" ref="DC774:DC837" si="1547">DC773-0.5*(DB774+DB773)*(dzb)*0.000001</f>
        <v>1.6881446767326148E-2</v>
      </c>
      <c r="DD774" s="84">
        <f t="shared" ref="DD774:DD837" si="1548">DD773+(DC773*(dzb)/DA773)-(0.5*DB773*0.000001*((dzb)^2)/DA773)</f>
        <v>991.77845300741706</v>
      </c>
      <c r="DE774" s="86">
        <f t="shared" si="1494"/>
        <v>4055.3344460598919</v>
      </c>
      <c r="DF774" s="86">
        <f t="shared" si="1495"/>
        <v>1622.1337784239568</v>
      </c>
      <c r="DG774" s="86">
        <f t="shared" si="1496"/>
        <v>1013.833611514973</v>
      </c>
      <c r="DH774" s="86">
        <f t="shared" si="1497"/>
        <v>0.11389568191978139</v>
      </c>
      <c r="DI774" s="86">
        <f t="shared" si="1498"/>
        <v>0.130085079349476</v>
      </c>
      <c r="DJ774" s="86">
        <f t="shared" si="1499"/>
        <v>2.5452780263422143</v>
      </c>
      <c r="DK774" s="86">
        <f t="shared" si="1500"/>
        <v>-853.70707402749917</v>
      </c>
      <c r="DL774" s="86">
        <f t="shared" si="1438"/>
        <v>-853.70707402749917</v>
      </c>
      <c r="DM774" s="86">
        <f t="shared" si="1501"/>
        <v>-853.70707402749917</v>
      </c>
      <c r="DN774" s="85">
        <f t="shared" si="1502"/>
        <v>0</v>
      </c>
      <c r="DO774" s="85">
        <f t="shared" ref="DO774:DO837" si="1549">DN774*$BN$6</f>
        <v>0</v>
      </c>
      <c r="DP774" s="85">
        <f t="shared" si="1503"/>
        <v>0</v>
      </c>
      <c r="DQ774" s="85">
        <f t="shared" ref="DQ774:DQ837" si="1550">DP774*$BN$6</f>
        <v>0</v>
      </c>
      <c r="DR774" s="85">
        <f t="shared" si="1504"/>
        <v>0</v>
      </c>
      <c r="DS774" s="85">
        <f t="shared" ref="DS774:DS837" si="1551">DR774*$BN$6</f>
        <v>0</v>
      </c>
      <c r="DT774" s="81"/>
      <c r="DU774" s="81"/>
      <c r="DV774" s="81">
        <f t="shared" ref="DV774:DV837" si="1552">DN774*-1</f>
        <v>0</v>
      </c>
      <c r="DW774" s="100"/>
    </row>
    <row r="775" spans="1:127" x14ac:dyDescent="0.2">
      <c r="A775" s="59">
        <f t="shared" si="1505"/>
        <v>102.6666666666658</v>
      </c>
      <c r="B775" s="44">
        <f t="shared" si="1506"/>
        <v>102666.6666666658</v>
      </c>
      <c r="C775" s="52">
        <f t="shared" si="1440"/>
        <v>133.33333333333334</v>
      </c>
      <c r="D775" s="50">
        <f t="shared" si="1441"/>
        <v>4</v>
      </c>
      <c r="E775" s="44">
        <f t="shared" si="1442"/>
        <v>4.13</v>
      </c>
      <c r="F775" s="47">
        <f t="shared" si="1443"/>
        <v>0.02</v>
      </c>
      <c r="G775" s="52">
        <f t="shared" si="1507"/>
        <v>2.3795558428955383E-2</v>
      </c>
      <c r="H775" s="57">
        <f t="shared" si="1508"/>
        <v>878.99611282524904</v>
      </c>
      <c r="I775" s="52">
        <f t="shared" si="1509"/>
        <v>0</v>
      </c>
      <c r="J775" s="54">
        <f t="shared" si="1510"/>
        <v>3110.238473261179</v>
      </c>
      <c r="K775" s="46">
        <f t="shared" ref="K775:K838" si="1553">J775-I775</f>
        <v>3110.238473261179</v>
      </c>
      <c r="L775" s="80">
        <f t="shared" si="1444"/>
        <v>0</v>
      </c>
      <c r="M775" s="142">
        <f t="shared" si="1445"/>
        <v>0</v>
      </c>
      <c r="N775" s="60">
        <f t="shared" si="1446"/>
        <v>4.13</v>
      </c>
      <c r="O775" s="53">
        <f t="shared" si="1447"/>
        <v>0</v>
      </c>
      <c r="P775" s="58">
        <f t="shared" si="1511"/>
        <v>2.8722123876474281</v>
      </c>
      <c r="Q775" s="49">
        <f t="shared" si="1448"/>
        <v>2.8722123876474281</v>
      </c>
      <c r="R775" s="143">
        <f t="shared" si="1449"/>
        <v>0.02</v>
      </c>
      <c r="S775" s="51">
        <f t="shared" si="1512"/>
        <v>1.8355368929887022E-2</v>
      </c>
      <c r="T775" s="57">
        <f t="shared" si="1513"/>
        <v>910.79940979978119</v>
      </c>
      <c r="U775" s="53">
        <f t="shared" si="1450"/>
        <v>0</v>
      </c>
      <c r="V775" s="58">
        <f t="shared" si="1514"/>
        <v>2.8888704329534836</v>
      </c>
      <c r="W775" s="49">
        <f t="shared" si="1451"/>
        <v>2.8888704329534836</v>
      </c>
      <c r="X775" s="143">
        <f t="shared" si="1452"/>
        <v>0.02</v>
      </c>
      <c r="Y775" s="51">
        <f t="shared" si="1515"/>
        <v>1.7760547148631269E-2</v>
      </c>
      <c r="Z775" s="57">
        <f t="shared" si="1516"/>
        <v>889.97726081298458</v>
      </c>
      <c r="AA775" s="53">
        <f t="shared" si="1453"/>
        <v>0</v>
      </c>
      <c r="AB775" s="58">
        <f t="shared" si="1517"/>
        <v>2.8775250085825057</v>
      </c>
      <c r="AC775" s="49">
        <f t="shared" si="1454"/>
        <v>2.8775250085825057</v>
      </c>
      <c r="AD775" s="143">
        <f t="shared" si="1455"/>
        <v>0.02</v>
      </c>
      <c r="AE775" s="49">
        <f t="shared" ref="AE775:AE838" si="1554">AE774-0.5*(AD775+AD774)*($B775-$B774)*0.000001</f>
        <v>1.7707857299782269E-2</v>
      </c>
      <c r="AF775" s="57">
        <f t="shared" si="1518"/>
        <v>886.81295629767862</v>
      </c>
      <c r="AG775" s="53">
        <f t="shared" si="1456"/>
        <v>0</v>
      </c>
      <c r="AH775" s="58">
        <f t="shared" si="1519"/>
        <v>2.8759465802966728</v>
      </c>
      <c r="AI775" s="49">
        <f t="shared" si="1457"/>
        <v>2.8759465802966728</v>
      </c>
      <c r="AJ775" s="143">
        <f t="shared" si="1458"/>
        <v>0.02</v>
      </c>
      <c r="AK775" s="51">
        <f t="shared" si="1520"/>
        <v>1.7708415624643672E-2</v>
      </c>
      <c r="AL775" s="57">
        <f t="shared" si="1521"/>
        <v>886.52371345338565</v>
      </c>
      <c r="AM775" s="53">
        <f t="shared" si="1459"/>
        <v>0</v>
      </c>
      <c r="AN775" s="58">
        <f t="shared" si="1522"/>
        <v>2.8758042190478359</v>
      </c>
      <c r="AO775" s="49">
        <f t="shared" si="1460"/>
        <v>2.8758042190478359</v>
      </c>
      <c r="AP775" s="143">
        <f t="shared" si="1461"/>
        <v>0.02</v>
      </c>
      <c r="AQ775" s="51">
        <f t="shared" si="1523"/>
        <v>1.7708711274375868E-2</v>
      </c>
      <c r="AR775" s="57">
        <f t="shared" si="1524"/>
        <v>886.49971411422678</v>
      </c>
      <c r="AS775" s="44">
        <f t="shared" si="1462"/>
        <v>5598.4292518701222</v>
      </c>
      <c r="AT775" s="44">
        <f t="shared" si="1463"/>
        <v>2239.3717007480486</v>
      </c>
      <c r="AU775" s="44">
        <f t="shared" si="1464"/>
        <v>1399.6073129675306</v>
      </c>
      <c r="AV775" s="47">
        <f t="shared" si="1465"/>
        <v>0.52602385715711186</v>
      </c>
      <c r="AW775" s="47">
        <f t="shared" si="1466"/>
        <v>1.6384178446127255</v>
      </c>
      <c r="AX775" s="86">
        <f t="shared" si="1467"/>
        <v>11.045814167328087</v>
      </c>
      <c r="AY775" s="86">
        <f t="shared" si="1468"/>
        <v>0</v>
      </c>
      <c r="AZ775" s="10">
        <f t="shared" si="1525"/>
        <v>0</v>
      </c>
      <c r="BA775" s="44">
        <f t="shared" si="1469"/>
        <v>0</v>
      </c>
      <c r="BB775" s="9">
        <f t="shared" si="1470"/>
        <v>0</v>
      </c>
      <c r="BC775" s="45">
        <f t="shared" si="1439"/>
        <v>0</v>
      </c>
      <c r="BD775" s="9">
        <f t="shared" si="1471"/>
        <v>0</v>
      </c>
      <c r="BE775" s="45">
        <f t="shared" ref="BE775:BE838" si="1555">BD775*$B$6</f>
        <v>0</v>
      </c>
      <c r="BF775" s="9">
        <f t="shared" si="1472"/>
        <v>0</v>
      </c>
      <c r="BG775" s="45">
        <f t="shared" ref="BG775:BG838" si="1556">BF775*$B$6</f>
        <v>0</v>
      </c>
      <c r="BH775" s="58"/>
      <c r="BI775" s="58"/>
      <c r="BJ775" s="58">
        <f t="shared" si="1526"/>
        <v>0</v>
      </c>
      <c r="BK775" s="97"/>
      <c r="BL775" s="44"/>
      <c r="BM775" s="82">
        <f t="shared" si="1527"/>
        <v>77</v>
      </c>
      <c r="BN775" s="86">
        <f t="shared" si="1528"/>
        <v>77000</v>
      </c>
      <c r="BO775" s="86">
        <f t="shared" si="1529"/>
        <v>100</v>
      </c>
      <c r="BP775" s="84">
        <f t="shared" si="1473"/>
        <v>4</v>
      </c>
      <c r="BQ775" s="84">
        <f t="shared" si="1474"/>
        <v>4.13</v>
      </c>
      <c r="BR775" s="84">
        <f t="shared" si="1475"/>
        <v>0.02</v>
      </c>
      <c r="BS775" s="84">
        <f t="shared" si="1530"/>
        <v>3.170594307493755E-2</v>
      </c>
      <c r="BT775" s="84">
        <f t="shared" si="1531"/>
        <v>1105.2621851412973</v>
      </c>
      <c r="BU775" s="84">
        <f t="shared" si="1532"/>
        <v>0</v>
      </c>
      <c r="BV775" s="83">
        <f t="shared" si="1533"/>
        <v>2256.2008811443843</v>
      </c>
      <c r="BW775" s="81">
        <f t="shared" ref="BW775:BW838" si="1557">BV775-BU775</f>
        <v>2256.2008811443843</v>
      </c>
      <c r="BX775" s="83">
        <f t="shared" si="1476"/>
        <v>0</v>
      </c>
      <c r="BY775" s="141">
        <f t="shared" si="1477"/>
        <v>0</v>
      </c>
      <c r="BZ775" s="83">
        <f t="shared" si="1478"/>
        <v>4.13</v>
      </c>
      <c r="CA775" s="83">
        <f t="shared" si="1479"/>
        <v>0</v>
      </c>
      <c r="CB775" s="83">
        <f t="shared" si="1534"/>
        <v>3.0225339581616466</v>
      </c>
      <c r="CC775" s="83">
        <f t="shared" si="1480"/>
        <v>3.0225339581616466</v>
      </c>
      <c r="CD775" s="143">
        <f t="shared" si="1481"/>
        <v>0.02</v>
      </c>
      <c r="CE775" s="83">
        <f t="shared" si="1535"/>
        <v>1.7498523213570129E-2</v>
      </c>
      <c r="CF775" s="84">
        <f t="shared" si="1536"/>
        <v>1067.0239036665369</v>
      </c>
      <c r="CG775" s="83">
        <f t="shared" si="1482"/>
        <v>0</v>
      </c>
      <c r="CH775" s="83">
        <f t="shared" si="1537"/>
        <v>2.9737176310410431</v>
      </c>
      <c r="CI775" s="83">
        <f t="shared" si="1483"/>
        <v>2.9737176310410431</v>
      </c>
      <c r="CJ775" s="143">
        <f t="shared" si="1484"/>
        <v>0.02</v>
      </c>
      <c r="CK775" s="83">
        <f t="shared" si="1538"/>
        <v>1.6690910799758856E-2</v>
      </c>
      <c r="CL775" s="84">
        <f t="shared" si="1539"/>
        <v>1002.6973250567836</v>
      </c>
      <c r="CM775" s="83">
        <f t="shared" si="1485"/>
        <v>0</v>
      </c>
      <c r="CN775" s="83">
        <f t="shared" si="1540"/>
        <v>2.9042208837447441</v>
      </c>
      <c r="CO775" s="83">
        <f t="shared" si="1486"/>
        <v>2.9042208837447441</v>
      </c>
      <c r="CP775" s="143">
        <f t="shared" si="1487"/>
        <v>0.02</v>
      </c>
      <c r="CQ775" s="83">
        <f t="shared" si="1541"/>
        <v>1.6850564504284155E-2</v>
      </c>
      <c r="CR775" s="84">
        <f t="shared" si="1542"/>
        <v>993.16348038858348</v>
      </c>
      <c r="CS775" s="83">
        <f t="shared" si="1488"/>
        <v>0</v>
      </c>
      <c r="CT775" s="83">
        <f t="shared" si="1543"/>
        <v>2.895262088883729</v>
      </c>
      <c r="CU775" s="83">
        <f t="shared" si="1489"/>
        <v>2.895262088883729</v>
      </c>
      <c r="CV775" s="143">
        <f t="shared" si="1490"/>
        <v>0.02</v>
      </c>
      <c r="CW775" s="83">
        <f t="shared" si="1544"/>
        <v>1.6878526987184218E-2</v>
      </c>
      <c r="CX775" s="84">
        <f t="shared" si="1545"/>
        <v>992.38592320281873</v>
      </c>
      <c r="CY775" s="83">
        <f t="shared" si="1491"/>
        <v>0</v>
      </c>
      <c r="CZ775" s="83">
        <f t="shared" si="1546"/>
        <v>2.8945466705703007</v>
      </c>
      <c r="DA775" s="83">
        <f t="shared" si="1492"/>
        <v>2.8945466705703007</v>
      </c>
      <c r="DB775" s="143">
        <f t="shared" si="1493"/>
        <v>0.02</v>
      </c>
      <c r="DC775" s="83">
        <f t="shared" si="1547"/>
        <v>1.687944676732615E-2</v>
      </c>
      <c r="DD775" s="84">
        <f t="shared" si="1548"/>
        <v>992.36178370413711</v>
      </c>
      <c r="DE775" s="86">
        <f t="shared" si="1494"/>
        <v>4061.1615860598918</v>
      </c>
      <c r="DF775" s="86">
        <f t="shared" si="1495"/>
        <v>1624.4646344239566</v>
      </c>
      <c r="DG775" s="86">
        <f t="shared" si="1496"/>
        <v>1015.2903965149729</v>
      </c>
      <c r="DH775" s="86">
        <f t="shared" si="1497"/>
        <v>0.11364997025613492</v>
      </c>
      <c r="DI775" s="86">
        <f t="shared" si="1498"/>
        <v>0.12957005579199043</v>
      </c>
      <c r="DJ775" s="86">
        <f t="shared" si="1499"/>
        <v>2.5263799163870106</v>
      </c>
      <c r="DK775" s="86">
        <f t="shared" si="1500"/>
        <v>-855.86384522664741</v>
      </c>
      <c r="DL775" s="86">
        <f t="shared" ref="DL775:DL838" si="1558">MIN(DJ775:DK775)</f>
        <v>-855.86384522664741</v>
      </c>
      <c r="DM775" s="86">
        <f t="shared" si="1501"/>
        <v>-855.86384522664741</v>
      </c>
      <c r="DN775" s="85">
        <f t="shared" si="1502"/>
        <v>0</v>
      </c>
      <c r="DO775" s="85">
        <f t="shared" si="1549"/>
        <v>0</v>
      </c>
      <c r="DP775" s="85">
        <f t="shared" si="1503"/>
        <v>0</v>
      </c>
      <c r="DQ775" s="85">
        <f t="shared" si="1550"/>
        <v>0</v>
      </c>
      <c r="DR775" s="85">
        <f t="shared" si="1504"/>
        <v>0</v>
      </c>
      <c r="DS775" s="85">
        <f t="shared" si="1551"/>
        <v>0</v>
      </c>
      <c r="DT775" s="81"/>
      <c r="DU775" s="81"/>
      <c r="DV775" s="81">
        <f t="shared" si="1552"/>
        <v>0</v>
      </c>
      <c r="DW775" s="100"/>
    </row>
    <row r="776" spans="1:127" x14ac:dyDescent="0.2">
      <c r="A776" s="59">
        <f t="shared" si="1505"/>
        <v>102.79999999999913</v>
      </c>
      <c r="B776" s="44">
        <f t="shared" si="1506"/>
        <v>102799.99999999913</v>
      </c>
      <c r="C776" s="52">
        <f t="shared" si="1440"/>
        <v>133.33333333333334</v>
      </c>
      <c r="D776" s="50">
        <f t="shared" si="1441"/>
        <v>4</v>
      </c>
      <c r="E776" s="44">
        <f t="shared" si="1442"/>
        <v>4.13</v>
      </c>
      <c r="F776" s="47">
        <f t="shared" si="1443"/>
        <v>0.02</v>
      </c>
      <c r="G776" s="52">
        <f t="shared" si="1507"/>
        <v>2.3792891762288715E-2</v>
      </c>
      <c r="H776" s="57">
        <f t="shared" si="1508"/>
        <v>879.76428796957907</v>
      </c>
      <c r="I776" s="52">
        <f t="shared" si="1509"/>
        <v>0</v>
      </c>
      <c r="J776" s="54">
        <f t="shared" si="1510"/>
        <v>3114.5548732611787</v>
      </c>
      <c r="K776" s="46">
        <f t="shared" si="1553"/>
        <v>3114.5548732611787</v>
      </c>
      <c r="L776" s="80">
        <f t="shared" si="1444"/>
        <v>0</v>
      </c>
      <c r="M776" s="142">
        <f t="shared" si="1445"/>
        <v>0</v>
      </c>
      <c r="N776" s="60">
        <f t="shared" si="1446"/>
        <v>4.13</v>
      </c>
      <c r="O776" s="53">
        <f t="shared" si="1447"/>
        <v>0</v>
      </c>
      <c r="P776" s="58">
        <f t="shared" si="1511"/>
        <v>2.8728589791855419</v>
      </c>
      <c r="Q776" s="49">
        <f t="shared" si="1448"/>
        <v>2.8728589791855419</v>
      </c>
      <c r="R776" s="143">
        <f t="shared" si="1449"/>
        <v>0.02</v>
      </c>
      <c r="S776" s="51">
        <f t="shared" si="1512"/>
        <v>1.8352702263220354E-2</v>
      </c>
      <c r="T776" s="57">
        <f t="shared" si="1513"/>
        <v>911.65143758043268</v>
      </c>
      <c r="U776" s="53">
        <f t="shared" si="1450"/>
        <v>0</v>
      </c>
      <c r="V776" s="58">
        <f t="shared" si="1514"/>
        <v>2.8896562095388294</v>
      </c>
      <c r="W776" s="49">
        <f t="shared" si="1451"/>
        <v>2.8896562095388294</v>
      </c>
      <c r="X776" s="143">
        <f t="shared" si="1452"/>
        <v>0.02</v>
      </c>
      <c r="Y776" s="51">
        <f t="shared" si="1515"/>
        <v>1.77578804819646E-2</v>
      </c>
      <c r="Z776" s="57">
        <f t="shared" si="1516"/>
        <v>890.79692207171138</v>
      </c>
      <c r="AA776" s="53">
        <f t="shared" si="1453"/>
        <v>0</v>
      </c>
      <c r="AB776" s="58">
        <f t="shared" si="1517"/>
        <v>2.8782288122320061</v>
      </c>
      <c r="AC776" s="49">
        <f t="shared" si="1454"/>
        <v>2.8782288122320061</v>
      </c>
      <c r="AD776" s="143">
        <f t="shared" si="1455"/>
        <v>0.02</v>
      </c>
      <c r="AE776" s="49">
        <f t="shared" si="1554"/>
        <v>1.7705190633115601E-2</v>
      </c>
      <c r="AF776" s="57">
        <f t="shared" si="1518"/>
        <v>887.63340785071523</v>
      </c>
      <c r="AG776" s="53">
        <f t="shared" si="1456"/>
        <v>0</v>
      </c>
      <c r="AH776" s="58">
        <f t="shared" si="1519"/>
        <v>2.8766412011499378</v>
      </c>
      <c r="AI776" s="49">
        <f t="shared" si="1457"/>
        <v>2.8766412011499378</v>
      </c>
      <c r="AJ776" s="143">
        <f t="shared" si="1458"/>
        <v>0.02</v>
      </c>
      <c r="AK776" s="51">
        <f t="shared" si="1520"/>
        <v>1.7705748957977004E-2</v>
      </c>
      <c r="AL776" s="57">
        <f t="shared" si="1521"/>
        <v>887.34464118607821</v>
      </c>
      <c r="AM776" s="53">
        <f t="shared" si="1459"/>
        <v>0</v>
      </c>
      <c r="AN776" s="58">
        <f t="shared" si="1522"/>
        <v>2.8764981992304888</v>
      </c>
      <c r="AO776" s="49">
        <f t="shared" si="1460"/>
        <v>2.8764981992304888</v>
      </c>
      <c r="AP776" s="143">
        <f t="shared" si="1461"/>
        <v>0.02</v>
      </c>
      <c r="AQ776" s="51">
        <f t="shared" si="1523"/>
        <v>1.77060446077092E-2</v>
      </c>
      <c r="AR776" s="57">
        <f t="shared" si="1524"/>
        <v>887.32069619285176</v>
      </c>
      <c r="AS776" s="44">
        <f t="shared" si="1462"/>
        <v>5606.1987718701212</v>
      </c>
      <c r="AT776" s="44">
        <f t="shared" si="1463"/>
        <v>2242.4795087480484</v>
      </c>
      <c r="AU776" s="44">
        <f t="shared" si="1464"/>
        <v>1401.5496929675303</v>
      </c>
      <c r="AV776" s="47">
        <f t="shared" si="1465"/>
        <v>0.52385236969811055</v>
      </c>
      <c r="AW776" s="47">
        <f t="shared" si="1466"/>
        <v>1.6257267593754492</v>
      </c>
      <c r="AX776" s="86">
        <f t="shared" si="1467"/>
        <v>10.908855026162906</v>
      </c>
      <c r="AY776" s="86">
        <f t="shared" si="1468"/>
        <v>0</v>
      </c>
      <c r="AZ776" s="10">
        <f t="shared" si="1525"/>
        <v>0</v>
      </c>
      <c r="BA776" s="44">
        <f t="shared" si="1469"/>
        <v>0</v>
      </c>
      <c r="BB776" s="9">
        <f t="shared" si="1470"/>
        <v>0</v>
      </c>
      <c r="BC776" s="45">
        <f t="shared" ref="BC776:BC839" si="1559">BB776*$B$6</f>
        <v>0</v>
      </c>
      <c r="BD776" s="9">
        <f t="shared" si="1471"/>
        <v>0</v>
      </c>
      <c r="BE776" s="45">
        <f t="shared" si="1555"/>
        <v>0</v>
      </c>
      <c r="BF776" s="9">
        <f t="shared" si="1472"/>
        <v>0</v>
      </c>
      <c r="BG776" s="45">
        <f t="shared" si="1556"/>
        <v>0</v>
      </c>
      <c r="BH776" s="58"/>
      <c r="BI776" s="58"/>
      <c r="BJ776" s="58">
        <f t="shared" si="1526"/>
        <v>0</v>
      </c>
      <c r="BK776" s="97"/>
      <c r="BL776" s="44"/>
      <c r="BM776" s="82">
        <f t="shared" si="1527"/>
        <v>77.100000000000009</v>
      </c>
      <c r="BN776" s="86">
        <f t="shared" si="1528"/>
        <v>77100</v>
      </c>
      <c r="BO776" s="86">
        <f t="shared" si="1529"/>
        <v>100</v>
      </c>
      <c r="BP776" s="84">
        <f t="shared" si="1473"/>
        <v>4</v>
      </c>
      <c r="BQ776" s="84">
        <f t="shared" si="1474"/>
        <v>4.13</v>
      </c>
      <c r="BR776" s="84">
        <f t="shared" si="1475"/>
        <v>0.02</v>
      </c>
      <c r="BS776" s="84">
        <f t="shared" si="1530"/>
        <v>3.1703943074937548E-2</v>
      </c>
      <c r="BT776" s="84">
        <f t="shared" si="1531"/>
        <v>1106.0298593077607</v>
      </c>
      <c r="BU776" s="84">
        <f t="shared" si="1532"/>
        <v>0</v>
      </c>
      <c r="BV776" s="83">
        <f t="shared" si="1533"/>
        <v>2259.4381811443841</v>
      </c>
      <c r="BW776" s="81">
        <f t="shared" si="1557"/>
        <v>2259.4381811443841</v>
      </c>
      <c r="BX776" s="83">
        <f t="shared" si="1476"/>
        <v>0</v>
      </c>
      <c r="BY776" s="141">
        <f t="shared" si="1477"/>
        <v>0</v>
      </c>
      <c r="BZ776" s="83">
        <f t="shared" si="1478"/>
        <v>4.13</v>
      </c>
      <c r="CA776" s="83">
        <f t="shared" si="1479"/>
        <v>0</v>
      </c>
      <c r="CB776" s="83">
        <f t="shared" si="1534"/>
        <v>3.0237704876851854</v>
      </c>
      <c r="CC776" s="83">
        <f t="shared" si="1480"/>
        <v>3.0237704876851854</v>
      </c>
      <c r="CD776" s="143">
        <f t="shared" si="1481"/>
        <v>0.02</v>
      </c>
      <c r="CE776" s="83">
        <f t="shared" si="1535"/>
        <v>1.749652321357013E-2</v>
      </c>
      <c r="CF776" s="84">
        <f t="shared" si="1536"/>
        <v>1067.6028061191073</v>
      </c>
      <c r="CG776" s="83">
        <f t="shared" si="1482"/>
        <v>0</v>
      </c>
      <c r="CH776" s="83">
        <f t="shared" si="1537"/>
        <v>2.9746165473105064</v>
      </c>
      <c r="CI776" s="83">
        <f t="shared" si="1483"/>
        <v>2.9746165473105064</v>
      </c>
      <c r="CJ776" s="143">
        <f t="shared" si="1484"/>
        <v>0.02</v>
      </c>
      <c r="CK776" s="83">
        <f t="shared" si="1538"/>
        <v>1.6688910799758858E-2</v>
      </c>
      <c r="CL776" s="84">
        <f t="shared" si="1539"/>
        <v>1003.2585723865752</v>
      </c>
      <c r="CM776" s="83">
        <f t="shared" si="1485"/>
        <v>0</v>
      </c>
      <c r="CN776" s="83">
        <f t="shared" si="1540"/>
        <v>2.9049657887955198</v>
      </c>
      <c r="CO776" s="83">
        <f t="shared" si="1486"/>
        <v>2.9049657887955198</v>
      </c>
      <c r="CP776" s="143">
        <f t="shared" si="1487"/>
        <v>0.02</v>
      </c>
      <c r="CQ776" s="83">
        <f t="shared" si="1541"/>
        <v>1.6848564504284156E-2</v>
      </c>
      <c r="CR776" s="84">
        <f t="shared" si="1542"/>
        <v>993.74365542274131</v>
      </c>
      <c r="CS776" s="83">
        <f t="shared" si="1488"/>
        <v>0</v>
      </c>
      <c r="CT776" s="83">
        <f t="shared" si="1543"/>
        <v>2.8960049095649136</v>
      </c>
      <c r="CU776" s="83">
        <f t="shared" si="1489"/>
        <v>2.8960049095649136</v>
      </c>
      <c r="CV776" s="143">
        <f t="shared" si="1490"/>
        <v>0.02</v>
      </c>
      <c r="CW776" s="83">
        <f t="shared" si="1544"/>
        <v>1.6876526987184219E-2</v>
      </c>
      <c r="CX776" s="84">
        <f t="shared" si="1545"/>
        <v>992.96885927109327</v>
      </c>
      <c r="CY776" s="83">
        <f t="shared" si="1491"/>
        <v>0</v>
      </c>
      <c r="CZ776" s="83">
        <f t="shared" si="1546"/>
        <v>2.895290382592032</v>
      </c>
      <c r="DA776" s="83">
        <f t="shared" si="1492"/>
        <v>2.895290382592032</v>
      </c>
      <c r="DB776" s="143">
        <f t="shared" si="1493"/>
        <v>0.02</v>
      </c>
      <c r="DC776" s="83">
        <f t="shared" si="1547"/>
        <v>1.6877446767326151E-2</v>
      </c>
      <c r="DD776" s="84">
        <f t="shared" si="1548"/>
        <v>992.94489562763567</v>
      </c>
      <c r="DE776" s="86">
        <f t="shared" si="1494"/>
        <v>4066.9887260598907</v>
      </c>
      <c r="DF776" s="86">
        <f t="shared" si="1495"/>
        <v>1626.7954904239564</v>
      </c>
      <c r="DG776" s="86">
        <f t="shared" si="1496"/>
        <v>1016.7471815149727</v>
      </c>
      <c r="DH776" s="86">
        <f t="shared" si="1497"/>
        <v>0.11340510611244968</v>
      </c>
      <c r="DI776" s="86">
        <f t="shared" si="1498"/>
        <v>0.1290577348403433</v>
      </c>
      <c r="DJ776" s="86">
        <f t="shared" si="1499"/>
        <v>2.5076463421516086</v>
      </c>
      <c r="DK776" s="86">
        <f t="shared" si="1500"/>
        <v>-858.01931074907338</v>
      </c>
      <c r="DL776" s="86">
        <f t="shared" si="1558"/>
        <v>-858.01931074907338</v>
      </c>
      <c r="DM776" s="86">
        <f t="shared" si="1501"/>
        <v>-858.01931074907338</v>
      </c>
      <c r="DN776" s="85">
        <f t="shared" si="1502"/>
        <v>0</v>
      </c>
      <c r="DO776" s="85">
        <f t="shared" si="1549"/>
        <v>0</v>
      </c>
      <c r="DP776" s="85">
        <f t="shared" si="1503"/>
        <v>0</v>
      </c>
      <c r="DQ776" s="85">
        <f t="shared" si="1550"/>
        <v>0</v>
      </c>
      <c r="DR776" s="85">
        <f t="shared" si="1504"/>
        <v>0</v>
      </c>
      <c r="DS776" s="85">
        <f t="shared" si="1551"/>
        <v>0</v>
      </c>
      <c r="DT776" s="81"/>
      <c r="DU776" s="81"/>
      <c r="DV776" s="81">
        <f t="shared" si="1552"/>
        <v>0</v>
      </c>
      <c r="DW776" s="100"/>
    </row>
    <row r="777" spans="1:127" x14ac:dyDescent="0.2">
      <c r="A777" s="59">
        <f t="shared" si="1505"/>
        <v>102.93333333333246</v>
      </c>
      <c r="B777" s="44">
        <f t="shared" si="1506"/>
        <v>102933.33333333246</v>
      </c>
      <c r="C777" s="52">
        <f t="shared" si="1440"/>
        <v>133.33333333333334</v>
      </c>
      <c r="D777" s="50">
        <f t="shared" si="1441"/>
        <v>4</v>
      </c>
      <c r="E777" s="44">
        <f t="shared" si="1442"/>
        <v>4.13</v>
      </c>
      <c r="F777" s="47">
        <f t="shared" si="1443"/>
        <v>0.02</v>
      </c>
      <c r="G777" s="52">
        <f t="shared" si="1507"/>
        <v>2.3790225095622047E-2</v>
      </c>
      <c r="H777" s="57">
        <f t="shared" si="1508"/>
        <v>880.53237702297554</v>
      </c>
      <c r="I777" s="52">
        <f t="shared" si="1509"/>
        <v>0</v>
      </c>
      <c r="J777" s="54">
        <f t="shared" si="1510"/>
        <v>3118.8712732611784</v>
      </c>
      <c r="K777" s="46">
        <f t="shared" si="1553"/>
        <v>3118.8712732611784</v>
      </c>
      <c r="L777" s="80">
        <f t="shared" si="1444"/>
        <v>0</v>
      </c>
      <c r="M777" s="142">
        <f t="shared" si="1445"/>
        <v>0</v>
      </c>
      <c r="N777" s="60">
        <f t="shared" si="1446"/>
        <v>4.13</v>
      </c>
      <c r="O777" s="53">
        <f t="shared" si="1447"/>
        <v>0</v>
      </c>
      <c r="P777" s="58">
        <f t="shared" si="1511"/>
        <v>2.873507608134525</v>
      </c>
      <c r="Q777" s="49">
        <f t="shared" si="1448"/>
        <v>2.873507608134525</v>
      </c>
      <c r="R777" s="143">
        <f t="shared" si="1449"/>
        <v>0.02</v>
      </c>
      <c r="S777" s="51">
        <f t="shared" si="1512"/>
        <v>1.8350035596553686E-2</v>
      </c>
      <c r="T777" s="57">
        <f t="shared" si="1513"/>
        <v>912.50314983236694</v>
      </c>
      <c r="U777" s="53">
        <f t="shared" si="1450"/>
        <v>0</v>
      </c>
      <c r="V777" s="58">
        <f t="shared" si="1514"/>
        <v>2.8904443764295134</v>
      </c>
      <c r="W777" s="49">
        <f t="shared" si="1451"/>
        <v>2.8904443764295134</v>
      </c>
      <c r="X777" s="143">
        <f t="shared" si="1452"/>
        <v>0.02</v>
      </c>
      <c r="Y777" s="51">
        <f t="shared" si="1515"/>
        <v>1.7755213815297932E-2</v>
      </c>
      <c r="Z777" s="57">
        <f t="shared" si="1516"/>
        <v>891.61623739787444</v>
      </c>
      <c r="AA777" s="53">
        <f t="shared" si="1453"/>
        <v>0</v>
      </c>
      <c r="AB777" s="58">
        <f t="shared" si="1517"/>
        <v>2.8789348172156881</v>
      </c>
      <c r="AC777" s="49">
        <f t="shared" si="1454"/>
        <v>2.8789348172156881</v>
      </c>
      <c r="AD777" s="143">
        <f t="shared" si="1455"/>
        <v>0.02</v>
      </c>
      <c r="AE777" s="49">
        <f t="shared" si="1554"/>
        <v>1.7702523966448933E-2</v>
      </c>
      <c r="AF777" s="57">
        <f t="shared" si="1518"/>
        <v>888.45353524871985</v>
      </c>
      <c r="AG777" s="53">
        <f t="shared" si="1456"/>
        <v>0</v>
      </c>
      <c r="AH777" s="58">
        <f t="shared" si="1519"/>
        <v>2.8773380435032605</v>
      </c>
      <c r="AI777" s="49">
        <f t="shared" si="1457"/>
        <v>2.8773380435032605</v>
      </c>
      <c r="AJ777" s="143">
        <f t="shared" si="1458"/>
        <v>0.02</v>
      </c>
      <c r="AK777" s="51">
        <f t="shared" si="1520"/>
        <v>1.7703082291310335E-2</v>
      </c>
      <c r="AL777" s="57">
        <f t="shared" si="1521"/>
        <v>888.16524708889608</v>
      </c>
      <c r="AM777" s="53">
        <f t="shared" si="1459"/>
        <v>0</v>
      </c>
      <c r="AN777" s="58">
        <f t="shared" si="1522"/>
        <v>2.8771944053467227</v>
      </c>
      <c r="AO777" s="49">
        <f t="shared" si="1460"/>
        <v>2.8771944053467227</v>
      </c>
      <c r="AP777" s="143">
        <f t="shared" si="1461"/>
        <v>0.02</v>
      </c>
      <c r="AQ777" s="51">
        <f t="shared" si="1523"/>
        <v>1.7703377941042531E-2</v>
      </c>
      <c r="AR777" s="57">
        <f t="shared" si="1524"/>
        <v>888.14135659533292</v>
      </c>
      <c r="AS777" s="44">
        <f t="shared" si="1462"/>
        <v>5613.968291870121</v>
      </c>
      <c r="AT777" s="44">
        <f t="shared" si="1463"/>
        <v>2245.5873167480481</v>
      </c>
      <c r="AU777" s="44">
        <f t="shared" si="1464"/>
        <v>1403.4920729675302</v>
      </c>
      <c r="AV777" s="47">
        <f t="shared" si="1465"/>
        <v>0.521693741870774</v>
      </c>
      <c r="AW777" s="47">
        <f t="shared" si="1466"/>
        <v>1.6131566214196074</v>
      </c>
      <c r="AX777" s="86">
        <f t="shared" si="1467"/>
        <v>10.773836707297091</v>
      </c>
      <c r="AY777" s="86">
        <f t="shared" si="1468"/>
        <v>0</v>
      </c>
      <c r="AZ777" s="10">
        <f t="shared" si="1525"/>
        <v>0</v>
      </c>
      <c r="BA777" s="44">
        <f t="shared" si="1469"/>
        <v>0</v>
      </c>
      <c r="BB777" s="9">
        <f t="shared" si="1470"/>
        <v>0</v>
      </c>
      <c r="BC777" s="45">
        <f t="shared" si="1559"/>
        <v>0</v>
      </c>
      <c r="BD777" s="9">
        <f t="shared" si="1471"/>
        <v>0</v>
      </c>
      <c r="BE777" s="45">
        <f t="shared" si="1555"/>
        <v>0</v>
      </c>
      <c r="BF777" s="9">
        <f t="shared" si="1472"/>
        <v>0</v>
      </c>
      <c r="BG777" s="45">
        <f t="shared" si="1556"/>
        <v>0</v>
      </c>
      <c r="BH777" s="58"/>
      <c r="BI777" s="58"/>
      <c r="BJ777" s="58">
        <f t="shared" si="1526"/>
        <v>0</v>
      </c>
      <c r="BK777" s="97"/>
      <c r="BL777" s="44"/>
      <c r="BM777" s="82">
        <f t="shared" si="1527"/>
        <v>77.2</v>
      </c>
      <c r="BN777" s="86">
        <f t="shared" si="1528"/>
        <v>77200</v>
      </c>
      <c r="BO777" s="86">
        <f t="shared" si="1529"/>
        <v>100</v>
      </c>
      <c r="BP777" s="84">
        <f t="shared" si="1473"/>
        <v>4</v>
      </c>
      <c r="BQ777" s="84">
        <f t="shared" si="1474"/>
        <v>4.13</v>
      </c>
      <c r="BR777" s="84">
        <f t="shared" si="1475"/>
        <v>0.02</v>
      </c>
      <c r="BS777" s="84">
        <f t="shared" si="1530"/>
        <v>3.1701943074937546E-2</v>
      </c>
      <c r="BT777" s="84">
        <f t="shared" si="1531"/>
        <v>1106.7974850480741</v>
      </c>
      <c r="BU777" s="84">
        <f t="shared" si="1532"/>
        <v>0</v>
      </c>
      <c r="BV777" s="83">
        <f t="shared" si="1533"/>
        <v>2262.6754811443839</v>
      </c>
      <c r="BW777" s="81">
        <f t="shared" si="1557"/>
        <v>2262.6754811443839</v>
      </c>
      <c r="BX777" s="83">
        <f t="shared" si="1476"/>
        <v>0</v>
      </c>
      <c r="BY777" s="141">
        <f t="shared" si="1477"/>
        <v>0</v>
      </c>
      <c r="BZ777" s="83">
        <f t="shared" si="1478"/>
        <v>4.13</v>
      </c>
      <c r="CA777" s="83">
        <f t="shared" si="1479"/>
        <v>0</v>
      </c>
      <c r="CB777" s="83">
        <f t="shared" si="1534"/>
        <v>3.0250091137311728</v>
      </c>
      <c r="CC777" s="83">
        <f t="shared" si="1480"/>
        <v>3.0250091137311728</v>
      </c>
      <c r="CD777" s="143">
        <f t="shared" si="1481"/>
        <v>0.02</v>
      </c>
      <c r="CE777" s="83">
        <f t="shared" si="1535"/>
        <v>1.7494523213570132E-2</v>
      </c>
      <c r="CF777" s="84">
        <f t="shared" si="1536"/>
        <v>1068.1814056948629</v>
      </c>
      <c r="CG777" s="83">
        <f t="shared" si="1482"/>
        <v>0</v>
      </c>
      <c r="CH777" s="83">
        <f t="shared" si="1537"/>
        <v>2.975516294749009</v>
      </c>
      <c r="CI777" s="83">
        <f t="shared" si="1483"/>
        <v>2.975516294749009</v>
      </c>
      <c r="CJ777" s="143">
        <f t="shared" si="1484"/>
        <v>0.02</v>
      </c>
      <c r="CK777" s="83">
        <f t="shared" si="1538"/>
        <v>1.6686910799758859E-2</v>
      </c>
      <c r="CL777" s="84">
        <f t="shared" si="1539"/>
        <v>1003.8195828742917</v>
      </c>
      <c r="CM777" s="83">
        <f t="shared" si="1485"/>
        <v>0</v>
      </c>
      <c r="CN777" s="83">
        <f t="shared" si="1540"/>
        <v>2.9057115731516792</v>
      </c>
      <c r="CO777" s="83">
        <f t="shared" si="1486"/>
        <v>2.9057115731516792</v>
      </c>
      <c r="CP777" s="143">
        <f t="shared" si="1487"/>
        <v>0.02</v>
      </c>
      <c r="CQ777" s="83">
        <f t="shared" si="1541"/>
        <v>1.6846564504284157E-2</v>
      </c>
      <c r="CR777" s="84">
        <f t="shared" si="1542"/>
        <v>994.32361283804948</v>
      </c>
      <c r="CS777" s="83">
        <f t="shared" si="1488"/>
        <v>0</v>
      </c>
      <c r="CT777" s="83">
        <f t="shared" si="1543"/>
        <v>2.8967487131338778</v>
      </c>
      <c r="CU777" s="83">
        <f t="shared" si="1489"/>
        <v>2.8967487131338778</v>
      </c>
      <c r="CV777" s="143">
        <f t="shared" si="1490"/>
        <v>0.02</v>
      </c>
      <c r="CW777" s="83">
        <f t="shared" si="1544"/>
        <v>1.6874526987184221E-2</v>
      </c>
      <c r="CX777" s="84">
        <f t="shared" si="1545"/>
        <v>993.55157675653152</v>
      </c>
      <c r="CY777" s="83">
        <f t="shared" si="1491"/>
        <v>0</v>
      </c>
      <c r="CZ777" s="83">
        <f t="shared" si="1546"/>
        <v>2.8960350888576825</v>
      </c>
      <c r="DA777" s="83">
        <f t="shared" si="1492"/>
        <v>2.8960350888576825</v>
      </c>
      <c r="DB777" s="143">
        <f t="shared" si="1493"/>
        <v>0.02</v>
      </c>
      <c r="DC777" s="83">
        <f t="shared" si="1547"/>
        <v>1.6875446767326153E-2</v>
      </c>
      <c r="DD777" s="84">
        <f t="shared" si="1548"/>
        <v>993.52778868972007</v>
      </c>
      <c r="DE777" s="86">
        <f t="shared" si="1494"/>
        <v>4072.8158660598911</v>
      </c>
      <c r="DF777" s="86">
        <f t="shared" si="1495"/>
        <v>1629.1263464239562</v>
      </c>
      <c r="DG777" s="86">
        <f t="shared" si="1496"/>
        <v>1018.2039665149728</v>
      </c>
      <c r="DH777" s="86">
        <f t="shared" si="1497"/>
        <v>0.11316108576624251</v>
      </c>
      <c r="DI777" s="86">
        <f t="shared" si="1498"/>
        <v>0.12854809945062345</v>
      </c>
      <c r="DJ777" s="86">
        <f t="shared" si="1499"/>
        <v>2.4890756830039327</v>
      </c>
      <c r="DK777" s="86">
        <f t="shared" si="1500"/>
        <v>-860.1734711709048</v>
      </c>
      <c r="DL777" s="86">
        <f t="shared" si="1558"/>
        <v>-860.1734711709048</v>
      </c>
      <c r="DM777" s="86">
        <f t="shared" si="1501"/>
        <v>-860.1734711709048</v>
      </c>
      <c r="DN777" s="85">
        <f t="shared" si="1502"/>
        <v>0</v>
      </c>
      <c r="DO777" s="85">
        <f t="shared" si="1549"/>
        <v>0</v>
      </c>
      <c r="DP777" s="85">
        <f t="shared" si="1503"/>
        <v>0</v>
      </c>
      <c r="DQ777" s="85">
        <f t="shared" si="1550"/>
        <v>0</v>
      </c>
      <c r="DR777" s="85">
        <f t="shared" si="1504"/>
        <v>0</v>
      </c>
      <c r="DS777" s="85">
        <f t="shared" si="1551"/>
        <v>0</v>
      </c>
      <c r="DT777" s="81"/>
      <c r="DU777" s="81"/>
      <c r="DV777" s="81">
        <f t="shared" si="1552"/>
        <v>0</v>
      </c>
      <c r="DW777" s="100"/>
    </row>
    <row r="778" spans="1:127" x14ac:dyDescent="0.2">
      <c r="A778" s="59">
        <f t="shared" si="1505"/>
        <v>103.06666666666578</v>
      </c>
      <c r="B778" s="44">
        <f t="shared" si="1506"/>
        <v>103066.66666666578</v>
      </c>
      <c r="C778" s="52">
        <f t="shared" si="1440"/>
        <v>133.33333333333334</v>
      </c>
      <c r="D778" s="50">
        <f t="shared" si="1441"/>
        <v>4</v>
      </c>
      <c r="E778" s="44">
        <f t="shared" si="1442"/>
        <v>4.13</v>
      </c>
      <c r="F778" s="47">
        <f t="shared" si="1443"/>
        <v>0.02</v>
      </c>
      <c r="G778" s="52">
        <f t="shared" si="1507"/>
        <v>2.3787558428955378E-2</v>
      </c>
      <c r="H778" s="57">
        <f t="shared" si="1508"/>
        <v>881.30037998543844</v>
      </c>
      <c r="I778" s="52">
        <f t="shared" si="1509"/>
        <v>0</v>
      </c>
      <c r="J778" s="54">
        <f t="shared" si="1510"/>
        <v>3123.1876732611781</v>
      </c>
      <c r="K778" s="46">
        <f t="shared" si="1553"/>
        <v>3123.1876732611781</v>
      </c>
      <c r="L778" s="80">
        <f t="shared" si="1444"/>
        <v>0</v>
      </c>
      <c r="M778" s="142">
        <f t="shared" si="1445"/>
        <v>0</v>
      </c>
      <c r="N778" s="60">
        <f t="shared" si="1446"/>
        <v>4.13</v>
      </c>
      <c r="O778" s="53">
        <f t="shared" si="1447"/>
        <v>0</v>
      </c>
      <c r="P778" s="58">
        <f t="shared" si="1511"/>
        <v>2.8741582737741056</v>
      </c>
      <c r="Q778" s="49">
        <f t="shared" si="1448"/>
        <v>2.8741582737741056</v>
      </c>
      <c r="R778" s="143">
        <f t="shared" si="1449"/>
        <v>0.02</v>
      </c>
      <c r="S778" s="51">
        <f t="shared" si="1512"/>
        <v>1.8347368929887017E-2</v>
      </c>
      <c r="T778" s="57">
        <f t="shared" si="1513"/>
        <v>913.35454609391525</v>
      </c>
      <c r="U778" s="53">
        <f t="shared" si="1450"/>
        <v>0</v>
      </c>
      <c r="V778" s="58">
        <f t="shared" si="1514"/>
        <v>2.8912349304865854</v>
      </c>
      <c r="W778" s="49">
        <f t="shared" si="1451"/>
        <v>2.8912349304865854</v>
      </c>
      <c r="X778" s="143">
        <f t="shared" si="1452"/>
        <v>0.02</v>
      </c>
      <c r="Y778" s="51">
        <f t="shared" si="1515"/>
        <v>1.7752547148631264E-2</v>
      </c>
      <c r="Z778" s="57">
        <f t="shared" si="1516"/>
        <v>892.43520630229807</v>
      </c>
      <c r="AA778" s="53">
        <f t="shared" si="1453"/>
        <v>0</v>
      </c>
      <c r="AB778" s="58">
        <f t="shared" si="1517"/>
        <v>2.8796430201781211</v>
      </c>
      <c r="AC778" s="49">
        <f t="shared" si="1454"/>
        <v>2.8796430201781211</v>
      </c>
      <c r="AD778" s="143">
        <f t="shared" si="1455"/>
        <v>0.02</v>
      </c>
      <c r="AE778" s="49">
        <f t="shared" si="1554"/>
        <v>1.7699857299782264E-2</v>
      </c>
      <c r="AF778" s="57">
        <f t="shared" si="1518"/>
        <v>889.27333802333237</v>
      </c>
      <c r="AG778" s="53">
        <f t="shared" si="1456"/>
        <v>0</v>
      </c>
      <c r="AH778" s="58">
        <f t="shared" si="1519"/>
        <v>2.8780371041988402</v>
      </c>
      <c r="AI778" s="49">
        <f t="shared" si="1457"/>
        <v>2.8780371041988402</v>
      </c>
      <c r="AJ778" s="143">
        <f t="shared" si="1458"/>
        <v>0.02</v>
      </c>
      <c r="AK778" s="51">
        <f t="shared" si="1520"/>
        <v>1.7700415624643667E-2</v>
      </c>
      <c r="AL778" s="57">
        <f t="shared" si="1521"/>
        <v>888.98553068391061</v>
      </c>
      <c r="AM778" s="53">
        <f t="shared" si="1459"/>
        <v>0</v>
      </c>
      <c r="AN778" s="58">
        <f t="shared" si="1522"/>
        <v>2.8778928342524566</v>
      </c>
      <c r="AO778" s="49">
        <f t="shared" si="1460"/>
        <v>2.8778928342524566</v>
      </c>
      <c r="AP778" s="143">
        <f t="shared" si="1461"/>
        <v>0.02</v>
      </c>
      <c r="AQ778" s="51">
        <f t="shared" si="1523"/>
        <v>1.7700711274375863E-2</v>
      </c>
      <c r="AR778" s="57">
        <f t="shared" si="1524"/>
        <v>888.96169484219422</v>
      </c>
      <c r="AS778" s="44">
        <f t="shared" si="1462"/>
        <v>5621.7378118701199</v>
      </c>
      <c r="AT778" s="44">
        <f t="shared" si="1463"/>
        <v>2248.6951247480479</v>
      </c>
      <c r="AU778" s="44">
        <f t="shared" si="1464"/>
        <v>1405.43445296753</v>
      </c>
      <c r="AV778" s="47">
        <f t="shared" si="1465"/>
        <v>0.5195478797631341</v>
      </c>
      <c r="AW778" s="47">
        <f t="shared" si="1466"/>
        <v>1.6007060933786006</v>
      </c>
      <c r="AX778" s="86">
        <f t="shared" si="1467"/>
        <v>10.640728604658479</v>
      </c>
      <c r="AY778" s="86">
        <f t="shared" si="1468"/>
        <v>0</v>
      </c>
      <c r="AZ778" s="10">
        <f t="shared" si="1525"/>
        <v>0</v>
      </c>
      <c r="BA778" s="44">
        <f t="shared" si="1469"/>
        <v>0</v>
      </c>
      <c r="BB778" s="9">
        <f t="shared" si="1470"/>
        <v>0</v>
      </c>
      <c r="BC778" s="45">
        <f t="shared" si="1559"/>
        <v>0</v>
      </c>
      <c r="BD778" s="9">
        <f t="shared" si="1471"/>
        <v>0</v>
      </c>
      <c r="BE778" s="45">
        <f t="shared" si="1555"/>
        <v>0</v>
      </c>
      <c r="BF778" s="9">
        <f t="shared" si="1472"/>
        <v>0</v>
      </c>
      <c r="BG778" s="45">
        <f t="shared" si="1556"/>
        <v>0</v>
      </c>
      <c r="BH778" s="58"/>
      <c r="BI778" s="58"/>
      <c r="BJ778" s="58">
        <f t="shared" si="1526"/>
        <v>0</v>
      </c>
      <c r="BK778" s="97"/>
      <c r="BL778" s="44"/>
      <c r="BM778" s="82">
        <f t="shared" si="1527"/>
        <v>77.3</v>
      </c>
      <c r="BN778" s="86">
        <f t="shared" si="1528"/>
        <v>77300</v>
      </c>
      <c r="BO778" s="86">
        <f t="shared" si="1529"/>
        <v>100</v>
      </c>
      <c r="BP778" s="84">
        <f t="shared" si="1473"/>
        <v>4</v>
      </c>
      <c r="BQ778" s="84">
        <f t="shared" si="1474"/>
        <v>4.13</v>
      </c>
      <c r="BR778" s="84">
        <f t="shared" si="1475"/>
        <v>0.02</v>
      </c>
      <c r="BS778" s="84">
        <f t="shared" si="1530"/>
        <v>3.1699943074937544E-2</v>
      </c>
      <c r="BT778" s="84">
        <f t="shared" si="1531"/>
        <v>1107.5650623622373</v>
      </c>
      <c r="BU778" s="84">
        <f t="shared" si="1532"/>
        <v>0</v>
      </c>
      <c r="BV778" s="83">
        <f t="shared" si="1533"/>
        <v>2265.9127811443836</v>
      </c>
      <c r="BW778" s="81">
        <f t="shared" si="1557"/>
        <v>2265.9127811443836</v>
      </c>
      <c r="BX778" s="83">
        <f t="shared" si="1476"/>
        <v>0</v>
      </c>
      <c r="BY778" s="141">
        <f t="shared" si="1477"/>
        <v>0</v>
      </c>
      <c r="BZ778" s="83">
        <f t="shared" si="1478"/>
        <v>4.13</v>
      </c>
      <c r="CA778" s="83">
        <f t="shared" si="1479"/>
        <v>0</v>
      </c>
      <c r="CB778" s="83">
        <f t="shared" si="1534"/>
        <v>3.0262498363520809</v>
      </c>
      <c r="CC778" s="83">
        <f t="shared" si="1480"/>
        <v>3.0262498363520809</v>
      </c>
      <c r="CD778" s="143">
        <f t="shared" si="1481"/>
        <v>0.02</v>
      </c>
      <c r="CE778" s="83">
        <f t="shared" si="1535"/>
        <v>1.7492523213570133E-2</v>
      </c>
      <c r="CF778" s="84">
        <f t="shared" si="1536"/>
        <v>1068.7597022406208</v>
      </c>
      <c r="CG778" s="83">
        <f t="shared" si="1482"/>
        <v>0</v>
      </c>
      <c r="CH778" s="83">
        <f t="shared" si="1537"/>
        <v>2.9764168714228556</v>
      </c>
      <c r="CI778" s="83">
        <f t="shared" si="1483"/>
        <v>2.9764168714228556</v>
      </c>
      <c r="CJ778" s="143">
        <f t="shared" si="1484"/>
        <v>0.02</v>
      </c>
      <c r="CK778" s="83">
        <f t="shared" si="1538"/>
        <v>1.6684910799758861E-2</v>
      </c>
      <c r="CL778" s="84">
        <f t="shared" si="1539"/>
        <v>1004.3803565063905</v>
      </c>
      <c r="CM778" s="83">
        <f t="shared" si="1485"/>
        <v>0</v>
      </c>
      <c r="CN778" s="83">
        <f t="shared" si="1540"/>
        <v>2.906458235480728</v>
      </c>
      <c r="CO778" s="83">
        <f t="shared" si="1486"/>
        <v>2.906458235480728</v>
      </c>
      <c r="CP778" s="143">
        <f t="shared" si="1487"/>
        <v>0.02</v>
      </c>
      <c r="CQ778" s="83">
        <f t="shared" si="1541"/>
        <v>1.6844564504284159E-2</v>
      </c>
      <c r="CR778" s="84">
        <f t="shared" si="1542"/>
        <v>994.90335257064839</v>
      </c>
      <c r="CS778" s="83">
        <f t="shared" si="1488"/>
        <v>0</v>
      </c>
      <c r="CT778" s="83">
        <f t="shared" si="1543"/>
        <v>2.8974934982879477</v>
      </c>
      <c r="CU778" s="83">
        <f t="shared" si="1489"/>
        <v>2.8974934982879477</v>
      </c>
      <c r="CV778" s="143">
        <f t="shared" si="1490"/>
        <v>0.02</v>
      </c>
      <c r="CW778" s="83">
        <f t="shared" si="1544"/>
        <v>1.6872526987184222E-2</v>
      </c>
      <c r="CX778" s="84">
        <f t="shared" si="1545"/>
        <v>994.13407557359085</v>
      </c>
      <c r="CY778" s="83">
        <f t="shared" si="1491"/>
        <v>0</v>
      </c>
      <c r="CZ778" s="83">
        <f t="shared" si="1546"/>
        <v>2.8967807880326899</v>
      </c>
      <c r="DA778" s="83">
        <f t="shared" si="1492"/>
        <v>2.8967807880326899</v>
      </c>
      <c r="DB778" s="143">
        <f t="shared" si="1493"/>
        <v>0.02</v>
      </c>
      <c r="DC778" s="83">
        <f t="shared" si="1547"/>
        <v>1.6873446767326154E-2</v>
      </c>
      <c r="DD778" s="84">
        <f t="shared" si="1548"/>
        <v>994.11046280275991</v>
      </c>
      <c r="DE778" s="86">
        <f t="shared" si="1494"/>
        <v>4078.6430060598905</v>
      </c>
      <c r="DF778" s="86">
        <f t="shared" si="1495"/>
        <v>1631.4572024239562</v>
      </c>
      <c r="DG778" s="86">
        <f t="shared" si="1496"/>
        <v>1019.6607515149726</v>
      </c>
      <c r="DH778" s="86">
        <f t="shared" si="1497"/>
        <v>0.11291790551451664</v>
      </c>
      <c r="DI778" s="86">
        <f t="shared" si="1498"/>
        <v>0.12804113270270162</v>
      </c>
      <c r="DJ778" s="86">
        <f t="shared" si="1499"/>
        <v>2.4706663359881094</v>
      </c>
      <c r="DK778" s="86">
        <f t="shared" si="1500"/>
        <v>-862.32632706926495</v>
      </c>
      <c r="DL778" s="86">
        <f t="shared" si="1558"/>
        <v>-862.32632706926495</v>
      </c>
      <c r="DM778" s="86">
        <f t="shared" si="1501"/>
        <v>-862.32632706926495</v>
      </c>
      <c r="DN778" s="85">
        <f t="shared" si="1502"/>
        <v>0</v>
      </c>
      <c r="DO778" s="85">
        <f t="shared" si="1549"/>
        <v>0</v>
      </c>
      <c r="DP778" s="85">
        <f t="shared" si="1503"/>
        <v>0</v>
      </c>
      <c r="DQ778" s="85">
        <f t="shared" si="1550"/>
        <v>0</v>
      </c>
      <c r="DR778" s="85">
        <f t="shared" si="1504"/>
        <v>0</v>
      </c>
      <c r="DS778" s="85">
        <f t="shared" si="1551"/>
        <v>0</v>
      </c>
      <c r="DT778" s="81"/>
      <c r="DU778" s="81"/>
      <c r="DV778" s="81">
        <f t="shared" si="1552"/>
        <v>0</v>
      </c>
      <c r="DW778" s="100"/>
    </row>
    <row r="779" spans="1:127" x14ac:dyDescent="0.2">
      <c r="A779" s="59">
        <f t="shared" si="1505"/>
        <v>103.19999999999911</v>
      </c>
      <c r="B779" s="44">
        <f t="shared" si="1506"/>
        <v>103199.99999999911</v>
      </c>
      <c r="C779" s="52">
        <f t="shared" si="1440"/>
        <v>133.33333333333334</v>
      </c>
      <c r="D779" s="50">
        <f t="shared" si="1441"/>
        <v>4</v>
      </c>
      <c r="E779" s="44">
        <f t="shared" si="1442"/>
        <v>4.13</v>
      </c>
      <c r="F779" s="47">
        <f t="shared" si="1443"/>
        <v>0.02</v>
      </c>
      <c r="G779" s="52">
        <f t="shared" si="1507"/>
        <v>2.378489176228871E-2</v>
      </c>
      <c r="H779" s="57">
        <f t="shared" si="1508"/>
        <v>882.06829685696778</v>
      </c>
      <c r="I779" s="52">
        <f t="shared" si="1509"/>
        <v>0</v>
      </c>
      <c r="J779" s="54">
        <f t="shared" si="1510"/>
        <v>3127.5040732611778</v>
      </c>
      <c r="K779" s="46">
        <f t="shared" si="1553"/>
        <v>3127.5040732611778</v>
      </c>
      <c r="L779" s="80">
        <f t="shared" si="1444"/>
        <v>0</v>
      </c>
      <c r="M779" s="142">
        <f t="shared" si="1445"/>
        <v>0</v>
      </c>
      <c r="N779" s="60">
        <f t="shared" si="1446"/>
        <v>4.13</v>
      </c>
      <c r="O779" s="53">
        <f t="shared" si="1447"/>
        <v>0</v>
      </c>
      <c r="P779" s="58">
        <f t="shared" si="1511"/>
        <v>2.8748109753864908</v>
      </c>
      <c r="Q779" s="49">
        <f t="shared" si="1448"/>
        <v>2.8748109753864908</v>
      </c>
      <c r="R779" s="143">
        <f t="shared" si="1449"/>
        <v>0.02</v>
      </c>
      <c r="S779" s="51">
        <f t="shared" si="1512"/>
        <v>1.8344702263220349E-2</v>
      </c>
      <c r="T779" s="57">
        <f t="shared" si="1513"/>
        <v>914.20562590460656</v>
      </c>
      <c r="U779" s="53">
        <f t="shared" si="1450"/>
        <v>0</v>
      </c>
      <c r="V779" s="58">
        <f t="shared" si="1514"/>
        <v>2.8920278685703336</v>
      </c>
      <c r="W779" s="49">
        <f t="shared" si="1451"/>
        <v>2.8920278685703336</v>
      </c>
      <c r="X779" s="143">
        <f t="shared" si="1452"/>
        <v>0.02</v>
      </c>
      <c r="Y779" s="51">
        <f t="shared" si="1515"/>
        <v>1.7749880481964596E-2</v>
      </c>
      <c r="Z779" s="57">
        <f t="shared" si="1516"/>
        <v>893.25382829795456</v>
      </c>
      <c r="AA779" s="53">
        <f t="shared" si="1453"/>
        <v>0</v>
      </c>
      <c r="AB779" s="58">
        <f t="shared" si="1517"/>
        <v>2.8803534177635735</v>
      </c>
      <c r="AC779" s="49">
        <f t="shared" si="1454"/>
        <v>2.8803534177635735</v>
      </c>
      <c r="AD779" s="143">
        <f t="shared" si="1455"/>
        <v>0.02</v>
      </c>
      <c r="AE779" s="49">
        <f t="shared" si="1554"/>
        <v>1.7697190633115596E-2</v>
      </c>
      <c r="AF779" s="57">
        <f t="shared" si="1518"/>
        <v>890.09281570823669</v>
      </c>
      <c r="AG779" s="53">
        <f t="shared" si="1456"/>
        <v>0</v>
      </c>
      <c r="AH779" s="58">
        <f t="shared" si="1519"/>
        <v>2.878738380078647</v>
      </c>
      <c r="AI779" s="49">
        <f t="shared" si="1457"/>
        <v>2.878738380078647</v>
      </c>
      <c r="AJ779" s="143">
        <f t="shared" si="1458"/>
        <v>0.02</v>
      </c>
      <c r="AK779" s="51">
        <f t="shared" si="1520"/>
        <v>1.7697748957976999E-2</v>
      </c>
      <c r="AL779" s="57">
        <f t="shared" si="1521"/>
        <v>889.80549149518663</v>
      </c>
      <c r="AM779" s="53">
        <f t="shared" si="1459"/>
        <v>0</v>
      </c>
      <c r="AN779" s="58">
        <f t="shared" si="1522"/>
        <v>2.8785934828032218</v>
      </c>
      <c r="AO779" s="49">
        <f t="shared" si="1460"/>
        <v>2.8785934828032218</v>
      </c>
      <c r="AP779" s="143">
        <f t="shared" si="1461"/>
        <v>0.02</v>
      </c>
      <c r="AQ779" s="51">
        <f t="shared" si="1523"/>
        <v>1.7698044607709195E-2</v>
      </c>
      <c r="AR779" s="57">
        <f t="shared" si="1524"/>
        <v>889.78171045595093</v>
      </c>
      <c r="AS779" s="44">
        <f t="shared" si="1462"/>
        <v>5629.5073318701197</v>
      </c>
      <c r="AT779" s="44">
        <f t="shared" si="1463"/>
        <v>2251.8029327480481</v>
      </c>
      <c r="AU779" s="44">
        <f t="shared" si="1464"/>
        <v>1407.3768329675299</v>
      </c>
      <c r="AV779" s="47">
        <f t="shared" si="1465"/>
        <v>0.51741469026543641</v>
      </c>
      <c r="AW779" s="47">
        <f t="shared" si="1466"/>
        <v>1.5883738545355999</v>
      </c>
      <c r="AX779" s="86">
        <f t="shared" si="1467"/>
        <v>10.509500640296192</v>
      </c>
      <c r="AY779" s="86">
        <f t="shared" si="1468"/>
        <v>0</v>
      </c>
      <c r="AZ779" s="10">
        <f t="shared" si="1525"/>
        <v>0</v>
      </c>
      <c r="BA779" s="44">
        <f t="shared" si="1469"/>
        <v>0</v>
      </c>
      <c r="BB779" s="9">
        <f t="shared" si="1470"/>
        <v>0</v>
      </c>
      <c r="BC779" s="45">
        <f t="shared" si="1559"/>
        <v>0</v>
      </c>
      <c r="BD779" s="9">
        <f t="shared" si="1471"/>
        <v>0</v>
      </c>
      <c r="BE779" s="45">
        <f t="shared" si="1555"/>
        <v>0</v>
      </c>
      <c r="BF779" s="9">
        <f t="shared" si="1472"/>
        <v>0</v>
      </c>
      <c r="BG779" s="45">
        <f t="shared" si="1556"/>
        <v>0</v>
      </c>
      <c r="BH779" s="58"/>
      <c r="BI779" s="58"/>
      <c r="BJ779" s="58">
        <f t="shared" si="1526"/>
        <v>0</v>
      </c>
      <c r="BK779" s="97"/>
      <c r="BL779" s="44"/>
      <c r="BM779" s="82">
        <f t="shared" si="1527"/>
        <v>77.400000000000006</v>
      </c>
      <c r="BN779" s="86">
        <f t="shared" si="1528"/>
        <v>77400</v>
      </c>
      <c r="BO779" s="86">
        <f t="shared" si="1529"/>
        <v>100</v>
      </c>
      <c r="BP779" s="84">
        <f t="shared" si="1473"/>
        <v>4</v>
      </c>
      <c r="BQ779" s="84">
        <f t="shared" si="1474"/>
        <v>4.13</v>
      </c>
      <c r="BR779" s="84">
        <f t="shared" si="1475"/>
        <v>0.02</v>
      </c>
      <c r="BS779" s="84">
        <f t="shared" si="1530"/>
        <v>3.1697943074937542E-2</v>
      </c>
      <c r="BT779" s="84">
        <f t="shared" si="1531"/>
        <v>1108.3325912502503</v>
      </c>
      <c r="BU779" s="84">
        <f t="shared" si="1532"/>
        <v>0</v>
      </c>
      <c r="BV779" s="83">
        <f t="shared" si="1533"/>
        <v>2269.1500811443834</v>
      </c>
      <c r="BW779" s="81">
        <f t="shared" si="1557"/>
        <v>2269.1500811443834</v>
      </c>
      <c r="BX779" s="83">
        <f t="shared" si="1476"/>
        <v>0</v>
      </c>
      <c r="BY779" s="141">
        <f t="shared" si="1477"/>
        <v>0</v>
      </c>
      <c r="BZ779" s="83">
        <f t="shared" si="1478"/>
        <v>4.13</v>
      </c>
      <c r="CA779" s="83">
        <f t="shared" si="1479"/>
        <v>0</v>
      </c>
      <c r="CB779" s="83">
        <f t="shared" si="1534"/>
        <v>3.0274926556012867</v>
      </c>
      <c r="CC779" s="83">
        <f t="shared" si="1480"/>
        <v>3.0274926556012867</v>
      </c>
      <c r="CD779" s="143">
        <f t="shared" si="1481"/>
        <v>0.02</v>
      </c>
      <c r="CE779" s="83">
        <f t="shared" si="1535"/>
        <v>1.7490523213570135E-2</v>
      </c>
      <c r="CF779" s="84">
        <f t="shared" si="1536"/>
        <v>1069.3376956040061</v>
      </c>
      <c r="CG779" s="83">
        <f t="shared" si="1482"/>
        <v>0</v>
      </c>
      <c r="CH779" s="83">
        <f t="shared" si="1537"/>
        <v>2.9773182753988969</v>
      </c>
      <c r="CI779" s="83">
        <f t="shared" si="1483"/>
        <v>2.9773182753988969</v>
      </c>
      <c r="CJ779" s="143">
        <f t="shared" si="1484"/>
        <v>0.02</v>
      </c>
      <c r="CK779" s="83">
        <f t="shared" si="1538"/>
        <v>1.6682910799758862E-2</v>
      </c>
      <c r="CL779" s="84">
        <f t="shared" si="1539"/>
        <v>1004.9408932699046</v>
      </c>
      <c r="CM779" s="83">
        <f t="shared" si="1485"/>
        <v>0</v>
      </c>
      <c r="CN779" s="83">
        <f t="shared" si="1540"/>
        <v>2.9072057744513735</v>
      </c>
      <c r="CO779" s="83">
        <f t="shared" si="1486"/>
        <v>2.9072057744513735</v>
      </c>
      <c r="CP779" s="143">
        <f t="shared" si="1487"/>
        <v>0.02</v>
      </c>
      <c r="CQ779" s="83">
        <f t="shared" si="1541"/>
        <v>1.684256450428416E-2</v>
      </c>
      <c r="CR779" s="84">
        <f t="shared" si="1542"/>
        <v>995.48287455719083</v>
      </c>
      <c r="CS779" s="83">
        <f t="shared" si="1488"/>
        <v>0</v>
      </c>
      <c r="CT779" s="83">
        <f t="shared" si="1543"/>
        <v>2.8982392637251451</v>
      </c>
      <c r="CU779" s="83">
        <f t="shared" si="1489"/>
        <v>2.8982392637251451</v>
      </c>
      <c r="CV779" s="143">
        <f t="shared" si="1490"/>
        <v>0.02</v>
      </c>
      <c r="CW779" s="83">
        <f t="shared" si="1544"/>
        <v>1.6870526987184224E-2</v>
      </c>
      <c r="CX779" s="84">
        <f t="shared" si="1545"/>
        <v>994.71635563727887</v>
      </c>
      <c r="CY779" s="83">
        <f t="shared" si="1491"/>
        <v>0</v>
      </c>
      <c r="CZ779" s="83">
        <f t="shared" si="1546"/>
        <v>2.8975274787830503</v>
      </c>
      <c r="DA779" s="83">
        <f t="shared" si="1492"/>
        <v>2.8975274787830503</v>
      </c>
      <c r="DB779" s="143">
        <f t="shared" si="1493"/>
        <v>0.02</v>
      </c>
      <c r="DC779" s="83">
        <f t="shared" si="1547"/>
        <v>1.6871446767326156E-2</v>
      </c>
      <c r="DD779" s="84">
        <f t="shared" si="1548"/>
        <v>994.69291787968632</v>
      </c>
      <c r="DE779" s="86">
        <f t="shared" si="1494"/>
        <v>4084.4701460598899</v>
      </c>
      <c r="DF779" s="86">
        <f t="shared" si="1495"/>
        <v>1633.7880584239558</v>
      </c>
      <c r="DG779" s="86">
        <f t="shared" si="1496"/>
        <v>1021.1175365149725</v>
      </c>
      <c r="DH779" s="86">
        <f t="shared" si="1497"/>
        <v>0.11267556167364451</v>
      </c>
      <c r="DI779" s="86">
        <f t="shared" si="1498"/>
        <v>0.12753681779921813</v>
      </c>
      <c r="DJ779" s="86">
        <f t="shared" si="1499"/>
        <v>2.4524167156140395</v>
      </c>
      <c r="DK779" s="86">
        <f t="shared" si="1500"/>
        <v>-864.47787902227674</v>
      </c>
      <c r="DL779" s="86">
        <f t="shared" si="1558"/>
        <v>-864.47787902227674</v>
      </c>
      <c r="DM779" s="86">
        <f t="shared" si="1501"/>
        <v>-864.47787902227674</v>
      </c>
      <c r="DN779" s="85">
        <f t="shared" si="1502"/>
        <v>0</v>
      </c>
      <c r="DO779" s="85">
        <f t="shared" si="1549"/>
        <v>0</v>
      </c>
      <c r="DP779" s="85">
        <f t="shared" si="1503"/>
        <v>0</v>
      </c>
      <c r="DQ779" s="85">
        <f t="shared" si="1550"/>
        <v>0</v>
      </c>
      <c r="DR779" s="85">
        <f t="shared" si="1504"/>
        <v>0</v>
      </c>
      <c r="DS779" s="85">
        <f t="shared" si="1551"/>
        <v>0</v>
      </c>
      <c r="DT779" s="81"/>
      <c r="DU779" s="81"/>
      <c r="DV779" s="81">
        <f t="shared" si="1552"/>
        <v>0</v>
      </c>
      <c r="DW779" s="100"/>
    </row>
    <row r="780" spans="1:127" x14ac:dyDescent="0.2">
      <c r="A780" s="59">
        <f t="shared" si="1505"/>
        <v>103.33333333333245</v>
      </c>
      <c r="B780" s="44">
        <f t="shared" si="1506"/>
        <v>103333.33333333244</v>
      </c>
      <c r="C780" s="52">
        <f t="shared" si="1440"/>
        <v>133.33333333333334</v>
      </c>
      <c r="D780" s="50">
        <f t="shared" si="1441"/>
        <v>4</v>
      </c>
      <c r="E780" s="44">
        <f t="shared" si="1442"/>
        <v>4.13</v>
      </c>
      <c r="F780" s="47">
        <f t="shared" si="1443"/>
        <v>0.02</v>
      </c>
      <c r="G780" s="52">
        <f t="shared" si="1507"/>
        <v>2.3782225095622042E-2</v>
      </c>
      <c r="H780" s="57">
        <f t="shared" si="1508"/>
        <v>882.83612763756355</v>
      </c>
      <c r="I780" s="52">
        <f t="shared" si="1509"/>
        <v>0</v>
      </c>
      <c r="J780" s="54">
        <f t="shared" si="1510"/>
        <v>3131.820473261178</v>
      </c>
      <c r="K780" s="46">
        <f t="shared" si="1553"/>
        <v>3131.820473261178</v>
      </c>
      <c r="L780" s="80">
        <f t="shared" si="1444"/>
        <v>0</v>
      </c>
      <c r="M780" s="142">
        <f t="shared" si="1445"/>
        <v>0</v>
      </c>
      <c r="N780" s="60">
        <f t="shared" si="1446"/>
        <v>4.13</v>
      </c>
      <c r="O780" s="53">
        <f t="shared" si="1447"/>
        <v>0</v>
      </c>
      <c r="P780" s="58">
        <f t="shared" si="1511"/>
        <v>2.8754657122563549</v>
      </c>
      <c r="Q780" s="49">
        <f t="shared" si="1448"/>
        <v>2.8754657122563549</v>
      </c>
      <c r="R780" s="143">
        <f t="shared" si="1449"/>
        <v>0.02</v>
      </c>
      <c r="S780" s="51">
        <f t="shared" si="1512"/>
        <v>1.8342035596553681E-2</v>
      </c>
      <c r="T780" s="57">
        <f t="shared" si="1513"/>
        <v>915.05638880516778</v>
      </c>
      <c r="U780" s="53">
        <f t="shared" si="1450"/>
        <v>0</v>
      </c>
      <c r="V780" s="58">
        <f t="shared" si="1514"/>
        <v>2.8928231875402863</v>
      </c>
      <c r="W780" s="49">
        <f t="shared" si="1451"/>
        <v>2.8928231875402863</v>
      </c>
      <c r="X780" s="143">
        <f t="shared" si="1452"/>
        <v>0.02</v>
      </c>
      <c r="Y780" s="51">
        <f t="shared" si="1515"/>
        <v>1.7747213815297928E-2</v>
      </c>
      <c r="Z780" s="57">
        <f t="shared" si="1516"/>
        <v>894.07210289996272</v>
      </c>
      <c r="AA780" s="53">
        <f t="shared" si="1453"/>
        <v>0</v>
      </c>
      <c r="AB780" s="58">
        <f t="shared" si="1517"/>
        <v>2.8810660066160261</v>
      </c>
      <c r="AC780" s="49">
        <f t="shared" si="1454"/>
        <v>2.8810660066160261</v>
      </c>
      <c r="AD780" s="143">
        <f t="shared" si="1455"/>
        <v>0.02</v>
      </c>
      <c r="AE780" s="49">
        <f t="shared" si="1554"/>
        <v>1.7694523966448928E-2</v>
      </c>
      <c r="AF780" s="57">
        <f t="shared" si="1518"/>
        <v>890.91196783915916</v>
      </c>
      <c r="AG780" s="53">
        <f t="shared" si="1456"/>
        <v>0</v>
      </c>
      <c r="AH780" s="58">
        <f t="shared" si="1519"/>
        <v>2.8794418679844229</v>
      </c>
      <c r="AI780" s="49">
        <f t="shared" si="1457"/>
        <v>2.8794418679844229</v>
      </c>
      <c r="AJ780" s="143">
        <f t="shared" si="1458"/>
        <v>0.02</v>
      </c>
      <c r="AK780" s="51">
        <f t="shared" si="1520"/>
        <v>1.7695082291310331E-2</v>
      </c>
      <c r="AL780" s="57">
        <f t="shared" si="1521"/>
        <v>890.62512904878088</v>
      </c>
      <c r="AM780" s="53">
        <f t="shared" si="1459"/>
        <v>0</v>
      </c>
      <c r="AN780" s="58">
        <f t="shared" si="1522"/>
        <v>2.8792963478541767</v>
      </c>
      <c r="AO780" s="49">
        <f t="shared" si="1460"/>
        <v>2.8792963478541767</v>
      </c>
      <c r="AP780" s="143">
        <f t="shared" si="1461"/>
        <v>0.02</v>
      </c>
      <c r="AQ780" s="51">
        <f t="shared" si="1523"/>
        <v>1.7695377941042527E-2</v>
      </c>
      <c r="AR780" s="57">
        <f t="shared" si="1524"/>
        <v>890.60140296110887</v>
      </c>
      <c r="AS780" s="44">
        <f t="shared" si="1462"/>
        <v>5637.2768518701205</v>
      </c>
      <c r="AT780" s="44">
        <f t="shared" si="1463"/>
        <v>2254.9107407480478</v>
      </c>
      <c r="AU780" s="44">
        <f t="shared" si="1464"/>
        <v>1409.3192129675301</v>
      </c>
      <c r="AV780" s="47">
        <f t="shared" si="1465"/>
        <v>0.51529408106236385</v>
      </c>
      <c r="AW780" s="47">
        <f t="shared" si="1466"/>
        <v>1.5761586005945727</v>
      </c>
      <c r="AX780" s="86">
        <f t="shared" si="1467"/>
        <v>10.380123254526348</v>
      </c>
      <c r="AY780" s="86">
        <f t="shared" si="1468"/>
        <v>0</v>
      </c>
      <c r="AZ780" s="10">
        <f t="shared" si="1525"/>
        <v>0</v>
      </c>
      <c r="BA780" s="44">
        <f t="shared" si="1469"/>
        <v>0</v>
      </c>
      <c r="BB780" s="9">
        <f t="shared" si="1470"/>
        <v>0</v>
      </c>
      <c r="BC780" s="45">
        <f t="shared" si="1559"/>
        <v>0</v>
      </c>
      <c r="BD780" s="9">
        <f t="shared" si="1471"/>
        <v>0</v>
      </c>
      <c r="BE780" s="45">
        <f t="shared" si="1555"/>
        <v>0</v>
      </c>
      <c r="BF780" s="9">
        <f t="shared" si="1472"/>
        <v>0</v>
      </c>
      <c r="BG780" s="45">
        <f t="shared" si="1556"/>
        <v>0</v>
      </c>
      <c r="BH780" s="58"/>
      <c r="BI780" s="58"/>
      <c r="BJ780" s="58">
        <f t="shared" si="1526"/>
        <v>0</v>
      </c>
      <c r="BK780" s="97"/>
      <c r="BL780" s="44"/>
      <c r="BM780" s="82">
        <f t="shared" si="1527"/>
        <v>77.5</v>
      </c>
      <c r="BN780" s="86">
        <f t="shared" si="1528"/>
        <v>77500</v>
      </c>
      <c r="BO780" s="86">
        <f t="shared" si="1529"/>
        <v>100</v>
      </c>
      <c r="BP780" s="84">
        <f t="shared" si="1473"/>
        <v>4</v>
      </c>
      <c r="BQ780" s="84">
        <f t="shared" si="1474"/>
        <v>4.13</v>
      </c>
      <c r="BR780" s="84">
        <f t="shared" si="1475"/>
        <v>0.02</v>
      </c>
      <c r="BS780" s="84">
        <f t="shared" si="1530"/>
        <v>3.169594307493754E-2</v>
      </c>
      <c r="BT780" s="84">
        <f t="shared" si="1531"/>
        <v>1109.1000717121133</v>
      </c>
      <c r="BU780" s="84">
        <f t="shared" si="1532"/>
        <v>0</v>
      </c>
      <c r="BV780" s="83">
        <f t="shared" si="1533"/>
        <v>2272.3873811443832</v>
      </c>
      <c r="BW780" s="81">
        <f t="shared" si="1557"/>
        <v>2272.3873811443832</v>
      </c>
      <c r="BX780" s="83">
        <f t="shared" si="1476"/>
        <v>0</v>
      </c>
      <c r="BY780" s="141">
        <f t="shared" si="1477"/>
        <v>0</v>
      </c>
      <c r="BZ780" s="83">
        <f t="shared" si="1478"/>
        <v>4.13</v>
      </c>
      <c r="CA780" s="83">
        <f t="shared" si="1479"/>
        <v>0</v>
      </c>
      <c r="CB780" s="83">
        <f t="shared" si="1534"/>
        <v>3.0287375715330631</v>
      </c>
      <c r="CC780" s="83">
        <f t="shared" si="1480"/>
        <v>3.0287375715330631</v>
      </c>
      <c r="CD780" s="143">
        <f t="shared" si="1481"/>
        <v>0.02</v>
      </c>
      <c r="CE780" s="83">
        <f t="shared" si="1535"/>
        <v>1.7488523213570136E-2</v>
      </c>
      <c r="CF780" s="84">
        <f t="shared" si="1536"/>
        <v>1069.9153856334503</v>
      </c>
      <c r="CG780" s="83">
        <f t="shared" si="1482"/>
        <v>0</v>
      </c>
      <c r="CH780" s="83">
        <f t="shared" si="1537"/>
        <v>2.9782205047445296</v>
      </c>
      <c r="CI780" s="83">
        <f t="shared" si="1483"/>
        <v>2.9782205047445296</v>
      </c>
      <c r="CJ780" s="143">
        <f t="shared" si="1484"/>
        <v>0.02</v>
      </c>
      <c r="CK780" s="83">
        <f t="shared" si="1538"/>
        <v>1.6680910799758863E-2</v>
      </c>
      <c r="CL780" s="84">
        <f t="shared" si="1539"/>
        <v>1005.5011931524397</v>
      </c>
      <c r="CM780" s="83">
        <f t="shared" si="1485"/>
        <v>0</v>
      </c>
      <c r="CN780" s="83">
        <f t="shared" si="1540"/>
        <v>2.9079541887335214</v>
      </c>
      <c r="CO780" s="83">
        <f t="shared" si="1486"/>
        <v>2.9079541887335214</v>
      </c>
      <c r="CP780" s="143">
        <f t="shared" si="1487"/>
        <v>0.02</v>
      </c>
      <c r="CQ780" s="83">
        <f t="shared" si="1541"/>
        <v>1.6840564504284162E-2</v>
      </c>
      <c r="CR780" s="84">
        <f t="shared" si="1542"/>
        <v>996.06217873484104</v>
      </c>
      <c r="CS780" s="83">
        <f t="shared" si="1488"/>
        <v>0</v>
      </c>
      <c r="CT780" s="83">
        <f t="shared" si="1543"/>
        <v>2.8989860081441905</v>
      </c>
      <c r="CU780" s="83">
        <f t="shared" si="1489"/>
        <v>2.8989860081441905</v>
      </c>
      <c r="CV780" s="143">
        <f t="shared" si="1490"/>
        <v>0.02</v>
      </c>
      <c r="CW780" s="83">
        <f t="shared" si="1544"/>
        <v>1.6868526987184225E-2</v>
      </c>
      <c r="CX780" s="84">
        <f t="shared" si="1545"/>
        <v>995.2984168631524</v>
      </c>
      <c r="CY780" s="83">
        <f t="shared" si="1491"/>
        <v>0</v>
      </c>
      <c r="CZ780" s="83">
        <f t="shared" si="1546"/>
        <v>2.8982751597753174</v>
      </c>
      <c r="DA780" s="83">
        <f t="shared" si="1492"/>
        <v>2.8982751597753174</v>
      </c>
      <c r="DB780" s="143">
        <f t="shared" si="1493"/>
        <v>0.02</v>
      </c>
      <c r="DC780" s="83">
        <f t="shared" si="1547"/>
        <v>1.6869446767326157E-2</v>
      </c>
      <c r="DD780" s="84">
        <f t="shared" si="1548"/>
        <v>995.27515383399077</v>
      </c>
      <c r="DE780" s="86">
        <f t="shared" si="1494"/>
        <v>4090.2972860598898</v>
      </c>
      <c r="DF780" s="86">
        <f t="shared" si="1495"/>
        <v>1636.1189144239559</v>
      </c>
      <c r="DG780" s="86">
        <f t="shared" si="1496"/>
        <v>1022.5743215149724</v>
      </c>
      <c r="DH780" s="86">
        <f t="shared" si="1497"/>
        <v>0.11243405057925167</v>
      </c>
      <c r="DI780" s="86">
        <f t="shared" si="1498"/>
        <v>0.12703513806458588</v>
      </c>
      <c r="DJ780" s="86">
        <f t="shared" si="1499"/>
        <v>2.4343252536497451</v>
      </c>
      <c r="DK780" s="86">
        <f t="shared" si="1500"/>
        <v>-866.62812760906172</v>
      </c>
      <c r="DL780" s="86">
        <f t="shared" si="1558"/>
        <v>-866.62812760906172</v>
      </c>
      <c r="DM780" s="86">
        <f t="shared" si="1501"/>
        <v>-866.62812760906172</v>
      </c>
      <c r="DN780" s="85">
        <f t="shared" si="1502"/>
        <v>0</v>
      </c>
      <c r="DO780" s="85">
        <f t="shared" si="1549"/>
        <v>0</v>
      </c>
      <c r="DP780" s="85">
        <f t="shared" si="1503"/>
        <v>0</v>
      </c>
      <c r="DQ780" s="85">
        <f t="shared" si="1550"/>
        <v>0</v>
      </c>
      <c r="DR780" s="85">
        <f t="shared" si="1504"/>
        <v>0</v>
      </c>
      <c r="DS780" s="85">
        <f t="shared" si="1551"/>
        <v>0</v>
      </c>
      <c r="DT780" s="81"/>
      <c r="DU780" s="81"/>
      <c r="DV780" s="81">
        <f t="shared" si="1552"/>
        <v>0</v>
      </c>
      <c r="DW780" s="100"/>
    </row>
    <row r="781" spans="1:127" x14ac:dyDescent="0.2">
      <c r="A781" s="59">
        <f t="shared" si="1505"/>
        <v>103.46666666666577</v>
      </c>
      <c r="B781" s="44">
        <f t="shared" si="1506"/>
        <v>103466.66666666577</v>
      </c>
      <c r="C781" s="52">
        <f t="shared" si="1440"/>
        <v>133.33333333333334</v>
      </c>
      <c r="D781" s="50">
        <f t="shared" si="1441"/>
        <v>4</v>
      </c>
      <c r="E781" s="44">
        <f t="shared" si="1442"/>
        <v>4.13</v>
      </c>
      <c r="F781" s="47">
        <f t="shared" si="1443"/>
        <v>0.02</v>
      </c>
      <c r="G781" s="52">
        <f t="shared" si="1507"/>
        <v>2.3779558428955374E-2</v>
      </c>
      <c r="H781" s="57">
        <f t="shared" si="1508"/>
        <v>883.60387232722576</v>
      </c>
      <c r="I781" s="52">
        <f t="shared" si="1509"/>
        <v>0</v>
      </c>
      <c r="J781" s="54">
        <f t="shared" si="1510"/>
        <v>3136.1368732611777</v>
      </c>
      <c r="K781" s="46">
        <f t="shared" si="1553"/>
        <v>3136.1368732611777</v>
      </c>
      <c r="L781" s="80">
        <f t="shared" si="1444"/>
        <v>0</v>
      </c>
      <c r="M781" s="142">
        <f t="shared" si="1445"/>
        <v>0</v>
      </c>
      <c r="N781" s="60">
        <f t="shared" si="1446"/>
        <v>4.13</v>
      </c>
      <c r="O781" s="53">
        <f t="shared" si="1447"/>
        <v>0</v>
      </c>
      <c r="P781" s="58">
        <f t="shared" si="1511"/>
        <v>2.8761224836708301</v>
      </c>
      <c r="Q781" s="49">
        <f t="shared" si="1448"/>
        <v>2.8761224836708301</v>
      </c>
      <c r="R781" s="143">
        <f t="shared" si="1449"/>
        <v>0.02</v>
      </c>
      <c r="S781" s="51">
        <f t="shared" si="1512"/>
        <v>1.8339368929887013E-2</v>
      </c>
      <c r="T781" s="57">
        <f t="shared" si="1513"/>
        <v>915.90683433752315</v>
      </c>
      <c r="U781" s="53">
        <f t="shared" si="1450"/>
        <v>0</v>
      </c>
      <c r="V781" s="58">
        <f t="shared" si="1514"/>
        <v>2.8936208842552102</v>
      </c>
      <c r="W781" s="49">
        <f t="shared" si="1451"/>
        <v>2.8936208842552102</v>
      </c>
      <c r="X781" s="143">
        <f t="shared" si="1452"/>
        <v>0.02</v>
      </c>
      <c r="Y781" s="51">
        <f t="shared" si="1515"/>
        <v>1.7744547148631259E-2</v>
      </c>
      <c r="Z781" s="57">
        <f t="shared" si="1516"/>
        <v>894.89002962558709</v>
      </c>
      <c r="AA781" s="53">
        <f t="shared" si="1453"/>
        <v>0</v>
      </c>
      <c r="AB781" s="58">
        <f t="shared" si="1517"/>
        <v>2.8817807833791855</v>
      </c>
      <c r="AC781" s="49">
        <f t="shared" si="1454"/>
        <v>2.8817807833791855</v>
      </c>
      <c r="AD781" s="143">
        <f t="shared" si="1455"/>
        <v>0.02</v>
      </c>
      <c r="AE781" s="49">
        <f t="shared" si="1554"/>
        <v>1.769185729978226E-2</v>
      </c>
      <c r="AF781" s="57">
        <f t="shared" si="1518"/>
        <v>891.73079395386742</v>
      </c>
      <c r="AG781" s="53">
        <f t="shared" si="1456"/>
        <v>0</v>
      </c>
      <c r="AH781" s="58">
        <f t="shared" si="1519"/>
        <v>2.8801475647577082</v>
      </c>
      <c r="AI781" s="49">
        <f t="shared" si="1457"/>
        <v>2.8801475647577082</v>
      </c>
      <c r="AJ781" s="143">
        <f t="shared" si="1458"/>
        <v>0.02</v>
      </c>
      <c r="AK781" s="51">
        <f t="shared" si="1520"/>
        <v>1.7692415624643663E-2</v>
      </c>
      <c r="AL781" s="57">
        <f t="shared" si="1521"/>
        <v>891.44444287274132</v>
      </c>
      <c r="AM781" s="53">
        <f t="shared" si="1459"/>
        <v>0</v>
      </c>
      <c r="AN781" s="58">
        <f t="shared" si="1522"/>
        <v>2.8800014262601192</v>
      </c>
      <c r="AO781" s="49">
        <f t="shared" si="1460"/>
        <v>2.8800014262601192</v>
      </c>
      <c r="AP781" s="143">
        <f t="shared" si="1461"/>
        <v>0.02</v>
      </c>
      <c r="AQ781" s="51">
        <f t="shared" si="1523"/>
        <v>1.7692711274375859E-2</v>
      </c>
      <c r="AR781" s="57">
        <f t="shared" si="1524"/>
        <v>891.42077188416283</v>
      </c>
      <c r="AS781" s="44">
        <f t="shared" si="1462"/>
        <v>5645.0463718701194</v>
      </c>
      <c r="AT781" s="44">
        <f t="shared" si="1463"/>
        <v>2258.018548748048</v>
      </c>
      <c r="AU781" s="44">
        <f t="shared" si="1464"/>
        <v>1411.2615929675299</v>
      </c>
      <c r="AV781" s="47">
        <f t="shared" si="1465"/>
        <v>0.51318596062533828</v>
      </c>
      <c r="AW781" s="47">
        <f t="shared" si="1466"/>
        <v>1.5640590434547348</v>
      </c>
      <c r="AX781" s="86">
        <f t="shared" si="1467"/>
        <v>10.252567396275325</v>
      </c>
      <c r="AY781" s="86">
        <f t="shared" si="1468"/>
        <v>0</v>
      </c>
      <c r="AZ781" s="10">
        <f t="shared" si="1525"/>
        <v>0</v>
      </c>
      <c r="BA781" s="44">
        <f t="shared" si="1469"/>
        <v>0</v>
      </c>
      <c r="BB781" s="9">
        <f t="shared" si="1470"/>
        <v>0</v>
      </c>
      <c r="BC781" s="45">
        <f t="shared" si="1559"/>
        <v>0</v>
      </c>
      <c r="BD781" s="9">
        <f t="shared" si="1471"/>
        <v>0</v>
      </c>
      <c r="BE781" s="45">
        <f t="shared" si="1555"/>
        <v>0</v>
      </c>
      <c r="BF781" s="9">
        <f t="shared" si="1472"/>
        <v>0</v>
      </c>
      <c r="BG781" s="45">
        <f t="shared" si="1556"/>
        <v>0</v>
      </c>
      <c r="BH781" s="58"/>
      <c r="BI781" s="58"/>
      <c r="BJ781" s="58">
        <f t="shared" si="1526"/>
        <v>0</v>
      </c>
      <c r="BK781" s="97"/>
      <c r="BL781" s="44"/>
      <c r="BM781" s="82">
        <f t="shared" si="1527"/>
        <v>77.600000000000009</v>
      </c>
      <c r="BN781" s="86">
        <f t="shared" si="1528"/>
        <v>77600</v>
      </c>
      <c r="BO781" s="86">
        <f t="shared" si="1529"/>
        <v>100</v>
      </c>
      <c r="BP781" s="84">
        <f t="shared" si="1473"/>
        <v>4</v>
      </c>
      <c r="BQ781" s="84">
        <f t="shared" si="1474"/>
        <v>4.13</v>
      </c>
      <c r="BR781" s="84">
        <f t="shared" si="1475"/>
        <v>0.02</v>
      </c>
      <c r="BS781" s="84">
        <f t="shared" si="1530"/>
        <v>3.1693943074937538E-2</v>
      </c>
      <c r="BT781" s="84">
        <f t="shared" si="1531"/>
        <v>1109.867503747826</v>
      </c>
      <c r="BU781" s="84">
        <f t="shared" si="1532"/>
        <v>0</v>
      </c>
      <c r="BV781" s="83">
        <f t="shared" si="1533"/>
        <v>2275.6246811443834</v>
      </c>
      <c r="BW781" s="81">
        <f t="shared" si="1557"/>
        <v>2275.6246811443834</v>
      </c>
      <c r="BX781" s="83">
        <f t="shared" si="1476"/>
        <v>0</v>
      </c>
      <c r="BY781" s="141">
        <f t="shared" si="1477"/>
        <v>0</v>
      </c>
      <c r="BZ781" s="83">
        <f t="shared" si="1478"/>
        <v>4.13</v>
      </c>
      <c r="CA781" s="83">
        <f t="shared" si="1479"/>
        <v>0</v>
      </c>
      <c r="CB781" s="83">
        <f t="shared" si="1534"/>
        <v>3.0299845842025821</v>
      </c>
      <c r="CC781" s="83">
        <f t="shared" si="1480"/>
        <v>3.0299845842025821</v>
      </c>
      <c r="CD781" s="143">
        <f t="shared" si="1481"/>
        <v>0.02</v>
      </c>
      <c r="CE781" s="83">
        <f t="shared" si="1535"/>
        <v>1.7486523213570138E-2</v>
      </c>
      <c r="CF781" s="84">
        <f t="shared" si="1536"/>
        <v>1070.4927721781921</v>
      </c>
      <c r="CG781" s="83">
        <f t="shared" si="1482"/>
        <v>0</v>
      </c>
      <c r="CH781" s="83">
        <f t="shared" si="1537"/>
        <v>2.9791235575277071</v>
      </c>
      <c r="CI781" s="83">
        <f t="shared" si="1483"/>
        <v>2.9791235575277071</v>
      </c>
      <c r="CJ781" s="143">
        <f t="shared" si="1484"/>
        <v>0.02</v>
      </c>
      <c r="CK781" s="83">
        <f t="shared" si="1538"/>
        <v>1.6678910799758865E-2</v>
      </c>
      <c r="CL781" s="84">
        <f t="shared" si="1539"/>
        <v>1006.0612561421742</v>
      </c>
      <c r="CM781" s="83">
        <f t="shared" si="1485"/>
        <v>0</v>
      </c>
      <c r="CN781" s="83">
        <f t="shared" si="1540"/>
        <v>2.9087034769982827</v>
      </c>
      <c r="CO781" s="83">
        <f t="shared" si="1486"/>
        <v>2.9087034769982827</v>
      </c>
      <c r="CP781" s="143">
        <f t="shared" si="1487"/>
        <v>0.02</v>
      </c>
      <c r="CQ781" s="83">
        <f t="shared" si="1541"/>
        <v>1.6838564504284163E-2</v>
      </c>
      <c r="CR781" s="84">
        <f t="shared" si="1542"/>
        <v>996.64126504127341</v>
      </c>
      <c r="CS781" s="83">
        <f t="shared" si="1488"/>
        <v>0</v>
      </c>
      <c r="CT781" s="83">
        <f t="shared" si="1543"/>
        <v>2.8997337302445034</v>
      </c>
      <c r="CU781" s="83">
        <f t="shared" si="1489"/>
        <v>2.8997337302445034</v>
      </c>
      <c r="CV781" s="143">
        <f t="shared" si="1490"/>
        <v>0.02</v>
      </c>
      <c r="CW781" s="83">
        <f t="shared" si="1544"/>
        <v>1.6866526987184226E-2</v>
      </c>
      <c r="CX781" s="84">
        <f t="shared" si="1545"/>
        <v>995.88025916731658</v>
      </c>
      <c r="CY781" s="83">
        <f t="shared" si="1491"/>
        <v>0</v>
      </c>
      <c r="CZ781" s="83">
        <f t="shared" si="1546"/>
        <v>2.8990238296766075</v>
      </c>
      <c r="DA781" s="83">
        <f t="shared" si="1492"/>
        <v>2.8990238296766075</v>
      </c>
      <c r="DB781" s="143">
        <f t="shared" si="1493"/>
        <v>0.02</v>
      </c>
      <c r="DC781" s="83">
        <f t="shared" si="1547"/>
        <v>1.6867446767326159E-2</v>
      </c>
      <c r="DD781" s="84">
        <f t="shared" si="1548"/>
        <v>995.85717057972431</v>
      </c>
      <c r="DE781" s="86">
        <f t="shared" si="1494"/>
        <v>4096.1244260598905</v>
      </c>
      <c r="DF781" s="86">
        <f t="shared" si="1495"/>
        <v>1638.4497704239561</v>
      </c>
      <c r="DG781" s="86">
        <f t="shared" si="1496"/>
        <v>1024.0311065149726</v>
      </c>
      <c r="DH781" s="86">
        <f t="shared" si="1497"/>
        <v>0.11219336858610052</v>
      </c>
      <c r="DI781" s="86">
        <f t="shared" si="1498"/>
        <v>0.12653607694399618</v>
      </c>
      <c r="DJ781" s="86">
        <f t="shared" si="1499"/>
        <v>2.416390398916318</v>
      </c>
      <c r="DK781" s="86">
        <f t="shared" si="1500"/>
        <v>-868.77707340972643</v>
      </c>
      <c r="DL781" s="86">
        <f t="shared" si="1558"/>
        <v>-868.77707340972643</v>
      </c>
      <c r="DM781" s="86">
        <f t="shared" si="1501"/>
        <v>-868.77707340972643</v>
      </c>
      <c r="DN781" s="85">
        <f t="shared" si="1502"/>
        <v>0</v>
      </c>
      <c r="DO781" s="85">
        <f t="shared" si="1549"/>
        <v>0</v>
      </c>
      <c r="DP781" s="85">
        <f t="shared" si="1503"/>
        <v>0</v>
      </c>
      <c r="DQ781" s="85">
        <f t="shared" si="1550"/>
        <v>0</v>
      </c>
      <c r="DR781" s="85">
        <f t="shared" si="1504"/>
        <v>0</v>
      </c>
      <c r="DS781" s="85">
        <f t="shared" si="1551"/>
        <v>0</v>
      </c>
      <c r="DT781" s="81"/>
      <c r="DU781" s="81"/>
      <c r="DV781" s="81">
        <f t="shared" si="1552"/>
        <v>0</v>
      </c>
      <c r="DW781" s="100"/>
    </row>
    <row r="782" spans="1:127" x14ac:dyDescent="0.2">
      <c r="A782" s="59">
        <f t="shared" si="1505"/>
        <v>103.5999999999991</v>
      </c>
      <c r="B782" s="44">
        <f t="shared" si="1506"/>
        <v>103599.9999999991</v>
      </c>
      <c r="C782" s="52">
        <f t="shared" si="1440"/>
        <v>133.33333333333334</v>
      </c>
      <c r="D782" s="50">
        <f t="shared" si="1441"/>
        <v>4</v>
      </c>
      <c r="E782" s="44">
        <f t="shared" si="1442"/>
        <v>4.13</v>
      </c>
      <c r="F782" s="47">
        <f t="shared" si="1443"/>
        <v>0.02</v>
      </c>
      <c r="G782" s="52">
        <f t="shared" si="1507"/>
        <v>2.3776891762288706E-2</v>
      </c>
      <c r="H782" s="57">
        <f t="shared" si="1508"/>
        <v>884.37153092595452</v>
      </c>
      <c r="I782" s="52">
        <f t="shared" si="1509"/>
        <v>0</v>
      </c>
      <c r="J782" s="54">
        <f t="shared" si="1510"/>
        <v>3140.4532732611774</v>
      </c>
      <c r="K782" s="46">
        <f t="shared" si="1553"/>
        <v>3140.4532732611774</v>
      </c>
      <c r="L782" s="80">
        <f t="shared" si="1444"/>
        <v>0</v>
      </c>
      <c r="M782" s="142">
        <f t="shared" si="1445"/>
        <v>0</v>
      </c>
      <c r="N782" s="60">
        <f t="shared" si="1446"/>
        <v>4.13</v>
      </c>
      <c r="O782" s="53">
        <f t="shared" si="1447"/>
        <v>0</v>
      </c>
      <c r="P782" s="58">
        <f t="shared" si="1511"/>
        <v>2.8767812889194992</v>
      </c>
      <c r="Q782" s="49">
        <f t="shared" si="1448"/>
        <v>2.8767812889194992</v>
      </c>
      <c r="R782" s="143">
        <f t="shared" si="1449"/>
        <v>0.02</v>
      </c>
      <c r="S782" s="51">
        <f t="shared" si="1512"/>
        <v>1.8336702263220345E-2</v>
      </c>
      <c r="T782" s="57">
        <f t="shared" si="1513"/>
        <v>916.75696204479425</v>
      </c>
      <c r="U782" s="53">
        <f t="shared" si="1450"/>
        <v>0</v>
      </c>
      <c r="V782" s="58">
        <f t="shared" si="1514"/>
        <v>2.8944209555731146</v>
      </c>
      <c r="W782" s="49">
        <f t="shared" si="1451"/>
        <v>2.8944209555731146</v>
      </c>
      <c r="X782" s="143">
        <f t="shared" si="1452"/>
        <v>0.02</v>
      </c>
      <c r="Y782" s="51">
        <f t="shared" si="1515"/>
        <v>1.7741880481964591E-2</v>
      </c>
      <c r="Z782" s="57">
        <f t="shared" si="1516"/>
        <v>895.7076079942367</v>
      </c>
      <c r="AA782" s="53">
        <f t="shared" si="1453"/>
        <v>0</v>
      </c>
      <c r="AB782" s="58">
        <f t="shared" si="1517"/>
        <v>2.8824977446965034</v>
      </c>
      <c r="AC782" s="49">
        <f t="shared" si="1454"/>
        <v>2.8824977446965034</v>
      </c>
      <c r="AD782" s="143">
        <f t="shared" si="1455"/>
        <v>0.02</v>
      </c>
      <c r="AE782" s="49">
        <f t="shared" si="1554"/>
        <v>1.7689190633115592E-2</v>
      </c>
      <c r="AF782" s="57">
        <f t="shared" si="1518"/>
        <v>892.54929359216885</v>
      </c>
      <c r="AG782" s="53">
        <f t="shared" si="1456"/>
        <v>0</v>
      </c>
      <c r="AH782" s="58">
        <f t="shared" si="1519"/>
        <v>2.8808554672398485</v>
      </c>
      <c r="AI782" s="49">
        <f t="shared" si="1457"/>
        <v>2.8808554672398485</v>
      </c>
      <c r="AJ782" s="143">
        <f t="shared" si="1458"/>
        <v>0.02</v>
      </c>
      <c r="AK782" s="51">
        <f t="shared" si="1520"/>
        <v>1.7689748957976995E-2</v>
      </c>
      <c r="AL782" s="57">
        <f t="shared" si="1521"/>
        <v>892.26343249710567</v>
      </c>
      <c r="AM782" s="53">
        <f t="shared" si="1459"/>
        <v>0</v>
      </c>
      <c r="AN782" s="58">
        <f t="shared" si="1522"/>
        <v>2.8807087148755026</v>
      </c>
      <c r="AO782" s="49">
        <f t="shared" si="1460"/>
        <v>2.8807087148755026</v>
      </c>
      <c r="AP782" s="143">
        <f t="shared" si="1461"/>
        <v>0.02</v>
      </c>
      <c r="AQ782" s="51">
        <f t="shared" si="1523"/>
        <v>1.7690044607709191E-2</v>
      </c>
      <c r="AR782" s="57">
        <f t="shared" si="1524"/>
        <v>892.23981675359619</v>
      </c>
      <c r="AS782" s="44">
        <f t="shared" si="1462"/>
        <v>5652.8158918701192</v>
      </c>
      <c r="AT782" s="44">
        <f t="shared" si="1463"/>
        <v>2261.1263567480473</v>
      </c>
      <c r="AU782" s="44">
        <f t="shared" si="1464"/>
        <v>1413.2039729675298</v>
      </c>
      <c r="AV782" s="47">
        <f t="shared" si="1465"/>
        <v>0.51109023820490818</v>
      </c>
      <c r="AW782" s="47">
        <f t="shared" si="1466"/>
        <v>1.5520739109883881</v>
      </c>
      <c r="AX782" s="86">
        <f t="shared" si="1467"/>
        <v>10.126804513615244</v>
      </c>
      <c r="AY782" s="86">
        <f t="shared" si="1468"/>
        <v>0</v>
      </c>
      <c r="AZ782" s="10">
        <f t="shared" si="1525"/>
        <v>0</v>
      </c>
      <c r="BA782" s="44">
        <f t="shared" si="1469"/>
        <v>0</v>
      </c>
      <c r="BB782" s="9">
        <f t="shared" si="1470"/>
        <v>0</v>
      </c>
      <c r="BC782" s="45">
        <f t="shared" si="1559"/>
        <v>0</v>
      </c>
      <c r="BD782" s="9">
        <f t="shared" si="1471"/>
        <v>0</v>
      </c>
      <c r="BE782" s="45">
        <f t="shared" si="1555"/>
        <v>0</v>
      </c>
      <c r="BF782" s="9">
        <f t="shared" si="1472"/>
        <v>0</v>
      </c>
      <c r="BG782" s="45">
        <f t="shared" si="1556"/>
        <v>0</v>
      </c>
      <c r="BH782" s="58"/>
      <c r="BI782" s="58"/>
      <c r="BJ782" s="58">
        <f t="shared" si="1526"/>
        <v>0</v>
      </c>
      <c r="BK782" s="97"/>
      <c r="BL782" s="44"/>
      <c r="BM782" s="82">
        <f t="shared" si="1527"/>
        <v>77.7</v>
      </c>
      <c r="BN782" s="86">
        <f t="shared" si="1528"/>
        <v>77700</v>
      </c>
      <c r="BO782" s="86">
        <f t="shared" si="1529"/>
        <v>100</v>
      </c>
      <c r="BP782" s="84">
        <f t="shared" si="1473"/>
        <v>4</v>
      </c>
      <c r="BQ782" s="84">
        <f t="shared" si="1474"/>
        <v>4.13</v>
      </c>
      <c r="BR782" s="84">
        <f t="shared" si="1475"/>
        <v>0.02</v>
      </c>
      <c r="BS782" s="84">
        <f t="shared" si="1530"/>
        <v>3.1691943074937536E-2</v>
      </c>
      <c r="BT782" s="84">
        <f t="shared" si="1531"/>
        <v>1110.6348873573888</v>
      </c>
      <c r="BU782" s="84">
        <f t="shared" si="1532"/>
        <v>0</v>
      </c>
      <c r="BV782" s="83">
        <f t="shared" si="1533"/>
        <v>2278.8619811443832</v>
      </c>
      <c r="BW782" s="81">
        <f t="shared" si="1557"/>
        <v>2278.8619811443832</v>
      </c>
      <c r="BX782" s="83">
        <f t="shared" si="1476"/>
        <v>0</v>
      </c>
      <c r="BY782" s="141">
        <f t="shared" si="1477"/>
        <v>0</v>
      </c>
      <c r="BZ782" s="83">
        <f t="shared" si="1478"/>
        <v>4.13</v>
      </c>
      <c r="CA782" s="83">
        <f t="shared" si="1479"/>
        <v>0</v>
      </c>
      <c r="CB782" s="83">
        <f t="shared" si="1534"/>
        <v>3.0312336936659068</v>
      </c>
      <c r="CC782" s="83">
        <f t="shared" si="1480"/>
        <v>3.0312336936659068</v>
      </c>
      <c r="CD782" s="143">
        <f t="shared" si="1481"/>
        <v>0.02</v>
      </c>
      <c r="CE782" s="83">
        <f t="shared" si="1535"/>
        <v>1.7484523213570139E-2</v>
      </c>
      <c r="CF782" s="84">
        <f t="shared" si="1536"/>
        <v>1071.0698550882748</v>
      </c>
      <c r="CG782" s="83">
        <f t="shared" si="1482"/>
        <v>0</v>
      </c>
      <c r="CH782" s="83">
        <f t="shared" si="1537"/>
        <v>2.9800274318169468</v>
      </c>
      <c r="CI782" s="83">
        <f t="shared" si="1483"/>
        <v>2.9800274318169468</v>
      </c>
      <c r="CJ782" s="143">
        <f t="shared" si="1484"/>
        <v>0.02</v>
      </c>
      <c r="CK782" s="83">
        <f t="shared" si="1538"/>
        <v>1.6676910799758866E-2</v>
      </c>
      <c r="CL782" s="84">
        <f t="shared" si="1539"/>
        <v>1006.6210822278568</v>
      </c>
      <c r="CM782" s="83">
        <f t="shared" si="1485"/>
        <v>0</v>
      </c>
      <c r="CN782" s="83">
        <f t="shared" si="1540"/>
        <v>2.9094536379179718</v>
      </c>
      <c r="CO782" s="83">
        <f t="shared" si="1486"/>
        <v>2.9094536379179718</v>
      </c>
      <c r="CP782" s="143">
        <f t="shared" si="1487"/>
        <v>0.02</v>
      </c>
      <c r="CQ782" s="83">
        <f t="shared" si="1541"/>
        <v>1.6836564504284165E-2</v>
      </c>
      <c r="CR782" s="84">
        <f t="shared" si="1542"/>
        <v>997.22013341467186</v>
      </c>
      <c r="CS782" s="83">
        <f t="shared" si="1488"/>
        <v>0</v>
      </c>
      <c r="CT782" s="83">
        <f t="shared" si="1543"/>
        <v>2.9004824287262068</v>
      </c>
      <c r="CU782" s="83">
        <f t="shared" si="1489"/>
        <v>2.9004824287262068</v>
      </c>
      <c r="CV782" s="143">
        <f t="shared" si="1490"/>
        <v>0.02</v>
      </c>
      <c r="CW782" s="83">
        <f t="shared" si="1544"/>
        <v>1.6864526987184228E-2</v>
      </c>
      <c r="CX782" s="84">
        <f t="shared" si="1545"/>
        <v>996.46188246642419</v>
      </c>
      <c r="CY782" s="83">
        <f t="shared" si="1491"/>
        <v>0</v>
      </c>
      <c r="CZ782" s="83">
        <f t="shared" si="1546"/>
        <v>2.8997734871546026</v>
      </c>
      <c r="DA782" s="83">
        <f t="shared" si="1492"/>
        <v>2.8997734871546026</v>
      </c>
      <c r="DB782" s="143">
        <f t="shared" si="1493"/>
        <v>0.02</v>
      </c>
      <c r="DC782" s="83">
        <f t="shared" si="1547"/>
        <v>1.686544676732616E-2</v>
      </c>
      <c r="DD782" s="84">
        <f t="shared" si="1548"/>
        <v>996.43896803149653</v>
      </c>
      <c r="DE782" s="86">
        <f t="shared" si="1494"/>
        <v>4101.95156605989</v>
      </c>
      <c r="DF782" s="86">
        <f t="shared" si="1495"/>
        <v>1640.7806264239557</v>
      </c>
      <c r="DG782" s="86">
        <f t="shared" si="1496"/>
        <v>1025.4878915149725</v>
      </c>
      <c r="DH782" s="86">
        <f t="shared" si="1497"/>
        <v>0.11195351206797538</v>
      </c>
      <c r="DI782" s="86">
        <f t="shared" si="1498"/>
        <v>0.12603961800243971</v>
      </c>
      <c r="DJ782" s="86">
        <f t="shared" si="1499"/>
        <v>2.3986106170855104</v>
      </c>
      <c r="DK782" s="86">
        <f t="shared" si="1500"/>
        <v>-870.92471700536123</v>
      </c>
      <c r="DL782" s="86">
        <f t="shared" si="1558"/>
        <v>-870.92471700536123</v>
      </c>
      <c r="DM782" s="86">
        <f t="shared" si="1501"/>
        <v>-870.92471700536123</v>
      </c>
      <c r="DN782" s="85">
        <f t="shared" si="1502"/>
        <v>0</v>
      </c>
      <c r="DO782" s="85">
        <f t="shared" si="1549"/>
        <v>0</v>
      </c>
      <c r="DP782" s="85">
        <f t="shared" si="1503"/>
        <v>0</v>
      </c>
      <c r="DQ782" s="85">
        <f t="shared" si="1550"/>
        <v>0</v>
      </c>
      <c r="DR782" s="85">
        <f t="shared" si="1504"/>
        <v>0</v>
      </c>
      <c r="DS782" s="85">
        <f t="shared" si="1551"/>
        <v>0</v>
      </c>
      <c r="DT782" s="81"/>
      <c r="DU782" s="81"/>
      <c r="DV782" s="81">
        <f t="shared" si="1552"/>
        <v>0</v>
      </c>
      <c r="DW782" s="100"/>
    </row>
    <row r="783" spans="1:127" x14ac:dyDescent="0.2">
      <c r="A783" s="59">
        <f t="shared" si="1505"/>
        <v>103.73333333333242</v>
      </c>
      <c r="B783" s="44">
        <f t="shared" si="1506"/>
        <v>103733.33333333243</v>
      </c>
      <c r="C783" s="52">
        <f t="shared" si="1440"/>
        <v>133.33333333333334</v>
      </c>
      <c r="D783" s="50">
        <f t="shared" si="1441"/>
        <v>4</v>
      </c>
      <c r="E783" s="44">
        <f t="shared" si="1442"/>
        <v>4.13</v>
      </c>
      <c r="F783" s="47">
        <f t="shared" si="1443"/>
        <v>0.02</v>
      </c>
      <c r="G783" s="52">
        <f t="shared" si="1507"/>
        <v>2.3774225095622038E-2</v>
      </c>
      <c r="H783" s="57">
        <f t="shared" si="1508"/>
        <v>885.13910343374971</v>
      </c>
      <c r="I783" s="52">
        <f t="shared" si="1509"/>
        <v>0</v>
      </c>
      <c r="J783" s="54">
        <f t="shared" si="1510"/>
        <v>3144.7696732611776</v>
      </c>
      <c r="K783" s="46">
        <f t="shared" si="1553"/>
        <v>3144.7696732611776</v>
      </c>
      <c r="L783" s="80">
        <f t="shared" si="1444"/>
        <v>0</v>
      </c>
      <c r="M783" s="142">
        <f t="shared" si="1445"/>
        <v>0</v>
      </c>
      <c r="N783" s="60">
        <f t="shared" si="1446"/>
        <v>4.13</v>
      </c>
      <c r="O783" s="53">
        <f t="shared" si="1447"/>
        <v>0</v>
      </c>
      <c r="P783" s="58">
        <f t="shared" si="1511"/>
        <v>2.8774421272943806</v>
      </c>
      <c r="Q783" s="49">
        <f t="shared" si="1448"/>
        <v>2.8774421272943806</v>
      </c>
      <c r="R783" s="143">
        <f t="shared" si="1449"/>
        <v>0.02</v>
      </c>
      <c r="S783" s="51">
        <f t="shared" si="1512"/>
        <v>1.8334035596553677E-2</v>
      </c>
      <c r="T783" s="57">
        <f t="shared" si="1513"/>
        <v>917.60677147129968</v>
      </c>
      <c r="U783" s="53">
        <f t="shared" si="1450"/>
        <v>0</v>
      </c>
      <c r="V783" s="58">
        <f t="shared" si="1514"/>
        <v>2.8952233983512512</v>
      </c>
      <c r="W783" s="49">
        <f t="shared" si="1451"/>
        <v>2.8952233983512512</v>
      </c>
      <c r="X783" s="143">
        <f t="shared" si="1452"/>
        <v>0.02</v>
      </c>
      <c r="Y783" s="51">
        <f t="shared" si="1515"/>
        <v>1.7739213815297923E-2</v>
      </c>
      <c r="Z783" s="57">
        <f t="shared" si="1516"/>
        <v>896.52483752746321</v>
      </c>
      <c r="AA783" s="53">
        <f t="shared" si="1453"/>
        <v>0</v>
      </c>
      <c r="AB783" s="58">
        <f t="shared" si="1517"/>
        <v>2.8832168872111907</v>
      </c>
      <c r="AC783" s="49">
        <f t="shared" si="1454"/>
        <v>2.8832168872111907</v>
      </c>
      <c r="AD783" s="143">
        <f t="shared" si="1455"/>
        <v>0.02</v>
      </c>
      <c r="AE783" s="49">
        <f t="shared" si="1554"/>
        <v>1.7686523966448923E-2</v>
      </c>
      <c r="AF783" s="57">
        <f t="shared" si="1518"/>
        <v>893.36746629590937</v>
      </c>
      <c r="AG783" s="53">
        <f t="shared" si="1456"/>
        <v>0</v>
      </c>
      <c r="AH783" s="58">
        <f t="shared" si="1519"/>
        <v>2.8815655722720095</v>
      </c>
      <c r="AI783" s="49">
        <f t="shared" si="1457"/>
        <v>2.8815655722720095</v>
      </c>
      <c r="AJ783" s="143">
        <f t="shared" si="1458"/>
        <v>0.02</v>
      </c>
      <c r="AK783" s="51">
        <f t="shared" si="1520"/>
        <v>1.7687082291310326E-2</v>
      </c>
      <c r="AL783" s="57">
        <f t="shared" si="1521"/>
        <v>893.08209745390013</v>
      </c>
      <c r="AM783" s="53">
        <f t="shared" si="1459"/>
        <v>0</v>
      </c>
      <c r="AN783" s="58">
        <f t="shared" si="1522"/>
        <v>2.8814182105544455</v>
      </c>
      <c r="AO783" s="49">
        <f t="shared" si="1460"/>
        <v>2.8814182105544455</v>
      </c>
      <c r="AP783" s="143">
        <f t="shared" si="1461"/>
        <v>0.02</v>
      </c>
      <c r="AQ783" s="51">
        <f t="shared" si="1523"/>
        <v>1.7687377941042522E-2</v>
      </c>
      <c r="AR783" s="57">
        <f t="shared" si="1524"/>
        <v>893.05853709987923</v>
      </c>
      <c r="AS783" s="44">
        <f t="shared" si="1462"/>
        <v>5660.5854118701191</v>
      </c>
      <c r="AT783" s="44">
        <f t="shared" si="1463"/>
        <v>2264.2341647480475</v>
      </c>
      <c r="AU783" s="44">
        <f t="shared" si="1464"/>
        <v>1415.1463529675298</v>
      </c>
      <c r="AV783" s="47">
        <f t="shared" si="1465"/>
        <v>0.50900682382321616</v>
      </c>
      <c r="AW783" s="47">
        <f t="shared" si="1466"/>
        <v>1.5402019468220649</v>
      </c>
      <c r="AX783" s="86">
        <f t="shared" si="1467"/>
        <v>10.002806544488775</v>
      </c>
      <c r="AY783" s="86">
        <f t="shared" si="1468"/>
        <v>0</v>
      </c>
      <c r="AZ783" s="10">
        <f t="shared" si="1525"/>
        <v>0</v>
      </c>
      <c r="BA783" s="44">
        <f t="shared" si="1469"/>
        <v>0</v>
      </c>
      <c r="BB783" s="9">
        <f t="shared" si="1470"/>
        <v>0</v>
      </c>
      <c r="BC783" s="45">
        <f t="shared" si="1559"/>
        <v>0</v>
      </c>
      <c r="BD783" s="9">
        <f t="shared" si="1471"/>
        <v>0</v>
      </c>
      <c r="BE783" s="45">
        <f t="shared" si="1555"/>
        <v>0</v>
      </c>
      <c r="BF783" s="9">
        <f t="shared" si="1472"/>
        <v>0</v>
      </c>
      <c r="BG783" s="45">
        <f t="shared" si="1556"/>
        <v>0</v>
      </c>
      <c r="BH783" s="58"/>
      <c r="BI783" s="58"/>
      <c r="BJ783" s="58">
        <f t="shared" si="1526"/>
        <v>0</v>
      </c>
      <c r="BK783" s="97"/>
      <c r="BL783" s="44"/>
      <c r="BM783" s="82">
        <f t="shared" si="1527"/>
        <v>77.8</v>
      </c>
      <c r="BN783" s="86">
        <f t="shared" si="1528"/>
        <v>77800</v>
      </c>
      <c r="BO783" s="86">
        <f t="shared" si="1529"/>
        <v>100</v>
      </c>
      <c r="BP783" s="84">
        <f t="shared" si="1473"/>
        <v>4</v>
      </c>
      <c r="BQ783" s="84">
        <f t="shared" si="1474"/>
        <v>4.13</v>
      </c>
      <c r="BR783" s="84">
        <f t="shared" si="1475"/>
        <v>0.02</v>
      </c>
      <c r="BS783" s="84">
        <f t="shared" si="1530"/>
        <v>3.1689943074937534E-2</v>
      </c>
      <c r="BT783" s="84">
        <f t="shared" si="1531"/>
        <v>1111.4022225408014</v>
      </c>
      <c r="BU783" s="84">
        <f t="shared" si="1532"/>
        <v>0</v>
      </c>
      <c r="BV783" s="83">
        <f t="shared" si="1533"/>
        <v>2282.0992811443834</v>
      </c>
      <c r="BW783" s="81">
        <f t="shared" si="1557"/>
        <v>2282.0992811443834</v>
      </c>
      <c r="BX783" s="83">
        <f t="shared" si="1476"/>
        <v>0</v>
      </c>
      <c r="BY783" s="141">
        <f t="shared" si="1477"/>
        <v>0</v>
      </c>
      <c r="BZ783" s="83">
        <f t="shared" si="1478"/>
        <v>4.13</v>
      </c>
      <c r="CA783" s="83">
        <f t="shared" si="1479"/>
        <v>0</v>
      </c>
      <c r="CB783" s="83">
        <f t="shared" si="1534"/>
        <v>3.0324848999799912</v>
      </c>
      <c r="CC783" s="83">
        <f t="shared" si="1480"/>
        <v>3.0324848999799912</v>
      </c>
      <c r="CD783" s="143">
        <f t="shared" si="1481"/>
        <v>0.02</v>
      </c>
      <c r="CE783" s="83">
        <f t="shared" si="1535"/>
        <v>1.7482523213570141E-2</v>
      </c>
      <c r="CF783" s="84">
        <f t="shared" si="1536"/>
        <v>1071.6466342145461</v>
      </c>
      <c r="CG783" s="83">
        <f t="shared" si="1482"/>
        <v>0</v>
      </c>
      <c r="CH783" s="83">
        <f t="shared" si="1537"/>
        <v>2.9809321256813348</v>
      </c>
      <c r="CI783" s="83">
        <f t="shared" si="1483"/>
        <v>2.9809321256813348</v>
      </c>
      <c r="CJ783" s="143">
        <f t="shared" si="1484"/>
        <v>0.02</v>
      </c>
      <c r="CK783" s="83">
        <f t="shared" si="1538"/>
        <v>1.6674910799758868E-2</v>
      </c>
      <c r="CL783" s="84">
        <f t="shared" si="1539"/>
        <v>1007.1806713988059</v>
      </c>
      <c r="CM783" s="83">
        <f t="shared" si="1485"/>
        <v>0</v>
      </c>
      <c r="CN783" s="83">
        <f t="shared" si="1540"/>
        <v>2.9102046701661135</v>
      </c>
      <c r="CO783" s="83">
        <f t="shared" si="1486"/>
        <v>2.9102046701661135</v>
      </c>
      <c r="CP783" s="143">
        <f t="shared" si="1487"/>
        <v>0.02</v>
      </c>
      <c r="CQ783" s="83">
        <f t="shared" si="1541"/>
        <v>1.6834564504284166E-2</v>
      </c>
      <c r="CR783" s="84">
        <f t="shared" si="1542"/>
        <v>997.79878379372826</v>
      </c>
      <c r="CS783" s="83">
        <f t="shared" si="1488"/>
        <v>0</v>
      </c>
      <c r="CT783" s="83">
        <f t="shared" si="1543"/>
        <v>2.9012321022901273</v>
      </c>
      <c r="CU783" s="83">
        <f t="shared" si="1489"/>
        <v>2.9012321022901273</v>
      </c>
      <c r="CV783" s="143">
        <f t="shared" si="1490"/>
        <v>0.02</v>
      </c>
      <c r="CW783" s="83">
        <f t="shared" si="1544"/>
        <v>1.6862526987184229E-2</v>
      </c>
      <c r="CX783" s="84">
        <f t="shared" si="1545"/>
        <v>997.04328667767436</v>
      </c>
      <c r="CY783" s="83">
        <f t="shared" si="1491"/>
        <v>0</v>
      </c>
      <c r="CZ783" s="83">
        <f t="shared" si="1546"/>
        <v>2.9005241308775531</v>
      </c>
      <c r="DA783" s="83">
        <f t="shared" si="1492"/>
        <v>2.9005241308775531</v>
      </c>
      <c r="DB783" s="143">
        <f t="shared" si="1493"/>
        <v>0.02</v>
      </c>
      <c r="DC783" s="83">
        <f t="shared" si="1547"/>
        <v>1.6863446767326162E-2</v>
      </c>
      <c r="DD783" s="84">
        <f t="shared" si="1548"/>
        <v>997.02054610447465</v>
      </c>
      <c r="DE783" s="86">
        <f t="shared" si="1494"/>
        <v>4107.7787060598903</v>
      </c>
      <c r="DF783" s="86">
        <f t="shared" si="1495"/>
        <v>1643.111482423956</v>
      </c>
      <c r="DG783" s="86">
        <f t="shared" si="1496"/>
        <v>1026.9446765149726</v>
      </c>
      <c r="DH783" s="86">
        <f t="shared" si="1497"/>
        <v>0.11171447741756901</v>
      </c>
      <c r="DI783" s="86">
        <f t="shared" si="1498"/>
        <v>0.12554574492373066</v>
      </c>
      <c r="DJ783" s="86">
        <f t="shared" si="1499"/>
        <v>2.3809843904799517</v>
      </c>
      <c r="DK783" s="86">
        <f t="shared" si="1500"/>
        <v>-873.07105897804695</v>
      </c>
      <c r="DL783" s="86">
        <f t="shared" si="1558"/>
        <v>-873.07105897804695</v>
      </c>
      <c r="DM783" s="86">
        <f t="shared" si="1501"/>
        <v>-873.07105897804695</v>
      </c>
      <c r="DN783" s="85">
        <f t="shared" si="1502"/>
        <v>0</v>
      </c>
      <c r="DO783" s="85">
        <f t="shared" si="1549"/>
        <v>0</v>
      </c>
      <c r="DP783" s="85">
        <f t="shared" si="1503"/>
        <v>0</v>
      </c>
      <c r="DQ783" s="85">
        <f t="shared" si="1550"/>
        <v>0</v>
      </c>
      <c r="DR783" s="85">
        <f t="shared" si="1504"/>
        <v>0</v>
      </c>
      <c r="DS783" s="85">
        <f t="shared" si="1551"/>
        <v>0</v>
      </c>
      <c r="DT783" s="81"/>
      <c r="DU783" s="81"/>
      <c r="DV783" s="81">
        <f t="shared" si="1552"/>
        <v>0</v>
      </c>
      <c r="DW783" s="100"/>
    </row>
    <row r="784" spans="1:127" x14ac:dyDescent="0.2">
      <c r="A784" s="59">
        <f t="shared" si="1505"/>
        <v>103.86666666666575</v>
      </c>
      <c r="B784" s="44">
        <f t="shared" si="1506"/>
        <v>103866.66666666575</v>
      </c>
      <c r="C784" s="52">
        <f t="shared" si="1440"/>
        <v>133.33333333333334</v>
      </c>
      <c r="D784" s="50">
        <f t="shared" si="1441"/>
        <v>4</v>
      </c>
      <c r="E784" s="44">
        <f t="shared" si="1442"/>
        <v>4.13</v>
      </c>
      <c r="F784" s="47">
        <f t="shared" si="1443"/>
        <v>0.02</v>
      </c>
      <c r="G784" s="52">
        <f t="shared" si="1507"/>
        <v>2.3771558428955369E-2</v>
      </c>
      <c r="H784" s="57">
        <f t="shared" si="1508"/>
        <v>885.90658985061134</v>
      </c>
      <c r="I784" s="52">
        <f t="shared" si="1509"/>
        <v>0</v>
      </c>
      <c r="J784" s="54">
        <f t="shared" si="1510"/>
        <v>3149.0860732611773</v>
      </c>
      <c r="K784" s="46">
        <f t="shared" si="1553"/>
        <v>3149.0860732611773</v>
      </c>
      <c r="L784" s="80">
        <f t="shared" si="1444"/>
        <v>0</v>
      </c>
      <c r="M784" s="142">
        <f t="shared" si="1445"/>
        <v>0</v>
      </c>
      <c r="N784" s="60">
        <f t="shared" si="1446"/>
        <v>4.13</v>
      </c>
      <c r="O784" s="53">
        <f t="shared" si="1447"/>
        <v>0</v>
      </c>
      <c r="P784" s="58">
        <f t="shared" si="1511"/>
        <v>2.8781049980899258</v>
      </c>
      <c r="Q784" s="49">
        <f t="shared" si="1448"/>
        <v>2.8781049980899258</v>
      </c>
      <c r="R784" s="143">
        <f t="shared" si="1449"/>
        <v>0.02</v>
      </c>
      <c r="S784" s="51">
        <f t="shared" si="1512"/>
        <v>1.8331368929887008E-2</v>
      </c>
      <c r="T784" s="57">
        <f t="shared" si="1513"/>
        <v>918.45626216255505</v>
      </c>
      <c r="U784" s="53">
        <f t="shared" si="1450"/>
        <v>0</v>
      </c>
      <c r="V784" s="58">
        <f t="shared" si="1514"/>
        <v>2.8960282094461167</v>
      </c>
      <c r="W784" s="49">
        <f t="shared" si="1451"/>
        <v>2.8960282094461167</v>
      </c>
      <c r="X784" s="143">
        <f t="shared" si="1452"/>
        <v>0.02</v>
      </c>
      <c r="Y784" s="51">
        <f t="shared" si="1515"/>
        <v>1.7736547148631255E-2</v>
      </c>
      <c r="Z784" s="57">
        <f t="shared" si="1516"/>
        <v>897.34171774896026</v>
      </c>
      <c r="AA784" s="53">
        <f t="shared" si="1453"/>
        <v>0</v>
      </c>
      <c r="AB784" s="58">
        <f t="shared" si="1517"/>
        <v>2.8839382075662332</v>
      </c>
      <c r="AC784" s="49">
        <f t="shared" si="1454"/>
        <v>2.8839382075662332</v>
      </c>
      <c r="AD784" s="143">
        <f t="shared" si="1455"/>
        <v>0.02</v>
      </c>
      <c r="AE784" s="49">
        <f t="shared" si="1554"/>
        <v>1.7683857299782255E-2</v>
      </c>
      <c r="AF784" s="57">
        <f t="shared" si="1518"/>
        <v>894.18531160897203</v>
      </c>
      <c r="AG784" s="53">
        <f t="shared" si="1456"/>
        <v>0</v>
      </c>
      <c r="AH784" s="58">
        <f t="shared" si="1519"/>
        <v>2.882277876695194</v>
      </c>
      <c r="AI784" s="49">
        <f t="shared" si="1457"/>
        <v>2.882277876695194</v>
      </c>
      <c r="AJ784" s="143">
        <f t="shared" si="1458"/>
        <v>0.02</v>
      </c>
      <c r="AK784" s="51">
        <f t="shared" si="1520"/>
        <v>1.7684415624643658E-2</v>
      </c>
      <c r="AL784" s="57">
        <f t="shared" si="1521"/>
        <v>893.90043727713874</v>
      </c>
      <c r="AM784" s="53">
        <f t="shared" si="1459"/>
        <v>0</v>
      </c>
      <c r="AN784" s="58">
        <f t="shared" si="1522"/>
        <v>2.8821299101507494</v>
      </c>
      <c r="AO784" s="49">
        <f t="shared" si="1460"/>
        <v>2.8821299101507494</v>
      </c>
      <c r="AP784" s="143">
        <f t="shared" si="1461"/>
        <v>0.02</v>
      </c>
      <c r="AQ784" s="51">
        <f t="shared" si="1523"/>
        <v>1.7684711274375854E-2</v>
      </c>
      <c r="AR784" s="57">
        <f t="shared" si="1524"/>
        <v>893.87693245546848</v>
      </c>
      <c r="AS784" s="44">
        <f t="shared" si="1462"/>
        <v>5668.3549318701189</v>
      </c>
      <c r="AT784" s="44">
        <f t="shared" si="1463"/>
        <v>2267.3419727480473</v>
      </c>
      <c r="AU784" s="44">
        <f t="shared" si="1464"/>
        <v>1417.0887329675297</v>
      </c>
      <c r="AV784" s="47">
        <f t="shared" si="1465"/>
        <v>0.5069356282665487</v>
      </c>
      <c r="AW784" s="47">
        <f t="shared" si="1466"/>
        <v>1.5284419101209601</v>
      </c>
      <c r="AX784" s="86">
        <f t="shared" si="1467"/>
        <v>9.880545907618254</v>
      </c>
      <c r="AY784" s="86">
        <f t="shared" si="1468"/>
        <v>0</v>
      </c>
      <c r="AZ784" s="10">
        <f t="shared" si="1525"/>
        <v>0</v>
      </c>
      <c r="BA784" s="44">
        <f t="shared" si="1469"/>
        <v>0</v>
      </c>
      <c r="BB784" s="9">
        <f t="shared" si="1470"/>
        <v>0</v>
      </c>
      <c r="BC784" s="45">
        <f t="shared" si="1559"/>
        <v>0</v>
      </c>
      <c r="BD784" s="9">
        <f t="shared" si="1471"/>
        <v>0</v>
      </c>
      <c r="BE784" s="45">
        <f t="shared" si="1555"/>
        <v>0</v>
      </c>
      <c r="BF784" s="9">
        <f t="shared" si="1472"/>
        <v>0</v>
      </c>
      <c r="BG784" s="45">
        <f t="shared" si="1556"/>
        <v>0</v>
      </c>
      <c r="BH784" s="58"/>
      <c r="BI784" s="58"/>
      <c r="BJ784" s="58">
        <f t="shared" si="1526"/>
        <v>0</v>
      </c>
      <c r="BK784" s="97"/>
      <c r="BL784" s="44"/>
      <c r="BM784" s="82">
        <f t="shared" si="1527"/>
        <v>77.900000000000006</v>
      </c>
      <c r="BN784" s="86">
        <f t="shared" si="1528"/>
        <v>77900</v>
      </c>
      <c r="BO784" s="86">
        <f t="shared" si="1529"/>
        <v>100</v>
      </c>
      <c r="BP784" s="84">
        <f t="shared" si="1473"/>
        <v>4</v>
      </c>
      <c r="BQ784" s="84">
        <f t="shared" si="1474"/>
        <v>4.13</v>
      </c>
      <c r="BR784" s="84">
        <f t="shared" si="1475"/>
        <v>0.02</v>
      </c>
      <c r="BS784" s="84">
        <f t="shared" si="1530"/>
        <v>3.1687943074937532E-2</v>
      </c>
      <c r="BT784" s="84">
        <f t="shared" si="1531"/>
        <v>1112.169509298064</v>
      </c>
      <c r="BU784" s="84">
        <f t="shared" si="1532"/>
        <v>0</v>
      </c>
      <c r="BV784" s="83">
        <f t="shared" si="1533"/>
        <v>2285.3365811443832</v>
      </c>
      <c r="BW784" s="81">
        <f t="shared" si="1557"/>
        <v>2285.3365811443832</v>
      </c>
      <c r="BX784" s="83">
        <f t="shared" si="1476"/>
        <v>0</v>
      </c>
      <c r="BY784" s="141">
        <f t="shared" si="1477"/>
        <v>0</v>
      </c>
      <c r="BZ784" s="83">
        <f t="shared" si="1478"/>
        <v>4.13</v>
      </c>
      <c r="CA784" s="83">
        <f t="shared" si="1479"/>
        <v>0</v>
      </c>
      <c r="CB784" s="83">
        <f t="shared" si="1534"/>
        <v>3.0337382032026752</v>
      </c>
      <c r="CC784" s="83">
        <f t="shared" si="1480"/>
        <v>3.0337382032026752</v>
      </c>
      <c r="CD784" s="143">
        <f t="shared" si="1481"/>
        <v>0.02</v>
      </c>
      <c r="CE784" s="83">
        <f t="shared" si="1535"/>
        <v>1.7480523213570142E-2</v>
      </c>
      <c r="CF784" s="84">
        <f t="shared" si="1536"/>
        <v>1072.2231094086578</v>
      </c>
      <c r="CG784" s="83">
        <f t="shared" si="1482"/>
        <v>0</v>
      </c>
      <c r="CH784" s="83">
        <f t="shared" si="1537"/>
        <v>2.9818376371905315</v>
      </c>
      <c r="CI784" s="83">
        <f t="shared" si="1483"/>
        <v>2.9818376371905315</v>
      </c>
      <c r="CJ784" s="143">
        <f t="shared" si="1484"/>
        <v>0.02</v>
      </c>
      <c r="CK784" s="83">
        <f t="shared" si="1538"/>
        <v>1.6672910799758869E-2</v>
      </c>
      <c r="CL784" s="84">
        <f t="shared" si="1539"/>
        <v>1007.7400236449074</v>
      </c>
      <c r="CM784" s="83">
        <f t="shared" si="1485"/>
        <v>0</v>
      </c>
      <c r="CN784" s="83">
        <f t="shared" si="1540"/>
        <v>2.9109565724174411</v>
      </c>
      <c r="CO784" s="83">
        <f t="shared" si="1486"/>
        <v>2.9109565724174411</v>
      </c>
      <c r="CP784" s="143">
        <f t="shared" si="1487"/>
        <v>0.02</v>
      </c>
      <c r="CQ784" s="83">
        <f t="shared" si="1541"/>
        <v>1.6832564504284168E-2</v>
      </c>
      <c r="CR784" s="84">
        <f t="shared" si="1542"/>
        <v>998.37721611764186</v>
      </c>
      <c r="CS784" s="83">
        <f t="shared" si="1488"/>
        <v>0</v>
      </c>
      <c r="CT784" s="83">
        <f t="shared" si="1543"/>
        <v>2.9019827496377988</v>
      </c>
      <c r="CU784" s="83">
        <f t="shared" si="1489"/>
        <v>2.9019827496377988</v>
      </c>
      <c r="CV784" s="143">
        <f t="shared" si="1490"/>
        <v>0.02</v>
      </c>
      <c r="CW784" s="83">
        <f t="shared" si="1544"/>
        <v>1.6860526987184231E-2</v>
      </c>
      <c r="CX784" s="84">
        <f t="shared" si="1545"/>
        <v>997.62447171881161</v>
      </c>
      <c r="CY784" s="83">
        <f t="shared" si="1491"/>
        <v>0</v>
      </c>
      <c r="CZ784" s="83">
        <f t="shared" si="1546"/>
        <v>2.9012757595142773</v>
      </c>
      <c r="DA784" s="83">
        <f t="shared" si="1492"/>
        <v>2.9012757595142773</v>
      </c>
      <c r="DB784" s="143">
        <f t="shared" si="1493"/>
        <v>0.02</v>
      </c>
      <c r="DC784" s="83">
        <f t="shared" si="1547"/>
        <v>1.6861446767326163E-2</v>
      </c>
      <c r="DD784" s="84">
        <f t="shared" si="1548"/>
        <v>997.60190471438307</v>
      </c>
      <c r="DE784" s="86">
        <f t="shared" si="1494"/>
        <v>4113.6058460598897</v>
      </c>
      <c r="DF784" s="86">
        <f t="shared" si="1495"/>
        <v>1645.442338423956</v>
      </c>
      <c r="DG784" s="86">
        <f t="shared" si="1496"/>
        <v>1028.4014615149724</v>
      </c>
      <c r="DH784" s="86">
        <f t="shared" si="1497"/>
        <v>0.11147626104636812</v>
      </c>
      <c r="DI784" s="86">
        <f t="shared" si="1498"/>
        <v>0.12505444150954217</v>
      </c>
      <c r="DJ784" s="86">
        <f t="shared" si="1499"/>
        <v>2.363510217875874</v>
      </c>
      <c r="DK784" s="86">
        <f t="shared" si="1500"/>
        <v>-875.2160999108346</v>
      </c>
      <c r="DL784" s="86">
        <f t="shared" si="1558"/>
        <v>-875.2160999108346</v>
      </c>
      <c r="DM784" s="86">
        <f t="shared" si="1501"/>
        <v>-875.2160999108346</v>
      </c>
      <c r="DN784" s="85">
        <f t="shared" si="1502"/>
        <v>0</v>
      </c>
      <c r="DO784" s="85">
        <f t="shared" si="1549"/>
        <v>0</v>
      </c>
      <c r="DP784" s="85">
        <f t="shared" si="1503"/>
        <v>0</v>
      </c>
      <c r="DQ784" s="85">
        <f t="shared" si="1550"/>
        <v>0</v>
      </c>
      <c r="DR784" s="85">
        <f t="shared" si="1504"/>
        <v>0</v>
      </c>
      <c r="DS784" s="85">
        <f t="shared" si="1551"/>
        <v>0</v>
      </c>
      <c r="DT784" s="81"/>
      <c r="DU784" s="81"/>
      <c r="DV784" s="81">
        <f t="shared" si="1552"/>
        <v>0</v>
      </c>
      <c r="DW784" s="100"/>
    </row>
    <row r="785" spans="1:127" x14ac:dyDescent="0.2">
      <c r="A785" s="59">
        <f t="shared" si="1505"/>
        <v>103.99999999999909</v>
      </c>
      <c r="B785" s="44">
        <f t="shared" si="1506"/>
        <v>103999.99999999908</v>
      </c>
      <c r="C785" s="52">
        <f t="shared" si="1440"/>
        <v>133.33333333333334</v>
      </c>
      <c r="D785" s="50">
        <f t="shared" si="1441"/>
        <v>4</v>
      </c>
      <c r="E785" s="44">
        <f t="shared" si="1442"/>
        <v>4.13</v>
      </c>
      <c r="F785" s="47">
        <f t="shared" si="1443"/>
        <v>0.02</v>
      </c>
      <c r="G785" s="52">
        <f t="shared" si="1507"/>
        <v>2.3768891762288701E-2</v>
      </c>
      <c r="H785" s="57">
        <f t="shared" si="1508"/>
        <v>886.67399017653941</v>
      </c>
      <c r="I785" s="52">
        <f t="shared" si="1509"/>
        <v>0</v>
      </c>
      <c r="J785" s="54">
        <f t="shared" si="1510"/>
        <v>3153.402473261177</v>
      </c>
      <c r="K785" s="46">
        <f t="shared" si="1553"/>
        <v>3153.402473261177</v>
      </c>
      <c r="L785" s="80">
        <f t="shared" si="1444"/>
        <v>0</v>
      </c>
      <c r="M785" s="142">
        <f t="shared" si="1445"/>
        <v>0</v>
      </c>
      <c r="N785" s="60">
        <f t="shared" si="1446"/>
        <v>4.13</v>
      </c>
      <c r="O785" s="53">
        <f t="shared" si="1447"/>
        <v>0</v>
      </c>
      <c r="P785" s="58">
        <f t="shared" si="1511"/>
        <v>2.8787699006030039</v>
      </c>
      <c r="Q785" s="49">
        <f t="shared" si="1448"/>
        <v>2.8787699006030039</v>
      </c>
      <c r="R785" s="143">
        <f t="shared" si="1449"/>
        <v>0.02</v>
      </c>
      <c r="S785" s="51">
        <f t="shared" si="1512"/>
        <v>1.832870226322034E-2</v>
      </c>
      <c r="T785" s="57">
        <f t="shared" si="1513"/>
        <v>919.30543366527263</v>
      </c>
      <c r="U785" s="53">
        <f t="shared" si="1450"/>
        <v>0</v>
      </c>
      <c r="V785" s="58">
        <f t="shared" si="1514"/>
        <v>2.8968353857134508</v>
      </c>
      <c r="W785" s="49">
        <f t="shared" si="1451"/>
        <v>2.8968353857134508</v>
      </c>
      <c r="X785" s="143">
        <f t="shared" si="1452"/>
        <v>0.02</v>
      </c>
      <c r="Y785" s="51">
        <f t="shared" si="1515"/>
        <v>1.7733880481964587E-2</v>
      </c>
      <c r="Z785" s="57">
        <f t="shared" si="1516"/>
        <v>898.15824818456167</v>
      </c>
      <c r="AA785" s="53">
        <f t="shared" si="1453"/>
        <v>0</v>
      </c>
      <c r="AB785" s="58">
        <f t="shared" si="1517"/>
        <v>2.8846617024044066</v>
      </c>
      <c r="AC785" s="49">
        <f t="shared" si="1454"/>
        <v>2.8846617024044066</v>
      </c>
      <c r="AD785" s="143">
        <f t="shared" si="1455"/>
        <v>0.02</v>
      </c>
      <c r="AE785" s="49">
        <f t="shared" si="1554"/>
        <v>1.7681190633115587E-2</v>
      </c>
      <c r="AF785" s="57">
        <f t="shared" si="1518"/>
        <v>895.00282907727546</v>
      </c>
      <c r="AG785" s="53">
        <f t="shared" si="1456"/>
        <v>0</v>
      </c>
      <c r="AH785" s="58">
        <f t="shared" si="1519"/>
        <v>2.8829923773502517</v>
      </c>
      <c r="AI785" s="49">
        <f t="shared" si="1457"/>
        <v>2.8829923773502517</v>
      </c>
      <c r="AJ785" s="143">
        <f t="shared" si="1458"/>
        <v>0.02</v>
      </c>
      <c r="AK785" s="51">
        <f t="shared" si="1520"/>
        <v>1.768174895797699E-2</v>
      </c>
      <c r="AL785" s="57">
        <f t="shared" si="1521"/>
        <v>894.71845150282172</v>
      </c>
      <c r="AM785" s="53">
        <f t="shared" si="1459"/>
        <v>0</v>
      </c>
      <c r="AN785" s="58">
        <f t="shared" si="1522"/>
        <v>2.8828438105179077</v>
      </c>
      <c r="AO785" s="49">
        <f t="shared" si="1460"/>
        <v>2.8828438105179077</v>
      </c>
      <c r="AP785" s="143">
        <f t="shared" si="1461"/>
        <v>0.02</v>
      </c>
      <c r="AQ785" s="51">
        <f t="shared" si="1523"/>
        <v>1.7682044607709186E-2</v>
      </c>
      <c r="AR785" s="57">
        <f t="shared" si="1524"/>
        <v>894.69500235480518</v>
      </c>
      <c r="AS785" s="44">
        <f t="shared" si="1462"/>
        <v>5676.1244518701187</v>
      </c>
      <c r="AT785" s="44">
        <f t="shared" si="1463"/>
        <v>2270.449780748047</v>
      </c>
      <c r="AU785" s="44">
        <f t="shared" si="1464"/>
        <v>1419.0311129675297</v>
      </c>
      <c r="AV785" s="47">
        <f t="shared" si="1465"/>
        <v>0.50487656307796591</v>
      </c>
      <c r="AW785" s="47">
        <f t="shared" si="1466"/>
        <v>1.5167925753765648</v>
      </c>
      <c r="AX785" s="86">
        <f t="shared" si="1467"/>
        <v>9.7599954935960174</v>
      </c>
      <c r="AY785" s="86">
        <f t="shared" si="1468"/>
        <v>0</v>
      </c>
      <c r="AZ785" s="10">
        <f t="shared" si="1525"/>
        <v>0</v>
      </c>
      <c r="BA785" s="44">
        <f t="shared" si="1469"/>
        <v>0</v>
      </c>
      <c r="BB785" s="9">
        <f t="shared" si="1470"/>
        <v>0</v>
      </c>
      <c r="BC785" s="45">
        <f t="shared" si="1559"/>
        <v>0</v>
      </c>
      <c r="BD785" s="9">
        <f t="shared" si="1471"/>
        <v>0</v>
      </c>
      <c r="BE785" s="45">
        <f t="shared" si="1555"/>
        <v>0</v>
      </c>
      <c r="BF785" s="9">
        <f t="shared" si="1472"/>
        <v>0</v>
      </c>
      <c r="BG785" s="45">
        <f t="shared" si="1556"/>
        <v>0</v>
      </c>
      <c r="BH785" s="58"/>
      <c r="BI785" s="58"/>
      <c r="BJ785" s="58">
        <f t="shared" si="1526"/>
        <v>0</v>
      </c>
      <c r="BK785" s="97"/>
      <c r="BL785" s="44"/>
      <c r="BM785" s="82">
        <f t="shared" si="1527"/>
        <v>78</v>
      </c>
      <c r="BN785" s="86">
        <f t="shared" si="1528"/>
        <v>78000</v>
      </c>
      <c r="BO785" s="86">
        <f t="shared" si="1529"/>
        <v>100</v>
      </c>
      <c r="BP785" s="84">
        <f t="shared" si="1473"/>
        <v>4</v>
      </c>
      <c r="BQ785" s="84">
        <f t="shared" si="1474"/>
        <v>4.13</v>
      </c>
      <c r="BR785" s="84">
        <f t="shared" si="1475"/>
        <v>0.02</v>
      </c>
      <c r="BS785" s="84">
        <f t="shared" si="1530"/>
        <v>3.168594307493753E-2</v>
      </c>
      <c r="BT785" s="84">
        <f t="shared" si="1531"/>
        <v>1112.9367476291764</v>
      </c>
      <c r="BU785" s="84">
        <f t="shared" si="1532"/>
        <v>0</v>
      </c>
      <c r="BV785" s="83">
        <f t="shared" si="1533"/>
        <v>2288.5738811443834</v>
      </c>
      <c r="BW785" s="81">
        <f t="shared" si="1557"/>
        <v>2288.5738811443834</v>
      </c>
      <c r="BX785" s="83">
        <f t="shared" si="1476"/>
        <v>0</v>
      </c>
      <c r="BY785" s="141">
        <f t="shared" si="1477"/>
        <v>0</v>
      </c>
      <c r="BZ785" s="83">
        <f t="shared" si="1478"/>
        <v>4.13</v>
      </c>
      <c r="CA785" s="83">
        <f t="shared" si="1479"/>
        <v>0</v>
      </c>
      <c r="CB785" s="83">
        <f t="shared" si="1534"/>
        <v>3.0349936033926821</v>
      </c>
      <c r="CC785" s="83">
        <f t="shared" si="1480"/>
        <v>3.0349936033926821</v>
      </c>
      <c r="CD785" s="143">
        <f t="shared" si="1481"/>
        <v>0.02</v>
      </c>
      <c r="CE785" s="83">
        <f t="shared" si="1535"/>
        <v>1.7478523213570143E-2</v>
      </c>
      <c r="CF785" s="84">
        <f t="shared" si="1536"/>
        <v>1072.7992805230645</v>
      </c>
      <c r="CG785" s="83">
        <f t="shared" si="1482"/>
        <v>0</v>
      </c>
      <c r="CH785" s="83">
        <f t="shared" si="1537"/>
        <v>2.9827439644147851</v>
      </c>
      <c r="CI785" s="83">
        <f t="shared" si="1483"/>
        <v>2.9827439644147851</v>
      </c>
      <c r="CJ785" s="143">
        <f t="shared" si="1484"/>
        <v>0.02</v>
      </c>
      <c r="CK785" s="83">
        <f t="shared" si="1538"/>
        <v>1.6670910799758871E-2</v>
      </c>
      <c r="CL785" s="84">
        <f t="shared" si="1539"/>
        <v>1008.2991389566139</v>
      </c>
      <c r="CM785" s="83">
        <f t="shared" si="1485"/>
        <v>0</v>
      </c>
      <c r="CN785" s="83">
        <f t="shared" si="1540"/>
        <v>2.9117093433478991</v>
      </c>
      <c r="CO785" s="83">
        <f t="shared" si="1486"/>
        <v>2.9117093433478991</v>
      </c>
      <c r="CP785" s="143">
        <f t="shared" si="1487"/>
        <v>0.02</v>
      </c>
      <c r="CQ785" s="83">
        <f t="shared" si="1541"/>
        <v>1.6830564504284169E-2</v>
      </c>
      <c r="CR785" s="84">
        <f t="shared" si="1542"/>
        <v>998.95543032611795</v>
      </c>
      <c r="CS785" s="83">
        <f t="shared" si="1488"/>
        <v>0</v>
      </c>
      <c r="CT785" s="83">
        <f t="shared" si="1543"/>
        <v>2.9027343694714638</v>
      </c>
      <c r="CU785" s="83">
        <f t="shared" si="1489"/>
        <v>2.9027343694714638</v>
      </c>
      <c r="CV785" s="143">
        <f t="shared" si="1490"/>
        <v>0.02</v>
      </c>
      <c r="CW785" s="83">
        <f t="shared" si="1544"/>
        <v>1.6858526987184232E-2</v>
      </c>
      <c r="CX785" s="84">
        <f t="shared" si="1545"/>
        <v>998.20543750812544</v>
      </c>
      <c r="CY785" s="83">
        <f t="shared" si="1491"/>
        <v>0</v>
      </c>
      <c r="CZ785" s="83">
        <f t="shared" si="1546"/>
        <v>2.9020283717341693</v>
      </c>
      <c r="DA785" s="83">
        <f t="shared" si="1492"/>
        <v>2.9020283717341693</v>
      </c>
      <c r="DB785" s="143">
        <f t="shared" si="1493"/>
        <v>0.02</v>
      </c>
      <c r="DC785" s="83">
        <f t="shared" si="1547"/>
        <v>1.6859446767326165E-2</v>
      </c>
      <c r="DD785" s="84">
        <f t="shared" si="1548"/>
        <v>998.18304377750167</v>
      </c>
      <c r="DE785" s="86">
        <f t="shared" si="1494"/>
        <v>4119.43298605989</v>
      </c>
      <c r="DF785" s="86">
        <f t="shared" si="1495"/>
        <v>1647.7731944239558</v>
      </c>
      <c r="DG785" s="86">
        <f t="shared" si="1496"/>
        <v>1029.8582465149725</v>
      </c>
      <c r="DH785" s="86">
        <f t="shared" si="1497"/>
        <v>0.11123885938454159</v>
      </c>
      <c r="DI785" s="86">
        <f t="shared" si="1498"/>
        <v>0.12456569167845132</v>
      </c>
      <c r="DJ785" s="86">
        <f t="shared" si="1499"/>
        <v>2.3461866143084236</v>
      </c>
      <c r="DK785" s="86">
        <f t="shared" si="1500"/>
        <v>-877.35984038775302</v>
      </c>
      <c r="DL785" s="86">
        <f t="shared" si="1558"/>
        <v>-877.35984038775302</v>
      </c>
      <c r="DM785" s="86">
        <f t="shared" si="1501"/>
        <v>-877.35984038775302</v>
      </c>
      <c r="DN785" s="85">
        <f t="shared" si="1502"/>
        <v>0</v>
      </c>
      <c r="DO785" s="85">
        <f t="shared" si="1549"/>
        <v>0</v>
      </c>
      <c r="DP785" s="85">
        <f t="shared" si="1503"/>
        <v>0</v>
      </c>
      <c r="DQ785" s="85">
        <f t="shared" si="1550"/>
        <v>0</v>
      </c>
      <c r="DR785" s="85">
        <f t="shared" si="1504"/>
        <v>0</v>
      </c>
      <c r="DS785" s="85">
        <f t="shared" si="1551"/>
        <v>0</v>
      </c>
      <c r="DT785" s="81"/>
      <c r="DU785" s="81"/>
      <c r="DV785" s="81">
        <f t="shared" si="1552"/>
        <v>0</v>
      </c>
      <c r="DW785" s="100"/>
    </row>
    <row r="786" spans="1:127" x14ac:dyDescent="0.2">
      <c r="A786" s="59">
        <f t="shared" si="1505"/>
        <v>104.13333333333242</v>
      </c>
      <c r="B786" s="44">
        <f t="shared" si="1506"/>
        <v>104133.33333333241</v>
      </c>
      <c r="C786" s="52">
        <f t="shared" si="1440"/>
        <v>133.33333333333334</v>
      </c>
      <c r="D786" s="50">
        <f t="shared" si="1441"/>
        <v>4</v>
      </c>
      <c r="E786" s="44">
        <f t="shared" si="1442"/>
        <v>4.13</v>
      </c>
      <c r="F786" s="47">
        <f t="shared" si="1443"/>
        <v>0.02</v>
      </c>
      <c r="G786" s="52">
        <f t="shared" si="1507"/>
        <v>2.3766225095622033E-2</v>
      </c>
      <c r="H786" s="57">
        <f t="shared" si="1508"/>
        <v>887.44130441153391</v>
      </c>
      <c r="I786" s="52">
        <f t="shared" si="1509"/>
        <v>0</v>
      </c>
      <c r="J786" s="54">
        <f t="shared" si="1510"/>
        <v>3157.7188732611771</v>
      </c>
      <c r="K786" s="46">
        <f t="shared" si="1553"/>
        <v>3157.7188732611771</v>
      </c>
      <c r="L786" s="80">
        <f t="shared" si="1444"/>
        <v>0</v>
      </c>
      <c r="M786" s="142">
        <f t="shared" si="1445"/>
        <v>0</v>
      </c>
      <c r="N786" s="60">
        <f t="shared" si="1446"/>
        <v>4.13</v>
      </c>
      <c r="O786" s="53">
        <f t="shared" si="1447"/>
        <v>0</v>
      </c>
      <c r="P786" s="58">
        <f t="shared" si="1511"/>
        <v>2.8794368341328935</v>
      </c>
      <c r="Q786" s="49">
        <f t="shared" si="1448"/>
        <v>2.8794368341328935</v>
      </c>
      <c r="R786" s="143">
        <f t="shared" si="1449"/>
        <v>0.02</v>
      </c>
      <c r="S786" s="51">
        <f t="shared" si="1512"/>
        <v>1.8326035596553672E-2</v>
      </c>
      <c r="T786" s="57">
        <f t="shared" si="1513"/>
        <v>920.15428552736125</v>
      </c>
      <c r="U786" s="53">
        <f t="shared" si="1450"/>
        <v>0</v>
      </c>
      <c r="V786" s="58">
        <f t="shared" si="1514"/>
        <v>2.8976449240082438</v>
      </c>
      <c r="W786" s="49">
        <f t="shared" si="1451"/>
        <v>2.8976449240082438</v>
      </c>
      <c r="X786" s="143">
        <f t="shared" si="1452"/>
        <v>0.02</v>
      </c>
      <c r="Y786" s="51">
        <f t="shared" si="1515"/>
        <v>1.7731213815297919E-2</v>
      </c>
      <c r="Z786" s="57">
        <f t="shared" si="1516"/>
        <v>898.97442836224036</v>
      </c>
      <c r="AA786" s="53">
        <f t="shared" si="1453"/>
        <v>0</v>
      </c>
      <c r="AB786" s="58">
        <f t="shared" si="1517"/>
        <v>2.8853873683682929</v>
      </c>
      <c r="AC786" s="49">
        <f t="shared" si="1454"/>
        <v>2.8853873683682929</v>
      </c>
      <c r="AD786" s="143">
        <f t="shared" si="1455"/>
        <v>0.02</v>
      </c>
      <c r="AE786" s="49">
        <f t="shared" si="1554"/>
        <v>1.7678523966448919E-2</v>
      </c>
      <c r="AF786" s="57">
        <f t="shared" si="1518"/>
        <v>895.82001824877273</v>
      </c>
      <c r="AG786" s="53">
        <f t="shared" si="1456"/>
        <v>0</v>
      </c>
      <c r="AH786" s="58">
        <f t="shared" si="1519"/>
        <v>2.8837090710778952</v>
      </c>
      <c r="AI786" s="49">
        <f t="shared" si="1457"/>
        <v>2.8837090710778952</v>
      </c>
      <c r="AJ786" s="143">
        <f t="shared" si="1458"/>
        <v>0.02</v>
      </c>
      <c r="AK786" s="51">
        <f t="shared" si="1520"/>
        <v>1.7679082291310322E-2</v>
      </c>
      <c r="AL786" s="57">
        <f t="shared" si="1521"/>
        <v>895.53613966893454</v>
      </c>
      <c r="AM786" s="53">
        <f t="shared" si="1459"/>
        <v>0</v>
      </c>
      <c r="AN786" s="58">
        <f t="shared" si="1522"/>
        <v>2.8835599085091226</v>
      </c>
      <c r="AO786" s="49">
        <f t="shared" si="1460"/>
        <v>2.8835599085091226</v>
      </c>
      <c r="AP786" s="143">
        <f t="shared" si="1461"/>
        <v>0.02</v>
      </c>
      <c r="AQ786" s="51">
        <f t="shared" si="1523"/>
        <v>1.7679377941042518E-2</v>
      </c>
      <c r="AR786" s="57">
        <f t="shared" si="1524"/>
        <v>895.51274633431456</v>
      </c>
      <c r="AS786" s="44">
        <f t="shared" si="1462"/>
        <v>5683.8939718701185</v>
      </c>
      <c r="AT786" s="44">
        <f t="shared" si="1463"/>
        <v>2273.5575887480472</v>
      </c>
      <c r="AU786" s="44">
        <f t="shared" si="1464"/>
        <v>1420.9734929675296</v>
      </c>
      <c r="AV786" s="47">
        <f t="shared" si="1465"/>
        <v>0.50282954055001283</v>
      </c>
      <c r="AW786" s="47">
        <f t="shared" si="1466"/>
        <v>1.5052527321974718</v>
      </c>
      <c r="AX786" s="86">
        <f t="shared" si="1467"/>
        <v>9.6411286561515794</v>
      </c>
      <c r="AY786" s="86">
        <f t="shared" si="1468"/>
        <v>0</v>
      </c>
      <c r="AZ786" s="10">
        <f t="shared" si="1525"/>
        <v>0</v>
      </c>
      <c r="BA786" s="44">
        <f t="shared" si="1469"/>
        <v>0</v>
      </c>
      <c r="BB786" s="9">
        <f t="shared" si="1470"/>
        <v>0</v>
      </c>
      <c r="BC786" s="45">
        <f t="shared" si="1559"/>
        <v>0</v>
      </c>
      <c r="BD786" s="9">
        <f t="shared" si="1471"/>
        <v>0</v>
      </c>
      <c r="BE786" s="45">
        <f t="shared" si="1555"/>
        <v>0</v>
      </c>
      <c r="BF786" s="9">
        <f t="shared" si="1472"/>
        <v>0</v>
      </c>
      <c r="BG786" s="45">
        <f t="shared" si="1556"/>
        <v>0</v>
      </c>
      <c r="BH786" s="58"/>
      <c r="BI786" s="58"/>
      <c r="BJ786" s="58">
        <f t="shared" si="1526"/>
        <v>0</v>
      </c>
      <c r="BK786" s="97"/>
      <c r="BL786" s="44"/>
      <c r="BM786" s="82">
        <f t="shared" si="1527"/>
        <v>78.100000000000009</v>
      </c>
      <c r="BN786" s="86">
        <f t="shared" si="1528"/>
        <v>78100</v>
      </c>
      <c r="BO786" s="86">
        <f t="shared" si="1529"/>
        <v>100</v>
      </c>
      <c r="BP786" s="84">
        <f t="shared" si="1473"/>
        <v>4</v>
      </c>
      <c r="BQ786" s="84">
        <f t="shared" si="1474"/>
        <v>4.13</v>
      </c>
      <c r="BR786" s="84">
        <f t="shared" si="1475"/>
        <v>0.02</v>
      </c>
      <c r="BS786" s="84">
        <f t="shared" si="1530"/>
        <v>3.1683943074937528E-2</v>
      </c>
      <c r="BT786" s="84">
        <f t="shared" si="1531"/>
        <v>1113.7039375341385</v>
      </c>
      <c r="BU786" s="84">
        <f t="shared" si="1532"/>
        <v>0</v>
      </c>
      <c r="BV786" s="83">
        <f t="shared" si="1533"/>
        <v>2291.8111811443832</v>
      </c>
      <c r="BW786" s="81">
        <f t="shared" si="1557"/>
        <v>2291.8111811443832</v>
      </c>
      <c r="BX786" s="83">
        <f t="shared" si="1476"/>
        <v>0</v>
      </c>
      <c r="BY786" s="141">
        <f t="shared" si="1477"/>
        <v>0</v>
      </c>
      <c r="BZ786" s="83">
        <f t="shared" si="1478"/>
        <v>4.13</v>
      </c>
      <c r="CA786" s="83">
        <f t="shared" si="1479"/>
        <v>0</v>
      </c>
      <c r="CB786" s="83">
        <f t="shared" si="1534"/>
        <v>3.036251100609614</v>
      </c>
      <c r="CC786" s="83">
        <f t="shared" si="1480"/>
        <v>3.036251100609614</v>
      </c>
      <c r="CD786" s="143">
        <f t="shared" si="1481"/>
        <v>0.02</v>
      </c>
      <c r="CE786" s="83">
        <f t="shared" si="1535"/>
        <v>1.7476523213570145E-2</v>
      </c>
      <c r="CF786" s="84">
        <f t="shared" si="1536"/>
        <v>1073.3751474110222</v>
      </c>
      <c r="CG786" s="83">
        <f t="shared" si="1482"/>
        <v>0</v>
      </c>
      <c r="CH786" s="83">
        <f t="shared" si="1537"/>
        <v>2.9836511054249284</v>
      </c>
      <c r="CI786" s="83">
        <f t="shared" si="1483"/>
        <v>2.9836511054249284</v>
      </c>
      <c r="CJ786" s="143">
        <f t="shared" si="1484"/>
        <v>0.02</v>
      </c>
      <c r="CK786" s="83">
        <f t="shared" si="1538"/>
        <v>1.6668910799758872E-2</v>
      </c>
      <c r="CL786" s="84">
        <f t="shared" si="1539"/>
        <v>1008.8580173249431</v>
      </c>
      <c r="CM786" s="83">
        <f t="shared" si="1485"/>
        <v>0</v>
      </c>
      <c r="CN786" s="83">
        <f t="shared" si="1540"/>
        <v>2.9124629816346497</v>
      </c>
      <c r="CO786" s="83">
        <f t="shared" si="1486"/>
        <v>2.9124629816346497</v>
      </c>
      <c r="CP786" s="143">
        <f t="shared" si="1487"/>
        <v>0.02</v>
      </c>
      <c r="CQ786" s="83">
        <f t="shared" si="1541"/>
        <v>1.6828564504284171E-2</v>
      </c>
      <c r="CR786" s="84">
        <f t="shared" si="1542"/>
        <v>999.53342635936667</v>
      </c>
      <c r="CS786" s="83">
        <f t="shared" si="1488"/>
        <v>0</v>
      </c>
      <c r="CT786" s="83">
        <f t="shared" si="1543"/>
        <v>2.903486960494075</v>
      </c>
      <c r="CU786" s="83">
        <f t="shared" si="1489"/>
        <v>2.903486960494075</v>
      </c>
      <c r="CV786" s="143">
        <f t="shared" si="1490"/>
        <v>0.02</v>
      </c>
      <c r="CW786" s="83">
        <f t="shared" si="1544"/>
        <v>1.6856526987184234E-2</v>
      </c>
      <c r="CX786" s="84">
        <f t="shared" si="1545"/>
        <v>998.7861839644487</v>
      </c>
      <c r="CY786" s="83">
        <f t="shared" si="1491"/>
        <v>0</v>
      </c>
      <c r="CZ786" s="83">
        <f t="shared" si="1546"/>
        <v>2.9027819662071979</v>
      </c>
      <c r="DA786" s="83">
        <f t="shared" si="1492"/>
        <v>2.9027819662071979</v>
      </c>
      <c r="DB786" s="143">
        <f t="shared" si="1493"/>
        <v>0.02</v>
      </c>
      <c r="DC786" s="83">
        <f t="shared" si="1547"/>
        <v>1.6857446767326166E-2</v>
      </c>
      <c r="DD786" s="84">
        <f t="shared" si="1548"/>
        <v>998.76396321066522</v>
      </c>
      <c r="DE786" s="86">
        <f t="shared" si="1494"/>
        <v>4125.2601260598894</v>
      </c>
      <c r="DF786" s="86">
        <f t="shared" si="1495"/>
        <v>1650.1040504239559</v>
      </c>
      <c r="DG786" s="86">
        <f t="shared" si="1496"/>
        <v>1031.3150315149724</v>
      </c>
      <c r="DH786" s="86">
        <f t="shared" si="1497"/>
        <v>0.11100226888082775</v>
      </c>
      <c r="DI786" s="86">
        <f t="shared" si="1498"/>
        <v>0.12407947946499118</v>
      </c>
      <c r="DJ786" s="86">
        <f t="shared" si="1499"/>
        <v>2.3290121108794066</v>
      </c>
      <c r="DK786" s="86">
        <f t="shared" si="1500"/>
        <v>-879.50228099381025</v>
      </c>
      <c r="DL786" s="86">
        <f t="shared" si="1558"/>
        <v>-879.50228099381025</v>
      </c>
      <c r="DM786" s="86">
        <f t="shared" si="1501"/>
        <v>-879.50228099381025</v>
      </c>
      <c r="DN786" s="85">
        <f t="shared" si="1502"/>
        <v>0</v>
      </c>
      <c r="DO786" s="85">
        <f t="shared" si="1549"/>
        <v>0</v>
      </c>
      <c r="DP786" s="85">
        <f t="shared" si="1503"/>
        <v>0</v>
      </c>
      <c r="DQ786" s="85">
        <f t="shared" si="1550"/>
        <v>0</v>
      </c>
      <c r="DR786" s="85">
        <f t="shared" si="1504"/>
        <v>0</v>
      </c>
      <c r="DS786" s="85">
        <f t="shared" si="1551"/>
        <v>0</v>
      </c>
      <c r="DT786" s="81"/>
      <c r="DU786" s="81"/>
      <c r="DV786" s="81">
        <f t="shared" si="1552"/>
        <v>0</v>
      </c>
      <c r="DW786" s="100"/>
    </row>
    <row r="787" spans="1:127" x14ac:dyDescent="0.2">
      <c r="A787" s="59">
        <f t="shared" si="1505"/>
        <v>104.26666666666574</v>
      </c>
      <c r="B787" s="44">
        <f t="shared" si="1506"/>
        <v>104266.66666666574</v>
      </c>
      <c r="C787" s="52">
        <f t="shared" si="1440"/>
        <v>133.33333333333334</v>
      </c>
      <c r="D787" s="50">
        <f t="shared" si="1441"/>
        <v>4</v>
      </c>
      <c r="E787" s="44">
        <f t="shared" si="1442"/>
        <v>4.13</v>
      </c>
      <c r="F787" s="47">
        <f t="shared" si="1443"/>
        <v>0.02</v>
      </c>
      <c r="G787" s="52">
        <f t="shared" si="1507"/>
        <v>2.3763558428955365E-2</v>
      </c>
      <c r="H787" s="57">
        <f t="shared" si="1508"/>
        <v>888.20853255559484</v>
      </c>
      <c r="I787" s="52">
        <f t="shared" si="1509"/>
        <v>0</v>
      </c>
      <c r="J787" s="54">
        <f t="shared" si="1510"/>
        <v>3162.0352732611768</v>
      </c>
      <c r="K787" s="46">
        <f t="shared" si="1553"/>
        <v>3162.0352732611768</v>
      </c>
      <c r="L787" s="80">
        <f t="shared" si="1444"/>
        <v>0</v>
      </c>
      <c r="M787" s="142">
        <f t="shared" si="1445"/>
        <v>0</v>
      </c>
      <c r="N787" s="60">
        <f t="shared" si="1446"/>
        <v>4.13</v>
      </c>
      <c r="O787" s="53">
        <f t="shared" si="1447"/>
        <v>0</v>
      </c>
      <c r="P787" s="58">
        <f t="shared" si="1511"/>
        <v>2.8801057979812734</v>
      </c>
      <c r="Q787" s="49">
        <f t="shared" si="1448"/>
        <v>2.8801057979812734</v>
      </c>
      <c r="R787" s="143">
        <f t="shared" si="1449"/>
        <v>0.02</v>
      </c>
      <c r="S787" s="51">
        <f t="shared" si="1512"/>
        <v>1.8323368929887004E-2</v>
      </c>
      <c r="T787" s="57">
        <f t="shared" si="1513"/>
        <v>921.00281729792596</v>
      </c>
      <c r="U787" s="53">
        <f t="shared" si="1450"/>
        <v>0</v>
      </c>
      <c r="V787" s="58">
        <f t="shared" si="1514"/>
        <v>2.8984568211847344</v>
      </c>
      <c r="W787" s="49">
        <f t="shared" si="1451"/>
        <v>2.8984568211847344</v>
      </c>
      <c r="X787" s="143">
        <f t="shared" si="1452"/>
        <v>0.02</v>
      </c>
      <c r="Y787" s="51">
        <f t="shared" si="1515"/>
        <v>1.772854714863125E-2</v>
      </c>
      <c r="Z787" s="57">
        <f t="shared" si="1516"/>
        <v>899.7902578121068</v>
      </c>
      <c r="AA787" s="53">
        <f t="shared" si="1453"/>
        <v>0</v>
      </c>
      <c r="AB787" s="58">
        <f t="shared" si="1517"/>
        <v>2.8861152021002994</v>
      </c>
      <c r="AC787" s="49">
        <f t="shared" si="1454"/>
        <v>2.8861152021002994</v>
      </c>
      <c r="AD787" s="143">
        <f t="shared" si="1455"/>
        <v>0.02</v>
      </c>
      <c r="AE787" s="49">
        <f t="shared" si="1554"/>
        <v>1.7675857299782251E-2</v>
      </c>
      <c r="AF787" s="57">
        <f t="shared" si="1518"/>
        <v>896.63687867344936</v>
      </c>
      <c r="AG787" s="53">
        <f t="shared" si="1456"/>
        <v>0</v>
      </c>
      <c r="AH787" s="58">
        <f t="shared" si="1519"/>
        <v>2.8844279547187162</v>
      </c>
      <c r="AI787" s="49">
        <f t="shared" si="1457"/>
        <v>2.8844279547187162</v>
      </c>
      <c r="AJ787" s="143">
        <f t="shared" si="1458"/>
        <v>0.02</v>
      </c>
      <c r="AK787" s="51">
        <f t="shared" si="1520"/>
        <v>1.7676415624643654E-2</v>
      </c>
      <c r="AL787" s="57">
        <f t="shared" si="1521"/>
        <v>896.35350131544624</v>
      </c>
      <c r="AM787" s="53">
        <f t="shared" si="1459"/>
        <v>0</v>
      </c>
      <c r="AN787" s="58">
        <f t="shared" si="1522"/>
        <v>2.8842782009773202</v>
      </c>
      <c r="AO787" s="49">
        <f t="shared" si="1460"/>
        <v>2.8842782009773202</v>
      </c>
      <c r="AP787" s="143">
        <f t="shared" si="1461"/>
        <v>0.02</v>
      </c>
      <c r="AQ787" s="51">
        <f t="shared" si="1523"/>
        <v>1.767671127437585E-2</v>
      </c>
      <c r="AR787" s="57">
        <f t="shared" si="1524"/>
        <v>896.33016393240428</v>
      </c>
      <c r="AS787" s="44">
        <f t="shared" si="1462"/>
        <v>5691.6634918701184</v>
      </c>
      <c r="AT787" s="44">
        <f t="shared" si="1463"/>
        <v>2276.665396748047</v>
      </c>
      <c r="AU787" s="44">
        <f t="shared" si="1464"/>
        <v>1422.9158729675296</v>
      </c>
      <c r="AV787" s="47">
        <f t="shared" si="1465"/>
        <v>0.50079447371750296</v>
      </c>
      <c r="AW787" s="47">
        <f t="shared" si="1466"/>
        <v>1.4938211851032968</v>
      </c>
      <c r="AX787" s="86">
        <f t="shared" si="1467"/>
        <v>9.5239192035921114</v>
      </c>
      <c r="AY787" s="86">
        <f t="shared" si="1468"/>
        <v>0</v>
      </c>
      <c r="AZ787" s="10">
        <f t="shared" si="1525"/>
        <v>0</v>
      </c>
      <c r="BA787" s="44">
        <f t="shared" si="1469"/>
        <v>0</v>
      </c>
      <c r="BB787" s="9">
        <f t="shared" si="1470"/>
        <v>0</v>
      </c>
      <c r="BC787" s="45">
        <f t="shared" si="1559"/>
        <v>0</v>
      </c>
      <c r="BD787" s="9">
        <f t="shared" si="1471"/>
        <v>0</v>
      </c>
      <c r="BE787" s="45">
        <f t="shared" si="1555"/>
        <v>0</v>
      </c>
      <c r="BF787" s="9">
        <f t="shared" si="1472"/>
        <v>0</v>
      </c>
      <c r="BG787" s="45">
        <f t="shared" si="1556"/>
        <v>0</v>
      </c>
      <c r="BH787" s="58"/>
      <c r="BI787" s="58"/>
      <c r="BJ787" s="58">
        <f t="shared" si="1526"/>
        <v>0</v>
      </c>
      <c r="BK787" s="97"/>
      <c r="BL787" s="44"/>
      <c r="BM787" s="82">
        <f t="shared" si="1527"/>
        <v>78.2</v>
      </c>
      <c r="BN787" s="86">
        <f t="shared" si="1528"/>
        <v>78200</v>
      </c>
      <c r="BO787" s="86">
        <f t="shared" si="1529"/>
        <v>100</v>
      </c>
      <c r="BP787" s="84">
        <f t="shared" si="1473"/>
        <v>4</v>
      </c>
      <c r="BQ787" s="84">
        <f t="shared" si="1474"/>
        <v>4.13</v>
      </c>
      <c r="BR787" s="84">
        <f t="shared" si="1475"/>
        <v>0.02</v>
      </c>
      <c r="BS787" s="84">
        <f t="shared" si="1530"/>
        <v>3.1681943074937526E-2</v>
      </c>
      <c r="BT787" s="84">
        <f t="shared" si="1531"/>
        <v>1114.4710790129507</v>
      </c>
      <c r="BU787" s="84">
        <f t="shared" si="1532"/>
        <v>0</v>
      </c>
      <c r="BV787" s="83">
        <f t="shared" si="1533"/>
        <v>2295.0484811443835</v>
      </c>
      <c r="BW787" s="81">
        <f t="shared" si="1557"/>
        <v>2295.0484811443835</v>
      </c>
      <c r="BX787" s="83">
        <f t="shared" si="1476"/>
        <v>0</v>
      </c>
      <c r="BY787" s="141">
        <f t="shared" si="1477"/>
        <v>0</v>
      </c>
      <c r="BZ787" s="83">
        <f t="shared" si="1478"/>
        <v>4.13</v>
      </c>
      <c r="CA787" s="83">
        <f t="shared" si="1479"/>
        <v>0</v>
      </c>
      <c r="CB787" s="83">
        <f t="shared" si="1534"/>
        <v>3.0375106949139519</v>
      </c>
      <c r="CC787" s="83">
        <f t="shared" si="1480"/>
        <v>3.0375106949139519</v>
      </c>
      <c r="CD787" s="143">
        <f t="shared" si="1481"/>
        <v>0.02</v>
      </c>
      <c r="CE787" s="83">
        <f t="shared" si="1535"/>
        <v>1.7474523213570146E-2</v>
      </c>
      <c r="CF787" s="84">
        <f t="shared" si="1536"/>
        <v>1073.9507099265882</v>
      </c>
      <c r="CG787" s="83">
        <f t="shared" si="1482"/>
        <v>0</v>
      </c>
      <c r="CH787" s="83">
        <f t="shared" si="1537"/>
        <v>2.984559058292394</v>
      </c>
      <c r="CI787" s="83">
        <f t="shared" si="1483"/>
        <v>2.984559058292394</v>
      </c>
      <c r="CJ787" s="143">
        <f t="shared" si="1484"/>
        <v>0.02</v>
      </c>
      <c r="CK787" s="83">
        <f t="shared" si="1538"/>
        <v>1.6666910799758874E-2</v>
      </c>
      <c r="CL787" s="84">
        <f t="shared" si="1539"/>
        <v>1009.4166587414765</v>
      </c>
      <c r="CM787" s="83">
        <f t="shared" si="1485"/>
        <v>0</v>
      </c>
      <c r="CN787" s="83">
        <f t="shared" si="1540"/>
        <v>2.9132174859560682</v>
      </c>
      <c r="CO787" s="83">
        <f t="shared" si="1486"/>
        <v>2.9132174859560682</v>
      </c>
      <c r="CP787" s="143">
        <f t="shared" si="1487"/>
        <v>0.02</v>
      </c>
      <c r="CQ787" s="83">
        <f t="shared" si="1541"/>
        <v>1.6826564504284172E-2</v>
      </c>
      <c r="CR787" s="84">
        <f t="shared" si="1542"/>
        <v>1000.1112041581025</v>
      </c>
      <c r="CS787" s="83">
        <f t="shared" si="1488"/>
        <v>0</v>
      </c>
      <c r="CT787" s="83">
        <f t="shared" si="1543"/>
        <v>2.9042405214092986</v>
      </c>
      <c r="CU787" s="83">
        <f t="shared" si="1489"/>
        <v>2.9042405214092986</v>
      </c>
      <c r="CV787" s="143">
        <f t="shared" si="1490"/>
        <v>0.02</v>
      </c>
      <c r="CW787" s="83">
        <f t="shared" si="1544"/>
        <v>1.6854526987184235E-2</v>
      </c>
      <c r="CX787" s="84">
        <f t="shared" si="1545"/>
        <v>999.36671100715728</v>
      </c>
      <c r="CY787" s="83">
        <f t="shared" si="1491"/>
        <v>0</v>
      </c>
      <c r="CZ787" s="83">
        <f t="shared" si="1546"/>
        <v>2.9035365416039109</v>
      </c>
      <c r="DA787" s="83">
        <f t="shared" si="1492"/>
        <v>2.9035365416039109</v>
      </c>
      <c r="DB787" s="143">
        <f t="shared" si="1493"/>
        <v>0.02</v>
      </c>
      <c r="DC787" s="83">
        <f t="shared" si="1547"/>
        <v>1.6855446767326168E-2</v>
      </c>
      <c r="DD787" s="84">
        <f t="shared" si="1548"/>
        <v>999.34466293126297</v>
      </c>
      <c r="DE787" s="86">
        <f t="shared" si="1494"/>
        <v>4131.0872660598907</v>
      </c>
      <c r="DF787" s="86">
        <f t="shared" si="1495"/>
        <v>1652.4349064239561</v>
      </c>
      <c r="DG787" s="86">
        <f t="shared" si="1496"/>
        <v>1032.7718165149727</v>
      </c>
      <c r="DH787" s="86">
        <f t="shared" si="1497"/>
        <v>0.11076648600242439</v>
      </c>
      <c r="DI787" s="86">
        <f t="shared" si="1498"/>
        <v>0.12359578901871116</v>
      </c>
      <c r="DJ787" s="86">
        <f t="shared" si="1499"/>
        <v>2.3119852545674928</v>
      </c>
      <c r="DK787" s="86">
        <f t="shared" si="1500"/>
        <v>-881.64342231496983</v>
      </c>
      <c r="DL787" s="86">
        <f t="shared" si="1558"/>
        <v>-881.64342231496983</v>
      </c>
      <c r="DM787" s="86">
        <f t="shared" si="1501"/>
        <v>-881.64342231496983</v>
      </c>
      <c r="DN787" s="85">
        <f t="shared" si="1502"/>
        <v>0</v>
      </c>
      <c r="DO787" s="85">
        <f t="shared" si="1549"/>
        <v>0</v>
      </c>
      <c r="DP787" s="85">
        <f t="shared" si="1503"/>
        <v>0</v>
      </c>
      <c r="DQ787" s="85">
        <f t="shared" si="1550"/>
        <v>0</v>
      </c>
      <c r="DR787" s="85">
        <f t="shared" si="1504"/>
        <v>0</v>
      </c>
      <c r="DS787" s="85">
        <f t="shared" si="1551"/>
        <v>0</v>
      </c>
      <c r="DT787" s="81"/>
      <c r="DU787" s="81"/>
      <c r="DV787" s="81">
        <f t="shared" si="1552"/>
        <v>0</v>
      </c>
      <c r="DW787" s="100"/>
    </row>
    <row r="788" spans="1:127" x14ac:dyDescent="0.2">
      <c r="A788" s="59">
        <f t="shared" si="1505"/>
        <v>104.39999999999907</v>
      </c>
      <c r="B788" s="44">
        <f t="shared" si="1506"/>
        <v>104399.99999999907</v>
      </c>
      <c r="C788" s="52">
        <f t="shared" si="1440"/>
        <v>133.33333333333334</v>
      </c>
      <c r="D788" s="50">
        <f t="shared" si="1441"/>
        <v>4</v>
      </c>
      <c r="E788" s="44">
        <f t="shared" si="1442"/>
        <v>4.13</v>
      </c>
      <c r="F788" s="47">
        <f t="shared" si="1443"/>
        <v>0.02</v>
      </c>
      <c r="G788" s="52">
        <f t="shared" si="1507"/>
        <v>2.3760891762288697E-2</v>
      </c>
      <c r="H788" s="57">
        <f t="shared" si="1508"/>
        <v>888.97567460872222</v>
      </c>
      <c r="I788" s="52">
        <f t="shared" si="1509"/>
        <v>0</v>
      </c>
      <c r="J788" s="54">
        <f t="shared" si="1510"/>
        <v>3166.351673261177</v>
      </c>
      <c r="K788" s="46">
        <f t="shared" si="1553"/>
        <v>3166.351673261177</v>
      </c>
      <c r="L788" s="80">
        <f t="shared" si="1444"/>
        <v>0</v>
      </c>
      <c r="M788" s="142">
        <f t="shared" si="1445"/>
        <v>0</v>
      </c>
      <c r="N788" s="60">
        <f t="shared" si="1446"/>
        <v>4.13</v>
      </c>
      <c r="O788" s="53">
        <f t="shared" si="1447"/>
        <v>0</v>
      </c>
      <c r="P788" s="58">
        <f t="shared" si="1511"/>
        <v>2.8807767914522135</v>
      </c>
      <c r="Q788" s="49">
        <f t="shared" si="1448"/>
        <v>2.8807767914522135</v>
      </c>
      <c r="R788" s="143">
        <f t="shared" si="1449"/>
        <v>0.02</v>
      </c>
      <c r="S788" s="51">
        <f t="shared" si="1512"/>
        <v>1.8320702263220336E-2</v>
      </c>
      <c r="T788" s="57">
        <f t="shared" si="1513"/>
        <v>921.85102852726789</v>
      </c>
      <c r="U788" s="53">
        <f t="shared" si="1450"/>
        <v>0</v>
      </c>
      <c r="V788" s="58">
        <f t="shared" si="1514"/>
        <v>2.8992710740964114</v>
      </c>
      <c r="W788" s="49">
        <f t="shared" si="1451"/>
        <v>2.8992710740964114</v>
      </c>
      <c r="X788" s="143">
        <f t="shared" si="1452"/>
        <v>0.02</v>
      </c>
      <c r="Y788" s="51">
        <f t="shared" si="1515"/>
        <v>1.7725880481964582E-2</v>
      </c>
      <c r="Z788" s="57">
        <f t="shared" si="1516"/>
        <v>900.60573606640776</v>
      </c>
      <c r="AA788" s="53">
        <f t="shared" si="1453"/>
        <v>0</v>
      </c>
      <c r="AB788" s="58">
        <f t="shared" si="1517"/>
        <v>2.8868452002426692</v>
      </c>
      <c r="AC788" s="49">
        <f t="shared" si="1454"/>
        <v>2.8868452002426692</v>
      </c>
      <c r="AD788" s="143">
        <f t="shared" si="1455"/>
        <v>0.02</v>
      </c>
      <c r="AE788" s="49">
        <f t="shared" si="1554"/>
        <v>1.7673190633115583E-2</v>
      </c>
      <c r="AF788" s="57">
        <f t="shared" si="1518"/>
        <v>897.45340990332249</v>
      </c>
      <c r="AG788" s="53">
        <f t="shared" si="1456"/>
        <v>0</v>
      </c>
      <c r="AH788" s="58">
        <f t="shared" si="1519"/>
        <v>2.8851490251131984</v>
      </c>
      <c r="AI788" s="49">
        <f t="shared" si="1457"/>
        <v>2.8851490251131984</v>
      </c>
      <c r="AJ788" s="143">
        <f t="shared" si="1458"/>
        <v>0.02</v>
      </c>
      <c r="AK788" s="51">
        <f t="shared" si="1520"/>
        <v>1.7673748957976985E-2</v>
      </c>
      <c r="AL788" s="57">
        <f t="shared" si="1521"/>
        <v>897.17053598430869</v>
      </c>
      <c r="AM788" s="53">
        <f t="shared" si="1459"/>
        <v>0</v>
      </c>
      <c r="AN788" s="58">
        <f t="shared" si="1522"/>
        <v>2.8849986847751574</v>
      </c>
      <c r="AO788" s="49">
        <f t="shared" si="1460"/>
        <v>2.8849986847751574</v>
      </c>
      <c r="AP788" s="143">
        <f t="shared" si="1461"/>
        <v>0.02</v>
      </c>
      <c r="AQ788" s="51">
        <f t="shared" si="1523"/>
        <v>1.7674044607709181E-2</v>
      </c>
      <c r="AR788" s="57">
        <f t="shared" si="1524"/>
        <v>897.14725468946335</v>
      </c>
      <c r="AS788" s="44">
        <f t="shared" si="1462"/>
        <v>5699.4330118701182</v>
      </c>
      <c r="AT788" s="44">
        <f t="shared" si="1463"/>
        <v>2279.7732047480472</v>
      </c>
      <c r="AU788" s="44">
        <f t="shared" si="1464"/>
        <v>1424.8582529675296</v>
      </c>
      <c r="AV788" s="47">
        <f t="shared" si="1465"/>
        <v>0.49877127635038487</v>
      </c>
      <c r="AW788" s="47">
        <f t="shared" si="1466"/>
        <v>1.4824967533216482</v>
      </c>
      <c r="AX788" s="86">
        <f t="shared" si="1467"/>
        <v>9.4083413904124402</v>
      </c>
      <c r="AY788" s="86">
        <f t="shared" si="1468"/>
        <v>0</v>
      </c>
      <c r="AZ788" s="10">
        <f t="shared" si="1525"/>
        <v>0</v>
      </c>
      <c r="BA788" s="44">
        <f t="shared" si="1469"/>
        <v>0</v>
      </c>
      <c r="BB788" s="9">
        <f t="shared" si="1470"/>
        <v>0</v>
      </c>
      <c r="BC788" s="45">
        <f t="shared" si="1559"/>
        <v>0</v>
      </c>
      <c r="BD788" s="9">
        <f t="shared" si="1471"/>
        <v>0</v>
      </c>
      <c r="BE788" s="45">
        <f t="shared" si="1555"/>
        <v>0</v>
      </c>
      <c r="BF788" s="9">
        <f t="shared" si="1472"/>
        <v>0</v>
      </c>
      <c r="BG788" s="45">
        <f t="shared" si="1556"/>
        <v>0</v>
      </c>
      <c r="BH788" s="58"/>
      <c r="BI788" s="58"/>
      <c r="BJ788" s="58">
        <f t="shared" si="1526"/>
        <v>0</v>
      </c>
      <c r="BK788" s="97"/>
      <c r="BL788" s="44"/>
      <c r="BM788" s="82">
        <f t="shared" si="1527"/>
        <v>78.3</v>
      </c>
      <c r="BN788" s="86">
        <f t="shared" si="1528"/>
        <v>78300</v>
      </c>
      <c r="BO788" s="86">
        <f t="shared" si="1529"/>
        <v>100</v>
      </c>
      <c r="BP788" s="84">
        <f t="shared" si="1473"/>
        <v>4</v>
      </c>
      <c r="BQ788" s="84">
        <f t="shared" si="1474"/>
        <v>4.13</v>
      </c>
      <c r="BR788" s="84">
        <f t="shared" si="1475"/>
        <v>0.02</v>
      </c>
      <c r="BS788" s="84">
        <f t="shared" si="1530"/>
        <v>3.1679943074937524E-2</v>
      </c>
      <c r="BT788" s="84">
        <f t="shared" si="1531"/>
        <v>1115.2381720656126</v>
      </c>
      <c r="BU788" s="84">
        <f t="shared" si="1532"/>
        <v>0</v>
      </c>
      <c r="BV788" s="83">
        <f t="shared" si="1533"/>
        <v>2298.2857811443832</v>
      </c>
      <c r="BW788" s="81">
        <f t="shared" si="1557"/>
        <v>2298.2857811443832</v>
      </c>
      <c r="BX788" s="83">
        <f t="shared" si="1476"/>
        <v>0</v>
      </c>
      <c r="BY788" s="141">
        <f t="shared" si="1477"/>
        <v>0</v>
      </c>
      <c r="BZ788" s="83">
        <f t="shared" si="1478"/>
        <v>4.13</v>
      </c>
      <c r="CA788" s="83">
        <f t="shared" si="1479"/>
        <v>0</v>
      </c>
      <c r="CB788" s="83">
        <f t="shared" si="1534"/>
        <v>3.0387723863670497</v>
      </c>
      <c r="CC788" s="83">
        <f t="shared" si="1480"/>
        <v>3.0387723863670497</v>
      </c>
      <c r="CD788" s="143">
        <f t="shared" si="1481"/>
        <v>0.02</v>
      </c>
      <c r="CE788" s="83">
        <f t="shared" si="1535"/>
        <v>1.7472523213570148E-2</v>
      </c>
      <c r="CF788" s="84">
        <f t="shared" si="1536"/>
        <v>1074.5259679246201</v>
      </c>
      <c r="CG788" s="83">
        <f t="shared" si="1482"/>
        <v>0</v>
      </c>
      <c r="CH788" s="83">
        <f t="shared" si="1537"/>
        <v>2.9854678210892178</v>
      </c>
      <c r="CI788" s="83">
        <f t="shared" si="1483"/>
        <v>2.9854678210892178</v>
      </c>
      <c r="CJ788" s="143">
        <f t="shared" si="1484"/>
        <v>0.02</v>
      </c>
      <c r="CK788" s="83">
        <f t="shared" si="1538"/>
        <v>1.6664910799758875E-2</v>
      </c>
      <c r="CL788" s="84">
        <f t="shared" si="1539"/>
        <v>1009.9750631983577</v>
      </c>
      <c r="CM788" s="83">
        <f t="shared" si="1485"/>
        <v>0</v>
      </c>
      <c r="CN788" s="83">
        <f t="shared" si="1540"/>
        <v>2.9139728549917518</v>
      </c>
      <c r="CO788" s="83">
        <f t="shared" si="1486"/>
        <v>2.9139728549917518</v>
      </c>
      <c r="CP788" s="143">
        <f t="shared" si="1487"/>
        <v>0.02</v>
      </c>
      <c r="CQ788" s="83">
        <f t="shared" si="1541"/>
        <v>1.6824564504284174E-2</v>
      </c>
      <c r="CR788" s="84">
        <f t="shared" si="1542"/>
        <v>1000.6887636635427</v>
      </c>
      <c r="CS788" s="83">
        <f t="shared" si="1488"/>
        <v>0</v>
      </c>
      <c r="CT788" s="83">
        <f t="shared" si="1543"/>
        <v>2.9049950509215163</v>
      </c>
      <c r="CU788" s="83">
        <f t="shared" si="1489"/>
        <v>2.9049950509215163</v>
      </c>
      <c r="CV788" s="143">
        <f t="shared" si="1490"/>
        <v>0.02</v>
      </c>
      <c r="CW788" s="83">
        <f t="shared" si="1544"/>
        <v>1.6852526987184237E-2</v>
      </c>
      <c r="CX788" s="84">
        <f t="shared" si="1545"/>
        <v>999.94701855616859</v>
      </c>
      <c r="CY788" s="83">
        <f t="shared" si="1491"/>
        <v>0</v>
      </c>
      <c r="CZ788" s="83">
        <f t="shared" si="1546"/>
        <v>2.9042920965954364</v>
      </c>
      <c r="DA788" s="83">
        <f t="shared" si="1492"/>
        <v>2.9042920965954364</v>
      </c>
      <c r="DB788" s="143">
        <f t="shared" si="1493"/>
        <v>0.02</v>
      </c>
      <c r="DC788" s="83">
        <f t="shared" si="1547"/>
        <v>1.6853446767326169E-2</v>
      </c>
      <c r="DD788" s="84">
        <f t="shared" si="1548"/>
        <v>999.92514285723678</v>
      </c>
      <c r="DE788" s="86">
        <f t="shared" si="1494"/>
        <v>4136.9144060598892</v>
      </c>
      <c r="DF788" s="86">
        <f t="shared" si="1495"/>
        <v>1654.7657624239557</v>
      </c>
      <c r="DG788" s="86">
        <f t="shared" si="1496"/>
        <v>1034.2286015149723</v>
      </c>
      <c r="DH788" s="86">
        <f t="shared" si="1497"/>
        <v>0.1105315072348772</v>
      </c>
      <c r="DI788" s="86">
        <f t="shared" si="1498"/>
        <v>0.12311460460324769</v>
      </c>
      <c r="DJ788" s="86">
        <f t="shared" si="1499"/>
        <v>2.2951046080409019</v>
      </c>
      <c r="DK788" s="86">
        <f t="shared" si="1500"/>
        <v>-883.78326493816871</v>
      </c>
      <c r="DL788" s="86">
        <f t="shared" si="1558"/>
        <v>-883.78326493816871</v>
      </c>
      <c r="DM788" s="86">
        <f t="shared" si="1501"/>
        <v>-883.78326493816871</v>
      </c>
      <c r="DN788" s="85">
        <f t="shared" si="1502"/>
        <v>0</v>
      </c>
      <c r="DO788" s="85">
        <f t="shared" si="1549"/>
        <v>0</v>
      </c>
      <c r="DP788" s="85">
        <f t="shared" si="1503"/>
        <v>0</v>
      </c>
      <c r="DQ788" s="85">
        <f t="shared" si="1550"/>
        <v>0</v>
      </c>
      <c r="DR788" s="85">
        <f t="shared" si="1504"/>
        <v>0</v>
      </c>
      <c r="DS788" s="85">
        <f t="shared" si="1551"/>
        <v>0</v>
      </c>
      <c r="DT788" s="81"/>
      <c r="DU788" s="81"/>
      <c r="DV788" s="81">
        <f t="shared" si="1552"/>
        <v>0</v>
      </c>
      <c r="DW788" s="100"/>
    </row>
    <row r="789" spans="1:127" x14ac:dyDescent="0.2">
      <c r="A789" s="59">
        <f t="shared" si="1505"/>
        <v>104.53333333333239</v>
      </c>
      <c r="B789" s="44">
        <f t="shared" si="1506"/>
        <v>104533.3333333324</v>
      </c>
      <c r="C789" s="52">
        <f t="shared" si="1440"/>
        <v>133.33333333333334</v>
      </c>
      <c r="D789" s="50">
        <f t="shared" si="1441"/>
        <v>4</v>
      </c>
      <c r="E789" s="44">
        <f t="shared" si="1442"/>
        <v>4.13</v>
      </c>
      <c r="F789" s="47">
        <f t="shared" si="1443"/>
        <v>0.02</v>
      </c>
      <c r="G789" s="52">
        <f t="shared" si="1507"/>
        <v>2.3758225095622029E-2</v>
      </c>
      <c r="H789" s="57">
        <f t="shared" si="1508"/>
        <v>889.74273057091614</v>
      </c>
      <c r="I789" s="52">
        <f t="shared" si="1509"/>
        <v>0</v>
      </c>
      <c r="J789" s="54">
        <f t="shared" si="1510"/>
        <v>3170.6680732611771</v>
      </c>
      <c r="K789" s="46">
        <f t="shared" si="1553"/>
        <v>3170.6680732611771</v>
      </c>
      <c r="L789" s="80">
        <f t="shared" si="1444"/>
        <v>0</v>
      </c>
      <c r="M789" s="142">
        <f t="shared" si="1445"/>
        <v>0</v>
      </c>
      <c r="N789" s="60">
        <f t="shared" si="1446"/>
        <v>4.13</v>
      </c>
      <c r="O789" s="53">
        <f t="shared" si="1447"/>
        <v>0</v>
      </c>
      <c r="P789" s="58">
        <f t="shared" si="1511"/>
        <v>2.881449813852166</v>
      </c>
      <c r="Q789" s="49">
        <f t="shared" si="1448"/>
        <v>2.881449813852166</v>
      </c>
      <c r="R789" s="143">
        <f t="shared" si="1449"/>
        <v>0.02</v>
      </c>
      <c r="S789" s="51">
        <f t="shared" si="1512"/>
        <v>1.8318035596553667E-2</v>
      </c>
      <c r="T789" s="57">
        <f t="shared" si="1513"/>
        <v>922.69891876688405</v>
      </c>
      <c r="U789" s="53">
        <f t="shared" si="1450"/>
        <v>0</v>
      </c>
      <c r="V789" s="58">
        <f t="shared" si="1514"/>
        <v>2.9000876795960151</v>
      </c>
      <c r="W789" s="49">
        <f t="shared" si="1451"/>
        <v>2.9000876795960151</v>
      </c>
      <c r="X789" s="143">
        <f t="shared" si="1452"/>
        <v>0.02</v>
      </c>
      <c r="Y789" s="51">
        <f t="shared" si="1515"/>
        <v>1.7723213815297914E-2</v>
      </c>
      <c r="Z789" s="57">
        <f t="shared" si="1516"/>
        <v>901.4208626595248</v>
      </c>
      <c r="AA789" s="53">
        <f t="shared" si="1453"/>
        <v>0</v>
      </c>
      <c r="AB789" s="58">
        <f t="shared" si="1517"/>
        <v>2.8875773594374992</v>
      </c>
      <c r="AC789" s="49">
        <f t="shared" si="1454"/>
        <v>2.8875773594374992</v>
      </c>
      <c r="AD789" s="143">
        <f t="shared" si="1455"/>
        <v>0.02</v>
      </c>
      <c r="AE789" s="49">
        <f t="shared" si="1554"/>
        <v>1.7670523966448914E-2</v>
      </c>
      <c r="AF789" s="57">
        <f t="shared" si="1518"/>
        <v>898.2696114924388</v>
      </c>
      <c r="AG789" s="53">
        <f t="shared" si="1456"/>
        <v>0</v>
      </c>
      <c r="AH789" s="58">
        <f t="shared" si="1519"/>
        <v>2.8858722791017275</v>
      </c>
      <c r="AI789" s="49">
        <f t="shared" si="1457"/>
        <v>2.8858722791017275</v>
      </c>
      <c r="AJ789" s="143">
        <f t="shared" si="1458"/>
        <v>0.02</v>
      </c>
      <c r="AK789" s="51">
        <f t="shared" si="1520"/>
        <v>1.7671082291310317E-2</v>
      </c>
      <c r="AL789" s="57">
        <f t="shared" si="1521"/>
        <v>897.98724321945519</v>
      </c>
      <c r="AM789" s="53">
        <f t="shared" si="1459"/>
        <v>0</v>
      </c>
      <c r="AN789" s="58">
        <f t="shared" si="1522"/>
        <v>2.8857213567550417</v>
      </c>
      <c r="AO789" s="49">
        <f t="shared" si="1460"/>
        <v>2.8857213567550417</v>
      </c>
      <c r="AP789" s="143">
        <f t="shared" si="1461"/>
        <v>0.02</v>
      </c>
      <c r="AQ789" s="51">
        <f t="shared" si="1523"/>
        <v>1.7671377941042513E-2</v>
      </c>
      <c r="AR789" s="57">
        <f t="shared" si="1524"/>
        <v>897.96401814786111</v>
      </c>
      <c r="AS789" s="44">
        <f t="shared" si="1462"/>
        <v>5707.2025318701189</v>
      </c>
      <c r="AT789" s="44">
        <f t="shared" si="1463"/>
        <v>2282.8810127480474</v>
      </c>
      <c r="AU789" s="44">
        <f t="shared" si="1464"/>
        <v>1426.8006329675297</v>
      </c>
      <c r="AV789" s="47">
        <f t="shared" si="1465"/>
        <v>0.49675986294668351</v>
      </c>
      <c r="AW789" s="47">
        <f t="shared" si="1466"/>
        <v>1.4712782705881318</v>
      </c>
      <c r="AX789" s="86">
        <f t="shared" si="1467"/>
        <v>9.294369909071289</v>
      </c>
      <c r="AY789" s="86">
        <f t="shared" si="1468"/>
        <v>0</v>
      </c>
      <c r="AZ789" s="10">
        <f t="shared" si="1525"/>
        <v>0</v>
      </c>
      <c r="BA789" s="44">
        <f t="shared" si="1469"/>
        <v>0</v>
      </c>
      <c r="BB789" s="9">
        <f t="shared" si="1470"/>
        <v>0</v>
      </c>
      <c r="BC789" s="45">
        <f t="shared" si="1559"/>
        <v>0</v>
      </c>
      <c r="BD789" s="9">
        <f t="shared" si="1471"/>
        <v>0</v>
      </c>
      <c r="BE789" s="45">
        <f t="shared" si="1555"/>
        <v>0</v>
      </c>
      <c r="BF789" s="9">
        <f t="shared" si="1472"/>
        <v>0</v>
      </c>
      <c r="BG789" s="45">
        <f t="shared" si="1556"/>
        <v>0</v>
      </c>
      <c r="BH789" s="58"/>
      <c r="BI789" s="58"/>
      <c r="BJ789" s="58">
        <f t="shared" si="1526"/>
        <v>0</v>
      </c>
      <c r="BK789" s="97"/>
      <c r="BL789" s="44"/>
      <c r="BM789" s="82">
        <f t="shared" si="1527"/>
        <v>78.400000000000006</v>
      </c>
      <c r="BN789" s="86">
        <f t="shared" si="1528"/>
        <v>78400</v>
      </c>
      <c r="BO789" s="86">
        <f t="shared" si="1529"/>
        <v>100</v>
      </c>
      <c r="BP789" s="84">
        <f t="shared" si="1473"/>
        <v>4</v>
      </c>
      <c r="BQ789" s="84">
        <f t="shared" si="1474"/>
        <v>4.13</v>
      </c>
      <c r="BR789" s="84">
        <f t="shared" si="1475"/>
        <v>0.02</v>
      </c>
      <c r="BS789" s="84">
        <f t="shared" si="1530"/>
        <v>3.1677943074937522E-2</v>
      </c>
      <c r="BT789" s="84">
        <f t="shared" si="1531"/>
        <v>1116.0052166921246</v>
      </c>
      <c r="BU789" s="84">
        <f t="shared" si="1532"/>
        <v>0</v>
      </c>
      <c r="BV789" s="83">
        <f t="shared" si="1533"/>
        <v>2301.5230811443835</v>
      </c>
      <c r="BW789" s="81">
        <f t="shared" si="1557"/>
        <v>2301.5230811443835</v>
      </c>
      <c r="BX789" s="83">
        <f t="shared" si="1476"/>
        <v>0</v>
      </c>
      <c r="BY789" s="141">
        <f t="shared" si="1477"/>
        <v>0</v>
      </c>
      <c r="BZ789" s="83">
        <f t="shared" si="1478"/>
        <v>4.13</v>
      </c>
      <c r="CA789" s="83">
        <f t="shared" si="1479"/>
        <v>0</v>
      </c>
      <c r="CB789" s="83">
        <f t="shared" si="1534"/>
        <v>3.0400361750311307</v>
      </c>
      <c r="CC789" s="83">
        <f t="shared" si="1480"/>
        <v>3.0400361750311307</v>
      </c>
      <c r="CD789" s="143">
        <f t="shared" si="1481"/>
        <v>0.02</v>
      </c>
      <c r="CE789" s="83">
        <f t="shared" si="1535"/>
        <v>1.7470523213570149E-2</v>
      </c>
      <c r="CF789" s="84">
        <f t="shared" si="1536"/>
        <v>1075.1009212607748</v>
      </c>
      <c r="CG789" s="83">
        <f t="shared" si="1482"/>
        <v>0</v>
      </c>
      <c r="CH789" s="83">
        <f t="shared" si="1537"/>
        <v>2.9863773918880434</v>
      </c>
      <c r="CI789" s="83">
        <f t="shared" si="1483"/>
        <v>2.9863773918880434</v>
      </c>
      <c r="CJ789" s="143">
        <f t="shared" si="1484"/>
        <v>0.02</v>
      </c>
      <c r="CK789" s="83">
        <f t="shared" si="1538"/>
        <v>1.6662910799758877E-2</v>
      </c>
      <c r="CL789" s="84">
        <f t="shared" si="1539"/>
        <v>1010.5332306882916</v>
      </c>
      <c r="CM789" s="83">
        <f t="shared" si="1485"/>
        <v>0</v>
      </c>
      <c r="CN789" s="83">
        <f t="shared" si="1540"/>
        <v>2.9147290874225167</v>
      </c>
      <c r="CO789" s="83">
        <f t="shared" si="1486"/>
        <v>2.9147290874225167</v>
      </c>
      <c r="CP789" s="143">
        <f t="shared" si="1487"/>
        <v>0.02</v>
      </c>
      <c r="CQ789" s="83">
        <f t="shared" si="1541"/>
        <v>1.6822564504284175E-2</v>
      </c>
      <c r="CR789" s="84">
        <f t="shared" si="1542"/>
        <v>1001.2661048174064</v>
      </c>
      <c r="CS789" s="83">
        <f t="shared" si="1488"/>
        <v>0</v>
      </c>
      <c r="CT789" s="83">
        <f t="shared" si="1543"/>
        <v>2.9057505477358259</v>
      </c>
      <c r="CU789" s="83">
        <f t="shared" si="1489"/>
        <v>2.9057505477358259</v>
      </c>
      <c r="CV789" s="143">
        <f t="shared" si="1490"/>
        <v>0.02</v>
      </c>
      <c r="CW789" s="83">
        <f t="shared" si="1544"/>
        <v>1.6850526987184238E-2</v>
      </c>
      <c r="CX789" s="84">
        <f t="shared" si="1545"/>
        <v>1000.5271065319412</v>
      </c>
      <c r="CY789" s="83">
        <f t="shared" si="1491"/>
        <v>0</v>
      </c>
      <c r="CZ789" s="83">
        <f t="shared" si="1546"/>
        <v>2.9050486298534892</v>
      </c>
      <c r="DA789" s="83">
        <f t="shared" si="1492"/>
        <v>2.9050486298534892</v>
      </c>
      <c r="DB789" s="143">
        <f t="shared" si="1493"/>
        <v>0.02</v>
      </c>
      <c r="DC789" s="83">
        <f t="shared" si="1547"/>
        <v>1.685144676732617E-2</v>
      </c>
      <c r="DD789" s="84">
        <f t="shared" si="1548"/>
        <v>1000.5054029070809</v>
      </c>
      <c r="DE789" s="86">
        <f t="shared" si="1494"/>
        <v>4142.7415460598895</v>
      </c>
      <c r="DF789" s="86">
        <f t="shared" si="1495"/>
        <v>1657.096618423956</v>
      </c>
      <c r="DG789" s="86">
        <f t="shared" si="1496"/>
        <v>1035.6853865149724</v>
      </c>
      <c r="DH789" s="86">
        <f t="shared" si="1497"/>
        <v>0.11029732908197096</v>
      </c>
      <c r="DI789" s="86">
        <f t="shared" si="1498"/>
        <v>0.12263591059540004</v>
      </c>
      <c r="DJ789" s="86">
        <f t="shared" si="1499"/>
        <v>2.2783687494723788</v>
      </c>
      <c r="DK789" s="86">
        <f t="shared" si="1500"/>
        <v>-885.92180945129724</v>
      </c>
      <c r="DL789" s="86">
        <f t="shared" si="1558"/>
        <v>-885.92180945129724</v>
      </c>
      <c r="DM789" s="86">
        <f t="shared" si="1501"/>
        <v>-885.92180945129724</v>
      </c>
      <c r="DN789" s="85">
        <f t="shared" si="1502"/>
        <v>0</v>
      </c>
      <c r="DO789" s="85">
        <f t="shared" si="1549"/>
        <v>0</v>
      </c>
      <c r="DP789" s="85">
        <f t="shared" si="1503"/>
        <v>0</v>
      </c>
      <c r="DQ789" s="85">
        <f t="shared" si="1550"/>
        <v>0</v>
      </c>
      <c r="DR789" s="85">
        <f t="shared" si="1504"/>
        <v>0</v>
      </c>
      <c r="DS789" s="85">
        <f t="shared" si="1551"/>
        <v>0</v>
      </c>
      <c r="DT789" s="81"/>
      <c r="DU789" s="81"/>
      <c r="DV789" s="81">
        <f t="shared" si="1552"/>
        <v>0</v>
      </c>
      <c r="DW789" s="100"/>
    </row>
    <row r="790" spans="1:127" x14ac:dyDescent="0.2">
      <c r="A790" s="59">
        <f t="shared" si="1505"/>
        <v>104.66666666666573</v>
      </c>
      <c r="B790" s="44">
        <f t="shared" si="1506"/>
        <v>104666.66666666573</v>
      </c>
      <c r="C790" s="52">
        <f t="shared" si="1440"/>
        <v>133.33333333333334</v>
      </c>
      <c r="D790" s="50">
        <f t="shared" si="1441"/>
        <v>4</v>
      </c>
      <c r="E790" s="44">
        <f t="shared" si="1442"/>
        <v>4.13</v>
      </c>
      <c r="F790" s="47">
        <f t="shared" si="1443"/>
        <v>0.02</v>
      </c>
      <c r="G790" s="52">
        <f t="shared" si="1507"/>
        <v>2.375555842895536E-2</v>
      </c>
      <c r="H790" s="57">
        <f t="shared" si="1508"/>
        <v>890.5097004421765</v>
      </c>
      <c r="I790" s="52">
        <f t="shared" si="1509"/>
        <v>0</v>
      </c>
      <c r="J790" s="54">
        <f t="shared" si="1510"/>
        <v>3174.9844732611768</v>
      </c>
      <c r="K790" s="46">
        <f t="shared" si="1553"/>
        <v>3174.9844732611768</v>
      </c>
      <c r="L790" s="80">
        <f t="shared" si="1444"/>
        <v>0</v>
      </c>
      <c r="M790" s="142">
        <f t="shared" si="1445"/>
        <v>0</v>
      </c>
      <c r="N790" s="60">
        <f t="shared" si="1446"/>
        <v>4.13</v>
      </c>
      <c r="O790" s="53">
        <f t="shared" si="1447"/>
        <v>0</v>
      </c>
      <c r="P790" s="58">
        <f t="shared" si="1511"/>
        <v>2.8821248644899535</v>
      </c>
      <c r="Q790" s="49">
        <f t="shared" si="1448"/>
        <v>2.8821248644899535</v>
      </c>
      <c r="R790" s="143">
        <f t="shared" si="1449"/>
        <v>0.02</v>
      </c>
      <c r="S790" s="51">
        <f t="shared" si="1512"/>
        <v>1.8315368929886999E-2</v>
      </c>
      <c r="T790" s="57">
        <f t="shared" si="1513"/>
        <v>923.54648756946699</v>
      </c>
      <c r="U790" s="53">
        <f t="shared" si="1450"/>
        <v>0</v>
      </c>
      <c r="V790" s="58">
        <f t="shared" si="1514"/>
        <v>2.9009066345355428</v>
      </c>
      <c r="W790" s="49">
        <f t="shared" si="1451"/>
        <v>2.9009066345355428</v>
      </c>
      <c r="X790" s="143">
        <f t="shared" si="1452"/>
        <v>0.02</v>
      </c>
      <c r="Y790" s="51">
        <f t="shared" si="1515"/>
        <v>1.7720547148631246E-2</v>
      </c>
      <c r="Z790" s="57">
        <f t="shared" si="1516"/>
        <v>902.23563712797272</v>
      </c>
      <c r="AA790" s="53">
        <f t="shared" si="1453"/>
        <v>0</v>
      </c>
      <c r="AB790" s="58">
        <f t="shared" si="1517"/>
        <v>2.888311676326758</v>
      </c>
      <c r="AC790" s="49">
        <f t="shared" si="1454"/>
        <v>2.888311676326758</v>
      </c>
      <c r="AD790" s="143">
        <f t="shared" si="1455"/>
        <v>0.02</v>
      </c>
      <c r="AE790" s="49">
        <f t="shared" si="1554"/>
        <v>1.7667857299782246E-2</v>
      </c>
      <c r="AF790" s="57">
        <f t="shared" si="1518"/>
        <v>899.08548299687334</v>
      </c>
      <c r="AG790" s="53">
        <f t="shared" si="1456"/>
        <v>0</v>
      </c>
      <c r="AH790" s="58">
        <f t="shared" si="1519"/>
        <v>2.8865977135246128</v>
      </c>
      <c r="AI790" s="49">
        <f t="shared" si="1457"/>
        <v>2.8865977135246128</v>
      </c>
      <c r="AJ790" s="143">
        <f t="shared" si="1458"/>
        <v>0.02</v>
      </c>
      <c r="AK790" s="51">
        <f t="shared" si="1520"/>
        <v>1.7668415624643649E-2</v>
      </c>
      <c r="AL790" s="57">
        <f t="shared" si="1521"/>
        <v>898.80362256679894</v>
      </c>
      <c r="AM790" s="53">
        <f t="shared" si="1459"/>
        <v>0</v>
      </c>
      <c r="AN790" s="58">
        <f t="shared" si="1522"/>
        <v>2.8864462137691449</v>
      </c>
      <c r="AO790" s="49">
        <f t="shared" si="1460"/>
        <v>2.8864462137691449</v>
      </c>
      <c r="AP790" s="143">
        <f t="shared" si="1461"/>
        <v>0.02</v>
      </c>
      <c r="AQ790" s="51">
        <f t="shared" si="1523"/>
        <v>1.7668711274375845E-2</v>
      </c>
      <c r="AR790" s="57">
        <f t="shared" si="1524"/>
        <v>898.78045385194582</v>
      </c>
      <c r="AS790" s="44">
        <f t="shared" si="1462"/>
        <v>5714.9720518701179</v>
      </c>
      <c r="AT790" s="44">
        <f t="shared" si="1463"/>
        <v>2285.9888207480471</v>
      </c>
      <c r="AU790" s="44">
        <f t="shared" si="1464"/>
        <v>1428.7430129675295</v>
      </c>
      <c r="AV790" s="47">
        <f t="shared" si="1465"/>
        <v>0.49476014872551505</v>
      </c>
      <c r="AW790" s="47">
        <f t="shared" si="1466"/>
        <v>1.4601645849493048</v>
      </c>
      <c r="AX790" s="86">
        <f t="shared" si="1467"/>
        <v>9.1819798819298732</v>
      </c>
      <c r="AY790" s="86">
        <f t="shared" si="1468"/>
        <v>0</v>
      </c>
      <c r="AZ790" s="10">
        <f t="shared" si="1525"/>
        <v>0</v>
      </c>
      <c r="BA790" s="44">
        <f t="shared" si="1469"/>
        <v>0</v>
      </c>
      <c r="BB790" s="9">
        <f t="shared" si="1470"/>
        <v>0</v>
      </c>
      <c r="BC790" s="45">
        <f t="shared" si="1559"/>
        <v>0</v>
      </c>
      <c r="BD790" s="9">
        <f t="shared" si="1471"/>
        <v>0</v>
      </c>
      <c r="BE790" s="45">
        <f t="shared" si="1555"/>
        <v>0</v>
      </c>
      <c r="BF790" s="9">
        <f t="shared" si="1472"/>
        <v>0</v>
      </c>
      <c r="BG790" s="45">
        <f t="shared" si="1556"/>
        <v>0</v>
      </c>
      <c r="BH790" s="58"/>
      <c r="BI790" s="58"/>
      <c r="BJ790" s="58">
        <f t="shared" si="1526"/>
        <v>0</v>
      </c>
      <c r="BK790" s="97"/>
      <c r="BL790" s="44"/>
      <c r="BM790" s="82">
        <f t="shared" si="1527"/>
        <v>78.5</v>
      </c>
      <c r="BN790" s="86">
        <f t="shared" si="1528"/>
        <v>78500</v>
      </c>
      <c r="BO790" s="86">
        <f t="shared" si="1529"/>
        <v>100</v>
      </c>
      <c r="BP790" s="84">
        <f t="shared" si="1473"/>
        <v>4</v>
      </c>
      <c r="BQ790" s="84">
        <f t="shared" si="1474"/>
        <v>4.13</v>
      </c>
      <c r="BR790" s="84">
        <f t="shared" si="1475"/>
        <v>0.02</v>
      </c>
      <c r="BS790" s="84">
        <f t="shared" si="1530"/>
        <v>3.167594307493752E-2</v>
      </c>
      <c r="BT790" s="84">
        <f t="shared" si="1531"/>
        <v>1116.7722128924863</v>
      </c>
      <c r="BU790" s="84">
        <f t="shared" si="1532"/>
        <v>0</v>
      </c>
      <c r="BV790" s="83">
        <f t="shared" si="1533"/>
        <v>2304.7603811443832</v>
      </c>
      <c r="BW790" s="81">
        <f t="shared" si="1557"/>
        <v>2304.7603811443832</v>
      </c>
      <c r="BX790" s="83">
        <f t="shared" si="1476"/>
        <v>0</v>
      </c>
      <c r="BY790" s="141">
        <f t="shared" si="1477"/>
        <v>0</v>
      </c>
      <c r="BZ790" s="83">
        <f t="shared" si="1478"/>
        <v>4.13</v>
      </c>
      <c r="CA790" s="83">
        <f t="shared" si="1479"/>
        <v>0</v>
      </c>
      <c r="CB790" s="83">
        <f t="shared" si="1534"/>
        <v>3.0413020609692865</v>
      </c>
      <c r="CC790" s="83">
        <f t="shared" si="1480"/>
        <v>3.0413020609692865</v>
      </c>
      <c r="CD790" s="143">
        <f t="shared" si="1481"/>
        <v>0.02</v>
      </c>
      <c r="CE790" s="83">
        <f t="shared" si="1535"/>
        <v>1.7468523213570151E-2</v>
      </c>
      <c r="CF790" s="84">
        <f t="shared" si="1536"/>
        <v>1075.675569791508</v>
      </c>
      <c r="CG790" s="83">
        <f t="shared" si="1482"/>
        <v>0</v>
      </c>
      <c r="CH790" s="83">
        <f t="shared" si="1537"/>
        <v>2.9872877687621346</v>
      </c>
      <c r="CI790" s="83">
        <f t="shared" si="1483"/>
        <v>2.9872877687621346</v>
      </c>
      <c r="CJ790" s="143">
        <f t="shared" si="1484"/>
        <v>0.02</v>
      </c>
      <c r="CK790" s="83">
        <f t="shared" si="1538"/>
        <v>1.6660910799758878E-2</v>
      </c>
      <c r="CL790" s="84">
        <f t="shared" si="1539"/>
        <v>1011.0911612045425</v>
      </c>
      <c r="CM790" s="83">
        <f t="shared" si="1485"/>
        <v>0</v>
      </c>
      <c r="CN790" s="83">
        <f t="shared" si="1540"/>
        <v>2.9154861819304028</v>
      </c>
      <c r="CO790" s="83">
        <f t="shared" si="1486"/>
        <v>2.9154861819304028</v>
      </c>
      <c r="CP790" s="143">
        <f t="shared" si="1487"/>
        <v>0.02</v>
      </c>
      <c r="CQ790" s="83">
        <f t="shared" si="1541"/>
        <v>1.6820564504284177E-2</v>
      </c>
      <c r="CR790" s="84">
        <f t="shared" si="1542"/>
        <v>1001.8432275619136</v>
      </c>
      <c r="CS790" s="83">
        <f t="shared" si="1488"/>
        <v>0</v>
      </c>
      <c r="CT790" s="83">
        <f t="shared" si="1543"/>
        <v>2.9065070105580446</v>
      </c>
      <c r="CU790" s="83">
        <f t="shared" si="1489"/>
        <v>2.9065070105580446</v>
      </c>
      <c r="CV790" s="143">
        <f t="shared" si="1490"/>
        <v>0.02</v>
      </c>
      <c r="CW790" s="83">
        <f t="shared" si="1544"/>
        <v>1.684852698718424E-2</v>
      </c>
      <c r="CX790" s="84">
        <f t="shared" si="1545"/>
        <v>1001.1069748554734</v>
      </c>
      <c r="CY790" s="83">
        <f t="shared" si="1491"/>
        <v>0</v>
      </c>
      <c r="CZ790" s="83">
        <f t="shared" si="1546"/>
        <v>2.9058061400503692</v>
      </c>
      <c r="DA790" s="83">
        <f t="shared" si="1492"/>
        <v>2.9058061400503692</v>
      </c>
      <c r="DB790" s="143">
        <f t="shared" si="1493"/>
        <v>0.02</v>
      </c>
      <c r="DC790" s="83">
        <f t="shared" si="1547"/>
        <v>1.6849446767326172E-2</v>
      </c>
      <c r="DD790" s="84">
        <f t="shared" si="1548"/>
        <v>1001.0854429998409</v>
      </c>
      <c r="DE790" s="86">
        <f t="shared" si="1494"/>
        <v>4148.5686860598898</v>
      </c>
      <c r="DF790" s="86">
        <f t="shared" si="1495"/>
        <v>1659.4274744239558</v>
      </c>
      <c r="DG790" s="86">
        <f t="shared" si="1496"/>
        <v>1037.1421715149725</v>
      </c>
      <c r="DH790" s="86">
        <f t="shared" si="1497"/>
        <v>0.11006394806562002</v>
      </c>
      <c r="DI790" s="86">
        <f t="shared" si="1498"/>
        <v>0.12215969148421776</v>
      </c>
      <c r="DJ790" s="86">
        <f t="shared" si="1499"/>
        <v>2.2617762723566432</v>
      </c>
      <c r="DK790" s="86">
        <f t="shared" si="1500"/>
        <v>-888.05905644320455</v>
      </c>
      <c r="DL790" s="86">
        <f t="shared" si="1558"/>
        <v>-888.05905644320455</v>
      </c>
      <c r="DM790" s="86">
        <f t="shared" si="1501"/>
        <v>-888.05905644320455</v>
      </c>
      <c r="DN790" s="85">
        <f t="shared" si="1502"/>
        <v>0</v>
      </c>
      <c r="DO790" s="85">
        <f t="shared" si="1549"/>
        <v>0</v>
      </c>
      <c r="DP790" s="85">
        <f t="shared" si="1503"/>
        <v>0</v>
      </c>
      <c r="DQ790" s="85">
        <f t="shared" si="1550"/>
        <v>0</v>
      </c>
      <c r="DR790" s="85">
        <f t="shared" si="1504"/>
        <v>0</v>
      </c>
      <c r="DS790" s="85">
        <f t="shared" si="1551"/>
        <v>0</v>
      </c>
      <c r="DT790" s="81"/>
      <c r="DU790" s="81"/>
      <c r="DV790" s="81">
        <f t="shared" si="1552"/>
        <v>0</v>
      </c>
      <c r="DW790" s="100"/>
    </row>
    <row r="791" spans="1:127" x14ac:dyDescent="0.2">
      <c r="A791" s="59">
        <f t="shared" si="1505"/>
        <v>104.79999999999906</v>
      </c>
      <c r="B791" s="44">
        <f t="shared" si="1506"/>
        <v>104799.99999999905</v>
      </c>
      <c r="C791" s="52">
        <f t="shared" si="1440"/>
        <v>133.33333333333334</v>
      </c>
      <c r="D791" s="50">
        <f t="shared" si="1441"/>
        <v>4</v>
      </c>
      <c r="E791" s="44">
        <f t="shared" si="1442"/>
        <v>4.13</v>
      </c>
      <c r="F791" s="47">
        <f t="shared" si="1443"/>
        <v>0.02</v>
      </c>
      <c r="G791" s="52">
        <f t="shared" si="1507"/>
        <v>2.3752891762288692E-2</v>
      </c>
      <c r="H791" s="57">
        <f t="shared" si="1508"/>
        <v>891.27658422250329</v>
      </c>
      <c r="I791" s="52">
        <f t="shared" si="1509"/>
        <v>0</v>
      </c>
      <c r="J791" s="54">
        <f t="shared" si="1510"/>
        <v>3179.300873261177</v>
      </c>
      <c r="K791" s="46">
        <f t="shared" si="1553"/>
        <v>3179.300873261177</v>
      </c>
      <c r="L791" s="80">
        <f t="shared" si="1444"/>
        <v>0</v>
      </c>
      <c r="M791" s="142">
        <f t="shared" si="1445"/>
        <v>0</v>
      </c>
      <c r="N791" s="60">
        <f t="shared" si="1446"/>
        <v>4.13</v>
      </c>
      <c r="O791" s="53">
        <f t="shared" si="1447"/>
        <v>0</v>
      </c>
      <c r="P791" s="58">
        <f t="shared" si="1511"/>
        <v>2.8828019426767613</v>
      </c>
      <c r="Q791" s="49">
        <f t="shared" si="1448"/>
        <v>2.8828019426767613</v>
      </c>
      <c r="R791" s="143">
        <f t="shared" si="1449"/>
        <v>0.02</v>
      </c>
      <c r="S791" s="51">
        <f t="shared" si="1512"/>
        <v>1.8312702263220331E-2</v>
      </c>
      <c r="T791" s="57">
        <f t="shared" si="1513"/>
        <v>924.39373448890467</v>
      </c>
      <c r="U791" s="53">
        <f t="shared" si="1450"/>
        <v>0</v>
      </c>
      <c r="V791" s="58">
        <f t="shared" si="1514"/>
        <v>2.9017279357662451</v>
      </c>
      <c r="W791" s="49">
        <f t="shared" si="1451"/>
        <v>2.9017279357662451</v>
      </c>
      <c r="X791" s="143">
        <f t="shared" si="1452"/>
        <v>0.02</v>
      </c>
      <c r="Y791" s="51">
        <f t="shared" si="1515"/>
        <v>1.7717880481964578E-2</v>
      </c>
      <c r="Z791" s="57">
        <f t="shared" si="1516"/>
        <v>903.0500590103984</v>
      </c>
      <c r="AA791" s="53">
        <f t="shared" si="1453"/>
        <v>0</v>
      </c>
      <c r="AB791" s="58">
        <f t="shared" si="1517"/>
        <v>2.8890481475522982</v>
      </c>
      <c r="AC791" s="49">
        <f t="shared" si="1454"/>
        <v>2.8890481475522982</v>
      </c>
      <c r="AD791" s="143">
        <f t="shared" si="1455"/>
        <v>0.02</v>
      </c>
      <c r="AE791" s="49">
        <f t="shared" si="1554"/>
        <v>1.7665190633115578E-2</v>
      </c>
      <c r="AF791" s="57">
        <f t="shared" si="1518"/>
        <v>899.90102397472776</v>
      </c>
      <c r="AG791" s="53">
        <f t="shared" si="1456"/>
        <v>0</v>
      </c>
      <c r="AH791" s="58">
        <f t="shared" si="1519"/>
        <v>2.887325325222093</v>
      </c>
      <c r="AI791" s="49">
        <f t="shared" si="1457"/>
        <v>2.887325325222093</v>
      </c>
      <c r="AJ791" s="143">
        <f t="shared" si="1458"/>
        <v>0.02</v>
      </c>
      <c r="AK791" s="51">
        <f t="shared" si="1520"/>
        <v>1.7665748957976981E-2</v>
      </c>
      <c r="AL791" s="57">
        <f t="shared" si="1521"/>
        <v>899.61967357423168</v>
      </c>
      <c r="AM791" s="53">
        <f t="shared" si="1459"/>
        <v>0</v>
      </c>
      <c r="AN791" s="58">
        <f t="shared" si="1522"/>
        <v>2.8871732526694123</v>
      </c>
      <c r="AO791" s="49">
        <f t="shared" si="1460"/>
        <v>2.8871732526694123</v>
      </c>
      <c r="AP791" s="143">
        <f t="shared" si="1461"/>
        <v>0.02</v>
      </c>
      <c r="AQ791" s="51">
        <f t="shared" si="1523"/>
        <v>1.7666044607709177E-2</v>
      </c>
      <c r="AR791" s="57">
        <f t="shared" si="1524"/>
        <v>899.59656134804322</v>
      </c>
      <c r="AS791" s="44">
        <f t="shared" si="1462"/>
        <v>5722.7415718701186</v>
      </c>
      <c r="AT791" s="44">
        <f t="shared" si="1463"/>
        <v>2289.0966287480474</v>
      </c>
      <c r="AU791" s="44">
        <f t="shared" si="1464"/>
        <v>1430.6853929675297</v>
      </c>
      <c r="AV791" s="47">
        <f t="shared" si="1465"/>
        <v>0.4927720496201784</v>
      </c>
      <c r="AW791" s="47">
        <f t="shared" si="1466"/>
        <v>1.4491545585685519</v>
      </c>
      <c r="AX791" s="86">
        <f t="shared" si="1467"/>
        <v>9.0711468533496404</v>
      </c>
      <c r="AY791" s="86">
        <f t="shared" si="1468"/>
        <v>0</v>
      </c>
      <c r="AZ791" s="10">
        <f t="shared" si="1525"/>
        <v>0</v>
      </c>
      <c r="BA791" s="44">
        <f t="shared" si="1469"/>
        <v>0</v>
      </c>
      <c r="BB791" s="9">
        <f t="shared" si="1470"/>
        <v>0</v>
      </c>
      <c r="BC791" s="45">
        <f t="shared" si="1559"/>
        <v>0</v>
      </c>
      <c r="BD791" s="9">
        <f t="shared" si="1471"/>
        <v>0</v>
      </c>
      <c r="BE791" s="45">
        <f t="shared" si="1555"/>
        <v>0</v>
      </c>
      <c r="BF791" s="9">
        <f t="shared" si="1472"/>
        <v>0</v>
      </c>
      <c r="BG791" s="45">
        <f t="shared" si="1556"/>
        <v>0</v>
      </c>
      <c r="BH791" s="58"/>
      <c r="BI791" s="58"/>
      <c r="BJ791" s="58">
        <f t="shared" si="1526"/>
        <v>0</v>
      </c>
      <c r="BK791" s="97"/>
      <c r="BL791" s="44"/>
      <c r="BM791" s="82">
        <f t="shared" si="1527"/>
        <v>78.600000000000009</v>
      </c>
      <c r="BN791" s="86">
        <f t="shared" si="1528"/>
        <v>78600</v>
      </c>
      <c r="BO791" s="86">
        <f t="shared" si="1529"/>
        <v>100</v>
      </c>
      <c r="BP791" s="84">
        <f t="shared" si="1473"/>
        <v>4</v>
      </c>
      <c r="BQ791" s="84">
        <f t="shared" si="1474"/>
        <v>4.13</v>
      </c>
      <c r="BR791" s="84">
        <f t="shared" si="1475"/>
        <v>0.02</v>
      </c>
      <c r="BS791" s="84">
        <f t="shared" si="1530"/>
        <v>3.1673943074937518E-2</v>
      </c>
      <c r="BT791" s="84">
        <f t="shared" si="1531"/>
        <v>1117.5391606666979</v>
      </c>
      <c r="BU791" s="84">
        <f t="shared" si="1532"/>
        <v>0</v>
      </c>
      <c r="BV791" s="83">
        <f t="shared" si="1533"/>
        <v>2307.9976811443835</v>
      </c>
      <c r="BW791" s="81">
        <f t="shared" si="1557"/>
        <v>2307.9976811443835</v>
      </c>
      <c r="BX791" s="83">
        <f t="shared" si="1476"/>
        <v>0</v>
      </c>
      <c r="BY791" s="141">
        <f t="shared" si="1477"/>
        <v>0</v>
      </c>
      <c r="BZ791" s="83">
        <f t="shared" si="1478"/>
        <v>4.13</v>
      </c>
      <c r="CA791" s="83">
        <f t="shared" si="1479"/>
        <v>0</v>
      </c>
      <c r="CB791" s="83">
        <f t="shared" si="1534"/>
        <v>3.0425700442454708</v>
      </c>
      <c r="CC791" s="83">
        <f t="shared" si="1480"/>
        <v>3.0425700442454708</v>
      </c>
      <c r="CD791" s="143">
        <f t="shared" si="1481"/>
        <v>0.02</v>
      </c>
      <c r="CE791" s="83">
        <f t="shared" si="1535"/>
        <v>1.7466523213570152E-2</v>
      </c>
      <c r="CF791" s="84">
        <f t="shared" si="1536"/>
        <v>1076.2499133740723</v>
      </c>
      <c r="CG791" s="83">
        <f t="shared" si="1482"/>
        <v>0</v>
      </c>
      <c r="CH791" s="83">
        <f t="shared" si="1537"/>
        <v>2.9881989497853758</v>
      </c>
      <c r="CI791" s="83">
        <f t="shared" si="1483"/>
        <v>2.9881989497853758</v>
      </c>
      <c r="CJ791" s="143">
        <f t="shared" si="1484"/>
        <v>0.02</v>
      </c>
      <c r="CK791" s="83">
        <f t="shared" si="1538"/>
        <v>1.665891079975888E-2</v>
      </c>
      <c r="CL791" s="84">
        <f t="shared" si="1539"/>
        <v>1011.6488547409325</v>
      </c>
      <c r="CM791" s="83">
        <f t="shared" si="1485"/>
        <v>0</v>
      </c>
      <c r="CN791" s="83">
        <f t="shared" si="1540"/>
        <v>2.9162441371986754</v>
      </c>
      <c r="CO791" s="83">
        <f t="shared" si="1486"/>
        <v>2.9162441371986754</v>
      </c>
      <c r="CP791" s="143">
        <f t="shared" si="1487"/>
        <v>0.02</v>
      </c>
      <c r="CQ791" s="83">
        <f t="shared" si="1541"/>
        <v>1.6818564504284178E-2</v>
      </c>
      <c r="CR791" s="84">
        <f t="shared" si="1542"/>
        <v>1002.4201318397842</v>
      </c>
      <c r="CS791" s="83">
        <f t="shared" si="1488"/>
        <v>0</v>
      </c>
      <c r="CT791" s="83">
        <f t="shared" si="1543"/>
        <v>2.9072644380947121</v>
      </c>
      <c r="CU791" s="83">
        <f t="shared" si="1489"/>
        <v>2.9072644380947121</v>
      </c>
      <c r="CV791" s="143">
        <f t="shared" si="1490"/>
        <v>0.02</v>
      </c>
      <c r="CW791" s="83">
        <f t="shared" si="1544"/>
        <v>1.6846526987184241E-2</v>
      </c>
      <c r="CX791" s="84">
        <f t="shared" si="1545"/>
        <v>1001.6866234483027</v>
      </c>
      <c r="CY791" s="83">
        <f t="shared" si="1491"/>
        <v>0</v>
      </c>
      <c r="CZ791" s="83">
        <f t="shared" si="1546"/>
        <v>2.906564625858965</v>
      </c>
      <c r="DA791" s="83">
        <f t="shared" si="1492"/>
        <v>2.906564625858965</v>
      </c>
      <c r="DB791" s="143">
        <f t="shared" si="1493"/>
        <v>0.02</v>
      </c>
      <c r="DC791" s="83">
        <f t="shared" si="1547"/>
        <v>1.6847446767326173E-2</v>
      </c>
      <c r="DD791" s="84">
        <f t="shared" si="1548"/>
        <v>1001.6652630551125</v>
      </c>
      <c r="DE791" s="86">
        <f t="shared" si="1494"/>
        <v>4154.3958260598902</v>
      </c>
      <c r="DF791" s="86">
        <f t="shared" si="1495"/>
        <v>1661.7583304239561</v>
      </c>
      <c r="DG791" s="86">
        <f t="shared" si="1496"/>
        <v>1038.5989565149725</v>
      </c>
      <c r="DH791" s="86">
        <f t="shared" si="1497"/>
        <v>0.10983136072576065</v>
      </c>
      <c r="DI791" s="86">
        <f t="shared" si="1498"/>
        <v>0.12168593187009404</v>
      </c>
      <c r="DJ791" s="86">
        <f t="shared" si="1499"/>
        <v>2.2453257853300124</v>
      </c>
      <c r="DK791" s="86">
        <f t="shared" si="1500"/>
        <v>-890.19500650369469</v>
      </c>
      <c r="DL791" s="86">
        <f t="shared" si="1558"/>
        <v>-890.19500650369469</v>
      </c>
      <c r="DM791" s="86">
        <f t="shared" si="1501"/>
        <v>-890.19500650369469</v>
      </c>
      <c r="DN791" s="85">
        <f t="shared" si="1502"/>
        <v>0</v>
      </c>
      <c r="DO791" s="85">
        <f t="shared" si="1549"/>
        <v>0</v>
      </c>
      <c r="DP791" s="85">
        <f t="shared" si="1503"/>
        <v>0</v>
      </c>
      <c r="DQ791" s="85">
        <f t="shared" si="1550"/>
        <v>0</v>
      </c>
      <c r="DR791" s="85">
        <f t="shared" si="1504"/>
        <v>0</v>
      </c>
      <c r="DS791" s="85">
        <f t="shared" si="1551"/>
        <v>0</v>
      </c>
      <c r="DT791" s="81"/>
      <c r="DU791" s="81"/>
      <c r="DV791" s="81">
        <f t="shared" si="1552"/>
        <v>0</v>
      </c>
      <c r="DW791" s="100"/>
    </row>
    <row r="792" spans="1:127" x14ac:dyDescent="0.2">
      <c r="A792" s="59">
        <f t="shared" si="1505"/>
        <v>104.93333333333238</v>
      </c>
      <c r="B792" s="44">
        <f t="shared" si="1506"/>
        <v>104933.33333333238</v>
      </c>
      <c r="C792" s="52">
        <f t="shared" si="1440"/>
        <v>133.33333333333334</v>
      </c>
      <c r="D792" s="50">
        <f t="shared" si="1441"/>
        <v>4</v>
      </c>
      <c r="E792" s="44">
        <f t="shared" si="1442"/>
        <v>4.13</v>
      </c>
      <c r="F792" s="47">
        <f t="shared" si="1443"/>
        <v>0.02</v>
      </c>
      <c r="G792" s="52">
        <f t="shared" si="1507"/>
        <v>2.3750225095622024E-2</v>
      </c>
      <c r="H792" s="57">
        <f t="shared" si="1508"/>
        <v>892.04338191189652</v>
      </c>
      <c r="I792" s="52">
        <f t="shared" si="1509"/>
        <v>0</v>
      </c>
      <c r="J792" s="54">
        <f t="shared" si="1510"/>
        <v>3183.6172732611767</v>
      </c>
      <c r="K792" s="46">
        <f t="shared" si="1553"/>
        <v>3183.6172732611767</v>
      </c>
      <c r="L792" s="80">
        <f t="shared" si="1444"/>
        <v>0</v>
      </c>
      <c r="M792" s="142">
        <f t="shared" si="1445"/>
        <v>0</v>
      </c>
      <c r="N792" s="60">
        <f t="shared" si="1446"/>
        <v>4.13</v>
      </c>
      <c r="O792" s="53">
        <f t="shared" si="1447"/>
        <v>0</v>
      </c>
      <c r="P792" s="58">
        <f t="shared" si="1511"/>
        <v>2.8834810477261277</v>
      </c>
      <c r="Q792" s="49">
        <f t="shared" si="1448"/>
        <v>2.8834810477261277</v>
      </c>
      <c r="R792" s="143">
        <f t="shared" si="1449"/>
        <v>0.02</v>
      </c>
      <c r="S792" s="51">
        <f t="shared" si="1512"/>
        <v>1.8310035596553663E-2</v>
      </c>
      <c r="T792" s="57">
        <f t="shared" si="1513"/>
        <v>925.24065908028024</v>
      </c>
      <c r="U792" s="53">
        <f t="shared" si="1450"/>
        <v>0</v>
      </c>
      <c r="V792" s="58">
        <f t="shared" si="1514"/>
        <v>2.9025515801386339</v>
      </c>
      <c r="W792" s="49">
        <f t="shared" si="1451"/>
        <v>2.9025515801386339</v>
      </c>
      <c r="X792" s="143">
        <f t="shared" si="1452"/>
        <v>0.02</v>
      </c>
      <c r="Y792" s="51">
        <f t="shared" si="1515"/>
        <v>1.771521381529791E-2</v>
      </c>
      <c r="Z792" s="57">
        <f t="shared" si="1516"/>
        <v>903.8641278475792</v>
      </c>
      <c r="AA792" s="53">
        <f t="shared" si="1453"/>
        <v>0</v>
      </c>
      <c r="AB792" s="58">
        <f t="shared" si="1517"/>
        <v>2.8897867697558768</v>
      </c>
      <c r="AC792" s="49">
        <f t="shared" si="1454"/>
        <v>2.8897867697558768</v>
      </c>
      <c r="AD792" s="143">
        <f t="shared" si="1455"/>
        <v>0.02</v>
      </c>
      <c r="AE792" s="49">
        <f t="shared" si="1554"/>
        <v>1.766252396644891E-2</v>
      </c>
      <c r="AF792" s="57">
        <f t="shared" si="1518"/>
        <v>900.71623398612883</v>
      </c>
      <c r="AG792" s="53">
        <f t="shared" si="1456"/>
        <v>0</v>
      </c>
      <c r="AH792" s="58">
        <f t="shared" si="1519"/>
        <v>2.8880551110343595</v>
      </c>
      <c r="AI792" s="49">
        <f t="shared" si="1457"/>
        <v>2.8880551110343595</v>
      </c>
      <c r="AJ792" s="143">
        <f t="shared" si="1458"/>
        <v>0.02</v>
      </c>
      <c r="AK792" s="51">
        <f t="shared" si="1520"/>
        <v>1.7663082291310313E-2</v>
      </c>
      <c r="AL792" s="57">
        <f t="shared" si="1521"/>
        <v>900.43539579162268</v>
      </c>
      <c r="AM792" s="53">
        <f t="shared" si="1459"/>
        <v>0</v>
      </c>
      <c r="AN792" s="58">
        <f t="shared" si="1522"/>
        <v>2.8879024703075804</v>
      </c>
      <c r="AO792" s="49">
        <f t="shared" si="1460"/>
        <v>2.8879024703075804</v>
      </c>
      <c r="AP792" s="143">
        <f t="shared" si="1461"/>
        <v>0.02</v>
      </c>
      <c r="AQ792" s="51">
        <f t="shared" si="1523"/>
        <v>1.7663377941042509E-2</v>
      </c>
      <c r="AR792" s="57">
        <f t="shared" si="1524"/>
        <v>900.4123401844555</v>
      </c>
      <c r="AS792" s="44">
        <f t="shared" si="1462"/>
        <v>5730.5110918701175</v>
      </c>
      <c r="AT792" s="44">
        <f t="shared" si="1463"/>
        <v>2292.2044367480471</v>
      </c>
      <c r="AU792" s="44">
        <f t="shared" si="1464"/>
        <v>1432.6277729675294</v>
      </c>
      <c r="AV792" s="47">
        <f t="shared" si="1465"/>
        <v>0.49079548227132069</v>
      </c>
      <c r="AW792" s="47">
        <f t="shared" si="1466"/>
        <v>1.4382470675348538</v>
      </c>
      <c r="AX792" s="86">
        <f t="shared" si="1467"/>
        <v>8.9618467819458232</v>
      </c>
      <c r="AY792" s="86">
        <f t="shared" si="1468"/>
        <v>0</v>
      </c>
      <c r="AZ792" s="10">
        <f t="shared" si="1525"/>
        <v>0</v>
      </c>
      <c r="BA792" s="44">
        <f t="shared" si="1469"/>
        <v>0</v>
      </c>
      <c r="BB792" s="9">
        <f t="shared" si="1470"/>
        <v>0</v>
      </c>
      <c r="BC792" s="45">
        <f t="shared" si="1559"/>
        <v>0</v>
      </c>
      <c r="BD792" s="9">
        <f t="shared" si="1471"/>
        <v>0</v>
      </c>
      <c r="BE792" s="45">
        <f t="shared" si="1555"/>
        <v>0</v>
      </c>
      <c r="BF792" s="9">
        <f t="shared" si="1472"/>
        <v>0</v>
      </c>
      <c r="BG792" s="45">
        <f t="shared" si="1556"/>
        <v>0</v>
      </c>
      <c r="BH792" s="58"/>
      <c r="BI792" s="58"/>
      <c r="BJ792" s="58">
        <f t="shared" si="1526"/>
        <v>0</v>
      </c>
      <c r="BK792" s="97"/>
      <c r="BL792" s="44"/>
      <c r="BM792" s="82">
        <f t="shared" si="1527"/>
        <v>78.7</v>
      </c>
      <c r="BN792" s="86">
        <f t="shared" si="1528"/>
        <v>78700</v>
      </c>
      <c r="BO792" s="86">
        <f t="shared" si="1529"/>
        <v>100</v>
      </c>
      <c r="BP792" s="84">
        <f t="shared" si="1473"/>
        <v>4</v>
      </c>
      <c r="BQ792" s="84">
        <f t="shared" si="1474"/>
        <v>4.13</v>
      </c>
      <c r="BR792" s="84">
        <f t="shared" si="1475"/>
        <v>0.02</v>
      </c>
      <c r="BS792" s="84">
        <f t="shared" si="1530"/>
        <v>3.1671943074937516E-2</v>
      </c>
      <c r="BT792" s="84">
        <f t="shared" si="1531"/>
        <v>1118.3060600147594</v>
      </c>
      <c r="BU792" s="84">
        <f t="shared" si="1532"/>
        <v>0</v>
      </c>
      <c r="BV792" s="83">
        <f t="shared" si="1533"/>
        <v>2311.2349811443833</v>
      </c>
      <c r="BW792" s="81">
        <f t="shared" si="1557"/>
        <v>2311.2349811443833</v>
      </c>
      <c r="BX792" s="83">
        <f t="shared" si="1476"/>
        <v>0</v>
      </c>
      <c r="BY792" s="141">
        <f t="shared" si="1477"/>
        <v>0</v>
      </c>
      <c r="BZ792" s="83">
        <f t="shared" si="1478"/>
        <v>4.13</v>
      </c>
      <c r="CA792" s="83">
        <f t="shared" si="1479"/>
        <v>0</v>
      </c>
      <c r="CB792" s="83">
        <f t="shared" si="1534"/>
        <v>3.0438401249245026</v>
      </c>
      <c r="CC792" s="83">
        <f t="shared" si="1480"/>
        <v>3.0438401249245026</v>
      </c>
      <c r="CD792" s="143">
        <f t="shared" si="1481"/>
        <v>0.02</v>
      </c>
      <c r="CE792" s="83">
        <f t="shared" si="1535"/>
        <v>1.7464523213570154E-2</v>
      </c>
      <c r="CF792" s="84">
        <f t="shared" si="1536"/>
        <v>1076.8239518665175</v>
      </c>
      <c r="CG792" s="83">
        <f t="shared" si="1482"/>
        <v>0</v>
      </c>
      <c r="CH792" s="83">
        <f t="shared" si="1537"/>
        <v>2.9891109330322831</v>
      </c>
      <c r="CI792" s="83">
        <f t="shared" si="1483"/>
        <v>2.9891109330322831</v>
      </c>
      <c r="CJ792" s="143">
        <f t="shared" si="1484"/>
        <v>0.02</v>
      </c>
      <c r="CK792" s="83">
        <f t="shared" si="1538"/>
        <v>1.6656910799758881E-2</v>
      </c>
      <c r="CL792" s="84">
        <f t="shared" si="1539"/>
        <v>1012.2063112918411</v>
      </c>
      <c r="CM792" s="83">
        <f t="shared" si="1485"/>
        <v>0</v>
      </c>
      <c r="CN792" s="83">
        <f t="shared" si="1540"/>
        <v>2.9170029519118286</v>
      </c>
      <c r="CO792" s="83">
        <f t="shared" si="1486"/>
        <v>2.9170029519118286</v>
      </c>
      <c r="CP792" s="143">
        <f t="shared" si="1487"/>
        <v>0.02</v>
      </c>
      <c r="CQ792" s="83">
        <f t="shared" si="1541"/>
        <v>1.681656450428418E-2</v>
      </c>
      <c r="CR792" s="84">
        <f t="shared" si="1542"/>
        <v>1002.9968175942367</v>
      </c>
      <c r="CS792" s="83">
        <f t="shared" si="1488"/>
        <v>0</v>
      </c>
      <c r="CT792" s="83">
        <f t="shared" si="1543"/>
        <v>2.9080228290530901</v>
      </c>
      <c r="CU792" s="83">
        <f t="shared" si="1489"/>
        <v>2.9080228290530901</v>
      </c>
      <c r="CV792" s="143">
        <f t="shared" si="1490"/>
        <v>0.02</v>
      </c>
      <c r="CW792" s="83">
        <f t="shared" si="1544"/>
        <v>1.6844526987184243E-2</v>
      </c>
      <c r="CX792" s="84">
        <f t="shared" si="1545"/>
        <v>1002.2660522325045</v>
      </c>
      <c r="CY792" s="83">
        <f t="shared" si="1491"/>
        <v>0</v>
      </c>
      <c r="CZ792" s="83">
        <f t="shared" si="1546"/>
        <v>2.9073240859527596</v>
      </c>
      <c r="DA792" s="83">
        <f t="shared" si="1492"/>
        <v>2.9073240859527596</v>
      </c>
      <c r="DB792" s="143">
        <f t="shared" si="1493"/>
        <v>0.02</v>
      </c>
      <c r="DC792" s="83">
        <f t="shared" si="1547"/>
        <v>1.6845446767326175E-2</v>
      </c>
      <c r="DD792" s="84">
        <f t="shared" si="1548"/>
        <v>1002.2448629930409</v>
      </c>
      <c r="DE792" s="86">
        <f t="shared" si="1494"/>
        <v>4160.2229660598896</v>
      </c>
      <c r="DF792" s="86">
        <f t="shared" si="1495"/>
        <v>1664.0891864239559</v>
      </c>
      <c r="DG792" s="86">
        <f t="shared" si="1496"/>
        <v>1040.0557415149724</v>
      </c>
      <c r="DH792" s="86">
        <f t="shared" si="1497"/>
        <v>0.10959956362024334</v>
      </c>
      <c r="DI792" s="86">
        <f t="shared" si="1498"/>
        <v>0.12121461646386801</v>
      </c>
      <c r="DJ792" s="86">
        <f t="shared" si="1499"/>
        <v>2.2290159119924975</v>
      </c>
      <c r="DK792" s="86">
        <f t="shared" si="1500"/>
        <v>-892.32966022352309</v>
      </c>
      <c r="DL792" s="86">
        <f t="shared" si="1558"/>
        <v>-892.32966022352309</v>
      </c>
      <c r="DM792" s="86">
        <f t="shared" si="1501"/>
        <v>-892.32966022352309</v>
      </c>
      <c r="DN792" s="85">
        <f t="shared" si="1502"/>
        <v>0</v>
      </c>
      <c r="DO792" s="85">
        <f t="shared" si="1549"/>
        <v>0</v>
      </c>
      <c r="DP792" s="85">
        <f t="shared" si="1503"/>
        <v>0</v>
      </c>
      <c r="DQ792" s="85">
        <f t="shared" si="1550"/>
        <v>0</v>
      </c>
      <c r="DR792" s="85">
        <f t="shared" si="1504"/>
        <v>0</v>
      </c>
      <c r="DS792" s="85">
        <f t="shared" si="1551"/>
        <v>0</v>
      </c>
      <c r="DT792" s="81"/>
      <c r="DU792" s="81"/>
      <c r="DV792" s="81">
        <f t="shared" si="1552"/>
        <v>0</v>
      </c>
      <c r="DW792" s="100"/>
    </row>
    <row r="793" spans="1:127" x14ac:dyDescent="0.2">
      <c r="A793" s="59">
        <f t="shared" si="1505"/>
        <v>105.06666666666571</v>
      </c>
      <c r="B793" s="44">
        <f t="shared" si="1506"/>
        <v>105066.66666666571</v>
      </c>
      <c r="C793" s="52">
        <f t="shared" si="1440"/>
        <v>133.33333333333334</v>
      </c>
      <c r="D793" s="50">
        <f t="shared" si="1441"/>
        <v>4</v>
      </c>
      <c r="E793" s="44">
        <f t="shared" si="1442"/>
        <v>4.13</v>
      </c>
      <c r="F793" s="47">
        <f t="shared" si="1443"/>
        <v>0.02</v>
      </c>
      <c r="G793" s="52">
        <f t="shared" si="1507"/>
        <v>2.3747558428955356E-2</v>
      </c>
      <c r="H793" s="57">
        <f t="shared" si="1508"/>
        <v>892.81009351035618</v>
      </c>
      <c r="I793" s="52">
        <f t="shared" si="1509"/>
        <v>0</v>
      </c>
      <c r="J793" s="54">
        <f t="shared" si="1510"/>
        <v>3187.9336732611764</v>
      </c>
      <c r="K793" s="46">
        <f t="shared" si="1553"/>
        <v>3187.9336732611764</v>
      </c>
      <c r="L793" s="80">
        <f t="shared" si="1444"/>
        <v>0</v>
      </c>
      <c r="M793" s="142">
        <f t="shared" si="1445"/>
        <v>0</v>
      </c>
      <c r="N793" s="60">
        <f t="shared" si="1446"/>
        <v>4.13</v>
      </c>
      <c r="O793" s="53">
        <f t="shared" si="1447"/>
        <v>0</v>
      </c>
      <c r="P793" s="58">
        <f t="shared" si="1511"/>
        <v>2.8841621789539338</v>
      </c>
      <c r="Q793" s="49">
        <f t="shared" si="1448"/>
        <v>2.8841621789539338</v>
      </c>
      <c r="R793" s="143">
        <f t="shared" si="1449"/>
        <v>0.02</v>
      </c>
      <c r="S793" s="51">
        <f t="shared" si="1512"/>
        <v>1.8307368929886995E-2</v>
      </c>
      <c r="T793" s="57">
        <f t="shared" si="1513"/>
        <v>926.08726089987181</v>
      </c>
      <c r="U793" s="53">
        <f t="shared" si="1450"/>
        <v>0</v>
      </c>
      <c r="V793" s="58">
        <f t="shared" si="1514"/>
        <v>2.9033775645024766</v>
      </c>
      <c r="W793" s="49">
        <f t="shared" si="1451"/>
        <v>2.9033775645024766</v>
      </c>
      <c r="X793" s="143">
        <f t="shared" si="1452"/>
        <v>0.02</v>
      </c>
      <c r="Y793" s="51">
        <f t="shared" si="1515"/>
        <v>1.7712547148631241E-2</v>
      </c>
      <c r="Z793" s="57">
        <f t="shared" si="1516"/>
        <v>904.67784318242116</v>
      </c>
      <c r="AA793" s="53">
        <f t="shared" si="1453"/>
        <v>0</v>
      </c>
      <c r="AB793" s="58">
        <f t="shared" si="1517"/>
        <v>2.890527539579165</v>
      </c>
      <c r="AC793" s="49">
        <f t="shared" si="1454"/>
        <v>2.890527539579165</v>
      </c>
      <c r="AD793" s="143">
        <f t="shared" si="1455"/>
        <v>0.02</v>
      </c>
      <c r="AE793" s="49">
        <f t="shared" si="1554"/>
        <v>1.7659857299782242E-2</v>
      </c>
      <c r="AF793" s="57">
        <f t="shared" si="1518"/>
        <v>901.53111259322679</v>
      </c>
      <c r="AG793" s="53">
        <f t="shared" si="1456"/>
        <v>0</v>
      </c>
      <c r="AH793" s="58">
        <f t="shared" si="1519"/>
        <v>2.8887870678015624</v>
      </c>
      <c r="AI793" s="49">
        <f t="shared" si="1457"/>
        <v>2.8887870678015624</v>
      </c>
      <c r="AJ793" s="143">
        <f t="shared" si="1458"/>
        <v>0.02</v>
      </c>
      <c r="AK793" s="51">
        <f t="shared" si="1520"/>
        <v>1.7660415624643645E-2</v>
      </c>
      <c r="AL793" s="57">
        <f t="shared" si="1521"/>
        <v>901.25078877081694</v>
      </c>
      <c r="AM793" s="53">
        <f t="shared" si="1459"/>
        <v>0</v>
      </c>
      <c r="AN793" s="58">
        <f t="shared" si="1522"/>
        <v>2.8886338635351878</v>
      </c>
      <c r="AO793" s="49">
        <f t="shared" si="1460"/>
        <v>2.8886338635351878</v>
      </c>
      <c r="AP793" s="143">
        <f t="shared" si="1461"/>
        <v>0.02</v>
      </c>
      <c r="AQ793" s="51">
        <f t="shared" si="1523"/>
        <v>1.7660711274375841E-2</v>
      </c>
      <c r="AR793" s="57">
        <f t="shared" si="1524"/>
        <v>901.22778991145992</v>
      </c>
      <c r="AS793" s="44">
        <f t="shared" si="1462"/>
        <v>5738.2806118701174</v>
      </c>
      <c r="AT793" s="44">
        <f t="shared" si="1463"/>
        <v>2295.3122447480469</v>
      </c>
      <c r="AU793" s="44">
        <f t="shared" si="1464"/>
        <v>1434.5701529675293</v>
      </c>
      <c r="AV793" s="47">
        <f t="shared" si="1465"/>
        <v>0.48883036402017505</v>
      </c>
      <c r="AW793" s="47">
        <f t="shared" si="1466"/>
        <v>1.4274410016743369</v>
      </c>
      <c r="AX793" s="86">
        <f t="shared" si="1467"/>
        <v>8.8540560329935083</v>
      </c>
      <c r="AY793" s="86">
        <f t="shared" si="1468"/>
        <v>0</v>
      </c>
      <c r="AZ793" s="10">
        <f t="shared" si="1525"/>
        <v>0</v>
      </c>
      <c r="BA793" s="44">
        <f t="shared" si="1469"/>
        <v>0</v>
      </c>
      <c r="BB793" s="9">
        <f t="shared" si="1470"/>
        <v>0</v>
      </c>
      <c r="BC793" s="45">
        <f t="shared" si="1559"/>
        <v>0</v>
      </c>
      <c r="BD793" s="9">
        <f t="shared" si="1471"/>
        <v>0</v>
      </c>
      <c r="BE793" s="45">
        <f t="shared" si="1555"/>
        <v>0</v>
      </c>
      <c r="BF793" s="9">
        <f t="shared" si="1472"/>
        <v>0</v>
      </c>
      <c r="BG793" s="45">
        <f t="shared" si="1556"/>
        <v>0</v>
      </c>
      <c r="BH793" s="58"/>
      <c r="BI793" s="58"/>
      <c r="BJ793" s="58">
        <f t="shared" si="1526"/>
        <v>0</v>
      </c>
      <c r="BK793" s="97"/>
      <c r="BL793" s="44"/>
      <c r="BM793" s="82">
        <f t="shared" si="1527"/>
        <v>78.8</v>
      </c>
      <c r="BN793" s="86">
        <f t="shared" si="1528"/>
        <v>78800</v>
      </c>
      <c r="BO793" s="86">
        <f t="shared" si="1529"/>
        <v>100</v>
      </c>
      <c r="BP793" s="84">
        <f t="shared" si="1473"/>
        <v>4</v>
      </c>
      <c r="BQ793" s="84">
        <f t="shared" si="1474"/>
        <v>4.13</v>
      </c>
      <c r="BR793" s="84">
        <f t="shared" si="1475"/>
        <v>0.02</v>
      </c>
      <c r="BS793" s="84">
        <f t="shared" si="1530"/>
        <v>3.1669943074937514E-2</v>
      </c>
      <c r="BT793" s="84">
        <f t="shared" si="1531"/>
        <v>1119.0729109366707</v>
      </c>
      <c r="BU793" s="84">
        <f t="shared" si="1532"/>
        <v>0</v>
      </c>
      <c r="BV793" s="83">
        <f t="shared" si="1533"/>
        <v>2314.4722811443835</v>
      </c>
      <c r="BW793" s="81">
        <f t="shared" si="1557"/>
        <v>2314.4722811443835</v>
      </c>
      <c r="BX793" s="83">
        <f t="shared" si="1476"/>
        <v>0</v>
      </c>
      <c r="BY793" s="141">
        <f t="shared" si="1477"/>
        <v>0</v>
      </c>
      <c r="BZ793" s="83">
        <f t="shared" si="1478"/>
        <v>4.13</v>
      </c>
      <c r="CA793" s="83">
        <f t="shared" si="1479"/>
        <v>0</v>
      </c>
      <c r="CB793" s="83">
        <f t="shared" si="1534"/>
        <v>3.0451123030720546</v>
      </c>
      <c r="CC793" s="83">
        <f t="shared" si="1480"/>
        <v>3.0451123030720546</v>
      </c>
      <c r="CD793" s="143">
        <f t="shared" si="1481"/>
        <v>0.02</v>
      </c>
      <c r="CE793" s="83">
        <f t="shared" si="1535"/>
        <v>1.7462523213570155E-2</v>
      </c>
      <c r="CF793" s="84">
        <f t="shared" si="1536"/>
        <v>1077.3976851276889</v>
      </c>
      <c r="CG793" s="83">
        <f t="shared" si="1482"/>
        <v>0</v>
      </c>
      <c r="CH793" s="83">
        <f t="shared" si="1537"/>
        <v>2.9900237165780084</v>
      </c>
      <c r="CI793" s="83">
        <f t="shared" si="1483"/>
        <v>2.9900237165780084</v>
      </c>
      <c r="CJ793" s="143">
        <f t="shared" si="1484"/>
        <v>0.02</v>
      </c>
      <c r="CK793" s="83">
        <f t="shared" si="1538"/>
        <v>1.6654910799758883E-2</v>
      </c>
      <c r="CL793" s="84">
        <f t="shared" si="1539"/>
        <v>1012.7635308522025</v>
      </c>
      <c r="CM793" s="83">
        <f t="shared" si="1485"/>
        <v>0</v>
      </c>
      <c r="CN793" s="83">
        <f t="shared" si="1540"/>
        <v>2.917762624755583</v>
      </c>
      <c r="CO793" s="83">
        <f t="shared" si="1486"/>
        <v>2.917762624755583</v>
      </c>
      <c r="CP793" s="143">
        <f t="shared" si="1487"/>
        <v>0.02</v>
      </c>
      <c r="CQ793" s="83">
        <f t="shared" si="1541"/>
        <v>1.6814564504284181E-2</v>
      </c>
      <c r="CR793" s="84">
        <f t="shared" si="1542"/>
        <v>1003.5732847689875</v>
      </c>
      <c r="CS793" s="83">
        <f t="shared" si="1488"/>
        <v>0</v>
      </c>
      <c r="CT793" s="83">
        <f t="shared" si="1543"/>
        <v>2.9087821821411648</v>
      </c>
      <c r="CU793" s="83">
        <f t="shared" si="1489"/>
        <v>2.9087821821411648</v>
      </c>
      <c r="CV793" s="143">
        <f t="shared" si="1490"/>
        <v>0.02</v>
      </c>
      <c r="CW793" s="83">
        <f t="shared" si="1544"/>
        <v>1.6842526987184244E-2</v>
      </c>
      <c r="CX793" s="84">
        <f t="shared" si="1545"/>
        <v>1002.8452611306915</v>
      </c>
      <c r="CY793" s="83">
        <f t="shared" si="1491"/>
        <v>0</v>
      </c>
      <c r="CZ793" s="83">
        <f t="shared" si="1546"/>
        <v>2.9080845190058291</v>
      </c>
      <c r="DA793" s="83">
        <f t="shared" si="1492"/>
        <v>2.9080845190058291</v>
      </c>
      <c r="DB793" s="143">
        <f t="shared" si="1493"/>
        <v>0.02</v>
      </c>
      <c r="DC793" s="83">
        <f t="shared" si="1547"/>
        <v>1.6843446767326176E-2</v>
      </c>
      <c r="DD793" s="84">
        <f t="shared" si="1548"/>
        <v>1002.8242427343196</v>
      </c>
      <c r="DE793" s="86">
        <f t="shared" si="1494"/>
        <v>4166.0501060598899</v>
      </c>
      <c r="DF793" s="86">
        <f t="shared" si="1495"/>
        <v>1666.4200424239559</v>
      </c>
      <c r="DG793" s="86">
        <f t="shared" si="1496"/>
        <v>1041.5125265149725</v>
      </c>
      <c r="DH793" s="86">
        <f t="shared" si="1497"/>
        <v>0.10936855332472586</v>
      </c>
      <c r="DI793" s="86">
        <f t="shared" si="1498"/>
        <v>0.12074573008593539</v>
      </c>
      <c r="DJ793" s="86">
        <f t="shared" si="1499"/>
        <v>2.2128452907319853</v>
      </c>
      <c r="DK793" s="86">
        <f t="shared" si="1500"/>
        <v>-894.46301819438304</v>
      </c>
      <c r="DL793" s="86">
        <f t="shared" si="1558"/>
        <v>-894.46301819438304</v>
      </c>
      <c r="DM793" s="86">
        <f t="shared" si="1501"/>
        <v>-894.46301819438304</v>
      </c>
      <c r="DN793" s="85">
        <f t="shared" si="1502"/>
        <v>0</v>
      </c>
      <c r="DO793" s="85">
        <f t="shared" si="1549"/>
        <v>0</v>
      </c>
      <c r="DP793" s="85">
        <f t="shared" si="1503"/>
        <v>0</v>
      </c>
      <c r="DQ793" s="85">
        <f t="shared" si="1550"/>
        <v>0</v>
      </c>
      <c r="DR793" s="85">
        <f t="shared" si="1504"/>
        <v>0</v>
      </c>
      <c r="DS793" s="85">
        <f t="shared" si="1551"/>
        <v>0</v>
      </c>
      <c r="DT793" s="81"/>
      <c r="DU793" s="81"/>
      <c r="DV793" s="81">
        <f t="shared" si="1552"/>
        <v>0</v>
      </c>
      <c r="DW793" s="100"/>
    </row>
    <row r="794" spans="1:127" x14ac:dyDescent="0.2">
      <c r="A794" s="59">
        <f t="shared" si="1505"/>
        <v>105.19999999999904</v>
      </c>
      <c r="B794" s="44">
        <f t="shared" si="1506"/>
        <v>105199.99999999904</v>
      </c>
      <c r="C794" s="52">
        <f t="shared" si="1440"/>
        <v>133.33333333333334</v>
      </c>
      <c r="D794" s="50">
        <f t="shared" si="1441"/>
        <v>4</v>
      </c>
      <c r="E794" s="44">
        <f t="shared" si="1442"/>
        <v>4.13</v>
      </c>
      <c r="F794" s="47">
        <f t="shared" si="1443"/>
        <v>0.02</v>
      </c>
      <c r="G794" s="52">
        <f t="shared" si="1507"/>
        <v>2.3744891762288688E-2</v>
      </c>
      <c r="H794" s="57">
        <f t="shared" si="1508"/>
        <v>893.57671901788228</v>
      </c>
      <c r="I794" s="52">
        <f t="shared" si="1509"/>
        <v>0</v>
      </c>
      <c r="J794" s="54">
        <f t="shared" si="1510"/>
        <v>3192.2500732611766</v>
      </c>
      <c r="K794" s="46">
        <f t="shared" si="1553"/>
        <v>3192.2500732611766</v>
      </c>
      <c r="L794" s="80">
        <f t="shared" si="1444"/>
        <v>0</v>
      </c>
      <c r="M794" s="142">
        <f t="shared" si="1445"/>
        <v>0</v>
      </c>
      <c r="N794" s="60">
        <f t="shared" si="1446"/>
        <v>4.13</v>
      </c>
      <c r="O794" s="53">
        <f t="shared" si="1447"/>
        <v>0</v>
      </c>
      <c r="P794" s="58">
        <f t="shared" si="1511"/>
        <v>2.8848453356783974</v>
      </c>
      <c r="Q794" s="49">
        <f t="shared" si="1448"/>
        <v>2.8848453356783974</v>
      </c>
      <c r="R794" s="143">
        <f t="shared" si="1449"/>
        <v>0.02</v>
      </c>
      <c r="S794" s="51">
        <f t="shared" si="1512"/>
        <v>1.8304702263220327E-2</v>
      </c>
      <c r="T794" s="57">
        <f t="shared" si="1513"/>
        <v>926.933539505152</v>
      </c>
      <c r="U794" s="53">
        <f t="shared" si="1450"/>
        <v>0</v>
      </c>
      <c r="V794" s="58">
        <f t="shared" si="1514"/>
        <v>2.9042058857068085</v>
      </c>
      <c r="W794" s="49">
        <f t="shared" si="1451"/>
        <v>2.9042058857068085</v>
      </c>
      <c r="X794" s="143">
        <f t="shared" si="1452"/>
        <v>0.02</v>
      </c>
      <c r="Y794" s="51">
        <f t="shared" si="1515"/>
        <v>1.7709880481964573E-2</v>
      </c>
      <c r="Z794" s="57">
        <f t="shared" si="1516"/>
        <v>905.49120455995785</v>
      </c>
      <c r="AA794" s="53">
        <f t="shared" si="1453"/>
        <v>0</v>
      </c>
      <c r="AB794" s="58">
        <f t="shared" si="1517"/>
        <v>2.8912704536637692</v>
      </c>
      <c r="AC794" s="49">
        <f t="shared" si="1454"/>
        <v>2.8912704536637692</v>
      </c>
      <c r="AD794" s="143">
        <f t="shared" si="1455"/>
        <v>0.02</v>
      </c>
      <c r="AE794" s="49">
        <f t="shared" si="1554"/>
        <v>1.7657190633115574E-2</v>
      </c>
      <c r="AF794" s="57">
        <f t="shared" si="1518"/>
        <v>902.34565936019385</v>
      </c>
      <c r="AG794" s="53">
        <f t="shared" si="1456"/>
        <v>0</v>
      </c>
      <c r="AH794" s="58">
        <f t="shared" si="1519"/>
        <v>2.88952119236383</v>
      </c>
      <c r="AI794" s="49">
        <f t="shared" si="1457"/>
        <v>2.88952119236383</v>
      </c>
      <c r="AJ794" s="143">
        <f t="shared" si="1458"/>
        <v>0.02</v>
      </c>
      <c r="AK794" s="51">
        <f t="shared" si="1520"/>
        <v>1.7657748957976976E-2</v>
      </c>
      <c r="AL794" s="57">
        <f t="shared" si="1521"/>
        <v>902.06585206563432</v>
      </c>
      <c r="AM794" s="53">
        <f t="shared" si="1459"/>
        <v>0</v>
      </c>
      <c r="AN794" s="58">
        <f t="shared" si="1522"/>
        <v>2.8893674292035922</v>
      </c>
      <c r="AO794" s="49">
        <f t="shared" si="1460"/>
        <v>2.8893674292035922</v>
      </c>
      <c r="AP794" s="143">
        <f t="shared" si="1461"/>
        <v>0.02</v>
      </c>
      <c r="AQ794" s="51">
        <f t="shared" si="1523"/>
        <v>1.7658044607709172E-2</v>
      </c>
      <c r="AR794" s="57">
        <f t="shared" si="1524"/>
        <v>902.04291008130758</v>
      </c>
      <c r="AS794" s="44">
        <f t="shared" si="1462"/>
        <v>5746.0501318701172</v>
      </c>
      <c r="AT794" s="44">
        <f t="shared" si="1463"/>
        <v>2298.4200527480471</v>
      </c>
      <c r="AU794" s="44">
        <f t="shared" si="1464"/>
        <v>1436.5125329675293</v>
      </c>
      <c r="AV794" s="47">
        <f t="shared" si="1465"/>
        <v>0.48687661290186768</v>
      </c>
      <c r="AW794" s="47">
        <f t="shared" si="1466"/>
        <v>1.4167352643646429</v>
      </c>
      <c r="AX794" s="86">
        <f t="shared" si="1467"/>
        <v>8.7477513709829804</v>
      </c>
      <c r="AY794" s="86">
        <f t="shared" si="1468"/>
        <v>0</v>
      </c>
      <c r="AZ794" s="10">
        <f t="shared" si="1525"/>
        <v>0</v>
      </c>
      <c r="BA794" s="44">
        <f t="shared" si="1469"/>
        <v>0</v>
      </c>
      <c r="BB794" s="9">
        <f t="shared" si="1470"/>
        <v>0</v>
      </c>
      <c r="BC794" s="45">
        <f t="shared" si="1559"/>
        <v>0</v>
      </c>
      <c r="BD794" s="9">
        <f t="shared" si="1471"/>
        <v>0</v>
      </c>
      <c r="BE794" s="45">
        <f t="shared" si="1555"/>
        <v>0</v>
      </c>
      <c r="BF794" s="9">
        <f t="shared" si="1472"/>
        <v>0</v>
      </c>
      <c r="BG794" s="45">
        <f t="shared" si="1556"/>
        <v>0</v>
      </c>
      <c r="BH794" s="58"/>
      <c r="BI794" s="58"/>
      <c r="BJ794" s="58">
        <f t="shared" si="1526"/>
        <v>0</v>
      </c>
      <c r="BK794" s="97"/>
      <c r="BL794" s="44"/>
      <c r="BM794" s="82">
        <f t="shared" si="1527"/>
        <v>78.900000000000006</v>
      </c>
      <c r="BN794" s="86">
        <f t="shared" si="1528"/>
        <v>78900</v>
      </c>
      <c r="BO794" s="86">
        <f t="shared" si="1529"/>
        <v>100</v>
      </c>
      <c r="BP794" s="84">
        <f t="shared" si="1473"/>
        <v>4</v>
      </c>
      <c r="BQ794" s="84">
        <f t="shared" si="1474"/>
        <v>4.13</v>
      </c>
      <c r="BR794" s="84">
        <f t="shared" si="1475"/>
        <v>0.02</v>
      </c>
      <c r="BS794" s="84">
        <f t="shared" si="1530"/>
        <v>3.1667943074937512E-2</v>
      </c>
      <c r="BT794" s="84">
        <f t="shared" si="1531"/>
        <v>1119.8397134324321</v>
      </c>
      <c r="BU794" s="84">
        <f t="shared" si="1532"/>
        <v>0</v>
      </c>
      <c r="BV794" s="83">
        <f t="shared" si="1533"/>
        <v>2317.7095811443833</v>
      </c>
      <c r="BW794" s="81">
        <f t="shared" si="1557"/>
        <v>2317.7095811443833</v>
      </c>
      <c r="BX794" s="83">
        <f t="shared" si="1476"/>
        <v>0</v>
      </c>
      <c r="BY794" s="141">
        <f t="shared" si="1477"/>
        <v>0</v>
      </c>
      <c r="BZ794" s="83">
        <f t="shared" si="1478"/>
        <v>4.13</v>
      </c>
      <c r="CA794" s="83">
        <f t="shared" si="1479"/>
        <v>0</v>
      </c>
      <c r="CB794" s="83">
        <f t="shared" si="1534"/>
        <v>3.0463865787546553</v>
      </c>
      <c r="CC794" s="83">
        <f t="shared" si="1480"/>
        <v>3.0463865787546553</v>
      </c>
      <c r="CD794" s="143">
        <f t="shared" si="1481"/>
        <v>0.02</v>
      </c>
      <c r="CE794" s="83">
        <f t="shared" si="1535"/>
        <v>1.7460523213570157E-2</v>
      </c>
      <c r="CF794" s="84">
        <f t="shared" si="1536"/>
        <v>1077.971113017227</v>
      </c>
      <c r="CG794" s="83">
        <f t="shared" si="1482"/>
        <v>0</v>
      </c>
      <c r="CH794" s="83">
        <f t="shared" si="1537"/>
        <v>2.9909372984983489</v>
      </c>
      <c r="CI794" s="83">
        <f t="shared" si="1483"/>
        <v>2.9909372984983489</v>
      </c>
      <c r="CJ794" s="143">
        <f t="shared" si="1484"/>
        <v>0.02</v>
      </c>
      <c r="CK794" s="83">
        <f t="shared" si="1538"/>
        <v>1.6652910799758884E-2</v>
      </c>
      <c r="CL794" s="84">
        <f t="shared" si="1539"/>
        <v>1013.3205134175053</v>
      </c>
      <c r="CM794" s="83">
        <f t="shared" si="1485"/>
        <v>0</v>
      </c>
      <c r="CN794" s="83">
        <f t="shared" si="1540"/>
        <v>2.9185231544168935</v>
      </c>
      <c r="CO794" s="83">
        <f t="shared" si="1486"/>
        <v>2.9185231544168935</v>
      </c>
      <c r="CP794" s="143">
        <f t="shared" si="1487"/>
        <v>0.02</v>
      </c>
      <c r="CQ794" s="83">
        <f t="shared" si="1541"/>
        <v>1.6812564504284182E-2</v>
      </c>
      <c r="CR794" s="84">
        <f t="shared" si="1542"/>
        <v>1004.1495333082494</v>
      </c>
      <c r="CS794" s="83">
        <f t="shared" si="1488"/>
        <v>0</v>
      </c>
      <c r="CT794" s="83">
        <f t="shared" si="1543"/>
        <v>2.9095424960676532</v>
      </c>
      <c r="CU794" s="83">
        <f t="shared" si="1489"/>
        <v>2.9095424960676532</v>
      </c>
      <c r="CV794" s="143">
        <f t="shared" si="1490"/>
        <v>0.02</v>
      </c>
      <c r="CW794" s="83">
        <f t="shared" si="1544"/>
        <v>1.6840526987184246E-2</v>
      </c>
      <c r="CX794" s="84">
        <f t="shared" si="1545"/>
        <v>1003.4242500660124</v>
      </c>
      <c r="CY794" s="83">
        <f t="shared" si="1491"/>
        <v>0</v>
      </c>
      <c r="CZ794" s="83">
        <f t="shared" si="1546"/>
        <v>2.9088459236928474</v>
      </c>
      <c r="DA794" s="83">
        <f t="shared" si="1492"/>
        <v>2.9088459236928474</v>
      </c>
      <c r="DB794" s="143">
        <f t="shared" si="1493"/>
        <v>0.02</v>
      </c>
      <c r="DC794" s="83">
        <f t="shared" si="1547"/>
        <v>1.6841446767326178E-2</v>
      </c>
      <c r="DD794" s="84">
        <f t="shared" si="1548"/>
        <v>1003.4034022001897</v>
      </c>
      <c r="DE794" s="86">
        <f t="shared" si="1494"/>
        <v>4171.8772460598902</v>
      </c>
      <c r="DF794" s="86">
        <f t="shared" si="1495"/>
        <v>1668.750898423956</v>
      </c>
      <c r="DG794" s="86">
        <f t="shared" si="1496"/>
        <v>1042.9693115149726</v>
      </c>
      <c r="DH794" s="86">
        <f t="shared" si="1497"/>
        <v>0.10913832643256767</v>
      </c>
      <c r="DI794" s="86">
        <f t="shared" si="1498"/>
        <v>0.12027925766536524</v>
      </c>
      <c r="DJ794" s="86">
        <f t="shared" si="1499"/>
        <v>2.1968125745507918</v>
      </c>
      <c r="DK794" s="86">
        <f t="shared" si="1500"/>
        <v>-896.59508100891526</v>
      </c>
      <c r="DL794" s="86">
        <f t="shared" si="1558"/>
        <v>-896.59508100891526</v>
      </c>
      <c r="DM794" s="86">
        <f t="shared" si="1501"/>
        <v>-896.59508100891526</v>
      </c>
      <c r="DN794" s="85">
        <f t="shared" si="1502"/>
        <v>0</v>
      </c>
      <c r="DO794" s="85">
        <f t="shared" si="1549"/>
        <v>0</v>
      </c>
      <c r="DP794" s="85">
        <f t="shared" si="1503"/>
        <v>0</v>
      </c>
      <c r="DQ794" s="85">
        <f t="shared" si="1550"/>
        <v>0</v>
      </c>
      <c r="DR794" s="85">
        <f t="shared" si="1504"/>
        <v>0</v>
      </c>
      <c r="DS794" s="85">
        <f t="shared" si="1551"/>
        <v>0</v>
      </c>
      <c r="DT794" s="81"/>
      <c r="DU794" s="81"/>
      <c r="DV794" s="81">
        <f t="shared" si="1552"/>
        <v>0</v>
      </c>
      <c r="DW794" s="100"/>
    </row>
    <row r="795" spans="1:127" x14ac:dyDescent="0.2">
      <c r="A795" s="59">
        <f t="shared" si="1505"/>
        <v>105.33333333333238</v>
      </c>
      <c r="B795" s="44">
        <f t="shared" si="1506"/>
        <v>105333.33333333237</v>
      </c>
      <c r="C795" s="52">
        <f t="shared" si="1440"/>
        <v>133.33333333333334</v>
      </c>
      <c r="D795" s="50">
        <f t="shared" si="1441"/>
        <v>4</v>
      </c>
      <c r="E795" s="44">
        <f t="shared" si="1442"/>
        <v>4.13</v>
      </c>
      <c r="F795" s="47">
        <f t="shared" si="1443"/>
        <v>0.02</v>
      </c>
      <c r="G795" s="52">
        <f t="shared" si="1507"/>
        <v>2.3742225095622019E-2</v>
      </c>
      <c r="H795" s="57">
        <f t="shared" si="1508"/>
        <v>894.34325843447482</v>
      </c>
      <c r="I795" s="52">
        <f t="shared" si="1509"/>
        <v>0</v>
      </c>
      <c r="J795" s="54">
        <f t="shared" si="1510"/>
        <v>3196.5664732611763</v>
      </c>
      <c r="K795" s="46">
        <f t="shared" si="1553"/>
        <v>3196.5664732611763</v>
      </c>
      <c r="L795" s="80">
        <f t="shared" si="1444"/>
        <v>0</v>
      </c>
      <c r="M795" s="142">
        <f t="shared" si="1445"/>
        <v>0</v>
      </c>
      <c r="N795" s="60">
        <f t="shared" si="1446"/>
        <v>4.13</v>
      </c>
      <c r="O795" s="53">
        <f t="shared" si="1447"/>
        <v>0</v>
      </c>
      <c r="P795" s="58">
        <f t="shared" si="1511"/>
        <v>2.8855305172200576</v>
      </c>
      <c r="Q795" s="49">
        <f t="shared" si="1448"/>
        <v>2.8855305172200576</v>
      </c>
      <c r="R795" s="143">
        <f t="shared" si="1449"/>
        <v>0.02</v>
      </c>
      <c r="S795" s="51">
        <f t="shared" si="1512"/>
        <v>1.8302035596553658E-2</v>
      </c>
      <c r="T795" s="57">
        <f t="shared" si="1513"/>
        <v>927.77949445478805</v>
      </c>
      <c r="U795" s="53">
        <f t="shared" si="1450"/>
        <v>0</v>
      </c>
      <c r="V795" s="58">
        <f t="shared" si="1514"/>
        <v>2.9050365405999261</v>
      </c>
      <c r="W795" s="49">
        <f t="shared" si="1451"/>
        <v>2.9050365405999261</v>
      </c>
      <c r="X795" s="143">
        <f t="shared" si="1452"/>
        <v>0.02</v>
      </c>
      <c r="Y795" s="51">
        <f t="shared" si="1515"/>
        <v>1.7707213815297905E-2</v>
      </c>
      <c r="Z795" s="57">
        <f t="shared" si="1516"/>
        <v>906.3042115273488</v>
      </c>
      <c r="AA795" s="53">
        <f t="shared" si="1453"/>
        <v>0</v>
      </c>
      <c r="AB795" s="58">
        <f t="shared" si="1517"/>
        <v>2.8920155086512458</v>
      </c>
      <c r="AC795" s="49">
        <f t="shared" si="1454"/>
        <v>2.8920155086512458</v>
      </c>
      <c r="AD795" s="143">
        <f t="shared" si="1455"/>
        <v>0.02</v>
      </c>
      <c r="AE795" s="49">
        <f t="shared" si="1554"/>
        <v>1.7654523966448905E-2</v>
      </c>
      <c r="AF795" s="57">
        <f t="shared" si="1518"/>
        <v>903.15987385322217</v>
      </c>
      <c r="AG795" s="53">
        <f t="shared" si="1456"/>
        <v>0</v>
      </c>
      <c r="AH795" s="58">
        <f t="shared" si="1519"/>
        <v>2.8902574815612772</v>
      </c>
      <c r="AI795" s="49">
        <f t="shared" si="1457"/>
        <v>2.8902574815612772</v>
      </c>
      <c r="AJ795" s="143">
        <f t="shared" si="1458"/>
        <v>0.02</v>
      </c>
      <c r="AK795" s="51">
        <f t="shared" si="1520"/>
        <v>1.7655082291310308E-2</v>
      </c>
      <c r="AL795" s="57">
        <f t="shared" si="1521"/>
        <v>902.88058523186749</v>
      </c>
      <c r="AM795" s="53">
        <f t="shared" si="1459"/>
        <v>0</v>
      </c>
      <c r="AN795" s="58">
        <f t="shared" si="1522"/>
        <v>2.8901031641639801</v>
      </c>
      <c r="AO795" s="49">
        <f t="shared" si="1460"/>
        <v>2.8901031641639801</v>
      </c>
      <c r="AP795" s="143">
        <f t="shared" si="1461"/>
        <v>0.02</v>
      </c>
      <c r="AQ795" s="51">
        <f t="shared" si="1523"/>
        <v>1.7655377941042504E-2</v>
      </c>
      <c r="AR795" s="57">
        <f t="shared" si="1524"/>
        <v>902.85770024822159</v>
      </c>
      <c r="AS795" s="44">
        <f t="shared" si="1462"/>
        <v>5753.819651870117</v>
      </c>
      <c r="AT795" s="44">
        <f t="shared" si="1463"/>
        <v>2301.5278607480468</v>
      </c>
      <c r="AU795" s="44">
        <f t="shared" si="1464"/>
        <v>1438.4549129675293</v>
      </c>
      <c r="AV795" s="47">
        <f t="shared" si="1465"/>
        <v>0.4849341476388041</v>
      </c>
      <c r="AW795" s="47">
        <f t="shared" si="1466"/>
        <v>1.4061287723520355</v>
      </c>
      <c r="AX795" s="86">
        <f t="shared" si="1467"/>
        <v>8.6429099523211441</v>
      </c>
      <c r="AY795" s="86">
        <f t="shared" si="1468"/>
        <v>0</v>
      </c>
      <c r="AZ795" s="10">
        <f t="shared" si="1525"/>
        <v>0</v>
      </c>
      <c r="BA795" s="44">
        <f t="shared" si="1469"/>
        <v>0</v>
      </c>
      <c r="BB795" s="9">
        <f t="shared" si="1470"/>
        <v>0</v>
      </c>
      <c r="BC795" s="45">
        <f t="shared" si="1559"/>
        <v>0</v>
      </c>
      <c r="BD795" s="9">
        <f t="shared" si="1471"/>
        <v>0</v>
      </c>
      <c r="BE795" s="45">
        <f t="shared" si="1555"/>
        <v>0</v>
      </c>
      <c r="BF795" s="9">
        <f t="shared" si="1472"/>
        <v>0</v>
      </c>
      <c r="BG795" s="45">
        <f t="shared" si="1556"/>
        <v>0</v>
      </c>
      <c r="BH795" s="58"/>
      <c r="BI795" s="58"/>
      <c r="BJ795" s="58">
        <f t="shared" si="1526"/>
        <v>0</v>
      </c>
      <c r="BK795" s="97"/>
      <c r="BL795" s="44"/>
      <c r="BM795" s="82">
        <f t="shared" si="1527"/>
        <v>79</v>
      </c>
      <c r="BN795" s="86">
        <f t="shared" si="1528"/>
        <v>79000</v>
      </c>
      <c r="BO795" s="86">
        <f t="shared" si="1529"/>
        <v>100</v>
      </c>
      <c r="BP795" s="84">
        <f t="shared" si="1473"/>
        <v>4</v>
      </c>
      <c r="BQ795" s="84">
        <f t="shared" si="1474"/>
        <v>4.13</v>
      </c>
      <c r="BR795" s="84">
        <f t="shared" si="1475"/>
        <v>0.02</v>
      </c>
      <c r="BS795" s="84">
        <f t="shared" si="1530"/>
        <v>3.166594307493751E-2</v>
      </c>
      <c r="BT795" s="84">
        <f t="shared" si="1531"/>
        <v>1120.6064675020432</v>
      </c>
      <c r="BU795" s="84">
        <f t="shared" si="1532"/>
        <v>0</v>
      </c>
      <c r="BV795" s="83">
        <f t="shared" si="1533"/>
        <v>2320.9468811443835</v>
      </c>
      <c r="BW795" s="81">
        <f t="shared" si="1557"/>
        <v>2320.9468811443835</v>
      </c>
      <c r="BX795" s="83">
        <f t="shared" si="1476"/>
        <v>0</v>
      </c>
      <c r="BY795" s="141">
        <f t="shared" si="1477"/>
        <v>0</v>
      </c>
      <c r="BZ795" s="83">
        <f t="shared" si="1478"/>
        <v>4.13</v>
      </c>
      <c r="CA795" s="83">
        <f t="shared" si="1479"/>
        <v>0</v>
      </c>
      <c r="CB795" s="83">
        <f t="shared" si="1534"/>
        <v>3.0476629520396852</v>
      </c>
      <c r="CC795" s="83">
        <f t="shared" si="1480"/>
        <v>3.0476629520396852</v>
      </c>
      <c r="CD795" s="143">
        <f t="shared" si="1481"/>
        <v>0.02</v>
      </c>
      <c r="CE795" s="83">
        <f t="shared" si="1535"/>
        <v>1.7458523213570158E-2</v>
      </c>
      <c r="CF795" s="84">
        <f t="shared" si="1536"/>
        <v>1078.5442353955664</v>
      </c>
      <c r="CG795" s="83">
        <f t="shared" si="1482"/>
        <v>0</v>
      </c>
      <c r="CH795" s="83">
        <f t="shared" si="1537"/>
        <v>2.9918516768697496</v>
      </c>
      <c r="CI795" s="83">
        <f t="shared" si="1483"/>
        <v>2.9918516768697496</v>
      </c>
      <c r="CJ795" s="143">
        <f t="shared" si="1484"/>
        <v>0.02</v>
      </c>
      <c r="CK795" s="83">
        <f t="shared" si="1538"/>
        <v>1.6650910799758886E-2</v>
      </c>
      <c r="CL795" s="84">
        <f t="shared" si="1539"/>
        <v>1013.8772589837904</v>
      </c>
      <c r="CM795" s="83">
        <f t="shared" si="1485"/>
        <v>0</v>
      </c>
      <c r="CN795" s="83">
        <f t="shared" si="1540"/>
        <v>2.919284539583948</v>
      </c>
      <c r="CO795" s="83">
        <f t="shared" si="1486"/>
        <v>2.919284539583948</v>
      </c>
      <c r="CP795" s="143">
        <f t="shared" si="1487"/>
        <v>0.02</v>
      </c>
      <c r="CQ795" s="83">
        <f t="shared" si="1541"/>
        <v>1.6810564504284184E-2</v>
      </c>
      <c r="CR795" s="84">
        <f t="shared" si="1542"/>
        <v>1004.7255631567309</v>
      </c>
      <c r="CS795" s="83">
        <f t="shared" si="1488"/>
        <v>0</v>
      </c>
      <c r="CT795" s="83">
        <f t="shared" si="1543"/>
        <v>2.9103037695419993</v>
      </c>
      <c r="CU795" s="83">
        <f t="shared" si="1489"/>
        <v>2.9103037695419993</v>
      </c>
      <c r="CV795" s="143">
        <f t="shared" si="1490"/>
        <v>0.02</v>
      </c>
      <c r="CW795" s="83">
        <f t="shared" si="1544"/>
        <v>1.6838526987184247E-2</v>
      </c>
      <c r="CX795" s="84">
        <f t="shared" si="1545"/>
        <v>1004.0030189621514</v>
      </c>
      <c r="CY795" s="83">
        <f t="shared" si="1491"/>
        <v>0</v>
      </c>
      <c r="CZ795" s="83">
        <f t="shared" si="1546"/>
        <v>2.9096082986890894</v>
      </c>
      <c r="DA795" s="83">
        <f t="shared" si="1492"/>
        <v>2.9096082986890894</v>
      </c>
      <c r="DB795" s="143">
        <f t="shared" si="1493"/>
        <v>0.02</v>
      </c>
      <c r="DC795" s="83">
        <f t="shared" si="1547"/>
        <v>1.6839446767326179E-2</v>
      </c>
      <c r="DD795" s="84">
        <f t="shared" si="1548"/>
        <v>1003.982341312439</v>
      </c>
      <c r="DE795" s="86">
        <f t="shared" si="1494"/>
        <v>4177.7043860598897</v>
      </c>
      <c r="DF795" s="86">
        <f t="shared" si="1495"/>
        <v>1671.081754423956</v>
      </c>
      <c r="DG795" s="86">
        <f t="shared" si="1496"/>
        <v>1044.4260965149724</v>
      </c>
      <c r="DH795" s="86">
        <f t="shared" si="1497"/>
        <v>0.10890887955472436</v>
      </c>
      <c r="DI795" s="86">
        <f t="shared" si="1498"/>
        <v>0.11981518423902639</v>
      </c>
      <c r="DJ795" s="86">
        <f t="shared" si="1499"/>
        <v>2.1809164308942823</v>
      </c>
      <c r="DK795" s="86">
        <f t="shared" si="1500"/>
        <v>-898.7258492606968</v>
      </c>
      <c r="DL795" s="86">
        <f t="shared" si="1558"/>
        <v>-898.7258492606968</v>
      </c>
      <c r="DM795" s="86">
        <f t="shared" si="1501"/>
        <v>-898.7258492606968</v>
      </c>
      <c r="DN795" s="85">
        <f t="shared" si="1502"/>
        <v>0</v>
      </c>
      <c r="DO795" s="85">
        <f t="shared" si="1549"/>
        <v>0</v>
      </c>
      <c r="DP795" s="85">
        <f t="shared" si="1503"/>
        <v>0</v>
      </c>
      <c r="DQ795" s="85">
        <f t="shared" si="1550"/>
        <v>0</v>
      </c>
      <c r="DR795" s="85">
        <f t="shared" si="1504"/>
        <v>0</v>
      </c>
      <c r="DS795" s="85">
        <f t="shared" si="1551"/>
        <v>0</v>
      </c>
      <c r="DT795" s="81"/>
      <c r="DU795" s="81"/>
      <c r="DV795" s="81">
        <f t="shared" si="1552"/>
        <v>0</v>
      </c>
      <c r="DW795" s="100"/>
    </row>
    <row r="796" spans="1:127" x14ac:dyDescent="0.2">
      <c r="A796" s="59">
        <f t="shared" si="1505"/>
        <v>105.4666666666657</v>
      </c>
      <c r="B796" s="44">
        <f t="shared" si="1506"/>
        <v>105466.6666666657</v>
      </c>
      <c r="C796" s="52">
        <f t="shared" si="1440"/>
        <v>133.33333333333334</v>
      </c>
      <c r="D796" s="50">
        <f t="shared" si="1441"/>
        <v>4</v>
      </c>
      <c r="E796" s="44">
        <f t="shared" si="1442"/>
        <v>4.13</v>
      </c>
      <c r="F796" s="47">
        <f t="shared" si="1443"/>
        <v>0.02</v>
      </c>
      <c r="G796" s="52">
        <f t="shared" si="1507"/>
        <v>2.3739558428955351E-2</v>
      </c>
      <c r="H796" s="57">
        <f t="shared" si="1508"/>
        <v>895.10971176013391</v>
      </c>
      <c r="I796" s="52">
        <f t="shared" si="1509"/>
        <v>0</v>
      </c>
      <c r="J796" s="54">
        <f t="shared" si="1510"/>
        <v>3200.882873261176</v>
      </c>
      <c r="K796" s="46">
        <f t="shared" si="1553"/>
        <v>3200.882873261176</v>
      </c>
      <c r="L796" s="80">
        <f t="shared" si="1444"/>
        <v>0</v>
      </c>
      <c r="M796" s="142">
        <f t="shared" si="1445"/>
        <v>0</v>
      </c>
      <c r="N796" s="60">
        <f t="shared" si="1446"/>
        <v>4.13</v>
      </c>
      <c r="O796" s="53">
        <f t="shared" si="1447"/>
        <v>0</v>
      </c>
      <c r="P796" s="58">
        <f t="shared" si="1511"/>
        <v>2.8862177229017716</v>
      </c>
      <c r="Q796" s="49">
        <f t="shared" si="1448"/>
        <v>2.8862177229017716</v>
      </c>
      <c r="R796" s="143">
        <f t="shared" si="1449"/>
        <v>0.02</v>
      </c>
      <c r="S796" s="51">
        <f t="shared" si="1512"/>
        <v>1.829936892988699E-2</v>
      </c>
      <c r="T796" s="57">
        <f t="shared" si="1513"/>
        <v>928.62512530864115</v>
      </c>
      <c r="U796" s="53">
        <f t="shared" si="1450"/>
        <v>0</v>
      </c>
      <c r="V796" s="58">
        <f t="shared" si="1514"/>
        <v>2.9058695260293916</v>
      </c>
      <c r="W796" s="49">
        <f t="shared" si="1451"/>
        <v>2.9058695260293916</v>
      </c>
      <c r="X796" s="143">
        <f t="shared" si="1452"/>
        <v>0.02</v>
      </c>
      <c r="Y796" s="51">
        <f t="shared" si="1515"/>
        <v>1.7704547148631237E-2</v>
      </c>
      <c r="Z796" s="57">
        <f t="shared" si="1516"/>
        <v>907.11686363387764</v>
      </c>
      <c r="AA796" s="53">
        <f t="shared" si="1453"/>
        <v>0</v>
      </c>
      <c r="AB796" s="58">
        <f t="shared" si="1517"/>
        <v>2.8927627011831154</v>
      </c>
      <c r="AC796" s="49">
        <f t="shared" si="1454"/>
        <v>2.8927627011831154</v>
      </c>
      <c r="AD796" s="143">
        <f t="shared" si="1455"/>
        <v>0.02</v>
      </c>
      <c r="AE796" s="49">
        <f t="shared" si="1554"/>
        <v>1.7651857299782237E-2</v>
      </c>
      <c r="AF796" s="57">
        <f t="shared" si="1518"/>
        <v>903.97375564052277</v>
      </c>
      <c r="AG796" s="53">
        <f t="shared" si="1456"/>
        <v>0</v>
      </c>
      <c r="AH796" s="58">
        <f t="shared" si="1519"/>
        <v>2.890995932234028</v>
      </c>
      <c r="AI796" s="49">
        <f t="shared" si="1457"/>
        <v>2.890995932234028</v>
      </c>
      <c r="AJ796" s="143">
        <f t="shared" si="1458"/>
        <v>0.02</v>
      </c>
      <c r="AK796" s="51">
        <f t="shared" si="1520"/>
        <v>1.765241562464364E-2</v>
      </c>
      <c r="AL796" s="57">
        <f t="shared" si="1521"/>
        <v>903.69498782728101</v>
      </c>
      <c r="AM796" s="53">
        <f t="shared" si="1459"/>
        <v>0</v>
      </c>
      <c r="AN796" s="58">
        <f t="shared" si="1522"/>
        <v>2.890841065267383</v>
      </c>
      <c r="AO796" s="49">
        <f t="shared" si="1460"/>
        <v>2.890841065267383</v>
      </c>
      <c r="AP796" s="143">
        <f t="shared" si="1461"/>
        <v>0.02</v>
      </c>
      <c r="AQ796" s="51">
        <f t="shared" si="1523"/>
        <v>1.7652711274375836E-2</v>
      </c>
      <c r="AR796" s="57">
        <f t="shared" si="1524"/>
        <v>903.67215996839639</v>
      </c>
      <c r="AS796" s="44">
        <f t="shared" si="1462"/>
        <v>5761.5891718701168</v>
      </c>
      <c r="AT796" s="44">
        <f t="shared" si="1463"/>
        <v>2304.6356687480466</v>
      </c>
      <c r="AU796" s="44">
        <f t="shared" si="1464"/>
        <v>1440.3972929675292</v>
      </c>
      <c r="AV796" s="47">
        <f t="shared" si="1465"/>
        <v>0.48300288763411331</v>
      </c>
      <c r="AW796" s="47">
        <f t="shared" si="1466"/>
        <v>1.3956204555711611</v>
      </c>
      <c r="AX796" s="86">
        <f t="shared" si="1467"/>
        <v>8.5395093181762665</v>
      </c>
      <c r="AY796" s="86">
        <f t="shared" si="1468"/>
        <v>0</v>
      </c>
      <c r="AZ796" s="10">
        <f t="shared" si="1525"/>
        <v>0</v>
      </c>
      <c r="BA796" s="44">
        <f t="shared" si="1469"/>
        <v>0</v>
      </c>
      <c r="BB796" s="9">
        <f t="shared" si="1470"/>
        <v>0</v>
      </c>
      <c r="BC796" s="45">
        <f t="shared" si="1559"/>
        <v>0</v>
      </c>
      <c r="BD796" s="9">
        <f t="shared" si="1471"/>
        <v>0</v>
      </c>
      <c r="BE796" s="45">
        <f t="shared" si="1555"/>
        <v>0</v>
      </c>
      <c r="BF796" s="9">
        <f t="shared" si="1472"/>
        <v>0</v>
      </c>
      <c r="BG796" s="45">
        <f t="shared" si="1556"/>
        <v>0</v>
      </c>
      <c r="BH796" s="58"/>
      <c r="BI796" s="58"/>
      <c r="BJ796" s="58">
        <f t="shared" si="1526"/>
        <v>0</v>
      </c>
      <c r="BK796" s="97"/>
      <c r="BL796" s="44"/>
      <c r="BM796" s="82">
        <f t="shared" si="1527"/>
        <v>79.100000000000009</v>
      </c>
      <c r="BN796" s="86">
        <f t="shared" si="1528"/>
        <v>79100</v>
      </c>
      <c r="BO796" s="86">
        <f t="shared" si="1529"/>
        <v>100</v>
      </c>
      <c r="BP796" s="84">
        <f t="shared" si="1473"/>
        <v>4</v>
      </c>
      <c r="BQ796" s="84">
        <f t="shared" si="1474"/>
        <v>4.13</v>
      </c>
      <c r="BR796" s="84">
        <f t="shared" si="1475"/>
        <v>0.02</v>
      </c>
      <c r="BS796" s="84">
        <f t="shared" si="1530"/>
        <v>3.1663943074937508E-2</v>
      </c>
      <c r="BT796" s="84">
        <f t="shared" si="1531"/>
        <v>1121.3731731455043</v>
      </c>
      <c r="BU796" s="84">
        <f t="shared" si="1532"/>
        <v>0</v>
      </c>
      <c r="BV796" s="83">
        <f t="shared" si="1533"/>
        <v>2324.1841811443833</v>
      </c>
      <c r="BW796" s="81">
        <f t="shared" si="1557"/>
        <v>2324.1841811443833</v>
      </c>
      <c r="BX796" s="83">
        <f t="shared" si="1476"/>
        <v>0</v>
      </c>
      <c r="BY796" s="141">
        <f t="shared" si="1477"/>
        <v>0</v>
      </c>
      <c r="BZ796" s="83">
        <f t="shared" si="1478"/>
        <v>4.13</v>
      </c>
      <c r="CA796" s="83">
        <f t="shared" si="1479"/>
        <v>0</v>
      </c>
      <c r="CB796" s="83">
        <f t="shared" si="1534"/>
        <v>3.0489414229953722</v>
      </c>
      <c r="CC796" s="83">
        <f t="shared" si="1480"/>
        <v>3.0489414229953722</v>
      </c>
      <c r="CD796" s="143">
        <f t="shared" si="1481"/>
        <v>0.02</v>
      </c>
      <c r="CE796" s="83">
        <f t="shared" si="1535"/>
        <v>1.745652321357016E-2</v>
      </c>
      <c r="CF796" s="84">
        <f t="shared" si="1536"/>
        <v>1079.1170521239349</v>
      </c>
      <c r="CG796" s="83">
        <f t="shared" si="1482"/>
        <v>0</v>
      </c>
      <c r="CH796" s="83">
        <f t="shared" si="1537"/>
        <v>2.9927668497693141</v>
      </c>
      <c r="CI796" s="83">
        <f t="shared" si="1483"/>
        <v>2.9927668497693141</v>
      </c>
      <c r="CJ796" s="143">
        <f t="shared" si="1484"/>
        <v>0.02</v>
      </c>
      <c r="CK796" s="83">
        <f t="shared" si="1538"/>
        <v>1.6648910799758887E-2</v>
      </c>
      <c r="CL796" s="84">
        <f t="shared" si="1539"/>
        <v>1014.4337675476501</v>
      </c>
      <c r="CM796" s="83">
        <f t="shared" si="1485"/>
        <v>0</v>
      </c>
      <c r="CN796" s="83">
        <f t="shared" si="1540"/>
        <v>2.9200467789461704</v>
      </c>
      <c r="CO796" s="83">
        <f t="shared" si="1486"/>
        <v>2.9200467789461704</v>
      </c>
      <c r="CP796" s="143">
        <f t="shared" si="1487"/>
        <v>0.02</v>
      </c>
      <c r="CQ796" s="83">
        <f t="shared" si="1541"/>
        <v>1.6808564504284185E-2</v>
      </c>
      <c r="CR796" s="84">
        <f t="shared" si="1542"/>
        <v>1005.3013742596348</v>
      </c>
      <c r="CS796" s="83">
        <f t="shared" si="1488"/>
        <v>0</v>
      </c>
      <c r="CT796" s="83">
        <f t="shared" si="1543"/>
        <v>2.9110660012743779</v>
      </c>
      <c r="CU796" s="83">
        <f t="shared" si="1489"/>
        <v>2.9110660012743779</v>
      </c>
      <c r="CV796" s="143">
        <f t="shared" si="1490"/>
        <v>0.02</v>
      </c>
      <c r="CW796" s="83">
        <f t="shared" si="1544"/>
        <v>1.6836526987184249E-2</v>
      </c>
      <c r="CX796" s="84">
        <f t="shared" si="1545"/>
        <v>1004.5815677433267</v>
      </c>
      <c r="CY796" s="83">
        <f t="shared" si="1491"/>
        <v>0</v>
      </c>
      <c r="CZ796" s="83">
        <f t="shared" si="1546"/>
        <v>2.9103716426704316</v>
      </c>
      <c r="DA796" s="83">
        <f t="shared" si="1492"/>
        <v>2.9103716426704316</v>
      </c>
      <c r="DB796" s="143">
        <f t="shared" si="1493"/>
        <v>0.02</v>
      </c>
      <c r="DC796" s="83">
        <f t="shared" si="1547"/>
        <v>1.6837446767326181E-2</v>
      </c>
      <c r="DD796" s="84">
        <f t="shared" si="1548"/>
        <v>1004.5610599934006</v>
      </c>
      <c r="DE796" s="86">
        <f t="shared" si="1494"/>
        <v>4183.53152605989</v>
      </c>
      <c r="DF796" s="86">
        <f t="shared" si="1495"/>
        <v>1673.4126104239558</v>
      </c>
      <c r="DG796" s="86">
        <f t="shared" si="1496"/>
        <v>1045.8828815149725</v>
      </c>
      <c r="DH796" s="86">
        <f t="shared" si="1497"/>
        <v>0.10868020931964302</v>
      </c>
      <c r="DI796" s="86">
        <f t="shared" si="1498"/>
        <v>0.11935349495072238</v>
      </c>
      <c r="DJ796" s="86">
        <f t="shared" si="1499"/>
        <v>2.1651555414818149</v>
      </c>
      <c r="DK796" s="86">
        <f t="shared" si="1500"/>
        <v>-900.85532354424095</v>
      </c>
      <c r="DL796" s="86">
        <f t="shared" si="1558"/>
        <v>-900.85532354424095</v>
      </c>
      <c r="DM796" s="86">
        <f t="shared" si="1501"/>
        <v>-900.85532354424095</v>
      </c>
      <c r="DN796" s="85">
        <f t="shared" si="1502"/>
        <v>0</v>
      </c>
      <c r="DO796" s="85">
        <f t="shared" si="1549"/>
        <v>0</v>
      </c>
      <c r="DP796" s="85">
        <f t="shared" si="1503"/>
        <v>0</v>
      </c>
      <c r="DQ796" s="85">
        <f t="shared" si="1550"/>
        <v>0</v>
      </c>
      <c r="DR796" s="85">
        <f t="shared" si="1504"/>
        <v>0</v>
      </c>
      <c r="DS796" s="85">
        <f t="shared" si="1551"/>
        <v>0</v>
      </c>
      <c r="DT796" s="81"/>
      <c r="DU796" s="81"/>
      <c r="DV796" s="81">
        <f t="shared" si="1552"/>
        <v>0</v>
      </c>
      <c r="DW796" s="100"/>
    </row>
    <row r="797" spans="1:127" x14ac:dyDescent="0.2">
      <c r="A797" s="59">
        <f t="shared" si="1505"/>
        <v>105.59999999999903</v>
      </c>
      <c r="B797" s="44">
        <f t="shared" si="1506"/>
        <v>105599.99999999903</v>
      </c>
      <c r="C797" s="52">
        <f t="shared" si="1440"/>
        <v>133.33333333333334</v>
      </c>
      <c r="D797" s="50">
        <f t="shared" si="1441"/>
        <v>4</v>
      </c>
      <c r="E797" s="44">
        <f t="shared" si="1442"/>
        <v>4.13</v>
      </c>
      <c r="F797" s="47">
        <f t="shared" si="1443"/>
        <v>0.02</v>
      </c>
      <c r="G797" s="52">
        <f t="shared" si="1507"/>
        <v>2.3736891762288683E-2</v>
      </c>
      <c r="H797" s="57">
        <f t="shared" si="1508"/>
        <v>895.87607899485943</v>
      </c>
      <c r="I797" s="52">
        <f t="shared" si="1509"/>
        <v>0</v>
      </c>
      <c r="J797" s="54">
        <f t="shared" si="1510"/>
        <v>3205.1992732611761</v>
      </c>
      <c r="K797" s="46">
        <f t="shared" si="1553"/>
        <v>3205.1992732611761</v>
      </c>
      <c r="L797" s="80">
        <f t="shared" si="1444"/>
        <v>0</v>
      </c>
      <c r="M797" s="142">
        <f t="shared" si="1445"/>
        <v>0</v>
      </c>
      <c r="N797" s="60">
        <f t="shared" si="1446"/>
        <v>4.13</v>
      </c>
      <c r="O797" s="53">
        <f t="shared" si="1447"/>
        <v>0</v>
      </c>
      <c r="P797" s="58">
        <f t="shared" si="1511"/>
        <v>2.8869069520487023</v>
      </c>
      <c r="Q797" s="49">
        <f t="shared" si="1448"/>
        <v>2.8869069520487023</v>
      </c>
      <c r="R797" s="143">
        <f t="shared" si="1449"/>
        <v>0.02</v>
      </c>
      <c r="S797" s="51">
        <f t="shared" si="1512"/>
        <v>1.8296702263220322E-2</v>
      </c>
      <c r="T797" s="57">
        <f t="shared" si="1513"/>
        <v>929.47043162776652</v>
      </c>
      <c r="U797" s="53">
        <f t="shared" si="1450"/>
        <v>0</v>
      </c>
      <c r="V797" s="58">
        <f t="shared" si="1514"/>
        <v>2.9067048388420398</v>
      </c>
      <c r="W797" s="49">
        <f t="shared" si="1451"/>
        <v>2.9067048388420398</v>
      </c>
      <c r="X797" s="143">
        <f t="shared" si="1452"/>
        <v>0.02</v>
      </c>
      <c r="Y797" s="51">
        <f t="shared" si="1515"/>
        <v>1.7701880481964569E-2</v>
      </c>
      <c r="Z797" s="57">
        <f t="shared" si="1516"/>
        <v>907.9291604309509</v>
      </c>
      <c r="AA797" s="53">
        <f t="shared" si="1453"/>
        <v>0</v>
      </c>
      <c r="AB797" s="58">
        <f t="shared" si="1517"/>
        <v>2.8935120279008806</v>
      </c>
      <c r="AC797" s="49">
        <f t="shared" si="1454"/>
        <v>2.8935120279008806</v>
      </c>
      <c r="AD797" s="143">
        <f t="shared" si="1455"/>
        <v>0.02</v>
      </c>
      <c r="AE797" s="49">
        <f t="shared" si="1554"/>
        <v>1.7649190633115569E-2</v>
      </c>
      <c r="AF797" s="57">
        <f t="shared" si="1518"/>
        <v>904.78730429232326</v>
      </c>
      <c r="AG797" s="53">
        <f t="shared" si="1456"/>
        <v>0</v>
      </c>
      <c r="AH797" s="58">
        <f t="shared" si="1519"/>
        <v>2.8917365412222229</v>
      </c>
      <c r="AI797" s="49">
        <f t="shared" si="1457"/>
        <v>2.8917365412222229</v>
      </c>
      <c r="AJ797" s="143">
        <f t="shared" si="1458"/>
        <v>0.02</v>
      </c>
      <c r="AK797" s="51">
        <f t="shared" si="1520"/>
        <v>1.7649748957976972E-2</v>
      </c>
      <c r="AL797" s="57">
        <f t="shared" si="1521"/>
        <v>904.50905941160966</v>
      </c>
      <c r="AM797" s="53">
        <f t="shared" si="1459"/>
        <v>0</v>
      </c>
      <c r="AN797" s="58">
        <f t="shared" si="1522"/>
        <v>2.8915811293646905</v>
      </c>
      <c r="AO797" s="49">
        <f t="shared" si="1460"/>
        <v>2.8915811293646905</v>
      </c>
      <c r="AP797" s="143">
        <f t="shared" si="1461"/>
        <v>0.02</v>
      </c>
      <c r="AQ797" s="51">
        <f t="shared" si="1523"/>
        <v>1.7650044607709168E-2</v>
      </c>
      <c r="AR797" s="57">
        <f t="shared" si="1524"/>
        <v>904.4862887999958</v>
      </c>
      <c r="AS797" s="44">
        <f t="shared" si="1462"/>
        <v>5769.3586918701167</v>
      </c>
      <c r="AT797" s="44">
        <f t="shared" si="1463"/>
        <v>2307.7434767480468</v>
      </c>
      <c r="AU797" s="44">
        <f t="shared" si="1464"/>
        <v>1442.3396729675292</v>
      </c>
      <c r="AV797" s="47">
        <f t="shared" si="1465"/>
        <v>0.48108275296517428</v>
      </c>
      <c r="AW797" s="47">
        <f t="shared" si="1466"/>
        <v>1.3852092569675063</v>
      </c>
      <c r="AX797" s="86">
        <f t="shared" si="1467"/>
        <v>8.4375273874627279</v>
      </c>
      <c r="AY797" s="86">
        <f t="shared" si="1468"/>
        <v>0</v>
      </c>
      <c r="AZ797" s="10">
        <f t="shared" si="1525"/>
        <v>0</v>
      </c>
      <c r="BA797" s="44">
        <f t="shared" si="1469"/>
        <v>0</v>
      </c>
      <c r="BB797" s="9">
        <f t="shared" si="1470"/>
        <v>0</v>
      </c>
      <c r="BC797" s="45">
        <f t="shared" si="1559"/>
        <v>0</v>
      </c>
      <c r="BD797" s="9">
        <f t="shared" si="1471"/>
        <v>0</v>
      </c>
      <c r="BE797" s="45">
        <f t="shared" si="1555"/>
        <v>0</v>
      </c>
      <c r="BF797" s="9">
        <f t="shared" si="1472"/>
        <v>0</v>
      </c>
      <c r="BG797" s="45">
        <f t="shared" si="1556"/>
        <v>0</v>
      </c>
      <c r="BH797" s="58"/>
      <c r="BI797" s="58"/>
      <c r="BJ797" s="58">
        <f t="shared" si="1526"/>
        <v>0</v>
      </c>
      <c r="BK797" s="97"/>
      <c r="BL797" s="44"/>
      <c r="BM797" s="82">
        <f t="shared" si="1527"/>
        <v>79.2</v>
      </c>
      <c r="BN797" s="86">
        <f t="shared" si="1528"/>
        <v>79200</v>
      </c>
      <c r="BO797" s="86">
        <f t="shared" si="1529"/>
        <v>100</v>
      </c>
      <c r="BP797" s="84">
        <f t="shared" si="1473"/>
        <v>4</v>
      </c>
      <c r="BQ797" s="84">
        <f t="shared" si="1474"/>
        <v>4.13</v>
      </c>
      <c r="BR797" s="84">
        <f t="shared" si="1475"/>
        <v>0.02</v>
      </c>
      <c r="BS797" s="84">
        <f t="shared" si="1530"/>
        <v>3.1661943074937506E-2</v>
      </c>
      <c r="BT797" s="84">
        <f t="shared" si="1531"/>
        <v>1122.1398303628152</v>
      </c>
      <c r="BU797" s="84">
        <f t="shared" si="1532"/>
        <v>0</v>
      </c>
      <c r="BV797" s="83">
        <f t="shared" si="1533"/>
        <v>2327.4214811443835</v>
      </c>
      <c r="BW797" s="81">
        <f t="shared" si="1557"/>
        <v>2327.4214811443835</v>
      </c>
      <c r="BX797" s="83">
        <f t="shared" si="1476"/>
        <v>0</v>
      </c>
      <c r="BY797" s="141">
        <f t="shared" si="1477"/>
        <v>0</v>
      </c>
      <c r="BZ797" s="83">
        <f t="shared" si="1478"/>
        <v>4.13</v>
      </c>
      <c r="CA797" s="83">
        <f t="shared" si="1479"/>
        <v>0</v>
      </c>
      <c r="CB797" s="83">
        <f t="shared" si="1534"/>
        <v>3.0502219916907913</v>
      </c>
      <c r="CC797" s="83">
        <f t="shared" si="1480"/>
        <v>3.0502219916907913</v>
      </c>
      <c r="CD797" s="143">
        <f t="shared" si="1481"/>
        <v>0.02</v>
      </c>
      <c r="CE797" s="83">
        <f t="shared" si="1535"/>
        <v>1.7454523213570161E-2</v>
      </c>
      <c r="CF797" s="84">
        <f t="shared" si="1536"/>
        <v>1079.6895630643523</v>
      </c>
      <c r="CG797" s="83">
        <f t="shared" si="1482"/>
        <v>0</v>
      </c>
      <c r="CH797" s="83">
        <f t="shared" si="1537"/>
        <v>2.9936828152748083</v>
      </c>
      <c r="CI797" s="83">
        <f t="shared" si="1483"/>
        <v>2.9936828152748083</v>
      </c>
      <c r="CJ797" s="143">
        <f t="shared" si="1484"/>
        <v>0.02</v>
      </c>
      <c r="CK797" s="83">
        <f t="shared" si="1538"/>
        <v>1.6646910799758888E-2</v>
      </c>
      <c r="CL797" s="84">
        <f t="shared" si="1539"/>
        <v>1014.990039106226</v>
      </c>
      <c r="CM797" s="83">
        <f t="shared" si="1485"/>
        <v>0</v>
      </c>
      <c r="CN797" s="83">
        <f t="shared" si="1540"/>
        <v>2.9208098711942223</v>
      </c>
      <c r="CO797" s="83">
        <f t="shared" si="1486"/>
        <v>2.9208098711942223</v>
      </c>
      <c r="CP797" s="143">
        <f t="shared" si="1487"/>
        <v>0.02</v>
      </c>
      <c r="CQ797" s="83">
        <f t="shared" si="1541"/>
        <v>1.6806564504284187E-2</v>
      </c>
      <c r="CR797" s="84">
        <f t="shared" si="1542"/>
        <v>1005.8769665626578</v>
      </c>
      <c r="CS797" s="83">
        <f t="shared" si="1488"/>
        <v>0</v>
      </c>
      <c r="CT797" s="83">
        <f t="shared" si="1543"/>
        <v>2.9118291899756992</v>
      </c>
      <c r="CU797" s="83">
        <f t="shared" si="1489"/>
        <v>2.9118291899756992</v>
      </c>
      <c r="CV797" s="143">
        <f t="shared" si="1490"/>
        <v>0.02</v>
      </c>
      <c r="CW797" s="83">
        <f t="shared" si="1544"/>
        <v>1.683452698718425E-2</v>
      </c>
      <c r="CX797" s="84">
        <f t="shared" si="1545"/>
        <v>1005.1598963342901</v>
      </c>
      <c r="CY797" s="83">
        <f t="shared" si="1491"/>
        <v>0</v>
      </c>
      <c r="CZ797" s="83">
        <f t="shared" si="1546"/>
        <v>2.9111359543133575</v>
      </c>
      <c r="DA797" s="83">
        <f t="shared" si="1492"/>
        <v>2.9111359543133575</v>
      </c>
      <c r="DB797" s="143">
        <f t="shared" si="1493"/>
        <v>0.02</v>
      </c>
      <c r="DC797" s="83">
        <f t="shared" si="1547"/>
        <v>1.6835446767326182E-2</v>
      </c>
      <c r="DD797" s="84">
        <f t="shared" si="1548"/>
        <v>1005.1395581659528</v>
      </c>
      <c r="DE797" s="86">
        <f t="shared" si="1494"/>
        <v>4189.3586660598903</v>
      </c>
      <c r="DF797" s="86">
        <f t="shared" si="1495"/>
        <v>1675.7434664239561</v>
      </c>
      <c r="DG797" s="86">
        <f t="shared" si="1496"/>
        <v>1047.3396665149726</v>
      </c>
      <c r="DH797" s="86">
        <f t="shared" si="1497"/>
        <v>0.10845231237315844</v>
      </c>
      <c r="DI797" s="86">
        <f t="shared" si="1498"/>
        <v>0.11889417505033058</v>
      </c>
      <c r="DJ797" s="86">
        <f t="shared" si="1499"/>
        <v>2.1495286021396534</v>
      </c>
      <c r="DK797" s="86">
        <f t="shared" si="1500"/>
        <v>-902.98350445498716</v>
      </c>
      <c r="DL797" s="86">
        <f t="shared" si="1558"/>
        <v>-902.98350445498716</v>
      </c>
      <c r="DM797" s="86">
        <f t="shared" si="1501"/>
        <v>-902.98350445498716</v>
      </c>
      <c r="DN797" s="85">
        <f t="shared" si="1502"/>
        <v>0</v>
      </c>
      <c r="DO797" s="85">
        <f t="shared" si="1549"/>
        <v>0</v>
      </c>
      <c r="DP797" s="85">
        <f t="shared" si="1503"/>
        <v>0</v>
      </c>
      <c r="DQ797" s="85">
        <f t="shared" si="1550"/>
        <v>0</v>
      </c>
      <c r="DR797" s="85">
        <f t="shared" si="1504"/>
        <v>0</v>
      </c>
      <c r="DS797" s="85">
        <f t="shared" si="1551"/>
        <v>0</v>
      </c>
      <c r="DT797" s="81"/>
      <c r="DU797" s="81"/>
      <c r="DV797" s="81">
        <f t="shared" si="1552"/>
        <v>0</v>
      </c>
      <c r="DW797" s="100"/>
    </row>
    <row r="798" spans="1:127" x14ac:dyDescent="0.2">
      <c r="A798" s="59">
        <f t="shared" si="1505"/>
        <v>105.73333333333235</v>
      </c>
      <c r="B798" s="44">
        <f t="shared" si="1506"/>
        <v>105733.33333333235</v>
      </c>
      <c r="C798" s="52">
        <f t="shared" si="1440"/>
        <v>133.33333333333334</v>
      </c>
      <c r="D798" s="50">
        <f t="shared" si="1441"/>
        <v>4</v>
      </c>
      <c r="E798" s="44">
        <f t="shared" si="1442"/>
        <v>4.13</v>
      </c>
      <c r="F798" s="47">
        <f t="shared" si="1443"/>
        <v>0.02</v>
      </c>
      <c r="G798" s="52">
        <f t="shared" si="1507"/>
        <v>2.3734225095622015E-2</v>
      </c>
      <c r="H798" s="57">
        <f t="shared" si="1508"/>
        <v>896.64236013865138</v>
      </c>
      <c r="I798" s="52">
        <f t="shared" si="1509"/>
        <v>0</v>
      </c>
      <c r="J798" s="54">
        <f t="shared" si="1510"/>
        <v>3209.5156732611758</v>
      </c>
      <c r="K798" s="46">
        <f t="shared" si="1553"/>
        <v>3209.5156732611758</v>
      </c>
      <c r="L798" s="80">
        <f t="shared" si="1444"/>
        <v>0</v>
      </c>
      <c r="M798" s="142">
        <f t="shared" si="1445"/>
        <v>0</v>
      </c>
      <c r="N798" s="60">
        <f t="shared" si="1446"/>
        <v>4.13</v>
      </c>
      <c r="O798" s="53">
        <f t="shared" si="1447"/>
        <v>0</v>
      </c>
      <c r="P798" s="58">
        <f t="shared" si="1511"/>
        <v>2.8875982039883112</v>
      </c>
      <c r="Q798" s="49">
        <f t="shared" si="1448"/>
        <v>2.8875982039883112</v>
      </c>
      <c r="R798" s="143">
        <f t="shared" si="1449"/>
        <v>0.02</v>
      </c>
      <c r="S798" s="51">
        <f t="shared" si="1512"/>
        <v>1.8294035596553654E-2</v>
      </c>
      <c r="T798" s="57">
        <f t="shared" si="1513"/>
        <v>930.31541297441299</v>
      </c>
      <c r="U798" s="53">
        <f t="shared" si="1450"/>
        <v>0</v>
      </c>
      <c r="V798" s="58">
        <f t="shared" si="1514"/>
        <v>2.9075424758839721</v>
      </c>
      <c r="W798" s="49">
        <f t="shared" si="1451"/>
        <v>2.9075424758839721</v>
      </c>
      <c r="X798" s="143">
        <f t="shared" si="1452"/>
        <v>0.02</v>
      </c>
      <c r="Y798" s="51">
        <f t="shared" si="1515"/>
        <v>1.76992138152979E-2</v>
      </c>
      <c r="Z798" s="57">
        <f t="shared" si="1516"/>
        <v>908.74110147209592</v>
      </c>
      <c r="AA798" s="53">
        <f t="shared" si="1453"/>
        <v>0</v>
      </c>
      <c r="AB798" s="58">
        <f t="shared" si="1517"/>
        <v>2.8942634854460398</v>
      </c>
      <c r="AC798" s="49">
        <f t="shared" si="1454"/>
        <v>2.8942634854460398</v>
      </c>
      <c r="AD798" s="143">
        <f t="shared" si="1455"/>
        <v>0.02</v>
      </c>
      <c r="AE798" s="49">
        <f t="shared" si="1554"/>
        <v>1.7646523966448901E-2</v>
      </c>
      <c r="AF798" s="57">
        <f t="shared" si="1518"/>
        <v>905.60051938086667</v>
      </c>
      <c r="AG798" s="53">
        <f t="shared" si="1456"/>
        <v>0</v>
      </c>
      <c r="AH798" s="58">
        <f t="shared" si="1519"/>
        <v>2.8924793053660354</v>
      </c>
      <c r="AI798" s="49">
        <f t="shared" si="1457"/>
        <v>2.8924793053660354</v>
      </c>
      <c r="AJ798" s="143">
        <f t="shared" si="1458"/>
        <v>0.02</v>
      </c>
      <c r="AK798" s="51">
        <f t="shared" si="1520"/>
        <v>1.7647082291310304E-2</v>
      </c>
      <c r="AL798" s="57">
        <f t="shared" si="1521"/>
        <v>905.32279954655678</v>
      </c>
      <c r="AM798" s="53">
        <f t="shared" si="1459"/>
        <v>0</v>
      </c>
      <c r="AN798" s="58">
        <f t="shared" si="1522"/>
        <v>2.8923233533066655</v>
      </c>
      <c r="AO798" s="49">
        <f t="shared" si="1460"/>
        <v>2.8923233533066655</v>
      </c>
      <c r="AP798" s="143">
        <f t="shared" si="1461"/>
        <v>0.02</v>
      </c>
      <c r="AQ798" s="51">
        <f t="shared" si="1523"/>
        <v>1.76473779410425E-2</v>
      </c>
      <c r="AR798" s="57">
        <f t="shared" si="1524"/>
        <v>905.30008630315183</v>
      </c>
      <c r="AS798" s="44">
        <f t="shared" si="1462"/>
        <v>5777.1282118701165</v>
      </c>
      <c r="AT798" s="44">
        <f t="shared" si="1463"/>
        <v>2310.8512847480465</v>
      </c>
      <c r="AU798" s="44">
        <f t="shared" si="1464"/>
        <v>1444.2820529675291</v>
      </c>
      <c r="AV798" s="47">
        <f t="shared" si="1465"/>
        <v>0.47917366437720121</v>
      </c>
      <c r="AW798" s="47">
        <f t="shared" si="1466"/>
        <v>1.3748941323224275</v>
      </c>
      <c r="AX798" s="86">
        <f t="shared" si="1467"/>
        <v>8.3369424499628444</v>
      </c>
      <c r="AY798" s="86">
        <f t="shared" si="1468"/>
        <v>0</v>
      </c>
      <c r="AZ798" s="10">
        <f t="shared" si="1525"/>
        <v>0</v>
      </c>
      <c r="BA798" s="44">
        <f t="shared" si="1469"/>
        <v>0</v>
      </c>
      <c r="BB798" s="9">
        <f t="shared" si="1470"/>
        <v>0</v>
      </c>
      <c r="BC798" s="45">
        <f t="shared" si="1559"/>
        <v>0</v>
      </c>
      <c r="BD798" s="9">
        <f t="shared" si="1471"/>
        <v>0</v>
      </c>
      <c r="BE798" s="45">
        <f t="shared" si="1555"/>
        <v>0</v>
      </c>
      <c r="BF798" s="9">
        <f t="shared" si="1472"/>
        <v>0</v>
      </c>
      <c r="BG798" s="45">
        <f t="shared" si="1556"/>
        <v>0</v>
      </c>
      <c r="BH798" s="58"/>
      <c r="BI798" s="58"/>
      <c r="BJ798" s="58">
        <f t="shared" si="1526"/>
        <v>0</v>
      </c>
      <c r="BK798" s="97"/>
      <c r="BL798" s="44"/>
      <c r="BM798" s="82">
        <f t="shared" si="1527"/>
        <v>79.3</v>
      </c>
      <c r="BN798" s="86">
        <f t="shared" si="1528"/>
        <v>79300</v>
      </c>
      <c r="BO798" s="86">
        <f t="shared" si="1529"/>
        <v>100</v>
      </c>
      <c r="BP798" s="84">
        <f t="shared" si="1473"/>
        <v>4</v>
      </c>
      <c r="BQ798" s="84">
        <f t="shared" si="1474"/>
        <v>4.13</v>
      </c>
      <c r="BR798" s="84">
        <f t="shared" si="1475"/>
        <v>0.02</v>
      </c>
      <c r="BS798" s="84">
        <f t="shared" si="1530"/>
        <v>3.1659943074937504E-2</v>
      </c>
      <c r="BT798" s="84">
        <f t="shared" si="1531"/>
        <v>1122.906439153976</v>
      </c>
      <c r="BU798" s="84">
        <f t="shared" si="1532"/>
        <v>0</v>
      </c>
      <c r="BV798" s="83">
        <f t="shared" si="1533"/>
        <v>2330.6587811443833</v>
      </c>
      <c r="BW798" s="81">
        <f t="shared" si="1557"/>
        <v>2330.6587811443833</v>
      </c>
      <c r="BX798" s="83">
        <f t="shared" si="1476"/>
        <v>0</v>
      </c>
      <c r="BY798" s="141">
        <f t="shared" si="1477"/>
        <v>0</v>
      </c>
      <c r="BZ798" s="83">
        <f t="shared" si="1478"/>
        <v>4.13</v>
      </c>
      <c r="CA798" s="83">
        <f t="shared" si="1479"/>
        <v>0</v>
      </c>
      <c r="CB798" s="83">
        <f t="shared" si="1534"/>
        <v>3.0515046581958583</v>
      </c>
      <c r="CC798" s="83">
        <f t="shared" si="1480"/>
        <v>3.0515046581958583</v>
      </c>
      <c r="CD798" s="143">
        <f t="shared" si="1481"/>
        <v>0.02</v>
      </c>
      <c r="CE798" s="83">
        <f t="shared" si="1535"/>
        <v>1.7452523213570163E-2</v>
      </c>
      <c r="CF798" s="84">
        <f t="shared" si="1536"/>
        <v>1080.2617680796304</v>
      </c>
      <c r="CG798" s="83">
        <f t="shared" si="1482"/>
        <v>0</v>
      </c>
      <c r="CH798" s="83">
        <f t="shared" si="1537"/>
        <v>2.9945995714646685</v>
      </c>
      <c r="CI798" s="83">
        <f t="shared" si="1483"/>
        <v>2.9945995714646685</v>
      </c>
      <c r="CJ798" s="143">
        <f t="shared" si="1484"/>
        <v>0.02</v>
      </c>
      <c r="CK798" s="83">
        <f t="shared" si="1538"/>
        <v>1.664491079975889E-2</v>
      </c>
      <c r="CL798" s="84">
        <f t="shared" si="1539"/>
        <v>1015.5460736572087</v>
      </c>
      <c r="CM798" s="83">
        <f t="shared" si="1485"/>
        <v>0</v>
      </c>
      <c r="CN798" s="83">
        <f t="shared" si="1540"/>
        <v>2.9215738150200043</v>
      </c>
      <c r="CO798" s="83">
        <f t="shared" si="1486"/>
        <v>2.9215738150200043</v>
      </c>
      <c r="CP798" s="143">
        <f t="shared" si="1487"/>
        <v>0.02</v>
      </c>
      <c r="CQ798" s="83">
        <f t="shared" si="1541"/>
        <v>1.6804564504284188E-2</v>
      </c>
      <c r="CR798" s="84">
        <f t="shared" si="1542"/>
        <v>1006.4523400119886</v>
      </c>
      <c r="CS798" s="83">
        <f t="shared" si="1488"/>
        <v>0</v>
      </c>
      <c r="CT798" s="83">
        <f t="shared" si="1543"/>
        <v>2.9125933343576085</v>
      </c>
      <c r="CU798" s="83">
        <f t="shared" si="1489"/>
        <v>2.9125933343576085</v>
      </c>
      <c r="CV798" s="143">
        <f t="shared" si="1490"/>
        <v>0.02</v>
      </c>
      <c r="CW798" s="83">
        <f t="shared" si="1544"/>
        <v>1.6832526987184251E-2</v>
      </c>
      <c r="CX798" s="84">
        <f t="shared" si="1545"/>
        <v>1005.7380046603257</v>
      </c>
      <c r="CY798" s="83">
        <f t="shared" si="1491"/>
        <v>0</v>
      </c>
      <c r="CZ798" s="83">
        <f t="shared" si="1546"/>
        <v>2.9119012322949578</v>
      </c>
      <c r="DA798" s="83">
        <f t="shared" si="1492"/>
        <v>2.9119012322949578</v>
      </c>
      <c r="DB798" s="143">
        <f t="shared" si="1493"/>
        <v>0.02</v>
      </c>
      <c r="DC798" s="83">
        <f t="shared" si="1547"/>
        <v>1.6833446767326184E-2</v>
      </c>
      <c r="DD798" s="84">
        <f t="shared" si="1548"/>
        <v>1005.7178357535173</v>
      </c>
      <c r="DE798" s="86">
        <f t="shared" si="1494"/>
        <v>4195.1858060598897</v>
      </c>
      <c r="DF798" s="86">
        <f t="shared" si="1495"/>
        <v>1678.0743224239557</v>
      </c>
      <c r="DG798" s="86">
        <f t="shared" si="1496"/>
        <v>1048.7964515149724</v>
      </c>
      <c r="DH798" s="86">
        <f t="shared" si="1497"/>
        <v>0.10822518537838988</v>
      </c>
      <c r="DI798" s="86">
        <f t="shared" si="1498"/>
        <v>0.11843720989295295</v>
      </c>
      <c r="DJ798" s="86">
        <f t="shared" si="1499"/>
        <v>2.1340343226361411</v>
      </c>
      <c r="DK798" s="86">
        <f t="shared" si="1500"/>
        <v>-905.11039258930782</v>
      </c>
      <c r="DL798" s="86">
        <f t="shared" si="1558"/>
        <v>-905.11039258930782</v>
      </c>
      <c r="DM798" s="86">
        <f t="shared" si="1501"/>
        <v>-905.11039258930782</v>
      </c>
      <c r="DN798" s="85">
        <f t="shared" si="1502"/>
        <v>0</v>
      </c>
      <c r="DO798" s="85">
        <f t="shared" si="1549"/>
        <v>0</v>
      </c>
      <c r="DP798" s="85">
        <f t="shared" si="1503"/>
        <v>0</v>
      </c>
      <c r="DQ798" s="85">
        <f t="shared" si="1550"/>
        <v>0</v>
      </c>
      <c r="DR798" s="85">
        <f t="shared" si="1504"/>
        <v>0</v>
      </c>
      <c r="DS798" s="85">
        <f t="shared" si="1551"/>
        <v>0</v>
      </c>
      <c r="DT798" s="81"/>
      <c r="DU798" s="81"/>
      <c r="DV798" s="81">
        <f t="shared" si="1552"/>
        <v>0</v>
      </c>
      <c r="DW798" s="100"/>
    </row>
    <row r="799" spans="1:127" x14ac:dyDescent="0.2">
      <c r="A799" s="59">
        <f t="shared" si="1505"/>
        <v>105.86666666666568</v>
      </c>
      <c r="B799" s="44">
        <f t="shared" si="1506"/>
        <v>105866.66666666568</v>
      </c>
      <c r="C799" s="52">
        <f t="shared" si="1440"/>
        <v>133.33333333333334</v>
      </c>
      <c r="D799" s="50">
        <f t="shared" si="1441"/>
        <v>4</v>
      </c>
      <c r="E799" s="44">
        <f t="shared" si="1442"/>
        <v>4.13</v>
      </c>
      <c r="F799" s="47">
        <f t="shared" si="1443"/>
        <v>0.02</v>
      </c>
      <c r="G799" s="52">
        <f t="shared" si="1507"/>
        <v>2.3731558428955347E-2</v>
      </c>
      <c r="H799" s="57">
        <f t="shared" si="1508"/>
        <v>897.40855519150978</v>
      </c>
      <c r="I799" s="52">
        <f t="shared" si="1509"/>
        <v>0</v>
      </c>
      <c r="J799" s="54">
        <f t="shared" si="1510"/>
        <v>3213.8320732611755</v>
      </c>
      <c r="K799" s="46">
        <f t="shared" si="1553"/>
        <v>3213.8320732611755</v>
      </c>
      <c r="L799" s="80">
        <f t="shared" si="1444"/>
        <v>0</v>
      </c>
      <c r="M799" s="142">
        <f t="shared" si="1445"/>
        <v>0</v>
      </c>
      <c r="N799" s="60">
        <f t="shared" si="1446"/>
        <v>4.13</v>
      </c>
      <c r="O799" s="53">
        <f t="shared" si="1447"/>
        <v>0</v>
      </c>
      <c r="P799" s="58">
        <f t="shared" si="1511"/>
        <v>2.8882914780503453</v>
      </c>
      <c r="Q799" s="49">
        <f t="shared" si="1448"/>
        <v>2.8882914780503453</v>
      </c>
      <c r="R799" s="143">
        <f t="shared" si="1449"/>
        <v>0.02</v>
      </c>
      <c r="S799" s="51">
        <f t="shared" si="1512"/>
        <v>1.8291368929886986E-2</v>
      </c>
      <c r="T799" s="57">
        <f t="shared" si="1513"/>
        <v>931.16006891202255</v>
      </c>
      <c r="U799" s="53">
        <f t="shared" si="1450"/>
        <v>0</v>
      </c>
      <c r="V799" s="58">
        <f t="shared" si="1514"/>
        <v>2.9083824340005675</v>
      </c>
      <c r="W799" s="49">
        <f t="shared" si="1451"/>
        <v>2.9083824340005675</v>
      </c>
      <c r="X799" s="143">
        <f t="shared" si="1452"/>
        <v>0.02</v>
      </c>
      <c r="Y799" s="51">
        <f t="shared" si="1515"/>
        <v>1.7696547148631232E-2</v>
      </c>
      <c r="Z799" s="57">
        <f t="shared" si="1516"/>
        <v>909.55268631295985</v>
      </c>
      <c r="AA799" s="53">
        <f t="shared" si="1453"/>
        <v>0</v>
      </c>
      <c r="AB799" s="58">
        <f t="shared" si="1517"/>
        <v>2.8950170704601037</v>
      </c>
      <c r="AC799" s="49">
        <f t="shared" si="1454"/>
        <v>2.8950170704601037</v>
      </c>
      <c r="AD799" s="143">
        <f t="shared" si="1455"/>
        <v>0.02</v>
      </c>
      <c r="AE799" s="49">
        <f t="shared" si="1554"/>
        <v>1.7643857299782233E-2</v>
      </c>
      <c r="AF799" s="57">
        <f t="shared" si="1518"/>
        <v>906.41340048040934</v>
      </c>
      <c r="AG799" s="53">
        <f t="shared" si="1456"/>
        <v>0</v>
      </c>
      <c r="AH799" s="58">
        <f t="shared" si="1519"/>
        <v>2.8932242215056849</v>
      </c>
      <c r="AI799" s="49">
        <f t="shared" si="1457"/>
        <v>2.8932242215056849</v>
      </c>
      <c r="AJ799" s="143">
        <f t="shared" si="1458"/>
        <v>0.02</v>
      </c>
      <c r="AK799" s="51">
        <f t="shared" si="1520"/>
        <v>1.7644415624643636E-2</v>
      </c>
      <c r="AL799" s="57">
        <f t="shared" si="1521"/>
        <v>906.13620779579321</v>
      </c>
      <c r="AM799" s="53">
        <f t="shared" si="1459"/>
        <v>0</v>
      </c>
      <c r="AN799" s="58">
        <f t="shared" si="1522"/>
        <v>2.8930677339439543</v>
      </c>
      <c r="AO799" s="49">
        <f t="shared" si="1460"/>
        <v>2.8930677339439543</v>
      </c>
      <c r="AP799" s="143">
        <f t="shared" si="1461"/>
        <v>0.02</v>
      </c>
      <c r="AQ799" s="51">
        <f t="shared" si="1523"/>
        <v>1.7644711274375832E-2</v>
      </c>
      <c r="AR799" s="57">
        <f t="shared" si="1524"/>
        <v>906.11355203996334</v>
      </c>
      <c r="AS799" s="44">
        <f t="shared" si="1462"/>
        <v>5784.8977318701154</v>
      </c>
      <c r="AT799" s="44">
        <f t="shared" si="1463"/>
        <v>2313.9590927480463</v>
      </c>
      <c r="AU799" s="44">
        <f t="shared" si="1464"/>
        <v>1446.2244329675289</v>
      </c>
      <c r="AV799" s="47">
        <f t="shared" si="1465"/>
        <v>0.47727554327690341</v>
      </c>
      <c r="AW799" s="47">
        <f t="shared" si="1466"/>
        <v>1.3646740500807657</v>
      </c>
      <c r="AX799" s="86">
        <f t="shared" si="1467"/>
        <v>8.2377331595834136</v>
      </c>
      <c r="AY799" s="86">
        <f t="shared" si="1468"/>
        <v>0</v>
      </c>
      <c r="AZ799" s="10">
        <f t="shared" si="1525"/>
        <v>0</v>
      </c>
      <c r="BA799" s="44">
        <f t="shared" si="1469"/>
        <v>0</v>
      </c>
      <c r="BB799" s="9">
        <f t="shared" si="1470"/>
        <v>0</v>
      </c>
      <c r="BC799" s="45">
        <f t="shared" si="1559"/>
        <v>0</v>
      </c>
      <c r="BD799" s="9">
        <f t="shared" si="1471"/>
        <v>0</v>
      </c>
      <c r="BE799" s="45">
        <f t="shared" si="1555"/>
        <v>0</v>
      </c>
      <c r="BF799" s="9">
        <f t="shared" si="1472"/>
        <v>0</v>
      </c>
      <c r="BG799" s="45">
        <f t="shared" si="1556"/>
        <v>0</v>
      </c>
      <c r="BH799" s="58"/>
      <c r="BI799" s="58"/>
      <c r="BJ799" s="58">
        <f t="shared" si="1526"/>
        <v>0</v>
      </c>
      <c r="BK799" s="97"/>
      <c r="BL799" s="44"/>
      <c r="BM799" s="82">
        <f t="shared" si="1527"/>
        <v>79.400000000000006</v>
      </c>
      <c r="BN799" s="86">
        <f t="shared" si="1528"/>
        <v>79400</v>
      </c>
      <c r="BO799" s="86">
        <f t="shared" si="1529"/>
        <v>100</v>
      </c>
      <c r="BP799" s="84">
        <f t="shared" si="1473"/>
        <v>4</v>
      </c>
      <c r="BQ799" s="84">
        <f t="shared" si="1474"/>
        <v>4.13</v>
      </c>
      <c r="BR799" s="84">
        <f t="shared" si="1475"/>
        <v>0.02</v>
      </c>
      <c r="BS799" s="84">
        <f t="shared" si="1530"/>
        <v>3.1657943074937502E-2</v>
      </c>
      <c r="BT799" s="84">
        <f t="shared" si="1531"/>
        <v>1123.6729995189867</v>
      </c>
      <c r="BU799" s="84">
        <f t="shared" si="1532"/>
        <v>0</v>
      </c>
      <c r="BV799" s="83">
        <f t="shared" si="1533"/>
        <v>2333.8960811443835</v>
      </c>
      <c r="BW799" s="81">
        <f t="shared" si="1557"/>
        <v>2333.8960811443835</v>
      </c>
      <c r="BX799" s="83">
        <f t="shared" si="1476"/>
        <v>0</v>
      </c>
      <c r="BY799" s="141">
        <f t="shared" si="1477"/>
        <v>0</v>
      </c>
      <c r="BZ799" s="83">
        <f t="shared" si="1478"/>
        <v>4.13</v>
      </c>
      <c r="CA799" s="83">
        <f t="shared" si="1479"/>
        <v>0</v>
      </c>
      <c r="CB799" s="83">
        <f t="shared" si="1534"/>
        <v>3.0527894225813279</v>
      </c>
      <c r="CC799" s="83">
        <f t="shared" si="1480"/>
        <v>3.0527894225813279</v>
      </c>
      <c r="CD799" s="143">
        <f t="shared" si="1481"/>
        <v>0.02</v>
      </c>
      <c r="CE799" s="83">
        <f t="shared" si="1535"/>
        <v>1.7450523213570164E-2</v>
      </c>
      <c r="CF799" s="84">
        <f t="shared" si="1536"/>
        <v>1080.8336670333711</v>
      </c>
      <c r="CG799" s="83">
        <f t="shared" si="1482"/>
        <v>0</v>
      </c>
      <c r="CH799" s="83">
        <f t="shared" si="1537"/>
        <v>2.995517116418009</v>
      </c>
      <c r="CI799" s="83">
        <f t="shared" si="1483"/>
        <v>2.995517116418009</v>
      </c>
      <c r="CJ799" s="143">
        <f t="shared" si="1484"/>
        <v>0.02</v>
      </c>
      <c r="CK799" s="83">
        <f t="shared" si="1538"/>
        <v>1.6642910799758891E-2</v>
      </c>
      <c r="CL799" s="84">
        <f t="shared" si="1539"/>
        <v>1016.1018711988352</v>
      </c>
      <c r="CM799" s="83">
        <f t="shared" si="1485"/>
        <v>0</v>
      </c>
      <c r="CN799" s="83">
        <f t="shared" si="1540"/>
        <v>2.9223386091166614</v>
      </c>
      <c r="CO799" s="83">
        <f t="shared" si="1486"/>
        <v>2.9223386091166614</v>
      </c>
      <c r="CP799" s="143">
        <f t="shared" si="1487"/>
        <v>0.02</v>
      </c>
      <c r="CQ799" s="83">
        <f t="shared" si="1541"/>
        <v>1.680256450428419E-2</v>
      </c>
      <c r="CR799" s="84">
        <f t="shared" si="1542"/>
        <v>1007.0274945543074</v>
      </c>
      <c r="CS799" s="83">
        <f t="shared" si="1488"/>
        <v>0</v>
      </c>
      <c r="CT799" s="83">
        <f t="shared" si="1543"/>
        <v>2.9133584331324882</v>
      </c>
      <c r="CU799" s="83">
        <f t="shared" si="1489"/>
        <v>2.9133584331324882</v>
      </c>
      <c r="CV799" s="143">
        <f t="shared" si="1490"/>
        <v>0.02</v>
      </c>
      <c r="CW799" s="83">
        <f t="shared" si="1544"/>
        <v>1.6830526987184253E-2</v>
      </c>
      <c r="CX799" s="84">
        <f t="shared" si="1545"/>
        <v>1006.315892647249</v>
      </c>
      <c r="CY799" s="83">
        <f t="shared" si="1491"/>
        <v>0</v>
      </c>
      <c r="CZ799" s="83">
        <f t="shared" si="1546"/>
        <v>2.9126674752929347</v>
      </c>
      <c r="DA799" s="83">
        <f t="shared" si="1492"/>
        <v>2.9126674752929347</v>
      </c>
      <c r="DB799" s="143">
        <f t="shared" si="1493"/>
        <v>0.02</v>
      </c>
      <c r="DC799" s="83">
        <f t="shared" si="1547"/>
        <v>1.6831446767326185E-2</v>
      </c>
      <c r="DD799" s="84">
        <f t="shared" si="1548"/>
        <v>1006.2958926800587</v>
      </c>
      <c r="DE799" s="86">
        <f t="shared" si="1494"/>
        <v>4201.0129460598901</v>
      </c>
      <c r="DF799" s="86">
        <f t="shared" si="1495"/>
        <v>1680.4051784239559</v>
      </c>
      <c r="DG799" s="86">
        <f t="shared" si="1496"/>
        <v>1050.2532365149725</v>
      </c>
      <c r="DH799" s="86">
        <f t="shared" si="1497"/>
        <v>0.10799882501563841</v>
      </c>
      <c r="DI799" s="86">
        <f t="shared" si="1498"/>
        <v>0.11798258493807048</v>
      </c>
      <c r="DJ799" s="86">
        <f t="shared" si="1499"/>
        <v>2.1186714265188531</v>
      </c>
      <c r="DK799" s="86">
        <f t="shared" si="1500"/>
        <v>-907.23598854449631</v>
      </c>
      <c r="DL799" s="86">
        <f t="shared" si="1558"/>
        <v>-907.23598854449631</v>
      </c>
      <c r="DM799" s="86">
        <f t="shared" si="1501"/>
        <v>-907.23598854449631</v>
      </c>
      <c r="DN799" s="85">
        <f t="shared" si="1502"/>
        <v>0</v>
      </c>
      <c r="DO799" s="85">
        <f t="shared" si="1549"/>
        <v>0</v>
      </c>
      <c r="DP799" s="85">
        <f t="shared" si="1503"/>
        <v>0</v>
      </c>
      <c r="DQ799" s="85">
        <f t="shared" si="1550"/>
        <v>0</v>
      </c>
      <c r="DR799" s="85">
        <f t="shared" si="1504"/>
        <v>0</v>
      </c>
      <c r="DS799" s="85">
        <f t="shared" si="1551"/>
        <v>0</v>
      </c>
      <c r="DT799" s="81"/>
      <c r="DU799" s="81"/>
      <c r="DV799" s="81">
        <f t="shared" si="1552"/>
        <v>0</v>
      </c>
      <c r="DW799" s="100"/>
    </row>
    <row r="800" spans="1:127" x14ac:dyDescent="0.2">
      <c r="A800" s="59">
        <f t="shared" si="1505"/>
        <v>105.99999999999902</v>
      </c>
      <c r="B800" s="44">
        <f t="shared" si="1506"/>
        <v>105999.99999999901</v>
      </c>
      <c r="C800" s="52">
        <f t="shared" si="1440"/>
        <v>133.33333333333334</v>
      </c>
      <c r="D800" s="50">
        <f t="shared" si="1441"/>
        <v>4</v>
      </c>
      <c r="E800" s="44">
        <f t="shared" si="1442"/>
        <v>4.13</v>
      </c>
      <c r="F800" s="47">
        <f t="shared" si="1443"/>
        <v>0.02</v>
      </c>
      <c r="G800" s="52">
        <f t="shared" si="1507"/>
        <v>2.3728891762288679E-2</v>
      </c>
      <c r="H800" s="57">
        <f t="shared" si="1508"/>
        <v>898.17466415343461</v>
      </c>
      <c r="I800" s="52">
        <f t="shared" si="1509"/>
        <v>0</v>
      </c>
      <c r="J800" s="54">
        <f t="shared" si="1510"/>
        <v>3218.1484732611757</v>
      </c>
      <c r="K800" s="46">
        <f t="shared" si="1553"/>
        <v>3218.1484732611757</v>
      </c>
      <c r="L800" s="80">
        <f t="shared" si="1444"/>
        <v>0</v>
      </c>
      <c r="M800" s="142">
        <f t="shared" si="1445"/>
        <v>0</v>
      </c>
      <c r="N800" s="60">
        <f t="shared" si="1446"/>
        <v>4.13</v>
      </c>
      <c r="O800" s="53">
        <f t="shared" si="1447"/>
        <v>0</v>
      </c>
      <c r="P800" s="58">
        <f t="shared" si="1511"/>
        <v>2.8889867735668338</v>
      </c>
      <c r="Q800" s="49">
        <f t="shared" si="1448"/>
        <v>2.8889867735668338</v>
      </c>
      <c r="R800" s="143">
        <f t="shared" si="1449"/>
        <v>0.02</v>
      </c>
      <c r="S800" s="51">
        <f t="shared" si="1512"/>
        <v>1.8288702263220318E-2</v>
      </c>
      <c r="T800" s="57">
        <f t="shared" si="1513"/>
        <v>932.00439900523043</v>
      </c>
      <c r="U800" s="53">
        <f t="shared" si="1450"/>
        <v>0</v>
      </c>
      <c r="V800" s="58">
        <f t="shared" si="1514"/>
        <v>2.9092247100364785</v>
      </c>
      <c r="W800" s="49">
        <f t="shared" si="1451"/>
        <v>2.9092247100364785</v>
      </c>
      <c r="X800" s="143">
        <f t="shared" si="1452"/>
        <v>0.02</v>
      </c>
      <c r="Y800" s="51">
        <f t="shared" si="1515"/>
        <v>1.7693880481964564E-2</v>
      </c>
      <c r="Z800" s="57">
        <f t="shared" si="1516"/>
        <v>910.36391451130737</v>
      </c>
      <c r="AA800" s="53">
        <f t="shared" si="1453"/>
        <v>0</v>
      </c>
      <c r="AB800" s="58">
        <f t="shared" si="1517"/>
        <v>2.8957727795846155</v>
      </c>
      <c r="AC800" s="49">
        <f t="shared" si="1454"/>
        <v>2.8957727795846155</v>
      </c>
      <c r="AD800" s="143">
        <f t="shared" si="1455"/>
        <v>0.02</v>
      </c>
      <c r="AE800" s="49">
        <f t="shared" si="1554"/>
        <v>1.7641190633115564E-2</v>
      </c>
      <c r="AF800" s="57">
        <f t="shared" si="1518"/>
        <v>907.22594716721903</v>
      </c>
      <c r="AG800" s="53">
        <f t="shared" si="1456"/>
        <v>0</v>
      </c>
      <c r="AH800" s="58">
        <f t="shared" si="1519"/>
        <v>2.8939712864814533</v>
      </c>
      <c r="AI800" s="49">
        <f t="shared" si="1457"/>
        <v>2.8939712864814533</v>
      </c>
      <c r="AJ800" s="143">
        <f t="shared" si="1458"/>
        <v>0.02</v>
      </c>
      <c r="AK800" s="51">
        <f t="shared" si="1520"/>
        <v>1.7641748957976967E-2</v>
      </c>
      <c r="AL800" s="57">
        <f t="shared" si="1521"/>
        <v>906.94928372495519</v>
      </c>
      <c r="AM800" s="53">
        <f t="shared" si="1459"/>
        <v>0</v>
      </c>
      <c r="AN800" s="58">
        <f t="shared" si="1522"/>
        <v>2.8938142681271044</v>
      </c>
      <c r="AO800" s="49">
        <f t="shared" si="1460"/>
        <v>2.8938142681271044</v>
      </c>
      <c r="AP800" s="143">
        <f t="shared" si="1461"/>
        <v>0.02</v>
      </c>
      <c r="AQ800" s="51">
        <f t="shared" si="1523"/>
        <v>1.7642044607709163E-2</v>
      </c>
      <c r="AR800" s="57">
        <f t="shared" si="1524"/>
        <v>906.92668557449417</v>
      </c>
      <c r="AS800" s="44">
        <f t="shared" si="1462"/>
        <v>5792.6672518701162</v>
      </c>
      <c r="AT800" s="44">
        <f t="shared" si="1463"/>
        <v>2317.066900748046</v>
      </c>
      <c r="AU800" s="44">
        <f t="shared" si="1464"/>
        <v>1448.166812967529</v>
      </c>
      <c r="AV800" s="47">
        <f t="shared" si="1465"/>
        <v>0.47538831172621199</v>
      </c>
      <c r="AW800" s="47">
        <f t="shared" si="1466"/>
        <v>1.3545479911810039</v>
      </c>
      <c r="AX800" s="86">
        <f t="shared" si="1467"/>
        <v>8.1398785277435319</v>
      </c>
      <c r="AY800" s="86">
        <f t="shared" si="1468"/>
        <v>0</v>
      </c>
      <c r="AZ800" s="10">
        <f t="shared" si="1525"/>
        <v>0</v>
      </c>
      <c r="BA800" s="44">
        <f t="shared" si="1469"/>
        <v>0</v>
      </c>
      <c r="BB800" s="9">
        <f t="shared" si="1470"/>
        <v>0</v>
      </c>
      <c r="BC800" s="45">
        <f t="shared" si="1559"/>
        <v>0</v>
      </c>
      <c r="BD800" s="9">
        <f t="shared" si="1471"/>
        <v>0</v>
      </c>
      <c r="BE800" s="45">
        <f t="shared" si="1555"/>
        <v>0</v>
      </c>
      <c r="BF800" s="9">
        <f t="shared" si="1472"/>
        <v>0</v>
      </c>
      <c r="BG800" s="45">
        <f t="shared" si="1556"/>
        <v>0</v>
      </c>
      <c r="BH800" s="58"/>
      <c r="BI800" s="58"/>
      <c r="BJ800" s="58">
        <f t="shared" si="1526"/>
        <v>0</v>
      </c>
      <c r="BK800" s="97"/>
      <c r="BL800" s="44"/>
      <c r="BM800" s="82">
        <f t="shared" si="1527"/>
        <v>79.5</v>
      </c>
      <c r="BN800" s="86">
        <f t="shared" si="1528"/>
        <v>79500</v>
      </c>
      <c r="BO800" s="86">
        <f t="shared" si="1529"/>
        <v>100</v>
      </c>
      <c r="BP800" s="84">
        <f t="shared" si="1473"/>
        <v>4</v>
      </c>
      <c r="BQ800" s="84">
        <f t="shared" si="1474"/>
        <v>4.13</v>
      </c>
      <c r="BR800" s="84">
        <f t="shared" si="1475"/>
        <v>0.02</v>
      </c>
      <c r="BS800" s="84">
        <f t="shared" si="1530"/>
        <v>3.16559430749375E-2</v>
      </c>
      <c r="BT800" s="84">
        <f t="shared" si="1531"/>
        <v>1124.4395114578472</v>
      </c>
      <c r="BU800" s="84">
        <f t="shared" si="1532"/>
        <v>0</v>
      </c>
      <c r="BV800" s="83">
        <f t="shared" si="1533"/>
        <v>2337.1333811443833</v>
      </c>
      <c r="BW800" s="81">
        <f t="shared" si="1557"/>
        <v>2337.1333811443833</v>
      </c>
      <c r="BX800" s="83">
        <f t="shared" si="1476"/>
        <v>0</v>
      </c>
      <c r="BY800" s="141">
        <f t="shared" si="1477"/>
        <v>0</v>
      </c>
      <c r="BZ800" s="83">
        <f t="shared" si="1478"/>
        <v>4.13</v>
      </c>
      <c r="CA800" s="83">
        <f t="shared" si="1479"/>
        <v>0</v>
      </c>
      <c r="CB800" s="83">
        <f t="shared" si="1534"/>
        <v>3.054076284918791</v>
      </c>
      <c r="CC800" s="83">
        <f t="shared" si="1480"/>
        <v>3.054076284918791</v>
      </c>
      <c r="CD800" s="143">
        <f t="shared" si="1481"/>
        <v>0.02</v>
      </c>
      <c r="CE800" s="83">
        <f t="shared" si="1535"/>
        <v>1.7448523213570166E-2</v>
      </c>
      <c r="CF800" s="84">
        <f t="shared" si="1536"/>
        <v>1081.4052597899661</v>
      </c>
      <c r="CG800" s="83">
        <f t="shared" si="1482"/>
        <v>0</v>
      </c>
      <c r="CH800" s="83">
        <f t="shared" si="1537"/>
        <v>2.9964354482146245</v>
      </c>
      <c r="CI800" s="83">
        <f t="shared" si="1483"/>
        <v>2.9964354482146245</v>
      </c>
      <c r="CJ800" s="143">
        <f t="shared" si="1484"/>
        <v>0.02</v>
      </c>
      <c r="CK800" s="83">
        <f t="shared" si="1538"/>
        <v>1.6640910799758893E-2</v>
      </c>
      <c r="CL800" s="84">
        <f t="shared" si="1539"/>
        <v>1016.6574317298883</v>
      </c>
      <c r="CM800" s="83">
        <f t="shared" si="1485"/>
        <v>0</v>
      </c>
      <c r="CN800" s="83">
        <f t="shared" si="1540"/>
        <v>2.9231042521785802</v>
      </c>
      <c r="CO800" s="83">
        <f t="shared" si="1486"/>
        <v>2.9231042521785802</v>
      </c>
      <c r="CP800" s="143">
        <f t="shared" si="1487"/>
        <v>0.02</v>
      </c>
      <c r="CQ800" s="83">
        <f t="shared" si="1541"/>
        <v>1.6800564504284191E-2</v>
      </c>
      <c r="CR800" s="84">
        <f t="shared" si="1542"/>
        <v>1007.6024301367847</v>
      </c>
      <c r="CS800" s="83">
        <f t="shared" si="1488"/>
        <v>0</v>
      </c>
      <c r="CT800" s="83">
        <f t="shared" si="1543"/>
        <v>2.9141244850134602</v>
      </c>
      <c r="CU800" s="83">
        <f t="shared" si="1489"/>
        <v>2.9141244850134602</v>
      </c>
      <c r="CV800" s="143">
        <f t="shared" si="1490"/>
        <v>0.02</v>
      </c>
      <c r="CW800" s="83">
        <f t="shared" si="1544"/>
        <v>1.6828526987184254E-2</v>
      </c>
      <c r="CX800" s="84">
        <f t="shared" si="1545"/>
        <v>1006.8935602214063</v>
      </c>
      <c r="CY800" s="83">
        <f t="shared" si="1491"/>
        <v>0</v>
      </c>
      <c r="CZ800" s="83">
        <f t="shared" si="1546"/>
        <v>2.9134346819856036</v>
      </c>
      <c r="DA800" s="83">
        <f t="shared" si="1492"/>
        <v>2.9134346819856036</v>
      </c>
      <c r="DB800" s="143">
        <f t="shared" si="1493"/>
        <v>0.02</v>
      </c>
      <c r="DC800" s="83">
        <f t="shared" si="1547"/>
        <v>1.6829446767326187E-2</v>
      </c>
      <c r="DD800" s="84">
        <f t="shared" si="1548"/>
        <v>1006.8737288700836</v>
      </c>
      <c r="DE800" s="86">
        <f t="shared" si="1494"/>
        <v>4206.8400860598904</v>
      </c>
      <c r="DF800" s="86">
        <f t="shared" si="1495"/>
        <v>1682.736034423956</v>
      </c>
      <c r="DG800" s="86">
        <f t="shared" si="1496"/>
        <v>1051.7100215149726</v>
      </c>
      <c r="DH800" s="86">
        <f t="shared" si="1497"/>
        <v>0.10777322798228547</v>
      </c>
      <c r="DI800" s="86">
        <f t="shared" si="1498"/>
        <v>0.11753028574871056</v>
      </c>
      <c r="DJ800" s="86">
        <f t="shared" si="1499"/>
        <v>2.1034386509538998</v>
      </c>
      <c r="DK800" s="86">
        <f t="shared" si="1500"/>
        <v>-909.36029291876082</v>
      </c>
      <c r="DL800" s="86">
        <f t="shared" si="1558"/>
        <v>-909.36029291876082</v>
      </c>
      <c r="DM800" s="86">
        <f t="shared" si="1501"/>
        <v>-909.36029291876082</v>
      </c>
      <c r="DN800" s="85">
        <f t="shared" si="1502"/>
        <v>0</v>
      </c>
      <c r="DO800" s="85">
        <f t="shared" si="1549"/>
        <v>0</v>
      </c>
      <c r="DP800" s="85">
        <f t="shared" si="1503"/>
        <v>0</v>
      </c>
      <c r="DQ800" s="85">
        <f t="shared" si="1550"/>
        <v>0</v>
      </c>
      <c r="DR800" s="85">
        <f t="shared" si="1504"/>
        <v>0</v>
      </c>
      <c r="DS800" s="85">
        <f t="shared" si="1551"/>
        <v>0</v>
      </c>
      <c r="DT800" s="81"/>
      <c r="DU800" s="81"/>
      <c r="DV800" s="81">
        <f t="shared" si="1552"/>
        <v>0</v>
      </c>
      <c r="DW800" s="100"/>
    </row>
    <row r="801" spans="1:127" x14ac:dyDescent="0.2">
      <c r="A801" s="59">
        <f t="shared" si="1505"/>
        <v>106.13333333333235</v>
      </c>
      <c r="B801" s="44">
        <f t="shared" si="1506"/>
        <v>106133.33333333234</v>
      </c>
      <c r="C801" s="52">
        <f t="shared" si="1440"/>
        <v>133.33333333333334</v>
      </c>
      <c r="D801" s="50">
        <f t="shared" si="1441"/>
        <v>4</v>
      </c>
      <c r="E801" s="44">
        <f t="shared" si="1442"/>
        <v>4.13</v>
      </c>
      <c r="F801" s="47">
        <f t="shared" si="1443"/>
        <v>0.02</v>
      </c>
      <c r="G801" s="52">
        <f t="shared" si="1507"/>
        <v>2.372622509562201E-2</v>
      </c>
      <c r="H801" s="57">
        <f t="shared" si="1508"/>
        <v>898.94068702442587</v>
      </c>
      <c r="I801" s="52">
        <f t="shared" si="1509"/>
        <v>0</v>
      </c>
      <c r="J801" s="54">
        <f t="shared" si="1510"/>
        <v>3222.4648732611754</v>
      </c>
      <c r="K801" s="46">
        <f t="shared" si="1553"/>
        <v>3222.4648732611754</v>
      </c>
      <c r="L801" s="80">
        <f t="shared" si="1444"/>
        <v>0</v>
      </c>
      <c r="M801" s="142">
        <f t="shared" si="1445"/>
        <v>0</v>
      </c>
      <c r="N801" s="60">
        <f t="shared" si="1446"/>
        <v>4.13</v>
      </c>
      <c r="O801" s="53">
        <f t="shared" si="1447"/>
        <v>0</v>
      </c>
      <c r="P801" s="58">
        <f t="shared" si="1511"/>
        <v>2.8896840898720733</v>
      </c>
      <c r="Q801" s="49">
        <f t="shared" si="1448"/>
        <v>2.8896840898720733</v>
      </c>
      <c r="R801" s="143">
        <f t="shared" si="1449"/>
        <v>0.02</v>
      </c>
      <c r="S801" s="51">
        <f t="shared" si="1512"/>
        <v>1.8286035596553649E-2</v>
      </c>
      <c r="T801" s="57">
        <f t="shared" si="1513"/>
        <v>932.84840281986465</v>
      </c>
      <c r="U801" s="53">
        <f t="shared" si="1450"/>
        <v>0</v>
      </c>
      <c r="V801" s="58">
        <f t="shared" si="1514"/>
        <v>2.9100693008356373</v>
      </c>
      <c r="W801" s="49">
        <f t="shared" si="1451"/>
        <v>2.9100693008356373</v>
      </c>
      <c r="X801" s="143">
        <f t="shared" si="1452"/>
        <v>0.02</v>
      </c>
      <c r="Y801" s="51">
        <f t="shared" si="1515"/>
        <v>1.7691213815297896E-2</v>
      </c>
      <c r="Z801" s="57">
        <f t="shared" si="1516"/>
        <v>911.17478562701933</v>
      </c>
      <c r="AA801" s="53">
        <f t="shared" si="1453"/>
        <v>0</v>
      </c>
      <c r="AB801" s="58">
        <f t="shared" si="1517"/>
        <v>2.89653060946116</v>
      </c>
      <c r="AC801" s="49">
        <f t="shared" si="1454"/>
        <v>2.89653060946116</v>
      </c>
      <c r="AD801" s="143">
        <f t="shared" si="1455"/>
        <v>0.02</v>
      </c>
      <c r="AE801" s="49">
        <f t="shared" si="1554"/>
        <v>1.7638523966448896E-2</v>
      </c>
      <c r="AF801" s="57">
        <f t="shared" si="1518"/>
        <v>908.03815901957364</v>
      </c>
      <c r="AG801" s="53">
        <f t="shared" si="1456"/>
        <v>0</v>
      </c>
      <c r="AH801" s="58">
        <f t="shared" si="1519"/>
        <v>2.8947204971336982</v>
      </c>
      <c r="AI801" s="49">
        <f t="shared" si="1457"/>
        <v>2.8947204971336982</v>
      </c>
      <c r="AJ801" s="143">
        <f t="shared" si="1458"/>
        <v>0.02</v>
      </c>
      <c r="AK801" s="51">
        <f t="shared" si="1520"/>
        <v>1.7639082291310299E-2</v>
      </c>
      <c r="AL801" s="57">
        <f t="shared" si="1521"/>
        <v>907.76202690164325</v>
      </c>
      <c r="AM801" s="53">
        <f t="shared" si="1459"/>
        <v>0</v>
      </c>
      <c r="AN801" s="58">
        <f t="shared" si="1522"/>
        <v>2.894562952706575</v>
      </c>
      <c r="AO801" s="49">
        <f t="shared" si="1460"/>
        <v>2.894562952706575</v>
      </c>
      <c r="AP801" s="143">
        <f t="shared" si="1461"/>
        <v>0.02</v>
      </c>
      <c r="AQ801" s="51">
        <f t="shared" si="1523"/>
        <v>1.7639377941042495E-2</v>
      </c>
      <c r="AR801" s="57">
        <f t="shared" si="1524"/>
        <v>907.73948647277211</v>
      </c>
      <c r="AS801" s="44">
        <f t="shared" si="1462"/>
        <v>5800.4367718701151</v>
      </c>
      <c r="AT801" s="44">
        <f t="shared" si="1463"/>
        <v>2320.1747087480462</v>
      </c>
      <c r="AU801" s="44">
        <f t="shared" si="1464"/>
        <v>1450.1091929675288</v>
      </c>
      <c r="AV801" s="47">
        <f t="shared" si="1465"/>
        <v>0.47351189243606195</v>
      </c>
      <c r="AW801" s="47">
        <f t="shared" si="1466"/>
        <v>1.3445149488878492</v>
      </c>
      <c r="AX801" s="86">
        <f t="shared" si="1467"/>
        <v>8.043357916891102</v>
      </c>
      <c r="AY801" s="86">
        <f t="shared" si="1468"/>
        <v>0</v>
      </c>
      <c r="AZ801" s="10">
        <f t="shared" si="1525"/>
        <v>0</v>
      </c>
      <c r="BA801" s="44">
        <f t="shared" si="1469"/>
        <v>0</v>
      </c>
      <c r="BB801" s="9">
        <f t="shared" si="1470"/>
        <v>0</v>
      </c>
      <c r="BC801" s="45">
        <f t="shared" si="1559"/>
        <v>0</v>
      </c>
      <c r="BD801" s="9">
        <f t="shared" si="1471"/>
        <v>0</v>
      </c>
      <c r="BE801" s="45">
        <f t="shared" si="1555"/>
        <v>0</v>
      </c>
      <c r="BF801" s="9">
        <f t="shared" si="1472"/>
        <v>0</v>
      </c>
      <c r="BG801" s="45">
        <f t="shared" si="1556"/>
        <v>0</v>
      </c>
      <c r="BH801" s="58"/>
      <c r="BI801" s="58"/>
      <c r="BJ801" s="58">
        <f t="shared" si="1526"/>
        <v>0</v>
      </c>
      <c r="BK801" s="97"/>
      <c r="BL801" s="44"/>
      <c r="BM801" s="82">
        <f t="shared" si="1527"/>
        <v>79.600000000000009</v>
      </c>
      <c r="BN801" s="86">
        <f t="shared" si="1528"/>
        <v>79600</v>
      </c>
      <c r="BO801" s="86">
        <f t="shared" si="1529"/>
        <v>100</v>
      </c>
      <c r="BP801" s="84">
        <f t="shared" si="1473"/>
        <v>4</v>
      </c>
      <c r="BQ801" s="84">
        <f t="shared" si="1474"/>
        <v>4.13</v>
      </c>
      <c r="BR801" s="84">
        <f t="shared" si="1475"/>
        <v>0.02</v>
      </c>
      <c r="BS801" s="84">
        <f t="shared" si="1530"/>
        <v>3.1653943074937498E-2</v>
      </c>
      <c r="BT801" s="84">
        <f t="shared" si="1531"/>
        <v>1125.2059749705577</v>
      </c>
      <c r="BU801" s="84">
        <f t="shared" si="1532"/>
        <v>0</v>
      </c>
      <c r="BV801" s="83">
        <f t="shared" si="1533"/>
        <v>2340.3706811443835</v>
      </c>
      <c r="BW801" s="81">
        <f t="shared" si="1557"/>
        <v>2340.3706811443835</v>
      </c>
      <c r="BX801" s="83">
        <f t="shared" si="1476"/>
        <v>0</v>
      </c>
      <c r="BY801" s="141">
        <f t="shared" si="1477"/>
        <v>0</v>
      </c>
      <c r="BZ801" s="83">
        <f t="shared" si="1478"/>
        <v>4.13</v>
      </c>
      <c r="CA801" s="83">
        <f t="shared" si="1479"/>
        <v>0</v>
      </c>
      <c r="CB801" s="83">
        <f t="shared" si="1534"/>
        <v>3.0553652452806741</v>
      </c>
      <c r="CC801" s="83">
        <f t="shared" si="1480"/>
        <v>3.0553652452806741</v>
      </c>
      <c r="CD801" s="143">
        <f t="shared" si="1481"/>
        <v>0.02</v>
      </c>
      <c r="CE801" s="83">
        <f t="shared" si="1535"/>
        <v>1.7446523213570167E-2</v>
      </c>
      <c r="CF801" s="84">
        <f t="shared" si="1536"/>
        <v>1081.9765462145956</v>
      </c>
      <c r="CG801" s="83">
        <f t="shared" si="1482"/>
        <v>0</v>
      </c>
      <c r="CH801" s="83">
        <f t="shared" si="1537"/>
        <v>2.9973545649350015</v>
      </c>
      <c r="CI801" s="83">
        <f t="shared" si="1483"/>
        <v>2.9973545649350015</v>
      </c>
      <c r="CJ801" s="143">
        <f t="shared" si="1484"/>
        <v>0.02</v>
      </c>
      <c r="CK801" s="83">
        <f t="shared" si="1538"/>
        <v>1.6638910799758894E-2</v>
      </c>
      <c r="CL801" s="84">
        <f t="shared" si="1539"/>
        <v>1017.212755249695</v>
      </c>
      <c r="CM801" s="83">
        <f t="shared" si="1485"/>
        <v>0</v>
      </c>
      <c r="CN801" s="83">
        <f t="shared" si="1540"/>
        <v>2.923870742901395</v>
      </c>
      <c r="CO801" s="83">
        <f t="shared" si="1486"/>
        <v>2.923870742901395</v>
      </c>
      <c r="CP801" s="143">
        <f t="shared" si="1487"/>
        <v>0.02</v>
      </c>
      <c r="CQ801" s="83">
        <f t="shared" si="1541"/>
        <v>1.6798564504284193E-2</v>
      </c>
      <c r="CR801" s="84">
        <f t="shared" si="1542"/>
        <v>1008.1771467070803</v>
      </c>
      <c r="CS801" s="83">
        <f t="shared" si="1488"/>
        <v>0</v>
      </c>
      <c r="CT801" s="83">
        <f t="shared" si="1543"/>
        <v>2.9148914887143893</v>
      </c>
      <c r="CU801" s="83">
        <f t="shared" si="1489"/>
        <v>2.9148914887143893</v>
      </c>
      <c r="CV801" s="143">
        <f t="shared" si="1490"/>
        <v>0.02</v>
      </c>
      <c r="CW801" s="83">
        <f t="shared" si="1544"/>
        <v>1.6826526987184256E-2</v>
      </c>
      <c r="CX801" s="84">
        <f t="shared" si="1545"/>
        <v>1007.4710073096734</v>
      </c>
      <c r="CY801" s="83">
        <f t="shared" si="1491"/>
        <v>0</v>
      </c>
      <c r="CZ801" s="83">
        <f t="shared" si="1546"/>
        <v>2.9142028510518942</v>
      </c>
      <c r="DA801" s="83">
        <f t="shared" si="1492"/>
        <v>2.9142028510518942</v>
      </c>
      <c r="DB801" s="143">
        <f t="shared" si="1493"/>
        <v>0.02</v>
      </c>
      <c r="DC801" s="83">
        <f t="shared" si="1547"/>
        <v>1.6827446767326188E-2</v>
      </c>
      <c r="DD801" s="84">
        <f t="shared" si="1548"/>
        <v>1007.4513442486393</v>
      </c>
      <c r="DE801" s="86">
        <f t="shared" si="1494"/>
        <v>4212.6672260598907</v>
      </c>
      <c r="DF801" s="86">
        <f t="shared" si="1495"/>
        <v>1685.0668904239562</v>
      </c>
      <c r="DG801" s="86">
        <f t="shared" si="1496"/>
        <v>1053.1668065149727</v>
      </c>
      <c r="DH801" s="86">
        <f t="shared" si="1497"/>
        <v>0.10754839099269134</v>
      </c>
      <c r="DI801" s="86">
        <f t="shared" si="1498"/>
        <v>0.11708029799061444</v>
      </c>
      <c r="DJ801" s="86">
        <f t="shared" si="1499"/>
        <v>2.0883347465671251</v>
      </c>
      <c r="DK801" s="86">
        <f t="shared" si="1500"/>
        <v>-911.48330631123508</v>
      </c>
      <c r="DL801" s="86">
        <f t="shared" si="1558"/>
        <v>-911.48330631123508</v>
      </c>
      <c r="DM801" s="86">
        <f t="shared" si="1501"/>
        <v>-911.48330631123508</v>
      </c>
      <c r="DN801" s="85">
        <f t="shared" si="1502"/>
        <v>0</v>
      </c>
      <c r="DO801" s="85">
        <f t="shared" si="1549"/>
        <v>0</v>
      </c>
      <c r="DP801" s="85">
        <f t="shared" si="1503"/>
        <v>0</v>
      </c>
      <c r="DQ801" s="85">
        <f t="shared" si="1550"/>
        <v>0</v>
      </c>
      <c r="DR801" s="85">
        <f t="shared" si="1504"/>
        <v>0</v>
      </c>
      <c r="DS801" s="85">
        <f t="shared" si="1551"/>
        <v>0</v>
      </c>
      <c r="DT801" s="81"/>
      <c r="DU801" s="81"/>
      <c r="DV801" s="81">
        <f t="shared" si="1552"/>
        <v>0</v>
      </c>
      <c r="DW801" s="100"/>
    </row>
    <row r="802" spans="1:127" x14ac:dyDescent="0.2">
      <c r="A802" s="59">
        <f t="shared" si="1505"/>
        <v>106.26666666666567</v>
      </c>
      <c r="B802" s="44">
        <f t="shared" si="1506"/>
        <v>106266.66666666567</v>
      </c>
      <c r="C802" s="52">
        <f t="shared" si="1440"/>
        <v>133.33333333333334</v>
      </c>
      <c r="D802" s="50">
        <f t="shared" si="1441"/>
        <v>4</v>
      </c>
      <c r="E802" s="44">
        <f t="shared" si="1442"/>
        <v>4.13</v>
      </c>
      <c r="F802" s="47">
        <f t="shared" si="1443"/>
        <v>0.02</v>
      </c>
      <c r="G802" s="52">
        <f t="shared" si="1507"/>
        <v>2.3723558428955342E-2</v>
      </c>
      <c r="H802" s="57">
        <f t="shared" si="1508"/>
        <v>899.70662380448357</v>
      </c>
      <c r="I802" s="52">
        <f t="shared" si="1509"/>
        <v>0</v>
      </c>
      <c r="J802" s="54">
        <f t="shared" si="1510"/>
        <v>3226.7812732611756</v>
      </c>
      <c r="K802" s="46">
        <f t="shared" si="1553"/>
        <v>3226.7812732611756</v>
      </c>
      <c r="L802" s="80">
        <f t="shared" si="1444"/>
        <v>0</v>
      </c>
      <c r="M802" s="142">
        <f t="shared" si="1445"/>
        <v>0</v>
      </c>
      <c r="N802" s="60">
        <f t="shared" si="1446"/>
        <v>4.13</v>
      </c>
      <c r="O802" s="53">
        <f t="shared" si="1447"/>
        <v>0</v>
      </c>
      <c r="P802" s="58">
        <f t="shared" si="1511"/>
        <v>2.890383426302622</v>
      </c>
      <c r="Q802" s="49">
        <f t="shared" si="1448"/>
        <v>2.890383426302622</v>
      </c>
      <c r="R802" s="143">
        <f t="shared" si="1449"/>
        <v>0.02</v>
      </c>
      <c r="S802" s="51">
        <f t="shared" si="1512"/>
        <v>1.8283368929886981E-2</v>
      </c>
      <c r="T802" s="57">
        <f t="shared" si="1513"/>
        <v>933.69207992294571</v>
      </c>
      <c r="U802" s="53">
        <f t="shared" si="1450"/>
        <v>0</v>
      </c>
      <c r="V802" s="58">
        <f t="shared" si="1514"/>
        <v>2.910916203241257</v>
      </c>
      <c r="W802" s="49">
        <f t="shared" si="1451"/>
        <v>2.910916203241257</v>
      </c>
      <c r="X802" s="143">
        <f t="shared" si="1452"/>
        <v>0.02</v>
      </c>
      <c r="Y802" s="51">
        <f t="shared" si="1515"/>
        <v>1.7688547148631228E-2</v>
      </c>
      <c r="Z802" s="57">
        <f t="shared" si="1516"/>
        <v>911.98529922209116</v>
      </c>
      <c r="AA802" s="53">
        <f t="shared" si="1453"/>
        <v>0</v>
      </c>
      <c r="AB802" s="58">
        <f t="shared" si="1517"/>
        <v>2.8972905567313836</v>
      </c>
      <c r="AC802" s="49">
        <f t="shared" si="1454"/>
        <v>2.8972905567313836</v>
      </c>
      <c r="AD802" s="143">
        <f t="shared" si="1455"/>
        <v>0.02</v>
      </c>
      <c r="AE802" s="49">
        <f t="shared" si="1554"/>
        <v>1.7635857299782228E-2</v>
      </c>
      <c r="AF802" s="57">
        <f t="shared" si="1518"/>
        <v>908.85003561775886</v>
      </c>
      <c r="AG802" s="53">
        <f t="shared" si="1456"/>
        <v>0</v>
      </c>
      <c r="AH802" s="58">
        <f t="shared" si="1519"/>
        <v>2.8954718503028656</v>
      </c>
      <c r="AI802" s="49">
        <f t="shared" si="1457"/>
        <v>2.8954718503028656</v>
      </c>
      <c r="AJ802" s="143">
        <f t="shared" si="1458"/>
        <v>0.02</v>
      </c>
      <c r="AK802" s="51">
        <f t="shared" si="1520"/>
        <v>1.7636415624643631E-2</v>
      </c>
      <c r="AL802" s="57">
        <f t="shared" si="1521"/>
        <v>908.5744368954206</v>
      </c>
      <c r="AM802" s="53">
        <f t="shared" si="1459"/>
        <v>0</v>
      </c>
      <c r="AN802" s="58">
        <f t="shared" si="1522"/>
        <v>2.8953137845327541</v>
      </c>
      <c r="AO802" s="49">
        <f t="shared" si="1460"/>
        <v>2.8953137845327541</v>
      </c>
      <c r="AP802" s="143">
        <f t="shared" si="1461"/>
        <v>0.02</v>
      </c>
      <c r="AQ802" s="51">
        <f t="shared" si="1523"/>
        <v>1.7636711274375827E-2</v>
      </c>
      <c r="AR802" s="57">
        <f t="shared" si="1524"/>
        <v>908.55195430278729</v>
      </c>
      <c r="AS802" s="44">
        <f t="shared" si="1462"/>
        <v>5808.2062918701158</v>
      </c>
      <c r="AT802" s="44">
        <f t="shared" si="1463"/>
        <v>2323.282516748046</v>
      </c>
      <c r="AU802" s="44">
        <f t="shared" si="1464"/>
        <v>1452.051572967529</v>
      </c>
      <c r="AV802" s="47">
        <f t="shared" si="1465"/>
        <v>0.47164620876025937</v>
      </c>
      <c r="AW802" s="47">
        <f t="shared" si="1466"/>
        <v>1.3345739286273415</v>
      </c>
      <c r="AX802" s="86">
        <f t="shared" si="1467"/>
        <v>7.9481510341459485</v>
      </c>
      <c r="AY802" s="86">
        <f t="shared" si="1468"/>
        <v>0</v>
      </c>
      <c r="AZ802" s="10">
        <f t="shared" si="1525"/>
        <v>0</v>
      </c>
      <c r="BA802" s="44">
        <f t="shared" si="1469"/>
        <v>0</v>
      </c>
      <c r="BB802" s="9">
        <f t="shared" si="1470"/>
        <v>0</v>
      </c>
      <c r="BC802" s="45">
        <f t="shared" si="1559"/>
        <v>0</v>
      </c>
      <c r="BD802" s="9">
        <f t="shared" si="1471"/>
        <v>0</v>
      </c>
      <c r="BE802" s="45">
        <f t="shared" si="1555"/>
        <v>0</v>
      </c>
      <c r="BF802" s="9">
        <f t="shared" si="1472"/>
        <v>0</v>
      </c>
      <c r="BG802" s="45">
        <f t="shared" si="1556"/>
        <v>0</v>
      </c>
      <c r="BH802" s="58"/>
      <c r="BI802" s="58"/>
      <c r="BJ802" s="58">
        <f t="shared" si="1526"/>
        <v>0</v>
      </c>
      <c r="BK802" s="97"/>
      <c r="BL802" s="44"/>
      <c r="BM802" s="82">
        <f t="shared" si="1527"/>
        <v>79.7</v>
      </c>
      <c r="BN802" s="86">
        <f t="shared" si="1528"/>
        <v>79700</v>
      </c>
      <c r="BO802" s="86">
        <f t="shared" si="1529"/>
        <v>100</v>
      </c>
      <c r="BP802" s="84">
        <f t="shared" si="1473"/>
        <v>4</v>
      </c>
      <c r="BQ802" s="84">
        <f t="shared" si="1474"/>
        <v>4.13</v>
      </c>
      <c r="BR802" s="84">
        <f t="shared" si="1475"/>
        <v>0.02</v>
      </c>
      <c r="BS802" s="84">
        <f t="shared" si="1530"/>
        <v>3.1651943074937496E-2</v>
      </c>
      <c r="BT802" s="84">
        <f t="shared" si="1531"/>
        <v>1125.972390057118</v>
      </c>
      <c r="BU802" s="84">
        <f t="shared" si="1532"/>
        <v>0</v>
      </c>
      <c r="BV802" s="83">
        <f t="shared" si="1533"/>
        <v>2343.6079811443833</v>
      </c>
      <c r="BW802" s="81">
        <f t="shared" si="1557"/>
        <v>2343.6079811443833</v>
      </c>
      <c r="BX802" s="83">
        <f t="shared" si="1476"/>
        <v>0</v>
      </c>
      <c r="BY802" s="141">
        <f t="shared" si="1477"/>
        <v>0</v>
      </c>
      <c r="BZ802" s="83">
        <f t="shared" si="1478"/>
        <v>4.13</v>
      </c>
      <c r="CA802" s="83">
        <f t="shared" si="1479"/>
        <v>0</v>
      </c>
      <c r="CB802" s="83">
        <f t="shared" si="1534"/>
        <v>3.0566563037402301</v>
      </c>
      <c r="CC802" s="83">
        <f t="shared" si="1480"/>
        <v>3.0566563037402301</v>
      </c>
      <c r="CD802" s="143">
        <f t="shared" si="1481"/>
        <v>0.02</v>
      </c>
      <c r="CE802" s="83">
        <f t="shared" si="1535"/>
        <v>1.7444523213570168E-2</v>
      </c>
      <c r="CF802" s="84">
        <f t="shared" si="1536"/>
        <v>1082.5475261732279</v>
      </c>
      <c r="CG802" s="83">
        <f t="shared" si="1482"/>
        <v>0</v>
      </c>
      <c r="CH802" s="83">
        <f t="shared" si="1537"/>
        <v>2.9982744646603225</v>
      </c>
      <c r="CI802" s="83">
        <f t="shared" si="1483"/>
        <v>2.9982744646603225</v>
      </c>
      <c r="CJ802" s="143">
        <f t="shared" si="1484"/>
        <v>0.02</v>
      </c>
      <c r="CK802" s="83">
        <f t="shared" si="1538"/>
        <v>1.6636910799758896E-2</v>
      </c>
      <c r="CL802" s="84">
        <f t="shared" si="1539"/>
        <v>1017.7678417581247</v>
      </c>
      <c r="CM802" s="83">
        <f t="shared" si="1485"/>
        <v>0</v>
      </c>
      <c r="CN802" s="83">
        <f t="shared" si="1540"/>
        <v>2.9246380799819862</v>
      </c>
      <c r="CO802" s="83">
        <f t="shared" si="1486"/>
        <v>2.9246380799819862</v>
      </c>
      <c r="CP802" s="143">
        <f t="shared" si="1487"/>
        <v>0.02</v>
      </c>
      <c r="CQ802" s="83">
        <f t="shared" si="1541"/>
        <v>1.6796564504284194E-2</v>
      </c>
      <c r="CR802" s="84">
        <f t="shared" si="1542"/>
        <v>1008.751644213342</v>
      </c>
      <c r="CS802" s="83">
        <f t="shared" si="1488"/>
        <v>0</v>
      </c>
      <c r="CT802" s="83">
        <f t="shared" si="1543"/>
        <v>2.915659442949881</v>
      </c>
      <c r="CU802" s="83">
        <f t="shared" si="1489"/>
        <v>2.915659442949881</v>
      </c>
      <c r="CV802" s="143">
        <f t="shared" si="1490"/>
        <v>0.02</v>
      </c>
      <c r="CW802" s="83">
        <f t="shared" si="1544"/>
        <v>1.6824526987184257E-2</v>
      </c>
      <c r="CX802" s="84">
        <f t="shared" si="1545"/>
        <v>1008.0482338394542</v>
      </c>
      <c r="CY802" s="83">
        <f t="shared" si="1491"/>
        <v>0</v>
      </c>
      <c r="CZ802" s="83">
        <f t="shared" si="1546"/>
        <v>2.9149719811713579</v>
      </c>
      <c r="DA802" s="83">
        <f t="shared" si="1492"/>
        <v>2.9149719811713579</v>
      </c>
      <c r="DB802" s="143">
        <f t="shared" si="1493"/>
        <v>0.02</v>
      </c>
      <c r="DC802" s="83">
        <f t="shared" si="1547"/>
        <v>1.682544676732619E-2</v>
      </c>
      <c r="DD802" s="84">
        <f t="shared" si="1548"/>
        <v>1008.0287387413134</v>
      </c>
      <c r="DE802" s="86">
        <f t="shared" si="1494"/>
        <v>4218.4943660598892</v>
      </c>
      <c r="DF802" s="86">
        <f t="shared" si="1495"/>
        <v>1687.3977464239558</v>
      </c>
      <c r="DG802" s="86">
        <f t="shared" si="1496"/>
        <v>1054.6235915149723</v>
      </c>
      <c r="DH802" s="86">
        <f t="shared" si="1497"/>
        <v>0.10732431077809482</v>
      </c>
      <c r="DI802" s="86">
        <f t="shared" si="1498"/>
        <v>0.1166326074314184</v>
      </c>
      <c r="DJ802" s="86">
        <f t="shared" si="1499"/>
        <v>2.0733584772874352</v>
      </c>
      <c r="DK802" s="86">
        <f t="shared" si="1500"/>
        <v>-913.60502932195641</v>
      </c>
      <c r="DL802" s="86">
        <f t="shared" si="1558"/>
        <v>-913.60502932195641</v>
      </c>
      <c r="DM802" s="86">
        <f t="shared" si="1501"/>
        <v>-913.60502932195641</v>
      </c>
      <c r="DN802" s="85">
        <f t="shared" si="1502"/>
        <v>0</v>
      </c>
      <c r="DO802" s="85">
        <f t="shared" si="1549"/>
        <v>0</v>
      </c>
      <c r="DP802" s="85">
        <f t="shared" si="1503"/>
        <v>0</v>
      </c>
      <c r="DQ802" s="85">
        <f t="shared" si="1550"/>
        <v>0</v>
      </c>
      <c r="DR802" s="85">
        <f t="shared" si="1504"/>
        <v>0</v>
      </c>
      <c r="DS802" s="85">
        <f t="shared" si="1551"/>
        <v>0</v>
      </c>
      <c r="DT802" s="81"/>
      <c r="DU802" s="81"/>
      <c r="DV802" s="81">
        <f t="shared" si="1552"/>
        <v>0</v>
      </c>
      <c r="DW802" s="100"/>
    </row>
    <row r="803" spans="1:127" x14ac:dyDescent="0.2">
      <c r="A803" s="59">
        <f t="shared" si="1505"/>
        <v>106.399999999999</v>
      </c>
      <c r="B803" s="44">
        <f t="shared" si="1506"/>
        <v>106399.999999999</v>
      </c>
      <c r="C803" s="52">
        <f t="shared" si="1440"/>
        <v>133.33333333333334</v>
      </c>
      <c r="D803" s="50">
        <f t="shared" si="1441"/>
        <v>4</v>
      </c>
      <c r="E803" s="44">
        <f t="shared" si="1442"/>
        <v>4.13</v>
      </c>
      <c r="F803" s="47">
        <f t="shared" si="1443"/>
        <v>0.02</v>
      </c>
      <c r="G803" s="52">
        <f t="shared" si="1507"/>
        <v>2.3720891762288674E-2</v>
      </c>
      <c r="H803" s="57">
        <f t="shared" si="1508"/>
        <v>900.47247449360771</v>
      </c>
      <c r="I803" s="52">
        <f t="shared" si="1509"/>
        <v>0</v>
      </c>
      <c r="J803" s="54">
        <f t="shared" si="1510"/>
        <v>3231.0976732611753</v>
      </c>
      <c r="K803" s="46">
        <f t="shared" si="1553"/>
        <v>3231.0976732611753</v>
      </c>
      <c r="L803" s="80">
        <f t="shared" si="1444"/>
        <v>0</v>
      </c>
      <c r="M803" s="142">
        <f t="shared" si="1445"/>
        <v>0</v>
      </c>
      <c r="N803" s="60">
        <f t="shared" si="1446"/>
        <v>4.13</v>
      </c>
      <c r="O803" s="53">
        <f t="shared" si="1447"/>
        <v>0</v>
      </c>
      <c r="P803" s="58">
        <f t="shared" si="1511"/>
        <v>2.8910847821972925</v>
      </c>
      <c r="Q803" s="49">
        <f t="shared" si="1448"/>
        <v>2.8910847821972925</v>
      </c>
      <c r="R803" s="143">
        <f t="shared" si="1449"/>
        <v>0.02</v>
      </c>
      <c r="S803" s="51">
        <f t="shared" si="1512"/>
        <v>1.8280702263220313E-2</v>
      </c>
      <c r="T803" s="57">
        <f t="shared" si="1513"/>
        <v>934.53542988268623</v>
      </c>
      <c r="U803" s="53">
        <f t="shared" si="1450"/>
        <v>0</v>
      </c>
      <c r="V803" s="58">
        <f t="shared" si="1514"/>
        <v>2.911765414095834</v>
      </c>
      <c r="W803" s="49">
        <f t="shared" si="1451"/>
        <v>2.911765414095834</v>
      </c>
      <c r="X803" s="143">
        <f t="shared" si="1452"/>
        <v>0.02</v>
      </c>
      <c r="Y803" s="51">
        <f t="shared" si="1515"/>
        <v>1.768588048196456E-2</v>
      </c>
      <c r="Z803" s="57">
        <f t="shared" si="1516"/>
        <v>912.79545486063114</v>
      </c>
      <c r="AA803" s="53">
        <f t="shared" si="1453"/>
        <v>0</v>
      </c>
      <c r="AB803" s="58">
        <f t="shared" si="1517"/>
        <v>2.8980526180370099</v>
      </c>
      <c r="AC803" s="49">
        <f t="shared" si="1454"/>
        <v>2.8980526180370099</v>
      </c>
      <c r="AD803" s="143">
        <f t="shared" si="1455"/>
        <v>0.02</v>
      </c>
      <c r="AE803" s="49">
        <f t="shared" si="1554"/>
        <v>1.763319063311556E-2</v>
      </c>
      <c r="AF803" s="57">
        <f t="shared" si="1518"/>
        <v>909.66157654406675</v>
      </c>
      <c r="AG803" s="53">
        <f t="shared" si="1456"/>
        <v>0</v>
      </c>
      <c r="AH803" s="58">
        <f t="shared" si="1519"/>
        <v>2.8962253428295046</v>
      </c>
      <c r="AI803" s="49">
        <f t="shared" si="1457"/>
        <v>2.8962253428295046</v>
      </c>
      <c r="AJ803" s="143">
        <f t="shared" si="1458"/>
        <v>0.02</v>
      </c>
      <c r="AK803" s="51">
        <f t="shared" si="1520"/>
        <v>1.7633748957976963E-2</v>
      </c>
      <c r="AL803" s="57">
        <f t="shared" si="1521"/>
        <v>909.38651327781133</v>
      </c>
      <c r="AM803" s="53">
        <f t="shared" si="1459"/>
        <v>0</v>
      </c>
      <c r="AN803" s="58">
        <f t="shared" si="1522"/>
        <v>2.8960667604559687</v>
      </c>
      <c r="AO803" s="49">
        <f t="shared" si="1460"/>
        <v>2.8960667604559687</v>
      </c>
      <c r="AP803" s="143">
        <f t="shared" si="1461"/>
        <v>0.02</v>
      </c>
      <c r="AQ803" s="51">
        <f t="shared" si="1523"/>
        <v>1.7634044607709159E-2</v>
      </c>
      <c r="AR803" s="57">
        <f t="shared" si="1524"/>
        <v>909.36408863449049</v>
      </c>
      <c r="AS803" s="44">
        <f t="shared" si="1462"/>
        <v>5815.9758118701156</v>
      </c>
      <c r="AT803" s="44">
        <f t="shared" si="1463"/>
        <v>2326.3903247480462</v>
      </c>
      <c r="AU803" s="44">
        <f t="shared" si="1464"/>
        <v>1453.9939529675289</v>
      </c>
      <c r="AV803" s="47">
        <f t="shared" si="1465"/>
        <v>0.46979118468939346</v>
      </c>
      <c r="AW803" s="47">
        <f t="shared" si="1466"/>
        <v>1.32472394782431</v>
      </c>
      <c r="AX803" s="86">
        <f t="shared" si="1467"/>
        <v>7.8542379250659291</v>
      </c>
      <c r="AY803" s="86">
        <f t="shared" si="1468"/>
        <v>0</v>
      </c>
      <c r="AZ803" s="10">
        <f t="shared" si="1525"/>
        <v>0</v>
      </c>
      <c r="BA803" s="44">
        <f t="shared" si="1469"/>
        <v>0</v>
      </c>
      <c r="BB803" s="9">
        <f t="shared" si="1470"/>
        <v>0</v>
      </c>
      <c r="BC803" s="45">
        <f t="shared" si="1559"/>
        <v>0</v>
      </c>
      <c r="BD803" s="9">
        <f t="shared" si="1471"/>
        <v>0</v>
      </c>
      <c r="BE803" s="45">
        <f t="shared" si="1555"/>
        <v>0</v>
      </c>
      <c r="BF803" s="9">
        <f t="shared" si="1472"/>
        <v>0</v>
      </c>
      <c r="BG803" s="45">
        <f t="shared" si="1556"/>
        <v>0</v>
      </c>
      <c r="BH803" s="58"/>
      <c r="BI803" s="58"/>
      <c r="BJ803" s="58">
        <f t="shared" si="1526"/>
        <v>0</v>
      </c>
      <c r="BK803" s="97"/>
      <c r="BL803" s="44"/>
      <c r="BM803" s="82">
        <f t="shared" si="1527"/>
        <v>79.8</v>
      </c>
      <c r="BN803" s="86">
        <f t="shared" si="1528"/>
        <v>79800</v>
      </c>
      <c r="BO803" s="86">
        <f t="shared" si="1529"/>
        <v>100</v>
      </c>
      <c r="BP803" s="84">
        <f t="shared" si="1473"/>
        <v>4</v>
      </c>
      <c r="BQ803" s="84">
        <f t="shared" si="1474"/>
        <v>4.13</v>
      </c>
      <c r="BR803" s="84">
        <f t="shared" si="1475"/>
        <v>0.02</v>
      </c>
      <c r="BS803" s="84">
        <f t="shared" si="1530"/>
        <v>3.1649943074937494E-2</v>
      </c>
      <c r="BT803" s="84">
        <f t="shared" si="1531"/>
        <v>1126.7387567175281</v>
      </c>
      <c r="BU803" s="84">
        <f t="shared" si="1532"/>
        <v>0</v>
      </c>
      <c r="BV803" s="83">
        <f t="shared" si="1533"/>
        <v>2346.8452811443835</v>
      </c>
      <c r="BW803" s="81">
        <f t="shared" si="1557"/>
        <v>2346.8452811443835</v>
      </c>
      <c r="BX803" s="83">
        <f t="shared" si="1476"/>
        <v>0</v>
      </c>
      <c r="BY803" s="141">
        <f t="shared" si="1477"/>
        <v>0</v>
      </c>
      <c r="BZ803" s="83">
        <f t="shared" si="1478"/>
        <v>4.13</v>
      </c>
      <c r="CA803" s="83">
        <f t="shared" si="1479"/>
        <v>0</v>
      </c>
      <c r="CB803" s="83">
        <f t="shared" si="1534"/>
        <v>3.0579494603715398</v>
      </c>
      <c r="CC803" s="83">
        <f t="shared" si="1480"/>
        <v>3.0579494603715398</v>
      </c>
      <c r="CD803" s="143">
        <f t="shared" si="1481"/>
        <v>0.02</v>
      </c>
      <c r="CE803" s="83">
        <f t="shared" si="1535"/>
        <v>1.744252321357017E-2</v>
      </c>
      <c r="CF803" s="84">
        <f t="shared" si="1536"/>
        <v>1083.1181995326183</v>
      </c>
      <c r="CG803" s="83">
        <f t="shared" si="1482"/>
        <v>0</v>
      </c>
      <c r="CH803" s="83">
        <f t="shared" si="1537"/>
        <v>2.9991951454724726</v>
      </c>
      <c r="CI803" s="83">
        <f t="shared" si="1483"/>
        <v>2.9991951454724726</v>
      </c>
      <c r="CJ803" s="143">
        <f t="shared" si="1484"/>
        <v>0.02</v>
      </c>
      <c r="CK803" s="83">
        <f t="shared" si="1538"/>
        <v>1.6634910799758897E-2</v>
      </c>
      <c r="CL803" s="84">
        <f t="shared" si="1539"/>
        <v>1018.3226912555888</v>
      </c>
      <c r="CM803" s="83">
        <f t="shared" si="1485"/>
        <v>0</v>
      </c>
      <c r="CN803" s="83">
        <f t="shared" si="1540"/>
        <v>2.9254062621184866</v>
      </c>
      <c r="CO803" s="83">
        <f t="shared" si="1486"/>
        <v>2.9254062621184866</v>
      </c>
      <c r="CP803" s="143">
        <f t="shared" si="1487"/>
        <v>0.02</v>
      </c>
      <c r="CQ803" s="83">
        <f t="shared" si="1541"/>
        <v>1.6794564504284196E-2</v>
      </c>
      <c r="CR803" s="84">
        <f t="shared" si="1542"/>
        <v>1009.3259226042049</v>
      </c>
      <c r="CS803" s="83">
        <f t="shared" si="1488"/>
        <v>0</v>
      </c>
      <c r="CT803" s="83">
        <f t="shared" si="1543"/>
        <v>2.9164283464352905</v>
      </c>
      <c r="CU803" s="83">
        <f t="shared" si="1489"/>
        <v>2.9164283464352905</v>
      </c>
      <c r="CV803" s="143">
        <f t="shared" si="1490"/>
        <v>0.02</v>
      </c>
      <c r="CW803" s="83">
        <f t="shared" si="1544"/>
        <v>1.6822526987184259E-2</v>
      </c>
      <c r="CX803" s="84">
        <f t="shared" si="1545"/>
        <v>1008.625239738681</v>
      </c>
      <c r="CY803" s="83">
        <f t="shared" si="1491"/>
        <v>0</v>
      </c>
      <c r="CZ803" s="83">
        <f t="shared" si="1546"/>
        <v>2.9157420710241659</v>
      </c>
      <c r="DA803" s="83">
        <f t="shared" si="1492"/>
        <v>2.9157420710241659</v>
      </c>
      <c r="DB803" s="143">
        <f t="shared" si="1493"/>
        <v>0.02</v>
      </c>
      <c r="DC803" s="83">
        <f t="shared" si="1547"/>
        <v>1.6823446767326191E-2</v>
      </c>
      <c r="DD803" s="84">
        <f t="shared" si="1548"/>
        <v>1008.6059122742324</v>
      </c>
      <c r="DE803" s="86">
        <f t="shared" si="1494"/>
        <v>4224.3215060598905</v>
      </c>
      <c r="DF803" s="86">
        <f t="shared" si="1495"/>
        <v>1689.7286024239561</v>
      </c>
      <c r="DG803" s="86">
        <f t="shared" si="1496"/>
        <v>1056.0803765149726</v>
      </c>
      <c r="DH803" s="86">
        <f t="shared" si="1497"/>
        <v>0.10710098408651296</v>
      </c>
      <c r="DI803" s="86">
        <f t="shared" si="1498"/>
        <v>0.1161871999398391</v>
      </c>
      <c r="DJ803" s="86">
        <f t="shared" si="1499"/>
        <v>2.0585086201920202</v>
      </c>
      <c r="DK803" s="86">
        <f t="shared" si="1500"/>
        <v>-915.72546255187774</v>
      </c>
      <c r="DL803" s="86">
        <f t="shared" si="1558"/>
        <v>-915.72546255187774</v>
      </c>
      <c r="DM803" s="86">
        <f t="shared" si="1501"/>
        <v>-915.72546255187774</v>
      </c>
      <c r="DN803" s="85">
        <f t="shared" si="1502"/>
        <v>0</v>
      </c>
      <c r="DO803" s="85">
        <f t="shared" si="1549"/>
        <v>0</v>
      </c>
      <c r="DP803" s="85">
        <f t="shared" si="1503"/>
        <v>0</v>
      </c>
      <c r="DQ803" s="85">
        <f t="shared" si="1550"/>
        <v>0</v>
      </c>
      <c r="DR803" s="85">
        <f t="shared" si="1504"/>
        <v>0</v>
      </c>
      <c r="DS803" s="85">
        <f t="shared" si="1551"/>
        <v>0</v>
      </c>
      <c r="DT803" s="81"/>
      <c r="DU803" s="81"/>
      <c r="DV803" s="81">
        <f t="shared" si="1552"/>
        <v>0</v>
      </c>
      <c r="DW803" s="100"/>
    </row>
    <row r="804" spans="1:127" x14ac:dyDescent="0.2">
      <c r="A804" s="59">
        <f t="shared" si="1505"/>
        <v>106.53333333333232</v>
      </c>
      <c r="B804" s="44">
        <f t="shared" si="1506"/>
        <v>106533.33333333232</v>
      </c>
      <c r="C804" s="52">
        <f t="shared" si="1440"/>
        <v>133.33333333333334</v>
      </c>
      <c r="D804" s="50">
        <f t="shared" si="1441"/>
        <v>4</v>
      </c>
      <c r="E804" s="44">
        <f t="shared" si="1442"/>
        <v>4.13</v>
      </c>
      <c r="F804" s="47">
        <f t="shared" si="1443"/>
        <v>0.02</v>
      </c>
      <c r="G804" s="52">
        <f t="shared" si="1507"/>
        <v>2.3718225095622006E-2</v>
      </c>
      <c r="H804" s="57">
        <f t="shared" si="1508"/>
        <v>901.23823909179839</v>
      </c>
      <c r="I804" s="52">
        <f t="shared" si="1509"/>
        <v>0</v>
      </c>
      <c r="J804" s="54">
        <f t="shared" si="1510"/>
        <v>3235.414073261175</v>
      </c>
      <c r="K804" s="46">
        <f t="shared" si="1553"/>
        <v>3235.414073261175</v>
      </c>
      <c r="L804" s="80">
        <f t="shared" si="1444"/>
        <v>0</v>
      </c>
      <c r="M804" s="142">
        <f t="shared" si="1445"/>
        <v>0</v>
      </c>
      <c r="N804" s="60">
        <f t="shared" si="1446"/>
        <v>4.13</v>
      </c>
      <c r="O804" s="53">
        <f t="shared" si="1447"/>
        <v>0</v>
      </c>
      <c r="P804" s="58">
        <f t="shared" si="1511"/>
        <v>2.8917881568971362</v>
      </c>
      <c r="Q804" s="49">
        <f t="shared" si="1448"/>
        <v>2.8917881568971362</v>
      </c>
      <c r="R804" s="143">
        <f t="shared" si="1449"/>
        <v>0.02</v>
      </c>
      <c r="S804" s="51">
        <f t="shared" si="1512"/>
        <v>1.8278035596553645E-2</v>
      </c>
      <c r="T804" s="57">
        <f t="shared" si="1513"/>
        <v>935.37845226849095</v>
      </c>
      <c r="U804" s="53">
        <f t="shared" si="1450"/>
        <v>0</v>
      </c>
      <c r="V804" s="58">
        <f t="shared" si="1514"/>
        <v>2.9126169302411506</v>
      </c>
      <c r="W804" s="49">
        <f t="shared" si="1451"/>
        <v>2.9126169302411506</v>
      </c>
      <c r="X804" s="143">
        <f t="shared" si="1452"/>
        <v>0.02</v>
      </c>
      <c r="Y804" s="51">
        <f t="shared" si="1515"/>
        <v>1.7683213815297891E-2</v>
      </c>
      <c r="Z804" s="57">
        <f t="shared" si="1516"/>
        <v>913.60525210885828</v>
      </c>
      <c r="AA804" s="53">
        <f t="shared" si="1453"/>
        <v>0</v>
      </c>
      <c r="AB804" s="58">
        <f t="shared" si="1517"/>
        <v>2.8988167900198536</v>
      </c>
      <c r="AC804" s="49">
        <f t="shared" si="1454"/>
        <v>2.8988167900198536</v>
      </c>
      <c r="AD804" s="143">
        <f t="shared" si="1455"/>
        <v>0.02</v>
      </c>
      <c r="AE804" s="49">
        <f t="shared" si="1554"/>
        <v>1.7630523966448892E-2</v>
      </c>
      <c r="AF804" s="57">
        <f t="shared" si="1518"/>
        <v>910.47278138279387</v>
      </c>
      <c r="AG804" s="53">
        <f t="shared" si="1456"/>
        <v>0</v>
      </c>
      <c r="AH804" s="58">
        <f t="shared" si="1519"/>
        <v>2.8969809715542834</v>
      </c>
      <c r="AI804" s="49">
        <f t="shared" si="1457"/>
        <v>2.8969809715542834</v>
      </c>
      <c r="AJ804" s="143">
        <f t="shared" si="1458"/>
        <v>0.02</v>
      </c>
      <c r="AK804" s="51">
        <f t="shared" si="1520"/>
        <v>1.7631082291310295E-2</v>
      </c>
      <c r="AL804" s="57">
        <f t="shared" si="1521"/>
        <v>910.1982556222988</v>
      </c>
      <c r="AM804" s="53">
        <f t="shared" si="1459"/>
        <v>0</v>
      </c>
      <c r="AN804" s="58">
        <f t="shared" si="1522"/>
        <v>2.8968218773264991</v>
      </c>
      <c r="AO804" s="49">
        <f t="shared" si="1460"/>
        <v>2.8968218773264991</v>
      </c>
      <c r="AP804" s="143">
        <f t="shared" si="1461"/>
        <v>0.02</v>
      </c>
      <c r="AQ804" s="51">
        <f t="shared" si="1523"/>
        <v>1.7631377941042491E-2</v>
      </c>
      <c r="AR804" s="57">
        <f t="shared" si="1524"/>
        <v>910.1758890397914</v>
      </c>
      <c r="AS804" s="44">
        <f t="shared" si="1462"/>
        <v>5823.7453318701146</v>
      </c>
      <c r="AT804" s="44">
        <f t="shared" si="1463"/>
        <v>2329.4981327480459</v>
      </c>
      <c r="AU804" s="44">
        <f t="shared" si="1464"/>
        <v>1455.9363329675286</v>
      </c>
      <c r="AV804" s="47">
        <f t="shared" si="1465"/>
        <v>0.46794674484483029</v>
      </c>
      <c r="AW804" s="47">
        <f t="shared" si="1466"/>
        <v>1.314964035742235</v>
      </c>
      <c r="AX804" s="86">
        <f t="shared" si="1467"/>
        <v>7.7615989675346384</v>
      </c>
      <c r="AY804" s="86">
        <f t="shared" si="1468"/>
        <v>0</v>
      </c>
      <c r="AZ804" s="10">
        <f t="shared" si="1525"/>
        <v>0</v>
      </c>
      <c r="BA804" s="44">
        <f t="shared" si="1469"/>
        <v>0</v>
      </c>
      <c r="BB804" s="9">
        <f t="shared" si="1470"/>
        <v>0</v>
      </c>
      <c r="BC804" s="45">
        <f t="shared" si="1559"/>
        <v>0</v>
      </c>
      <c r="BD804" s="9">
        <f t="shared" si="1471"/>
        <v>0</v>
      </c>
      <c r="BE804" s="45">
        <f t="shared" si="1555"/>
        <v>0</v>
      </c>
      <c r="BF804" s="9">
        <f t="shared" si="1472"/>
        <v>0</v>
      </c>
      <c r="BG804" s="45">
        <f t="shared" si="1556"/>
        <v>0</v>
      </c>
      <c r="BH804" s="58"/>
      <c r="BI804" s="58"/>
      <c r="BJ804" s="58">
        <f t="shared" si="1526"/>
        <v>0</v>
      </c>
      <c r="BK804" s="97"/>
      <c r="BL804" s="44"/>
      <c r="BM804" s="82">
        <f t="shared" si="1527"/>
        <v>79.900000000000006</v>
      </c>
      <c r="BN804" s="86">
        <f t="shared" si="1528"/>
        <v>79900</v>
      </c>
      <c r="BO804" s="86">
        <f t="shared" si="1529"/>
        <v>100</v>
      </c>
      <c r="BP804" s="84">
        <f t="shared" si="1473"/>
        <v>4</v>
      </c>
      <c r="BQ804" s="84">
        <f t="shared" si="1474"/>
        <v>4.13</v>
      </c>
      <c r="BR804" s="84">
        <f t="shared" si="1475"/>
        <v>0.02</v>
      </c>
      <c r="BS804" s="84">
        <f t="shared" si="1530"/>
        <v>3.1647943074937492E-2</v>
      </c>
      <c r="BT804" s="84">
        <f t="shared" si="1531"/>
        <v>1127.5050749517882</v>
      </c>
      <c r="BU804" s="84">
        <f t="shared" si="1532"/>
        <v>0</v>
      </c>
      <c r="BV804" s="83">
        <f t="shared" si="1533"/>
        <v>2350.0825811443833</v>
      </c>
      <c r="BW804" s="81">
        <f t="shared" si="1557"/>
        <v>2350.0825811443833</v>
      </c>
      <c r="BX804" s="83">
        <f t="shared" si="1476"/>
        <v>0</v>
      </c>
      <c r="BY804" s="141">
        <f t="shared" si="1477"/>
        <v>0</v>
      </c>
      <c r="BZ804" s="83">
        <f t="shared" si="1478"/>
        <v>4.13</v>
      </c>
      <c r="CA804" s="83">
        <f t="shared" si="1479"/>
        <v>0</v>
      </c>
      <c r="CB804" s="83">
        <f t="shared" si="1534"/>
        <v>3.059244715249509</v>
      </c>
      <c r="CC804" s="83">
        <f t="shared" si="1480"/>
        <v>3.059244715249509</v>
      </c>
      <c r="CD804" s="143">
        <f t="shared" si="1481"/>
        <v>0.02</v>
      </c>
      <c r="CE804" s="83">
        <f t="shared" si="1535"/>
        <v>1.7440523213570171E-2</v>
      </c>
      <c r="CF804" s="84">
        <f t="shared" si="1536"/>
        <v>1083.6885661603078</v>
      </c>
      <c r="CG804" s="83">
        <f t="shared" si="1482"/>
        <v>0</v>
      </c>
      <c r="CH804" s="83">
        <f t="shared" si="1537"/>
        <v>3.0001166054540467</v>
      </c>
      <c r="CI804" s="83">
        <f t="shared" si="1483"/>
        <v>3.0001166054540467</v>
      </c>
      <c r="CJ804" s="143">
        <f t="shared" si="1484"/>
        <v>0.02</v>
      </c>
      <c r="CK804" s="83">
        <f t="shared" si="1538"/>
        <v>1.6632910799758899E-2</v>
      </c>
      <c r="CL804" s="84">
        <f t="shared" si="1539"/>
        <v>1018.8773037430379</v>
      </c>
      <c r="CM804" s="83">
        <f t="shared" si="1485"/>
        <v>0</v>
      </c>
      <c r="CN804" s="83">
        <f t="shared" si="1540"/>
        <v>2.9261752880102803</v>
      </c>
      <c r="CO804" s="83">
        <f t="shared" si="1486"/>
        <v>2.9261752880102803</v>
      </c>
      <c r="CP804" s="143">
        <f t="shared" si="1487"/>
        <v>0.02</v>
      </c>
      <c r="CQ804" s="83">
        <f t="shared" si="1541"/>
        <v>1.6792564504284197E-2</v>
      </c>
      <c r="CR804" s="84">
        <f t="shared" si="1542"/>
        <v>1009.8999818287901</v>
      </c>
      <c r="CS804" s="83">
        <f t="shared" si="1488"/>
        <v>0</v>
      </c>
      <c r="CT804" s="83">
        <f t="shared" si="1543"/>
        <v>2.9171981978867159</v>
      </c>
      <c r="CU804" s="83">
        <f t="shared" si="1489"/>
        <v>2.9171981978867159</v>
      </c>
      <c r="CV804" s="143">
        <f t="shared" si="1490"/>
        <v>0.02</v>
      </c>
      <c r="CW804" s="83">
        <f t="shared" si="1544"/>
        <v>1.682052698718426E-2</v>
      </c>
      <c r="CX804" s="84">
        <f t="shared" si="1545"/>
        <v>1009.2020249358125</v>
      </c>
      <c r="CY804" s="83">
        <f t="shared" si="1491"/>
        <v>0</v>
      </c>
      <c r="CZ804" s="83">
        <f t="shared" si="1546"/>
        <v>2.9165131192911113</v>
      </c>
      <c r="DA804" s="83">
        <f t="shared" si="1492"/>
        <v>2.9165131192911113</v>
      </c>
      <c r="DB804" s="143">
        <f t="shared" si="1493"/>
        <v>0.02</v>
      </c>
      <c r="DC804" s="83">
        <f t="shared" si="1547"/>
        <v>1.6821446767326192E-2</v>
      </c>
      <c r="DD804" s="84">
        <f t="shared" si="1548"/>
        <v>1009.1828647740609</v>
      </c>
      <c r="DE804" s="86">
        <f t="shared" si="1494"/>
        <v>4230.1486460598899</v>
      </c>
      <c r="DF804" s="86">
        <f t="shared" si="1495"/>
        <v>1692.0594584239559</v>
      </c>
      <c r="DG804" s="86">
        <f t="shared" si="1496"/>
        <v>1057.5371615149725</v>
      </c>
      <c r="DH804" s="86">
        <f t="shared" si="1497"/>
        <v>0.10687840768264295</v>
      </c>
      <c r="DI804" s="86">
        <f t="shared" si="1498"/>
        <v>0.11574406148486624</v>
      </c>
      <c r="DJ804" s="86">
        <f t="shared" si="1499"/>
        <v>2.0437839653535614</v>
      </c>
      <c r="DK804" s="86">
        <f t="shared" si="1500"/>
        <v>-917.84460660285015</v>
      </c>
      <c r="DL804" s="86">
        <f t="shared" si="1558"/>
        <v>-917.84460660285015</v>
      </c>
      <c r="DM804" s="86">
        <f t="shared" si="1501"/>
        <v>-917.84460660285015</v>
      </c>
      <c r="DN804" s="85">
        <f t="shared" si="1502"/>
        <v>0</v>
      </c>
      <c r="DO804" s="85">
        <f t="shared" si="1549"/>
        <v>0</v>
      </c>
      <c r="DP804" s="85">
        <f t="shared" si="1503"/>
        <v>0</v>
      </c>
      <c r="DQ804" s="85">
        <f t="shared" si="1550"/>
        <v>0</v>
      </c>
      <c r="DR804" s="85">
        <f t="shared" si="1504"/>
        <v>0</v>
      </c>
      <c r="DS804" s="85">
        <f t="shared" si="1551"/>
        <v>0</v>
      </c>
      <c r="DT804" s="81"/>
      <c r="DU804" s="81"/>
      <c r="DV804" s="81">
        <f t="shared" si="1552"/>
        <v>0</v>
      </c>
      <c r="DW804" s="100"/>
    </row>
    <row r="805" spans="1:127" x14ac:dyDescent="0.2">
      <c r="A805" s="59">
        <f t="shared" si="1505"/>
        <v>106.66666666666565</v>
      </c>
      <c r="B805" s="44">
        <f t="shared" si="1506"/>
        <v>106666.66666666565</v>
      </c>
      <c r="C805" s="52">
        <f t="shared" si="1440"/>
        <v>133.33333333333334</v>
      </c>
      <c r="D805" s="50">
        <f t="shared" si="1441"/>
        <v>4</v>
      </c>
      <c r="E805" s="44">
        <f t="shared" si="1442"/>
        <v>4.13</v>
      </c>
      <c r="F805" s="47">
        <f t="shared" si="1443"/>
        <v>0.02</v>
      </c>
      <c r="G805" s="52">
        <f t="shared" si="1507"/>
        <v>2.3715558428955338E-2</v>
      </c>
      <c r="H805" s="57">
        <f t="shared" si="1508"/>
        <v>902.00391759905551</v>
      </c>
      <c r="I805" s="52">
        <f t="shared" si="1509"/>
        <v>0</v>
      </c>
      <c r="J805" s="54">
        <f t="shared" si="1510"/>
        <v>3239.7304732611751</v>
      </c>
      <c r="K805" s="46">
        <f t="shared" si="1553"/>
        <v>3239.7304732611751</v>
      </c>
      <c r="L805" s="80">
        <f t="shared" si="1444"/>
        <v>0</v>
      </c>
      <c r="M805" s="142">
        <f t="shared" si="1445"/>
        <v>0</v>
      </c>
      <c r="N805" s="60">
        <f t="shared" si="1446"/>
        <v>4.13</v>
      </c>
      <c r="O805" s="53">
        <f t="shared" si="1447"/>
        <v>0</v>
      </c>
      <c r="P805" s="58">
        <f t="shared" si="1511"/>
        <v>2.8924935497454416</v>
      </c>
      <c r="Q805" s="49">
        <f t="shared" si="1448"/>
        <v>2.8924935497454416</v>
      </c>
      <c r="R805" s="143">
        <f t="shared" si="1449"/>
        <v>0.02</v>
      </c>
      <c r="S805" s="51">
        <f t="shared" si="1512"/>
        <v>1.8275368929886977E-2</v>
      </c>
      <c r="T805" s="57">
        <f t="shared" si="1513"/>
        <v>936.22114665095592</v>
      </c>
      <c r="U805" s="53">
        <f t="shared" si="1450"/>
        <v>0</v>
      </c>
      <c r="V805" s="58">
        <f t="shared" si="1514"/>
        <v>2.9134707485182805</v>
      </c>
      <c r="W805" s="49">
        <f t="shared" si="1451"/>
        <v>2.9134707485182805</v>
      </c>
      <c r="X805" s="143">
        <f t="shared" si="1452"/>
        <v>0.02</v>
      </c>
      <c r="Y805" s="51">
        <f t="shared" si="1515"/>
        <v>1.7680547148631223E-2</v>
      </c>
      <c r="Z805" s="57">
        <f t="shared" si="1516"/>
        <v>914.41469053510093</v>
      </c>
      <c r="AA805" s="53">
        <f t="shared" si="1453"/>
        <v>0</v>
      </c>
      <c r="AB805" s="58">
        <f t="shared" si="1517"/>
        <v>2.8995830693218414</v>
      </c>
      <c r="AC805" s="49">
        <f t="shared" si="1454"/>
        <v>2.8995830693218414</v>
      </c>
      <c r="AD805" s="143">
        <f t="shared" si="1455"/>
        <v>0.02</v>
      </c>
      <c r="AE805" s="49">
        <f t="shared" si="1554"/>
        <v>1.7627857299782224E-2</v>
      </c>
      <c r="AF805" s="57">
        <f t="shared" si="1518"/>
        <v>911.28364972023928</v>
      </c>
      <c r="AG805" s="53">
        <f t="shared" si="1456"/>
        <v>0</v>
      </c>
      <c r="AH805" s="58">
        <f t="shared" si="1519"/>
        <v>2.8977387333180022</v>
      </c>
      <c r="AI805" s="49">
        <f t="shared" si="1457"/>
        <v>2.8977387333180022</v>
      </c>
      <c r="AJ805" s="143">
        <f t="shared" si="1458"/>
        <v>0.02</v>
      </c>
      <c r="AK805" s="51">
        <f t="shared" si="1520"/>
        <v>1.7628415624643626E-2</v>
      </c>
      <c r="AL805" s="57">
        <f t="shared" si="1521"/>
        <v>911.00966350432429</v>
      </c>
      <c r="AM805" s="53">
        <f t="shared" si="1459"/>
        <v>0</v>
      </c>
      <c r="AN805" s="58">
        <f t="shared" si="1522"/>
        <v>2.8975791319945969</v>
      </c>
      <c r="AO805" s="49">
        <f t="shared" si="1460"/>
        <v>2.8975791319945969</v>
      </c>
      <c r="AP805" s="143">
        <f t="shared" si="1461"/>
        <v>0.02</v>
      </c>
      <c r="AQ805" s="51">
        <f t="shared" si="1523"/>
        <v>1.7628711274375822E-2</v>
      </c>
      <c r="AR805" s="57">
        <f t="shared" si="1524"/>
        <v>910.98735509255766</v>
      </c>
      <c r="AS805" s="44">
        <f t="shared" si="1462"/>
        <v>5831.5148518701153</v>
      </c>
      <c r="AT805" s="44">
        <f t="shared" si="1463"/>
        <v>2332.6059407480461</v>
      </c>
      <c r="AU805" s="44">
        <f t="shared" si="1464"/>
        <v>1457.8787129675288</v>
      </c>
      <c r="AV805" s="47">
        <f t="shared" si="1465"/>
        <v>0.46611281447275255</v>
      </c>
      <c r="AW805" s="47">
        <f t="shared" si="1466"/>
        <v>1.3052932333254028</v>
      </c>
      <c r="AX805" s="86">
        <f t="shared" si="1467"/>
        <v>7.6702148657667824</v>
      </c>
      <c r="AY805" s="86">
        <f t="shared" si="1468"/>
        <v>0</v>
      </c>
      <c r="AZ805" s="10">
        <f t="shared" si="1525"/>
        <v>0</v>
      </c>
      <c r="BA805" s="44">
        <f t="shared" si="1469"/>
        <v>0</v>
      </c>
      <c r="BB805" s="9">
        <f t="shared" si="1470"/>
        <v>0</v>
      </c>
      <c r="BC805" s="45">
        <f t="shared" si="1559"/>
        <v>0</v>
      </c>
      <c r="BD805" s="9">
        <f t="shared" si="1471"/>
        <v>0</v>
      </c>
      <c r="BE805" s="45">
        <f t="shared" si="1555"/>
        <v>0</v>
      </c>
      <c r="BF805" s="9">
        <f t="shared" si="1472"/>
        <v>0</v>
      </c>
      <c r="BG805" s="45">
        <f t="shared" si="1556"/>
        <v>0</v>
      </c>
      <c r="BH805" s="58"/>
      <c r="BI805" s="58"/>
      <c r="BJ805" s="58">
        <f t="shared" si="1526"/>
        <v>0</v>
      </c>
      <c r="BK805" s="97"/>
      <c r="BL805" s="44"/>
      <c r="BM805" s="82">
        <f t="shared" si="1527"/>
        <v>80</v>
      </c>
      <c r="BN805" s="86">
        <f t="shared" si="1528"/>
        <v>80000</v>
      </c>
      <c r="BO805" s="86">
        <f t="shared" si="1529"/>
        <v>100</v>
      </c>
      <c r="BP805" s="84">
        <f t="shared" si="1473"/>
        <v>4</v>
      </c>
      <c r="BQ805" s="84">
        <f t="shared" si="1474"/>
        <v>4.13</v>
      </c>
      <c r="BR805" s="84">
        <f t="shared" si="1475"/>
        <v>0.02</v>
      </c>
      <c r="BS805" s="84">
        <f t="shared" si="1530"/>
        <v>3.164594307493749E-2</v>
      </c>
      <c r="BT805" s="84">
        <f t="shared" si="1531"/>
        <v>1128.2713447598981</v>
      </c>
      <c r="BU805" s="84">
        <f t="shared" si="1532"/>
        <v>0</v>
      </c>
      <c r="BV805" s="83">
        <f t="shared" si="1533"/>
        <v>2353.3198811443835</v>
      </c>
      <c r="BW805" s="81">
        <f t="shared" si="1557"/>
        <v>2353.3198811443835</v>
      </c>
      <c r="BX805" s="83">
        <f t="shared" si="1476"/>
        <v>0</v>
      </c>
      <c r="BY805" s="141">
        <f t="shared" si="1477"/>
        <v>0</v>
      </c>
      <c r="BZ805" s="83">
        <f t="shared" si="1478"/>
        <v>4.13</v>
      </c>
      <c r="CA805" s="83">
        <f t="shared" si="1479"/>
        <v>0</v>
      </c>
      <c r="CB805" s="83">
        <f t="shared" si="1534"/>
        <v>3.0605420684498634</v>
      </c>
      <c r="CC805" s="83">
        <f t="shared" si="1480"/>
        <v>3.0605420684498634</v>
      </c>
      <c r="CD805" s="143">
        <f t="shared" si="1481"/>
        <v>0.02</v>
      </c>
      <c r="CE805" s="83">
        <f t="shared" si="1535"/>
        <v>1.7438523213570173E-2</v>
      </c>
      <c r="CF805" s="84">
        <f t="shared" si="1536"/>
        <v>1084.2586259246229</v>
      </c>
      <c r="CG805" s="83">
        <f t="shared" si="1482"/>
        <v>0</v>
      </c>
      <c r="CH805" s="83">
        <f t="shared" si="1537"/>
        <v>3.0010388426883541</v>
      </c>
      <c r="CI805" s="83">
        <f t="shared" si="1483"/>
        <v>3.0010388426883541</v>
      </c>
      <c r="CJ805" s="143">
        <f t="shared" si="1484"/>
        <v>0.02</v>
      </c>
      <c r="CK805" s="83">
        <f t="shared" si="1538"/>
        <v>1.66309107997589E-2</v>
      </c>
      <c r="CL805" s="84">
        <f t="shared" si="1539"/>
        <v>1019.4316792219618</v>
      </c>
      <c r="CM805" s="83">
        <f t="shared" si="1485"/>
        <v>0</v>
      </c>
      <c r="CN805" s="83">
        <f t="shared" si="1540"/>
        <v>2.9269451563580033</v>
      </c>
      <c r="CO805" s="83">
        <f t="shared" si="1486"/>
        <v>2.9269451563580033</v>
      </c>
      <c r="CP805" s="143">
        <f t="shared" si="1487"/>
        <v>0.02</v>
      </c>
      <c r="CQ805" s="83">
        <f t="shared" si="1541"/>
        <v>1.6790564504284199E-2</v>
      </c>
      <c r="CR805" s="84">
        <f t="shared" si="1542"/>
        <v>1010.4738218367038</v>
      </c>
      <c r="CS805" s="83">
        <f t="shared" si="1488"/>
        <v>0</v>
      </c>
      <c r="CT805" s="83">
        <f t="shared" si="1543"/>
        <v>2.917968996021008</v>
      </c>
      <c r="CU805" s="83">
        <f t="shared" si="1489"/>
        <v>2.917968996021008</v>
      </c>
      <c r="CV805" s="143">
        <f t="shared" si="1490"/>
        <v>0.02</v>
      </c>
      <c r="CW805" s="83">
        <f t="shared" si="1544"/>
        <v>1.6818526987184262E-2</v>
      </c>
      <c r="CX805" s="84">
        <f t="shared" si="1545"/>
        <v>1009.7785893598331</v>
      </c>
      <c r="CY805" s="83">
        <f t="shared" si="1491"/>
        <v>0</v>
      </c>
      <c r="CZ805" s="83">
        <f t="shared" si="1546"/>
        <v>2.9172851246536182</v>
      </c>
      <c r="DA805" s="83">
        <f t="shared" si="1492"/>
        <v>2.9172851246536182</v>
      </c>
      <c r="DB805" s="143">
        <f t="shared" si="1493"/>
        <v>0.02</v>
      </c>
      <c r="DC805" s="83">
        <f t="shared" si="1547"/>
        <v>1.6819446767326194E-2</v>
      </c>
      <c r="DD805" s="84">
        <f t="shared" si="1548"/>
        <v>1009.7595961680007</v>
      </c>
      <c r="DE805" s="86">
        <f t="shared" si="1494"/>
        <v>4235.9757860598902</v>
      </c>
      <c r="DF805" s="86">
        <f t="shared" si="1495"/>
        <v>1694.3903144239559</v>
      </c>
      <c r="DG805" s="86">
        <f t="shared" si="1496"/>
        <v>1058.9939465149725</v>
      </c>
      <c r="DH805" s="86">
        <f t="shared" si="1497"/>
        <v>0.10665657834776242</v>
      </c>
      <c r="DI805" s="86">
        <f t="shared" si="1498"/>
        <v>0.11530317813496302</v>
      </c>
      <c r="DJ805" s="86">
        <f t="shared" si="1499"/>
        <v>2.0291833156893171</v>
      </c>
      <c r="DK805" s="86">
        <f t="shared" si="1500"/>
        <v>-919.9624620776309</v>
      </c>
      <c r="DL805" s="86">
        <f t="shared" si="1558"/>
        <v>-919.9624620776309</v>
      </c>
      <c r="DM805" s="86">
        <f t="shared" si="1501"/>
        <v>-919.9624620776309</v>
      </c>
      <c r="DN805" s="85">
        <f t="shared" si="1502"/>
        <v>0</v>
      </c>
      <c r="DO805" s="85">
        <f t="shared" si="1549"/>
        <v>0</v>
      </c>
      <c r="DP805" s="85">
        <f t="shared" si="1503"/>
        <v>0</v>
      </c>
      <c r="DQ805" s="85">
        <f t="shared" si="1550"/>
        <v>0</v>
      </c>
      <c r="DR805" s="85">
        <f t="shared" si="1504"/>
        <v>0</v>
      </c>
      <c r="DS805" s="85">
        <f t="shared" si="1551"/>
        <v>0</v>
      </c>
      <c r="DT805" s="81"/>
      <c r="DU805" s="81"/>
      <c r="DV805" s="81">
        <f t="shared" si="1552"/>
        <v>0</v>
      </c>
      <c r="DW805" s="100"/>
    </row>
    <row r="806" spans="1:127" x14ac:dyDescent="0.2">
      <c r="A806" s="59">
        <f t="shared" si="1505"/>
        <v>106.79999999999899</v>
      </c>
      <c r="B806" s="44">
        <f t="shared" si="1506"/>
        <v>106799.99999999898</v>
      </c>
      <c r="C806" s="52">
        <f t="shared" si="1440"/>
        <v>133.33333333333334</v>
      </c>
      <c r="D806" s="50">
        <f t="shared" si="1441"/>
        <v>4</v>
      </c>
      <c r="E806" s="44">
        <f t="shared" si="1442"/>
        <v>4.13</v>
      </c>
      <c r="F806" s="47">
        <f t="shared" si="1443"/>
        <v>0.02</v>
      </c>
      <c r="G806" s="52">
        <f t="shared" si="1507"/>
        <v>2.371289176228867E-2</v>
      </c>
      <c r="H806" s="57">
        <f t="shared" si="1508"/>
        <v>902.76951001537907</v>
      </c>
      <c r="I806" s="52">
        <f t="shared" si="1509"/>
        <v>0</v>
      </c>
      <c r="J806" s="54">
        <f t="shared" si="1510"/>
        <v>3244.0468732611748</v>
      </c>
      <c r="K806" s="46">
        <f t="shared" si="1553"/>
        <v>3244.0468732611748</v>
      </c>
      <c r="L806" s="80">
        <f t="shared" si="1444"/>
        <v>0</v>
      </c>
      <c r="M806" s="142">
        <f t="shared" si="1445"/>
        <v>0</v>
      </c>
      <c r="N806" s="60">
        <f t="shared" si="1446"/>
        <v>4.13</v>
      </c>
      <c r="O806" s="53">
        <f t="shared" si="1447"/>
        <v>0</v>
      </c>
      <c r="P806" s="58">
        <f t="shared" si="1511"/>
        <v>2.8932009600877224</v>
      </c>
      <c r="Q806" s="49">
        <f t="shared" si="1448"/>
        <v>2.8932009600877224</v>
      </c>
      <c r="R806" s="143">
        <f t="shared" si="1449"/>
        <v>0.02</v>
      </c>
      <c r="S806" s="51">
        <f t="shared" si="1512"/>
        <v>1.8272702263220308E-2</v>
      </c>
      <c r="T806" s="57">
        <f t="shared" si="1513"/>
        <v>937.06351260186875</v>
      </c>
      <c r="U806" s="53">
        <f t="shared" si="1450"/>
        <v>0</v>
      </c>
      <c r="V806" s="58">
        <f t="shared" si="1514"/>
        <v>2.9143268657675856</v>
      </c>
      <c r="W806" s="49">
        <f t="shared" si="1451"/>
        <v>2.9143268657675856</v>
      </c>
      <c r="X806" s="143">
        <f t="shared" si="1452"/>
        <v>0.02</v>
      </c>
      <c r="Y806" s="51">
        <f t="shared" si="1515"/>
        <v>1.7677880481964555E-2</v>
      </c>
      <c r="Z806" s="57">
        <f t="shared" si="1516"/>
        <v>915.22376970979496</v>
      </c>
      <c r="AA806" s="53">
        <f t="shared" si="1453"/>
        <v>0</v>
      </c>
      <c r="AB806" s="58">
        <f t="shared" si="1517"/>
        <v>2.9003514525850198</v>
      </c>
      <c r="AC806" s="49">
        <f t="shared" si="1454"/>
        <v>2.9003514525850198</v>
      </c>
      <c r="AD806" s="143">
        <f t="shared" si="1455"/>
        <v>0.02</v>
      </c>
      <c r="AE806" s="49">
        <f t="shared" si="1554"/>
        <v>1.7625190633115555E-2</v>
      </c>
      <c r="AF806" s="57">
        <f t="shared" si="1518"/>
        <v>912.09418114470236</v>
      </c>
      <c r="AG806" s="53">
        <f t="shared" si="1456"/>
        <v>0</v>
      </c>
      <c r="AH806" s="58">
        <f t="shared" si="1519"/>
        <v>2.898498624961606</v>
      </c>
      <c r="AI806" s="49">
        <f t="shared" si="1457"/>
        <v>2.898498624961606</v>
      </c>
      <c r="AJ806" s="143">
        <f t="shared" si="1458"/>
        <v>0.02</v>
      </c>
      <c r="AK806" s="51">
        <f t="shared" si="1520"/>
        <v>1.7625748957976958E-2</v>
      </c>
      <c r="AL806" s="57">
        <f t="shared" si="1521"/>
        <v>911.82073650128496</v>
      </c>
      <c r="AM806" s="53">
        <f t="shared" si="1459"/>
        <v>0</v>
      </c>
      <c r="AN806" s="58">
        <f t="shared" si="1522"/>
        <v>2.8983385213104937</v>
      </c>
      <c r="AO806" s="49">
        <f t="shared" si="1460"/>
        <v>2.8983385213104937</v>
      </c>
      <c r="AP806" s="143">
        <f t="shared" si="1461"/>
        <v>0.02</v>
      </c>
      <c r="AQ806" s="51">
        <f t="shared" si="1523"/>
        <v>1.7626044607709154E-2</v>
      </c>
      <c r="AR806" s="57">
        <f t="shared" si="1524"/>
        <v>911.79848636861288</v>
      </c>
      <c r="AS806" s="44">
        <f t="shared" si="1462"/>
        <v>5839.2843718701151</v>
      </c>
      <c r="AT806" s="44">
        <f t="shared" si="1463"/>
        <v>2335.7137487480459</v>
      </c>
      <c r="AU806" s="44">
        <f t="shared" si="1464"/>
        <v>1459.8210929675288</v>
      </c>
      <c r="AV806" s="47">
        <f t="shared" si="1465"/>
        <v>0.46428931943827706</v>
      </c>
      <c r="AW806" s="47">
        <f t="shared" si="1466"/>
        <v>1.2957105930434212</v>
      </c>
      <c r="AX806" s="86">
        <f t="shared" si="1467"/>
        <v>7.5800666444303033</v>
      </c>
      <c r="AY806" s="86">
        <f t="shared" si="1468"/>
        <v>0</v>
      </c>
      <c r="AZ806" s="10">
        <f t="shared" si="1525"/>
        <v>0</v>
      </c>
      <c r="BA806" s="44">
        <f t="shared" si="1469"/>
        <v>0</v>
      </c>
      <c r="BB806" s="9">
        <f t="shared" si="1470"/>
        <v>0</v>
      </c>
      <c r="BC806" s="45">
        <f t="shared" si="1559"/>
        <v>0</v>
      </c>
      <c r="BD806" s="9">
        <f t="shared" si="1471"/>
        <v>0</v>
      </c>
      <c r="BE806" s="45">
        <f t="shared" si="1555"/>
        <v>0</v>
      </c>
      <c r="BF806" s="9">
        <f t="shared" si="1472"/>
        <v>0</v>
      </c>
      <c r="BG806" s="45">
        <f t="shared" si="1556"/>
        <v>0</v>
      </c>
      <c r="BH806" s="58"/>
      <c r="BI806" s="58"/>
      <c r="BJ806" s="58">
        <f t="shared" si="1526"/>
        <v>0</v>
      </c>
      <c r="BK806" s="97"/>
      <c r="BL806" s="44"/>
      <c r="BM806" s="82">
        <f t="shared" si="1527"/>
        <v>80.100000000000009</v>
      </c>
      <c r="BN806" s="86">
        <f t="shared" si="1528"/>
        <v>80100</v>
      </c>
      <c r="BO806" s="86">
        <f t="shared" si="1529"/>
        <v>100</v>
      </c>
      <c r="BP806" s="84">
        <f t="shared" si="1473"/>
        <v>4</v>
      </c>
      <c r="BQ806" s="84">
        <f t="shared" si="1474"/>
        <v>4.13</v>
      </c>
      <c r="BR806" s="84">
        <f t="shared" si="1475"/>
        <v>0.02</v>
      </c>
      <c r="BS806" s="84">
        <f t="shared" si="1530"/>
        <v>3.1643943074937488E-2</v>
      </c>
      <c r="BT806" s="84">
        <f t="shared" si="1531"/>
        <v>1129.037566141858</v>
      </c>
      <c r="BU806" s="84">
        <f t="shared" si="1532"/>
        <v>0</v>
      </c>
      <c r="BV806" s="83">
        <f t="shared" si="1533"/>
        <v>2356.5571811443833</v>
      </c>
      <c r="BW806" s="81">
        <f t="shared" si="1557"/>
        <v>2356.5571811443833</v>
      </c>
      <c r="BX806" s="83">
        <f t="shared" si="1476"/>
        <v>0</v>
      </c>
      <c r="BY806" s="141">
        <f t="shared" si="1477"/>
        <v>0</v>
      </c>
      <c r="BZ806" s="83">
        <f t="shared" si="1478"/>
        <v>4.13</v>
      </c>
      <c r="CA806" s="83">
        <f t="shared" si="1479"/>
        <v>0</v>
      </c>
      <c r="CB806" s="83">
        <f t="shared" si="1534"/>
        <v>3.0618415200491462</v>
      </c>
      <c r="CC806" s="83">
        <f t="shared" si="1480"/>
        <v>3.0618415200491462</v>
      </c>
      <c r="CD806" s="143">
        <f t="shared" si="1481"/>
        <v>0.02</v>
      </c>
      <c r="CE806" s="83">
        <f t="shared" si="1535"/>
        <v>1.7436523213570174E-2</v>
      </c>
      <c r="CF806" s="84">
        <f t="shared" si="1536"/>
        <v>1084.828378694674</v>
      </c>
      <c r="CG806" s="83">
        <f t="shared" si="1482"/>
        <v>0</v>
      </c>
      <c r="CH806" s="83">
        <f t="shared" si="1537"/>
        <v>3.0019618552594292</v>
      </c>
      <c r="CI806" s="83">
        <f t="shared" si="1483"/>
        <v>3.0019618552594292</v>
      </c>
      <c r="CJ806" s="143">
        <f t="shared" si="1484"/>
        <v>0.02</v>
      </c>
      <c r="CK806" s="83">
        <f t="shared" si="1538"/>
        <v>1.6628910799758902E-2</v>
      </c>
      <c r="CL806" s="84">
        <f t="shared" si="1539"/>
        <v>1019.9858176943869</v>
      </c>
      <c r="CM806" s="83">
        <f t="shared" si="1485"/>
        <v>0</v>
      </c>
      <c r="CN806" s="83">
        <f t="shared" si="1540"/>
        <v>2.9277158658635507</v>
      </c>
      <c r="CO806" s="83">
        <f t="shared" si="1486"/>
        <v>2.9277158658635507</v>
      </c>
      <c r="CP806" s="143">
        <f t="shared" si="1487"/>
        <v>0.02</v>
      </c>
      <c r="CQ806" s="83">
        <f t="shared" si="1541"/>
        <v>1.67885645042842E-2</v>
      </c>
      <c r="CR806" s="84">
        <f t="shared" si="1542"/>
        <v>1011.0474425780359</v>
      </c>
      <c r="CS806" s="83">
        <f t="shared" si="1488"/>
        <v>0</v>
      </c>
      <c r="CT806" s="83">
        <f t="shared" si="1543"/>
        <v>2.9187407395557683</v>
      </c>
      <c r="CU806" s="83">
        <f t="shared" si="1489"/>
        <v>2.9187407395557683</v>
      </c>
      <c r="CV806" s="143">
        <f t="shared" si="1490"/>
        <v>0.02</v>
      </c>
      <c r="CW806" s="83">
        <f t="shared" si="1544"/>
        <v>1.6816526987184263E-2</v>
      </c>
      <c r="CX806" s="84">
        <f t="shared" si="1545"/>
        <v>1010.3549329402521</v>
      </c>
      <c r="CY806" s="83">
        <f t="shared" si="1491"/>
        <v>0</v>
      </c>
      <c r="CZ806" s="83">
        <f t="shared" si="1546"/>
        <v>2.9180580857937355</v>
      </c>
      <c r="DA806" s="83">
        <f t="shared" si="1492"/>
        <v>2.9180580857937355</v>
      </c>
      <c r="DB806" s="143">
        <f t="shared" si="1493"/>
        <v>0.02</v>
      </c>
      <c r="DC806" s="83">
        <f t="shared" si="1547"/>
        <v>1.6817446767326195E-2</v>
      </c>
      <c r="DD806" s="84">
        <f t="shared" si="1548"/>
        <v>1010.3361063837899</v>
      </c>
      <c r="DE806" s="86">
        <f t="shared" si="1494"/>
        <v>4241.8029260598896</v>
      </c>
      <c r="DF806" s="86">
        <f t="shared" si="1495"/>
        <v>1696.721170423956</v>
      </c>
      <c r="DG806" s="86">
        <f t="shared" si="1496"/>
        <v>1060.4507315149724</v>
      </c>
      <c r="DH806" s="86">
        <f t="shared" si="1497"/>
        <v>0.10643549287963276</v>
      </c>
      <c r="DI806" s="86">
        <f t="shared" si="1498"/>
        <v>0.11486453605727395</v>
      </c>
      <c r="DJ806" s="86">
        <f t="shared" si="1499"/>
        <v>2.0147054868121561</v>
      </c>
      <c r="DK806" s="86">
        <f t="shared" si="1500"/>
        <v>-922.07902957987392</v>
      </c>
      <c r="DL806" s="86">
        <f t="shared" si="1558"/>
        <v>-922.07902957987392</v>
      </c>
      <c r="DM806" s="86">
        <f t="shared" si="1501"/>
        <v>-922.07902957987392</v>
      </c>
      <c r="DN806" s="85">
        <f t="shared" si="1502"/>
        <v>0</v>
      </c>
      <c r="DO806" s="85">
        <f t="shared" si="1549"/>
        <v>0</v>
      </c>
      <c r="DP806" s="85">
        <f t="shared" si="1503"/>
        <v>0</v>
      </c>
      <c r="DQ806" s="85">
        <f t="shared" si="1550"/>
        <v>0</v>
      </c>
      <c r="DR806" s="85">
        <f t="shared" si="1504"/>
        <v>0</v>
      </c>
      <c r="DS806" s="85">
        <f t="shared" si="1551"/>
        <v>0</v>
      </c>
      <c r="DT806" s="81"/>
      <c r="DU806" s="81"/>
      <c r="DV806" s="81">
        <f t="shared" si="1552"/>
        <v>0</v>
      </c>
      <c r="DW806" s="100"/>
    </row>
    <row r="807" spans="1:127" x14ac:dyDescent="0.2">
      <c r="A807" s="59">
        <f t="shared" si="1505"/>
        <v>106.93333333333231</v>
      </c>
      <c r="B807" s="44">
        <f t="shared" si="1506"/>
        <v>106933.33333333231</v>
      </c>
      <c r="C807" s="52">
        <f t="shared" si="1440"/>
        <v>133.33333333333334</v>
      </c>
      <c r="D807" s="50">
        <f t="shared" si="1441"/>
        <v>4</v>
      </c>
      <c r="E807" s="44">
        <f t="shared" si="1442"/>
        <v>4.13</v>
      </c>
      <c r="F807" s="47">
        <f t="shared" si="1443"/>
        <v>0.02</v>
      </c>
      <c r="G807" s="52">
        <f t="shared" si="1507"/>
        <v>2.3710225095622001E-2</v>
      </c>
      <c r="H807" s="57">
        <f t="shared" si="1508"/>
        <v>903.53501634076906</v>
      </c>
      <c r="I807" s="52">
        <f t="shared" si="1509"/>
        <v>0</v>
      </c>
      <c r="J807" s="54">
        <f t="shared" si="1510"/>
        <v>3248.3632732611745</v>
      </c>
      <c r="K807" s="46">
        <f t="shared" si="1553"/>
        <v>3248.3632732611745</v>
      </c>
      <c r="L807" s="80">
        <f t="shared" si="1444"/>
        <v>0</v>
      </c>
      <c r="M807" s="142">
        <f t="shared" si="1445"/>
        <v>0</v>
      </c>
      <c r="N807" s="60">
        <f t="shared" si="1446"/>
        <v>4.13</v>
      </c>
      <c r="O807" s="53">
        <f t="shared" si="1447"/>
        <v>0</v>
      </c>
      <c r="P807" s="58">
        <f t="shared" si="1511"/>
        <v>2.8939103872717071</v>
      </c>
      <c r="Q807" s="49">
        <f t="shared" si="1448"/>
        <v>2.8939103872717071</v>
      </c>
      <c r="R807" s="143">
        <f t="shared" si="1449"/>
        <v>0.02</v>
      </c>
      <c r="S807" s="51">
        <f t="shared" si="1512"/>
        <v>1.827003559655364E-2</v>
      </c>
      <c r="T807" s="57">
        <f t="shared" si="1513"/>
        <v>937.90554969420782</v>
      </c>
      <c r="U807" s="53">
        <f t="shared" si="1450"/>
        <v>0</v>
      </c>
      <c r="V807" s="58">
        <f t="shared" si="1514"/>
        <v>2.9151852788287265</v>
      </c>
      <c r="W807" s="49">
        <f t="shared" si="1451"/>
        <v>2.9151852788287265</v>
      </c>
      <c r="X807" s="143">
        <f t="shared" si="1452"/>
        <v>0.02</v>
      </c>
      <c r="Y807" s="51">
        <f t="shared" si="1515"/>
        <v>1.7675213815297887E-2</v>
      </c>
      <c r="Z807" s="57">
        <f t="shared" si="1516"/>
        <v>916.03248920548208</v>
      </c>
      <c r="AA807" s="53">
        <f t="shared" si="1453"/>
        <v>0</v>
      </c>
      <c r="AB807" s="58">
        <f t="shared" si="1517"/>
        <v>2.9011219364515797</v>
      </c>
      <c r="AC807" s="49">
        <f t="shared" si="1454"/>
        <v>2.9011219364515797</v>
      </c>
      <c r="AD807" s="143">
        <f t="shared" si="1455"/>
        <v>0.02</v>
      </c>
      <c r="AE807" s="49">
        <f t="shared" si="1554"/>
        <v>1.7622523966448887E-2</v>
      </c>
      <c r="AF807" s="57">
        <f t="shared" si="1518"/>
        <v>912.90437524648155</v>
      </c>
      <c r="AG807" s="53">
        <f t="shared" si="1456"/>
        <v>0</v>
      </c>
      <c r="AH807" s="58">
        <f t="shared" si="1519"/>
        <v>2.899260643326202</v>
      </c>
      <c r="AI807" s="49">
        <f t="shared" si="1457"/>
        <v>2.899260643326202</v>
      </c>
      <c r="AJ807" s="143">
        <f t="shared" si="1458"/>
        <v>0.02</v>
      </c>
      <c r="AK807" s="51">
        <f t="shared" si="1520"/>
        <v>1.762308229131029E-2</v>
      </c>
      <c r="AL807" s="57">
        <f t="shared" si="1521"/>
        <v>912.63147419253255</v>
      </c>
      <c r="AM807" s="53">
        <f t="shared" si="1459"/>
        <v>0</v>
      </c>
      <c r="AN807" s="58">
        <f t="shared" si="1522"/>
        <v>2.8991000421244175</v>
      </c>
      <c r="AO807" s="49">
        <f t="shared" si="1460"/>
        <v>2.8991000421244175</v>
      </c>
      <c r="AP807" s="143">
        <f t="shared" si="1461"/>
        <v>0.02</v>
      </c>
      <c r="AQ807" s="51">
        <f t="shared" si="1523"/>
        <v>1.7623377941042486E-2</v>
      </c>
      <c r="AR807" s="57">
        <f t="shared" si="1524"/>
        <v>912.60928244573483</v>
      </c>
      <c r="AS807" s="44">
        <f t="shared" si="1462"/>
        <v>5847.0538918701131</v>
      </c>
      <c r="AT807" s="44">
        <f t="shared" si="1463"/>
        <v>2338.8215567480452</v>
      </c>
      <c r="AU807" s="44">
        <f t="shared" si="1464"/>
        <v>1461.7634729675283</v>
      </c>
      <c r="AV807" s="47">
        <f t="shared" si="1465"/>
        <v>0.46247618621962477</v>
      </c>
      <c r="AW807" s="47">
        <f t="shared" si="1466"/>
        <v>1.2862151787379184</v>
      </c>
      <c r="AX807" s="86">
        <f t="shared" si="1467"/>
        <v>7.4911356428818721</v>
      </c>
      <c r="AY807" s="86">
        <f t="shared" si="1468"/>
        <v>0</v>
      </c>
      <c r="AZ807" s="10">
        <f t="shared" si="1525"/>
        <v>0</v>
      </c>
      <c r="BA807" s="44">
        <f t="shared" si="1469"/>
        <v>0</v>
      </c>
      <c r="BB807" s="9">
        <f t="shared" si="1470"/>
        <v>0</v>
      </c>
      <c r="BC807" s="45">
        <f t="shared" si="1559"/>
        <v>0</v>
      </c>
      <c r="BD807" s="9">
        <f t="shared" si="1471"/>
        <v>0</v>
      </c>
      <c r="BE807" s="45">
        <f t="shared" si="1555"/>
        <v>0</v>
      </c>
      <c r="BF807" s="9">
        <f t="shared" si="1472"/>
        <v>0</v>
      </c>
      <c r="BG807" s="45">
        <f t="shared" si="1556"/>
        <v>0</v>
      </c>
      <c r="BH807" s="58"/>
      <c r="BI807" s="58"/>
      <c r="BJ807" s="58">
        <f t="shared" si="1526"/>
        <v>0</v>
      </c>
      <c r="BK807" s="97"/>
      <c r="BL807" s="44"/>
      <c r="BM807" s="82">
        <f t="shared" si="1527"/>
        <v>80.2</v>
      </c>
      <c r="BN807" s="86">
        <f t="shared" si="1528"/>
        <v>80200</v>
      </c>
      <c r="BO807" s="86">
        <f t="shared" si="1529"/>
        <v>100</v>
      </c>
      <c r="BP807" s="84">
        <f t="shared" si="1473"/>
        <v>4</v>
      </c>
      <c r="BQ807" s="84">
        <f t="shared" si="1474"/>
        <v>4.13</v>
      </c>
      <c r="BR807" s="84">
        <f t="shared" si="1475"/>
        <v>0.02</v>
      </c>
      <c r="BS807" s="84">
        <f t="shared" si="1530"/>
        <v>3.1641943074937486E-2</v>
      </c>
      <c r="BT807" s="84">
        <f t="shared" si="1531"/>
        <v>1129.8037390976676</v>
      </c>
      <c r="BU807" s="84">
        <f t="shared" si="1532"/>
        <v>0</v>
      </c>
      <c r="BV807" s="83">
        <f t="shared" si="1533"/>
        <v>2359.7944811443831</v>
      </c>
      <c r="BW807" s="81">
        <f t="shared" si="1557"/>
        <v>2359.7944811443831</v>
      </c>
      <c r="BX807" s="83">
        <f t="shared" si="1476"/>
        <v>0</v>
      </c>
      <c r="BY807" s="141">
        <f t="shared" si="1477"/>
        <v>0</v>
      </c>
      <c r="BZ807" s="83">
        <f t="shared" si="1478"/>
        <v>4.13</v>
      </c>
      <c r="CA807" s="83">
        <f t="shared" si="1479"/>
        <v>0</v>
      </c>
      <c r="CB807" s="83">
        <f t="shared" si="1534"/>
        <v>3.0631430701247169</v>
      </c>
      <c r="CC807" s="83">
        <f t="shared" si="1480"/>
        <v>3.0631430701247169</v>
      </c>
      <c r="CD807" s="143">
        <f t="shared" si="1481"/>
        <v>0.02</v>
      </c>
      <c r="CE807" s="83">
        <f t="shared" si="1535"/>
        <v>1.7434523213570176E-2</v>
      </c>
      <c r="CF807" s="84">
        <f t="shared" si="1536"/>
        <v>1085.3978243403549</v>
      </c>
      <c r="CG807" s="83">
        <f t="shared" si="1482"/>
        <v>0</v>
      </c>
      <c r="CH807" s="83">
        <f t="shared" si="1537"/>
        <v>3.0028856412520328</v>
      </c>
      <c r="CI807" s="83">
        <f t="shared" si="1483"/>
        <v>3.0028856412520328</v>
      </c>
      <c r="CJ807" s="143">
        <f t="shared" si="1484"/>
        <v>0.02</v>
      </c>
      <c r="CK807" s="83">
        <f t="shared" si="1538"/>
        <v>1.6626910799758903E-2</v>
      </c>
      <c r="CL807" s="84">
        <f t="shared" si="1539"/>
        <v>1020.5397191628758</v>
      </c>
      <c r="CM807" s="83">
        <f t="shared" si="1485"/>
        <v>0</v>
      </c>
      <c r="CN807" s="83">
        <f t="shared" si="1540"/>
        <v>2.9284874152300722</v>
      </c>
      <c r="CO807" s="83">
        <f t="shared" si="1486"/>
        <v>2.9284874152300722</v>
      </c>
      <c r="CP807" s="143">
        <f t="shared" si="1487"/>
        <v>0.02</v>
      </c>
      <c r="CQ807" s="83">
        <f t="shared" si="1541"/>
        <v>1.6786564504284202E-2</v>
      </c>
      <c r="CR807" s="84">
        <f t="shared" si="1542"/>
        <v>1011.6208440033594</v>
      </c>
      <c r="CS807" s="83">
        <f t="shared" si="1488"/>
        <v>0</v>
      </c>
      <c r="CT807" s="83">
        <f t="shared" si="1543"/>
        <v>2.9195134272093508</v>
      </c>
      <c r="CU807" s="83">
        <f t="shared" si="1489"/>
        <v>2.9195134272093508</v>
      </c>
      <c r="CV807" s="143">
        <f t="shared" si="1490"/>
        <v>0.02</v>
      </c>
      <c r="CW807" s="83">
        <f t="shared" si="1544"/>
        <v>1.6814526987184265E-2</v>
      </c>
      <c r="CX807" s="84">
        <f t="shared" si="1545"/>
        <v>1010.9310556071026</v>
      </c>
      <c r="CY807" s="83">
        <f t="shared" si="1491"/>
        <v>0</v>
      </c>
      <c r="CZ807" s="83">
        <f t="shared" si="1546"/>
        <v>2.9188320013941449</v>
      </c>
      <c r="DA807" s="83">
        <f t="shared" si="1492"/>
        <v>2.9188320013941449</v>
      </c>
      <c r="DB807" s="143">
        <f t="shared" si="1493"/>
        <v>0.02</v>
      </c>
      <c r="DC807" s="83">
        <f t="shared" si="1547"/>
        <v>1.6815446767326197E-2</v>
      </c>
      <c r="DD807" s="84">
        <f t="shared" si="1548"/>
        <v>1010.9123953497018</v>
      </c>
      <c r="DE807" s="86">
        <f t="shared" si="1494"/>
        <v>4247.6300660598899</v>
      </c>
      <c r="DF807" s="86">
        <f t="shared" si="1495"/>
        <v>1699.0520264239558</v>
      </c>
      <c r="DG807" s="86">
        <f t="shared" si="1496"/>
        <v>1061.9075165149725</v>
      </c>
      <c r="DH807" s="86">
        <f t="shared" si="1497"/>
        <v>0.10621514809240082</v>
      </c>
      <c r="DI807" s="86">
        <f t="shared" si="1498"/>
        <v>0.11442812151683801</v>
      </c>
      <c r="DJ807" s="86">
        <f t="shared" si="1499"/>
        <v>2.0003493068833995</v>
      </c>
      <c r="DK807" s="86">
        <f t="shared" si="1500"/>
        <v>-924.19430971412703</v>
      </c>
      <c r="DL807" s="86">
        <f t="shared" si="1558"/>
        <v>-924.19430971412703</v>
      </c>
      <c r="DM807" s="86">
        <f t="shared" si="1501"/>
        <v>-924.19430971412703</v>
      </c>
      <c r="DN807" s="85">
        <f t="shared" si="1502"/>
        <v>0</v>
      </c>
      <c r="DO807" s="85">
        <f t="shared" si="1549"/>
        <v>0</v>
      </c>
      <c r="DP807" s="85">
        <f t="shared" si="1503"/>
        <v>0</v>
      </c>
      <c r="DQ807" s="85">
        <f t="shared" si="1550"/>
        <v>0</v>
      </c>
      <c r="DR807" s="85">
        <f t="shared" si="1504"/>
        <v>0</v>
      </c>
      <c r="DS807" s="85">
        <f t="shared" si="1551"/>
        <v>0</v>
      </c>
      <c r="DT807" s="81"/>
      <c r="DU807" s="81"/>
      <c r="DV807" s="81">
        <f t="shared" si="1552"/>
        <v>0</v>
      </c>
      <c r="DW807" s="100"/>
    </row>
    <row r="808" spans="1:127" x14ac:dyDescent="0.2">
      <c r="A808" s="59">
        <f t="shared" si="1505"/>
        <v>107.06666666666564</v>
      </c>
      <c r="B808" s="44">
        <f t="shared" si="1506"/>
        <v>107066.66666666564</v>
      </c>
      <c r="C808" s="52">
        <f t="shared" si="1440"/>
        <v>133.33333333333334</v>
      </c>
      <c r="D808" s="50">
        <f t="shared" si="1441"/>
        <v>4</v>
      </c>
      <c r="E808" s="44">
        <f t="shared" si="1442"/>
        <v>4.13</v>
      </c>
      <c r="F808" s="47">
        <f t="shared" si="1443"/>
        <v>0.02</v>
      </c>
      <c r="G808" s="52">
        <f t="shared" si="1507"/>
        <v>2.3707558428955333E-2</v>
      </c>
      <c r="H808" s="57">
        <f t="shared" si="1508"/>
        <v>904.30043657522549</v>
      </c>
      <c r="I808" s="52">
        <f t="shared" si="1509"/>
        <v>0</v>
      </c>
      <c r="J808" s="54">
        <f t="shared" si="1510"/>
        <v>3252.6796732611747</v>
      </c>
      <c r="K808" s="46">
        <f t="shared" si="1553"/>
        <v>3252.6796732611747</v>
      </c>
      <c r="L808" s="80">
        <f t="shared" si="1444"/>
        <v>0</v>
      </c>
      <c r="M808" s="142">
        <f t="shared" si="1445"/>
        <v>0</v>
      </c>
      <c r="N808" s="60">
        <f t="shared" si="1446"/>
        <v>4.13</v>
      </c>
      <c r="O808" s="53">
        <f t="shared" si="1447"/>
        <v>0</v>
      </c>
      <c r="P808" s="58">
        <f t="shared" si="1511"/>
        <v>2.8946218306473321</v>
      </c>
      <c r="Q808" s="49">
        <f t="shared" si="1448"/>
        <v>2.8946218306473321</v>
      </c>
      <c r="R808" s="143">
        <f t="shared" si="1449"/>
        <v>0.02</v>
      </c>
      <c r="S808" s="51">
        <f t="shared" si="1512"/>
        <v>1.8267368929886972E-2</v>
      </c>
      <c r="T808" s="57">
        <f t="shared" si="1513"/>
        <v>938.74725750214225</v>
      </c>
      <c r="U808" s="53">
        <f t="shared" si="1450"/>
        <v>0</v>
      </c>
      <c r="V808" s="58">
        <f t="shared" si="1514"/>
        <v>2.9160459845406579</v>
      </c>
      <c r="W808" s="49">
        <f t="shared" si="1451"/>
        <v>2.9160459845406579</v>
      </c>
      <c r="X808" s="143">
        <f t="shared" si="1452"/>
        <v>0.02</v>
      </c>
      <c r="Y808" s="51">
        <f t="shared" si="1515"/>
        <v>1.7672547148631219E-2</v>
      </c>
      <c r="Z808" s="57">
        <f t="shared" si="1516"/>
        <v>916.84084859680775</v>
      </c>
      <c r="AA808" s="53">
        <f t="shared" si="1453"/>
        <v>0</v>
      </c>
      <c r="AB808" s="58">
        <f t="shared" si="1517"/>
        <v>2.9018945175638668</v>
      </c>
      <c r="AC808" s="49">
        <f t="shared" si="1454"/>
        <v>2.9018945175638668</v>
      </c>
      <c r="AD808" s="143">
        <f t="shared" si="1455"/>
        <v>0.02</v>
      </c>
      <c r="AE808" s="49">
        <f t="shared" si="1554"/>
        <v>1.7619857299782219E-2</v>
      </c>
      <c r="AF808" s="57">
        <f t="shared" si="1518"/>
        <v>913.71423161787186</v>
      </c>
      <c r="AG808" s="53">
        <f t="shared" si="1456"/>
        <v>0</v>
      </c>
      <c r="AH808" s="58">
        <f t="shared" si="1519"/>
        <v>2.9000247852530707</v>
      </c>
      <c r="AI808" s="49">
        <f t="shared" si="1457"/>
        <v>2.9000247852530707</v>
      </c>
      <c r="AJ808" s="143">
        <f t="shared" si="1458"/>
        <v>0.02</v>
      </c>
      <c r="AK808" s="51">
        <f t="shared" si="1520"/>
        <v>1.7620415624643622E-2</v>
      </c>
      <c r="AL808" s="57">
        <f t="shared" si="1521"/>
        <v>913.44187615937142</v>
      </c>
      <c r="AM808" s="53">
        <f t="shared" si="1459"/>
        <v>0</v>
      </c>
      <c r="AN808" s="58">
        <f t="shared" si="1522"/>
        <v>2.8998636912866043</v>
      </c>
      <c r="AO808" s="49">
        <f t="shared" si="1460"/>
        <v>2.8998636912866043</v>
      </c>
      <c r="AP808" s="143">
        <f t="shared" si="1461"/>
        <v>0.02</v>
      </c>
      <c r="AQ808" s="51">
        <f t="shared" si="1523"/>
        <v>1.7620711274375818E-2</v>
      </c>
      <c r="AR808" s="57">
        <f t="shared" si="1524"/>
        <v>913.41974290365431</v>
      </c>
      <c r="AS808" s="44">
        <f t="shared" si="1462"/>
        <v>5854.8234118701139</v>
      </c>
      <c r="AT808" s="44">
        <f t="shared" si="1463"/>
        <v>2341.9293647480454</v>
      </c>
      <c r="AU808" s="44">
        <f t="shared" si="1464"/>
        <v>1463.7058529675285</v>
      </c>
      <c r="AV808" s="47">
        <f t="shared" si="1465"/>
        <v>0.46067334190235659</v>
      </c>
      <c r="AW808" s="47">
        <f t="shared" si="1466"/>
        <v>1.2768060654715301</v>
      </c>
      <c r="AX808" s="86">
        <f t="shared" si="1467"/>
        <v>7.4034035095135193</v>
      </c>
      <c r="AY808" s="86">
        <f t="shared" si="1468"/>
        <v>0</v>
      </c>
      <c r="AZ808" s="10">
        <f t="shared" si="1525"/>
        <v>0</v>
      </c>
      <c r="BA808" s="44">
        <f t="shared" si="1469"/>
        <v>0</v>
      </c>
      <c r="BB808" s="9">
        <f t="shared" si="1470"/>
        <v>0</v>
      </c>
      <c r="BC808" s="45">
        <f t="shared" si="1559"/>
        <v>0</v>
      </c>
      <c r="BD808" s="9">
        <f t="shared" si="1471"/>
        <v>0</v>
      </c>
      <c r="BE808" s="45">
        <f t="shared" si="1555"/>
        <v>0</v>
      </c>
      <c r="BF808" s="9">
        <f t="shared" si="1472"/>
        <v>0</v>
      </c>
      <c r="BG808" s="45">
        <f t="shared" si="1556"/>
        <v>0</v>
      </c>
      <c r="BH808" s="58"/>
      <c r="BI808" s="58"/>
      <c r="BJ808" s="58">
        <f t="shared" si="1526"/>
        <v>0</v>
      </c>
      <c r="BK808" s="97"/>
      <c r="BL808" s="44"/>
      <c r="BM808" s="82">
        <f t="shared" si="1527"/>
        <v>80.3</v>
      </c>
      <c r="BN808" s="86">
        <f t="shared" si="1528"/>
        <v>80300</v>
      </c>
      <c r="BO808" s="86">
        <f t="shared" si="1529"/>
        <v>100</v>
      </c>
      <c r="BP808" s="84">
        <f t="shared" si="1473"/>
        <v>4</v>
      </c>
      <c r="BQ808" s="84">
        <f t="shared" si="1474"/>
        <v>4.13</v>
      </c>
      <c r="BR808" s="84">
        <f t="shared" si="1475"/>
        <v>0.02</v>
      </c>
      <c r="BS808" s="84">
        <f t="shared" si="1530"/>
        <v>3.1639943074937484E-2</v>
      </c>
      <c r="BT808" s="84">
        <f t="shared" si="1531"/>
        <v>1130.5698636273271</v>
      </c>
      <c r="BU808" s="84">
        <f t="shared" si="1532"/>
        <v>0</v>
      </c>
      <c r="BV808" s="83">
        <f t="shared" si="1533"/>
        <v>2363.0317811443829</v>
      </c>
      <c r="BW808" s="81">
        <f t="shared" si="1557"/>
        <v>2363.0317811443829</v>
      </c>
      <c r="BX808" s="83">
        <f t="shared" si="1476"/>
        <v>0</v>
      </c>
      <c r="BY808" s="141">
        <f t="shared" si="1477"/>
        <v>0</v>
      </c>
      <c r="BZ808" s="83">
        <f t="shared" si="1478"/>
        <v>4.13</v>
      </c>
      <c r="CA808" s="83">
        <f t="shared" si="1479"/>
        <v>0</v>
      </c>
      <c r="CB808" s="83">
        <f t="shared" si="1534"/>
        <v>3.0644467187547448</v>
      </c>
      <c r="CC808" s="83">
        <f t="shared" si="1480"/>
        <v>3.0644467187547448</v>
      </c>
      <c r="CD808" s="143">
        <f t="shared" si="1481"/>
        <v>0.02</v>
      </c>
      <c r="CE808" s="83">
        <f t="shared" si="1535"/>
        <v>1.7432523213570177E-2</v>
      </c>
      <c r="CF808" s="84">
        <f t="shared" si="1536"/>
        <v>1085.9669627323419</v>
      </c>
      <c r="CG808" s="83">
        <f t="shared" si="1482"/>
        <v>0</v>
      </c>
      <c r="CH808" s="83">
        <f t="shared" si="1537"/>
        <v>3.0038101987516619</v>
      </c>
      <c r="CI808" s="83">
        <f t="shared" si="1483"/>
        <v>3.0038101987516619</v>
      </c>
      <c r="CJ808" s="143">
        <f t="shared" si="1484"/>
        <v>0.02</v>
      </c>
      <c r="CK808" s="83">
        <f t="shared" si="1538"/>
        <v>1.6624910799758905E-2</v>
      </c>
      <c r="CL808" s="84">
        <f t="shared" si="1539"/>
        <v>1021.0933836305253</v>
      </c>
      <c r="CM808" s="83">
        <f t="shared" si="1485"/>
        <v>0</v>
      </c>
      <c r="CN808" s="83">
        <f t="shared" si="1540"/>
        <v>2.9292598031619788</v>
      </c>
      <c r="CO808" s="83">
        <f t="shared" si="1486"/>
        <v>2.9292598031619788</v>
      </c>
      <c r="CP808" s="143">
        <f t="shared" si="1487"/>
        <v>0.02</v>
      </c>
      <c r="CQ808" s="83">
        <f t="shared" si="1541"/>
        <v>1.6784564504284203E-2</v>
      </c>
      <c r="CR808" s="84">
        <f t="shared" si="1542"/>
        <v>1012.1940260637291</v>
      </c>
      <c r="CS808" s="83">
        <f t="shared" si="1488"/>
        <v>0</v>
      </c>
      <c r="CT808" s="83">
        <f t="shared" si="1543"/>
        <v>2.9202870577008655</v>
      </c>
      <c r="CU808" s="83">
        <f t="shared" si="1489"/>
        <v>2.9202870577008655</v>
      </c>
      <c r="CV808" s="143">
        <f t="shared" si="1490"/>
        <v>0.02</v>
      </c>
      <c r="CW808" s="83">
        <f t="shared" si="1544"/>
        <v>1.6812526987184266E-2</v>
      </c>
      <c r="CX808" s="84">
        <f t="shared" si="1545"/>
        <v>1011.5069572909409</v>
      </c>
      <c r="CY808" s="83">
        <f t="shared" si="1491"/>
        <v>0</v>
      </c>
      <c r="CZ808" s="83">
        <f t="shared" si="1546"/>
        <v>2.9196068701381637</v>
      </c>
      <c r="DA808" s="83">
        <f t="shared" si="1492"/>
        <v>2.9196068701381637</v>
      </c>
      <c r="DB808" s="143">
        <f t="shared" si="1493"/>
        <v>0.02</v>
      </c>
      <c r="DC808" s="83">
        <f t="shared" si="1547"/>
        <v>1.6813446767326198E-2</v>
      </c>
      <c r="DD808" s="84">
        <f t="shared" si="1548"/>
        <v>1011.4884629945439</v>
      </c>
      <c r="DE808" s="86">
        <f t="shared" si="1494"/>
        <v>4253.4572060598894</v>
      </c>
      <c r="DF808" s="86">
        <f t="shared" si="1495"/>
        <v>1701.3828824239556</v>
      </c>
      <c r="DG808" s="86">
        <f t="shared" si="1496"/>
        <v>1063.3643015149723</v>
      </c>
      <c r="DH808" s="86">
        <f t="shared" si="1497"/>
        <v>0.10599554081650327</v>
      </c>
      <c r="DI808" s="86">
        <f t="shared" si="1498"/>
        <v>0.11399392087581127</v>
      </c>
      <c r="DJ808" s="86">
        <f t="shared" si="1499"/>
        <v>1.9861136164675617</v>
      </c>
      <c r="DK808" s="86">
        <f t="shared" si="1500"/>
        <v>-926.3083030858279</v>
      </c>
      <c r="DL808" s="86">
        <f t="shared" si="1558"/>
        <v>-926.3083030858279</v>
      </c>
      <c r="DM808" s="86">
        <f t="shared" si="1501"/>
        <v>-926.3083030858279</v>
      </c>
      <c r="DN808" s="85">
        <f t="shared" si="1502"/>
        <v>0</v>
      </c>
      <c r="DO808" s="85">
        <f t="shared" si="1549"/>
        <v>0</v>
      </c>
      <c r="DP808" s="85">
        <f t="shared" si="1503"/>
        <v>0</v>
      </c>
      <c r="DQ808" s="85">
        <f t="shared" si="1550"/>
        <v>0</v>
      </c>
      <c r="DR808" s="85">
        <f t="shared" si="1504"/>
        <v>0</v>
      </c>
      <c r="DS808" s="85">
        <f t="shared" si="1551"/>
        <v>0</v>
      </c>
      <c r="DT808" s="81"/>
      <c r="DU808" s="81"/>
      <c r="DV808" s="81">
        <f t="shared" si="1552"/>
        <v>0</v>
      </c>
      <c r="DW808" s="100"/>
    </row>
    <row r="809" spans="1:127" x14ac:dyDescent="0.2">
      <c r="A809" s="59">
        <f t="shared" si="1505"/>
        <v>107.19999999999897</v>
      </c>
      <c r="B809" s="44">
        <f t="shared" si="1506"/>
        <v>107199.99999999897</v>
      </c>
      <c r="C809" s="52">
        <f t="shared" si="1440"/>
        <v>133.33333333333334</v>
      </c>
      <c r="D809" s="50">
        <f t="shared" si="1441"/>
        <v>4</v>
      </c>
      <c r="E809" s="44">
        <f t="shared" si="1442"/>
        <v>4.13</v>
      </c>
      <c r="F809" s="47">
        <f t="shared" si="1443"/>
        <v>0.02</v>
      </c>
      <c r="G809" s="52">
        <f t="shared" si="1507"/>
        <v>2.3704891762288665E-2</v>
      </c>
      <c r="H809" s="57">
        <f t="shared" si="1508"/>
        <v>905.06577071874835</v>
      </c>
      <c r="I809" s="52">
        <f t="shared" si="1509"/>
        <v>0</v>
      </c>
      <c r="J809" s="54">
        <f t="shared" si="1510"/>
        <v>3256.9960732611744</v>
      </c>
      <c r="K809" s="46">
        <f t="shared" si="1553"/>
        <v>3256.9960732611744</v>
      </c>
      <c r="L809" s="80">
        <f t="shared" si="1444"/>
        <v>0</v>
      </c>
      <c r="M809" s="142">
        <f t="shared" si="1445"/>
        <v>0</v>
      </c>
      <c r="N809" s="60">
        <f t="shared" si="1446"/>
        <v>4.13</v>
      </c>
      <c r="O809" s="53">
        <f t="shared" si="1447"/>
        <v>0</v>
      </c>
      <c r="P809" s="58">
        <f t="shared" si="1511"/>
        <v>2.895335289566733</v>
      </c>
      <c r="Q809" s="49">
        <f t="shared" si="1448"/>
        <v>2.895335289566733</v>
      </c>
      <c r="R809" s="143">
        <f t="shared" si="1449"/>
        <v>0.02</v>
      </c>
      <c r="S809" s="51">
        <f t="shared" si="1512"/>
        <v>1.8264702263220304E-2</v>
      </c>
      <c r="T809" s="57">
        <f t="shared" si="1513"/>
        <v>939.58863560103157</v>
      </c>
      <c r="U809" s="53">
        <f t="shared" si="1450"/>
        <v>0</v>
      </c>
      <c r="V809" s="58">
        <f t="shared" si="1514"/>
        <v>2.9169089797416374</v>
      </c>
      <c r="W809" s="49">
        <f t="shared" si="1451"/>
        <v>2.9169089797416374</v>
      </c>
      <c r="X809" s="143">
        <f t="shared" si="1452"/>
        <v>0.02</v>
      </c>
      <c r="Y809" s="51">
        <f t="shared" si="1515"/>
        <v>1.7669880481964551E-2</v>
      </c>
      <c r="Z809" s="57">
        <f t="shared" si="1516"/>
        <v>917.64884746051939</v>
      </c>
      <c r="AA809" s="53">
        <f t="shared" si="1453"/>
        <v>0</v>
      </c>
      <c r="AB809" s="58">
        <f t="shared" si="1517"/>
        <v>2.9026691925643973</v>
      </c>
      <c r="AC809" s="49">
        <f t="shared" si="1454"/>
        <v>2.9026691925643973</v>
      </c>
      <c r="AD809" s="143">
        <f t="shared" si="1455"/>
        <v>0.02</v>
      </c>
      <c r="AE809" s="49">
        <f t="shared" si="1554"/>
        <v>1.7617190633115551E-2</v>
      </c>
      <c r="AF809" s="57">
        <f t="shared" si="1518"/>
        <v>914.52374985316317</v>
      </c>
      <c r="AG809" s="53">
        <f t="shared" si="1456"/>
        <v>0</v>
      </c>
      <c r="AH809" s="58">
        <f t="shared" si="1519"/>
        <v>2.9007910475836809</v>
      </c>
      <c r="AI809" s="49">
        <f t="shared" si="1457"/>
        <v>2.9007910475836809</v>
      </c>
      <c r="AJ809" s="143">
        <f t="shared" si="1458"/>
        <v>0.02</v>
      </c>
      <c r="AK809" s="51">
        <f t="shared" si="1520"/>
        <v>1.7617748957976954E-2</v>
      </c>
      <c r="AL809" s="57">
        <f t="shared" si="1521"/>
        <v>914.25194198505699</v>
      </c>
      <c r="AM809" s="53">
        <f t="shared" si="1459"/>
        <v>0</v>
      </c>
      <c r="AN809" s="58">
        <f t="shared" si="1522"/>
        <v>2.9006294656473139</v>
      </c>
      <c r="AO809" s="49">
        <f t="shared" si="1460"/>
        <v>2.9006294656473139</v>
      </c>
      <c r="AP809" s="143">
        <f t="shared" si="1461"/>
        <v>0.02</v>
      </c>
      <c r="AQ809" s="51">
        <f t="shared" si="1523"/>
        <v>1.761804460770915E-2</v>
      </c>
      <c r="AR809" s="57">
        <f t="shared" si="1524"/>
        <v>914.22986732405309</v>
      </c>
      <c r="AS809" s="44">
        <f t="shared" si="1462"/>
        <v>5862.5929318701137</v>
      </c>
      <c r="AT809" s="44">
        <f t="shared" si="1463"/>
        <v>2345.0371727480451</v>
      </c>
      <c r="AU809" s="44">
        <f t="shared" si="1464"/>
        <v>1465.6482329675284</v>
      </c>
      <c r="AV809" s="47">
        <f t="shared" si="1465"/>
        <v>0.45888071417366816</v>
      </c>
      <c r="AW809" s="47">
        <f t="shared" si="1466"/>
        <v>1.2674823393790422</v>
      </c>
      <c r="AX809" s="86">
        <f t="shared" si="1467"/>
        <v>7.3168521962085444</v>
      </c>
      <c r="AY809" s="86">
        <f t="shared" si="1468"/>
        <v>0</v>
      </c>
      <c r="AZ809" s="10">
        <f t="shared" si="1525"/>
        <v>0</v>
      </c>
      <c r="BA809" s="44">
        <f t="shared" si="1469"/>
        <v>0</v>
      </c>
      <c r="BB809" s="9">
        <f t="shared" si="1470"/>
        <v>0</v>
      </c>
      <c r="BC809" s="45">
        <f t="shared" si="1559"/>
        <v>0</v>
      </c>
      <c r="BD809" s="9">
        <f t="shared" si="1471"/>
        <v>0</v>
      </c>
      <c r="BE809" s="45">
        <f t="shared" si="1555"/>
        <v>0</v>
      </c>
      <c r="BF809" s="9">
        <f t="shared" si="1472"/>
        <v>0</v>
      </c>
      <c r="BG809" s="45">
        <f t="shared" si="1556"/>
        <v>0</v>
      </c>
      <c r="BH809" s="58"/>
      <c r="BI809" s="58"/>
      <c r="BJ809" s="58">
        <f t="shared" si="1526"/>
        <v>0</v>
      </c>
      <c r="BK809" s="97"/>
      <c r="BL809" s="44"/>
      <c r="BM809" s="82">
        <f t="shared" si="1527"/>
        <v>80.400000000000006</v>
      </c>
      <c r="BN809" s="86">
        <f t="shared" si="1528"/>
        <v>80400</v>
      </c>
      <c r="BO809" s="86">
        <f t="shared" si="1529"/>
        <v>100</v>
      </c>
      <c r="BP809" s="84">
        <f t="shared" si="1473"/>
        <v>4</v>
      </c>
      <c r="BQ809" s="84">
        <f t="shared" si="1474"/>
        <v>4.13</v>
      </c>
      <c r="BR809" s="84">
        <f t="shared" si="1475"/>
        <v>0.02</v>
      </c>
      <c r="BS809" s="84">
        <f t="shared" si="1530"/>
        <v>3.1637943074937482E-2</v>
      </c>
      <c r="BT809" s="84">
        <f t="shared" si="1531"/>
        <v>1131.3359397308366</v>
      </c>
      <c r="BU809" s="84">
        <f t="shared" si="1532"/>
        <v>0</v>
      </c>
      <c r="BV809" s="83">
        <f t="shared" si="1533"/>
        <v>2366.2690811443827</v>
      </c>
      <c r="BW809" s="81">
        <f t="shared" si="1557"/>
        <v>2366.2690811443827</v>
      </c>
      <c r="BX809" s="83">
        <f t="shared" si="1476"/>
        <v>0</v>
      </c>
      <c r="BY809" s="141">
        <f t="shared" si="1477"/>
        <v>0</v>
      </c>
      <c r="BZ809" s="83">
        <f t="shared" si="1478"/>
        <v>4.13</v>
      </c>
      <c r="CA809" s="83">
        <f t="shared" si="1479"/>
        <v>0</v>
      </c>
      <c r="CB809" s="83">
        <f t="shared" si="1534"/>
        <v>3.0657524660182105</v>
      </c>
      <c r="CC809" s="83">
        <f t="shared" si="1480"/>
        <v>3.0657524660182105</v>
      </c>
      <c r="CD809" s="143">
        <f t="shared" si="1481"/>
        <v>0.02</v>
      </c>
      <c r="CE809" s="83">
        <f t="shared" si="1535"/>
        <v>1.7430523213570179E-2</v>
      </c>
      <c r="CF809" s="84">
        <f t="shared" si="1536"/>
        <v>1086.5357937420927</v>
      </c>
      <c r="CG809" s="83">
        <f t="shared" si="1482"/>
        <v>0</v>
      </c>
      <c r="CH809" s="83">
        <f t="shared" si="1537"/>
        <v>3.0047355258445565</v>
      </c>
      <c r="CI809" s="83">
        <f t="shared" si="1483"/>
        <v>3.0047355258445565</v>
      </c>
      <c r="CJ809" s="143">
        <f t="shared" si="1484"/>
        <v>0.02</v>
      </c>
      <c r="CK809" s="83">
        <f t="shared" si="1538"/>
        <v>1.6622910799758906E-2</v>
      </c>
      <c r="CL809" s="84">
        <f t="shared" si="1539"/>
        <v>1021.6468111009649</v>
      </c>
      <c r="CM809" s="83">
        <f t="shared" si="1485"/>
        <v>0</v>
      </c>
      <c r="CN809" s="83">
        <f t="shared" si="1540"/>
        <v>2.9300330283649449</v>
      </c>
      <c r="CO809" s="83">
        <f t="shared" si="1486"/>
        <v>2.9300330283649449</v>
      </c>
      <c r="CP809" s="143">
        <f t="shared" si="1487"/>
        <v>0.02</v>
      </c>
      <c r="CQ809" s="83">
        <f t="shared" si="1541"/>
        <v>1.6782564504284204E-2</v>
      </c>
      <c r="CR809" s="84">
        <f t="shared" si="1542"/>
        <v>1012.7669887106806</v>
      </c>
      <c r="CS809" s="83">
        <f t="shared" si="1488"/>
        <v>0</v>
      </c>
      <c r="CT809" s="83">
        <f t="shared" si="1543"/>
        <v>2.9210616297501799</v>
      </c>
      <c r="CU809" s="83">
        <f t="shared" si="1489"/>
        <v>2.9210616297501799</v>
      </c>
      <c r="CV809" s="143">
        <f t="shared" si="1490"/>
        <v>0.02</v>
      </c>
      <c r="CW809" s="83">
        <f t="shared" si="1544"/>
        <v>1.6810526987184268E-2</v>
      </c>
      <c r="CX809" s="84">
        <f t="shared" si="1545"/>
        <v>1012.0826379228449</v>
      </c>
      <c r="CY809" s="83">
        <f t="shared" si="1491"/>
        <v>0</v>
      </c>
      <c r="CZ809" s="83">
        <f t="shared" si="1546"/>
        <v>2.9203826907097441</v>
      </c>
      <c r="DA809" s="83">
        <f t="shared" si="1492"/>
        <v>2.9203826907097441</v>
      </c>
      <c r="DB809" s="143">
        <f t="shared" si="1493"/>
        <v>0.02</v>
      </c>
      <c r="DC809" s="83">
        <f t="shared" si="1547"/>
        <v>1.68114467673262E-2</v>
      </c>
      <c r="DD809" s="84">
        <f t="shared" si="1548"/>
        <v>1012.0643092476571</v>
      </c>
      <c r="DE809" s="86">
        <f t="shared" si="1494"/>
        <v>4259.2843460598888</v>
      </c>
      <c r="DF809" s="86">
        <f t="shared" si="1495"/>
        <v>1703.7137384239554</v>
      </c>
      <c r="DG809" s="86">
        <f t="shared" si="1496"/>
        <v>1064.8210865149722</v>
      </c>
      <c r="DH809" s="86">
        <f t="shared" si="1497"/>
        <v>0.10577666789857004</v>
      </c>
      <c r="DI809" s="86">
        <f t="shared" si="1498"/>
        <v>0.11356192059269324</v>
      </c>
      <c r="DJ809" s="86">
        <f t="shared" si="1499"/>
        <v>1.9719972683888563</v>
      </c>
      <c r="DK809" s="86">
        <f t="shared" si="1500"/>
        <v>-928.42101030129868</v>
      </c>
      <c r="DL809" s="86">
        <f t="shared" si="1558"/>
        <v>-928.42101030129868</v>
      </c>
      <c r="DM809" s="86">
        <f t="shared" si="1501"/>
        <v>-928.42101030129868</v>
      </c>
      <c r="DN809" s="85">
        <f t="shared" si="1502"/>
        <v>0</v>
      </c>
      <c r="DO809" s="85">
        <f t="shared" si="1549"/>
        <v>0</v>
      </c>
      <c r="DP809" s="85">
        <f t="shared" si="1503"/>
        <v>0</v>
      </c>
      <c r="DQ809" s="85">
        <f t="shared" si="1550"/>
        <v>0</v>
      </c>
      <c r="DR809" s="85">
        <f t="shared" si="1504"/>
        <v>0</v>
      </c>
      <c r="DS809" s="85">
        <f t="shared" si="1551"/>
        <v>0</v>
      </c>
      <c r="DT809" s="81"/>
      <c r="DU809" s="81"/>
      <c r="DV809" s="81">
        <f t="shared" si="1552"/>
        <v>0</v>
      </c>
      <c r="DW809" s="100"/>
    </row>
    <row r="810" spans="1:127" x14ac:dyDescent="0.2">
      <c r="A810" s="59">
        <f t="shared" si="1505"/>
        <v>107.33333333333229</v>
      </c>
      <c r="B810" s="44">
        <f t="shared" si="1506"/>
        <v>107333.3333333323</v>
      </c>
      <c r="C810" s="52">
        <f t="shared" si="1440"/>
        <v>133.33333333333334</v>
      </c>
      <c r="D810" s="50">
        <f t="shared" si="1441"/>
        <v>4</v>
      </c>
      <c r="E810" s="44">
        <f t="shared" si="1442"/>
        <v>4.13</v>
      </c>
      <c r="F810" s="47">
        <f t="shared" si="1443"/>
        <v>0.02</v>
      </c>
      <c r="G810" s="52">
        <f t="shared" si="1507"/>
        <v>2.3702225095621997E-2</v>
      </c>
      <c r="H810" s="57">
        <f t="shared" si="1508"/>
        <v>905.83101877133765</v>
      </c>
      <c r="I810" s="52">
        <f t="shared" si="1509"/>
        <v>0</v>
      </c>
      <c r="J810" s="54">
        <f t="shared" si="1510"/>
        <v>3261.3124732611741</v>
      </c>
      <c r="K810" s="46">
        <f t="shared" si="1553"/>
        <v>3261.3124732611741</v>
      </c>
      <c r="L810" s="80">
        <f t="shared" si="1444"/>
        <v>0</v>
      </c>
      <c r="M810" s="142">
        <f t="shared" si="1445"/>
        <v>0</v>
      </c>
      <c r="N810" s="60">
        <f t="shared" si="1446"/>
        <v>4.13</v>
      </c>
      <c r="O810" s="53">
        <f t="shared" si="1447"/>
        <v>0</v>
      </c>
      <c r="P810" s="58">
        <f t="shared" si="1511"/>
        <v>2.8960507633842365</v>
      </c>
      <c r="Q810" s="49">
        <f t="shared" si="1448"/>
        <v>2.8960507633842365</v>
      </c>
      <c r="R810" s="143">
        <f t="shared" si="1449"/>
        <v>0.02</v>
      </c>
      <c r="S810" s="51">
        <f t="shared" si="1512"/>
        <v>1.8262035596553636E-2</v>
      </c>
      <c r="T810" s="57">
        <f t="shared" si="1513"/>
        <v>940.4296835674254</v>
      </c>
      <c r="U810" s="53">
        <f t="shared" si="1450"/>
        <v>0</v>
      </c>
      <c r="V810" s="58">
        <f t="shared" si="1514"/>
        <v>2.9177742612692255</v>
      </c>
      <c r="W810" s="49">
        <f t="shared" si="1451"/>
        <v>2.9177742612692255</v>
      </c>
      <c r="X810" s="143">
        <f t="shared" si="1452"/>
        <v>0.02</v>
      </c>
      <c r="Y810" s="51">
        <f t="shared" si="1515"/>
        <v>1.7667213815297882E-2</v>
      </c>
      <c r="Z810" s="57">
        <f t="shared" si="1516"/>
        <v>918.45648537546492</v>
      </c>
      <c r="AA810" s="53">
        <f t="shared" si="1453"/>
        <v>0</v>
      </c>
      <c r="AB810" s="58">
        <f t="shared" si="1517"/>
        <v>2.90344595809588</v>
      </c>
      <c r="AC810" s="49">
        <f t="shared" si="1454"/>
        <v>2.90344595809588</v>
      </c>
      <c r="AD810" s="143">
        <f t="shared" si="1455"/>
        <v>0.02</v>
      </c>
      <c r="AE810" s="49">
        <f t="shared" si="1554"/>
        <v>1.7614523966448883E-2</v>
      </c>
      <c r="AF810" s="57">
        <f t="shared" si="1518"/>
        <v>915.33292954863828</v>
      </c>
      <c r="AG810" s="53">
        <f t="shared" si="1456"/>
        <v>0</v>
      </c>
      <c r="AH810" s="58">
        <f t="shared" si="1519"/>
        <v>2.9015594271597056</v>
      </c>
      <c r="AI810" s="49">
        <f t="shared" si="1457"/>
        <v>2.9015594271597056</v>
      </c>
      <c r="AJ810" s="143">
        <f t="shared" si="1458"/>
        <v>0.02</v>
      </c>
      <c r="AK810" s="51">
        <f t="shared" si="1520"/>
        <v>1.7615082291310286E-2</v>
      </c>
      <c r="AL810" s="57">
        <f t="shared" si="1521"/>
        <v>915.06167125479385</v>
      </c>
      <c r="AM810" s="53">
        <f t="shared" si="1459"/>
        <v>0</v>
      </c>
      <c r="AN810" s="58">
        <f t="shared" si="1522"/>
        <v>2.9013973620568474</v>
      </c>
      <c r="AO810" s="49">
        <f t="shared" si="1460"/>
        <v>2.9013973620568474</v>
      </c>
      <c r="AP810" s="143">
        <f t="shared" si="1461"/>
        <v>0.02</v>
      </c>
      <c r="AQ810" s="51">
        <f t="shared" si="1523"/>
        <v>1.7615377941042482E-2</v>
      </c>
      <c r="AR810" s="57">
        <f t="shared" si="1524"/>
        <v>915.03965529056245</v>
      </c>
      <c r="AS810" s="44">
        <f t="shared" si="1462"/>
        <v>5870.3624518701126</v>
      </c>
      <c r="AT810" s="44">
        <f t="shared" si="1463"/>
        <v>2348.1449807480453</v>
      </c>
      <c r="AU810" s="44">
        <f t="shared" si="1464"/>
        <v>1467.5906129675282</v>
      </c>
      <c r="AV810" s="47">
        <f t="shared" si="1465"/>
        <v>0.4570982313167386</v>
      </c>
      <c r="AW810" s="47">
        <f t="shared" si="1466"/>
        <v>1.2582430975206864</v>
      </c>
      <c r="AX810" s="86">
        <f t="shared" si="1467"/>
        <v>7.2314639529039075</v>
      </c>
      <c r="AY810" s="86">
        <f t="shared" si="1468"/>
        <v>0</v>
      </c>
      <c r="AZ810" s="10">
        <f t="shared" si="1525"/>
        <v>0</v>
      </c>
      <c r="BA810" s="44">
        <f t="shared" si="1469"/>
        <v>0</v>
      </c>
      <c r="BB810" s="9">
        <f t="shared" si="1470"/>
        <v>0</v>
      </c>
      <c r="BC810" s="45">
        <f t="shared" si="1559"/>
        <v>0</v>
      </c>
      <c r="BD810" s="9">
        <f t="shared" si="1471"/>
        <v>0</v>
      </c>
      <c r="BE810" s="45">
        <f t="shared" si="1555"/>
        <v>0</v>
      </c>
      <c r="BF810" s="9">
        <f t="shared" si="1472"/>
        <v>0</v>
      </c>
      <c r="BG810" s="45">
        <f t="shared" si="1556"/>
        <v>0</v>
      </c>
      <c r="BH810" s="58"/>
      <c r="BI810" s="58"/>
      <c r="BJ810" s="58">
        <f t="shared" si="1526"/>
        <v>0</v>
      </c>
      <c r="BK810" s="97"/>
      <c r="BL810" s="44"/>
      <c r="BM810" s="82">
        <f t="shared" si="1527"/>
        <v>80.5</v>
      </c>
      <c r="BN810" s="86">
        <f t="shared" si="1528"/>
        <v>80500</v>
      </c>
      <c r="BO810" s="86">
        <f t="shared" si="1529"/>
        <v>100</v>
      </c>
      <c r="BP810" s="84">
        <f t="shared" si="1473"/>
        <v>4</v>
      </c>
      <c r="BQ810" s="84">
        <f t="shared" si="1474"/>
        <v>4.13</v>
      </c>
      <c r="BR810" s="84">
        <f t="shared" si="1475"/>
        <v>0.02</v>
      </c>
      <c r="BS810" s="84">
        <f t="shared" si="1530"/>
        <v>3.163594307493748E-2</v>
      </c>
      <c r="BT810" s="84">
        <f t="shared" si="1531"/>
        <v>1132.1019674081958</v>
      </c>
      <c r="BU810" s="84">
        <f t="shared" si="1532"/>
        <v>0</v>
      </c>
      <c r="BV810" s="83">
        <f t="shared" si="1533"/>
        <v>2369.5063811443824</v>
      </c>
      <c r="BW810" s="81">
        <f t="shared" si="1557"/>
        <v>2369.5063811443824</v>
      </c>
      <c r="BX810" s="83">
        <f t="shared" si="1476"/>
        <v>0</v>
      </c>
      <c r="BY810" s="141">
        <f t="shared" si="1477"/>
        <v>0</v>
      </c>
      <c r="BZ810" s="83">
        <f t="shared" si="1478"/>
        <v>4.13</v>
      </c>
      <c r="CA810" s="83">
        <f t="shared" si="1479"/>
        <v>0</v>
      </c>
      <c r="CB810" s="83">
        <f t="shared" si="1534"/>
        <v>3.0670603119948985</v>
      </c>
      <c r="CC810" s="83">
        <f t="shared" si="1480"/>
        <v>3.0670603119948985</v>
      </c>
      <c r="CD810" s="143">
        <f t="shared" si="1481"/>
        <v>0.02</v>
      </c>
      <c r="CE810" s="83">
        <f t="shared" si="1535"/>
        <v>1.742852321357018E-2</v>
      </c>
      <c r="CF810" s="84">
        <f t="shared" si="1536"/>
        <v>1087.1043172418456</v>
      </c>
      <c r="CG810" s="83">
        <f t="shared" si="1482"/>
        <v>0</v>
      </c>
      <c r="CH810" s="83">
        <f t="shared" si="1537"/>
        <v>3.0056616206177034</v>
      </c>
      <c r="CI810" s="83">
        <f t="shared" si="1483"/>
        <v>3.0056616206177034</v>
      </c>
      <c r="CJ810" s="143">
        <f t="shared" si="1484"/>
        <v>0.02</v>
      </c>
      <c r="CK810" s="83">
        <f t="shared" si="1538"/>
        <v>1.6620910799758908E-2</v>
      </c>
      <c r="CL810" s="84">
        <f t="shared" si="1539"/>
        <v>1022.2000015783559</v>
      </c>
      <c r="CM810" s="83">
        <f t="shared" si="1485"/>
        <v>0</v>
      </c>
      <c r="CN810" s="83">
        <f t="shared" si="1540"/>
        <v>2.930807089545906</v>
      </c>
      <c r="CO810" s="83">
        <f t="shared" si="1486"/>
        <v>2.930807089545906</v>
      </c>
      <c r="CP810" s="143">
        <f t="shared" si="1487"/>
        <v>0.02</v>
      </c>
      <c r="CQ810" s="83">
        <f t="shared" si="1541"/>
        <v>1.6780564504284206E-2</v>
      </c>
      <c r="CR810" s="84">
        <f t="shared" si="1542"/>
        <v>1013.3397318962292</v>
      </c>
      <c r="CS810" s="83">
        <f t="shared" si="1488"/>
        <v>0</v>
      </c>
      <c r="CT810" s="83">
        <f t="shared" si="1543"/>
        <v>2.9218371420779197</v>
      </c>
      <c r="CU810" s="83">
        <f t="shared" si="1489"/>
        <v>2.9218371420779197</v>
      </c>
      <c r="CV810" s="143">
        <f t="shared" si="1490"/>
        <v>0.02</v>
      </c>
      <c r="CW810" s="83">
        <f t="shared" si="1544"/>
        <v>1.6808526987184269E-2</v>
      </c>
      <c r="CX810" s="84">
        <f t="shared" si="1545"/>
        <v>1012.6580974344138</v>
      </c>
      <c r="CY810" s="83">
        <f t="shared" si="1491"/>
        <v>0</v>
      </c>
      <c r="CZ810" s="83">
        <f t="shared" si="1546"/>
        <v>2.9211594617934793</v>
      </c>
      <c r="DA810" s="83">
        <f t="shared" si="1492"/>
        <v>2.9211594617934793</v>
      </c>
      <c r="DB810" s="143">
        <f t="shared" si="1493"/>
        <v>0.02</v>
      </c>
      <c r="DC810" s="83">
        <f t="shared" si="1547"/>
        <v>1.6809446767326201E-2</v>
      </c>
      <c r="DD810" s="84">
        <f t="shared" si="1548"/>
        <v>1012.6399340389149</v>
      </c>
      <c r="DE810" s="86">
        <f t="shared" si="1494"/>
        <v>4265.1114860598882</v>
      </c>
      <c r="DF810" s="86">
        <f t="shared" si="1495"/>
        <v>1706.0445944239552</v>
      </c>
      <c r="DG810" s="86">
        <f t="shared" si="1496"/>
        <v>1066.277871514972</v>
      </c>
      <c r="DH810" s="86">
        <f t="shared" si="1497"/>
        <v>0.10555852620132981</v>
      </c>
      <c r="DI810" s="86">
        <f t="shared" si="1498"/>
        <v>0.11313210722156293</v>
      </c>
      <c r="DJ810" s="86">
        <f t="shared" si="1499"/>
        <v>1.9579991275895594</v>
      </c>
      <c r="DK810" s="86">
        <f t="shared" si="1500"/>
        <v>-930.53243196774713</v>
      </c>
      <c r="DL810" s="86">
        <f t="shared" si="1558"/>
        <v>-930.53243196774713</v>
      </c>
      <c r="DM810" s="86">
        <f t="shared" si="1501"/>
        <v>-930.53243196774713</v>
      </c>
      <c r="DN810" s="85">
        <f t="shared" si="1502"/>
        <v>0</v>
      </c>
      <c r="DO810" s="85">
        <f t="shared" si="1549"/>
        <v>0</v>
      </c>
      <c r="DP810" s="85">
        <f t="shared" si="1503"/>
        <v>0</v>
      </c>
      <c r="DQ810" s="85">
        <f t="shared" si="1550"/>
        <v>0</v>
      </c>
      <c r="DR810" s="85">
        <f t="shared" si="1504"/>
        <v>0</v>
      </c>
      <c r="DS810" s="85">
        <f t="shared" si="1551"/>
        <v>0</v>
      </c>
      <c r="DT810" s="81"/>
      <c r="DU810" s="81"/>
      <c r="DV810" s="81">
        <f t="shared" si="1552"/>
        <v>0</v>
      </c>
      <c r="DW810" s="100"/>
    </row>
    <row r="811" spans="1:127" x14ac:dyDescent="0.2">
      <c r="A811" s="59">
        <f t="shared" si="1505"/>
        <v>107.46666666666563</v>
      </c>
      <c r="B811" s="44">
        <f t="shared" si="1506"/>
        <v>107466.66666666562</v>
      </c>
      <c r="C811" s="52">
        <f t="shared" si="1440"/>
        <v>133.33333333333334</v>
      </c>
      <c r="D811" s="50">
        <f t="shared" si="1441"/>
        <v>4</v>
      </c>
      <c r="E811" s="44">
        <f t="shared" si="1442"/>
        <v>4.13</v>
      </c>
      <c r="F811" s="47">
        <f t="shared" si="1443"/>
        <v>0.02</v>
      </c>
      <c r="G811" s="52">
        <f t="shared" si="1507"/>
        <v>2.3699558428955329E-2</v>
      </c>
      <c r="H811" s="57">
        <f t="shared" si="1508"/>
        <v>906.5961807329935</v>
      </c>
      <c r="I811" s="52">
        <f t="shared" si="1509"/>
        <v>0</v>
      </c>
      <c r="J811" s="54">
        <f t="shared" si="1510"/>
        <v>3265.6288732611742</v>
      </c>
      <c r="K811" s="46">
        <f t="shared" si="1553"/>
        <v>3265.6288732611742</v>
      </c>
      <c r="L811" s="80">
        <f t="shared" si="1444"/>
        <v>0</v>
      </c>
      <c r="M811" s="142">
        <f t="shared" si="1445"/>
        <v>0</v>
      </c>
      <c r="N811" s="60">
        <f t="shared" si="1446"/>
        <v>4.13</v>
      </c>
      <c r="O811" s="53">
        <f t="shared" si="1447"/>
        <v>0</v>
      </c>
      <c r="P811" s="58">
        <f t="shared" si="1511"/>
        <v>2.896768251456348</v>
      </c>
      <c r="Q811" s="49">
        <f t="shared" si="1448"/>
        <v>2.896768251456348</v>
      </c>
      <c r="R811" s="143">
        <f t="shared" si="1449"/>
        <v>0.02</v>
      </c>
      <c r="S811" s="51">
        <f t="shared" si="1512"/>
        <v>1.8259368929886968E-2</v>
      </c>
      <c r="T811" s="57">
        <f t="shared" si="1513"/>
        <v>941.27040097906274</v>
      </c>
      <c r="U811" s="53">
        <f t="shared" si="1450"/>
        <v>0</v>
      </c>
      <c r="V811" s="58">
        <f t="shared" si="1514"/>
        <v>2.9186418259602895</v>
      </c>
      <c r="W811" s="49">
        <f t="shared" si="1451"/>
        <v>2.9186418259602895</v>
      </c>
      <c r="X811" s="143">
        <f t="shared" si="1452"/>
        <v>0.02</v>
      </c>
      <c r="Y811" s="51">
        <f t="shared" si="1515"/>
        <v>1.7664547148631214E-2</v>
      </c>
      <c r="Z811" s="57">
        <f t="shared" si="1516"/>
        <v>919.26376192259022</v>
      </c>
      <c r="AA811" s="53">
        <f t="shared" si="1453"/>
        <v>0</v>
      </c>
      <c r="AB811" s="58">
        <f t="shared" si="1517"/>
        <v>2.904224810801225</v>
      </c>
      <c r="AC811" s="49">
        <f t="shared" si="1454"/>
        <v>2.904224810801225</v>
      </c>
      <c r="AD811" s="143">
        <f t="shared" si="1455"/>
        <v>0.02</v>
      </c>
      <c r="AE811" s="49">
        <f t="shared" si="1554"/>
        <v>1.7611857299782215E-2</v>
      </c>
      <c r="AF811" s="57">
        <f t="shared" si="1518"/>
        <v>916.14177030257076</v>
      </c>
      <c r="AG811" s="53">
        <f t="shared" si="1456"/>
        <v>0</v>
      </c>
      <c r="AH811" s="58">
        <f t="shared" si="1519"/>
        <v>2.9023299208230338</v>
      </c>
      <c r="AI811" s="49">
        <f t="shared" si="1457"/>
        <v>2.9023299208230338</v>
      </c>
      <c r="AJ811" s="143">
        <f t="shared" si="1458"/>
        <v>0.02</v>
      </c>
      <c r="AK811" s="51">
        <f t="shared" si="1520"/>
        <v>1.7612415624643617E-2</v>
      </c>
      <c r="AL811" s="57">
        <f t="shared" si="1521"/>
        <v>915.87106355573405</v>
      </c>
      <c r="AM811" s="53">
        <f t="shared" si="1459"/>
        <v>0</v>
      </c>
      <c r="AN811" s="58">
        <f t="shared" si="1522"/>
        <v>2.9021673773655481</v>
      </c>
      <c r="AO811" s="49">
        <f t="shared" si="1460"/>
        <v>2.9021673773655481</v>
      </c>
      <c r="AP811" s="143">
        <f t="shared" si="1461"/>
        <v>0.02</v>
      </c>
      <c r="AQ811" s="51">
        <f t="shared" si="1523"/>
        <v>1.7612711274375813E-2</v>
      </c>
      <c r="AR811" s="57">
        <f t="shared" si="1524"/>
        <v>915.84910638876124</v>
      </c>
      <c r="AS811" s="44">
        <f t="shared" si="1462"/>
        <v>5878.1319718701134</v>
      </c>
      <c r="AT811" s="44">
        <f t="shared" si="1463"/>
        <v>2351.2527887480451</v>
      </c>
      <c r="AU811" s="44">
        <f t="shared" si="1464"/>
        <v>1469.5329929675283</v>
      </c>
      <c r="AV811" s="47">
        <f t="shared" si="1465"/>
        <v>0.45532582220515339</v>
      </c>
      <c r="AW811" s="47">
        <f t="shared" si="1466"/>
        <v>1.2490874477375846</v>
      </c>
      <c r="AX811" s="86">
        <f t="shared" si="1467"/>
        <v>7.1472213222574856</v>
      </c>
      <c r="AY811" s="86">
        <f t="shared" si="1468"/>
        <v>0</v>
      </c>
      <c r="AZ811" s="10">
        <f t="shared" si="1525"/>
        <v>0</v>
      </c>
      <c r="BA811" s="44">
        <f t="shared" si="1469"/>
        <v>0</v>
      </c>
      <c r="BB811" s="9">
        <f t="shared" si="1470"/>
        <v>0</v>
      </c>
      <c r="BC811" s="45">
        <f t="shared" si="1559"/>
        <v>0</v>
      </c>
      <c r="BD811" s="9">
        <f t="shared" si="1471"/>
        <v>0</v>
      </c>
      <c r="BE811" s="45">
        <f t="shared" si="1555"/>
        <v>0</v>
      </c>
      <c r="BF811" s="9">
        <f t="shared" si="1472"/>
        <v>0</v>
      </c>
      <c r="BG811" s="45">
        <f t="shared" si="1556"/>
        <v>0</v>
      </c>
      <c r="BH811" s="58"/>
      <c r="BI811" s="58"/>
      <c r="BJ811" s="58">
        <f t="shared" si="1526"/>
        <v>0</v>
      </c>
      <c r="BK811" s="97"/>
      <c r="BL811" s="44"/>
      <c r="BM811" s="82">
        <f t="shared" si="1527"/>
        <v>80.600000000000009</v>
      </c>
      <c r="BN811" s="86">
        <f t="shared" si="1528"/>
        <v>80600</v>
      </c>
      <c r="BO811" s="86">
        <f t="shared" si="1529"/>
        <v>100</v>
      </c>
      <c r="BP811" s="84">
        <f t="shared" si="1473"/>
        <v>4</v>
      </c>
      <c r="BQ811" s="84">
        <f t="shared" si="1474"/>
        <v>4.13</v>
      </c>
      <c r="BR811" s="84">
        <f t="shared" si="1475"/>
        <v>0.02</v>
      </c>
      <c r="BS811" s="84">
        <f t="shared" si="1530"/>
        <v>3.1633943074937478E-2</v>
      </c>
      <c r="BT811" s="84">
        <f t="shared" si="1531"/>
        <v>1132.8679466594051</v>
      </c>
      <c r="BU811" s="84">
        <f t="shared" si="1532"/>
        <v>0</v>
      </c>
      <c r="BV811" s="83">
        <f t="shared" si="1533"/>
        <v>2372.7436811443822</v>
      </c>
      <c r="BW811" s="81">
        <f t="shared" si="1557"/>
        <v>2372.7436811443822</v>
      </c>
      <c r="BX811" s="83">
        <f t="shared" si="1476"/>
        <v>0</v>
      </c>
      <c r="BY811" s="141">
        <f t="shared" si="1477"/>
        <v>0</v>
      </c>
      <c r="BZ811" s="83">
        <f t="shared" si="1478"/>
        <v>4.13</v>
      </c>
      <c r="CA811" s="83">
        <f t="shared" si="1479"/>
        <v>0</v>
      </c>
      <c r="CB811" s="83">
        <f t="shared" si="1534"/>
        <v>3.0683702567653963</v>
      </c>
      <c r="CC811" s="83">
        <f t="shared" si="1480"/>
        <v>3.0683702567653963</v>
      </c>
      <c r="CD811" s="143">
        <f t="shared" si="1481"/>
        <v>0.02</v>
      </c>
      <c r="CE811" s="83">
        <f t="shared" si="1535"/>
        <v>1.7426523213570182E-2</v>
      </c>
      <c r="CF811" s="84">
        <f t="shared" si="1536"/>
        <v>1087.6725331046187</v>
      </c>
      <c r="CG811" s="83">
        <f t="shared" si="1482"/>
        <v>0</v>
      </c>
      <c r="CH811" s="83">
        <f t="shared" si="1537"/>
        <v>3.0065884811588441</v>
      </c>
      <c r="CI811" s="83">
        <f t="shared" si="1483"/>
        <v>3.0065884811588441</v>
      </c>
      <c r="CJ811" s="143">
        <f t="shared" si="1484"/>
        <v>0.02</v>
      </c>
      <c r="CK811" s="83">
        <f t="shared" si="1538"/>
        <v>1.6618910799758909E-2</v>
      </c>
      <c r="CL811" s="84">
        <f t="shared" si="1539"/>
        <v>1022.7529550673898</v>
      </c>
      <c r="CM811" s="83">
        <f t="shared" si="1485"/>
        <v>0</v>
      </c>
      <c r="CN811" s="83">
        <f t="shared" si="1540"/>
        <v>2.9315819854130627</v>
      </c>
      <c r="CO811" s="83">
        <f t="shared" si="1486"/>
        <v>2.9315819854130627</v>
      </c>
      <c r="CP811" s="143">
        <f t="shared" si="1487"/>
        <v>0.02</v>
      </c>
      <c r="CQ811" s="83">
        <f t="shared" si="1541"/>
        <v>1.6778564504284207E-2</v>
      </c>
      <c r="CR811" s="84">
        <f t="shared" si="1542"/>
        <v>1013.9122555728688</v>
      </c>
      <c r="CS811" s="83">
        <f t="shared" si="1488"/>
        <v>0</v>
      </c>
      <c r="CT811" s="83">
        <f t="shared" si="1543"/>
        <v>2.9226135934054729</v>
      </c>
      <c r="CU811" s="83">
        <f t="shared" si="1489"/>
        <v>2.9226135934054729</v>
      </c>
      <c r="CV811" s="143">
        <f t="shared" si="1490"/>
        <v>0.02</v>
      </c>
      <c r="CW811" s="83">
        <f t="shared" si="1544"/>
        <v>1.6806526987184271E-2</v>
      </c>
      <c r="CX811" s="84">
        <f t="shared" si="1545"/>
        <v>1013.2333357577664</v>
      </c>
      <c r="CY811" s="83">
        <f t="shared" si="1491"/>
        <v>0</v>
      </c>
      <c r="CZ811" s="83">
        <f t="shared" si="1546"/>
        <v>2.9219371820746023</v>
      </c>
      <c r="DA811" s="83">
        <f t="shared" si="1492"/>
        <v>2.9219371820746023</v>
      </c>
      <c r="DB811" s="143">
        <f t="shared" si="1493"/>
        <v>0.02</v>
      </c>
      <c r="DC811" s="83">
        <f t="shared" si="1547"/>
        <v>1.6807446767326203E-2</v>
      </c>
      <c r="DD811" s="84">
        <f t="shared" si="1548"/>
        <v>1013.2153372987221</v>
      </c>
      <c r="DE811" s="86">
        <f t="shared" si="1494"/>
        <v>4270.9386260598876</v>
      </c>
      <c r="DF811" s="86">
        <f t="shared" si="1495"/>
        <v>1708.375450423955</v>
      </c>
      <c r="DG811" s="86">
        <f t="shared" si="1496"/>
        <v>1067.7346565149719</v>
      </c>
      <c r="DH811" s="86">
        <f t="shared" si="1497"/>
        <v>0.10534111260351413</v>
      </c>
      <c r="DI811" s="86">
        <f t="shared" si="1498"/>
        <v>0.11270446741132004</v>
      </c>
      <c r="DJ811" s="86">
        <f t="shared" si="1499"/>
        <v>1.9441180709900565</v>
      </c>
      <c r="DK811" s="86">
        <f t="shared" si="1500"/>
        <v>-932.64256869326243</v>
      </c>
      <c r="DL811" s="86">
        <f t="shared" si="1558"/>
        <v>-932.64256869326243</v>
      </c>
      <c r="DM811" s="86">
        <f t="shared" si="1501"/>
        <v>-932.64256869326243</v>
      </c>
      <c r="DN811" s="85">
        <f t="shared" si="1502"/>
        <v>0</v>
      </c>
      <c r="DO811" s="85">
        <f t="shared" si="1549"/>
        <v>0</v>
      </c>
      <c r="DP811" s="85">
        <f t="shared" si="1503"/>
        <v>0</v>
      </c>
      <c r="DQ811" s="85">
        <f t="shared" si="1550"/>
        <v>0</v>
      </c>
      <c r="DR811" s="85">
        <f t="shared" si="1504"/>
        <v>0</v>
      </c>
      <c r="DS811" s="85">
        <f t="shared" si="1551"/>
        <v>0</v>
      </c>
      <c r="DT811" s="81"/>
      <c r="DU811" s="81"/>
      <c r="DV811" s="81">
        <f t="shared" si="1552"/>
        <v>0</v>
      </c>
      <c r="DW811" s="100"/>
    </row>
    <row r="812" spans="1:127" x14ac:dyDescent="0.2">
      <c r="A812" s="59">
        <f t="shared" si="1505"/>
        <v>107.59999999999896</v>
      </c>
      <c r="B812" s="44">
        <f t="shared" si="1506"/>
        <v>107599.99999999895</v>
      </c>
      <c r="C812" s="52">
        <f t="shared" si="1440"/>
        <v>133.33333333333334</v>
      </c>
      <c r="D812" s="50">
        <f t="shared" si="1441"/>
        <v>4</v>
      </c>
      <c r="E812" s="44">
        <f t="shared" si="1442"/>
        <v>4.13</v>
      </c>
      <c r="F812" s="47">
        <f t="shared" si="1443"/>
        <v>0.02</v>
      </c>
      <c r="G812" s="52">
        <f t="shared" si="1507"/>
        <v>2.369689176228866E-2</v>
      </c>
      <c r="H812" s="57">
        <f t="shared" si="1508"/>
        <v>907.36125660371579</v>
      </c>
      <c r="I812" s="52">
        <f t="shared" si="1509"/>
        <v>0</v>
      </c>
      <c r="J812" s="54">
        <f t="shared" si="1510"/>
        <v>3269.945273261174</v>
      </c>
      <c r="K812" s="46">
        <f t="shared" si="1553"/>
        <v>3269.945273261174</v>
      </c>
      <c r="L812" s="80">
        <f t="shared" si="1444"/>
        <v>0</v>
      </c>
      <c r="M812" s="142">
        <f t="shared" si="1445"/>
        <v>0</v>
      </c>
      <c r="N812" s="60">
        <f t="shared" si="1446"/>
        <v>4.13</v>
      </c>
      <c r="O812" s="53">
        <f t="shared" si="1447"/>
        <v>0</v>
      </c>
      <c r="P812" s="58">
        <f t="shared" si="1511"/>
        <v>2.897487753141748</v>
      </c>
      <c r="Q812" s="49">
        <f t="shared" si="1448"/>
        <v>2.897487753141748</v>
      </c>
      <c r="R812" s="143">
        <f t="shared" si="1449"/>
        <v>0.02</v>
      </c>
      <c r="S812" s="51">
        <f t="shared" si="1512"/>
        <v>1.8256702263220299E-2</v>
      </c>
      <c r="T812" s="57">
        <f t="shared" si="1513"/>
        <v>942.11078741487211</v>
      </c>
      <c r="U812" s="53">
        <f t="shared" si="1450"/>
        <v>0</v>
      </c>
      <c r="V812" s="58">
        <f t="shared" si="1514"/>
        <v>2.9195116706510049</v>
      </c>
      <c r="W812" s="49">
        <f t="shared" si="1451"/>
        <v>2.9195116706510049</v>
      </c>
      <c r="X812" s="143">
        <f t="shared" si="1452"/>
        <v>0.02</v>
      </c>
      <c r="Y812" s="51">
        <f t="shared" si="1515"/>
        <v>1.7661880481964546E-2</v>
      </c>
      <c r="Z812" s="57">
        <f t="shared" si="1516"/>
        <v>920.07067668493801</v>
      </c>
      <c r="AA812" s="53">
        <f t="shared" si="1453"/>
        <v>0</v>
      </c>
      <c r="AB812" s="58">
        <f t="shared" si="1517"/>
        <v>2.9050057473235622</v>
      </c>
      <c r="AC812" s="49">
        <f t="shared" si="1454"/>
        <v>2.9050057473235622</v>
      </c>
      <c r="AD812" s="143">
        <f t="shared" si="1455"/>
        <v>0.02</v>
      </c>
      <c r="AE812" s="49">
        <f t="shared" si="1554"/>
        <v>1.7609190633115546E-2</v>
      </c>
      <c r="AF812" s="57">
        <f t="shared" si="1518"/>
        <v>916.95027171522315</v>
      </c>
      <c r="AG812" s="53">
        <f t="shared" si="1456"/>
        <v>0</v>
      </c>
      <c r="AH812" s="58">
        <f t="shared" si="1519"/>
        <v>2.9031025254157865</v>
      </c>
      <c r="AI812" s="49">
        <f t="shared" si="1457"/>
        <v>2.9031025254157865</v>
      </c>
      <c r="AJ812" s="143">
        <f t="shared" si="1458"/>
        <v>0.02</v>
      </c>
      <c r="AK812" s="51">
        <f t="shared" si="1520"/>
        <v>1.7609748957976949E-2</v>
      </c>
      <c r="AL812" s="57">
        <f t="shared" si="1521"/>
        <v>916.68011847697551</v>
      </c>
      <c r="AM812" s="53">
        <f t="shared" si="1459"/>
        <v>0</v>
      </c>
      <c r="AN812" s="58">
        <f t="shared" si="1522"/>
        <v>2.9029395084238319</v>
      </c>
      <c r="AO812" s="49">
        <f t="shared" si="1460"/>
        <v>2.9029395084238319</v>
      </c>
      <c r="AP812" s="143">
        <f t="shared" si="1461"/>
        <v>0.02</v>
      </c>
      <c r="AQ812" s="51">
        <f t="shared" si="1523"/>
        <v>1.7610044607709145E-2</v>
      </c>
      <c r="AR812" s="57">
        <f t="shared" si="1524"/>
        <v>916.65822020617441</v>
      </c>
      <c r="AS812" s="44">
        <f t="shared" si="1462"/>
        <v>5885.9014918701132</v>
      </c>
      <c r="AT812" s="44">
        <f t="shared" si="1463"/>
        <v>2354.3605967480453</v>
      </c>
      <c r="AU812" s="44">
        <f t="shared" si="1464"/>
        <v>1471.4753729675283</v>
      </c>
      <c r="AV812" s="47">
        <f t="shared" si="1465"/>
        <v>0.45356341629737029</v>
      </c>
      <c r="AW812" s="47">
        <f t="shared" si="1466"/>
        <v>1.2400145085092631</v>
      </c>
      <c r="AX812" s="86">
        <f t="shared" si="1467"/>
        <v>7.0641071344175925</v>
      </c>
      <c r="AY812" s="86">
        <f t="shared" si="1468"/>
        <v>0</v>
      </c>
      <c r="AZ812" s="10">
        <f t="shared" si="1525"/>
        <v>0</v>
      </c>
      <c r="BA812" s="44">
        <f t="shared" si="1469"/>
        <v>0</v>
      </c>
      <c r="BB812" s="9">
        <f t="shared" si="1470"/>
        <v>0</v>
      </c>
      <c r="BC812" s="45">
        <f t="shared" si="1559"/>
        <v>0</v>
      </c>
      <c r="BD812" s="9">
        <f t="shared" si="1471"/>
        <v>0</v>
      </c>
      <c r="BE812" s="45">
        <f t="shared" si="1555"/>
        <v>0</v>
      </c>
      <c r="BF812" s="9">
        <f t="shared" si="1472"/>
        <v>0</v>
      </c>
      <c r="BG812" s="45">
        <f t="shared" si="1556"/>
        <v>0</v>
      </c>
      <c r="BH812" s="58"/>
      <c r="BI812" s="58"/>
      <c r="BJ812" s="58">
        <f t="shared" si="1526"/>
        <v>0</v>
      </c>
      <c r="BK812" s="97"/>
      <c r="BL812" s="44"/>
      <c r="BM812" s="82">
        <f t="shared" si="1527"/>
        <v>80.7</v>
      </c>
      <c r="BN812" s="86">
        <f t="shared" si="1528"/>
        <v>80700</v>
      </c>
      <c r="BO812" s="86">
        <f t="shared" si="1529"/>
        <v>100</v>
      </c>
      <c r="BP812" s="84">
        <f t="shared" si="1473"/>
        <v>4</v>
      </c>
      <c r="BQ812" s="84">
        <f t="shared" si="1474"/>
        <v>4.13</v>
      </c>
      <c r="BR812" s="84">
        <f t="shared" si="1475"/>
        <v>0.02</v>
      </c>
      <c r="BS812" s="84">
        <f t="shared" si="1530"/>
        <v>3.1631943074937476E-2</v>
      </c>
      <c r="BT812" s="84">
        <f t="shared" si="1531"/>
        <v>1133.6338774844642</v>
      </c>
      <c r="BU812" s="84">
        <f t="shared" si="1532"/>
        <v>0</v>
      </c>
      <c r="BV812" s="83">
        <f t="shared" si="1533"/>
        <v>2375.980981144382</v>
      </c>
      <c r="BW812" s="81">
        <f t="shared" si="1557"/>
        <v>2375.980981144382</v>
      </c>
      <c r="BX812" s="83">
        <f t="shared" si="1476"/>
        <v>0</v>
      </c>
      <c r="BY812" s="141">
        <f t="shared" si="1477"/>
        <v>0</v>
      </c>
      <c r="BZ812" s="83">
        <f t="shared" si="1478"/>
        <v>4.13</v>
      </c>
      <c r="CA812" s="83">
        <f t="shared" si="1479"/>
        <v>0</v>
      </c>
      <c r="CB812" s="83">
        <f t="shared" si="1534"/>
        <v>3.0696823004110931</v>
      </c>
      <c r="CC812" s="83">
        <f t="shared" si="1480"/>
        <v>3.0696823004110931</v>
      </c>
      <c r="CD812" s="143">
        <f t="shared" si="1481"/>
        <v>0.02</v>
      </c>
      <c r="CE812" s="83">
        <f t="shared" si="1535"/>
        <v>1.7424523213570183E-2</v>
      </c>
      <c r="CF812" s="84">
        <f t="shared" si="1536"/>
        <v>1088.2404412042083</v>
      </c>
      <c r="CG812" s="83">
        <f t="shared" si="1482"/>
        <v>0</v>
      </c>
      <c r="CH812" s="83">
        <f t="shared" si="1537"/>
        <v>3.0075161055564825</v>
      </c>
      <c r="CI812" s="83">
        <f t="shared" si="1483"/>
        <v>3.0075161055564825</v>
      </c>
      <c r="CJ812" s="143">
        <f t="shared" si="1484"/>
        <v>0.02</v>
      </c>
      <c r="CK812" s="83">
        <f t="shared" si="1538"/>
        <v>1.661691079975891E-2</v>
      </c>
      <c r="CL812" s="84">
        <f t="shared" si="1539"/>
        <v>1023.3056715732866</v>
      </c>
      <c r="CM812" s="83">
        <f t="shared" si="1485"/>
        <v>0</v>
      </c>
      <c r="CN812" s="83">
        <f t="shared" si="1540"/>
        <v>2.9323577146758852</v>
      </c>
      <c r="CO812" s="83">
        <f t="shared" si="1486"/>
        <v>2.9323577146758852</v>
      </c>
      <c r="CP812" s="143">
        <f t="shared" si="1487"/>
        <v>0.02</v>
      </c>
      <c r="CQ812" s="83">
        <f t="shared" si="1541"/>
        <v>1.6776564504284209E-2</v>
      </c>
      <c r="CR812" s="84">
        <f t="shared" si="1542"/>
        <v>1014.4845596935711</v>
      </c>
      <c r="CS812" s="83">
        <f t="shared" si="1488"/>
        <v>0</v>
      </c>
      <c r="CT812" s="83">
        <f t="shared" si="1543"/>
        <v>2.923390982454988</v>
      </c>
      <c r="CU812" s="83">
        <f t="shared" si="1489"/>
        <v>2.923390982454988</v>
      </c>
      <c r="CV812" s="143">
        <f t="shared" si="1490"/>
        <v>0.02</v>
      </c>
      <c r="CW812" s="83">
        <f t="shared" si="1544"/>
        <v>1.6804526987184272E-2</v>
      </c>
      <c r="CX812" s="84">
        <f t="shared" si="1545"/>
        <v>1013.8083528255412</v>
      </c>
      <c r="CY812" s="83">
        <f t="shared" si="1491"/>
        <v>0</v>
      </c>
      <c r="CZ812" s="83">
        <f t="shared" si="1546"/>
        <v>2.9227158502389918</v>
      </c>
      <c r="DA812" s="83">
        <f t="shared" si="1492"/>
        <v>2.9227158502389918</v>
      </c>
      <c r="DB812" s="143">
        <f t="shared" si="1493"/>
        <v>0.02</v>
      </c>
      <c r="DC812" s="83">
        <f t="shared" si="1547"/>
        <v>1.6805446767326204E-2</v>
      </c>
      <c r="DD812" s="84">
        <f t="shared" si="1548"/>
        <v>1013.7905189580142</v>
      </c>
      <c r="DE812" s="86">
        <f t="shared" si="1494"/>
        <v>4276.7657660598879</v>
      </c>
      <c r="DF812" s="86">
        <f t="shared" si="1495"/>
        <v>1710.7063064239551</v>
      </c>
      <c r="DG812" s="86">
        <f t="shared" si="1496"/>
        <v>1069.191441514972</v>
      </c>
      <c r="DH812" s="86">
        <f t="shared" si="1497"/>
        <v>0.10512442399976524</v>
      </c>
      <c r="DI812" s="86">
        <f t="shared" si="1498"/>
        <v>0.11227898790493263</v>
      </c>
      <c r="DJ812" s="86">
        <f t="shared" si="1499"/>
        <v>1.9303529873507388</v>
      </c>
      <c r="DK812" s="86">
        <f t="shared" si="1500"/>
        <v>-934.75142108680723</v>
      </c>
      <c r="DL812" s="86">
        <f t="shared" si="1558"/>
        <v>-934.75142108680723</v>
      </c>
      <c r="DM812" s="86">
        <f t="shared" si="1501"/>
        <v>-934.75142108680723</v>
      </c>
      <c r="DN812" s="85">
        <f t="shared" si="1502"/>
        <v>0</v>
      </c>
      <c r="DO812" s="85">
        <f t="shared" si="1549"/>
        <v>0</v>
      </c>
      <c r="DP812" s="85">
        <f t="shared" si="1503"/>
        <v>0</v>
      </c>
      <c r="DQ812" s="85">
        <f t="shared" si="1550"/>
        <v>0</v>
      </c>
      <c r="DR812" s="85">
        <f t="shared" si="1504"/>
        <v>0</v>
      </c>
      <c r="DS812" s="85">
        <f t="shared" si="1551"/>
        <v>0</v>
      </c>
      <c r="DT812" s="81"/>
      <c r="DU812" s="81"/>
      <c r="DV812" s="81">
        <f t="shared" si="1552"/>
        <v>0</v>
      </c>
      <c r="DW812" s="100"/>
    </row>
    <row r="813" spans="1:127" x14ac:dyDescent="0.2">
      <c r="A813" s="59">
        <f t="shared" si="1505"/>
        <v>107.73333333333228</v>
      </c>
      <c r="B813" s="44">
        <f t="shared" si="1506"/>
        <v>107733.33333333228</v>
      </c>
      <c r="C813" s="52">
        <f t="shared" si="1440"/>
        <v>133.33333333333334</v>
      </c>
      <c r="D813" s="50">
        <f t="shared" si="1441"/>
        <v>4</v>
      </c>
      <c r="E813" s="44">
        <f t="shared" si="1442"/>
        <v>4.13</v>
      </c>
      <c r="F813" s="47">
        <f t="shared" si="1443"/>
        <v>0.02</v>
      </c>
      <c r="G813" s="52">
        <f t="shared" si="1507"/>
        <v>2.3694225095621992E-2</v>
      </c>
      <c r="H813" s="57">
        <f t="shared" si="1508"/>
        <v>908.12624638350451</v>
      </c>
      <c r="I813" s="52">
        <f t="shared" si="1509"/>
        <v>0</v>
      </c>
      <c r="J813" s="54">
        <f t="shared" si="1510"/>
        <v>3274.2616732611737</v>
      </c>
      <c r="K813" s="46">
        <f t="shared" si="1553"/>
        <v>3274.2616732611737</v>
      </c>
      <c r="L813" s="80">
        <f t="shared" si="1444"/>
        <v>0</v>
      </c>
      <c r="M813" s="142">
        <f t="shared" si="1445"/>
        <v>0</v>
      </c>
      <c r="N813" s="60">
        <f t="shared" si="1446"/>
        <v>4.13</v>
      </c>
      <c r="O813" s="53">
        <f t="shared" si="1447"/>
        <v>0</v>
      </c>
      <c r="P813" s="58">
        <f t="shared" si="1511"/>
        <v>2.898209267801279</v>
      </c>
      <c r="Q813" s="49">
        <f t="shared" si="1448"/>
        <v>2.898209267801279</v>
      </c>
      <c r="R813" s="143">
        <f t="shared" si="1449"/>
        <v>0.02</v>
      </c>
      <c r="S813" s="51">
        <f t="shared" si="1512"/>
        <v>1.8254035596553631E-2</v>
      </c>
      <c r="T813" s="57">
        <f t="shared" si="1513"/>
        <v>942.95084245497105</v>
      </c>
      <c r="U813" s="53">
        <f t="shared" si="1450"/>
        <v>0</v>
      </c>
      <c r="V813" s="58">
        <f t="shared" si="1514"/>
        <v>2.9203837921768629</v>
      </c>
      <c r="W813" s="49">
        <f t="shared" si="1451"/>
        <v>2.9203837921768629</v>
      </c>
      <c r="X813" s="143">
        <f t="shared" si="1452"/>
        <v>0.02</v>
      </c>
      <c r="Y813" s="51">
        <f t="shared" si="1515"/>
        <v>1.7659213815297878E-2</v>
      </c>
      <c r="Z813" s="57">
        <f t="shared" si="1516"/>
        <v>920.87722924764523</v>
      </c>
      <c r="AA813" s="53">
        <f t="shared" si="1453"/>
        <v>0</v>
      </c>
      <c r="AB813" s="58">
        <f t="shared" si="1517"/>
        <v>2.9057887643062581</v>
      </c>
      <c r="AC813" s="49">
        <f t="shared" si="1454"/>
        <v>2.9057887643062581</v>
      </c>
      <c r="AD813" s="143">
        <f t="shared" si="1455"/>
        <v>0.02</v>
      </c>
      <c r="AE813" s="49">
        <f t="shared" si="1554"/>
        <v>1.7606523966448878E-2</v>
      </c>
      <c r="AF813" s="57">
        <f t="shared" si="1518"/>
        <v>917.75843338884476</v>
      </c>
      <c r="AG813" s="53">
        <f t="shared" si="1456"/>
        <v>0</v>
      </c>
      <c r="AH813" s="58">
        <f t="shared" si="1519"/>
        <v>2.9038772377803292</v>
      </c>
      <c r="AI813" s="49">
        <f t="shared" si="1457"/>
        <v>2.9038772377803292</v>
      </c>
      <c r="AJ813" s="143">
        <f t="shared" si="1458"/>
        <v>0.02</v>
      </c>
      <c r="AK813" s="51">
        <f t="shared" si="1520"/>
        <v>1.7607082291310281E-2</v>
      </c>
      <c r="AL813" s="57">
        <f t="shared" si="1521"/>
        <v>917.48883560955983</v>
      </c>
      <c r="AM813" s="53">
        <f t="shared" si="1459"/>
        <v>0</v>
      </c>
      <c r="AN813" s="58">
        <f t="shared" si="1522"/>
        <v>2.9037137520821892</v>
      </c>
      <c r="AO813" s="49">
        <f t="shared" si="1460"/>
        <v>2.9037137520821892</v>
      </c>
      <c r="AP813" s="143">
        <f t="shared" si="1461"/>
        <v>0.02</v>
      </c>
      <c r="AQ813" s="51">
        <f t="shared" si="1523"/>
        <v>1.7607377941042477E-2</v>
      </c>
      <c r="AR813" s="57">
        <f t="shared" si="1524"/>
        <v>917.46699633227126</v>
      </c>
      <c r="AS813" s="44">
        <f t="shared" si="1462"/>
        <v>5893.6710118701121</v>
      </c>
      <c r="AT813" s="44">
        <f t="shared" si="1463"/>
        <v>2357.468404748045</v>
      </c>
      <c r="AU813" s="44">
        <f t="shared" si="1464"/>
        <v>1473.417752967528</v>
      </c>
      <c r="AV813" s="47">
        <f t="shared" si="1465"/>
        <v>0.45181094363124791</v>
      </c>
      <c r="AW813" s="47">
        <f t="shared" si="1466"/>
        <v>1.2310234088132144</v>
      </c>
      <c r="AX813" s="86">
        <f t="shared" si="1467"/>
        <v>6.9821045018927119</v>
      </c>
      <c r="AY813" s="86">
        <f t="shared" si="1468"/>
        <v>0</v>
      </c>
      <c r="AZ813" s="10">
        <f t="shared" si="1525"/>
        <v>0</v>
      </c>
      <c r="BA813" s="44">
        <f t="shared" si="1469"/>
        <v>0</v>
      </c>
      <c r="BB813" s="9">
        <f t="shared" si="1470"/>
        <v>0</v>
      </c>
      <c r="BC813" s="45">
        <f t="shared" si="1559"/>
        <v>0</v>
      </c>
      <c r="BD813" s="9">
        <f t="shared" si="1471"/>
        <v>0</v>
      </c>
      <c r="BE813" s="45">
        <f t="shared" si="1555"/>
        <v>0</v>
      </c>
      <c r="BF813" s="9">
        <f t="shared" si="1472"/>
        <v>0</v>
      </c>
      <c r="BG813" s="45">
        <f t="shared" si="1556"/>
        <v>0</v>
      </c>
      <c r="BH813" s="58"/>
      <c r="BI813" s="58"/>
      <c r="BJ813" s="58">
        <f t="shared" si="1526"/>
        <v>0</v>
      </c>
      <c r="BK813" s="97"/>
      <c r="BL813" s="44"/>
      <c r="BM813" s="82">
        <f t="shared" si="1527"/>
        <v>80.8</v>
      </c>
      <c r="BN813" s="86">
        <f t="shared" si="1528"/>
        <v>80800</v>
      </c>
      <c r="BO813" s="86">
        <f t="shared" si="1529"/>
        <v>100</v>
      </c>
      <c r="BP813" s="84">
        <f t="shared" si="1473"/>
        <v>4</v>
      </c>
      <c r="BQ813" s="84">
        <f t="shared" si="1474"/>
        <v>4.13</v>
      </c>
      <c r="BR813" s="84">
        <f t="shared" si="1475"/>
        <v>0.02</v>
      </c>
      <c r="BS813" s="84">
        <f t="shared" si="1530"/>
        <v>3.1629943074937474E-2</v>
      </c>
      <c r="BT813" s="84">
        <f t="shared" si="1531"/>
        <v>1134.3997598833732</v>
      </c>
      <c r="BU813" s="84">
        <f t="shared" si="1532"/>
        <v>0</v>
      </c>
      <c r="BV813" s="83">
        <f t="shared" si="1533"/>
        <v>2379.2182811443818</v>
      </c>
      <c r="BW813" s="81">
        <f t="shared" si="1557"/>
        <v>2379.2182811443818</v>
      </c>
      <c r="BX813" s="83">
        <f t="shared" si="1476"/>
        <v>0</v>
      </c>
      <c r="BY813" s="141">
        <f t="shared" si="1477"/>
        <v>0</v>
      </c>
      <c r="BZ813" s="83">
        <f t="shared" si="1478"/>
        <v>4.13</v>
      </c>
      <c r="CA813" s="83">
        <f t="shared" si="1479"/>
        <v>0</v>
      </c>
      <c r="CB813" s="83">
        <f t="shared" si="1534"/>
        <v>3.0709964430141738</v>
      </c>
      <c r="CC813" s="83">
        <f t="shared" si="1480"/>
        <v>3.0709964430141738</v>
      </c>
      <c r="CD813" s="143">
        <f t="shared" si="1481"/>
        <v>0.02</v>
      </c>
      <c r="CE813" s="83">
        <f t="shared" si="1535"/>
        <v>1.7422523213570185E-2</v>
      </c>
      <c r="CF813" s="84">
        <f t="shared" si="1536"/>
        <v>1088.8080414151889</v>
      </c>
      <c r="CG813" s="83">
        <f t="shared" si="1482"/>
        <v>0</v>
      </c>
      <c r="CH813" s="83">
        <f t="shared" si="1537"/>
        <v>3.0084444918998887</v>
      </c>
      <c r="CI813" s="83">
        <f t="shared" si="1483"/>
        <v>3.0084444918998887</v>
      </c>
      <c r="CJ813" s="143">
        <f t="shared" si="1484"/>
        <v>0.02</v>
      </c>
      <c r="CK813" s="83">
        <f t="shared" si="1538"/>
        <v>1.6614910799758912E-2</v>
      </c>
      <c r="CL813" s="84">
        <f t="shared" si="1539"/>
        <v>1023.8581511017939</v>
      </c>
      <c r="CM813" s="83">
        <f t="shared" si="1485"/>
        <v>0</v>
      </c>
      <c r="CN813" s="83">
        <f t="shared" si="1540"/>
        <v>2.9331342760451111</v>
      </c>
      <c r="CO813" s="83">
        <f t="shared" si="1486"/>
        <v>2.9331342760451111</v>
      </c>
      <c r="CP813" s="143">
        <f t="shared" si="1487"/>
        <v>0.02</v>
      </c>
      <c r="CQ813" s="83">
        <f t="shared" si="1541"/>
        <v>1.677456450428421E-2</v>
      </c>
      <c r="CR813" s="84">
        <f t="shared" si="1542"/>
        <v>1015.056644211784</v>
      </c>
      <c r="CS813" s="83">
        <f t="shared" si="1488"/>
        <v>0</v>
      </c>
      <c r="CT813" s="83">
        <f t="shared" si="1543"/>
        <v>2.9241693079493825</v>
      </c>
      <c r="CU813" s="83">
        <f t="shared" si="1489"/>
        <v>2.9241693079493825</v>
      </c>
      <c r="CV813" s="143">
        <f t="shared" si="1490"/>
        <v>0.02</v>
      </c>
      <c r="CW813" s="83">
        <f t="shared" si="1544"/>
        <v>1.6802526987184273E-2</v>
      </c>
      <c r="CX813" s="84">
        <f t="shared" si="1545"/>
        <v>1014.3831485708941</v>
      </c>
      <c r="CY813" s="83">
        <f t="shared" si="1491"/>
        <v>0</v>
      </c>
      <c r="CZ813" s="83">
        <f t="shared" si="1546"/>
        <v>2.9234954649731741</v>
      </c>
      <c r="DA813" s="83">
        <f t="shared" si="1492"/>
        <v>2.9234954649731741</v>
      </c>
      <c r="DB813" s="143">
        <f t="shared" si="1493"/>
        <v>0.02</v>
      </c>
      <c r="DC813" s="83">
        <f t="shared" si="1547"/>
        <v>1.6803446767326206E-2</v>
      </c>
      <c r="DD813" s="84">
        <f t="shared" si="1548"/>
        <v>1014.3654789482559</v>
      </c>
      <c r="DE813" s="86">
        <f t="shared" si="1494"/>
        <v>4282.5929060598864</v>
      </c>
      <c r="DF813" s="86">
        <f t="shared" si="1495"/>
        <v>1713.0371624239547</v>
      </c>
      <c r="DG813" s="86">
        <f t="shared" si="1496"/>
        <v>1070.6482265149716</v>
      </c>
      <c r="DH813" s="86">
        <f t="shared" si="1497"/>
        <v>0.1049084573005408</v>
      </c>
      <c r="DI813" s="86">
        <f t="shared" si="1498"/>
        <v>0.1118556555386926</v>
      </c>
      <c r="DJ813" s="86">
        <f t="shared" si="1499"/>
        <v>1.9167027771355338</v>
      </c>
      <c r="DK813" s="86">
        <f t="shared" si="1500"/>
        <v>-936.85898975821249</v>
      </c>
      <c r="DL813" s="86">
        <f t="shared" si="1558"/>
        <v>-936.85898975821249</v>
      </c>
      <c r="DM813" s="86">
        <f t="shared" si="1501"/>
        <v>-936.85898975821249</v>
      </c>
      <c r="DN813" s="85">
        <f t="shared" si="1502"/>
        <v>0</v>
      </c>
      <c r="DO813" s="85">
        <f t="shared" si="1549"/>
        <v>0</v>
      </c>
      <c r="DP813" s="85">
        <f t="shared" si="1503"/>
        <v>0</v>
      </c>
      <c r="DQ813" s="85">
        <f t="shared" si="1550"/>
        <v>0</v>
      </c>
      <c r="DR813" s="85">
        <f t="shared" si="1504"/>
        <v>0</v>
      </c>
      <c r="DS813" s="85">
        <f t="shared" si="1551"/>
        <v>0</v>
      </c>
      <c r="DT813" s="81"/>
      <c r="DU813" s="81"/>
      <c r="DV813" s="81">
        <f t="shared" si="1552"/>
        <v>0</v>
      </c>
      <c r="DW813" s="100"/>
    </row>
    <row r="814" spans="1:127" x14ac:dyDescent="0.2">
      <c r="A814" s="59">
        <f t="shared" si="1505"/>
        <v>107.86666666666561</v>
      </c>
      <c r="B814" s="44">
        <f t="shared" si="1506"/>
        <v>107866.66666666561</v>
      </c>
      <c r="C814" s="52">
        <f t="shared" si="1440"/>
        <v>133.33333333333334</v>
      </c>
      <c r="D814" s="50">
        <f t="shared" si="1441"/>
        <v>4</v>
      </c>
      <c r="E814" s="44">
        <f t="shared" si="1442"/>
        <v>4.13</v>
      </c>
      <c r="F814" s="47">
        <f t="shared" si="1443"/>
        <v>0.02</v>
      </c>
      <c r="G814" s="52">
        <f t="shared" si="1507"/>
        <v>2.3691558428955324E-2</v>
      </c>
      <c r="H814" s="57">
        <f t="shared" si="1508"/>
        <v>908.89115007235966</v>
      </c>
      <c r="I814" s="52">
        <f t="shared" si="1509"/>
        <v>0</v>
      </c>
      <c r="J814" s="54">
        <f t="shared" si="1510"/>
        <v>3278.5780732611734</v>
      </c>
      <c r="K814" s="46">
        <f t="shared" si="1553"/>
        <v>3278.5780732611734</v>
      </c>
      <c r="L814" s="80">
        <f t="shared" si="1444"/>
        <v>0</v>
      </c>
      <c r="M814" s="142">
        <f t="shared" si="1445"/>
        <v>0</v>
      </c>
      <c r="N814" s="60">
        <f t="shared" si="1446"/>
        <v>4.13</v>
      </c>
      <c r="O814" s="53">
        <f t="shared" si="1447"/>
        <v>0</v>
      </c>
      <c r="P814" s="58">
        <f t="shared" si="1511"/>
        <v>2.8989327947979397</v>
      </c>
      <c r="Q814" s="49">
        <f t="shared" si="1448"/>
        <v>2.8989327947979397</v>
      </c>
      <c r="R814" s="143">
        <f t="shared" si="1449"/>
        <v>0.02</v>
      </c>
      <c r="S814" s="51">
        <f t="shared" si="1512"/>
        <v>1.8251368929886963E-2</v>
      </c>
      <c r="T814" s="57">
        <f t="shared" si="1513"/>
        <v>943.79056568066562</v>
      </c>
      <c r="U814" s="53">
        <f t="shared" si="1450"/>
        <v>0</v>
      </c>
      <c r="V814" s="58">
        <f t="shared" si="1514"/>
        <v>2.9212581873726675</v>
      </c>
      <c r="W814" s="49">
        <f t="shared" si="1451"/>
        <v>2.9212581873726675</v>
      </c>
      <c r="X814" s="143">
        <f t="shared" si="1452"/>
        <v>0.02</v>
      </c>
      <c r="Y814" s="51">
        <f t="shared" si="1515"/>
        <v>1.765654714863121E-2</v>
      </c>
      <c r="Z814" s="57">
        <f t="shared" si="1516"/>
        <v>921.68341919794182</v>
      </c>
      <c r="AA814" s="53">
        <f t="shared" si="1453"/>
        <v>0</v>
      </c>
      <c r="AB814" s="58">
        <f t="shared" si="1517"/>
        <v>2.9065738583929335</v>
      </c>
      <c r="AC814" s="49">
        <f t="shared" si="1454"/>
        <v>2.9065738583929335</v>
      </c>
      <c r="AD814" s="143">
        <f t="shared" si="1455"/>
        <v>0.02</v>
      </c>
      <c r="AE814" s="49">
        <f t="shared" si="1554"/>
        <v>1.760385729978221E-2</v>
      </c>
      <c r="AF814" s="57">
        <f t="shared" si="1518"/>
        <v>918.56625492766966</v>
      </c>
      <c r="AG814" s="53">
        <f t="shared" si="1456"/>
        <v>0</v>
      </c>
      <c r="AH814" s="58">
        <f t="shared" si="1519"/>
        <v>2.9046540547592858</v>
      </c>
      <c r="AI814" s="49">
        <f t="shared" si="1457"/>
        <v>2.9046540547592858</v>
      </c>
      <c r="AJ814" s="143">
        <f t="shared" si="1458"/>
        <v>0.02</v>
      </c>
      <c r="AK814" s="51">
        <f t="shared" si="1520"/>
        <v>1.7604415624643613E-2</v>
      </c>
      <c r="AL814" s="57">
        <f t="shared" si="1521"/>
        <v>918.29721454647085</v>
      </c>
      <c r="AM814" s="53">
        <f t="shared" si="1459"/>
        <v>0</v>
      </c>
      <c r="AN814" s="58">
        <f t="shared" si="1522"/>
        <v>2.9044901051912029</v>
      </c>
      <c r="AO814" s="49">
        <f t="shared" si="1460"/>
        <v>2.9044901051912029</v>
      </c>
      <c r="AP814" s="143">
        <f t="shared" si="1461"/>
        <v>0.02</v>
      </c>
      <c r="AQ814" s="51">
        <f t="shared" si="1523"/>
        <v>1.7604711274375809E-2</v>
      </c>
      <c r="AR814" s="57">
        <f t="shared" si="1524"/>
        <v>918.27543435846371</v>
      </c>
      <c r="AS814" s="44">
        <f t="shared" si="1462"/>
        <v>5901.440531870112</v>
      </c>
      <c r="AT814" s="44">
        <f t="shared" si="1463"/>
        <v>2360.5762127480443</v>
      </c>
      <c r="AU814" s="44">
        <f t="shared" si="1464"/>
        <v>1475.360132967528</v>
      </c>
      <c r="AV814" s="47">
        <f t="shared" si="1465"/>
        <v>0.45006833481863395</v>
      </c>
      <c r="AW814" s="47">
        <f t="shared" si="1466"/>
        <v>1.2221132879864831</v>
      </c>
      <c r="AX814" s="86">
        <f t="shared" si="1467"/>
        <v>6.9011968145197207</v>
      </c>
      <c r="AY814" s="86">
        <f t="shared" si="1468"/>
        <v>0</v>
      </c>
      <c r="AZ814" s="10">
        <f t="shared" si="1525"/>
        <v>0</v>
      </c>
      <c r="BA814" s="44">
        <f t="shared" si="1469"/>
        <v>0</v>
      </c>
      <c r="BB814" s="9">
        <f t="shared" si="1470"/>
        <v>0</v>
      </c>
      <c r="BC814" s="45">
        <f t="shared" si="1559"/>
        <v>0</v>
      </c>
      <c r="BD814" s="9">
        <f t="shared" si="1471"/>
        <v>0</v>
      </c>
      <c r="BE814" s="45">
        <f t="shared" si="1555"/>
        <v>0</v>
      </c>
      <c r="BF814" s="9">
        <f t="shared" si="1472"/>
        <v>0</v>
      </c>
      <c r="BG814" s="45">
        <f t="shared" si="1556"/>
        <v>0</v>
      </c>
      <c r="BH814" s="58"/>
      <c r="BI814" s="58"/>
      <c r="BJ814" s="58">
        <f t="shared" si="1526"/>
        <v>0</v>
      </c>
      <c r="BK814" s="97"/>
      <c r="BL814" s="44"/>
      <c r="BM814" s="82">
        <f t="shared" si="1527"/>
        <v>80.900000000000006</v>
      </c>
      <c r="BN814" s="86">
        <f t="shared" si="1528"/>
        <v>80900</v>
      </c>
      <c r="BO814" s="86">
        <f t="shared" si="1529"/>
        <v>100</v>
      </c>
      <c r="BP814" s="84">
        <f t="shared" si="1473"/>
        <v>4</v>
      </c>
      <c r="BQ814" s="84">
        <f t="shared" si="1474"/>
        <v>4.13</v>
      </c>
      <c r="BR814" s="84">
        <f t="shared" si="1475"/>
        <v>0.02</v>
      </c>
      <c r="BS814" s="84">
        <f t="shared" si="1530"/>
        <v>3.1627943074937472E-2</v>
      </c>
      <c r="BT814" s="84">
        <f t="shared" si="1531"/>
        <v>1135.1655938561321</v>
      </c>
      <c r="BU814" s="84">
        <f t="shared" si="1532"/>
        <v>0</v>
      </c>
      <c r="BV814" s="83">
        <f t="shared" si="1533"/>
        <v>2382.455581144382</v>
      </c>
      <c r="BW814" s="81">
        <f t="shared" si="1557"/>
        <v>2382.455581144382</v>
      </c>
      <c r="BX814" s="83">
        <f t="shared" si="1476"/>
        <v>0</v>
      </c>
      <c r="BY814" s="141">
        <f t="shared" si="1477"/>
        <v>0</v>
      </c>
      <c r="BZ814" s="83">
        <f t="shared" si="1478"/>
        <v>4.13</v>
      </c>
      <c r="CA814" s="83">
        <f t="shared" si="1479"/>
        <v>0</v>
      </c>
      <c r="CB814" s="83">
        <f t="shared" si="1534"/>
        <v>3.072312684657617</v>
      </c>
      <c r="CC814" s="83">
        <f t="shared" si="1480"/>
        <v>3.072312684657617</v>
      </c>
      <c r="CD814" s="143">
        <f t="shared" si="1481"/>
        <v>0.02</v>
      </c>
      <c r="CE814" s="83">
        <f t="shared" si="1535"/>
        <v>1.7420523213570186E-2</v>
      </c>
      <c r="CF814" s="84">
        <f t="shared" si="1536"/>
        <v>1089.3753336129118</v>
      </c>
      <c r="CG814" s="83">
        <f t="shared" si="1482"/>
        <v>0</v>
      </c>
      <c r="CH814" s="83">
        <f t="shared" si="1537"/>
        <v>3.0093736382791074</v>
      </c>
      <c r="CI814" s="83">
        <f t="shared" si="1483"/>
        <v>3.0093736382791074</v>
      </c>
      <c r="CJ814" s="143">
        <f t="shared" si="1484"/>
        <v>0.02</v>
      </c>
      <c r="CK814" s="83">
        <f t="shared" si="1538"/>
        <v>1.6612910799758913E-2</v>
      </c>
      <c r="CL814" s="84">
        <f t="shared" si="1539"/>
        <v>1024.410393659185</v>
      </c>
      <c r="CM814" s="83">
        <f t="shared" si="1485"/>
        <v>0</v>
      </c>
      <c r="CN814" s="83">
        <f t="shared" si="1540"/>
        <v>2.9339116682327493</v>
      </c>
      <c r="CO814" s="83">
        <f t="shared" si="1486"/>
        <v>2.9339116682327493</v>
      </c>
      <c r="CP814" s="143">
        <f t="shared" si="1487"/>
        <v>0.02</v>
      </c>
      <c r="CQ814" s="83">
        <f t="shared" si="1541"/>
        <v>1.6772564504284212E-2</v>
      </c>
      <c r="CR814" s="84">
        <f t="shared" si="1542"/>
        <v>1015.6285090814313</v>
      </c>
      <c r="CS814" s="83">
        <f t="shared" si="1488"/>
        <v>0</v>
      </c>
      <c r="CT814" s="83">
        <f t="shared" si="1543"/>
        <v>2.9249485686123364</v>
      </c>
      <c r="CU814" s="83">
        <f t="shared" si="1489"/>
        <v>2.9249485686123364</v>
      </c>
      <c r="CV814" s="143">
        <f t="shared" si="1490"/>
        <v>0.02</v>
      </c>
      <c r="CW814" s="83">
        <f t="shared" si="1544"/>
        <v>1.6800526987184275E-2</v>
      </c>
      <c r="CX814" s="84">
        <f t="shared" si="1545"/>
        <v>1014.9577229274989</v>
      </c>
      <c r="CY814" s="83">
        <f t="shared" si="1491"/>
        <v>0</v>
      </c>
      <c r="CZ814" s="83">
        <f t="shared" si="1546"/>
        <v>2.924276024964322</v>
      </c>
      <c r="DA814" s="83">
        <f t="shared" si="1492"/>
        <v>2.924276024964322</v>
      </c>
      <c r="DB814" s="143">
        <f t="shared" si="1493"/>
        <v>0.02</v>
      </c>
      <c r="DC814" s="83">
        <f t="shared" si="1547"/>
        <v>1.6801446767326207E-2</v>
      </c>
      <c r="DD814" s="84">
        <f t="shared" si="1548"/>
        <v>1014.9402172014408</v>
      </c>
      <c r="DE814" s="86">
        <f t="shared" si="1494"/>
        <v>4288.4200460598877</v>
      </c>
      <c r="DF814" s="86">
        <f t="shared" si="1495"/>
        <v>1715.3680184239549</v>
      </c>
      <c r="DG814" s="86">
        <f t="shared" si="1496"/>
        <v>1072.1050115149719</v>
      </c>
      <c r="DH814" s="86">
        <f t="shared" si="1497"/>
        <v>0.10469320943202226</v>
      </c>
      <c r="DI814" s="86">
        <f t="shared" si="1498"/>
        <v>0.11143445724147615</v>
      </c>
      <c r="DJ814" s="86">
        <f t="shared" si="1499"/>
        <v>1.9031663523771731</v>
      </c>
      <c r="DK814" s="86">
        <f t="shared" si="1500"/>
        <v>-938.96527531818163</v>
      </c>
      <c r="DL814" s="86">
        <f t="shared" si="1558"/>
        <v>-938.96527531818163</v>
      </c>
      <c r="DM814" s="86">
        <f t="shared" si="1501"/>
        <v>-938.96527531818163</v>
      </c>
      <c r="DN814" s="85">
        <f t="shared" si="1502"/>
        <v>0</v>
      </c>
      <c r="DO814" s="85">
        <f t="shared" si="1549"/>
        <v>0</v>
      </c>
      <c r="DP814" s="85">
        <f t="shared" si="1503"/>
        <v>0</v>
      </c>
      <c r="DQ814" s="85">
        <f t="shared" si="1550"/>
        <v>0</v>
      </c>
      <c r="DR814" s="85">
        <f t="shared" si="1504"/>
        <v>0</v>
      </c>
      <c r="DS814" s="85">
        <f t="shared" si="1551"/>
        <v>0</v>
      </c>
      <c r="DT814" s="81"/>
      <c r="DU814" s="81"/>
      <c r="DV814" s="81">
        <f t="shared" si="1552"/>
        <v>0</v>
      </c>
      <c r="DW814" s="100"/>
    </row>
    <row r="815" spans="1:127" x14ac:dyDescent="0.2">
      <c r="A815" s="59">
        <f t="shared" si="1505"/>
        <v>107.99999999999893</v>
      </c>
      <c r="B815" s="44">
        <f t="shared" si="1506"/>
        <v>107999.99999999894</v>
      </c>
      <c r="C815" s="52">
        <f t="shared" si="1440"/>
        <v>133.33333333333334</v>
      </c>
      <c r="D815" s="50">
        <f t="shared" si="1441"/>
        <v>4</v>
      </c>
      <c r="E815" s="44">
        <f t="shared" si="1442"/>
        <v>4.13</v>
      </c>
      <c r="F815" s="47">
        <f t="shared" si="1443"/>
        <v>0.02</v>
      </c>
      <c r="G815" s="52">
        <f t="shared" si="1507"/>
        <v>2.3688891762288656E-2</v>
      </c>
      <c r="H815" s="57">
        <f t="shared" si="1508"/>
        <v>909.65596767028126</v>
      </c>
      <c r="I815" s="52">
        <f t="shared" si="1509"/>
        <v>0</v>
      </c>
      <c r="J815" s="54">
        <f t="shared" si="1510"/>
        <v>3282.8944732611731</v>
      </c>
      <c r="K815" s="46">
        <f t="shared" si="1553"/>
        <v>3282.8944732611731</v>
      </c>
      <c r="L815" s="80">
        <f t="shared" si="1444"/>
        <v>0</v>
      </c>
      <c r="M815" s="142">
        <f t="shared" si="1445"/>
        <v>0</v>
      </c>
      <c r="N815" s="60">
        <f t="shared" si="1446"/>
        <v>4.13</v>
      </c>
      <c r="O815" s="53">
        <f t="shared" si="1447"/>
        <v>0</v>
      </c>
      <c r="P815" s="58">
        <f t="shared" si="1511"/>
        <v>2.8996583334968764</v>
      </c>
      <c r="Q815" s="49">
        <f t="shared" si="1448"/>
        <v>2.8996583334968764</v>
      </c>
      <c r="R815" s="143">
        <f t="shared" si="1449"/>
        <v>0.02</v>
      </c>
      <c r="S815" s="51">
        <f t="shared" si="1512"/>
        <v>1.8248702263220295E-2</v>
      </c>
      <c r="T815" s="57">
        <f t="shared" si="1513"/>
        <v>944.62995667445034</v>
      </c>
      <c r="U815" s="53">
        <f t="shared" si="1450"/>
        <v>0</v>
      </c>
      <c r="V815" s="58">
        <f t="shared" si="1514"/>
        <v>2.9221348530725466</v>
      </c>
      <c r="W815" s="49">
        <f t="shared" si="1451"/>
        <v>2.9221348530725466</v>
      </c>
      <c r="X815" s="143">
        <f t="shared" si="1452"/>
        <v>0.02</v>
      </c>
      <c r="Y815" s="51">
        <f t="shared" si="1515"/>
        <v>1.7653880481964541E-2</v>
      </c>
      <c r="Z815" s="57">
        <f t="shared" si="1516"/>
        <v>922.48924612514804</v>
      </c>
      <c r="AA815" s="53">
        <f t="shared" si="1453"/>
        <v>0</v>
      </c>
      <c r="AB815" s="58">
        <f t="shared" si="1517"/>
        <v>2.9073610262274734</v>
      </c>
      <c r="AC815" s="49">
        <f t="shared" si="1454"/>
        <v>2.9073610262274734</v>
      </c>
      <c r="AD815" s="143">
        <f t="shared" si="1455"/>
        <v>0.02</v>
      </c>
      <c r="AE815" s="49">
        <f t="shared" si="1554"/>
        <v>1.7601190633115542E-2</v>
      </c>
      <c r="AF815" s="57">
        <f t="shared" si="1518"/>
        <v>919.3737359379146</v>
      </c>
      <c r="AG815" s="53">
        <f t="shared" si="1456"/>
        <v>0</v>
      </c>
      <c r="AH815" s="58">
        <f t="shared" si="1519"/>
        <v>2.9054329731955573</v>
      </c>
      <c r="AI815" s="49">
        <f t="shared" si="1457"/>
        <v>2.9054329731955573</v>
      </c>
      <c r="AJ815" s="143">
        <f t="shared" si="1458"/>
        <v>0.02</v>
      </c>
      <c r="AK815" s="51">
        <f t="shared" si="1520"/>
        <v>1.7601748957976945E-2</v>
      </c>
      <c r="AL815" s="57">
        <f t="shared" si="1521"/>
        <v>919.10525488263261</v>
      </c>
      <c r="AM815" s="53">
        <f t="shared" si="1459"/>
        <v>0</v>
      </c>
      <c r="AN815" s="58">
        <f t="shared" si="1522"/>
        <v>2.9052685646015628</v>
      </c>
      <c r="AO815" s="49">
        <f t="shared" si="1460"/>
        <v>2.9052685646015628</v>
      </c>
      <c r="AP815" s="143">
        <f t="shared" si="1461"/>
        <v>0.02</v>
      </c>
      <c r="AQ815" s="51">
        <f t="shared" si="1523"/>
        <v>1.7602044607709141E-2</v>
      </c>
      <c r="AR815" s="57">
        <f t="shared" si="1524"/>
        <v>919.08353387810416</v>
      </c>
      <c r="AS815" s="44">
        <f t="shared" si="1462"/>
        <v>5909.2100518701109</v>
      </c>
      <c r="AT815" s="44">
        <f t="shared" si="1463"/>
        <v>2363.6840207480445</v>
      </c>
      <c r="AU815" s="44">
        <f t="shared" si="1464"/>
        <v>1477.3025129675277</v>
      </c>
      <c r="AV815" s="47">
        <f t="shared" si="1465"/>
        <v>0.44833552104001051</v>
      </c>
      <c r="AW815" s="47">
        <f t="shared" si="1466"/>
        <v>1.2132832955893005</v>
      </c>
      <c r="AX815" s="86">
        <f t="shared" si="1467"/>
        <v>6.8213677345284349</v>
      </c>
      <c r="AY815" s="86">
        <f t="shared" si="1468"/>
        <v>0</v>
      </c>
      <c r="AZ815" s="10">
        <f t="shared" si="1525"/>
        <v>0</v>
      </c>
      <c r="BA815" s="44">
        <f t="shared" si="1469"/>
        <v>0</v>
      </c>
      <c r="BB815" s="9">
        <f t="shared" si="1470"/>
        <v>0</v>
      </c>
      <c r="BC815" s="45">
        <f t="shared" si="1559"/>
        <v>0</v>
      </c>
      <c r="BD815" s="9">
        <f t="shared" si="1471"/>
        <v>0</v>
      </c>
      <c r="BE815" s="45">
        <f t="shared" si="1555"/>
        <v>0</v>
      </c>
      <c r="BF815" s="9">
        <f t="shared" si="1472"/>
        <v>0</v>
      </c>
      <c r="BG815" s="45">
        <f t="shared" si="1556"/>
        <v>0</v>
      </c>
      <c r="BH815" s="58"/>
      <c r="BI815" s="58"/>
      <c r="BJ815" s="58">
        <f t="shared" si="1526"/>
        <v>0</v>
      </c>
      <c r="BK815" s="97"/>
      <c r="BL815" s="44"/>
      <c r="BM815" s="82">
        <f t="shared" si="1527"/>
        <v>81</v>
      </c>
      <c r="BN815" s="86">
        <f t="shared" si="1528"/>
        <v>81000</v>
      </c>
      <c r="BO815" s="86">
        <f t="shared" si="1529"/>
        <v>100</v>
      </c>
      <c r="BP815" s="84">
        <f t="shared" si="1473"/>
        <v>4</v>
      </c>
      <c r="BQ815" s="84">
        <f t="shared" si="1474"/>
        <v>4.13</v>
      </c>
      <c r="BR815" s="84">
        <f t="shared" si="1475"/>
        <v>0.02</v>
      </c>
      <c r="BS815" s="84">
        <f t="shared" si="1530"/>
        <v>3.162594307493747E-2</v>
      </c>
      <c r="BT815" s="84">
        <f t="shared" si="1531"/>
        <v>1135.9313794027407</v>
      </c>
      <c r="BU815" s="84">
        <f t="shared" si="1532"/>
        <v>0</v>
      </c>
      <c r="BV815" s="83">
        <f t="shared" si="1533"/>
        <v>2385.6928811443818</v>
      </c>
      <c r="BW815" s="81">
        <f t="shared" si="1557"/>
        <v>2385.6928811443818</v>
      </c>
      <c r="BX815" s="83">
        <f t="shared" si="1476"/>
        <v>0</v>
      </c>
      <c r="BY815" s="141">
        <f t="shared" si="1477"/>
        <v>0</v>
      </c>
      <c r="BZ815" s="83">
        <f t="shared" si="1478"/>
        <v>4.13</v>
      </c>
      <c r="CA815" s="83">
        <f t="shared" si="1479"/>
        <v>0</v>
      </c>
      <c r="CB815" s="83">
        <f t="shared" si="1534"/>
        <v>3.0736310254251928</v>
      </c>
      <c r="CC815" s="83">
        <f t="shared" si="1480"/>
        <v>3.0736310254251928</v>
      </c>
      <c r="CD815" s="143">
        <f t="shared" si="1481"/>
        <v>0.02</v>
      </c>
      <c r="CE815" s="83">
        <f t="shared" si="1535"/>
        <v>1.7418523213570188E-2</v>
      </c>
      <c r="CF815" s="84">
        <f t="shared" si="1536"/>
        <v>1089.9423176735042</v>
      </c>
      <c r="CG815" s="83">
        <f t="shared" si="1482"/>
        <v>0</v>
      </c>
      <c r="CH815" s="83">
        <f t="shared" si="1537"/>
        <v>3.0103035427849631</v>
      </c>
      <c r="CI815" s="83">
        <f t="shared" si="1483"/>
        <v>3.0103035427849631</v>
      </c>
      <c r="CJ815" s="143">
        <f t="shared" si="1484"/>
        <v>0.02</v>
      </c>
      <c r="CK815" s="83">
        <f t="shared" si="1538"/>
        <v>1.6610910799758915E-2</v>
      </c>
      <c r="CL815" s="84">
        <f t="shared" si="1539"/>
        <v>1024.9623992522579</v>
      </c>
      <c r="CM815" s="83">
        <f t="shared" si="1485"/>
        <v>0</v>
      </c>
      <c r="CN815" s="83">
        <f t="shared" si="1540"/>
        <v>2.9346898899520819</v>
      </c>
      <c r="CO815" s="83">
        <f t="shared" si="1486"/>
        <v>2.9346898899520819</v>
      </c>
      <c r="CP815" s="143">
        <f t="shared" si="1487"/>
        <v>0.02</v>
      </c>
      <c r="CQ815" s="83">
        <f t="shared" si="1541"/>
        <v>1.6770564504284213E-2</v>
      </c>
      <c r="CR815" s="84">
        <f t="shared" si="1542"/>
        <v>1016.2001542569108</v>
      </c>
      <c r="CS815" s="83">
        <f t="shared" si="1488"/>
        <v>0</v>
      </c>
      <c r="CT815" s="83">
        <f t="shared" si="1543"/>
        <v>2.9257287631683013</v>
      </c>
      <c r="CU815" s="83">
        <f t="shared" si="1489"/>
        <v>2.9257287631683013</v>
      </c>
      <c r="CV815" s="143">
        <f t="shared" si="1490"/>
        <v>0.02</v>
      </c>
      <c r="CW815" s="83">
        <f t="shared" si="1544"/>
        <v>1.6798526987184276E-2</v>
      </c>
      <c r="CX815" s="84">
        <f t="shared" si="1545"/>
        <v>1015.5320758295451</v>
      </c>
      <c r="CY815" s="83">
        <f t="shared" si="1491"/>
        <v>0</v>
      </c>
      <c r="CZ815" s="83">
        <f t="shared" si="1546"/>
        <v>2.9250575289002629</v>
      </c>
      <c r="DA815" s="83">
        <f t="shared" si="1492"/>
        <v>2.9250575289002629</v>
      </c>
      <c r="DB815" s="143">
        <f t="shared" si="1493"/>
        <v>0.02</v>
      </c>
      <c r="DC815" s="83">
        <f t="shared" si="1547"/>
        <v>1.6799446767326209E-2</v>
      </c>
      <c r="DD815" s="84">
        <f t="shared" si="1548"/>
        <v>1015.51473365009</v>
      </c>
      <c r="DE815" s="86">
        <f t="shared" si="1494"/>
        <v>4294.2471860598871</v>
      </c>
      <c r="DF815" s="86">
        <f t="shared" si="1495"/>
        <v>1717.698874423955</v>
      </c>
      <c r="DG815" s="86">
        <f t="shared" si="1496"/>
        <v>1073.5617965149718</v>
      </c>
      <c r="DH815" s="86">
        <f t="shared" si="1497"/>
        <v>0.10447867733602229</v>
      </c>
      <c r="DI815" s="86">
        <f t="shared" si="1498"/>
        <v>0.1110153800340121</v>
      </c>
      <c r="DJ815" s="86">
        <f t="shared" si="1499"/>
        <v>1.8897426365441448</v>
      </c>
      <c r="DK815" s="86">
        <f t="shared" si="1500"/>
        <v>-941.07027837828366</v>
      </c>
      <c r="DL815" s="86">
        <f t="shared" si="1558"/>
        <v>-941.07027837828366</v>
      </c>
      <c r="DM815" s="86">
        <f t="shared" si="1501"/>
        <v>-941.07027837828366</v>
      </c>
      <c r="DN815" s="85">
        <f t="shared" si="1502"/>
        <v>0</v>
      </c>
      <c r="DO815" s="85">
        <f t="shared" si="1549"/>
        <v>0</v>
      </c>
      <c r="DP815" s="85">
        <f t="shared" si="1503"/>
        <v>0</v>
      </c>
      <c r="DQ815" s="85">
        <f t="shared" si="1550"/>
        <v>0</v>
      </c>
      <c r="DR815" s="85">
        <f t="shared" si="1504"/>
        <v>0</v>
      </c>
      <c r="DS815" s="85">
        <f t="shared" si="1551"/>
        <v>0</v>
      </c>
      <c r="DT815" s="81"/>
      <c r="DU815" s="81"/>
      <c r="DV815" s="81">
        <f t="shared" si="1552"/>
        <v>0</v>
      </c>
      <c r="DW815" s="100"/>
    </row>
    <row r="816" spans="1:127" x14ac:dyDescent="0.2">
      <c r="A816" s="59">
        <f t="shared" si="1505"/>
        <v>108.13333333333227</v>
      </c>
      <c r="B816" s="44">
        <f t="shared" si="1506"/>
        <v>108133.33333333227</v>
      </c>
      <c r="C816" s="52">
        <f t="shared" si="1440"/>
        <v>133.33333333333334</v>
      </c>
      <c r="D816" s="50">
        <f t="shared" si="1441"/>
        <v>4</v>
      </c>
      <c r="E816" s="44">
        <f t="shared" si="1442"/>
        <v>4.13</v>
      </c>
      <c r="F816" s="47">
        <f t="shared" si="1443"/>
        <v>0.02</v>
      </c>
      <c r="G816" s="52">
        <f t="shared" si="1507"/>
        <v>2.3686225095621988E-2</v>
      </c>
      <c r="H816" s="57">
        <f t="shared" si="1508"/>
        <v>910.42069917726928</v>
      </c>
      <c r="I816" s="52">
        <f t="shared" si="1509"/>
        <v>0</v>
      </c>
      <c r="J816" s="54">
        <f t="shared" si="1510"/>
        <v>3287.2108732611732</v>
      </c>
      <c r="K816" s="46">
        <f t="shared" si="1553"/>
        <v>3287.2108732611732</v>
      </c>
      <c r="L816" s="80">
        <f t="shared" si="1444"/>
        <v>0</v>
      </c>
      <c r="M816" s="142">
        <f t="shared" si="1445"/>
        <v>0</v>
      </c>
      <c r="N816" s="60">
        <f t="shared" si="1446"/>
        <v>4.13</v>
      </c>
      <c r="O816" s="53">
        <f t="shared" si="1447"/>
        <v>0</v>
      </c>
      <c r="P816" s="58">
        <f t="shared" si="1511"/>
        <v>2.9003858832653719</v>
      </c>
      <c r="Q816" s="49">
        <f t="shared" si="1448"/>
        <v>2.9003858832653719</v>
      </c>
      <c r="R816" s="143">
        <f t="shared" si="1449"/>
        <v>0.02</v>
      </c>
      <c r="S816" s="51">
        <f t="shared" si="1512"/>
        <v>1.8246035596553627E-2</v>
      </c>
      <c r="T816" s="57">
        <f t="shared" si="1513"/>
        <v>945.46901502000753</v>
      </c>
      <c r="U816" s="53">
        <f t="shared" si="1450"/>
        <v>0</v>
      </c>
      <c r="V816" s="58">
        <f t="shared" si="1514"/>
        <v>2.9230137861099466</v>
      </c>
      <c r="W816" s="49">
        <f t="shared" si="1451"/>
        <v>2.9230137861099466</v>
      </c>
      <c r="X816" s="143">
        <f t="shared" si="1452"/>
        <v>0.02</v>
      </c>
      <c r="Y816" s="51">
        <f t="shared" si="1515"/>
        <v>1.7651213815297873E-2</v>
      </c>
      <c r="Z816" s="57">
        <f t="shared" si="1516"/>
        <v>923.29470962067285</v>
      </c>
      <c r="AA816" s="53">
        <f t="shared" si="1453"/>
        <v>0</v>
      </c>
      <c r="AB816" s="58">
        <f t="shared" si="1517"/>
        <v>2.9081502644540498</v>
      </c>
      <c r="AC816" s="49">
        <f t="shared" si="1454"/>
        <v>2.9081502644540498</v>
      </c>
      <c r="AD816" s="143">
        <f t="shared" si="1455"/>
        <v>0.02</v>
      </c>
      <c r="AE816" s="49">
        <f t="shared" si="1554"/>
        <v>1.7598523966448874E-2</v>
      </c>
      <c r="AF816" s="57">
        <f t="shared" si="1518"/>
        <v>920.18087602777678</v>
      </c>
      <c r="AG816" s="53">
        <f t="shared" si="1456"/>
        <v>0</v>
      </c>
      <c r="AH816" s="58">
        <f t="shared" si="1519"/>
        <v>2.9062139899323292</v>
      </c>
      <c r="AI816" s="49">
        <f t="shared" si="1457"/>
        <v>2.9062139899323292</v>
      </c>
      <c r="AJ816" s="143">
        <f t="shared" si="1458"/>
        <v>0.02</v>
      </c>
      <c r="AK816" s="51">
        <f t="shared" si="1520"/>
        <v>1.7599082291310277E-2</v>
      </c>
      <c r="AL816" s="57">
        <f t="shared" si="1521"/>
        <v>919.91295621490758</v>
      </c>
      <c r="AM816" s="53">
        <f t="shared" si="1459"/>
        <v>0</v>
      </c>
      <c r="AN816" s="58">
        <f t="shared" si="1522"/>
        <v>2.9060491271640778</v>
      </c>
      <c r="AO816" s="49">
        <f t="shared" si="1460"/>
        <v>2.9060491271640778</v>
      </c>
      <c r="AP816" s="143">
        <f t="shared" si="1461"/>
        <v>0.02</v>
      </c>
      <c r="AQ816" s="51">
        <f t="shared" si="1523"/>
        <v>1.7599377941042472E-2</v>
      </c>
      <c r="AR816" s="57">
        <f t="shared" si="1524"/>
        <v>919.8912944864843</v>
      </c>
      <c r="AS816" s="44">
        <f t="shared" si="1462"/>
        <v>5916.9795718701116</v>
      </c>
      <c r="AT816" s="44">
        <f t="shared" si="1463"/>
        <v>2366.7918287480443</v>
      </c>
      <c r="AU816" s="44">
        <f t="shared" si="1464"/>
        <v>1479.2448929675279</v>
      </c>
      <c r="AV816" s="47">
        <f t="shared" si="1465"/>
        <v>0.44661243403918832</v>
      </c>
      <c r="AW816" s="47">
        <f t="shared" si="1466"/>
        <v>1.204532591270572</v>
      </c>
      <c r="AX816" s="86">
        <f t="shared" si="1467"/>
        <v>6.7426011917002189</v>
      </c>
      <c r="AY816" s="86">
        <f t="shared" si="1468"/>
        <v>0</v>
      </c>
      <c r="AZ816" s="10">
        <f t="shared" si="1525"/>
        <v>0</v>
      </c>
      <c r="BA816" s="44">
        <f t="shared" si="1469"/>
        <v>0</v>
      </c>
      <c r="BB816" s="9">
        <f t="shared" si="1470"/>
        <v>0</v>
      </c>
      <c r="BC816" s="45">
        <f t="shared" si="1559"/>
        <v>0</v>
      </c>
      <c r="BD816" s="9">
        <f t="shared" si="1471"/>
        <v>0</v>
      </c>
      <c r="BE816" s="45">
        <f t="shared" si="1555"/>
        <v>0</v>
      </c>
      <c r="BF816" s="9">
        <f t="shared" si="1472"/>
        <v>0</v>
      </c>
      <c r="BG816" s="45">
        <f t="shared" si="1556"/>
        <v>0</v>
      </c>
      <c r="BH816" s="58"/>
      <c r="BI816" s="58"/>
      <c r="BJ816" s="58">
        <f t="shared" si="1526"/>
        <v>0</v>
      </c>
      <c r="BK816" s="97"/>
      <c r="BL816" s="44"/>
      <c r="BM816" s="82">
        <f t="shared" si="1527"/>
        <v>81.100000000000009</v>
      </c>
      <c r="BN816" s="86">
        <f t="shared" si="1528"/>
        <v>81100</v>
      </c>
      <c r="BO816" s="86">
        <f t="shared" si="1529"/>
        <v>100</v>
      </c>
      <c r="BP816" s="84">
        <f t="shared" si="1473"/>
        <v>4</v>
      </c>
      <c r="BQ816" s="84">
        <f t="shared" si="1474"/>
        <v>4.13</v>
      </c>
      <c r="BR816" s="84">
        <f t="shared" si="1475"/>
        <v>0.02</v>
      </c>
      <c r="BS816" s="84">
        <f t="shared" si="1530"/>
        <v>3.1623943074937468E-2</v>
      </c>
      <c r="BT816" s="84">
        <f t="shared" si="1531"/>
        <v>1136.6971165231994</v>
      </c>
      <c r="BU816" s="84">
        <f t="shared" si="1532"/>
        <v>0</v>
      </c>
      <c r="BV816" s="83">
        <f t="shared" si="1533"/>
        <v>2388.930181144382</v>
      </c>
      <c r="BW816" s="81">
        <f t="shared" si="1557"/>
        <v>2388.930181144382</v>
      </c>
      <c r="BX816" s="83">
        <f t="shared" si="1476"/>
        <v>0</v>
      </c>
      <c r="BY816" s="141">
        <f t="shared" si="1477"/>
        <v>0</v>
      </c>
      <c r="BZ816" s="83">
        <f t="shared" si="1478"/>
        <v>4.13</v>
      </c>
      <c r="CA816" s="83">
        <f t="shared" si="1479"/>
        <v>0</v>
      </c>
      <c r="CB816" s="83">
        <f t="shared" si="1534"/>
        <v>3.0749514654014605</v>
      </c>
      <c r="CC816" s="83">
        <f t="shared" si="1480"/>
        <v>3.0749514654014605</v>
      </c>
      <c r="CD816" s="143">
        <f t="shared" si="1481"/>
        <v>0.02</v>
      </c>
      <c r="CE816" s="83">
        <f t="shared" si="1535"/>
        <v>1.7416523213570189E-2</v>
      </c>
      <c r="CF816" s="84">
        <f t="shared" si="1536"/>
        <v>1090.5089934738683</v>
      </c>
      <c r="CG816" s="83">
        <f t="shared" si="1482"/>
        <v>0</v>
      </c>
      <c r="CH816" s="83">
        <f t="shared" si="1537"/>
        <v>3.0112342035090678</v>
      </c>
      <c r="CI816" s="83">
        <f t="shared" si="1483"/>
        <v>3.0112342035090678</v>
      </c>
      <c r="CJ816" s="143">
        <f t="shared" si="1484"/>
        <v>0.02</v>
      </c>
      <c r="CK816" s="83">
        <f t="shared" si="1538"/>
        <v>1.6608910799758916E-2</v>
      </c>
      <c r="CL816" s="84">
        <f t="shared" si="1539"/>
        <v>1025.5141678883333</v>
      </c>
      <c r="CM816" s="83">
        <f t="shared" si="1485"/>
        <v>0</v>
      </c>
      <c r="CN816" s="83">
        <f t="shared" si="1540"/>
        <v>2.9354689399176648</v>
      </c>
      <c r="CO816" s="83">
        <f t="shared" si="1486"/>
        <v>2.9354689399176648</v>
      </c>
      <c r="CP816" s="143">
        <f t="shared" si="1487"/>
        <v>0.02</v>
      </c>
      <c r="CQ816" s="83">
        <f t="shared" si="1541"/>
        <v>1.6768564504284215E-2</v>
      </c>
      <c r="CR816" s="84">
        <f t="shared" si="1542"/>
        <v>1016.7715796930939</v>
      </c>
      <c r="CS816" s="83">
        <f t="shared" si="1488"/>
        <v>0</v>
      </c>
      <c r="CT816" s="83">
        <f t="shared" si="1543"/>
        <v>2.9265098903424969</v>
      </c>
      <c r="CU816" s="83">
        <f t="shared" si="1489"/>
        <v>2.9265098903424969</v>
      </c>
      <c r="CV816" s="143">
        <f t="shared" si="1490"/>
        <v>0.02</v>
      </c>
      <c r="CW816" s="83">
        <f t="shared" si="1544"/>
        <v>1.6796526987184278E-2</v>
      </c>
      <c r="CX816" s="84">
        <f t="shared" si="1545"/>
        <v>1016.1062072117377</v>
      </c>
      <c r="CY816" s="83">
        <f t="shared" si="1491"/>
        <v>0</v>
      </c>
      <c r="CZ816" s="83">
        <f t="shared" si="1546"/>
        <v>2.9258399754694784</v>
      </c>
      <c r="DA816" s="83">
        <f t="shared" si="1492"/>
        <v>2.9258399754694784</v>
      </c>
      <c r="DB816" s="143">
        <f t="shared" si="1493"/>
        <v>0.02</v>
      </c>
      <c r="DC816" s="83">
        <f t="shared" si="1547"/>
        <v>1.679744676732621E-2</v>
      </c>
      <c r="DD816" s="84">
        <f t="shared" si="1548"/>
        <v>1016.0890282272514</v>
      </c>
      <c r="DE816" s="86">
        <f t="shared" si="1494"/>
        <v>4300.0743260598874</v>
      </c>
      <c r="DF816" s="86">
        <f t="shared" si="1495"/>
        <v>1720.0297304239548</v>
      </c>
      <c r="DG816" s="86">
        <f t="shared" si="1496"/>
        <v>1075.0185815149719</v>
      </c>
      <c r="DH816" s="86">
        <f t="shared" si="1497"/>
        <v>0.10426485796989357</v>
      </c>
      <c r="DI816" s="86">
        <f t="shared" si="1498"/>
        <v>0.110598411028156</v>
      </c>
      <c r="DJ816" s="86">
        <f t="shared" si="1499"/>
        <v>1.8764305644092822</v>
      </c>
      <c r="DK816" s="86">
        <f t="shared" si="1500"/>
        <v>-943.17399955094686</v>
      </c>
      <c r="DL816" s="86">
        <f t="shared" si="1558"/>
        <v>-943.17399955094686</v>
      </c>
      <c r="DM816" s="86">
        <f t="shared" si="1501"/>
        <v>-943.17399955094686</v>
      </c>
      <c r="DN816" s="85">
        <f t="shared" si="1502"/>
        <v>0</v>
      </c>
      <c r="DO816" s="85">
        <f t="shared" si="1549"/>
        <v>0</v>
      </c>
      <c r="DP816" s="85">
        <f t="shared" si="1503"/>
        <v>0</v>
      </c>
      <c r="DQ816" s="85">
        <f t="shared" si="1550"/>
        <v>0</v>
      </c>
      <c r="DR816" s="85">
        <f t="shared" si="1504"/>
        <v>0</v>
      </c>
      <c r="DS816" s="85">
        <f t="shared" si="1551"/>
        <v>0</v>
      </c>
      <c r="DT816" s="81"/>
      <c r="DU816" s="81"/>
      <c r="DV816" s="81">
        <f t="shared" si="1552"/>
        <v>0</v>
      </c>
      <c r="DW816" s="100"/>
    </row>
    <row r="817" spans="1:127" x14ac:dyDescent="0.2">
      <c r="A817" s="59">
        <f t="shared" si="1505"/>
        <v>108.2666666666656</v>
      </c>
      <c r="B817" s="44">
        <f t="shared" si="1506"/>
        <v>108266.66666666559</v>
      </c>
      <c r="C817" s="52">
        <f t="shared" si="1440"/>
        <v>133.33333333333334</v>
      </c>
      <c r="D817" s="50">
        <f t="shared" si="1441"/>
        <v>4</v>
      </c>
      <c r="E817" s="44">
        <f t="shared" si="1442"/>
        <v>4.13</v>
      </c>
      <c r="F817" s="47">
        <f t="shared" si="1443"/>
        <v>0.02</v>
      </c>
      <c r="G817" s="52">
        <f t="shared" si="1507"/>
        <v>2.368355842895532E-2</v>
      </c>
      <c r="H817" s="57">
        <f t="shared" si="1508"/>
        <v>911.18534459332375</v>
      </c>
      <c r="I817" s="52">
        <f t="shared" si="1509"/>
        <v>0</v>
      </c>
      <c r="J817" s="54">
        <f t="shared" si="1510"/>
        <v>3291.5272732611729</v>
      </c>
      <c r="K817" s="46">
        <f t="shared" si="1553"/>
        <v>3291.5272732611729</v>
      </c>
      <c r="L817" s="80">
        <f t="shared" si="1444"/>
        <v>0</v>
      </c>
      <c r="M817" s="142">
        <f t="shared" si="1445"/>
        <v>0</v>
      </c>
      <c r="N817" s="60">
        <f t="shared" si="1446"/>
        <v>4.13</v>
      </c>
      <c r="O817" s="53">
        <f t="shared" si="1447"/>
        <v>0</v>
      </c>
      <c r="P817" s="58">
        <f t="shared" si="1511"/>
        <v>2.901115443472841</v>
      </c>
      <c r="Q817" s="49">
        <f t="shared" si="1448"/>
        <v>2.901115443472841</v>
      </c>
      <c r="R817" s="143">
        <f t="shared" si="1449"/>
        <v>0.02</v>
      </c>
      <c r="S817" s="51">
        <f t="shared" si="1512"/>
        <v>1.8243368929886958E-2</v>
      </c>
      <c r="T817" s="57">
        <f t="shared" si="1513"/>
        <v>946.30774030220709</v>
      </c>
      <c r="U817" s="53">
        <f t="shared" si="1450"/>
        <v>0</v>
      </c>
      <c r="V817" s="58">
        <f t="shared" si="1514"/>
        <v>2.9238949833176422</v>
      </c>
      <c r="W817" s="49">
        <f t="shared" si="1451"/>
        <v>2.9238949833176422</v>
      </c>
      <c r="X817" s="143">
        <f t="shared" si="1452"/>
        <v>0.02</v>
      </c>
      <c r="Y817" s="51">
        <f t="shared" si="1515"/>
        <v>1.7648547148631205E-2</v>
      </c>
      <c r="Z817" s="57">
        <f t="shared" si="1516"/>
        <v>924.09980927801223</v>
      </c>
      <c r="AA817" s="53">
        <f t="shared" si="1453"/>
        <v>0</v>
      </c>
      <c r="AB817" s="58">
        <f t="shared" si="1517"/>
        <v>2.9089415697171335</v>
      </c>
      <c r="AC817" s="49">
        <f t="shared" si="1454"/>
        <v>2.9089415697171335</v>
      </c>
      <c r="AD817" s="143">
        <f t="shared" si="1455"/>
        <v>0.02</v>
      </c>
      <c r="AE817" s="49">
        <f t="shared" si="1554"/>
        <v>1.7595857299782205E-2</v>
      </c>
      <c r="AF817" s="57">
        <f t="shared" si="1518"/>
        <v>920.98767480743186</v>
      </c>
      <c r="AG817" s="53">
        <f t="shared" si="1456"/>
        <v>0</v>
      </c>
      <c r="AH817" s="58">
        <f t="shared" si="1519"/>
        <v>2.9069971018130909</v>
      </c>
      <c r="AI817" s="49">
        <f t="shared" si="1457"/>
        <v>2.9069971018130909</v>
      </c>
      <c r="AJ817" s="143">
        <f t="shared" si="1458"/>
        <v>0.02</v>
      </c>
      <c r="AK817" s="51">
        <f t="shared" si="1520"/>
        <v>1.7596415624643608E-2</v>
      </c>
      <c r="AL817" s="57">
        <f t="shared" si="1521"/>
        <v>920.72031814209481</v>
      </c>
      <c r="AM817" s="53">
        <f t="shared" si="1459"/>
        <v>0</v>
      </c>
      <c r="AN817" s="58">
        <f t="shared" si="1522"/>
        <v>2.9068317897296909</v>
      </c>
      <c r="AO817" s="49">
        <f t="shared" si="1460"/>
        <v>2.9068317897296909</v>
      </c>
      <c r="AP817" s="143">
        <f t="shared" si="1461"/>
        <v>0.02</v>
      </c>
      <c r="AQ817" s="51">
        <f t="shared" si="1523"/>
        <v>1.7596711274375804E-2</v>
      </c>
      <c r="AR817" s="57">
        <f t="shared" si="1524"/>
        <v>920.69871578083257</v>
      </c>
      <c r="AS817" s="44">
        <f t="shared" si="1462"/>
        <v>5924.7490918701114</v>
      </c>
      <c r="AT817" s="44">
        <f t="shared" si="1463"/>
        <v>2369.8996367480445</v>
      </c>
      <c r="AU817" s="44">
        <f t="shared" si="1464"/>
        <v>1481.1872729675279</v>
      </c>
      <c r="AV817" s="47">
        <f t="shared" si="1465"/>
        <v>0.44489900611806327</v>
      </c>
      <c r="AW817" s="47">
        <f t="shared" si="1466"/>
        <v>1.1958603446354048</v>
      </c>
      <c r="AX817" s="86">
        <f t="shared" si="1467"/>
        <v>6.6648813786190688</v>
      </c>
      <c r="AY817" s="86">
        <f t="shared" si="1468"/>
        <v>0</v>
      </c>
      <c r="AZ817" s="10">
        <f t="shared" si="1525"/>
        <v>0</v>
      </c>
      <c r="BA817" s="44">
        <f t="shared" si="1469"/>
        <v>0</v>
      </c>
      <c r="BB817" s="9">
        <f t="shared" si="1470"/>
        <v>0</v>
      </c>
      <c r="BC817" s="45">
        <f t="shared" si="1559"/>
        <v>0</v>
      </c>
      <c r="BD817" s="9">
        <f t="shared" si="1471"/>
        <v>0</v>
      </c>
      <c r="BE817" s="45">
        <f t="shared" si="1555"/>
        <v>0</v>
      </c>
      <c r="BF817" s="9">
        <f t="shared" si="1472"/>
        <v>0</v>
      </c>
      <c r="BG817" s="45">
        <f t="shared" si="1556"/>
        <v>0</v>
      </c>
      <c r="BH817" s="58"/>
      <c r="BI817" s="58"/>
      <c r="BJ817" s="58">
        <f t="shared" si="1526"/>
        <v>0</v>
      </c>
      <c r="BK817" s="97"/>
      <c r="BL817" s="44"/>
      <c r="BM817" s="82">
        <f t="shared" si="1527"/>
        <v>81.2</v>
      </c>
      <c r="BN817" s="86">
        <f t="shared" si="1528"/>
        <v>81200</v>
      </c>
      <c r="BO817" s="86">
        <f t="shared" si="1529"/>
        <v>100</v>
      </c>
      <c r="BP817" s="84">
        <f t="shared" si="1473"/>
        <v>4</v>
      </c>
      <c r="BQ817" s="84">
        <f t="shared" si="1474"/>
        <v>4.13</v>
      </c>
      <c r="BR817" s="84">
        <f t="shared" si="1475"/>
        <v>0.02</v>
      </c>
      <c r="BS817" s="84">
        <f t="shared" si="1530"/>
        <v>3.1621943074937466E-2</v>
      </c>
      <c r="BT817" s="84">
        <f t="shared" si="1531"/>
        <v>1137.4628052175078</v>
      </c>
      <c r="BU817" s="84">
        <f t="shared" si="1532"/>
        <v>0</v>
      </c>
      <c r="BV817" s="83">
        <f t="shared" si="1533"/>
        <v>2392.1674811443818</v>
      </c>
      <c r="BW817" s="81">
        <f t="shared" si="1557"/>
        <v>2392.1674811443818</v>
      </c>
      <c r="BX817" s="83">
        <f t="shared" si="1476"/>
        <v>0</v>
      </c>
      <c r="BY817" s="141">
        <f t="shared" si="1477"/>
        <v>0</v>
      </c>
      <c r="BZ817" s="83">
        <f t="shared" si="1478"/>
        <v>4.13</v>
      </c>
      <c r="CA817" s="83">
        <f t="shared" si="1479"/>
        <v>0</v>
      </c>
      <c r="CB817" s="83">
        <f t="shared" si="1534"/>
        <v>3.0762740046717636</v>
      </c>
      <c r="CC817" s="83">
        <f t="shared" si="1480"/>
        <v>3.0762740046717636</v>
      </c>
      <c r="CD817" s="143">
        <f t="shared" si="1481"/>
        <v>0.02</v>
      </c>
      <c r="CE817" s="83">
        <f t="shared" si="1535"/>
        <v>1.7414523213570191E-2</v>
      </c>
      <c r="CF817" s="84">
        <f t="shared" si="1536"/>
        <v>1091.0753608916805</v>
      </c>
      <c r="CG817" s="83">
        <f t="shared" si="1482"/>
        <v>0</v>
      </c>
      <c r="CH817" s="83">
        <f t="shared" si="1537"/>
        <v>3.0121656185438264</v>
      </c>
      <c r="CI817" s="83">
        <f t="shared" si="1483"/>
        <v>3.0121656185438264</v>
      </c>
      <c r="CJ817" s="143">
        <f t="shared" si="1484"/>
        <v>0.02</v>
      </c>
      <c r="CK817" s="83">
        <f t="shared" si="1538"/>
        <v>1.6606910799758918E-2</v>
      </c>
      <c r="CL817" s="84">
        <f t="shared" si="1539"/>
        <v>1026.0656995752543</v>
      </c>
      <c r="CM817" s="83">
        <f t="shared" si="1485"/>
        <v>0</v>
      </c>
      <c r="CN817" s="83">
        <f t="shared" si="1540"/>
        <v>2.9362488168453313</v>
      </c>
      <c r="CO817" s="83">
        <f t="shared" si="1486"/>
        <v>2.9362488168453313</v>
      </c>
      <c r="CP817" s="143">
        <f t="shared" si="1487"/>
        <v>0.02</v>
      </c>
      <c r="CQ817" s="83">
        <f t="shared" si="1541"/>
        <v>1.6766564504284216E-2</v>
      </c>
      <c r="CR817" s="84">
        <f t="shared" si="1542"/>
        <v>1017.3427853453246</v>
      </c>
      <c r="CS817" s="83">
        <f t="shared" si="1488"/>
        <v>0</v>
      </c>
      <c r="CT817" s="83">
        <f t="shared" si="1543"/>
        <v>2.9272919488609181</v>
      </c>
      <c r="CU817" s="83">
        <f t="shared" si="1489"/>
        <v>2.9272919488609181</v>
      </c>
      <c r="CV817" s="143">
        <f t="shared" si="1490"/>
        <v>0.02</v>
      </c>
      <c r="CW817" s="83">
        <f t="shared" si="1544"/>
        <v>1.6794526987184279E-2</v>
      </c>
      <c r="CX817" s="84">
        <f t="shared" si="1545"/>
        <v>1016.6801170092958</v>
      </c>
      <c r="CY817" s="83">
        <f t="shared" si="1491"/>
        <v>0</v>
      </c>
      <c r="CZ817" s="83">
        <f t="shared" si="1546"/>
        <v>2.9266233633611058</v>
      </c>
      <c r="DA817" s="83">
        <f t="shared" si="1492"/>
        <v>2.9266233633611058</v>
      </c>
      <c r="DB817" s="143">
        <f t="shared" si="1493"/>
        <v>0.02</v>
      </c>
      <c r="DC817" s="83">
        <f t="shared" si="1547"/>
        <v>1.6795446767326212E-2</v>
      </c>
      <c r="DD817" s="84">
        <f t="shared" si="1548"/>
        <v>1016.6631008664987</v>
      </c>
      <c r="DE817" s="86">
        <f t="shared" si="1494"/>
        <v>4305.9014660598868</v>
      </c>
      <c r="DF817" s="86">
        <f t="shared" si="1495"/>
        <v>1722.3605864239548</v>
      </c>
      <c r="DG817" s="86">
        <f t="shared" si="1496"/>
        <v>1076.4753665149717</v>
      </c>
      <c r="DH817" s="86">
        <f t="shared" si="1497"/>
        <v>0.10405174830643746</v>
      </c>
      <c r="DI817" s="86">
        <f t="shared" si="1498"/>
        <v>0.11018353742617072</v>
      </c>
      <c r="DJ817" s="86">
        <f t="shared" si="1499"/>
        <v>1.8632290819200055</v>
      </c>
      <c r="DK817" s="86">
        <f t="shared" si="1500"/>
        <v>-945.27643944945805</v>
      </c>
      <c r="DL817" s="86">
        <f t="shared" si="1558"/>
        <v>-945.27643944945805</v>
      </c>
      <c r="DM817" s="86">
        <f t="shared" si="1501"/>
        <v>-945.27643944945805</v>
      </c>
      <c r="DN817" s="85">
        <f t="shared" si="1502"/>
        <v>0</v>
      </c>
      <c r="DO817" s="85">
        <f t="shared" si="1549"/>
        <v>0</v>
      </c>
      <c r="DP817" s="85">
        <f t="shared" si="1503"/>
        <v>0</v>
      </c>
      <c r="DQ817" s="85">
        <f t="shared" si="1550"/>
        <v>0</v>
      </c>
      <c r="DR817" s="85">
        <f t="shared" si="1504"/>
        <v>0</v>
      </c>
      <c r="DS817" s="85">
        <f t="shared" si="1551"/>
        <v>0</v>
      </c>
      <c r="DT817" s="81"/>
      <c r="DU817" s="81"/>
      <c r="DV817" s="81">
        <f t="shared" si="1552"/>
        <v>0</v>
      </c>
      <c r="DW817" s="100"/>
    </row>
    <row r="818" spans="1:127" x14ac:dyDescent="0.2">
      <c r="A818" s="59">
        <f t="shared" si="1505"/>
        <v>108.39999999999893</v>
      </c>
      <c r="B818" s="44">
        <f t="shared" si="1506"/>
        <v>108399.99999999892</v>
      </c>
      <c r="C818" s="52">
        <f t="shared" si="1440"/>
        <v>133.33333333333334</v>
      </c>
      <c r="D818" s="50">
        <f t="shared" si="1441"/>
        <v>4</v>
      </c>
      <c r="E818" s="44">
        <f t="shared" si="1442"/>
        <v>4.13</v>
      </c>
      <c r="F818" s="47">
        <f t="shared" si="1443"/>
        <v>0.02</v>
      </c>
      <c r="G818" s="52">
        <f t="shared" si="1507"/>
        <v>2.3680891762288651E-2</v>
      </c>
      <c r="H818" s="57">
        <f t="shared" si="1508"/>
        <v>911.94990391844476</v>
      </c>
      <c r="I818" s="52">
        <f t="shared" si="1509"/>
        <v>0</v>
      </c>
      <c r="J818" s="54">
        <f t="shared" si="1510"/>
        <v>3295.8436732611726</v>
      </c>
      <c r="K818" s="46">
        <f t="shared" si="1553"/>
        <v>3295.8436732611726</v>
      </c>
      <c r="L818" s="80">
        <f t="shared" si="1444"/>
        <v>0</v>
      </c>
      <c r="M818" s="142">
        <f t="shared" si="1445"/>
        <v>0</v>
      </c>
      <c r="N818" s="60">
        <f t="shared" si="1446"/>
        <v>4.13</v>
      </c>
      <c r="O818" s="53">
        <f t="shared" si="1447"/>
        <v>0</v>
      </c>
      <c r="P818" s="58">
        <f t="shared" si="1511"/>
        <v>2.9018470134908174</v>
      </c>
      <c r="Q818" s="49">
        <f t="shared" si="1448"/>
        <v>2.9018470134908174</v>
      </c>
      <c r="R818" s="143">
        <f t="shared" si="1449"/>
        <v>0.02</v>
      </c>
      <c r="S818" s="51">
        <f t="shared" si="1512"/>
        <v>1.824070226322029E-2</v>
      </c>
      <c r="T818" s="57">
        <f t="shared" si="1513"/>
        <v>947.14613210710615</v>
      </c>
      <c r="U818" s="53">
        <f t="shared" si="1450"/>
        <v>0</v>
      </c>
      <c r="V818" s="58">
        <f t="shared" si="1514"/>
        <v>2.9247784415277369</v>
      </c>
      <c r="W818" s="49">
        <f t="shared" si="1451"/>
        <v>2.9247784415277369</v>
      </c>
      <c r="X818" s="143">
        <f t="shared" si="1452"/>
        <v>0.02</v>
      </c>
      <c r="Y818" s="51">
        <f t="shared" si="1515"/>
        <v>1.7645880481964537E-2</v>
      </c>
      <c r="Z818" s="57">
        <f t="shared" si="1516"/>
        <v>924.90454469274653</v>
      </c>
      <c r="AA818" s="53">
        <f t="shared" si="1453"/>
        <v>0</v>
      </c>
      <c r="AB818" s="58">
        <f t="shared" si="1517"/>
        <v>2.9097349386615097</v>
      </c>
      <c r="AC818" s="49">
        <f t="shared" si="1454"/>
        <v>2.9097349386615097</v>
      </c>
      <c r="AD818" s="143">
        <f t="shared" si="1455"/>
        <v>0.02</v>
      </c>
      <c r="AE818" s="49">
        <f t="shared" si="1554"/>
        <v>1.7593190633115537E-2</v>
      </c>
      <c r="AF818" s="57">
        <f t="shared" si="1518"/>
        <v>921.7941318890322</v>
      </c>
      <c r="AG818" s="53">
        <f t="shared" si="1456"/>
        <v>0</v>
      </c>
      <c r="AH818" s="58">
        <f t="shared" si="1519"/>
        <v>2.9077823056816454</v>
      </c>
      <c r="AI818" s="49">
        <f t="shared" si="1457"/>
        <v>2.9077823056816454</v>
      </c>
      <c r="AJ818" s="143">
        <f t="shared" si="1458"/>
        <v>0.02</v>
      </c>
      <c r="AK818" s="51">
        <f t="shared" si="1520"/>
        <v>1.759374895797694E-2</v>
      </c>
      <c r="AL818" s="57">
        <f t="shared" si="1521"/>
        <v>921.52734026492794</v>
      </c>
      <c r="AM818" s="53">
        <f t="shared" si="1459"/>
        <v>0</v>
      </c>
      <c r="AN818" s="58">
        <f t="shared" si="1522"/>
        <v>2.9076165491494916</v>
      </c>
      <c r="AO818" s="49">
        <f t="shared" si="1460"/>
        <v>2.9076165491494916</v>
      </c>
      <c r="AP818" s="143">
        <f t="shared" si="1461"/>
        <v>0.02</v>
      </c>
      <c r="AQ818" s="51">
        <f t="shared" si="1523"/>
        <v>1.7594044607709136E-2</v>
      </c>
      <c r="AR818" s="57">
        <f t="shared" si="1524"/>
        <v>921.50579736031307</v>
      </c>
      <c r="AS818" s="44">
        <f t="shared" si="1462"/>
        <v>5932.5186118701104</v>
      </c>
      <c r="AT818" s="44">
        <f t="shared" si="1463"/>
        <v>2373.0074447480442</v>
      </c>
      <c r="AU818" s="44">
        <f t="shared" si="1464"/>
        <v>1483.1296529675276</v>
      </c>
      <c r="AV818" s="47">
        <f t="shared" si="1465"/>
        <v>0.44319517013142434</v>
      </c>
      <c r="AW818" s="47">
        <f t="shared" si="1466"/>
        <v>1.1872657351144675</v>
      </c>
      <c r="AX818" s="86">
        <f t="shared" si="1467"/>
        <v>6.5881927460133793</v>
      </c>
      <c r="AY818" s="86">
        <f t="shared" si="1468"/>
        <v>0</v>
      </c>
      <c r="AZ818" s="10">
        <f t="shared" si="1525"/>
        <v>0</v>
      </c>
      <c r="BA818" s="44">
        <f t="shared" si="1469"/>
        <v>0</v>
      </c>
      <c r="BB818" s="9">
        <f t="shared" si="1470"/>
        <v>0</v>
      </c>
      <c r="BC818" s="45">
        <f t="shared" si="1559"/>
        <v>0</v>
      </c>
      <c r="BD818" s="9">
        <f t="shared" si="1471"/>
        <v>0</v>
      </c>
      <c r="BE818" s="45">
        <f t="shared" si="1555"/>
        <v>0</v>
      </c>
      <c r="BF818" s="9">
        <f t="shared" si="1472"/>
        <v>0</v>
      </c>
      <c r="BG818" s="45">
        <f t="shared" si="1556"/>
        <v>0</v>
      </c>
      <c r="BH818" s="58"/>
      <c r="BI818" s="58"/>
      <c r="BJ818" s="58">
        <f t="shared" si="1526"/>
        <v>0</v>
      </c>
      <c r="BK818" s="97"/>
      <c r="BL818" s="44"/>
      <c r="BM818" s="82">
        <f t="shared" si="1527"/>
        <v>81.3</v>
      </c>
      <c r="BN818" s="86">
        <f t="shared" si="1528"/>
        <v>81300</v>
      </c>
      <c r="BO818" s="86">
        <f t="shared" si="1529"/>
        <v>100</v>
      </c>
      <c r="BP818" s="84">
        <f t="shared" si="1473"/>
        <v>4</v>
      </c>
      <c r="BQ818" s="84">
        <f t="shared" si="1474"/>
        <v>4.13</v>
      </c>
      <c r="BR818" s="84">
        <f t="shared" si="1475"/>
        <v>0.02</v>
      </c>
      <c r="BS818" s="84">
        <f t="shared" si="1530"/>
        <v>3.1619943074937464E-2</v>
      </c>
      <c r="BT818" s="84">
        <f t="shared" si="1531"/>
        <v>1138.2284454856663</v>
      </c>
      <c r="BU818" s="84">
        <f t="shared" si="1532"/>
        <v>0</v>
      </c>
      <c r="BV818" s="83">
        <f t="shared" si="1533"/>
        <v>2395.404781144382</v>
      </c>
      <c r="BW818" s="81">
        <f t="shared" si="1557"/>
        <v>2395.404781144382</v>
      </c>
      <c r="BX818" s="83">
        <f t="shared" si="1476"/>
        <v>0</v>
      </c>
      <c r="BY818" s="141">
        <f t="shared" si="1477"/>
        <v>0</v>
      </c>
      <c r="BZ818" s="83">
        <f t="shared" si="1478"/>
        <v>4.13</v>
      </c>
      <c r="CA818" s="83">
        <f t="shared" si="1479"/>
        <v>0</v>
      </c>
      <c r="CB818" s="83">
        <f t="shared" si="1534"/>
        <v>3.0775986433222284</v>
      </c>
      <c r="CC818" s="83">
        <f t="shared" si="1480"/>
        <v>3.0775986433222284</v>
      </c>
      <c r="CD818" s="143">
        <f t="shared" si="1481"/>
        <v>0.02</v>
      </c>
      <c r="CE818" s="83">
        <f t="shared" si="1535"/>
        <v>1.7412523213570192E-2</v>
      </c>
      <c r="CF818" s="84">
        <f t="shared" si="1536"/>
        <v>1091.6414198053899</v>
      </c>
      <c r="CG818" s="83">
        <f t="shared" si="1482"/>
        <v>0</v>
      </c>
      <c r="CH818" s="83">
        <f t="shared" si="1537"/>
        <v>3.0130977859824424</v>
      </c>
      <c r="CI818" s="83">
        <f t="shared" si="1483"/>
        <v>3.0130977859824424</v>
      </c>
      <c r="CJ818" s="143">
        <f t="shared" si="1484"/>
        <v>0.02</v>
      </c>
      <c r="CK818" s="83">
        <f t="shared" si="1538"/>
        <v>1.6604910799758919E-2</v>
      </c>
      <c r="CL818" s="84">
        <f t="shared" si="1539"/>
        <v>1026.616994321384</v>
      </c>
      <c r="CM818" s="83">
        <f t="shared" si="1485"/>
        <v>0</v>
      </c>
      <c r="CN818" s="83">
        <f t="shared" si="1540"/>
        <v>2.9370295194521927</v>
      </c>
      <c r="CO818" s="83">
        <f t="shared" si="1486"/>
        <v>2.9370295194521927</v>
      </c>
      <c r="CP818" s="143">
        <f t="shared" si="1487"/>
        <v>0.02</v>
      </c>
      <c r="CQ818" s="83">
        <f t="shared" si="1541"/>
        <v>1.6764564504284218E-2</v>
      </c>
      <c r="CR818" s="84">
        <f t="shared" si="1542"/>
        <v>1017.9137711694176</v>
      </c>
      <c r="CS818" s="83">
        <f t="shared" si="1488"/>
        <v>0</v>
      </c>
      <c r="CT818" s="83">
        <f t="shared" si="1543"/>
        <v>2.9280749374503312</v>
      </c>
      <c r="CU818" s="83">
        <f t="shared" si="1489"/>
        <v>2.9280749374503312</v>
      </c>
      <c r="CV818" s="143">
        <f t="shared" si="1490"/>
        <v>0.02</v>
      </c>
      <c r="CW818" s="83">
        <f t="shared" si="1544"/>
        <v>1.6792526987184281E-2</v>
      </c>
      <c r="CX818" s="84">
        <f t="shared" si="1545"/>
        <v>1017.2538051579521</v>
      </c>
      <c r="CY818" s="83">
        <f t="shared" si="1491"/>
        <v>0</v>
      </c>
      <c r="CZ818" s="83">
        <f t="shared" si="1546"/>
        <v>2.9274076912649418</v>
      </c>
      <c r="DA818" s="83">
        <f t="shared" si="1492"/>
        <v>2.9274076912649418</v>
      </c>
      <c r="DB818" s="143">
        <f t="shared" si="1493"/>
        <v>0.02</v>
      </c>
      <c r="DC818" s="83">
        <f t="shared" si="1547"/>
        <v>1.6793446767326213E-2</v>
      </c>
      <c r="DD818" s="84">
        <f t="shared" si="1548"/>
        <v>1017.2369515019299</v>
      </c>
      <c r="DE818" s="86">
        <f t="shared" si="1494"/>
        <v>4311.7286060598872</v>
      </c>
      <c r="DF818" s="86">
        <f t="shared" si="1495"/>
        <v>1724.6914424239551</v>
      </c>
      <c r="DG818" s="86">
        <f t="shared" si="1496"/>
        <v>1077.9321515149718</v>
      </c>
      <c r="DH818" s="86">
        <f t="shared" si="1497"/>
        <v>0.1038393453338138</v>
      </c>
      <c r="DI818" s="86">
        <f t="shared" si="1498"/>
        <v>0.10977074652001187</v>
      </c>
      <c r="DJ818" s="86">
        <f t="shared" si="1499"/>
        <v>1.8501371460701332</v>
      </c>
      <c r="DK818" s="86">
        <f t="shared" si="1500"/>
        <v>-947.37759868795547</v>
      </c>
      <c r="DL818" s="86">
        <f t="shared" si="1558"/>
        <v>-947.37759868795547</v>
      </c>
      <c r="DM818" s="86">
        <f t="shared" si="1501"/>
        <v>-947.37759868795547</v>
      </c>
      <c r="DN818" s="85">
        <f t="shared" si="1502"/>
        <v>0</v>
      </c>
      <c r="DO818" s="85">
        <f t="shared" si="1549"/>
        <v>0</v>
      </c>
      <c r="DP818" s="85">
        <f t="shared" si="1503"/>
        <v>0</v>
      </c>
      <c r="DQ818" s="85">
        <f t="shared" si="1550"/>
        <v>0</v>
      </c>
      <c r="DR818" s="85">
        <f t="shared" si="1504"/>
        <v>0</v>
      </c>
      <c r="DS818" s="85">
        <f t="shared" si="1551"/>
        <v>0</v>
      </c>
      <c r="DT818" s="81"/>
      <c r="DU818" s="81"/>
      <c r="DV818" s="81">
        <f t="shared" si="1552"/>
        <v>0</v>
      </c>
      <c r="DW818" s="100"/>
    </row>
    <row r="819" spans="1:127" x14ac:dyDescent="0.2">
      <c r="A819" s="59">
        <f t="shared" si="1505"/>
        <v>108.53333333333225</v>
      </c>
      <c r="B819" s="44">
        <f t="shared" si="1506"/>
        <v>108533.33333333225</v>
      </c>
      <c r="C819" s="52">
        <f t="shared" si="1440"/>
        <v>133.33333333333334</v>
      </c>
      <c r="D819" s="50">
        <f t="shared" si="1441"/>
        <v>4</v>
      </c>
      <c r="E819" s="44">
        <f t="shared" si="1442"/>
        <v>4.13</v>
      </c>
      <c r="F819" s="47">
        <f t="shared" si="1443"/>
        <v>0.02</v>
      </c>
      <c r="G819" s="52">
        <f t="shared" si="1507"/>
        <v>2.3678225095621983E-2</v>
      </c>
      <c r="H819" s="57">
        <f t="shared" si="1508"/>
        <v>912.71437715263221</v>
      </c>
      <c r="I819" s="52">
        <f t="shared" si="1509"/>
        <v>0</v>
      </c>
      <c r="J819" s="54">
        <f t="shared" si="1510"/>
        <v>3300.1600732611728</v>
      </c>
      <c r="K819" s="46">
        <f t="shared" si="1553"/>
        <v>3300.1600732611728</v>
      </c>
      <c r="L819" s="80">
        <f t="shared" si="1444"/>
        <v>0</v>
      </c>
      <c r="M819" s="142">
        <f t="shared" si="1445"/>
        <v>0</v>
      </c>
      <c r="N819" s="60">
        <f t="shared" si="1446"/>
        <v>4.13</v>
      </c>
      <c r="O819" s="53">
        <f t="shared" si="1447"/>
        <v>0</v>
      </c>
      <c r="P819" s="58">
        <f t="shared" si="1511"/>
        <v>2.9025805926929484</v>
      </c>
      <c r="Q819" s="49">
        <f t="shared" si="1448"/>
        <v>2.9025805926929484</v>
      </c>
      <c r="R819" s="143">
        <f t="shared" si="1449"/>
        <v>0.02</v>
      </c>
      <c r="S819" s="51">
        <f t="shared" si="1512"/>
        <v>1.8238035596553622E-2</v>
      </c>
      <c r="T819" s="57">
        <f t="shared" si="1513"/>
        <v>947.98419002194873</v>
      </c>
      <c r="U819" s="53">
        <f t="shared" si="1450"/>
        <v>0</v>
      </c>
      <c r="V819" s="58">
        <f t="shared" si="1514"/>
        <v>2.9256641575716689</v>
      </c>
      <c r="W819" s="49">
        <f t="shared" si="1451"/>
        <v>2.9256641575716689</v>
      </c>
      <c r="X819" s="143">
        <f t="shared" si="1452"/>
        <v>0.02</v>
      </c>
      <c r="Y819" s="51">
        <f t="shared" si="1515"/>
        <v>1.7643213815297869E-2</v>
      </c>
      <c r="Z819" s="57">
        <f t="shared" si="1516"/>
        <v>925.70891546253904</v>
      </c>
      <c r="AA819" s="53">
        <f t="shared" si="1453"/>
        <v>0</v>
      </c>
      <c r="AB819" s="58">
        <f t="shared" si="1517"/>
        <v>2.9105303679322967</v>
      </c>
      <c r="AC819" s="49">
        <f t="shared" si="1454"/>
        <v>2.9105303679322967</v>
      </c>
      <c r="AD819" s="143">
        <f t="shared" si="1455"/>
        <v>0.02</v>
      </c>
      <c r="AE819" s="49">
        <f t="shared" si="1554"/>
        <v>1.7590523966448869E-2</v>
      </c>
      <c r="AF819" s="57">
        <f t="shared" si="1518"/>
        <v>922.60024688670387</v>
      </c>
      <c r="AG819" s="53">
        <f t="shared" si="1456"/>
        <v>0</v>
      </c>
      <c r="AH819" s="58">
        <f t="shared" si="1519"/>
        <v>2.9085695983821287</v>
      </c>
      <c r="AI819" s="49">
        <f t="shared" si="1457"/>
        <v>2.9085695983821287</v>
      </c>
      <c r="AJ819" s="143">
        <f t="shared" si="1458"/>
        <v>0.02</v>
      </c>
      <c r="AK819" s="51">
        <f t="shared" si="1520"/>
        <v>1.7591082291310272E-2</v>
      </c>
      <c r="AL819" s="57">
        <f t="shared" si="1521"/>
        <v>922.33402218607318</v>
      </c>
      <c r="AM819" s="53">
        <f t="shared" si="1459"/>
        <v>0</v>
      </c>
      <c r="AN819" s="58">
        <f t="shared" si="1522"/>
        <v>2.9084034022747307</v>
      </c>
      <c r="AO819" s="49">
        <f t="shared" si="1460"/>
        <v>2.9084034022747307</v>
      </c>
      <c r="AP819" s="143">
        <f t="shared" si="1461"/>
        <v>0.02</v>
      </c>
      <c r="AQ819" s="51">
        <f t="shared" si="1523"/>
        <v>1.7591377941042468E-2</v>
      </c>
      <c r="AR819" s="57">
        <f t="shared" si="1524"/>
        <v>922.312538826023</v>
      </c>
      <c r="AS819" s="44">
        <f t="shared" si="1462"/>
        <v>5940.2881318701111</v>
      </c>
      <c r="AT819" s="44">
        <f t="shared" si="1463"/>
        <v>2376.1152527480444</v>
      </c>
      <c r="AU819" s="44">
        <f t="shared" si="1464"/>
        <v>1485.0720329675278</v>
      </c>
      <c r="AV819" s="47">
        <f t="shared" si="1465"/>
        <v>0.44150085948181461</v>
      </c>
      <c r="AW819" s="47">
        <f t="shared" si="1466"/>
        <v>1.1787479518352459</v>
      </c>
      <c r="AX819" s="86">
        <f t="shared" si="1467"/>
        <v>6.5125199981861845</v>
      </c>
      <c r="AY819" s="86">
        <f t="shared" si="1468"/>
        <v>0</v>
      </c>
      <c r="AZ819" s="10">
        <f t="shared" si="1525"/>
        <v>0</v>
      </c>
      <c r="BA819" s="44">
        <f t="shared" si="1469"/>
        <v>0</v>
      </c>
      <c r="BB819" s="9">
        <f t="shared" si="1470"/>
        <v>0</v>
      </c>
      <c r="BC819" s="45">
        <f t="shared" si="1559"/>
        <v>0</v>
      </c>
      <c r="BD819" s="9">
        <f t="shared" si="1471"/>
        <v>0</v>
      </c>
      <c r="BE819" s="45">
        <f t="shared" si="1555"/>
        <v>0</v>
      </c>
      <c r="BF819" s="9">
        <f t="shared" si="1472"/>
        <v>0</v>
      </c>
      <c r="BG819" s="45">
        <f t="shared" si="1556"/>
        <v>0</v>
      </c>
      <c r="BH819" s="58"/>
      <c r="BI819" s="58"/>
      <c r="BJ819" s="58">
        <f t="shared" si="1526"/>
        <v>0</v>
      </c>
      <c r="BK819" s="97"/>
      <c r="BL819" s="44"/>
      <c r="BM819" s="82">
        <f t="shared" si="1527"/>
        <v>81.400000000000006</v>
      </c>
      <c r="BN819" s="86">
        <f t="shared" si="1528"/>
        <v>81400</v>
      </c>
      <c r="BO819" s="86">
        <f t="shared" si="1529"/>
        <v>100</v>
      </c>
      <c r="BP819" s="84">
        <f t="shared" si="1473"/>
        <v>4</v>
      </c>
      <c r="BQ819" s="84">
        <f t="shared" si="1474"/>
        <v>4.13</v>
      </c>
      <c r="BR819" s="84">
        <f t="shared" si="1475"/>
        <v>0.02</v>
      </c>
      <c r="BS819" s="84">
        <f t="shared" si="1530"/>
        <v>3.1617943074937462E-2</v>
      </c>
      <c r="BT819" s="84">
        <f t="shared" si="1531"/>
        <v>1138.9940373276745</v>
      </c>
      <c r="BU819" s="84">
        <f t="shared" si="1532"/>
        <v>0</v>
      </c>
      <c r="BV819" s="83">
        <f t="shared" si="1533"/>
        <v>2398.6420811443818</v>
      </c>
      <c r="BW819" s="81">
        <f t="shared" si="1557"/>
        <v>2398.6420811443818</v>
      </c>
      <c r="BX819" s="83">
        <f t="shared" si="1476"/>
        <v>0</v>
      </c>
      <c r="BY819" s="141">
        <f t="shared" si="1477"/>
        <v>0</v>
      </c>
      <c r="BZ819" s="83">
        <f t="shared" si="1478"/>
        <v>4.13</v>
      </c>
      <c r="CA819" s="83">
        <f t="shared" si="1479"/>
        <v>0</v>
      </c>
      <c r="CB819" s="83">
        <f t="shared" si="1534"/>
        <v>3.0789253814397606</v>
      </c>
      <c r="CC819" s="83">
        <f t="shared" si="1480"/>
        <v>3.0789253814397606</v>
      </c>
      <c r="CD819" s="143">
        <f t="shared" si="1481"/>
        <v>0.02</v>
      </c>
      <c r="CE819" s="83">
        <f t="shared" si="1535"/>
        <v>1.7410523213570193E-2</v>
      </c>
      <c r="CF819" s="84">
        <f t="shared" si="1536"/>
        <v>1092.2071700942183</v>
      </c>
      <c r="CG819" s="83">
        <f t="shared" si="1482"/>
        <v>0</v>
      </c>
      <c r="CH819" s="83">
        <f t="shared" si="1537"/>
        <v>3.0140307039189258</v>
      </c>
      <c r="CI819" s="83">
        <f t="shared" si="1483"/>
        <v>3.0140307039189258</v>
      </c>
      <c r="CJ819" s="143">
        <f t="shared" si="1484"/>
        <v>0.02</v>
      </c>
      <c r="CK819" s="83">
        <f t="shared" si="1538"/>
        <v>1.6602910799758921E-2</v>
      </c>
      <c r="CL819" s="84">
        <f t="shared" si="1539"/>
        <v>1027.1680521356043</v>
      </c>
      <c r="CM819" s="83">
        <f t="shared" si="1485"/>
        <v>0</v>
      </c>
      <c r="CN819" s="83">
        <f t="shared" si="1540"/>
        <v>2.9378110464566389</v>
      </c>
      <c r="CO819" s="83">
        <f t="shared" si="1486"/>
        <v>2.9378110464566389</v>
      </c>
      <c r="CP819" s="143">
        <f t="shared" si="1487"/>
        <v>0.02</v>
      </c>
      <c r="CQ819" s="83">
        <f t="shared" si="1541"/>
        <v>1.6762564504284219E-2</v>
      </c>
      <c r="CR819" s="84">
        <f t="shared" si="1542"/>
        <v>1018.484537121658</v>
      </c>
      <c r="CS819" s="83">
        <f t="shared" si="1488"/>
        <v>0</v>
      </c>
      <c r="CT819" s="83">
        <f t="shared" si="1543"/>
        <v>2.9288588548382801</v>
      </c>
      <c r="CU819" s="83">
        <f t="shared" si="1489"/>
        <v>2.9288588548382801</v>
      </c>
      <c r="CV819" s="143">
        <f t="shared" si="1490"/>
        <v>0.02</v>
      </c>
      <c r="CW819" s="83">
        <f t="shared" si="1544"/>
        <v>1.6790526987184282E-2</v>
      </c>
      <c r="CX819" s="84">
        <f t="shared" si="1545"/>
        <v>1017.8272715939513</v>
      </c>
      <c r="CY819" s="83">
        <f t="shared" si="1491"/>
        <v>0</v>
      </c>
      <c r="CZ819" s="83">
        <f t="shared" si="1546"/>
        <v>2.9281929578714463</v>
      </c>
      <c r="DA819" s="83">
        <f t="shared" si="1492"/>
        <v>2.9281929578714463</v>
      </c>
      <c r="DB819" s="143">
        <f t="shared" si="1493"/>
        <v>0.02</v>
      </c>
      <c r="DC819" s="83">
        <f t="shared" si="1547"/>
        <v>1.6791446767326215E-2</v>
      </c>
      <c r="DD819" s="84">
        <f t="shared" si="1548"/>
        <v>1017.8105800681673</v>
      </c>
      <c r="DE819" s="86">
        <f t="shared" si="1494"/>
        <v>4317.5557460598866</v>
      </c>
      <c r="DF819" s="86">
        <f t="shared" si="1495"/>
        <v>1727.0222984239547</v>
      </c>
      <c r="DG819" s="86">
        <f t="shared" si="1496"/>
        <v>1079.3889365149716</v>
      </c>
      <c r="DH819" s="86">
        <f t="shared" si="1497"/>
        <v>0.10362764605545115</v>
      </c>
      <c r="DI819" s="86">
        <f t="shared" si="1498"/>
        <v>0.10936002569062332</v>
      </c>
      <c r="DJ819" s="86">
        <f t="shared" si="1499"/>
        <v>1.8371537247733523</v>
      </c>
      <c r="DK819" s="86">
        <f t="shared" si="1500"/>
        <v>-949.47747788142999</v>
      </c>
      <c r="DL819" s="86">
        <f t="shared" si="1558"/>
        <v>-949.47747788142999</v>
      </c>
      <c r="DM819" s="86">
        <f t="shared" si="1501"/>
        <v>-949.47747788142999</v>
      </c>
      <c r="DN819" s="85">
        <f t="shared" si="1502"/>
        <v>0</v>
      </c>
      <c r="DO819" s="85">
        <f t="shared" si="1549"/>
        <v>0</v>
      </c>
      <c r="DP819" s="85">
        <f t="shared" si="1503"/>
        <v>0</v>
      </c>
      <c r="DQ819" s="85">
        <f t="shared" si="1550"/>
        <v>0</v>
      </c>
      <c r="DR819" s="85">
        <f t="shared" si="1504"/>
        <v>0</v>
      </c>
      <c r="DS819" s="85">
        <f t="shared" si="1551"/>
        <v>0</v>
      </c>
      <c r="DT819" s="81"/>
      <c r="DU819" s="81"/>
      <c r="DV819" s="81">
        <f t="shared" si="1552"/>
        <v>0</v>
      </c>
      <c r="DW819" s="100"/>
    </row>
    <row r="820" spans="1:127" x14ac:dyDescent="0.2">
      <c r="A820" s="59">
        <f t="shared" si="1505"/>
        <v>108.66666666666558</v>
      </c>
      <c r="B820" s="44">
        <f t="shared" si="1506"/>
        <v>108666.66666666558</v>
      </c>
      <c r="C820" s="52">
        <f t="shared" si="1440"/>
        <v>133.33333333333334</v>
      </c>
      <c r="D820" s="50">
        <f t="shared" si="1441"/>
        <v>4</v>
      </c>
      <c r="E820" s="44">
        <f t="shared" si="1442"/>
        <v>4.13</v>
      </c>
      <c r="F820" s="47">
        <f t="shared" si="1443"/>
        <v>0.02</v>
      </c>
      <c r="G820" s="52">
        <f t="shared" si="1507"/>
        <v>2.3675558428955315E-2</v>
      </c>
      <c r="H820" s="57">
        <f t="shared" si="1508"/>
        <v>913.47876429588609</v>
      </c>
      <c r="I820" s="52">
        <f t="shared" si="1509"/>
        <v>0</v>
      </c>
      <c r="J820" s="54">
        <f t="shared" si="1510"/>
        <v>3304.4764732611725</v>
      </c>
      <c r="K820" s="46">
        <f t="shared" si="1553"/>
        <v>3304.4764732611725</v>
      </c>
      <c r="L820" s="80">
        <f t="shared" si="1444"/>
        <v>0</v>
      </c>
      <c r="M820" s="142">
        <f t="shared" si="1445"/>
        <v>0</v>
      </c>
      <c r="N820" s="60">
        <f t="shared" si="1446"/>
        <v>4.13</v>
      </c>
      <c r="O820" s="53">
        <f t="shared" si="1447"/>
        <v>0</v>
      </c>
      <c r="P820" s="58">
        <f t="shared" si="1511"/>
        <v>2.9033161804549872</v>
      </c>
      <c r="Q820" s="49">
        <f t="shared" si="1448"/>
        <v>2.9033161804549872</v>
      </c>
      <c r="R820" s="143">
        <f t="shared" si="1449"/>
        <v>0.02</v>
      </c>
      <c r="S820" s="51">
        <f t="shared" si="1512"/>
        <v>1.8235368929886954E-2</v>
      </c>
      <c r="T820" s="57">
        <f t="shared" si="1513"/>
        <v>948.82191363516517</v>
      </c>
      <c r="U820" s="53">
        <f t="shared" si="1450"/>
        <v>0</v>
      </c>
      <c r="V820" s="58">
        <f t="shared" si="1514"/>
        <v>2.9265521282802109</v>
      </c>
      <c r="W820" s="49">
        <f t="shared" si="1451"/>
        <v>2.9265521282802109</v>
      </c>
      <c r="X820" s="143">
        <f t="shared" si="1452"/>
        <v>0.02</v>
      </c>
      <c r="Y820" s="51">
        <f t="shared" si="1515"/>
        <v>1.7640547148631201E-2</v>
      </c>
      <c r="Z820" s="57">
        <f t="shared" si="1516"/>
        <v>926.51292118713354</v>
      </c>
      <c r="AA820" s="53">
        <f t="shared" si="1453"/>
        <v>0</v>
      </c>
      <c r="AB820" s="58">
        <f t="shared" si="1517"/>
        <v>2.9113278541749623</v>
      </c>
      <c r="AC820" s="49">
        <f t="shared" si="1454"/>
        <v>2.9113278541749623</v>
      </c>
      <c r="AD820" s="143">
        <f t="shared" si="1455"/>
        <v>0.02</v>
      </c>
      <c r="AE820" s="49">
        <f t="shared" si="1554"/>
        <v>1.7587857299782201E-2</v>
      </c>
      <c r="AF820" s="57">
        <f t="shared" si="1518"/>
        <v>923.40601941654518</v>
      </c>
      <c r="AG820" s="53">
        <f t="shared" si="1456"/>
        <v>0</v>
      </c>
      <c r="AH820" s="58">
        <f t="shared" si="1519"/>
        <v>2.90935897675902</v>
      </c>
      <c r="AI820" s="49">
        <f t="shared" si="1457"/>
        <v>2.90935897675902</v>
      </c>
      <c r="AJ820" s="143">
        <f t="shared" si="1458"/>
        <v>0.02</v>
      </c>
      <c r="AK820" s="51">
        <f t="shared" si="1520"/>
        <v>1.7588415624643604E-2</v>
      </c>
      <c r="AL820" s="57">
        <f t="shared" si="1521"/>
        <v>923.14036351012749</v>
      </c>
      <c r="AM820" s="53">
        <f t="shared" si="1459"/>
        <v>0</v>
      </c>
      <c r="AN820" s="58">
        <f t="shared" si="1522"/>
        <v>2.9091923459568347</v>
      </c>
      <c r="AO820" s="49">
        <f t="shared" si="1460"/>
        <v>2.9091923459568347</v>
      </c>
      <c r="AP820" s="143">
        <f t="shared" si="1461"/>
        <v>0.02</v>
      </c>
      <c r="AQ820" s="51">
        <f t="shared" si="1523"/>
        <v>1.75887112743758E-2</v>
      </c>
      <c r="AR820" s="57">
        <f t="shared" si="1524"/>
        <v>923.11893978099147</v>
      </c>
      <c r="AS820" s="44">
        <f t="shared" si="1462"/>
        <v>5948.0576518701109</v>
      </c>
      <c r="AT820" s="44">
        <f t="shared" si="1463"/>
        <v>2379.2230607480442</v>
      </c>
      <c r="AU820" s="44">
        <f t="shared" si="1464"/>
        <v>1487.0144129675277</v>
      </c>
      <c r="AV820" s="47">
        <f t="shared" si="1465"/>
        <v>0.43981600811444793</v>
      </c>
      <c r="AW820" s="47">
        <f t="shared" si="1466"/>
        <v>1.1703061934951406</v>
      </c>
      <c r="AX820" s="86">
        <f t="shared" si="1467"/>
        <v>6.4378480885323066</v>
      </c>
      <c r="AY820" s="86">
        <f t="shared" si="1468"/>
        <v>0</v>
      </c>
      <c r="AZ820" s="10">
        <f t="shared" si="1525"/>
        <v>0</v>
      </c>
      <c r="BA820" s="44">
        <f t="shared" si="1469"/>
        <v>0</v>
      </c>
      <c r="BB820" s="9">
        <f t="shared" si="1470"/>
        <v>0</v>
      </c>
      <c r="BC820" s="45">
        <f t="shared" si="1559"/>
        <v>0</v>
      </c>
      <c r="BD820" s="9">
        <f t="shared" si="1471"/>
        <v>0</v>
      </c>
      <c r="BE820" s="45">
        <f t="shared" si="1555"/>
        <v>0</v>
      </c>
      <c r="BF820" s="9">
        <f t="shared" si="1472"/>
        <v>0</v>
      </c>
      <c r="BG820" s="45">
        <f t="shared" si="1556"/>
        <v>0</v>
      </c>
      <c r="BH820" s="58"/>
      <c r="BI820" s="58"/>
      <c r="BJ820" s="58">
        <f t="shared" si="1526"/>
        <v>0</v>
      </c>
      <c r="BK820" s="97"/>
      <c r="BL820" s="44"/>
      <c r="BM820" s="82">
        <f t="shared" si="1527"/>
        <v>81.5</v>
      </c>
      <c r="BN820" s="86">
        <f t="shared" si="1528"/>
        <v>81500</v>
      </c>
      <c r="BO820" s="86">
        <f t="shared" si="1529"/>
        <v>100</v>
      </c>
      <c r="BP820" s="84">
        <f t="shared" si="1473"/>
        <v>4</v>
      </c>
      <c r="BQ820" s="84">
        <f t="shared" si="1474"/>
        <v>4.13</v>
      </c>
      <c r="BR820" s="84">
        <f t="shared" si="1475"/>
        <v>0.02</v>
      </c>
      <c r="BS820" s="84">
        <f t="shared" si="1530"/>
        <v>3.161594307493746E-2</v>
      </c>
      <c r="BT820" s="84">
        <f t="shared" si="1531"/>
        <v>1139.7595807435325</v>
      </c>
      <c r="BU820" s="84">
        <f t="shared" si="1532"/>
        <v>0</v>
      </c>
      <c r="BV820" s="83">
        <f t="shared" si="1533"/>
        <v>2401.879381144382</v>
      </c>
      <c r="BW820" s="81">
        <f t="shared" si="1557"/>
        <v>2401.879381144382</v>
      </c>
      <c r="BX820" s="83">
        <f t="shared" si="1476"/>
        <v>0</v>
      </c>
      <c r="BY820" s="141">
        <f t="shared" si="1477"/>
        <v>0</v>
      </c>
      <c r="BZ820" s="83">
        <f t="shared" si="1478"/>
        <v>4.13</v>
      </c>
      <c r="CA820" s="83">
        <f t="shared" si="1479"/>
        <v>0</v>
      </c>
      <c r="CB820" s="83">
        <f t="shared" si="1534"/>
        <v>3.0802542191120428</v>
      </c>
      <c r="CC820" s="83">
        <f t="shared" si="1480"/>
        <v>3.0802542191120428</v>
      </c>
      <c r="CD820" s="143">
        <f t="shared" si="1481"/>
        <v>0.02</v>
      </c>
      <c r="CE820" s="83">
        <f t="shared" si="1535"/>
        <v>1.7408523213570195E-2</v>
      </c>
      <c r="CF820" s="84">
        <f t="shared" si="1536"/>
        <v>1092.7726116381582</v>
      </c>
      <c r="CG820" s="83">
        <f t="shared" si="1482"/>
        <v>0</v>
      </c>
      <c r="CH820" s="83">
        <f t="shared" si="1537"/>
        <v>3.0149643704480971</v>
      </c>
      <c r="CI820" s="83">
        <f t="shared" si="1483"/>
        <v>3.0149643704480971</v>
      </c>
      <c r="CJ820" s="143">
        <f t="shared" si="1484"/>
        <v>0.02</v>
      </c>
      <c r="CK820" s="83">
        <f t="shared" si="1538"/>
        <v>1.6600910799758922E-2</v>
      </c>
      <c r="CL820" s="84">
        <f t="shared" si="1539"/>
        <v>1027.7188730273149</v>
      </c>
      <c r="CM820" s="83">
        <f t="shared" si="1485"/>
        <v>0</v>
      </c>
      <c r="CN820" s="83">
        <f t="shared" si="1540"/>
        <v>2.9385933965783444</v>
      </c>
      <c r="CO820" s="83">
        <f t="shared" si="1486"/>
        <v>2.9385933965783444</v>
      </c>
      <c r="CP820" s="143">
        <f t="shared" si="1487"/>
        <v>0.02</v>
      </c>
      <c r="CQ820" s="83">
        <f t="shared" si="1541"/>
        <v>1.6760564504284221E-2</v>
      </c>
      <c r="CR820" s="84">
        <f t="shared" si="1542"/>
        <v>1019.0550831588002</v>
      </c>
      <c r="CS820" s="83">
        <f t="shared" si="1488"/>
        <v>0</v>
      </c>
      <c r="CT820" s="83">
        <f t="shared" si="1543"/>
        <v>2.929643699753087</v>
      </c>
      <c r="CU820" s="83">
        <f t="shared" si="1489"/>
        <v>2.929643699753087</v>
      </c>
      <c r="CV820" s="143">
        <f t="shared" si="1490"/>
        <v>0.02</v>
      </c>
      <c r="CW820" s="83">
        <f t="shared" si="1544"/>
        <v>1.6788526987184284E-2</v>
      </c>
      <c r="CX820" s="84">
        <f t="shared" si="1545"/>
        <v>1018.4005162540499</v>
      </c>
      <c r="CY820" s="83">
        <f t="shared" si="1491"/>
        <v>0</v>
      </c>
      <c r="CZ820" s="83">
        <f t="shared" si="1546"/>
        <v>2.9289791618717431</v>
      </c>
      <c r="DA820" s="83">
        <f t="shared" si="1492"/>
        <v>2.9289791618717431</v>
      </c>
      <c r="DB820" s="143">
        <f t="shared" si="1493"/>
        <v>0.02</v>
      </c>
      <c r="DC820" s="83">
        <f t="shared" si="1547"/>
        <v>1.6789446767326216E-2</v>
      </c>
      <c r="DD820" s="84">
        <f t="shared" si="1548"/>
        <v>1018.3839865003558</v>
      </c>
      <c r="DE820" s="86">
        <f t="shared" si="1494"/>
        <v>4323.3828860598878</v>
      </c>
      <c r="DF820" s="86">
        <f t="shared" si="1495"/>
        <v>1729.3531544239549</v>
      </c>
      <c r="DG820" s="86">
        <f t="shared" si="1496"/>
        <v>1080.845721514972</v>
      </c>
      <c r="DH820" s="86">
        <f t="shared" si="1497"/>
        <v>0.10341664748995782</v>
      </c>
      <c r="DI820" s="86">
        <f t="shared" si="1498"/>
        <v>0.10895136240723324</v>
      </c>
      <c r="DJ820" s="86">
        <f t="shared" si="1499"/>
        <v>1.8242777967381933</v>
      </c>
      <c r="DK820" s="86">
        <f t="shared" si="1500"/>
        <v>-951.57607764571662</v>
      </c>
      <c r="DL820" s="86">
        <f t="shared" si="1558"/>
        <v>-951.57607764571662</v>
      </c>
      <c r="DM820" s="86">
        <f t="shared" si="1501"/>
        <v>-951.57607764571662</v>
      </c>
      <c r="DN820" s="85">
        <f t="shared" si="1502"/>
        <v>0</v>
      </c>
      <c r="DO820" s="85">
        <f t="shared" si="1549"/>
        <v>0</v>
      </c>
      <c r="DP820" s="85">
        <f t="shared" si="1503"/>
        <v>0</v>
      </c>
      <c r="DQ820" s="85">
        <f t="shared" si="1550"/>
        <v>0</v>
      </c>
      <c r="DR820" s="85">
        <f t="shared" si="1504"/>
        <v>0</v>
      </c>
      <c r="DS820" s="85">
        <f t="shared" si="1551"/>
        <v>0</v>
      </c>
      <c r="DT820" s="81"/>
      <c r="DU820" s="81"/>
      <c r="DV820" s="81">
        <f t="shared" si="1552"/>
        <v>0</v>
      </c>
      <c r="DW820" s="100"/>
    </row>
    <row r="821" spans="1:127" x14ac:dyDescent="0.2">
      <c r="A821" s="59">
        <f t="shared" si="1505"/>
        <v>108.79999999999892</v>
      </c>
      <c r="B821" s="44">
        <f t="shared" si="1506"/>
        <v>108799.99999999891</v>
      </c>
      <c r="C821" s="52">
        <f t="shared" si="1440"/>
        <v>133.33333333333334</v>
      </c>
      <c r="D821" s="50">
        <f t="shared" si="1441"/>
        <v>4</v>
      </c>
      <c r="E821" s="44">
        <f t="shared" si="1442"/>
        <v>4.13</v>
      </c>
      <c r="F821" s="47">
        <f t="shared" si="1443"/>
        <v>0.02</v>
      </c>
      <c r="G821" s="52">
        <f t="shared" si="1507"/>
        <v>2.3672891762288647E-2</v>
      </c>
      <c r="H821" s="57">
        <f t="shared" si="1508"/>
        <v>914.24306534820641</v>
      </c>
      <c r="I821" s="52">
        <f t="shared" si="1509"/>
        <v>0</v>
      </c>
      <c r="J821" s="54">
        <f t="shared" si="1510"/>
        <v>3308.7928732611722</v>
      </c>
      <c r="K821" s="46">
        <f t="shared" si="1553"/>
        <v>3308.7928732611722</v>
      </c>
      <c r="L821" s="80">
        <f t="shared" si="1444"/>
        <v>0</v>
      </c>
      <c r="M821" s="142">
        <f t="shared" si="1445"/>
        <v>0</v>
      </c>
      <c r="N821" s="60">
        <f t="shared" si="1446"/>
        <v>4.13</v>
      </c>
      <c r="O821" s="53">
        <f t="shared" si="1447"/>
        <v>0</v>
      </c>
      <c r="P821" s="58">
        <f t="shared" si="1511"/>
        <v>2.9040537761547807</v>
      </c>
      <c r="Q821" s="49">
        <f t="shared" si="1448"/>
        <v>2.9040537761547807</v>
      </c>
      <c r="R821" s="143">
        <f t="shared" si="1449"/>
        <v>0.02</v>
      </c>
      <c r="S821" s="51">
        <f t="shared" si="1512"/>
        <v>1.8232702263220286E-2</v>
      </c>
      <c r="T821" s="57">
        <f t="shared" si="1513"/>
        <v>949.65930253637202</v>
      </c>
      <c r="U821" s="53">
        <f t="shared" si="1450"/>
        <v>0</v>
      </c>
      <c r="V821" s="58">
        <f t="shared" si="1514"/>
        <v>2.9274423504834766</v>
      </c>
      <c r="W821" s="49">
        <f t="shared" si="1451"/>
        <v>2.9274423504834766</v>
      </c>
      <c r="X821" s="143">
        <f t="shared" si="1452"/>
        <v>0.02</v>
      </c>
      <c r="Y821" s="51">
        <f t="shared" si="1515"/>
        <v>1.7637880481964532E-2</v>
      </c>
      <c r="Z821" s="57">
        <f t="shared" si="1516"/>
        <v>927.31656146835257</v>
      </c>
      <c r="AA821" s="53">
        <f t="shared" si="1453"/>
        <v>0</v>
      </c>
      <c r="AB821" s="58">
        <f t="shared" si="1517"/>
        <v>2.9121273940353327</v>
      </c>
      <c r="AC821" s="49">
        <f t="shared" si="1454"/>
        <v>2.9121273940353327</v>
      </c>
      <c r="AD821" s="143">
        <f t="shared" si="1455"/>
        <v>0.02</v>
      </c>
      <c r="AE821" s="49">
        <f t="shared" si="1554"/>
        <v>1.7585190633115533E-2</v>
      </c>
      <c r="AF821" s="57">
        <f t="shared" si="1518"/>
        <v>924.21144909662416</v>
      </c>
      <c r="AG821" s="53">
        <f t="shared" si="1456"/>
        <v>0</v>
      </c>
      <c r="AH821" s="58">
        <f t="shared" si="1519"/>
        <v>2.9101504376571552</v>
      </c>
      <c r="AI821" s="49">
        <f t="shared" si="1457"/>
        <v>2.9101504376571552</v>
      </c>
      <c r="AJ821" s="143">
        <f t="shared" si="1458"/>
        <v>0.02</v>
      </c>
      <c r="AK821" s="51">
        <f t="shared" si="1520"/>
        <v>1.7585748957976936E-2</v>
      </c>
      <c r="AL821" s="57">
        <f t="shared" si="1521"/>
        <v>923.94636384361684</v>
      </c>
      <c r="AM821" s="53">
        <f t="shared" si="1459"/>
        <v>0</v>
      </c>
      <c r="AN821" s="58">
        <f t="shared" si="1522"/>
        <v>2.9099833770474177</v>
      </c>
      <c r="AO821" s="49">
        <f t="shared" si="1460"/>
        <v>2.9099833770474177</v>
      </c>
      <c r="AP821" s="143">
        <f t="shared" si="1461"/>
        <v>0.02</v>
      </c>
      <c r="AQ821" s="51">
        <f t="shared" si="1523"/>
        <v>1.7586044607709132E-2</v>
      </c>
      <c r="AR821" s="57">
        <f t="shared" si="1524"/>
        <v>923.92499983017706</v>
      </c>
      <c r="AS821" s="44">
        <f t="shared" si="1462"/>
        <v>5955.8271718701089</v>
      </c>
      <c r="AT821" s="44">
        <f t="shared" si="1463"/>
        <v>2382.3308687480435</v>
      </c>
      <c r="AU821" s="44">
        <f t="shared" si="1464"/>
        <v>1488.9567929675272</v>
      </c>
      <c r="AV821" s="47">
        <f t="shared" si="1465"/>
        <v>0.43814055051217649</v>
      </c>
      <c r="AW821" s="47">
        <f t="shared" si="1466"/>
        <v>1.1619396682363694</v>
      </c>
      <c r="AX821" s="86">
        <f t="shared" si="1467"/>
        <v>6.3641622151406843</v>
      </c>
      <c r="AY821" s="86">
        <f t="shared" si="1468"/>
        <v>0</v>
      </c>
      <c r="AZ821" s="10">
        <f t="shared" si="1525"/>
        <v>0</v>
      </c>
      <c r="BA821" s="44">
        <f t="shared" si="1469"/>
        <v>0</v>
      </c>
      <c r="BB821" s="9">
        <f t="shared" si="1470"/>
        <v>0</v>
      </c>
      <c r="BC821" s="45">
        <f t="shared" si="1559"/>
        <v>0</v>
      </c>
      <c r="BD821" s="9">
        <f t="shared" si="1471"/>
        <v>0</v>
      </c>
      <c r="BE821" s="45">
        <f t="shared" si="1555"/>
        <v>0</v>
      </c>
      <c r="BF821" s="9">
        <f t="shared" si="1472"/>
        <v>0</v>
      </c>
      <c r="BG821" s="45">
        <f t="shared" si="1556"/>
        <v>0</v>
      </c>
      <c r="BH821" s="58"/>
      <c r="BI821" s="58"/>
      <c r="BJ821" s="58">
        <f t="shared" si="1526"/>
        <v>0</v>
      </c>
      <c r="BK821" s="97"/>
      <c r="BL821" s="44"/>
      <c r="BM821" s="82">
        <f t="shared" si="1527"/>
        <v>81.600000000000009</v>
      </c>
      <c r="BN821" s="86">
        <f t="shared" si="1528"/>
        <v>81600</v>
      </c>
      <c r="BO821" s="86">
        <f t="shared" si="1529"/>
        <v>100</v>
      </c>
      <c r="BP821" s="84">
        <f t="shared" si="1473"/>
        <v>4</v>
      </c>
      <c r="BQ821" s="84">
        <f t="shared" si="1474"/>
        <v>4.13</v>
      </c>
      <c r="BR821" s="84">
        <f t="shared" si="1475"/>
        <v>0.02</v>
      </c>
      <c r="BS821" s="84">
        <f t="shared" si="1530"/>
        <v>3.1613943074937458E-2</v>
      </c>
      <c r="BT821" s="84">
        <f t="shared" si="1531"/>
        <v>1140.5250757332406</v>
      </c>
      <c r="BU821" s="84">
        <f t="shared" si="1532"/>
        <v>0</v>
      </c>
      <c r="BV821" s="83">
        <f t="shared" si="1533"/>
        <v>2405.1166811443818</v>
      </c>
      <c r="BW821" s="81">
        <f t="shared" si="1557"/>
        <v>2405.1166811443818</v>
      </c>
      <c r="BX821" s="83">
        <f t="shared" si="1476"/>
        <v>0</v>
      </c>
      <c r="BY821" s="141">
        <f t="shared" si="1477"/>
        <v>0</v>
      </c>
      <c r="BZ821" s="83">
        <f t="shared" si="1478"/>
        <v>4.13</v>
      </c>
      <c r="CA821" s="83">
        <f t="shared" si="1479"/>
        <v>0</v>
      </c>
      <c r="CB821" s="83">
        <f t="shared" si="1534"/>
        <v>3.0815851564275314</v>
      </c>
      <c r="CC821" s="83">
        <f t="shared" si="1480"/>
        <v>3.0815851564275314</v>
      </c>
      <c r="CD821" s="143">
        <f t="shared" si="1481"/>
        <v>0.02</v>
      </c>
      <c r="CE821" s="83">
        <f t="shared" si="1535"/>
        <v>1.7406523213570196E-2</v>
      </c>
      <c r="CF821" s="84">
        <f t="shared" si="1536"/>
        <v>1093.3377443179727</v>
      </c>
      <c r="CG821" s="83">
        <f t="shared" si="1482"/>
        <v>0</v>
      </c>
      <c r="CH821" s="83">
        <f t="shared" si="1537"/>
        <v>3.0158987836655964</v>
      </c>
      <c r="CI821" s="83">
        <f t="shared" si="1483"/>
        <v>3.0158987836655964</v>
      </c>
      <c r="CJ821" s="143">
        <f t="shared" si="1484"/>
        <v>0.02</v>
      </c>
      <c r="CK821" s="83">
        <f t="shared" si="1538"/>
        <v>1.6598910799758924E-2</v>
      </c>
      <c r="CL821" s="84">
        <f t="shared" si="1539"/>
        <v>1028.2694570064316</v>
      </c>
      <c r="CM821" s="83">
        <f t="shared" si="1485"/>
        <v>0</v>
      </c>
      <c r="CN821" s="83">
        <f t="shared" si="1540"/>
        <v>2.9393765685382642</v>
      </c>
      <c r="CO821" s="83">
        <f t="shared" si="1486"/>
        <v>2.9393765685382642</v>
      </c>
      <c r="CP821" s="143">
        <f t="shared" si="1487"/>
        <v>0.02</v>
      </c>
      <c r="CQ821" s="83">
        <f t="shared" si="1541"/>
        <v>1.6758564504284222E-2</v>
      </c>
      <c r="CR821" s="84">
        <f t="shared" si="1542"/>
        <v>1019.6254092380666</v>
      </c>
      <c r="CS821" s="83">
        <f t="shared" si="1488"/>
        <v>0</v>
      </c>
      <c r="CT821" s="83">
        <f t="shared" si="1543"/>
        <v>2.9304294709238534</v>
      </c>
      <c r="CU821" s="83">
        <f t="shared" si="1489"/>
        <v>2.9304294709238534</v>
      </c>
      <c r="CV821" s="143">
        <f t="shared" si="1490"/>
        <v>0.02</v>
      </c>
      <c r="CW821" s="83">
        <f t="shared" si="1544"/>
        <v>1.6786526987184285E-2</v>
      </c>
      <c r="CX821" s="84">
        <f t="shared" si="1545"/>
        <v>1018.9735390755144</v>
      </c>
      <c r="CY821" s="83">
        <f t="shared" si="1491"/>
        <v>0</v>
      </c>
      <c r="CZ821" s="83">
        <f t="shared" si="1546"/>
        <v>2.9297663019576214</v>
      </c>
      <c r="DA821" s="83">
        <f t="shared" si="1492"/>
        <v>2.9297663019576214</v>
      </c>
      <c r="DB821" s="143">
        <f t="shared" si="1493"/>
        <v>0.02</v>
      </c>
      <c r="DC821" s="83">
        <f t="shared" si="1547"/>
        <v>1.6787446767326217E-2</v>
      </c>
      <c r="DD821" s="84">
        <f t="shared" si="1548"/>
        <v>1018.9571707341622</v>
      </c>
      <c r="DE821" s="86">
        <f t="shared" si="1494"/>
        <v>4329.2100260598872</v>
      </c>
      <c r="DF821" s="86">
        <f t="shared" si="1495"/>
        <v>1731.6840104239548</v>
      </c>
      <c r="DG821" s="86">
        <f t="shared" si="1496"/>
        <v>1082.3025065149718</v>
      </c>
      <c r="DH821" s="86">
        <f t="shared" si="1497"/>
        <v>0.10320634667103291</v>
      </c>
      <c r="DI821" s="86">
        <f t="shared" si="1498"/>
        <v>0.10854474422666247</v>
      </c>
      <c r="DJ821" s="86">
        <f t="shared" si="1499"/>
        <v>1.8115083513445607</v>
      </c>
      <c r="DK821" s="86">
        <f t="shared" si="1500"/>
        <v>-953.67339859749563</v>
      </c>
      <c r="DL821" s="86">
        <f t="shared" si="1558"/>
        <v>-953.67339859749563</v>
      </c>
      <c r="DM821" s="86">
        <f t="shared" si="1501"/>
        <v>-953.67339859749563</v>
      </c>
      <c r="DN821" s="85">
        <f t="shared" si="1502"/>
        <v>0</v>
      </c>
      <c r="DO821" s="85">
        <f t="shared" si="1549"/>
        <v>0</v>
      </c>
      <c r="DP821" s="85">
        <f t="shared" si="1503"/>
        <v>0</v>
      </c>
      <c r="DQ821" s="85">
        <f t="shared" si="1550"/>
        <v>0</v>
      </c>
      <c r="DR821" s="85">
        <f t="shared" si="1504"/>
        <v>0</v>
      </c>
      <c r="DS821" s="85">
        <f t="shared" si="1551"/>
        <v>0</v>
      </c>
      <c r="DT821" s="81"/>
      <c r="DU821" s="81"/>
      <c r="DV821" s="81">
        <f t="shared" si="1552"/>
        <v>0</v>
      </c>
      <c r="DW821" s="100"/>
    </row>
    <row r="822" spans="1:127" x14ac:dyDescent="0.2">
      <c r="A822" s="59">
        <f t="shared" si="1505"/>
        <v>108.93333333333224</v>
      </c>
      <c r="B822" s="44">
        <f t="shared" si="1506"/>
        <v>108933.33333333224</v>
      </c>
      <c r="C822" s="52">
        <f t="shared" si="1440"/>
        <v>133.33333333333334</v>
      </c>
      <c r="D822" s="50">
        <f t="shared" si="1441"/>
        <v>4</v>
      </c>
      <c r="E822" s="44">
        <f t="shared" si="1442"/>
        <v>4.13</v>
      </c>
      <c r="F822" s="47">
        <f t="shared" si="1443"/>
        <v>0.02</v>
      </c>
      <c r="G822" s="52">
        <f t="shared" si="1507"/>
        <v>2.3670225095621979E-2</v>
      </c>
      <c r="H822" s="57">
        <f t="shared" si="1508"/>
        <v>915.00728030959317</v>
      </c>
      <c r="I822" s="52">
        <f t="shared" si="1509"/>
        <v>0</v>
      </c>
      <c r="J822" s="54">
        <f t="shared" si="1510"/>
        <v>3313.1092732611723</v>
      </c>
      <c r="K822" s="46">
        <f t="shared" si="1553"/>
        <v>3313.1092732611723</v>
      </c>
      <c r="L822" s="80">
        <f t="shared" si="1444"/>
        <v>0</v>
      </c>
      <c r="M822" s="142">
        <f t="shared" si="1445"/>
        <v>0</v>
      </c>
      <c r="N822" s="60">
        <f t="shared" si="1446"/>
        <v>4.13</v>
      </c>
      <c r="O822" s="53">
        <f t="shared" si="1447"/>
        <v>0</v>
      </c>
      <c r="P822" s="58">
        <f t="shared" si="1511"/>
        <v>2.904793379172264</v>
      </c>
      <c r="Q822" s="49">
        <f t="shared" si="1448"/>
        <v>2.904793379172264</v>
      </c>
      <c r="R822" s="143">
        <f t="shared" si="1449"/>
        <v>0.02</v>
      </c>
      <c r="S822" s="51">
        <f t="shared" si="1512"/>
        <v>1.8230035596553618E-2</v>
      </c>
      <c r="T822" s="57">
        <f t="shared" si="1513"/>
        <v>950.49635631637136</v>
      </c>
      <c r="U822" s="53">
        <f t="shared" si="1450"/>
        <v>0</v>
      </c>
      <c r="V822" s="58">
        <f t="shared" si="1514"/>
        <v>2.928334821010925</v>
      </c>
      <c r="W822" s="49">
        <f t="shared" si="1451"/>
        <v>2.928334821010925</v>
      </c>
      <c r="X822" s="143">
        <f t="shared" si="1452"/>
        <v>0.02</v>
      </c>
      <c r="Y822" s="51">
        <f t="shared" si="1515"/>
        <v>1.7635213815297864E-2</v>
      </c>
      <c r="Z822" s="57">
        <f t="shared" si="1516"/>
        <v>928.11983591009493</v>
      </c>
      <c r="AA822" s="53">
        <f t="shared" si="1453"/>
        <v>0</v>
      </c>
      <c r="AB822" s="58">
        <f t="shared" si="1517"/>
        <v>2.9129289841596187</v>
      </c>
      <c r="AC822" s="49">
        <f t="shared" si="1454"/>
        <v>2.9129289841596187</v>
      </c>
      <c r="AD822" s="143">
        <f t="shared" si="1455"/>
        <v>0.02</v>
      </c>
      <c r="AE822" s="49">
        <f t="shared" si="1554"/>
        <v>1.7582523966448865E-2</v>
      </c>
      <c r="AF822" s="57">
        <f t="shared" si="1518"/>
        <v>925.01653554697646</v>
      </c>
      <c r="AG822" s="53">
        <f t="shared" si="1456"/>
        <v>0</v>
      </c>
      <c r="AH822" s="58">
        <f t="shared" si="1519"/>
        <v>2.9109439779217454</v>
      </c>
      <c r="AI822" s="49">
        <f t="shared" si="1457"/>
        <v>2.9109439779217454</v>
      </c>
      <c r="AJ822" s="143">
        <f t="shared" si="1458"/>
        <v>0.02</v>
      </c>
      <c r="AK822" s="51">
        <f t="shared" si="1520"/>
        <v>1.7583082291310267E-2</v>
      </c>
      <c r="AL822" s="57">
        <f t="shared" si="1521"/>
        <v>924.75202279499388</v>
      </c>
      <c r="AM822" s="53">
        <f t="shared" si="1459"/>
        <v>0</v>
      </c>
      <c r="AN822" s="58">
        <f t="shared" si="1522"/>
        <v>2.9107764923982979</v>
      </c>
      <c r="AO822" s="49">
        <f t="shared" si="1460"/>
        <v>2.9107764923982979</v>
      </c>
      <c r="AP822" s="143">
        <f t="shared" si="1461"/>
        <v>0.02</v>
      </c>
      <c r="AQ822" s="51">
        <f t="shared" si="1523"/>
        <v>1.7583377941042463E-2</v>
      </c>
      <c r="AR822" s="57">
        <f t="shared" si="1524"/>
        <v>924.73071858046626</v>
      </c>
      <c r="AS822" s="44">
        <f t="shared" si="1462"/>
        <v>5963.5966918701097</v>
      </c>
      <c r="AT822" s="44">
        <f t="shared" si="1463"/>
        <v>2385.4386767480437</v>
      </c>
      <c r="AU822" s="44">
        <f t="shared" si="1464"/>
        <v>1490.8991729675274</v>
      </c>
      <c r="AV822" s="47">
        <f t="shared" si="1465"/>
        <v>0.43647442169051148</v>
      </c>
      <c r="AW822" s="47">
        <f t="shared" si="1466"/>
        <v>1.1536475935226678</v>
      </c>
      <c r="AX822" s="86">
        <f t="shared" si="1467"/>
        <v>6.2914478164800283</v>
      </c>
      <c r="AY822" s="86">
        <f t="shared" si="1468"/>
        <v>0</v>
      </c>
      <c r="AZ822" s="10">
        <f t="shared" si="1525"/>
        <v>0</v>
      </c>
      <c r="BA822" s="44">
        <f t="shared" si="1469"/>
        <v>0</v>
      </c>
      <c r="BB822" s="9">
        <f t="shared" si="1470"/>
        <v>0</v>
      </c>
      <c r="BC822" s="45">
        <f t="shared" si="1559"/>
        <v>0</v>
      </c>
      <c r="BD822" s="9">
        <f t="shared" si="1471"/>
        <v>0</v>
      </c>
      <c r="BE822" s="45">
        <f t="shared" si="1555"/>
        <v>0</v>
      </c>
      <c r="BF822" s="9">
        <f t="shared" si="1472"/>
        <v>0</v>
      </c>
      <c r="BG822" s="45">
        <f t="shared" si="1556"/>
        <v>0</v>
      </c>
      <c r="BH822" s="58"/>
      <c r="BI822" s="58"/>
      <c r="BJ822" s="58">
        <f t="shared" si="1526"/>
        <v>0</v>
      </c>
      <c r="BK822" s="97"/>
      <c r="BL822" s="44"/>
      <c r="BM822" s="82">
        <f t="shared" si="1527"/>
        <v>81.7</v>
      </c>
      <c r="BN822" s="86">
        <f t="shared" si="1528"/>
        <v>81700</v>
      </c>
      <c r="BO822" s="86">
        <f t="shared" si="1529"/>
        <v>100</v>
      </c>
      <c r="BP822" s="84">
        <f t="shared" si="1473"/>
        <v>4</v>
      </c>
      <c r="BQ822" s="84">
        <f t="shared" si="1474"/>
        <v>4.13</v>
      </c>
      <c r="BR822" s="84">
        <f t="shared" si="1475"/>
        <v>0.02</v>
      </c>
      <c r="BS822" s="84">
        <f t="shared" si="1530"/>
        <v>3.1611943074937456E-2</v>
      </c>
      <c r="BT822" s="84">
        <f t="shared" si="1531"/>
        <v>1141.2905222967984</v>
      </c>
      <c r="BU822" s="84">
        <f t="shared" si="1532"/>
        <v>0</v>
      </c>
      <c r="BV822" s="83">
        <f t="shared" si="1533"/>
        <v>2408.353981144382</v>
      </c>
      <c r="BW822" s="81">
        <f t="shared" si="1557"/>
        <v>2408.353981144382</v>
      </c>
      <c r="BX822" s="83">
        <f t="shared" si="1476"/>
        <v>0</v>
      </c>
      <c r="BY822" s="141">
        <f t="shared" si="1477"/>
        <v>0</v>
      </c>
      <c r="BZ822" s="83">
        <f t="shared" si="1478"/>
        <v>4.13</v>
      </c>
      <c r="CA822" s="83">
        <f t="shared" si="1479"/>
        <v>0</v>
      </c>
      <c r="CB822" s="83">
        <f t="shared" si="1534"/>
        <v>3.0829181934754537</v>
      </c>
      <c r="CC822" s="83">
        <f t="shared" si="1480"/>
        <v>3.0829181934754537</v>
      </c>
      <c r="CD822" s="143">
        <f t="shared" si="1481"/>
        <v>0.02</v>
      </c>
      <c r="CE822" s="83">
        <f t="shared" si="1535"/>
        <v>1.7404523213570198E-2</v>
      </c>
      <c r="CF822" s="84">
        <f t="shared" si="1536"/>
        <v>1093.9025680151944</v>
      </c>
      <c r="CG822" s="83">
        <f t="shared" si="1482"/>
        <v>0</v>
      </c>
      <c r="CH822" s="83">
        <f t="shared" si="1537"/>
        <v>3.0168339416678887</v>
      </c>
      <c r="CI822" s="83">
        <f t="shared" si="1483"/>
        <v>3.0168339416678887</v>
      </c>
      <c r="CJ822" s="143">
        <f t="shared" si="1484"/>
        <v>0.02</v>
      </c>
      <c r="CK822" s="83">
        <f t="shared" si="1538"/>
        <v>1.6596910799758925E-2</v>
      </c>
      <c r="CL822" s="84">
        <f t="shared" si="1539"/>
        <v>1028.8198040833845</v>
      </c>
      <c r="CM822" s="83">
        <f t="shared" si="1485"/>
        <v>0</v>
      </c>
      <c r="CN822" s="83">
        <f t="shared" si="1540"/>
        <v>2.940160561058641</v>
      </c>
      <c r="CO822" s="83">
        <f t="shared" si="1486"/>
        <v>2.940160561058641</v>
      </c>
      <c r="CP822" s="143">
        <f t="shared" si="1487"/>
        <v>0.02</v>
      </c>
      <c r="CQ822" s="83">
        <f t="shared" si="1541"/>
        <v>1.6756564504284224E-2</v>
      </c>
      <c r="CR822" s="84">
        <f t="shared" si="1542"/>
        <v>1020.1955153171464</v>
      </c>
      <c r="CS822" s="83">
        <f t="shared" si="1488"/>
        <v>0</v>
      </c>
      <c r="CT822" s="83">
        <f t="shared" si="1543"/>
        <v>2.9312161670804606</v>
      </c>
      <c r="CU822" s="83">
        <f t="shared" si="1489"/>
        <v>2.9312161670804606</v>
      </c>
      <c r="CV822" s="143">
        <f t="shared" si="1490"/>
        <v>0.02</v>
      </c>
      <c r="CW822" s="83">
        <f t="shared" si="1544"/>
        <v>1.6784526987184287E-2</v>
      </c>
      <c r="CX822" s="84">
        <f t="shared" si="1545"/>
        <v>1019.5463399961211</v>
      </c>
      <c r="CY822" s="83">
        <f t="shared" si="1491"/>
        <v>0</v>
      </c>
      <c r="CZ822" s="83">
        <f t="shared" si="1546"/>
        <v>2.9305543768215419</v>
      </c>
      <c r="DA822" s="83">
        <f t="shared" si="1492"/>
        <v>2.9305543768215419</v>
      </c>
      <c r="DB822" s="143">
        <f t="shared" si="1493"/>
        <v>0.02</v>
      </c>
      <c r="DC822" s="83">
        <f t="shared" si="1547"/>
        <v>1.6785446767326219E-2</v>
      </c>
      <c r="DD822" s="84">
        <f t="shared" si="1548"/>
        <v>1019.5301327057743</v>
      </c>
      <c r="DE822" s="86">
        <f t="shared" si="1494"/>
        <v>4335.0371660598876</v>
      </c>
      <c r="DF822" s="86">
        <f t="shared" si="1495"/>
        <v>1734.014866423955</v>
      </c>
      <c r="DG822" s="86">
        <f t="shared" si="1496"/>
        <v>1083.7592915149719</v>
      </c>
      <c r="DH822" s="86">
        <f t="shared" si="1497"/>
        <v>0.10299674064737865</v>
      </c>
      <c r="DI822" s="86">
        <f t="shared" si="1498"/>
        <v>0.10814015879263281</v>
      </c>
      <c r="DJ822" s="86">
        <f t="shared" si="1499"/>
        <v>1.7988443885218168</v>
      </c>
      <c r="DK822" s="86">
        <f t="shared" si="1500"/>
        <v>-955.7694413542855</v>
      </c>
      <c r="DL822" s="86">
        <f t="shared" si="1558"/>
        <v>-955.7694413542855</v>
      </c>
      <c r="DM822" s="86">
        <f t="shared" si="1501"/>
        <v>-955.7694413542855</v>
      </c>
      <c r="DN822" s="85">
        <f t="shared" si="1502"/>
        <v>0</v>
      </c>
      <c r="DO822" s="85">
        <f t="shared" si="1549"/>
        <v>0</v>
      </c>
      <c r="DP822" s="85">
        <f t="shared" si="1503"/>
        <v>0</v>
      </c>
      <c r="DQ822" s="85">
        <f t="shared" si="1550"/>
        <v>0</v>
      </c>
      <c r="DR822" s="85">
        <f t="shared" si="1504"/>
        <v>0</v>
      </c>
      <c r="DS822" s="85">
        <f t="shared" si="1551"/>
        <v>0</v>
      </c>
      <c r="DT822" s="81"/>
      <c r="DU822" s="81"/>
      <c r="DV822" s="81">
        <f t="shared" si="1552"/>
        <v>0</v>
      </c>
      <c r="DW822" s="100"/>
    </row>
    <row r="823" spans="1:127" x14ac:dyDescent="0.2">
      <c r="A823" s="59">
        <f t="shared" si="1505"/>
        <v>109.06666666666557</v>
      </c>
      <c r="B823" s="44">
        <f t="shared" si="1506"/>
        <v>109066.66666666557</v>
      </c>
      <c r="C823" s="52">
        <f t="shared" si="1440"/>
        <v>133.33333333333334</v>
      </c>
      <c r="D823" s="50">
        <f t="shared" si="1441"/>
        <v>4</v>
      </c>
      <c r="E823" s="44">
        <f t="shared" si="1442"/>
        <v>4.13</v>
      </c>
      <c r="F823" s="47">
        <f t="shared" si="1443"/>
        <v>0.02</v>
      </c>
      <c r="G823" s="52">
        <f t="shared" si="1507"/>
        <v>2.3667558428955311E-2</v>
      </c>
      <c r="H823" s="57">
        <f t="shared" si="1508"/>
        <v>915.77140918004636</v>
      </c>
      <c r="I823" s="52">
        <f t="shared" si="1509"/>
        <v>0</v>
      </c>
      <c r="J823" s="54">
        <f t="shared" si="1510"/>
        <v>3317.4256732611721</v>
      </c>
      <c r="K823" s="46">
        <f t="shared" si="1553"/>
        <v>3317.4256732611721</v>
      </c>
      <c r="L823" s="80">
        <f t="shared" si="1444"/>
        <v>0</v>
      </c>
      <c r="M823" s="142">
        <f t="shared" si="1445"/>
        <v>0</v>
      </c>
      <c r="N823" s="60">
        <f t="shared" si="1446"/>
        <v>4.13</v>
      </c>
      <c r="O823" s="53">
        <f t="shared" si="1447"/>
        <v>0</v>
      </c>
      <c r="P823" s="58">
        <f t="shared" si="1511"/>
        <v>2.9055349888894537</v>
      </c>
      <c r="Q823" s="49">
        <f t="shared" si="1448"/>
        <v>2.9055349888894537</v>
      </c>
      <c r="R823" s="143">
        <f t="shared" si="1449"/>
        <v>0.02</v>
      </c>
      <c r="S823" s="51">
        <f t="shared" si="1512"/>
        <v>1.8227368929886949E-2</v>
      </c>
      <c r="T823" s="57">
        <f t="shared" si="1513"/>
        <v>951.33307456715056</v>
      </c>
      <c r="U823" s="53">
        <f t="shared" si="1450"/>
        <v>0</v>
      </c>
      <c r="V823" s="58">
        <f t="shared" si="1514"/>
        <v>2.9292295366913605</v>
      </c>
      <c r="W823" s="49">
        <f t="shared" si="1451"/>
        <v>2.9292295366913605</v>
      </c>
      <c r="X823" s="143">
        <f t="shared" si="1452"/>
        <v>0.02</v>
      </c>
      <c r="Y823" s="51">
        <f t="shared" si="1515"/>
        <v>1.7632547148631196E-2</v>
      </c>
      <c r="Z823" s="57">
        <f t="shared" si="1516"/>
        <v>928.92274411833398</v>
      </c>
      <c r="AA823" s="53">
        <f t="shared" si="1453"/>
        <v>0</v>
      </c>
      <c r="AB823" s="58">
        <f t="shared" si="1517"/>
        <v>2.9137326211944234</v>
      </c>
      <c r="AC823" s="49">
        <f t="shared" si="1454"/>
        <v>2.9137326211944234</v>
      </c>
      <c r="AD823" s="143">
        <f t="shared" si="1455"/>
        <v>0.02</v>
      </c>
      <c r="AE823" s="49">
        <f t="shared" si="1554"/>
        <v>1.7579857299782196E-2</v>
      </c>
      <c r="AF823" s="57">
        <f t="shared" si="1518"/>
        <v>925.82127838960298</v>
      </c>
      <c r="AG823" s="53">
        <f t="shared" si="1456"/>
        <v>0</v>
      </c>
      <c r="AH823" s="58">
        <f t="shared" si="1519"/>
        <v>2.9117395943983864</v>
      </c>
      <c r="AI823" s="49">
        <f t="shared" si="1457"/>
        <v>2.9117395943983864</v>
      </c>
      <c r="AJ823" s="143">
        <f t="shared" si="1458"/>
        <v>0.02</v>
      </c>
      <c r="AK823" s="51">
        <f t="shared" si="1520"/>
        <v>1.7580415624643599E-2</v>
      </c>
      <c r="AL823" s="57">
        <f t="shared" si="1521"/>
        <v>925.55733997463619</v>
      </c>
      <c r="AM823" s="53">
        <f t="shared" si="1459"/>
        <v>0</v>
      </c>
      <c r="AN823" s="58">
        <f t="shared" si="1522"/>
        <v>2.9115716888615064</v>
      </c>
      <c r="AO823" s="49">
        <f t="shared" si="1460"/>
        <v>2.9115716888615064</v>
      </c>
      <c r="AP823" s="143">
        <f t="shared" si="1461"/>
        <v>0.02</v>
      </c>
      <c r="AQ823" s="51">
        <f t="shared" si="1523"/>
        <v>1.7580711274375795E-2</v>
      </c>
      <c r="AR823" s="57">
        <f t="shared" si="1524"/>
        <v>925.53609564067108</v>
      </c>
      <c r="AS823" s="44">
        <f t="shared" si="1462"/>
        <v>5971.3662118701095</v>
      </c>
      <c r="AT823" s="44">
        <f t="shared" si="1463"/>
        <v>2388.5464847480434</v>
      </c>
      <c r="AU823" s="44">
        <f t="shared" si="1464"/>
        <v>1492.8415529675274</v>
      </c>
      <c r="AV823" s="47">
        <f t="shared" si="1465"/>
        <v>0.43481755719269066</v>
      </c>
      <c r="AW823" s="47">
        <f t="shared" si="1466"/>
        <v>1.1454291960177456</v>
      </c>
      <c r="AX823" s="86">
        <f t="shared" si="1467"/>
        <v>6.2196905671662011</v>
      </c>
      <c r="AY823" s="86">
        <f t="shared" si="1468"/>
        <v>0</v>
      </c>
      <c r="AZ823" s="10">
        <f t="shared" si="1525"/>
        <v>0</v>
      </c>
      <c r="BA823" s="44">
        <f t="shared" si="1469"/>
        <v>0</v>
      </c>
      <c r="BB823" s="9">
        <f t="shared" si="1470"/>
        <v>0</v>
      </c>
      <c r="BC823" s="45">
        <f t="shared" si="1559"/>
        <v>0</v>
      </c>
      <c r="BD823" s="9">
        <f t="shared" si="1471"/>
        <v>0</v>
      </c>
      <c r="BE823" s="45">
        <f t="shared" si="1555"/>
        <v>0</v>
      </c>
      <c r="BF823" s="9">
        <f t="shared" si="1472"/>
        <v>0</v>
      </c>
      <c r="BG823" s="45">
        <f t="shared" si="1556"/>
        <v>0</v>
      </c>
      <c r="BH823" s="58"/>
      <c r="BI823" s="58"/>
      <c r="BJ823" s="58">
        <f t="shared" si="1526"/>
        <v>0</v>
      </c>
      <c r="BK823" s="97"/>
      <c r="BL823" s="44"/>
      <c r="BM823" s="82">
        <f t="shared" si="1527"/>
        <v>81.8</v>
      </c>
      <c r="BN823" s="86">
        <f t="shared" si="1528"/>
        <v>81800</v>
      </c>
      <c r="BO823" s="86">
        <f t="shared" si="1529"/>
        <v>100</v>
      </c>
      <c r="BP823" s="84">
        <f t="shared" si="1473"/>
        <v>4</v>
      </c>
      <c r="BQ823" s="84">
        <f t="shared" si="1474"/>
        <v>4.13</v>
      </c>
      <c r="BR823" s="84">
        <f t="shared" si="1475"/>
        <v>0.02</v>
      </c>
      <c r="BS823" s="84">
        <f t="shared" si="1530"/>
        <v>3.1609943074937454E-2</v>
      </c>
      <c r="BT823" s="84">
        <f t="shared" si="1531"/>
        <v>1142.0559204342062</v>
      </c>
      <c r="BU823" s="84">
        <f t="shared" si="1532"/>
        <v>0</v>
      </c>
      <c r="BV823" s="83">
        <f t="shared" si="1533"/>
        <v>2411.5912811443818</v>
      </c>
      <c r="BW823" s="81">
        <f t="shared" si="1557"/>
        <v>2411.5912811443818</v>
      </c>
      <c r="BX823" s="83">
        <f t="shared" si="1476"/>
        <v>0</v>
      </c>
      <c r="BY823" s="141">
        <f t="shared" si="1477"/>
        <v>0</v>
      </c>
      <c r="BZ823" s="83">
        <f t="shared" si="1478"/>
        <v>4.13</v>
      </c>
      <c r="CA823" s="83">
        <f t="shared" si="1479"/>
        <v>0</v>
      </c>
      <c r="CB823" s="83">
        <f t="shared" si="1534"/>
        <v>3.0842533303458048</v>
      </c>
      <c r="CC823" s="83">
        <f t="shared" si="1480"/>
        <v>3.0842533303458048</v>
      </c>
      <c r="CD823" s="143">
        <f t="shared" si="1481"/>
        <v>0.02</v>
      </c>
      <c r="CE823" s="83">
        <f t="shared" si="1535"/>
        <v>1.7402523213570199E-2</v>
      </c>
      <c r="CF823" s="84">
        <f t="shared" si="1536"/>
        <v>1094.4670826121242</v>
      </c>
      <c r="CG823" s="83">
        <f t="shared" si="1482"/>
        <v>0</v>
      </c>
      <c r="CH823" s="83">
        <f t="shared" si="1537"/>
        <v>3.0177698425522688</v>
      </c>
      <c r="CI823" s="83">
        <f t="shared" si="1483"/>
        <v>3.0177698425522688</v>
      </c>
      <c r="CJ823" s="143">
        <f t="shared" si="1484"/>
        <v>0.02</v>
      </c>
      <c r="CK823" s="83">
        <f t="shared" si="1538"/>
        <v>1.6594910799758927E-2</v>
      </c>
      <c r="CL823" s="84">
        <f t="shared" si="1539"/>
        <v>1029.3699142691173</v>
      </c>
      <c r="CM823" s="83">
        <f t="shared" si="1485"/>
        <v>0</v>
      </c>
      <c r="CN823" s="83">
        <f t="shared" si="1540"/>
        <v>2.9409453728630024</v>
      </c>
      <c r="CO823" s="83">
        <f t="shared" si="1486"/>
        <v>2.9409453728630024</v>
      </c>
      <c r="CP823" s="143">
        <f t="shared" si="1487"/>
        <v>0.02</v>
      </c>
      <c r="CQ823" s="83">
        <f t="shared" si="1541"/>
        <v>1.6754564504284225E-2</v>
      </c>
      <c r="CR823" s="84">
        <f t="shared" si="1542"/>
        <v>1020.765401354195</v>
      </c>
      <c r="CS823" s="83">
        <f t="shared" si="1488"/>
        <v>0</v>
      </c>
      <c r="CT823" s="83">
        <f t="shared" si="1543"/>
        <v>2.9320037869535756</v>
      </c>
      <c r="CU823" s="83">
        <f t="shared" si="1489"/>
        <v>2.9320037869535756</v>
      </c>
      <c r="CV823" s="143">
        <f t="shared" si="1490"/>
        <v>0.02</v>
      </c>
      <c r="CW823" s="83">
        <f t="shared" si="1544"/>
        <v>1.6782526987184288E-2</v>
      </c>
      <c r="CX823" s="84">
        <f t="shared" si="1545"/>
        <v>1020.1189189541548</v>
      </c>
      <c r="CY823" s="83">
        <f t="shared" si="1491"/>
        <v>0</v>
      </c>
      <c r="CZ823" s="83">
        <f t="shared" si="1546"/>
        <v>2.9313433851566346</v>
      </c>
      <c r="DA823" s="83">
        <f t="shared" si="1492"/>
        <v>2.9313433851566346</v>
      </c>
      <c r="DB823" s="143">
        <f t="shared" si="1493"/>
        <v>0.02</v>
      </c>
      <c r="DC823" s="83">
        <f t="shared" si="1547"/>
        <v>1.678344676732622E-2</v>
      </c>
      <c r="DD823" s="84">
        <f t="shared" si="1548"/>
        <v>1020.1028723519</v>
      </c>
      <c r="DE823" s="86">
        <f t="shared" si="1494"/>
        <v>4340.864306059887</v>
      </c>
      <c r="DF823" s="86">
        <f t="shared" si="1495"/>
        <v>1736.3457224239548</v>
      </c>
      <c r="DG823" s="86">
        <f t="shared" si="1496"/>
        <v>1085.2160765149717</v>
      </c>
      <c r="DH823" s="86">
        <f t="shared" si="1497"/>
        <v>0.10278782648261257</v>
      </c>
      <c r="DI823" s="86">
        <f t="shared" si="1498"/>
        <v>0.10773759383508628</v>
      </c>
      <c r="DJ823" s="86">
        <f t="shared" si="1499"/>
        <v>1.7862849186283822</v>
      </c>
      <c r="DK823" s="86">
        <f t="shared" si="1500"/>
        <v>-957.86420653444247</v>
      </c>
      <c r="DL823" s="86">
        <f t="shared" si="1558"/>
        <v>-957.86420653444247</v>
      </c>
      <c r="DM823" s="86">
        <f t="shared" si="1501"/>
        <v>-957.86420653444247</v>
      </c>
      <c r="DN823" s="85">
        <f t="shared" si="1502"/>
        <v>0</v>
      </c>
      <c r="DO823" s="85">
        <f t="shared" si="1549"/>
        <v>0</v>
      </c>
      <c r="DP823" s="85">
        <f t="shared" si="1503"/>
        <v>0</v>
      </c>
      <c r="DQ823" s="85">
        <f t="shared" si="1550"/>
        <v>0</v>
      </c>
      <c r="DR823" s="85">
        <f t="shared" si="1504"/>
        <v>0</v>
      </c>
      <c r="DS823" s="85">
        <f t="shared" si="1551"/>
        <v>0</v>
      </c>
      <c r="DT823" s="81"/>
      <c r="DU823" s="81"/>
      <c r="DV823" s="81">
        <f t="shared" si="1552"/>
        <v>0</v>
      </c>
      <c r="DW823" s="100"/>
    </row>
    <row r="824" spans="1:127" x14ac:dyDescent="0.2">
      <c r="A824" s="59">
        <f t="shared" si="1505"/>
        <v>109.19999999999889</v>
      </c>
      <c r="B824" s="44">
        <f t="shared" si="1506"/>
        <v>109199.99999999889</v>
      </c>
      <c r="C824" s="52">
        <f t="shared" si="1440"/>
        <v>133.33333333333334</v>
      </c>
      <c r="D824" s="50">
        <f t="shared" si="1441"/>
        <v>4</v>
      </c>
      <c r="E824" s="44">
        <f t="shared" si="1442"/>
        <v>4.13</v>
      </c>
      <c r="F824" s="47">
        <f t="shared" si="1443"/>
        <v>0.02</v>
      </c>
      <c r="G824" s="52">
        <f t="shared" si="1507"/>
        <v>2.3664891762288642E-2</v>
      </c>
      <c r="H824" s="57">
        <f t="shared" si="1508"/>
        <v>916.53545195956599</v>
      </c>
      <c r="I824" s="52">
        <f t="shared" si="1509"/>
        <v>0</v>
      </c>
      <c r="J824" s="54">
        <f t="shared" si="1510"/>
        <v>3321.7420732611718</v>
      </c>
      <c r="K824" s="46">
        <f t="shared" si="1553"/>
        <v>3321.7420732611718</v>
      </c>
      <c r="L824" s="80">
        <f t="shared" si="1444"/>
        <v>0</v>
      </c>
      <c r="M824" s="142">
        <f t="shared" si="1445"/>
        <v>0</v>
      </c>
      <c r="N824" s="60">
        <f t="shared" si="1446"/>
        <v>4.13</v>
      </c>
      <c r="O824" s="53">
        <f t="shared" si="1447"/>
        <v>0</v>
      </c>
      <c r="P824" s="58">
        <f t="shared" si="1511"/>
        <v>2.9062786046904345</v>
      </c>
      <c r="Q824" s="49">
        <f t="shared" si="1448"/>
        <v>2.9062786046904345</v>
      </c>
      <c r="R824" s="143">
        <f t="shared" si="1449"/>
        <v>0.02</v>
      </c>
      <c r="S824" s="51">
        <f t="shared" si="1512"/>
        <v>1.8224702263220281E-2</v>
      </c>
      <c r="T824" s="57">
        <f t="shared" si="1513"/>
        <v>952.16945688188196</v>
      </c>
      <c r="U824" s="53">
        <f t="shared" si="1450"/>
        <v>0</v>
      </c>
      <c r="V824" s="58">
        <f t="shared" si="1514"/>
        <v>2.9301264943529404</v>
      </c>
      <c r="W824" s="49">
        <f t="shared" si="1451"/>
        <v>2.9301264943529404</v>
      </c>
      <c r="X824" s="143">
        <f t="shared" si="1452"/>
        <v>0.02</v>
      </c>
      <c r="Y824" s="51">
        <f t="shared" si="1515"/>
        <v>1.7629880481964528E-2</v>
      </c>
      <c r="Z824" s="57">
        <f t="shared" si="1516"/>
        <v>929.72528570111547</v>
      </c>
      <c r="AA824" s="53">
        <f t="shared" si="1453"/>
        <v>0</v>
      </c>
      <c r="AB824" s="58">
        <f t="shared" si="1517"/>
        <v>2.9145383017867612</v>
      </c>
      <c r="AC824" s="49">
        <f t="shared" si="1454"/>
        <v>2.9145383017867612</v>
      </c>
      <c r="AD824" s="143">
        <f t="shared" si="1455"/>
        <v>0.02</v>
      </c>
      <c r="AE824" s="49">
        <f t="shared" si="1554"/>
        <v>1.7577190633115528E-2</v>
      </c>
      <c r="AF824" s="57">
        <f t="shared" si="1518"/>
        <v>926.62567724846804</v>
      </c>
      <c r="AG824" s="53">
        <f t="shared" si="1456"/>
        <v>0</v>
      </c>
      <c r="AH824" s="58">
        <f t="shared" si="1519"/>
        <v>2.9125372839330748</v>
      </c>
      <c r="AI824" s="49">
        <f t="shared" si="1457"/>
        <v>2.9125372839330748</v>
      </c>
      <c r="AJ824" s="143">
        <f t="shared" si="1458"/>
        <v>0.02</v>
      </c>
      <c r="AK824" s="51">
        <f t="shared" si="1520"/>
        <v>1.7577748957976931E-2</v>
      </c>
      <c r="AL824" s="57">
        <f t="shared" si="1521"/>
        <v>926.36231499484416</v>
      </c>
      <c r="AM824" s="53">
        <f t="shared" si="1459"/>
        <v>0</v>
      </c>
      <c r="AN824" s="58">
        <f t="shared" si="1522"/>
        <v>2.9123689632893068</v>
      </c>
      <c r="AO824" s="49">
        <f t="shared" si="1460"/>
        <v>2.9123689632893068</v>
      </c>
      <c r="AP824" s="143">
        <f t="shared" si="1461"/>
        <v>0.02</v>
      </c>
      <c r="AQ824" s="51">
        <f t="shared" si="1523"/>
        <v>1.7578044607709127E-2</v>
      </c>
      <c r="AR824" s="57">
        <f t="shared" si="1524"/>
        <v>926.3411306215279</v>
      </c>
      <c r="AS824" s="44">
        <f t="shared" si="1462"/>
        <v>5979.1357318701084</v>
      </c>
      <c r="AT824" s="44">
        <f t="shared" si="1463"/>
        <v>2391.6542927480436</v>
      </c>
      <c r="AU824" s="44">
        <f t="shared" si="1464"/>
        <v>1494.7839329675271</v>
      </c>
      <c r="AV824" s="47">
        <f t="shared" si="1465"/>
        <v>0.43316989308480802</v>
      </c>
      <c r="AW824" s="47">
        <f t="shared" si="1466"/>
        <v>1.137283711465457</v>
      </c>
      <c r="AX824" s="86">
        <f t="shared" si="1467"/>
        <v>6.1488763738097223</v>
      </c>
      <c r="AY824" s="86">
        <f t="shared" si="1468"/>
        <v>0</v>
      </c>
      <c r="AZ824" s="10">
        <f t="shared" si="1525"/>
        <v>0</v>
      </c>
      <c r="BA824" s="44">
        <f t="shared" si="1469"/>
        <v>0</v>
      </c>
      <c r="BB824" s="9">
        <f t="shared" si="1470"/>
        <v>0</v>
      </c>
      <c r="BC824" s="45">
        <f t="shared" si="1559"/>
        <v>0</v>
      </c>
      <c r="BD824" s="9">
        <f t="shared" si="1471"/>
        <v>0</v>
      </c>
      <c r="BE824" s="45">
        <f t="shared" si="1555"/>
        <v>0</v>
      </c>
      <c r="BF824" s="9">
        <f t="shared" si="1472"/>
        <v>0</v>
      </c>
      <c r="BG824" s="45">
        <f t="shared" si="1556"/>
        <v>0</v>
      </c>
      <c r="BH824" s="58"/>
      <c r="BI824" s="58"/>
      <c r="BJ824" s="58">
        <f t="shared" si="1526"/>
        <v>0</v>
      </c>
      <c r="BK824" s="97"/>
      <c r="BL824" s="44"/>
      <c r="BM824" s="82">
        <f t="shared" si="1527"/>
        <v>81.900000000000006</v>
      </c>
      <c r="BN824" s="86">
        <f t="shared" si="1528"/>
        <v>81900</v>
      </c>
      <c r="BO824" s="86">
        <f t="shared" si="1529"/>
        <v>100</v>
      </c>
      <c r="BP824" s="84">
        <f t="shared" si="1473"/>
        <v>4</v>
      </c>
      <c r="BQ824" s="84">
        <f t="shared" si="1474"/>
        <v>4.13</v>
      </c>
      <c r="BR824" s="84">
        <f t="shared" si="1475"/>
        <v>0.02</v>
      </c>
      <c r="BS824" s="84">
        <f t="shared" si="1530"/>
        <v>3.1607943074937452E-2</v>
      </c>
      <c r="BT824" s="84">
        <f t="shared" si="1531"/>
        <v>1142.8212701454638</v>
      </c>
      <c r="BU824" s="84">
        <f t="shared" si="1532"/>
        <v>0</v>
      </c>
      <c r="BV824" s="83">
        <f t="shared" si="1533"/>
        <v>2414.828581144382</v>
      </c>
      <c r="BW824" s="81">
        <f t="shared" si="1557"/>
        <v>2414.828581144382</v>
      </c>
      <c r="BX824" s="83">
        <f t="shared" si="1476"/>
        <v>0</v>
      </c>
      <c r="BY824" s="141">
        <f t="shared" si="1477"/>
        <v>0</v>
      </c>
      <c r="BZ824" s="83">
        <f t="shared" si="1478"/>
        <v>4.13</v>
      </c>
      <c r="CA824" s="83">
        <f t="shared" si="1479"/>
        <v>0</v>
      </c>
      <c r="CB824" s="83">
        <f t="shared" si="1534"/>
        <v>3.0855905671293455</v>
      </c>
      <c r="CC824" s="83">
        <f t="shared" si="1480"/>
        <v>3.0855905671293455</v>
      </c>
      <c r="CD824" s="143">
        <f t="shared" si="1481"/>
        <v>0.02</v>
      </c>
      <c r="CE824" s="83">
        <f t="shared" si="1535"/>
        <v>1.7400523213570201E-2</v>
      </c>
      <c r="CF824" s="84">
        <f t="shared" si="1536"/>
        <v>1095.0312879918299</v>
      </c>
      <c r="CG824" s="83">
        <f t="shared" si="1482"/>
        <v>0</v>
      </c>
      <c r="CH824" s="83">
        <f t="shared" si="1537"/>
        <v>3.0187064844168683</v>
      </c>
      <c r="CI824" s="83">
        <f t="shared" si="1483"/>
        <v>3.0187064844168683</v>
      </c>
      <c r="CJ824" s="143">
        <f t="shared" si="1484"/>
        <v>0.02</v>
      </c>
      <c r="CK824" s="83">
        <f t="shared" si="1538"/>
        <v>1.6592910799758928E-2</v>
      </c>
      <c r="CL824" s="84">
        <f t="shared" si="1539"/>
        <v>1029.9197875750858</v>
      </c>
      <c r="CM824" s="83">
        <f t="shared" si="1485"/>
        <v>0</v>
      </c>
      <c r="CN824" s="83">
        <f t="shared" si="1540"/>
        <v>2.9417310026761649</v>
      </c>
      <c r="CO824" s="83">
        <f t="shared" si="1486"/>
        <v>2.9417310026761649</v>
      </c>
      <c r="CP824" s="143">
        <f t="shared" si="1487"/>
        <v>0.02</v>
      </c>
      <c r="CQ824" s="83">
        <f t="shared" si="1541"/>
        <v>1.6752564504284227E-2</v>
      </c>
      <c r="CR824" s="84">
        <f t="shared" si="1542"/>
        <v>1021.3350673078327</v>
      </c>
      <c r="CS824" s="83">
        <f t="shared" si="1488"/>
        <v>0</v>
      </c>
      <c r="CT824" s="83">
        <f t="shared" si="1543"/>
        <v>2.9327923292746503</v>
      </c>
      <c r="CU824" s="83">
        <f t="shared" si="1489"/>
        <v>2.9327923292746503</v>
      </c>
      <c r="CV824" s="143">
        <f t="shared" si="1490"/>
        <v>0.02</v>
      </c>
      <c r="CW824" s="83">
        <f t="shared" si="1544"/>
        <v>1.678052698718429E-2</v>
      </c>
      <c r="CX824" s="84">
        <f t="shared" si="1545"/>
        <v>1020.6912758884076</v>
      </c>
      <c r="CY824" s="83">
        <f t="shared" si="1491"/>
        <v>0</v>
      </c>
      <c r="CZ824" s="83">
        <f t="shared" si="1546"/>
        <v>2.9321333256567055</v>
      </c>
      <c r="DA824" s="83">
        <f t="shared" si="1492"/>
        <v>2.9321333256567055</v>
      </c>
      <c r="DB824" s="143">
        <f t="shared" si="1493"/>
        <v>0.02</v>
      </c>
      <c r="DC824" s="83">
        <f t="shared" si="1547"/>
        <v>1.6781446767326222E-2</v>
      </c>
      <c r="DD824" s="84">
        <f t="shared" si="1548"/>
        <v>1020.6753896097657</v>
      </c>
      <c r="DE824" s="86">
        <f t="shared" si="1494"/>
        <v>4346.6914460598873</v>
      </c>
      <c r="DF824" s="86">
        <f t="shared" si="1495"/>
        <v>1738.6765784239549</v>
      </c>
      <c r="DG824" s="86">
        <f t="shared" si="1496"/>
        <v>1086.6728615149718</v>
      </c>
      <c r="DH824" s="86">
        <f t="shared" si="1497"/>
        <v>0.10257960125518135</v>
      </c>
      <c r="DI824" s="86">
        <f t="shared" si="1498"/>
        <v>0.1073370371695081</v>
      </c>
      <c r="DJ824" s="86">
        <f t="shared" si="1499"/>
        <v>1.773828962332769</v>
      </c>
      <c r="DK824" s="86">
        <f t="shared" si="1500"/>
        <v>-959.95769475715167</v>
      </c>
      <c r="DL824" s="86">
        <f t="shared" si="1558"/>
        <v>-959.95769475715167</v>
      </c>
      <c r="DM824" s="86">
        <f t="shared" si="1501"/>
        <v>-959.95769475715167</v>
      </c>
      <c r="DN824" s="85">
        <f t="shared" si="1502"/>
        <v>0</v>
      </c>
      <c r="DO824" s="85">
        <f t="shared" si="1549"/>
        <v>0</v>
      </c>
      <c r="DP824" s="85">
        <f t="shared" si="1503"/>
        <v>0</v>
      </c>
      <c r="DQ824" s="85">
        <f t="shared" si="1550"/>
        <v>0</v>
      </c>
      <c r="DR824" s="85">
        <f t="shared" si="1504"/>
        <v>0</v>
      </c>
      <c r="DS824" s="85">
        <f t="shared" si="1551"/>
        <v>0</v>
      </c>
      <c r="DT824" s="81"/>
      <c r="DU824" s="81"/>
      <c r="DV824" s="81">
        <f t="shared" si="1552"/>
        <v>0</v>
      </c>
      <c r="DW824" s="100"/>
    </row>
    <row r="825" spans="1:127" x14ac:dyDescent="0.2">
      <c r="A825" s="59">
        <f t="shared" si="1505"/>
        <v>109.33333333333222</v>
      </c>
      <c r="B825" s="44">
        <f t="shared" si="1506"/>
        <v>109333.33333333222</v>
      </c>
      <c r="C825" s="52">
        <f t="shared" si="1440"/>
        <v>133.33333333333334</v>
      </c>
      <c r="D825" s="50">
        <f t="shared" si="1441"/>
        <v>4</v>
      </c>
      <c r="E825" s="44">
        <f t="shared" si="1442"/>
        <v>4.13</v>
      </c>
      <c r="F825" s="47">
        <f t="shared" si="1443"/>
        <v>0.02</v>
      </c>
      <c r="G825" s="52">
        <f t="shared" si="1507"/>
        <v>2.3662225095621974E-2</v>
      </c>
      <c r="H825" s="57">
        <f t="shared" si="1508"/>
        <v>917.29940864815217</v>
      </c>
      <c r="I825" s="52">
        <f t="shared" si="1509"/>
        <v>0</v>
      </c>
      <c r="J825" s="54">
        <f t="shared" si="1510"/>
        <v>3326.0584732611715</v>
      </c>
      <c r="K825" s="46">
        <f t="shared" si="1553"/>
        <v>3326.0584732611715</v>
      </c>
      <c r="L825" s="80">
        <f t="shared" si="1444"/>
        <v>0</v>
      </c>
      <c r="M825" s="142">
        <f t="shared" si="1445"/>
        <v>0</v>
      </c>
      <c r="N825" s="60">
        <f t="shared" si="1446"/>
        <v>4.13</v>
      </c>
      <c r="O825" s="53">
        <f t="shared" si="1447"/>
        <v>0</v>
      </c>
      <c r="P825" s="58">
        <f t="shared" si="1511"/>
        <v>2.9070242259613561</v>
      </c>
      <c r="Q825" s="49">
        <f t="shared" si="1448"/>
        <v>2.9070242259613561</v>
      </c>
      <c r="R825" s="143">
        <f t="shared" si="1449"/>
        <v>0.02</v>
      </c>
      <c r="S825" s="51">
        <f t="shared" si="1512"/>
        <v>1.8222035596553613E-2</v>
      </c>
      <c r="T825" s="57">
        <f t="shared" si="1513"/>
        <v>953.00550285492238</v>
      </c>
      <c r="U825" s="53">
        <f t="shared" si="1450"/>
        <v>0</v>
      </c>
      <c r="V825" s="58">
        <f t="shared" si="1514"/>
        <v>2.9310256908231764</v>
      </c>
      <c r="W825" s="49">
        <f t="shared" si="1451"/>
        <v>2.9310256908231764</v>
      </c>
      <c r="X825" s="143">
        <f t="shared" si="1452"/>
        <v>0.02</v>
      </c>
      <c r="Y825" s="51">
        <f t="shared" si="1515"/>
        <v>1.762721381529786E-2</v>
      </c>
      <c r="Z825" s="57">
        <f t="shared" si="1516"/>
        <v>930.52746026855505</v>
      </c>
      <c r="AA825" s="53">
        <f t="shared" si="1453"/>
        <v>0</v>
      </c>
      <c r="AB825" s="58">
        <f t="shared" si="1517"/>
        <v>2.9153460225840755</v>
      </c>
      <c r="AC825" s="49">
        <f t="shared" si="1454"/>
        <v>2.9153460225840755</v>
      </c>
      <c r="AD825" s="143">
        <f t="shared" si="1455"/>
        <v>0.02</v>
      </c>
      <c r="AE825" s="49">
        <f t="shared" si="1554"/>
        <v>1.757452396644886E-2</v>
      </c>
      <c r="AF825" s="57">
        <f t="shared" si="1518"/>
        <v>927.42973174949634</v>
      </c>
      <c r="AG825" s="53">
        <f t="shared" si="1456"/>
        <v>0</v>
      </c>
      <c r="AH825" s="58">
        <f t="shared" si="1519"/>
        <v>2.9133370433722225</v>
      </c>
      <c r="AI825" s="49">
        <f t="shared" si="1457"/>
        <v>2.9133370433722225</v>
      </c>
      <c r="AJ825" s="143">
        <f t="shared" si="1458"/>
        <v>0.02</v>
      </c>
      <c r="AK825" s="51">
        <f t="shared" si="1520"/>
        <v>1.7575082291310263E-2</v>
      </c>
      <c r="AL825" s="57">
        <f t="shared" si="1521"/>
        <v>927.16694746983899</v>
      </c>
      <c r="AM825" s="53">
        <f t="shared" si="1459"/>
        <v>0</v>
      </c>
      <c r="AN825" s="58">
        <f t="shared" si="1522"/>
        <v>2.9131683125342076</v>
      </c>
      <c r="AO825" s="49">
        <f t="shared" si="1460"/>
        <v>2.9131683125342076</v>
      </c>
      <c r="AP825" s="143">
        <f t="shared" si="1461"/>
        <v>0.02</v>
      </c>
      <c r="AQ825" s="51">
        <f t="shared" si="1523"/>
        <v>1.7575377941042459E-2</v>
      </c>
      <c r="AR825" s="57">
        <f t="shared" si="1524"/>
        <v>927.14582313569451</v>
      </c>
      <c r="AS825" s="44">
        <f t="shared" si="1462"/>
        <v>5986.9052518701083</v>
      </c>
      <c r="AT825" s="44">
        <f t="shared" si="1463"/>
        <v>2394.7621007480434</v>
      </c>
      <c r="AU825" s="44">
        <f t="shared" si="1464"/>
        <v>1496.7263129675271</v>
      </c>
      <c r="AV825" s="47">
        <f t="shared" si="1465"/>
        <v>0.43153136595097996</v>
      </c>
      <c r="AW825" s="47">
        <f t="shared" si="1466"/>
        <v>1.129210384571705</v>
      </c>
      <c r="AX825" s="86">
        <f t="shared" si="1467"/>
        <v>6.078991370941468</v>
      </c>
      <c r="AY825" s="86">
        <f t="shared" si="1468"/>
        <v>0</v>
      </c>
      <c r="AZ825" s="10">
        <f t="shared" si="1525"/>
        <v>0</v>
      </c>
      <c r="BA825" s="44">
        <f t="shared" si="1469"/>
        <v>0</v>
      </c>
      <c r="BB825" s="9">
        <f t="shared" si="1470"/>
        <v>0</v>
      </c>
      <c r="BC825" s="45">
        <f t="shared" si="1559"/>
        <v>0</v>
      </c>
      <c r="BD825" s="9">
        <f t="shared" si="1471"/>
        <v>0</v>
      </c>
      <c r="BE825" s="45">
        <f t="shared" si="1555"/>
        <v>0</v>
      </c>
      <c r="BF825" s="9">
        <f t="shared" si="1472"/>
        <v>0</v>
      </c>
      <c r="BG825" s="45">
        <f t="shared" si="1556"/>
        <v>0</v>
      </c>
      <c r="BH825" s="58"/>
      <c r="BI825" s="58"/>
      <c r="BJ825" s="58">
        <f t="shared" si="1526"/>
        <v>0</v>
      </c>
      <c r="BK825" s="97"/>
      <c r="BL825" s="44"/>
      <c r="BM825" s="82">
        <f t="shared" si="1527"/>
        <v>82</v>
      </c>
      <c r="BN825" s="86">
        <f t="shared" si="1528"/>
        <v>82000</v>
      </c>
      <c r="BO825" s="86">
        <f t="shared" si="1529"/>
        <v>100</v>
      </c>
      <c r="BP825" s="84">
        <f t="shared" si="1473"/>
        <v>4</v>
      </c>
      <c r="BQ825" s="84">
        <f t="shared" si="1474"/>
        <v>4.13</v>
      </c>
      <c r="BR825" s="84">
        <f t="shared" si="1475"/>
        <v>0.02</v>
      </c>
      <c r="BS825" s="84">
        <f t="shared" si="1530"/>
        <v>3.160594307493745E-2</v>
      </c>
      <c r="BT825" s="84">
        <f t="shared" si="1531"/>
        <v>1143.5865714305712</v>
      </c>
      <c r="BU825" s="84">
        <f t="shared" si="1532"/>
        <v>0</v>
      </c>
      <c r="BV825" s="83">
        <f t="shared" si="1533"/>
        <v>2418.0658811443818</v>
      </c>
      <c r="BW825" s="81">
        <f t="shared" si="1557"/>
        <v>2418.0658811443818</v>
      </c>
      <c r="BX825" s="83">
        <f t="shared" si="1476"/>
        <v>0</v>
      </c>
      <c r="BY825" s="141">
        <f t="shared" si="1477"/>
        <v>0</v>
      </c>
      <c r="BZ825" s="83">
        <f t="shared" si="1478"/>
        <v>4.13</v>
      </c>
      <c r="CA825" s="83">
        <f t="shared" si="1479"/>
        <v>0</v>
      </c>
      <c r="CB825" s="83">
        <f t="shared" si="1534"/>
        <v>3.086929903917599</v>
      </c>
      <c r="CC825" s="83">
        <f t="shared" si="1480"/>
        <v>3.086929903917599</v>
      </c>
      <c r="CD825" s="143">
        <f t="shared" si="1481"/>
        <v>0.02</v>
      </c>
      <c r="CE825" s="83">
        <f t="shared" si="1535"/>
        <v>1.7398523213570202E-2</v>
      </c>
      <c r="CF825" s="84">
        <f t="shared" si="1536"/>
        <v>1095.5951840381467</v>
      </c>
      <c r="CG825" s="83">
        <f t="shared" si="1482"/>
        <v>0</v>
      </c>
      <c r="CH825" s="83">
        <f t="shared" si="1537"/>
        <v>3.0196438653606639</v>
      </c>
      <c r="CI825" s="83">
        <f t="shared" si="1483"/>
        <v>3.0196438653606639</v>
      </c>
      <c r="CJ825" s="143">
        <f t="shared" si="1484"/>
        <v>0.02</v>
      </c>
      <c r="CK825" s="83">
        <f t="shared" si="1538"/>
        <v>1.659091079975893E-2</v>
      </c>
      <c r="CL825" s="84">
        <f t="shared" si="1539"/>
        <v>1030.469424013256</v>
      </c>
      <c r="CM825" s="83">
        <f t="shared" si="1485"/>
        <v>0</v>
      </c>
      <c r="CN825" s="83">
        <f t="shared" si="1540"/>
        <v>2.9425174492242379</v>
      </c>
      <c r="CO825" s="83">
        <f t="shared" si="1486"/>
        <v>2.9425174492242379</v>
      </c>
      <c r="CP825" s="143">
        <f t="shared" si="1487"/>
        <v>0.02</v>
      </c>
      <c r="CQ825" s="83">
        <f t="shared" si="1541"/>
        <v>1.6750564504284228E-2</v>
      </c>
      <c r="CR825" s="84">
        <f t="shared" si="1542"/>
        <v>1021.9045131371436</v>
      </c>
      <c r="CS825" s="83">
        <f t="shared" si="1488"/>
        <v>0</v>
      </c>
      <c r="CT825" s="83">
        <f t="shared" si="1543"/>
        <v>2.9335817927759225</v>
      </c>
      <c r="CU825" s="83">
        <f t="shared" si="1489"/>
        <v>2.9335817927759225</v>
      </c>
      <c r="CV825" s="143">
        <f t="shared" si="1490"/>
        <v>0.02</v>
      </c>
      <c r="CW825" s="83">
        <f t="shared" si="1544"/>
        <v>1.6778526987184291E-2</v>
      </c>
      <c r="CX825" s="84">
        <f t="shared" si="1545"/>
        <v>1021.2634107381784</v>
      </c>
      <c r="CY825" s="83">
        <f t="shared" si="1491"/>
        <v>0</v>
      </c>
      <c r="CZ825" s="83">
        <f t="shared" si="1546"/>
        <v>2.932924197016237</v>
      </c>
      <c r="DA825" s="83">
        <f t="shared" si="1492"/>
        <v>2.932924197016237</v>
      </c>
      <c r="DB825" s="143">
        <f t="shared" si="1493"/>
        <v>0.02</v>
      </c>
      <c r="DC825" s="83">
        <f t="shared" si="1547"/>
        <v>1.6779446767326223E-2</v>
      </c>
      <c r="DD825" s="84">
        <f t="shared" si="1548"/>
        <v>1021.2476844171163</v>
      </c>
      <c r="DE825" s="86">
        <f t="shared" si="1494"/>
        <v>4352.5185860598876</v>
      </c>
      <c r="DF825" s="86">
        <f t="shared" si="1495"/>
        <v>1741.0074344239549</v>
      </c>
      <c r="DG825" s="86">
        <f t="shared" si="1496"/>
        <v>1088.1296465149719</v>
      </c>
      <c r="DH825" s="86">
        <f t="shared" si="1497"/>
        <v>0.1023720620582739</v>
      </c>
      <c r="DI825" s="86">
        <f t="shared" si="1498"/>
        <v>0.10693847669625482</v>
      </c>
      <c r="DJ825" s="86">
        <f t="shared" si="1499"/>
        <v>1.7614755504961213</v>
      </c>
      <c r="DK825" s="86">
        <f t="shared" si="1500"/>
        <v>-962.04990664242837</v>
      </c>
      <c r="DL825" s="86">
        <f t="shared" si="1558"/>
        <v>-962.04990664242837</v>
      </c>
      <c r="DM825" s="86">
        <f t="shared" si="1501"/>
        <v>-962.04990664242837</v>
      </c>
      <c r="DN825" s="85">
        <f t="shared" si="1502"/>
        <v>0</v>
      </c>
      <c r="DO825" s="85">
        <f t="shared" si="1549"/>
        <v>0</v>
      </c>
      <c r="DP825" s="85">
        <f t="shared" si="1503"/>
        <v>0</v>
      </c>
      <c r="DQ825" s="85">
        <f t="shared" si="1550"/>
        <v>0</v>
      </c>
      <c r="DR825" s="85">
        <f t="shared" si="1504"/>
        <v>0</v>
      </c>
      <c r="DS825" s="85">
        <f t="shared" si="1551"/>
        <v>0</v>
      </c>
      <c r="DT825" s="81"/>
      <c r="DU825" s="81"/>
      <c r="DV825" s="81">
        <f t="shared" si="1552"/>
        <v>0</v>
      </c>
      <c r="DW825" s="100"/>
    </row>
    <row r="826" spans="1:127" x14ac:dyDescent="0.2">
      <c r="A826" s="59">
        <f t="shared" si="1505"/>
        <v>109.46666666666556</v>
      </c>
      <c r="B826" s="44">
        <f t="shared" si="1506"/>
        <v>109466.66666666555</v>
      </c>
      <c r="C826" s="52">
        <f t="shared" si="1440"/>
        <v>133.33333333333334</v>
      </c>
      <c r="D826" s="50">
        <f t="shared" si="1441"/>
        <v>4</v>
      </c>
      <c r="E826" s="44">
        <f t="shared" si="1442"/>
        <v>4.13</v>
      </c>
      <c r="F826" s="47">
        <f t="shared" si="1443"/>
        <v>0.02</v>
      </c>
      <c r="G826" s="52">
        <f t="shared" si="1507"/>
        <v>2.3659558428955306E-2</v>
      </c>
      <c r="H826" s="57">
        <f t="shared" si="1508"/>
        <v>918.06327924580478</v>
      </c>
      <c r="I826" s="52">
        <f t="shared" si="1509"/>
        <v>0</v>
      </c>
      <c r="J826" s="54">
        <f t="shared" si="1510"/>
        <v>3330.3748732611712</v>
      </c>
      <c r="K826" s="46">
        <f t="shared" si="1553"/>
        <v>3330.3748732611712</v>
      </c>
      <c r="L826" s="80">
        <f t="shared" si="1444"/>
        <v>0</v>
      </c>
      <c r="M826" s="142">
        <f t="shared" si="1445"/>
        <v>0</v>
      </c>
      <c r="N826" s="60">
        <f t="shared" si="1446"/>
        <v>4.13</v>
      </c>
      <c r="O826" s="53">
        <f t="shared" si="1447"/>
        <v>0</v>
      </c>
      <c r="P826" s="58">
        <f t="shared" si="1511"/>
        <v>2.9077718520904217</v>
      </c>
      <c r="Q826" s="49">
        <f t="shared" si="1448"/>
        <v>2.9077718520904217</v>
      </c>
      <c r="R826" s="143">
        <f t="shared" si="1449"/>
        <v>0.02</v>
      </c>
      <c r="S826" s="51">
        <f t="shared" si="1512"/>
        <v>1.8219368929886945E-2</v>
      </c>
      <c r="T826" s="57">
        <f t="shared" si="1513"/>
        <v>953.84121208181261</v>
      </c>
      <c r="U826" s="53">
        <f t="shared" si="1450"/>
        <v>0</v>
      </c>
      <c r="V826" s="58">
        <f t="shared" si="1514"/>
        <v>2.9319271229289394</v>
      </c>
      <c r="W826" s="49">
        <f t="shared" si="1451"/>
        <v>2.9319271229289394</v>
      </c>
      <c r="X826" s="143">
        <f t="shared" si="1452"/>
        <v>0.02</v>
      </c>
      <c r="Y826" s="51">
        <f t="shared" si="1515"/>
        <v>1.7624547148631192E-2</v>
      </c>
      <c r="Z826" s="57">
        <f t="shared" si="1516"/>
        <v>931.32926743283656</v>
      </c>
      <c r="AA826" s="53">
        <f t="shared" si="1453"/>
        <v>0</v>
      </c>
      <c r="AB826" s="58">
        <f t="shared" si="1517"/>
        <v>2.9161557802342513</v>
      </c>
      <c r="AC826" s="49">
        <f t="shared" si="1454"/>
        <v>2.9161557802342513</v>
      </c>
      <c r="AD826" s="143">
        <f t="shared" si="1455"/>
        <v>0.02</v>
      </c>
      <c r="AE826" s="49">
        <f t="shared" si="1554"/>
        <v>1.7571857299782192E-2</v>
      </c>
      <c r="AF826" s="57">
        <f t="shared" si="1518"/>
        <v>928.23344152057132</v>
      </c>
      <c r="AG826" s="53">
        <f t="shared" si="1456"/>
        <v>0</v>
      </c>
      <c r="AH826" s="58">
        <f t="shared" si="1519"/>
        <v>2.9141388695626698</v>
      </c>
      <c r="AI826" s="49">
        <f t="shared" si="1457"/>
        <v>2.9141388695626698</v>
      </c>
      <c r="AJ826" s="143">
        <f t="shared" si="1458"/>
        <v>0.02</v>
      </c>
      <c r="AK826" s="51">
        <f t="shared" si="1520"/>
        <v>1.7572415624643595E-2</v>
      </c>
      <c r="AL826" s="57">
        <f t="shared" si="1521"/>
        <v>927.97123701576049</v>
      </c>
      <c r="AM826" s="53">
        <f t="shared" si="1459"/>
        <v>0</v>
      </c>
      <c r="AN826" s="58">
        <f t="shared" si="1522"/>
        <v>2.9139697334489707</v>
      </c>
      <c r="AO826" s="49">
        <f t="shared" si="1460"/>
        <v>2.9139697334489707</v>
      </c>
      <c r="AP826" s="143">
        <f t="shared" si="1461"/>
        <v>0.02</v>
      </c>
      <c r="AQ826" s="51">
        <f t="shared" si="1523"/>
        <v>1.7572711274375791E-2</v>
      </c>
      <c r="AR826" s="57">
        <f t="shared" si="1524"/>
        <v>927.95017279774891</v>
      </c>
      <c r="AS826" s="44">
        <f t="shared" si="1462"/>
        <v>5994.6747718701081</v>
      </c>
      <c r="AT826" s="44">
        <f t="shared" si="1463"/>
        <v>2397.8699087480431</v>
      </c>
      <c r="AU826" s="44">
        <f t="shared" si="1464"/>
        <v>1498.668692967527</v>
      </c>
      <c r="AV826" s="47">
        <f t="shared" si="1465"/>
        <v>0.42990191288856977</v>
      </c>
      <c r="AW826" s="47">
        <f t="shared" si="1466"/>
        <v>1.1212084688879953</v>
      </c>
      <c r="AX826" s="86">
        <f t="shared" si="1467"/>
        <v>6.0100219170155889</v>
      </c>
      <c r="AY826" s="86">
        <f t="shared" si="1468"/>
        <v>0</v>
      </c>
      <c r="AZ826" s="10">
        <f t="shared" si="1525"/>
        <v>0</v>
      </c>
      <c r="BA826" s="44">
        <f t="shared" si="1469"/>
        <v>0</v>
      </c>
      <c r="BB826" s="9">
        <f t="shared" si="1470"/>
        <v>0</v>
      </c>
      <c r="BC826" s="45">
        <f t="shared" si="1559"/>
        <v>0</v>
      </c>
      <c r="BD826" s="9">
        <f t="shared" si="1471"/>
        <v>0</v>
      </c>
      <c r="BE826" s="45">
        <f t="shared" si="1555"/>
        <v>0</v>
      </c>
      <c r="BF826" s="9">
        <f t="shared" si="1472"/>
        <v>0</v>
      </c>
      <c r="BG826" s="45">
        <f t="shared" si="1556"/>
        <v>0</v>
      </c>
      <c r="BH826" s="58"/>
      <c r="BI826" s="58"/>
      <c r="BJ826" s="58">
        <f t="shared" si="1526"/>
        <v>0</v>
      </c>
      <c r="BK826" s="97"/>
      <c r="BL826" s="44"/>
      <c r="BM826" s="82">
        <f t="shared" si="1527"/>
        <v>82.100000000000009</v>
      </c>
      <c r="BN826" s="86">
        <f t="shared" si="1528"/>
        <v>82100</v>
      </c>
      <c r="BO826" s="86">
        <f t="shared" si="1529"/>
        <v>100</v>
      </c>
      <c r="BP826" s="84">
        <f t="shared" si="1473"/>
        <v>4</v>
      </c>
      <c r="BQ826" s="84">
        <f t="shared" si="1474"/>
        <v>4.13</v>
      </c>
      <c r="BR826" s="84">
        <f t="shared" si="1475"/>
        <v>0.02</v>
      </c>
      <c r="BS826" s="84">
        <f t="shared" si="1530"/>
        <v>3.1603943074937448E-2</v>
      </c>
      <c r="BT826" s="84">
        <f t="shared" si="1531"/>
        <v>1144.3518242895286</v>
      </c>
      <c r="BU826" s="84">
        <f t="shared" si="1532"/>
        <v>0</v>
      </c>
      <c r="BV826" s="83">
        <f t="shared" si="1533"/>
        <v>2421.3031811443821</v>
      </c>
      <c r="BW826" s="81">
        <f t="shared" si="1557"/>
        <v>2421.3031811443821</v>
      </c>
      <c r="BX826" s="83">
        <f t="shared" si="1476"/>
        <v>0</v>
      </c>
      <c r="BY826" s="141">
        <f t="shared" si="1477"/>
        <v>0</v>
      </c>
      <c r="BZ826" s="83">
        <f t="shared" si="1478"/>
        <v>4.13</v>
      </c>
      <c r="CA826" s="83">
        <f t="shared" si="1479"/>
        <v>0</v>
      </c>
      <c r="CB826" s="83">
        <f t="shared" si="1534"/>
        <v>3.0882713408028475</v>
      </c>
      <c r="CC826" s="83">
        <f t="shared" si="1480"/>
        <v>3.0882713408028475</v>
      </c>
      <c r="CD826" s="143">
        <f t="shared" si="1481"/>
        <v>0.02</v>
      </c>
      <c r="CE826" s="83">
        <f t="shared" si="1535"/>
        <v>1.7396523213570204E-2</v>
      </c>
      <c r="CF826" s="84">
        <f t="shared" si="1536"/>
        <v>1096.158770635675</v>
      </c>
      <c r="CG826" s="83">
        <f t="shared" si="1482"/>
        <v>0</v>
      </c>
      <c r="CH826" s="83">
        <f t="shared" si="1537"/>
        <v>3.0205819834834799</v>
      </c>
      <c r="CI826" s="83">
        <f t="shared" si="1483"/>
        <v>3.0205819834834799</v>
      </c>
      <c r="CJ826" s="143">
        <f t="shared" si="1484"/>
        <v>0.02</v>
      </c>
      <c r="CK826" s="83">
        <f t="shared" si="1538"/>
        <v>1.6588910799758931E-2</v>
      </c>
      <c r="CL826" s="84">
        <f t="shared" si="1539"/>
        <v>1031.0188235961029</v>
      </c>
      <c r="CM826" s="83">
        <f t="shared" si="1485"/>
        <v>0</v>
      </c>
      <c r="CN826" s="83">
        <f t="shared" si="1540"/>
        <v>2.9433047112346191</v>
      </c>
      <c r="CO826" s="83">
        <f t="shared" si="1486"/>
        <v>2.9433047112346191</v>
      </c>
      <c r="CP826" s="143">
        <f t="shared" si="1487"/>
        <v>0.02</v>
      </c>
      <c r="CQ826" s="83">
        <f t="shared" si="1541"/>
        <v>1.6748564504284229E-2</v>
      </c>
      <c r="CR826" s="84">
        <f t="shared" si="1542"/>
        <v>1022.4737388016745</v>
      </c>
      <c r="CS826" s="83">
        <f t="shared" si="1488"/>
        <v>0</v>
      </c>
      <c r="CT826" s="83">
        <f t="shared" si="1543"/>
        <v>2.9343721761904198</v>
      </c>
      <c r="CU826" s="83">
        <f t="shared" si="1489"/>
        <v>2.9343721761904198</v>
      </c>
      <c r="CV826" s="143">
        <f t="shared" si="1490"/>
        <v>0.02</v>
      </c>
      <c r="CW826" s="83">
        <f t="shared" si="1544"/>
        <v>1.6776526987184293E-2</v>
      </c>
      <c r="CX826" s="84">
        <f t="shared" si="1545"/>
        <v>1021.8353234432716</v>
      </c>
      <c r="CY826" s="83">
        <f t="shared" si="1491"/>
        <v>0</v>
      </c>
      <c r="CZ826" s="83">
        <f t="shared" si="1546"/>
        <v>2.9337159979303893</v>
      </c>
      <c r="DA826" s="83">
        <f t="shared" si="1492"/>
        <v>2.9337159979303893</v>
      </c>
      <c r="DB826" s="143">
        <f t="shared" si="1493"/>
        <v>0.02</v>
      </c>
      <c r="DC826" s="83">
        <f t="shared" si="1547"/>
        <v>1.6777446767326225E-2</v>
      </c>
      <c r="DD826" s="84">
        <f t="shared" si="1548"/>
        <v>1021.8197567122133</v>
      </c>
      <c r="DE826" s="86">
        <f t="shared" si="1494"/>
        <v>4358.3457260598871</v>
      </c>
      <c r="DF826" s="86">
        <f t="shared" si="1495"/>
        <v>1743.338290423955</v>
      </c>
      <c r="DG826" s="86">
        <f t="shared" si="1496"/>
        <v>1089.5864315149718</v>
      </c>
      <c r="DH826" s="86">
        <f t="shared" si="1497"/>
        <v>0.10216520599973589</v>
      </c>
      <c r="DI826" s="86">
        <f t="shared" si="1498"/>
        <v>0.10654190039988951</v>
      </c>
      <c r="DJ826" s="86">
        <f t="shared" si="1499"/>
        <v>1.7492237240562125</v>
      </c>
      <c r="DK826" s="86">
        <f t="shared" si="1500"/>
        <v>-964.14084281111263</v>
      </c>
      <c r="DL826" s="86">
        <f t="shared" si="1558"/>
        <v>-964.14084281111263</v>
      </c>
      <c r="DM826" s="86">
        <f t="shared" si="1501"/>
        <v>-964.14084281111263</v>
      </c>
      <c r="DN826" s="85">
        <f t="shared" si="1502"/>
        <v>0</v>
      </c>
      <c r="DO826" s="85">
        <f t="shared" si="1549"/>
        <v>0</v>
      </c>
      <c r="DP826" s="85">
        <f t="shared" si="1503"/>
        <v>0</v>
      </c>
      <c r="DQ826" s="85">
        <f t="shared" si="1550"/>
        <v>0</v>
      </c>
      <c r="DR826" s="85">
        <f t="shared" si="1504"/>
        <v>0</v>
      </c>
      <c r="DS826" s="85">
        <f t="shared" si="1551"/>
        <v>0</v>
      </c>
      <c r="DT826" s="81"/>
      <c r="DU826" s="81"/>
      <c r="DV826" s="81">
        <f t="shared" si="1552"/>
        <v>0</v>
      </c>
      <c r="DW826" s="100"/>
    </row>
    <row r="827" spans="1:127" x14ac:dyDescent="0.2">
      <c r="A827" s="59">
        <f t="shared" si="1505"/>
        <v>109.59999999999889</v>
      </c>
      <c r="B827" s="44">
        <f t="shared" si="1506"/>
        <v>109599.99999999888</v>
      </c>
      <c r="C827" s="52">
        <f t="shared" si="1440"/>
        <v>133.33333333333334</v>
      </c>
      <c r="D827" s="50">
        <f t="shared" si="1441"/>
        <v>4</v>
      </c>
      <c r="E827" s="44">
        <f t="shared" si="1442"/>
        <v>4.13</v>
      </c>
      <c r="F827" s="47">
        <f t="shared" si="1443"/>
        <v>0.02</v>
      </c>
      <c r="G827" s="52">
        <f t="shared" si="1507"/>
        <v>2.3656891762288638E-2</v>
      </c>
      <c r="H827" s="57">
        <f t="shared" si="1508"/>
        <v>918.82706375252383</v>
      </c>
      <c r="I827" s="52">
        <f t="shared" si="1509"/>
        <v>0</v>
      </c>
      <c r="J827" s="54">
        <f t="shared" si="1510"/>
        <v>3334.6912732611713</v>
      </c>
      <c r="K827" s="46">
        <f t="shared" si="1553"/>
        <v>3334.6912732611713</v>
      </c>
      <c r="L827" s="80">
        <f t="shared" si="1444"/>
        <v>0</v>
      </c>
      <c r="M827" s="142">
        <f t="shared" si="1445"/>
        <v>0</v>
      </c>
      <c r="N827" s="60">
        <f t="shared" si="1446"/>
        <v>4.13</v>
      </c>
      <c r="O827" s="53">
        <f t="shared" si="1447"/>
        <v>0</v>
      </c>
      <c r="P827" s="58">
        <f t="shared" si="1511"/>
        <v>2.9085214824678816</v>
      </c>
      <c r="Q827" s="49">
        <f t="shared" si="1448"/>
        <v>2.9085214824678816</v>
      </c>
      <c r="R827" s="143">
        <f t="shared" si="1449"/>
        <v>0.02</v>
      </c>
      <c r="S827" s="51">
        <f t="shared" si="1512"/>
        <v>1.8216702263220277E-2</v>
      </c>
      <c r="T827" s="57">
        <f t="shared" si="1513"/>
        <v>954.67658415927713</v>
      </c>
      <c r="U827" s="53">
        <f t="shared" si="1450"/>
        <v>0</v>
      </c>
      <c r="V827" s="58">
        <f t="shared" si="1514"/>
        <v>2.932830787496465</v>
      </c>
      <c r="W827" s="49">
        <f t="shared" si="1451"/>
        <v>2.932830787496465</v>
      </c>
      <c r="X827" s="143">
        <f t="shared" si="1452"/>
        <v>0.02</v>
      </c>
      <c r="Y827" s="51">
        <f t="shared" si="1515"/>
        <v>1.7621880481964523E-2</v>
      </c>
      <c r="Z827" s="57">
        <f t="shared" si="1516"/>
        <v>932.13070680820977</v>
      </c>
      <c r="AA827" s="53">
        <f t="shared" si="1453"/>
        <v>0</v>
      </c>
      <c r="AB827" s="58">
        <f t="shared" si="1517"/>
        <v>2.9169675713856318</v>
      </c>
      <c r="AC827" s="49">
        <f t="shared" si="1454"/>
        <v>2.9169675713856318</v>
      </c>
      <c r="AD827" s="143">
        <f t="shared" si="1455"/>
        <v>0.02</v>
      </c>
      <c r="AE827" s="49">
        <f t="shared" si="1554"/>
        <v>1.7569190633115524E-2</v>
      </c>
      <c r="AF827" s="57">
        <f t="shared" si="1518"/>
        <v>929.03680619153261</v>
      </c>
      <c r="AG827" s="53">
        <f t="shared" si="1456"/>
        <v>0</v>
      </c>
      <c r="AH827" s="58">
        <f t="shared" si="1519"/>
        <v>2.9149427593517001</v>
      </c>
      <c r="AI827" s="49">
        <f t="shared" si="1457"/>
        <v>2.9149427593517001</v>
      </c>
      <c r="AJ827" s="143">
        <f t="shared" si="1458"/>
        <v>0.02</v>
      </c>
      <c r="AK827" s="51">
        <f t="shared" si="1520"/>
        <v>1.7569748957976927E-2</v>
      </c>
      <c r="AL827" s="57">
        <f t="shared" si="1521"/>
        <v>928.77518325066535</v>
      </c>
      <c r="AM827" s="53">
        <f t="shared" si="1459"/>
        <v>0</v>
      </c>
      <c r="AN827" s="58">
        <f t="shared" si="1522"/>
        <v>2.9147732228866339</v>
      </c>
      <c r="AO827" s="49">
        <f t="shared" si="1460"/>
        <v>2.9147732228866339</v>
      </c>
      <c r="AP827" s="143">
        <f t="shared" si="1461"/>
        <v>0.02</v>
      </c>
      <c r="AQ827" s="51">
        <f t="shared" si="1523"/>
        <v>1.7570044607709123E-2</v>
      </c>
      <c r="AR827" s="57">
        <f t="shared" si="1524"/>
        <v>928.75417922418694</v>
      </c>
      <c r="AS827" s="44">
        <f t="shared" si="1462"/>
        <v>6002.4442918701079</v>
      </c>
      <c r="AT827" s="44">
        <f t="shared" si="1463"/>
        <v>2400.9777167480433</v>
      </c>
      <c r="AU827" s="44">
        <f t="shared" si="1464"/>
        <v>1500.611072967527</v>
      </c>
      <c r="AV827" s="47">
        <f t="shared" si="1465"/>
        <v>0.42828147150346113</v>
      </c>
      <c r="AW827" s="47">
        <f t="shared" si="1466"/>
        <v>1.1132772266966666</v>
      </c>
      <c r="AX827" s="86">
        <f t="shared" si="1467"/>
        <v>5.9419545904873683</v>
      </c>
      <c r="AY827" s="86">
        <f t="shared" si="1468"/>
        <v>0</v>
      </c>
      <c r="AZ827" s="10">
        <f t="shared" si="1525"/>
        <v>0</v>
      </c>
      <c r="BA827" s="44">
        <f t="shared" si="1469"/>
        <v>0</v>
      </c>
      <c r="BB827" s="9">
        <f t="shared" si="1470"/>
        <v>0</v>
      </c>
      <c r="BC827" s="45">
        <f t="shared" si="1559"/>
        <v>0</v>
      </c>
      <c r="BD827" s="9">
        <f t="shared" si="1471"/>
        <v>0</v>
      </c>
      <c r="BE827" s="45">
        <f t="shared" si="1555"/>
        <v>0</v>
      </c>
      <c r="BF827" s="9">
        <f t="shared" si="1472"/>
        <v>0</v>
      </c>
      <c r="BG827" s="45">
        <f t="shared" si="1556"/>
        <v>0</v>
      </c>
      <c r="BH827" s="58"/>
      <c r="BI827" s="58"/>
      <c r="BJ827" s="58">
        <f t="shared" si="1526"/>
        <v>0</v>
      </c>
      <c r="BK827" s="97"/>
      <c r="BL827" s="44"/>
      <c r="BM827" s="82">
        <f t="shared" si="1527"/>
        <v>82.2</v>
      </c>
      <c r="BN827" s="86">
        <f t="shared" si="1528"/>
        <v>82200</v>
      </c>
      <c r="BO827" s="86">
        <f t="shared" si="1529"/>
        <v>100</v>
      </c>
      <c r="BP827" s="84">
        <f t="shared" si="1473"/>
        <v>4</v>
      </c>
      <c r="BQ827" s="84">
        <f t="shared" si="1474"/>
        <v>4.13</v>
      </c>
      <c r="BR827" s="84">
        <f t="shared" si="1475"/>
        <v>0.02</v>
      </c>
      <c r="BS827" s="84">
        <f t="shared" si="1530"/>
        <v>3.1601943074937446E-2</v>
      </c>
      <c r="BT827" s="84">
        <f t="shared" si="1531"/>
        <v>1145.1170287223358</v>
      </c>
      <c r="BU827" s="84">
        <f t="shared" si="1532"/>
        <v>0</v>
      </c>
      <c r="BV827" s="83">
        <f t="shared" si="1533"/>
        <v>2424.5404811443818</v>
      </c>
      <c r="BW827" s="81">
        <f t="shared" si="1557"/>
        <v>2424.5404811443818</v>
      </c>
      <c r="BX827" s="83">
        <f t="shared" si="1476"/>
        <v>0</v>
      </c>
      <c r="BY827" s="141">
        <f t="shared" si="1477"/>
        <v>0</v>
      </c>
      <c r="BZ827" s="83">
        <f t="shared" si="1478"/>
        <v>4.13</v>
      </c>
      <c r="CA827" s="83">
        <f t="shared" si="1479"/>
        <v>0</v>
      </c>
      <c r="CB827" s="83">
        <f t="shared" si="1534"/>
        <v>3.0896148778781303</v>
      </c>
      <c r="CC827" s="83">
        <f t="shared" si="1480"/>
        <v>3.0896148778781303</v>
      </c>
      <c r="CD827" s="143">
        <f t="shared" si="1481"/>
        <v>0.02</v>
      </c>
      <c r="CE827" s="83">
        <f t="shared" si="1535"/>
        <v>1.7394523213570205E-2</v>
      </c>
      <c r="CF827" s="84">
        <f t="shared" si="1536"/>
        <v>1096.7220476697794</v>
      </c>
      <c r="CG827" s="83">
        <f t="shared" si="1482"/>
        <v>0</v>
      </c>
      <c r="CH827" s="83">
        <f t="shared" si="1537"/>
        <v>3.0215208368859967</v>
      </c>
      <c r="CI827" s="83">
        <f t="shared" si="1483"/>
        <v>3.0215208368859967</v>
      </c>
      <c r="CJ827" s="143">
        <f t="shared" si="1484"/>
        <v>0.02</v>
      </c>
      <c r="CK827" s="83">
        <f t="shared" si="1538"/>
        <v>1.6586910799758933E-2</v>
      </c>
      <c r="CL827" s="84">
        <f t="shared" si="1539"/>
        <v>1031.5679863366099</v>
      </c>
      <c r="CM827" s="83">
        <f t="shared" si="1485"/>
        <v>0</v>
      </c>
      <c r="CN827" s="83">
        <f t="shared" si="1540"/>
        <v>2.944092787436003</v>
      </c>
      <c r="CO827" s="83">
        <f t="shared" si="1486"/>
        <v>2.944092787436003</v>
      </c>
      <c r="CP827" s="143">
        <f t="shared" si="1487"/>
        <v>0.02</v>
      </c>
      <c r="CQ827" s="83">
        <f t="shared" si="1541"/>
        <v>1.6746564504284231E-2</v>
      </c>
      <c r="CR827" s="84">
        <f t="shared" si="1542"/>
        <v>1023.042744261434</v>
      </c>
      <c r="CS827" s="83">
        <f t="shared" si="1488"/>
        <v>0</v>
      </c>
      <c r="CT827" s="83">
        <f t="shared" si="1543"/>
        <v>2.9351634782519604</v>
      </c>
      <c r="CU827" s="83">
        <f t="shared" si="1489"/>
        <v>2.9351634782519604</v>
      </c>
      <c r="CV827" s="143">
        <f t="shared" si="1490"/>
        <v>0.02</v>
      </c>
      <c r="CW827" s="83">
        <f t="shared" si="1544"/>
        <v>1.6774526987184294E-2</v>
      </c>
      <c r="CX827" s="84">
        <f t="shared" si="1545"/>
        <v>1022.4070139439962</v>
      </c>
      <c r="CY827" s="83">
        <f t="shared" si="1491"/>
        <v>0</v>
      </c>
      <c r="CZ827" s="83">
        <f t="shared" si="1546"/>
        <v>2.9345087270950061</v>
      </c>
      <c r="DA827" s="83">
        <f t="shared" si="1492"/>
        <v>2.9345087270950061</v>
      </c>
      <c r="DB827" s="143">
        <f t="shared" si="1493"/>
        <v>0.02</v>
      </c>
      <c r="DC827" s="83">
        <f t="shared" si="1547"/>
        <v>1.6775446767326226E-2</v>
      </c>
      <c r="DD827" s="84">
        <f t="shared" si="1548"/>
        <v>1022.3916064338347</v>
      </c>
      <c r="DE827" s="86">
        <f t="shared" si="1494"/>
        <v>4364.1728660598874</v>
      </c>
      <c r="DF827" s="86">
        <f t="shared" si="1495"/>
        <v>1745.6691464239548</v>
      </c>
      <c r="DG827" s="86">
        <f t="shared" si="1496"/>
        <v>1091.0432165149718</v>
      </c>
      <c r="DH827" s="86">
        <f t="shared" si="1497"/>
        <v>0.10195903020198487</v>
      </c>
      <c r="DI827" s="86">
        <f t="shared" si="1498"/>
        <v>0.10614729634852356</v>
      </c>
      <c r="DJ827" s="86">
        <f t="shared" si="1499"/>
        <v>1.7370725339128308</v>
      </c>
      <c r="DK827" s="86">
        <f t="shared" si="1500"/>
        <v>-966.23050388486195</v>
      </c>
      <c r="DL827" s="86">
        <f t="shared" si="1558"/>
        <v>-966.23050388486195</v>
      </c>
      <c r="DM827" s="86">
        <f t="shared" si="1501"/>
        <v>-966.23050388486195</v>
      </c>
      <c r="DN827" s="85">
        <f t="shared" si="1502"/>
        <v>0</v>
      </c>
      <c r="DO827" s="85">
        <f t="shared" si="1549"/>
        <v>0</v>
      </c>
      <c r="DP827" s="85">
        <f t="shared" si="1503"/>
        <v>0</v>
      </c>
      <c r="DQ827" s="85">
        <f t="shared" si="1550"/>
        <v>0</v>
      </c>
      <c r="DR827" s="85">
        <f t="shared" si="1504"/>
        <v>0</v>
      </c>
      <c r="DS827" s="85">
        <f t="shared" si="1551"/>
        <v>0</v>
      </c>
      <c r="DT827" s="81"/>
      <c r="DU827" s="81"/>
      <c r="DV827" s="81">
        <f t="shared" si="1552"/>
        <v>0</v>
      </c>
      <c r="DW827" s="100"/>
    </row>
    <row r="828" spans="1:127" x14ac:dyDescent="0.2">
      <c r="A828" s="59">
        <f t="shared" si="1505"/>
        <v>109.73333333333221</v>
      </c>
      <c r="B828" s="44">
        <f t="shared" si="1506"/>
        <v>109733.33333333221</v>
      </c>
      <c r="C828" s="52">
        <f t="shared" si="1440"/>
        <v>133.33333333333334</v>
      </c>
      <c r="D828" s="50">
        <f t="shared" si="1441"/>
        <v>4</v>
      </c>
      <c r="E828" s="44">
        <f t="shared" si="1442"/>
        <v>4.13</v>
      </c>
      <c r="F828" s="47">
        <f t="shared" si="1443"/>
        <v>0.02</v>
      </c>
      <c r="G828" s="52">
        <f t="shared" si="1507"/>
        <v>2.365422509562197E-2</v>
      </c>
      <c r="H828" s="57">
        <f t="shared" si="1508"/>
        <v>919.59076216830931</v>
      </c>
      <c r="I828" s="52">
        <f t="shared" si="1509"/>
        <v>0</v>
      </c>
      <c r="J828" s="54">
        <f t="shared" si="1510"/>
        <v>3339.007673261171</v>
      </c>
      <c r="K828" s="46">
        <f t="shared" si="1553"/>
        <v>3339.007673261171</v>
      </c>
      <c r="L828" s="80">
        <f t="shared" si="1444"/>
        <v>0</v>
      </c>
      <c r="M828" s="142">
        <f t="shared" si="1445"/>
        <v>0</v>
      </c>
      <c r="N828" s="60">
        <f t="shared" si="1446"/>
        <v>4.13</v>
      </c>
      <c r="O828" s="53">
        <f t="shared" si="1447"/>
        <v>0</v>
      </c>
      <c r="P828" s="58">
        <f t="shared" si="1511"/>
        <v>2.9092731164860242</v>
      </c>
      <c r="Q828" s="49">
        <f t="shared" si="1448"/>
        <v>2.9092731164860242</v>
      </c>
      <c r="R828" s="143">
        <f t="shared" si="1449"/>
        <v>0.02</v>
      </c>
      <c r="S828" s="51">
        <f t="shared" si="1512"/>
        <v>1.8214035596553609E-2</v>
      </c>
      <c r="T828" s="57">
        <f t="shared" si="1513"/>
        <v>955.51161868522377</v>
      </c>
      <c r="U828" s="53">
        <f t="shared" si="1450"/>
        <v>0</v>
      </c>
      <c r="V828" s="58">
        <f t="shared" si="1514"/>
        <v>2.9337366813513519</v>
      </c>
      <c r="W828" s="49">
        <f t="shared" si="1451"/>
        <v>2.9337366813513519</v>
      </c>
      <c r="X828" s="143">
        <f t="shared" si="1452"/>
        <v>0.02</v>
      </c>
      <c r="Y828" s="51">
        <f t="shared" si="1515"/>
        <v>1.7619213815297855E-2</v>
      </c>
      <c r="Z828" s="57">
        <f t="shared" si="1516"/>
        <v>932.93177801098773</v>
      </c>
      <c r="AA828" s="53">
        <f t="shared" si="1453"/>
        <v>0</v>
      </c>
      <c r="AB828" s="58">
        <f t="shared" si="1517"/>
        <v>2.9177813926870364</v>
      </c>
      <c r="AC828" s="49">
        <f t="shared" si="1454"/>
        <v>2.9177813926870364</v>
      </c>
      <c r="AD828" s="143">
        <f t="shared" si="1455"/>
        <v>0.02</v>
      </c>
      <c r="AE828" s="49">
        <f t="shared" si="1554"/>
        <v>1.7566523966448856E-2</v>
      </c>
      <c r="AF828" s="57">
        <f t="shared" si="1518"/>
        <v>929.83982539417377</v>
      </c>
      <c r="AG828" s="53">
        <f t="shared" si="1456"/>
        <v>0</v>
      </c>
      <c r="AH828" s="58">
        <f t="shared" si="1519"/>
        <v>2.9157487095870538</v>
      </c>
      <c r="AI828" s="49">
        <f t="shared" si="1457"/>
        <v>2.9157487095870538</v>
      </c>
      <c r="AJ828" s="143">
        <f t="shared" si="1458"/>
        <v>0.02</v>
      </c>
      <c r="AK828" s="51">
        <f t="shared" si="1520"/>
        <v>1.7567082291310258E-2</v>
      </c>
      <c r="AL828" s="57">
        <f t="shared" si="1521"/>
        <v>929.57878579452461</v>
      </c>
      <c r="AM828" s="53">
        <f t="shared" si="1459"/>
        <v>0</v>
      </c>
      <c r="AN828" s="58">
        <f t="shared" si="1522"/>
        <v>2.915578777700516</v>
      </c>
      <c r="AO828" s="49">
        <f t="shared" si="1460"/>
        <v>2.915578777700516</v>
      </c>
      <c r="AP828" s="143">
        <f t="shared" si="1461"/>
        <v>0.02</v>
      </c>
      <c r="AQ828" s="51">
        <f t="shared" si="1523"/>
        <v>1.7567377941042454E-2</v>
      </c>
      <c r="AR828" s="57">
        <f t="shared" si="1524"/>
        <v>929.55784203342046</v>
      </c>
      <c r="AS828" s="44">
        <f t="shared" si="1462"/>
        <v>6010.2138118701077</v>
      </c>
      <c r="AT828" s="44">
        <f t="shared" si="1463"/>
        <v>2404.0855247480426</v>
      </c>
      <c r="AU828" s="44">
        <f t="shared" si="1464"/>
        <v>1502.5534529675269</v>
      </c>
      <c r="AV828" s="47">
        <f t="shared" si="1465"/>
        <v>0.42666997990537303</v>
      </c>
      <c r="AW828" s="47">
        <f t="shared" si="1466"/>
        <v>1.1054159288977226</v>
      </c>
      <c r="AX828" s="86">
        <f t="shared" si="1467"/>
        <v>5.8747761859651684</v>
      </c>
      <c r="AY828" s="86">
        <f t="shared" si="1468"/>
        <v>0</v>
      </c>
      <c r="AZ828" s="10">
        <f t="shared" si="1525"/>
        <v>0</v>
      </c>
      <c r="BA828" s="44">
        <f t="shared" si="1469"/>
        <v>0</v>
      </c>
      <c r="BB828" s="9">
        <f t="shared" si="1470"/>
        <v>0</v>
      </c>
      <c r="BC828" s="45">
        <f t="shared" si="1559"/>
        <v>0</v>
      </c>
      <c r="BD828" s="9">
        <f t="shared" si="1471"/>
        <v>0</v>
      </c>
      <c r="BE828" s="45">
        <f t="shared" si="1555"/>
        <v>0</v>
      </c>
      <c r="BF828" s="9">
        <f t="shared" si="1472"/>
        <v>0</v>
      </c>
      <c r="BG828" s="45">
        <f t="shared" si="1556"/>
        <v>0</v>
      </c>
      <c r="BH828" s="58"/>
      <c r="BI828" s="58"/>
      <c r="BJ828" s="58">
        <f t="shared" si="1526"/>
        <v>0</v>
      </c>
      <c r="BK828" s="97"/>
      <c r="BL828" s="44"/>
      <c r="BM828" s="82">
        <f t="shared" si="1527"/>
        <v>82.3</v>
      </c>
      <c r="BN828" s="86">
        <f t="shared" si="1528"/>
        <v>82300</v>
      </c>
      <c r="BO828" s="86">
        <f t="shared" si="1529"/>
        <v>100</v>
      </c>
      <c r="BP828" s="84">
        <f t="shared" si="1473"/>
        <v>4</v>
      </c>
      <c r="BQ828" s="84">
        <f t="shared" si="1474"/>
        <v>4.13</v>
      </c>
      <c r="BR828" s="84">
        <f t="shared" si="1475"/>
        <v>0.02</v>
      </c>
      <c r="BS828" s="84">
        <f t="shared" si="1530"/>
        <v>3.1599943074937444E-2</v>
      </c>
      <c r="BT828" s="84">
        <f t="shared" si="1531"/>
        <v>1145.882184728993</v>
      </c>
      <c r="BU828" s="84">
        <f t="shared" si="1532"/>
        <v>0</v>
      </c>
      <c r="BV828" s="83">
        <f t="shared" si="1533"/>
        <v>2427.7777811443821</v>
      </c>
      <c r="BW828" s="81">
        <f t="shared" si="1557"/>
        <v>2427.7777811443821</v>
      </c>
      <c r="BX828" s="83">
        <f t="shared" si="1476"/>
        <v>0</v>
      </c>
      <c r="BY828" s="141">
        <f t="shared" si="1477"/>
        <v>0</v>
      </c>
      <c r="BZ828" s="83">
        <f t="shared" si="1478"/>
        <v>4.13</v>
      </c>
      <c r="CA828" s="83">
        <f t="shared" si="1479"/>
        <v>0</v>
      </c>
      <c r="CB828" s="83">
        <f t="shared" si="1534"/>
        <v>3.0909605152372408</v>
      </c>
      <c r="CC828" s="83">
        <f t="shared" si="1480"/>
        <v>3.0909605152372408</v>
      </c>
      <c r="CD828" s="143">
        <f t="shared" si="1481"/>
        <v>0.02</v>
      </c>
      <c r="CE828" s="83">
        <f t="shared" si="1535"/>
        <v>1.7392523213570207E-2</v>
      </c>
      <c r="CF828" s="84">
        <f t="shared" si="1536"/>
        <v>1097.2850150265886</v>
      </c>
      <c r="CG828" s="83">
        <f t="shared" si="1482"/>
        <v>0</v>
      </c>
      <c r="CH828" s="83">
        <f t="shared" si="1537"/>
        <v>3.0224604236697572</v>
      </c>
      <c r="CI828" s="83">
        <f t="shared" si="1483"/>
        <v>3.0224604236697572</v>
      </c>
      <c r="CJ828" s="143">
        <f t="shared" si="1484"/>
        <v>0.02</v>
      </c>
      <c r="CK828" s="83">
        <f t="shared" si="1538"/>
        <v>1.6584910799758934E-2</v>
      </c>
      <c r="CL828" s="84">
        <f t="shared" si="1539"/>
        <v>1032.1169122482661</v>
      </c>
      <c r="CM828" s="83">
        <f t="shared" si="1485"/>
        <v>0</v>
      </c>
      <c r="CN828" s="83">
        <f t="shared" si="1540"/>
        <v>2.9448816765583778</v>
      </c>
      <c r="CO828" s="83">
        <f t="shared" si="1486"/>
        <v>2.9448816765583778</v>
      </c>
      <c r="CP828" s="143">
        <f t="shared" si="1487"/>
        <v>0.02</v>
      </c>
      <c r="CQ828" s="83">
        <f t="shared" si="1541"/>
        <v>1.6744564504284232E-2</v>
      </c>
      <c r="CR828" s="84">
        <f t="shared" si="1542"/>
        <v>1023.6115294768914</v>
      </c>
      <c r="CS828" s="83">
        <f t="shared" si="1488"/>
        <v>0</v>
      </c>
      <c r="CT828" s="83">
        <f t="shared" si="1543"/>
        <v>2.9359556976951535</v>
      </c>
      <c r="CU828" s="83">
        <f t="shared" si="1489"/>
        <v>2.9359556976951535</v>
      </c>
      <c r="CV828" s="143">
        <f t="shared" si="1490"/>
        <v>0.02</v>
      </c>
      <c r="CW828" s="83">
        <f t="shared" si="1544"/>
        <v>1.6772526987184296E-2</v>
      </c>
      <c r="CX828" s="84">
        <f t="shared" si="1545"/>
        <v>1022.9784821811648</v>
      </c>
      <c r="CY828" s="83">
        <f t="shared" si="1491"/>
        <v>0</v>
      </c>
      <c r="CZ828" s="83">
        <f t="shared" si="1546"/>
        <v>2.9353023832066119</v>
      </c>
      <c r="DA828" s="83">
        <f t="shared" si="1492"/>
        <v>2.9353023832066119</v>
      </c>
      <c r="DB828" s="143">
        <f t="shared" si="1493"/>
        <v>0.02</v>
      </c>
      <c r="DC828" s="83">
        <f t="shared" si="1547"/>
        <v>1.6773446767326228E-2</v>
      </c>
      <c r="DD828" s="84">
        <f t="shared" si="1548"/>
        <v>1022.9632335212734</v>
      </c>
      <c r="DE828" s="86">
        <f t="shared" si="1494"/>
        <v>4370.0000060598877</v>
      </c>
      <c r="DF828" s="86">
        <f t="shared" si="1495"/>
        <v>1748.000002423955</v>
      </c>
      <c r="DG828" s="86">
        <f t="shared" si="1496"/>
        <v>1092.5000015149719</v>
      </c>
      <c r="DH828" s="86">
        <f t="shared" si="1497"/>
        <v>0.10175353180192481</v>
      </c>
      <c r="DI828" s="86">
        <f t="shared" si="1498"/>
        <v>0.10575465269316128</v>
      </c>
      <c r="DJ828" s="86">
        <f t="shared" si="1499"/>
        <v>1.7250210408145938</v>
      </c>
      <c r="DK828" s="86">
        <f t="shared" si="1500"/>
        <v>-968.3188904861604</v>
      </c>
      <c r="DL828" s="86">
        <f t="shared" si="1558"/>
        <v>-968.3188904861604</v>
      </c>
      <c r="DM828" s="86">
        <f t="shared" si="1501"/>
        <v>-968.3188904861604</v>
      </c>
      <c r="DN828" s="85">
        <f t="shared" si="1502"/>
        <v>0</v>
      </c>
      <c r="DO828" s="85">
        <f t="shared" si="1549"/>
        <v>0</v>
      </c>
      <c r="DP828" s="85">
        <f t="shared" si="1503"/>
        <v>0</v>
      </c>
      <c r="DQ828" s="85">
        <f t="shared" si="1550"/>
        <v>0</v>
      </c>
      <c r="DR828" s="85">
        <f t="shared" si="1504"/>
        <v>0</v>
      </c>
      <c r="DS828" s="85">
        <f t="shared" si="1551"/>
        <v>0</v>
      </c>
      <c r="DT828" s="81"/>
      <c r="DU828" s="81"/>
      <c r="DV828" s="81">
        <f t="shared" si="1552"/>
        <v>0</v>
      </c>
      <c r="DW828" s="100"/>
    </row>
    <row r="829" spans="1:127" x14ac:dyDescent="0.2">
      <c r="A829" s="59">
        <f t="shared" si="1505"/>
        <v>109.86666666666554</v>
      </c>
      <c r="B829" s="44">
        <f t="shared" si="1506"/>
        <v>109866.66666666554</v>
      </c>
      <c r="C829" s="52">
        <f t="shared" si="1440"/>
        <v>133.33333333333334</v>
      </c>
      <c r="D829" s="50">
        <f t="shared" si="1441"/>
        <v>4</v>
      </c>
      <c r="E829" s="44">
        <f t="shared" si="1442"/>
        <v>4.13</v>
      </c>
      <c r="F829" s="47">
        <f t="shared" si="1443"/>
        <v>0.02</v>
      </c>
      <c r="G829" s="52">
        <f t="shared" si="1507"/>
        <v>2.3651558428955301E-2</v>
      </c>
      <c r="H829" s="57">
        <f t="shared" si="1508"/>
        <v>920.35437449316123</v>
      </c>
      <c r="I829" s="52">
        <f t="shared" si="1509"/>
        <v>0</v>
      </c>
      <c r="J829" s="54">
        <f t="shared" si="1510"/>
        <v>3343.3240732611707</v>
      </c>
      <c r="K829" s="46">
        <f t="shared" si="1553"/>
        <v>3343.3240732611707</v>
      </c>
      <c r="L829" s="80">
        <f t="shared" si="1444"/>
        <v>0</v>
      </c>
      <c r="M829" s="142">
        <f t="shared" si="1445"/>
        <v>0</v>
      </c>
      <c r="N829" s="60">
        <f t="shared" si="1446"/>
        <v>4.13</v>
      </c>
      <c r="O829" s="53">
        <f t="shared" si="1447"/>
        <v>0</v>
      </c>
      <c r="P829" s="58">
        <f t="shared" si="1511"/>
        <v>2.9100267535391673</v>
      </c>
      <c r="Q829" s="49">
        <f t="shared" si="1448"/>
        <v>2.9100267535391673</v>
      </c>
      <c r="R829" s="143">
        <f t="shared" si="1449"/>
        <v>0.02</v>
      </c>
      <c r="S829" s="51">
        <f t="shared" si="1512"/>
        <v>1.821136892988694E-2</v>
      </c>
      <c r="T829" s="57">
        <f t="shared" si="1513"/>
        <v>956.34631525874306</v>
      </c>
      <c r="U829" s="53">
        <f t="shared" si="1450"/>
        <v>0</v>
      </c>
      <c r="V829" s="58">
        <f t="shared" si="1514"/>
        <v>2.934644801318572</v>
      </c>
      <c r="W829" s="49">
        <f t="shared" si="1451"/>
        <v>2.934644801318572</v>
      </c>
      <c r="X829" s="143">
        <f t="shared" si="1452"/>
        <v>0.02</v>
      </c>
      <c r="Y829" s="51">
        <f t="shared" si="1515"/>
        <v>1.7616547148631187E-2</v>
      </c>
      <c r="Z829" s="57">
        <f t="shared" si="1516"/>
        <v>933.73248065954533</v>
      </c>
      <c r="AA829" s="53">
        <f t="shared" si="1453"/>
        <v>0</v>
      </c>
      <c r="AB829" s="58">
        <f t="shared" si="1517"/>
        <v>2.9185972407877729</v>
      </c>
      <c r="AC829" s="49">
        <f t="shared" si="1454"/>
        <v>2.9185972407877729</v>
      </c>
      <c r="AD829" s="143">
        <f t="shared" si="1455"/>
        <v>0.02</v>
      </c>
      <c r="AE829" s="49">
        <f t="shared" si="1554"/>
        <v>1.7563857299782187E-2</v>
      </c>
      <c r="AF829" s="57">
        <f t="shared" si="1518"/>
        <v>930.64249876223982</v>
      </c>
      <c r="AG829" s="53">
        <f t="shared" si="1456"/>
        <v>0</v>
      </c>
      <c r="AH829" s="58">
        <f t="shared" si="1519"/>
        <v>2.9165567171169391</v>
      </c>
      <c r="AI829" s="49">
        <f t="shared" si="1457"/>
        <v>2.9165567171169391</v>
      </c>
      <c r="AJ829" s="143">
        <f t="shared" si="1458"/>
        <v>0.02</v>
      </c>
      <c r="AK829" s="51">
        <f t="shared" si="1520"/>
        <v>1.756441562464359E-2</v>
      </c>
      <c r="AL829" s="57">
        <f t="shared" si="1521"/>
        <v>930.38204426922198</v>
      </c>
      <c r="AM829" s="53">
        <f t="shared" si="1459"/>
        <v>0</v>
      </c>
      <c r="AN829" s="58">
        <f t="shared" si="1522"/>
        <v>2.9163863947442357</v>
      </c>
      <c r="AO829" s="49">
        <f t="shared" si="1460"/>
        <v>2.9163863947442357</v>
      </c>
      <c r="AP829" s="143">
        <f t="shared" si="1461"/>
        <v>0.02</v>
      </c>
      <c r="AQ829" s="51">
        <f t="shared" si="1523"/>
        <v>1.7564711274375786E-2</v>
      </c>
      <c r="AR829" s="57">
        <f t="shared" si="1524"/>
        <v>930.36116084577475</v>
      </c>
      <c r="AS829" s="44">
        <f t="shared" si="1462"/>
        <v>6017.9833318701067</v>
      </c>
      <c r="AT829" s="44">
        <f t="shared" si="1463"/>
        <v>2407.1933327480428</v>
      </c>
      <c r="AU829" s="44">
        <f t="shared" si="1464"/>
        <v>1504.4958329675267</v>
      </c>
      <c r="AV829" s="47">
        <f t="shared" si="1465"/>
        <v>0.42506737670323486</v>
      </c>
      <c r="AW829" s="47">
        <f t="shared" si="1466"/>
        <v>1.0976238548972996</v>
      </c>
      <c r="AX829" s="86">
        <f t="shared" si="1467"/>
        <v>5.8084737104346313</v>
      </c>
      <c r="AY829" s="86">
        <f t="shared" si="1468"/>
        <v>0</v>
      </c>
      <c r="AZ829" s="10">
        <f t="shared" si="1525"/>
        <v>0</v>
      </c>
      <c r="BA829" s="44">
        <f t="shared" si="1469"/>
        <v>0</v>
      </c>
      <c r="BB829" s="9">
        <f t="shared" si="1470"/>
        <v>0</v>
      </c>
      <c r="BC829" s="45">
        <f t="shared" si="1559"/>
        <v>0</v>
      </c>
      <c r="BD829" s="9">
        <f t="shared" si="1471"/>
        <v>0</v>
      </c>
      <c r="BE829" s="45">
        <f t="shared" si="1555"/>
        <v>0</v>
      </c>
      <c r="BF829" s="9">
        <f t="shared" si="1472"/>
        <v>0</v>
      </c>
      <c r="BG829" s="45">
        <f t="shared" si="1556"/>
        <v>0</v>
      </c>
      <c r="BH829" s="58"/>
      <c r="BI829" s="58"/>
      <c r="BJ829" s="58">
        <f t="shared" si="1526"/>
        <v>0</v>
      </c>
      <c r="BK829" s="97"/>
      <c r="BL829" s="44"/>
      <c r="BM829" s="82">
        <f t="shared" si="1527"/>
        <v>82.4</v>
      </c>
      <c r="BN829" s="86">
        <f t="shared" si="1528"/>
        <v>82400</v>
      </c>
      <c r="BO829" s="86">
        <f t="shared" si="1529"/>
        <v>100</v>
      </c>
      <c r="BP829" s="84">
        <f t="shared" si="1473"/>
        <v>4</v>
      </c>
      <c r="BQ829" s="84">
        <f t="shared" si="1474"/>
        <v>4.13</v>
      </c>
      <c r="BR829" s="84">
        <f t="shared" si="1475"/>
        <v>0.02</v>
      </c>
      <c r="BS829" s="84">
        <f t="shared" si="1530"/>
        <v>3.1597943074937442E-2</v>
      </c>
      <c r="BT829" s="84">
        <f t="shared" si="1531"/>
        <v>1146.6472923095</v>
      </c>
      <c r="BU829" s="84">
        <f t="shared" si="1532"/>
        <v>0</v>
      </c>
      <c r="BV829" s="83">
        <f t="shared" si="1533"/>
        <v>2431.0150811443818</v>
      </c>
      <c r="BW829" s="81">
        <f t="shared" si="1557"/>
        <v>2431.0150811443818</v>
      </c>
      <c r="BX829" s="83">
        <f t="shared" si="1476"/>
        <v>0</v>
      </c>
      <c r="BY829" s="141">
        <f t="shared" si="1477"/>
        <v>0</v>
      </c>
      <c r="BZ829" s="83">
        <f t="shared" si="1478"/>
        <v>4.13</v>
      </c>
      <c r="CA829" s="83">
        <f t="shared" si="1479"/>
        <v>0</v>
      </c>
      <c r="CB829" s="83">
        <f t="shared" si="1534"/>
        <v>3.092308252974723</v>
      </c>
      <c r="CC829" s="83">
        <f t="shared" si="1480"/>
        <v>3.092308252974723</v>
      </c>
      <c r="CD829" s="143">
        <f t="shared" si="1481"/>
        <v>0.02</v>
      </c>
      <c r="CE829" s="83">
        <f t="shared" si="1535"/>
        <v>1.7390523213570208E-2</v>
      </c>
      <c r="CF829" s="84">
        <f t="shared" si="1536"/>
        <v>1097.8476725929934</v>
      </c>
      <c r="CG829" s="83">
        <f t="shared" si="1482"/>
        <v>0</v>
      </c>
      <c r="CH829" s="83">
        <f t="shared" si="1537"/>
        <v>3.0234007419371727</v>
      </c>
      <c r="CI829" s="83">
        <f t="shared" si="1483"/>
        <v>3.0234007419371727</v>
      </c>
      <c r="CJ829" s="143">
        <f t="shared" si="1484"/>
        <v>0.02</v>
      </c>
      <c r="CK829" s="83">
        <f t="shared" si="1538"/>
        <v>1.6582910799758935E-2</v>
      </c>
      <c r="CL829" s="84">
        <f t="shared" si="1539"/>
        <v>1032.6656013450656</v>
      </c>
      <c r="CM829" s="83">
        <f t="shared" si="1485"/>
        <v>0</v>
      </c>
      <c r="CN829" s="83">
        <f t="shared" si="1540"/>
        <v>2.9456713773330288</v>
      </c>
      <c r="CO829" s="83">
        <f t="shared" si="1486"/>
        <v>2.9456713773330288</v>
      </c>
      <c r="CP829" s="143">
        <f t="shared" si="1487"/>
        <v>0.02</v>
      </c>
      <c r="CQ829" s="83">
        <f t="shared" si="1541"/>
        <v>1.6742564504284234E-2</v>
      </c>
      <c r="CR829" s="84">
        <f t="shared" si="1542"/>
        <v>1024.1800944089757</v>
      </c>
      <c r="CS829" s="83">
        <f t="shared" si="1488"/>
        <v>0</v>
      </c>
      <c r="CT829" s="83">
        <f t="shared" si="1543"/>
        <v>2.9367488332554039</v>
      </c>
      <c r="CU829" s="83">
        <f t="shared" si="1489"/>
        <v>2.9367488332554039</v>
      </c>
      <c r="CV829" s="143">
        <f t="shared" si="1490"/>
        <v>0.02</v>
      </c>
      <c r="CW829" s="83">
        <f t="shared" si="1544"/>
        <v>1.6770526987184297E-2</v>
      </c>
      <c r="CX829" s="84">
        <f t="shared" si="1545"/>
        <v>1023.549728096093</v>
      </c>
      <c r="CY829" s="83">
        <f t="shared" si="1491"/>
        <v>0</v>
      </c>
      <c r="CZ829" s="83">
        <f t="shared" si="1546"/>
        <v>2.9360969649624193</v>
      </c>
      <c r="DA829" s="83">
        <f t="shared" si="1492"/>
        <v>2.9360969649624193</v>
      </c>
      <c r="DB829" s="143">
        <f t="shared" si="1493"/>
        <v>0.02</v>
      </c>
      <c r="DC829" s="83">
        <f t="shared" si="1547"/>
        <v>1.6771446767326229E-2</v>
      </c>
      <c r="DD829" s="84">
        <f t="shared" si="1548"/>
        <v>1023.5346379143365</v>
      </c>
      <c r="DE829" s="86">
        <f t="shared" si="1494"/>
        <v>4375.8271460598871</v>
      </c>
      <c r="DF829" s="86">
        <f t="shared" si="1495"/>
        <v>1750.3308584239546</v>
      </c>
      <c r="DG829" s="86">
        <f t="shared" si="1496"/>
        <v>1093.9567865149718</v>
      </c>
      <c r="DH829" s="86">
        <f t="shared" si="1497"/>
        <v>0.10154870795086328</v>
      </c>
      <c r="DI829" s="86">
        <f t="shared" si="1498"/>
        <v>0.10536395766705246</v>
      </c>
      <c r="DJ829" s="86">
        <f t="shared" si="1499"/>
        <v>1.7130683152471915</v>
      </c>
      <c r="DK829" s="86">
        <f t="shared" si="1500"/>
        <v>-970.40600323829585</v>
      </c>
      <c r="DL829" s="86">
        <f t="shared" si="1558"/>
        <v>-970.40600323829585</v>
      </c>
      <c r="DM829" s="86">
        <f t="shared" si="1501"/>
        <v>-970.40600323829585</v>
      </c>
      <c r="DN829" s="85">
        <f t="shared" si="1502"/>
        <v>0</v>
      </c>
      <c r="DO829" s="85">
        <f t="shared" si="1549"/>
        <v>0</v>
      </c>
      <c r="DP829" s="85">
        <f t="shared" si="1503"/>
        <v>0</v>
      </c>
      <c r="DQ829" s="85">
        <f t="shared" si="1550"/>
        <v>0</v>
      </c>
      <c r="DR829" s="85">
        <f t="shared" si="1504"/>
        <v>0</v>
      </c>
      <c r="DS829" s="85">
        <f t="shared" si="1551"/>
        <v>0</v>
      </c>
      <c r="DT829" s="81"/>
      <c r="DU829" s="81"/>
      <c r="DV829" s="81">
        <f t="shared" si="1552"/>
        <v>0</v>
      </c>
      <c r="DW829" s="100"/>
    </row>
    <row r="830" spans="1:127" x14ac:dyDescent="0.2">
      <c r="A830" s="59">
        <f t="shared" si="1505"/>
        <v>109.99999999999886</v>
      </c>
      <c r="B830" s="44">
        <f t="shared" si="1506"/>
        <v>109999.99999999886</v>
      </c>
      <c r="C830" s="52">
        <f t="shared" si="1440"/>
        <v>133.33333333333334</v>
      </c>
      <c r="D830" s="50">
        <f t="shared" si="1441"/>
        <v>4</v>
      </c>
      <c r="E830" s="44">
        <f t="shared" si="1442"/>
        <v>4.13</v>
      </c>
      <c r="F830" s="47">
        <f t="shared" si="1443"/>
        <v>0.02</v>
      </c>
      <c r="G830" s="52">
        <f t="shared" si="1507"/>
        <v>2.3648891762288633E-2</v>
      </c>
      <c r="H830" s="57">
        <f t="shared" si="1508"/>
        <v>921.11790072707959</v>
      </c>
      <c r="I830" s="52">
        <f t="shared" si="1509"/>
        <v>0</v>
      </c>
      <c r="J830" s="54">
        <f t="shared" si="1510"/>
        <v>3347.6404732611709</v>
      </c>
      <c r="K830" s="46">
        <f t="shared" si="1553"/>
        <v>3347.6404732611709</v>
      </c>
      <c r="L830" s="80">
        <f t="shared" si="1444"/>
        <v>0</v>
      </c>
      <c r="M830" s="142">
        <f t="shared" si="1445"/>
        <v>0</v>
      </c>
      <c r="N830" s="60">
        <f t="shared" si="1446"/>
        <v>4.13</v>
      </c>
      <c r="O830" s="53">
        <f t="shared" si="1447"/>
        <v>0</v>
      </c>
      <c r="P830" s="58">
        <f t="shared" si="1511"/>
        <v>2.9107823930236525</v>
      </c>
      <c r="Q830" s="49">
        <f t="shared" si="1448"/>
        <v>2.9107823930236525</v>
      </c>
      <c r="R830" s="143">
        <f t="shared" si="1449"/>
        <v>0.02</v>
      </c>
      <c r="S830" s="51">
        <f t="shared" si="1512"/>
        <v>1.8208702263220272E-2</v>
      </c>
      <c r="T830" s="57">
        <f t="shared" si="1513"/>
        <v>957.180673480108</v>
      </c>
      <c r="U830" s="53">
        <f t="shared" si="1450"/>
        <v>0</v>
      </c>
      <c r="V830" s="58">
        <f t="shared" si="1514"/>
        <v>2.9355551442224725</v>
      </c>
      <c r="W830" s="49">
        <f t="shared" si="1451"/>
        <v>2.9355551442224725</v>
      </c>
      <c r="X830" s="143">
        <f t="shared" si="1452"/>
        <v>0.02</v>
      </c>
      <c r="Y830" s="51">
        <f t="shared" si="1515"/>
        <v>1.7613880481964519E-2</v>
      </c>
      <c r="Z830" s="57">
        <f t="shared" si="1516"/>
        <v>934.53281437431656</v>
      </c>
      <c r="AA830" s="53">
        <f t="shared" si="1453"/>
        <v>0</v>
      </c>
      <c r="AB830" s="58">
        <f t="shared" si="1517"/>
        <v>2.9194151123376595</v>
      </c>
      <c r="AC830" s="49">
        <f t="shared" si="1454"/>
        <v>2.9194151123376595</v>
      </c>
      <c r="AD830" s="143">
        <f t="shared" si="1455"/>
        <v>0.02</v>
      </c>
      <c r="AE830" s="49">
        <f t="shared" si="1554"/>
        <v>1.7561190633115519E-2</v>
      </c>
      <c r="AF830" s="57">
        <f t="shared" si="1518"/>
        <v>931.44482593142504</v>
      </c>
      <c r="AG830" s="53">
        <f t="shared" si="1456"/>
        <v>0</v>
      </c>
      <c r="AH830" s="58">
        <f t="shared" si="1519"/>
        <v>2.917366778790055</v>
      </c>
      <c r="AI830" s="49">
        <f t="shared" si="1457"/>
        <v>2.917366778790055</v>
      </c>
      <c r="AJ830" s="143">
        <f t="shared" si="1458"/>
        <v>0.02</v>
      </c>
      <c r="AK830" s="51">
        <f t="shared" si="1520"/>
        <v>1.7561748957976922E-2</v>
      </c>
      <c r="AL830" s="57">
        <f t="shared" si="1521"/>
        <v>931.18495829855135</v>
      </c>
      <c r="AM830" s="53">
        <f t="shared" si="1459"/>
        <v>0</v>
      </c>
      <c r="AN830" s="58">
        <f t="shared" si="1522"/>
        <v>2.9171960708717259</v>
      </c>
      <c r="AO830" s="49">
        <f t="shared" si="1460"/>
        <v>2.9171960708717259</v>
      </c>
      <c r="AP830" s="143">
        <f t="shared" si="1461"/>
        <v>0.02</v>
      </c>
      <c r="AQ830" s="51">
        <f t="shared" si="1523"/>
        <v>1.7562044607709118E-2</v>
      </c>
      <c r="AR830" s="57">
        <f t="shared" si="1524"/>
        <v>931.16413528348733</v>
      </c>
      <c r="AS830" s="44">
        <f t="shared" si="1462"/>
        <v>6025.7528518701074</v>
      </c>
      <c r="AT830" s="44">
        <f t="shared" si="1463"/>
        <v>2410.3011407480426</v>
      </c>
      <c r="AU830" s="44">
        <f t="shared" si="1464"/>
        <v>1506.4382129675269</v>
      </c>
      <c r="AV830" s="47">
        <f t="shared" si="1465"/>
        <v>0.42347360100059622</v>
      </c>
      <c r="AW830" s="47">
        <f t="shared" si="1466"/>
        <v>1.0899002924976853</v>
      </c>
      <c r="AX830" s="86">
        <f t="shared" si="1467"/>
        <v>5.7430343795535519</v>
      </c>
      <c r="AY830" s="86">
        <f t="shared" si="1468"/>
        <v>0</v>
      </c>
      <c r="AZ830" s="10">
        <f t="shared" si="1525"/>
        <v>0</v>
      </c>
      <c r="BA830" s="44">
        <f t="shared" si="1469"/>
        <v>0</v>
      </c>
      <c r="BB830" s="9">
        <f t="shared" si="1470"/>
        <v>0</v>
      </c>
      <c r="BC830" s="45">
        <f t="shared" si="1559"/>
        <v>0</v>
      </c>
      <c r="BD830" s="9">
        <f t="shared" si="1471"/>
        <v>0</v>
      </c>
      <c r="BE830" s="45">
        <f t="shared" si="1555"/>
        <v>0</v>
      </c>
      <c r="BF830" s="9">
        <f t="shared" si="1472"/>
        <v>0</v>
      </c>
      <c r="BG830" s="45">
        <f t="shared" si="1556"/>
        <v>0</v>
      </c>
      <c r="BH830" s="58"/>
      <c r="BI830" s="58"/>
      <c r="BJ830" s="58">
        <f t="shared" si="1526"/>
        <v>0</v>
      </c>
      <c r="BK830" s="97"/>
      <c r="BL830" s="44"/>
      <c r="BM830" s="82">
        <f t="shared" si="1527"/>
        <v>82.5</v>
      </c>
      <c r="BN830" s="86">
        <f t="shared" si="1528"/>
        <v>82500</v>
      </c>
      <c r="BO830" s="86">
        <f t="shared" si="1529"/>
        <v>100</v>
      </c>
      <c r="BP830" s="84">
        <f t="shared" si="1473"/>
        <v>4</v>
      </c>
      <c r="BQ830" s="84">
        <f t="shared" si="1474"/>
        <v>4.13</v>
      </c>
      <c r="BR830" s="84">
        <f t="shared" si="1475"/>
        <v>0.02</v>
      </c>
      <c r="BS830" s="84">
        <f t="shared" si="1530"/>
        <v>3.159594307493744E-2</v>
      </c>
      <c r="BT830" s="84">
        <f t="shared" si="1531"/>
        <v>1147.412351463857</v>
      </c>
      <c r="BU830" s="84">
        <f t="shared" si="1532"/>
        <v>0</v>
      </c>
      <c r="BV830" s="83">
        <f t="shared" si="1533"/>
        <v>2434.2523811443821</v>
      </c>
      <c r="BW830" s="81">
        <f t="shared" si="1557"/>
        <v>2434.2523811443821</v>
      </c>
      <c r="BX830" s="83">
        <f t="shared" si="1476"/>
        <v>0</v>
      </c>
      <c r="BY830" s="141">
        <f t="shared" si="1477"/>
        <v>0</v>
      </c>
      <c r="BZ830" s="83">
        <f t="shared" si="1478"/>
        <v>4.13</v>
      </c>
      <c r="CA830" s="83">
        <f t="shared" si="1479"/>
        <v>0</v>
      </c>
      <c r="CB830" s="83">
        <f t="shared" si="1534"/>
        <v>3.0936580911858709</v>
      </c>
      <c r="CC830" s="83">
        <f t="shared" si="1480"/>
        <v>3.0936580911858709</v>
      </c>
      <c r="CD830" s="143">
        <f t="shared" si="1481"/>
        <v>0.02</v>
      </c>
      <c r="CE830" s="83">
        <f t="shared" si="1535"/>
        <v>1.738852321357021E-2</v>
      </c>
      <c r="CF830" s="84">
        <f t="shared" si="1536"/>
        <v>1098.4100202566469</v>
      </c>
      <c r="CG830" s="83">
        <f t="shared" si="1482"/>
        <v>0</v>
      </c>
      <c r="CH830" s="83">
        <f t="shared" si="1537"/>
        <v>3.0243417897915266</v>
      </c>
      <c r="CI830" s="83">
        <f t="shared" si="1483"/>
        <v>3.0243417897915266</v>
      </c>
      <c r="CJ830" s="143">
        <f t="shared" si="1484"/>
        <v>0.02</v>
      </c>
      <c r="CK830" s="83">
        <f t="shared" si="1538"/>
        <v>1.6580910799758937E-2</v>
      </c>
      <c r="CL830" s="84">
        <f t="shared" si="1539"/>
        <v>1033.2140536415063</v>
      </c>
      <c r="CM830" s="83">
        <f t="shared" si="1485"/>
        <v>0</v>
      </c>
      <c r="CN830" s="83">
        <f t="shared" si="1540"/>
        <v>2.9464618884925415</v>
      </c>
      <c r="CO830" s="83">
        <f t="shared" si="1486"/>
        <v>2.9464618884925415</v>
      </c>
      <c r="CP830" s="143">
        <f t="shared" si="1487"/>
        <v>0.02</v>
      </c>
      <c r="CQ830" s="83">
        <f t="shared" si="1541"/>
        <v>1.6740564504284235E-2</v>
      </c>
      <c r="CR830" s="84">
        <f t="shared" si="1542"/>
        <v>1024.7484390190741</v>
      </c>
      <c r="CS830" s="83">
        <f t="shared" si="1488"/>
        <v>0</v>
      </c>
      <c r="CT830" s="83">
        <f t="shared" si="1543"/>
        <v>2.9375428836689119</v>
      </c>
      <c r="CU830" s="83">
        <f t="shared" si="1489"/>
        <v>2.9375428836689119</v>
      </c>
      <c r="CV830" s="143">
        <f t="shared" si="1490"/>
        <v>0.02</v>
      </c>
      <c r="CW830" s="83">
        <f t="shared" si="1544"/>
        <v>1.6768526987184298E-2</v>
      </c>
      <c r="CX830" s="84">
        <f t="shared" si="1545"/>
        <v>1024.1207516305979</v>
      </c>
      <c r="CY830" s="83">
        <f t="shared" si="1491"/>
        <v>0</v>
      </c>
      <c r="CZ830" s="83">
        <f t="shared" si="1546"/>
        <v>2.936892471060331</v>
      </c>
      <c r="DA830" s="83">
        <f t="shared" si="1492"/>
        <v>2.936892471060331</v>
      </c>
      <c r="DB830" s="143">
        <f t="shared" si="1493"/>
        <v>0.02</v>
      </c>
      <c r="DC830" s="83">
        <f t="shared" si="1547"/>
        <v>1.6769446767326231E-2</v>
      </c>
      <c r="DD830" s="84">
        <f t="shared" si="1548"/>
        <v>1024.1058195533442</v>
      </c>
      <c r="DE830" s="86">
        <f t="shared" si="1494"/>
        <v>4381.6542860598875</v>
      </c>
      <c r="DF830" s="86">
        <f t="shared" si="1495"/>
        <v>1752.6617144239549</v>
      </c>
      <c r="DG830" s="86">
        <f t="shared" si="1496"/>
        <v>1095.4135715149719</v>
      </c>
      <c r="DH830" s="86">
        <f t="shared" si="1497"/>
        <v>0.10134455581442726</v>
      </c>
      <c r="DI830" s="86">
        <f t="shared" si="1498"/>
        <v>0.10497519958505143</v>
      </c>
      <c r="DJ830" s="86">
        <f t="shared" si="1499"/>
        <v>1.7012134373229371</v>
      </c>
      <c r="DK830" s="86">
        <f t="shared" si="1500"/>
        <v>-972.4918427653721</v>
      </c>
      <c r="DL830" s="86">
        <f t="shared" si="1558"/>
        <v>-972.4918427653721</v>
      </c>
      <c r="DM830" s="86">
        <f t="shared" si="1501"/>
        <v>-972.4918427653721</v>
      </c>
      <c r="DN830" s="85">
        <f t="shared" si="1502"/>
        <v>0</v>
      </c>
      <c r="DO830" s="85">
        <f t="shared" si="1549"/>
        <v>0</v>
      </c>
      <c r="DP830" s="85">
        <f t="shared" si="1503"/>
        <v>0</v>
      </c>
      <c r="DQ830" s="85">
        <f t="shared" si="1550"/>
        <v>0</v>
      </c>
      <c r="DR830" s="85">
        <f t="shared" si="1504"/>
        <v>0</v>
      </c>
      <c r="DS830" s="85">
        <f t="shared" si="1551"/>
        <v>0</v>
      </c>
      <c r="DT830" s="81"/>
      <c r="DU830" s="81"/>
      <c r="DV830" s="81">
        <f t="shared" si="1552"/>
        <v>0</v>
      </c>
      <c r="DW830" s="100"/>
    </row>
    <row r="831" spans="1:127" x14ac:dyDescent="0.2">
      <c r="A831" s="59">
        <f t="shared" si="1505"/>
        <v>110.13333333333219</v>
      </c>
      <c r="B831" s="44">
        <f t="shared" si="1506"/>
        <v>110133.33333333219</v>
      </c>
      <c r="C831" s="52">
        <f t="shared" si="1440"/>
        <v>133.33333333333334</v>
      </c>
      <c r="D831" s="50">
        <f t="shared" si="1441"/>
        <v>4</v>
      </c>
      <c r="E831" s="44">
        <f t="shared" si="1442"/>
        <v>4.13</v>
      </c>
      <c r="F831" s="47">
        <f t="shared" si="1443"/>
        <v>0.02</v>
      </c>
      <c r="G831" s="52">
        <f t="shared" si="1507"/>
        <v>2.3646225095621965E-2</v>
      </c>
      <c r="H831" s="57">
        <f t="shared" si="1508"/>
        <v>921.88134087006438</v>
      </c>
      <c r="I831" s="52">
        <f t="shared" si="1509"/>
        <v>0</v>
      </c>
      <c r="J831" s="54">
        <f t="shared" si="1510"/>
        <v>3351.9568732611706</v>
      </c>
      <c r="K831" s="46">
        <f t="shared" si="1553"/>
        <v>3351.9568732611706</v>
      </c>
      <c r="L831" s="80">
        <f t="shared" si="1444"/>
        <v>0</v>
      </c>
      <c r="M831" s="142">
        <f t="shared" si="1445"/>
        <v>0</v>
      </c>
      <c r="N831" s="60">
        <f t="shared" si="1446"/>
        <v>4.13</v>
      </c>
      <c r="O831" s="53">
        <f t="shared" si="1447"/>
        <v>0</v>
      </c>
      <c r="P831" s="58">
        <f t="shared" si="1511"/>
        <v>2.911540034337833</v>
      </c>
      <c r="Q831" s="49">
        <f t="shared" si="1448"/>
        <v>2.911540034337833</v>
      </c>
      <c r="R831" s="143">
        <f t="shared" si="1449"/>
        <v>0.02</v>
      </c>
      <c r="S831" s="51">
        <f t="shared" si="1512"/>
        <v>1.8206035596553604E-2</v>
      </c>
      <c r="T831" s="57">
        <f t="shared" si="1513"/>
        <v>958.01469295077334</v>
      </c>
      <c r="U831" s="53">
        <f t="shared" si="1450"/>
        <v>0</v>
      </c>
      <c r="V831" s="58">
        <f t="shared" si="1514"/>
        <v>2.9364677068867793</v>
      </c>
      <c r="W831" s="49">
        <f t="shared" si="1451"/>
        <v>2.9364677068867793</v>
      </c>
      <c r="X831" s="143">
        <f t="shared" si="1452"/>
        <v>0.02</v>
      </c>
      <c r="Y831" s="51">
        <f t="shared" si="1515"/>
        <v>1.7611213815297851E-2</v>
      </c>
      <c r="Z831" s="57">
        <f t="shared" si="1516"/>
        <v>935.3327787777921</v>
      </c>
      <c r="AA831" s="53">
        <f t="shared" si="1453"/>
        <v>0</v>
      </c>
      <c r="AB831" s="58">
        <f t="shared" si="1517"/>
        <v>2.9202350039870306</v>
      </c>
      <c r="AC831" s="49">
        <f t="shared" si="1454"/>
        <v>2.9202350039870306</v>
      </c>
      <c r="AD831" s="143">
        <f t="shared" si="1455"/>
        <v>0.02</v>
      </c>
      <c r="AE831" s="49">
        <f t="shared" si="1554"/>
        <v>1.7558523966448851E-2</v>
      </c>
      <c r="AF831" s="57">
        <f t="shared" si="1518"/>
        <v>932.24680653937048</v>
      </c>
      <c r="AG831" s="53">
        <f t="shared" si="1456"/>
        <v>0</v>
      </c>
      <c r="AH831" s="58">
        <f t="shared" si="1519"/>
        <v>2.9181788914555948</v>
      </c>
      <c r="AI831" s="49">
        <f t="shared" si="1457"/>
        <v>2.9181788914555948</v>
      </c>
      <c r="AJ831" s="143">
        <f t="shared" si="1458"/>
        <v>0.02</v>
      </c>
      <c r="AK831" s="51">
        <f t="shared" si="1520"/>
        <v>1.7559082291310254E-2</v>
      </c>
      <c r="AL831" s="57">
        <f t="shared" si="1521"/>
        <v>931.98752750821495</v>
      </c>
      <c r="AM831" s="53">
        <f t="shared" si="1459"/>
        <v>0</v>
      </c>
      <c r="AN831" s="58">
        <f t="shared" si="1522"/>
        <v>2.9180078029372436</v>
      </c>
      <c r="AO831" s="49">
        <f t="shared" si="1460"/>
        <v>2.9180078029372436</v>
      </c>
      <c r="AP831" s="143">
        <f t="shared" si="1461"/>
        <v>0.02</v>
      </c>
      <c r="AQ831" s="51">
        <f t="shared" si="1523"/>
        <v>1.755937794104245E-2</v>
      </c>
      <c r="AR831" s="57">
        <f t="shared" si="1524"/>
        <v>931.96676497070519</v>
      </c>
      <c r="AS831" s="44">
        <f t="shared" si="1462"/>
        <v>6033.5223718701072</v>
      </c>
      <c r="AT831" s="44">
        <f t="shared" si="1463"/>
        <v>2413.4089487480428</v>
      </c>
      <c r="AU831" s="44">
        <f t="shared" si="1464"/>
        <v>1508.3805929675268</v>
      </c>
      <c r="AV831" s="47">
        <f t="shared" si="1465"/>
        <v>0.42188859239109266</v>
      </c>
      <c r="AW831" s="47">
        <f t="shared" si="1466"/>
        <v>1.0822445377888907</v>
      </c>
      <c r="AX831" s="86">
        <f t="shared" si="1467"/>
        <v>5.6784456140164137</v>
      </c>
      <c r="AY831" s="86">
        <f t="shared" si="1468"/>
        <v>0</v>
      </c>
      <c r="AZ831" s="10">
        <f t="shared" si="1525"/>
        <v>0</v>
      </c>
      <c r="BA831" s="44">
        <f t="shared" si="1469"/>
        <v>0</v>
      </c>
      <c r="BB831" s="9">
        <f t="shared" si="1470"/>
        <v>0</v>
      </c>
      <c r="BC831" s="45">
        <f t="shared" si="1559"/>
        <v>0</v>
      </c>
      <c r="BD831" s="9">
        <f t="shared" si="1471"/>
        <v>0</v>
      </c>
      <c r="BE831" s="45">
        <f t="shared" si="1555"/>
        <v>0</v>
      </c>
      <c r="BF831" s="9">
        <f t="shared" si="1472"/>
        <v>0</v>
      </c>
      <c r="BG831" s="45">
        <f t="shared" si="1556"/>
        <v>0</v>
      </c>
      <c r="BH831" s="58"/>
      <c r="BI831" s="58"/>
      <c r="BJ831" s="58">
        <f t="shared" si="1526"/>
        <v>0</v>
      </c>
      <c r="BK831" s="97"/>
      <c r="BL831" s="44"/>
      <c r="BM831" s="82">
        <f t="shared" si="1527"/>
        <v>82.600000000000009</v>
      </c>
      <c r="BN831" s="86">
        <f t="shared" si="1528"/>
        <v>82600</v>
      </c>
      <c r="BO831" s="86">
        <f t="shared" si="1529"/>
        <v>100</v>
      </c>
      <c r="BP831" s="84">
        <f t="shared" si="1473"/>
        <v>4</v>
      </c>
      <c r="BQ831" s="84">
        <f t="shared" si="1474"/>
        <v>4.13</v>
      </c>
      <c r="BR831" s="84">
        <f t="shared" si="1475"/>
        <v>0.02</v>
      </c>
      <c r="BS831" s="84">
        <f t="shared" si="1530"/>
        <v>3.1593943074937438E-2</v>
      </c>
      <c r="BT831" s="84">
        <f t="shared" si="1531"/>
        <v>1148.1773621920638</v>
      </c>
      <c r="BU831" s="84">
        <f t="shared" si="1532"/>
        <v>0</v>
      </c>
      <c r="BV831" s="83">
        <f t="shared" si="1533"/>
        <v>2437.4896811443818</v>
      </c>
      <c r="BW831" s="81">
        <f t="shared" si="1557"/>
        <v>2437.4896811443818</v>
      </c>
      <c r="BX831" s="83">
        <f t="shared" si="1476"/>
        <v>0</v>
      </c>
      <c r="BY831" s="141">
        <f t="shared" si="1477"/>
        <v>0</v>
      </c>
      <c r="BZ831" s="83">
        <f t="shared" si="1478"/>
        <v>4.13</v>
      </c>
      <c r="CA831" s="83">
        <f t="shared" si="1479"/>
        <v>0</v>
      </c>
      <c r="CB831" s="83">
        <f t="shared" si="1534"/>
        <v>3.0950100299667218</v>
      </c>
      <c r="CC831" s="83">
        <f t="shared" si="1480"/>
        <v>3.0950100299667218</v>
      </c>
      <c r="CD831" s="143">
        <f t="shared" si="1481"/>
        <v>0.02</v>
      </c>
      <c r="CE831" s="83">
        <f t="shared" si="1535"/>
        <v>1.7386523213570211E-2</v>
      </c>
      <c r="CF831" s="84">
        <f t="shared" si="1536"/>
        <v>1098.9720579059626</v>
      </c>
      <c r="CG831" s="83">
        <f t="shared" si="1482"/>
        <v>0</v>
      </c>
      <c r="CH831" s="83">
        <f t="shared" si="1537"/>
        <v>3.0252835653369852</v>
      </c>
      <c r="CI831" s="83">
        <f t="shared" si="1483"/>
        <v>3.0252835653369852</v>
      </c>
      <c r="CJ831" s="143">
        <f t="shared" si="1484"/>
        <v>0.02</v>
      </c>
      <c r="CK831" s="83">
        <f t="shared" si="1538"/>
        <v>1.6578910799758938E-2</v>
      </c>
      <c r="CL831" s="84">
        <f t="shared" si="1539"/>
        <v>1033.7622691525878</v>
      </c>
      <c r="CM831" s="83">
        <f t="shared" si="1485"/>
        <v>0</v>
      </c>
      <c r="CN831" s="83">
        <f t="shared" si="1540"/>
        <v>2.9472532087707992</v>
      </c>
      <c r="CO831" s="83">
        <f t="shared" si="1486"/>
        <v>2.9472532087707992</v>
      </c>
      <c r="CP831" s="143">
        <f t="shared" si="1487"/>
        <v>0.02</v>
      </c>
      <c r="CQ831" s="83">
        <f t="shared" si="1541"/>
        <v>1.6738564504284237E-2</v>
      </c>
      <c r="CR831" s="84">
        <f t="shared" si="1542"/>
        <v>1025.3165632690318</v>
      </c>
      <c r="CS831" s="83">
        <f t="shared" si="1488"/>
        <v>0</v>
      </c>
      <c r="CT831" s="83">
        <f t="shared" si="1543"/>
        <v>2.9383378476726749</v>
      </c>
      <c r="CU831" s="83">
        <f t="shared" si="1489"/>
        <v>2.9383378476726749</v>
      </c>
      <c r="CV831" s="143">
        <f t="shared" si="1490"/>
        <v>0.02</v>
      </c>
      <c r="CW831" s="83">
        <f t="shared" si="1544"/>
        <v>1.67665269871843E-2</v>
      </c>
      <c r="CX831" s="84">
        <f t="shared" si="1545"/>
        <v>1024.6915527269971</v>
      </c>
      <c r="CY831" s="83">
        <f t="shared" si="1491"/>
        <v>0</v>
      </c>
      <c r="CZ831" s="83">
        <f t="shared" si="1546"/>
        <v>2.9376889001989377</v>
      </c>
      <c r="DA831" s="83">
        <f t="shared" si="1492"/>
        <v>2.9376889001989377</v>
      </c>
      <c r="DB831" s="143">
        <f t="shared" si="1493"/>
        <v>0.02</v>
      </c>
      <c r="DC831" s="83">
        <f t="shared" si="1547"/>
        <v>1.6767446767326232E-2</v>
      </c>
      <c r="DD831" s="84">
        <f t="shared" si="1548"/>
        <v>1024.6767783791288</v>
      </c>
      <c r="DE831" s="86">
        <f t="shared" si="1494"/>
        <v>4387.4814260598869</v>
      </c>
      <c r="DF831" s="86">
        <f t="shared" si="1495"/>
        <v>1754.9925704239549</v>
      </c>
      <c r="DG831" s="86">
        <f t="shared" si="1496"/>
        <v>1096.8703565149717</v>
      </c>
      <c r="DH831" s="86">
        <f t="shared" si="1497"/>
        <v>0.10114107257247984</v>
      </c>
      <c r="DI831" s="86">
        <f t="shared" si="1498"/>
        <v>0.10458836684297786</v>
      </c>
      <c r="DJ831" s="86">
        <f t="shared" si="1499"/>
        <v>1.6894554966716968</v>
      </c>
      <c r="DK831" s="86">
        <f t="shared" si="1500"/>
        <v>-974.57640969229828</v>
      </c>
      <c r="DL831" s="86">
        <f t="shared" si="1558"/>
        <v>-974.57640969229828</v>
      </c>
      <c r="DM831" s="86">
        <f t="shared" si="1501"/>
        <v>-974.57640969229828</v>
      </c>
      <c r="DN831" s="85">
        <f t="shared" si="1502"/>
        <v>0</v>
      </c>
      <c r="DO831" s="85">
        <f t="shared" si="1549"/>
        <v>0</v>
      </c>
      <c r="DP831" s="85">
        <f t="shared" si="1503"/>
        <v>0</v>
      </c>
      <c r="DQ831" s="85">
        <f t="shared" si="1550"/>
        <v>0</v>
      </c>
      <c r="DR831" s="85">
        <f t="shared" si="1504"/>
        <v>0</v>
      </c>
      <c r="DS831" s="85">
        <f t="shared" si="1551"/>
        <v>0</v>
      </c>
      <c r="DT831" s="81"/>
      <c r="DU831" s="81"/>
      <c r="DV831" s="81">
        <f t="shared" si="1552"/>
        <v>0</v>
      </c>
      <c r="DW831" s="100"/>
    </row>
    <row r="832" spans="1:127" x14ac:dyDescent="0.2">
      <c r="A832" s="59">
        <f t="shared" si="1505"/>
        <v>110.26666666666553</v>
      </c>
      <c r="B832" s="44">
        <f t="shared" si="1506"/>
        <v>110266.66666666552</v>
      </c>
      <c r="C832" s="52">
        <f t="shared" si="1440"/>
        <v>133.33333333333334</v>
      </c>
      <c r="D832" s="50">
        <f t="shared" si="1441"/>
        <v>4</v>
      </c>
      <c r="E832" s="44">
        <f t="shared" si="1442"/>
        <v>4.13</v>
      </c>
      <c r="F832" s="47">
        <f t="shared" si="1443"/>
        <v>0.02</v>
      </c>
      <c r="G832" s="52">
        <f t="shared" si="1507"/>
        <v>2.3643558428955297E-2</v>
      </c>
      <c r="H832" s="57">
        <f t="shared" si="1508"/>
        <v>922.6446949221156</v>
      </c>
      <c r="I832" s="52">
        <f t="shared" si="1509"/>
        <v>0</v>
      </c>
      <c r="J832" s="54">
        <f t="shared" si="1510"/>
        <v>3356.2732732611703</v>
      </c>
      <c r="K832" s="46">
        <f t="shared" si="1553"/>
        <v>3356.2732732611703</v>
      </c>
      <c r="L832" s="80">
        <f t="shared" si="1444"/>
        <v>0</v>
      </c>
      <c r="M832" s="142">
        <f t="shared" si="1445"/>
        <v>0</v>
      </c>
      <c r="N832" s="60">
        <f t="shared" si="1446"/>
        <v>4.13</v>
      </c>
      <c r="O832" s="53">
        <f t="shared" si="1447"/>
        <v>0</v>
      </c>
      <c r="P832" s="58">
        <f t="shared" si="1511"/>
        <v>2.9122996768820717</v>
      </c>
      <c r="Q832" s="49">
        <f t="shared" si="1448"/>
        <v>2.9122996768820717</v>
      </c>
      <c r="R832" s="143">
        <f t="shared" si="1449"/>
        <v>0.02</v>
      </c>
      <c r="S832" s="51">
        <f t="shared" si="1512"/>
        <v>1.8203368929886936E-2</v>
      </c>
      <c r="T832" s="57">
        <f t="shared" si="1513"/>
        <v>958.8483732733755</v>
      </c>
      <c r="U832" s="53">
        <f t="shared" si="1450"/>
        <v>0</v>
      </c>
      <c r="V832" s="58">
        <f t="shared" si="1514"/>
        <v>2.9373824861346005</v>
      </c>
      <c r="W832" s="49">
        <f t="shared" si="1451"/>
        <v>2.9373824861346005</v>
      </c>
      <c r="X832" s="143">
        <f t="shared" si="1452"/>
        <v>0.02</v>
      </c>
      <c r="Y832" s="51">
        <f t="shared" si="1515"/>
        <v>1.7608547148631182E-2</v>
      </c>
      <c r="Z832" s="57">
        <f t="shared" si="1516"/>
        <v>936.13237349451765</v>
      </c>
      <c r="AA832" s="53">
        <f t="shared" si="1453"/>
        <v>0</v>
      </c>
      <c r="AB832" s="58">
        <f t="shared" si="1517"/>
        <v>2.9210569123867649</v>
      </c>
      <c r="AC832" s="49">
        <f t="shared" si="1454"/>
        <v>2.9210569123867649</v>
      </c>
      <c r="AD832" s="143">
        <f t="shared" si="1455"/>
        <v>0.02</v>
      </c>
      <c r="AE832" s="49">
        <f t="shared" si="1554"/>
        <v>1.7555857299782183E-2</v>
      </c>
      <c r="AF832" s="57">
        <f t="shared" si="1518"/>
        <v>933.04844022566147</v>
      </c>
      <c r="AG832" s="53">
        <f t="shared" si="1456"/>
        <v>0</v>
      </c>
      <c r="AH832" s="58">
        <f t="shared" si="1519"/>
        <v>2.9189930519632656</v>
      </c>
      <c r="AI832" s="49">
        <f t="shared" si="1457"/>
        <v>2.9189930519632656</v>
      </c>
      <c r="AJ832" s="143">
        <f t="shared" si="1458"/>
        <v>0.02</v>
      </c>
      <c r="AK832" s="51">
        <f t="shared" si="1520"/>
        <v>1.7556415624643586E-2</v>
      </c>
      <c r="AL832" s="57">
        <f t="shared" si="1521"/>
        <v>932.78975152582109</v>
      </c>
      <c r="AM832" s="53">
        <f t="shared" si="1459"/>
        <v>0</v>
      </c>
      <c r="AN832" s="58">
        <f t="shared" si="1522"/>
        <v>2.9188215877953856</v>
      </c>
      <c r="AO832" s="49">
        <f t="shared" si="1460"/>
        <v>2.9188215877953856</v>
      </c>
      <c r="AP832" s="143">
        <f t="shared" si="1461"/>
        <v>0.02</v>
      </c>
      <c r="AQ832" s="51">
        <f t="shared" si="1523"/>
        <v>1.7556711274375782E-2</v>
      </c>
      <c r="AR832" s="57">
        <f t="shared" si="1524"/>
        <v>932.76904953348276</v>
      </c>
      <c r="AS832" s="44">
        <f t="shared" si="1462"/>
        <v>6041.2918918701062</v>
      </c>
      <c r="AT832" s="44">
        <f t="shared" si="1463"/>
        <v>2416.5167567480426</v>
      </c>
      <c r="AU832" s="44">
        <f t="shared" si="1464"/>
        <v>1510.3229729675265</v>
      </c>
      <c r="AV832" s="47">
        <f t="shared" si="1465"/>
        <v>0.42031229095395306</v>
      </c>
      <c r="AW832" s="47">
        <f t="shared" si="1466"/>
        <v>1.0746558950417713</v>
      </c>
      <c r="AX832" s="86">
        <f t="shared" si="1467"/>
        <v>5.6146950359870482</v>
      </c>
      <c r="AY832" s="86">
        <f t="shared" si="1468"/>
        <v>0</v>
      </c>
      <c r="AZ832" s="10">
        <f t="shared" si="1525"/>
        <v>0</v>
      </c>
      <c r="BA832" s="44">
        <f t="shared" si="1469"/>
        <v>0</v>
      </c>
      <c r="BB832" s="9">
        <f t="shared" si="1470"/>
        <v>0</v>
      </c>
      <c r="BC832" s="45">
        <f t="shared" si="1559"/>
        <v>0</v>
      </c>
      <c r="BD832" s="9">
        <f t="shared" si="1471"/>
        <v>0</v>
      </c>
      <c r="BE832" s="45">
        <f t="shared" si="1555"/>
        <v>0</v>
      </c>
      <c r="BF832" s="9">
        <f t="shared" si="1472"/>
        <v>0</v>
      </c>
      <c r="BG832" s="45">
        <f t="shared" si="1556"/>
        <v>0</v>
      </c>
      <c r="BH832" s="58"/>
      <c r="BI832" s="58"/>
      <c r="BJ832" s="58">
        <f t="shared" si="1526"/>
        <v>0</v>
      </c>
      <c r="BK832" s="97"/>
      <c r="BL832" s="44"/>
      <c r="BM832" s="82">
        <f t="shared" si="1527"/>
        <v>82.7</v>
      </c>
      <c r="BN832" s="86">
        <f t="shared" si="1528"/>
        <v>82700</v>
      </c>
      <c r="BO832" s="86">
        <f t="shared" si="1529"/>
        <v>100</v>
      </c>
      <c r="BP832" s="84">
        <f t="shared" si="1473"/>
        <v>4</v>
      </c>
      <c r="BQ832" s="84">
        <f t="shared" si="1474"/>
        <v>4.13</v>
      </c>
      <c r="BR832" s="84">
        <f t="shared" si="1475"/>
        <v>0.02</v>
      </c>
      <c r="BS832" s="84">
        <f t="shared" si="1530"/>
        <v>3.1591943074937436E-2</v>
      </c>
      <c r="BT832" s="84">
        <f t="shared" si="1531"/>
        <v>1148.9423244941204</v>
      </c>
      <c r="BU832" s="84">
        <f t="shared" si="1532"/>
        <v>0</v>
      </c>
      <c r="BV832" s="83">
        <f t="shared" si="1533"/>
        <v>2440.7269811443821</v>
      </c>
      <c r="BW832" s="81">
        <f t="shared" si="1557"/>
        <v>2440.7269811443821</v>
      </c>
      <c r="BX832" s="83">
        <f t="shared" si="1476"/>
        <v>0</v>
      </c>
      <c r="BY832" s="141">
        <f t="shared" si="1477"/>
        <v>0</v>
      </c>
      <c r="BZ832" s="83">
        <f t="shared" si="1478"/>
        <v>4.13</v>
      </c>
      <c r="CA832" s="83">
        <f t="shared" si="1479"/>
        <v>0</v>
      </c>
      <c r="CB832" s="83">
        <f t="shared" si="1534"/>
        <v>3.096364069414058</v>
      </c>
      <c r="CC832" s="83">
        <f t="shared" si="1480"/>
        <v>3.096364069414058</v>
      </c>
      <c r="CD832" s="143">
        <f t="shared" si="1481"/>
        <v>0.02</v>
      </c>
      <c r="CE832" s="83">
        <f t="shared" si="1535"/>
        <v>1.7384523213570213E-2</v>
      </c>
      <c r="CF832" s="84">
        <f t="shared" si="1536"/>
        <v>1099.533785430114</v>
      </c>
      <c r="CG832" s="83">
        <f t="shared" si="1482"/>
        <v>0</v>
      </c>
      <c r="CH832" s="83">
        <f t="shared" si="1537"/>
        <v>3.0262260666785998</v>
      </c>
      <c r="CI832" s="83">
        <f t="shared" si="1483"/>
        <v>3.0262260666785998</v>
      </c>
      <c r="CJ832" s="143">
        <f t="shared" si="1484"/>
        <v>0.02</v>
      </c>
      <c r="CK832" s="83">
        <f t="shared" si="1538"/>
        <v>1.657691079975894E-2</v>
      </c>
      <c r="CL832" s="84">
        <f t="shared" si="1539"/>
        <v>1034.3102478938106</v>
      </c>
      <c r="CM832" s="83">
        <f t="shared" si="1485"/>
        <v>0</v>
      </c>
      <c r="CN832" s="83">
        <f t="shared" si="1540"/>
        <v>2.9480453369029886</v>
      </c>
      <c r="CO832" s="83">
        <f t="shared" si="1486"/>
        <v>2.9480453369029886</v>
      </c>
      <c r="CP832" s="143">
        <f t="shared" si="1487"/>
        <v>0.02</v>
      </c>
      <c r="CQ832" s="83">
        <f t="shared" si="1541"/>
        <v>1.6736564504284238E-2</v>
      </c>
      <c r="CR832" s="84">
        <f t="shared" si="1542"/>
        <v>1025.88446712115</v>
      </c>
      <c r="CS832" s="83">
        <f t="shared" si="1488"/>
        <v>0</v>
      </c>
      <c r="CT832" s="83">
        <f t="shared" si="1543"/>
        <v>2.9391337240044906</v>
      </c>
      <c r="CU832" s="83">
        <f t="shared" si="1489"/>
        <v>2.9391337240044906</v>
      </c>
      <c r="CV832" s="143">
        <f t="shared" si="1490"/>
        <v>0.02</v>
      </c>
      <c r="CW832" s="83">
        <f t="shared" si="1544"/>
        <v>1.6764526987184301E-2</v>
      </c>
      <c r="CX832" s="84">
        <f t="shared" si="1545"/>
        <v>1025.2621313281088</v>
      </c>
      <c r="CY832" s="83">
        <f t="shared" si="1491"/>
        <v>0</v>
      </c>
      <c r="CZ832" s="83">
        <f t="shared" si="1546"/>
        <v>2.9384862510775256</v>
      </c>
      <c r="DA832" s="83">
        <f t="shared" si="1492"/>
        <v>2.9384862510775256</v>
      </c>
      <c r="DB832" s="143">
        <f t="shared" si="1493"/>
        <v>0.02</v>
      </c>
      <c r="DC832" s="83">
        <f t="shared" si="1547"/>
        <v>1.6765446767326234E-2</v>
      </c>
      <c r="DD832" s="84">
        <f t="shared" si="1548"/>
        <v>1025.2475143330344</v>
      </c>
      <c r="DE832" s="86">
        <f t="shared" si="1494"/>
        <v>4393.3085660598881</v>
      </c>
      <c r="DF832" s="86">
        <f t="shared" si="1495"/>
        <v>1757.3234264239552</v>
      </c>
      <c r="DG832" s="86">
        <f t="shared" si="1496"/>
        <v>1098.327141514972</v>
      </c>
      <c r="DH832" s="86">
        <f t="shared" si="1497"/>
        <v>0.10093825541903853</v>
      </c>
      <c r="DI832" s="86">
        <f t="shared" si="1498"/>
        <v>0.1042034479169861</v>
      </c>
      <c r="DJ832" s="86">
        <f t="shared" si="1499"/>
        <v>1.6777935923331724</v>
      </c>
      <c r="DK832" s="86">
        <f t="shared" si="1500"/>
        <v>-976.65970464479153</v>
      </c>
      <c r="DL832" s="86">
        <f t="shared" si="1558"/>
        <v>-976.65970464479153</v>
      </c>
      <c r="DM832" s="86">
        <f t="shared" si="1501"/>
        <v>-976.65970464479153</v>
      </c>
      <c r="DN832" s="85">
        <f t="shared" si="1502"/>
        <v>0</v>
      </c>
      <c r="DO832" s="85">
        <f t="shared" si="1549"/>
        <v>0</v>
      </c>
      <c r="DP832" s="85">
        <f t="shared" si="1503"/>
        <v>0</v>
      </c>
      <c r="DQ832" s="85">
        <f t="shared" si="1550"/>
        <v>0</v>
      </c>
      <c r="DR832" s="85">
        <f t="shared" si="1504"/>
        <v>0</v>
      </c>
      <c r="DS832" s="85">
        <f t="shared" si="1551"/>
        <v>0</v>
      </c>
      <c r="DT832" s="81"/>
      <c r="DU832" s="81"/>
      <c r="DV832" s="81">
        <f t="shared" si="1552"/>
        <v>0</v>
      </c>
      <c r="DW832" s="100"/>
    </row>
    <row r="833" spans="1:127" x14ac:dyDescent="0.2">
      <c r="A833" s="59">
        <f t="shared" si="1505"/>
        <v>110.39999999999885</v>
      </c>
      <c r="B833" s="44">
        <f t="shared" si="1506"/>
        <v>110399.99999999885</v>
      </c>
      <c r="C833" s="52">
        <f t="shared" si="1440"/>
        <v>133.33333333333334</v>
      </c>
      <c r="D833" s="50">
        <f t="shared" si="1441"/>
        <v>4</v>
      </c>
      <c r="E833" s="44">
        <f t="shared" si="1442"/>
        <v>4.13</v>
      </c>
      <c r="F833" s="47">
        <f t="shared" si="1443"/>
        <v>0.02</v>
      </c>
      <c r="G833" s="52">
        <f t="shared" si="1507"/>
        <v>2.3640891762288629E-2</v>
      </c>
      <c r="H833" s="57">
        <f t="shared" si="1508"/>
        <v>923.40796288323338</v>
      </c>
      <c r="I833" s="52">
        <f t="shared" si="1509"/>
        <v>0</v>
      </c>
      <c r="J833" s="54">
        <f t="shared" si="1510"/>
        <v>3360.5896732611704</v>
      </c>
      <c r="K833" s="46">
        <f t="shared" si="1553"/>
        <v>3360.5896732611704</v>
      </c>
      <c r="L833" s="80">
        <f t="shared" si="1444"/>
        <v>0</v>
      </c>
      <c r="M833" s="142">
        <f t="shared" si="1445"/>
        <v>0</v>
      </c>
      <c r="N833" s="60">
        <f t="shared" si="1446"/>
        <v>4.13</v>
      </c>
      <c r="O833" s="53">
        <f t="shared" si="1447"/>
        <v>0</v>
      </c>
      <c r="P833" s="58">
        <f t="shared" si="1511"/>
        <v>2.9130613200587256</v>
      </c>
      <c r="Q833" s="49">
        <f t="shared" si="1448"/>
        <v>2.9130613200587256</v>
      </c>
      <c r="R833" s="143">
        <f t="shared" si="1449"/>
        <v>0.02</v>
      </c>
      <c r="S833" s="51">
        <f t="shared" si="1512"/>
        <v>1.8200702263220268E-2</v>
      </c>
      <c r="T833" s="57">
        <f t="shared" si="1513"/>
        <v>959.68171405173211</v>
      </c>
      <c r="U833" s="53">
        <f t="shared" si="1450"/>
        <v>0</v>
      </c>
      <c r="V833" s="58">
        <f t="shared" si="1514"/>
        <v>2.9382994787884331</v>
      </c>
      <c r="W833" s="49">
        <f t="shared" si="1451"/>
        <v>2.9382994787884331</v>
      </c>
      <c r="X833" s="143">
        <f t="shared" si="1452"/>
        <v>0.02</v>
      </c>
      <c r="Y833" s="51">
        <f t="shared" si="1515"/>
        <v>1.7605880481964514E-2</v>
      </c>
      <c r="Z833" s="57">
        <f t="shared" si="1516"/>
        <v>936.93159815109141</v>
      </c>
      <c r="AA833" s="53">
        <f t="shared" si="1453"/>
        <v>0</v>
      </c>
      <c r="AB833" s="58">
        <f t="shared" si="1517"/>
        <v>2.9218808341882894</v>
      </c>
      <c r="AC833" s="49">
        <f t="shared" si="1454"/>
        <v>2.9218808341882894</v>
      </c>
      <c r="AD833" s="143">
        <f t="shared" si="1455"/>
        <v>0.02</v>
      </c>
      <c r="AE833" s="49">
        <f t="shared" si="1554"/>
        <v>1.7553190633115515E-2</v>
      </c>
      <c r="AF833" s="57">
        <f t="shared" si="1518"/>
        <v>933.84972663182532</v>
      </c>
      <c r="AG833" s="53">
        <f t="shared" si="1456"/>
        <v>0</v>
      </c>
      <c r="AH833" s="58">
        <f t="shared" si="1519"/>
        <v>2.9198092571633016</v>
      </c>
      <c r="AI833" s="49">
        <f t="shared" si="1457"/>
        <v>2.9198092571633016</v>
      </c>
      <c r="AJ833" s="143">
        <f t="shared" si="1458"/>
        <v>0.02</v>
      </c>
      <c r="AK833" s="51">
        <f t="shared" si="1520"/>
        <v>1.7553748957976918E-2</v>
      </c>
      <c r="AL833" s="57">
        <f t="shared" si="1521"/>
        <v>933.59162998088175</v>
      </c>
      <c r="AM833" s="53">
        <f t="shared" si="1459"/>
        <v>0</v>
      </c>
      <c r="AN833" s="58">
        <f t="shared" si="1522"/>
        <v>2.9196374223011041</v>
      </c>
      <c r="AO833" s="49">
        <f t="shared" si="1460"/>
        <v>2.9196374223011041</v>
      </c>
      <c r="AP833" s="143">
        <f t="shared" si="1461"/>
        <v>0.02</v>
      </c>
      <c r="AQ833" s="51">
        <f t="shared" si="1523"/>
        <v>1.7554044607709113E-2</v>
      </c>
      <c r="AR833" s="57">
        <f t="shared" si="1524"/>
        <v>933.57098859978021</v>
      </c>
      <c r="AS833" s="44">
        <f t="shared" si="1462"/>
        <v>6049.0614118701069</v>
      </c>
      <c r="AT833" s="44">
        <f t="shared" si="1463"/>
        <v>2419.6245647480428</v>
      </c>
      <c r="AU833" s="44">
        <f t="shared" si="1464"/>
        <v>1512.2653529675267</v>
      </c>
      <c r="AV833" s="47">
        <f t="shared" si="1465"/>
        <v>0.41874463724955735</v>
      </c>
      <c r="AW833" s="47">
        <f t="shared" si="1466"/>
        <v>1.0671336766026378</v>
      </c>
      <c r="AX833" s="86">
        <f t="shared" si="1467"/>
        <v>5.5517704655976061</v>
      </c>
      <c r="AY833" s="86">
        <f t="shared" si="1468"/>
        <v>0</v>
      </c>
      <c r="AZ833" s="10">
        <f t="shared" si="1525"/>
        <v>0</v>
      </c>
      <c r="BA833" s="44">
        <f t="shared" si="1469"/>
        <v>0</v>
      </c>
      <c r="BB833" s="9">
        <f t="shared" si="1470"/>
        <v>0</v>
      </c>
      <c r="BC833" s="45">
        <f t="shared" si="1559"/>
        <v>0</v>
      </c>
      <c r="BD833" s="9">
        <f t="shared" si="1471"/>
        <v>0</v>
      </c>
      <c r="BE833" s="45">
        <f t="shared" si="1555"/>
        <v>0</v>
      </c>
      <c r="BF833" s="9">
        <f t="shared" si="1472"/>
        <v>0</v>
      </c>
      <c r="BG833" s="45">
        <f t="shared" si="1556"/>
        <v>0</v>
      </c>
      <c r="BH833" s="58"/>
      <c r="BI833" s="58"/>
      <c r="BJ833" s="58">
        <f t="shared" si="1526"/>
        <v>0</v>
      </c>
      <c r="BK833" s="97"/>
      <c r="BL833" s="44"/>
      <c r="BM833" s="82">
        <f t="shared" si="1527"/>
        <v>82.8</v>
      </c>
      <c r="BN833" s="86">
        <f t="shared" si="1528"/>
        <v>82800</v>
      </c>
      <c r="BO833" s="86">
        <f t="shared" si="1529"/>
        <v>100</v>
      </c>
      <c r="BP833" s="84">
        <f t="shared" si="1473"/>
        <v>4</v>
      </c>
      <c r="BQ833" s="84">
        <f t="shared" si="1474"/>
        <v>4.13</v>
      </c>
      <c r="BR833" s="84">
        <f t="shared" si="1475"/>
        <v>0.02</v>
      </c>
      <c r="BS833" s="84">
        <f t="shared" si="1530"/>
        <v>3.1589943074937434E-2</v>
      </c>
      <c r="BT833" s="84">
        <f t="shared" si="1531"/>
        <v>1149.707238370027</v>
      </c>
      <c r="BU833" s="84">
        <f t="shared" si="1532"/>
        <v>0</v>
      </c>
      <c r="BV833" s="83">
        <f t="shared" si="1533"/>
        <v>2443.9642811443819</v>
      </c>
      <c r="BW833" s="81">
        <f t="shared" si="1557"/>
        <v>2443.9642811443819</v>
      </c>
      <c r="BX833" s="83">
        <f t="shared" si="1476"/>
        <v>0</v>
      </c>
      <c r="BY833" s="141">
        <f t="shared" si="1477"/>
        <v>0</v>
      </c>
      <c r="BZ833" s="83">
        <f t="shared" si="1478"/>
        <v>4.13</v>
      </c>
      <c r="CA833" s="83">
        <f t="shared" si="1479"/>
        <v>0</v>
      </c>
      <c r="CB833" s="83">
        <f t="shared" si="1534"/>
        <v>3.0977202096253991</v>
      </c>
      <c r="CC833" s="83">
        <f t="shared" si="1480"/>
        <v>3.0977202096253991</v>
      </c>
      <c r="CD833" s="143">
        <f t="shared" si="1481"/>
        <v>0.02</v>
      </c>
      <c r="CE833" s="83">
        <f t="shared" si="1535"/>
        <v>1.7382523213570214E-2</v>
      </c>
      <c r="CF833" s="84">
        <f t="shared" si="1536"/>
        <v>1100.0952027190331</v>
      </c>
      <c r="CG833" s="83">
        <f t="shared" si="1482"/>
        <v>0</v>
      </c>
      <c r="CH833" s="83">
        <f t="shared" si="1537"/>
        <v>3.0271692919223154</v>
      </c>
      <c r="CI833" s="83">
        <f t="shared" si="1483"/>
        <v>3.0271692919223154</v>
      </c>
      <c r="CJ833" s="143">
        <f t="shared" si="1484"/>
        <v>0.02</v>
      </c>
      <c r="CK833" s="83">
        <f t="shared" si="1538"/>
        <v>1.6574910799758941E-2</v>
      </c>
      <c r="CL833" s="84">
        <f t="shared" si="1539"/>
        <v>1034.8579898811747</v>
      </c>
      <c r="CM833" s="83">
        <f t="shared" si="1485"/>
        <v>0</v>
      </c>
      <c r="CN833" s="83">
        <f t="shared" si="1540"/>
        <v>2.9488382716255996</v>
      </c>
      <c r="CO833" s="83">
        <f t="shared" si="1486"/>
        <v>2.9488382716255996</v>
      </c>
      <c r="CP833" s="143">
        <f t="shared" si="1487"/>
        <v>0.02</v>
      </c>
      <c r="CQ833" s="83">
        <f t="shared" si="1541"/>
        <v>1.673456450428424E-2</v>
      </c>
      <c r="CR833" s="84">
        <f t="shared" si="1542"/>
        <v>1026.4521505381854</v>
      </c>
      <c r="CS833" s="83">
        <f t="shared" si="1488"/>
        <v>0</v>
      </c>
      <c r="CT833" s="83">
        <f t="shared" si="1543"/>
        <v>2.9399305114029559</v>
      </c>
      <c r="CU833" s="83">
        <f t="shared" si="1489"/>
        <v>2.9399305114029559</v>
      </c>
      <c r="CV833" s="143">
        <f t="shared" si="1490"/>
        <v>0.02</v>
      </c>
      <c r="CW833" s="83">
        <f t="shared" si="1544"/>
        <v>1.6762526987184303E-2</v>
      </c>
      <c r="CX833" s="84">
        <f t="shared" si="1545"/>
        <v>1025.8324873772492</v>
      </c>
      <c r="CY833" s="83">
        <f t="shared" si="1491"/>
        <v>0</v>
      </c>
      <c r="CZ833" s="83">
        <f t="shared" si="1546"/>
        <v>2.9392845223960746</v>
      </c>
      <c r="DA833" s="83">
        <f t="shared" si="1492"/>
        <v>2.9392845223960746</v>
      </c>
      <c r="DB833" s="143">
        <f t="shared" si="1493"/>
        <v>0.02</v>
      </c>
      <c r="DC833" s="83">
        <f t="shared" si="1547"/>
        <v>1.6763446767326235E-2</v>
      </c>
      <c r="DD833" s="84">
        <f t="shared" si="1548"/>
        <v>1025.8180273569146</v>
      </c>
      <c r="DE833" s="86">
        <f t="shared" si="1494"/>
        <v>4399.1357060598875</v>
      </c>
      <c r="DF833" s="86">
        <f t="shared" si="1495"/>
        <v>1759.6542824239548</v>
      </c>
      <c r="DG833" s="86">
        <f t="shared" si="1496"/>
        <v>1099.7839265149719</v>
      </c>
      <c r="DH833" s="86">
        <f t="shared" si="1497"/>
        <v>0.10073610156219316</v>
      </c>
      <c r="DI833" s="86">
        <f t="shared" si="1498"/>
        <v>0.10382043136294102</v>
      </c>
      <c r="DJ833" s="86">
        <f t="shared" si="1499"/>
        <v>1.6662268326505254</v>
      </c>
      <c r="DK833" s="86">
        <f t="shared" si="1500"/>
        <v>-978.74172824935806</v>
      </c>
      <c r="DL833" s="86">
        <f t="shared" si="1558"/>
        <v>-978.74172824935806</v>
      </c>
      <c r="DM833" s="86">
        <f t="shared" si="1501"/>
        <v>-978.74172824935806</v>
      </c>
      <c r="DN833" s="85">
        <f t="shared" si="1502"/>
        <v>0</v>
      </c>
      <c r="DO833" s="85">
        <f t="shared" si="1549"/>
        <v>0</v>
      </c>
      <c r="DP833" s="85">
        <f t="shared" si="1503"/>
        <v>0</v>
      </c>
      <c r="DQ833" s="85">
        <f t="shared" si="1550"/>
        <v>0</v>
      </c>
      <c r="DR833" s="85">
        <f t="shared" si="1504"/>
        <v>0</v>
      </c>
      <c r="DS833" s="85">
        <f t="shared" si="1551"/>
        <v>0</v>
      </c>
      <c r="DT833" s="81"/>
      <c r="DU833" s="81"/>
      <c r="DV833" s="81">
        <f t="shared" si="1552"/>
        <v>0</v>
      </c>
      <c r="DW833" s="100"/>
    </row>
    <row r="834" spans="1:127" x14ac:dyDescent="0.2">
      <c r="A834" s="59">
        <f t="shared" si="1505"/>
        <v>110.53333333333218</v>
      </c>
      <c r="B834" s="44">
        <f t="shared" si="1506"/>
        <v>110533.33333333218</v>
      </c>
      <c r="C834" s="52">
        <f t="shared" si="1440"/>
        <v>133.33333333333334</v>
      </c>
      <c r="D834" s="50">
        <f t="shared" si="1441"/>
        <v>4</v>
      </c>
      <c r="E834" s="44">
        <f t="shared" si="1442"/>
        <v>4.13</v>
      </c>
      <c r="F834" s="47">
        <f t="shared" si="1443"/>
        <v>0.02</v>
      </c>
      <c r="G834" s="52">
        <f t="shared" si="1507"/>
        <v>2.3638225095621961E-2</v>
      </c>
      <c r="H834" s="57">
        <f t="shared" si="1508"/>
        <v>924.17114475341759</v>
      </c>
      <c r="I834" s="52">
        <f t="shared" si="1509"/>
        <v>0</v>
      </c>
      <c r="J834" s="54">
        <f t="shared" si="1510"/>
        <v>3364.9060732611701</v>
      </c>
      <c r="K834" s="46">
        <f t="shared" si="1553"/>
        <v>3364.9060732611701</v>
      </c>
      <c r="L834" s="80">
        <f t="shared" si="1444"/>
        <v>0</v>
      </c>
      <c r="M834" s="142">
        <f t="shared" si="1445"/>
        <v>0</v>
      </c>
      <c r="N834" s="60">
        <f t="shared" si="1446"/>
        <v>4.13</v>
      </c>
      <c r="O834" s="53">
        <f t="shared" si="1447"/>
        <v>0</v>
      </c>
      <c r="P834" s="58">
        <f t="shared" si="1511"/>
        <v>2.9138249632721438</v>
      </c>
      <c r="Q834" s="49">
        <f t="shared" si="1448"/>
        <v>2.9138249632721438</v>
      </c>
      <c r="R834" s="143">
        <f t="shared" si="1449"/>
        <v>0.02</v>
      </c>
      <c r="S834" s="51">
        <f t="shared" si="1512"/>
        <v>1.8198035596553599E-2</v>
      </c>
      <c r="T834" s="57">
        <f t="shared" si="1513"/>
        <v>960.51471489084111</v>
      </c>
      <c r="U834" s="53">
        <f t="shared" si="1450"/>
        <v>0</v>
      </c>
      <c r="V834" s="58">
        <f t="shared" si="1514"/>
        <v>2.9392186816701638</v>
      </c>
      <c r="W834" s="49">
        <f t="shared" si="1451"/>
        <v>2.9392186816701638</v>
      </c>
      <c r="X834" s="143">
        <f t="shared" si="1452"/>
        <v>0.02</v>
      </c>
      <c r="Y834" s="51">
        <f t="shared" si="1515"/>
        <v>1.7603213815297846E-2</v>
      </c>
      <c r="Z834" s="57">
        <f t="shared" si="1516"/>
        <v>937.73045237616122</v>
      </c>
      <c r="AA834" s="53">
        <f t="shared" si="1453"/>
        <v>0</v>
      </c>
      <c r="AB834" s="58">
        <f t="shared" si="1517"/>
        <v>2.9227067660436048</v>
      </c>
      <c r="AC834" s="49">
        <f t="shared" si="1454"/>
        <v>2.9227067660436048</v>
      </c>
      <c r="AD834" s="143">
        <f t="shared" si="1455"/>
        <v>0.02</v>
      </c>
      <c r="AE834" s="49">
        <f t="shared" si="1554"/>
        <v>1.7550523966448846E-2</v>
      </c>
      <c r="AF834" s="57">
        <f t="shared" si="1518"/>
        <v>934.65066540132887</v>
      </c>
      <c r="AG834" s="53">
        <f t="shared" si="1456"/>
        <v>0</v>
      </c>
      <c r="AH834" s="58">
        <f t="shared" si="1519"/>
        <v>2.920627503906478</v>
      </c>
      <c r="AI834" s="49">
        <f t="shared" si="1457"/>
        <v>2.920627503906478</v>
      </c>
      <c r="AJ834" s="143">
        <f t="shared" si="1458"/>
        <v>0.02</v>
      </c>
      <c r="AK834" s="51">
        <f t="shared" si="1520"/>
        <v>1.7551082291310249E-2</v>
      </c>
      <c r="AL834" s="57">
        <f t="shared" si="1521"/>
        <v>934.3931625048109</v>
      </c>
      <c r="AM834" s="53">
        <f t="shared" si="1459"/>
        <v>0</v>
      </c>
      <c r="AN834" s="58">
        <f t="shared" si="1522"/>
        <v>2.920455303309716</v>
      </c>
      <c r="AO834" s="49">
        <f t="shared" si="1460"/>
        <v>2.920455303309716</v>
      </c>
      <c r="AP834" s="143">
        <f t="shared" si="1461"/>
        <v>0.02</v>
      </c>
      <c r="AQ834" s="51">
        <f t="shared" si="1523"/>
        <v>1.7551377941042445E-2</v>
      </c>
      <c r="AR834" s="57">
        <f t="shared" si="1524"/>
        <v>934.37258179946105</v>
      </c>
      <c r="AS834" s="44">
        <f t="shared" si="1462"/>
        <v>6056.8309318701067</v>
      </c>
      <c r="AT834" s="44">
        <f t="shared" si="1463"/>
        <v>2422.7323727480425</v>
      </c>
      <c r="AU834" s="44">
        <f t="shared" si="1464"/>
        <v>1514.2077329675267</v>
      </c>
      <c r="AV834" s="47">
        <f t="shared" si="1465"/>
        <v>0.41718557231503239</v>
      </c>
      <c r="AW834" s="47">
        <f t="shared" si="1466"/>
        <v>1.0596772027893631</v>
      </c>
      <c r="AX834" s="86">
        <f t="shared" si="1467"/>
        <v>5.4896599175134231</v>
      </c>
      <c r="AY834" s="86">
        <f t="shared" si="1468"/>
        <v>0</v>
      </c>
      <c r="AZ834" s="10">
        <f t="shared" si="1525"/>
        <v>0</v>
      </c>
      <c r="BA834" s="44">
        <f t="shared" si="1469"/>
        <v>0</v>
      </c>
      <c r="BB834" s="9">
        <f t="shared" si="1470"/>
        <v>0</v>
      </c>
      <c r="BC834" s="45">
        <f t="shared" si="1559"/>
        <v>0</v>
      </c>
      <c r="BD834" s="9">
        <f t="shared" si="1471"/>
        <v>0</v>
      </c>
      <c r="BE834" s="45">
        <f t="shared" si="1555"/>
        <v>0</v>
      </c>
      <c r="BF834" s="9">
        <f t="shared" si="1472"/>
        <v>0</v>
      </c>
      <c r="BG834" s="45">
        <f t="shared" si="1556"/>
        <v>0</v>
      </c>
      <c r="BH834" s="58"/>
      <c r="BI834" s="58"/>
      <c r="BJ834" s="58">
        <f t="shared" si="1526"/>
        <v>0</v>
      </c>
      <c r="BK834" s="97"/>
      <c r="BL834" s="44"/>
      <c r="BM834" s="82">
        <f t="shared" si="1527"/>
        <v>82.9</v>
      </c>
      <c r="BN834" s="86">
        <f t="shared" si="1528"/>
        <v>82900</v>
      </c>
      <c r="BO834" s="86">
        <f t="shared" si="1529"/>
        <v>100</v>
      </c>
      <c r="BP834" s="84">
        <f t="shared" si="1473"/>
        <v>4</v>
      </c>
      <c r="BQ834" s="84">
        <f t="shared" si="1474"/>
        <v>4.13</v>
      </c>
      <c r="BR834" s="84">
        <f t="shared" si="1475"/>
        <v>0.02</v>
      </c>
      <c r="BS834" s="84">
        <f t="shared" si="1530"/>
        <v>3.1587943074937432E-2</v>
      </c>
      <c r="BT834" s="84">
        <f t="shared" si="1531"/>
        <v>1150.4721038197833</v>
      </c>
      <c r="BU834" s="84">
        <f t="shared" si="1532"/>
        <v>0</v>
      </c>
      <c r="BV834" s="83">
        <f t="shared" si="1533"/>
        <v>2447.2015811443821</v>
      </c>
      <c r="BW834" s="81">
        <f t="shared" si="1557"/>
        <v>2447.2015811443821</v>
      </c>
      <c r="BX834" s="83">
        <f t="shared" si="1476"/>
        <v>0</v>
      </c>
      <c r="BY834" s="141">
        <f t="shared" si="1477"/>
        <v>0</v>
      </c>
      <c r="BZ834" s="83">
        <f t="shared" si="1478"/>
        <v>4.13</v>
      </c>
      <c r="CA834" s="83">
        <f t="shared" si="1479"/>
        <v>0</v>
      </c>
      <c r="CB834" s="83">
        <f t="shared" si="1534"/>
        <v>3.0990784506990057</v>
      </c>
      <c r="CC834" s="83">
        <f t="shared" si="1480"/>
        <v>3.0990784506990057</v>
      </c>
      <c r="CD834" s="143">
        <f t="shared" si="1481"/>
        <v>0.02</v>
      </c>
      <c r="CE834" s="83">
        <f t="shared" si="1535"/>
        <v>1.7380523213570215E-2</v>
      </c>
      <c r="CF834" s="84">
        <f t="shared" si="1536"/>
        <v>1100.65630966341</v>
      </c>
      <c r="CG834" s="83">
        <f t="shared" si="1482"/>
        <v>0</v>
      </c>
      <c r="CH834" s="83">
        <f t="shared" si="1537"/>
        <v>3.0281132391749757</v>
      </c>
      <c r="CI834" s="83">
        <f t="shared" si="1483"/>
        <v>3.0281132391749757</v>
      </c>
      <c r="CJ834" s="143">
        <f t="shared" si="1484"/>
        <v>0.02</v>
      </c>
      <c r="CK834" s="83">
        <f t="shared" si="1538"/>
        <v>1.6572910799758943E-2</v>
      </c>
      <c r="CL834" s="84">
        <f t="shared" si="1539"/>
        <v>1035.4054951311778</v>
      </c>
      <c r="CM834" s="83">
        <f t="shared" si="1485"/>
        <v>0</v>
      </c>
      <c r="CN834" s="83">
        <f t="shared" si="1540"/>
        <v>2.9496320116764281</v>
      </c>
      <c r="CO834" s="83">
        <f t="shared" si="1486"/>
        <v>2.9496320116764281</v>
      </c>
      <c r="CP834" s="143">
        <f t="shared" si="1487"/>
        <v>0.02</v>
      </c>
      <c r="CQ834" s="83">
        <f t="shared" si="1541"/>
        <v>1.6732564504284241E-2</v>
      </c>
      <c r="CR834" s="84">
        <f t="shared" si="1542"/>
        <v>1027.0196134833491</v>
      </c>
      <c r="CS834" s="83">
        <f t="shared" si="1488"/>
        <v>0</v>
      </c>
      <c r="CT834" s="83">
        <f t="shared" si="1543"/>
        <v>2.9407282086074731</v>
      </c>
      <c r="CU834" s="83">
        <f t="shared" si="1489"/>
        <v>2.9407282086074731</v>
      </c>
      <c r="CV834" s="143">
        <f t="shared" si="1490"/>
        <v>0.02</v>
      </c>
      <c r="CW834" s="83">
        <f t="shared" si="1544"/>
        <v>1.6760526987184304E-2</v>
      </c>
      <c r="CX834" s="84">
        <f t="shared" si="1545"/>
        <v>1026.4026208182327</v>
      </c>
      <c r="CY834" s="83">
        <f t="shared" si="1491"/>
        <v>0</v>
      </c>
      <c r="CZ834" s="83">
        <f t="shared" si="1546"/>
        <v>2.9400837128552655</v>
      </c>
      <c r="DA834" s="83">
        <f t="shared" si="1492"/>
        <v>2.9400837128552655</v>
      </c>
      <c r="DB834" s="143">
        <f t="shared" si="1493"/>
        <v>0.02</v>
      </c>
      <c r="DC834" s="83">
        <f t="shared" si="1547"/>
        <v>1.6761446767326237E-2</v>
      </c>
      <c r="DD834" s="84">
        <f t="shared" si="1548"/>
        <v>1026.3883173931326</v>
      </c>
      <c r="DE834" s="86">
        <f t="shared" si="1494"/>
        <v>4404.9628460598879</v>
      </c>
      <c r="DF834" s="86">
        <f t="shared" si="1495"/>
        <v>1761.985138423955</v>
      </c>
      <c r="DG834" s="86">
        <f t="shared" si="1496"/>
        <v>1101.240711514972</v>
      </c>
      <c r="DH834" s="86">
        <f t="shared" si="1497"/>
        <v>0.10053460822402456</v>
      </c>
      <c r="DI834" s="86">
        <f t="shared" si="1498"/>
        <v>0.10343930581579534</v>
      </c>
      <c r="DJ834" s="86">
        <f t="shared" si="1499"/>
        <v>1.6547543351652025</v>
      </c>
      <c r="DK834" s="86">
        <f t="shared" si="1500"/>
        <v>-980.82248113330763</v>
      </c>
      <c r="DL834" s="86">
        <f t="shared" si="1558"/>
        <v>-980.82248113330763</v>
      </c>
      <c r="DM834" s="86">
        <f t="shared" si="1501"/>
        <v>-980.82248113330763</v>
      </c>
      <c r="DN834" s="85">
        <f t="shared" si="1502"/>
        <v>0</v>
      </c>
      <c r="DO834" s="85">
        <f t="shared" si="1549"/>
        <v>0</v>
      </c>
      <c r="DP834" s="85">
        <f t="shared" si="1503"/>
        <v>0</v>
      </c>
      <c r="DQ834" s="85">
        <f t="shared" si="1550"/>
        <v>0</v>
      </c>
      <c r="DR834" s="85">
        <f t="shared" si="1504"/>
        <v>0</v>
      </c>
      <c r="DS834" s="85">
        <f t="shared" si="1551"/>
        <v>0</v>
      </c>
      <c r="DT834" s="81"/>
      <c r="DU834" s="81"/>
      <c r="DV834" s="81">
        <f t="shared" si="1552"/>
        <v>0</v>
      </c>
      <c r="DW834" s="100"/>
    </row>
    <row r="835" spans="1:127" x14ac:dyDescent="0.2">
      <c r="A835" s="59">
        <f t="shared" si="1505"/>
        <v>110.66666666666551</v>
      </c>
      <c r="B835" s="44">
        <f t="shared" si="1506"/>
        <v>110666.66666666551</v>
      </c>
      <c r="C835" s="52">
        <f t="shared" si="1440"/>
        <v>133.33333333333334</v>
      </c>
      <c r="D835" s="50">
        <f t="shared" si="1441"/>
        <v>4</v>
      </c>
      <c r="E835" s="44">
        <f t="shared" si="1442"/>
        <v>4.13</v>
      </c>
      <c r="F835" s="47">
        <f t="shared" si="1443"/>
        <v>0.02</v>
      </c>
      <c r="G835" s="52">
        <f t="shared" si="1507"/>
        <v>2.3635558428955292E-2</v>
      </c>
      <c r="H835" s="57">
        <f t="shared" si="1508"/>
        <v>924.93424053266824</v>
      </c>
      <c r="I835" s="52">
        <f t="shared" si="1509"/>
        <v>0</v>
      </c>
      <c r="J835" s="54">
        <f t="shared" si="1510"/>
        <v>3369.2224732611703</v>
      </c>
      <c r="K835" s="46">
        <f t="shared" si="1553"/>
        <v>3369.2224732611703</v>
      </c>
      <c r="L835" s="80">
        <f t="shared" si="1444"/>
        <v>0</v>
      </c>
      <c r="M835" s="142">
        <f t="shared" si="1445"/>
        <v>0</v>
      </c>
      <c r="N835" s="60">
        <f t="shared" si="1446"/>
        <v>4.13</v>
      </c>
      <c r="O835" s="53">
        <f t="shared" si="1447"/>
        <v>0</v>
      </c>
      <c r="P835" s="58">
        <f t="shared" si="1511"/>
        <v>2.9145906059286579</v>
      </c>
      <c r="Q835" s="49">
        <f t="shared" si="1448"/>
        <v>2.9145906059286579</v>
      </c>
      <c r="R835" s="143">
        <f t="shared" si="1449"/>
        <v>0.02</v>
      </c>
      <c r="S835" s="51">
        <f t="shared" si="1512"/>
        <v>1.8195368929886931E-2</v>
      </c>
      <c r="T835" s="57">
        <f t="shared" si="1513"/>
        <v>961.34737539688081</v>
      </c>
      <c r="U835" s="53">
        <f t="shared" si="1450"/>
        <v>0</v>
      </c>
      <c r="V835" s="58">
        <f t="shared" si="1514"/>
        <v>2.9401400916010774</v>
      </c>
      <c r="W835" s="49">
        <f t="shared" si="1451"/>
        <v>2.9401400916010774</v>
      </c>
      <c r="X835" s="143">
        <f t="shared" si="1452"/>
        <v>0.02</v>
      </c>
      <c r="Y835" s="51">
        <f t="shared" si="1515"/>
        <v>1.7600547148631178E-2</v>
      </c>
      <c r="Z835" s="57">
        <f t="shared" si="1516"/>
        <v>938.52893580042337</v>
      </c>
      <c r="AA835" s="53">
        <f t="shared" si="1453"/>
        <v>0</v>
      </c>
      <c r="AB835" s="58">
        <f t="shared" si="1517"/>
        <v>2.9235347046052951</v>
      </c>
      <c r="AC835" s="49">
        <f t="shared" si="1454"/>
        <v>2.9235347046052951</v>
      </c>
      <c r="AD835" s="143">
        <f t="shared" si="1455"/>
        <v>0.02</v>
      </c>
      <c r="AE835" s="49">
        <f t="shared" si="1554"/>
        <v>1.7547857299782178E-2</v>
      </c>
      <c r="AF835" s="57">
        <f t="shared" si="1518"/>
        <v>935.45125617957615</v>
      </c>
      <c r="AG835" s="53">
        <f t="shared" si="1456"/>
        <v>0</v>
      </c>
      <c r="AH835" s="58">
        <f t="shared" si="1519"/>
        <v>2.9214477890441248</v>
      </c>
      <c r="AI835" s="49">
        <f t="shared" si="1457"/>
        <v>2.9214477890441248</v>
      </c>
      <c r="AJ835" s="143">
        <f t="shared" si="1458"/>
        <v>0.02</v>
      </c>
      <c r="AK835" s="51">
        <f t="shared" si="1520"/>
        <v>1.7548415624643581E-2</v>
      </c>
      <c r="AL835" s="57">
        <f t="shared" si="1521"/>
        <v>935.19434873092166</v>
      </c>
      <c r="AM835" s="53">
        <f t="shared" si="1459"/>
        <v>0</v>
      </c>
      <c r="AN835" s="58">
        <f t="shared" si="1522"/>
        <v>2.9212752276769214</v>
      </c>
      <c r="AO835" s="49">
        <f t="shared" si="1460"/>
        <v>2.9212752276769214</v>
      </c>
      <c r="AP835" s="143">
        <f t="shared" si="1461"/>
        <v>0.02</v>
      </c>
      <c r="AQ835" s="51">
        <f t="shared" si="1523"/>
        <v>1.7548711274375777E-2</v>
      </c>
      <c r="AR835" s="57">
        <f t="shared" si="1524"/>
        <v>935.17382876428962</v>
      </c>
      <c r="AS835" s="44">
        <f t="shared" si="1462"/>
        <v>6064.6004518701066</v>
      </c>
      <c r="AT835" s="44">
        <f t="shared" si="1463"/>
        <v>2425.8401807480427</v>
      </c>
      <c r="AU835" s="44">
        <f t="shared" si="1464"/>
        <v>1516.1501129675266</v>
      </c>
      <c r="AV835" s="47">
        <f t="shared" si="1465"/>
        <v>0.41563503765990034</v>
      </c>
      <c r="AW835" s="47">
        <f t="shared" si="1466"/>
        <v>1.0522858017889298</v>
      </c>
      <c r="AX835" s="86">
        <f t="shared" si="1467"/>
        <v>5.4283515975614858</v>
      </c>
      <c r="AY835" s="86">
        <f t="shared" si="1468"/>
        <v>0</v>
      </c>
      <c r="AZ835" s="10">
        <f t="shared" si="1525"/>
        <v>0</v>
      </c>
      <c r="BA835" s="44">
        <f t="shared" si="1469"/>
        <v>0</v>
      </c>
      <c r="BB835" s="9">
        <f t="shared" si="1470"/>
        <v>0</v>
      </c>
      <c r="BC835" s="45">
        <f t="shared" si="1559"/>
        <v>0</v>
      </c>
      <c r="BD835" s="9">
        <f t="shared" si="1471"/>
        <v>0</v>
      </c>
      <c r="BE835" s="45">
        <f t="shared" si="1555"/>
        <v>0</v>
      </c>
      <c r="BF835" s="9">
        <f t="shared" si="1472"/>
        <v>0</v>
      </c>
      <c r="BG835" s="45">
        <f t="shared" si="1556"/>
        <v>0</v>
      </c>
      <c r="BH835" s="58"/>
      <c r="BI835" s="58"/>
      <c r="BJ835" s="58">
        <f t="shared" si="1526"/>
        <v>0</v>
      </c>
      <c r="BK835" s="97"/>
      <c r="BL835" s="44"/>
      <c r="BM835" s="82">
        <f t="shared" si="1527"/>
        <v>83</v>
      </c>
      <c r="BN835" s="86">
        <f t="shared" si="1528"/>
        <v>83000</v>
      </c>
      <c r="BO835" s="86">
        <f t="shared" si="1529"/>
        <v>100</v>
      </c>
      <c r="BP835" s="84">
        <f t="shared" si="1473"/>
        <v>4</v>
      </c>
      <c r="BQ835" s="84">
        <f t="shared" si="1474"/>
        <v>4.13</v>
      </c>
      <c r="BR835" s="84">
        <f t="shared" si="1475"/>
        <v>0.02</v>
      </c>
      <c r="BS835" s="84">
        <f t="shared" si="1530"/>
        <v>3.158594307493743E-2</v>
      </c>
      <c r="BT835" s="84">
        <f t="shared" si="1531"/>
        <v>1151.2369208433897</v>
      </c>
      <c r="BU835" s="84">
        <f t="shared" si="1532"/>
        <v>0</v>
      </c>
      <c r="BV835" s="83">
        <f t="shared" si="1533"/>
        <v>2450.4388811443819</v>
      </c>
      <c r="BW835" s="81">
        <f t="shared" si="1557"/>
        <v>2450.4388811443819</v>
      </c>
      <c r="BX835" s="83">
        <f t="shared" si="1476"/>
        <v>0</v>
      </c>
      <c r="BY835" s="141">
        <f t="shared" si="1477"/>
        <v>0</v>
      </c>
      <c r="BZ835" s="83">
        <f t="shared" si="1478"/>
        <v>4.13</v>
      </c>
      <c r="CA835" s="83">
        <f t="shared" si="1479"/>
        <v>0</v>
      </c>
      <c r="CB835" s="83">
        <f t="shared" si="1534"/>
        <v>3.1004387927338692</v>
      </c>
      <c r="CC835" s="83">
        <f t="shared" si="1480"/>
        <v>3.1004387927338692</v>
      </c>
      <c r="CD835" s="143">
        <f t="shared" si="1481"/>
        <v>0.02</v>
      </c>
      <c r="CE835" s="83">
        <f t="shared" si="1535"/>
        <v>1.7378523213570217E-2</v>
      </c>
      <c r="CF835" s="84">
        <f t="shared" si="1536"/>
        <v>1101.217106154691</v>
      </c>
      <c r="CG835" s="83">
        <f t="shared" si="1482"/>
        <v>0</v>
      </c>
      <c r="CH835" s="83">
        <f t="shared" si="1537"/>
        <v>3.0290579065443275</v>
      </c>
      <c r="CI835" s="83">
        <f t="shared" si="1483"/>
        <v>3.0290579065443275</v>
      </c>
      <c r="CJ835" s="143">
        <f t="shared" si="1484"/>
        <v>0.02</v>
      </c>
      <c r="CK835" s="83">
        <f t="shared" si="1538"/>
        <v>1.6570910799758944E-2</v>
      </c>
      <c r="CL835" s="84">
        <f t="shared" si="1539"/>
        <v>1035.9527636608143</v>
      </c>
      <c r="CM835" s="83">
        <f t="shared" si="1485"/>
        <v>0</v>
      </c>
      <c r="CN835" s="83">
        <f t="shared" si="1540"/>
        <v>2.9504265557945759</v>
      </c>
      <c r="CO835" s="83">
        <f t="shared" si="1486"/>
        <v>2.9504265557945759</v>
      </c>
      <c r="CP835" s="143">
        <f t="shared" si="1487"/>
        <v>0.02</v>
      </c>
      <c r="CQ835" s="83">
        <f t="shared" si="1541"/>
        <v>1.6730564504284243E-2</v>
      </c>
      <c r="CR835" s="84">
        <f t="shared" si="1542"/>
        <v>1027.5868559203057</v>
      </c>
      <c r="CS835" s="83">
        <f t="shared" si="1488"/>
        <v>0</v>
      </c>
      <c r="CT835" s="83">
        <f t="shared" si="1543"/>
        <v>2.941526814358248</v>
      </c>
      <c r="CU835" s="83">
        <f t="shared" si="1489"/>
        <v>2.941526814358248</v>
      </c>
      <c r="CV835" s="143">
        <f t="shared" si="1490"/>
        <v>0.02</v>
      </c>
      <c r="CW835" s="83">
        <f t="shared" si="1544"/>
        <v>1.6758526987184306E-2</v>
      </c>
      <c r="CX835" s="84">
        <f t="shared" si="1545"/>
        <v>1026.9725315953704</v>
      </c>
      <c r="CY835" s="83">
        <f t="shared" si="1491"/>
        <v>0</v>
      </c>
      <c r="CZ835" s="83">
        <f t="shared" si="1546"/>
        <v>2.9408838211564774</v>
      </c>
      <c r="DA835" s="83">
        <f t="shared" si="1492"/>
        <v>2.9408838211564774</v>
      </c>
      <c r="DB835" s="143">
        <f t="shared" si="1493"/>
        <v>0.02</v>
      </c>
      <c r="DC835" s="83">
        <f t="shared" si="1547"/>
        <v>1.6759446767326238E-2</v>
      </c>
      <c r="DD835" s="84">
        <f t="shared" si="1548"/>
        <v>1026.9583843845603</v>
      </c>
      <c r="DE835" s="86">
        <f t="shared" si="1494"/>
        <v>4410.7899860598873</v>
      </c>
      <c r="DF835" s="86">
        <f t="shared" si="1495"/>
        <v>1764.3159944239549</v>
      </c>
      <c r="DG835" s="86">
        <f t="shared" si="1496"/>
        <v>1102.6974965149718</v>
      </c>
      <c r="DH835" s="86">
        <f t="shared" si="1497"/>
        <v>0.10033377264052341</v>
      </c>
      <c r="DI835" s="86">
        <f t="shared" si="1498"/>
        <v>0.10306005998897533</v>
      </c>
      <c r="DJ835" s="86">
        <f t="shared" si="1499"/>
        <v>1.6433752265131796</v>
      </c>
      <c r="DK835" s="86">
        <f t="shared" si="1500"/>
        <v>-982.90196392474354</v>
      </c>
      <c r="DL835" s="86">
        <f t="shared" si="1558"/>
        <v>-982.90196392474354</v>
      </c>
      <c r="DM835" s="86">
        <f t="shared" si="1501"/>
        <v>-982.90196392474354</v>
      </c>
      <c r="DN835" s="85">
        <f t="shared" si="1502"/>
        <v>0</v>
      </c>
      <c r="DO835" s="85">
        <f t="shared" si="1549"/>
        <v>0</v>
      </c>
      <c r="DP835" s="85">
        <f t="shared" si="1503"/>
        <v>0</v>
      </c>
      <c r="DQ835" s="85">
        <f t="shared" si="1550"/>
        <v>0</v>
      </c>
      <c r="DR835" s="85">
        <f t="shared" si="1504"/>
        <v>0</v>
      </c>
      <c r="DS835" s="85">
        <f t="shared" si="1551"/>
        <v>0</v>
      </c>
      <c r="DT835" s="81"/>
      <c r="DU835" s="81"/>
      <c r="DV835" s="81">
        <f t="shared" si="1552"/>
        <v>0</v>
      </c>
      <c r="DW835" s="100"/>
    </row>
    <row r="836" spans="1:127" x14ac:dyDescent="0.2">
      <c r="A836" s="59">
        <f t="shared" si="1505"/>
        <v>110.79999999999883</v>
      </c>
      <c r="B836" s="44">
        <f t="shared" si="1506"/>
        <v>110799.99999999884</v>
      </c>
      <c r="C836" s="52">
        <f t="shared" si="1440"/>
        <v>133.33333333333334</v>
      </c>
      <c r="D836" s="50">
        <f t="shared" si="1441"/>
        <v>4</v>
      </c>
      <c r="E836" s="44">
        <f t="shared" si="1442"/>
        <v>4.13</v>
      </c>
      <c r="F836" s="47">
        <f t="shared" si="1443"/>
        <v>0.02</v>
      </c>
      <c r="G836" s="52">
        <f t="shared" si="1507"/>
        <v>2.3632891762288624E-2</v>
      </c>
      <c r="H836" s="57">
        <f t="shared" si="1508"/>
        <v>925.69725022098532</v>
      </c>
      <c r="I836" s="52">
        <f t="shared" si="1509"/>
        <v>0</v>
      </c>
      <c r="J836" s="54">
        <f t="shared" si="1510"/>
        <v>3373.53887326117</v>
      </c>
      <c r="K836" s="46">
        <f t="shared" si="1553"/>
        <v>3373.53887326117</v>
      </c>
      <c r="L836" s="80">
        <f t="shared" si="1444"/>
        <v>0</v>
      </c>
      <c r="M836" s="142">
        <f t="shared" si="1445"/>
        <v>0</v>
      </c>
      <c r="N836" s="60">
        <f t="shared" si="1446"/>
        <v>4.13</v>
      </c>
      <c r="O836" s="53">
        <f t="shared" si="1447"/>
        <v>0</v>
      </c>
      <c r="P836" s="58">
        <f t="shared" si="1511"/>
        <v>2.915358247436572</v>
      </c>
      <c r="Q836" s="49">
        <f t="shared" si="1448"/>
        <v>2.915358247436572</v>
      </c>
      <c r="R836" s="143">
        <f t="shared" si="1449"/>
        <v>0.02</v>
      </c>
      <c r="S836" s="51">
        <f t="shared" si="1512"/>
        <v>1.8192702263220263E-2</v>
      </c>
      <c r="T836" s="57">
        <f t="shared" si="1513"/>
        <v>962.17969517720917</v>
      </c>
      <c r="U836" s="53">
        <f t="shared" si="1450"/>
        <v>0</v>
      </c>
      <c r="V836" s="58">
        <f t="shared" si="1514"/>
        <v>2.9410637054018567</v>
      </c>
      <c r="W836" s="49">
        <f t="shared" si="1451"/>
        <v>2.9410637054018567</v>
      </c>
      <c r="X836" s="143">
        <f t="shared" si="1452"/>
        <v>0.02</v>
      </c>
      <c r="Y836" s="51">
        <f t="shared" si="1515"/>
        <v>1.759788048196451E-2</v>
      </c>
      <c r="Z836" s="57">
        <f t="shared" si="1516"/>
        <v>939.32704805661922</v>
      </c>
      <c r="AA836" s="53">
        <f t="shared" si="1453"/>
        <v>0</v>
      </c>
      <c r="AB836" s="58">
        <f t="shared" si="1517"/>
        <v>2.9243646465265454</v>
      </c>
      <c r="AC836" s="49">
        <f t="shared" si="1454"/>
        <v>2.9243646465265454</v>
      </c>
      <c r="AD836" s="143">
        <f t="shared" si="1455"/>
        <v>0.02</v>
      </c>
      <c r="AE836" s="49">
        <f t="shared" si="1554"/>
        <v>1.754519063311551E-2</v>
      </c>
      <c r="AF836" s="57">
        <f t="shared" si="1518"/>
        <v>936.2514986139056</v>
      </c>
      <c r="AG836" s="53">
        <f t="shared" si="1456"/>
        <v>0</v>
      </c>
      <c r="AH836" s="58">
        <f t="shared" si="1519"/>
        <v>2.9222701094281405</v>
      </c>
      <c r="AI836" s="49">
        <f t="shared" si="1457"/>
        <v>2.9222701094281405</v>
      </c>
      <c r="AJ836" s="143">
        <f t="shared" si="1458"/>
        <v>0.02</v>
      </c>
      <c r="AK836" s="51">
        <f t="shared" si="1520"/>
        <v>1.7545748957976913E-2</v>
      </c>
      <c r="AL836" s="57">
        <f t="shared" si="1521"/>
        <v>935.99518829442468</v>
      </c>
      <c r="AM836" s="53">
        <f t="shared" si="1459"/>
        <v>0</v>
      </c>
      <c r="AN836" s="58">
        <f t="shared" si="1522"/>
        <v>2.9220971922588128</v>
      </c>
      <c r="AO836" s="49">
        <f t="shared" si="1460"/>
        <v>2.9220971922588128</v>
      </c>
      <c r="AP836" s="143">
        <f t="shared" si="1461"/>
        <v>0.02</v>
      </c>
      <c r="AQ836" s="51">
        <f t="shared" si="1523"/>
        <v>1.7546044607709109E-2</v>
      </c>
      <c r="AR836" s="57">
        <f t="shared" si="1524"/>
        <v>935.97472912792955</v>
      </c>
      <c r="AS836" s="44">
        <f t="shared" si="1462"/>
        <v>6072.3699718701055</v>
      </c>
      <c r="AT836" s="44">
        <f t="shared" si="1463"/>
        <v>2428.947988748042</v>
      </c>
      <c r="AU836" s="44">
        <f t="shared" si="1464"/>
        <v>1518.0924929675264</v>
      </c>
      <c r="AV836" s="47">
        <f t="shared" si="1465"/>
        <v>0.41409297526176964</v>
      </c>
      <c r="AW836" s="47">
        <f t="shared" si="1466"/>
        <v>1.0449588095564475</v>
      </c>
      <c r="AX836" s="86">
        <f t="shared" si="1467"/>
        <v>5.367833899422096</v>
      </c>
      <c r="AY836" s="86">
        <f t="shared" si="1468"/>
        <v>0</v>
      </c>
      <c r="AZ836" s="10">
        <f t="shared" si="1525"/>
        <v>0</v>
      </c>
      <c r="BA836" s="44">
        <f t="shared" si="1469"/>
        <v>0</v>
      </c>
      <c r="BB836" s="9">
        <f t="shared" si="1470"/>
        <v>0</v>
      </c>
      <c r="BC836" s="45">
        <f t="shared" si="1559"/>
        <v>0</v>
      </c>
      <c r="BD836" s="9">
        <f t="shared" si="1471"/>
        <v>0</v>
      </c>
      <c r="BE836" s="45">
        <f t="shared" si="1555"/>
        <v>0</v>
      </c>
      <c r="BF836" s="9">
        <f t="shared" si="1472"/>
        <v>0</v>
      </c>
      <c r="BG836" s="45">
        <f t="shared" si="1556"/>
        <v>0</v>
      </c>
      <c r="BH836" s="58"/>
      <c r="BI836" s="58"/>
      <c r="BJ836" s="58">
        <f t="shared" si="1526"/>
        <v>0</v>
      </c>
      <c r="BK836" s="97"/>
      <c r="BL836" s="44"/>
      <c r="BM836" s="82">
        <f t="shared" si="1527"/>
        <v>83.100000000000009</v>
      </c>
      <c r="BN836" s="86">
        <f t="shared" si="1528"/>
        <v>83100</v>
      </c>
      <c r="BO836" s="86">
        <f t="shared" si="1529"/>
        <v>100</v>
      </c>
      <c r="BP836" s="84">
        <f t="shared" si="1473"/>
        <v>4</v>
      </c>
      <c r="BQ836" s="84">
        <f t="shared" si="1474"/>
        <v>4.13</v>
      </c>
      <c r="BR836" s="84">
        <f t="shared" si="1475"/>
        <v>0.02</v>
      </c>
      <c r="BS836" s="84">
        <f t="shared" si="1530"/>
        <v>3.1583943074937428E-2</v>
      </c>
      <c r="BT836" s="84">
        <f t="shared" si="1531"/>
        <v>1152.0016894408459</v>
      </c>
      <c r="BU836" s="84">
        <f t="shared" si="1532"/>
        <v>0</v>
      </c>
      <c r="BV836" s="83">
        <f t="shared" si="1533"/>
        <v>2453.6761811443821</v>
      </c>
      <c r="BW836" s="81">
        <f t="shared" si="1557"/>
        <v>2453.6761811443821</v>
      </c>
      <c r="BX836" s="83">
        <f t="shared" si="1476"/>
        <v>0</v>
      </c>
      <c r="BY836" s="141">
        <f t="shared" si="1477"/>
        <v>0</v>
      </c>
      <c r="BZ836" s="83">
        <f t="shared" si="1478"/>
        <v>4.13</v>
      </c>
      <c r="CA836" s="83">
        <f t="shared" si="1479"/>
        <v>0</v>
      </c>
      <c r="CB836" s="83">
        <f t="shared" si="1534"/>
        <v>3.1018012358297167</v>
      </c>
      <c r="CC836" s="83">
        <f t="shared" si="1480"/>
        <v>3.1018012358297167</v>
      </c>
      <c r="CD836" s="143">
        <f t="shared" si="1481"/>
        <v>0.02</v>
      </c>
      <c r="CE836" s="83">
        <f t="shared" si="1535"/>
        <v>1.7376523213570218E-2</v>
      </c>
      <c r="CF836" s="84">
        <f t="shared" si="1536"/>
        <v>1101.7775920850793</v>
      </c>
      <c r="CG836" s="83">
        <f t="shared" si="1482"/>
        <v>0</v>
      </c>
      <c r="CH836" s="83">
        <f t="shared" si="1537"/>
        <v>3.0300032921390301</v>
      </c>
      <c r="CI836" s="83">
        <f t="shared" si="1483"/>
        <v>3.0300032921390301</v>
      </c>
      <c r="CJ836" s="143">
        <f t="shared" si="1484"/>
        <v>0.02</v>
      </c>
      <c r="CK836" s="83">
        <f t="shared" si="1538"/>
        <v>1.6568910799758946E-2</v>
      </c>
      <c r="CL836" s="84">
        <f t="shared" si="1539"/>
        <v>1036.4997954875735</v>
      </c>
      <c r="CM836" s="83">
        <f t="shared" si="1485"/>
        <v>0</v>
      </c>
      <c r="CN836" s="83">
        <f t="shared" si="1540"/>
        <v>2.9512219027204512</v>
      </c>
      <c r="CO836" s="83">
        <f t="shared" si="1486"/>
        <v>2.9512219027204512</v>
      </c>
      <c r="CP836" s="143">
        <f t="shared" si="1487"/>
        <v>0.02</v>
      </c>
      <c r="CQ836" s="83">
        <f t="shared" si="1541"/>
        <v>1.6728564504284244E-2</v>
      </c>
      <c r="CR836" s="84">
        <f t="shared" si="1542"/>
        <v>1028.1538778131717</v>
      </c>
      <c r="CS836" s="83">
        <f t="shared" si="1488"/>
        <v>0</v>
      </c>
      <c r="CT836" s="83">
        <f t="shared" si="1543"/>
        <v>2.9423263273962923</v>
      </c>
      <c r="CU836" s="83">
        <f t="shared" si="1489"/>
        <v>2.9423263273962923</v>
      </c>
      <c r="CV836" s="143">
        <f t="shared" si="1490"/>
        <v>0.02</v>
      </c>
      <c r="CW836" s="83">
        <f t="shared" si="1544"/>
        <v>1.6756526987184307E-2</v>
      </c>
      <c r="CX836" s="84">
        <f t="shared" si="1545"/>
        <v>1027.5422196534694</v>
      </c>
      <c r="CY836" s="83">
        <f t="shared" si="1491"/>
        <v>0</v>
      </c>
      <c r="CZ836" s="83">
        <f t="shared" si="1546"/>
        <v>2.9416848460017926</v>
      </c>
      <c r="DA836" s="83">
        <f t="shared" si="1492"/>
        <v>2.9416848460017926</v>
      </c>
      <c r="DB836" s="143">
        <f t="shared" si="1493"/>
        <v>0.02</v>
      </c>
      <c r="DC836" s="83">
        <f t="shared" si="1547"/>
        <v>1.675744676732624E-2</v>
      </c>
      <c r="DD836" s="84">
        <f t="shared" si="1548"/>
        <v>1027.5282282745761</v>
      </c>
      <c r="DE836" s="86">
        <f t="shared" si="1494"/>
        <v>4416.6171260598876</v>
      </c>
      <c r="DF836" s="86">
        <f t="shared" si="1495"/>
        <v>1766.6468504239549</v>
      </c>
      <c r="DG836" s="86">
        <f t="shared" si="1496"/>
        <v>1104.1542815149719</v>
      </c>
      <c r="DH836" s="86">
        <f t="shared" si="1497"/>
        <v>0.10013359206151048</v>
      </c>
      <c r="DI836" s="86">
        <f t="shared" si="1498"/>
        <v>0.10268268267377072</v>
      </c>
      <c r="DJ836" s="86">
        <f t="shared" si="1499"/>
        <v>1.6320886423223626</v>
      </c>
      <c r="DK836" s="86">
        <f t="shared" si="1500"/>
        <v>-984.98017725255704</v>
      </c>
      <c r="DL836" s="86">
        <f t="shared" si="1558"/>
        <v>-984.98017725255704</v>
      </c>
      <c r="DM836" s="86">
        <f t="shared" si="1501"/>
        <v>-984.98017725255704</v>
      </c>
      <c r="DN836" s="85">
        <f t="shared" si="1502"/>
        <v>0</v>
      </c>
      <c r="DO836" s="85">
        <f t="shared" si="1549"/>
        <v>0</v>
      </c>
      <c r="DP836" s="85">
        <f t="shared" si="1503"/>
        <v>0</v>
      </c>
      <c r="DQ836" s="85">
        <f t="shared" si="1550"/>
        <v>0</v>
      </c>
      <c r="DR836" s="85">
        <f t="shared" si="1504"/>
        <v>0</v>
      </c>
      <c r="DS836" s="85">
        <f t="shared" si="1551"/>
        <v>0</v>
      </c>
      <c r="DT836" s="81"/>
      <c r="DU836" s="81"/>
      <c r="DV836" s="81">
        <f t="shared" si="1552"/>
        <v>0</v>
      </c>
      <c r="DW836" s="100"/>
    </row>
    <row r="837" spans="1:127" x14ac:dyDescent="0.2">
      <c r="A837" s="59">
        <f t="shared" si="1505"/>
        <v>110.93333333333217</v>
      </c>
      <c r="B837" s="44">
        <f t="shared" si="1506"/>
        <v>110933.33333333216</v>
      </c>
      <c r="C837" s="52">
        <f t="shared" ref="C837:C900" si="1560">Dlith/1200</f>
        <v>133.33333333333334</v>
      </c>
      <c r="D837" s="50">
        <f t="shared" ref="D837:D900" si="1561">IF(B837&lt;Dzsed,1,IF(B837&lt;Dzsed+Dzuc,2,IF(B837&lt;Dzsed+Dzuc+Dzlc,3,4)))</f>
        <v>4</v>
      </c>
      <c r="E837" s="44">
        <f t="shared" ref="E837:E900" si="1562">IF(B837&lt;Dzsed,ksed,IF(B837&lt;(Dzsed+Dzuc),kuc,IF(B837&lt;(Dzsed+Dzuc+Dzlc),klc,kma)))</f>
        <v>4.13</v>
      </c>
      <c r="F837" s="47">
        <f t="shared" ref="F837:F900" si="1563">IF(B837&lt;Dzsed,Ased,IF(B837&lt;(Dzsed+Dzuc),Auc,IF(B837&lt;(Dzsed+Dzuc+Dzlc),Alc,Ama)))</f>
        <v>0.02</v>
      </c>
      <c r="G837" s="52">
        <f t="shared" si="1507"/>
        <v>2.3630225095621956E-2</v>
      </c>
      <c r="H837" s="57">
        <f t="shared" si="1508"/>
        <v>926.46017381836884</v>
      </c>
      <c r="I837" s="52">
        <f t="shared" si="1509"/>
        <v>0</v>
      </c>
      <c r="J837" s="54">
        <f t="shared" si="1510"/>
        <v>3377.8552732611697</v>
      </c>
      <c r="K837" s="46">
        <f t="shared" si="1553"/>
        <v>3377.8552732611697</v>
      </c>
      <c r="L837" s="80">
        <f t="shared" ref="L837:L900" si="1564">IF(B837&lt;Dzsed,φ_0*0.01*EXP((-k_athy_z)*(B837+Dzburial)*0.001),0)</f>
        <v>0</v>
      </c>
      <c r="M837" s="142">
        <f t="shared" ref="M837:M900" si="1565">IF(B837&lt;Dzsed,φ_0*0.01*EXP((-k_athy_P)*(K837+(rhosed*9.81*0.000001)+(1078*9.81*Dzburial*0.000001))),0)</f>
        <v>0</v>
      </c>
      <c r="N837" s="60">
        <f t="shared" ref="N837:N900" si="1566">IF(L837=0,E837,(IF(B837&lt;Dzsed,λRMv20*f^(M837/φ_0),0)))</f>
        <v>4.13</v>
      </c>
      <c r="O837" s="53">
        <f t="shared" ref="O837:O900" si="1567">IF(B837&lt;Dzsed,IF(H837&gt;450,0.1,IF(H837&lt;137,(0.565+((1.88*10^(-3))*H837)-(7.23*10^(-6))*(H837^2)),(0.602+((1.31*10^(-3))*H837)-(5.14*10^(-6))*(H837^2)))),0)</f>
        <v>0</v>
      </c>
      <c r="P837" s="58">
        <f t="shared" si="1511"/>
        <v>2.9161278872061591</v>
      </c>
      <c r="Q837" s="49">
        <f t="shared" ref="Q837:Q900" si="1568">IF(B837&lt;Dzsed,IF(O837&lt;0,(1)*(P837^(1-$M837)),(O837^$M837)*(P837^(1-$M837))),P837)</f>
        <v>2.9161278872061591</v>
      </c>
      <c r="R837" s="143">
        <f t="shared" ref="R837:R900" si="1569">IF($B837&lt;Dzsed,Ased*(1-M837),IF($B837&lt;(Dzsed+Dzuc),Auc1_,IF($B837&lt;(Dzsed+Dzuc+Dzlc),Alc,Ama)))</f>
        <v>0.02</v>
      </c>
      <c r="S837" s="51">
        <f t="shared" si="1512"/>
        <v>1.8190035596553595E-2</v>
      </c>
      <c r="T837" s="57">
        <f t="shared" si="1513"/>
        <v>963.01167384036353</v>
      </c>
      <c r="U837" s="53">
        <f t="shared" ref="U837:U900" si="1570">IF($B837&lt;Dzsed,IF(T837&gt;450,0.1,IF(T837&lt;137,(0.565+((1.88*10^(-3))*T837)-(7.23*10^(-6))*(T837^2)),(0.602+((1.31*10^(-3))*T837)-(5.14*10^(-6))*(T837^2)))),0)</f>
        <v>0</v>
      </c>
      <c r="V837" s="58">
        <f t="shared" si="1514"/>
        <v>2.9419895198925916</v>
      </c>
      <c r="W837" s="49">
        <f t="shared" ref="W837:W900" si="1571">IF($B837&lt;Dzsed,IF(U837&lt;0,(1)*(V837^(1-$M837)),(U837^$M837)*(V837^(1-$M837))),V837)</f>
        <v>2.9419895198925916</v>
      </c>
      <c r="X837" s="143">
        <f t="shared" ref="X837:X900" si="1572">IF($B837&lt;Dzsed,Ased*(1-M837),IF($B837&lt;(Dzsed+Dzuc),Auc2_,IF($B837&lt;(Dzsed+Dzuc+Dzlc),Alc,Ama)))</f>
        <v>0.02</v>
      </c>
      <c r="Y837" s="51">
        <f t="shared" si="1515"/>
        <v>1.7595213815297842E-2</v>
      </c>
      <c r="Z837" s="57">
        <f t="shared" si="1516"/>
        <v>940.12478877953356</v>
      </c>
      <c r="AA837" s="53">
        <f t="shared" ref="AA837:AA900" si="1573">IF($B837&lt;Dzsed,IF(Z837&gt;450,0.1,IF(Z837&lt;137,(0.565+((1.88*10^(-3))*Z837)-(7.23*10^(-6))*(Z837^2)),(0.602+((1.31*10^(-3))*Z837)-(5.14*10^(-6))*(Z837^2)))),0)</f>
        <v>0</v>
      </c>
      <c r="AB837" s="58">
        <f t="shared" si="1517"/>
        <v>2.925196588461159</v>
      </c>
      <c r="AC837" s="49">
        <f t="shared" ref="AC837:AC900" si="1574">IF($B837&lt;Dzsed,IF(AA837&lt;0,(1)*(AB837^(1-$M837)),(AA837^$M837)*(AB837^(1-$M837))),AB837)</f>
        <v>2.925196588461159</v>
      </c>
      <c r="AD837" s="143">
        <f t="shared" ref="AD837:AD900" si="1575">IF($B837&lt;Dzsed,Ased*(1-M837),IF($B837&lt;(Dzsed+Dzuc),Auc3_,IF($B837&lt;(Dzsed+Dzuc+Dzlc),Alc,Ama)))</f>
        <v>0.02</v>
      </c>
      <c r="AE837" s="49">
        <f t="shared" si="1554"/>
        <v>1.7542523966448842E-2</v>
      </c>
      <c r="AF837" s="57">
        <f t="shared" si="1518"/>
        <v>937.05139235358774</v>
      </c>
      <c r="AG837" s="53">
        <f t="shared" ref="AG837:AG900" si="1576">IF($B837&lt;Dzsed,IF(AF837&gt;450,0.1,IF(AF837&lt;137,(0.565+((1.88*10^(-3))*AF837)-(7.23*10^(-6))*(AF837^2)),(0.602+((1.31*10^(-3))*AF837)-(5.14*10^(-6))*(AF837^2)))),0)</f>
        <v>0</v>
      </c>
      <c r="AH837" s="58">
        <f t="shared" si="1519"/>
        <v>2.9230944619110057</v>
      </c>
      <c r="AI837" s="49">
        <f t="shared" ref="AI837:AI900" si="1577">IF($B837&lt;Dzsed,IF(AG837&lt;0,(1)*(AH837^(1-$M837)),(AG837^$M837)*(AH837^(1-$M837))),AH837)</f>
        <v>2.9230944619110057</v>
      </c>
      <c r="AJ837" s="143">
        <f t="shared" ref="AJ837:AJ900" si="1578">IF($B837&lt;Dzsed,Ased*(1-M837),IF($B837&lt;(Dzsed+Dzuc),Auc4_,IF($B837&lt;(Dzsed+Dzuc+Dzlc),Alc,Ama)))</f>
        <v>0.02</v>
      </c>
      <c r="AK837" s="51">
        <f t="shared" si="1520"/>
        <v>1.7543082291310245E-2</v>
      </c>
      <c r="AL837" s="57">
        <f t="shared" si="1521"/>
        <v>936.79568083242521</v>
      </c>
      <c r="AM837" s="53">
        <f t="shared" ref="AM837:AM900" si="1579">IF($B837&lt;Dzsed,IF(AL837&gt;450,0.1,IF(AL837&lt;137,(0.565+((1.88*10^(-3))*AL837)-(7.23*10^(-6))*(AL837^2)),(0.602+((1.31*10^(-3))*AL837)-(5.14*10^(-6))*(AL837^2)))),0)</f>
        <v>0</v>
      </c>
      <c r="AN837" s="58">
        <f t="shared" si="1522"/>
        <v>2.9229211939118942</v>
      </c>
      <c r="AO837" s="49">
        <f t="shared" ref="AO837:AO900" si="1580">IF($B837&lt;Dzsed,IF(AM837&lt;0,(1)*(AN837^(1-$M837)),(AM837^$M837)*(AN837^(1-$M837))),AN837)</f>
        <v>2.9229211939118942</v>
      </c>
      <c r="AP837" s="143">
        <f t="shared" ref="AP837:AP900" si="1581">IF($B837&lt;Dzsed,Ased*(1-M837),IF($B837&lt;(Dzsed+Dzuc),Auc5_,IF($B837&lt;(Dzsed+Dzuc+Dzlc),Alc,Ama)))</f>
        <v>0.02</v>
      </c>
      <c r="AQ837" s="51">
        <f t="shared" si="1523"/>
        <v>1.7543377941042441E-2</v>
      </c>
      <c r="AR837" s="57">
        <f t="shared" si="1524"/>
        <v>936.77528252594129</v>
      </c>
      <c r="AS837" s="44">
        <f t="shared" ref="AS837:AS900" si="1582">IF(AND(B837&lt;=Dlith,B837&gt;(Dzlc+Dzuc+Dzsed)),J837*(1-lambdama)*fcompma,IF(AND(B837&lt;=(Dzlc+Dzuc+Dzsed),B837&gt;(Dzuc+Dzsed)),J837*(1-lambdalc)*fcomplc,IF(AND(B837&lt;=(Dzuc+Dzsed),B837&gt;Dzsed),J837*(1-lambdauc)*fcompuc,J837*(1-lambdased)*fcompsed)))</f>
        <v>6080.1394918701053</v>
      </c>
      <c r="AT837" s="44">
        <f t="shared" ref="AT837:AT900" si="1583">IF(AND(B837&lt;=Dlith,B837&gt;(Dzlc+Dzuc+Dzsed)),J837*(1-lambdama)*fssma,IF(AND(B837&lt;=(Dzlc+Dzuc+Dzsed),B837&gt;(Dzuc+Dzsed)),J837*(1-lambdalc)*fsslc,IF(AND(B837&lt;=(Dzuc+Dzsed),B837&gt;Dzsed),J837*(1-lambdauc)*fssuc,J837*(1-lambdased)*fsssed)))</f>
        <v>2432.0557967480418</v>
      </c>
      <c r="AU837" s="44">
        <f t="shared" ref="AU837:AU900" si="1584">IF(AND(B837&lt;=Dlith,B837&gt;(Dzlc+Dzuc+Dzsed)),J837*(1-lambdama)*fextma,IF(AND(B837&lt;=(Dzlc+Dzuc+Dzsed),B837&gt;(Dzuc+Dzsed)),J837*(1-lambdalc)*fextlc,IF(AND(B837&lt;=(Dzuc+Dzsed),B837&gt;Dzsed),J837*(1-lambdauc)*fextuc,J837*(1-lambdased)*fextsed)))</f>
        <v>1520.0348729675263</v>
      </c>
      <c r="AV837" s="47">
        <f t="shared" ref="AV837:AV900" si="1585">((εuc/Apuc)^(1/nuc))*EXP(Epuc/(nuc*Rgas*(AR837+273)))*0.000001</f>
        <v>0.41255932756206498</v>
      </c>
      <c r="AW837" s="47">
        <f t="shared" ref="AW837:AW900" si="1586">((εlc/Aplc)^(1/nlc))*EXP(Eplc/(nlc*Rgas*(AR837+273)))*0.000001</f>
        <v>1.0376955697155583</v>
      </c>
      <c r="AX837" s="86">
        <f t="shared" ref="AX837:AX900" si="1587">((εma/0.00000000000007)^(1/3))*EXP(510/(3*Rgas*(AR837+273)))*0.000001</f>
        <v>5.3080954013816859</v>
      </c>
      <c r="AY837" s="86">
        <f t="shared" ref="AY837:AY900" si="1588">IF(nma=0,IF(AR837&lt;846.3,σD*(1-SQRT(-((Rgas*(AR837+273))/ED)*LN(εma/AD)))^2*0.000001,0),σD*(1-SQRT(-((Rgas*(AR837+273))/ED)*LN(εma/AD)))*0.000001)</f>
        <v>0</v>
      </c>
      <c r="AZ837" s="10">
        <f t="shared" si="1525"/>
        <v>0</v>
      </c>
      <c r="BA837" s="44">
        <f t="shared" ref="BA837:BA900" si="1589">IF(AND(B837&lt;=Dlith,B837&gt;(Dzlc+Dzuc+Dzsed)),AZ837,IF(AND(B837&lt;=(Dzlc+Dzuc+Dzsed),B837&gt;(Dzuc+Dzsed)),AW837,IF(AND(B837&lt;=(Dzuc+Dzsed),B837&gt;Dzsed),AV837,0)))</f>
        <v>0</v>
      </c>
      <c r="BB837" s="9">
        <f t="shared" ref="BB837:BB900" si="1590">IF(BA837&gt;=0,(IF(B837&gt;Dzsed,IF(BA837&lt;AS837,BA837,AS837),AS837)),0)</f>
        <v>0</v>
      </c>
      <c r="BC837" s="45">
        <f t="shared" si="1559"/>
        <v>0</v>
      </c>
      <c r="BD837" s="9">
        <f t="shared" ref="BD837:BD900" si="1591">IF(BA837&gt;=0,(IF(B837&gt;Dzsed,IF(BA837&lt;AU837,BA837,AU837),AU837)),0)</f>
        <v>0</v>
      </c>
      <c r="BE837" s="45">
        <f t="shared" si="1555"/>
        <v>0</v>
      </c>
      <c r="BF837" s="9">
        <f t="shared" ref="BF837:BF900" si="1592">IF(BA837&gt;=0,(IF(B837&gt;Dzsed,IF(BA837&lt;AT837,BA837,AT837),AT837)),0)</f>
        <v>0</v>
      </c>
      <c r="BG837" s="45">
        <f t="shared" si="1556"/>
        <v>0</v>
      </c>
      <c r="BH837" s="58"/>
      <c r="BI837" s="58"/>
      <c r="BJ837" s="58">
        <f t="shared" si="1526"/>
        <v>0</v>
      </c>
      <c r="BK837" s="97"/>
      <c r="BL837" s="44"/>
      <c r="BM837" s="82">
        <f t="shared" si="1527"/>
        <v>83.2</v>
      </c>
      <c r="BN837" s="86">
        <f t="shared" si="1528"/>
        <v>83200</v>
      </c>
      <c r="BO837" s="86">
        <f t="shared" si="1529"/>
        <v>100</v>
      </c>
      <c r="BP837" s="84">
        <f t="shared" ref="BP837:BP900" si="1593">IF(BN837&lt;Dzsedb,1,IF(BN837&lt;Dzsedb+Dzucb,2,IF(BN837&lt;Dzsedb+Dzucb+Dzlcb,3,4)))</f>
        <v>4</v>
      </c>
      <c r="BQ837" s="84">
        <f t="shared" ref="BQ837:BQ900" si="1594">IF(BN837&lt;Dzsedb,ksedb,IF(BN837&lt;(Dzsedb+Dzucb),kucb,IF(BN837&lt;(Dzsedb+Dzucb+Dzlcb),klcb,kmab)))</f>
        <v>4.13</v>
      </c>
      <c r="BR837" s="84">
        <f t="shared" ref="BR837:BR900" si="1595">IF($BN837&lt;Dzsedb,Asedb,IF($B837&lt;(Dzsedb+Dzucb),Aucb,IF($BN837&lt;(Dzsedb+Dzucb+Dzlcb),Alcb,Amab)))</f>
        <v>0.02</v>
      </c>
      <c r="BS837" s="84">
        <f t="shared" si="1530"/>
        <v>3.1581943074937426E-2</v>
      </c>
      <c r="BT837" s="84">
        <f t="shared" si="1531"/>
        <v>1152.7664096121518</v>
      </c>
      <c r="BU837" s="84">
        <f t="shared" si="1532"/>
        <v>0</v>
      </c>
      <c r="BV837" s="83">
        <f t="shared" si="1533"/>
        <v>2456.9134811443819</v>
      </c>
      <c r="BW837" s="81">
        <f t="shared" si="1557"/>
        <v>2456.9134811443819</v>
      </c>
      <c r="BX837" s="83">
        <f t="shared" ref="BX837:BX900" si="1596">IF(BN837&lt;Dzsedb,φ_0b*0.01*EXP((-k_athy_zb)*(BN837+Dzburialb)*0.001),0)</f>
        <v>0</v>
      </c>
      <c r="BY837" s="141">
        <f t="shared" ref="BY837:BY900" si="1597">IF(BN837&lt;Dzsedb,φ_0b*0.01*EXP((-k_athy_Pb)*(BW837+(rhosedb*9.81*0.000001)+(1078*9.81*Dzburialb*0.000001))),0)</f>
        <v>0</v>
      </c>
      <c r="BZ837" s="83">
        <f t="shared" ref="BZ837:BZ900" si="1598">IF(BX837=0,BQ837,(IF(BN837&lt;Dzsedb,λRMv20b*fb^(BY837/φ_0b),0)))</f>
        <v>4.13</v>
      </c>
      <c r="CA837" s="83">
        <f t="shared" ref="CA837:CA900" si="1599">IF(BN837&lt;Dzsedb,IF(BT837&gt;450,0.1,IF(BT837&lt;137,(0.565+((1.88*10^(-3))*BT837)-(7.23*10^(-6))*(BT837^2)),(0.602+((1.31*10^(-3))*BT837)-(5.14*10^(-6))*(BT837^2)))),0)</f>
        <v>0</v>
      </c>
      <c r="CB837" s="83">
        <f t="shared" si="1534"/>
        <v>3.1031657800870009</v>
      </c>
      <c r="CC837" s="83">
        <f t="shared" ref="CC837:CC900" si="1600">IF(BN837&lt;Dzsedb,IF(CA837&lt;0,(1)*(CB837^(1-$BY837)),(CA837^$BY837)*(CB837^(1-$BY837))),CB837)</f>
        <v>3.1031657800870009</v>
      </c>
      <c r="CD837" s="143">
        <f t="shared" ref="CD837:CD900" si="1601">IF($BN837&lt;Dzsedb,Asedb*(1-BY837),IF($BN837&lt;(Dzsedb+Dzucb),Aucb1,IF($BN837&lt;(Dzsedb+Dzucb+Dzlcb),Alcb,Amab)))</f>
        <v>0.02</v>
      </c>
      <c r="CE837" s="83">
        <f t="shared" si="1535"/>
        <v>1.737452321357022E-2</v>
      </c>
      <c r="CF837" s="84">
        <f t="shared" si="1536"/>
        <v>1102.337767347532</v>
      </c>
      <c r="CG837" s="83">
        <f t="shared" ref="CG837:CG900" si="1602">IF($BN837&lt;Dzsedb,IF(CF837&gt;450,0.1,IF(CF837&lt;137,(0.565+((1.88*10^(-3))*CF837)-(7.23*10^(-6))*(CF837^2)),(0.602+((1.31*10^(-3))*CF837)-(5.14*10^(-6))*(CF837^2)))),0)</f>
        <v>0</v>
      </c>
      <c r="CH837" s="83">
        <f t="shared" si="1537"/>
        <v>3.0309493940686592</v>
      </c>
      <c r="CI837" s="83">
        <f t="shared" ref="CI837:CI900" si="1603">IF($BN837&lt;Dzsedb,IF(CG837&lt;0,(1)*(CH837^(1-$BY837)),(CG837^$BY837)*(CH837^(1-$BY837))),CH837)</f>
        <v>3.0309493940686592</v>
      </c>
      <c r="CJ837" s="143">
        <f t="shared" ref="CJ837:CJ900" si="1604">IF($BN837&lt;Dzsedb,Asedb*(1-BY837),IF($BN837&lt;(Dzsedb+Dzucb),Aucb2,IF($BN837&lt;(Dzsedb+Dzucb+Dzlcb),Alcb,Amab)))</f>
        <v>0.02</v>
      </c>
      <c r="CK837" s="83">
        <f t="shared" si="1538"/>
        <v>1.6566910799758947E-2</v>
      </c>
      <c r="CL837" s="84">
        <f t="shared" si="1539"/>
        <v>1037.0465906294382</v>
      </c>
      <c r="CM837" s="83">
        <f t="shared" ref="CM837:CM900" si="1605">IF($BN837&lt;Dzsedb,IF(CL837&gt;450,0.1,IF(CL837&lt;137,(0.565+((1.88*10^(-3))*CL837)-(7.23*10^(-6))*(CL837^2)),(0.602+((1.31*10^(-3))*CL837)-(5.14*10^(-6))*(CL837^2)))),0)</f>
        <v>0</v>
      </c>
      <c r="CN837" s="83">
        <f t="shared" si="1540"/>
        <v>2.9520180511957745</v>
      </c>
      <c r="CO837" s="83">
        <f t="shared" ref="CO837:CO900" si="1606">IF($BN837&lt;Dzsedb,IF(CM837&lt;0,(1)*(CN837^(1-$BY837)),(CM837^$BY837)*(CN837^(1-$BY837))),CN837)</f>
        <v>2.9520180511957745</v>
      </c>
      <c r="CP837" s="143">
        <f t="shared" ref="CP837:CP900" si="1607">IF($BN837&lt;Dzsedb,Asedb*(1-BY837),IF($BN837&lt;(Dzsedb+Dzucb),Aucb3,IF($BN837&lt;(Dzsedb+Dzucb+Dzlcb),Alcb,Amab)))</f>
        <v>0.02</v>
      </c>
      <c r="CQ837" s="83">
        <f t="shared" si="1541"/>
        <v>1.6726564504284246E-2</v>
      </c>
      <c r="CR837" s="84">
        <f t="shared" si="1542"/>
        <v>1028.7206791265146</v>
      </c>
      <c r="CS837" s="83">
        <f t="shared" ref="CS837:CS900" si="1608">IF($BN837&lt;Dzsedb,IF(CR837&gt;450,0.1,IF(CR837&lt;137,(0.565+((1.88*10^(-3))*CR837)-(7.23*10^(-6))*(CR837^2)),(0.602+((1.31*10^(-3))*CR837)-(5.14*10^(-6))*(CR837^2)))),0)</f>
        <v>0</v>
      </c>
      <c r="CT837" s="83">
        <f t="shared" si="1543"/>
        <v>2.9431267464634256</v>
      </c>
      <c r="CU837" s="83">
        <f t="shared" ref="CU837:CU900" si="1609">IF($BN837&lt;Dzsedb,IF(CS837&lt;0,(1)*(CT837^(1-$BY837)),(CS837^$BY837)*(CT837^(1-$BY837))),CT837)</f>
        <v>2.9431267464634256</v>
      </c>
      <c r="CV837" s="143">
        <f t="shared" ref="CV837:CV900" si="1610">IF($BN837&lt;Dzsedb,Asedb*(1-BY837),IF($BN837&lt;(Dzsedb+Dzucb),Aucb4,IF($BN837&lt;(Dzsedb+Dzucb+Dzlcb),Alcb,Amab)))</f>
        <v>0.02</v>
      </c>
      <c r="CW837" s="83">
        <f t="shared" si="1544"/>
        <v>1.6754526987184309E-2</v>
      </c>
      <c r="CX837" s="84">
        <f t="shared" si="1545"/>
        <v>1028.111684937832</v>
      </c>
      <c r="CY837" s="83">
        <f t="shared" ref="CY837:CY900" si="1611">IF($BN837&lt;Dzsedb,IF(CX837&gt;450,0.1,IF(CX837&lt;137,(0.565+((1.88*10^(-3))*CX837)-(7.23*10^(-6))*(CX837^2)),(0.602+((1.31*10^(-3))*CX837)-(5.14*10^(-6))*(CX837^2)))),0)</f>
        <v>0</v>
      </c>
      <c r="CZ837" s="83">
        <f t="shared" si="1546"/>
        <v>2.9424867860939998</v>
      </c>
      <c r="DA837" s="83">
        <f t="shared" ref="DA837:DA900" si="1612">IF($BN837&lt;Dzsedb,IF(CY837&lt;0,(1)*(CZ837^(1-$BY837)),(CY837^$BY837)*(CZ837^(1-$BY837))),CZ837)</f>
        <v>2.9424867860939998</v>
      </c>
      <c r="DB837" s="143">
        <f t="shared" ref="DB837:DB900" si="1613">IF($BN837&lt;Dzsedb,Asedb*(1-BY837),IF($BN837&lt;(Dzsedb+Dzucb),Aucb5,IF($BN837&lt;(Dzsedb+Dzucb+Dzlcb),Alcb,Amab)))</f>
        <v>0.02</v>
      </c>
      <c r="DC837" s="83">
        <f t="shared" si="1547"/>
        <v>1.6755446767326241E-2</v>
      </c>
      <c r="DD837" s="84">
        <f t="shared" si="1548"/>
        <v>1028.0978490070656</v>
      </c>
      <c r="DE837" s="86">
        <f t="shared" ref="DE837:DE900" si="1614">IF(AND(BN837&lt;=Dlithb,BN837&gt;(Dzlcb+Dzucb+Dzsedb)),BV837*(1-lambdamab)*fcompmab,IF(AND(BN837&lt;=(Dzlcb+Dzucb+Dzsedb),BN837&gt;(Dzucb+Dzsedb)),BV837*(1-lambdalcb)*fcomplcb,IF(AND(BN837&lt;=(Dzucb+Dzsedb),BN837&gt;Dzsedb),BV837*(1-lambdaucb)*fcompucb,BV837*(1-lambdasedb)*fcompsedb)))</f>
        <v>4422.444266059887</v>
      </c>
      <c r="DF837" s="86">
        <f t="shared" ref="DF837:DF900" si="1615">IF(AND(BN837&lt;=Dlithb,BN837&gt;(Dzlcb+Dzucb+Dzsedb)),BV837*(1-lambdamab)*fssmab,IF(AND(BN837&lt;=(Dzlcb+Dzucb+Dzsedb),BN837&gt;(Dzucb+Dzsedb)),BV837*(1-lambdalcb)*fsslcb,IF(AND(BN837&lt;=(Dzucb+Dzsedb),BN837&gt;Dzsedb),BV837*(1-lambdaucb)*fssucb,BV837*(1-lambdasedb)*fsssedb)))</f>
        <v>1768.9777064239549</v>
      </c>
      <c r="DG837" s="86">
        <f t="shared" ref="DG837:DG900" si="1616">IF(AND(BN837&lt;=Dlithb,BN837&gt;(Dzlcb+Dzucb+Dzsedb)),BV837*(1-lambdamab)*fextmab,IF(AND(BN837&lt;=(Dzlcb+Dzucb+Dzsedb),BN837&gt;(Dzucb+Dzsedb)),BV837*(1-lambdalcb)*fextlcb,IF(AND(BN837&lt;=(Dzucb+Dzsedb),BN837&gt;Dzsedb),BV837*(1-lambdaucb)*fextucb,BV837*(1-lambdasedb)*fextsedb)))</f>
        <v>1105.6110665149718</v>
      </c>
      <c r="DH837" s="86">
        <f t="shared" ref="DH837:DH900" si="1617">((εucb/Apucb)^(1/nucb))*EXP(Epucb/(nucb*Rgas*(DD837+273)))*0.000001</f>
        <v>9.9934063750556509E-2</v>
      </c>
      <c r="DI837" s="86">
        <f t="shared" ref="DI837:DI900" si="1618">((εlcb/Aplcb)^(1/nlcb))*EXP(Eplcb/(nlcb*Rgas*(DD837+273)))*0.000001</f>
        <v>0.10230716273873029</v>
      </c>
      <c r="DJ837" s="86">
        <f t="shared" ref="DJ837:DJ900" si="1619">((εmab/0.00000000000007)^(1/3))*EXP(510/(3*Rgas*(DD837+273)))*0.000001</f>
        <v>1.620893727111308</v>
      </c>
      <c r="DK837" s="86">
        <f t="shared" ref="DK837:DK900" si="1620">IF(nmab=0,IF(DD837&lt;846.3,σDb*(1-SQRT(-((Rgas*(DD837+273))/EDb)*LN(εmab/ADb)))^2*0.000001,0),σDb*(1-SQRT(-((Rgas*(DD837+273))/EDb)*LN(εmab/ADb)))*0.000001)</f>
        <v>-987.05712174641576</v>
      </c>
      <c r="DL837" s="86">
        <f t="shared" si="1558"/>
        <v>-987.05712174641576</v>
      </c>
      <c r="DM837" s="86">
        <f t="shared" ref="DM837:DM900" si="1621">IF(AND(BN837&lt;=Dlithb,BN837&gt;(Dzlcb+Dzucb+Dzsedb)),DL837,IF(AND(BN837&lt;=(Dzlcb+Dzucb+Dzsedb),BN837&gt;(Dzucb+Dzsedb)),DI837,IF(AND(BN837&lt;=(Dzucb+Dzsedb),BN837&gt;Dzsedb),DH837,0)))</f>
        <v>-987.05712174641576</v>
      </c>
      <c r="DN837" s="85">
        <f t="shared" ref="DN837:DN900" si="1622">IF(DM837&gt;=0,(IF(BN837&gt;Dzsedb,IF(DM837&lt;DE837,DM837,DE837),DE837)),0)</f>
        <v>0</v>
      </c>
      <c r="DO837" s="85">
        <f t="shared" si="1549"/>
        <v>0</v>
      </c>
      <c r="DP837" s="85">
        <f t="shared" ref="DP837:DP900" si="1623">IF(DM837&gt;=0,(IF(BN837&gt;Dzsedb,IF(DM837&lt;DG837,DM837,DG837),DG837)),0)</f>
        <v>0</v>
      </c>
      <c r="DQ837" s="85">
        <f t="shared" si="1550"/>
        <v>0</v>
      </c>
      <c r="DR837" s="85">
        <f t="shared" ref="DR837:DR900" si="1624">IF(DM837&gt;=0,(IF(BN837&gt;Dzsedb,IF(DM837&lt;DF837,DM837,DF837),DF837)),0)</f>
        <v>0</v>
      </c>
      <c r="DS837" s="85">
        <f t="shared" si="1551"/>
        <v>0</v>
      </c>
      <c r="DT837" s="81"/>
      <c r="DU837" s="81"/>
      <c r="DV837" s="81">
        <f t="shared" si="1552"/>
        <v>0</v>
      </c>
      <c r="DW837" s="100"/>
    </row>
    <row r="838" spans="1:127" x14ac:dyDescent="0.2">
      <c r="A838" s="59">
        <f t="shared" ref="A838:A901" si="1625">B838*0.001</f>
        <v>111.0666666666655</v>
      </c>
      <c r="B838" s="44">
        <f t="shared" ref="B838:B901" si="1626">B837+Dlith/1200</f>
        <v>111066.66666666549</v>
      </c>
      <c r="C838" s="52">
        <f t="shared" si="1560"/>
        <v>133.33333333333334</v>
      </c>
      <c r="D838" s="50">
        <f t="shared" si="1561"/>
        <v>4</v>
      </c>
      <c r="E838" s="44">
        <f t="shared" si="1562"/>
        <v>4.13</v>
      </c>
      <c r="F838" s="47">
        <f t="shared" si="1563"/>
        <v>0.02</v>
      </c>
      <c r="G838" s="52">
        <f t="shared" ref="G838:G901" si="1627">G837-0.5*(F838+F837)*(dz)*0.000001</f>
        <v>2.3627558428955288E-2</v>
      </c>
      <c r="H838" s="57">
        <f t="shared" ref="H838:H901" si="1628">H837+(G837*(dz)/E837)-(0.5*F837*0.000001*((dz)^2)/E837)</f>
        <v>927.2230113248188</v>
      </c>
      <c r="I838" s="52">
        <f t="shared" ref="I838:I901" si="1629">IF(B838&lt;Dzsed,I837+1078*9.81*(dz)*0.000001,0)</f>
        <v>0</v>
      </c>
      <c r="J838" s="54">
        <f t="shared" ref="J838:J901" si="1630">IF(AND(B838&lt;=Dlith,B838&gt;(Dzlc+Dzuc+Dzsed)),rhoma*9.81*(dz)+J837*1000000,IF(AND(B838&lt;=(Dzlc+Dzuc+Dzsed),B838&gt;(Dzuc+Dzsed)),rholc*9.81*(dz)+J837*1000000,IF(AND(B838&lt;=(Dzuc+Dzsed),B838&gt;Dzsed),rhouc*9.81*(dz)+J837*1000000,((rhosed*(1-L838))+(1078*L838))*9.81*(dz)+J837*1000000)))*0.000001</f>
        <v>3382.1716732611699</v>
      </c>
      <c r="K838" s="46">
        <f t="shared" si="1553"/>
        <v>3382.1716732611699</v>
      </c>
      <c r="L838" s="80">
        <f t="shared" si="1564"/>
        <v>0</v>
      </c>
      <c r="M838" s="142">
        <f t="shared" si="1565"/>
        <v>0</v>
      </c>
      <c r="N838" s="60">
        <f t="shared" si="1566"/>
        <v>4.13</v>
      </c>
      <c r="O838" s="53">
        <f t="shared" si="1567"/>
        <v>0</v>
      </c>
      <c r="P838" s="58">
        <f t="shared" ref="P838:P901" si="1631">IF(B838&lt;Dzsed,358*(1.0227*$N838-1.882)*((1/(H838+273))-0.00068)+1.84,IF(B838&lt;Dzsed+Dzuc,E838*(1+c_*J838)/(1+buc*H838),IF(B838&lt;Dzsed+Dzuc+Dzlc,E838*(1+c_*J838)/(1+blc*H838),(E838*(298/(H838+273))^0.5*(1+0.032*K838*0.001)+(0.368*10^-9*(H838+273)^3)))))</f>
        <v>2.9168995246496485</v>
      </c>
      <c r="Q838" s="49">
        <f t="shared" si="1568"/>
        <v>2.9168995246496485</v>
      </c>
      <c r="R838" s="143">
        <f t="shared" si="1569"/>
        <v>0.02</v>
      </c>
      <c r="S838" s="51">
        <f t="shared" ref="S838:S901" si="1632">S837-0.5*(R838+R837)*(dz)*0.000001</f>
        <v>1.8187368929886927E-2</v>
      </c>
      <c r="T838" s="57">
        <f t="shared" ref="T838:T901" si="1633">T837+(S837*(dz)/Q837)-(0.5*R837*0.000001*((dz)^2)/Q837)</f>
        <v>963.84331099605981</v>
      </c>
      <c r="U838" s="53">
        <f t="shared" si="1570"/>
        <v>0</v>
      </c>
      <c r="V838" s="58">
        <f t="shared" ref="V838:V901" si="1634">IF($B838&lt;Dzsed,358*(1.0227*$N838-1.882)*((1/(T838+273))-0.00068)+1.84,IF($B838&lt;Dzsed+Dzuc,$E838*(1+c_*$J838)/(1+buc*T838),IF($B838&lt;Dzsed+Dzuc+Dzlc,$E838*(1+c_*$J838)/(1+blc*T838),($E838*(298/(T838+273))^0.5*(1+0.032*$K838*0.001)+(0.368*10^-9*(T838+273)^3)))))</f>
        <v>2.9429175318927792</v>
      </c>
      <c r="W838" s="49">
        <f t="shared" si="1571"/>
        <v>2.9429175318927792</v>
      </c>
      <c r="X838" s="143">
        <f t="shared" si="1572"/>
        <v>0.02</v>
      </c>
      <c r="Y838" s="51">
        <f t="shared" ref="Y838:Y901" si="1635">Y837-0.5*(X838+X837)*(dz)*0.000001</f>
        <v>1.7592547148631173E-2</v>
      </c>
      <c r="Z838" s="57">
        <f t="shared" ref="Z838:Z901" si="1636">Z837+(Y837*(dz)/W837)-(0.5*X837*0.000001*((dz)^2)/W837)</f>
        <v>940.92215760599163</v>
      </c>
      <c r="AA838" s="53">
        <f t="shared" si="1573"/>
        <v>0</v>
      </c>
      <c r="AB838" s="58">
        <f t="shared" ref="AB838:AB901" si="1637">IF($B838&lt;Dzsed,358*(1.0227*$N838-1.882)*((1/(Z838+273))-0.00068)+1.84,IF($B838&lt;Dzsed+Dzuc,$E838*(1+c_*$J838)/(1+buc*Z838),IF($B838&lt;Dzsed+Dzuc+Dzlc,$E838*(1+c_*$J838)/(1+blc*Z838),($E838*(298/(Z838+273))^0.5*(1+0.032*$K838*0.001)+(0.368*10^-9*(Z838+273)^3)))))</f>
        <v>2.9260305270635714</v>
      </c>
      <c r="AC838" s="49">
        <f t="shared" si="1574"/>
        <v>2.9260305270635714</v>
      </c>
      <c r="AD838" s="143">
        <f t="shared" si="1575"/>
        <v>0.02</v>
      </c>
      <c r="AE838" s="49">
        <f t="shared" si="1554"/>
        <v>1.7539857299782174E-2</v>
      </c>
      <c r="AF838" s="57">
        <f t="shared" ref="AF838:AF901" si="1638">AF837+(AE837*(dz)/AC837)-(0.5*AD837*0.000001*((dz)^2)/AC837)</f>
        <v>937.85093704982273</v>
      </c>
      <c r="AG838" s="53">
        <f t="shared" si="1576"/>
        <v>0</v>
      </c>
      <c r="AH838" s="58">
        <f t="shared" ref="AH838:AH901" si="1639">IF($B838&lt;Dzsed,358*(1.0227*$N838-1.882)*((1/(AF838+273))-0.00068)+1.84,IF($B838&lt;Dzsed+Dzuc,$E838*(1+c_*$J838)/(1+buc*AF838),IF($B838&lt;Dzsed+Dzuc+Dzlc,$E838*(1+c_*$J838)/(1+blc*AF838),($E838*(298/(AF838+273))^0.5*(1+0.032*$K838*0.001)+(0.368*10^-9*(AF838+273)^3)))))</f>
        <v>2.9239208433457984</v>
      </c>
      <c r="AI838" s="49">
        <f t="shared" si="1577"/>
        <v>2.9239208433457984</v>
      </c>
      <c r="AJ838" s="143">
        <f t="shared" si="1578"/>
        <v>0.02</v>
      </c>
      <c r="AK838" s="51">
        <f t="shared" ref="AK838:AK901" si="1640">AK837-0.5*(AJ838+AJ837)*(dz)*0.000001</f>
        <v>1.7540415624643577E-2</v>
      </c>
      <c r="AL838" s="57">
        <f t="shared" ref="AL838:AL901" si="1641">AL837+(AK837*(dz)/AI837)-(0.5*AJ837*0.000001*((dz)^2)/AI837)</f>
        <v>937.59582598392149</v>
      </c>
      <c r="AM838" s="53">
        <f t="shared" si="1579"/>
        <v>0</v>
      </c>
      <c r="AN838" s="58">
        <f t="shared" ref="AN838:AN901" si="1642">IF($B838&lt;Dzsed,358*(1.0227*$N838-1.882)*((1/(AL838+273))-0.00068)+1.84,IF($B838&lt;Dzsed+Dzuc,$E838*(1+c_*$J838)/(1+buc*AL838),IF($B838&lt;Dzsed+Dzuc+Dzlc,$E838*(1+c_*$J838)/(1+blc*AL838),($E838*(298/(AL838+273))^0.5*(1+0.032*$K838*0.001)+(0.368*10^-9*(AL838+273)^3)))))</f>
        <v>2.9237472294930873</v>
      </c>
      <c r="AO838" s="49">
        <f t="shared" si="1580"/>
        <v>2.9237472294930873</v>
      </c>
      <c r="AP838" s="143">
        <f t="shared" si="1581"/>
        <v>0.02</v>
      </c>
      <c r="AQ838" s="51">
        <f t="shared" ref="AQ838:AQ901" si="1643">AQ837-0.5*(AP838+AP837)*(dz)*0.000001</f>
        <v>1.7540711274375773E-2</v>
      </c>
      <c r="AR838" s="57">
        <f t="shared" ref="AR838:AR901" si="1644">AR837+(AQ837*(dz)/AO837)-(0.5*AP837*0.000001*((dz)^2)/AO837)</f>
        <v>937.5754885957798</v>
      </c>
      <c r="AS838" s="44">
        <f t="shared" si="1582"/>
        <v>6087.9090118701051</v>
      </c>
      <c r="AT838" s="44">
        <f t="shared" si="1583"/>
        <v>2435.163604748042</v>
      </c>
      <c r="AU838" s="44">
        <f t="shared" si="1584"/>
        <v>1521.9772529675263</v>
      </c>
      <c r="AV838" s="47">
        <f t="shared" si="1585"/>
        <v>0.41103403746180556</v>
      </c>
      <c r="AW838" s="47">
        <f t="shared" si="1586"/>
        <v>1.0304954334602439</v>
      </c>
      <c r="AX838" s="86">
        <f t="shared" si="1587"/>
        <v>5.2491248631462968</v>
      </c>
      <c r="AY838" s="86">
        <f t="shared" si="1588"/>
        <v>0</v>
      </c>
      <c r="AZ838" s="10">
        <f t="shared" ref="AZ838:AZ901" si="1645">MIN(AX838:AY838)</f>
        <v>0</v>
      </c>
      <c r="BA838" s="44">
        <f t="shared" si="1589"/>
        <v>0</v>
      </c>
      <c r="BB838" s="9">
        <f t="shared" si="1590"/>
        <v>0</v>
      </c>
      <c r="BC838" s="45">
        <f t="shared" si="1559"/>
        <v>0</v>
      </c>
      <c r="BD838" s="9">
        <f t="shared" si="1591"/>
        <v>0</v>
      </c>
      <c r="BE838" s="45">
        <f t="shared" si="1555"/>
        <v>0</v>
      </c>
      <c r="BF838" s="9">
        <f t="shared" si="1592"/>
        <v>0</v>
      </c>
      <c r="BG838" s="45">
        <f t="shared" si="1556"/>
        <v>0</v>
      </c>
      <c r="BH838" s="58"/>
      <c r="BI838" s="58"/>
      <c r="BJ838" s="58">
        <f t="shared" ref="BJ838:BJ901" si="1646">BB838*-1</f>
        <v>0</v>
      </c>
      <c r="BK838" s="97"/>
      <c r="BL838" s="44"/>
      <c r="BM838" s="82">
        <f t="shared" ref="BM838:BM901" si="1647">BN838*0.001</f>
        <v>83.3</v>
      </c>
      <c r="BN838" s="86">
        <f t="shared" ref="BN838:BN901" si="1648">BN837+Dlithb/1200</f>
        <v>83300</v>
      </c>
      <c r="BO838" s="86">
        <f t="shared" ref="BO838:BO901" si="1649">Dlithb/1200</f>
        <v>100</v>
      </c>
      <c r="BP838" s="84">
        <f t="shared" si="1593"/>
        <v>4</v>
      </c>
      <c r="BQ838" s="84">
        <f t="shared" si="1594"/>
        <v>4.13</v>
      </c>
      <c r="BR838" s="84">
        <f t="shared" si="1595"/>
        <v>0.02</v>
      </c>
      <c r="BS838" s="84">
        <f t="shared" ref="BS838:BS901" si="1650">BS837-0.5*(BR838+BR837)*(dzb)*0.000001</f>
        <v>3.1579943074937424E-2</v>
      </c>
      <c r="BT838" s="84">
        <f t="shared" ref="BT838:BT901" si="1651">BT837+(BS837*(dzb)/BQ837)-(0.5*BR837*0.000001*((dzb)^2)/BQ837)</f>
        <v>1153.5310813573078</v>
      </c>
      <c r="BU838" s="84">
        <f t="shared" ref="BU838:BU901" si="1652">IF(BN838&lt;Dzsedb,BU837+1078*9.81*(dzb)*0.000001,0)</f>
        <v>0</v>
      </c>
      <c r="BV838" s="83">
        <f t="shared" ref="BV838:BV901" si="1653">IF(AND(BN838&lt;=Dlithb,BN838&gt;(Dzlcb+Dzucb+Dzsedb)),rhomab*9.81*(dzb)+BV837*1000000,IF(AND(BN838&lt;=(Dzlcb+Dzucb+Dzsedb),BN838&gt;(Dzucb+Dzsedb)),rholcb*9.81*(dzb)+BV837*1000000,IF(AND(BN838&lt;=(Dzucb+Dzsedb),BN838&gt;Dzsedb),rhoucb*9.81*(dzb)+BV837*1000000,((rhosedb*(1-BX838))+(1078*BX838))*9.81*(dzb)+BV837*1000000)))*0.000001</f>
        <v>2460.1507811443821</v>
      </c>
      <c r="BW838" s="81">
        <f t="shared" si="1557"/>
        <v>2460.1507811443821</v>
      </c>
      <c r="BX838" s="83">
        <f t="shared" si="1596"/>
        <v>0</v>
      </c>
      <c r="BY838" s="141">
        <f t="shared" si="1597"/>
        <v>0</v>
      </c>
      <c r="BZ838" s="83">
        <f t="shared" si="1598"/>
        <v>4.13</v>
      </c>
      <c r="CA838" s="83">
        <f t="shared" si="1599"/>
        <v>0</v>
      </c>
      <c r="CB838" s="83">
        <f t="shared" ref="CB838:CB901" si="1654">IF(BN838&lt;Dzsed,358*(1.0227*$BZ838-1.882)*((1/(BT838+273))-0.00068)+1.84,IF(BN838&lt;Dzsedb+Dzucb,BQ838*(1+c_b*BV838)/(1+bucb*BT838),IF(BN838&lt;Dzsedb+Dzucb+Dzlcb,BQ838*(1+c_b*BV838)/(1+blcb*BT838),(BQ838*(298/(BT838+273))^0.5*(1+0.032*BW838*0.001)+(0.368*10^-9*(BT838+273)^3)))))</f>
        <v>3.1045324256069025</v>
      </c>
      <c r="CC838" s="83">
        <f t="shared" si="1600"/>
        <v>3.1045324256069025</v>
      </c>
      <c r="CD838" s="143">
        <f t="shared" si="1601"/>
        <v>0.02</v>
      </c>
      <c r="CE838" s="83">
        <f t="shared" ref="CE838:CE901" si="1655">CE837-0.5*(CD838+CD837)*(dzb)*0.000001</f>
        <v>1.7372523213570221E-2</v>
      </c>
      <c r="CF838" s="84">
        <f t="shared" ref="CF838:CF901" si="1656">CF837+(CE837*(dzb)/CC837)-(0.5*CD837*0.000001*((dzb)^2)/CC837)</f>
        <v>1102.8976318357606</v>
      </c>
      <c r="CG838" s="83">
        <f t="shared" si="1602"/>
        <v>0</v>
      </c>
      <c r="CH838" s="83">
        <f t="shared" ref="CH838:CH901" si="1657">IF($BN838&lt;Dzsedb,358*(1.0227*$BZ838-1.882)*((1/(CF838+273))-0.00068)+1.84,IF($BN838&lt;Dzsedb+Dzucb,$BQ838*(1+c_b*$BV838)/(1+bucb*CF838),IF($BN838&lt;Dzsedb+Dzucb+Dzlcb,$BQ838*(1+c_b*$BV838)/(1+blcb*CF838),($BQ838*(298/(CF838+273))^0.5*(1+0.032*$BW838*0.001)+(0.368*10^-9*(CF838+273)^3)))))</f>
        <v>3.0318962104437137</v>
      </c>
      <c r="CI838" s="83">
        <f t="shared" si="1603"/>
        <v>3.0318962104437137</v>
      </c>
      <c r="CJ838" s="143">
        <f t="shared" si="1604"/>
        <v>0.02</v>
      </c>
      <c r="CK838" s="83">
        <f t="shared" ref="CK838:CK901" si="1658">CK837-0.5*(CJ838+CJ837)*(dzb)*0.000001</f>
        <v>1.6564910799758949E-2</v>
      </c>
      <c r="CL838" s="84">
        <f t="shared" ref="CL838:CL901" si="1659">CL837+(CK837*(dzb)/CI837)-(0.5*CJ837*0.000001*((dzb)^2)/CI837)</f>
        <v>1037.5931491048841</v>
      </c>
      <c r="CM838" s="83">
        <f t="shared" si="1605"/>
        <v>0</v>
      </c>
      <c r="CN838" s="83">
        <f t="shared" ref="CN838:CN901" si="1660">IF($BN838&lt;Dzsedb,358*(1.0227*$BZ838-1.882)*((1/(CL838+273))-0.00068)+1.84,IF($BN838&lt;Dzsedb+Dzucb,$BQ838*(1+c_b*$BV838)/(1+bucb*CL838),IF($BN838&lt;Dzsedb+Dzucb+Dzlcb,$BQ838*(1+c_b*$BV838)/(1+blcb*CL838),($BQ838*(298/(CL838+273))^0.5*(1+0.032*$BW838*0.001)+(0.368*10^-9*(CL838+273)^3)))))</f>
        <v>2.9528149999635764</v>
      </c>
      <c r="CO838" s="83">
        <f t="shared" si="1606"/>
        <v>2.9528149999635764</v>
      </c>
      <c r="CP838" s="143">
        <f t="shared" si="1607"/>
        <v>0.02</v>
      </c>
      <c r="CQ838" s="83">
        <f t="shared" ref="CQ838:CQ901" si="1661">CQ837-0.5*(CP838+CP837)*(dzb)*0.000001</f>
        <v>1.6724564504284247E-2</v>
      </c>
      <c r="CR838" s="84">
        <f t="shared" ref="CR838:CR901" si="1662">CR837+(CQ837*(dzb)/CO837)-(0.5*CP837*0.000001*((dzb)^2)/CO837)</f>
        <v>1029.2872598253525</v>
      </c>
      <c r="CS838" s="83">
        <f t="shared" si="1608"/>
        <v>0</v>
      </c>
      <c r="CT838" s="83">
        <f t="shared" ref="CT838:CT901" si="1663">IF($BN838&lt;Dzsedb,358*(1.0227*$BZ838-1.882)*((1/(CR838+273))-0.00068)+1.84,IF($BN838&lt;Dzsedb+Dzucb,$BQ838*(1+c_b*$BV838)/(1+bucb*CR838),IF($BN838&lt;Dzsedb+Dzucb+Dzlcb,$BQ838*(1+c_b*$BV838)/(1+blcb*CR838),($BQ838*(298/(CR838+273))^0.5*(1+0.032*$BW838*0.001)+(0.368*10^-9*(CR838+273)^3)))))</f>
        <v>2.9439280703022783</v>
      </c>
      <c r="CU838" s="83">
        <f t="shared" si="1609"/>
        <v>2.9439280703022783</v>
      </c>
      <c r="CV838" s="143">
        <f t="shared" si="1610"/>
        <v>0.02</v>
      </c>
      <c r="CW838" s="83">
        <f t="shared" ref="CW838:CW901" si="1664">CW837-0.5*(CV838+CV837)*(dzb)*0.000001</f>
        <v>1.675252698718431E-2</v>
      </c>
      <c r="CX838" s="84">
        <f t="shared" ref="CX838:CX901" si="1665">CX837+(CW837*(dzb)/CU837)-(0.5*CV837*0.000001*((dzb)^2)/CU837)</f>
        <v>1028.6809273942542</v>
      </c>
      <c r="CY838" s="83">
        <f t="shared" si="1611"/>
        <v>0</v>
      </c>
      <c r="CZ838" s="83">
        <f t="shared" ref="CZ838:CZ901" si="1666">IF($BN838&lt;Dzsedb,358*(1.0227*$BZ838-1.882)*((1/(CX838+273))-0.00068)+1.84,IF($BN838&lt;Dzsedb+Dzucb,$BQ838*(1+c_b*$BV838)/(1+bucb*CX838),IF($BN838&lt;Dzsedb+Dzucb+Dzlcb,$BQ838*(1+c_b*$BV838)/(1+blcb*CX838),($BQ838*(298/(CX838+273))^0.5*(1+0.032*$BW838*0.001)+(0.368*10^-9*(CX838+273)^3)))))</f>
        <v>2.9432896401365936</v>
      </c>
      <c r="DA838" s="83">
        <f t="shared" si="1612"/>
        <v>2.9432896401365936</v>
      </c>
      <c r="DB838" s="143">
        <f t="shared" si="1613"/>
        <v>0.02</v>
      </c>
      <c r="DC838" s="83">
        <f t="shared" ref="DC838:DC901" si="1667">DC837-0.5*(DB838+DB837)*(dzb)*0.000001</f>
        <v>1.6753446767326242E-2</v>
      </c>
      <c r="DD838" s="84">
        <f t="shared" ref="DD838:DD901" si="1668">DD837+(DC837*(dzb)/DA837)-(0.5*DB837*0.000001*((dzb)^2)/DA837)</f>
        <v>1028.6672465264191</v>
      </c>
      <c r="DE838" s="86">
        <f t="shared" si="1614"/>
        <v>4428.2714060598882</v>
      </c>
      <c r="DF838" s="86">
        <f t="shared" si="1615"/>
        <v>1771.308562423955</v>
      </c>
      <c r="DG838" s="86">
        <f t="shared" si="1616"/>
        <v>1107.0678515149721</v>
      </c>
      <c r="DH838" s="86">
        <f t="shared" si="1617"/>
        <v>9.9735184984903316E-2</v>
      </c>
      <c r="DI838" s="86">
        <f t="shared" si="1618"/>
        <v>0.10193348912906229</v>
      </c>
      <c r="DJ838" s="86">
        <f t="shared" si="1619"/>
        <v>1.6097896341891489</v>
      </c>
      <c r="DK838" s="86">
        <f t="shared" si="1620"/>
        <v>-989.13279803678176</v>
      </c>
      <c r="DL838" s="86">
        <f t="shared" si="1558"/>
        <v>-989.13279803678176</v>
      </c>
      <c r="DM838" s="86">
        <f t="shared" si="1621"/>
        <v>-989.13279803678176</v>
      </c>
      <c r="DN838" s="85">
        <f t="shared" si="1622"/>
        <v>0</v>
      </c>
      <c r="DO838" s="85">
        <f t="shared" ref="DO838:DO901" si="1669">DN838*$BN$6</f>
        <v>0</v>
      </c>
      <c r="DP838" s="85">
        <f t="shared" si="1623"/>
        <v>0</v>
      </c>
      <c r="DQ838" s="85">
        <f t="shared" ref="DQ838:DQ901" si="1670">DP838*$BN$6</f>
        <v>0</v>
      </c>
      <c r="DR838" s="85">
        <f t="shared" si="1624"/>
        <v>0</v>
      </c>
      <c r="DS838" s="85">
        <f t="shared" ref="DS838:DS901" si="1671">DR838*$BN$6</f>
        <v>0</v>
      </c>
      <c r="DT838" s="81"/>
      <c r="DU838" s="81"/>
      <c r="DV838" s="81">
        <f t="shared" ref="DV838:DV901" si="1672">DN838*-1</f>
        <v>0</v>
      </c>
      <c r="DW838" s="100"/>
    </row>
    <row r="839" spans="1:127" x14ac:dyDescent="0.2">
      <c r="A839" s="59">
        <f t="shared" si="1625"/>
        <v>111.19999999999882</v>
      </c>
      <c r="B839" s="44">
        <f t="shared" si="1626"/>
        <v>111199.99999999882</v>
      </c>
      <c r="C839" s="52">
        <f t="shared" si="1560"/>
        <v>133.33333333333334</v>
      </c>
      <c r="D839" s="50">
        <f t="shared" si="1561"/>
        <v>4</v>
      </c>
      <c r="E839" s="44">
        <f t="shared" si="1562"/>
        <v>4.13</v>
      </c>
      <c r="F839" s="47">
        <f t="shared" si="1563"/>
        <v>0.02</v>
      </c>
      <c r="G839" s="52">
        <f t="shared" si="1627"/>
        <v>2.362489176228862E-2</v>
      </c>
      <c r="H839" s="57">
        <f t="shared" si="1628"/>
        <v>927.98576274033519</v>
      </c>
      <c r="I839" s="52">
        <f t="shared" si="1629"/>
        <v>0</v>
      </c>
      <c r="J839" s="54">
        <f t="shared" si="1630"/>
        <v>3386.4880732611696</v>
      </c>
      <c r="K839" s="46">
        <f t="shared" ref="K839:K902" si="1673">J839-I839</f>
        <v>3386.4880732611696</v>
      </c>
      <c r="L839" s="80">
        <f t="shared" si="1564"/>
        <v>0</v>
      </c>
      <c r="M839" s="142">
        <f t="shared" si="1565"/>
        <v>0</v>
      </c>
      <c r="N839" s="60">
        <f t="shared" si="1566"/>
        <v>4.13</v>
      </c>
      <c r="O839" s="53">
        <f t="shared" si="1567"/>
        <v>0</v>
      </c>
      <c r="P839" s="58">
        <f t="shared" si="1631"/>
        <v>2.9176731591812208</v>
      </c>
      <c r="Q839" s="49">
        <f t="shared" si="1568"/>
        <v>2.9176731591812208</v>
      </c>
      <c r="R839" s="143">
        <f t="shared" si="1569"/>
        <v>0.02</v>
      </c>
      <c r="S839" s="51">
        <f t="shared" si="1632"/>
        <v>1.8184702263220259E-2</v>
      </c>
      <c r="T839" s="57">
        <f t="shared" si="1633"/>
        <v>964.67460625519232</v>
      </c>
      <c r="U839" s="53">
        <f t="shared" si="1570"/>
        <v>0</v>
      </c>
      <c r="V839" s="58">
        <f t="shared" si="1634"/>
        <v>2.9438477382213288</v>
      </c>
      <c r="W839" s="49">
        <f t="shared" si="1571"/>
        <v>2.9438477382213288</v>
      </c>
      <c r="X839" s="143">
        <f t="shared" si="1572"/>
        <v>0.02</v>
      </c>
      <c r="Y839" s="51">
        <f t="shared" si="1635"/>
        <v>1.7589880481964505E-2</v>
      </c>
      <c r="Z839" s="57">
        <f t="shared" si="1636"/>
        <v>941.71915417485729</v>
      </c>
      <c r="AA839" s="53">
        <f t="shared" si="1573"/>
        <v>0</v>
      </c>
      <c r="AB839" s="58">
        <f t="shared" si="1637"/>
        <v>2.9268664589888651</v>
      </c>
      <c r="AC839" s="49">
        <f t="shared" si="1574"/>
        <v>2.9268664589888651</v>
      </c>
      <c r="AD839" s="143">
        <f t="shared" si="1575"/>
        <v>0.02</v>
      </c>
      <c r="AE839" s="49">
        <f t="shared" ref="AE839:AE902" si="1674">AE838-0.5*(AD839+AD838)*($B839-$B838)*0.000001</f>
        <v>1.7537190633115506E-2</v>
      </c>
      <c r="AF839" s="57">
        <f t="shared" si="1638"/>
        <v>938.6501323557377</v>
      </c>
      <c r="AG839" s="53">
        <f t="shared" si="1576"/>
        <v>0</v>
      </c>
      <c r="AH839" s="58">
        <f t="shared" si="1639"/>
        <v>2.9247492505862049</v>
      </c>
      <c r="AI839" s="49">
        <f t="shared" si="1577"/>
        <v>2.9247492505862049</v>
      </c>
      <c r="AJ839" s="143">
        <f t="shared" si="1578"/>
        <v>0.02</v>
      </c>
      <c r="AK839" s="51">
        <f t="shared" si="1640"/>
        <v>1.7537748957976908E-2</v>
      </c>
      <c r="AL839" s="57">
        <f t="shared" si="1641"/>
        <v>938.39562338980204</v>
      </c>
      <c r="AM839" s="53">
        <f t="shared" si="1579"/>
        <v>0</v>
      </c>
      <c r="AN839" s="58">
        <f t="shared" si="1642"/>
        <v>2.9245752958597517</v>
      </c>
      <c r="AO839" s="49">
        <f t="shared" si="1580"/>
        <v>2.9245752958597517</v>
      </c>
      <c r="AP839" s="143">
        <f t="shared" si="1581"/>
        <v>0.02</v>
      </c>
      <c r="AQ839" s="51">
        <f t="shared" si="1643"/>
        <v>1.7538044607709104E-2</v>
      </c>
      <c r="AR839" s="57">
        <f t="shared" si="1644"/>
        <v>938.37534697679234</v>
      </c>
      <c r="AS839" s="44">
        <f t="shared" si="1582"/>
        <v>6095.678531870105</v>
      </c>
      <c r="AT839" s="44">
        <f t="shared" si="1583"/>
        <v>2438.2714127480417</v>
      </c>
      <c r="AU839" s="44">
        <f t="shared" si="1584"/>
        <v>1523.9196329675262</v>
      </c>
      <c r="AV839" s="47">
        <f t="shared" si="1585"/>
        <v>0.40951704831742697</v>
      </c>
      <c r="AW839" s="47">
        <f t="shared" si="1586"/>
        <v>1.0233577594580354</v>
      </c>
      <c r="AX839" s="86">
        <f t="shared" si="1587"/>
        <v>5.1909112227140382</v>
      </c>
      <c r="AY839" s="86">
        <f t="shared" si="1588"/>
        <v>0</v>
      </c>
      <c r="AZ839" s="10">
        <f t="shared" si="1645"/>
        <v>0</v>
      </c>
      <c r="BA839" s="44">
        <f t="shared" si="1589"/>
        <v>0</v>
      </c>
      <c r="BB839" s="9">
        <f t="shared" si="1590"/>
        <v>0</v>
      </c>
      <c r="BC839" s="45">
        <f t="shared" si="1559"/>
        <v>0</v>
      </c>
      <c r="BD839" s="9">
        <f t="shared" si="1591"/>
        <v>0</v>
      </c>
      <c r="BE839" s="45">
        <f t="shared" ref="BE839:BE902" si="1675">BD839*$B$6</f>
        <v>0</v>
      </c>
      <c r="BF839" s="9">
        <f t="shared" si="1592"/>
        <v>0</v>
      </c>
      <c r="BG839" s="45">
        <f t="shared" ref="BG839:BG902" si="1676">BF839*$B$6</f>
        <v>0</v>
      </c>
      <c r="BH839" s="58"/>
      <c r="BI839" s="58"/>
      <c r="BJ839" s="58">
        <f t="shared" si="1646"/>
        <v>0</v>
      </c>
      <c r="BK839" s="97"/>
      <c r="BL839" s="44"/>
      <c r="BM839" s="82">
        <f t="shared" si="1647"/>
        <v>83.4</v>
      </c>
      <c r="BN839" s="86">
        <f t="shared" si="1648"/>
        <v>83400</v>
      </c>
      <c r="BO839" s="86">
        <f t="shared" si="1649"/>
        <v>100</v>
      </c>
      <c r="BP839" s="84">
        <f t="shared" si="1593"/>
        <v>4</v>
      </c>
      <c r="BQ839" s="84">
        <f t="shared" si="1594"/>
        <v>4.13</v>
      </c>
      <c r="BR839" s="84">
        <f t="shared" si="1595"/>
        <v>0.02</v>
      </c>
      <c r="BS839" s="84">
        <f t="shared" si="1650"/>
        <v>3.1577943074937422E-2</v>
      </c>
      <c r="BT839" s="84">
        <f t="shared" si="1651"/>
        <v>1154.2957046763136</v>
      </c>
      <c r="BU839" s="84">
        <f t="shared" si="1652"/>
        <v>0</v>
      </c>
      <c r="BV839" s="83">
        <f t="shared" si="1653"/>
        <v>2463.3880811443819</v>
      </c>
      <c r="BW839" s="81">
        <f t="shared" ref="BW839:BW902" si="1677">BV839-BU839</f>
        <v>2463.3880811443819</v>
      </c>
      <c r="BX839" s="83">
        <f t="shared" si="1596"/>
        <v>0</v>
      </c>
      <c r="BY839" s="141">
        <f t="shared" si="1597"/>
        <v>0</v>
      </c>
      <c r="BZ839" s="83">
        <f t="shared" si="1598"/>
        <v>4.13</v>
      </c>
      <c r="CA839" s="83">
        <f t="shared" si="1599"/>
        <v>0</v>
      </c>
      <c r="CB839" s="83">
        <f t="shared" si="1654"/>
        <v>3.1059011724913264</v>
      </c>
      <c r="CC839" s="83">
        <f t="shared" si="1600"/>
        <v>3.1059011724913264</v>
      </c>
      <c r="CD839" s="143">
        <f t="shared" si="1601"/>
        <v>0.02</v>
      </c>
      <c r="CE839" s="83">
        <f t="shared" si="1655"/>
        <v>1.7370523213570223E-2</v>
      </c>
      <c r="CF839" s="84">
        <f t="shared" si="1656"/>
        <v>1103.4571854442295</v>
      </c>
      <c r="CG839" s="83">
        <f t="shared" si="1602"/>
        <v>0</v>
      </c>
      <c r="CH839" s="83">
        <f t="shared" si="1657"/>
        <v>3.0328437393756218</v>
      </c>
      <c r="CI839" s="83">
        <f t="shared" si="1603"/>
        <v>3.0328437393756218</v>
      </c>
      <c r="CJ839" s="143">
        <f t="shared" si="1604"/>
        <v>0.02</v>
      </c>
      <c r="CK839" s="83">
        <f t="shared" si="1658"/>
        <v>1.656291079975895E-2</v>
      </c>
      <c r="CL839" s="84">
        <f t="shared" si="1659"/>
        <v>1038.1394709328774</v>
      </c>
      <c r="CM839" s="83">
        <f t="shared" si="1605"/>
        <v>0</v>
      </c>
      <c r="CN839" s="83">
        <f t="shared" si="1660"/>
        <v>2.9536127477682008</v>
      </c>
      <c r="CO839" s="83">
        <f t="shared" si="1606"/>
        <v>2.9536127477682008</v>
      </c>
      <c r="CP839" s="143">
        <f t="shared" si="1607"/>
        <v>0.02</v>
      </c>
      <c r="CQ839" s="83">
        <f t="shared" si="1661"/>
        <v>1.6722564504284249E-2</v>
      </c>
      <c r="CR839" s="84">
        <f t="shared" si="1662"/>
        <v>1029.8536198751522</v>
      </c>
      <c r="CS839" s="83">
        <f t="shared" si="1608"/>
        <v>0</v>
      </c>
      <c r="CT839" s="83">
        <f t="shared" si="1663"/>
        <v>2.9447302976562901</v>
      </c>
      <c r="CU839" s="83">
        <f t="shared" si="1609"/>
        <v>2.9447302976562901</v>
      </c>
      <c r="CV839" s="143">
        <f t="shared" si="1610"/>
        <v>0.02</v>
      </c>
      <c r="CW839" s="83">
        <f t="shared" si="1664"/>
        <v>1.6750526987184312E-2</v>
      </c>
      <c r="CX839" s="84">
        <f t="shared" si="1665"/>
        <v>1029.2499469690247</v>
      </c>
      <c r="CY839" s="83">
        <f t="shared" si="1611"/>
        <v>0</v>
      </c>
      <c r="CZ839" s="83">
        <f t="shared" si="1666"/>
        <v>2.9440934068337787</v>
      </c>
      <c r="DA839" s="83">
        <f t="shared" si="1612"/>
        <v>2.9440934068337787</v>
      </c>
      <c r="DB839" s="143">
        <f t="shared" si="1613"/>
        <v>0.02</v>
      </c>
      <c r="DC839" s="83">
        <f t="shared" si="1667"/>
        <v>1.6751446767326244E-2</v>
      </c>
      <c r="DD839" s="84">
        <f t="shared" si="1668"/>
        <v>1029.236420777532</v>
      </c>
      <c r="DE839" s="86">
        <f t="shared" si="1614"/>
        <v>4434.0985460598868</v>
      </c>
      <c r="DF839" s="86">
        <f t="shared" si="1615"/>
        <v>1773.6394184239548</v>
      </c>
      <c r="DG839" s="86">
        <f t="shared" si="1616"/>
        <v>1108.5246365149717</v>
      </c>
      <c r="DH839" s="86">
        <f t="shared" si="1617"/>
        <v>9.9536953055384569E-2</v>
      </c>
      <c r="DI839" s="86">
        <f t="shared" si="1618"/>
        <v>0.10156165086603988</v>
      </c>
      <c r="DJ839" s="86">
        <f t="shared" si="1619"/>
        <v>1.5987755255567386</v>
      </c>
      <c r="DK839" s="86">
        <f t="shared" si="1620"/>
        <v>-991.20720675489076</v>
      </c>
      <c r="DL839" s="86">
        <f t="shared" ref="DL839:DL902" si="1678">MIN(DJ839:DK839)</f>
        <v>-991.20720675489076</v>
      </c>
      <c r="DM839" s="86">
        <f t="shared" si="1621"/>
        <v>-991.20720675489076</v>
      </c>
      <c r="DN839" s="85">
        <f t="shared" si="1622"/>
        <v>0</v>
      </c>
      <c r="DO839" s="85">
        <f t="shared" si="1669"/>
        <v>0</v>
      </c>
      <c r="DP839" s="85">
        <f t="shared" si="1623"/>
        <v>0</v>
      </c>
      <c r="DQ839" s="85">
        <f t="shared" si="1670"/>
        <v>0</v>
      </c>
      <c r="DR839" s="85">
        <f t="shared" si="1624"/>
        <v>0</v>
      </c>
      <c r="DS839" s="85">
        <f t="shared" si="1671"/>
        <v>0</v>
      </c>
      <c r="DT839" s="81"/>
      <c r="DU839" s="81"/>
      <c r="DV839" s="81">
        <f t="shared" si="1672"/>
        <v>0</v>
      </c>
      <c r="DW839" s="100"/>
    </row>
    <row r="840" spans="1:127" x14ac:dyDescent="0.2">
      <c r="A840" s="59">
        <f t="shared" si="1625"/>
        <v>111.33333333333215</v>
      </c>
      <c r="B840" s="44">
        <f t="shared" si="1626"/>
        <v>111333.33333333215</v>
      </c>
      <c r="C840" s="52">
        <f t="shared" si="1560"/>
        <v>133.33333333333334</v>
      </c>
      <c r="D840" s="50">
        <f t="shared" si="1561"/>
        <v>4</v>
      </c>
      <c r="E840" s="44">
        <f t="shared" si="1562"/>
        <v>4.13</v>
      </c>
      <c r="F840" s="47">
        <f t="shared" si="1563"/>
        <v>0.02</v>
      </c>
      <c r="G840" s="52">
        <f t="shared" si="1627"/>
        <v>2.3622225095621951E-2</v>
      </c>
      <c r="H840" s="57">
        <f t="shared" si="1628"/>
        <v>928.74842806491813</v>
      </c>
      <c r="I840" s="52">
        <f t="shared" si="1629"/>
        <v>0</v>
      </c>
      <c r="J840" s="54">
        <f t="shared" si="1630"/>
        <v>3390.8044732611693</v>
      </c>
      <c r="K840" s="46">
        <f t="shared" si="1673"/>
        <v>3390.8044732611693</v>
      </c>
      <c r="L840" s="80">
        <f t="shared" si="1564"/>
        <v>0</v>
      </c>
      <c r="M840" s="142">
        <f t="shared" si="1565"/>
        <v>0</v>
      </c>
      <c r="N840" s="60">
        <f t="shared" si="1566"/>
        <v>4.13</v>
      </c>
      <c r="O840" s="53">
        <f t="shared" si="1567"/>
        <v>0</v>
      </c>
      <c r="P840" s="58">
        <f t="shared" si="1631"/>
        <v>2.9184487902170004</v>
      </c>
      <c r="Q840" s="49">
        <f t="shared" si="1568"/>
        <v>2.9184487902170004</v>
      </c>
      <c r="R840" s="143">
        <f t="shared" si="1569"/>
        <v>0.02</v>
      </c>
      <c r="S840" s="51">
        <f t="shared" si="1632"/>
        <v>1.818203559655359E-2</v>
      </c>
      <c r="T840" s="57">
        <f t="shared" si="1633"/>
        <v>965.50555922983324</v>
      </c>
      <c r="U840" s="53">
        <f t="shared" si="1570"/>
        <v>0</v>
      </c>
      <c r="V840" s="58">
        <f t="shared" si="1634"/>
        <v>2.9447801356965728</v>
      </c>
      <c r="W840" s="49">
        <f t="shared" si="1571"/>
        <v>2.9447801356965728</v>
      </c>
      <c r="X840" s="143">
        <f t="shared" si="1572"/>
        <v>0.02</v>
      </c>
      <c r="Y840" s="51">
        <f t="shared" si="1635"/>
        <v>1.7587213815297837E-2</v>
      </c>
      <c r="Z840" s="57">
        <f t="shared" si="1636"/>
        <v>942.51577812703022</v>
      </c>
      <c r="AA840" s="53">
        <f t="shared" si="1573"/>
        <v>0</v>
      </c>
      <c r="AB840" s="58">
        <f t="shared" si="1637"/>
        <v>2.9277043808927887</v>
      </c>
      <c r="AC840" s="49">
        <f t="shared" si="1574"/>
        <v>2.9277043808927887</v>
      </c>
      <c r="AD840" s="143">
        <f t="shared" si="1575"/>
        <v>0.02</v>
      </c>
      <c r="AE840" s="49">
        <f t="shared" si="1674"/>
        <v>1.7534523966448837E-2</v>
      </c>
      <c r="AF840" s="57">
        <f t="shared" si="1638"/>
        <v>939.44897792638437</v>
      </c>
      <c r="AG840" s="53">
        <f t="shared" si="1576"/>
        <v>0</v>
      </c>
      <c r="AH840" s="58">
        <f t="shared" si="1639"/>
        <v>2.9255796804865395</v>
      </c>
      <c r="AI840" s="49">
        <f t="shared" si="1577"/>
        <v>2.9255796804865395</v>
      </c>
      <c r="AJ840" s="143">
        <f t="shared" si="1578"/>
        <v>0.02</v>
      </c>
      <c r="AK840" s="51">
        <f t="shared" si="1640"/>
        <v>1.753508229131024E-2</v>
      </c>
      <c r="AL840" s="57">
        <f t="shared" si="1641"/>
        <v>939.19507269284361</v>
      </c>
      <c r="AM840" s="53">
        <f t="shared" si="1579"/>
        <v>0</v>
      </c>
      <c r="AN840" s="58">
        <f t="shared" si="1642"/>
        <v>2.9254053898696966</v>
      </c>
      <c r="AO840" s="49">
        <f t="shared" si="1580"/>
        <v>2.9254053898696966</v>
      </c>
      <c r="AP840" s="143">
        <f t="shared" si="1581"/>
        <v>0.02</v>
      </c>
      <c r="AQ840" s="51">
        <f t="shared" si="1643"/>
        <v>1.7535377941042436E-2</v>
      </c>
      <c r="AR840" s="57">
        <f t="shared" si="1644"/>
        <v>939.17485731021645</v>
      </c>
      <c r="AS840" s="44">
        <f t="shared" si="1582"/>
        <v>6103.4480518701048</v>
      </c>
      <c r="AT840" s="44">
        <f t="shared" si="1583"/>
        <v>2441.3792207480419</v>
      </c>
      <c r="AU840" s="44">
        <f t="shared" si="1584"/>
        <v>1525.8620129675262</v>
      </c>
      <c r="AV840" s="47">
        <f t="shared" si="1585"/>
        <v>0.40800830393664123</v>
      </c>
      <c r="AW840" s="47">
        <f t="shared" si="1586"/>
        <v>1.0162819137545231</v>
      </c>
      <c r="AX840" s="86">
        <f t="shared" si="1587"/>
        <v>5.1334435933054134</v>
      </c>
      <c r="AY840" s="86">
        <f t="shared" si="1588"/>
        <v>0</v>
      </c>
      <c r="AZ840" s="10">
        <f t="shared" si="1645"/>
        <v>0</v>
      </c>
      <c r="BA840" s="44">
        <f t="shared" si="1589"/>
        <v>0</v>
      </c>
      <c r="BB840" s="9">
        <f t="shared" si="1590"/>
        <v>0</v>
      </c>
      <c r="BC840" s="45">
        <f t="shared" ref="BC840:BC903" si="1679">BB840*$B$6</f>
        <v>0</v>
      </c>
      <c r="BD840" s="9">
        <f t="shared" si="1591"/>
        <v>0</v>
      </c>
      <c r="BE840" s="45">
        <f t="shared" si="1675"/>
        <v>0</v>
      </c>
      <c r="BF840" s="9">
        <f t="shared" si="1592"/>
        <v>0</v>
      </c>
      <c r="BG840" s="45">
        <f t="shared" si="1676"/>
        <v>0</v>
      </c>
      <c r="BH840" s="58"/>
      <c r="BI840" s="58"/>
      <c r="BJ840" s="58">
        <f t="shared" si="1646"/>
        <v>0</v>
      </c>
      <c r="BK840" s="97"/>
      <c r="BL840" s="44"/>
      <c r="BM840" s="82">
        <f t="shared" si="1647"/>
        <v>83.5</v>
      </c>
      <c r="BN840" s="86">
        <f t="shared" si="1648"/>
        <v>83500</v>
      </c>
      <c r="BO840" s="86">
        <f t="shared" si="1649"/>
        <v>100</v>
      </c>
      <c r="BP840" s="84">
        <f t="shared" si="1593"/>
        <v>4</v>
      </c>
      <c r="BQ840" s="84">
        <f t="shared" si="1594"/>
        <v>4.13</v>
      </c>
      <c r="BR840" s="84">
        <f t="shared" si="1595"/>
        <v>0.02</v>
      </c>
      <c r="BS840" s="84">
        <f t="shared" si="1650"/>
        <v>3.157594307493742E-2</v>
      </c>
      <c r="BT840" s="84">
        <f t="shared" si="1651"/>
        <v>1155.0602795691693</v>
      </c>
      <c r="BU840" s="84">
        <f t="shared" si="1652"/>
        <v>0</v>
      </c>
      <c r="BV840" s="83">
        <f t="shared" si="1653"/>
        <v>2466.6253811443817</v>
      </c>
      <c r="BW840" s="81">
        <f t="shared" si="1677"/>
        <v>2466.6253811443817</v>
      </c>
      <c r="BX840" s="83">
        <f t="shared" si="1596"/>
        <v>0</v>
      </c>
      <c r="BY840" s="141">
        <f t="shared" si="1597"/>
        <v>0</v>
      </c>
      <c r="BZ840" s="83">
        <f t="shared" si="1598"/>
        <v>4.13</v>
      </c>
      <c r="CA840" s="83">
        <f t="shared" si="1599"/>
        <v>0</v>
      </c>
      <c r="CB840" s="83">
        <f t="shared" si="1654"/>
        <v>3.1072720208428963</v>
      </c>
      <c r="CC840" s="83">
        <f t="shared" si="1600"/>
        <v>3.1072720208428963</v>
      </c>
      <c r="CD840" s="143">
        <f t="shared" si="1601"/>
        <v>0.02</v>
      </c>
      <c r="CE840" s="83">
        <f t="shared" si="1655"/>
        <v>1.7368523213570224E-2</v>
      </c>
      <c r="CF840" s="84">
        <f t="shared" si="1656"/>
        <v>1104.0164280681549</v>
      </c>
      <c r="CG840" s="83">
        <f t="shared" si="1602"/>
        <v>0</v>
      </c>
      <c r="CH840" s="83">
        <f t="shared" si="1657"/>
        <v>3.0337919789767449</v>
      </c>
      <c r="CI840" s="83">
        <f t="shared" si="1603"/>
        <v>3.0337919789767449</v>
      </c>
      <c r="CJ840" s="143">
        <f t="shared" si="1604"/>
        <v>0.02</v>
      </c>
      <c r="CK840" s="83">
        <f t="shared" si="1658"/>
        <v>1.6560910799758952E-2</v>
      </c>
      <c r="CL840" s="84">
        <f t="shared" si="1659"/>
        <v>1038.6855561328744</v>
      </c>
      <c r="CM840" s="83">
        <f t="shared" si="1605"/>
        <v>0</v>
      </c>
      <c r="CN840" s="83">
        <f t="shared" si="1660"/>
        <v>2.9544112933553057</v>
      </c>
      <c r="CO840" s="83">
        <f t="shared" si="1606"/>
        <v>2.9544112933553057</v>
      </c>
      <c r="CP840" s="143">
        <f t="shared" si="1607"/>
        <v>0.02</v>
      </c>
      <c r="CQ840" s="83">
        <f t="shared" si="1661"/>
        <v>1.672056450428425E-2</v>
      </c>
      <c r="CR840" s="84">
        <f t="shared" si="1662"/>
        <v>1030.4197592418284</v>
      </c>
      <c r="CS840" s="83">
        <f t="shared" si="1608"/>
        <v>0</v>
      </c>
      <c r="CT840" s="83">
        <f t="shared" si="1663"/>
        <v>2.9455334272697158</v>
      </c>
      <c r="CU840" s="83">
        <f t="shared" si="1609"/>
        <v>2.9455334272697158</v>
      </c>
      <c r="CV840" s="143">
        <f t="shared" si="1610"/>
        <v>0.02</v>
      </c>
      <c r="CW840" s="83">
        <f t="shared" si="1664"/>
        <v>1.6748526987184313E-2</v>
      </c>
      <c r="CX840" s="84">
        <f t="shared" si="1665"/>
        <v>1029.8187436089245</v>
      </c>
      <c r="CY840" s="83">
        <f t="shared" si="1611"/>
        <v>0</v>
      </c>
      <c r="CZ840" s="83">
        <f t="shared" si="1666"/>
        <v>2.9448980848904722</v>
      </c>
      <c r="DA840" s="83">
        <f t="shared" si="1612"/>
        <v>2.9448980848904722</v>
      </c>
      <c r="DB840" s="143">
        <f t="shared" si="1613"/>
        <v>0.02</v>
      </c>
      <c r="DC840" s="83">
        <f t="shared" si="1667"/>
        <v>1.6749446767326245E-2</v>
      </c>
      <c r="DD840" s="84">
        <f t="shared" si="1668"/>
        <v>1029.8053717058024</v>
      </c>
      <c r="DE840" s="86">
        <f t="shared" si="1614"/>
        <v>4439.9256860598871</v>
      </c>
      <c r="DF840" s="86">
        <f t="shared" si="1615"/>
        <v>1775.9702744239546</v>
      </c>
      <c r="DG840" s="86">
        <f t="shared" si="1616"/>
        <v>1109.9814215149718</v>
      </c>
      <c r="DH840" s="86">
        <f t="shared" si="1617"/>
        <v>9.9339365266348081E-2</v>
      </c>
      <c r="DI840" s="86">
        <f t="shared" si="1618"/>
        <v>0.10119163704641262</v>
      </c>
      <c r="DJ840" s="86">
        <f t="shared" si="1619"/>
        <v>1.5878505718090259</v>
      </c>
      <c r="DK840" s="86">
        <f t="shared" si="1620"/>
        <v>-993.2803485327488</v>
      </c>
      <c r="DL840" s="86">
        <f t="shared" si="1678"/>
        <v>-993.2803485327488</v>
      </c>
      <c r="DM840" s="86">
        <f t="shared" si="1621"/>
        <v>-993.2803485327488</v>
      </c>
      <c r="DN840" s="85">
        <f t="shared" si="1622"/>
        <v>0</v>
      </c>
      <c r="DO840" s="85">
        <f t="shared" si="1669"/>
        <v>0</v>
      </c>
      <c r="DP840" s="85">
        <f t="shared" si="1623"/>
        <v>0</v>
      </c>
      <c r="DQ840" s="85">
        <f t="shared" si="1670"/>
        <v>0</v>
      </c>
      <c r="DR840" s="85">
        <f t="shared" si="1624"/>
        <v>0</v>
      </c>
      <c r="DS840" s="85">
        <f t="shared" si="1671"/>
        <v>0</v>
      </c>
      <c r="DT840" s="81"/>
      <c r="DU840" s="81"/>
      <c r="DV840" s="81">
        <f t="shared" si="1672"/>
        <v>0</v>
      </c>
      <c r="DW840" s="100"/>
    </row>
    <row r="841" spans="1:127" x14ac:dyDescent="0.2">
      <c r="A841" s="59">
        <f t="shared" si="1625"/>
        <v>111.46666666666547</v>
      </c>
      <c r="B841" s="44">
        <f t="shared" si="1626"/>
        <v>111466.66666666548</v>
      </c>
      <c r="C841" s="52">
        <f t="shared" si="1560"/>
        <v>133.33333333333334</v>
      </c>
      <c r="D841" s="50">
        <f t="shared" si="1561"/>
        <v>4</v>
      </c>
      <c r="E841" s="44">
        <f t="shared" si="1562"/>
        <v>4.13</v>
      </c>
      <c r="F841" s="47">
        <f t="shared" si="1563"/>
        <v>0.02</v>
      </c>
      <c r="G841" s="52">
        <f t="shared" si="1627"/>
        <v>2.3619558428955283E-2</v>
      </c>
      <c r="H841" s="57">
        <f t="shared" si="1628"/>
        <v>929.51100729856751</v>
      </c>
      <c r="I841" s="52">
        <f t="shared" si="1629"/>
        <v>0</v>
      </c>
      <c r="J841" s="54">
        <f t="shared" si="1630"/>
        <v>3395.1208732611694</v>
      </c>
      <c r="K841" s="46">
        <f t="shared" si="1673"/>
        <v>3395.1208732611694</v>
      </c>
      <c r="L841" s="80">
        <f t="shared" si="1564"/>
        <v>0</v>
      </c>
      <c r="M841" s="142">
        <f t="shared" si="1565"/>
        <v>0</v>
      </c>
      <c r="N841" s="60">
        <f t="shared" si="1566"/>
        <v>4.13</v>
      </c>
      <c r="O841" s="53">
        <f t="shared" si="1567"/>
        <v>0</v>
      </c>
      <c r="P841" s="58">
        <f t="shared" si="1631"/>
        <v>2.9192264171750466</v>
      </c>
      <c r="Q841" s="49">
        <f t="shared" si="1568"/>
        <v>2.9192264171750466</v>
      </c>
      <c r="R841" s="143">
        <f t="shared" si="1569"/>
        <v>0.02</v>
      </c>
      <c r="S841" s="51">
        <f t="shared" si="1632"/>
        <v>1.8179368929886922E-2</v>
      </c>
      <c r="T841" s="57">
        <f t="shared" si="1633"/>
        <v>966.33616953323212</v>
      </c>
      <c r="U841" s="53">
        <f t="shared" si="1570"/>
        <v>0</v>
      </c>
      <c r="V841" s="58">
        <f t="shared" si="1634"/>
        <v>2.9457147211362615</v>
      </c>
      <c r="W841" s="49">
        <f t="shared" si="1571"/>
        <v>2.9457147211362615</v>
      </c>
      <c r="X841" s="143">
        <f t="shared" si="1572"/>
        <v>0.02</v>
      </c>
      <c r="Y841" s="51">
        <f t="shared" si="1635"/>
        <v>1.7584547148631169E-2</v>
      </c>
      <c r="Z841" s="57">
        <f t="shared" si="1636"/>
        <v>943.31202910544391</v>
      </c>
      <c r="AA841" s="53">
        <f t="shared" si="1573"/>
        <v>0</v>
      </c>
      <c r="AB841" s="58">
        <f t="shared" si="1637"/>
        <v>2.9285442894317697</v>
      </c>
      <c r="AC841" s="49">
        <f t="shared" si="1574"/>
        <v>2.9285442894317697</v>
      </c>
      <c r="AD841" s="143">
        <f t="shared" si="1575"/>
        <v>0.02</v>
      </c>
      <c r="AE841" s="49">
        <f t="shared" si="1674"/>
        <v>1.7531857299782169E-2</v>
      </c>
      <c r="AF841" s="57">
        <f t="shared" si="1638"/>
        <v>940.24747341873638</v>
      </c>
      <c r="AG841" s="53">
        <f t="shared" si="1576"/>
        <v>0</v>
      </c>
      <c r="AH841" s="58">
        <f t="shared" si="1639"/>
        <v>2.9264121299017511</v>
      </c>
      <c r="AI841" s="49">
        <f t="shared" si="1577"/>
        <v>2.9264121299017511</v>
      </c>
      <c r="AJ841" s="143">
        <f t="shared" si="1578"/>
        <v>0.02</v>
      </c>
      <c r="AK841" s="51">
        <f t="shared" si="1640"/>
        <v>1.7532415624643572E-2</v>
      </c>
      <c r="AL841" s="57">
        <f t="shared" si="1641"/>
        <v>939.99417353770866</v>
      </c>
      <c r="AM841" s="53">
        <f t="shared" si="1579"/>
        <v>0</v>
      </c>
      <c r="AN841" s="58">
        <f t="shared" si="1642"/>
        <v>2.9262375083811936</v>
      </c>
      <c r="AO841" s="49">
        <f t="shared" si="1580"/>
        <v>2.9262375083811936</v>
      </c>
      <c r="AP841" s="143">
        <f t="shared" si="1581"/>
        <v>0.02</v>
      </c>
      <c r="AQ841" s="51">
        <f t="shared" si="1643"/>
        <v>1.7532711274375768E-2</v>
      </c>
      <c r="AR841" s="57">
        <f t="shared" si="1644"/>
        <v>939.97401923917744</v>
      </c>
      <c r="AS841" s="44">
        <f t="shared" si="1582"/>
        <v>6111.2175718701046</v>
      </c>
      <c r="AT841" s="44">
        <f t="shared" si="1583"/>
        <v>2444.4870287480417</v>
      </c>
      <c r="AU841" s="44">
        <f t="shared" si="1584"/>
        <v>1527.8043929675262</v>
      </c>
      <c r="AV841" s="47">
        <f t="shared" si="1585"/>
        <v>0.40650774857433958</v>
      </c>
      <c r="AW841" s="47">
        <f t="shared" si="1586"/>
        <v>1.0092672696792526</v>
      </c>
      <c r="AX841" s="86">
        <f t="shared" si="1587"/>
        <v>5.0767112603506943</v>
      </c>
      <c r="AY841" s="86">
        <f t="shared" si="1588"/>
        <v>0</v>
      </c>
      <c r="AZ841" s="10">
        <f t="shared" si="1645"/>
        <v>0</v>
      </c>
      <c r="BA841" s="44">
        <f t="shared" si="1589"/>
        <v>0</v>
      </c>
      <c r="BB841" s="9">
        <f t="shared" si="1590"/>
        <v>0</v>
      </c>
      <c r="BC841" s="45">
        <f t="shared" si="1679"/>
        <v>0</v>
      </c>
      <c r="BD841" s="9">
        <f t="shared" si="1591"/>
        <v>0</v>
      </c>
      <c r="BE841" s="45">
        <f t="shared" si="1675"/>
        <v>0</v>
      </c>
      <c r="BF841" s="9">
        <f t="shared" si="1592"/>
        <v>0</v>
      </c>
      <c r="BG841" s="45">
        <f t="shared" si="1676"/>
        <v>0</v>
      </c>
      <c r="BH841" s="58"/>
      <c r="BI841" s="58"/>
      <c r="BJ841" s="58">
        <f t="shared" si="1646"/>
        <v>0</v>
      </c>
      <c r="BK841" s="97"/>
      <c r="BL841" s="44"/>
      <c r="BM841" s="82">
        <f t="shared" si="1647"/>
        <v>83.600000000000009</v>
      </c>
      <c r="BN841" s="86">
        <f t="shared" si="1648"/>
        <v>83600</v>
      </c>
      <c r="BO841" s="86">
        <f t="shared" si="1649"/>
        <v>100</v>
      </c>
      <c r="BP841" s="84">
        <f t="shared" si="1593"/>
        <v>4</v>
      </c>
      <c r="BQ841" s="84">
        <f t="shared" si="1594"/>
        <v>4.13</v>
      </c>
      <c r="BR841" s="84">
        <f t="shared" si="1595"/>
        <v>0.02</v>
      </c>
      <c r="BS841" s="84">
        <f t="shared" si="1650"/>
        <v>3.1573943074937418E-2</v>
      </c>
      <c r="BT841" s="84">
        <f t="shared" si="1651"/>
        <v>1155.8248060358749</v>
      </c>
      <c r="BU841" s="84">
        <f t="shared" si="1652"/>
        <v>0</v>
      </c>
      <c r="BV841" s="83">
        <f t="shared" si="1653"/>
        <v>2469.8626811443814</v>
      </c>
      <c r="BW841" s="81">
        <f t="shared" si="1677"/>
        <v>2469.8626811443814</v>
      </c>
      <c r="BX841" s="83">
        <f t="shared" si="1596"/>
        <v>0</v>
      </c>
      <c r="BY841" s="141">
        <f t="shared" si="1597"/>
        <v>0</v>
      </c>
      <c r="BZ841" s="83">
        <f t="shared" si="1598"/>
        <v>4.13</v>
      </c>
      <c r="CA841" s="83">
        <f t="shared" si="1599"/>
        <v>0</v>
      </c>
      <c r="CB841" s="83">
        <f t="shared" si="1654"/>
        <v>3.1086449707649582</v>
      </c>
      <c r="CC841" s="83">
        <f t="shared" si="1600"/>
        <v>3.1086449707649582</v>
      </c>
      <c r="CD841" s="143">
        <f t="shared" si="1601"/>
        <v>0.02</v>
      </c>
      <c r="CE841" s="83">
        <f t="shared" si="1655"/>
        <v>1.7366523213570226E-2</v>
      </c>
      <c r="CF841" s="84">
        <f t="shared" si="1656"/>
        <v>1104.575359603504</v>
      </c>
      <c r="CG841" s="83">
        <f t="shared" si="1602"/>
        <v>0</v>
      </c>
      <c r="CH841" s="83">
        <f t="shared" si="1657"/>
        <v>3.0347409273603896</v>
      </c>
      <c r="CI841" s="83">
        <f t="shared" si="1603"/>
        <v>3.0347409273603896</v>
      </c>
      <c r="CJ841" s="143">
        <f t="shared" si="1604"/>
        <v>0.02</v>
      </c>
      <c r="CK841" s="83">
        <f t="shared" si="1658"/>
        <v>1.6558910799758953E-2</v>
      </c>
      <c r="CL841" s="84">
        <f t="shared" si="1659"/>
        <v>1039.2314047248185</v>
      </c>
      <c r="CM841" s="83">
        <f t="shared" si="1605"/>
        <v>0</v>
      </c>
      <c r="CN841" s="83">
        <f t="shared" si="1660"/>
        <v>2.9552106354718637</v>
      </c>
      <c r="CO841" s="83">
        <f t="shared" si="1606"/>
        <v>2.9552106354718637</v>
      </c>
      <c r="CP841" s="143">
        <f t="shared" si="1607"/>
        <v>0.02</v>
      </c>
      <c r="CQ841" s="83">
        <f t="shared" si="1661"/>
        <v>1.6718564504284252E-2</v>
      </c>
      <c r="CR841" s="84">
        <f t="shared" si="1662"/>
        <v>1030.9856778917431</v>
      </c>
      <c r="CS841" s="83">
        <f t="shared" si="1608"/>
        <v>0</v>
      </c>
      <c r="CT841" s="83">
        <f t="shared" si="1663"/>
        <v>2.946337457887624</v>
      </c>
      <c r="CU841" s="83">
        <f t="shared" si="1609"/>
        <v>2.946337457887624</v>
      </c>
      <c r="CV841" s="143">
        <f t="shared" si="1610"/>
        <v>0.02</v>
      </c>
      <c r="CW841" s="83">
        <f t="shared" si="1664"/>
        <v>1.6746526987184315E-2</v>
      </c>
      <c r="CX841" s="84">
        <f t="shared" si="1665"/>
        <v>1030.3873172612259</v>
      </c>
      <c r="CY841" s="83">
        <f t="shared" si="1611"/>
        <v>0</v>
      </c>
      <c r="CZ841" s="83">
        <f t="shared" si="1666"/>
        <v>2.9457036730123063</v>
      </c>
      <c r="DA841" s="83">
        <f t="shared" si="1612"/>
        <v>2.9457036730123063</v>
      </c>
      <c r="DB841" s="143">
        <f t="shared" si="1613"/>
        <v>0.02</v>
      </c>
      <c r="DC841" s="83">
        <f t="shared" si="1667"/>
        <v>1.6747446767326247E-2</v>
      </c>
      <c r="DD841" s="84">
        <f t="shared" si="1668"/>
        <v>1030.3740992571313</v>
      </c>
      <c r="DE841" s="86">
        <f t="shared" si="1614"/>
        <v>4445.7528260598865</v>
      </c>
      <c r="DF841" s="86">
        <f t="shared" si="1615"/>
        <v>1778.3011304239546</v>
      </c>
      <c r="DG841" s="86">
        <f t="shared" si="1616"/>
        <v>1111.4382065149716</v>
      </c>
      <c r="DH841" s="86">
        <f t="shared" si="1617"/>
        <v>9.9142418935577681E-2</v>
      </c>
      <c r="DI841" s="86">
        <f t="shared" si="1618"/>
        <v>0.10082343684182125</v>
      </c>
      <c r="DJ841" s="86">
        <f t="shared" si="1619"/>
        <v>1.5770139520385658</v>
      </c>
      <c r="DK841" s="86">
        <f t="shared" si="1620"/>
        <v>-995.35222400313535</v>
      </c>
      <c r="DL841" s="86">
        <f t="shared" si="1678"/>
        <v>-995.35222400313535</v>
      </c>
      <c r="DM841" s="86">
        <f t="shared" si="1621"/>
        <v>-995.35222400313535</v>
      </c>
      <c r="DN841" s="85">
        <f t="shared" si="1622"/>
        <v>0</v>
      </c>
      <c r="DO841" s="85">
        <f t="shared" si="1669"/>
        <v>0</v>
      </c>
      <c r="DP841" s="85">
        <f t="shared" si="1623"/>
        <v>0</v>
      </c>
      <c r="DQ841" s="85">
        <f t="shared" si="1670"/>
        <v>0</v>
      </c>
      <c r="DR841" s="85">
        <f t="shared" si="1624"/>
        <v>0</v>
      </c>
      <c r="DS841" s="85">
        <f t="shared" si="1671"/>
        <v>0</v>
      </c>
      <c r="DT841" s="81"/>
      <c r="DU841" s="81"/>
      <c r="DV841" s="81">
        <f t="shared" si="1672"/>
        <v>0</v>
      </c>
      <c r="DW841" s="100"/>
    </row>
    <row r="842" spans="1:127" x14ac:dyDescent="0.2">
      <c r="A842" s="59">
        <f t="shared" si="1625"/>
        <v>111.59999999999881</v>
      </c>
      <c r="B842" s="44">
        <f t="shared" si="1626"/>
        <v>111599.99999999881</v>
      </c>
      <c r="C842" s="52">
        <f t="shared" si="1560"/>
        <v>133.33333333333334</v>
      </c>
      <c r="D842" s="50">
        <f t="shared" si="1561"/>
        <v>4</v>
      </c>
      <c r="E842" s="44">
        <f t="shared" si="1562"/>
        <v>4.13</v>
      </c>
      <c r="F842" s="47">
        <f t="shared" si="1563"/>
        <v>0.02</v>
      </c>
      <c r="G842" s="52">
        <f t="shared" si="1627"/>
        <v>2.3616891762288615E-2</v>
      </c>
      <c r="H842" s="57">
        <f t="shared" si="1628"/>
        <v>930.27350044128332</v>
      </c>
      <c r="I842" s="52">
        <f t="shared" si="1629"/>
        <v>0</v>
      </c>
      <c r="J842" s="54">
        <f t="shared" si="1630"/>
        <v>3399.4372732611691</v>
      </c>
      <c r="K842" s="46">
        <f t="shared" si="1673"/>
        <v>3399.4372732611691</v>
      </c>
      <c r="L842" s="80">
        <f t="shared" si="1564"/>
        <v>0</v>
      </c>
      <c r="M842" s="142">
        <f t="shared" si="1565"/>
        <v>0</v>
      </c>
      <c r="N842" s="60">
        <f t="shared" si="1566"/>
        <v>4.13</v>
      </c>
      <c r="O842" s="53">
        <f t="shared" si="1567"/>
        <v>0</v>
      </c>
      <c r="P842" s="58">
        <f t="shared" si="1631"/>
        <v>2.9200060394753455</v>
      </c>
      <c r="Q842" s="49">
        <f t="shared" si="1568"/>
        <v>2.9200060394753455</v>
      </c>
      <c r="R842" s="143">
        <f t="shared" si="1569"/>
        <v>0.02</v>
      </c>
      <c r="S842" s="51">
        <f t="shared" si="1632"/>
        <v>1.8176702263220254E-2</v>
      </c>
      <c r="T842" s="57">
        <f t="shared" si="1633"/>
        <v>967.16643677981517</v>
      </c>
      <c r="U842" s="53">
        <f t="shared" si="1570"/>
        <v>0</v>
      </c>
      <c r="V842" s="58">
        <f t="shared" si="1634"/>
        <v>2.946651491357573</v>
      </c>
      <c r="W842" s="49">
        <f t="shared" si="1571"/>
        <v>2.946651491357573</v>
      </c>
      <c r="X842" s="143">
        <f t="shared" si="1572"/>
        <v>0.02</v>
      </c>
      <c r="Y842" s="51">
        <f t="shared" si="1635"/>
        <v>1.7581880481964501E-2</v>
      </c>
      <c r="Z842" s="57">
        <f t="shared" si="1636"/>
        <v>944.10790675506303</v>
      </c>
      <c r="AA842" s="53">
        <f t="shared" si="1573"/>
        <v>0</v>
      </c>
      <c r="AB842" s="58">
        <f t="shared" si="1637"/>
        <v>2.9293861812629305</v>
      </c>
      <c r="AC842" s="49">
        <f t="shared" si="1574"/>
        <v>2.9293861812629305</v>
      </c>
      <c r="AD842" s="143">
        <f t="shared" si="1575"/>
        <v>0.02</v>
      </c>
      <c r="AE842" s="49">
        <f t="shared" si="1674"/>
        <v>1.7529190633115501E-2</v>
      </c>
      <c r="AF842" s="57">
        <f t="shared" si="1638"/>
        <v>941.04561849168658</v>
      </c>
      <c r="AG842" s="53">
        <f t="shared" si="1576"/>
        <v>0</v>
      </c>
      <c r="AH842" s="58">
        <f t="shared" si="1639"/>
        <v>2.9272465956874427</v>
      </c>
      <c r="AI842" s="49">
        <f t="shared" si="1577"/>
        <v>2.9272465956874427</v>
      </c>
      <c r="AJ842" s="143">
        <f t="shared" si="1578"/>
        <v>0.02</v>
      </c>
      <c r="AK842" s="51">
        <f t="shared" si="1640"/>
        <v>1.7529748957976904E-2</v>
      </c>
      <c r="AL842" s="57">
        <f t="shared" si="1641"/>
        <v>940.79292557094323</v>
      </c>
      <c r="AM842" s="53">
        <f t="shared" si="1579"/>
        <v>0</v>
      </c>
      <c r="AN842" s="58">
        <f t="shared" si="1642"/>
        <v>2.9270716482529893</v>
      </c>
      <c r="AO842" s="49">
        <f t="shared" si="1580"/>
        <v>2.9270716482529893</v>
      </c>
      <c r="AP842" s="143">
        <f t="shared" si="1581"/>
        <v>0.02</v>
      </c>
      <c r="AQ842" s="51">
        <f t="shared" si="1643"/>
        <v>1.75300446077091E-2</v>
      </c>
      <c r="AR842" s="57">
        <f t="shared" si="1644"/>
        <v>940.77283240868633</v>
      </c>
      <c r="AS842" s="44">
        <f t="shared" si="1582"/>
        <v>6118.9870918701045</v>
      </c>
      <c r="AT842" s="44">
        <f t="shared" si="1583"/>
        <v>2447.5948367480419</v>
      </c>
      <c r="AU842" s="44">
        <f t="shared" si="1584"/>
        <v>1529.7467729675261</v>
      </c>
      <c r="AV842" s="47">
        <f t="shared" si="1585"/>
        <v>0.40501532692854308</v>
      </c>
      <c r="AW842" s="47">
        <f t="shared" si="1586"/>
        <v>1.0023132077528909</v>
      </c>
      <c r="AX842" s="86">
        <f t="shared" si="1587"/>
        <v>5.0207036785327341</v>
      </c>
      <c r="AY842" s="86">
        <f t="shared" si="1588"/>
        <v>0</v>
      </c>
      <c r="AZ842" s="10">
        <f t="shared" si="1645"/>
        <v>0</v>
      </c>
      <c r="BA842" s="44">
        <f t="shared" si="1589"/>
        <v>0</v>
      </c>
      <c r="BB842" s="9">
        <f t="shared" si="1590"/>
        <v>0</v>
      </c>
      <c r="BC842" s="45">
        <f t="shared" si="1679"/>
        <v>0</v>
      </c>
      <c r="BD842" s="9">
        <f t="shared" si="1591"/>
        <v>0</v>
      </c>
      <c r="BE842" s="45">
        <f t="shared" si="1675"/>
        <v>0</v>
      </c>
      <c r="BF842" s="9">
        <f t="shared" si="1592"/>
        <v>0</v>
      </c>
      <c r="BG842" s="45">
        <f t="shared" si="1676"/>
        <v>0</v>
      </c>
      <c r="BH842" s="58"/>
      <c r="BI842" s="58"/>
      <c r="BJ842" s="58">
        <f t="shared" si="1646"/>
        <v>0</v>
      </c>
      <c r="BK842" s="97"/>
      <c r="BL842" s="44"/>
      <c r="BM842" s="82">
        <f t="shared" si="1647"/>
        <v>83.7</v>
      </c>
      <c r="BN842" s="86">
        <f t="shared" si="1648"/>
        <v>83700</v>
      </c>
      <c r="BO842" s="86">
        <f t="shared" si="1649"/>
        <v>100</v>
      </c>
      <c r="BP842" s="84">
        <f t="shared" si="1593"/>
        <v>4</v>
      </c>
      <c r="BQ842" s="84">
        <f t="shared" si="1594"/>
        <v>4.13</v>
      </c>
      <c r="BR842" s="84">
        <f t="shared" si="1595"/>
        <v>0.02</v>
      </c>
      <c r="BS842" s="84">
        <f t="shared" si="1650"/>
        <v>3.1571943074937416E-2</v>
      </c>
      <c r="BT842" s="84">
        <f t="shared" si="1651"/>
        <v>1156.5892840764304</v>
      </c>
      <c r="BU842" s="84">
        <f t="shared" si="1652"/>
        <v>0</v>
      </c>
      <c r="BV842" s="83">
        <f t="shared" si="1653"/>
        <v>2473.0999811443812</v>
      </c>
      <c r="BW842" s="81">
        <f t="shared" si="1677"/>
        <v>2473.0999811443812</v>
      </c>
      <c r="BX842" s="83">
        <f t="shared" si="1596"/>
        <v>0</v>
      </c>
      <c r="BY842" s="141">
        <f t="shared" si="1597"/>
        <v>0</v>
      </c>
      <c r="BZ842" s="83">
        <f t="shared" si="1598"/>
        <v>4.13</v>
      </c>
      <c r="CA842" s="83">
        <f t="shared" si="1599"/>
        <v>0</v>
      </c>
      <c r="CB842" s="83">
        <f t="shared" si="1654"/>
        <v>3.110020022361569</v>
      </c>
      <c r="CC842" s="83">
        <f t="shared" si="1600"/>
        <v>3.110020022361569</v>
      </c>
      <c r="CD842" s="143">
        <f t="shared" si="1601"/>
        <v>0.02</v>
      </c>
      <c r="CE842" s="83">
        <f t="shared" si="1655"/>
        <v>1.7364523213570227E-2</v>
      </c>
      <c r="CF842" s="84">
        <f t="shared" si="1656"/>
        <v>1105.1339799469938</v>
      </c>
      <c r="CG842" s="83">
        <f t="shared" si="1602"/>
        <v>0</v>
      </c>
      <c r="CH842" s="83">
        <f t="shared" si="1657"/>
        <v>3.0356905826408043</v>
      </c>
      <c r="CI842" s="83">
        <f t="shared" si="1603"/>
        <v>3.0356905826408043</v>
      </c>
      <c r="CJ842" s="143">
        <f t="shared" si="1604"/>
        <v>0.02</v>
      </c>
      <c r="CK842" s="83">
        <f t="shared" si="1658"/>
        <v>1.6556910799758955E-2</v>
      </c>
      <c r="CL842" s="84">
        <f t="shared" si="1659"/>
        <v>1039.7770167291408</v>
      </c>
      <c r="CM842" s="83">
        <f t="shared" si="1605"/>
        <v>0</v>
      </c>
      <c r="CN842" s="83">
        <f t="shared" si="1660"/>
        <v>2.9560107728661666</v>
      </c>
      <c r="CO842" s="83">
        <f t="shared" si="1606"/>
        <v>2.9560107728661666</v>
      </c>
      <c r="CP842" s="143">
        <f t="shared" si="1607"/>
        <v>0.02</v>
      </c>
      <c r="CQ842" s="83">
        <f t="shared" si="1661"/>
        <v>1.6716564504284253E-2</v>
      </c>
      <c r="CR842" s="84">
        <f t="shared" si="1662"/>
        <v>1031.551375791704</v>
      </c>
      <c r="CS842" s="83">
        <f t="shared" si="1608"/>
        <v>0</v>
      </c>
      <c r="CT842" s="83">
        <f t="shared" si="1663"/>
        <v>2.9471423882558998</v>
      </c>
      <c r="CU842" s="83">
        <f t="shared" si="1609"/>
        <v>2.9471423882558998</v>
      </c>
      <c r="CV842" s="143">
        <f t="shared" si="1610"/>
        <v>0.02</v>
      </c>
      <c r="CW842" s="83">
        <f t="shared" si="1664"/>
        <v>1.6744526987184316E-2</v>
      </c>
      <c r="CX842" s="84">
        <f t="shared" si="1665"/>
        <v>1030.9556678736908</v>
      </c>
      <c r="CY842" s="83">
        <f t="shared" si="1611"/>
        <v>0</v>
      </c>
      <c r="CZ842" s="83">
        <f t="shared" si="1666"/>
        <v>2.9465101699056282</v>
      </c>
      <c r="DA842" s="83">
        <f t="shared" si="1612"/>
        <v>2.9465101699056282</v>
      </c>
      <c r="DB842" s="143">
        <f t="shared" si="1613"/>
        <v>0.02</v>
      </c>
      <c r="DC842" s="83">
        <f t="shared" si="1667"/>
        <v>1.6745446767326248E-2</v>
      </c>
      <c r="DD842" s="84">
        <f t="shared" si="1668"/>
        <v>1030.9426033779209</v>
      </c>
      <c r="DE842" s="86">
        <f t="shared" si="1614"/>
        <v>4451.5799660598859</v>
      </c>
      <c r="DF842" s="86">
        <f t="shared" si="1615"/>
        <v>1780.6319864239542</v>
      </c>
      <c r="DG842" s="86">
        <f t="shared" si="1616"/>
        <v>1112.8949915149715</v>
      </c>
      <c r="DH842" s="86">
        <f t="shared" si="1617"/>
        <v>9.8946111394216579E-2</v>
      </c>
      <c r="DI842" s="86">
        <f t="shared" si="1618"/>
        <v>0.10045703949821931</v>
      </c>
      <c r="DJ842" s="86">
        <f t="shared" si="1619"/>
        <v>1.5662648537402575</v>
      </c>
      <c r="DK842" s="86">
        <f t="shared" si="1620"/>
        <v>-997.42283379960054</v>
      </c>
      <c r="DL842" s="86">
        <f t="shared" si="1678"/>
        <v>-997.42283379960054</v>
      </c>
      <c r="DM842" s="86">
        <f t="shared" si="1621"/>
        <v>-997.42283379960054</v>
      </c>
      <c r="DN842" s="85">
        <f t="shared" si="1622"/>
        <v>0</v>
      </c>
      <c r="DO842" s="85">
        <f t="shared" si="1669"/>
        <v>0</v>
      </c>
      <c r="DP842" s="85">
        <f t="shared" si="1623"/>
        <v>0</v>
      </c>
      <c r="DQ842" s="85">
        <f t="shared" si="1670"/>
        <v>0</v>
      </c>
      <c r="DR842" s="85">
        <f t="shared" si="1624"/>
        <v>0</v>
      </c>
      <c r="DS842" s="85">
        <f t="shared" si="1671"/>
        <v>0</v>
      </c>
      <c r="DT842" s="81"/>
      <c r="DU842" s="81"/>
      <c r="DV842" s="81">
        <f t="shared" si="1672"/>
        <v>0</v>
      </c>
      <c r="DW842" s="100"/>
    </row>
    <row r="843" spans="1:127" x14ac:dyDescent="0.2">
      <c r="A843" s="59">
        <f t="shared" si="1625"/>
        <v>111.73333333333214</v>
      </c>
      <c r="B843" s="44">
        <f t="shared" si="1626"/>
        <v>111733.33333333214</v>
      </c>
      <c r="C843" s="52">
        <f t="shared" si="1560"/>
        <v>133.33333333333334</v>
      </c>
      <c r="D843" s="50">
        <f t="shared" si="1561"/>
        <v>4</v>
      </c>
      <c r="E843" s="44">
        <f t="shared" si="1562"/>
        <v>4.13</v>
      </c>
      <c r="F843" s="47">
        <f t="shared" si="1563"/>
        <v>0.02</v>
      </c>
      <c r="G843" s="52">
        <f t="shared" si="1627"/>
        <v>2.3614225095621947E-2</v>
      </c>
      <c r="H843" s="57">
        <f t="shared" si="1628"/>
        <v>931.03590749306557</v>
      </c>
      <c r="I843" s="52">
        <f t="shared" si="1629"/>
        <v>0</v>
      </c>
      <c r="J843" s="54">
        <f t="shared" si="1630"/>
        <v>3403.7536732611688</v>
      </c>
      <c r="K843" s="46">
        <f t="shared" si="1673"/>
        <v>3403.7536732611688</v>
      </c>
      <c r="L843" s="80">
        <f t="shared" si="1564"/>
        <v>0</v>
      </c>
      <c r="M843" s="142">
        <f t="shared" si="1565"/>
        <v>0</v>
      </c>
      <c r="N843" s="60">
        <f t="shared" si="1566"/>
        <v>4.13</v>
      </c>
      <c r="O843" s="53">
        <f t="shared" si="1567"/>
        <v>0</v>
      </c>
      <c r="P843" s="58">
        <f t="shared" si="1631"/>
        <v>2.9207876565398028</v>
      </c>
      <c r="Q843" s="49">
        <f t="shared" si="1568"/>
        <v>2.9207876565398028</v>
      </c>
      <c r="R843" s="143">
        <f t="shared" si="1569"/>
        <v>0.02</v>
      </c>
      <c r="S843" s="51">
        <f t="shared" si="1632"/>
        <v>1.8174035596553586E-2</v>
      </c>
      <c r="T843" s="57">
        <f t="shared" si="1633"/>
        <v>967.99636058518524</v>
      </c>
      <c r="U843" s="53">
        <f t="shared" si="1570"/>
        <v>0</v>
      </c>
      <c r="V843" s="58">
        <f t="shared" si="1634"/>
        <v>2.9475904431771198</v>
      </c>
      <c r="W843" s="49">
        <f t="shared" si="1571"/>
        <v>2.9475904431771198</v>
      </c>
      <c r="X843" s="143">
        <f t="shared" si="1572"/>
        <v>0.02</v>
      </c>
      <c r="Y843" s="51">
        <f t="shared" si="1635"/>
        <v>1.7579213815297833E-2</v>
      </c>
      <c r="Z843" s="57">
        <f t="shared" si="1636"/>
        <v>944.90341072288072</v>
      </c>
      <c r="AA843" s="53">
        <f t="shared" si="1573"/>
        <v>0</v>
      </c>
      <c r="AB843" s="58">
        <f t="shared" si="1637"/>
        <v>2.9302300530441059</v>
      </c>
      <c r="AC843" s="49">
        <f t="shared" si="1574"/>
        <v>2.9302300530441059</v>
      </c>
      <c r="AD843" s="143">
        <f t="shared" si="1575"/>
        <v>0.02</v>
      </c>
      <c r="AE843" s="49">
        <f t="shared" si="1674"/>
        <v>1.7526523966448833E-2</v>
      </c>
      <c r="AF843" s="57">
        <f t="shared" si="1638"/>
        <v>941.84341280604474</v>
      </c>
      <c r="AG843" s="53">
        <f t="shared" si="1576"/>
        <v>0</v>
      </c>
      <c r="AH843" s="58">
        <f t="shared" si="1639"/>
        <v>2.9280830746998818</v>
      </c>
      <c r="AI843" s="49">
        <f t="shared" si="1577"/>
        <v>2.9280830746998818</v>
      </c>
      <c r="AJ843" s="143">
        <f t="shared" si="1578"/>
        <v>0.02</v>
      </c>
      <c r="AK843" s="51">
        <f t="shared" si="1640"/>
        <v>1.7527082291310236E-2</v>
      </c>
      <c r="AL843" s="57">
        <f t="shared" si="1641"/>
        <v>941.59132844097439</v>
      </c>
      <c r="AM843" s="53">
        <f t="shared" si="1579"/>
        <v>0</v>
      </c>
      <c r="AN843" s="58">
        <f t="shared" si="1642"/>
        <v>2.9279078063443227</v>
      </c>
      <c r="AO843" s="49">
        <f t="shared" si="1580"/>
        <v>2.9279078063443227</v>
      </c>
      <c r="AP843" s="143">
        <f t="shared" si="1581"/>
        <v>0.02</v>
      </c>
      <c r="AQ843" s="51">
        <f t="shared" si="1643"/>
        <v>1.7527377941042432E-2</v>
      </c>
      <c r="AR843" s="57">
        <f t="shared" si="1644"/>
        <v>941.57129646563726</v>
      </c>
      <c r="AS843" s="44">
        <f t="shared" si="1582"/>
        <v>6126.7566118701034</v>
      </c>
      <c r="AT843" s="44">
        <f t="shared" si="1583"/>
        <v>2450.7026447480412</v>
      </c>
      <c r="AU843" s="44">
        <f t="shared" si="1584"/>
        <v>1531.6891529675258</v>
      </c>
      <c r="AV843" s="47">
        <f t="shared" si="1585"/>
        <v>0.40353098413638611</v>
      </c>
      <c r="AW843" s="47">
        <f t="shared" si="1586"/>
        <v>0.99541911559573271</v>
      </c>
      <c r="AX843" s="86">
        <f t="shared" si="1587"/>
        <v>4.9654104688845804</v>
      </c>
      <c r="AY843" s="86">
        <f t="shared" si="1588"/>
        <v>0</v>
      </c>
      <c r="AZ843" s="10">
        <f t="shared" si="1645"/>
        <v>0</v>
      </c>
      <c r="BA843" s="44">
        <f t="shared" si="1589"/>
        <v>0</v>
      </c>
      <c r="BB843" s="9">
        <f t="shared" si="1590"/>
        <v>0</v>
      </c>
      <c r="BC843" s="45">
        <f t="shared" si="1679"/>
        <v>0</v>
      </c>
      <c r="BD843" s="9">
        <f t="shared" si="1591"/>
        <v>0</v>
      </c>
      <c r="BE843" s="45">
        <f t="shared" si="1675"/>
        <v>0</v>
      </c>
      <c r="BF843" s="9">
        <f t="shared" si="1592"/>
        <v>0</v>
      </c>
      <c r="BG843" s="45">
        <f t="shared" si="1676"/>
        <v>0</v>
      </c>
      <c r="BH843" s="58"/>
      <c r="BI843" s="58"/>
      <c r="BJ843" s="58">
        <f t="shared" si="1646"/>
        <v>0</v>
      </c>
      <c r="BK843" s="97"/>
      <c r="BL843" s="44"/>
      <c r="BM843" s="82">
        <f t="shared" si="1647"/>
        <v>83.8</v>
      </c>
      <c r="BN843" s="86">
        <f t="shared" si="1648"/>
        <v>83800</v>
      </c>
      <c r="BO843" s="86">
        <f t="shared" si="1649"/>
        <v>100</v>
      </c>
      <c r="BP843" s="84">
        <f t="shared" si="1593"/>
        <v>4</v>
      </c>
      <c r="BQ843" s="84">
        <f t="shared" si="1594"/>
        <v>4.13</v>
      </c>
      <c r="BR843" s="84">
        <f t="shared" si="1595"/>
        <v>0.02</v>
      </c>
      <c r="BS843" s="84">
        <f t="shared" si="1650"/>
        <v>3.1569943074937414E-2</v>
      </c>
      <c r="BT843" s="84">
        <f t="shared" si="1651"/>
        <v>1157.3537136908358</v>
      </c>
      <c r="BU843" s="84">
        <f t="shared" si="1652"/>
        <v>0</v>
      </c>
      <c r="BV843" s="83">
        <f t="shared" si="1653"/>
        <v>2476.337281144381</v>
      </c>
      <c r="BW843" s="81">
        <f t="shared" si="1677"/>
        <v>2476.337281144381</v>
      </c>
      <c r="BX843" s="83">
        <f t="shared" si="1596"/>
        <v>0</v>
      </c>
      <c r="BY843" s="141">
        <f t="shared" si="1597"/>
        <v>0</v>
      </c>
      <c r="BZ843" s="83">
        <f t="shared" si="1598"/>
        <v>4.13</v>
      </c>
      <c r="CA843" s="83">
        <f t="shared" si="1599"/>
        <v>0</v>
      </c>
      <c r="CB843" s="83">
        <f t="shared" si="1654"/>
        <v>3.1113971757375012</v>
      </c>
      <c r="CC843" s="83">
        <f t="shared" si="1600"/>
        <v>3.1113971757375012</v>
      </c>
      <c r="CD843" s="143">
        <f t="shared" si="1601"/>
        <v>0.02</v>
      </c>
      <c r="CE843" s="83">
        <f t="shared" si="1655"/>
        <v>1.7362523213570229E-2</v>
      </c>
      <c r="CF843" s="84">
        <f t="shared" si="1656"/>
        <v>1105.6922889960908</v>
      </c>
      <c r="CG843" s="83">
        <f t="shared" si="1602"/>
        <v>0</v>
      </c>
      <c r="CH843" s="83">
        <f t="shared" si="1657"/>
        <v>3.0366409429331944</v>
      </c>
      <c r="CI843" s="83">
        <f t="shared" si="1603"/>
        <v>3.0366409429331944</v>
      </c>
      <c r="CJ843" s="143">
        <f t="shared" si="1604"/>
        <v>0.02</v>
      </c>
      <c r="CK843" s="83">
        <f t="shared" si="1658"/>
        <v>1.6554910799758956E-2</v>
      </c>
      <c r="CL843" s="84">
        <f t="shared" si="1659"/>
        <v>1040.3223921667573</v>
      </c>
      <c r="CM843" s="83">
        <f t="shared" si="1605"/>
        <v>0</v>
      </c>
      <c r="CN843" s="83">
        <f t="shared" si="1660"/>
        <v>2.9568117042878228</v>
      </c>
      <c r="CO843" s="83">
        <f t="shared" si="1606"/>
        <v>2.9568117042878228</v>
      </c>
      <c r="CP843" s="143">
        <f t="shared" si="1607"/>
        <v>0.02</v>
      </c>
      <c r="CQ843" s="83">
        <f t="shared" si="1661"/>
        <v>1.6714564504284254E-2</v>
      </c>
      <c r="CR843" s="84">
        <f t="shared" si="1662"/>
        <v>1032.1168529089637</v>
      </c>
      <c r="CS843" s="83">
        <f t="shared" si="1608"/>
        <v>0</v>
      </c>
      <c r="CT843" s="83">
        <f t="shared" si="1663"/>
        <v>2.9479482171212466</v>
      </c>
      <c r="CU843" s="83">
        <f t="shared" si="1609"/>
        <v>2.9479482171212466</v>
      </c>
      <c r="CV843" s="143">
        <f t="shared" si="1610"/>
        <v>0.02</v>
      </c>
      <c r="CW843" s="83">
        <f t="shared" si="1664"/>
        <v>1.6742526987184318E-2</v>
      </c>
      <c r="CX843" s="84">
        <f t="shared" si="1665"/>
        <v>1031.52379539457</v>
      </c>
      <c r="CY843" s="83">
        <f t="shared" si="1611"/>
        <v>0</v>
      </c>
      <c r="CZ843" s="83">
        <f t="shared" si="1666"/>
        <v>2.9473175742775055</v>
      </c>
      <c r="DA843" s="83">
        <f t="shared" si="1612"/>
        <v>2.9473175742775055</v>
      </c>
      <c r="DB843" s="143">
        <f t="shared" si="1613"/>
        <v>0.02</v>
      </c>
      <c r="DC843" s="83">
        <f t="shared" si="1667"/>
        <v>1.674344676732625E-2</v>
      </c>
      <c r="DD843" s="84">
        <f t="shared" si="1668"/>
        <v>1031.5108840150742</v>
      </c>
      <c r="DE843" s="86">
        <f t="shared" si="1614"/>
        <v>4457.4071060598853</v>
      </c>
      <c r="DF843" s="86">
        <f t="shared" si="1615"/>
        <v>1782.9628424239543</v>
      </c>
      <c r="DG843" s="86">
        <f t="shared" si="1616"/>
        <v>1114.3517765149713</v>
      </c>
      <c r="DH843" s="86">
        <f t="shared" si="1617"/>
        <v>9.8750439986689836E-2</v>
      </c>
      <c r="DI843" s="86">
        <f t="shared" si="1618"/>
        <v>0.1000924343352988</v>
      </c>
      <c r="DJ843" s="86">
        <f t="shared" si="1619"/>
        <v>1.5556024727171944</v>
      </c>
      <c r="DK843" s="86">
        <f t="shared" si="1620"/>
        <v>-999.49217855645452</v>
      </c>
      <c r="DL843" s="86">
        <f t="shared" si="1678"/>
        <v>-999.49217855645452</v>
      </c>
      <c r="DM843" s="86">
        <f t="shared" si="1621"/>
        <v>-999.49217855645452</v>
      </c>
      <c r="DN843" s="85">
        <f t="shared" si="1622"/>
        <v>0</v>
      </c>
      <c r="DO843" s="85">
        <f t="shared" si="1669"/>
        <v>0</v>
      </c>
      <c r="DP843" s="85">
        <f t="shared" si="1623"/>
        <v>0</v>
      </c>
      <c r="DQ843" s="85">
        <f t="shared" si="1670"/>
        <v>0</v>
      </c>
      <c r="DR843" s="85">
        <f t="shared" si="1624"/>
        <v>0</v>
      </c>
      <c r="DS843" s="85">
        <f t="shared" si="1671"/>
        <v>0</v>
      </c>
      <c r="DT843" s="81"/>
      <c r="DU843" s="81"/>
      <c r="DV843" s="81">
        <f t="shared" si="1672"/>
        <v>0</v>
      </c>
      <c r="DW843" s="100"/>
    </row>
    <row r="844" spans="1:127" x14ac:dyDescent="0.2">
      <c r="A844" s="59">
        <f t="shared" si="1625"/>
        <v>111.86666666666547</v>
      </c>
      <c r="B844" s="44">
        <f t="shared" si="1626"/>
        <v>111866.66666666546</v>
      </c>
      <c r="C844" s="52">
        <f t="shared" si="1560"/>
        <v>133.33333333333334</v>
      </c>
      <c r="D844" s="50">
        <f t="shared" si="1561"/>
        <v>4</v>
      </c>
      <c r="E844" s="44">
        <f t="shared" si="1562"/>
        <v>4.13</v>
      </c>
      <c r="F844" s="47">
        <f t="shared" si="1563"/>
        <v>0.02</v>
      </c>
      <c r="G844" s="52">
        <f t="shared" si="1627"/>
        <v>2.3611558428955279E-2</v>
      </c>
      <c r="H844" s="57">
        <f t="shared" si="1628"/>
        <v>931.79822845391425</v>
      </c>
      <c r="I844" s="52">
        <f t="shared" si="1629"/>
        <v>0</v>
      </c>
      <c r="J844" s="54">
        <f t="shared" si="1630"/>
        <v>3408.070073261169</v>
      </c>
      <c r="K844" s="46">
        <f t="shared" si="1673"/>
        <v>3408.070073261169</v>
      </c>
      <c r="L844" s="80">
        <f t="shared" si="1564"/>
        <v>0</v>
      </c>
      <c r="M844" s="142">
        <f t="shared" si="1565"/>
        <v>0</v>
      </c>
      <c r="N844" s="60">
        <f t="shared" si="1566"/>
        <v>4.13</v>
      </c>
      <c r="O844" s="53">
        <f t="shared" si="1567"/>
        <v>0</v>
      </c>
      <c r="P844" s="58">
        <f t="shared" si="1631"/>
        <v>2.9215712677922379</v>
      </c>
      <c r="Q844" s="49">
        <f t="shared" si="1568"/>
        <v>2.9215712677922379</v>
      </c>
      <c r="R844" s="143">
        <f t="shared" si="1569"/>
        <v>0.02</v>
      </c>
      <c r="S844" s="51">
        <f t="shared" si="1632"/>
        <v>1.8171368929886918E-2</v>
      </c>
      <c r="T844" s="57">
        <f t="shared" si="1633"/>
        <v>968.82594056612083</v>
      </c>
      <c r="U844" s="53">
        <f t="shared" si="1570"/>
        <v>0</v>
      </c>
      <c r="V844" s="58">
        <f t="shared" si="1634"/>
        <v>2.9485315734109481</v>
      </c>
      <c r="W844" s="49">
        <f t="shared" si="1571"/>
        <v>2.9485315734109481</v>
      </c>
      <c r="X844" s="143">
        <f t="shared" si="1572"/>
        <v>0.02</v>
      </c>
      <c r="Y844" s="51">
        <f t="shared" si="1635"/>
        <v>1.7576547148631164E-2</v>
      </c>
      <c r="Z844" s="57">
        <f t="shared" si="1636"/>
        <v>945.69854065791651</v>
      </c>
      <c r="AA844" s="53">
        <f t="shared" si="1573"/>
        <v>0</v>
      </c>
      <c r="AB844" s="58">
        <f t="shared" si="1637"/>
        <v>2.9310759014338563</v>
      </c>
      <c r="AC844" s="49">
        <f t="shared" si="1574"/>
        <v>2.9310759014338563</v>
      </c>
      <c r="AD844" s="143">
        <f t="shared" si="1575"/>
        <v>0.02</v>
      </c>
      <c r="AE844" s="49">
        <f t="shared" si="1674"/>
        <v>1.7523857299782165E-2</v>
      </c>
      <c r="AF844" s="57">
        <f t="shared" si="1638"/>
        <v>942.64085602453474</v>
      </c>
      <c r="AG844" s="53">
        <f t="shared" si="1576"/>
        <v>0</v>
      </c>
      <c r="AH844" s="58">
        <f t="shared" si="1639"/>
        <v>2.9289215637960151</v>
      </c>
      <c r="AI844" s="49">
        <f t="shared" si="1577"/>
        <v>2.9289215637960151</v>
      </c>
      <c r="AJ844" s="143">
        <f t="shared" si="1578"/>
        <v>0.02</v>
      </c>
      <c r="AK844" s="51">
        <f t="shared" si="1640"/>
        <v>1.7524415624643568E-2</v>
      </c>
      <c r="AL844" s="57">
        <f t="shared" si="1641"/>
        <v>942.38938179810805</v>
      </c>
      <c r="AM844" s="53">
        <f t="shared" si="1579"/>
        <v>0</v>
      </c>
      <c r="AN844" s="58">
        <f t="shared" si="1642"/>
        <v>2.9287459795149338</v>
      </c>
      <c r="AO844" s="49">
        <f t="shared" si="1580"/>
        <v>2.9287459795149338</v>
      </c>
      <c r="AP844" s="143">
        <f t="shared" si="1581"/>
        <v>0.02</v>
      </c>
      <c r="AQ844" s="51">
        <f t="shared" si="1643"/>
        <v>1.7524711274375764E-2</v>
      </c>
      <c r="AR844" s="57">
        <f t="shared" si="1644"/>
        <v>942.36941105880555</v>
      </c>
      <c r="AS844" s="44">
        <f t="shared" si="1582"/>
        <v>6134.5261318701032</v>
      </c>
      <c r="AT844" s="44">
        <f t="shared" si="1583"/>
        <v>2453.8104527480414</v>
      </c>
      <c r="AU844" s="44">
        <f t="shared" si="1584"/>
        <v>1533.6315329675258</v>
      </c>
      <c r="AV844" s="47">
        <f t="shared" si="1585"/>
        <v>0.40205466577014237</v>
      </c>
      <c r="AW844" s="47">
        <f t="shared" si="1586"/>
        <v>0.98858438783742264</v>
      </c>
      <c r="AX844" s="86">
        <f t="shared" si="1587"/>
        <v>4.9108214159404593</v>
      </c>
      <c r="AY844" s="86">
        <f t="shared" si="1588"/>
        <v>0</v>
      </c>
      <c r="AZ844" s="10">
        <f t="shared" si="1645"/>
        <v>0</v>
      </c>
      <c r="BA844" s="44">
        <f t="shared" si="1589"/>
        <v>0</v>
      </c>
      <c r="BB844" s="9">
        <f t="shared" si="1590"/>
        <v>0</v>
      </c>
      <c r="BC844" s="45">
        <f t="shared" si="1679"/>
        <v>0</v>
      </c>
      <c r="BD844" s="9">
        <f t="shared" si="1591"/>
        <v>0</v>
      </c>
      <c r="BE844" s="45">
        <f t="shared" si="1675"/>
        <v>0</v>
      </c>
      <c r="BF844" s="9">
        <f t="shared" si="1592"/>
        <v>0</v>
      </c>
      <c r="BG844" s="45">
        <f t="shared" si="1676"/>
        <v>0</v>
      </c>
      <c r="BH844" s="58"/>
      <c r="BI844" s="58"/>
      <c r="BJ844" s="58">
        <f t="shared" si="1646"/>
        <v>0</v>
      </c>
      <c r="BK844" s="97"/>
      <c r="BL844" s="44"/>
      <c r="BM844" s="82">
        <f t="shared" si="1647"/>
        <v>83.9</v>
      </c>
      <c r="BN844" s="86">
        <f t="shared" si="1648"/>
        <v>83900</v>
      </c>
      <c r="BO844" s="86">
        <f t="shared" si="1649"/>
        <v>100</v>
      </c>
      <c r="BP844" s="84">
        <f t="shared" si="1593"/>
        <v>4</v>
      </c>
      <c r="BQ844" s="84">
        <f t="shared" si="1594"/>
        <v>4.13</v>
      </c>
      <c r="BR844" s="84">
        <f t="shared" si="1595"/>
        <v>0.02</v>
      </c>
      <c r="BS844" s="84">
        <f t="shared" si="1650"/>
        <v>3.1567943074937412E-2</v>
      </c>
      <c r="BT844" s="84">
        <f t="shared" si="1651"/>
        <v>1158.1180948790909</v>
      </c>
      <c r="BU844" s="84">
        <f t="shared" si="1652"/>
        <v>0</v>
      </c>
      <c r="BV844" s="83">
        <f t="shared" si="1653"/>
        <v>2479.5745811443808</v>
      </c>
      <c r="BW844" s="81">
        <f t="shared" si="1677"/>
        <v>2479.5745811443808</v>
      </c>
      <c r="BX844" s="83">
        <f t="shared" si="1596"/>
        <v>0</v>
      </c>
      <c r="BY844" s="141">
        <f t="shared" si="1597"/>
        <v>0</v>
      </c>
      <c r="BZ844" s="83">
        <f t="shared" si="1598"/>
        <v>4.13</v>
      </c>
      <c r="CA844" s="83">
        <f t="shared" si="1599"/>
        <v>0</v>
      </c>
      <c r="CB844" s="83">
        <f t="shared" si="1654"/>
        <v>3.1127764309982373</v>
      </c>
      <c r="CC844" s="83">
        <f t="shared" si="1600"/>
        <v>3.1127764309982373</v>
      </c>
      <c r="CD844" s="143">
        <f t="shared" si="1601"/>
        <v>0.02</v>
      </c>
      <c r="CE844" s="83">
        <f t="shared" si="1655"/>
        <v>1.736052321357023E-2</v>
      </c>
      <c r="CF844" s="84">
        <f t="shared" si="1656"/>
        <v>1106.2502866490088</v>
      </c>
      <c r="CG844" s="83">
        <f t="shared" si="1602"/>
        <v>0</v>
      </c>
      <c r="CH844" s="83">
        <f t="shared" si="1657"/>
        <v>3.0375920063537216</v>
      </c>
      <c r="CI844" s="83">
        <f t="shared" si="1603"/>
        <v>3.0375920063537216</v>
      </c>
      <c r="CJ844" s="143">
        <f t="shared" si="1604"/>
        <v>0.02</v>
      </c>
      <c r="CK844" s="83">
        <f t="shared" si="1658"/>
        <v>1.6552910799758958E-2</v>
      </c>
      <c r="CL844" s="84">
        <f t="shared" si="1659"/>
        <v>1040.8675310590679</v>
      </c>
      <c r="CM844" s="83">
        <f t="shared" si="1605"/>
        <v>0</v>
      </c>
      <c r="CN844" s="83">
        <f t="shared" si="1660"/>
        <v>2.9576134284877633</v>
      </c>
      <c r="CO844" s="83">
        <f t="shared" si="1606"/>
        <v>2.9576134284877633</v>
      </c>
      <c r="CP844" s="143">
        <f t="shared" si="1607"/>
        <v>0.02</v>
      </c>
      <c r="CQ844" s="83">
        <f t="shared" si="1661"/>
        <v>1.6712564504284256E-2</v>
      </c>
      <c r="CR844" s="84">
        <f t="shared" si="1662"/>
        <v>1032.6821092112182</v>
      </c>
      <c r="CS844" s="83">
        <f t="shared" si="1608"/>
        <v>0</v>
      </c>
      <c r="CT844" s="83">
        <f t="shared" si="1663"/>
        <v>2.9487549432311861</v>
      </c>
      <c r="CU844" s="83">
        <f t="shared" si="1609"/>
        <v>2.9487549432311861</v>
      </c>
      <c r="CV844" s="143">
        <f t="shared" si="1610"/>
        <v>0.02</v>
      </c>
      <c r="CW844" s="83">
        <f t="shared" si="1664"/>
        <v>1.6740526987184319E-2</v>
      </c>
      <c r="CX844" s="84">
        <f t="shared" si="1665"/>
        <v>1032.0916997726033</v>
      </c>
      <c r="CY844" s="83">
        <f t="shared" si="1611"/>
        <v>0</v>
      </c>
      <c r="CZ844" s="83">
        <f t="shared" si="1666"/>
        <v>2.9481258848357261</v>
      </c>
      <c r="DA844" s="83">
        <f t="shared" si="1612"/>
        <v>2.9481258848357261</v>
      </c>
      <c r="DB844" s="143">
        <f t="shared" si="1613"/>
        <v>0.02</v>
      </c>
      <c r="DC844" s="83">
        <f t="shared" si="1667"/>
        <v>1.6741446767326251E-2</v>
      </c>
      <c r="DD844" s="84">
        <f t="shared" si="1668"/>
        <v>1032.0789411159935</v>
      </c>
      <c r="DE844" s="86">
        <f t="shared" si="1614"/>
        <v>4463.2342460598848</v>
      </c>
      <c r="DF844" s="86">
        <f t="shared" si="1615"/>
        <v>1785.2936984239539</v>
      </c>
      <c r="DG844" s="86">
        <f t="shared" si="1616"/>
        <v>1115.8085615149712</v>
      </c>
      <c r="DH844" s="86">
        <f t="shared" si="1617"/>
        <v>9.855540207062885E-2</v>
      </c>
      <c r="DI844" s="86">
        <f t="shared" si="1618"/>
        <v>9.9729610745920932E-2</v>
      </c>
      <c r="DJ844" s="86">
        <f t="shared" si="1619"/>
        <v>1.5450260129876974</v>
      </c>
      <c r="DK844" s="86">
        <f t="shared" si="1620"/>
        <v>-1001.5602589087682</v>
      </c>
      <c r="DL844" s="86">
        <f t="shared" si="1678"/>
        <v>-1001.5602589087682</v>
      </c>
      <c r="DM844" s="86">
        <f t="shared" si="1621"/>
        <v>-1001.5602589087682</v>
      </c>
      <c r="DN844" s="85">
        <f t="shared" si="1622"/>
        <v>0</v>
      </c>
      <c r="DO844" s="85">
        <f t="shared" si="1669"/>
        <v>0</v>
      </c>
      <c r="DP844" s="85">
        <f t="shared" si="1623"/>
        <v>0</v>
      </c>
      <c r="DQ844" s="85">
        <f t="shared" si="1670"/>
        <v>0</v>
      </c>
      <c r="DR844" s="85">
        <f t="shared" si="1624"/>
        <v>0</v>
      </c>
      <c r="DS844" s="85">
        <f t="shared" si="1671"/>
        <v>0</v>
      </c>
      <c r="DT844" s="81"/>
      <c r="DU844" s="81"/>
      <c r="DV844" s="81">
        <f t="shared" si="1672"/>
        <v>0</v>
      </c>
      <c r="DW844" s="100"/>
    </row>
    <row r="845" spans="1:127" x14ac:dyDescent="0.2">
      <c r="A845" s="59">
        <f t="shared" si="1625"/>
        <v>111.99999999999879</v>
      </c>
      <c r="B845" s="44">
        <f t="shared" si="1626"/>
        <v>111999.99999999879</v>
      </c>
      <c r="C845" s="52">
        <f t="shared" si="1560"/>
        <v>133.33333333333334</v>
      </c>
      <c r="D845" s="50">
        <f t="shared" si="1561"/>
        <v>4</v>
      </c>
      <c r="E845" s="44">
        <f t="shared" si="1562"/>
        <v>4.13</v>
      </c>
      <c r="F845" s="47">
        <f t="shared" si="1563"/>
        <v>0.02</v>
      </c>
      <c r="G845" s="52">
        <f t="shared" si="1627"/>
        <v>2.3608891762288611E-2</v>
      </c>
      <c r="H845" s="57">
        <f t="shared" si="1628"/>
        <v>932.56046332382937</v>
      </c>
      <c r="I845" s="52">
        <f t="shared" si="1629"/>
        <v>0</v>
      </c>
      <c r="J845" s="54">
        <f t="shared" si="1630"/>
        <v>3412.3864732611687</v>
      </c>
      <c r="K845" s="46">
        <f t="shared" si="1673"/>
        <v>3412.3864732611687</v>
      </c>
      <c r="L845" s="80">
        <f t="shared" si="1564"/>
        <v>0</v>
      </c>
      <c r="M845" s="142">
        <f t="shared" si="1565"/>
        <v>0</v>
      </c>
      <c r="N845" s="60">
        <f t="shared" si="1566"/>
        <v>4.13</v>
      </c>
      <c r="O845" s="53">
        <f t="shared" si="1567"/>
        <v>0</v>
      </c>
      <c r="P845" s="58">
        <f t="shared" si="1631"/>
        <v>2.9223568726583742</v>
      </c>
      <c r="Q845" s="49">
        <f t="shared" si="1568"/>
        <v>2.9223568726583742</v>
      </c>
      <c r="R845" s="143">
        <f t="shared" si="1569"/>
        <v>0.02</v>
      </c>
      <c r="S845" s="51">
        <f t="shared" si="1632"/>
        <v>1.816870226322025E-2</v>
      </c>
      <c r="T845" s="57">
        <f t="shared" si="1633"/>
        <v>969.65517634057596</v>
      </c>
      <c r="U845" s="53">
        <f t="shared" si="1570"/>
        <v>0</v>
      </c>
      <c r="V845" s="58">
        <f t="shared" si="1634"/>
        <v>2.9494748788745482</v>
      </c>
      <c r="W845" s="49">
        <f t="shared" si="1571"/>
        <v>2.9494748788745482</v>
      </c>
      <c r="X845" s="143">
        <f t="shared" si="1572"/>
        <v>0.02</v>
      </c>
      <c r="Y845" s="51">
        <f t="shared" si="1635"/>
        <v>1.7573880481964496E-2</v>
      </c>
      <c r="Z845" s="57">
        <f t="shared" si="1636"/>
        <v>946.49329621121353</v>
      </c>
      <c r="AA845" s="53">
        <f t="shared" si="1573"/>
        <v>0</v>
      </c>
      <c r="AB845" s="58">
        <f t="shared" si="1637"/>
        <v>2.9319237230914856</v>
      </c>
      <c r="AC845" s="49">
        <f t="shared" si="1574"/>
        <v>2.9319237230914856</v>
      </c>
      <c r="AD845" s="143">
        <f t="shared" si="1575"/>
        <v>0.02</v>
      </c>
      <c r="AE845" s="49">
        <f t="shared" si="1674"/>
        <v>1.7521190633115497E-2</v>
      </c>
      <c r="AF845" s="57">
        <f t="shared" si="1638"/>
        <v>943.43794781179167</v>
      </c>
      <c r="AG845" s="53">
        <f t="shared" si="1576"/>
        <v>0</v>
      </c>
      <c r="AH845" s="58">
        <f t="shared" si="1639"/>
        <v>2.9297620598334841</v>
      </c>
      <c r="AI845" s="49">
        <f t="shared" si="1577"/>
        <v>2.9297620598334841</v>
      </c>
      <c r="AJ845" s="143">
        <f t="shared" si="1578"/>
        <v>0.02</v>
      </c>
      <c r="AK845" s="51">
        <f t="shared" si="1640"/>
        <v>1.7521748957976899E-2</v>
      </c>
      <c r="AL845" s="57">
        <f t="shared" si="1641"/>
        <v>943.18708529452624</v>
      </c>
      <c r="AM845" s="53">
        <f t="shared" si="1579"/>
        <v>0</v>
      </c>
      <c r="AN845" s="58">
        <f t="shared" si="1642"/>
        <v>2.9295861646250825</v>
      </c>
      <c r="AO845" s="49">
        <f t="shared" si="1580"/>
        <v>2.9295861646250825</v>
      </c>
      <c r="AP845" s="143">
        <f t="shared" si="1581"/>
        <v>0.02</v>
      </c>
      <c r="AQ845" s="51">
        <f t="shared" si="1643"/>
        <v>1.7522044607709095E-2</v>
      </c>
      <c r="AR845" s="57">
        <f t="shared" si="1644"/>
        <v>943.16717583884486</v>
      </c>
      <c r="AS845" s="44">
        <f t="shared" si="1582"/>
        <v>6142.295651870103</v>
      </c>
      <c r="AT845" s="44">
        <f t="shared" si="1583"/>
        <v>2456.9182607480411</v>
      </c>
      <c r="AU845" s="44">
        <f t="shared" si="1584"/>
        <v>1535.5739129675258</v>
      </c>
      <c r="AV845" s="47">
        <f t="shared" si="1585"/>
        <v>0.40058631783329723</v>
      </c>
      <c r="AW845" s="47">
        <f t="shared" si="1586"/>
        <v>0.98180842602798202</v>
      </c>
      <c r="AX845" s="86">
        <f t="shared" si="1587"/>
        <v>4.8569264649393489</v>
      </c>
      <c r="AY845" s="86">
        <f t="shared" si="1588"/>
        <v>0</v>
      </c>
      <c r="AZ845" s="10">
        <f t="shared" si="1645"/>
        <v>0</v>
      </c>
      <c r="BA845" s="44">
        <f t="shared" si="1589"/>
        <v>0</v>
      </c>
      <c r="BB845" s="9">
        <f t="shared" si="1590"/>
        <v>0</v>
      </c>
      <c r="BC845" s="45">
        <f t="shared" si="1679"/>
        <v>0</v>
      </c>
      <c r="BD845" s="9">
        <f t="shared" si="1591"/>
        <v>0</v>
      </c>
      <c r="BE845" s="45">
        <f t="shared" si="1675"/>
        <v>0</v>
      </c>
      <c r="BF845" s="9">
        <f t="shared" si="1592"/>
        <v>0</v>
      </c>
      <c r="BG845" s="45">
        <f t="shared" si="1676"/>
        <v>0</v>
      </c>
      <c r="BH845" s="58"/>
      <c r="BI845" s="58"/>
      <c r="BJ845" s="58">
        <f t="shared" si="1646"/>
        <v>0</v>
      </c>
      <c r="BK845" s="97"/>
      <c r="BL845" s="44"/>
      <c r="BM845" s="82">
        <f t="shared" si="1647"/>
        <v>84</v>
      </c>
      <c r="BN845" s="86">
        <f t="shared" si="1648"/>
        <v>84000</v>
      </c>
      <c r="BO845" s="86">
        <f t="shared" si="1649"/>
        <v>100</v>
      </c>
      <c r="BP845" s="84">
        <f t="shared" si="1593"/>
        <v>4</v>
      </c>
      <c r="BQ845" s="84">
        <f t="shared" si="1594"/>
        <v>4.13</v>
      </c>
      <c r="BR845" s="84">
        <f t="shared" si="1595"/>
        <v>0.02</v>
      </c>
      <c r="BS845" s="84">
        <f t="shared" si="1650"/>
        <v>3.156594307493741E-2</v>
      </c>
      <c r="BT845" s="84">
        <f t="shared" si="1651"/>
        <v>1158.882427641196</v>
      </c>
      <c r="BU845" s="84">
        <f t="shared" si="1652"/>
        <v>0</v>
      </c>
      <c r="BV845" s="83">
        <f t="shared" si="1653"/>
        <v>2482.8118811443805</v>
      </c>
      <c r="BW845" s="81">
        <f t="shared" si="1677"/>
        <v>2482.8118811443805</v>
      </c>
      <c r="BX845" s="83">
        <f t="shared" si="1596"/>
        <v>0</v>
      </c>
      <c r="BY845" s="141">
        <f t="shared" si="1597"/>
        <v>0</v>
      </c>
      <c r="BZ845" s="83">
        <f t="shared" si="1598"/>
        <v>4.13</v>
      </c>
      <c r="CA845" s="83">
        <f t="shared" si="1599"/>
        <v>0</v>
      </c>
      <c r="CB845" s="83">
        <f t="shared" si="1654"/>
        <v>3.1141577882499671</v>
      </c>
      <c r="CC845" s="83">
        <f t="shared" si="1600"/>
        <v>3.1141577882499671</v>
      </c>
      <c r="CD845" s="143">
        <f t="shared" si="1601"/>
        <v>0.02</v>
      </c>
      <c r="CE845" s="83">
        <f t="shared" si="1655"/>
        <v>1.7358523213570232E-2</v>
      </c>
      <c r="CF845" s="84">
        <f t="shared" si="1656"/>
        <v>1106.8079728047087</v>
      </c>
      <c r="CG845" s="83">
        <f t="shared" si="1602"/>
        <v>0</v>
      </c>
      <c r="CH845" s="83">
        <f t="shared" si="1657"/>
        <v>3.0385437710195142</v>
      </c>
      <c r="CI845" s="83">
        <f t="shared" si="1603"/>
        <v>3.0385437710195142</v>
      </c>
      <c r="CJ845" s="143">
        <f t="shared" si="1604"/>
        <v>0.02</v>
      </c>
      <c r="CK845" s="83">
        <f t="shared" si="1658"/>
        <v>1.6550910799758959E-2</v>
      </c>
      <c r="CL845" s="84">
        <f t="shared" si="1659"/>
        <v>1041.4124334279554</v>
      </c>
      <c r="CM845" s="83">
        <f t="shared" si="1605"/>
        <v>0</v>
      </c>
      <c r="CN845" s="83">
        <f t="shared" si="1660"/>
        <v>2.9584159442182392</v>
      </c>
      <c r="CO845" s="83">
        <f t="shared" si="1606"/>
        <v>2.9584159442182392</v>
      </c>
      <c r="CP845" s="143">
        <f t="shared" si="1607"/>
        <v>0.02</v>
      </c>
      <c r="CQ845" s="83">
        <f t="shared" si="1661"/>
        <v>1.6710564504284257E-2</v>
      </c>
      <c r="CR845" s="84">
        <f t="shared" si="1662"/>
        <v>1033.2471446666066</v>
      </c>
      <c r="CS845" s="83">
        <f t="shared" si="1608"/>
        <v>0</v>
      </c>
      <c r="CT845" s="83">
        <f t="shared" si="1663"/>
        <v>2.9495625653340638</v>
      </c>
      <c r="CU845" s="83">
        <f t="shared" si="1609"/>
        <v>2.9495625653340638</v>
      </c>
      <c r="CV845" s="143">
        <f t="shared" si="1610"/>
        <v>0.02</v>
      </c>
      <c r="CW845" s="83">
        <f t="shared" si="1664"/>
        <v>1.673852698718432E-2</v>
      </c>
      <c r="CX845" s="84">
        <f t="shared" si="1665"/>
        <v>1032.6593809570168</v>
      </c>
      <c r="CY845" s="83">
        <f t="shared" si="1611"/>
        <v>0</v>
      </c>
      <c r="CZ845" s="83">
        <f t="shared" si="1666"/>
        <v>2.9489351002888027</v>
      </c>
      <c r="DA845" s="83">
        <f t="shared" si="1612"/>
        <v>2.9489351002888027</v>
      </c>
      <c r="DB845" s="143">
        <f t="shared" si="1613"/>
        <v>0.02</v>
      </c>
      <c r="DC845" s="83">
        <f t="shared" si="1667"/>
        <v>1.6739446767326253E-2</v>
      </c>
      <c r="DD845" s="84">
        <f t="shared" si="1668"/>
        <v>1032.6467746285798</v>
      </c>
      <c r="DE845" s="86">
        <f t="shared" si="1614"/>
        <v>4469.0613860598851</v>
      </c>
      <c r="DF845" s="86">
        <f t="shared" si="1615"/>
        <v>1787.6245544239539</v>
      </c>
      <c r="DG845" s="86">
        <f t="shared" si="1616"/>
        <v>1117.2653465149713</v>
      </c>
      <c r="DH845" s="86">
        <f t="shared" si="1617"/>
        <v>9.8360995016795308E-2</v>
      </c>
      <c r="DI845" s="86">
        <f t="shared" si="1618"/>
        <v>9.9368558195550641E-2</v>
      </c>
      <c r="DJ845" s="86">
        <f t="shared" si="1619"/>
        <v>1.5345346866934271</v>
      </c>
      <c r="DK845" s="86">
        <f t="shared" si="1620"/>
        <v>-1003.6270754923717</v>
      </c>
      <c r="DL845" s="86">
        <f t="shared" si="1678"/>
        <v>-1003.6270754923717</v>
      </c>
      <c r="DM845" s="86">
        <f t="shared" si="1621"/>
        <v>-1003.6270754923717</v>
      </c>
      <c r="DN845" s="85">
        <f t="shared" si="1622"/>
        <v>0</v>
      </c>
      <c r="DO845" s="85">
        <f t="shared" si="1669"/>
        <v>0</v>
      </c>
      <c r="DP845" s="85">
        <f t="shared" si="1623"/>
        <v>0</v>
      </c>
      <c r="DQ845" s="85">
        <f t="shared" si="1670"/>
        <v>0</v>
      </c>
      <c r="DR845" s="85">
        <f t="shared" si="1624"/>
        <v>0</v>
      </c>
      <c r="DS845" s="85">
        <f t="shared" si="1671"/>
        <v>0</v>
      </c>
      <c r="DT845" s="81"/>
      <c r="DU845" s="81"/>
      <c r="DV845" s="81">
        <f t="shared" si="1672"/>
        <v>0</v>
      </c>
      <c r="DW845" s="100"/>
    </row>
    <row r="846" spans="1:127" x14ac:dyDescent="0.2">
      <c r="A846" s="59">
        <f t="shared" si="1625"/>
        <v>112.13333333333212</v>
      </c>
      <c r="B846" s="44">
        <f t="shared" si="1626"/>
        <v>112133.33333333212</v>
      </c>
      <c r="C846" s="52">
        <f t="shared" si="1560"/>
        <v>133.33333333333334</v>
      </c>
      <c r="D846" s="50">
        <f t="shared" si="1561"/>
        <v>4</v>
      </c>
      <c r="E846" s="44">
        <f t="shared" si="1562"/>
        <v>4.13</v>
      </c>
      <c r="F846" s="47">
        <f t="shared" si="1563"/>
        <v>0.02</v>
      </c>
      <c r="G846" s="52">
        <f t="shared" si="1627"/>
        <v>2.3606225095621942E-2</v>
      </c>
      <c r="H846" s="57">
        <f t="shared" si="1628"/>
        <v>933.32261210281092</v>
      </c>
      <c r="I846" s="52">
        <f t="shared" si="1629"/>
        <v>0</v>
      </c>
      <c r="J846" s="54">
        <f t="shared" si="1630"/>
        <v>3416.7028732611684</v>
      </c>
      <c r="K846" s="46">
        <f t="shared" si="1673"/>
        <v>3416.7028732611684</v>
      </c>
      <c r="L846" s="80">
        <f t="shared" si="1564"/>
        <v>0</v>
      </c>
      <c r="M846" s="142">
        <f t="shared" si="1565"/>
        <v>0</v>
      </c>
      <c r="N846" s="60">
        <f t="shared" si="1566"/>
        <v>4.13</v>
      </c>
      <c r="O846" s="53">
        <f t="shared" si="1567"/>
        <v>0</v>
      </c>
      <c r="P846" s="58">
        <f t="shared" si="1631"/>
        <v>2.9231444705658305</v>
      </c>
      <c r="Q846" s="49">
        <f t="shared" si="1568"/>
        <v>2.9231444705658305</v>
      </c>
      <c r="R846" s="143">
        <f t="shared" si="1569"/>
        <v>0.02</v>
      </c>
      <c r="S846" s="51">
        <f t="shared" si="1632"/>
        <v>1.8166035596553581E-2</v>
      </c>
      <c r="T846" s="57">
        <f t="shared" si="1633"/>
        <v>970.48406752767949</v>
      </c>
      <c r="U846" s="53">
        <f t="shared" si="1570"/>
        <v>0</v>
      </c>
      <c r="V846" s="58">
        <f t="shared" si="1634"/>
        <v>2.950420356382855</v>
      </c>
      <c r="W846" s="49">
        <f t="shared" si="1571"/>
        <v>2.950420356382855</v>
      </c>
      <c r="X846" s="143">
        <f t="shared" si="1572"/>
        <v>0.02</v>
      </c>
      <c r="Y846" s="51">
        <f t="shared" si="1635"/>
        <v>1.7571213815297828E-2</v>
      </c>
      <c r="Z846" s="57">
        <f t="shared" si="1636"/>
        <v>947.28767703583617</v>
      </c>
      <c r="AA846" s="53">
        <f t="shared" si="1573"/>
        <v>0</v>
      </c>
      <c r="AB846" s="58">
        <f t="shared" si="1637"/>
        <v>2.9327735146770553</v>
      </c>
      <c r="AC846" s="49">
        <f t="shared" si="1574"/>
        <v>2.9327735146770553</v>
      </c>
      <c r="AD846" s="143">
        <f t="shared" si="1575"/>
        <v>0.02</v>
      </c>
      <c r="AE846" s="49">
        <f t="shared" si="1674"/>
        <v>1.7518523966448828E-2</v>
      </c>
      <c r="AF846" s="57">
        <f t="shared" si="1638"/>
        <v>944.23468783435987</v>
      </c>
      <c r="AG846" s="53">
        <f t="shared" si="1576"/>
        <v>0</v>
      </c>
      <c r="AH846" s="58">
        <f t="shared" si="1639"/>
        <v>2.9306045596706363</v>
      </c>
      <c r="AI846" s="49">
        <f t="shared" si="1577"/>
        <v>2.9306045596706363</v>
      </c>
      <c r="AJ846" s="143">
        <f t="shared" si="1578"/>
        <v>0.02</v>
      </c>
      <c r="AK846" s="51">
        <f t="shared" si="1640"/>
        <v>1.7519082291310231E-2</v>
      </c>
      <c r="AL846" s="57">
        <f t="shared" si="1641"/>
        <v>943.98443858428516</v>
      </c>
      <c r="AM846" s="53">
        <f t="shared" si="1579"/>
        <v>0</v>
      </c>
      <c r="AN846" s="58">
        <f t="shared" si="1642"/>
        <v>2.9304283585355559</v>
      </c>
      <c r="AO846" s="49">
        <f t="shared" si="1580"/>
        <v>2.9304283585355559</v>
      </c>
      <c r="AP846" s="143">
        <f t="shared" si="1581"/>
        <v>0.02</v>
      </c>
      <c r="AQ846" s="51">
        <f t="shared" si="1643"/>
        <v>1.7519377941042427E-2</v>
      </c>
      <c r="AR846" s="57">
        <f t="shared" si="1644"/>
        <v>943.96459045828556</v>
      </c>
      <c r="AS846" s="44">
        <f t="shared" si="1582"/>
        <v>6150.0651718701029</v>
      </c>
      <c r="AT846" s="44">
        <f t="shared" si="1583"/>
        <v>2460.0260687480409</v>
      </c>
      <c r="AU846" s="44">
        <f t="shared" si="1584"/>
        <v>1537.5162929675257</v>
      </c>
      <c r="AV846" s="47">
        <f t="shared" si="1585"/>
        <v>0.39912588675664779</v>
      </c>
      <c r="AW846" s="47">
        <f t="shared" si="1586"/>
        <v>0.97509063855003442</v>
      </c>
      <c r="AX846" s="86">
        <f t="shared" si="1587"/>
        <v>4.8037157190797846</v>
      </c>
      <c r="AY846" s="86">
        <f t="shared" si="1588"/>
        <v>0</v>
      </c>
      <c r="AZ846" s="10">
        <f t="shared" si="1645"/>
        <v>0</v>
      </c>
      <c r="BA846" s="44">
        <f t="shared" si="1589"/>
        <v>0</v>
      </c>
      <c r="BB846" s="9">
        <f t="shared" si="1590"/>
        <v>0</v>
      </c>
      <c r="BC846" s="45">
        <f t="shared" si="1679"/>
        <v>0</v>
      </c>
      <c r="BD846" s="9">
        <f t="shared" si="1591"/>
        <v>0</v>
      </c>
      <c r="BE846" s="45">
        <f t="shared" si="1675"/>
        <v>0</v>
      </c>
      <c r="BF846" s="9">
        <f t="shared" si="1592"/>
        <v>0</v>
      </c>
      <c r="BG846" s="45">
        <f t="shared" si="1676"/>
        <v>0</v>
      </c>
      <c r="BH846" s="58"/>
      <c r="BI846" s="58"/>
      <c r="BJ846" s="58">
        <f t="shared" si="1646"/>
        <v>0</v>
      </c>
      <c r="BK846" s="97"/>
      <c r="BL846" s="44"/>
      <c r="BM846" s="82">
        <f t="shared" si="1647"/>
        <v>84.100000000000009</v>
      </c>
      <c r="BN846" s="86">
        <f t="shared" si="1648"/>
        <v>84100</v>
      </c>
      <c r="BO846" s="86">
        <f t="shared" si="1649"/>
        <v>100</v>
      </c>
      <c r="BP846" s="84">
        <f t="shared" si="1593"/>
        <v>4</v>
      </c>
      <c r="BQ846" s="84">
        <f t="shared" si="1594"/>
        <v>4.13</v>
      </c>
      <c r="BR846" s="84">
        <f t="shared" si="1595"/>
        <v>0.02</v>
      </c>
      <c r="BS846" s="84">
        <f t="shared" si="1650"/>
        <v>3.1563943074937408E-2</v>
      </c>
      <c r="BT846" s="84">
        <f t="shared" si="1651"/>
        <v>1159.646711977151</v>
      </c>
      <c r="BU846" s="84">
        <f t="shared" si="1652"/>
        <v>0</v>
      </c>
      <c r="BV846" s="83">
        <f t="shared" si="1653"/>
        <v>2486.0491811443803</v>
      </c>
      <c r="BW846" s="81">
        <f t="shared" si="1677"/>
        <v>2486.0491811443803</v>
      </c>
      <c r="BX846" s="83">
        <f t="shared" si="1596"/>
        <v>0</v>
      </c>
      <c r="BY846" s="141">
        <f t="shared" si="1597"/>
        <v>0</v>
      </c>
      <c r="BZ846" s="83">
        <f t="shared" si="1598"/>
        <v>4.13</v>
      </c>
      <c r="CA846" s="83">
        <f t="shared" si="1599"/>
        <v>0</v>
      </c>
      <c r="CB846" s="83">
        <f t="shared" si="1654"/>
        <v>3.1155412475995865</v>
      </c>
      <c r="CC846" s="83">
        <f t="shared" si="1600"/>
        <v>3.1155412475995865</v>
      </c>
      <c r="CD846" s="143">
        <f t="shared" si="1601"/>
        <v>0.02</v>
      </c>
      <c r="CE846" s="83">
        <f t="shared" si="1655"/>
        <v>1.7356523213570233E-2</v>
      </c>
      <c r="CF846" s="84">
        <f t="shared" si="1656"/>
        <v>1107.3653473628979</v>
      </c>
      <c r="CG846" s="83">
        <f t="shared" si="1602"/>
        <v>0</v>
      </c>
      <c r="CH846" s="83">
        <f t="shared" si="1657"/>
        <v>3.0394962350486705</v>
      </c>
      <c r="CI846" s="83">
        <f t="shared" si="1603"/>
        <v>3.0394962350486705</v>
      </c>
      <c r="CJ846" s="143">
        <f t="shared" si="1604"/>
        <v>0.02</v>
      </c>
      <c r="CK846" s="83">
        <f t="shared" si="1658"/>
        <v>1.654891079975896E-2</v>
      </c>
      <c r="CL846" s="84">
        <f t="shared" si="1659"/>
        <v>1041.9570992957836</v>
      </c>
      <c r="CM846" s="83">
        <f t="shared" si="1605"/>
        <v>0</v>
      </c>
      <c r="CN846" s="83">
        <f t="shared" si="1660"/>
        <v>2.9592192502328238</v>
      </c>
      <c r="CO846" s="83">
        <f t="shared" si="1606"/>
        <v>2.9592192502328238</v>
      </c>
      <c r="CP846" s="143">
        <f t="shared" si="1607"/>
        <v>0.02</v>
      </c>
      <c r="CQ846" s="83">
        <f t="shared" si="1661"/>
        <v>1.6708564504284259E-2</v>
      </c>
      <c r="CR846" s="84">
        <f t="shared" si="1662"/>
        <v>1033.8119592437095</v>
      </c>
      <c r="CS846" s="83">
        <f t="shared" si="1608"/>
        <v>0</v>
      </c>
      <c r="CT846" s="83">
        <f t="shared" si="1663"/>
        <v>2.9503710821790454</v>
      </c>
      <c r="CU846" s="83">
        <f t="shared" si="1609"/>
        <v>2.9503710821790454</v>
      </c>
      <c r="CV846" s="143">
        <f t="shared" si="1610"/>
        <v>0.02</v>
      </c>
      <c r="CW846" s="83">
        <f t="shared" si="1664"/>
        <v>1.6736526987184322E-2</v>
      </c>
      <c r="CX846" s="84">
        <f t="shared" si="1665"/>
        <v>1033.2268388975228</v>
      </c>
      <c r="CY846" s="83">
        <f t="shared" si="1611"/>
        <v>0</v>
      </c>
      <c r="CZ846" s="83">
        <f t="shared" si="1666"/>
        <v>2.9497452193459726</v>
      </c>
      <c r="DA846" s="83">
        <f t="shared" si="1612"/>
        <v>2.9497452193459726</v>
      </c>
      <c r="DB846" s="143">
        <f t="shared" si="1613"/>
        <v>0.02</v>
      </c>
      <c r="DC846" s="83">
        <f t="shared" si="1667"/>
        <v>1.6737446767326254E-2</v>
      </c>
      <c r="DD846" s="84">
        <f t="shared" si="1668"/>
        <v>1033.2143845012315</v>
      </c>
      <c r="DE846" s="86">
        <f t="shared" si="1614"/>
        <v>4474.8885260598845</v>
      </c>
      <c r="DF846" s="86">
        <f t="shared" si="1615"/>
        <v>1789.9554104239539</v>
      </c>
      <c r="DG846" s="86">
        <f t="shared" si="1616"/>
        <v>1118.7221315149711</v>
      </c>
      <c r="DH846" s="86">
        <f t="shared" si="1617"/>
        <v>9.8167216209006175E-2</v>
      </c>
      <c r="DI846" s="86">
        <f t="shared" si="1618"/>
        <v>9.9009266221699088E-2</v>
      </c>
      <c r="DJ846" s="86">
        <f t="shared" si="1619"/>
        <v>1.5241277140086373</v>
      </c>
      <c r="DK846" s="86">
        <f t="shared" si="1620"/>
        <v>-1005.6926289438472</v>
      </c>
      <c r="DL846" s="86">
        <f t="shared" si="1678"/>
        <v>-1005.6926289438472</v>
      </c>
      <c r="DM846" s="86">
        <f t="shared" si="1621"/>
        <v>-1005.6926289438472</v>
      </c>
      <c r="DN846" s="85">
        <f t="shared" si="1622"/>
        <v>0</v>
      </c>
      <c r="DO846" s="85">
        <f t="shared" si="1669"/>
        <v>0</v>
      </c>
      <c r="DP846" s="85">
        <f t="shared" si="1623"/>
        <v>0</v>
      </c>
      <c r="DQ846" s="85">
        <f t="shared" si="1670"/>
        <v>0</v>
      </c>
      <c r="DR846" s="85">
        <f t="shared" si="1624"/>
        <v>0</v>
      </c>
      <c r="DS846" s="85">
        <f t="shared" si="1671"/>
        <v>0</v>
      </c>
      <c r="DT846" s="81"/>
      <c r="DU846" s="81"/>
      <c r="DV846" s="81">
        <f t="shared" si="1672"/>
        <v>0</v>
      </c>
      <c r="DW846" s="100"/>
    </row>
    <row r="847" spans="1:127" x14ac:dyDescent="0.2">
      <c r="A847" s="59">
        <f t="shared" si="1625"/>
        <v>112.26666666666546</v>
      </c>
      <c r="B847" s="44">
        <f t="shared" si="1626"/>
        <v>112266.66666666545</v>
      </c>
      <c r="C847" s="52">
        <f t="shared" si="1560"/>
        <v>133.33333333333334</v>
      </c>
      <c r="D847" s="50">
        <f t="shared" si="1561"/>
        <v>4</v>
      </c>
      <c r="E847" s="44">
        <f t="shared" si="1562"/>
        <v>4.13</v>
      </c>
      <c r="F847" s="47">
        <f t="shared" si="1563"/>
        <v>0.02</v>
      </c>
      <c r="G847" s="52">
        <f t="shared" si="1627"/>
        <v>2.3603558428955274E-2</v>
      </c>
      <c r="H847" s="57">
        <f t="shared" si="1628"/>
        <v>934.08467479085903</v>
      </c>
      <c r="I847" s="52">
        <f t="shared" si="1629"/>
        <v>0</v>
      </c>
      <c r="J847" s="54">
        <f t="shared" si="1630"/>
        <v>3421.0192732611681</v>
      </c>
      <c r="K847" s="46">
        <f t="shared" si="1673"/>
        <v>3421.0192732611681</v>
      </c>
      <c r="L847" s="80">
        <f t="shared" si="1564"/>
        <v>0</v>
      </c>
      <c r="M847" s="142">
        <f t="shared" si="1565"/>
        <v>0</v>
      </c>
      <c r="N847" s="60">
        <f t="shared" si="1566"/>
        <v>4.13</v>
      </c>
      <c r="O847" s="53">
        <f t="shared" si="1567"/>
        <v>0</v>
      </c>
      <c r="P847" s="58">
        <f t="shared" si="1631"/>
        <v>2.9239340609441178</v>
      </c>
      <c r="Q847" s="49">
        <f t="shared" si="1568"/>
        <v>2.9239340609441178</v>
      </c>
      <c r="R847" s="143">
        <f t="shared" si="1569"/>
        <v>0.02</v>
      </c>
      <c r="S847" s="51">
        <f t="shared" si="1632"/>
        <v>1.8163368929886913E-2</v>
      </c>
      <c r="T847" s="57">
        <f t="shared" si="1633"/>
        <v>971.31261374773476</v>
      </c>
      <c r="U847" s="53">
        <f t="shared" si="1570"/>
        <v>0</v>
      </c>
      <c r="V847" s="58">
        <f t="shared" si="1634"/>
        <v>2.9513680027502538</v>
      </c>
      <c r="W847" s="49">
        <f t="shared" si="1571"/>
        <v>2.9513680027502538</v>
      </c>
      <c r="X847" s="143">
        <f t="shared" si="1572"/>
        <v>0.02</v>
      </c>
      <c r="Y847" s="51">
        <f t="shared" si="1635"/>
        <v>1.756854714863116E-2</v>
      </c>
      <c r="Z847" s="57">
        <f t="shared" si="1636"/>
        <v>948.08168278686776</v>
      </c>
      <c r="AA847" s="53">
        <f t="shared" si="1573"/>
        <v>0</v>
      </c>
      <c r="AB847" s="58">
        <f t="shared" si="1637"/>
        <v>2.9336252728513998</v>
      </c>
      <c r="AC847" s="49">
        <f t="shared" si="1574"/>
        <v>2.9336252728513998</v>
      </c>
      <c r="AD847" s="143">
        <f t="shared" si="1575"/>
        <v>0.02</v>
      </c>
      <c r="AE847" s="49">
        <f t="shared" si="1674"/>
        <v>1.751585729978216E-2</v>
      </c>
      <c r="AF847" s="57">
        <f t="shared" si="1638"/>
        <v>945.03107576068976</v>
      </c>
      <c r="AG847" s="53">
        <f t="shared" si="1576"/>
        <v>0</v>
      </c>
      <c r="AH847" s="58">
        <f t="shared" si="1639"/>
        <v>2.9314490601665413</v>
      </c>
      <c r="AI847" s="49">
        <f t="shared" si="1577"/>
        <v>2.9314490601665413</v>
      </c>
      <c r="AJ847" s="143">
        <f t="shared" si="1578"/>
        <v>0.02</v>
      </c>
      <c r="AK847" s="51">
        <f t="shared" si="1640"/>
        <v>1.7516415624643563E-2</v>
      </c>
      <c r="AL847" s="57">
        <f t="shared" si="1641"/>
        <v>944.78144132331249</v>
      </c>
      <c r="AM847" s="53">
        <f t="shared" si="1579"/>
        <v>0</v>
      </c>
      <c r="AN847" s="58">
        <f t="shared" si="1642"/>
        <v>2.9312725581076897</v>
      </c>
      <c r="AO847" s="49">
        <f t="shared" si="1580"/>
        <v>2.9312725581076897</v>
      </c>
      <c r="AP847" s="143">
        <f t="shared" si="1581"/>
        <v>0.02</v>
      </c>
      <c r="AQ847" s="51">
        <f t="shared" si="1643"/>
        <v>1.7516711274375759E-2</v>
      </c>
      <c r="AR847" s="57">
        <f t="shared" si="1644"/>
        <v>944.76165457153184</v>
      </c>
      <c r="AS847" s="44">
        <f t="shared" si="1582"/>
        <v>6157.8346918701018</v>
      </c>
      <c r="AT847" s="44">
        <f t="shared" si="1583"/>
        <v>2463.1338767480406</v>
      </c>
      <c r="AU847" s="44">
        <f t="shared" si="1584"/>
        <v>1539.4586729675254</v>
      </c>
      <c r="AV847" s="47">
        <f t="shared" si="1585"/>
        <v>0.39767331939445716</v>
      </c>
      <c r="AW847" s="47">
        <f t="shared" si="1586"/>
        <v>0.96843044053228811</v>
      </c>
      <c r="AX847" s="86">
        <f t="shared" si="1587"/>
        <v>4.7511794368253355</v>
      </c>
      <c r="AY847" s="86">
        <f t="shared" si="1588"/>
        <v>0</v>
      </c>
      <c r="AZ847" s="10">
        <f t="shared" si="1645"/>
        <v>0</v>
      </c>
      <c r="BA847" s="44">
        <f t="shared" si="1589"/>
        <v>0</v>
      </c>
      <c r="BB847" s="9">
        <f t="shared" si="1590"/>
        <v>0</v>
      </c>
      <c r="BC847" s="45">
        <f t="shared" si="1679"/>
        <v>0</v>
      </c>
      <c r="BD847" s="9">
        <f t="shared" si="1591"/>
        <v>0</v>
      </c>
      <c r="BE847" s="45">
        <f t="shared" si="1675"/>
        <v>0</v>
      </c>
      <c r="BF847" s="9">
        <f t="shared" si="1592"/>
        <v>0</v>
      </c>
      <c r="BG847" s="45">
        <f t="shared" si="1676"/>
        <v>0</v>
      </c>
      <c r="BH847" s="58"/>
      <c r="BI847" s="58"/>
      <c r="BJ847" s="58">
        <f t="shared" si="1646"/>
        <v>0</v>
      </c>
      <c r="BK847" s="97"/>
      <c r="BL847" s="44"/>
      <c r="BM847" s="82">
        <f t="shared" si="1647"/>
        <v>84.2</v>
      </c>
      <c r="BN847" s="86">
        <f t="shared" si="1648"/>
        <v>84200</v>
      </c>
      <c r="BO847" s="86">
        <f t="shared" si="1649"/>
        <v>100</v>
      </c>
      <c r="BP847" s="84">
        <f t="shared" si="1593"/>
        <v>4</v>
      </c>
      <c r="BQ847" s="84">
        <f t="shared" si="1594"/>
        <v>4.13</v>
      </c>
      <c r="BR847" s="84">
        <f t="shared" si="1595"/>
        <v>0.02</v>
      </c>
      <c r="BS847" s="84">
        <f t="shared" si="1650"/>
        <v>3.1561943074937406E-2</v>
      </c>
      <c r="BT847" s="84">
        <f t="shared" si="1651"/>
        <v>1160.4109478869559</v>
      </c>
      <c r="BU847" s="84">
        <f t="shared" si="1652"/>
        <v>0</v>
      </c>
      <c r="BV847" s="83">
        <f t="shared" si="1653"/>
        <v>2489.2864811443801</v>
      </c>
      <c r="BW847" s="81">
        <f t="shared" si="1677"/>
        <v>2489.2864811443801</v>
      </c>
      <c r="BX847" s="83">
        <f t="shared" si="1596"/>
        <v>0</v>
      </c>
      <c r="BY847" s="141">
        <f t="shared" si="1597"/>
        <v>0</v>
      </c>
      <c r="BZ847" s="83">
        <f t="shared" si="1598"/>
        <v>4.13</v>
      </c>
      <c r="CA847" s="83">
        <f t="shared" si="1599"/>
        <v>0</v>
      </c>
      <c r="CB847" s="83">
        <f t="shared" si="1654"/>
        <v>3.1169268091546911</v>
      </c>
      <c r="CC847" s="83">
        <f t="shared" si="1600"/>
        <v>3.1169268091546911</v>
      </c>
      <c r="CD847" s="143">
        <f t="shared" si="1601"/>
        <v>0.02</v>
      </c>
      <c r="CE847" s="83">
        <f t="shared" si="1655"/>
        <v>1.7354523213570235E-2</v>
      </c>
      <c r="CF847" s="84">
        <f t="shared" si="1656"/>
        <v>1107.922410224028</v>
      </c>
      <c r="CG847" s="83">
        <f t="shared" si="1602"/>
        <v>0</v>
      </c>
      <c r="CH847" s="83">
        <f t="shared" si="1657"/>
        <v>3.0404493965602661</v>
      </c>
      <c r="CI847" s="83">
        <f t="shared" si="1603"/>
        <v>3.0404493965602661</v>
      </c>
      <c r="CJ847" s="143">
        <f t="shared" si="1604"/>
        <v>0.02</v>
      </c>
      <c r="CK847" s="83">
        <f t="shared" si="1658"/>
        <v>1.6546910799758962E-2</v>
      </c>
      <c r="CL847" s="84">
        <f t="shared" si="1659"/>
        <v>1042.5015286853957</v>
      </c>
      <c r="CM847" s="83">
        <f t="shared" si="1605"/>
        <v>0</v>
      </c>
      <c r="CN847" s="83">
        <f t="shared" si="1660"/>
        <v>2.960023345286416</v>
      </c>
      <c r="CO847" s="83">
        <f t="shared" si="1606"/>
        <v>2.960023345286416</v>
      </c>
      <c r="CP847" s="143">
        <f t="shared" si="1607"/>
        <v>0.02</v>
      </c>
      <c r="CQ847" s="83">
        <f t="shared" si="1661"/>
        <v>1.670656450428426E-2</v>
      </c>
      <c r="CR847" s="84">
        <f t="shared" si="1662"/>
        <v>1034.3765529115483</v>
      </c>
      <c r="CS847" s="83">
        <f t="shared" si="1608"/>
        <v>0</v>
      </c>
      <c r="CT847" s="83">
        <f t="shared" si="1663"/>
        <v>2.9511804925161242</v>
      </c>
      <c r="CU847" s="83">
        <f t="shared" si="1609"/>
        <v>2.9511804925161242</v>
      </c>
      <c r="CV847" s="143">
        <f t="shared" si="1610"/>
        <v>0.02</v>
      </c>
      <c r="CW847" s="83">
        <f t="shared" si="1664"/>
        <v>1.6734526987184323E-2</v>
      </c>
      <c r="CX847" s="84">
        <f t="shared" si="1665"/>
        <v>1033.7940735443194</v>
      </c>
      <c r="CY847" s="83">
        <f t="shared" si="1611"/>
        <v>0</v>
      </c>
      <c r="CZ847" s="83">
        <f t="shared" si="1666"/>
        <v>2.9505562407172015</v>
      </c>
      <c r="DA847" s="83">
        <f t="shared" si="1612"/>
        <v>2.9505562407172015</v>
      </c>
      <c r="DB847" s="143">
        <f t="shared" si="1613"/>
        <v>0.02</v>
      </c>
      <c r="DC847" s="83">
        <f t="shared" si="1667"/>
        <v>1.6735446767326256E-2</v>
      </c>
      <c r="DD847" s="84">
        <f t="shared" si="1668"/>
        <v>1033.7817706828432</v>
      </c>
      <c r="DE847" s="86">
        <f t="shared" si="1614"/>
        <v>4480.7156660598839</v>
      </c>
      <c r="DF847" s="86">
        <f t="shared" si="1615"/>
        <v>1792.2862664239535</v>
      </c>
      <c r="DG847" s="86">
        <f t="shared" si="1616"/>
        <v>1120.178916514971</v>
      </c>
      <c r="DH847" s="86">
        <f t="shared" si="1617"/>
        <v>9.7974063044058826E-2</v>
      </c>
      <c r="DI847" s="86">
        <f t="shared" si="1618"/>
        <v>9.8651724433366603E-2</v>
      </c>
      <c r="DJ847" s="86">
        <f t="shared" si="1619"/>
        <v>1.5138043230505425</v>
      </c>
      <c r="DK847" s="86">
        <f t="shared" si="1620"/>
        <v>-1007.7569199005235</v>
      </c>
      <c r="DL847" s="86">
        <f t="shared" si="1678"/>
        <v>-1007.7569199005235</v>
      </c>
      <c r="DM847" s="86">
        <f t="shared" si="1621"/>
        <v>-1007.7569199005235</v>
      </c>
      <c r="DN847" s="85">
        <f t="shared" si="1622"/>
        <v>0</v>
      </c>
      <c r="DO847" s="85">
        <f t="shared" si="1669"/>
        <v>0</v>
      </c>
      <c r="DP847" s="85">
        <f t="shared" si="1623"/>
        <v>0</v>
      </c>
      <c r="DQ847" s="85">
        <f t="shared" si="1670"/>
        <v>0</v>
      </c>
      <c r="DR847" s="85">
        <f t="shared" si="1624"/>
        <v>0</v>
      </c>
      <c r="DS847" s="85">
        <f t="shared" si="1671"/>
        <v>0</v>
      </c>
      <c r="DT847" s="81"/>
      <c r="DU847" s="81"/>
      <c r="DV847" s="81">
        <f t="shared" si="1672"/>
        <v>0</v>
      </c>
      <c r="DW847" s="100"/>
    </row>
    <row r="848" spans="1:127" x14ac:dyDescent="0.2">
      <c r="A848" s="59">
        <f t="shared" si="1625"/>
        <v>112.39999999999878</v>
      </c>
      <c r="B848" s="44">
        <f t="shared" si="1626"/>
        <v>112399.99999999878</v>
      </c>
      <c r="C848" s="52">
        <f t="shared" si="1560"/>
        <v>133.33333333333334</v>
      </c>
      <c r="D848" s="50">
        <f t="shared" si="1561"/>
        <v>4</v>
      </c>
      <c r="E848" s="44">
        <f t="shared" si="1562"/>
        <v>4.13</v>
      </c>
      <c r="F848" s="47">
        <f t="shared" si="1563"/>
        <v>0.02</v>
      </c>
      <c r="G848" s="52">
        <f t="shared" si="1627"/>
        <v>2.3600891762288606E-2</v>
      </c>
      <c r="H848" s="57">
        <f t="shared" si="1628"/>
        <v>934.84665138797357</v>
      </c>
      <c r="I848" s="52">
        <f t="shared" si="1629"/>
        <v>0</v>
      </c>
      <c r="J848" s="54">
        <f t="shared" si="1630"/>
        <v>3425.3356732611678</v>
      </c>
      <c r="K848" s="46">
        <f t="shared" si="1673"/>
        <v>3425.3356732611678</v>
      </c>
      <c r="L848" s="80">
        <f t="shared" si="1564"/>
        <v>0</v>
      </c>
      <c r="M848" s="142">
        <f t="shared" si="1565"/>
        <v>0</v>
      </c>
      <c r="N848" s="60">
        <f t="shared" si="1566"/>
        <v>4.13</v>
      </c>
      <c r="O848" s="53">
        <f t="shared" si="1567"/>
        <v>0</v>
      </c>
      <c r="P848" s="58">
        <f t="shared" si="1631"/>
        <v>2.9247256432246265</v>
      </c>
      <c r="Q848" s="49">
        <f t="shared" si="1568"/>
        <v>2.9247256432246265</v>
      </c>
      <c r="R848" s="143">
        <f t="shared" si="1569"/>
        <v>0.02</v>
      </c>
      <c r="S848" s="51">
        <f t="shared" si="1632"/>
        <v>1.8160702263220245E-2</v>
      </c>
      <c r="T848" s="57">
        <f t="shared" si="1633"/>
        <v>972.14081462221861</v>
      </c>
      <c r="U848" s="53">
        <f t="shared" si="1570"/>
        <v>0</v>
      </c>
      <c r="V848" s="58">
        <f t="shared" si="1634"/>
        <v>2.9523178147905869</v>
      </c>
      <c r="W848" s="49">
        <f t="shared" si="1571"/>
        <v>2.9523178147905869</v>
      </c>
      <c r="X848" s="143">
        <f t="shared" si="1572"/>
        <v>0.02</v>
      </c>
      <c r="Y848" s="51">
        <f t="shared" si="1635"/>
        <v>1.7565880481964492E-2</v>
      </c>
      <c r="Z848" s="57">
        <f t="shared" si="1636"/>
        <v>948.87531312140766</v>
      </c>
      <c r="AA848" s="53">
        <f t="shared" si="1573"/>
        <v>0</v>
      </c>
      <c r="AB848" s="58">
        <f t="shared" si="1637"/>
        <v>2.9344789942761453</v>
      </c>
      <c r="AC848" s="49">
        <f t="shared" si="1574"/>
        <v>2.9344789942761453</v>
      </c>
      <c r="AD848" s="143">
        <f t="shared" si="1575"/>
        <v>0.02</v>
      </c>
      <c r="AE848" s="49">
        <f t="shared" si="1674"/>
        <v>1.7513190633115492E-2</v>
      </c>
      <c r="AF848" s="57">
        <f t="shared" si="1638"/>
        <v>945.82711126113497</v>
      </c>
      <c r="AG848" s="53">
        <f t="shared" si="1576"/>
        <v>0</v>
      </c>
      <c r="AH848" s="58">
        <f t="shared" si="1639"/>
        <v>2.9322955581810017</v>
      </c>
      <c r="AI848" s="49">
        <f t="shared" si="1577"/>
        <v>2.9322955581810017</v>
      </c>
      <c r="AJ848" s="143">
        <f t="shared" si="1578"/>
        <v>0.02</v>
      </c>
      <c r="AK848" s="51">
        <f t="shared" si="1640"/>
        <v>1.7513748957976895E-2</v>
      </c>
      <c r="AL848" s="57">
        <f t="shared" si="1641"/>
        <v>945.57809316940507</v>
      </c>
      <c r="AM848" s="53">
        <f t="shared" si="1579"/>
        <v>0</v>
      </c>
      <c r="AN848" s="58">
        <f t="shared" si="1642"/>
        <v>2.9321187602033731</v>
      </c>
      <c r="AO848" s="49">
        <f t="shared" si="1580"/>
        <v>2.9321187602033731</v>
      </c>
      <c r="AP848" s="143">
        <f t="shared" si="1581"/>
        <v>0.02</v>
      </c>
      <c r="AQ848" s="51">
        <f t="shared" si="1643"/>
        <v>1.7514044607709091E-2</v>
      </c>
      <c r="AR848" s="57">
        <f t="shared" si="1644"/>
        <v>945.55836783485938</v>
      </c>
      <c r="AS848" s="44">
        <f t="shared" si="1582"/>
        <v>6165.6042118701025</v>
      </c>
      <c r="AT848" s="44">
        <f t="shared" si="1583"/>
        <v>2466.2416847480408</v>
      </c>
      <c r="AU848" s="44">
        <f t="shared" si="1584"/>
        <v>1541.4010529675256</v>
      </c>
      <c r="AV848" s="47">
        <f t="shared" si="1585"/>
        <v>0.3962285630206327</v>
      </c>
      <c r="AW848" s="47">
        <f t="shared" si="1586"/>
        <v>0.96182725376416778</v>
      </c>
      <c r="AX848" s="86">
        <f t="shared" si="1587"/>
        <v>4.6993080292593499</v>
      </c>
      <c r="AY848" s="86">
        <f t="shared" si="1588"/>
        <v>0</v>
      </c>
      <c r="AZ848" s="10">
        <f t="shared" si="1645"/>
        <v>0</v>
      </c>
      <c r="BA848" s="44">
        <f t="shared" si="1589"/>
        <v>0</v>
      </c>
      <c r="BB848" s="9">
        <f t="shared" si="1590"/>
        <v>0</v>
      </c>
      <c r="BC848" s="45">
        <f t="shared" si="1679"/>
        <v>0</v>
      </c>
      <c r="BD848" s="9">
        <f t="shared" si="1591"/>
        <v>0</v>
      </c>
      <c r="BE848" s="45">
        <f t="shared" si="1675"/>
        <v>0</v>
      </c>
      <c r="BF848" s="9">
        <f t="shared" si="1592"/>
        <v>0</v>
      </c>
      <c r="BG848" s="45">
        <f t="shared" si="1676"/>
        <v>0</v>
      </c>
      <c r="BH848" s="58"/>
      <c r="BI848" s="58"/>
      <c r="BJ848" s="58">
        <f t="shared" si="1646"/>
        <v>0</v>
      </c>
      <c r="BK848" s="97"/>
      <c r="BL848" s="44"/>
      <c r="BM848" s="82">
        <f t="shared" si="1647"/>
        <v>84.3</v>
      </c>
      <c r="BN848" s="86">
        <f t="shared" si="1648"/>
        <v>84300</v>
      </c>
      <c r="BO848" s="86">
        <f t="shared" si="1649"/>
        <v>100</v>
      </c>
      <c r="BP848" s="84">
        <f t="shared" si="1593"/>
        <v>4</v>
      </c>
      <c r="BQ848" s="84">
        <f t="shared" si="1594"/>
        <v>4.13</v>
      </c>
      <c r="BR848" s="84">
        <f t="shared" si="1595"/>
        <v>0.02</v>
      </c>
      <c r="BS848" s="84">
        <f t="shared" si="1650"/>
        <v>3.1559943074937404E-2</v>
      </c>
      <c r="BT848" s="84">
        <f t="shared" si="1651"/>
        <v>1161.1751353706106</v>
      </c>
      <c r="BU848" s="84">
        <f t="shared" si="1652"/>
        <v>0</v>
      </c>
      <c r="BV848" s="83">
        <f t="shared" si="1653"/>
        <v>2492.5237811443799</v>
      </c>
      <c r="BW848" s="81">
        <f t="shared" si="1677"/>
        <v>2492.5237811443799</v>
      </c>
      <c r="BX848" s="83">
        <f t="shared" si="1596"/>
        <v>0</v>
      </c>
      <c r="BY848" s="141">
        <f t="shared" si="1597"/>
        <v>0</v>
      </c>
      <c r="BZ848" s="83">
        <f t="shared" si="1598"/>
        <v>4.13</v>
      </c>
      <c r="CA848" s="83">
        <f t="shared" si="1599"/>
        <v>0</v>
      </c>
      <c r="CB848" s="83">
        <f t="shared" si="1654"/>
        <v>3.1183144730235792</v>
      </c>
      <c r="CC848" s="83">
        <f t="shared" si="1600"/>
        <v>3.1183144730235792</v>
      </c>
      <c r="CD848" s="143">
        <f t="shared" si="1601"/>
        <v>0.02</v>
      </c>
      <c r="CE848" s="83">
        <f t="shared" si="1655"/>
        <v>1.7352523213570236E-2</v>
      </c>
      <c r="CF848" s="84">
        <f t="shared" si="1656"/>
        <v>1108.4791612892952</v>
      </c>
      <c r="CG848" s="83">
        <f t="shared" si="1602"/>
        <v>0</v>
      </c>
      <c r="CH848" s="83">
        <f t="shared" si="1657"/>
        <v>3.0414032536743578</v>
      </c>
      <c r="CI848" s="83">
        <f t="shared" si="1603"/>
        <v>3.0414032536743578</v>
      </c>
      <c r="CJ848" s="143">
        <f t="shared" si="1604"/>
        <v>0.02</v>
      </c>
      <c r="CK848" s="83">
        <f t="shared" si="1658"/>
        <v>1.6544910799758963E-2</v>
      </c>
      <c r="CL848" s="84">
        <f t="shared" si="1659"/>
        <v>1043.0457216201137</v>
      </c>
      <c r="CM848" s="83">
        <f t="shared" si="1605"/>
        <v>0</v>
      </c>
      <c r="CN848" s="83">
        <f t="shared" si="1660"/>
        <v>2.960828228135242</v>
      </c>
      <c r="CO848" s="83">
        <f t="shared" si="1606"/>
        <v>2.960828228135242</v>
      </c>
      <c r="CP848" s="143">
        <f t="shared" si="1607"/>
        <v>0.02</v>
      </c>
      <c r="CQ848" s="83">
        <f t="shared" si="1661"/>
        <v>1.6704564504284262E-2</v>
      </c>
      <c r="CR848" s="84">
        <f t="shared" si="1662"/>
        <v>1034.9409256395838</v>
      </c>
      <c r="CS848" s="83">
        <f t="shared" si="1608"/>
        <v>0</v>
      </c>
      <c r="CT848" s="83">
        <f t="shared" si="1663"/>
        <v>2.9519907950961164</v>
      </c>
      <c r="CU848" s="83">
        <f t="shared" si="1609"/>
        <v>2.9519907950961164</v>
      </c>
      <c r="CV848" s="143">
        <f t="shared" si="1610"/>
        <v>0.02</v>
      </c>
      <c r="CW848" s="83">
        <f t="shared" si="1664"/>
        <v>1.6732526987184325E-2</v>
      </c>
      <c r="CX848" s="84">
        <f t="shared" si="1665"/>
        <v>1034.361084848088</v>
      </c>
      <c r="CY848" s="83">
        <f t="shared" si="1611"/>
        <v>0</v>
      </c>
      <c r="CZ848" s="83">
        <f t="shared" si="1666"/>
        <v>2.9513681631131856</v>
      </c>
      <c r="DA848" s="83">
        <f t="shared" si="1612"/>
        <v>2.9513681631131856</v>
      </c>
      <c r="DB848" s="143">
        <f t="shared" si="1613"/>
        <v>0.02</v>
      </c>
      <c r="DC848" s="83">
        <f t="shared" si="1667"/>
        <v>1.6733446767326257E-2</v>
      </c>
      <c r="DD848" s="84">
        <f t="shared" si="1668"/>
        <v>1034.3489331228059</v>
      </c>
      <c r="DE848" s="86">
        <f t="shared" si="1614"/>
        <v>4486.5428060598842</v>
      </c>
      <c r="DF848" s="86">
        <f t="shared" si="1615"/>
        <v>1794.6171224239536</v>
      </c>
      <c r="DG848" s="86">
        <f t="shared" si="1616"/>
        <v>1121.6357015149711</v>
      </c>
      <c r="DH848" s="86">
        <f t="shared" si="1617"/>
        <v>9.7781532931656714E-2</v>
      </c>
      <c r="DI848" s="86">
        <f t="shared" si="1618"/>
        <v>9.8295922510493641E-2</v>
      </c>
      <c r="DJ848" s="86">
        <f t="shared" si="1619"/>
        <v>1.5035637497907191</v>
      </c>
      <c r="DK848" s="86">
        <f t="shared" si="1620"/>
        <v>-1009.8199490004761</v>
      </c>
      <c r="DL848" s="86">
        <f t="shared" si="1678"/>
        <v>-1009.8199490004761</v>
      </c>
      <c r="DM848" s="86">
        <f t="shared" si="1621"/>
        <v>-1009.8199490004761</v>
      </c>
      <c r="DN848" s="85">
        <f t="shared" si="1622"/>
        <v>0</v>
      </c>
      <c r="DO848" s="85">
        <f t="shared" si="1669"/>
        <v>0</v>
      </c>
      <c r="DP848" s="85">
        <f t="shared" si="1623"/>
        <v>0</v>
      </c>
      <c r="DQ848" s="85">
        <f t="shared" si="1670"/>
        <v>0</v>
      </c>
      <c r="DR848" s="85">
        <f t="shared" si="1624"/>
        <v>0</v>
      </c>
      <c r="DS848" s="85">
        <f t="shared" si="1671"/>
        <v>0</v>
      </c>
      <c r="DT848" s="81"/>
      <c r="DU848" s="81"/>
      <c r="DV848" s="81">
        <f t="shared" si="1672"/>
        <v>0</v>
      </c>
      <c r="DW848" s="100"/>
    </row>
    <row r="849" spans="1:127" x14ac:dyDescent="0.2">
      <c r="A849" s="59">
        <f t="shared" si="1625"/>
        <v>112.53333333333211</v>
      </c>
      <c r="B849" s="44">
        <f t="shared" si="1626"/>
        <v>112533.33333333211</v>
      </c>
      <c r="C849" s="52">
        <f t="shared" si="1560"/>
        <v>133.33333333333334</v>
      </c>
      <c r="D849" s="50">
        <f t="shared" si="1561"/>
        <v>4</v>
      </c>
      <c r="E849" s="44">
        <f t="shared" si="1562"/>
        <v>4.13</v>
      </c>
      <c r="F849" s="47">
        <f t="shared" si="1563"/>
        <v>0.02</v>
      </c>
      <c r="G849" s="52">
        <f t="shared" si="1627"/>
        <v>2.3598225095621938E-2</v>
      </c>
      <c r="H849" s="57">
        <f t="shared" si="1628"/>
        <v>935.60854189415454</v>
      </c>
      <c r="I849" s="52">
        <f t="shared" si="1629"/>
        <v>0</v>
      </c>
      <c r="J849" s="54">
        <f t="shared" si="1630"/>
        <v>3429.652073261168</v>
      </c>
      <c r="K849" s="46">
        <f t="shared" si="1673"/>
        <v>3429.652073261168</v>
      </c>
      <c r="L849" s="80">
        <f t="shared" si="1564"/>
        <v>0</v>
      </c>
      <c r="M849" s="142">
        <f t="shared" si="1565"/>
        <v>0</v>
      </c>
      <c r="N849" s="60">
        <f t="shared" si="1566"/>
        <v>4.13</v>
      </c>
      <c r="O849" s="53">
        <f t="shared" si="1567"/>
        <v>0</v>
      </c>
      <c r="P849" s="58">
        <f t="shared" si="1631"/>
        <v>2.9255192168406219</v>
      </c>
      <c r="Q849" s="49">
        <f t="shared" si="1568"/>
        <v>2.9255192168406219</v>
      </c>
      <c r="R849" s="143">
        <f t="shared" si="1569"/>
        <v>0.02</v>
      </c>
      <c r="S849" s="51">
        <f t="shared" si="1632"/>
        <v>1.8158035596553577E-2</v>
      </c>
      <c r="T849" s="57">
        <f t="shared" si="1633"/>
        <v>972.96866977378147</v>
      </c>
      <c r="U849" s="53">
        <f t="shared" si="1570"/>
        <v>0</v>
      </c>
      <c r="V849" s="58">
        <f t="shared" si="1634"/>
        <v>2.9532697893171558</v>
      </c>
      <c r="W849" s="49">
        <f t="shared" si="1571"/>
        <v>2.9532697893171558</v>
      </c>
      <c r="X849" s="143">
        <f t="shared" si="1572"/>
        <v>0.02</v>
      </c>
      <c r="Y849" s="51">
        <f t="shared" si="1635"/>
        <v>1.7563213815297823E-2</v>
      </c>
      <c r="Z849" s="57">
        <f t="shared" si="1636"/>
        <v>949.66856769856895</v>
      </c>
      <c r="AA849" s="53">
        <f t="shared" si="1573"/>
        <v>0</v>
      </c>
      <c r="AB849" s="58">
        <f t="shared" si="1637"/>
        <v>2.9353346756137184</v>
      </c>
      <c r="AC849" s="49">
        <f t="shared" si="1574"/>
        <v>2.9353346756137184</v>
      </c>
      <c r="AD849" s="143">
        <f t="shared" si="1575"/>
        <v>0.02</v>
      </c>
      <c r="AE849" s="49">
        <f t="shared" si="1674"/>
        <v>1.7510523966448824E-2</v>
      </c>
      <c r="AF849" s="57">
        <f t="shared" si="1638"/>
        <v>946.62279400795023</v>
      </c>
      <c r="AG849" s="53">
        <f t="shared" si="1576"/>
        <v>0</v>
      </c>
      <c r="AH849" s="58">
        <f t="shared" si="1639"/>
        <v>2.9331440505745685</v>
      </c>
      <c r="AI849" s="49">
        <f t="shared" si="1577"/>
        <v>2.9331440505745685</v>
      </c>
      <c r="AJ849" s="143">
        <f t="shared" si="1578"/>
        <v>0.02</v>
      </c>
      <c r="AK849" s="51">
        <f t="shared" si="1640"/>
        <v>1.7511082291310227E-2</v>
      </c>
      <c r="AL849" s="57">
        <f t="shared" si="1641"/>
        <v>946.37439378222632</v>
      </c>
      <c r="AM849" s="53">
        <f t="shared" si="1579"/>
        <v>0</v>
      </c>
      <c r="AN849" s="58">
        <f t="shared" si="1642"/>
        <v>2.9329669616850698</v>
      </c>
      <c r="AO849" s="49">
        <f t="shared" si="1580"/>
        <v>2.9329669616850698</v>
      </c>
      <c r="AP849" s="143">
        <f t="shared" si="1581"/>
        <v>0.02</v>
      </c>
      <c r="AQ849" s="51">
        <f t="shared" si="1643"/>
        <v>1.7511377941042423E-2</v>
      </c>
      <c r="AR849" s="57">
        <f t="shared" si="1644"/>
        <v>946.35472990641301</v>
      </c>
      <c r="AS849" s="44">
        <f t="shared" si="1582"/>
        <v>6173.3737318701023</v>
      </c>
      <c r="AT849" s="44">
        <f t="shared" si="1583"/>
        <v>2469.349492748041</v>
      </c>
      <c r="AU849" s="44">
        <f t="shared" si="1584"/>
        <v>1543.3434329675256</v>
      </c>
      <c r="AV849" s="47">
        <f t="shared" si="1585"/>
        <v>0.39479156532495496</v>
      </c>
      <c r="AW849" s="47">
        <f t="shared" si="1586"/>
        <v>0.95528050661167685</v>
      </c>
      <c r="AX849" s="86">
        <f t="shared" si="1587"/>
        <v>4.6480920574882747</v>
      </c>
      <c r="AY849" s="86">
        <f t="shared" si="1588"/>
        <v>0</v>
      </c>
      <c r="AZ849" s="10">
        <f t="shared" si="1645"/>
        <v>0</v>
      </c>
      <c r="BA849" s="44">
        <f t="shared" si="1589"/>
        <v>0</v>
      </c>
      <c r="BB849" s="9">
        <f t="shared" si="1590"/>
        <v>0</v>
      </c>
      <c r="BC849" s="45">
        <f t="shared" si="1679"/>
        <v>0</v>
      </c>
      <c r="BD849" s="9">
        <f t="shared" si="1591"/>
        <v>0</v>
      </c>
      <c r="BE849" s="45">
        <f t="shared" si="1675"/>
        <v>0</v>
      </c>
      <c r="BF849" s="9">
        <f t="shared" si="1592"/>
        <v>0</v>
      </c>
      <c r="BG849" s="45">
        <f t="shared" si="1676"/>
        <v>0</v>
      </c>
      <c r="BH849" s="58"/>
      <c r="BI849" s="58"/>
      <c r="BJ849" s="58">
        <f t="shared" si="1646"/>
        <v>0</v>
      </c>
      <c r="BK849" s="97"/>
      <c r="BL849" s="44"/>
      <c r="BM849" s="82">
        <f t="shared" si="1647"/>
        <v>84.4</v>
      </c>
      <c r="BN849" s="86">
        <f t="shared" si="1648"/>
        <v>84400</v>
      </c>
      <c r="BO849" s="86">
        <f t="shared" si="1649"/>
        <v>100</v>
      </c>
      <c r="BP849" s="84">
        <f t="shared" si="1593"/>
        <v>4</v>
      </c>
      <c r="BQ849" s="84">
        <f t="shared" si="1594"/>
        <v>4.13</v>
      </c>
      <c r="BR849" s="84">
        <f t="shared" si="1595"/>
        <v>0.02</v>
      </c>
      <c r="BS849" s="84">
        <f t="shared" si="1650"/>
        <v>3.1557943074937402E-2</v>
      </c>
      <c r="BT849" s="84">
        <f t="shared" si="1651"/>
        <v>1161.9392744281151</v>
      </c>
      <c r="BU849" s="84">
        <f t="shared" si="1652"/>
        <v>0</v>
      </c>
      <c r="BV849" s="83">
        <f t="shared" si="1653"/>
        <v>2495.7610811443801</v>
      </c>
      <c r="BW849" s="81">
        <f t="shared" si="1677"/>
        <v>2495.7610811443801</v>
      </c>
      <c r="BX849" s="83">
        <f t="shared" si="1596"/>
        <v>0</v>
      </c>
      <c r="BY849" s="141">
        <f t="shared" si="1597"/>
        <v>0</v>
      </c>
      <c r="BZ849" s="83">
        <f t="shared" si="1598"/>
        <v>4.13</v>
      </c>
      <c r="CA849" s="83">
        <f t="shared" si="1599"/>
        <v>0</v>
      </c>
      <c r="CB849" s="83">
        <f t="shared" si="1654"/>
        <v>3.1197042393152428</v>
      </c>
      <c r="CC849" s="83">
        <f t="shared" si="1600"/>
        <v>3.1197042393152428</v>
      </c>
      <c r="CD849" s="143">
        <f t="shared" si="1601"/>
        <v>0.02</v>
      </c>
      <c r="CE849" s="83">
        <f t="shared" si="1655"/>
        <v>1.7350523213570238E-2</v>
      </c>
      <c r="CF849" s="84">
        <f t="shared" si="1656"/>
        <v>1109.0356004606385</v>
      </c>
      <c r="CG849" s="83">
        <f t="shared" si="1602"/>
        <v>0</v>
      </c>
      <c r="CH849" s="83">
        <f t="shared" si="1657"/>
        <v>3.042357804511993</v>
      </c>
      <c r="CI849" s="83">
        <f t="shared" si="1603"/>
        <v>3.042357804511993</v>
      </c>
      <c r="CJ849" s="143">
        <f t="shared" si="1604"/>
        <v>0.02</v>
      </c>
      <c r="CK849" s="83">
        <f t="shared" si="1658"/>
        <v>1.6542910799758965E-2</v>
      </c>
      <c r="CL849" s="84">
        <f t="shared" si="1659"/>
        <v>1043.5896781237366</v>
      </c>
      <c r="CM849" s="83">
        <f t="shared" si="1605"/>
        <v>0</v>
      </c>
      <c r="CN849" s="83">
        <f t="shared" si="1660"/>
        <v>2.9616338975368519</v>
      </c>
      <c r="CO849" s="83">
        <f t="shared" si="1606"/>
        <v>2.9616338975368519</v>
      </c>
      <c r="CP849" s="143">
        <f t="shared" si="1607"/>
        <v>0.02</v>
      </c>
      <c r="CQ849" s="83">
        <f t="shared" si="1661"/>
        <v>1.6702564504284263E-2</v>
      </c>
      <c r="CR849" s="84">
        <f t="shared" si="1662"/>
        <v>1035.5050773977155</v>
      </c>
      <c r="CS849" s="83">
        <f t="shared" si="1608"/>
        <v>0</v>
      </c>
      <c r="CT849" s="83">
        <f t="shared" si="1663"/>
        <v>2.9528019886706689</v>
      </c>
      <c r="CU849" s="83">
        <f t="shared" si="1609"/>
        <v>2.9528019886706689</v>
      </c>
      <c r="CV849" s="143">
        <f t="shared" si="1610"/>
        <v>0.02</v>
      </c>
      <c r="CW849" s="83">
        <f t="shared" si="1664"/>
        <v>1.6730526987184326E-2</v>
      </c>
      <c r="CX849" s="84">
        <f t="shared" si="1665"/>
        <v>1034.927872759994</v>
      </c>
      <c r="CY849" s="83">
        <f t="shared" si="1611"/>
        <v>0</v>
      </c>
      <c r="CZ849" s="83">
        <f t="shared" si="1666"/>
        <v>2.9521809852453531</v>
      </c>
      <c r="DA849" s="83">
        <f t="shared" si="1612"/>
        <v>2.9521809852453531</v>
      </c>
      <c r="DB849" s="143">
        <f t="shared" si="1613"/>
        <v>0.02</v>
      </c>
      <c r="DC849" s="83">
        <f t="shared" si="1667"/>
        <v>1.6731446767326259E-2</v>
      </c>
      <c r="DD849" s="84">
        <f t="shared" si="1668"/>
        <v>1034.9158717710047</v>
      </c>
      <c r="DE849" s="86">
        <f t="shared" si="1614"/>
        <v>4492.3699460598846</v>
      </c>
      <c r="DF849" s="86">
        <f t="shared" si="1615"/>
        <v>1796.9479784239536</v>
      </c>
      <c r="DG849" s="86">
        <f t="shared" si="1616"/>
        <v>1123.0924865149711</v>
      </c>
      <c r="DH849" s="86">
        <f t="shared" si="1617"/>
        <v>9.7589623294335487E-2</v>
      </c>
      <c r="DI849" s="86">
        <f t="shared" si="1618"/>
        <v>9.7941850203415587E-2</v>
      </c>
      <c r="DJ849" s="86">
        <f t="shared" si="1619"/>
        <v>1.4934052379676153</v>
      </c>
      <c r="DK849" s="86">
        <f t="shared" si="1620"/>
        <v>-1011.8817168825318</v>
      </c>
      <c r="DL849" s="86">
        <f t="shared" si="1678"/>
        <v>-1011.8817168825318</v>
      </c>
      <c r="DM849" s="86">
        <f t="shared" si="1621"/>
        <v>-1011.8817168825318</v>
      </c>
      <c r="DN849" s="85">
        <f t="shared" si="1622"/>
        <v>0</v>
      </c>
      <c r="DO849" s="85">
        <f t="shared" si="1669"/>
        <v>0</v>
      </c>
      <c r="DP849" s="85">
        <f t="shared" si="1623"/>
        <v>0</v>
      </c>
      <c r="DQ849" s="85">
        <f t="shared" si="1670"/>
        <v>0</v>
      </c>
      <c r="DR849" s="85">
        <f t="shared" si="1624"/>
        <v>0</v>
      </c>
      <c r="DS849" s="85">
        <f t="shared" si="1671"/>
        <v>0</v>
      </c>
      <c r="DT849" s="81"/>
      <c r="DU849" s="81"/>
      <c r="DV849" s="81">
        <f t="shared" si="1672"/>
        <v>0</v>
      </c>
      <c r="DW849" s="100"/>
    </row>
    <row r="850" spans="1:127" x14ac:dyDescent="0.2">
      <c r="A850" s="59">
        <f t="shared" si="1625"/>
        <v>112.66666666666544</v>
      </c>
      <c r="B850" s="44">
        <f t="shared" si="1626"/>
        <v>112666.66666666543</v>
      </c>
      <c r="C850" s="52">
        <f t="shared" si="1560"/>
        <v>133.33333333333334</v>
      </c>
      <c r="D850" s="50">
        <f t="shared" si="1561"/>
        <v>4</v>
      </c>
      <c r="E850" s="44">
        <f t="shared" si="1562"/>
        <v>4.13</v>
      </c>
      <c r="F850" s="47">
        <f t="shared" si="1563"/>
        <v>0.02</v>
      </c>
      <c r="G850" s="52">
        <f t="shared" si="1627"/>
        <v>2.359555842895527E-2</v>
      </c>
      <c r="H850" s="57">
        <f t="shared" si="1628"/>
        <v>936.37034630940195</v>
      </c>
      <c r="I850" s="52">
        <f t="shared" si="1629"/>
        <v>0</v>
      </c>
      <c r="J850" s="54">
        <f t="shared" si="1630"/>
        <v>3433.9684732611677</v>
      </c>
      <c r="K850" s="46">
        <f t="shared" si="1673"/>
        <v>3433.9684732611677</v>
      </c>
      <c r="L850" s="80">
        <f t="shared" si="1564"/>
        <v>0</v>
      </c>
      <c r="M850" s="142">
        <f t="shared" si="1565"/>
        <v>0</v>
      </c>
      <c r="N850" s="60">
        <f t="shared" si="1566"/>
        <v>4.13</v>
      </c>
      <c r="O850" s="53">
        <f t="shared" si="1567"/>
        <v>0</v>
      </c>
      <c r="P850" s="58">
        <f t="shared" si="1631"/>
        <v>2.9263147812272368</v>
      </c>
      <c r="Q850" s="49">
        <f t="shared" si="1568"/>
        <v>2.9263147812272368</v>
      </c>
      <c r="R850" s="143">
        <f t="shared" si="1569"/>
        <v>0.02</v>
      </c>
      <c r="S850" s="51">
        <f t="shared" si="1632"/>
        <v>1.8155368929886909E-2</v>
      </c>
      <c r="T850" s="57">
        <f t="shared" si="1633"/>
        <v>973.79617882624643</v>
      </c>
      <c r="U850" s="53">
        <f t="shared" si="1570"/>
        <v>0</v>
      </c>
      <c r="V850" s="58">
        <f t="shared" si="1634"/>
        <v>2.954223923142731</v>
      </c>
      <c r="W850" s="49">
        <f t="shared" si="1571"/>
        <v>2.954223923142731</v>
      </c>
      <c r="X850" s="143">
        <f t="shared" si="1572"/>
        <v>0.02</v>
      </c>
      <c r="Y850" s="51">
        <f t="shared" si="1635"/>
        <v>1.7560547148631155E-2</v>
      </c>
      <c r="Z850" s="57">
        <f t="shared" si="1636"/>
        <v>950.46144617947584</v>
      </c>
      <c r="AA850" s="53">
        <f t="shared" si="1573"/>
        <v>0</v>
      </c>
      <c r="AB850" s="58">
        <f t="shared" si="1637"/>
        <v>2.9361923135273726</v>
      </c>
      <c r="AC850" s="49">
        <f t="shared" si="1574"/>
        <v>2.9361923135273726</v>
      </c>
      <c r="AD850" s="143">
        <f t="shared" si="1575"/>
        <v>0.02</v>
      </c>
      <c r="AE850" s="49">
        <f t="shared" si="1674"/>
        <v>1.7507857299782156E-2</v>
      </c>
      <c r="AF850" s="57">
        <f t="shared" si="1638"/>
        <v>947.41812367528837</v>
      </c>
      <c r="AG850" s="53">
        <f t="shared" si="1576"/>
        <v>0</v>
      </c>
      <c r="AH850" s="58">
        <f t="shared" si="1639"/>
        <v>2.9339945342085558</v>
      </c>
      <c r="AI850" s="49">
        <f t="shared" si="1577"/>
        <v>2.9339945342085558</v>
      </c>
      <c r="AJ850" s="143">
        <f t="shared" si="1578"/>
        <v>0.02</v>
      </c>
      <c r="AK850" s="51">
        <f t="shared" si="1640"/>
        <v>1.7508415624643558E-2</v>
      </c>
      <c r="AL850" s="57">
        <f t="shared" si="1641"/>
        <v>947.17034282330371</v>
      </c>
      <c r="AM850" s="53">
        <f t="shared" si="1579"/>
        <v>0</v>
      </c>
      <c r="AN850" s="58">
        <f t="shared" si="1642"/>
        <v>2.9338171594158262</v>
      </c>
      <c r="AO850" s="49">
        <f t="shared" si="1580"/>
        <v>2.9338171594158262</v>
      </c>
      <c r="AP850" s="143">
        <f t="shared" si="1581"/>
        <v>0.02</v>
      </c>
      <c r="AQ850" s="51">
        <f t="shared" si="1643"/>
        <v>1.7508711274375754E-2</v>
      </c>
      <c r="AR850" s="57">
        <f t="shared" si="1644"/>
        <v>947.1507404462044</v>
      </c>
      <c r="AS850" s="44">
        <f t="shared" si="1582"/>
        <v>6181.1432518701013</v>
      </c>
      <c r="AT850" s="44">
        <f t="shared" si="1583"/>
        <v>2472.4573007480403</v>
      </c>
      <c r="AU850" s="44">
        <f t="shared" si="1584"/>
        <v>1545.2858129675253</v>
      </c>
      <c r="AV850" s="47">
        <f t="shared" si="1585"/>
        <v>0.3933622744093343</v>
      </c>
      <c r="AW850" s="47">
        <f t="shared" si="1586"/>
        <v>0.94878963393437743</v>
      </c>
      <c r="AX850" s="86">
        <f t="shared" si="1587"/>
        <v>4.5975222300922916</v>
      </c>
      <c r="AY850" s="86">
        <f t="shared" si="1588"/>
        <v>0</v>
      </c>
      <c r="AZ850" s="10">
        <f t="shared" si="1645"/>
        <v>0</v>
      </c>
      <c r="BA850" s="44">
        <f t="shared" si="1589"/>
        <v>0</v>
      </c>
      <c r="BB850" s="9">
        <f t="shared" si="1590"/>
        <v>0</v>
      </c>
      <c r="BC850" s="45">
        <f t="shared" si="1679"/>
        <v>0</v>
      </c>
      <c r="BD850" s="9">
        <f t="shared" si="1591"/>
        <v>0</v>
      </c>
      <c r="BE850" s="45">
        <f t="shared" si="1675"/>
        <v>0</v>
      </c>
      <c r="BF850" s="9">
        <f t="shared" si="1592"/>
        <v>0</v>
      </c>
      <c r="BG850" s="45">
        <f t="shared" si="1676"/>
        <v>0</v>
      </c>
      <c r="BH850" s="58"/>
      <c r="BI850" s="58"/>
      <c r="BJ850" s="58">
        <f t="shared" si="1646"/>
        <v>0</v>
      </c>
      <c r="BK850" s="97"/>
      <c r="BL850" s="44"/>
      <c r="BM850" s="82">
        <f t="shared" si="1647"/>
        <v>84.5</v>
      </c>
      <c r="BN850" s="86">
        <f t="shared" si="1648"/>
        <v>84500</v>
      </c>
      <c r="BO850" s="86">
        <f t="shared" si="1649"/>
        <v>100</v>
      </c>
      <c r="BP850" s="84">
        <f t="shared" si="1593"/>
        <v>4</v>
      </c>
      <c r="BQ850" s="84">
        <f t="shared" si="1594"/>
        <v>4.13</v>
      </c>
      <c r="BR850" s="84">
        <f t="shared" si="1595"/>
        <v>0.02</v>
      </c>
      <c r="BS850" s="84">
        <f t="shared" si="1650"/>
        <v>3.15559430749374E-2</v>
      </c>
      <c r="BT850" s="84">
        <f t="shared" si="1651"/>
        <v>1162.7033650594697</v>
      </c>
      <c r="BU850" s="84">
        <f t="shared" si="1652"/>
        <v>0</v>
      </c>
      <c r="BV850" s="83">
        <f t="shared" si="1653"/>
        <v>2498.9983811443799</v>
      </c>
      <c r="BW850" s="81">
        <f t="shared" si="1677"/>
        <v>2498.9983811443799</v>
      </c>
      <c r="BX850" s="83">
        <f t="shared" si="1596"/>
        <v>0</v>
      </c>
      <c r="BY850" s="141">
        <f t="shared" si="1597"/>
        <v>0</v>
      </c>
      <c r="BZ850" s="83">
        <f t="shared" si="1598"/>
        <v>4.13</v>
      </c>
      <c r="CA850" s="83">
        <f t="shared" si="1599"/>
        <v>0</v>
      </c>
      <c r="CB850" s="83">
        <f t="shared" si="1654"/>
        <v>3.1210961081393727</v>
      </c>
      <c r="CC850" s="83">
        <f t="shared" si="1600"/>
        <v>3.1210961081393727</v>
      </c>
      <c r="CD850" s="143">
        <f t="shared" si="1601"/>
        <v>0.02</v>
      </c>
      <c r="CE850" s="83">
        <f t="shared" si="1655"/>
        <v>1.7348523213570239E-2</v>
      </c>
      <c r="CF850" s="84">
        <f t="shared" si="1656"/>
        <v>1109.5917276407388</v>
      </c>
      <c r="CG850" s="83">
        <f t="shared" si="1602"/>
        <v>0</v>
      </c>
      <c r="CH850" s="83">
        <f t="shared" si="1657"/>
        <v>3.0433130471952117</v>
      </c>
      <c r="CI850" s="83">
        <f t="shared" si="1603"/>
        <v>3.0433130471952117</v>
      </c>
      <c r="CJ850" s="143">
        <f t="shared" si="1604"/>
        <v>0.02</v>
      </c>
      <c r="CK850" s="83">
        <f t="shared" si="1658"/>
        <v>1.6540910799758966E-2</v>
      </c>
      <c r="CL850" s="84">
        <f t="shared" si="1659"/>
        <v>1044.1333982205388</v>
      </c>
      <c r="CM850" s="83">
        <f t="shared" si="1605"/>
        <v>0</v>
      </c>
      <c r="CN850" s="83">
        <f t="shared" si="1660"/>
        <v>2.9624403522501277</v>
      </c>
      <c r="CO850" s="83">
        <f t="shared" si="1606"/>
        <v>2.9624403522501277</v>
      </c>
      <c r="CP850" s="143">
        <f t="shared" si="1607"/>
        <v>0.02</v>
      </c>
      <c r="CQ850" s="83">
        <f t="shared" si="1661"/>
        <v>1.6700564504284265E-2</v>
      </c>
      <c r="CR850" s="84">
        <f t="shared" si="1662"/>
        <v>1036.06900815628</v>
      </c>
      <c r="CS850" s="83">
        <f t="shared" si="1608"/>
        <v>0</v>
      </c>
      <c r="CT850" s="83">
        <f t="shared" si="1663"/>
        <v>2.9536140719922566</v>
      </c>
      <c r="CU850" s="83">
        <f t="shared" si="1609"/>
        <v>2.9536140719922566</v>
      </c>
      <c r="CV850" s="143">
        <f t="shared" si="1610"/>
        <v>0.02</v>
      </c>
      <c r="CW850" s="83">
        <f t="shared" si="1664"/>
        <v>1.6728526987184328E-2</v>
      </c>
      <c r="CX850" s="84">
        <f t="shared" si="1665"/>
        <v>1035.4944372316845</v>
      </c>
      <c r="CY850" s="83">
        <f t="shared" si="1611"/>
        <v>0</v>
      </c>
      <c r="CZ850" s="83">
        <f t="shared" si="1666"/>
        <v>2.9529947058258683</v>
      </c>
      <c r="DA850" s="83">
        <f t="shared" si="1612"/>
        <v>2.9529947058258683</v>
      </c>
      <c r="DB850" s="143">
        <f t="shared" si="1613"/>
        <v>0.02</v>
      </c>
      <c r="DC850" s="83">
        <f t="shared" si="1667"/>
        <v>1.672944676732626E-2</v>
      </c>
      <c r="DD850" s="84">
        <f t="shared" si="1668"/>
        <v>1035.4825865778184</v>
      </c>
      <c r="DE850" s="86">
        <f t="shared" si="1614"/>
        <v>4498.1970860598831</v>
      </c>
      <c r="DF850" s="86">
        <f t="shared" si="1615"/>
        <v>1799.2788344239534</v>
      </c>
      <c r="DG850" s="86">
        <f t="shared" si="1616"/>
        <v>1124.5492715149708</v>
      </c>
      <c r="DH850" s="86">
        <f t="shared" si="1617"/>
        <v>9.7398331567390251E-2</v>
      </c>
      <c r="DI850" s="86">
        <f t="shared" si="1618"/>
        <v>9.758949733232096E-2</v>
      </c>
      <c r="DJ850" s="86">
        <f t="shared" si="1619"/>
        <v>1.4833280390001089</v>
      </c>
      <c r="DK850" s="86">
        <f t="shared" si="1620"/>
        <v>-1013.9422241862444</v>
      </c>
      <c r="DL850" s="86">
        <f t="shared" si="1678"/>
        <v>-1013.9422241862444</v>
      </c>
      <c r="DM850" s="86">
        <f t="shared" si="1621"/>
        <v>-1013.9422241862444</v>
      </c>
      <c r="DN850" s="85">
        <f t="shared" si="1622"/>
        <v>0</v>
      </c>
      <c r="DO850" s="85">
        <f t="shared" si="1669"/>
        <v>0</v>
      </c>
      <c r="DP850" s="85">
        <f t="shared" si="1623"/>
        <v>0</v>
      </c>
      <c r="DQ850" s="85">
        <f t="shared" si="1670"/>
        <v>0</v>
      </c>
      <c r="DR850" s="85">
        <f t="shared" si="1624"/>
        <v>0</v>
      </c>
      <c r="DS850" s="85">
        <f t="shared" si="1671"/>
        <v>0</v>
      </c>
      <c r="DT850" s="81"/>
      <c r="DU850" s="81"/>
      <c r="DV850" s="81">
        <f t="shared" si="1672"/>
        <v>0</v>
      </c>
      <c r="DW850" s="100"/>
    </row>
    <row r="851" spans="1:127" x14ac:dyDescent="0.2">
      <c r="A851" s="59">
        <f t="shared" si="1625"/>
        <v>112.79999999999876</v>
      </c>
      <c r="B851" s="44">
        <f t="shared" si="1626"/>
        <v>112799.99999999876</v>
      </c>
      <c r="C851" s="52">
        <f t="shared" si="1560"/>
        <v>133.33333333333334</v>
      </c>
      <c r="D851" s="50">
        <f t="shared" si="1561"/>
        <v>4</v>
      </c>
      <c r="E851" s="44">
        <f t="shared" si="1562"/>
        <v>4.13</v>
      </c>
      <c r="F851" s="47">
        <f t="shared" si="1563"/>
        <v>0.02</v>
      </c>
      <c r="G851" s="52">
        <f t="shared" si="1627"/>
        <v>2.3592891762288602E-2</v>
      </c>
      <c r="H851" s="57">
        <f t="shared" si="1628"/>
        <v>937.1320646337158</v>
      </c>
      <c r="I851" s="52">
        <f t="shared" si="1629"/>
        <v>0</v>
      </c>
      <c r="J851" s="54">
        <f t="shared" si="1630"/>
        <v>3438.2848732611674</v>
      </c>
      <c r="K851" s="46">
        <f t="shared" si="1673"/>
        <v>3438.2848732611674</v>
      </c>
      <c r="L851" s="80">
        <f t="shared" si="1564"/>
        <v>0</v>
      </c>
      <c r="M851" s="142">
        <f t="shared" si="1565"/>
        <v>0</v>
      </c>
      <c r="N851" s="60">
        <f t="shared" si="1566"/>
        <v>4.13</v>
      </c>
      <c r="O851" s="53">
        <f t="shared" si="1567"/>
        <v>0</v>
      </c>
      <c r="P851" s="58">
        <f t="shared" si="1631"/>
        <v>2.9271123358214637</v>
      </c>
      <c r="Q851" s="49">
        <f t="shared" si="1568"/>
        <v>2.9271123358214637</v>
      </c>
      <c r="R851" s="143">
        <f t="shared" si="1569"/>
        <v>0.02</v>
      </c>
      <c r="S851" s="51">
        <f t="shared" si="1632"/>
        <v>1.815270226322024E-2</v>
      </c>
      <c r="T851" s="57">
        <f t="shared" si="1633"/>
        <v>974.62334140460905</v>
      </c>
      <c r="U851" s="53">
        <f t="shared" si="1570"/>
        <v>0</v>
      </c>
      <c r="V851" s="58">
        <f t="shared" si="1634"/>
        <v>2.9551802130795499</v>
      </c>
      <c r="W851" s="49">
        <f t="shared" si="1571"/>
        <v>2.9551802130795499</v>
      </c>
      <c r="X851" s="143">
        <f t="shared" si="1572"/>
        <v>0.02</v>
      </c>
      <c r="Y851" s="51">
        <f t="shared" si="1635"/>
        <v>1.7557880481964487E-2</v>
      </c>
      <c r="Z851" s="57">
        <f t="shared" si="1636"/>
        <v>951.25394822726093</v>
      </c>
      <c r="AA851" s="53">
        <f t="shared" si="1573"/>
        <v>0</v>
      </c>
      <c r="AB851" s="58">
        <f t="shared" si="1637"/>
        <v>2.9370519046811898</v>
      </c>
      <c r="AC851" s="49">
        <f t="shared" si="1574"/>
        <v>2.9370519046811898</v>
      </c>
      <c r="AD851" s="143">
        <f t="shared" si="1575"/>
        <v>0.02</v>
      </c>
      <c r="AE851" s="49">
        <f t="shared" si="1674"/>
        <v>1.7505190633115487E-2</v>
      </c>
      <c r="AF851" s="57">
        <f t="shared" si="1638"/>
        <v>948.21309993919738</v>
      </c>
      <c r="AG851" s="53">
        <f t="shared" si="1576"/>
        <v>0</v>
      </c>
      <c r="AH851" s="58">
        <f t="shared" si="1639"/>
        <v>2.9348470059450538</v>
      </c>
      <c r="AI851" s="49">
        <f t="shared" si="1577"/>
        <v>2.9348470059450538</v>
      </c>
      <c r="AJ851" s="143">
        <f t="shared" si="1578"/>
        <v>0.02</v>
      </c>
      <c r="AK851" s="51">
        <f t="shared" si="1640"/>
        <v>1.750574895797689E-2</v>
      </c>
      <c r="AL851" s="57">
        <f t="shared" si="1641"/>
        <v>947.96593995602677</v>
      </c>
      <c r="AM851" s="53">
        <f t="shared" si="1579"/>
        <v>0</v>
      </c>
      <c r="AN851" s="58">
        <f t="shared" si="1642"/>
        <v>2.9346693502592882</v>
      </c>
      <c r="AO851" s="49">
        <f t="shared" si="1580"/>
        <v>2.9346693502592882</v>
      </c>
      <c r="AP851" s="143">
        <f t="shared" si="1581"/>
        <v>0.02</v>
      </c>
      <c r="AQ851" s="51">
        <f t="shared" si="1643"/>
        <v>1.7506044607709086E-2</v>
      </c>
      <c r="AR851" s="57">
        <f t="shared" si="1644"/>
        <v>947.94639911610955</v>
      </c>
      <c r="AS851" s="44">
        <f t="shared" si="1582"/>
        <v>6188.912771870102</v>
      </c>
      <c r="AT851" s="44">
        <f t="shared" si="1583"/>
        <v>2475.5651087480405</v>
      </c>
      <c r="AU851" s="44">
        <f t="shared" si="1584"/>
        <v>1547.2281929675255</v>
      </c>
      <c r="AV851" s="47">
        <f t="shared" si="1585"/>
        <v>0.39194063878411556</v>
      </c>
      <c r="AW851" s="47">
        <f t="shared" si="1586"/>
        <v>0.94235407700355345</v>
      </c>
      <c r="AX851" s="86">
        <f t="shared" si="1587"/>
        <v>4.5475894006228321</v>
      </c>
      <c r="AY851" s="86">
        <f t="shared" si="1588"/>
        <v>0</v>
      </c>
      <c r="AZ851" s="10">
        <f t="shared" si="1645"/>
        <v>0</v>
      </c>
      <c r="BA851" s="44">
        <f t="shared" si="1589"/>
        <v>0</v>
      </c>
      <c r="BB851" s="9">
        <f t="shared" si="1590"/>
        <v>0</v>
      </c>
      <c r="BC851" s="45">
        <f t="shared" si="1679"/>
        <v>0</v>
      </c>
      <c r="BD851" s="9">
        <f t="shared" si="1591"/>
        <v>0</v>
      </c>
      <c r="BE851" s="45">
        <f t="shared" si="1675"/>
        <v>0</v>
      </c>
      <c r="BF851" s="9">
        <f t="shared" si="1592"/>
        <v>0</v>
      </c>
      <c r="BG851" s="45">
        <f t="shared" si="1676"/>
        <v>0</v>
      </c>
      <c r="BH851" s="58"/>
      <c r="BI851" s="58"/>
      <c r="BJ851" s="58">
        <f t="shared" si="1646"/>
        <v>0</v>
      </c>
      <c r="BK851" s="97"/>
      <c r="BL851" s="44"/>
      <c r="BM851" s="82">
        <f t="shared" si="1647"/>
        <v>84.600000000000009</v>
      </c>
      <c r="BN851" s="86">
        <f t="shared" si="1648"/>
        <v>84600</v>
      </c>
      <c r="BO851" s="86">
        <f t="shared" si="1649"/>
        <v>100</v>
      </c>
      <c r="BP851" s="84">
        <f t="shared" si="1593"/>
        <v>4</v>
      </c>
      <c r="BQ851" s="84">
        <f t="shared" si="1594"/>
        <v>4.13</v>
      </c>
      <c r="BR851" s="84">
        <f t="shared" si="1595"/>
        <v>0.02</v>
      </c>
      <c r="BS851" s="84">
        <f t="shared" si="1650"/>
        <v>3.1553943074937398E-2</v>
      </c>
      <c r="BT851" s="84">
        <f t="shared" si="1651"/>
        <v>1163.467407264674</v>
      </c>
      <c r="BU851" s="84">
        <f t="shared" si="1652"/>
        <v>0</v>
      </c>
      <c r="BV851" s="83">
        <f t="shared" si="1653"/>
        <v>2502.2356811443801</v>
      </c>
      <c r="BW851" s="81">
        <f t="shared" si="1677"/>
        <v>2502.2356811443801</v>
      </c>
      <c r="BX851" s="83">
        <f t="shared" si="1596"/>
        <v>0</v>
      </c>
      <c r="BY851" s="141">
        <f t="shared" si="1597"/>
        <v>0</v>
      </c>
      <c r="BZ851" s="83">
        <f t="shared" si="1598"/>
        <v>4.13</v>
      </c>
      <c r="CA851" s="83">
        <f t="shared" si="1599"/>
        <v>0</v>
      </c>
      <c r="CB851" s="83">
        <f t="shared" si="1654"/>
        <v>3.1224900796063473</v>
      </c>
      <c r="CC851" s="83">
        <f t="shared" si="1600"/>
        <v>3.1224900796063473</v>
      </c>
      <c r="CD851" s="143">
        <f t="shared" si="1601"/>
        <v>0.02</v>
      </c>
      <c r="CE851" s="83">
        <f t="shared" si="1655"/>
        <v>1.734652321357024E-2</v>
      </c>
      <c r="CF851" s="84">
        <f t="shared" si="1656"/>
        <v>1110.1475427330176</v>
      </c>
      <c r="CG851" s="83">
        <f t="shared" si="1602"/>
        <v>0</v>
      </c>
      <c r="CH851" s="83">
        <f t="shared" si="1657"/>
        <v>3.0442689798470539</v>
      </c>
      <c r="CI851" s="83">
        <f t="shared" si="1603"/>
        <v>3.0442689798470539</v>
      </c>
      <c r="CJ851" s="143">
        <f t="shared" si="1604"/>
        <v>0.02</v>
      </c>
      <c r="CK851" s="83">
        <f t="shared" si="1658"/>
        <v>1.6538910799758968E-2</v>
      </c>
      <c r="CL851" s="84">
        <f t="shared" si="1659"/>
        <v>1044.676881935269</v>
      </c>
      <c r="CM851" s="83">
        <f t="shared" si="1605"/>
        <v>0</v>
      </c>
      <c r="CN851" s="83">
        <f t="shared" si="1660"/>
        <v>2.9632475910352789</v>
      </c>
      <c r="CO851" s="83">
        <f t="shared" si="1606"/>
        <v>2.9632475910352789</v>
      </c>
      <c r="CP851" s="143">
        <f t="shared" si="1607"/>
        <v>0.02</v>
      </c>
      <c r="CQ851" s="83">
        <f t="shared" si="1661"/>
        <v>1.6698564504284266E-2</v>
      </c>
      <c r="CR851" s="84">
        <f t="shared" si="1662"/>
        <v>1036.6327178860506</v>
      </c>
      <c r="CS851" s="83">
        <f t="shared" si="1608"/>
        <v>0</v>
      </c>
      <c r="CT851" s="83">
        <f t="shared" si="1663"/>
        <v>2.9544270438141855</v>
      </c>
      <c r="CU851" s="83">
        <f t="shared" si="1609"/>
        <v>2.9544270438141855</v>
      </c>
      <c r="CV851" s="143">
        <f t="shared" si="1610"/>
        <v>0.02</v>
      </c>
      <c r="CW851" s="83">
        <f t="shared" si="1664"/>
        <v>1.6726526987184329E-2</v>
      </c>
      <c r="CX851" s="84">
        <f t="shared" si="1665"/>
        <v>1036.0607782152883</v>
      </c>
      <c r="CY851" s="83">
        <f t="shared" si="1611"/>
        <v>0</v>
      </c>
      <c r="CZ851" s="83">
        <f t="shared" si="1666"/>
        <v>2.9538093235676306</v>
      </c>
      <c r="DA851" s="83">
        <f t="shared" si="1612"/>
        <v>2.9538093235676306</v>
      </c>
      <c r="DB851" s="143">
        <f t="shared" si="1613"/>
        <v>0.02</v>
      </c>
      <c r="DC851" s="83">
        <f t="shared" si="1667"/>
        <v>1.6727446767326262E-2</v>
      </c>
      <c r="DD851" s="84">
        <f t="shared" si="1668"/>
        <v>1036.0490774941186</v>
      </c>
      <c r="DE851" s="86">
        <f t="shared" si="1614"/>
        <v>4504.0242260598843</v>
      </c>
      <c r="DF851" s="86">
        <f t="shared" si="1615"/>
        <v>1801.6096904239537</v>
      </c>
      <c r="DG851" s="86">
        <f t="shared" si="1616"/>
        <v>1126.0060565149711</v>
      </c>
      <c r="DH851" s="86">
        <f t="shared" si="1617"/>
        <v>9.7207655198802007E-2</v>
      </c>
      <c r="DI851" s="86">
        <f t="shared" si="1618"/>
        <v>9.7238853786716387E-2</v>
      </c>
      <c r="DJ851" s="86">
        <f t="shared" si="1619"/>
        <v>1.4733314119020944</v>
      </c>
      <c r="DK851" s="86">
        <f t="shared" si="1620"/>
        <v>-1016.0014715519089</v>
      </c>
      <c r="DL851" s="86">
        <f t="shared" si="1678"/>
        <v>-1016.0014715519089</v>
      </c>
      <c r="DM851" s="86">
        <f t="shared" si="1621"/>
        <v>-1016.0014715519089</v>
      </c>
      <c r="DN851" s="85">
        <f t="shared" si="1622"/>
        <v>0</v>
      </c>
      <c r="DO851" s="85">
        <f t="shared" si="1669"/>
        <v>0</v>
      </c>
      <c r="DP851" s="85">
        <f t="shared" si="1623"/>
        <v>0</v>
      </c>
      <c r="DQ851" s="85">
        <f t="shared" si="1670"/>
        <v>0</v>
      </c>
      <c r="DR851" s="85">
        <f t="shared" si="1624"/>
        <v>0</v>
      </c>
      <c r="DS851" s="85">
        <f t="shared" si="1671"/>
        <v>0</v>
      </c>
      <c r="DT851" s="81"/>
      <c r="DU851" s="81"/>
      <c r="DV851" s="81">
        <f t="shared" si="1672"/>
        <v>0</v>
      </c>
      <c r="DW851" s="100"/>
    </row>
    <row r="852" spans="1:127" x14ac:dyDescent="0.2">
      <c r="A852" s="59">
        <f t="shared" si="1625"/>
        <v>112.9333333333321</v>
      </c>
      <c r="B852" s="44">
        <f t="shared" si="1626"/>
        <v>112933.33333333209</v>
      </c>
      <c r="C852" s="52">
        <f t="shared" si="1560"/>
        <v>133.33333333333334</v>
      </c>
      <c r="D852" s="50">
        <f t="shared" si="1561"/>
        <v>4</v>
      </c>
      <c r="E852" s="44">
        <f t="shared" si="1562"/>
        <v>4.13</v>
      </c>
      <c r="F852" s="47">
        <f t="shared" si="1563"/>
        <v>0.02</v>
      </c>
      <c r="G852" s="52">
        <f t="shared" si="1627"/>
        <v>2.3590225095621933E-2</v>
      </c>
      <c r="H852" s="57">
        <f t="shared" si="1628"/>
        <v>937.89369686709608</v>
      </c>
      <c r="I852" s="52">
        <f t="shared" si="1629"/>
        <v>0</v>
      </c>
      <c r="J852" s="54">
        <f t="shared" si="1630"/>
        <v>3442.6012732611675</v>
      </c>
      <c r="K852" s="46">
        <f t="shared" si="1673"/>
        <v>3442.6012732611675</v>
      </c>
      <c r="L852" s="80">
        <f t="shared" si="1564"/>
        <v>0</v>
      </c>
      <c r="M852" s="142">
        <f t="shared" si="1565"/>
        <v>0</v>
      </c>
      <c r="N852" s="60">
        <f t="shared" si="1566"/>
        <v>4.13</v>
      </c>
      <c r="O852" s="53">
        <f t="shared" si="1567"/>
        <v>0</v>
      </c>
      <c r="P852" s="58">
        <f t="shared" si="1631"/>
        <v>2.9279118800621444</v>
      </c>
      <c r="Q852" s="49">
        <f t="shared" si="1568"/>
        <v>2.9279118800621444</v>
      </c>
      <c r="R852" s="143">
        <f t="shared" si="1569"/>
        <v>0.02</v>
      </c>
      <c r="S852" s="51">
        <f t="shared" si="1632"/>
        <v>1.8150035596553572E-2</v>
      </c>
      <c r="T852" s="57">
        <f t="shared" si="1633"/>
        <v>975.45015713503631</v>
      </c>
      <c r="U852" s="53">
        <f t="shared" si="1570"/>
        <v>0</v>
      </c>
      <c r="V852" s="58">
        <f t="shared" si="1634"/>
        <v>2.9561386559393283</v>
      </c>
      <c r="W852" s="49">
        <f t="shared" si="1571"/>
        <v>2.9561386559393283</v>
      </c>
      <c r="X852" s="143">
        <f t="shared" si="1572"/>
        <v>0.02</v>
      </c>
      <c r="Y852" s="51">
        <f t="shared" si="1635"/>
        <v>1.7555213815297819E-2</v>
      </c>
      <c r="Z852" s="57">
        <f t="shared" si="1636"/>
        <v>952.04607350706294</v>
      </c>
      <c r="AA852" s="53">
        <f t="shared" si="1573"/>
        <v>0</v>
      </c>
      <c r="AB852" s="58">
        <f t="shared" si="1637"/>
        <v>2.9379134457401093</v>
      </c>
      <c r="AC852" s="49">
        <f t="shared" si="1574"/>
        <v>2.9379134457401093</v>
      </c>
      <c r="AD852" s="143">
        <f t="shared" si="1575"/>
        <v>0.02</v>
      </c>
      <c r="AE852" s="49">
        <f t="shared" si="1674"/>
        <v>1.7502523966448819E-2</v>
      </c>
      <c r="AF852" s="57">
        <f t="shared" si="1638"/>
        <v>949.00772247761802</v>
      </c>
      <c r="AG852" s="53">
        <f t="shared" si="1576"/>
        <v>0</v>
      </c>
      <c r="AH852" s="58">
        <f t="shared" si="1639"/>
        <v>2.9357014626469393</v>
      </c>
      <c r="AI852" s="49">
        <f t="shared" si="1577"/>
        <v>2.9357014626469393</v>
      </c>
      <c r="AJ852" s="143">
        <f t="shared" si="1578"/>
        <v>0.02</v>
      </c>
      <c r="AK852" s="51">
        <f t="shared" si="1640"/>
        <v>1.7503082291310222E-2</v>
      </c>
      <c r="AL852" s="57">
        <f t="shared" si="1641"/>
        <v>948.76118484564381</v>
      </c>
      <c r="AM852" s="53">
        <f t="shared" si="1579"/>
        <v>0</v>
      </c>
      <c r="AN852" s="58">
        <f t="shared" si="1642"/>
        <v>2.935523531079713</v>
      </c>
      <c r="AO852" s="49">
        <f t="shared" si="1580"/>
        <v>2.935523531079713</v>
      </c>
      <c r="AP852" s="143">
        <f t="shared" si="1581"/>
        <v>0.02</v>
      </c>
      <c r="AQ852" s="51">
        <f t="shared" si="1643"/>
        <v>1.7503377941042418E-2</v>
      </c>
      <c r="AR852" s="57">
        <f t="shared" si="1644"/>
        <v>948.74170557986633</v>
      </c>
      <c r="AS852" s="44">
        <f t="shared" si="1582"/>
        <v>6196.6822918701018</v>
      </c>
      <c r="AT852" s="44">
        <f t="shared" si="1583"/>
        <v>2478.6729167480407</v>
      </c>
      <c r="AU852" s="44">
        <f t="shared" si="1584"/>
        <v>1549.1705729675255</v>
      </c>
      <c r="AV852" s="47">
        <f t="shared" si="1585"/>
        <v>0.39052660736440797</v>
      </c>
      <c r="AW852" s="47">
        <f t="shared" si="1586"/>
        <v>0.93597328342148078</v>
      </c>
      <c r="AX852" s="86">
        <f t="shared" si="1587"/>
        <v>4.4982845651455525</v>
      </c>
      <c r="AY852" s="86">
        <f t="shared" si="1588"/>
        <v>0</v>
      </c>
      <c r="AZ852" s="10">
        <f t="shared" si="1645"/>
        <v>0</v>
      </c>
      <c r="BA852" s="44">
        <f t="shared" si="1589"/>
        <v>0</v>
      </c>
      <c r="BB852" s="9">
        <f t="shared" si="1590"/>
        <v>0</v>
      </c>
      <c r="BC852" s="45">
        <f t="shared" si="1679"/>
        <v>0</v>
      </c>
      <c r="BD852" s="9">
        <f t="shared" si="1591"/>
        <v>0</v>
      </c>
      <c r="BE852" s="45">
        <f t="shared" si="1675"/>
        <v>0</v>
      </c>
      <c r="BF852" s="9">
        <f t="shared" si="1592"/>
        <v>0</v>
      </c>
      <c r="BG852" s="45">
        <f t="shared" si="1676"/>
        <v>0</v>
      </c>
      <c r="BH852" s="58"/>
      <c r="BI852" s="58"/>
      <c r="BJ852" s="58">
        <f t="shared" si="1646"/>
        <v>0</v>
      </c>
      <c r="BK852" s="97"/>
      <c r="BL852" s="44"/>
      <c r="BM852" s="82">
        <f t="shared" si="1647"/>
        <v>84.7</v>
      </c>
      <c r="BN852" s="86">
        <f t="shared" si="1648"/>
        <v>84700</v>
      </c>
      <c r="BO852" s="86">
        <f t="shared" si="1649"/>
        <v>100</v>
      </c>
      <c r="BP852" s="84">
        <f t="shared" si="1593"/>
        <v>4</v>
      </c>
      <c r="BQ852" s="84">
        <f t="shared" si="1594"/>
        <v>4.13</v>
      </c>
      <c r="BR852" s="84">
        <f t="shared" si="1595"/>
        <v>0.02</v>
      </c>
      <c r="BS852" s="84">
        <f t="shared" si="1650"/>
        <v>3.1551943074937396E-2</v>
      </c>
      <c r="BT852" s="84">
        <f t="shared" si="1651"/>
        <v>1164.2314010437283</v>
      </c>
      <c r="BU852" s="84">
        <f t="shared" si="1652"/>
        <v>0</v>
      </c>
      <c r="BV852" s="83">
        <f t="shared" si="1653"/>
        <v>2505.4729811443799</v>
      </c>
      <c r="BW852" s="81">
        <f t="shared" si="1677"/>
        <v>2505.4729811443799</v>
      </c>
      <c r="BX852" s="83">
        <f t="shared" si="1596"/>
        <v>0</v>
      </c>
      <c r="BY852" s="141">
        <f t="shared" si="1597"/>
        <v>0</v>
      </c>
      <c r="BZ852" s="83">
        <f t="shared" si="1598"/>
        <v>4.13</v>
      </c>
      <c r="CA852" s="83">
        <f t="shared" si="1599"/>
        <v>0</v>
      </c>
      <c r="CB852" s="83">
        <f t="shared" si="1654"/>
        <v>3.1238861538272369</v>
      </c>
      <c r="CC852" s="83">
        <f t="shared" si="1600"/>
        <v>3.1238861538272369</v>
      </c>
      <c r="CD852" s="143">
        <f t="shared" si="1601"/>
        <v>0.02</v>
      </c>
      <c r="CE852" s="83">
        <f t="shared" si="1655"/>
        <v>1.7344523213570242E-2</v>
      </c>
      <c r="CF852" s="84">
        <f t="shared" si="1656"/>
        <v>1110.7030456416371</v>
      </c>
      <c r="CG852" s="83">
        <f t="shared" si="1602"/>
        <v>0</v>
      </c>
      <c r="CH852" s="83">
        <f t="shared" si="1657"/>
        <v>3.045225600591567</v>
      </c>
      <c r="CI852" s="83">
        <f t="shared" si="1603"/>
        <v>3.045225600591567</v>
      </c>
      <c r="CJ852" s="143">
        <f t="shared" si="1604"/>
        <v>0.02</v>
      </c>
      <c r="CK852" s="83">
        <f t="shared" si="1658"/>
        <v>1.6536910799758969E-2</v>
      </c>
      <c r="CL852" s="84">
        <f t="shared" si="1659"/>
        <v>1045.2201292931484</v>
      </c>
      <c r="CM852" s="83">
        <f t="shared" si="1605"/>
        <v>0</v>
      </c>
      <c r="CN852" s="83">
        <f t="shared" si="1660"/>
        <v>2.9640556126538478</v>
      </c>
      <c r="CO852" s="83">
        <f t="shared" si="1606"/>
        <v>2.9640556126538478</v>
      </c>
      <c r="CP852" s="143">
        <f t="shared" si="1607"/>
        <v>0.02</v>
      </c>
      <c r="CQ852" s="83">
        <f t="shared" si="1661"/>
        <v>1.6696564504284268E-2</v>
      </c>
      <c r="CR852" s="84">
        <f t="shared" si="1662"/>
        <v>1037.1962065582359</v>
      </c>
      <c r="CS852" s="83">
        <f t="shared" si="1608"/>
        <v>0</v>
      </c>
      <c r="CT852" s="83">
        <f t="shared" si="1663"/>
        <v>2.9552409028905933</v>
      </c>
      <c r="CU852" s="83">
        <f t="shared" si="1609"/>
        <v>2.9552409028905933</v>
      </c>
      <c r="CV852" s="143">
        <f t="shared" si="1610"/>
        <v>0.02</v>
      </c>
      <c r="CW852" s="83">
        <f t="shared" si="1664"/>
        <v>1.6724526987184331E-2</v>
      </c>
      <c r="CX852" s="84">
        <f t="shared" si="1665"/>
        <v>1036.6268956634142</v>
      </c>
      <c r="CY852" s="83">
        <f t="shared" si="1611"/>
        <v>0</v>
      </c>
      <c r="CZ852" s="83">
        <f t="shared" si="1666"/>
        <v>2.95462483718428</v>
      </c>
      <c r="DA852" s="83">
        <f t="shared" si="1612"/>
        <v>2.95462483718428</v>
      </c>
      <c r="DB852" s="143">
        <f t="shared" si="1613"/>
        <v>0.02</v>
      </c>
      <c r="DC852" s="83">
        <f t="shared" si="1667"/>
        <v>1.6725446767326263E-2</v>
      </c>
      <c r="DD852" s="84">
        <f t="shared" si="1668"/>
        <v>1036.6153444712681</v>
      </c>
      <c r="DE852" s="86">
        <f t="shared" si="1614"/>
        <v>4509.8513660598837</v>
      </c>
      <c r="DF852" s="86">
        <f t="shared" si="1615"/>
        <v>1803.9405464239535</v>
      </c>
      <c r="DG852" s="86">
        <f t="shared" si="1616"/>
        <v>1127.4628415149709</v>
      </c>
      <c r="DH852" s="86">
        <f t="shared" si="1617"/>
        <v>9.7017591649165902E-2</v>
      </c>
      <c r="DI852" s="86">
        <f t="shared" si="1618"/>
        <v>9.6889909524894041E-2</v>
      </c>
      <c r="DJ852" s="86">
        <f t="shared" si="1619"/>
        <v>1.4634146231981113</v>
      </c>
      <c r="DK852" s="86">
        <f t="shared" si="1620"/>
        <v>-1018.059459620555</v>
      </c>
      <c r="DL852" s="86">
        <f t="shared" si="1678"/>
        <v>-1018.059459620555</v>
      </c>
      <c r="DM852" s="86">
        <f t="shared" si="1621"/>
        <v>-1018.059459620555</v>
      </c>
      <c r="DN852" s="85">
        <f t="shared" si="1622"/>
        <v>0</v>
      </c>
      <c r="DO852" s="85">
        <f t="shared" si="1669"/>
        <v>0</v>
      </c>
      <c r="DP852" s="85">
        <f t="shared" si="1623"/>
        <v>0</v>
      </c>
      <c r="DQ852" s="85">
        <f t="shared" si="1670"/>
        <v>0</v>
      </c>
      <c r="DR852" s="85">
        <f t="shared" si="1624"/>
        <v>0</v>
      </c>
      <c r="DS852" s="85">
        <f t="shared" si="1671"/>
        <v>0</v>
      </c>
      <c r="DT852" s="81"/>
      <c r="DU852" s="81"/>
      <c r="DV852" s="81">
        <f t="shared" si="1672"/>
        <v>0</v>
      </c>
      <c r="DW852" s="100"/>
    </row>
    <row r="853" spans="1:127" x14ac:dyDescent="0.2">
      <c r="A853" s="59">
        <f t="shared" si="1625"/>
        <v>113.06666666666543</v>
      </c>
      <c r="B853" s="44">
        <f t="shared" si="1626"/>
        <v>113066.66666666542</v>
      </c>
      <c r="C853" s="52">
        <f t="shared" si="1560"/>
        <v>133.33333333333334</v>
      </c>
      <c r="D853" s="50">
        <f t="shared" si="1561"/>
        <v>4</v>
      </c>
      <c r="E853" s="44">
        <f t="shared" si="1562"/>
        <v>4.13</v>
      </c>
      <c r="F853" s="47">
        <f t="shared" si="1563"/>
        <v>0.02</v>
      </c>
      <c r="G853" s="52">
        <f t="shared" si="1627"/>
        <v>2.3587558428955265E-2</v>
      </c>
      <c r="H853" s="57">
        <f t="shared" si="1628"/>
        <v>938.6552430095428</v>
      </c>
      <c r="I853" s="52">
        <f t="shared" si="1629"/>
        <v>0</v>
      </c>
      <c r="J853" s="54">
        <f t="shared" si="1630"/>
        <v>3446.9176732611672</v>
      </c>
      <c r="K853" s="46">
        <f t="shared" si="1673"/>
        <v>3446.9176732611672</v>
      </c>
      <c r="L853" s="80">
        <f t="shared" si="1564"/>
        <v>0</v>
      </c>
      <c r="M853" s="142">
        <f t="shared" si="1565"/>
        <v>0</v>
      </c>
      <c r="N853" s="60">
        <f t="shared" si="1566"/>
        <v>4.13</v>
      </c>
      <c r="O853" s="53">
        <f t="shared" si="1567"/>
        <v>0</v>
      </c>
      <c r="P853" s="58">
        <f t="shared" si="1631"/>
        <v>2.9287134133899695</v>
      </c>
      <c r="Q853" s="49">
        <f t="shared" si="1568"/>
        <v>2.9287134133899695</v>
      </c>
      <c r="R853" s="143">
        <f t="shared" si="1569"/>
        <v>0.02</v>
      </c>
      <c r="S853" s="51">
        <f t="shared" si="1632"/>
        <v>1.8147368929886904E-2</v>
      </c>
      <c r="T853" s="57">
        <f t="shared" si="1633"/>
        <v>976.27662564486661</v>
      </c>
      <c r="U853" s="53">
        <f t="shared" si="1570"/>
        <v>0</v>
      </c>
      <c r="V853" s="58">
        <f t="shared" si="1634"/>
        <v>2.9570992485332619</v>
      </c>
      <c r="W853" s="49">
        <f t="shared" si="1571"/>
        <v>2.9570992485332619</v>
      </c>
      <c r="X853" s="143">
        <f t="shared" si="1572"/>
        <v>0.02</v>
      </c>
      <c r="Y853" s="51">
        <f t="shared" si="1635"/>
        <v>1.7552547148631151E-2</v>
      </c>
      <c r="Z853" s="57">
        <f t="shared" si="1636"/>
        <v>952.83782168602363</v>
      </c>
      <c r="AA853" s="53">
        <f t="shared" si="1573"/>
        <v>0</v>
      </c>
      <c r="AB853" s="58">
        <f t="shared" si="1637"/>
        <v>2.9387769333699358</v>
      </c>
      <c r="AC853" s="49">
        <f t="shared" si="1574"/>
        <v>2.9387769333699358</v>
      </c>
      <c r="AD853" s="143">
        <f t="shared" si="1575"/>
        <v>0.02</v>
      </c>
      <c r="AE853" s="49">
        <f t="shared" si="1674"/>
        <v>1.7499857299782151E-2</v>
      </c>
      <c r="AF853" s="57">
        <f t="shared" si="1638"/>
        <v>949.80199097038087</v>
      </c>
      <c r="AG853" s="53">
        <f t="shared" si="1576"/>
        <v>0</v>
      </c>
      <c r="AH853" s="58">
        <f t="shared" si="1639"/>
        <v>2.9365579011778942</v>
      </c>
      <c r="AI853" s="49">
        <f t="shared" si="1577"/>
        <v>2.9365579011778942</v>
      </c>
      <c r="AJ853" s="143">
        <f t="shared" si="1578"/>
        <v>0.02</v>
      </c>
      <c r="AK853" s="51">
        <f t="shared" si="1640"/>
        <v>1.7500415624643554E-2</v>
      </c>
      <c r="AL853" s="57">
        <f t="shared" si="1641"/>
        <v>949.5560771592601</v>
      </c>
      <c r="AM853" s="53">
        <f t="shared" si="1579"/>
        <v>0</v>
      </c>
      <c r="AN853" s="58">
        <f t="shared" si="1642"/>
        <v>2.9363796987419821</v>
      </c>
      <c r="AO853" s="49">
        <f t="shared" si="1580"/>
        <v>2.9363796987419821</v>
      </c>
      <c r="AP853" s="143">
        <f t="shared" si="1581"/>
        <v>0.02</v>
      </c>
      <c r="AQ853" s="51">
        <f t="shared" si="1643"/>
        <v>1.750071127437575E-2</v>
      </c>
      <c r="AR853" s="57">
        <f t="shared" si="1644"/>
        <v>949.53665950307209</v>
      </c>
      <c r="AS853" s="44">
        <f t="shared" si="1582"/>
        <v>6204.4518118701008</v>
      </c>
      <c r="AT853" s="44">
        <f t="shared" si="1583"/>
        <v>2481.78072474804</v>
      </c>
      <c r="AU853" s="44">
        <f t="shared" si="1584"/>
        <v>1551.1129529675252</v>
      </c>
      <c r="AV853" s="47">
        <f t="shared" si="1585"/>
        <v>0.38912012946646307</v>
      </c>
      <c r="AW853" s="47">
        <f t="shared" si="1586"/>
        <v>0.92964670704181307</v>
      </c>
      <c r="AX853" s="86">
        <f t="shared" si="1587"/>
        <v>4.4495988598282299</v>
      </c>
      <c r="AY853" s="86">
        <f t="shared" si="1588"/>
        <v>0</v>
      </c>
      <c r="AZ853" s="10">
        <f t="shared" si="1645"/>
        <v>0</v>
      </c>
      <c r="BA853" s="44">
        <f t="shared" si="1589"/>
        <v>0</v>
      </c>
      <c r="BB853" s="9">
        <f t="shared" si="1590"/>
        <v>0</v>
      </c>
      <c r="BC853" s="45">
        <f t="shared" si="1679"/>
        <v>0</v>
      </c>
      <c r="BD853" s="9">
        <f t="shared" si="1591"/>
        <v>0</v>
      </c>
      <c r="BE853" s="45">
        <f t="shared" si="1675"/>
        <v>0</v>
      </c>
      <c r="BF853" s="9">
        <f t="shared" si="1592"/>
        <v>0</v>
      </c>
      <c r="BG853" s="45">
        <f t="shared" si="1676"/>
        <v>0</v>
      </c>
      <c r="BH853" s="58"/>
      <c r="BI853" s="58"/>
      <c r="BJ853" s="58">
        <f t="shared" si="1646"/>
        <v>0</v>
      </c>
      <c r="BK853" s="97"/>
      <c r="BL853" s="44"/>
      <c r="BM853" s="82">
        <f t="shared" si="1647"/>
        <v>84.8</v>
      </c>
      <c r="BN853" s="86">
        <f t="shared" si="1648"/>
        <v>84800</v>
      </c>
      <c r="BO853" s="86">
        <f t="shared" si="1649"/>
        <v>100</v>
      </c>
      <c r="BP853" s="84">
        <f t="shared" si="1593"/>
        <v>4</v>
      </c>
      <c r="BQ853" s="84">
        <f t="shared" si="1594"/>
        <v>4.13</v>
      </c>
      <c r="BR853" s="84">
        <f t="shared" si="1595"/>
        <v>0.02</v>
      </c>
      <c r="BS853" s="84">
        <f t="shared" si="1650"/>
        <v>3.1549943074937394E-2</v>
      </c>
      <c r="BT853" s="84">
        <f t="shared" si="1651"/>
        <v>1164.9953463966324</v>
      </c>
      <c r="BU853" s="84">
        <f t="shared" si="1652"/>
        <v>0</v>
      </c>
      <c r="BV853" s="83">
        <f t="shared" si="1653"/>
        <v>2508.7102811443801</v>
      </c>
      <c r="BW853" s="81">
        <f t="shared" si="1677"/>
        <v>2508.7102811443801</v>
      </c>
      <c r="BX853" s="83">
        <f t="shared" si="1596"/>
        <v>0</v>
      </c>
      <c r="BY853" s="141">
        <f t="shared" si="1597"/>
        <v>0</v>
      </c>
      <c r="BZ853" s="83">
        <f t="shared" si="1598"/>
        <v>4.13</v>
      </c>
      <c r="CA853" s="83">
        <f t="shared" si="1599"/>
        <v>0</v>
      </c>
      <c r="CB853" s="83">
        <f t="shared" si="1654"/>
        <v>3.1252843309137974</v>
      </c>
      <c r="CC853" s="83">
        <f t="shared" si="1600"/>
        <v>3.1252843309137974</v>
      </c>
      <c r="CD853" s="143">
        <f t="shared" si="1601"/>
        <v>0.02</v>
      </c>
      <c r="CE853" s="83">
        <f t="shared" si="1655"/>
        <v>1.7342523213570243E-2</v>
      </c>
      <c r="CF853" s="84">
        <f t="shared" si="1656"/>
        <v>1111.2582362714982</v>
      </c>
      <c r="CG853" s="83">
        <f t="shared" si="1602"/>
        <v>0</v>
      </c>
      <c r="CH853" s="83">
        <f t="shared" si="1657"/>
        <v>3.0461829075538107</v>
      </c>
      <c r="CI853" s="83">
        <f t="shared" si="1603"/>
        <v>3.0461829075538107</v>
      </c>
      <c r="CJ853" s="143">
        <f t="shared" si="1604"/>
        <v>0.02</v>
      </c>
      <c r="CK853" s="83">
        <f t="shared" si="1658"/>
        <v>1.6534910799758971E-2</v>
      </c>
      <c r="CL853" s="84">
        <f t="shared" si="1659"/>
        <v>1045.7631403198698</v>
      </c>
      <c r="CM853" s="83">
        <f t="shared" si="1605"/>
        <v>0</v>
      </c>
      <c r="CN853" s="83">
        <f t="shared" si="1660"/>
        <v>2.9648644158687079</v>
      </c>
      <c r="CO853" s="83">
        <f t="shared" si="1606"/>
        <v>2.9648644158687079</v>
      </c>
      <c r="CP853" s="143">
        <f t="shared" si="1607"/>
        <v>0.02</v>
      </c>
      <c r="CQ853" s="83">
        <f t="shared" si="1661"/>
        <v>1.6694564504284269E-2</v>
      </c>
      <c r="CR853" s="84">
        <f t="shared" si="1662"/>
        <v>1037.7594741444784</v>
      </c>
      <c r="CS853" s="83">
        <f t="shared" si="1608"/>
        <v>0</v>
      </c>
      <c r="CT853" s="83">
        <f t="shared" si="1663"/>
        <v>2.9560556479764535</v>
      </c>
      <c r="CU853" s="83">
        <f t="shared" si="1609"/>
        <v>2.9560556479764535</v>
      </c>
      <c r="CV853" s="143">
        <f t="shared" si="1610"/>
        <v>0.02</v>
      </c>
      <c r="CW853" s="83">
        <f t="shared" si="1664"/>
        <v>1.6722526987184332E-2</v>
      </c>
      <c r="CX853" s="84">
        <f t="shared" si="1665"/>
        <v>1037.1927895291503</v>
      </c>
      <c r="CY853" s="83">
        <f t="shared" si="1611"/>
        <v>0</v>
      </c>
      <c r="CZ853" s="83">
        <f t="shared" si="1666"/>
        <v>2.9554412453901975</v>
      </c>
      <c r="DA853" s="83">
        <f t="shared" si="1612"/>
        <v>2.9554412453901975</v>
      </c>
      <c r="DB853" s="143">
        <f t="shared" si="1613"/>
        <v>0.02</v>
      </c>
      <c r="DC853" s="83">
        <f t="shared" si="1667"/>
        <v>1.6723446767326264E-2</v>
      </c>
      <c r="DD853" s="84">
        <f t="shared" si="1668"/>
        <v>1037.1813874611209</v>
      </c>
      <c r="DE853" s="86">
        <f t="shared" si="1614"/>
        <v>4515.6785060598841</v>
      </c>
      <c r="DF853" s="86">
        <f t="shared" si="1615"/>
        <v>1806.2714024239535</v>
      </c>
      <c r="DG853" s="86">
        <f t="shared" si="1616"/>
        <v>1128.919626514971</v>
      </c>
      <c r="DH853" s="86">
        <f t="shared" si="1617"/>
        <v>9.6828138391618745E-2</v>
      </c>
      <c r="DI853" s="86">
        <f t="shared" si="1618"/>
        <v>9.6542654573404538E-2</v>
      </c>
      <c r="DJ853" s="86">
        <f t="shared" si="1619"/>
        <v>1.4535769468399806</v>
      </c>
      <c r="DK853" s="86">
        <f t="shared" si="1620"/>
        <v>-1020.1161890339328</v>
      </c>
      <c r="DL853" s="86">
        <f t="shared" si="1678"/>
        <v>-1020.1161890339328</v>
      </c>
      <c r="DM853" s="86">
        <f t="shared" si="1621"/>
        <v>-1020.1161890339328</v>
      </c>
      <c r="DN853" s="85">
        <f t="shared" si="1622"/>
        <v>0</v>
      </c>
      <c r="DO853" s="85">
        <f t="shared" si="1669"/>
        <v>0</v>
      </c>
      <c r="DP853" s="85">
        <f t="shared" si="1623"/>
        <v>0</v>
      </c>
      <c r="DQ853" s="85">
        <f t="shared" si="1670"/>
        <v>0</v>
      </c>
      <c r="DR853" s="85">
        <f t="shared" si="1624"/>
        <v>0</v>
      </c>
      <c r="DS853" s="85">
        <f t="shared" si="1671"/>
        <v>0</v>
      </c>
      <c r="DT853" s="81"/>
      <c r="DU853" s="81"/>
      <c r="DV853" s="81">
        <f t="shared" si="1672"/>
        <v>0</v>
      </c>
      <c r="DW853" s="100"/>
    </row>
    <row r="854" spans="1:127" x14ac:dyDescent="0.2">
      <c r="A854" s="59">
        <f t="shared" si="1625"/>
        <v>113.19999999999875</v>
      </c>
      <c r="B854" s="44">
        <f t="shared" si="1626"/>
        <v>113199.99999999875</v>
      </c>
      <c r="C854" s="52">
        <f t="shared" si="1560"/>
        <v>133.33333333333334</v>
      </c>
      <c r="D854" s="50">
        <f t="shared" si="1561"/>
        <v>4</v>
      </c>
      <c r="E854" s="44">
        <f t="shared" si="1562"/>
        <v>4.13</v>
      </c>
      <c r="F854" s="47">
        <f t="shared" si="1563"/>
        <v>0.02</v>
      </c>
      <c r="G854" s="52">
        <f t="shared" si="1627"/>
        <v>2.3584891762288597E-2</v>
      </c>
      <c r="H854" s="57">
        <f t="shared" si="1628"/>
        <v>939.41670306105596</v>
      </c>
      <c r="I854" s="52">
        <f t="shared" si="1629"/>
        <v>0</v>
      </c>
      <c r="J854" s="54">
        <f t="shared" si="1630"/>
        <v>3451.2340732611669</v>
      </c>
      <c r="K854" s="46">
        <f t="shared" si="1673"/>
        <v>3451.2340732611669</v>
      </c>
      <c r="L854" s="80">
        <f t="shared" si="1564"/>
        <v>0</v>
      </c>
      <c r="M854" s="142">
        <f t="shared" si="1565"/>
        <v>0</v>
      </c>
      <c r="N854" s="60">
        <f t="shared" si="1566"/>
        <v>4.13</v>
      </c>
      <c r="O854" s="53">
        <f t="shared" si="1567"/>
        <v>0</v>
      </c>
      <c r="P854" s="58">
        <f t="shared" si="1631"/>
        <v>2.9295169352474635</v>
      </c>
      <c r="Q854" s="49">
        <f t="shared" si="1568"/>
        <v>2.9295169352474635</v>
      </c>
      <c r="R854" s="143">
        <f t="shared" si="1569"/>
        <v>0.02</v>
      </c>
      <c r="S854" s="51">
        <f t="shared" si="1632"/>
        <v>1.8144702263220236E-2</v>
      </c>
      <c r="T854" s="57">
        <f t="shared" si="1633"/>
        <v>977.1027465626089</v>
      </c>
      <c r="U854" s="53">
        <f t="shared" si="1570"/>
        <v>0</v>
      </c>
      <c r="V854" s="58">
        <f t="shared" si="1634"/>
        <v>2.9580619876720315</v>
      </c>
      <c r="W854" s="49">
        <f t="shared" si="1571"/>
        <v>2.9580619876720315</v>
      </c>
      <c r="X854" s="143">
        <f t="shared" si="1572"/>
        <v>0.02</v>
      </c>
      <c r="Y854" s="51">
        <f t="shared" si="1635"/>
        <v>1.7549880481964483E-2</v>
      </c>
      <c r="Z854" s="57">
        <f t="shared" si="1636"/>
        <v>953.62919243328565</v>
      </c>
      <c r="AA854" s="53">
        <f t="shared" si="1573"/>
        <v>0</v>
      </c>
      <c r="AB854" s="58">
        <f t="shared" si="1637"/>
        <v>2.9396423642373528</v>
      </c>
      <c r="AC854" s="49">
        <f t="shared" si="1574"/>
        <v>2.9396423642373528</v>
      </c>
      <c r="AD854" s="143">
        <f t="shared" si="1575"/>
        <v>0.02</v>
      </c>
      <c r="AE854" s="49">
        <f t="shared" si="1674"/>
        <v>1.7497190633115483E-2</v>
      </c>
      <c r="AF854" s="57">
        <f t="shared" si="1638"/>
        <v>950.59590509920338</v>
      </c>
      <c r="AG854" s="53">
        <f t="shared" si="1576"/>
        <v>0</v>
      </c>
      <c r="AH854" s="58">
        <f t="shared" si="1639"/>
        <v>2.9374163184024153</v>
      </c>
      <c r="AI854" s="49">
        <f t="shared" si="1577"/>
        <v>2.9374163184024153</v>
      </c>
      <c r="AJ854" s="143">
        <f t="shared" si="1578"/>
        <v>0.02</v>
      </c>
      <c r="AK854" s="51">
        <f t="shared" si="1640"/>
        <v>1.7497748957976886E-2</v>
      </c>
      <c r="AL854" s="57">
        <f t="shared" si="1641"/>
        <v>950.35061656583491</v>
      </c>
      <c r="AM854" s="53">
        <f t="shared" si="1579"/>
        <v>0</v>
      </c>
      <c r="AN854" s="58">
        <f t="shared" si="1642"/>
        <v>2.9372378501116172</v>
      </c>
      <c r="AO854" s="49">
        <f t="shared" si="1580"/>
        <v>2.9372378501116172</v>
      </c>
      <c r="AP854" s="143">
        <f t="shared" si="1581"/>
        <v>0.02</v>
      </c>
      <c r="AQ854" s="51">
        <f t="shared" si="1643"/>
        <v>1.7498044607709082E-2</v>
      </c>
      <c r="AR854" s="57">
        <f t="shared" si="1644"/>
        <v>950.3312605531811</v>
      </c>
      <c r="AS854" s="44">
        <f t="shared" si="1582"/>
        <v>6212.2213318700997</v>
      </c>
      <c r="AT854" s="44">
        <f t="shared" si="1583"/>
        <v>2484.8885327480398</v>
      </c>
      <c r="AU854" s="44">
        <f t="shared" si="1584"/>
        <v>1553.0553329675249</v>
      </c>
      <c r="AV854" s="47">
        <f t="shared" si="1585"/>
        <v>0.38772115480408115</v>
      </c>
      <c r="AW854" s="47">
        <f t="shared" si="1586"/>
        <v>0.92337380789106493</v>
      </c>
      <c r="AX854" s="86">
        <f t="shared" si="1587"/>
        <v>4.4015235585723858</v>
      </c>
      <c r="AY854" s="86">
        <f t="shared" si="1588"/>
        <v>0</v>
      </c>
      <c r="AZ854" s="10">
        <f t="shared" si="1645"/>
        <v>0</v>
      </c>
      <c r="BA854" s="44">
        <f t="shared" si="1589"/>
        <v>0</v>
      </c>
      <c r="BB854" s="9">
        <f t="shared" si="1590"/>
        <v>0</v>
      </c>
      <c r="BC854" s="45">
        <f t="shared" si="1679"/>
        <v>0</v>
      </c>
      <c r="BD854" s="9">
        <f t="shared" si="1591"/>
        <v>0</v>
      </c>
      <c r="BE854" s="45">
        <f t="shared" si="1675"/>
        <v>0</v>
      </c>
      <c r="BF854" s="9">
        <f t="shared" si="1592"/>
        <v>0</v>
      </c>
      <c r="BG854" s="45">
        <f t="shared" si="1676"/>
        <v>0</v>
      </c>
      <c r="BH854" s="58"/>
      <c r="BI854" s="58"/>
      <c r="BJ854" s="58">
        <f t="shared" si="1646"/>
        <v>0</v>
      </c>
      <c r="BK854" s="97"/>
      <c r="BL854" s="44"/>
      <c r="BM854" s="82">
        <f t="shared" si="1647"/>
        <v>84.9</v>
      </c>
      <c r="BN854" s="86">
        <f t="shared" si="1648"/>
        <v>84900</v>
      </c>
      <c r="BO854" s="86">
        <f t="shared" si="1649"/>
        <v>100</v>
      </c>
      <c r="BP854" s="84">
        <f t="shared" si="1593"/>
        <v>4</v>
      </c>
      <c r="BQ854" s="84">
        <f t="shared" si="1594"/>
        <v>4.13</v>
      </c>
      <c r="BR854" s="84">
        <f t="shared" si="1595"/>
        <v>0.02</v>
      </c>
      <c r="BS854" s="84">
        <f t="shared" si="1650"/>
        <v>3.1547943074937392E-2</v>
      </c>
      <c r="BT854" s="84">
        <f t="shared" si="1651"/>
        <v>1165.7592433233863</v>
      </c>
      <c r="BU854" s="84">
        <f t="shared" si="1652"/>
        <v>0</v>
      </c>
      <c r="BV854" s="83">
        <f t="shared" si="1653"/>
        <v>2511.9475811443799</v>
      </c>
      <c r="BW854" s="81">
        <f t="shared" si="1677"/>
        <v>2511.9475811443799</v>
      </c>
      <c r="BX854" s="83">
        <f t="shared" si="1596"/>
        <v>0</v>
      </c>
      <c r="BY854" s="141">
        <f t="shared" si="1597"/>
        <v>0</v>
      </c>
      <c r="BZ854" s="83">
        <f t="shared" si="1598"/>
        <v>4.13</v>
      </c>
      <c r="CA854" s="83">
        <f t="shared" si="1599"/>
        <v>0</v>
      </c>
      <c r="CB854" s="83">
        <f t="shared" si="1654"/>
        <v>3.1266846109784696</v>
      </c>
      <c r="CC854" s="83">
        <f t="shared" si="1600"/>
        <v>3.1266846109784696</v>
      </c>
      <c r="CD854" s="143">
        <f t="shared" si="1601"/>
        <v>0.02</v>
      </c>
      <c r="CE854" s="83">
        <f t="shared" si="1655"/>
        <v>1.7340523213570245E-2</v>
      </c>
      <c r="CF854" s="84">
        <f t="shared" si="1656"/>
        <v>1111.8131145282391</v>
      </c>
      <c r="CG854" s="83">
        <f t="shared" si="1602"/>
        <v>0</v>
      </c>
      <c r="CH854" s="83">
        <f t="shared" si="1657"/>
        <v>3.0471408988598583</v>
      </c>
      <c r="CI854" s="83">
        <f t="shared" si="1603"/>
        <v>3.0471408988598583</v>
      </c>
      <c r="CJ854" s="143">
        <f t="shared" si="1604"/>
        <v>0.02</v>
      </c>
      <c r="CK854" s="83">
        <f t="shared" si="1658"/>
        <v>1.6532910799758972E-2</v>
      </c>
      <c r="CL854" s="84">
        <f t="shared" si="1659"/>
        <v>1046.3059150415966</v>
      </c>
      <c r="CM854" s="83">
        <f t="shared" si="1605"/>
        <v>0</v>
      </c>
      <c r="CN854" s="83">
        <f t="shared" si="1660"/>
        <v>2.9656739994440691</v>
      </c>
      <c r="CO854" s="83">
        <f t="shared" si="1606"/>
        <v>2.9656739994440691</v>
      </c>
      <c r="CP854" s="143">
        <f t="shared" si="1607"/>
        <v>0.02</v>
      </c>
      <c r="CQ854" s="83">
        <f t="shared" si="1661"/>
        <v>1.6692564504284271E-2</v>
      </c>
      <c r="CR854" s="84">
        <f t="shared" si="1662"/>
        <v>1038.3225206168545</v>
      </c>
      <c r="CS854" s="83">
        <f t="shared" si="1608"/>
        <v>0</v>
      </c>
      <c r="CT854" s="83">
        <f t="shared" si="1663"/>
        <v>2.9568712778275752</v>
      </c>
      <c r="CU854" s="83">
        <f t="shared" si="1609"/>
        <v>2.9568712778275752</v>
      </c>
      <c r="CV854" s="143">
        <f t="shared" si="1610"/>
        <v>0.02</v>
      </c>
      <c r="CW854" s="83">
        <f t="shared" si="1664"/>
        <v>1.6720526987184334E-2</v>
      </c>
      <c r="CX854" s="84">
        <f t="shared" si="1665"/>
        <v>1037.7584597660632</v>
      </c>
      <c r="CY854" s="83">
        <f t="shared" si="1611"/>
        <v>0</v>
      </c>
      <c r="CZ854" s="83">
        <f t="shared" si="1666"/>
        <v>2.9562585469005076</v>
      </c>
      <c r="DA854" s="83">
        <f t="shared" si="1612"/>
        <v>2.9562585469005076</v>
      </c>
      <c r="DB854" s="143">
        <f t="shared" si="1613"/>
        <v>0.02</v>
      </c>
      <c r="DC854" s="83">
        <f t="shared" si="1667"/>
        <v>1.6721446767326266E-2</v>
      </c>
      <c r="DD854" s="84">
        <f t="shared" si="1668"/>
        <v>1037.7472064160202</v>
      </c>
      <c r="DE854" s="86">
        <f t="shared" si="1614"/>
        <v>4521.5056460598835</v>
      </c>
      <c r="DF854" s="86">
        <f t="shared" si="1615"/>
        <v>1808.6022584239533</v>
      </c>
      <c r="DG854" s="86">
        <f t="shared" si="1616"/>
        <v>1130.3764115149709</v>
      </c>
      <c r="DH854" s="86">
        <f t="shared" si="1617"/>
        <v>9.6639292911768107E-2</v>
      </c>
      <c r="DI854" s="86">
        <f t="shared" si="1618"/>
        <v>9.6197079026535043E-2</v>
      </c>
      <c r="DJ854" s="86">
        <f t="shared" si="1619"/>
        <v>1.443817664124454</v>
      </c>
      <c r="DK854" s="86">
        <f t="shared" si="1620"/>
        <v>-1022.1716604345253</v>
      </c>
      <c r="DL854" s="86">
        <f t="shared" si="1678"/>
        <v>-1022.1716604345253</v>
      </c>
      <c r="DM854" s="86">
        <f t="shared" si="1621"/>
        <v>-1022.1716604345253</v>
      </c>
      <c r="DN854" s="85">
        <f t="shared" si="1622"/>
        <v>0</v>
      </c>
      <c r="DO854" s="85">
        <f t="shared" si="1669"/>
        <v>0</v>
      </c>
      <c r="DP854" s="85">
        <f t="shared" si="1623"/>
        <v>0</v>
      </c>
      <c r="DQ854" s="85">
        <f t="shared" si="1670"/>
        <v>0</v>
      </c>
      <c r="DR854" s="85">
        <f t="shared" si="1624"/>
        <v>0</v>
      </c>
      <c r="DS854" s="85">
        <f t="shared" si="1671"/>
        <v>0</v>
      </c>
      <c r="DT854" s="81"/>
      <c r="DU854" s="81"/>
      <c r="DV854" s="81">
        <f t="shared" si="1672"/>
        <v>0</v>
      </c>
      <c r="DW854" s="100"/>
    </row>
    <row r="855" spans="1:127" x14ac:dyDescent="0.2">
      <c r="A855" s="59">
        <f t="shared" si="1625"/>
        <v>113.33333333333208</v>
      </c>
      <c r="B855" s="44">
        <f t="shared" si="1626"/>
        <v>113333.33333333208</v>
      </c>
      <c r="C855" s="52">
        <f t="shared" si="1560"/>
        <v>133.33333333333334</v>
      </c>
      <c r="D855" s="50">
        <f t="shared" si="1561"/>
        <v>4</v>
      </c>
      <c r="E855" s="44">
        <f t="shared" si="1562"/>
        <v>4.13</v>
      </c>
      <c r="F855" s="47">
        <f t="shared" si="1563"/>
        <v>0.02</v>
      </c>
      <c r="G855" s="52">
        <f t="shared" si="1627"/>
        <v>2.3582225095621929E-2</v>
      </c>
      <c r="H855" s="57">
        <f t="shared" si="1628"/>
        <v>940.17807702163566</v>
      </c>
      <c r="I855" s="52">
        <f t="shared" si="1629"/>
        <v>0</v>
      </c>
      <c r="J855" s="54">
        <f t="shared" si="1630"/>
        <v>3455.5504732611671</v>
      </c>
      <c r="K855" s="46">
        <f t="shared" si="1673"/>
        <v>3455.5504732611671</v>
      </c>
      <c r="L855" s="80">
        <f t="shared" si="1564"/>
        <v>0</v>
      </c>
      <c r="M855" s="142">
        <f t="shared" si="1565"/>
        <v>0</v>
      </c>
      <c r="N855" s="60">
        <f t="shared" si="1566"/>
        <v>4.13</v>
      </c>
      <c r="O855" s="53">
        <f t="shared" si="1567"/>
        <v>0</v>
      </c>
      <c r="P855" s="58">
        <f t="shared" si="1631"/>
        <v>2.930322445078982</v>
      </c>
      <c r="Q855" s="49">
        <f t="shared" si="1568"/>
        <v>2.930322445078982</v>
      </c>
      <c r="R855" s="143">
        <f t="shared" si="1569"/>
        <v>0.02</v>
      </c>
      <c r="S855" s="51">
        <f t="shared" si="1632"/>
        <v>1.8142035596553568E-2</v>
      </c>
      <c r="T855" s="57">
        <f t="shared" si="1633"/>
        <v>977.92851951794216</v>
      </c>
      <c r="U855" s="53">
        <f t="shared" si="1570"/>
        <v>0</v>
      </c>
      <c r="V855" s="58">
        <f t="shared" si="1634"/>
        <v>2.9590268701658111</v>
      </c>
      <c r="W855" s="49">
        <f t="shared" si="1571"/>
        <v>2.9590268701658111</v>
      </c>
      <c r="X855" s="143">
        <f t="shared" si="1572"/>
        <v>0.02</v>
      </c>
      <c r="Y855" s="51">
        <f t="shared" si="1635"/>
        <v>1.7547213815297814E-2</v>
      </c>
      <c r="Z855" s="57">
        <f t="shared" si="1636"/>
        <v>954.42018541998959</v>
      </c>
      <c r="AA855" s="53">
        <f t="shared" si="1573"/>
        <v>0</v>
      </c>
      <c r="AB855" s="58">
        <f t="shared" si="1637"/>
        <v>2.9405097350099472</v>
      </c>
      <c r="AC855" s="49">
        <f t="shared" si="1574"/>
        <v>2.9405097350099472</v>
      </c>
      <c r="AD855" s="143">
        <f t="shared" si="1575"/>
        <v>0.02</v>
      </c>
      <c r="AE855" s="49">
        <f t="shared" si="1674"/>
        <v>1.7494523966448815E-2</v>
      </c>
      <c r="AF855" s="57">
        <f t="shared" si="1638"/>
        <v>951.38946454768734</v>
      </c>
      <c r="AG855" s="53">
        <f t="shared" si="1576"/>
        <v>0</v>
      </c>
      <c r="AH855" s="58">
        <f t="shared" si="1639"/>
        <v>2.9382767111858339</v>
      </c>
      <c r="AI855" s="49">
        <f t="shared" si="1577"/>
        <v>2.9382767111858339</v>
      </c>
      <c r="AJ855" s="143">
        <f t="shared" si="1578"/>
        <v>0.02</v>
      </c>
      <c r="AK855" s="51">
        <f t="shared" si="1640"/>
        <v>1.7495082291310218E-2</v>
      </c>
      <c r="AL855" s="57">
        <f t="shared" si="1641"/>
        <v>951.14480273617926</v>
      </c>
      <c r="AM855" s="53">
        <f t="shared" si="1579"/>
        <v>0</v>
      </c>
      <c r="AN855" s="58">
        <f t="shared" si="1642"/>
        <v>2.9380979820547908</v>
      </c>
      <c r="AO855" s="49">
        <f t="shared" si="1580"/>
        <v>2.9380979820547908</v>
      </c>
      <c r="AP855" s="143">
        <f t="shared" si="1581"/>
        <v>0.02</v>
      </c>
      <c r="AQ855" s="51">
        <f t="shared" si="1643"/>
        <v>1.7495377941042414E-2</v>
      </c>
      <c r="AR855" s="57">
        <f t="shared" si="1644"/>
        <v>951.125508399502</v>
      </c>
      <c r="AS855" s="44">
        <f t="shared" si="1582"/>
        <v>6219.9908518700995</v>
      </c>
      <c r="AT855" s="44">
        <f t="shared" si="1583"/>
        <v>2487.99634074804</v>
      </c>
      <c r="AU855" s="44">
        <f t="shared" si="1584"/>
        <v>1554.9977129675249</v>
      </c>
      <c r="AV855" s="47">
        <f t="shared" si="1585"/>
        <v>0.38632963348505578</v>
      </c>
      <c r="AW855" s="47">
        <f t="shared" si="1586"/>
        <v>0.91715405209117662</v>
      </c>
      <c r="AX855" s="86">
        <f t="shared" si="1587"/>
        <v>4.3540500706882836</v>
      </c>
      <c r="AY855" s="86">
        <f t="shared" si="1588"/>
        <v>0</v>
      </c>
      <c r="AZ855" s="10">
        <f t="shared" si="1645"/>
        <v>0</v>
      </c>
      <c r="BA855" s="44">
        <f t="shared" si="1589"/>
        <v>0</v>
      </c>
      <c r="BB855" s="9">
        <f t="shared" si="1590"/>
        <v>0</v>
      </c>
      <c r="BC855" s="45">
        <f t="shared" si="1679"/>
        <v>0</v>
      </c>
      <c r="BD855" s="9">
        <f t="shared" si="1591"/>
        <v>0</v>
      </c>
      <c r="BE855" s="45">
        <f t="shared" si="1675"/>
        <v>0</v>
      </c>
      <c r="BF855" s="9">
        <f t="shared" si="1592"/>
        <v>0</v>
      </c>
      <c r="BG855" s="45">
        <f t="shared" si="1676"/>
        <v>0</v>
      </c>
      <c r="BH855" s="58"/>
      <c r="BI855" s="58"/>
      <c r="BJ855" s="58">
        <f t="shared" si="1646"/>
        <v>0</v>
      </c>
      <c r="BK855" s="97"/>
      <c r="BL855" s="44"/>
      <c r="BM855" s="82">
        <f t="shared" si="1647"/>
        <v>85</v>
      </c>
      <c r="BN855" s="86">
        <f t="shared" si="1648"/>
        <v>85000</v>
      </c>
      <c r="BO855" s="86">
        <f t="shared" si="1649"/>
        <v>100</v>
      </c>
      <c r="BP855" s="84">
        <f t="shared" si="1593"/>
        <v>4</v>
      </c>
      <c r="BQ855" s="84">
        <f t="shared" si="1594"/>
        <v>4.13</v>
      </c>
      <c r="BR855" s="84">
        <f t="shared" si="1595"/>
        <v>0.02</v>
      </c>
      <c r="BS855" s="84">
        <f t="shared" si="1650"/>
        <v>3.154594307493739E-2</v>
      </c>
      <c r="BT855" s="84">
        <f t="shared" si="1651"/>
        <v>1166.5230918239902</v>
      </c>
      <c r="BU855" s="84">
        <f t="shared" si="1652"/>
        <v>0</v>
      </c>
      <c r="BV855" s="83">
        <f t="shared" si="1653"/>
        <v>2515.1848811443801</v>
      </c>
      <c r="BW855" s="81">
        <f t="shared" si="1677"/>
        <v>2515.1848811443801</v>
      </c>
      <c r="BX855" s="83">
        <f t="shared" si="1596"/>
        <v>0</v>
      </c>
      <c r="BY855" s="141">
        <f t="shared" si="1597"/>
        <v>0</v>
      </c>
      <c r="BZ855" s="83">
        <f t="shared" si="1598"/>
        <v>4.13</v>
      </c>
      <c r="CA855" s="83">
        <f t="shared" si="1599"/>
        <v>0</v>
      </c>
      <c r="CB855" s="83">
        <f t="shared" si="1654"/>
        <v>3.1280869941343745</v>
      </c>
      <c r="CC855" s="83">
        <f t="shared" si="1600"/>
        <v>3.1280869941343745</v>
      </c>
      <c r="CD855" s="143">
        <f t="shared" si="1601"/>
        <v>0.02</v>
      </c>
      <c r="CE855" s="83">
        <f t="shared" si="1655"/>
        <v>1.7338523213570246E-2</v>
      </c>
      <c r="CF855" s="84">
        <f t="shared" si="1656"/>
        <v>1112.3676803182357</v>
      </c>
      <c r="CG855" s="83">
        <f t="shared" si="1602"/>
        <v>0</v>
      </c>
      <c r="CH855" s="83">
        <f t="shared" si="1657"/>
        <v>3.0480995726368114</v>
      </c>
      <c r="CI855" s="83">
        <f t="shared" si="1603"/>
        <v>3.0480995726368114</v>
      </c>
      <c r="CJ855" s="143">
        <f t="shared" si="1604"/>
        <v>0.02</v>
      </c>
      <c r="CK855" s="83">
        <f t="shared" si="1658"/>
        <v>1.6530910799758974E-2</v>
      </c>
      <c r="CL855" s="84">
        <f t="shared" si="1659"/>
        <v>1046.8484534849599</v>
      </c>
      <c r="CM855" s="83">
        <f t="shared" si="1605"/>
        <v>0</v>
      </c>
      <c r="CN855" s="83">
        <f t="shared" si="1660"/>
        <v>2.9664843621454744</v>
      </c>
      <c r="CO855" s="83">
        <f t="shared" si="1606"/>
        <v>2.9664843621454744</v>
      </c>
      <c r="CP855" s="143">
        <f t="shared" si="1607"/>
        <v>0.02</v>
      </c>
      <c r="CQ855" s="83">
        <f t="shared" si="1661"/>
        <v>1.6690564504284272E-2</v>
      </c>
      <c r="CR855" s="84">
        <f t="shared" si="1662"/>
        <v>1038.8853459478726</v>
      </c>
      <c r="CS855" s="83">
        <f t="shared" si="1608"/>
        <v>0</v>
      </c>
      <c r="CT855" s="83">
        <f t="shared" si="1663"/>
        <v>2.9576877912006032</v>
      </c>
      <c r="CU855" s="83">
        <f t="shared" si="1609"/>
        <v>2.9576877912006032</v>
      </c>
      <c r="CV855" s="143">
        <f t="shared" si="1610"/>
        <v>0.02</v>
      </c>
      <c r="CW855" s="83">
        <f t="shared" si="1664"/>
        <v>1.6718526987184335E-2</v>
      </c>
      <c r="CX855" s="84">
        <f t="shared" si="1665"/>
        <v>1038.3239063281965</v>
      </c>
      <c r="CY855" s="83">
        <f t="shared" si="1611"/>
        <v>0</v>
      </c>
      <c r="CZ855" s="83">
        <f t="shared" si="1666"/>
        <v>2.9570767404310807</v>
      </c>
      <c r="DA855" s="83">
        <f t="shared" si="1612"/>
        <v>2.9570767404310807</v>
      </c>
      <c r="DB855" s="143">
        <f t="shared" si="1613"/>
        <v>0.02</v>
      </c>
      <c r="DC855" s="83">
        <f t="shared" si="1667"/>
        <v>1.6719446767326267E-2</v>
      </c>
      <c r="DD855" s="84">
        <f t="shared" si="1668"/>
        <v>1038.312801288798</v>
      </c>
      <c r="DE855" s="86">
        <f t="shared" si="1614"/>
        <v>4527.3327860598838</v>
      </c>
      <c r="DF855" s="86">
        <f t="shared" si="1615"/>
        <v>1810.9331144239536</v>
      </c>
      <c r="DG855" s="86">
        <f t="shared" si="1616"/>
        <v>1131.833196514971</v>
      </c>
      <c r="DH855" s="86">
        <f t="shared" si="1617"/>
        <v>9.6451052707621165E-2</v>
      </c>
      <c r="DI855" s="86">
        <f t="shared" si="1618"/>
        <v>9.5853173045790246E-2</v>
      </c>
      <c r="DJ855" s="86">
        <f t="shared" si="1619"/>
        <v>1.4341360636118108</v>
      </c>
      <c r="DK855" s="86">
        <f t="shared" si="1620"/>
        <v>-1024.2258744655305</v>
      </c>
      <c r="DL855" s="86">
        <f t="shared" si="1678"/>
        <v>-1024.2258744655305</v>
      </c>
      <c r="DM855" s="86">
        <f t="shared" si="1621"/>
        <v>-1024.2258744655305</v>
      </c>
      <c r="DN855" s="85">
        <f t="shared" si="1622"/>
        <v>0</v>
      </c>
      <c r="DO855" s="85">
        <f t="shared" si="1669"/>
        <v>0</v>
      </c>
      <c r="DP855" s="85">
        <f t="shared" si="1623"/>
        <v>0</v>
      </c>
      <c r="DQ855" s="85">
        <f t="shared" si="1670"/>
        <v>0</v>
      </c>
      <c r="DR855" s="85">
        <f t="shared" si="1624"/>
        <v>0</v>
      </c>
      <c r="DS855" s="85">
        <f t="shared" si="1671"/>
        <v>0</v>
      </c>
      <c r="DT855" s="81"/>
      <c r="DU855" s="81"/>
      <c r="DV855" s="81">
        <f t="shared" si="1672"/>
        <v>0</v>
      </c>
      <c r="DW855" s="100"/>
    </row>
    <row r="856" spans="1:127" x14ac:dyDescent="0.2">
      <c r="A856" s="59">
        <f t="shared" si="1625"/>
        <v>113.4666666666654</v>
      </c>
      <c r="B856" s="44">
        <f t="shared" si="1626"/>
        <v>113466.66666666541</v>
      </c>
      <c r="C856" s="52">
        <f t="shared" si="1560"/>
        <v>133.33333333333334</v>
      </c>
      <c r="D856" s="50">
        <f t="shared" si="1561"/>
        <v>4</v>
      </c>
      <c r="E856" s="44">
        <f t="shared" si="1562"/>
        <v>4.13</v>
      </c>
      <c r="F856" s="47">
        <f t="shared" si="1563"/>
        <v>0.02</v>
      </c>
      <c r="G856" s="52">
        <f t="shared" si="1627"/>
        <v>2.3579558428955261E-2</v>
      </c>
      <c r="H856" s="57">
        <f t="shared" si="1628"/>
        <v>940.9393648912818</v>
      </c>
      <c r="I856" s="52">
        <f t="shared" si="1629"/>
        <v>0</v>
      </c>
      <c r="J856" s="54">
        <f t="shared" si="1630"/>
        <v>3459.8668732611668</v>
      </c>
      <c r="K856" s="46">
        <f t="shared" si="1673"/>
        <v>3459.8668732611668</v>
      </c>
      <c r="L856" s="80">
        <f t="shared" si="1564"/>
        <v>0</v>
      </c>
      <c r="M856" s="142">
        <f t="shared" si="1565"/>
        <v>0</v>
      </c>
      <c r="N856" s="60">
        <f t="shared" si="1566"/>
        <v>4.13</v>
      </c>
      <c r="O856" s="53">
        <f t="shared" si="1567"/>
        <v>0</v>
      </c>
      <c r="P856" s="58">
        <f t="shared" si="1631"/>
        <v>2.9311299423307022</v>
      </c>
      <c r="Q856" s="49">
        <f t="shared" si="1568"/>
        <v>2.9311299423307022</v>
      </c>
      <c r="R856" s="143">
        <f t="shared" si="1569"/>
        <v>0.02</v>
      </c>
      <c r="S856" s="51">
        <f t="shared" si="1632"/>
        <v>1.81393689298869E-2</v>
      </c>
      <c r="T856" s="57">
        <f t="shared" si="1633"/>
        <v>978.75394414171512</v>
      </c>
      <c r="U856" s="53">
        <f t="shared" si="1570"/>
        <v>0</v>
      </c>
      <c r="V856" s="58">
        <f t="shared" si="1634"/>
        <v>2.9599938928242695</v>
      </c>
      <c r="W856" s="49">
        <f t="shared" si="1571"/>
        <v>2.9599938928242695</v>
      </c>
      <c r="X856" s="143">
        <f t="shared" si="1572"/>
        <v>0.02</v>
      </c>
      <c r="Y856" s="51">
        <f t="shared" si="1635"/>
        <v>1.7544547148631146E-2</v>
      </c>
      <c r="Z856" s="57">
        <f t="shared" si="1636"/>
        <v>955.21080031927158</v>
      </c>
      <c r="AA856" s="53">
        <f t="shared" si="1573"/>
        <v>0</v>
      </c>
      <c r="AB856" s="58">
        <f t="shared" si="1637"/>
        <v>2.9413790423562154</v>
      </c>
      <c r="AC856" s="49">
        <f t="shared" si="1574"/>
        <v>2.9413790423562154</v>
      </c>
      <c r="AD856" s="143">
        <f t="shared" si="1575"/>
        <v>0.02</v>
      </c>
      <c r="AE856" s="49">
        <f t="shared" si="1674"/>
        <v>1.7491857299782147E-2</v>
      </c>
      <c r="AF856" s="57">
        <f t="shared" si="1638"/>
        <v>952.18266900131607</v>
      </c>
      <c r="AG856" s="53">
        <f t="shared" si="1576"/>
        <v>0</v>
      </c>
      <c r="AH856" s="58">
        <f t="shared" si="1639"/>
        <v>2.939139076394317</v>
      </c>
      <c r="AI856" s="49">
        <f t="shared" si="1577"/>
        <v>2.939139076394317</v>
      </c>
      <c r="AJ856" s="143">
        <f t="shared" si="1578"/>
        <v>0.02</v>
      </c>
      <c r="AK856" s="51">
        <f t="shared" si="1640"/>
        <v>1.7492415624643549E-2</v>
      </c>
      <c r="AL856" s="57">
        <f t="shared" si="1641"/>
        <v>951.93863534295315</v>
      </c>
      <c r="AM856" s="53">
        <f t="shared" si="1579"/>
        <v>0</v>
      </c>
      <c r="AN856" s="58">
        <f t="shared" si="1642"/>
        <v>2.938960091438342</v>
      </c>
      <c r="AO856" s="49">
        <f t="shared" si="1580"/>
        <v>2.938960091438342</v>
      </c>
      <c r="AP856" s="143">
        <f t="shared" si="1581"/>
        <v>0.02</v>
      </c>
      <c r="AQ856" s="51">
        <f t="shared" si="1643"/>
        <v>1.7492711274375745E-2</v>
      </c>
      <c r="AR856" s="57">
        <f t="shared" si="1644"/>
        <v>951.91940271319561</v>
      </c>
      <c r="AS856" s="44">
        <f t="shared" si="1582"/>
        <v>6227.7603718701002</v>
      </c>
      <c r="AT856" s="44">
        <f t="shared" si="1583"/>
        <v>2491.1041487480402</v>
      </c>
      <c r="AU856" s="44">
        <f t="shared" si="1584"/>
        <v>1556.9400929675251</v>
      </c>
      <c r="AV856" s="47">
        <f t="shared" si="1585"/>
        <v>0.3849455160076567</v>
      </c>
      <c r="AW856" s="47">
        <f t="shared" si="1586"/>
        <v>0.91098691178313207</v>
      </c>
      <c r="AX856" s="86">
        <f t="shared" si="1587"/>
        <v>4.3071699386118958</v>
      </c>
      <c r="AY856" s="86">
        <f t="shared" si="1588"/>
        <v>0</v>
      </c>
      <c r="AZ856" s="10">
        <f t="shared" si="1645"/>
        <v>0</v>
      </c>
      <c r="BA856" s="44">
        <f t="shared" si="1589"/>
        <v>0</v>
      </c>
      <c r="BB856" s="9">
        <f t="shared" si="1590"/>
        <v>0</v>
      </c>
      <c r="BC856" s="45">
        <f t="shared" si="1679"/>
        <v>0</v>
      </c>
      <c r="BD856" s="9">
        <f t="shared" si="1591"/>
        <v>0</v>
      </c>
      <c r="BE856" s="45">
        <f t="shared" si="1675"/>
        <v>0</v>
      </c>
      <c r="BF856" s="9">
        <f t="shared" si="1592"/>
        <v>0</v>
      </c>
      <c r="BG856" s="45">
        <f t="shared" si="1676"/>
        <v>0</v>
      </c>
      <c r="BH856" s="58"/>
      <c r="BI856" s="58"/>
      <c r="BJ856" s="58">
        <f t="shared" si="1646"/>
        <v>0</v>
      </c>
      <c r="BK856" s="97"/>
      <c r="BL856" s="44"/>
      <c r="BM856" s="82">
        <f t="shared" si="1647"/>
        <v>85.100000000000009</v>
      </c>
      <c r="BN856" s="86">
        <f t="shared" si="1648"/>
        <v>85100</v>
      </c>
      <c r="BO856" s="86">
        <f t="shared" si="1649"/>
        <v>100</v>
      </c>
      <c r="BP856" s="84">
        <f t="shared" si="1593"/>
        <v>4</v>
      </c>
      <c r="BQ856" s="84">
        <f t="shared" si="1594"/>
        <v>4.13</v>
      </c>
      <c r="BR856" s="84">
        <f t="shared" si="1595"/>
        <v>0.02</v>
      </c>
      <c r="BS856" s="84">
        <f t="shared" si="1650"/>
        <v>3.1543943074937388E-2</v>
      </c>
      <c r="BT856" s="84">
        <f t="shared" si="1651"/>
        <v>1167.2868918984439</v>
      </c>
      <c r="BU856" s="84">
        <f t="shared" si="1652"/>
        <v>0</v>
      </c>
      <c r="BV856" s="83">
        <f t="shared" si="1653"/>
        <v>2518.4221811443799</v>
      </c>
      <c r="BW856" s="81">
        <f t="shared" si="1677"/>
        <v>2518.4221811443799</v>
      </c>
      <c r="BX856" s="83">
        <f t="shared" si="1596"/>
        <v>0</v>
      </c>
      <c r="BY856" s="141">
        <f t="shared" si="1597"/>
        <v>0</v>
      </c>
      <c r="BZ856" s="83">
        <f t="shared" si="1598"/>
        <v>4.13</v>
      </c>
      <c r="CA856" s="83">
        <f t="shared" si="1599"/>
        <v>0</v>
      </c>
      <c r="CB856" s="83">
        <f t="shared" si="1654"/>
        <v>3.1294914804953127</v>
      </c>
      <c r="CC856" s="83">
        <f t="shared" si="1600"/>
        <v>3.1294914804953127</v>
      </c>
      <c r="CD856" s="143">
        <f t="shared" si="1601"/>
        <v>0.02</v>
      </c>
      <c r="CE856" s="83">
        <f t="shared" si="1655"/>
        <v>1.7336523213570248E-2</v>
      </c>
      <c r="CF856" s="84">
        <f t="shared" si="1656"/>
        <v>1112.9219335485991</v>
      </c>
      <c r="CG856" s="83">
        <f t="shared" si="1602"/>
        <v>0</v>
      </c>
      <c r="CH856" s="83">
        <f t="shared" si="1657"/>
        <v>3.0490589270127981</v>
      </c>
      <c r="CI856" s="83">
        <f t="shared" si="1603"/>
        <v>3.0490589270127981</v>
      </c>
      <c r="CJ856" s="143">
        <f t="shared" si="1604"/>
        <v>0.02</v>
      </c>
      <c r="CK856" s="83">
        <f t="shared" si="1658"/>
        <v>1.6528910799758975E-2</v>
      </c>
      <c r="CL856" s="84">
        <f t="shared" si="1659"/>
        <v>1047.3907556770585</v>
      </c>
      <c r="CM856" s="83">
        <f t="shared" si="1605"/>
        <v>0</v>
      </c>
      <c r="CN856" s="83">
        <f t="shared" si="1660"/>
        <v>2.9672955027398045</v>
      </c>
      <c r="CO856" s="83">
        <f t="shared" si="1606"/>
        <v>2.9672955027398045</v>
      </c>
      <c r="CP856" s="143">
        <f t="shared" si="1607"/>
        <v>0.02</v>
      </c>
      <c r="CQ856" s="83">
        <f t="shared" si="1661"/>
        <v>1.6688564504284274E-2</v>
      </c>
      <c r="CR856" s="84">
        <f t="shared" si="1662"/>
        <v>1039.4479501104718</v>
      </c>
      <c r="CS856" s="83">
        <f t="shared" si="1608"/>
        <v>0</v>
      </c>
      <c r="CT856" s="83">
        <f t="shared" si="1663"/>
        <v>2.9585051868530226</v>
      </c>
      <c r="CU856" s="83">
        <f t="shared" si="1609"/>
        <v>2.9585051868530226</v>
      </c>
      <c r="CV856" s="143">
        <f t="shared" si="1610"/>
        <v>0.02</v>
      </c>
      <c r="CW856" s="83">
        <f t="shared" si="1664"/>
        <v>1.6716526987184337E-2</v>
      </c>
      <c r="CX856" s="84">
        <f t="shared" si="1665"/>
        <v>1038.8891291700704</v>
      </c>
      <c r="CY856" s="83">
        <f t="shared" si="1611"/>
        <v>0</v>
      </c>
      <c r="CZ856" s="83">
        <f t="shared" si="1666"/>
        <v>2.9578958246985345</v>
      </c>
      <c r="DA856" s="83">
        <f t="shared" si="1612"/>
        <v>2.9578958246985345</v>
      </c>
      <c r="DB856" s="143">
        <f t="shared" si="1613"/>
        <v>0.02</v>
      </c>
      <c r="DC856" s="83">
        <f t="shared" si="1667"/>
        <v>1.6717446767326269E-2</v>
      </c>
      <c r="DD856" s="84">
        <f t="shared" si="1668"/>
        <v>1038.8781720327743</v>
      </c>
      <c r="DE856" s="86">
        <f t="shared" si="1614"/>
        <v>4533.1599260598832</v>
      </c>
      <c r="DF856" s="86">
        <f t="shared" si="1615"/>
        <v>1813.2639704239534</v>
      </c>
      <c r="DG856" s="86">
        <f t="shared" si="1616"/>
        <v>1133.2899815149708</v>
      </c>
      <c r="DH856" s="86">
        <f t="shared" si="1617"/>
        <v>9.626341528951389E-2</v>
      </c>
      <c r="DI856" s="86">
        <f t="shared" si="1618"/>
        <v>9.5510926859378717E-2</v>
      </c>
      <c r="DJ856" s="86">
        <f t="shared" si="1619"/>
        <v>1.4245314410455003</v>
      </c>
      <c r="DK856" s="86">
        <f t="shared" si="1620"/>
        <v>-1026.278831770871</v>
      </c>
      <c r="DL856" s="86">
        <f t="shared" si="1678"/>
        <v>-1026.278831770871</v>
      </c>
      <c r="DM856" s="86">
        <f t="shared" si="1621"/>
        <v>-1026.278831770871</v>
      </c>
      <c r="DN856" s="85">
        <f t="shared" si="1622"/>
        <v>0</v>
      </c>
      <c r="DO856" s="85">
        <f t="shared" si="1669"/>
        <v>0</v>
      </c>
      <c r="DP856" s="85">
        <f t="shared" si="1623"/>
        <v>0</v>
      </c>
      <c r="DQ856" s="85">
        <f t="shared" si="1670"/>
        <v>0</v>
      </c>
      <c r="DR856" s="85">
        <f t="shared" si="1624"/>
        <v>0</v>
      </c>
      <c r="DS856" s="85">
        <f t="shared" si="1671"/>
        <v>0</v>
      </c>
      <c r="DT856" s="81"/>
      <c r="DU856" s="81"/>
      <c r="DV856" s="81">
        <f t="shared" si="1672"/>
        <v>0</v>
      </c>
      <c r="DW856" s="100"/>
    </row>
    <row r="857" spans="1:127" x14ac:dyDescent="0.2">
      <c r="A857" s="59">
        <f t="shared" si="1625"/>
        <v>113.59999999999873</v>
      </c>
      <c r="B857" s="44">
        <f t="shared" si="1626"/>
        <v>113599.99999999873</v>
      </c>
      <c r="C857" s="52">
        <f t="shared" si="1560"/>
        <v>133.33333333333334</v>
      </c>
      <c r="D857" s="50">
        <f t="shared" si="1561"/>
        <v>4</v>
      </c>
      <c r="E857" s="44">
        <f t="shared" si="1562"/>
        <v>4.13</v>
      </c>
      <c r="F857" s="47">
        <f t="shared" si="1563"/>
        <v>0.02</v>
      </c>
      <c r="G857" s="52">
        <f t="shared" si="1627"/>
        <v>2.3576891762288592E-2</v>
      </c>
      <c r="H857" s="57">
        <f t="shared" si="1628"/>
        <v>941.70056666999437</v>
      </c>
      <c r="I857" s="52">
        <f t="shared" si="1629"/>
        <v>0</v>
      </c>
      <c r="J857" s="54">
        <f t="shared" si="1630"/>
        <v>3464.1832732611665</v>
      </c>
      <c r="K857" s="46">
        <f t="shared" si="1673"/>
        <v>3464.1832732611665</v>
      </c>
      <c r="L857" s="80">
        <f t="shared" si="1564"/>
        <v>0</v>
      </c>
      <c r="M857" s="142">
        <f t="shared" si="1565"/>
        <v>0</v>
      </c>
      <c r="N857" s="60">
        <f t="shared" si="1566"/>
        <v>4.13</v>
      </c>
      <c r="O857" s="53">
        <f t="shared" si="1567"/>
        <v>0</v>
      </c>
      <c r="P857" s="58">
        <f t="shared" si="1631"/>
        <v>2.9319394264506191</v>
      </c>
      <c r="Q857" s="49">
        <f t="shared" si="1568"/>
        <v>2.9319394264506191</v>
      </c>
      <c r="R857" s="143">
        <f t="shared" si="1569"/>
        <v>0.02</v>
      </c>
      <c r="S857" s="51">
        <f t="shared" si="1632"/>
        <v>1.8136702263220231E-2</v>
      </c>
      <c r="T857" s="57">
        <f t="shared" si="1633"/>
        <v>979.5790200659452</v>
      </c>
      <c r="U857" s="53">
        <f t="shared" si="1570"/>
        <v>0</v>
      </c>
      <c r="V857" s="58">
        <f t="shared" si="1634"/>
        <v>2.9609630524565773</v>
      </c>
      <c r="W857" s="49">
        <f t="shared" si="1571"/>
        <v>2.9609630524565773</v>
      </c>
      <c r="X857" s="143">
        <f t="shared" si="1572"/>
        <v>0.02</v>
      </c>
      <c r="Y857" s="51">
        <f t="shared" si="1635"/>
        <v>1.7541880481964478E-2</v>
      </c>
      <c r="Z857" s="57">
        <f t="shared" si="1636"/>
        <v>956.00103680626012</v>
      </c>
      <c r="AA857" s="53">
        <f t="shared" si="1573"/>
        <v>0</v>
      </c>
      <c r="AB857" s="58">
        <f t="shared" si="1637"/>
        <v>2.9422502829455848</v>
      </c>
      <c r="AC857" s="49">
        <f t="shared" si="1574"/>
        <v>2.9422502829455848</v>
      </c>
      <c r="AD857" s="143">
        <f t="shared" si="1575"/>
        <v>0.02</v>
      </c>
      <c r="AE857" s="49">
        <f t="shared" si="1674"/>
        <v>1.7489190633115478E-2</v>
      </c>
      <c r="AF857" s="57">
        <f t="shared" si="1638"/>
        <v>952.97551814745157</v>
      </c>
      <c r="AG857" s="53">
        <f t="shared" si="1576"/>
        <v>0</v>
      </c>
      <c r="AH857" s="58">
        <f t="shared" si="1639"/>
        <v>2.9400034108948963</v>
      </c>
      <c r="AI857" s="49">
        <f t="shared" si="1577"/>
        <v>2.9400034108948963</v>
      </c>
      <c r="AJ857" s="143">
        <f t="shared" si="1578"/>
        <v>0.02</v>
      </c>
      <c r="AK857" s="51">
        <f t="shared" si="1640"/>
        <v>1.7489748957976881E-2</v>
      </c>
      <c r="AL857" s="57">
        <f t="shared" si="1641"/>
        <v>952.73211406066287</v>
      </c>
      <c r="AM857" s="53">
        <f t="shared" si="1579"/>
        <v>0</v>
      </c>
      <c r="AN857" s="58">
        <f t="shared" si="1642"/>
        <v>2.9398241751297864</v>
      </c>
      <c r="AO857" s="49">
        <f t="shared" si="1580"/>
        <v>2.9398241751297864</v>
      </c>
      <c r="AP857" s="143">
        <f t="shared" si="1581"/>
        <v>0.02</v>
      </c>
      <c r="AQ857" s="51">
        <f t="shared" si="1643"/>
        <v>1.7490044607709077E-2</v>
      </c>
      <c r="AR857" s="57">
        <f t="shared" si="1644"/>
        <v>952.71294316727199</v>
      </c>
      <c r="AS857" s="44">
        <f t="shared" si="1582"/>
        <v>6235.5298918700992</v>
      </c>
      <c r="AT857" s="44">
        <f t="shared" si="1583"/>
        <v>2494.2119567480395</v>
      </c>
      <c r="AU857" s="44">
        <f t="shared" si="1584"/>
        <v>1558.8824729675248</v>
      </c>
      <c r="AV857" s="47">
        <f t="shared" si="1585"/>
        <v>0.38356875325714551</v>
      </c>
      <c r="AW857" s="47">
        <f t="shared" si="1586"/>
        <v>0.90487186505164163</v>
      </c>
      <c r="AX857" s="86">
        <f t="shared" si="1587"/>
        <v>4.2608748356633512</v>
      </c>
      <c r="AY857" s="86">
        <f t="shared" si="1588"/>
        <v>0</v>
      </c>
      <c r="AZ857" s="10">
        <f t="shared" si="1645"/>
        <v>0</v>
      </c>
      <c r="BA857" s="44">
        <f t="shared" si="1589"/>
        <v>0</v>
      </c>
      <c r="BB857" s="9">
        <f t="shared" si="1590"/>
        <v>0</v>
      </c>
      <c r="BC857" s="45">
        <f t="shared" si="1679"/>
        <v>0</v>
      </c>
      <c r="BD857" s="9">
        <f t="shared" si="1591"/>
        <v>0</v>
      </c>
      <c r="BE857" s="45">
        <f t="shared" si="1675"/>
        <v>0</v>
      </c>
      <c r="BF857" s="9">
        <f t="shared" si="1592"/>
        <v>0</v>
      </c>
      <c r="BG857" s="45">
        <f t="shared" si="1676"/>
        <v>0</v>
      </c>
      <c r="BH857" s="58"/>
      <c r="BI857" s="58"/>
      <c r="BJ857" s="58">
        <f t="shared" si="1646"/>
        <v>0</v>
      </c>
      <c r="BK857" s="97"/>
      <c r="BL857" s="44"/>
      <c r="BM857" s="82">
        <f t="shared" si="1647"/>
        <v>85.2</v>
      </c>
      <c r="BN857" s="86">
        <f t="shared" si="1648"/>
        <v>85200</v>
      </c>
      <c r="BO857" s="86">
        <f t="shared" si="1649"/>
        <v>100</v>
      </c>
      <c r="BP857" s="84">
        <f t="shared" si="1593"/>
        <v>4</v>
      </c>
      <c r="BQ857" s="84">
        <f t="shared" si="1594"/>
        <v>4.13</v>
      </c>
      <c r="BR857" s="84">
        <f t="shared" si="1595"/>
        <v>0.02</v>
      </c>
      <c r="BS857" s="84">
        <f t="shared" si="1650"/>
        <v>3.1541943074937386E-2</v>
      </c>
      <c r="BT857" s="84">
        <f t="shared" si="1651"/>
        <v>1168.0506435467476</v>
      </c>
      <c r="BU857" s="84">
        <f t="shared" si="1652"/>
        <v>0</v>
      </c>
      <c r="BV857" s="83">
        <f t="shared" si="1653"/>
        <v>2521.6594811443802</v>
      </c>
      <c r="BW857" s="81">
        <f t="shared" si="1677"/>
        <v>2521.6594811443802</v>
      </c>
      <c r="BX857" s="83">
        <f t="shared" si="1596"/>
        <v>0</v>
      </c>
      <c r="BY857" s="141">
        <f t="shared" si="1597"/>
        <v>0</v>
      </c>
      <c r="BZ857" s="83">
        <f t="shared" si="1598"/>
        <v>4.13</v>
      </c>
      <c r="CA857" s="83">
        <f t="shared" si="1599"/>
        <v>0</v>
      </c>
      <c r="CB857" s="83">
        <f t="shared" si="1654"/>
        <v>3.1308980701757609</v>
      </c>
      <c r="CC857" s="83">
        <f t="shared" si="1600"/>
        <v>3.1308980701757609</v>
      </c>
      <c r="CD857" s="143">
        <f t="shared" si="1601"/>
        <v>0.02</v>
      </c>
      <c r="CE857" s="83">
        <f t="shared" si="1655"/>
        <v>1.7334523213570249E-2</v>
      </c>
      <c r="CF857" s="84">
        <f t="shared" si="1656"/>
        <v>1113.475874127176</v>
      </c>
      <c r="CG857" s="83">
        <f t="shared" si="1602"/>
        <v>0</v>
      </c>
      <c r="CH857" s="83">
        <f t="shared" si="1657"/>
        <v>3.0500189601169816</v>
      </c>
      <c r="CI857" s="83">
        <f t="shared" si="1603"/>
        <v>3.0500189601169816</v>
      </c>
      <c r="CJ857" s="143">
        <f t="shared" si="1604"/>
        <v>0.02</v>
      </c>
      <c r="CK857" s="83">
        <f t="shared" si="1658"/>
        <v>1.6526910799758977E-2</v>
      </c>
      <c r="CL857" s="84">
        <f t="shared" si="1659"/>
        <v>1047.9328216454571</v>
      </c>
      <c r="CM857" s="83">
        <f t="shared" si="1605"/>
        <v>0</v>
      </c>
      <c r="CN857" s="83">
        <f t="shared" si="1660"/>
        <v>2.9681074199952766</v>
      </c>
      <c r="CO857" s="83">
        <f t="shared" si="1606"/>
        <v>2.9681074199952766</v>
      </c>
      <c r="CP857" s="143">
        <f t="shared" si="1607"/>
        <v>0.02</v>
      </c>
      <c r="CQ857" s="83">
        <f t="shared" si="1661"/>
        <v>1.6686564504284275E-2</v>
      </c>
      <c r="CR857" s="84">
        <f t="shared" si="1662"/>
        <v>1040.0103330780216</v>
      </c>
      <c r="CS857" s="83">
        <f t="shared" si="1608"/>
        <v>0</v>
      </c>
      <c r="CT857" s="83">
        <f t="shared" si="1663"/>
        <v>2.959323463543158</v>
      </c>
      <c r="CU857" s="83">
        <f t="shared" si="1609"/>
        <v>2.959323463543158</v>
      </c>
      <c r="CV857" s="143">
        <f t="shared" si="1610"/>
        <v>0.02</v>
      </c>
      <c r="CW857" s="83">
        <f t="shared" si="1664"/>
        <v>1.6714526987184338E-2</v>
      </c>
      <c r="CX857" s="84">
        <f t="shared" si="1665"/>
        <v>1039.4541282466807</v>
      </c>
      <c r="CY857" s="83">
        <f t="shared" si="1611"/>
        <v>0</v>
      </c>
      <c r="CZ857" s="83">
        <f t="shared" si="1666"/>
        <v>2.9587157984202381</v>
      </c>
      <c r="DA857" s="83">
        <f t="shared" si="1612"/>
        <v>2.9587157984202381</v>
      </c>
      <c r="DB857" s="143">
        <f t="shared" si="1613"/>
        <v>0.02</v>
      </c>
      <c r="DC857" s="83">
        <f t="shared" si="1667"/>
        <v>1.671544676732627E-2</v>
      </c>
      <c r="DD857" s="84">
        <f t="shared" si="1668"/>
        <v>1039.4433186017557</v>
      </c>
      <c r="DE857" s="86">
        <f t="shared" si="1614"/>
        <v>4538.9870660598845</v>
      </c>
      <c r="DF857" s="86">
        <f t="shared" si="1615"/>
        <v>1815.5948264239535</v>
      </c>
      <c r="DG857" s="86">
        <f t="shared" si="1616"/>
        <v>1134.7467665149711</v>
      </c>
      <c r="DH857" s="86">
        <f t="shared" si="1617"/>
        <v>9.607637818004118E-2</v>
      </c>
      <c r="DI857" s="86">
        <f t="shared" si="1618"/>
        <v>9.5170330761703059E-2</v>
      </c>
      <c r="DJ857" s="86">
        <f t="shared" si="1619"/>
        <v>1.415003099272693</v>
      </c>
      <c r="DK857" s="86">
        <f t="shared" si="1620"/>
        <v>-1028.3305329951795</v>
      </c>
      <c r="DL857" s="86">
        <f t="shared" si="1678"/>
        <v>-1028.3305329951795</v>
      </c>
      <c r="DM857" s="86">
        <f t="shared" si="1621"/>
        <v>-1028.3305329951795</v>
      </c>
      <c r="DN857" s="85">
        <f t="shared" si="1622"/>
        <v>0</v>
      </c>
      <c r="DO857" s="85">
        <f t="shared" si="1669"/>
        <v>0</v>
      </c>
      <c r="DP857" s="85">
        <f t="shared" si="1623"/>
        <v>0</v>
      </c>
      <c r="DQ857" s="85">
        <f t="shared" si="1670"/>
        <v>0</v>
      </c>
      <c r="DR857" s="85">
        <f t="shared" si="1624"/>
        <v>0</v>
      </c>
      <c r="DS857" s="85">
        <f t="shared" si="1671"/>
        <v>0</v>
      </c>
      <c r="DT857" s="81"/>
      <c r="DU857" s="81"/>
      <c r="DV857" s="81">
        <f t="shared" si="1672"/>
        <v>0</v>
      </c>
      <c r="DW857" s="100"/>
    </row>
    <row r="858" spans="1:127" x14ac:dyDescent="0.2">
      <c r="A858" s="59">
        <f t="shared" si="1625"/>
        <v>113.73333333333207</v>
      </c>
      <c r="B858" s="44">
        <f t="shared" si="1626"/>
        <v>113733.33333333206</v>
      </c>
      <c r="C858" s="52">
        <f t="shared" si="1560"/>
        <v>133.33333333333334</v>
      </c>
      <c r="D858" s="50">
        <f t="shared" si="1561"/>
        <v>4</v>
      </c>
      <c r="E858" s="44">
        <f t="shared" si="1562"/>
        <v>4.13</v>
      </c>
      <c r="F858" s="47">
        <f t="shared" si="1563"/>
        <v>0.02</v>
      </c>
      <c r="G858" s="52">
        <f t="shared" si="1627"/>
        <v>2.3574225095621924E-2</v>
      </c>
      <c r="H858" s="57">
        <f t="shared" si="1628"/>
        <v>942.46168235777338</v>
      </c>
      <c r="I858" s="52">
        <f t="shared" si="1629"/>
        <v>0</v>
      </c>
      <c r="J858" s="54">
        <f t="shared" si="1630"/>
        <v>3468.4996732611662</v>
      </c>
      <c r="K858" s="46">
        <f t="shared" si="1673"/>
        <v>3468.4996732611662</v>
      </c>
      <c r="L858" s="80">
        <f t="shared" si="1564"/>
        <v>0</v>
      </c>
      <c r="M858" s="142">
        <f t="shared" si="1565"/>
        <v>0</v>
      </c>
      <c r="N858" s="60">
        <f t="shared" si="1566"/>
        <v>4.13</v>
      </c>
      <c r="O858" s="53">
        <f t="shared" si="1567"/>
        <v>0</v>
      </c>
      <c r="P858" s="58">
        <f t="shared" si="1631"/>
        <v>2.9327508968885341</v>
      </c>
      <c r="Q858" s="49">
        <f t="shared" si="1568"/>
        <v>2.9327508968885341</v>
      </c>
      <c r="R858" s="143">
        <f t="shared" si="1569"/>
        <v>0.02</v>
      </c>
      <c r="S858" s="51">
        <f t="shared" si="1632"/>
        <v>1.8134035596553563E-2</v>
      </c>
      <c r="T858" s="57">
        <f t="shared" si="1633"/>
        <v>980.40374692381863</v>
      </c>
      <c r="U858" s="53">
        <f t="shared" si="1570"/>
        <v>0</v>
      </c>
      <c r="V858" s="58">
        <f t="shared" si="1634"/>
        <v>2.9619343458714136</v>
      </c>
      <c r="W858" s="49">
        <f t="shared" si="1571"/>
        <v>2.9619343458714136</v>
      </c>
      <c r="X858" s="143">
        <f t="shared" si="1572"/>
        <v>0.02</v>
      </c>
      <c r="Y858" s="51">
        <f t="shared" si="1635"/>
        <v>1.753921381529781E-2</v>
      </c>
      <c r="Z858" s="57">
        <f t="shared" si="1636"/>
        <v>956.790894558074</v>
      </c>
      <c r="AA858" s="53">
        <f t="shared" si="1573"/>
        <v>0</v>
      </c>
      <c r="AB858" s="58">
        <f t="shared" si="1637"/>
        <v>2.9431234534484254</v>
      </c>
      <c r="AC858" s="49">
        <f t="shared" si="1574"/>
        <v>2.9431234534484254</v>
      </c>
      <c r="AD858" s="143">
        <f t="shared" si="1575"/>
        <v>0.02</v>
      </c>
      <c r="AE858" s="49">
        <f t="shared" si="1674"/>
        <v>1.748652396644881E-2</v>
      </c>
      <c r="AF858" s="57">
        <f t="shared" si="1638"/>
        <v>953.76801167533165</v>
      </c>
      <c r="AG858" s="53">
        <f t="shared" si="1576"/>
        <v>0</v>
      </c>
      <c r="AH858" s="58">
        <f t="shared" si="1639"/>
        <v>2.9408697115554703</v>
      </c>
      <c r="AI858" s="49">
        <f t="shared" si="1577"/>
        <v>2.9408697115554703</v>
      </c>
      <c r="AJ858" s="143">
        <f t="shared" si="1578"/>
        <v>0.02</v>
      </c>
      <c r="AK858" s="51">
        <f t="shared" si="1640"/>
        <v>1.7487082291310213E-2</v>
      </c>
      <c r="AL858" s="57">
        <f t="shared" si="1641"/>
        <v>953.52523856565881</v>
      </c>
      <c r="AM858" s="53">
        <f t="shared" si="1579"/>
        <v>0</v>
      </c>
      <c r="AN858" s="58">
        <f t="shared" si="1642"/>
        <v>2.940690229997335</v>
      </c>
      <c r="AO858" s="49">
        <f t="shared" si="1580"/>
        <v>2.940690229997335</v>
      </c>
      <c r="AP858" s="143">
        <f t="shared" si="1581"/>
        <v>0.02</v>
      </c>
      <c r="AQ858" s="51">
        <f t="shared" si="1643"/>
        <v>1.7487377941042409E-2</v>
      </c>
      <c r="AR858" s="57">
        <f t="shared" si="1644"/>
        <v>953.50612943658825</v>
      </c>
      <c r="AS858" s="44">
        <f t="shared" si="1582"/>
        <v>6243.299411870099</v>
      </c>
      <c r="AT858" s="44">
        <f t="shared" si="1583"/>
        <v>2497.3197647480397</v>
      </c>
      <c r="AU858" s="44">
        <f t="shared" si="1584"/>
        <v>1560.8248529675247</v>
      </c>
      <c r="AV858" s="47">
        <f t="shared" si="1585"/>
        <v>0.38219929650232198</v>
      </c>
      <c r="AW858" s="47">
        <f t="shared" si="1586"/>
        <v>0.89880839585082917</v>
      </c>
      <c r="AX858" s="86">
        <f t="shared" si="1587"/>
        <v>4.2151565638460502</v>
      </c>
      <c r="AY858" s="86">
        <f t="shared" si="1588"/>
        <v>0</v>
      </c>
      <c r="AZ858" s="10">
        <f t="shared" si="1645"/>
        <v>0</v>
      </c>
      <c r="BA858" s="44">
        <f t="shared" si="1589"/>
        <v>0</v>
      </c>
      <c r="BB858" s="9">
        <f t="shared" si="1590"/>
        <v>0</v>
      </c>
      <c r="BC858" s="45">
        <f t="shared" si="1679"/>
        <v>0</v>
      </c>
      <c r="BD858" s="9">
        <f t="shared" si="1591"/>
        <v>0</v>
      </c>
      <c r="BE858" s="45">
        <f t="shared" si="1675"/>
        <v>0</v>
      </c>
      <c r="BF858" s="9">
        <f t="shared" si="1592"/>
        <v>0</v>
      </c>
      <c r="BG858" s="45">
        <f t="shared" si="1676"/>
        <v>0</v>
      </c>
      <c r="BH858" s="58"/>
      <c r="BI858" s="58"/>
      <c r="BJ858" s="58">
        <f t="shared" si="1646"/>
        <v>0</v>
      </c>
      <c r="BK858" s="97"/>
      <c r="BL858" s="44"/>
      <c r="BM858" s="82">
        <f t="shared" si="1647"/>
        <v>85.3</v>
      </c>
      <c r="BN858" s="86">
        <f t="shared" si="1648"/>
        <v>85300</v>
      </c>
      <c r="BO858" s="86">
        <f t="shared" si="1649"/>
        <v>100</v>
      </c>
      <c r="BP858" s="84">
        <f t="shared" si="1593"/>
        <v>4</v>
      </c>
      <c r="BQ858" s="84">
        <f t="shared" si="1594"/>
        <v>4.13</v>
      </c>
      <c r="BR858" s="84">
        <f t="shared" si="1595"/>
        <v>0.02</v>
      </c>
      <c r="BS858" s="84">
        <f t="shared" si="1650"/>
        <v>3.1539943074937384E-2</v>
      </c>
      <c r="BT858" s="84">
        <f t="shared" si="1651"/>
        <v>1168.814346768901</v>
      </c>
      <c r="BU858" s="84">
        <f t="shared" si="1652"/>
        <v>0</v>
      </c>
      <c r="BV858" s="83">
        <f t="shared" si="1653"/>
        <v>2524.8967811443799</v>
      </c>
      <c r="BW858" s="81">
        <f t="shared" si="1677"/>
        <v>2524.8967811443799</v>
      </c>
      <c r="BX858" s="83">
        <f t="shared" si="1596"/>
        <v>0</v>
      </c>
      <c r="BY858" s="141">
        <f t="shared" si="1597"/>
        <v>0</v>
      </c>
      <c r="BZ858" s="83">
        <f t="shared" si="1598"/>
        <v>4.13</v>
      </c>
      <c r="CA858" s="83">
        <f t="shared" si="1599"/>
        <v>0</v>
      </c>
      <c r="CB858" s="83">
        <f t="shared" si="1654"/>
        <v>3.1323067632908703</v>
      </c>
      <c r="CC858" s="83">
        <f t="shared" si="1600"/>
        <v>3.1323067632908703</v>
      </c>
      <c r="CD858" s="143">
        <f t="shared" si="1601"/>
        <v>0.02</v>
      </c>
      <c r="CE858" s="83">
        <f t="shared" si="1655"/>
        <v>1.7332523213570251E-2</v>
      </c>
      <c r="CF858" s="84">
        <f t="shared" si="1656"/>
        <v>1114.0295019625464</v>
      </c>
      <c r="CG858" s="83">
        <f t="shared" si="1602"/>
        <v>0</v>
      </c>
      <c r="CH858" s="83">
        <f t="shared" si="1657"/>
        <v>3.0509796700795664</v>
      </c>
      <c r="CI858" s="83">
        <f t="shared" si="1603"/>
        <v>3.0509796700795664</v>
      </c>
      <c r="CJ858" s="143">
        <f t="shared" si="1604"/>
        <v>0.02</v>
      </c>
      <c r="CK858" s="83">
        <f t="shared" si="1658"/>
        <v>1.6524910799758978E-2</v>
      </c>
      <c r="CL858" s="84">
        <f t="shared" si="1659"/>
        <v>1048.474651418185</v>
      </c>
      <c r="CM858" s="83">
        <f t="shared" si="1605"/>
        <v>0</v>
      </c>
      <c r="CN858" s="83">
        <f t="shared" si="1660"/>
        <v>2.9689201126814497</v>
      </c>
      <c r="CO858" s="83">
        <f t="shared" si="1606"/>
        <v>2.9689201126814497</v>
      </c>
      <c r="CP858" s="143">
        <f t="shared" si="1607"/>
        <v>0.02</v>
      </c>
      <c r="CQ858" s="83">
        <f t="shared" si="1661"/>
        <v>1.6684564504284276E-2</v>
      </c>
      <c r="CR858" s="84">
        <f t="shared" si="1662"/>
        <v>1040.572494824321</v>
      </c>
      <c r="CS858" s="83">
        <f t="shared" si="1608"/>
        <v>0</v>
      </c>
      <c r="CT858" s="83">
        <f t="shared" si="1663"/>
        <v>2.9601426200301773</v>
      </c>
      <c r="CU858" s="83">
        <f t="shared" si="1609"/>
        <v>2.9601426200301773</v>
      </c>
      <c r="CV858" s="143">
        <f t="shared" si="1610"/>
        <v>0.02</v>
      </c>
      <c r="CW858" s="83">
        <f t="shared" si="1664"/>
        <v>1.671252698718434E-2</v>
      </c>
      <c r="CX858" s="84">
        <f t="shared" si="1665"/>
        <v>1040.0189035134972</v>
      </c>
      <c r="CY858" s="83">
        <f t="shared" si="1611"/>
        <v>0</v>
      </c>
      <c r="CZ858" s="83">
        <f t="shared" si="1666"/>
        <v>2.9595366603143125</v>
      </c>
      <c r="DA858" s="83">
        <f t="shared" si="1612"/>
        <v>2.9595366603143125</v>
      </c>
      <c r="DB858" s="143">
        <f t="shared" si="1613"/>
        <v>0.02</v>
      </c>
      <c r="DC858" s="83">
        <f t="shared" si="1667"/>
        <v>1.6713446767326272E-2</v>
      </c>
      <c r="DD858" s="84">
        <f t="shared" si="1668"/>
        <v>1040.0082409500344</v>
      </c>
      <c r="DE858" s="86">
        <f t="shared" si="1614"/>
        <v>4544.8142060598839</v>
      </c>
      <c r="DF858" s="86">
        <f t="shared" si="1615"/>
        <v>1817.9256824239535</v>
      </c>
      <c r="DG858" s="86">
        <f t="shared" si="1616"/>
        <v>1136.203551514971</v>
      </c>
      <c r="DH858" s="86">
        <f t="shared" si="1617"/>
        <v>9.5889938913987477E-2</v>
      </c>
      <c r="DI858" s="86">
        <f t="shared" si="1618"/>
        <v>9.483137511285579E-2</v>
      </c>
      <c r="DJ858" s="86">
        <f t="shared" si="1619"/>
        <v>1.4055503481657943</v>
      </c>
      <c r="DK858" s="86">
        <f t="shared" si="1620"/>
        <v>-1030.3809787838018</v>
      </c>
      <c r="DL858" s="86">
        <f t="shared" si="1678"/>
        <v>-1030.3809787838018</v>
      </c>
      <c r="DM858" s="86">
        <f t="shared" si="1621"/>
        <v>-1030.3809787838018</v>
      </c>
      <c r="DN858" s="85">
        <f t="shared" si="1622"/>
        <v>0</v>
      </c>
      <c r="DO858" s="85">
        <f t="shared" si="1669"/>
        <v>0</v>
      </c>
      <c r="DP858" s="85">
        <f t="shared" si="1623"/>
        <v>0</v>
      </c>
      <c r="DQ858" s="85">
        <f t="shared" si="1670"/>
        <v>0</v>
      </c>
      <c r="DR858" s="85">
        <f t="shared" si="1624"/>
        <v>0</v>
      </c>
      <c r="DS858" s="85">
        <f t="shared" si="1671"/>
        <v>0</v>
      </c>
      <c r="DT858" s="81"/>
      <c r="DU858" s="81"/>
      <c r="DV858" s="81">
        <f t="shared" si="1672"/>
        <v>0</v>
      </c>
      <c r="DW858" s="100"/>
    </row>
    <row r="859" spans="1:127" x14ac:dyDescent="0.2">
      <c r="A859" s="59">
        <f t="shared" si="1625"/>
        <v>113.8666666666654</v>
      </c>
      <c r="B859" s="44">
        <f t="shared" si="1626"/>
        <v>113866.66666666539</v>
      </c>
      <c r="C859" s="52">
        <f t="shared" si="1560"/>
        <v>133.33333333333334</v>
      </c>
      <c r="D859" s="50">
        <f t="shared" si="1561"/>
        <v>4</v>
      </c>
      <c r="E859" s="44">
        <f t="shared" si="1562"/>
        <v>4.13</v>
      </c>
      <c r="F859" s="47">
        <f t="shared" si="1563"/>
        <v>0.02</v>
      </c>
      <c r="G859" s="52">
        <f t="shared" si="1627"/>
        <v>2.3571558428955256E-2</v>
      </c>
      <c r="H859" s="57">
        <f t="shared" si="1628"/>
        <v>943.22271195461883</v>
      </c>
      <c r="I859" s="52">
        <f t="shared" si="1629"/>
        <v>0</v>
      </c>
      <c r="J859" s="54">
        <f t="shared" si="1630"/>
        <v>3472.8160732611659</v>
      </c>
      <c r="K859" s="46">
        <f t="shared" si="1673"/>
        <v>3472.8160732611659</v>
      </c>
      <c r="L859" s="80">
        <f t="shared" si="1564"/>
        <v>0</v>
      </c>
      <c r="M859" s="142">
        <f t="shared" si="1565"/>
        <v>0</v>
      </c>
      <c r="N859" s="60">
        <f t="shared" si="1566"/>
        <v>4.13</v>
      </c>
      <c r="O859" s="53">
        <f t="shared" si="1567"/>
        <v>0</v>
      </c>
      <c r="P859" s="58">
        <f t="shared" si="1631"/>
        <v>2.9335643530960471</v>
      </c>
      <c r="Q859" s="49">
        <f t="shared" si="1568"/>
        <v>2.9335643530960471</v>
      </c>
      <c r="R859" s="143">
        <f t="shared" si="1569"/>
        <v>0.02</v>
      </c>
      <c r="S859" s="51">
        <f t="shared" si="1632"/>
        <v>1.8131368929886895E-2</v>
      </c>
      <c r="T859" s="57">
        <f t="shared" si="1633"/>
        <v>981.2281243496891</v>
      </c>
      <c r="U859" s="53">
        <f t="shared" si="1570"/>
        <v>0</v>
      </c>
      <c r="V859" s="58">
        <f t="shared" si="1634"/>
        <v>2.9629077698769666</v>
      </c>
      <c r="W859" s="49">
        <f t="shared" si="1571"/>
        <v>2.9629077698769666</v>
      </c>
      <c r="X859" s="143">
        <f t="shared" si="1572"/>
        <v>0.02</v>
      </c>
      <c r="Y859" s="51">
        <f t="shared" si="1635"/>
        <v>1.7536547148631142E-2</v>
      </c>
      <c r="Z859" s="57">
        <f t="shared" si="1636"/>
        <v>957.5803732538194</v>
      </c>
      <c r="AA859" s="53">
        <f t="shared" si="1573"/>
        <v>0</v>
      </c>
      <c r="AB859" s="58">
        <f t="shared" si="1637"/>
        <v>2.9439985505360662</v>
      </c>
      <c r="AC859" s="49">
        <f t="shared" si="1574"/>
        <v>2.9439985505360662</v>
      </c>
      <c r="AD859" s="143">
        <f t="shared" si="1575"/>
        <v>0.02</v>
      </c>
      <c r="AE859" s="49">
        <f t="shared" si="1674"/>
        <v>1.7483857299782142E-2</v>
      </c>
      <c r="AF859" s="57">
        <f t="shared" si="1638"/>
        <v>954.5601492760668</v>
      </c>
      <c r="AG859" s="53">
        <f t="shared" si="1576"/>
        <v>0</v>
      </c>
      <c r="AH859" s="58">
        <f t="shared" si="1639"/>
        <v>2.9417379752448221</v>
      </c>
      <c r="AI859" s="49">
        <f t="shared" si="1577"/>
        <v>2.9417379752448221</v>
      </c>
      <c r="AJ859" s="143">
        <f t="shared" si="1578"/>
        <v>0.02</v>
      </c>
      <c r="AK859" s="51">
        <f t="shared" si="1640"/>
        <v>1.7484415624643545E-2</v>
      </c>
      <c r="AL859" s="57">
        <f t="shared" si="1641"/>
        <v>954.31800853613254</v>
      </c>
      <c r="AM859" s="53">
        <f t="shared" si="1579"/>
        <v>0</v>
      </c>
      <c r="AN859" s="58">
        <f t="shared" si="1642"/>
        <v>2.9415582529098998</v>
      </c>
      <c r="AO859" s="49">
        <f t="shared" si="1580"/>
        <v>2.9415582529098998</v>
      </c>
      <c r="AP859" s="143">
        <f t="shared" si="1581"/>
        <v>0.02</v>
      </c>
      <c r="AQ859" s="51">
        <f t="shared" si="1643"/>
        <v>1.7484711274375741E-2</v>
      </c>
      <c r="AR859" s="57">
        <f t="shared" si="1644"/>
        <v>954.29896119784564</v>
      </c>
      <c r="AS859" s="44">
        <f t="shared" si="1582"/>
        <v>6251.0689318700988</v>
      </c>
      <c r="AT859" s="44">
        <f t="shared" si="1583"/>
        <v>2500.4275727480394</v>
      </c>
      <c r="AU859" s="44">
        <f t="shared" si="1584"/>
        <v>1562.7672329675247</v>
      </c>
      <c r="AV859" s="47">
        <f t="shared" si="1585"/>
        <v>0.38083709739211269</v>
      </c>
      <c r="AW859" s="47">
        <f t="shared" si="1586"/>
        <v>0.89279599393096243</v>
      </c>
      <c r="AX859" s="86">
        <f t="shared" si="1587"/>
        <v>4.1700070516855474</v>
      </c>
      <c r="AY859" s="86">
        <f t="shared" si="1588"/>
        <v>0</v>
      </c>
      <c r="AZ859" s="10">
        <f t="shared" si="1645"/>
        <v>0</v>
      </c>
      <c r="BA859" s="44">
        <f t="shared" si="1589"/>
        <v>0</v>
      </c>
      <c r="BB859" s="9">
        <f t="shared" si="1590"/>
        <v>0</v>
      </c>
      <c r="BC859" s="45">
        <f t="shared" si="1679"/>
        <v>0</v>
      </c>
      <c r="BD859" s="9">
        <f t="shared" si="1591"/>
        <v>0</v>
      </c>
      <c r="BE859" s="45">
        <f t="shared" si="1675"/>
        <v>0</v>
      </c>
      <c r="BF859" s="9">
        <f t="shared" si="1592"/>
        <v>0</v>
      </c>
      <c r="BG859" s="45">
        <f t="shared" si="1676"/>
        <v>0</v>
      </c>
      <c r="BH859" s="58"/>
      <c r="BI859" s="58"/>
      <c r="BJ859" s="58">
        <f t="shared" si="1646"/>
        <v>0</v>
      </c>
      <c r="BK859" s="97"/>
      <c r="BL859" s="44"/>
      <c r="BM859" s="82">
        <f t="shared" si="1647"/>
        <v>85.4</v>
      </c>
      <c r="BN859" s="86">
        <f t="shared" si="1648"/>
        <v>85400</v>
      </c>
      <c r="BO859" s="86">
        <f t="shared" si="1649"/>
        <v>100</v>
      </c>
      <c r="BP859" s="84">
        <f t="shared" si="1593"/>
        <v>4</v>
      </c>
      <c r="BQ859" s="84">
        <f t="shared" si="1594"/>
        <v>4.13</v>
      </c>
      <c r="BR859" s="84">
        <f t="shared" si="1595"/>
        <v>0.02</v>
      </c>
      <c r="BS859" s="84">
        <f t="shared" si="1650"/>
        <v>3.1537943074937382E-2</v>
      </c>
      <c r="BT859" s="84">
        <f t="shared" si="1651"/>
        <v>1169.5780015649045</v>
      </c>
      <c r="BU859" s="84">
        <f t="shared" si="1652"/>
        <v>0</v>
      </c>
      <c r="BV859" s="83">
        <f t="shared" si="1653"/>
        <v>2528.1340811443802</v>
      </c>
      <c r="BW859" s="81">
        <f t="shared" si="1677"/>
        <v>2528.1340811443802</v>
      </c>
      <c r="BX859" s="83">
        <f t="shared" si="1596"/>
        <v>0</v>
      </c>
      <c r="BY859" s="141">
        <f t="shared" si="1597"/>
        <v>0</v>
      </c>
      <c r="BZ859" s="83">
        <f t="shared" si="1598"/>
        <v>4.13</v>
      </c>
      <c r="CA859" s="83">
        <f t="shared" si="1599"/>
        <v>0</v>
      </c>
      <c r="CB859" s="83">
        <f t="shared" si="1654"/>
        <v>3.1337175599564642</v>
      </c>
      <c r="CC859" s="83">
        <f t="shared" si="1600"/>
        <v>3.1337175599564642</v>
      </c>
      <c r="CD859" s="143">
        <f t="shared" si="1601"/>
        <v>0.02</v>
      </c>
      <c r="CE859" s="83">
        <f t="shared" si="1655"/>
        <v>1.7330523213570252E-2</v>
      </c>
      <c r="CF859" s="84">
        <f t="shared" si="1656"/>
        <v>1114.5828169640233</v>
      </c>
      <c r="CG859" s="83">
        <f t="shared" si="1602"/>
        <v>0</v>
      </c>
      <c r="CH859" s="83">
        <f t="shared" si="1657"/>
        <v>3.0519410550318038</v>
      </c>
      <c r="CI859" s="83">
        <f t="shared" si="1603"/>
        <v>3.0519410550318038</v>
      </c>
      <c r="CJ859" s="143">
        <f t="shared" si="1604"/>
        <v>0.02</v>
      </c>
      <c r="CK859" s="83">
        <f t="shared" si="1658"/>
        <v>1.652291079975898E-2</v>
      </c>
      <c r="CL859" s="84">
        <f t="shared" si="1659"/>
        <v>1049.0162450237342</v>
      </c>
      <c r="CM859" s="83">
        <f t="shared" si="1605"/>
        <v>0</v>
      </c>
      <c r="CN859" s="83">
        <f t="shared" si="1660"/>
        <v>2.9697335795692221</v>
      </c>
      <c r="CO859" s="83">
        <f t="shared" si="1606"/>
        <v>2.9697335795692221</v>
      </c>
      <c r="CP859" s="143">
        <f t="shared" si="1607"/>
        <v>0.02</v>
      </c>
      <c r="CQ859" s="83">
        <f t="shared" si="1661"/>
        <v>1.6682564504284278E-2</v>
      </c>
      <c r="CR859" s="84">
        <f t="shared" si="1662"/>
        <v>1041.1344353235963</v>
      </c>
      <c r="CS859" s="83">
        <f t="shared" si="1608"/>
        <v>0</v>
      </c>
      <c r="CT859" s="83">
        <f t="shared" si="1663"/>
        <v>2.96096265507409</v>
      </c>
      <c r="CU859" s="83">
        <f t="shared" si="1609"/>
        <v>2.96096265507409</v>
      </c>
      <c r="CV859" s="143">
        <f t="shared" si="1610"/>
        <v>0.02</v>
      </c>
      <c r="CW859" s="83">
        <f t="shared" si="1664"/>
        <v>1.6710526987184341E-2</v>
      </c>
      <c r="CX859" s="84">
        <f t="shared" si="1665"/>
        <v>1040.583454926463</v>
      </c>
      <c r="CY859" s="83">
        <f t="shared" si="1611"/>
        <v>0</v>
      </c>
      <c r="CZ859" s="83">
        <f t="shared" si="1666"/>
        <v>2.9603584090996327</v>
      </c>
      <c r="DA859" s="83">
        <f t="shared" si="1612"/>
        <v>2.9603584090996327</v>
      </c>
      <c r="DB859" s="143">
        <f t="shared" si="1613"/>
        <v>0.02</v>
      </c>
      <c r="DC859" s="83">
        <f t="shared" si="1667"/>
        <v>1.6711446767326273E-2</v>
      </c>
      <c r="DD859" s="84">
        <f t="shared" si="1668"/>
        <v>1040.5729390323875</v>
      </c>
      <c r="DE859" s="86">
        <f t="shared" si="1614"/>
        <v>4550.6413460598842</v>
      </c>
      <c r="DF859" s="86">
        <f t="shared" si="1615"/>
        <v>1820.2565384239538</v>
      </c>
      <c r="DG859" s="86">
        <f t="shared" si="1616"/>
        <v>1137.660336514971</v>
      </c>
      <c r="DH859" s="86">
        <f t="shared" si="1617"/>
        <v>9.5704095038257317E-2</v>
      </c>
      <c r="DI859" s="86">
        <f t="shared" si="1618"/>
        <v>9.449405033811735E-2</v>
      </c>
      <c r="DJ859" s="86">
        <f t="shared" si="1619"/>
        <v>1.3961725045449176</v>
      </c>
      <c r="DK859" s="86">
        <f t="shared" si="1620"/>
        <v>-1032.4301697827862</v>
      </c>
      <c r="DL859" s="86">
        <f t="shared" si="1678"/>
        <v>-1032.4301697827862</v>
      </c>
      <c r="DM859" s="86">
        <f t="shared" si="1621"/>
        <v>-1032.4301697827862</v>
      </c>
      <c r="DN859" s="85">
        <f t="shared" si="1622"/>
        <v>0</v>
      </c>
      <c r="DO859" s="85">
        <f t="shared" si="1669"/>
        <v>0</v>
      </c>
      <c r="DP859" s="85">
        <f t="shared" si="1623"/>
        <v>0</v>
      </c>
      <c r="DQ859" s="85">
        <f t="shared" si="1670"/>
        <v>0</v>
      </c>
      <c r="DR859" s="85">
        <f t="shared" si="1624"/>
        <v>0</v>
      </c>
      <c r="DS859" s="85">
        <f t="shared" si="1671"/>
        <v>0</v>
      </c>
      <c r="DT859" s="81"/>
      <c r="DU859" s="81"/>
      <c r="DV859" s="81">
        <f t="shared" si="1672"/>
        <v>0</v>
      </c>
      <c r="DW859" s="100"/>
    </row>
    <row r="860" spans="1:127" x14ac:dyDescent="0.2">
      <c r="A860" s="59">
        <f t="shared" si="1625"/>
        <v>113.99999999999872</v>
      </c>
      <c r="B860" s="44">
        <f t="shared" si="1626"/>
        <v>113999.99999999872</v>
      </c>
      <c r="C860" s="52">
        <f t="shared" si="1560"/>
        <v>133.33333333333334</v>
      </c>
      <c r="D860" s="50">
        <f t="shared" si="1561"/>
        <v>4</v>
      </c>
      <c r="E860" s="44">
        <f t="shared" si="1562"/>
        <v>4.13</v>
      </c>
      <c r="F860" s="47">
        <f t="shared" si="1563"/>
        <v>0.02</v>
      </c>
      <c r="G860" s="52">
        <f t="shared" si="1627"/>
        <v>2.3568891762288588E-2</v>
      </c>
      <c r="H860" s="57">
        <f t="shared" si="1628"/>
        <v>943.98365546053071</v>
      </c>
      <c r="I860" s="52">
        <f t="shared" si="1629"/>
        <v>0</v>
      </c>
      <c r="J860" s="54">
        <f t="shared" si="1630"/>
        <v>3477.1324732611661</v>
      </c>
      <c r="K860" s="46">
        <f t="shared" si="1673"/>
        <v>3477.1324732611661</v>
      </c>
      <c r="L860" s="80">
        <f t="shared" si="1564"/>
        <v>0</v>
      </c>
      <c r="M860" s="142">
        <f t="shared" si="1565"/>
        <v>0</v>
      </c>
      <c r="N860" s="60">
        <f t="shared" si="1566"/>
        <v>4.13</v>
      </c>
      <c r="O860" s="53">
        <f t="shared" si="1567"/>
        <v>0</v>
      </c>
      <c r="P860" s="58">
        <f t="shared" si="1631"/>
        <v>2.9343797945265564</v>
      </c>
      <c r="Q860" s="49">
        <f t="shared" si="1568"/>
        <v>2.9343797945265564</v>
      </c>
      <c r="R860" s="143">
        <f t="shared" si="1569"/>
        <v>0.02</v>
      </c>
      <c r="S860" s="51">
        <f t="shared" si="1632"/>
        <v>1.8128702263220227E-2</v>
      </c>
      <c r="T860" s="57">
        <f t="shared" si="1633"/>
        <v>982.05215197907762</v>
      </c>
      <c r="U860" s="53">
        <f t="shared" si="1570"/>
        <v>0</v>
      </c>
      <c r="V860" s="58">
        <f t="shared" si="1634"/>
        <v>2.9638833212809463</v>
      </c>
      <c r="W860" s="49">
        <f t="shared" si="1571"/>
        <v>2.9638833212809463</v>
      </c>
      <c r="X860" s="143">
        <f t="shared" si="1572"/>
        <v>0.02</v>
      </c>
      <c r="Y860" s="51">
        <f t="shared" si="1635"/>
        <v>1.7533880481964473E-2</v>
      </c>
      <c r="Z860" s="57">
        <f t="shared" si="1636"/>
        <v>958.36947257458678</v>
      </c>
      <c r="AA860" s="53">
        <f t="shared" si="1573"/>
        <v>0</v>
      </c>
      <c r="AB860" s="58">
        <f t="shared" si="1637"/>
        <v>2.9448755708808134</v>
      </c>
      <c r="AC860" s="49">
        <f t="shared" si="1574"/>
        <v>2.9448755708808134</v>
      </c>
      <c r="AD860" s="143">
        <f t="shared" si="1575"/>
        <v>0.02</v>
      </c>
      <c r="AE860" s="49">
        <f t="shared" si="1674"/>
        <v>1.7481190633115474E-2</v>
      </c>
      <c r="AF860" s="57">
        <f t="shared" si="1638"/>
        <v>955.35193064263785</v>
      </c>
      <c r="AG860" s="53">
        <f t="shared" si="1576"/>
        <v>0</v>
      </c>
      <c r="AH860" s="58">
        <f t="shared" si="1639"/>
        <v>2.9426081988326338</v>
      </c>
      <c r="AI860" s="49">
        <f t="shared" si="1577"/>
        <v>2.9426081988326338</v>
      </c>
      <c r="AJ860" s="143">
        <f t="shared" si="1578"/>
        <v>0.02</v>
      </c>
      <c r="AK860" s="51">
        <f t="shared" si="1640"/>
        <v>1.7481748957976877E-2</v>
      </c>
      <c r="AL860" s="57">
        <f t="shared" si="1641"/>
        <v>955.11042365211426</v>
      </c>
      <c r="AM860" s="53">
        <f t="shared" si="1579"/>
        <v>0</v>
      </c>
      <c r="AN860" s="58">
        <f t="shared" si="1642"/>
        <v>2.9424282407371183</v>
      </c>
      <c r="AO860" s="49">
        <f t="shared" si="1580"/>
        <v>2.9424282407371183</v>
      </c>
      <c r="AP860" s="143">
        <f t="shared" si="1581"/>
        <v>0.02</v>
      </c>
      <c r="AQ860" s="51">
        <f t="shared" si="1643"/>
        <v>1.7482044607709073E-2</v>
      </c>
      <c r="AR860" s="57">
        <f t="shared" si="1644"/>
        <v>955.09143812958746</v>
      </c>
      <c r="AS860" s="44">
        <f t="shared" si="1582"/>
        <v>6258.8384518700987</v>
      </c>
      <c r="AT860" s="44">
        <f t="shared" si="1583"/>
        <v>2503.5353807480392</v>
      </c>
      <c r="AU860" s="44">
        <f t="shared" si="1584"/>
        <v>1564.7096129675247</v>
      </c>
      <c r="AV860" s="47">
        <f t="shared" si="1585"/>
        <v>0.37948210795218951</v>
      </c>
      <c r="AW860" s="47">
        <f t="shared" si="1586"/>
        <v>0.88683415476616756</v>
      </c>
      <c r="AX860" s="86">
        <f t="shared" si="1587"/>
        <v>4.1254183521074888</v>
      </c>
      <c r="AY860" s="86">
        <f t="shared" si="1588"/>
        <v>0</v>
      </c>
      <c r="AZ860" s="10">
        <f t="shared" si="1645"/>
        <v>0</v>
      </c>
      <c r="BA860" s="44">
        <f t="shared" si="1589"/>
        <v>0</v>
      </c>
      <c r="BB860" s="9">
        <f t="shared" si="1590"/>
        <v>0</v>
      </c>
      <c r="BC860" s="45">
        <f t="shared" si="1679"/>
        <v>0</v>
      </c>
      <c r="BD860" s="9">
        <f t="shared" si="1591"/>
        <v>0</v>
      </c>
      <c r="BE860" s="45">
        <f t="shared" si="1675"/>
        <v>0</v>
      </c>
      <c r="BF860" s="9">
        <f t="shared" si="1592"/>
        <v>0</v>
      </c>
      <c r="BG860" s="45">
        <f t="shared" si="1676"/>
        <v>0</v>
      </c>
      <c r="BH860" s="58"/>
      <c r="BI860" s="58"/>
      <c r="BJ860" s="58">
        <f t="shared" si="1646"/>
        <v>0</v>
      </c>
      <c r="BK860" s="97"/>
      <c r="BL860" s="44"/>
      <c r="BM860" s="82">
        <f t="shared" si="1647"/>
        <v>85.5</v>
      </c>
      <c r="BN860" s="86">
        <f t="shared" si="1648"/>
        <v>85500</v>
      </c>
      <c r="BO860" s="86">
        <f t="shared" si="1649"/>
        <v>100</v>
      </c>
      <c r="BP860" s="84">
        <f t="shared" si="1593"/>
        <v>4</v>
      </c>
      <c r="BQ860" s="84">
        <f t="shared" si="1594"/>
        <v>4.13</v>
      </c>
      <c r="BR860" s="84">
        <f t="shared" si="1595"/>
        <v>0.02</v>
      </c>
      <c r="BS860" s="84">
        <f t="shared" si="1650"/>
        <v>3.153594307493738E-2</v>
      </c>
      <c r="BT860" s="84">
        <f t="shared" si="1651"/>
        <v>1170.3416079347578</v>
      </c>
      <c r="BU860" s="84">
        <f t="shared" si="1652"/>
        <v>0</v>
      </c>
      <c r="BV860" s="83">
        <f t="shared" si="1653"/>
        <v>2531.3713811443799</v>
      </c>
      <c r="BW860" s="81">
        <f t="shared" si="1677"/>
        <v>2531.3713811443799</v>
      </c>
      <c r="BX860" s="83">
        <f t="shared" si="1596"/>
        <v>0</v>
      </c>
      <c r="BY860" s="141">
        <f t="shared" si="1597"/>
        <v>0</v>
      </c>
      <c r="BZ860" s="83">
        <f t="shared" si="1598"/>
        <v>4.13</v>
      </c>
      <c r="CA860" s="83">
        <f t="shared" si="1599"/>
        <v>0</v>
      </c>
      <c r="CB860" s="83">
        <f t="shared" si="1654"/>
        <v>3.1351304602890315</v>
      </c>
      <c r="CC860" s="83">
        <f t="shared" si="1600"/>
        <v>3.1351304602890315</v>
      </c>
      <c r="CD860" s="143">
        <f t="shared" si="1601"/>
        <v>0.02</v>
      </c>
      <c r="CE860" s="83">
        <f t="shared" si="1655"/>
        <v>1.7328523213570254E-2</v>
      </c>
      <c r="CF860" s="84">
        <f t="shared" si="1656"/>
        <v>1115.1358190416518</v>
      </c>
      <c r="CG860" s="83">
        <f t="shared" si="1602"/>
        <v>0</v>
      </c>
      <c r="CH860" s="83">
        <f t="shared" si="1657"/>
        <v>3.0529031131059949</v>
      </c>
      <c r="CI860" s="83">
        <f t="shared" si="1603"/>
        <v>3.0529031131059949</v>
      </c>
      <c r="CJ860" s="143">
        <f t="shared" si="1604"/>
        <v>0.02</v>
      </c>
      <c r="CK860" s="83">
        <f t="shared" si="1658"/>
        <v>1.6520910799758981E-2</v>
      </c>
      <c r="CL860" s="84">
        <f t="shared" si="1659"/>
        <v>1049.5576024910588</v>
      </c>
      <c r="CM860" s="83">
        <f t="shared" si="1605"/>
        <v>0</v>
      </c>
      <c r="CN860" s="83">
        <f t="shared" si="1660"/>
        <v>2.9705478194308328</v>
      </c>
      <c r="CO860" s="83">
        <f t="shared" si="1606"/>
        <v>2.9705478194308328</v>
      </c>
      <c r="CP860" s="143">
        <f t="shared" si="1607"/>
        <v>0.02</v>
      </c>
      <c r="CQ860" s="83">
        <f t="shared" si="1661"/>
        <v>1.6680564504284279E-2</v>
      </c>
      <c r="CR860" s="84">
        <f t="shared" si="1662"/>
        <v>1041.696154550501</v>
      </c>
      <c r="CS860" s="83">
        <f t="shared" si="1608"/>
        <v>0</v>
      </c>
      <c r="CT860" s="83">
        <f t="shared" si="1663"/>
        <v>2.9617835674357522</v>
      </c>
      <c r="CU860" s="83">
        <f t="shared" si="1609"/>
        <v>2.9617835674357522</v>
      </c>
      <c r="CV860" s="143">
        <f t="shared" si="1610"/>
        <v>0.02</v>
      </c>
      <c r="CW860" s="83">
        <f t="shared" si="1664"/>
        <v>1.6708526987184343E-2</v>
      </c>
      <c r="CX860" s="84">
        <f t="shared" si="1665"/>
        <v>1041.1477824419942</v>
      </c>
      <c r="CY860" s="83">
        <f t="shared" si="1611"/>
        <v>0</v>
      </c>
      <c r="CZ860" s="83">
        <f t="shared" si="1666"/>
        <v>2.9611810434958299</v>
      </c>
      <c r="DA860" s="83">
        <f t="shared" si="1612"/>
        <v>2.9611810434958299</v>
      </c>
      <c r="DB860" s="143">
        <f t="shared" si="1613"/>
        <v>0.02</v>
      </c>
      <c r="DC860" s="83">
        <f t="shared" si="1667"/>
        <v>1.6709446767326275E-2</v>
      </c>
      <c r="DD860" s="84">
        <f t="shared" si="1668"/>
        <v>1041.1374128040754</v>
      </c>
      <c r="DE860" s="86">
        <f t="shared" si="1614"/>
        <v>4556.4684860598836</v>
      </c>
      <c r="DF860" s="86">
        <f t="shared" si="1615"/>
        <v>1822.5873944239534</v>
      </c>
      <c r="DG860" s="86">
        <f t="shared" si="1616"/>
        <v>1139.1171215149709</v>
      </c>
      <c r="DH860" s="86">
        <f t="shared" si="1617"/>
        <v>9.5518844111806472E-2</v>
      </c>
      <c r="DI860" s="86">
        <f t="shared" si="1618"/>
        <v>9.4158346927459585E-2</v>
      </c>
      <c r="DJ860" s="86">
        <f t="shared" si="1619"/>
        <v>1.3868688921012511</v>
      </c>
      <c r="DK860" s="86">
        <f t="shared" si="1620"/>
        <v>-1034.4781066388916</v>
      </c>
      <c r="DL860" s="86">
        <f t="shared" si="1678"/>
        <v>-1034.4781066388916</v>
      </c>
      <c r="DM860" s="86">
        <f t="shared" si="1621"/>
        <v>-1034.4781066388916</v>
      </c>
      <c r="DN860" s="85">
        <f t="shared" si="1622"/>
        <v>0</v>
      </c>
      <c r="DO860" s="85">
        <f t="shared" si="1669"/>
        <v>0</v>
      </c>
      <c r="DP860" s="85">
        <f t="shared" si="1623"/>
        <v>0</v>
      </c>
      <c r="DQ860" s="85">
        <f t="shared" si="1670"/>
        <v>0</v>
      </c>
      <c r="DR860" s="85">
        <f t="shared" si="1624"/>
        <v>0</v>
      </c>
      <c r="DS860" s="85">
        <f t="shared" si="1671"/>
        <v>0</v>
      </c>
      <c r="DT860" s="81"/>
      <c r="DU860" s="81"/>
      <c r="DV860" s="81">
        <f t="shared" si="1672"/>
        <v>0</v>
      </c>
      <c r="DW860" s="100"/>
    </row>
    <row r="861" spans="1:127" x14ac:dyDescent="0.2">
      <c r="A861" s="59">
        <f t="shared" si="1625"/>
        <v>114.13333333333205</v>
      </c>
      <c r="B861" s="44">
        <f t="shared" si="1626"/>
        <v>114133.33333333205</v>
      </c>
      <c r="C861" s="52">
        <f t="shared" si="1560"/>
        <v>133.33333333333334</v>
      </c>
      <c r="D861" s="50">
        <f t="shared" si="1561"/>
        <v>4</v>
      </c>
      <c r="E861" s="44">
        <f t="shared" si="1562"/>
        <v>4.13</v>
      </c>
      <c r="F861" s="47">
        <f t="shared" si="1563"/>
        <v>0.02</v>
      </c>
      <c r="G861" s="52">
        <f t="shared" si="1627"/>
        <v>2.356622509562192E-2</v>
      </c>
      <c r="H861" s="57">
        <f t="shared" si="1628"/>
        <v>944.74451287550903</v>
      </c>
      <c r="I861" s="52">
        <f t="shared" si="1629"/>
        <v>0</v>
      </c>
      <c r="J861" s="54">
        <f t="shared" si="1630"/>
        <v>3481.4488732611658</v>
      </c>
      <c r="K861" s="46">
        <f t="shared" si="1673"/>
        <v>3481.4488732611658</v>
      </c>
      <c r="L861" s="80">
        <f t="shared" si="1564"/>
        <v>0</v>
      </c>
      <c r="M861" s="142">
        <f t="shared" si="1565"/>
        <v>0</v>
      </c>
      <c r="N861" s="60">
        <f t="shared" si="1566"/>
        <v>4.13</v>
      </c>
      <c r="O861" s="53">
        <f t="shared" si="1567"/>
        <v>0</v>
      </c>
      <c r="P861" s="58">
        <f t="shared" si="1631"/>
        <v>2.9351972206352426</v>
      </c>
      <c r="Q861" s="49">
        <f t="shared" si="1568"/>
        <v>2.9351972206352426</v>
      </c>
      <c r="R861" s="143">
        <f t="shared" si="1569"/>
        <v>0.02</v>
      </c>
      <c r="S861" s="51">
        <f t="shared" si="1632"/>
        <v>1.8126035596553559E-2</v>
      </c>
      <c r="T861" s="57">
        <f t="shared" si="1633"/>
        <v>982.87582944867222</v>
      </c>
      <c r="U861" s="53">
        <f t="shared" si="1570"/>
        <v>0</v>
      </c>
      <c r="V861" s="58">
        <f t="shared" si="1634"/>
        <v>2.9648609968905806</v>
      </c>
      <c r="W861" s="49">
        <f t="shared" si="1571"/>
        <v>2.9648609968905806</v>
      </c>
      <c r="X861" s="143">
        <f t="shared" si="1572"/>
        <v>0.02</v>
      </c>
      <c r="Y861" s="51">
        <f t="shared" si="1635"/>
        <v>1.7531213815297805E-2</v>
      </c>
      <c r="Z861" s="57">
        <f t="shared" si="1636"/>
        <v>959.15819220344872</v>
      </c>
      <c r="AA861" s="53">
        <f t="shared" si="1573"/>
        <v>0</v>
      </c>
      <c r="AB861" s="58">
        <f t="shared" si="1637"/>
        <v>2.9457545111559611</v>
      </c>
      <c r="AC861" s="49">
        <f t="shared" si="1574"/>
        <v>2.9457545111559611</v>
      </c>
      <c r="AD861" s="143">
        <f t="shared" si="1575"/>
        <v>0.02</v>
      </c>
      <c r="AE861" s="49">
        <f t="shared" si="1674"/>
        <v>1.7478523966448806E-2</v>
      </c>
      <c r="AF861" s="57">
        <f t="shared" si="1638"/>
        <v>956.14335546989264</v>
      </c>
      <c r="AG861" s="53">
        <f t="shared" si="1576"/>
        <v>0</v>
      </c>
      <c r="AH861" s="58">
        <f t="shared" si="1639"/>
        <v>2.9434803791894968</v>
      </c>
      <c r="AI861" s="49">
        <f t="shared" si="1577"/>
        <v>2.9434803791894968</v>
      </c>
      <c r="AJ861" s="143">
        <f t="shared" si="1578"/>
        <v>0.02</v>
      </c>
      <c r="AK861" s="51">
        <f t="shared" si="1640"/>
        <v>1.7479082291310209E-2</v>
      </c>
      <c r="AL861" s="57">
        <f t="shared" si="1641"/>
        <v>955.90248359547013</v>
      </c>
      <c r="AM861" s="53">
        <f t="shared" si="1579"/>
        <v>0</v>
      </c>
      <c r="AN861" s="58">
        <f t="shared" si="1642"/>
        <v>2.9433001903493525</v>
      </c>
      <c r="AO861" s="49">
        <f t="shared" si="1580"/>
        <v>2.9433001903493525</v>
      </c>
      <c r="AP861" s="143">
        <f t="shared" si="1581"/>
        <v>0.02</v>
      </c>
      <c r="AQ861" s="51">
        <f t="shared" si="1643"/>
        <v>1.7479377941042405E-2</v>
      </c>
      <c r="AR861" s="57">
        <f t="shared" si="1644"/>
        <v>955.88355991219589</v>
      </c>
      <c r="AS861" s="44">
        <f t="shared" si="1582"/>
        <v>6266.6079718700976</v>
      </c>
      <c r="AT861" s="44">
        <f t="shared" si="1583"/>
        <v>2506.6431887480389</v>
      </c>
      <c r="AU861" s="44">
        <f t="shared" si="1584"/>
        <v>1566.6519929675244</v>
      </c>
      <c r="AV861" s="47">
        <f t="shared" si="1585"/>
        <v>0.37813428058161919</v>
      </c>
      <c r="AW861" s="47">
        <f t="shared" si="1586"/>
        <v>0.88092237948314056</v>
      </c>
      <c r="AX861" s="86">
        <f t="shared" si="1587"/>
        <v>4.0813826403538753</v>
      </c>
      <c r="AY861" s="86">
        <f t="shared" si="1588"/>
        <v>0</v>
      </c>
      <c r="AZ861" s="10">
        <f t="shared" si="1645"/>
        <v>0</v>
      </c>
      <c r="BA861" s="44">
        <f t="shared" si="1589"/>
        <v>0</v>
      </c>
      <c r="BB861" s="9">
        <f t="shared" si="1590"/>
        <v>0</v>
      </c>
      <c r="BC861" s="45">
        <f t="shared" si="1679"/>
        <v>0</v>
      </c>
      <c r="BD861" s="9">
        <f t="shared" si="1591"/>
        <v>0</v>
      </c>
      <c r="BE861" s="45">
        <f t="shared" si="1675"/>
        <v>0</v>
      </c>
      <c r="BF861" s="9">
        <f t="shared" si="1592"/>
        <v>0</v>
      </c>
      <c r="BG861" s="45">
        <f t="shared" si="1676"/>
        <v>0</v>
      </c>
      <c r="BH861" s="58"/>
      <c r="BI861" s="58"/>
      <c r="BJ861" s="58">
        <f t="shared" si="1646"/>
        <v>0</v>
      </c>
      <c r="BK861" s="97"/>
      <c r="BL861" s="44"/>
      <c r="BM861" s="82">
        <f t="shared" si="1647"/>
        <v>85.600000000000009</v>
      </c>
      <c r="BN861" s="86">
        <f t="shared" si="1648"/>
        <v>85600</v>
      </c>
      <c r="BO861" s="86">
        <f t="shared" si="1649"/>
        <v>100</v>
      </c>
      <c r="BP861" s="84">
        <f t="shared" si="1593"/>
        <v>4</v>
      </c>
      <c r="BQ861" s="84">
        <f t="shared" si="1594"/>
        <v>4.13</v>
      </c>
      <c r="BR861" s="84">
        <f t="shared" si="1595"/>
        <v>0.02</v>
      </c>
      <c r="BS861" s="84">
        <f t="shared" si="1650"/>
        <v>3.1533943074937378E-2</v>
      </c>
      <c r="BT861" s="84">
        <f t="shared" si="1651"/>
        <v>1171.1051658784609</v>
      </c>
      <c r="BU861" s="84">
        <f t="shared" si="1652"/>
        <v>0</v>
      </c>
      <c r="BV861" s="83">
        <f t="shared" si="1653"/>
        <v>2534.6086811443802</v>
      </c>
      <c r="BW861" s="81">
        <f t="shared" si="1677"/>
        <v>2534.6086811443802</v>
      </c>
      <c r="BX861" s="83">
        <f t="shared" si="1596"/>
        <v>0</v>
      </c>
      <c r="BY861" s="141">
        <f t="shared" si="1597"/>
        <v>0</v>
      </c>
      <c r="BZ861" s="83">
        <f t="shared" si="1598"/>
        <v>4.13</v>
      </c>
      <c r="CA861" s="83">
        <f t="shared" si="1599"/>
        <v>0</v>
      </c>
      <c r="CB861" s="83">
        <f t="shared" si="1654"/>
        <v>3.1365454644057298</v>
      </c>
      <c r="CC861" s="83">
        <f t="shared" si="1600"/>
        <v>3.1365454644057298</v>
      </c>
      <c r="CD861" s="143">
        <f t="shared" si="1601"/>
        <v>0.02</v>
      </c>
      <c r="CE861" s="83">
        <f t="shared" si="1655"/>
        <v>1.7326523213570255E-2</v>
      </c>
      <c r="CF861" s="84">
        <f t="shared" si="1656"/>
        <v>1115.6885081062073</v>
      </c>
      <c r="CG861" s="83">
        <f t="shared" si="1602"/>
        <v>0</v>
      </c>
      <c r="CH861" s="83">
        <f t="shared" si="1657"/>
        <v>3.0538658424355019</v>
      </c>
      <c r="CI861" s="83">
        <f t="shared" si="1603"/>
        <v>3.0538658424355019</v>
      </c>
      <c r="CJ861" s="143">
        <f t="shared" si="1604"/>
        <v>0.02</v>
      </c>
      <c r="CK861" s="83">
        <f t="shared" si="1658"/>
        <v>1.6518910799758982E-2</v>
      </c>
      <c r="CL861" s="84">
        <f t="shared" si="1659"/>
        <v>1050.0987238495729</v>
      </c>
      <c r="CM861" s="83">
        <f t="shared" si="1605"/>
        <v>0</v>
      </c>
      <c r="CN861" s="83">
        <f t="shared" si="1660"/>
        <v>2.9713628310398641</v>
      </c>
      <c r="CO861" s="83">
        <f t="shared" si="1606"/>
        <v>2.9713628310398641</v>
      </c>
      <c r="CP861" s="143">
        <f t="shared" si="1607"/>
        <v>0.02</v>
      </c>
      <c r="CQ861" s="83">
        <f t="shared" si="1661"/>
        <v>1.6678564504284281E-2</v>
      </c>
      <c r="CR861" s="84">
        <f t="shared" si="1662"/>
        <v>1042.2576524801145</v>
      </c>
      <c r="CS861" s="83">
        <f t="shared" si="1608"/>
        <v>0</v>
      </c>
      <c r="CT861" s="83">
        <f t="shared" si="1663"/>
        <v>2.9626053558768648</v>
      </c>
      <c r="CU861" s="83">
        <f t="shared" si="1609"/>
        <v>2.9626053558768648</v>
      </c>
      <c r="CV861" s="143">
        <f t="shared" si="1610"/>
        <v>0.02</v>
      </c>
      <c r="CW861" s="83">
        <f t="shared" si="1664"/>
        <v>1.6706526987184344E-2</v>
      </c>
      <c r="CX861" s="84">
        <f t="shared" si="1665"/>
        <v>1041.7118860169778</v>
      </c>
      <c r="CY861" s="83">
        <f t="shared" si="1611"/>
        <v>0</v>
      </c>
      <c r="CZ861" s="83">
        <f t="shared" si="1666"/>
        <v>2.9620045622232958</v>
      </c>
      <c r="DA861" s="83">
        <f t="shared" si="1612"/>
        <v>2.9620045622232958</v>
      </c>
      <c r="DB861" s="143">
        <f t="shared" si="1613"/>
        <v>0.02</v>
      </c>
      <c r="DC861" s="83">
        <f t="shared" si="1667"/>
        <v>1.6707446767326276E-2</v>
      </c>
      <c r="DD861" s="84">
        <f t="shared" si="1668"/>
        <v>1041.7016622208421</v>
      </c>
      <c r="DE861" s="86">
        <f t="shared" si="1614"/>
        <v>4562.2956260598839</v>
      </c>
      <c r="DF861" s="86">
        <f t="shared" si="1615"/>
        <v>1824.9182504239536</v>
      </c>
      <c r="DG861" s="86">
        <f t="shared" si="1616"/>
        <v>1140.573906514971</v>
      </c>
      <c r="DH861" s="86">
        <f t="shared" si="1617"/>
        <v>9.5334183705574088E-2</v>
      </c>
      <c r="DI861" s="86">
        <f t="shared" si="1618"/>
        <v>9.3824255435053211E-2</v>
      </c>
      <c r="DJ861" s="86">
        <f t="shared" si="1619"/>
        <v>1.3776388413213776</v>
      </c>
      <c r="DK861" s="86">
        <f t="shared" si="1620"/>
        <v>-1036.5247899995707</v>
      </c>
      <c r="DL861" s="86">
        <f t="shared" si="1678"/>
        <v>-1036.5247899995707</v>
      </c>
      <c r="DM861" s="86">
        <f t="shared" si="1621"/>
        <v>-1036.5247899995707</v>
      </c>
      <c r="DN861" s="85">
        <f t="shared" si="1622"/>
        <v>0</v>
      </c>
      <c r="DO861" s="85">
        <f t="shared" si="1669"/>
        <v>0</v>
      </c>
      <c r="DP861" s="85">
        <f t="shared" si="1623"/>
        <v>0</v>
      </c>
      <c r="DQ861" s="85">
        <f t="shared" si="1670"/>
        <v>0</v>
      </c>
      <c r="DR861" s="85">
        <f t="shared" si="1624"/>
        <v>0</v>
      </c>
      <c r="DS861" s="85">
        <f t="shared" si="1671"/>
        <v>0</v>
      </c>
      <c r="DT861" s="81"/>
      <c r="DU861" s="81"/>
      <c r="DV861" s="81">
        <f t="shared" si="1672"/>
        <v>0</v>
      </c>
      <c r="DW861" s="100"/>
    </row>
    <row r="862" spans="1:127" x14ac:dyDescent="0.2">
      <c r="A862" s="59">
        <f t="shared" si="1625"/>
        <v>114.26666666666537</v>
      </c>
      <c r="B862" s="44">
        <f t="shared" si="1626"/>
        <v>114266.66666666538</v>
      </c>
      <c r="C862" s="52">
        <f t="shared" si="1560"/>
        <v>133.33333333333334</v>
      </c>
      <c r="D862" s="50">
        <f t="shared" si="1561"/>
        <v>4</v>
      </c>
      <c r="E862" s="44">
        <f t="shared" si="1562"/>
        <v>4.13</v>
      </c>
      <c r="F862" s="47">
        <f t="shared" si="1563"/>
        <v>0.02</v>
      </c>
      <c r="G862" s="52">
        <f t="shared" si="1627"/>
        <v>2.3563558428955252E-2</v>
      </c>
      <c r="H862" s="57">
        <f t="shared" si="1628"/>
        <v>945.5052841995539</v>
      </c>
      <c r="I862" s="52">
        <f t="shared" si="1629"/>
        <v>0</v>
      </c>
      <c r="J862" s="54">
        <f t="shared" si="1630"/>
        <v>3485.7652732611655</v>
      </c>
      <c r="K862" s="46">
        <f t="shared" si="1673"/>
        <v>3485.7652732611655</v>
      </c>
      <c r="L862" s="80">
        <f t="shared" si="1564"/>
        <v>0</v>
      </c>
      <c r="M862" s="142">
        <f t="shared" si="1565"/>
        <v>0</v>
      </c>
      <c r="N862" s="60">
        <f t="shared" si="1566"/>
        <v>4.13</v>
      </c>
      <c r="O862" s="53">
        <f t="shared" si="1567"/>
        <v>0</v>
      </c>
      <c r="P862" s="58">
        <f t="shared" si="1631"/>
        <v>2.9360166308790681</v>
      </c>
      <c r="Q862" s="49">
        <f t="shared" si="1568"/>
        <v>2.9360166308790681</v>
      </c>
      <c r="R862" s="143">
        <f t="shared" si="1569"/>
        <v>0.02</v>
      </c>
      <c r="S862" s="51">
        <f t="shared" si="1632"/>
        <v>1.8123368929886891E-2</v>
      </c>
      <c r="T862" s="57">
        <f t="shared" si="1633"/>
        <v>983.69915639632666</v>
      </c>
      <c r="U862" s="53">
        <f t="shared" si="1570"/>
        <v>0</v>
      </c>
      <c r="V862" s="58">
        <f t="shared" si="1634"/>
        <v>2.9658407935126321</v>
      </c>
      <c r="W862" s="49">
        <f t="shared" si="1571"/>
        <v>2.9658407935126321</v>
      </c>
      <c r="X862" s="143">
        <f t="shared" si="1572"/>
        <v>0.02</v>
      </c>
      <c r="Y862" s="51">
        <f t="shared" si="1635"/>
        <v>1.7528547148631137E-2</v>
      </c>
      <c r="Z862" s="57">
        <f t="shared" si="1636"/>
        <v>959.94653182545687</v>
      </c>
      <c r="AA862" s="53">
        <f t="shared" si="1573"/>
        <v>0</v>
      </c>
      <c r="AB862" s="58">
        <f t="shared" si="1637"/>
        <v>2.9466353680358095</v>
      </c>
      <c r="AC862" s="49">
        <f t="shared" si="1574"/>
        <v>2.9466353680358095</v>
      </c>
      <c r="AD862" s="143">
        <f t="shared" si="1575"/>
        <v>0.02</v>
      </c>
      <c r="AE862" s="49">
        <f t="shared" si="1674"/>
        <v>1.7475857299782138E-2</v>
      </c>
      <c r="AF862" s="57">
        <f t="shared" si="1638"/>
        <v>956.93442345454321</v>
      </c>
      <c r="AG862" s="53">
        <f t="shared" si="1576"/>
        <v>0</v>
      </c>
      <c r="AH862" s="58">
        <f t="shared" si="1639"/>
        <v>2.9443545131869282</v>
      </c>
      <c r="AI862" s="49">
        <f t="shared" si="1577"/>
        <v>2.9443545131869282</v>
      </c>
      <c r="AJ862" s="143">
        <f t="shared" si="1578"/>
        <v>0.02</v>
      </c>
      <c r="AK862" s="51">
        <f t="shared" si="1640"/>
        <v>1.747641562464354E-2</v>
      </c>
      <c r="AL862" s="57">
        <f t="shared" si="1641"/>
        <v>956.69418804989959</v>
      </c>
      <c r="AM862" s="53">
        <f t="shared" si="1579"/>
        <v>0</v>
      </c>
      <c r="AN862" s="58">
        <f t="shared" si="1642"/>
        <v>2.9441740986177152</v>
      </c>
      <c r="AO862" s="49">
        <f t="shared" si="1580"/>
        <v>2.9441740986177152</v>
      </c>
      <c r="AP862" s="143">
        <f t="shared" si="1581"/>
        <v>0.02</v>
      </c>
      <c r="AQ862" s="51">
        <f t="shared" si="1643"/>
        <v>1.7476711274375736E-2</v>
      </c>
      <c r="AR862" s="57">
        <f t="shared" si="1644"/>
        <v>956.67532622788997</v>
      </c>
      <c r="AS862" s="44">
        <f t="shared" si="1582"/>
        <v>6274.3774918700983</v>
      </c>
      <c r="AT862" s="44">
        <f t="shared" si="1583"/>
        <v>2509.7509967480391</v>
      </c>
      <c r="AU862" s="44">
        <f t="shared" si="1584"/>
        <v>1568.5943729675246</v>
      </c>
      <c r="AV862" s="47">
        <f t="shared" si="1585"/>
        <v>0.3767935680495515</v>
      </c>
      <c r="AW862" s="47">
        <f t="shared" si="1586"/>
        <v>0.87506017479082154</v>
      </c>
      <c r="AX862" s="86">
        <f t="shared" si="1587"/>
        <v>4.0378922119368763</v>
      </c>
      <c r="AY862" s="86">
        <f t="shared" si="1588"/>
        <v>0</v>
      </c>
      <c r="AZ862" s="10">
        <f t="shared" si="1645"/>
        <v>0</v>
      </c>
      <c r="BA862" s="44">
        <f t="shared" si="1589"/>
        <v>0</v>
      </c>
      <c r="BB862" s="9">
        <f t="shared" si="1590"/>
        <v>0</v>
      </c>
      <c r="BC862" s="45">
        <f t="shared" si="1679"/>
        <v>0</v>
      </c>
      <c r="BD862" s="9">
        <f t="shared" si="1591"/>
        <v>0</v>
      </c>
      <c r="BE862" s="45">
        <f t="shared" si="1675"/>
        <v>0</v>
      </c>
      <c r="BF862" s="9">
        <f t="shared" si="1592"/>
        <v>0</v>
      </c>
      <c r="BG862" s="45">
        <f t="shared" si="1676"/>
        <v>0</v>
      </c>
      <c r="BH862" s="58"/>
      <c r="BI862" s="58"/>
      <c r="BJ862" s="58">
        <f t="shared" si="1646"/>
        <v>0</v>
      </c>
      <c r="BK862" s="97"/>
      <c r="BL862" s="44"/>
      <c r="BM862" s="82">
        <f t="shared" si="1647"/>
        <v>85.7</v>
      </c>
      <c r="BN862" s="86">
        <f t="shared" si="1648"/>
        <v>85700</v>
      </c>
      <c r="BO862" s="86">
        <f t="shared" si="1649"/>
        <v>100</v>
      </c>
      <c r="BP862" s="84">
        <f t="shared" si="1593"/>
        <v>4</v>
      </c>
      <c r="BQ862" s="84">
        <f t="shared" si="1594"/>
        <v>4.13</v>
      </c>
      <c r="BR862" s="84">
        <f t="shared" si="1595"/>
        <v>0.02</v>
      </c>
      <c r="BS862" s="84">
        <f t="shared" si="1650"/>
        <v>3.1531943074937376E-2</v>
      </c>
      <c r="BT862" s="84">
        <f t="shared" si="1651"/>
        <v>1171.8686753960139</v>
      </c>
      <c r="BU862" s="84">
        <f t="shared" si="1652"/>
        <v>0</v>
      </c>
      <c r="BV862" s="83">
        <f t="shared" si="1653"/>
        <v>2537.8459811443799</v>
      </c>
      <c r="BW862" s="81">
        <f t="shared" si="1677"/>
        <v>2537.8459811443799</v>
      </c>
      <c r="BX862" s="83">
        <f t="shared" si="1596"/>
        <v>0</v>
      </c>
      <c r="BY862" s="141">
        <f t="shared" si="1597"/>
        <v>0</v>
      </c>
      <c r="BZ862" s="83">
        <f t="shared" si="1598"/>
        <v>4.13</v>
      </c>
      <c r="CA862" s="83">
        <f t="shared" si="1599"/>
        <v>0</v>
      </c>
      <c r="CB862" s="83">
        <f t="shared" si="1654"/>
        <v>3.1379625724243816</v>
      </c>
      <c r="CC862" s="83">
        <f t="shared" si="1600"/>
        <v>3.1379625724243816</v>
      </c>
      <c r="CD862" s="143">
        <f t="shared" si="1601"/>
        <v>0.02</v>
      </c>
      <c r="CE862" s="83">
        <f t="shared" si="1655"/>
        <v>1.7324523213570257E-2</v>
      </c>
      <c r="CF862" s="84">
        <f t="shared" si="1656"/>
        <v>1116.2408840691953</v>
      </c>
      <c r="CG862" s="83">
        <f t="shared" si="1602"/>
        <v>0</v>
      </c>
      <c r="CH862" s="83">
        <f t="shared" si="1657"/>
        <v>3.0548292411547471</v>
      </c>
      <c r="CI862" s="83">
        <f t="shared" si="1603"/>
        <v>3.0548292411547471</v>
      </c>
      <c r="CJ862" s="143">
        <f t="shared" si="1604"/>
        <v>0.02</v>
      </c>
      <c r="CK862" s="83">
        <f t="shared" si="1658"/>
        <v>1.6516910799758984E-2</v>
      </c>
      <c r="CL862" s="84">
        <f t="shared" si="1659"/>
        <v>1050.6396091291497</v>
      </c>
      <c r="CM862" s="83">
        <f t="shared" si="1605"/>
        <v>0</v>
      </c>
      <c r="CN862" s="83">
        <f t="shared" si="1660"/>
        <v>2.9721786131712431</v>
      </c>
      <c r="CO862" s="83">
        <f t="shared" si="1606"/>
        <v>2.9721786131712431</v>
      </c>
      <c r="CP862" s="143">
        <f t="shared" si="1607"/>
        <v>0.02</v>
      </c>
      <c r="CQ862" s="83">
        <f t="shared" si="1661"/>
        <v>1.6676564504284282E-2</v>
      </c>
      <c r="CR862" s="84">
        <f t="shared" si="1662"/>
        <v>1042.8189290879413</v>
      </c>
      <c r="CS862" s="83">
        <f t="shared" si="1608"/>
        <v>0</v>
      </c>
      <c r="CT862" s="83">
        <f t="shared" si="1663"/>
        <v>2.963428019159978</v>
      </c>
      <c r="CU862" s="83">
        <f t="shared" si="1609"/>
        <v>2.963428019159978</v>
      </c>
      <c r="CV862" s="143">
        <f t="shared" si="1610"/>
        <v>0.02</v>
      </c>
      <c r="CW862" s="83">
        <f t="shared" si="1664"/>
        <v>1.6704526987184345E-2</v>
      </c>
      <c r="CX862" s="84">
        <f t="shared" si="1665"/>
        <v>1042.2757656087717</v>
      </c>
      <c r="CY862" s="83">
        <f t="shared" si="1611"/>
        <v>0</v>
      </c>
      <c r="CZ862" s="83">
        <f t="shared" si="1666"/>
        <v>2.9628289640031804</v>
      </c>
      <c r="DA862" s="83">
        <f t="shared" si="1612"/>
        <v>2.9628289640031804</v>
      </c>
      <c r="DB862" s="143">
        <f t="shared" si="1613"/>
        <v>0.02</v>
      </c>
      <c r="DC862" s="83">
        <f t="shared" si="1667"/>
        <v>1.6705446767326278E-2</v>
      </c>
      <c r="DD862" s="84">
        <f t="shared" si="1668"/>
        <v>1042.2656872389125</v>
      </c>
      <c r="DE862" s="86">
        <f t="shared" si="1614"/>
        <v>4568.1227660598843</v>
      </c>
      <c r="DF862" s="86">
        <f t="shared" si="1615"/>
        <v>1827.2491064239537</v>
      </c>
      <c r="DG862" s="86">
        <f t="shared" si="1616"/>
        <v>1142.0306915149711</v>
      </c>
      <c r="DH862" s="86">
        <f t="shared" si="1617"/>
        <v>9.5150111402414361E-2</v>
      </c>
      <c r="DI862" s="86">
        <f t="shared" si="1618"/>
        <v>9.3491766478780464E-2</v>
      </c>
      <c r="DJ862" s="86">
        <f t="shared" si="1619"/>
        <v>1.3684816894124623</v>
      </c>
      <c r="DK862" s="86">
        <f t="shared" si="1620"/>
        <v>-1038.5702205129794</v>
      </c>
      <c r="DL862" s="86">
        <f t="shared" si="1678"/>
        <v>-1038.5702205129794</v>
      </c>
      <c r="DM862" s="86">
        <f t="shared" si="1621"/>
        <v>-1038.5702205129794</v>
      </c>
      <c r="DN862" s="85">
        <f t="shared" si="1622"/>
        <v>0</v>
      </c>
      <c r="DO862" s="85">
        <f t="shared" si="1669"/>
        <v>0</v>
      </c>
      <c r="DP862" s="85">
        <f t="shared" si="1623"/>
        <v>0</v>
      </c>
      <c r="DQ862" s="85">
        <f t="shared" si="1670"/>
        <v>0</v>
      </c>
      <c r="DR862" s="85">
        <f t="shared" si="1624"/>
        <v>0</v>
      </c>
      <c r="DS862" s="85">
        <f t="shared" si="1671"/>
        <v>0</v>
      </c>
      <c r="DT862" s="81"/>
      <c r="DU862" s="81"/>
      <c r="DV862" s="81">
        <f t="shared" si="1672"/>
        <v>0</v>
      </c>
      <c r="DW862" s="100"/>
    </row>
    <row r="863" spans="1:127" x14ac:dyDescent="0.2">
      <c r="A863" s="59">
        <f t="shared" si="1625"/>
        <v>114.39999999999871</v>
      </c>
      <c r="B863" s="44">
        <f t="shared" si="1626"/>
        <v>114399.9999999987</v>
      </c>
      <c r="C863" s="52">
        <f t="shared" si="1560"/>
        <v>133.33333333333334</v>
      </c>
      <c r="D863" s="50">
        <f t="shared" si="1561"/>
        <v>4</v>
      </c>
      <c r="E863" s="44">
        <f t="shared" si="1562"/>
        <v>4.13</v>
      </c>
      <c r="F863" s="47">
        <f t="shared" si="1563"/>
        <v>0.02</v>
      </c>
      <c r="G863" s="52">
        <f t="shared" si="1627"/>
        <v>2.3560891762288583E-2</v>
      </c>
      <c r="H863" s="57">
        <f t="shared" si="1628"/>
        <v>946.2659694326652</v>
      </c>
      <c r="I863" s="52">
        <f t="shared" si="1629"/>
        <v>0</v>
      </c>
      <c r="J863" s="54">
        <f t="shared" si="1630"/>
        <v>3490.0816732611656</v>
      </c>
      <c r="K863" s="46">
        <f t="shared" si="1673"/>
        <v>3490.0816732611656</v>
      </c>
      <c r="L863" s="80">
        <f t="shared" si="1564"/>
        <v>0</v>
      </c>
      <c r="M863" s="142">
        <f t="shared" si="1565"/>
        <v>0</v>
      </c>
      <c r="N863" s="60">
        <f t="shared" si="1566"/>
        <v>4.13</v>
      </c>
      <c r="O863" s="53">
        <f t="shared" si="1567"/>
        <v>0</v>
      </c>
      <c r="P863" s="58">
        <f t="shared" si="1631"/>
        <v>2.9368380247167676</v>
      </c>
      <c r="Q863" s="49">
        <f t="shared" si="1568"/>
        <v>2.9368380247167676</v>
      </c>
      <c r="R863" s="143">
        <f t="shared" si="1569"/>
        <v>0.02</v>
      </c>
      <c r="S863" s="51">
        <f t="shared" si="1632"/>
        <v>1.8120702263220222E-2</v>
      </c>
      <c r="T863" s="57">
        <f t="shared" si="1633"/>
        <v>984.52213246106044</v>
      </c>
      <c r="U863" s="53">
        <f t="shared" si="1570"/>
        <v>0</v>
      </c>
      <c r="V863" s="58">
        <f t="shared" si="1634"/>
        <v>2.9668227079533924</v>
      </c>
      <c r="W863" s="49">
        <f t="shared" si="1571"/>
        <v>2.9668227079533924</v>
      </c>
      <c r="X863" s="143">
        <f t="shared" si="1572"/>
        <v>0.02</v>
      </c>
      <c r="Y863" s="51">
        <f t="shared" si="1635"/>
        <v>1.7525880481964469E-2</v>
      </c>
      <c r="Z863" s="57">
        <f t="shared" si="1636"/>
        <v>960.7344911276391</v>
      </c>
      <c r="AA863" s="53">
        <f t="shared" si="1573"/>
        <v>0</v>
      </c>
      <c r="AB863" s="58">
        <f t="shared" si="1637"/>
        <v>2.9475181381956808</v>
      </c>
      <c r="AC863" s="49">
        <f t="shared" si="1574"/>
        <v>2.9475181381956808</v>
      </c>
      <c r="AD863" s="143">
        <f t="shared" si="1575"/>
        <v>0.02</v>
      </c>
      <c r="AE863" s="49">
        <f t="shared" si="1674"/>
        <v>1.7473190633115469E-2</v>
      </c>
      <c r="AF863" s="57">
        <f t="shared" si="1638"/>
        <v>957.72513429516312</v>
      </c>
      <c r="AG863" s="53">
        <f t="shared" si="1576"/>
        <v>0</v>
      </c>
      <c r="AH863" s="58">
        <f t="shared" si="1639"/>
        <v>2.9452305976973836</v>
      </c>
      <c r="AI863" s="49">
        <f t="shared" si="1577"/>
        <v>2.9452305976973836</v>
      </c>
      <c r="AJ863" s="143">
        <f t="shared" si="1578"/>
        <v>0.02</v>
      </c>
      <c r="AK863" s="51">
        <f t="shared" si="1640"/>
        <v>1.7473748957976872E-2</v>
      </c>
      <c r="AL863" s="57">
        <f t="shared" si="1641"/>
        <v>957.48553670093304</v>
      </c>
      <c r="AM863" s="53">
        <f t="shared" si="1579"/>
        <v>0</v>
      </c>
      <c r="AN863" s="58">
        <f t="shared" si="1642"/>
        <v>2.945049962414076</v>
      </c>
      <c r="AO863" s="49">
        <f t="shared" si="1580"/>
        <v>2.945049962414076</v>
      </c>
      <c r="AP863" s="143">
        <f t="shared" si="1581"/>
        <v>0.02</v>
      </c>
      <c r="AQ863" s="51">
        <f t="shared" si="1643"/>
        <v>1.7474044607709068E-2</v>
      </c>
      <c r="AR863" s="57">
        <f t="shared" si="1644"/>
        <v>957.4667367607226</v>
      </c>
      <c r="AS863" s="44">
        <f t="shared" si="1582"/>
        <v>6282.1470118700981</v>
      </c>
      <c r="AT863" s="44">
        <f t="shared" si="1583"/>
        <v>2512.8588047480393</v>
      </c>
      <c r="AU863" s="44">
        <f t="shared" si="1584"/>
        <v>1570.5367529675245</v>
      </c>
      <c r="AV863" s="47">
        <f t="shared" si="1585"/>
        <v>0.3754599234919368</v>
      </c>
      <c r="AW863" s="47">
        <f t="shared" si="1586"/>
        <v>0.86924705291102256</v>
      </c>
      <c r="AX863" s="86">
        <f t="shared" si="1587"/>
        <v>3.9949394806294429</v>
      </c>
      <c r="AY863" s="86">
        <f t="shared" si="1588"/>
        <v>0</v>
      </c>
      <c r="AZ863" s="10">
        <f t="shared" si="1645"/>
        <v>0</v>
      </c>
      <c r="BA863" s="44">
        <f t="shared" si="1589"/>
        <v>0</v>
      </c>
      <c r="BB863" s="9">
        <f t="shared" si="1590"/>
        <v>0</v>
      </c>
      <c r="BC863" s="45">
        <f t="shared" si="1679"/>
        <v>0</v>
      </c>
      <c r="BD863" s="9">
        <f t="shared" si="1591"/>
        <v>0</v>
      </c>
      <c r="BE863" s="45">
        <f t="shared" si="1675"/>
        <v>0</v>
      </c>
      <c r="BF863" s="9">
        <f t="shared" si="1592"/>
        <v>0</v>
      </c>
      <c r="BG863" s="45">
        <f t="shared" si="1676"/>
        <v>0</v>
      </c>
      <c r="BH863" s="58"/>
      <c r="BI863" s="58"/>
      <c r="BJ863" s="58">
        <f t="shared" si="1646"/>
        <v>0</v>
      </c>
      <c r="BK863" s="97"/>
      <c r="BL863" s="44"/>
      <c r="BM863" s="82">
        <f t="shared" si="1647"/>
        <v>85.8</v>
      </c>
      <c r="BN863" s="86">
        <f t="shared" si="1648"/>
        <v>85800</v>
      </c>
      <c r="BO863" s="86">
        <f t="shared" si="1649"/>
        <v>100</v>
      </c>
      <c r="BP863" s="84">
        <f t="shared" si="1593"/>
        <v>4</v>
      </c>
      <c r="BQ863" s="84">
        <f t="shared" si="1594"/>
        <v>4.13</v>
      </c>
      <c r="BR863" s="84">
        <f t="shared" si="1595"/>
        <v>0.02</v>
      </c>
      <c r="BS863" s="84">
        <f t="shared" si="1650"/>
        <v>3.1529943074937374E-2</v>
      </c>
      <c r="BT863" s="84">
        <f t="shared" si="1651"/>
        <v>1172.6321364874168</v>
      </c>
      <c r="BU863" s="84">
        <f t="shared" si="1652"/>
        <v>0</v>
      </c>
      <c r="BV863" s="83">
        <f t="shared" si="1653"/>
        <v>2541.0832811443802</v>
      </c>
      <c r="BW863" s="81">
        <f t="shared" si="1677"/>
        <v>2541.0832811443802</v>
      </c>
      <c r="BX863" s="83">
        <f t="shared" si="1596"/>
        <v>0</v>
      </c>
      <c r="BY863" s="141">
        <f t="shared" si="1597"/>
        <v>0</v>
      </c>
      <c r="BZ863" s="83">
        <f t="shared" si="1598"/>
        <v>4.13</v>
      </c>
      <c r="CA863" s="83">
        <f t="shared" si="1599"/>
        <v>0</v>
      </c>
      <c r="CB863" s="83">
        <f t="shared" si="1654"/>
        <v>3.1393817844634659</v>
      </c>
      <c r="CC863" s="83">
        <f t="shared" si="1600"/>
        <v>3.1393817844634659</v>
      </c>
      <c r="CD863" s="143">
        <f t="shared" si="1601"/>
        <v>0.02</v>
      </c>
      <c r="CE863" s="83">
        <f t="shared" si="1655"/>
        <v>1.7322523213570258E-2</v>
      </c>
      <c r="CF863" s="84">
        <f t="shared" si="1656"/>
        <v>1116.7929468428499</v>
      </c>
      <c r="CG863" s="83">
        <f t="shared" si="1602"/>
        <v>0</v>
      </c>
      <c r="CH863" s="83">
        <f t="shared" si="1657"/>
        <v>3.0557933073992243</v>
      </c>
      <c r="CI863" s="83">
        <f t="shared" si="1603"/>
        <v>3.0557933073992243</v>
      </c>
      <c r="CJ863" s="143">
        <f t="shared" si="1604"/>
        <v>0.02</v>
      </c>
      <c r="CK863" s="83">
        <f t="shared" si="1658"/>
        <v>1.6514910799758985E-2</v>
      </c>
      <c r="CL863" s="84">
        <f t="shared" si="1659"/>
        <v>1051.18025836012</v>
      </c>
      <c r="CM863" s="83">
        <f t="shared" si="1605"/>
        <v>0</v>
      </c>
      <c r="CN863" s="83">
        <f t="shared" si="1660"/>
        <v>2.9729951646012416</v>
      </c>
      <c r="CO863" s="83">
        <f t="shared" si="1606"/>
        <v>2.9729951646012416</v>
      </c>
      <c r="CP863" s="143">
        <f t="shared" si="1607"/>
        <v>0.02</v>
      </c>
      <c r="CQ863" s="83">
        <f t="shared" si="1661"/>
        <v>1.6674564504284284E-2</v>
      </c>
      <c r="CR863" s="84">
        <f t="shared" si="1662"/>
        <v>1043.3799843499094</v>
      </c>
      <c r="CS863" s="83">
        <f t="shared" si="1608"/>
        <v>0</v>
      </c>
      <c r="CT863" s="83">
        <f t="shared" si="1663"/>
        <v>2.9642515560484912</v>
      </c>
      <c r="CU863" s="83">
        <f t="shared" si="1609"/>
        <v>2.9642515560484912</v>
      </c>
      <c r="CV863" s="143">
        <f t="shared" si="1610"/>
        <v>0.02</v>
      </c>
      <c r="CW863" s="83">
        <f t="shared" si="1664"/>
        <v>1.6702526987184347E-2</v>
      </c>
      <c r="CX863" s="84">
        <f t="shared" si="1665"/>
        <v>1042.8394211752031</v>
      </c>
      <c r="CY863" s="83">
        <f t="shared" si="1611"/>
        <v>0</v>
      </c>
      <c r="CZ863" s="83">
        <f t="shared" si="1666"/>
        <v>2.9636542475573999</v>
      </c>
      <c r="DA863" s="83">
        <f t="shared" si="1612"/>
        <v>2.9636542475573999</v>
      </c>
      <c r="DB863" s="143">
        <f t="shared" si="1613"/>
        <v>0.02</v>
      </c>
      <c r="DC863" s="83">
        <f t="shared" si="1667"/>
        <v>1.6703446767326279E-2</v>
      </c>
      <c r="DD863" s="84">
        <f t="shared" si="1668"/>
        <v>1042.8294878149929</v>
      </c>
      <c r="DE863" s="86">
        <f t="shared" si="1614"/>
        <v>4573.9499060598837</v>
      </c>
      <c r="DF863" s="86">
        <f t="shared" si="1615"/>
        <v>1829.5799624239535</v>
      </c>
      <c r="DG863" s="86">
        <f t="shared" si="1616"/>
        <v>1143.4874765149709</v>
      </c>
      <c r="DH863" s="86">
        <f t="shared" si="1617"/>
        <v>9.4966624797029178E-2</v>
      </c>
      <c r="DI863" s="86">
        <f t="shared" si="1618"/>
        <v>9.3160870739748589E-2</v>
      </c>
      <c r="DJ863" s="86">
        <f t="shared" si="1619"/>
        <v>1.3593967802283544</v>
      </c>
      <c r="DK863" s="86">
        <f t="shared" si="1620"/>
        <v>-1040.6143988279648</v>
      </c>
      <c r="DL863" s="86">
        <f t="shared" si="1678"/>
        <v>-1040.6143988279648</v>
      </c>
      <c r="DM863" s="86">
        <f t="shared" si="1621"/>
        <v>-1040.6143988279648</v>
      </c>
      <c r="DN863" s="85">
        <f t="shared" si="1622"/>
        <v>0</v>
      </c>
      <c r="DO863" s="85">
        <f t="shared" si="1669"/>
        <v>0</v>
      </c>
      <c r="DP863" s="85">
        <f t="shared" si="1623"/>
        <v>0</v>
      </c>
      <c r="DQ863" s="85">
        <f t="shared" si="1670"/>
        <v>0</v>
      </c>
      <c r="DR863" s="85">
        <f t="shared" si="1624"/>
        <v>0</v>
      </c>
      <c r="DS863" s="85">
        <f t="shared" si="1671"/>
        <v>0</v>
      </c>
      <c r="DT863" s="81"/>
      <c r="DU863" s="81"/>
      <c r="DV863" s="81">
        <f t="shared" si="1672"/>
        <v>0</v>
      </c>
      <c r="DW863" s="100"/>
    </row>
    <row r="864" spans="1:127" x14ac:dyDescent="0.2">
      <c r="A864" s="59">
        <f t="shared" si="1625"/>
        <v>114.53333333333204</v>
      </c>
      <c r="B864" s="44">
        <f t="shared" si="1626"/>
        <v>114533.33333333203</v>
      </c>
      <c r="C864" s="52">
        <f t="shared" si="1560"/>
        <v>133.33333333333334</v>
      </c>
      <c r="D864" s="50">
        <f t="shared" si="1561"/>
        <v>4</v>
      </c>
      <c r="E864" s="44">
        <f t="shared" si="1562"/>
        <v>4.13</v>
      </c>
      <c r="F864" s="47">
        <f t="shared" si="1563"/>
        <v>0.02</v>
      </c>
      <c r="G864" s="52">
        <f t="shared" si="1627"/>
        <v>2.3558225095621915E-2</v>
      </c>
      <c r="H864" s="57">
        <f t="shared" si="1628"/>
        <v>947.02656857484294</v>
      </c>
      <c r="I864" s="52">
        <f t="shared" si="1629"/>
        <v>0</v>
      </c>
      <c r="J864" s="54">
        <f t="shared" si="1630"/>
        <v>3494.3980732611653</v>
      </c>
      <c r="K864" s="46">
        <f t="shared" si="1673"/>
        <v>3494.3980732611653</v>
      </c>
      <c r="L864" s="80">
        <f t="shared" si="1564"/>
        <v>0</v>
      </c>
      <c r="M864" s="142">
        <f t="shared" si="1565"/>
        <v>0</v>
      </c>
      <c r="N864" s="60">
        <f t="shared" si="1566"/>
        <v>4.13</v>
      </c>
      <c r="O864" s="53">
        <f t="shared" si="1567"/>
        <v>0</v>
      </c>
      <c r="P864" s="58">
        <f t="shared" si="1631"/>
        <v>2.9376614016088376</v>
      </c>
      <c r="Q864" s="49">
        <f t="shared" si="1568"/>
        <v>2.9376614016088376</v>
      </c>
      <c r="R864" s="143">
        <f t="shared" si="1569"/>
        <v>0.02</v>
      </c>
      <c r="S864" s="51">
        <f t="shared" si="1632"/>
        <v>1.8118035596553554E-2</v>
      </c>
      <c r="T864" s="57">
        <f t="shared" si="1633"/>
        <v>985.34475728305802</v>
      </c>
      <c r="U864" s="53">
        <f t="shared" si="1570"/>
        <v>0</v>
      </c>
      <c r="V864" s="58">
        <f t="shared" si="1634"/>
        <v>2.9678067370186927</v>
      </c>
      <c r="W864" s="49">
        <f t="shared" si="1571"/>
        <v>2.9678067370186927</v>
      </c>
      <c r="X864" s="143">
        <f t="shared" si="1572"/>
        <v>0.02</v>
      </c>
      <c r="Y864" s="51">
        <f t="shared" si="1635"/>
        <v>1.7523213815297801E-2</v>
      </c>
      <c r="Z864" s="57">
        <f t="shared" si="1636"/>
        <v>961.52206979899688</v>
      </c>
      <c r="AA864" s="53">
        <f t="shared" si="1573"/>
        <v>0</v>
      </c>
      <c r="AB864" s="58">
        <f t="shared" si="1637"/>
        <v>2.9484028183119309</v>
      </c>
      <c r="AC864" s="49">
        <f t="shared" si="1574"/>
        <v>2.9484028183119309</v>
      </c>
      <c r="AD864" s="143">
        <f t="shared" si="1575"/>
        <v>0.02</v>
      </c>
      <c r="AE864" s="49">
        <f t="shared" si="1674"/>
        <v>1.7470523966448801E-2</v>
      </c>
      <c r="AF864" s="57">
        <f t="shared" si="1638"/>
        <v>958.51548769218425</v>
      </c>
      <c r="AG864" s="53">
        <f t="shared" si="1576"/>
        <v>0</v>
      </c>
      <c r="AH864" s="58">
        <f t="shared" si="1639"/>
        <v>2.9461086295942671</v>
      </c>
      <c r="AI864" s="49">
        <f t="shared" si="1577"/>
        <v>2.9461086295942671</v>
      </c>
      <c r="AJ864" s="143">
        <f t="shared" si="1578"/>
        <v>0.02</v>
      </c>
      <c r="AK864" s="51">
        <f t="shared" si="1640"/>
        <v>1.7471082291310204E-2</v>
      </c>
      <c r="AL864" s="57">
        <f t="shared" si="1641"/>
        <v>958.27652923592859</v>
      </c>
      <c r="AM864" s="53">
        <f t="shared" si="1579"/>
        <v>0</v>
      </c>
      <c r="AN864" s="58">
        <f t="shared" si="1642"/>
        <v>2.9459277786110749</v>
      </c>
      <c r="AO864" s="49">
        <f t="shared" si="1580"/>
        <v>2.9459277786110749</v>
      </c>
      <c r="AP864" s="143">
        <f t="shared" si="1581"/>
        <v>0.02</v>
      </c>
      <c r="AQ864" s="51">
        <f t="shared" si="1643"/>
        <v>1.74713779410424E-2</v>
      </c>
      <c r="AR864" s="57">
        <f t="shared" si="1644"/>
        <v>958.25779119657795</v>
      </c>
      <c r="AS864" s="44">
        <f t="shared" si="1582"/>
        <v>6289.9165318700971</v>
      </c>
      <c r="AT864" s="44">
        <f t="shared" si="1583"/>
        <v>2515.9666127480386</v>
      </c>
      <c r="AU864" s="44">
        <f t="shared" si="1584"/>
        <v>1572.4791329675243</v>
      </c>
      <c r="AV864" s="47">
        <f t="shared" si="1585"/>
        <v>0.37413330040827636</v>
      </c>
      <c r="AW864" s="47">
        <f t="shared" si="1586"/>
        <v>0.86348253151002985</v>
      </c>
      <c r="AX864" s="86">
        <f t="shared" si="1587"/>
        <v>3.9525169764921593</v>
      </c>
      <c r="AY864" s="86">
        <f t="shared" si="1588"/>
        <v>0</v>
      </c>
      <c r="AZ864" s="10">
        <f t="shared" si="1645"/>
        <v>0</v>
      </c>
      <c r="BA864" s="44">
        <f t="shared" si="1589"/>
        <v>0</v>
      </c>
      <c r="BB864" s="9">
        <f t="shared" si="1590"/>
        <v>0</v>
      </c>
      <c r="BC864" s="45">
        <f t="shared" si="1679"/>
        <v>0</v>
      </c>
      <c r="BD864" s="9">
        <f t="shared" si="1591"/>
        <v>0</v>
      </c>
      <c r="BE864" s="45">
        <f t="shared" si="1675"/>
        <v>0</v>
      </c>
      <c r="BF864" s="9">
        <f t="shared" si="1592"/>
        <v>0</v>
      </c>
      <c r="BG864" s="45">
        <f t="shared" si="1676"/>
        <v>0</v>
      </c>
      <c r="BH864" s="58"/>
      <c r="BI864" s="58"/>
      <c r="BJ864" s="58">
        <f t="shared" si="1646"/>
        <v>0</v>
      </c>
      <c r="BK864" s="97"/>
      <c r="BL864" s="44"/>
      <c r="BM864" s="82">
        <f t="shared" si="1647"/>
        <v>85.9</v>
      </c>
      <c r="BN864" s="86">
        <f t="shared" si="1648"/>
        <v>85900</v>
      </c>
      <c r="BO864" s="86">
        <f t="shared" si="1649"/>
        <v>100</v>
      </c>
      <c r="BP864" s="84">
        <f t="shared" si="1593"/>
        <v>4</v>
      </c>
      <c r="BQ864" s="84">
        <f t="shared" si="1594"/>
        <v>4.13</v>
      </c>
      <c r="BR864" s="84">
        <f t="shared" si="1595"/>
        <v>0.02</v>
      </c>
      <c r="BS864" s="84">
        <f t="shared" si="1650"/>
        <v>3.1527943074937372E-2</v>
      </c>
      <c r="BT864" s="84">
        <f t="shared" si="1651"/>
        <v>1173.3955491526697</v>
      </c>
      <c r="BU864" s="84">
        <f t="shared" si="1652"/>
        <v>0</v>
      </c>
      <c r="BV864" s="83">
        <f t="shared" si="1653"/>
        <v>2544.32058114438</v>
      </c>
      <c r="BW864" s="81">
        <f t="shared" si="1677"/>
        <v>2544.32058114438</v>
      </c>
      <c r="BX864" s="83">
        <f t="shared" si="1596"/>
        <v>0</v>
      </c>
      <c r="BY864" s="141">
        <f t="shared" si="1597"/>
        <v>0</v>
      </c>
      <c r="BZ864" s="83">
        <f t="shared" si="1598"/>
        <v>4.13</v>
      </c>
      <c r="CA864" s="83">
        <f t="shared" si="1599"/>
        <v>0</v>
      </c>
      <c r="CB864" s="83">
        <f t="shared" si="1654"/>
        <v>3.1408031006421249</v>
      </c>
      <c r="CC864" s="83">
        <f t="shared" si="1600"/>
        <v>3.1408031006421249</v>
      </c>
      <c r="CD864" s="143">
        <f t="shared" si="1601"/>
        <v>0.02</v>
      </c>
      <c r="CE864" s="83">
        <f t="shared" si="1655"/>
        <v>1.732052321357026E-2</v>
      </c>
      <c r="CF864" s="84">
        <f t="shared" si="1656"/>
        <v>1117.3446963401327</v>
      </c>
      <c r="CG864" s="83">
        <f t="shared" si="1602"/>
        <v>0</v>
      </c>
      <c r="CH864" s="83">
        <f t="shared" si="1657"/>
        <v>3.0567580393055005</v>
      </c>
      <c r="CI864" s="83">
        <f t="shared" si="1603"/>
        <v>3.0567580393055005</v>
      </c>
      <c r="CJ864" s="143">
        <f t="shared" si="1604"/>
        <v>0.02</v>
      </c>
      <c r="CK864" s="83">
        <f t="shared" si="1658"/>
        <v>1.6512910799758987E-2</v>
      </c>
      <c r="CL864" s="84">
        <f t="shared" si="1659"/>
        <v>1051.7206715732707</v>
      </c>
      <c r="CM864" s="83">
        <f t="shared" si="1605"/>
        <v>0</v>
      </c>
      <c r="CN864" s="83">
        <f t="shared" si="1660"/>
        <v>2.9738124841074796</v>
      </c>
      <c r="CO864" s="83">
        <f t="shared" si="1606"/>
        <v>2.9738124841074796</v>
      </c>
      <c r="CP864" s="143">
        <f t="shared" si="1607"/>
        <v>0.02</v>
      </c>
      <c r="CQ864" s="83">
        <f t="shared" si="1661"/>
        <v>1.6672564504284285E-2</v>
      </c>
      <c r="CR864" s="84">
        <f t="shared" si="1662"/>
        <v>1043.9408182423697</v>
      </c>
      <c r="CS864" s="83">
        <f t="shared" si="1608"/>
        <v>0</v>
      </c>
      <c r="CT864" s="83">
        <f t="shared" si="1663"/>
        <v>2.9650759653066547</v>
      </c>
      <c r="CU864" s="83">
        <f t="shared" si="1609"/>
        <v>2.9650759653066547</v>
      </c>
      <c r="CV864" s="143">
        <f t="shared" si="1610"/>
        <v>0.02</v>
      </c>
      <c r="CW864" s="83">
        <f t="shared" si="1664"/>
        <v>1.6700526987184348E-2</v>
      </c>
      <c r="CX864" s="84">
        <f t="shared" si="1665"/>
        <v>1043.4028526745678</v>
      </c>
      <c r="CY864" s="83">
        <f t="shared" si="1611"/>
        <v>0</v>
      </c>
      <c r="CZ864" s="83">
        <f t="shared" si="1666"/>
        <v>2.9644804116086325</v>
      </c>
      <c r="DA864" s="83">
        <f t="shared" si="1612"/>
        <v>2.9644804116086325</v>
      </c>
      <c r="DB864" s="143">
        <f t="shared" si="1613"/>
        <v>0.02</v>
      </c>
      <c r="DC864" s="83">
        <f t="shared" si="1667"/>
        <v>1.6701446767326281E-2</v>
      </c>
      <c r="DD864" s="84">
        <f t="shared" si="1668"/>
        <v>1043.3930639062692</v>
      </c>
      <c r="DE864" s="86">
        <f t="shared" si="1614"/>
        <v>4579.777046059884</v>
      </c>
      <c r="DF864" s="86">
        <f t="shared" si="1615"/>
        <v>1831.9108184239535</v>
      </c>
      <c r="DG864" s="86">
        <f t="shared" si="1616"/>
        <v>1144.944261514971</v>
      </c>
      <c r="DH864" s="86">
        <f t="shared" si="1617"/>
        <v>9.4783721495901752E-2</v>
      </c>
      <c r="DI864" s="86">
        <f t="shared" si="1618"/>
        <v>9.2831558961812222E-2</v>
      </c>
      <c r="DJ864" s="86">
        <f t="shared" si="1619"/>
        <v>1.3503834641965595</v>
      </c>
      <c r="DK864" s="86">
        <f t="shared" si="1620"/>
        <v>-1042.6573255940611</v>
      </c>
      <c r="DL864" s="86">
        <f t="shared" si="1678"/>
        <v>-1042.6573255940611</v>
      </c>
      <c r="DM864" s="86">
        <f t="shared" si="1621"/>
        <v>-1042.6573255940611</v>
      </c>
      <c r="DN864" s="85">
        <f t="shared" si="1622"/>
        <v>0</v>
      </c>
      <c r="DO864" s="85">
        <f t="shared" si="1669"/>
        <v>0</v>
      </c>
      <c r="DP864" s="85">
        <f t="shared" si="1623"/>
        <v>0</v>
      </c>
      <c r="DQ864" s="85">
        <f t="shared" si="1670"/>
        <v>0</v>
      </c>
      <c r="DR864" s="85">
        <f t="shared" si="1624"/>
        <v>0</v>
      </c>
      <c r="DS864" s="85">
        <f t="shared" si="1671"/>
        <v>0</v>
      </c>
      <c r="DT864" s="81"/>
      <c r="DU864" s="81"/>
      <c r="DV864" s="81">
        <f t="shared" si="1672"/>
        <v>0</v>
      </c>
      <c r="DW864" s="100"/>
    </row>
    <row r="865" spans="1:127" x14ac:dyDescent="0.2">
      <c r="A865" s="59">
        <f t="shared" si="1625"/>
        <v>114.66666666666536</v>
      </c>
      <c r="B865" s="44">
        <f t="shared" si="1626"/>
        <v>114666.66666666536</v>
      </c>
      <c r="C865" s="52">
        <f t="shared" si="1560"/>
        <v>133.33333333333334</v>
      </c>
      <c r="D865" s="50">
        <f t="shared" si="1561"/>
        <v>4</v>
      </c>
      <c r="E865" s="44">
        <f t="shared" si="1562"/>
        <v>4.13</v>
      </c>
      <c r="F865" s="47">
        <f t="shared" si="1563"/>
        <v>0.02</v>
      </c>
      <c r="G865" s="52">
        <f t="shared" si="1627"/>
        <v>2.3555558428955247E-2</v>
      </c>
      <c r="H865" s="57">
        <f t="shared" si="1628"/>
        <v>947.78708162608712</v>
      </c>
      <c r="I865" s="52">
        <f t="shared" si="1629"/>
        <v>0</v>
      </c>
      <c r="J865" s="54">
        <f t="shared" si="1630"/>
        <v>3498.714473261165</v>
      </c>
      <c r="K865" s="46">
        <f t="shared" si="1673"/>
        <v>3498.714473261165</v>
      </c>
      <c r="L865" s="80">
        <f t="shared" si="1564"/>
        <v>0</v>
      </c>
      <c r="M865" s="142">
        <f t="shared" si="1565"/>
        <v>0</v>
      </c>
      <c r="N865" s="60">
        <f t="shared" si="1566"/>
        <v>4.13</v>
      </c>
      <c r="O865" s="53">
        <f t="shared" si="1567"/>
        <v>0</v>
      </c>
      <c r="P865" s="58">
        <f t="shared" si="1631"/>
        <v>2.9384867610175376</v>
      </c>
      <c r="Q865" s="49">
        <f t="shared" si="1568"/>
        <v>2.9384867610175376</v>
      </c>
      <c r="R865" s="143">
        <f t="shared" si="1569"/>
        <v>0.02</v>
      </c>
      <c r="S865" s="51">
        <f t="shared" si="1632"/>
        <v>1.8115368929886886E-2</v>
      </c>
      <c r="T865" s="57">
        <f t="shared" si="1633"/>
        <v>986.167030503668</v>
      </c>
      <c r="U865" s="53">
        <f t="shared" si="1570"/>
        <v>0</v>
      </c>
      <c r="V865" s="58">
        <f t="shared" si="1634"/>
        <v>2.9687928775139145</v>
      </c>
      <c r="W865" s="49">
        <f t="shared" si="1571"/>
        <v>2.9687928775139145</v>
      </c>
      <c r="X865" s="143">
        <f t="shared" si="1572"/>
        <v>0.02</v>
      </c>
      <c r="Y865" s="51">
        <f t="shared" si="1635"/>
        <v>1.7520547148631133E-2</v>
      </c>
      <c r="Z865" s="57">
        <f t="shared" si="1636"/>
        <v>962.30926753050267</v>
      </c>
      <c r="AA865" s="53">
        <f t="shared" si="1573"/>
        <v>0</v>
      </c>
      <c r="AB865" s="58">
        <f t="shared" si="1637"/>
        <v>2.9492894050619691</v>
      </c>
      <c r="AC865" s="49">
        <f t="shared" si="1574"/>
        <v>2.9492894050619691</v>
      </c>
      <c r="AD865" s="143">
        <f t="shared" si="1575"/>
        <v>0.02</v>
      </c>
      <c r="AE865" s="49">
        <f t="shared" si="1674"/>
        <v>1.7467857299782133E-2</v>
      </c>
      <c r="AF865" s="57">
        <f t="shared" si="1638"/>
        <v>959.30548334789387</v>
      </c>
      <c r="AG865" s="53">
        <f t="shared" si="1576"/>
        <v>0</v>
      </c>
      <c r="AH865" s="58">
        <f t="shared" si="1639"/>
        <v>2.9469886057519501</v>
      </c>
      <c r="AI865" s="49">
        <f t="shared" si="1577"/>
        <v>2.9469886057519501</v>
      </c>
      <c r="AJ865" s="143">
        <f t="shared" si="1578"/>
        <v>0.02</v>
      </c>
      <c r="AK865" s="51">
        <f t="shared" si="1640"/>
        <v>1.7468415624643536E-2</v>
      </c>
      <c r="AL865" s="57">
        <f t="shared" si="1641"/>
        <v>959.06716534406974</v>
      </c>
      <c r="AM865" s="53">
        <f t="shared" si="1579"/>
        <v>0</v>
      </c>
      <c r="AN865" s="58">
        <f t="shared" si="1642"/>
        <v>2.94680754408214</v>
      </c>
      <c r="AO865" s="49">
        <f t="shared" si="1580"/>
        <v>2.94680754408214</v>
      </c>
      <c r="AP865" s="143">
        <f t="shared" si="1581"/>
        <v>0.02</v>
      </c>
      <c r="AQ865" s="51">
        <f t="shared" si="1643"/>
        <v>1.7468711274375732E-2</v>
      </c>
      <c r="AR865" s="57">
        <f t="shared" si="1644"/>
        <v>959.0484892231691</v>
      </c>
      <c r="AS865" s="44">
        <f t="shared" si="1582"/>
        <v>6297.6860518700978</v>
      </c>
      <c r="AT865" s="44">
        <f t="shared" si="1583"/>
        <v>2519.0744207480388</v>
      </c>
      <c r="AU865" s="44">
        <f t="shared" si="1584"/>
        <v>1574.4215129675244</v>
      </c>
      <c r="AV865" s="47">
        <f t="shared" si="1585"/>
        <v>0.37281365265840655</v>
      </c>
      <c r="AW865" s="47">
        <f t="shared" si="1586"/>
        <v>0.85776613363108156</v>
      </c>
      <c r="AX865" s="86">
        <f t="shared" si="1587"/>
        <v>3.9106173439354079</v>
      </c>
      <c r="AY865" s="86">
        <f t="shared" si="1588"/>
        <v>0</v>
      </c>
      <c r="AZ865" s="10">
        <f t="shared" si="1645"/>
        <v>0</v>
      </c>
      <c r="BA865" s="44">
        <f t="shared" si="1589"/>
        <v>0</v>
      </c>
      <c r="BB865" s="9">
        <f t="shared" si="1590"/>
        <v>0</v>
      </c>
      <c r="BC865" s="45">
        <f t="shared" si="1679"/>
        <v>0</v>
      </c>
      <c r="BD865" s="9">
        <f t="shared" si="1591"/>
        <v>0</v>
      </c>
      <c r="BE865" s="45">
        <f t="shared" si="1675"/>
        <v>0</v>
      </c>
      <c r="BF865" s="9">
        <f t="shared" si="1592"/>
        <v>0</v>
      </c>
      <c r="BG865" s="45">
        <f t="shared" si="1676"/>
        <v>0</v>
      </c>
      <c r="BH865" s="58"/>
      <c r="BI865" s="58"/>
      <c r="BJ865" s="58">
        <f t="shared" si="1646"/>
        <v>0</v>
      </c>
      <c r="BK865" s="97"/>
      <c r="BL865" s="44"/>
      <c r="BM865" s="82">
        <f t="shared" si="1647"/>
        <v>86</v>
      </c>
      <c r="BN865" s="86">
        <f t="shared" si="1648"/>
        <v>86000</v>
      </c>
      <c r="BO865" s="86">
        <f t="shared" si="1649"/>
        <v>100</v>
      </c>
      <c r="BP865" s="84">
        <f t="shared" si="1593"/>
        <v>4</v>
      </c>
      <c r="BQ865" s="84">
        <f t="shared" si="1594"/>
        <v>4.13</v>
      </c>
      <c r="BR865" s="84">
        <f t="shared" si="1595"/>
        <v>0.02</v>
      </c>
      <c r="BS865" s="84">
        <f t="shared" si="1650"/>
        <v>3.152594307493737E-2</v>
      </c>
      <c r="BT865" s="84">
        <f t="shared" si="1651"/>
        <v>1174.1589133917723</v>
      </c>
      <c r="BU865" s="84">
        <f t="shared" si="1652"/>
        <v>0</v>
      </c>
      <c r="BV865" s="83">
        <f t="shared" si="1653"/>
        <v>2547.5578811443802</v>
      </c>
      <c r="BW865" s="81">
        <f t="shared" si="1677"/>
        <v>2547.5578811443802</v>
      </c>
      <c r="BX865" s="83">
        <f t="shared" si="1596"/>
        <v>0</v>
      </c>
      <c r="BY865" s="141">
        <f t="shared" si="1597"/>
        <v>0</v>
      </c>
      <c r="BZ865" s="83">
        <f t="shared" si="1598"/>
        <v>4.13</v>
      </c>
      <c r="CA865" s="83">
        <f t="shared" si="1599"/>
        <v>0</v>
      </c>
      <c r="CB865" s="83">
        <f t="shared" si="1654"/>
        <v>3.1422265210801563</v>
      </c>
      <c r="CC865" s="83">
        <f t="shared" si="1600"/>
        <v>3.1422265210801563</v>
      </c>
      <c r="CD865" s="143">
        <f t="shared" si="1601"/>
        <v>0.02</v>
      </c>
      <c r="CE865" s="83">
        <f t="shared" si="1655"/>
        <v>1.7318523213570261E-2</v>
      </c>
      <c r="CF865" s="84">
        <f t="shared" si="1656"/>
        <v>1117.8961324747324</v>
      </c>
      <c r="CG865" s="83">
        <f t="shared" si="1602"/>
        <v>0</v>
      </c>
      <c r="CH865" s="83">
        <f t="shared" si="1657"/>
        <v>3.057723435011225</v>
      </c>
      <c r="CI865" s="83">
        <f t="shared" si="1603"/>
        <v>3.057723435011225</v>
      </c>
      <c r="CJ865" s="143">
        <f t="shared" si="1604"/>
        <v>0.02</v>
      </c>
      <c r="CK865" s="83">
        <f t="shared" si="1658"/>
        <v>1.6510910799758988E-2</v>
      </c>
      <c r="CL865" s="84">
        <f t="shared" si="1659"/>
        <v>1052.2608487998434</v>
      </c>
      <c r="CM865" s="83">
        <f t="shared" si="1605"/>
        <v>0</v>
      </c>
      <c r="CN865" s="83">
        <f t="shared" si="1660"/>
        <v>2.9746305704689231</v>
      </c>
      <c r="CO865" s="83">
        <f t="shared" si="1606"/>
        <v>2.9746305704689231</v>
      </c>
      <c r="CP865" s="143">
        <f t="shared" si="1607"/>
        <v>0.02</v>
      </c>
      <c r="CQ865" s="83">
        <f t="shared" si="1661"/>
        <v>1.6670564504284287E-2</v>
      </c>
      <c r="CR865" s="84">
        <f t="shared" si="1662"/>
        <v>1044.5014307420945</v>
      </c>
      <c r="CS865" s="83">
        <f t="shared" si="1608"/>
        <v>0</v>
      </c>
      <c r="CT865" s="83">
        <f t="shared" si="1663"/>
        <v>2.9659012456995706</v>
      </c>
      <c r="CU865" s="83">
        <f t="shared" si="1609"/>
        <v>2.9659012456995706</v>
      </c>
      <c r="CV865" s="143">
        <f t="shared" si="1610"/>
        <v>0.02</v>
      </c>
      <c r="CW865" s="83">
        <f t="shared" si="1664"/>
        <v>1.669852698718435E-2</v>
      </c>
      <c r="CX865" s="84">
        <f t="shared" si="1665"/>
        <v>1043.9660600656291</v>
      </c>
      <c r="CY865" s="83">
        <f t="shared" si="1611"/>
        <v>0</v>
      </c>
      <c r="CZ865" s="83">
        <f t="shared" si="1666"/>
        <v>2.9653074548803264</v>
      </c>
      <c r="DA865" s="83">
        <f t="shared" si="1612"/>
        <v>2.9653074548803264</v>
      </c>
      <c r="DB865" s="143">
        <f t="shared" si="1613"/>
        <v>0.02</v>
      </c>
      <c r="DC865" s="83">
        <f t="shared" si="1667"/>
        <v>1.6699446767326282E-2</v>
      </c>
      <c r="DD865" s="84">
        <f t="shared" si="1668"/>
        <v>1043.956415470406</v>
      </c>
      <c r="DE865" s="86">
        <f t="shared" si="1614"/>
        <v>4585.6041860598843</v>
      </c>
      <c r="DF865" s="86">
        <f t="shared" si="1615"/>
        <v>1834.2416744239538</v>
      </c>
      <c r="DG865" s="86">
        <f t="shared" si="1616"/>
        <v>1146.4010465149711</v>
      </c>
      <c r="DH865" s="86">
        <f t="shared" si="1617"/>
        <v>9.4601399117228993E-2</v>
      </c>
      <c r="DI865" s="86">
        <f t="shared" si="1618"/>
        <v>9.2503821951095133E-2</v>
      </c>
      <c r="DJ865" s="86">
        <f t="shared" si="1619"/>
        <v>1.3414410982460805</v>
      </c>
      <c r="DK865" s="86">
        <f t="shared" si="1620"/>
        <v>-1044.6990014614928</v>
      </c>
      <c r="DL865" s="86">
        <f t="shared" si="1678"/>
        <v>-1044.6990014614928</v>
      </c>
      <c r="DM865" s="86">
        <f t="shared" si="1621"/>
        <v>-1044.6990014614928</v>
      </c>
      <c r="DN865" s="85">
        <f t="shared" si="1622"/>
        <v>0</v>
      </c>
      <c r="DO865" s="85">
        <f t="shared" si="1669"/>
        <v>0</v>
      </c>
      <c r="DP865" s="85">
        <f t="shared" si="1623"/>
        <v>0</v>
      </c>
      <c r="DQ865" s="85">
        <f t="shared" si="1670"/>
        <v>0</v>
      </c>
      <c r="DR865" s="85">
        <f t="shared" si="1624"/>
        <v>0</v>
      </c>
      <c r="DS865" s="85">
        <f t="shared" si="1671"/>
        <v>0</v>
      </c>
      <c r="DT865" s="81"/>
      <c r="DU865" s="81"/>
      <c r="DV865" s="81">
        <f t="shared" si="1672"/>
        <v>0</v>
      </c>
      <c r="DW865" s="100"/>
    </row>
    <row r="866" spans="1:127" x14ac:dyDescent="0.2">
      <c r="A866" s="59">
        <f t="shared" si="1625"/>
        <v>114.79999999999869</v>
      </c>
      <c r="B866" s="44">
        <f t="shared" si="1626"/>
        <v>114799.99999999869</v>
      </c>
      <c r="C866" s="52">
        <f t="shared" si="1560"/>
        <v>133.33333333333334</v>
      </c>
      <c r="D866" s="50">
        <f t="shared" si="1561"/>
        <v>4</v>
      </c>
      <c r="E866" s="44">
        <f t="shared" si="1562"/>
        <v>4.13</v>
      </c>
      <c r="F866" s="47">
        <f t="shared" si="1563"/>
        <v>0.02</v>
      </c>
      <c r="G866" s="52">
        <f t="shared" si="1627"/>
        <v>2.3552891762288579E-2</v>
      </c>
      <c r="H866" s="57">
        <f t="shared" si="1628"/>
        <v>948.54750858639773</v>
      </c>
      <c r="I866" s="52">
        <f t="shared" si="1629"/>
        <v>0</v>
      </c>
      <c r="J866" s="54">
        <f t="shared" si="1630"/>
        <v>3503.0308732611652</v>
      </c>
      <c r="K866" s="46">
        <f t="shared" si="1673"/>
        <v>3503.0308732611652</v>
      </c>
      <c r="L866" s="80">
        <f t="shared" si="1564"/>
        <v>0</v>
      </c>
      <c r="M866" s="142">
        <f t="shared" si="1565"/>
        <v>0</v>
      </c>
      <c r="N866" s="60">
        <f t="shared" si="1566"/>
        <v>4.13</v>
      </c>
      <c r="O866" s="53">
        <f t="shared" si="1567"/>
        <v>0</v>
      </c>
      <c r="P866" s="58">
        <f t="shared" si="1631"/>
        <v>2.9393141024068736</v>
      </c>
      <c r="Q866" s="49">
        <f t="shared" si="1568"/>
        <v>2.9393141024068736</v>
      </c>
      <c r="R866" s="143">
        <f t="shared" si="1569"/>
        <v>0.02</v>
      </c>
      <c r="S866" s="51">
        <f t="shared" si="1632"/>
        <v>1.8112702263220218E-2</v>
      </c>
      <c r="T866" s="57">
        <f t="shared" si="1633"/>
        <v>986.98895176540304</v>
      </c>
      <c r="U866" s="53">
        <f t="shared" si="1570"/>
        <v>0</v>
      </c>
      <c r="V866" s="58">
        <f t="shared" si="1634"/>
        <v>2.9697811262439826</v>
      </c>
      <c r="W866" s="49">
        <f t="shared" si="1571"/>
        <v>2.9697811262439826</v>
      </c>
      <c r="X866" s="143">
        <f t="shared" si="1572"/>
        <v>0.02</v>
      </c>
      <c r="Y866" s="51">
        <f t="shared" si="1635"/>
        <v>1.7517880481964464E-2</v>
      </c>
      <c r="Z866" s="57">
        <f t="shared" si="1636"/>
        <v>963.09608401509661</v>
      </c>
      <c r="AA866" s="53">
        <f t="shared" si="1573"/>
        <v>0</v>
      </c>
      <c r="AB866" s="58">
        <f t="shared" si="1637"/>
        <v>2.9501778951242694</v>
      </c>
      <c r="AC866" s="49">
        <f t="shared" si="1574"/>
        <v>2.9501778951242694</v>
      </c>
      <c r="AD866" s="143">
        <f t="shared" si="1575"/>
        <v>0.02</v>
      </c>
      <c r="AE866" s="49">
        <f t="shared" si="1674"/>
        <v>1.7465190633115465E-2</v>
      </c>
      <c r="AF866" s="57">
        <f t="shared" si="1638"/>
        <v>960.09512096643209</v>
      </c>
      <c r="AG866" s="53">
        <f t="shared" si="1576"/>
        <v>0</v>
      </c>
      <c r="AH866" s="58">
        <f t="shared" si="1639"/>
        <v>2.9478705230457818</v>
      </c>
      <c r="AI866" s="49">
        <f t="shared" si="1577"/>
        <v>2.9478705230457818</v>
      </c>
      <c r="AJ866" s="143">
        <f t="shared" si="1578"/>
        <v>0.02</v>
      </c>
      <c r="AK866" s="51">
        <f t="shared" si="1640"/>
        <v>1.7465748957976868E-2</v>
      </c>
      <c r="AL866" s="57">
        <f t="shared" si="1641"/>
        <v>959.85744471636269</v>
      </c>
      <c r="AM866" s="53">
        <f t="shared" si="1579"/>
        <v>0</v>
      </c>
      <c r="AN866" s="58">
        <f t="shared" si="1642"/>
        <v>2.9476892557014964</v>
      </c>
      <c r="AO866" s="49">
        <f t="shared" si="1580"/>
        <v>2.9476892557014964</v>
      </c>
      <c r="AP866" s="143">
        <f t="shared" si="1581"/>
        <v>0.02</v>
      </c>
      <c r="AQ866" s="51">
        <f t="shared" si="1643"/>
        <v>1.7466044607709064E-2</v>
      </c>
      <c r="AR866" s="57">
        <f t="shared" si="1644"/>
        <v>959.83883053003501</v>
      </c>
      <c r="AS866" s="44">
        <f t="shared" si="1582"/>
        <v>6305.4555718700976</v>
      </c>
      <c r="AT866" s="44">
        <f t="shared" si="1583"/>
        <v>2522.1822287480391</v>
      </c>
      <c r="AU866" s="44">
        <f t="shared" si="1584"/>
        <v>1576.3638929675244</v>
      </c>
      <c r="AV866" s="47">
        <f t="shared" si="1585"/>
        <v>0.37150093445931187</v>
      </c>
      <c r="AW866" s="47">
        <f t="shared" si="1586"/>
        <v>0.85209738762781628</v>
      </c>
      <c r="AX866" s="86">
        <f t="shared" si="1587"/>
        <v>3.8692333398162941</v>
      </c>
      <c r="AY866" s="86">
        <f t="shared" si="1588"/>
        <v>0</v>
      </c>
      <c r="AZ866" s="10">
        <f t="shared" si="1645"/>
        <v>0</v>
      </c>
      <c r="BA866" s="44">
        <f t="shared" si="1589"/>
        <v>0</v>
      </c>
      <c r="BB866" s="9">
        <f t="shared" si="1590"/>
        <v>0</v>
      </c>
      <c r="BC866" s="45">
        <f t="shared" si="1679"/>
        <v>0</v>
      </c>
      <c r="BD866" s="9">
        <f t="shared" si="1591"/>
        <v>0</v>
      </c>
      <c r="BE866" s="45">
        <f t="shared" si="1675"/>
        <v>0</v>
      </c>
      <c r="BF866" s="9">
        <f t="shared" si="1592"/>
        <v>0</v>
      </c>
      <c r="BG866" s="45">
        <f t="shared" si="1676"/>
        <v>0</v>
      </c>
      <c r="BH866" s="58"/>
      <c r="BI866" s="58"/>
      <c r="BJ866" s="58">
        <f t="shared" si="1646"/>
        <v>0</v>
      </c>
      <c r="BK866" s="97"/>
      <c r="BL866" s="44"/>
      <c r="BM866" s="82">
        <f t="shared" si="1647"/>
        <v>86.100000000000009</v>
      </c>
      <c r="BN866" s="86">
        <f t="shared" si="1648"/>
        <v>86100</v>
      </c>
      <c r="BO866" s="86">
        <f t="shared" si="1649"/>
        <v>100</v>
      </c>
      <c r="BP866" s="84">
        <f t="shared" si="1593"/>
        <v>4</v>
      </c>
      <c r="BQ866" s="84">
        <f t="shared" si="1594"/>
        <v>4.13</v>
      </c>
      <c r="BR866" s="84">
        <f t="shared" si="1595"/>
        <v>0.02</v>
      </c>
      <c r="BS866" s="84">
        <f t="shared" si="1650"/>
        <v>3.1523943074937368E-2</v>
      </c>
      <c r="BT866" s="84">
        <f t="shared" si="1651"/>
        <v>1174.9222292047248</v>
      </c>
      <c r="BU866" s="84">
        <f t="shared" si="1652"/>
        <v>0</v>
      </c>
      <c r="BV866" s="83">
        <f t="shared" si="1653"/>
        <v>2550.79518114438</v>
      </c>
      <c r="BW866" s="81">
        <f t="shared" si="1677"/>
        <v>2550.79518114438</v>
      </c>
      <c r="BX866" s="83">
        <f t="shared" si="1596"/>
        <v>0</v>
      </c>
      <c r="BY866" s="141">
        <f t="shared" si="1597"/>
        <v>0</v>
      </c>
      <c r="BZ866" s="83">
        <f t="shared" si="1598"/>
        <v>4.13</v>
      </c>
      <c r="CA866" s="83">
        <f t="shared" si="1599"/>
        <v>0</v>
      </c>
      <c r="CB866" s="83">
        <f t="shared" si="1654"/>
        <v>3.1436520458980084</v>
      </c>
      <c r="CC866" s="83">
        <f t="shared" si="1600"/>
        <v>3.1436520458980084</v>
      </c>
      <c r="CD866" s="143">
        <f t="shared" si="1601"/>
        <v>0.02</v>
      </c>
      <c r="CE866" s="83">
        <f t="shared" si="1655"/>
        <v>1.7316523213570263E-2</v>
      </c>
      <c r="CF866" s="84">
        <f t="shared" si="1656"/>
        <v>1118.4472551610631</v>
      </c>
      <c r="CG866" s="83">
        <f t="shared" si="1602"/>
        <v>0</v>
      </c>
      <c r="CH866" s="83">
        <f t="shared" si="1657"/>
        <v>3.0586894926551302</v>
      </c>
      <c r="CI866" s="83">
        <f t="shared" si="1603"/>
        <v>3.0586894926551302</v>
      </c>
      <c r="CJ866" s="143">
        <f t="shared" si="1604"/>
        <v>0.02</v>
      </c>
      <c r="CK866" s="83">
        <f t="shared" si="1658"/>
        <v>1.650891079975899E-2</v>
      </c>
      <c r="CL866" s="84">
        <f t="shared" si="1659"/>
        <v>1052.8007900715334</v>
      </c>
      <c r="CM866" s="83">
        <f t="shared" si="1605"/>
        <v>0</v>
      </c>
      <c r="CN866" s="83">
        <f t="shared" si="1660"/>
        <v>2.975449422465887</v>
      </c>
      <c r="CO866" s="83">
        <f t="shared" si="1606"/>
        <v>2.975449422465887</v>
      </c>
      <c r="CP866" s="143">
        <f t="shared" si="1607"/>
        <v>0.02</v>
      </c>
      <c r="CQ866" s="83">
        <f t="shared" si="1661"/>
        <v>1.6668564504284288E-2</v>
      </c>
      <c r="CR866" s="84">
        <f t="shared" si="1662"/>
        <v>1045.0618218262773</v>
      </c>
      <c r="CS866" s="83">
        <f t="shared" si="1608"/>
        <v>0</v>
      </c>
      <c r="CT866" s="83">
        <f t="shared" si="1663"/>
        <v>2.9667273959931957</v>
      </c>
      <c r="CU866" s="83">
        <f t="shared" si="1609"/>
        <v>2.9667273959931957</v>
      </c>
      <c r="CV866" s="143">
        <f t="shared" si="1610"/>
        <v>0.02</v>
      </c>
      <c r="CW866" s="83">
        <f t="shared" si="1664"/>
        <v>1.6696526987184351E-2</v>
      </c>
      <c r="CX866" s="84">
        <f t="shared" si="1665"/>
        <v>1044.5290433076166</v>
      </c>
      <c r="CY866" s="83">
        <f t="shared" si="1611"/>
        <v>0</v>
      </c>
      <c r="CZ866" s="83">
        <f t="shared" si="1666"/>
        <v>2.9661353760966969</v>
      </c>
      <c r="DA866" s="83">
        <f t="shared" si="1612"/>
        <v>2.9661353760966969</v>
      </c>
      <c r="DB866" s="143">
        <f t="shared" si="1613"/>
        <v>0.02</v>
      </c>
      <c r="DC866" s="83">
        <f t="shared" si="1667"/>
        <v>1.6697446767326284E-2</v>
      </c>
      <c r="DD866" s="84">
        <f t="shared" si="1668"/>
        <v>1044.5195424655458</v>
      </c>
      <c r="DE866" s="86">
        <f t="shared" si="1614"/>
        <v>4591.4313260598838</v>
      </c>
      <c r="DF866" s="86">
        <f t="shared" si="1615"/>
        <v>1836.5725304239534</v>
      </c>
      <c r="DG866" s="86">
        <f t="shared" si="1616"/>
        <v>1147.8578315149709</v>
      </c>
      <c r="DH866" s="86">
        <f t="shared" si="1617"/>
        <v>9.4419655290856205E-2</v>
      </c>
      <c r="DI866" s="86">
        <f t="shared" si="1618"/>
        <v>9.2177650575519618E-2</v>
      </c>
      <c r="DJ866" s="86">
        <f t="shared" si="1619"/>
        <v>1.3325690457361314</v>
      </c>
      <c r="DK866" s="86">
        <f t="shared" si="1620"/>
        <v>-1046.739427081164</v>
      </c>
      <c r="DL866" s="86">
        <f t="shared" si="1678"/>
        <v>-1046.739427081164</v>
      </c>
      <c r="DM866" s="86">
        <f t="shared" si="1621"/>
        <v>-1046.739427081164</v>
      </c>
      <c r="DN866" s="85">
        <f t="shared" si="1622"/>
        <v>0</v>
      </c>
      <c r="DO866" s="85">
        <f t="shared" si="1669"/>
        <v>0</v>
      </c>
      <c r="DP866" s="85">
        <f t="shared" si="1623"/>
        <v>0</v>
      </c>
      <c r="DQ866" s="85">
        <f t="shared" si="1670"/>
        <v>0</v>
      </c>
      <c r="DR866" s="85">
        <f t="shared" si="1624"/>
        <v>0</v>
      </c>
      <c r="DS866" s="85">
        <f t="shared" si="1671"/>
        <v>0</v>
      </c>
      <c r="DT866" s="81"/>
      <c r="DU866" s="81"/>
      <c r="DV866" s="81">
        <f t="shared" si="1672"/>
        <v>0</v>
      </c>
      <c r="DW866" s="100"/>
    </row>
    <row r="867" spans="1:127" x14ac:dyDescent="0.2">
      <c r="A867" s="59">
        <f t="shared" si="1625"/>
        <v>114.93333333333202</v>
      </c>
      <c r="B867" s="44">
        <f t="shared" si="1626"/>
        <v>114933.33333333202</v>
      </c>
      <c r="C867" s="52">
        <f t="shared" si="1560"/>
        <v>133.33333333333334</v>
      </c>
      <c r="D867" s="50">
        <f t="shared" si="1561"/>
        <v>4</v>
      </c>
      <c r="E867" s="44">
        <f t="shared" si="1562"/>
        <v>4.13</v>
      </c>
      <c r="F867" s="47">
        <f t="shared" si="1563"/>
        <v>0.02</v>
      </c>
      <c r="G867" s="52">
        <f t="shared" si="1627"/>
        <v>2.3550225095621911E-2</v>
      </c>
      <c r="H867" s="57">
        <f t="shared" si="1628"/>
        <v>949.30784945577477</v>
      </c>
      <c r="I867" s="52">
        <f t="shared" si="1629"/>
        <v>0</v>
      </c>
      <c r="J867" s="54">
        <f t="shared" si="1630"/>
        <v>3507.3472732611649</v>
      </c>
      <c r="K867" s="46">
        <f t="shared" si="1673"/>
        <v>3507.3472732611649</v>
      </c>
      <c r="L867" s="80">
        <f t="shared" si="1564"/>
        <v>0</v>
      </c>
      <c r="M867" s="142">
        <f t="shared" si="1565"/>
        <v>0</v>
      </c>
      <c r="N867" s="60">
        <f t="shared" si="1566"/>
        <v>4.13</v>
      </c>
      <c r="O867" s="53">
        <f t="shared" si="1567"/>
        <v>0</v>
      </c>
      <c r="P867" s="58">
        <f t="shared" si="1631"/>
        <v>2.9401434252425984</v>
      </c>
      <c r="Q867" s="49">
        <f t="shared" si="1568"/>
        <v>2.9401434252425984</v>
      </c>
      <c r="R867" s="143">
        <f t="shared" si="1569"/>
        <v>0.02</v>
      </c>
      <c r="S867" s="51">
        <f t="shared" si="1632"/>
        <v>1.811003559655355E-2</v>
      </c>
      <c r="T867" s="57">
        <f t="shared" si="1633"/>
        <v>987.81052071193858</v>
      </c>
      <c r="U867" s="53">
        <f t="shared" si="1570"/>
        <v>0</v>
      </c>
      <c r="V867" s="58">
        <f t="shared" si="1634"/>
        <v>2.9707714800133838</v>
      </c>
      <c r="W867" s="49">
        <f t="shared" si="1571"/>
        <v>2.9707714800133838</v>
      </c>
      <c r="X867" s="143">
        <f t="shared" si="1572"/>
        <v>0.02</v>
      </c>
      <c r="Y867" s="51">
        <f t="shared" si="1635"/>
        <v>1.7515213815297796E-2</v>
      </c>
      <c r="Z867" s="57">
        <f t="shared" si="1636"/>
        <v>963.88251894768416</v>
      </c>
      <c r="AA867" s="53">
        <f t="shared" si="1573"/>
        <v>0</v>
      </c>
      <c r="AB867" s="58">
        <f t="shared" si="1637"/>
        <v>2.9510682851783892</v>
      </c>
      <c r="AC867" s="49">
        <f t="shared" si="1574"/>
        <v>2.9510682851783892</v>
      </c>
      <c r="AD867" s="143">
        <f t="shared" si="1575"/>
        <v>0.02</v>
      </c>
      <c r="AE867" s="49">
        <f t="shared" si="1674"/>
        <v>1.7462523966448797E-2</v>
      </c>
      <c r="AF867" s="57">
        <f t="shared" si="1638"/>
        <v>960.88440025378827</v>
      </c>
      <c r="AG867" s="53">
        <f t="shared" si="1576"/>
        <v>0</v>
      </c>
      <c r="AH867" s="58">
        <f t="shared" si="1639"/>
        <v>2.9487543783521</v>
      </c>
      <c r="AI867" s="49">
        <f t="shared" si="1577"/>
        <v>2.9487543783521</v>
      </c>
      <c r="AJ867" s="143">
        <f t="shared" si="1578"/>
        <v>0.02</v>
      </c>
      <c r="AK867" s="51">
        <f t="shared" si="1640"/>
        <v>1.7463082291310199E-2</v>
      </c>
      <c r="AL867" s="57">
        <f t="shared" si="1641"/>
        <v>960.64736704563336</v>
      </c>
      <c r="AM867" s="53">
        <f t="shared" si="1579"/>
        <v>0</v>
      </c>
      <c r="AN867" s="58">
        <f t="shared" si="1642"/>
        <v>2.94857291034418</v>
      </c>
      <c r="AO867" s="49">
        <f t="shared" si="1580"/>
        <v>2.94857291034418</v>
      </c>
      <c r="AP867" s="143">
        <f t="shared" si="1581"/>
        <v>0.02</v>
      </c>
      <c r="AQ867" s="51">
        <f t="shared" si="1643"/>
        <v>1.7463377941042395E-2</v>
      </c>
      <c r="AR867" s="57">
        <f t="shared" si="1644"/>
        <v>960.62881480853821</v>
      </c>
      <c r="AS867" s="44">
        <f t="shared" si="1582"/>
        <v>6313.2250918700965</v>
      </c>
      <c r="AT867" s="44">
        <f t="shared" si="1583"/>
        <v>2525.2900367480383</v>
      </c>
      <c r="AU867" s="44">
        <f t="shared" si="1584"/>
        <v>1578.3062729675241</v>
      </c>
      <c r="AV867" s="47">
        <f t="shared" si="1585"/>
        <v>0.37019510038197345</v>
      </c>
      <c r="AW867" s="47">
        <f t="shared" si="1586"/>
        <v>0.84647582709858271</v>
      </c>
      <c r="AX867" s="86">
        <f t="shared" si="1587"/>
        <v>3.8283578315698485</v>
      </c>
      <c r="AY867" s="86">
        <f t="shared" si="1588"/>
        <v>0</v>
      </c>
      <c r="AZ867" s="10">
        <f t="shared" si="1645"/>
        <v>0</v>
      </c>
      <c r="BA867" s="44">
        <f t="shared" si="1589"/>
        <v>0</v>
      </c>
      <c r="BB867" s="9">
        <f t="shared" si="1590"/>
        <v>0</v>
      </c>
      <c r="BC867" s="45">
        <f t="shared" si="1679"/>
        <v>0</v>
      </c>
      <c r="BD867" s="9">
        <f t="shared" si="1591"/>
        <v>0</v>
      </c>
      <c r="BE867" s="45">
        <f t="shared" si="1675"/>
        <v>0</v>
      </c>
      <c r="BF867" s="9">
        <f t="shared" si="1592"/>
        <v>0</v>
      </c>
      <c r="BG867" s="45">
        <f t="shared" si="1676"/>
        <v>0</v>
      </c>
      <c r="BH867" s="58"/>
      <c r="BI867" s="58"/>
      <c r="BJ867" s="58">
        <f t="shared" si="1646"/>
        <v>0</v>
      </c>
      <c r="BK867" s="97"/>
      <c r="BL867" s="44"/>
      <c r="BM867" s="82">
        <f t="shared" si="1647"/>
        <v>86.2</v>
      </c>
      <c r="BN867" s="86">
        <f t="shared" si="1648"/>
        <v>86200</v>
      </c>
      <c r="BO867" s="86">
        <f t="shared" si="1649"/>
        <v>100</v>
      </c>
      <c r="BP867" s="84">
        <f t="shared" si="1593"/>
        <v>4</v>
      </c>
      <c r="BQ867" s="84">
        <f t="shared" si="1594"/>
        <v>4.13</v>
      </c>
      <c r="BR867" s="84">
        <f t="shared" si="1595"/>
        <v>0.02</v>
      </c>
      <c r="BS867" s="84">
        <f t="shared" si="1650"/>
        <v>3.1521943074937366E-2</v>
      </c>
      <c r="BT867" s="84">
        <f t="shared" si="1651"/>
        <v>1175.6854965915272</v>
      </c>
      <c r="BU867" s="84">
        <f t="shared" si="1652"/>
        <v>0</v>
      </c>
      <c r="BV867" s="83">
        <f t="shared" si="1653"/>
        <v>2554.0324811443802</v>
      </c>
      <c r="BW867" s="81">
        <f t="shared" si="1677"/>
        <v>2554.0324811443802</v>
      </c>
      <c r="BX867" s="83">
        <f t="shared" si="1596"/>
        <v>0</v>
      </c>
      <c r="BY867" s="141">
        <f t="shared" si="1597"/>
        <v>0</v>
      </c>
      <c r="BZ867" s="83">
        <f t="shared" si="1598"/>
        <v>4.13</v>
      </c>
      <c r="CA867" s="83">
        <f t="shared" si="1599"/>
        <v>0</v>
      </c>
      <c r="CB867" s="83">
        <f t="shared" si="1654"/>
        <v>3.1450796752167847</v>
      </c>
      <c r="CC867" s="83">
        <f t="shared" si="1600"/>
        <v>3.1450796752167847</v>
      </c>
      <c r="CD867" s="143">
        <f t="shared" si="1601"/>
        <v>0.02</v>
      </c>
      <c r="CE867" s="83">
        <f t="shared" si="1655"/>
        <v>1.7314523213570264E-2</v>
      </c>
      <c r="CF867" s="84">
        <f t="shared" si="1656"/>
        <v>1118.9980643142633</v>
      </c>
      <c r="CG867" s="83">
        <f t="shared" si="1602"/>
        <v>0</v>
      </c>
      <c r="CH867" s="83">
        <f t="shared" si="1657"/>
        <v>3.0596562103770428</v>
      </c>
      <c r="CI867" s="83">
        <f t="shared" si="1603"/>
        <v>3.0596562103770428</v>
      </c>
      <c r="CJ867" s="143">
        <f t="shared" si="1604"/>
        <v>0.02</v>
      </c>
      <c r="CK867" s="83">
        <f t="shared" si="1658"/>
        <v>1.6506910799758991E-2</v>
      </c>
      <c r="CL867" s="84">
        <f t="shared" si="1659"/>
        <v>1053.3404954204875</v>
      </c>
      <c r="CM867" s="83">
        <f t="shared" si="1605"/>
        <v>0</v>
      </c>
      <c r="CN867" s="83">
        <f t="shared" si="1660"/>
        <v>2.9762690388800381</v>
      </c>
      <c r="CO867" s="83">
        <f t="shared" si="1606"/>
        <v>2.9762690388800381</v>
      </c>
      <c r="CP867" s="143">
        <f t="shared" si="1607"/>
        <v>0.02</v>
      </c>
      <c r="CQ867" s="83">
        <f t="shared" si="1661"/>
        <v>1.666656450428429E-2</v>
      </c>
      <c r="CR867" s="84">
        <f t="shared" si="1662"/>
        <v>1045.6219914725309</v>
      </c>
      <c r="CS867" s="83">
        <f t="shared" si="1608"/>
        <v>0</v>
      </c>
      <c r="CT867" s="83">
        <f t="shared" si="1663"/>
        <v>2.9675544149543427</v>
      </c>
      <c r="CU867" s="83">
        <f t="shared" si="1609"/>
        <v>2.9675544149543427</v>
      </c>
      <c r="CV867" s="143">
        <f t="shared" si="1610"/>
        <v>0.02</v>
      </c>
      <c r="CW867" s="83">
        <f t="shared" si="1664"/>
        <v>1.6694526987184353E-2</v>
      </c>
      <c r="CX867" s="84">
        <f t="shared" si="1665"/>
        <v>1045.0918023602258</v>
      </c>
      <c r="CY867" s="83">
        <f t="shared" si="1611"/>
        <v>0</v>
      </c>
      <c r="CZ867" s="83">
        <f t="shared" si="1666"/>
        <v>2.9669641739827322</v>
      </c>
      <c r="DA867" s="83">
        <f t="shared" si="1612"/>
        <v>2.9669641739827322</v>
      </c>
      <c r="DB867" s="143">
        <f t="shared" si="1613"/>
        <v>0.02</v>
      </c>
      <c r="DC867" s="83">
        <f t="shared" si="1667"/>
        <v>1.6695446767326285E-2</v>
      </c>
      <c r="DD867" s="84">
        <f t="shared" si="1668"/>
        <v>1045.0824448503081</v>
      </c>
      <c r="DE867" s="86">
        <f t="shared" si="1614"/>
        <v>4597.2584660598841</v>
      </c>
      <c r="DF867" s="86">
        <f t="shared" si="1615"/>
        <v>1838.9033864239536</v>
      </c>
      <c r="DG867" s="86">
        <f t="shared" si="1616"/>
        <v>1149.314616514971</v>
      </c>
      <c r="DH867" s="86">
        <f t="shared" si="1617"/>
        <v>9.423848765821094E-2</v>
      </c>
      <c r="DI867" s="86">
        <f t="shared" si="1618"/>
        <v>9.1853035764337385E-2</v>
      </c>
      <c r="DJ867" s="86">
        <f t="shared" si="1619"/>
        <v>1.3237666763856777</v>
      </c>
      <c r="DK867" s="86">
        <f t="shared" si="1620"/>
        <v>-1048.7786031046626</v>
      </c>
      <c r="DL867" s="86">
        <f t="shared" si="1678"/>
        <v>-1048.7786031046626</v>
      </c>
      <c r="DM867" s="86">
        <f t="shared" si="1621"/>
        <v>-1048.7786031046626</v>
      </c>
      <c r="DN867" s="85">
        <f t="shared" si="1622"/>
        <v>0</v>
      </c>
      <c r="DO867" s="85">
        <f t="shared" si="1669"/>
        <v>0</v>
      </c>
      <c r="DP867" s="85">
        <f t="shared" si="1623"/>
        <v>0</v>
      </c>
      <c r="DQ867" s="85">
        <f t="shared" si="1670"/>
        <v>0</v>
      </c>
      <c r="DR867" s="85">
        <f t="shared" si="1624"/>
        <v>0</v>
      </c>
      <c r="DS867" s="85">
        <f t="shared" si="1671"/>
        <v>0</v>
      </c>
      <c r="DT867" s="81"/>
      <c r="DU867" s="81"/>
      <c r="DV867" s="81">
        <f t="shared" si="1672"/>
        <v>0</v>
      </c>
      <c r="DW867" s="100"/>
    </row>
    <row r="868" spans="1:127" x14ac:dyDescent="0.2">
      <c r="A868" s="59">
        <f t="shared" si="1625"/>
        <v>115.06666666666536</v>
      </c>
      <c r="B868" s="44">
        <f t="shared" si="1626"/>
        <v>115066.66666666535</v>
      </c>
      <c r="C868" s="52">
        <f t="shared" si="1560"/>
        <v>133.33333333333334</v>
      </c>
      <c r="D868" s="50">
        <f t="shared" si="1561"/>
        <v>4</v>
      </c>
      <c r="E868" s="44">
        <f t="shared" si="1562"/>
        <v>4.13</v>
      </c>
      <c r="F868" s="47">
        <f t="shared" si="1563"/>
        <v>0.02</v>
      </c>
      <c r="G868" s="52">
        <f t="shared" si="1627"/>
        <v>2.3547558428955243E-2</v>
      </c>
      <c r="H868" s="57">
        <f t="shared" si="1628"/>
        <v>950.06810423421825</v>
      </c>
      <c r="I868" s="52">
        <f t="shared" si="1629"/>
        <v>0</v>
      </c>
      <c r="J868" s="54">
        <f t="shared" si="1630"/>
        <v>3511.6636732611646</v>
      </c>
      <c r="K868" s="46">
        <f t="shared" si="1673"/>
        <v>3511.6636732611646</v>
      </c>
      <c r="L868" s="80">
        <f t="shared" si="1564"/>
        <v>0</v>
      </c>
      <c r="M868" s="142">
        <f t="shared" si="1565"/>
        <v>0</v>
      </c>
      <c r="N868" s="60">
        <f t="shared" si="1566"/>
        <v>4.13</v>
      </c>
      <c r="O868" s="53">
        <f t="shared" si="1567"/>
        <v>0</v>
      </c>
      <c r="P868" s="58">
        <f t="shared" si="1631"/>
        <v>2.940974728992201</v>
      </c>
      <c r="Q868" s="49">
        <f t="shared" si="1568"/>
        <v>2.940974728992201</v>
      </c>
      <c r="R868" s="143">
        <f t="shared" si="1569"/>
        <v>0.02</v>
      </c>
      <c r="S868" s="51">
        <f t="shared" si="1632"/>
        <v>1.8107368929886881E-2</v>
      </c>
      <c r="T868" s="57">
        <f t="shared" si="1633"/>
        <v>988.63173698811283</v>
      </c>
      <c r="U868" s="53">
        <f t="shared" si="1570"/>
        <v>0</v>
      </c>
      <c r="V868" s="58">
        <f t="shared" si="1634"/>
        <v>2.9717639356261643</v>
      </c>
      <c r="W868" s="49">
        <f t="shared" si="1571"/>
        <v>2.9717639356261643</v>
      </c>
      <c r="X868" s="143">
        <f t="shared" si="1572"/>
        <v>0.02</v>
      </c>
      <c r="Y868" s="51">
        <f t="shared" si="1635"/>
        <v>1.7512547148631128E-2</v>
      </c>
      <c r="Z868" s="57">
        <f t="shared" si="1636"/>
        <v>964.66857202513313</v>
      </c>
      <c r="AA868" s="53">
        <f t="shared" si="1573"/>
        <v>0</v>
      </c>
      <c r="AB868" s="58">
        <f t="shared" si="1637"/>
        <v>2.9519605719049804</v>
      </c>
      <c r="AC868" s="49">
        <f t="shared" si="1574"/>
        <v>2.9519605719049804</v>
      </c>
      <c r="AD868" s="143">
        <f t="shared" si="1575"/>
        <v>0.02</v>
      </c>
      <c r="AE868" s="49">
        <f t="shared" si="1674"/>
        <v>1.7459857299782128E-2</v>
      </c>
      <c r="AF868" s="57">
        <f t="shared" si="1638"/>
        <v>961.67332091779826</v>
      </c>
      <c r="AG868" s="53">
        <f t="shared" si="1576"/>
        <v>0</v>
      </c>
      <c r="AH868" s="58">
        <f t="shared" si="1639"/>
        <v>2.9496401685482505</v>
      </c>
      <c r="AI868" s="49">
        <f t="shared" si="1577"/>
        <v>2.9496401685482505</v>
      </c>
      <c r="AJ868" s="143">
        <f t="shared" si="1578"/>
        <v>0.02</v>
      </c>
      <c r="AK868" s="51">
        <f t="shared" si="1640"/>
        <v>1.7460415624643531E-2</v>
      </c>
      <c r="AL868" s="57">
        <f t="shared" si="1641"/>
        <v>961.43693202652469</v>
      </c>
      <c r="AM868" s="53">
        <f t="shared" si="1579"/>
        <v>0</v>
      </c>
      <c r="AN868" s="58">
        <f t="shared" si="1642"/>
        <v>2.9494585048860515</v>
      </c>
      <c r="AO868" s="49">
        <f t="shared" si="1580"/>
        <v>2.9494585048860515</v>
      </c>
      <c r="AP868" s="143">
        <f t="shared" si="1581"/>
        <v>0.02</v>
      </c>
      <c r="AQ868" s="51">
        <f t="shared" si="1643"/>
        <v>1.7460711274375727E-2</v>
      </c>
      <c r="AR868" s="57">
        <f t="shared" si="1644"/>
        <v>961.41844175186168</v>
      </c>
      <c r="AS868" s="44">
        <f t="shared" si="1582"/>
        <v>6320.9946118700955</v>
      </c>
      <c r="AT868" s="44">
        <f t="shared" si="1583"/>
        <v>2528.3978447480381</v>
      </c>
      <c r="AU868" s="44">
        <f t="shared" si="1584"/>
        <v>1580.2486529675239</v>
      </c>
      <c r="AV868" s="47">
        <f t="shared" si="1585"/>
        <v>0.36889610534824407</v>
      </c>
      <c r="AW868" s="47">
        <f t="shared" si="1586"/>
        <v>0.84090099082167069</v>
      </c>
      <c r="AX868" s="86">
        <f t="shared" si="1587"/>
        <v>3.7879837953733646</v>
      </c>
      <c r="AY868" s="86">
        <f t="shared" si="1588"/>
        <v>0</v>
      </c>
      <c r="AZ868" s="10">
        <f t="shared" si="1645"/>
        <v>0</v>
      </c>
      <c r="BA868" s="44">
        <f t="shared" si="1589"/>
        <v>0</v>
      </c>
      <c r="BB868" s="9">
        <f t="shared" si="1590"/>
        <v>0</v>
      </c>
      <c r="BC868" s="45">
        <f t="shared" si="1679"/>
        <v>0</v>
      </c>
      <c r="BD868" s="9">
        <f t="shared" si="1591"/>
        <v>0</v>
      </c>
      <c r="BE868" s="45">
        <f t="shared" si="1675"/>
        <v>0</v>
      </c>
      <c r="BF868" s="9">
        <f t="shared" si="1592"/>
        <v>0</v>
      </c>
      <c r="BG868" s="45">
        <f t="shared" si="1676"/>
        <v>0</v>
      </c>
      <c r="BH868" s="58"/>
      <c r="BI868" s="58"/>
      <c r="BJ868" s="58">
        <f t="shared" si="1646"/>
        <v>0</v>
      </c>
      <c r="BK868" s="97"/>
      <c r="BL868" s="44"/>
      <c r="BM868" s="82">
        <f t="shared" si="1647"/>
        <v>86.3</v>
      </c>
      <c r="BN868" s="86">
        <f t="shared" si="1648"/>
        <v>86300</v>
      </c>
      <c r="BO868" s="86">
        <f t="shared" si="1649"/>
        <v>100</v>
      </c>
      <c r="BP868" s="84">
        <f t="shared" si="1593"/>
        <v>4</v>
      </c>
      <c r="BQ868" s="84">
        <f t="shared" si="1594"/>
        <v>4.13</v>
      </c>
      <c r="BR868" s="84">
        <f t="shared" si="1595"/>
        <v>0.02</v>
      </c>
      <c r="BS868" s="84">
        <f t="shared" si="1650"/>
        <v>3.1519943074937364E-2</v>
      </c>
      <c r="BT868" s="84">
        <f t="shared" si="1651"/>
        <v>1176.4487155521795</v>
      </c>
      <c r="BU868" s="84">
        <f t="shared" si="1652"/>
        <v>0</v>
      </c>
      <c r="BV868" s="83">
        <f t="shared" si="1653"/>
        <v>2557.26978114438</v>
      </c>
      <c r="BW868" s="81">
        <f t="shared" si="1677"/>
        <v>2557.26978114438</v>
      </c>
      <c r="BX868" s="83">
        <f t="shared" si="1596"/>
        <v>0</v>
      </c>
      <c r="BY868" s="141">
        <f t="shared" si="1597"/>
        <v>0</v>
      </c>
      <c r="BZ868" s="83">
        <f t="shared" si="1598"/>
        <v>4.13</v>
      </c>
      <c r="CA868" s="83">
        <f t="shared" si="1599"/>
        <v>0</v>
      </c>
      <c r="CB868" s="83">
        <f t="shared" si="1654"/>
        <v>3.1465094091582353</v>
      </c>
      <c r="CC868" s="83">
        <f t="shared" si="1600"/>
        <v>3.1465094091582353</v>
      </c>
      <c r="CD868" s="143">
        <f t="shared" si="1601"/>
        <v>0.02</v>
      </c>
      <c r="CE868" s="83">
        <f t="shared" si="1655"/>
        <v>1.7312523213570265E-2</v>
      </c>
      <c r="CF868" s="84">
        <f t="shared" si="1656"/>
        <v>1119.548559850195</v>
      </c>
      <c r="CG868" s="83">
        <f t="shared" si="1602"/>
        <v>0</v>
      </c>
      <c r="CH868" s="83">
        <f t="shared" si="1657"/>
        <v>3.060623586317885</v>
      </c>
      <c r="CI868" s="83">
        <f t="shared" si="1603"/>
        <v>3.060623586317885</v>
      </c>
      <c r="CJ868" s="143">
        <f t="shared" si="1604"/>
        <v>0.02</v>
      </c>
      <c r="CK868" s="83">
        <f t="shared" si="1658"/>
        <v>1.6504910799758993E-2</v>
      </c>
      <c r="CL868" s="84">
        <f t="shared" si="1659"/>
        <v>1053.8799648793038</v>
      </c>
      <c r="CM868" s="83">
        <f t="shared" si="1605"/>
        <v>0</v>
      </c>
      <c r="CN868" s="83">
        <f t="shared" si="1660"/>
        <v>2.9770894184943923</v>
      </c>
      <c r="CO868" s="83">
        <f t="shared" si="1606"/>
        <v>2.9770894184943923</v>
      </c>
      <c r="CP868" s="143">
        <f t="shared" si="1607"/>
        <v>0.02</v>
      </c>
      <c r="CQ868" s="83">
        <f t="shared" si="1661"/>
        <v>1.6664564504284291E-2</v>
      </c>
      <c r="CR868" s="84">
        <f t="shared" si="1662"/>
        <v>1046.1819396588869</v>
      </c>
      <c r="CS868" s="83">
        <f t="shared" si="1608"/>
        <v>0</v>
      </c>
      <c r="CT868" s="83">
        <f t="shared" si="1663"/>
        <v>2.9683823013506792</v>
      </c>
      <c r="CU868" s="83">
        <f t="shared" si="1609"/>
        <v>2.9683823013506792</v>
      </c>
      <c r="CV868" s="143">
        <f t="shared" si="1610"/>
        <v>0.02</v>
      </c>
      <c r="CW868" s="83">
        <f t="shared" si="1664"/>
        <v>1.6692526987184354E-2</v>
      </c>
      <c r="CX868" s="84">
        <f t="shared" si="1665"/>
        <v>1045.6543371836165</v>
      </c>
      <c r="CY868" s="83">
        <f t="shared" si="1611"/>
        <v>0</v>
      </c>
      <c r="CZ868" s="83">
        <f t="shared" si="1666"/>
        <v>2.967793847264192</v>
      </c>
      <c r="DA868" s="83">
        <f t="shared" si="1612"/>
        <v>2.967793847264192</v>
      </c>
      <c r="DB868" s="143">
        <f t="shared" si="1613"/>
        <v>0.02</v>
      </c>
      <c r="DC868" s="83">
        <f t="shared" si="1667"/>
        <v>1.6693446767326287E-2</v>
      </c>
      <c r="DD868" s="84">
        <f t="shared" si="1668"/>
        <v>1045.6451225837882</v>
      </c>
      <c r="DE868" s="86">
        <f t="shared" si="1614"/>
        <v>4603.0856060598835</v>
      </c>
      <c r="DF868" s="86">
        <f t="shared" si="1615"/>
        <v>1841.2342424239534</v>
      </c>
      <c r="DG868" s="86">
        <f t="shared" si="1616"/>
        <v>1150.7714015149709</v>
      </c>
      <c r="DH868" s="86">
        <f t="shared" si="1617"/>
        <v>9.405789387223791E-2</v>
      </c>
      <c r="DI868" s="86">
        <f t="shared" si="1618"/>
        <v>9.1529968507665427E-2</v>
      </c>
      <c r="DJ868" s="86">
        <f t="shared" si="1619"/>
        <v>1.3150333662038136</v>
      </c>
      <c r="DK868" s="86">
        <f t="shared" si="1620"/>
        <v>-1050.8165301842512</v>
      </c>
      <c r="DL868" s="86">
        <f t="shared" si="1678"/>
        <v>-1050.8165301842512</v>
      </c>
      <c r="DM868" s="86">
        <f t="shared" si="1621"/>
        <v>-1050.8165301842512</v>
      </c>
      <c r="DN868" s="85">
        <f t="shared" si="1622"/>
        <v>0</v>
      </c>
      <c r="DO868" s="85">
        <f t="shared" si="1669"/>
        <v>0</v>
      </c>
      <c r="DP868" s="85">
        <f t="shared" si="1623"/>
        <v>0</v>
      </c>
      <c r="DQ868" s="85">
        <f t="shared" si="1670"/>
        <v>0</v>
      </c>
      <c r="DR868" s="85">
        <f t="shared" si="1624"/>
        <v>0</v>
      </c>
      <c r="DS868" s="85">
        <f t="shared" si="1671"/>
        <v>0</v>
      </c>
      <c r="DT868" s="81"/>
      <c r="DU868" s="81"/>
      <c r="DV868" s="81">
        <f t="shared" si="1672"/>
        <v>0</v>
      </c>
      <c r="DW868" s="100"/>
    </row>
    <row r="869" spans="1:127" x14ac:dyDescent="0.2">
      <c r="A869" s="59">
        <f t="shared" si="1625"/>
        <v>115.19999999999868</v>
      </c>
      <c r="B869" s="44">
        <f t="shared" si="1626"/>
        <v>115199.99999999868</v>
      </c>
      <c r="C869" s="52">
        <f t="shared" si="1560"/>
        <v>133.33333333333334</v>
      </c>
      <c r="D869" s="50">
        <f t="shared" si="1561"/>
        <v>4</v>
      </c>
      <c r="E869" s="44">
        <f t="shared" si="1562"/>
        <v>4.13</v>
      </c>
      <c r="F869" s="47">
        <f t="shared" si="1563"/>
        <v>0.02</v>
      </c>
      <c r="G869" s="52">
        <f t="shared" si="1627"/>
        <v>2.3544891762288574E-2</v>
      </c>
      <c r="H869" s="57">
        <f t="shared" si="1628"/>
        <v>950.82827292172828</v>
      </c>
      <c r="I869" s="52">
        <f t="shared" si="1629"/>
        <v>0</v>
      </c>
      <c r="J869" s="54">
        <f t="shared" si="1630"/>
        <v>3515.9800732611643</v>
      </c>
      <c r="K869" s="46">
        <f t="shared" si="1673"/>
        <v>3515.9800732611643</v>
      </c>
      <c r="L869" s="80">
        <f t="shared" si="1564"/>
        <v>0</v>
      </c>
      <c r="M869" s="142">
        <f t="shared" si="1565"/>
        <v>0</v>
      </c>
      <c r="N869" s="60">
        <f t="shared" si="1566"/>
        <v>4.13</v>
      </c>
      <c r="O869" s="53">
        <f t="shared" si="1567"/>
        <v>0</v>
      </c>
      <c r="P869" s="58">
        <f t="shared" si="1631"/>
        <v>2.9418080131249003</v>
      </c>
      <c r="Q869" s="49">
        <f t="shared" si="1568"/>
        <v>2.9418080131249003</v>
      </c>
      <c r="R869" s="143">
        <f t="shared" si="1569"/>
        <v>0.02</v>
      </c>
      <c r="S869" s="51">
        <f t="shared" si="1632"/>
        <v>1.8104702263220213E-2</v>
      </c>
      <c r="T869" s="57">
        <f t="shared" si="1633"/>
        <v>989.45260023992591</v>
      </c>
      <c r="U869" s="53">
        <f t="shared" si="1570"/>
        <v>0</v>
      </c>
      <c r="V869" s="58">
        <f t="shared" si="1634"/>
        <v>2.9727584898859392</v>
      </c>
      <c r="W869" s="49">
        <f t="shared" si="1571"/>
        <v>2.9727584898859392</v>
      </c>
      <c r="X869" s="143">
        <f t="shared" si="1572"/>
        <v>0.02</v>
      </c>
      <c r="Y869" s="51">
        <f t="shared" si="1635"/>
        <v>1.750988048196446E-2</v>
      </c>
      <c r="Z869" s="57">
        <f t="shared" si="1636"/>
        <v>965.4542429462706</v>
      </c>
      <c r="AA869" s="53">
        <f t="shared" si="1573"/>
        <v>0</v>
      </c>
      <c r="AB869" s="58">
        <f t="shared" si="1637"/>
        <v>2.952854751985809</v>
      </c>
      <c r="AC869" s="49">
        <f t="shared" si="1574"/>
        <v>2.952854751985809</v>
      </c>
      <c r="AD869" s="143">
        <f t="shared" si="1575"/>
        <v>0.02</v>
      </c>
      <c r="AE869" s="49">
        <f t="shared" si="1674"/>
        <v>1.745719063311546E-2</v>
      </c>
      <c r="AF869" s="57">
        <f t="shared" si="1638"/>
        <v>962.46188266814181</v>
      </c>
      <c r="AG869" s="53">
        <f t="shared" si="1576"/>
        <v>0</v>
      </c>
      <c r="AH869" s="58">
        <f t="shared" si="1639"/>
        <v>2.9505278905125945</v>
      </c>
      <c r="AI869" s="49">
        <f t="shared" si="1577"/>
        <v>2.9505278905125945</v>
      </c>
      <c r="AJ869" s="143">
        <f t="shared" si="1578"/>
        <v>0.02</v>
      </c>
      <c r="AK869" s="51">
        <f t="shared" si="1640"/>
        <v>1.7457748957976863E-2</v>
      </c>
      <c r="AL869" s="57">
        <f t="shared" si="1641"/>
        <v>962.2261393554943</v>
      </c>
      <c r="AM869" s="53">
        <f t="shared" si="1579"/>
        <v>0</v>
      </c>
      <c r="AN869" s="58">
        <f t="shared" si="1642"/>
        <v>2.9503460362038108</v>
      </c>
      <c r="AO869" s="49">
        <f t="shared" si="1580"/>
        <v>2.9503460362038108</v>
      </c>
      <c r="AP869" s="143">
        <f t="shared" si="1581"/>
        <v>0.02</v>
      </c>
      <c r="AQ869" s="51">
        <f t="shared" si="1643"/>
        <v>1.7458044607709059E-2</v>
      </c>
      <c r="AR869" s="57">
        <f t="shared" si="1644"/>
        <v>962.20771105500637</v>
      </c>
      <c r="AS869" s="44">
        <f t="shared" si="1582"/>
        <v>6328.7641318700953</v>
      </c>
      <c r="AT869" s="44">
        <f t="shared" si="1583"/>
        <v>2531.5056527480383</v>
      </c>
      <c r="AU869" s="44">
        <f t="shared" si="1584"/>
        <v>1582.1910329675238</v>
      </c>
      <c r="AV869" s="47">
        <f t="shared" si="1585"/>
        <v>0.36760390462775916</v>
      </c>
      <c r="AW869" s="47">
        <f t="shared" si="1586"/>
        <v>0.83537242269138678</v>
      </c>
      <c r="AX869" s="86">
        <f t="shared" si="1587"/>
        <v>3.7481043143438675</v>
      </c>
      <c r="AY869" s="86">
        <f t="shared" si="1588"/>
        <v>0</v>
      </c>
      <c r="AZ869" s="10">
        <f t="shared" si="1645"/>
        <v>0</v>
      </c>
      <c r="BA869" s="44">
        <f t="shared" si="1589"/>
        <v>0</v>
      </c>
      <c r="BB869" s="9">
        <f t="shared" si="1590"/>
        <v>0</v>
      </c>
      <c r="BC869" s="45">
        <f t="shared" si="1679"/>
        <v>0</v>
      </c>
      <c r="BD869" s="9">
        <f t="shared" si="1591"/>
        <v>0</v>
      </c>
      <c r="BE869" s="45">
        <f t="shared" si="1675"/>
        <v>0</v>
      </c>
      <c r="BF869" s="9">
        <f t="shared" si="1592"/>
        <v>0</v>
      </c>
      <c r="BG869" s="45">
        <f t="shared" si="1676"/>
        <v>0</v>
      </c>
      <c r="BH869" s="58"/>
      <c r="BI869" s="58"/>
      <c r="BJ869" s="58">
        <f t="shared" si="1646"/>
        <v>0</v>
      </c>
      <c r="BK869" s="97"/>
      <c r="BL869" s="44"/>
      <c r="BM869" s="82">
        <f t="shared" si="1647"/>
        <v>86.4</v>
      </c>
      <c r="BN869" s="86">
        <f t="shared" si="1648"/>
        <v>86400</v>
      </c>
      <c r="BO869" s="86">
        <f t="shared" si="1649"/>
        <v>100</v>
      </c>
      <c r="BP869" s="84">
        <f t="shared" si="1593"/>
        <v>4</v>
      </c>
      <c r="BQ869" s="84">
        <f t="shared" si="1594"/>
        <v>4.13</v>
      </c>
      <c r="BR869" s="84">
        <f t="shared" si="1595"/>
        <v>0.02</v>
      </c>
      <c r="BS869" s="84">
        <f t="shared" si="1650"/>
        <v>3.1517943074937362E-2</v>
      </c>
      <c r="BT869" s="84">
        <f t="shared" si="1651"/>
        <v>1177.2118860866817</v>
      </c>
      <c r="BU869" s="84">
        <f t="shared" si="1652"/>
        <v>0</v>
      </c>
      <c r="BV869" s="83">
        <f t="shared" si="1653"/>
        <v>2560.5070811443798</v>
      </c>
      <c r="BW869" s="81">
        <f t="shared" si="1677"/>
        <v>2560.5070811443798</v>
      </c>
      <c r="BX869" s="83">
        <f t="shared" si="1596"/>
        <v>0</v>
      </c>
      <c r="BY869" s="141">
        <f t="shared" si="1597"/>
        <v>0</v>
      </c>
      <c r="BZ869" s="83">
        <f t="shared" si="1598"/>
        <v>4.13</v>
      </c>
      <c r="CA869" s="83">
        <f t="shared" si="1599"/>
        <v>0</v>
      </c>
      <c r="CB869" s="83">
        <f t="shared" si="1654"/>
        <v>3.1479412478447575</v>
      </c>
      <c r="CC869" s="83">
        <f t="shared" si="1600"/>
        <v>3.1479412478447575</v>
      </c>
      <c r="CD869" s="143">
        <f t="shared" si="1601"/>
        <v>0.02</v>
      </c>
      <c r="CE869" s="83">
        <f t="shared" si="1655"/>
        <v>1.7310523213570267E-2</v>
      </c>
      <c r="CF869" s="84">
        <f t="shared" si="1656"/>
        <v>1120.0987416854434</v>
      </c>
      <c r="CG869" s="83">
        <f t="shared" si="1602"/>
        <v>0</v>
      </c>
      <c r="CH869" s="83">
        <f t="shared" si="1657"/>
        <v>3.0615916186196821</v>
      </c>
      <c r="CI869" s="83">
        <f t="shared" si="1603"/>
        <v>3.0615916186196821</v>
      </c>
      <c r="CJ869" s="143">
        <f t="shared" si="1604"/>
        <v>0.02</v>
      </c>
      <c r="CK869" s="83">
        <f t="shared" si="1658"/>
        <v>1.6502910799758994E-2</v>
      </c>
      <c r="CL869" s="84">
        <f t="shared" si="1659"/>
        <v>1054.4191984810291</v>
      </c>
      <c r="CM869" s="83">
        <f t="shared" si="1605"/>
        <v>0</v>
      </c>
      <c r="CN869" s="83">
        <f t="shared" si="1660"/>
        <v>2.9779105600933198</v>
      </c>
      <c r="CO869" s="83">
        <f t="shared" si="1606"/>
        <v>2.9779105600933198</v>
      </c>
      <c r="CP869" s="143">
        <f t="shared" si="1607"/>
        <v>0.02</v>
      </c>
      <c r="CQ869" s="83">
        <f t="shared" si="1661"/>
        <v>1.6662564504284293E-2</v>
      </c>
      <c r="CR869" s="84">
        <f t="shared" si="1662"/>
        <v>1046.7416663637941</v>
      </c>
      <c r="CS869" s="83">
        <f t="shared" si="1608"/>
        <v>0</v>
      </c>
      <c r="CT869" s="83">
        <f t="shared" si="1663"/>
        <v>2.9692110539507337</v>
      </c>
      <c r="CU869" s="83">
        <f t="shared" si="1609"/>
        <v>2.9692110539507337</v>
      </c>
      <c r="CV869" s="143">
        <f t="shared" si="1610"/>
        <v>0.02</v>
      </c>
      <c r="CW869" s="83">
        <f t="shared" si="1664"/>
        <v>1.6690526987184356E-2</v>
      </c>
      <c r="CX869" s="84">
        <f t="shared" si="1665"/>
        <v>1046.2166477384121</v>
      </c>
      <c r="CY869" s="83">
        <f t="shared" si="1611"/>
        <v>0</v>
      </c>
      <c r="CZ869" s="83">
        <f t="shared" si="1666"/>
        <v>2.9686243946676143</v>
      </c>
      <c r="DA869" s="83">
        <f t="shared" si="1612"/>
        <v>2.9686243946676143</v>
      </c>
      <c r="DB869" s="143">
        <f t="shared" si="1613"/>
        <v>0.02</v>
      </c>
      <c r="DC869" s="83">
        <f t="shared" si="1667"/>
        <v>1.6691446767326288E-2</v>
      </c>
      <c r="DD869" s="84">
        <f t="shared" si="1668"/>
        <v>1046.2075756255558</v>
      </c>
      <c r="DE869" s="86">
        <f t="shared" si="1614"/>
        <v>4608.9127460598829</v>
      </c>
      <c r="DF869" s="86">
        <f t="shared" si="1615"/>
        <v>1843.5650984239533</v>
      </c>
      <c r="DG869" s="86">
        <f t="shared" si="1616"/>
        <v>1152.2281865149707</v>
      </c>
      <c r="DH869" s="86">
        <f t="shared" si="1617"/>
        <v>9.3877871597334017E-2</v>
      </c>
      <c r="DI869" s="86">
        <f t="shared" si="1618"/>
        <v>9.1208439856026099E-2</v>
      </c>
      <c r="DJ869" s="86">
        <f t="shared" si="1619"/>
        <v>1.306368497420981</v>
      </c>
      <c r="DK869" s="86">
        <f t="shared" si="1620"/>
        <v>-1052.8532089728615</v>
      </c>
      <c r="DL869" s="86">
        <f t="shared" si="1678"/>
        <v>-1052.8532089728615</v>
      </c>
      <c r="DM869" s="86">
        <f t="shared" si="1621"/>
        <v>-1052.8532089728615</v>
      </c>
      <c r="DN869" s="85">
        <f t="shared" si="1622"/>
        <v>0</v>
      </c>
      <c r="DO869" s="85">
        <f t="shared" si="1669"/>
        <v>0</v>
      </c>
      <c r="DP869" s="85">
        <f t="shared" si="1623"/>
        <v>0</v>
      </c>
      <c r="DQ869" s="85">
        <f t="shared" si="1670"/>
        <v>0</v>
      </c>
      <c r="DR869" s="85">
        <f t="shared" si="1624"/>
        <v>0</v>
      </c>
      <c r="DS869" s="85">
        <f t="shared" si="1671"/>
        <v>0</v>
      </c>
      <c r="DT869" s="81"/>
      <c r="DU869" s="81"/>
      <c r="DV869" s="81">
        <f t="shared" si="1672"/>
        <v>0</v>
      </c>
      <c r="DW869" s="100"/>
    </row>
    <row r="870" spans="1:127" x14ac:dyDescent="0.2">
      <c r="A870" s="59">
        <f t="shared" si="1625"/>
        <v>115.33333333333201</v>
      </c>
      <c r="B870" s="44">
        <f t="shared" si="1626"/>
        <v>115333.333333332</v>
      </c>
      <c r="C870" s="52">
        <f t="shared" si="1560"/>
        <v>133.33333333333334</v>
      </c>
      <c r="D870" s="50">
        <f t="shared" si="1561"/>
        <v>4</v>
      </c>
      <c r="E870" s="44">
        <f t="shared" si="1562"/>
        <v>4.13</v>
      </c>
      <c r="F870" s="47">
        <f t="shared" si="1563"/>
        <v>0.02</v>
      </c>
      <c r="G870" s="52">
        <f t="shared" si="1627"/>
        <v>2.3542225095621906E-2</v>
      </c>
      <c r="H870" s="57">
        <f t="shared" si="1628"/>
        <v>951.58835551830475</v>
      </c>
      <c r="I870" s="52">
        <f t="shared" si="1629"/>
        <v>0</v>
      </c>
      <c r="J870" s="54">
        <f t="shared" si="1630"/>
        <v>3520.296473261164</v>
      </c>
      <c r="K870" s="46">
        <f t="shared" si="1673"/>
        <v>3520.296473261164</v>
      </c>
      <c r="L870" s="80">
        <f t="shared" si="1564"/>
        <v>0</v>
      </c>
      <c r="M870" s="142">
        <f t="shared" si="1565"/>
        <v>0</v>
      </c>
      <c r="N870" s="60">
        <f t="shared" si="1566"/>
        <v>4.13</v>
      </c>
      <c r="O870" s="53">
        <f t="shared" si="1567"/>
        <v>0</v>
      </c>
      <c r="P870" s="58">
        <f t="shared" si="1631"/>
        <v>2.9426432771116389</v>
      </c>
      <c r="Q870" s="49">
        <f t="shared" si="1568"/>
        <v>2.9426432771116389</v>
      </c>
      <c r="R870" s="143">
        <f t="shared" si="1569"/>
        <v>0.02</v>
      </c>
      <c r="S870" s="51">
        <f t="shared" si="1632"/>
        <v>1.8102035596553545E-2</v>
      </c>
      <c r="T870" s="57">
        <f t="shared" si="1633"/>
        <v>990.27311011453901</v>
      </c>
      <c r="U870" s="53">
        <f t="shared" si="1570"/>
        <v>0</v>
      </c>
      <c r="V870" s="58">
        <f t="shared" si="1634"/>
        <v>2.9737551395958954</v>
      </c>
      <c r="W870" s="49">
        <f t="shared" si="1571"/>
        <v>2.9737551395958954</v>
      </c>
      <c r="X870" s="143">
        <f t="shared" si="1572"/>
        <v>0.02</v>
      </c>
      <c r="Y870" s="51">
        <f t="shared" si="1635"/>
        <v>1.7507213815297792E-2</v>
      </c>
      <c r="Z870" s="57">
        <f t="shared" si="1636"/>
        <v>966.23953141188031</v>
      </c>
      <c r="AA870" s="53">
        <f t="shared" si="1573"/>
        <v>0</v>
      </c>
      <c r="AB870" s="58">
        <f t="shared" si="1637"/>
        <v>2.9537508221037667</v>
      </c>
      <c r="AC870" s="49">
        <f t="shared" si="1574"/>
        <v>2.9537508221037667</v>
      </c>
      <c r="AD870" s="143">
        <f t="shared" si="1575"/>
        <v>0.02</v>
      </c>
      <c r="AE870" s="49">
        <f t="shared" si="1674"/>
        <v>1.7454523966448792E-2</v>
      </c>
      <c r="AF870" s="57">
        <f t="shared" si="1638"/>
        <v>963.2500852163389</v>
      </c>
      <c r="AG870" s="53">
        <f t="shared" si="1576"/>
        <v>0</v>
      </c>
      <c r="AH870" s="58">
        <f t="shared" si="1639"/>
        <v>2.9514175411245245</v>
      </c>
      <c r="AI870" s="49">
        <f t="shared" si="1577"/>
        <v>2.9514175411245245</v>
      </c>
      <c r="AJ870" s="143">
        <f t="shared" si="1578"/>
        <v>0.02</v>
      </c>
      <c r="AK870" s="51">
        <f t="shared" si="1640"/>
        <v>1.7455082291310195E-2</v>
      </c>
      <c r="AL870" s="57">
        <f t="shared" si="1641"/>
        <v>963.01498873081118</v>
      </c>
      <c r="AM870" s="53">
        <f t="shared" si="1579"/>
        <v>0</v>
      </c>
      <c r="AN870" s="58">
        <f t="shared" si="1642"/>
        <v>2.9512355011750078</v>
      </c>
      <c r="AO870" s="49">
        <f t="shared" si="1580"/>
        <v>2.9512355011750078</v>
      </c>
      <c r="AP870" s="143">
        <f t="shared" si="1581"/>
        <v>0.02</v>
      </c>
      <c r="AQ870" s="51">
        <f t="shared" si="1643"/>
        <v>1.7455377941042391E-2</v>
      </c>
      <c r="AR870" s="57">
        <f t="shared" si="1644"/>
        <v>962.9966224147887</v>
      </c>
      <c r="AS870" s="44">
        <f t="shared" si="1582"/>
        <v>6336.5336518700951</v>
      </c>
      <c r="AT870" s="44">
        <f t="shared" si="1583"/>
        <v>2534.6134607480376</v>
      </c>
      <c r="AU870" s="44">
        <f t="shared" si="1584"/>
        <v>1584.1334129675238</v>
      </c>
      <c r="AV870" s="47">
        <f t="shared" si="1585"/>
        <v>0.36631845383487233</v>
      </c>
      <c r="AW870" s="47">
        <f t="shared" si="1586"/>
        <v>0.82988967165501459</v>
      </c>
      <c r="AX870" s="86">
        <f t="shared" si="1587"/>
        <v>3.7087125767674047</v>
      </c>
      <c r="AY870" s="86">
        <f t="shared" si="1588"/>
        <v>0</v>
      </c>
      <c r="AZ870" s="10">
        <f t="shared" si="1645"/>
        <v>0</v>
      </c>
      <c r="BA870" s="44">
        <f t="shared" si="1589"/>
        <v>0</v>
      </c>
      <c r="BB870" s="9">
        <f t="shared" si="1590"/>
        <v>0</v>
      </c>
      <c r="BC870" s="45">
        <f t="shared" si="1679"/>
        <v>0</v>
      </c>
      <c r="BD870" s="9">
        <f t="shared" si="1591"/>
        <v>0</v>
      </c>
      <c r="BE870" s="45">
        <f t="shared" si="1675"/>
        <v>0</v>
      </c>
      <c r="BF870" s="9">
        <f t="shared" si="1592"/>
        <v>0</v>
      </c>
      <c r="BG870" s="45">
        <f t="shared" si="1676"/>
        <v>0</v>
      </c>
      <c r="BH870" s="58"/>
      <c r="BI870" s="58"/>
      <c r="BJ870" s="58">
        <f t="shared" si="1646"/>
        <v>0</v>
      </c>
      <c r="BK870" s="97"/>
      <c r="BL870" s="44"/>
      <c r="BM870" s="82">
        <f t="shared" si="1647"/>
        <v>86.5</v>
      </c>
      <c r="BN870" s="86">
        <f t="shared" si="1648"/>
        <v>86500</v>
      </c>
      <c r="BO870" s="86">
        <f t="shared" si="1649"/>
        <v>100</v>
      </c>
      <c r="BP870" s="84">
        <f t="shared" si="1593"/>
        <v>4</v>
      </c>
      <c r="BQ870" s="84">
        <f t="shared" si="1594"/>
        <v>4.13</v>
      </c>
      <c r="BR870" s="84">
        <f t="shared" si="1595"/>
        <v>0.02</v>
      </c>
      <c r="BS870" s="84">
        <f t="shared" si="1650"/>
        <v>3.151594307493736E-2</v>
      </c>
      <c r="BT870" s="84">
        <f t="shared" si="1651"/>
        <v>1177.9750081950338</v>
      </c>
      <c r="BU870" s="84">
        <f t="shared" si="1652"/>
        <v>0</v>
      </c>
      <c r="BV870" s="83">
        <f t="shared" si="1653"/>
        <v>2563.7443811443795</v>
      </c>
      <c r="BW870" s="81">
        <f t="shared" si="1677"/>
        <v>2563.7443811443795</v>
      </c>
      <c r="BX870" s="83">
        <f t="shared" si="1596"/>
        <v>0</v>
      </c>
      <c r="BY870" s="141">
        <f t="shared" si="1597"/>
        <v>0</v>
      </c>
      <c r="BZ870" s="83">
        <f t="shared" si="1598"/>
        <v>4.13</v>
      </c>
      <c r="CA870" s="83">
        <f t="shared" si="1599"/>
        <v>0</v>
      </c>
      <c r="CB870" s="83">
        <f t="shared" si="1654"/>
        <v>3.1493751913993906</v>
      </c>
      <c r="CC870" s="83">
        <f t="shared" si="1600"/>
        <v>3.1493751913993906</v>
      </c>
      <c r="CD870" s="143">
        <f t="shared" si="1601"/>
        <v>0.02</v>
      </c>
      <c r="CE870" s="83">
        <f t="shared" si="1655"/>
        <v>1.7308523213570268E-2</v>
      </c>
      <c r="CF870" s="84">
        <f t="shared" si="1656"/>
        <v>1120.6486097373145</v>
      </c>
      <c r="CG870" s="83">
        <f t="shared" si="1602"/>
        <v>0</v>
      </c>
      <c r="CH870" s="83">
        <f t="shared" si="1657"/>
        <v>3.0625603054255679</v>
      </c>
      <c r="CI870" s="83">
        <f t="shared" si="1603"/>
        <v>3.0625603054255679</v>
      </c>
      <c r="CJ870" s="143">
        <f t="shared" si="1604"/>
        <v>0.02</v>
      </c>
      <c r="CK870" s="83">
        <f t="shared" si="1658"/>
        <v>1.6500910799758996E-2</v>
      </c>
      <c r="CL870" s="84">
        <f t="shared" si="1659"/>
        <v>1054.9581962591587</v>
      </c>
      <c r="CM870" s="83">
        <f t="shared" si="1605"/>
        <v>0</v>
      </c>
      <c r="CN870" s="83">
        <f t="shared" si="1660"/>
        <v>2.9787324624625438</v>
      </c>
      <c r="CO870" s="83">
        <f t="shared" si="1606"/>
        <v>2.9787324624625438</v>
      </c>
      <c r="CP870" s="143">
        <f t="shared" si="1607"/>
        <v>0.02</v>
      </c>
      <c r="CQ870" s="83">
        <f t="shared" si="1661"/>
        <v>1.6660564504284294E-2</v>
      </c>
      <c r="CR870" s="84">
        <f t="shared" si="1662"/>
        <v>1047.3011715661185</v>
      </c>
      <c r="CS870" s="83">
        <f t="shared" si="1608"/>
        <v>0</v>
      </c>
      <c r="CT870" s="83">
        <f t="shared" si="1663"/>
        <v>2.9700406715238925</v>
      </c>
      <c r="CU870" s="83">
        <f t="shared" si="1609"/>
        <v>2.9700406715238925</v>
      </c>
      <c r="CV870" s="143">
        <f t="shared" si="1610"/>
        <v>0.02</v>
      </c>
      <c r="CW870" s="83">
        <f t="shared" si="1664"/>
        <v>1.6688526987184357E-2</v>
      </c>
      <c r="CX870" s="84">
        <f t="shared" si="1665"/>
        <v>1046.7787339856991</v>
      </c>
      <c r="CY870" s="83">
        <f t="shared" si="1611"/>
        <v>0</v>
      </c>
      <c r="CZ870" s="83">
        <f t="shared" si="1666"/>
        <v>2.9694558149203134</v>
      </c>
      <c r="DA870" s="83">
        <f t="shared" si="1612"/>
        <v>2.9694558149203134</v>
      </c>
      <c r="DB870" s="143">
        <f t="shared" si="1613"/>
        <v>0.02</v>
      </c>
      <c r="DC870" s="83">
        <f t="shared" si="1667"/>
        <v>1.6689446767326289E-2</v>
      </c>
      <c r="DD870" s="84">
        <f t="shared" si="1668"/>
        <v>1046.7698039356549</v>
      </c>
      <c r="DE870" s="86">
        <f t="shared" si="1614"/>
        <v>4614.7398860598832</v>
      </c>
      <c r="DF870" s="86">
        <f t="shared" si="1615"/>
        <v>1845.8959544239531</v>
      </c>
      <c r="DG870" s="86">
        <f t="shared" si="1616"/>
        <v>1153.6849715149708</v>
      </c>
      <c r="DH870" s="86">
        <f t="shared" si="1617"/>
        <v>9.3698418509283829E-2</v>
      </c>
      <c r="DI870" s="86">
        <f t="shared" si="1618"/>
        <v>9.0888440919890123E-2</v>
      </c>
      <c r="DJ870" s="86">
        <f t="shared" si="1619"/>
        <v>1.2977714584210076</v>
      </c>
      <c r="DK870" s="86">
        <f t="shared" si="1620"/>
        <v>-1054.8886401240964</v>
      </c>
      <c r="DL870" s="86">
        <f t="shared" si="1678"/>
        <v>-1054.8886401240964</v>
      </c>
      <c r="DM870" s="86">
        <f t="shared" si="1621"/>
        <v>-1054.8886401240964</v>
      </c>
      <c r="DN870" s="85">
        <f t="shared" si="1622"/>
        <v>0</v>
      </c>
      <c r="DO870" s="85">
        <f t="shared" si="1669"/>
        <v>0</v>
      </c>
      <c r="DP870" s="85">
        <f t="shared" si="1623"/>
        <v>0</v>
      </c>
      <c r="DQ870" s="85">
        <f t="shared" si="1670"/>
        <v>0</v>
      </c>
      <c r="DR870" s="85">
        <f t="shared" si="1624"/>
        <v>0</v>
      </c>
      <c r="DS870" s="85">
        <f t="shared" si="1671"/>
        <v>0</v>
      </c>
      <c r="DT870" s="81"/>
      <c r="DU870" s="81"/>
      <c r="DV870" s="81">
        <f t="shared" si="1672"/>
        <v>0</v>
      </c>
      <c r="DW870" s="100"/>
    </row>
    <row r="871" spans="1:127" x14ac:dyDescent="0.2">
      <c r="A871" s="59">
        <f t="shared" si="1625"/>
        <v>115.46666666666533</v>
      </c>
      <c r="B871" s="44">
        <f t="shared" si="1626"/>
        <v>115466.66666666533</v>
      </c>
      <c r="C871" s="52">
        <f t="shared" si="1560"/>
        <v>133.33333333333334</v>
      </c>
      <c r="D871" s="50">
        <f t="shared" si="1561"/>
        <v>4</v>
      </c>
      <c r="E871" s="44">
        <f t="shared" si="1562"/>
        <v>4.13</v>
      </c>
      <c r="F871" s="47">
        <f t="shared" si="1563"/>
        <v>0.02</v>
      </c>
      <c r="G871" s="52">
        <f t="shared" si="1627"/>
        <v>2.3539558428955238E-2</v>
      </c>
      <c r="H871" s="57">
        <f t="shared" si="1628"/>
        <v>952.34835202394765</v>
      </c>
      <c r="I871" s="52">
        <f t="shared" si="1629"/>
        <v>0</v>
      </c>
      <c r="J871" s="54">
        <f t="shared" si="1630"/>
        <v>3524.6128732611642</v>
      </c>
      <c r="K871" s="46">
        <f t="shared" si="1673"/>
        <v>3524.6128732611642</v>
      </c>
      <c r="L871" s="80">
        <f t="shared" si="1564"/>
        <v>0</v>
      </c>
      <c r="M871" s="142">
        <f t="shared" si="1565"/>
        <v>0</v>
      </c>
      <c r="N871" s="60">
        <f t="shared" si="1566"/>
        <v>4.13</v>
      </c>
      <c r="O871" s="53">
        <f t="shared" si="1567"/>
        <v>0</v>
      </c>
      <c r="P871" s="58">
        <f t="shared" si="1631"/>
        <v>2.9434805204250742</v>
      </c>
      <c r="Q871" s="49">
        <f t="shared" si="1568"/>
        <v>2.9434805204250742</v>
      </c>
      <c r="R871" s="143">
        <f t="shared" si="1569"/>
        <v>0.02</v>
      </c>
      <c r="S871" s="51">
        <f t="shared" si="1632"/>
        <v>1.8099368929886877E-2</v>
      </c>
      <c r="T871" s="57">
        <f t="shared" si="1633"/>
        <v>991.09326626027416</v>
      </c>
      <c r="U871" s="53">
        <f t="shared" si="1570"/>
        <v>0</v>
      </c>
      <c r="V871" s="58">
        <f t="shared" si="1634"/>
        <v>2.9747538815587999</v>
      </c>
      <c r="W871" s="49">
        <f t="shared" si="1571"/>
        <v>2.9747538815587999</v>
      </c>
      <c r="X871" s="143">
        <f t="shared" si="1572"/>
        <v>0.02</v>
      </c>
      <c r="Y871" s="51">
        <f t="shared" si="1635"/>
        <v>1.7504547148631124E-2</v>
      </c>
      <c r="Z871" s="57">
        <f t="shared" si="1636"/>
        <v>967.02443712469983</v>
      </c>
      <c r="AA871" s="53">
        <f t="shared" si="1573"/>
        <v>0</v>
      </c>
      <c r="AB871" s="58">
        <f t="shared" si="1637"/>
        <v>2.9546487789428877</v>
      </c>
      <c r="AC871" s="49">
        <f t="shared" si="1574"/>
        <v>2.9546487789428877</v>
      </c>
      <c r="AD871" s="143">
        <f t="shared" si="1575"/>
        <v>0.02</v>
      </c>
      <c r="AE871" s="49">
        <f t="shared" si="1674"/>
        <v>1.7451857299782124E-2</v>
      </c>
      <c r="AF871" s="57">
        <f t="shared" si="1638"/>
        <v>964.03792827574694</v>
      </c>
      <c r="AG871" s="53">
        <f t="shared" si="1576"/>
        <v>0</v>
      </c>
      <c r="AH871" s="58">
        <f t="shared" si="1639"/>
        <v>2.9523091172644769</v>
      </c>
      <c r="AI871" s="49">
        <f t="shared" si="1577"/>
        <v>2.9523091172644769</v>
      </c>
      <c r="AJ871" s="143">
        <f t="shared" si="1578"/>
        <v>0.02</v>
      </c>
      <c r="AK871" s="51">
        <f t="shared" si="1640"/>
        <v>1.7452415624643527E-2</v>
      </c>
      <c r="AL871" s="57">
        <f t="shared" si="1641"/>
        <v>963.8034798525531</v>
      </c>
      <c r="AM871" s="53">
        <f t="shared" si="1579"/>
        <v>0</v>
      </c>
      <c r="AN871" s="58">
        <f t="shared" si="1642"/>
        <v>2.9521268966780547</v>
      </c>
      <c r="AO871" s="49">
        <f t="shared" si="1580"/>
        <v>2.9521268966780547</v>
      </c>
      <c r="AP871" s="143">
        <f t="shared" si="1581"/>
        <v>0.02</v>
      </c>
      <c r="AQ871" s="51">
        <f t="shared" si="1643"/>
        <v>1.7452711274375723E-2</v>
      </c>
      <c r="AR871" s="57">
        <f t="shared" si="1644"/>
        <v>963.7851755298376</v>
      </c>
      <c r="AS871" s="44">
        <f t="shared" si="1582"/>
        <v>6344.303171870095</v>
      </c>
      <c r="AT871" s="44">
        <f t="shared" si="1583"/>
        <v>2537.7212687480378</v>
      </c>
      <c r="AU871" s="44">
        <f t="shared" si="1584"/>
        <v>1586.0757929675237</v>
      </c>
      <c r="AV871" s="47">
        <f t="shared" si="1585"/>
        <v>0.36503970892562687</v>
      </c>
      <c r="AW871" s="47">
        <f t="shared" si="1586"/>
        <v>0.82445229165063061</v>
      </c>
      <c r="AX871" s="86">
        <f t="shared" si="1587"/>
        <v>3.6698018743602541</v>
      </c>
      <c r="AY871" s="86">
        <f t="shared" si="1588"/>
        <v>0</v>
      </c>
      <c r="AZ871" s="10">
        <f t="shared" si="1645"/>
        <v>0</v>
      </c>
      <c r="BA871" s="44">
        <f t="shared" si="1589"/>
        <v>0</v>
      </c>
      <c r="BB871" s="9">
        <f t="shared" si="1590"/>
        <v>0</v>
      </c>
      <c r="BC871" s="45">
        <f t="shared" si="1679"/>
        <v>0</v>
      </c>
      <c r="BD871" s="9">
        <f t="shared" si="1591"/>
        <v>0</v>
      </c>
      <c r="BE871" s="45">
        <f t="shared" si="1675"/>
        <v>0</v>
      </c>
      <c r="BF871" s="9">
        <f t="shared" si="1592"/>
        <v>0</v>
      </c>
      <c r="BG871" s="45">
        <f t="shared" si="1676"/>
        <v>0</v>
      </c>
      <c r="BH871" s="58"/>
      <c r="BI871" s="58"/>
      <c r="BJ871" s="58">
        <f t="shared" si="1646"/>
        <v>0</v>
      </c>
      <c r="BK871" s="97"/>
      <c r="BL871" s="44"/>
      <c r="BM871" s="82">
        <f t="shared" si="1647"/>
        <v>86.600000000000009</v>
      </c>
      <c r="BN871" s="86">
        <f t="shared" si="1648"/>
        <v>86600</v>
      </c>
      <c r="BO871" s="86">
        <f t="shared" si="1649"/>
        <v>100</v>
      </c>
      <c r="BP871" s="84">
        <f t="shared" si="1593"/>
        <v>4</v>
      </c>
      <c r="BQ871" s="84">
        <f t="shared" si="1594"/>
        <v>4.13</v>
      </c>
      <c r="BR871" s="84">
        <f t="shared" si="1595"/>
        <v>0.02</v>
      </c>
      <c r="BS871" s="84">
        <f t="shared" si="1650"/>
        <v>3.1513943074937358E-2</v>
      </c>
      <c r="BT871" s="84">
        <f t="shared" si="1651"/>
        <v>1178.7380818772358</v>
      </c>
      <c r="BU871" s="84">
        <f t="shared" si="1652"/>
        <v>0</v>
      </c>
      <c r="BV871" s="83">
        <f t="shared" si="1653"/>
        <v>2566.9816811443793</v>
      </c>
      <c r="BW871" s="81">
        <f t="shared" si="1677"/>
        <v>2566.9816811443793</v>
      </c>
      <c r="BX871" s="83">
        <f t="shared" si="1596"/>
        <v>0</v>
      </c>
      <c r="BY871" s="141">
        <f t="shared" si="1597"/>
        <v>0</v>
      </c>
      <c r="BZ871" s="83">
        <f t="shared" si="1598"/>
        <v>4.13</v>
      </c>
      <c r="CA871" s="83">
        <f t="shared" si="1599"/>
        <v>0</v>
      </c>
      <c r="CB871" s="83">
        <f t="shared" si="1654"/>
        <v>3.1508112399458179</v>
      </c>
      <c r="CC871" s="83">
        <f t="shared" si="1600"/>
        <v>3.1508112399458179</v>
      </c>
      <c r="CD871" s="143">
        <f t="shared" si="1601"/>
        <v>0.02</v>
      </c>
      <c r="CE871" s="83">
        <f t="shared" si="1655"/>
        <v>1.730652321357027E-2</v>
      </c>
      <c r="CF871" s="84">
        <f t="shared" si="1656"/>
        <v>1121.1981639238347</v>
      </c>
      <c r="CG871" s="83">
        <f t="shared" si="1602"/>
        <v>0</v>
      </c>
      <c r="CH871" s="83">
        <f t="shared" si="1657"/>
        <v>3.0635296448797904</v>
      </c>
      <c r="CI871" s="83">
        <f t="shared" si="1603"/>
        <v>3.0635296448797904</v>
      </c>
      <c r="CJ871" s="143">
        <f t="shared" si="1604"/>
        <v>0.02</v>
      </c>
      <c r="CK871" s="83">
        <f t="shared" si="1658"/>
        <v>1.6498910799758997E-2</v>
      </c>
      <c r="CL871" s="84">
        <f t="shared" si="1659"/>
        <v>1055.4969582476338</v>
      </c>
      <c r="CM871" s="83">
        <f t="shared" si="1605"/>
        <v>0</v>
      </c>
      <c r="CN871" s="83">
        <f t="shared" si="1660"/>
        <v>2.9795551243891403</v>
      </c>
      <c r="CO871" s="83">
        <f t="shared" si="1606"/>
        <v>2.9795551243891403</v>
      </c>
      <c r="CP871" s="143">
        <f t="shared" si="1607"/>
        <v>0.02</v>
      </c>
      <c r="CQ871" s="83">
        <f t="shared" si="1661"/>
        <v>1.6658564504284296E-2</v>
      </c>
      <c r="CR871" s="84">
        <f t="shared" si="1662"/>
        <v>1047.8604552451407</v>
      </c>
      <c r="CS871" s="83">
        <f t="shared" si="1608"/>
        <v>0</v>
      </c>
      <c r="CT871" s="83">
        <f t="shared" si="1663"/>
        <v>2.9708711528404028</v>
      </c>
      <c r="CU871" s="83">
        <f t="shared" si="1609"/>
        <v>2.9708711528404028</v>
      </c>
      <c r="CV871" s="143">
        <f t="shared" si="1610"/>
        <v>0.02</v>
      </c>
      <c r="CW871" s="83">
        <f t="shared" si="1664"/>
        <v>1.6686526987184359E-2</v>
      </c>
      <c r="CX871" s="84">
        <f t="shared" si="1665"/>
        <v>1047.3405958870253</v>
      </c>
      <c r="CY871" s="83">
        <f t="shared" si="1611"/>
        <v>0</v>
      </c>
      <c r="CZ871" s="83">
        <f t="shared" si="1666"/>
        <v>2.9702881067503828</v>
      </c>
      <c r="DA871" s="83">
        <f t="shared" si="1612"/>
        <v>2.9702881067503828</v>
      </c>
      <c r="DB871" s="143">
        <f t="shared" si="1613"/>
        <v>0.02</v>
      </c>
      <c r="DC871" s="83">
        <f t="shared" si="1667"/>
        <v>1.6687446767326291E-2</v>
      </c>
      <c r="DD871" s="84">
        <f t="shared" si="1668"/>
        <v>1047.3318074746021</v>
      </c>
      <c r="DE871" s="86">
        <f t="shared" si="1614"/>
        <v>4620.5670260598827</v>
      </c>
      <c r="DF871" s="86">
        <f t="shared" si="1615"/>
        <v>1848.2268104239531</v>
      </c>
      <c r="DG871" s="86">
        <f t="shared" si="1616"/>
        <v>1155.1417565149707</v>
      </c>
      <c r="DH871" s="86">
        <f t="shared" si="1617"/>
        <v>9.3519532295195468E-2</v>
      </c>
      <c r="DI871" s="86">
        <f t="shared" si="1618"/>
        <v>9.0569962869224016E-2</v>
      </c>
      <c r="DJ871" s="86">
        <f t="shared" si="1619"/>
        <v>1.289241643673914</v>
      </c>
      <c r="DK871" s="86">
        <f t="shared" si="1620"/>
        <v>-1056.9228242922272</v>
      </c>
      <c r="DL871" s="86">
        <f t="shared" si="1678"/>
        <v>-1056.9228242922272</v>
      </c>
      <c r="DM871" s="86">
        <f t="shared" si="1621"/>
        <v>-1056.9228242922272</v>
      </c>
      <c r="DN871" s="85">
        <f t="shared" si="1622"/>
        <v>0</v>
      </c>
      <c r="DO871" s="85">
        <f t="shared" si="1669"/>
        <v>0</v>
      </c>
      <c r="DP871" s="85">
        <f t="shared" si="1623"/>
        <v>0</v>
      </c>
      <c r="DQ871" s="85">
        <f t="shared" si="1670"/>
        <v>0</v>
      </c>
      <c r="DR871" s="85">
        <f t="shared" si="1624"/>
        <v>0</v>
      </c>
      <c r="DS871" s="85">
        <f t="shared" si="1671"/>
        <v>0</v>
      </c>
      <c r="DT871" s="81"/>
      <c r="DU871" s="81"/>
      <c r="DV871" s="81">
        <f t="shared" si="1672"/>
        <v>0</v>
      </c>
      <c r="DW871" s="100"/>
    </row>
    <row r="872" spans="1:127" x14ac:dyDescent="0.2">
      <c r="A872" s="59">
        <f t="shared" si="1625"/>
        <v>115.59999999999866</v>
      </c>
      <c r="B872" s="44">
        <f t="shared" si="1626"/>
        <v>115599.99999999866</v>
      </c>
      <c r="C872" s="52">
        <f t="shared" si="1560"/>
        <v>133.33333333333334</v>
      </c>
      <c r="D872" s="50">
        <f t="shared" si="1561"/>
        <v>4</v>
      </c>
      <c r="E872" s="44">
        <f t="shared" si="1562"/>
        <v>4.13</v>
      </c>
      <c r="F872" s="47">
        <f t="shared" si="1563"/>
        <v>0.02</v>
      </c>
      <c r="G872" s="52">
        <f t="shared" si="1627"/>
        <v>2.353689176228857E-2</v>
      </c>
      <c r="H872" s="57">
        <f t="shared" si="1628"/>
        <v>953.10826243865699</v>
      </c>
      <c r="I872" s="52">
        <f t="shared" si="1629"/>
        <v>0</v>
      </c>
      <c r="J872" s="54">
        <f t="shared" si="1630"/>
        <v>3528.9292732611639</v>
      </c>
      <c r="K872" s="46">
        <f t="shared" si="1673"/>
        <v>3528.9292732611639</v>
      </c>
      <c r="L872" s="80">
        <f t="shared" si="1564"/>
        <v>0</v>
      </c>
      <c r="M872" s="142">
        <f t="shared" si="1565"/>
        <v>0</v>
      </c>
      <c r="N872" s="60">
        <f t="shared" si="1566"/>
        <v>4.13</v>
      </c>
      <c r="O872" s="53">
        <f t="shared" si="1567"/>
        <v>0</v>
      </c>
      <c r="P872" s="58">
        <f t="shared" si="1631"/>
        <v>2.9443197425395757</v>
      </c>
      <c r="Q872" s="49">
        <f t="shared" si="1568"/>
        <v>2.9443197425395757</v>
      </c>
      <c r="R872" s="143">
        <f t="shared" si="1569"/>
        <v>0.02</v>
      </c>
      <c r="S872" s="51">
        <f t="shared" si="1632"/>
        <v>1.8096702263220209E-2</v>
      </c>
      <c r="T872" s="57">
        <f t="shared" si="1633"/>
        <v>991.91306832661348</v>
      </c>
      <c r="U872" s="53">
        <f t="shared" si="1570"/>
        <v>0</v>
      </c>
      <c r="V872" s="58">
        <f t="shared" si="1634"/>
        <v>2.9757547125770074</v>
      </c>
      <c r="W872" s="49">
        <f t="shared" si="1571"/>
        <v>2.9757547125770074</v>
      </c>
      <c r="X872" s="143">
        <f t="shared" si="1572"/>
        <v>0.02</v>
      </c>
      <c r="Y872" s="51">
        <f t="shared" si="1635"/>
        <v>1.7501880481964455E-2</v>
      </c>
      <c r="Z872" s="57">
        <f t="shared" si="1636"/>
        <v>967.80895978941749</v>
      </c>
      <c r="AA872" s="53">
        <f t="shared" si="1573"/>
        <v>0</v>
      </c>
      <c r="AB872" s="58">
        <f t="shared" si="1637"/>
        <v>2.955548619188364</v>
      </c>
      <c r="AC872" s="49">
        <f t="shared" si="1574"/>
        <v>2.955548619188364</v>
      </c>
      <c r="AD872" s="143">
        <f t="shared" si="1575"/>
        <v>0.02</v>
      </c>
      <c r="AE872" s="49">
        <f t="shared" si="1674"/>
        <v>1.7449190633115456E-2</v>
      </c>
      <c r="AF872" s="57">
        <f t="shared" si="1638"/>
        <v>964.8254115615581</v>
      </c>
      <c r="AG872" s="53">
        <f t="shared" si="1576"/>
        <v>0</v>
      </c>
      <c r="AH872" s="58">
        <f t="shared" si="1639"/>
        <v>2.9532026158139471</v>
      </c>
      <c r="AI872" s="49">
        <f t="shared" si="1577"/>
        <v>2.9532026158139471</v>
      </c>
      <c r="AJ872" s="143">
        <f t="shared" si="1578"/>
        <v>0.02</v>
      </c>
      <c r="AK872" s="51">
        <f t="shared" si="1640"/>
        <v>1.7449748957976859E-2</v>
      </c>
      <c r="AL872" s="57">
        <f t="shared" si="1641"/>
        <v>964.59161242260404</v>
      </c>
      <c r="AM872" s="53">
        <f t="shared" si="1579"/>
        <v>0</v>
      </c>
      <c r="AN872" s="58">
        <f t="shared" si="1642"/>
        <v>2.9530202195922435</v>
      </c>
      <c r="AO872" s="49">
        <f t="shared" si="1580"/>
        <v>2.9530202195922435</v>
      </c>
      <c r="AP872" s="143">
        <f t="shared" si="1581"/>
        <v>0.02</v>
      </c>
      <c r="AQ872" s="51">
        <f t="shared" si="1643"/>
        <v>1.7450044607709055E-2</v>
      </c>
      <c r="AR872" s="57">
        <f t="shared" si="1644"/>
        <v>964.57337010059177</v>
      </c>
      <c r="AS872" s="44">
        <f t="shared" si="1582"/>
        <v>6352.0726918700948</v>
      </c>
      <c r="AT872" s="44">
        <f t="shared" si="1583"/>
        <v>2540.829076748038</v>
      </c>
      <c r="AU872" s="44">
        <f t="shared" si="1584"/>
        <v>1588.0181729675237</v>
      </c>
      <c r="AV872" s="47">
        <f t="shared" si="1585"/>
        <v>0.36376762619475217</v>
      </c>
      <c r="AW872" s="47">
        <f t="shared" si="1586"/>
        <v>0.81905984154572198</v>
      </c>
      <c r="AX872" s="86">
        <f t="shared" si="1587"/>
        <v>3.631365600560768</v>
      </c>
      <c r="AY872" s="86">
        <f t="shared" si="1588"/>
        <v>0</v>
      </c>
      <c r="AZ872" s="10">
        <f t="shared" si="1645"/>
        <v>0</v>
      </c>
      <c r="BA872" s="44">
        <f t="shared" si="1589"/>
        <v>0</v>
      </c>
      <c r="BB872" s="9">
        <f t="shared" si="1590"/>
        <v>0</v>
      </c>
      <c r="BC872" s="45">
        <f t="shared" si="1679"/>
        <v>0</v>
      </c>
      <c r="BD872" s="9">
        <f t="shared" si="1591"/>
        <v>0</v>
      </c>
      <c r="BE872" s="45">
        <f t="shared" si="1675"/>
        <v>0</v>
      </c>
      <c r="BF872" s="9">
        <f t="shared" si="1592"/>
        <v>0</v>
      </c>
      <c r="BG872" s="45">
        <f t="shared" si="1676"/>
        <v>0</v>
      </c>
      <c r="BH872" s="58"/>
      <c r="BI872" s="58"/>
      <c r="BJ872" s="58">
        <f t="shared" si="1646"/>
        <v>0</v>
      </c>
      <c r="BK872" s="97"/>
      <c r="BL872" s="44"/>
      <c r="BM872" s="82">
        <f t="shared" si="1647"/>
        <v>86.7</v>
      </c>
      <c r="BN872" s="86">
        <f t="shared" si="1648"/>
        <v>86700</v>
      </c>
      <c r="BO872" s="86">
        <f t="shared" si="1649"/>
        <v>100</v>
      </c>
      <c r="BP872" s="84">
        <f t="shared" si="1593"/>
        <v>4</v>
      </c>
      <c r="BQ872" s="84">
        <f t="shared" si="1594"/>
        <v>4.13</v>
      </c>
      <c r="BR872" s="84">
        <f t="shared" si="1595"/>
        <v>0.02</v>
      </c>
      <c r="BS872" s="84">
        <f t="shared" si="1650"/>
        <v>3.1511943074937356E-2</v>
      </c>
      <c r="BT872" s="84">
        <f t="shared" si="1651"/>
        <v>1179.5011071332876</v>
      </c>
      <c r="BU872" s="84">
        <f t="shared" si="1652"/>
        <v>0</v>
      </c>
      <c r="BV872" s="83">
        <f t="shared" si="1653"/>
        <v>2570.2189811443791</v>
      </c>
      <c r="BW872" s="81">
        <f t="shared" si="1677"/>
        <v>2570.2189811443791</v>
      </c>
      <c r="BX872" s="83">
        <f t="shared" si="1596"/>
        <v>0</v>
      </c>
      <c r="BY872" s="141">
        <f t="shared" si="1597"/>
        <v>0</v>
      </c>
      <c r="BZ872" s="83">
        <f t="shared" si="1598"/>
        <v>4.13</v>
      </c>
      <c r="CA872" s="83">
        <f t="shared" si="1599"/>
        <v>0</v>
      </c>
      <c r="CB872" s="83">
        <f t="shared" si="1654"/>
        <v>3.15224939360836</v>
      </c>
      <c r="CC872" s="83">
        <f t="shared" si="1600"/>
        <v>3.15224939360836</v>
      </c>
      <c r="CD872" s="143">
        <f t="shared" si="1601"/>
        <v>0.02</v>
      </c>
      <c r="CE872" s="83">
        <f t="shared" si="1655"/>
        <v>1.7304523213570271E-2</v>
      </c>
      <c r="CF872" s="84">
        <f t="shared" si="1656"/>
        <v>1121.7474041637504</v>
      </c>
      <c r="CG872" s="83">
        <f t="shared" si="1602"/>
        <v>0</v>
      </c>
      <c r="CH872" s="83">
        <f t="shared" si="1657"/>
        <v>3.0644996351277154</v>
      </c>
      <c r="CI872" s="83">
        <f t="shared" si="1603"/>
        <v>3.0644996351277154</v>
      </c>
      <c r="CJ872" s="143">
        <f t="shared" si="1604"/>
        <v>0.02</v>
      </c>
      <c r="CK872" s="83">
        <f t="shared" si="1658"/>
        <v>1.6496910799758999E-2</v>
      </c>
      <c r="CL872" s="84">
        <f t="shared" si="1659"/>
        <v>1056.035484480841</v>
      </c>
      <c r="CM872" s="83">
        <f t="shared" si="1605"/>
        <v>0</v>
      </c>
      <c r="CN872" s="83">
        <f t="shared" si="1660"/>
        <v>2.9803785446615443</v>
      </c>
      <c r="CO872" s="83">
        <f t="shared" si="1606"/>
        <v>2.9803785446615443</v>
      </c>
      <c r="CP872" s="143">
        <f t="shared" si="1607"/>
        <v>0.02</v>
      </c>
      <c r="CQ872" s="83">
        <f t="shared" si="1661"/>
        <v>1.6656564504284297E-2</v>
      </c>
      <c r="CR872" s="84">
        <f t="shared" si="1662"/>
        <v>1048.419517380556</v>
      </c>
      <c r="CS872" s="83">
        <f t="shared" si="1608"/>
        <v>0</v>
      </c>
      <c r="CT872" s="83">
        <f t="shared" si="1663"/>
        <v>2.9717024966713765</v>
      </c>
      <c r="CU872" s="83">
        <f t="shared" si="1609"/>
        <v>2.9717024966713765</v>
      </c>
      <c r="CV872" s="143">
        <f t="shared" si="1610"/>
        <v>0.02</v>
      </c>
      <c r="CW872" s="83">
        <f t="shared" si="1664"/>
        <v>1.668452698718436E-2</v>
      </c>
      <c r="CX872" s="84">
        <f t="shared" si="1665"/>
        <v>1047.9022334043989</v>
      </c>
      <c r="CY872" s="83">
        <f t="shared" si="1611"/>
        <v>0</v>
      </c>
      <c r="CZ872" s="83">
        <f t="shared" si="1666"/>
        <v>2.9711212688866984</v>
      </c>
      <c r="DA872" s="83">
        <f t="shared" si="1612"/>
        <v>2.9711212688866984</v>
      </c>
      <c r="DB872" s="143">
        <f t="shared" si="1613"/>
        <v>0.02</v>
      </c>
      <c r="DC872" s="83">
        <f t="shared" si="1667"/>
        <v>1.6685446767326292E-2</v>
      </c>
      <c r="DD872" s="84">
        <f t="shared" si="1668"/>
        <v>1047.8935862033861</v>
      </c>
      <c r="DE872" s="86">
        <f t="shared" si="1614"/>
        <v>4626.3941660598821</v>
      </c>
      <c r="DF872" s="86">
        <f t="shared" si="1615"/>
        <v>1850.5576664239527</v>
      </c>
      <c r="DG872" s="86">
        <f t="shared" si="1616"/>
        <v>1156.5985415149705</v>
      </c>
      <c r="DH872" s="86">
        <f t="shared" si="1617"/>
        <v>9.3341210653437229E-2</v>
      </c>
      <c r="DI872" s="86">
        <f t="shared" si="1618"/>
        <v>9.025299693304141E-2</v>
      </c>
      <c r="DJ872" s="86">
        <f t="shared" si="1619"/>
        <v>1.2807784536695435</v>
      </c>
      <c r="DK872" s="86">
        <f t="shared" si="1620"/>
        <v>-1058.9557621321844</v>
      </c>
      <c r="DL872" s="86">
        <f t="shared" si="1678"/>
        <v>-1058.9557621321844</v>
      </c>
      <c r="DM872" s="86">
        <f t="shared" si="1621"/>
        <v>-1058.9557621321844</v>
      </c>
      <c r="DN872" s="85">
        <f t="shared" si="1622"/>
        <v>0</v>
      </c>
      <c r="DO872" s="85">
        <f t="shared" si="1669"/>
        <v>0</v>
      </c>
      <c r="DP872" s="85">
        <f t="shared" si="1623"/>
        <v>0</v>
      </c>
      <c r="DQ872" s="85">
        <f t="shared" si="1670"/>
        <v>0</v>
      </c>
      <c r="DR872" s="85">
        <f t="shared" si="1624"/>
        <v>0</v>
      </c>
      <c r="DS872" s="85">
        <f t="shared" si="1671"/>
        <v>0</v>
      </c>
      <c r="DT872" s="81"/>
      <c r="DU872" s="81"/>
      <c r="DV872" s="81">
        <f t="shared" si="1672"/>
        <v>0</v>
      </c>
      <c r="DW872" s="100"/>
    </row>
    <row r="873" spans="1:127" x14ac:dyDescent="0.2">
      <c r="A873" s="59">
        <f t="shared" si="1625"/>
        <v>115.733333333332</v>
      </c>
      <c r="B873" s="44">
        <f t="shared" si="1626"/>
        <v>115733.33333333199</v>
      </c>
      <c r="C873" s="52">
        <f t="shared" si="1560"/>
        <v>133.33333333333334</v>
      </c>
      <c r="D873" s="50">
        <f t="shared" si="1561"/>
        <v>4</v>
      </c>
      <c r="E873" s="44">
        <f t="shared" si="1562"/>
        <v>4.13</v>
      </c>
      <c r="F873" s="47">
        <f t="shared" si="1563"/>
        <v>0.02</v>
      </c>
      <c r="G873" s="52">
        <f t="shared" si="1627"/>
        <v>2.3534225095621902E-2</v>
      </c>
      <c r="H873" s="57">
        <f t="shared" si="1628"/>
        <v>953.86808676243277</v>
      </c>
      <c r="I873" s="52">
        <f t="shared" si="1629"/>
        <v>0</v>
      </c>
      <c r="J873" s="54">
        <f t="shared" si="1630"/>
        <v>3533.2456732611636</v>
      </c>
      <c r="K873" s="46">
        <f t="shared" si="1673"/>
        <v>3533.2456732611636</v>
      </c>
      <c r="L873" s="80">
        <f t="shared" si="1564"/>
        <v>0</v>
      </c>
      <c r="M873" s="142">
        <f t="shared" si="1565"/>
        <v>0</v>
      </c>
      <c r="N873" s="60">
        <f t="shared" si="1566"/>
        <v>4.13</v>
      </c>
      <c r="O873" s="53">
        <f t="shared" si="1567"/>
        <v>0</v>
      </c>
      <c r="P873" s="58">
        <f t="shared" si="1631"/>
        <v>2.9451609429312136</v>
      </c>
      <c r="Q873" s="49">
        <f t="shared" si="1568"/>
        <v>2.9451609429312136</v>
      </c>
      <c r="R873" s="143">
        <f t="shared" si="1569"/>
        <v>0.02</v>
      </c>
      <c r="S873" s="51">
        <f t="shared" si="1632"/>
        <v>1.8094035596553541E-2</v>
      </c>
      <c r="T873" s="57">
        <f t="shared" si="1633"/>
        <v>992.73251596419823</v>
      </c>
      <c r="U873" s="53">
        <f t="shared" si="1570"/>
        <v>0</v>
      </c>
      <c r="V873" s="58">
        <f t="shared" si="1634"/>
        <v>2.9767576294524583</v>
      </c>
      <c r="W873" s="49">
        <f t="shared" si="1571"/>
        <v>2.9767576294524583</v>
      </c>
      <c r="X873" s="143">
        <f t="shared" si="1572"/>
        <v>0.02</v>
      </c>
      <c r="Y873" s="51">
        <f t="shared" si="1635"/>
        <v>1.7499213815297787E-2</v>
      </c>
      <c r="Z873" s="57">
        <f t="shared" si="1636"/>
        <v>968.59309911266951</v>
      </c>
      <c r="AA873" s="53">
        <f t="shared" si="1573"/>
        <v>0</v>
      </c>
      <c r="AB873" s="58">
        <f t="shared" si="1637"/>
        <v>2.9564503395265578</v>
      </c>
      <c r="AC873" s="49">
        <f t="shared" si="1574"/>
        <v>2.9564503395265578</v>
      </c>
      <c r="AD873" s="143">
        <f t="shared" si="1575"/>
        <v>0.02</v>
      </c>
      <c r="AE873" s="49">
        <f t="shared" si="1674"/>
        <v>1.7446523966448788E-2</v>
      </c>
      <c r="AF873" s="57">
        <f t="shared" si="1638"/>
        <v>965.61253479079573</v>
      </c>
      <c r="AG873" s="53">
        <f t="shared" si="1576"/>
        <v>0</v>
      </c>
      <c r="AH873" s="58">
        <f t="shared" si="1639"/>
        <v>2.9540980336554989</v>
      </c>
      <c r="AI873" s="49">
        <f t="shared" si="1577"/>
        <v>2.9540980336554989</v>
      </c>
      <c r="AJ873" s="143">
        <f t="shared" si="1578"/>
        <v>0.02</v>
      </c>
      <c r="AK873" s="51">
        <f t="shared" si="1640"/>
        <v>1.744708229131019E-2</v>
      </c>
      <c r="AL873" s="57">
        <f t="shared" si="1641"/>
        <v>965.37938614465122</v>
      </c>
      <c r="AM873" s="53">
        <f t="shared" si="1579"/>
        <v>0</v>
      </c>
      <c r="AN873" s="58">
        <f t="shared" si="1642"/>
        <v>2.953915466797755</v>
      </c>
      <c r="AO873" s="49">
        <f t="shared" si="1580"/>
        <v>2.953915466797755</v>
      </c>
      <c r="AP873" s="143">
        <f t="shared" si="1581"/>
        <v>0.02</v>
      </c>
      <c r="AQ873" s="51">
        <f t="shared" si="1643"/>
        <v>1.7447377941042386E-2</v>
      </c>
      <c r="AR873" s="57">
        <f t="shared" si="1644"/>
        <v>965.36120582929686</v>
      </c>
      <c r="AS873" s="44">
        <f t="shared" si="1582"/>
        <v>6359.8422118700946</v>
      </c>
      <c r="AT873" s="44">
        <f t="shared" si="1583"/>
        <v>2543.9368847480378</v>
      </c>
      <c r="AU873" s="44">
        <f t="shared" si="1584"/>
        <v>1589.9605529675237</v>
      </c>
      <c r="AV873" s="47">
        <f t="shared" si="1585"/>
        <v>0.36250216227269288</v>
      </c>
      <c r="AW873" s="47">
        <f t="shared" si="1586"/>
        <v>0.81371188507668479</v>
      </c>
      <c r="AX873" s="86">
        <f t="shared" si="1587"/>
        <v>3.5933972488518586</v>
      </c>
      <c r="AY873" s="86">
        <f t="shared" si="1588"/>
        <v>0</v>
      </c>
      <c r="AZ873" s="10">
        <f t="shared" si="1645"/>
        <v>0</v>
      </c>
      <c r="BA873" s="44">
        <f t="shared" si="1589"/>
        <v>0</v>
      </c>
      <c r="BB873" s="9">
        <f t="shared" si="1590"/>
        <v>0</v>
      </c>
      <c r="BC873" s="45">
        <f t="shared" si="1679"/>
        <v>0</v>
      </c>
      <c r="BD873" s="9">
        <f t="shared" si="1591"/>
        <v>0</v>
      </c>
      <c r="BE873" s="45">
        <f t="shared" si="1675"/>
        <v>0</v>
      </c>
      <c r="BF873" s="9">
        <f t="shared" si="1592"/>
        <v>0</v>
      </c>
      <c r="BG873" s="45">
        <f t="shared" si="1676"/>
        <v>0</v>
      </c>
      <c r="BH873" s="58"/>
      <c r="BI873" s="58"/>
      <c r="BJ873" s="58">
        <f t="shared" si="1646"/>
        <v>0</v>
      </c>
      <c r="BK873" s="97"/>
      <c r="BL873" s="44"/>
      <c r="BM873" s="82">
        <f t="shared" si="1647"/>
        <v>86.8</v>
      </c>
      <c r="BN873" s="86">
        <f t="shared" si="1648"/>
        <v>86800</v>
      </c>
      <c r="BO873" s="86">
        <f t="shared" si="1649"/>
        <v>100</v>
      </c>
      <c r="BP873" s="84">
        <f t="shared" si="1593"/>
        <v>4</v>
      </c>
      <c r="BQ873" s="84">
        <f t="shared" si="1594"/>
        <v>4.13</v>
      </c>
      <c r="BR873" s="84">
        <f t="shared" si="1595"/>
        <v>0.02</v>
      </c>
      <c r="BS873" s="84">
        <f t="shared" si="1650"/>
        <v>3.1509943074937354E-2</v>
      </c>
      <c r="BT873" s="84">
        <f t="shared" si="1651"/>
        <v>1180.2640839631893</v>
      </c>
      <c r="BU873" s="84">
        <f t="shared" si="1652"/>
        <v>0</v>
      </c>
      <c r="BV873" s="83">
        <f t="shared" si="1653"/>
        <v>2573.4562811443789</v>
      </c>
      <c r="BW873" s="81">
        <f t="shared" si="1677"/>
        <v>2573.4562811443789</v>
      </c>
      <c r="BX873" s="83">
        <f t="shared" si="1596"/>
        <v>0</v>
      </c>
      <c r="BY873" s="141">
        <f t="shared" si="1597"/>
        <v>0</v>
      </c>
      <c r="BZ873" s="83">
        <f t="shared" si="1598"/>
        <v>4.13</v>
      </c>
      <c r="CA873" s="83">
        <f t="shared" si="1599"/>
        <v>0</v>
      </c>
      <c r="CB873" s="83">
        <f t="shared" si="1654"/>
        <v>3.1536896525119742</v>
      </c>
      <c r="CC873" s="83">
        <f t="shared" si="1600"/>
        <v>3.1536896525119742</v>
      </c>
      <c r="CD873" s="143">
        <f t="shared" si="1601"/>
        <v>0.02</v>
      </c>
      <c r="CE873" s="83">
        <f t="shared" si="1655"/>
        <v>1.7302523213570273E-2</v>
      </c>
      <c r="CF873" s="84">
        <f t="shared" si="1656"/>
        <v>1122.2963303765259</v>
      </c>
      <c r="CG873" s="83">
        <f t="shared" si="1602"/>
        <v>0</v>
      </c>
      <c r="CH873" s="83">
        <f t="shared" si="1657"/>
        <v>3.0654702743158349</v>
      </c>
      <c r="CI873" s="83">
        <f t="shared" si="1603"/>
        <v>3.0654702743158349</v>
      </c>
      <c r="CJ873" s="143">
        <f t="shared" si="1604"/>
        <v>0.02</v>
      </c>
      <c r="CK873" s="83">
        <f t="shared" si="1658"/>
        <v>1.6494910799759E-2</v>
      </c>
      <c r="CL873" s="84">
        <f t="shared" si="1659"/>
        <v>1056.5737749936109</v>
      </c>
      <c r="CM873" s="83">
        <f t="shared" si="1605"/>
        <v>0</v>
      </c>
      <c r="CN873" s="83">
        <f t="shared" si="1660"/>
        <v>2.9812027220695461</v>
      </c>
      <c r="CO873" s="83">
        <f t="shared" si="1606"/>
        <v>2.9812027220695461</v>
      </c>
      <c r="CP873" s="143">
        <f t="shared" si="1607"/>
        <v>0.02</v>
      </c>
      <c r="CQ873" s="83">
        <f t="shared" si="1661"/>
        <v>1.6654564504284299E-2</v>
      </c>
      <c r="CR873" s="84">
        <f t="shared" si="1662"/>
        <v>1048.9783579524733</v>
      </c>
      <c r="CS873" s="83">
        <f t="shared" si="1608"/>
        <v>0</v>
      </c>
      <c r="CT873" s="83">
        <f t="shared" si="1663"/>
        <v>2.9725347017887875</v>
      </c>
      <c r="CU873" s="83">
        <f t="shared" si="1609"/>
        <v>2.9725347017887875</v>
      </c>
      <c r="CV873" s="143">
        <f t="shared" si="1610"/>
        <v>0.02</v>
      </c>
      <c r="CW873" s="83">
        <f t="shared" si="1664"/>
        <v>1.6682526987184362E-2</v>
      </c>
      <c r="CX873" s="84">
        <f t="shared" si="1665"/>
        <v>1048.4636465002884</v>
      </c>
      <c r="CY873" s="83">
        <f t="shared" si="1611"/>
        <v>0</v>
      </c>
      <c r="CZ873" s="83">
        <f t="shared" si="1666"/>
        <v>2.9719553000589198</v>
      </c>
      <c r="DA873" s="83">
        <f t="shared" si="1612"/>
        <v>2.9719553000589198</v>
      </c>
      <c r="DB873" s="143">
        <f t="shared" si="1613"/>
        <v>0.02</v>
      </c>
      <c r="DC873" s="83">
        <f t="shared" si="1667"/>
        <v>1.6683446767326294E-2</v>
      </c>
      <c r="DD873" s="84">
        <f t="shared" si="1668"/>
        <v>1048.4551400834666</v>
      </c>
      <c r="DE873" s="86">
        <f t="shared" si="1614"/>
        <v>4632.2213060598824</v>
      </c>
      <c r="DF873" s="86">
        <f t="shared" si="1615"/>
        <v>1852.8885224239527</v>
      </c>
      <c r="DG873" s="86">
        <f t="shared" si="1616"/>
        <v>1158.0553265149706</v>
      </c>
      <c r="DH873" s="86">
        <f t="shared" si="1617"/>
        <v>9.3163451293573576E-2</v>
      </c>
      <c r="DI873" s="86">
        <f t="shared" si="1618"/>
        <v>8.9937534398957436E-2</v>
      </c>
      <c r="DJ873" s="86">
        <f t="shared" si="1619"/>
        <v>1.2723812948519804</v>
      </c>
      <c r="DK873" s="86">
        <f t="shared" si="1620"/>
        <v>-1060.9874542995578</v>
      </c>
      <c r="DL873" s="86">
        <f t="shared" si="1678"/>
        <v>-1060.9874542995578</v>
      </c>
      <c r="DM873" s="86">
        <f t="shared" si="1621"/>
        <v>-1060.9874542995578</v>
      </c>
      <c r="DN873" s="85">
        <f t="shared" si="1622"/>
        <v>0</v>
      </c>
      <c r="DO873" s="85">
        <f t="shared" si="1669"/>
        <v>0</v>
      </c>
      <c r="DP873" s="85">
        <f t="shared" si="1623"/>
        <v>0</v>
      </c>
      <c r="DQ873" s="85">
        <f t="shared" si="1670"/>
        <v>0</v>
      </c>
      <c r="DR873" s="85">
        <f t="shared" si="1624"/>
        <v>0</v>
      </c>
      <c r="DS873" s="85">
        <f t="shared" si="1671"/>
        <v>0</v>
      </c>
      <c r="DT873" s="81"/>
      <c r="DU873" s="81"/>
      <c r="DV873" s="81">
        <f t="shared" si="1672"/>
        <v>0</v>
      </c>
      <c r="DW873" s="100"/>
    </row>
    <row r="874" spans="1:127" x14ac:dyDescent="0.2">
      <c r="A874" s="59">
        <f t="shared" si="1625"/>
        <v>115.86666666666532</v>
      </c>
      <c r="B874" s="44">
        <f t="shared" si="1626"/>
        <v>115866.66666666532</v>
      </c>
      <c r="C874" s="52">
        <f t="shared" si="1560"/>
        <v>133.33333333333334</v>
      </c>
      <c r="D874" s="50">
        <f t="shared" si="1561"/>
        <v>4</v>
      </c>
      <c r="E874" s="44">
        <f t="shared" si="1562"/>
        <v>4.13</v>
      </c>
      <c r="F874" s="47">
        <f t="shared" si="1563"/>
        <v>0.02</v>
      </c>
      <c r="G874" s="52">
        <f t="shared" si="1627"/>
        <v>2.3531558428955233E-2</v>
      </c>
      <c r="H874" s="57">
        <f t="shared" si="1628"/>
        <v>954.62782499527498</v>
      </c>
      <c r="I874" s="52">
        <f t="shared" si="1629"/>
        <v>0</v>
      </c>
      <c r="J874" s="54">
        <f t="shared" si="1630"/>
        <v>3537.5620732611637</v>
      </c>
      <c r="K874" s="46">
        <f t="shared" si="1673"/>
        <v>3537.5620732611637</v>
      </c>
      <c r="L874" s="80">
        <f t="shared" si="1564"/>
        <v>0</v>
      </c>
      <c r="M874" s="142">
        <f t="shared" si="1565"/>
        <v>0</v>
      </c>
      <c r="N874" s="60">
        <f t="shared" si="1566"/>
        <v>4.13</v>
      </c>
      <c r="O874" s="53">
        <f t="shared" si="1567"/>
        <v>0</v>
      </c>
      <c r="P874" s="58">
        <f t="shared" si="1631"/>
        <v>2.9460041210777517</v>
      </c>
      <c r="Q874" s="49">
        <f t="shared" si="1568"/>
        <v>2.9460041210777517</v>
      </c>
      <c r="R874" s="143">
        <f t="shared" si="1569"/>
        <v>0.02</v>
      </c>
      <c r="S874" s="51">
        <f t="shared" si="1632"/>
        <v>1.8091368929886872E-2</v>
      </c>
      <c r="T874" s="57">
        <f t="shared" si="1633"/>
        <v>993.5516088248288</v>
      </c>
      <c r="U874" s="53">
        <f t="shared" si="1570"/>
        <v>0</v>
      </c>
      <c r="V874" s="58">
        <f t="shared" si="1634"/>
        <v>2.9777626289866936</v>
      </c>
      <c r="W874" s="49">
        <f t="shared" si="1571"/>
        <v>2.9777626289866936</v>
      </c>
      <c r="X874" s="143">
        <f t="shared" si="1572"/>
        <v>0.02</v>
      </c>
      <c r="Y874" s="51">
        <f t="shared" si="1635"/>
        <v>1.7496547148631119E-2</v>
      </c>
      <c r="Z874" s="57">
        <f t="shared" si="1636"/>
        <v>969.37685480303708</v>
      </c>
      <c r="AA874" s="53">
        <f t="shared" si="1573"/>
        <v>0</v>
      </c>
      <c r="AB874" s="58">
        <f t="shared" si="1637"/>
        <v>2.957353936645021</v>
      </c>
      <c r="AC874" s="49">
        <f t="shared" si="1574"/>
        <v>2.957353936645021</v>
      </c>
      <c r="AD874" s="143">
        <f t="shared" si="1575"/>
        <v>0.02</v>
      </c>
      <c r="AE874" s="49">
        <f t="shared" si="1674"/>
        <v>1.7443857299782119E-2</v>
      </c>
      <c r="AF874" s="57">
        <f t="shared" si="1638"/>
        <v>966.3992976823115</v>
      </c>
      <c r="AG874" s="53">
        <f t="shared" si="1576"/>
        <v>0</v>
      </c>
      <c r="AH874" s="58">
        <f t="shared" si="1639"/>
        <v>2.9549953676727791</v>
      </c>
      <c r="AI874" s="49">
        <f t="shared" si="1577"/>
        <v>2.9549953676727791</v>
      </c>
      <c r="AJ874" s="143">
        <f t="shared" si="1578"/>
        <v>0.02</v>
      </c>
      <c r="AK874" s="51">
        <f t="shared" si="1640"/>
        <v>1.7444415624643522E-2</v>
      </c>
      <c r="AL874" s="57">
        <f t="shared" si="1641"/>
        <v>966.16680072418205</v>
      </c>
      <c r="AM874" s="53">
        <f t="shared" si="1579"/>
        <v>0</v>
      </c>
      <c r="AN874" s="58">
        <f t="shared" si="1642"/>
        <v>2.9548126351756734</v>
      </c>
      <c r="AO874" s="49">
        <f t="shared" si="1580"/>
        <v>2.9548126351756734</v>
      </c>
      <c r="AP874" s="143">
        <f t="shared" si="1581"/>
        <v>0.02</v>
      </c>
      <c r="AQ874" s="51">
        <f t="shared" si="1643"/>
        <v>1.7444711274375718E-2</v>
      </c>
      <c r="AR874" s="57">
        <f t="shared" si="1644"/>
        <v>966.14868242000296</v>
      </c>
      <c r="AS874" s="44">
        <f t="shared" si="1582"/>
        <v>6367.6117318700944</v>
      </c>
      <c r="AT874" s="44">
        <f t="shared" si="1583"/>
        <v>2547.0446927480375</v>
      </c>
      <c r="AU874" s="44">
        <f t="shared" si="1584"/>
        <v>1591.9029329675236</v>
      </c>
      <c r="AV874" s="47">
        <f t="shared" si="1585"/>
        <v>0.36124327412266727</v>
      </c>
      <c r="AW874" s="47">
        <f t="shared" si="1586"/>
        <v>0.80840799078909131</v>
      </c>
      <c r="AX874" s="86">
        <f t="shared" si="1587"/>
        <v>3.5558904111130683</v>
      </c>
      <c r="AY874" s="86">
        <f t="shared" si="1588"/>
        <v>0</v>
      </c>
      <c r="AZ874" s="10">
        <f t="shared" si="1645"/>
        <v>0</v>
      </c>
      <c r="BA874" s="44">
        <f t="shared" si="1589"/>
        <v>0</v>
      </c>
      <c r="BB874" s="9">
        <f t="shared" si="1590"/>
        <v>0</v>
      </c>
      <c r="BC874" s="45">
        <f t="shared" si="1679"/>
        <v>0</v>
      </c>
      <c r="BD874" s="9">
        <f t="shared" si="1591"/>
        <v>0</v>
      </c>
      <c r="BE874" s="45">
        <f t="shared" si="1675"/>
        <v>0</v>
      </c>
      <c r="BF874" s="9">
        <f t="shared" si="1592"/>
        <v>0</v>
      </c>
      <c r="BG874" s="45">
        <f t="shared" si="1676"/>
        <v>0</v>
      </c>
      <c r="BH874" s="58"/>
      <c r="BI874" s="58"/>
      <c r="BJ874" s="58">
        <f t="shared" si="1646"/>
        <v>0</v>
      </c>
      <c r="BK874" s="97"/>
      <c r="BL874" s="44"/>
      <c r="BM874" s="82">
        <f t="shared" si="1647"/>
        <v>86.9</v>
      </c>
      <c r="BN874" s="86">
        <f t="shared" si="1648"/>
        <v>86900</v>
      </c>
      <c r="BO874" s="86">
        <f t="shared" si="1649"/>
        <v>100</v>
      </c>
      <c r="BP874" s="84">
        <f t="shared" si="1593"/>
        <v>4</v>
      </c>
      <c r="BQ874" s="84">
        <f t="shared" si="1594"/>
        <v>4.13</v>
      </c>
      <c r="BR874" s="84">
        <f t="shared" si="1595"/>
        <v>0.02</v>
      </c>
      <c r="BS874" s="84">
        <f t="shared" si="1650"/>
        <v>3.1507943074937352E-2</v>
      </c>
      <c r="BT874" s="84">
        <f t="shared" si="1651"/>
        <v>1181.0270123669409</v>
      </c>
      <c r="BU874" s="84">
        <f t="shared" si="1652"/>
        <v>0</v>
      </c>
      <c r="BV874" s="83">
        <f t="shared" si="1653"/>
        <v>2576.6935811443786</v>
      </c>
      <c r="BW874" s="81">
        <f t="shared" si="1677"/>
        <v>2576.6935811443786</v>
      </c>
      <c r="BX874" s="83">
        <f t="shared" si="1596"/>
        <v>0</v>
      </c>
      <c r="BY874" s="141">
        <f t="shared" si="1597"/>
        <v>0</v>
      </c>
      <c r="BZ874" s="83">
        <f t="shared" si="1598"/>
        <v>4.13</v>
      </c>
      <c r="CA874" s="83">
        <f t="shared" si="1599"/>
        <v>0</v>
      </c>
      <c r="CB874" s="83">
        <f t="shared" si="1654"/>
        <v>3.1551320167822525</v>
      </c>
      <c r="CC874" s="83">
        <f t="shared" si="1600"/>
        <v>3.1551320167822525</v>
      </c>
      <c r="CD874" s="143">
        <f t="shared" si="1601"/>
        <v>0.02</v>
      </c>
      <c r="CE874" s="83">
        <f t="shared" si="1655"/>
        <v>1.7300523213570274E-2</v>
      </c>
      <c r="CF874" s="84">
        <f t="shared" si="1656"/>
        <v>1122.8449424823427</v>
      </c>
      <c r="CG874" s="83">
        <f t="shared" si="1602"/>
        <v>0</v>
      </c>
      <c r="CH874" s="83">
        <f t="shared" si="1657"/>
        <v>3.0664415605917714</v>
      </c>
      <c r="CI874" s="83">
        <f t="shared" si="1603"/>
        <v>3.0664415605917714</v>
      </c>
      <c r="CJ874" s="143">
        <f t="shared" si="1604"/>
        <v>0.02</v>
      </c>
      <c r="CK874" s="83">
        <f t="shared" si="1658"/>
        <v>1.6492910799759002E-2</v>
      </c>
      <c r="CL874" s="84">
        <f t="shared" si="1659"/>
        <v>1057.1118298212161</v>
      </c>
      <c r="CM874" s="83">
        <f t="shared" si="1605"/>
        <v>0</v>
      </c>
      <c r="CN874" s="83">
        <f t="shared" si="1660"/>
        <v>2.9820276554042935</v>
      </c>
      <c r="CO874" s="83">
        <f t="shared" si="1606"/>
        <v>2.9820276554042935</v>
      </c>
      <c r="CP874" s="143">
        <f t="shared" si="1607"/>
        <v>0.02</v>
      </c>
      <c r="CQ874" s="83">
        <f t="shared" si="1661"/>
        <v>1.66525645042843E-2</v>
      </c>
      <c r="CR874" s="84">
        <f t="shared" si="1662"/>
        <v>1049.5369769414135</v>
      </c>
      <c r="CS874" s="83">
        <f t="shared" si="1608"/>
        <v>0</v>
      </c>
      <c r="CT874" s="83">
        <f t="shared" si="1663"/>
        <v>2.9733677669654752</v>
      </c>
      <c r="CU874" s="83">
        <f t="shared" si="1609"/>
        <v>2.9733677669654752</v>
      </c>
      <c r="CV874" s="143">
        <f t="shared" si="1610"/>
        <v>0.02</v>
      </c>
      <c r="CW874" s="83">
        <f t="shared" si="1664"/>
        <v>1.6680526987184363E-2</v>
      </c>
      <c r="CX874" s="84">
        <f t="shared" si="1665"/>
        <v>1049.0248351376204</v>
      </c>
      <c r="CY874" s="83">
        <f t="shared" si="1611"/>
        <v>0</v>
      </c>
      <c r="CZ874" s="83">
        <f t="shared" si="1666"/>
        <v>2.9727901989974921</v>
      </c>
      <c r="DA874" s="83">
        <f t="shared" si="1612"/>
        <v>2.9727901989974921</v>
      </c>
      <c r="DB874" s="143">
        <f t="shared" si="1613"/>
        <v>0.02</v>
      </c>
      <c r="DC874" s="83">
        <f t="shared" si="1667"/>
        <v>1.6681446767326295E-2</v>
      </c>
      <c r="DD874" s="84">
        <f t="shared" si="1668"/>
        <v>1049.0164690767726</v>
      </c>
      <c r="DE874" s="86">
        <f t="shared" si="1614"/>
        <v>4638.0484460598809</v>
      </c>
      <c r="DF874" s="86">
        <f t="shared" si="1615"/>
        <v>1855.2193784239523</v>
      </c>
      <c r="DG874" s="86">
        <f t="shared" si="1616"/>
        <v>1159.5121115149702</v>
      </c>
      <c r="DH874" s="86">
        <f t="shared" si="1617"/>
        <v>9.2986251936303443E-2</v>
      </c>
      <c r="DI874" s="86">
        <f t="shared" si="1618"/>
        <v>8.9623566612747702E-2</v>
      </c>
      <c r="DJ874" s="86">
        <f t="shared" si="1619"/>
        <v>1.2640495795547251</v>
      </c>
      <c r="DK874" s="86">
        <f t="shared" si="1620"/>
        <v>-1063.0179014505952</v>
      </c>
      <c r="DL874" s="86">
        <f t="shared" si="1678"/>
        <v>-1063.0179014505952</v>
      </c>
      <c r="DM874" s="86">
        <f t="shared" si="1621"/>
        <v>-1063.0179014505952</v>
      </c>
      <c r="DN874" s="85">
        <f t="shared" si="1622"/>
        <v>0</v>
      </c>
      <c r="DO874" s="85">
        <f t="shared" si="1669"/>
        <v>0</v>
      </c>
      <c r="DP874" s="85">
        <f t="shared" si="1623"/>
        <v>0</v>
      </c>
      <c r="DQ874" s="85">
        <f t="shared" si="1670"/>
        <v>0</v>
      </c>
      <c r="DR874" s="85">
        <f t="shared" si="1624"/>
        <v>0</v>
      </c>
      <c r="DS874" s="85">
        <f t="shared" si="1671"/>
        <v>0</v>
      </c>
      <c r="DT874" s="81"/>
      <c r="DU874" s="81"/>
      <c r="DV874" s="81">
        <f t="shared" si="1672"/>
        <v>0</v>
      </c>
      <c r="DW874" s="100"/>
    </row>
    <row r="875" spans="1:127" x14ac:dyDescent="0.2">
      <c r="A875" s="59">
        <f t="shared" si="1625"/>
        <v>115.99999999999865</v>
      </c>
      <c r="B875" s="44">
        <f t="shared" si="1626"/>
        <v>115999.99999999865</v>
      </c>
      <c r="C875" s="52">
        <f t="shared" si="1560"/>
        <v>133.33333333333334</v>
      </c>
      <c r="D875" s="50">
        <f t="shared" si="1561"/>
        <v>4</v>
      </c>
      <c r="E875" s="44">
        <f t="shared" si="1562"/>
        <v>4.13</v>
      </c>
      <c r="F875" s="47">
        <f t="shared" si="1563"/>
        <v>0.02</v>
      </c>
      <c r="G875" s="52">
        <f t="shared" si="1627"/>
        <v>2.3528891762288565E-2</v>
      </c>
      <c r="H875" s="57">
        <f t="shared" si="1628"/>
        <v>955.38747713718362</v>
      </c>
      <c r="I875" s="52">
        <f t="shared" si="1629"/>
        <v>0</v>
      </c>
      <c r="J875" s="54">
        <f t="shared" si="1630"/>
        <v>3541.8784732611634</v>
      </c>
      <c r="K875" s="46">
        <f t="shared" si="1673"/>
        <v>3541.8784732611634</v>
      </c>
      <c r="L875" s="80">
        <f t="shared" si="1564"/>
        <v>0</v>
      </c>
      <c r="M875" s="142">
        <f t="shared" si="1565"/>
        <v>0</v>
      </c>
      <c r="N875" s="60">
        <f t="shared" si="1566"/>
        <v>4.13</v>
      </c>
      <c r="O875" s="53">
        <f t="shared" si="1567"/>
        <v>0</v>
      </c>
      <c r="P875" s="58">
        <f t="shared" si="1631"/>
        <v>2.9468492764586478</v>
      </c>
      <c r="Q875" s="49">
        <f t="shared" si="1568"/>
        <v>2.9468492764586478</v>
      </c>
      <c r="R875" s="143">
        <f t="shared" si="1569"/>
        <v>0.02</v>
      </c>
      <c r="S875" s="51">
        <f t="shared" si="1632"/>
        <v>1.8088702263220204E-2</v>
      </c>
      <c r="T875" s="57">
        <f t="shared" si="1633"/>
        <v>994.37034656146329</v>
      </c>
      <c r="U875" s="53">
        <f t="shared" si="1570"/>
        <v>0</v>
      </c>
      <c r="V875" s="58">
        <f t="shared" si="1634"/>
        <v>2.9787697079808559</v>
      </c>
      <c r="W875" s="49">
        <f t="shared" si="1571"/>
        <v>2.9787697079808559</v>
      </c>
      <c r="X875" s="143">
        <f t="shared" si="1572"/>
        <v>0.02</v>
      </c>
      <c r="Y875" s="51">
        <f t="shared" si="1635"/>
        <v>1.7493880481964451E-2</v>
      </c>
      <c r="Z875" s="57">
        <f t="shared" si="1636"/>
        <v>970.16022657104361</v>
      </c>
      <c r="AA875" s="53">
        <f t="shared" si="1573"/>
        <v>0</v>
      </c>
      <c r="AB875" s="58">
        <f t="shared" si="1637"/>
        <v>2.9582594072325064</v>
      </c>
      <c r="AC875" s="49">
        <f t="shared" si="1574"/>
        <v>2.9582594072325064</v>
      </c>
      <c r="AD875" s="143">
        <f t="shared" si="1575"/>
        <v>0.02</v>
      </c>
      <c r="AE875" s="49">
        <f t="shared" si="1674"/>
        <v>1.7441190633115451E-2</v>
      </c>
      <c r="AF875" s="57">
        <f t="shared" si="1638"/>
        <v>967.1856999567824</v>
      </c>
      <c r="AG875" s="53">
        <f t="shared" si="1576"/>
        <v>0</v>
      </c>
      <c r="AH875" s="58">
        <f t="shared" si="1639"/>
        <v>2.9558946147505338</v>
      </c>
      <c r="AI875" s="49">
        <f t="shared" si="1577"/>
        <v>2.9558946147505338</v>
      </c>
      <c r="AJ875" s="143">
        <f t="shared" si="1578"/>
        <v>0.02</v>
      </c>
      <c r="AK875" s="51">
        <f t="shared" si="1640"/>
        <v>1.7441748957976854E-2</v>
      </c>
      <c r="AL875" s="57">
        <f t="shared" si="1641"/>
        <v>966.95385586848158</v>
      </c>
      <c r="AM875" s="53">
        <f t="shared" si="1579"/>
        <v>0</v>
      </c>
      <c r="AN875" s="58">
        <f t="shared" si="1642"/>
        <v>2.955711721608</v>
      </c>
      <c r="AO875" s="49">
        <f t="shared" si="1580"/>
        <v>2.955711721608</v>
      </c>
      <c r="AP875" s="143">
        <f t="shared" si="1581"/>
        <v>0.02</v>
      </c>
      <c r="AQ875" s="51">
        <f t="shared" si="1643"/>
        <v>1.744204460770905E-2</v>
      </c>
      <c r="AR875" s="57">
        <f t="shared" si="1644"/>
        <v>966.9357995785615</v>
      </c>
      <c r="AS875" s="44">
        <f t="shared" si="1582"/>
        <v>6375.3812518700934</v>
      </c>
      <c r="AT875" s="44">
        <f t="shared" si="1583"/>
        <v>2550.1525007480373</v>
      </c>
      <c r="AU875" s="44">
        <f t="shared" si="1584"/>
        <v>1593.8453129675233</v>
      </c>
      <c r="AV875" s="47">
        <f t="shared" si="1585"/>
        <v>0.35999091903774816</v>
      </c>
      <c r="AW875" s="47">
        <f t="shared" si="1586"/>
        <v>0.80314773197876566</v>
      </c>
      <c r="AX875" s="86">
        <f t="shared" si="1587"/>
        <v>3.5188387760019593</v>
      </c>
      <c r="AY875" s="86">
        <f t="shared" si="1588"/>
        <v>0</v>
      </c>
      <c r="AZ875" s="10">
        <f t="shared" si="1645"/>
        <v>0</v>
      </c>
      <c r="BA875" s="44">
        <f t="shared" si="1589"/>
        <v>0</v>
      </c>
      <c r="BB875" s="9">
        <f t="shared" si="1590"/>
        <v>0</v>
      </c>
      <c r="BC875" s="45">
        <f t="shared" si="1679"/>
        <v>0</v>
      </c>
      <c r="BD875" s="9">
        <f t="shared" si="1591"/>
        <v>0</v>
      </c>
      <c r="BE875" s="45">
        <f t="shared" si="1675"/>
        <v>0</v>
      </c>
      <c r="BF875" s="9">
        <f t="shared" si="1592"/>
        <v>0</v>
      </c>
      <c r="BG875" s="45">
        <f t="shared" si="1676"/>
        <v>0</v>
      </c>
      <c r="BH875" s="58"/>
      <c r="BI875" s="58"/>
      <c r="BJ875" s="58">
        <f t="shared" si="1646"/>
        <v>0</v>
      </c>
      <c r="BK875" s="97"/>
      <c r="BL875" s="44"/>
      <c r="BM875" s="82">
        <f t="shared" si="1647"/>
        <v>87</v>
      </c>
      <c r="BN875" s="86">
        <f t="shared" si="1648"/>
        <v>87000</v>
      </c>
      <c r="BO875" s="86">
        <f t="shared" si="1649"/>
        <v>100</v>
      </c>
      <c r="BP875" s="84">
        <f t="shared" si="1593"/>
        <v>4</v>
      </c>
      <c r="BQ875" s="84">
        <f t="shared" si="1594"/>
        <v>4.13</v>
      </c>
      <c r="BR875" s="84">
        <f t="shared" si="1595"/>
        <v>0.02</v>
      </c>
      <c r="BS875" s="84">
        <f t="shared" si="1650"/>
        <v>3.150594307493735E-2</v>
      </c>
      <c r="BT875" s="84">
        <f t="shared" si="1651"/>
        <v>1181.7898923445423</v>
      </c>
      <c r="BU875" s="84">
        <f t="shared" si="1652"/>
        <v>0</v>
      </c>
      <c r="BV875" s="83">
        <f t="shared" si="1653"/>
        <v>2579.9308811443784</v>
      </c>
      <c r="BW875" s="81">
        <f t="shared" si="1677"/>
        <v>2579.9308811443784</v>
      </c>
      <c r="BX875" s="83">
        <f t="shared" si="1596"/>
        <v>0</v>
      </c>
      <c r="BY875" s="141">
        <f t="shared" si="1597"/>
        <v>0</v>
      </c>
      <c r="BZ875" s="83">
        <f t="shared" si="1598"/>
        <v>4.13</v>
      </c>
      <c r="CA875" s="83">
        <f t="shared" si="1599"/>
        <v>0</v>
      </c>
      <c r="CB875" s="83">
        <f t="shared" si="1654"/>
        <v>3.1565764865454184</v>
      </c>
      <c r="CC875" s="83">
        <f t="shared" si="1600"/>
        <v>3.1565764865454184</v>
      </c>
      <c r="CD875" s="143">
        <f t="shared" si="1601"/>
        <v>0.02</v>
      </c>
      <c r="CE875" s="83">
        <f t="shared" si="1655"/>
        <v>1.7298523213570276E-2</v>
      </c>
      <c r="CF875" s="84">
        <f t="shared" si="1656"/>
        <v>1123.3932404020986</v>
      </c>
      <c r="CG875" s="83">
        <f t="shared" si="1602"/>
        <v>0</v>
      </c>
      <c r="CH875" s="83">
        <f t="shared" si="1657"/>
        <v>3.0674134921042806</v>
      </c>
      <c r="CI875" s="83">
        <f t="shared" si="1603"/>
        <v>3.0674134921042806</v>
      </c>
      <c r="CJ875" s="143">
        <f t="shared" si="1604"/>
        <v>0.02</v>
      </c>
      <c r="CK875" s="83">
        <f t="shared" si="1658"/>
        <v>1.6490910799759003E-2</v>
      </c>
      <c r="CL875" s="84">
        <f t="shared" si="1659"/>
        <v>1057.6496489993706</v>
      </c>
      <c r="CM875" s="83">
        <f t="shared" si="1605"/>
        <v>0</v>
      </c>
      <c r="CN875" s="83">
        <f t="shared" si="1660"/>
        <v>2.9828533434582933</v>
      </c>
      <c r="CO875" s="83">
        <f t="shared" si="1606"/>
        <v>2.9828533434582933</v>
      </c>
      <c r="CP875" s="143">
        <f t="shared" si="1607"/>
        <v>0.02</v>
      </c>
      <c r="CQ875" s="83">
        <f t="shared" si="1661"/>
        <v>1.6650564504284301E-2</v>
      </c>
      <c r="CR875" s="84">
        <f t="shared" si="1662"/>
        <v>1050.0953743283094</v>
      </c>
      <c r="CS875" s="83">
        <f t="shared" si="1608"/>
        <v>0</v>
      </c>
      <c r="CT875" s="83">
        <f t="shared" si="1663"/>
        <v>2.9742016909751481</v>
      </c>
      <c r="CU875" s="83">
        <f t="shared" si="1609"/>
        <v>2.9742016909751481</v>
      </c>
      <c r="CV875" s="143">
        <f t="shared" si="1610"/>
        <v>0.02</v>
      </c>
      <c r="CW875" s="83">
        <f t="shared" si="1664"/>
        <v>1.6678526987184365E-2</v>
      </c>
      <c r="CX875" s="84">
        <f t="shared" si="1665"/>
        <v>1049.5857992797789</v>
      </c>
      <c r="CY875" s="83">
        <f t="shared" si="1611"/>
        <v>0</v>
      </c>
      <c r="CZ875" s="83">
        <f t="shared" si="1666"/>
        <v>2.9736259644336491</v>
      </c>
      <c r="DA875" s="83">
        <f t="shared" si="1612"/>
        <v>2.9736259644336491</v>
      </c>
      <c r="DB875" s="143">
        <f t="shared" si="1613"/>
        <v>0.02</v>
      </c>
      <c r="DC875" s="83">
        <f t="shared" si="1667"/>
        <v>1.6679446767326297E-2</v>
      </c>
      <c r="DD875" s="84">
        <f t="shared" si="1668"/>
        <v>1049.5775731457027</v>
      </c>
      <c r="DE875" s="86">
        <f t="shared" si="1614"/>
        <v>4643.8755860598812</v>
      </c>
      <c r="DF875" s="86">
        <f t="shared" si="1615"/>
        <v>1857.5502344239524</v>
      </c>
      <c r="DG875" s="86">
        <f t="shared" si="1616"/>
        <v>1160.9688965149703</v>
      </c>
      <c r="DH875" s="86">
        <f t="shared" si="1617"/>
        <v>9.2809610313396768E-2</v>
      </c>
      <c r="DI875" s="86">
        <f t="shared" si="1618"/>
        <v>8.9311084977910404E-2</v>
      </c>
      <c r="DJ875" s="86">
        <f t="shared" si="1619"/>
        <v>1.2557827259366381</v>
      </c>
      <c r="DK875" s="86">
        <f t="shared" si="1620"/>
        <v>-1065.0471042421934</v>
      </c>
      <c r="DL875" s="86">
        <f t="shared" si="1678"/>
        <v>-1065.0471042421934</v>
      </c>
      <c r="DM875" s="86">
        <f t="shared" si="1621"/>
        <v>-1065.0471042421934</v>
      </c>
      <c r="DN875" s="85">
        <f t="shared" si="1622"/>
        <v>0</v>
      </c>
      <c r="DO875" s="85">
        <f t="shared" si="1669"/>
        <v>0</v>
      </c>
      <c r="DP875" s="85">
        <f t="shared" si="1623"/>
        <v>0</v>
      </c>
      <c r="DQ875" s="85">
        <f t="shared" si="1670"/>
        <v>0</v>
      </c>
      <c r="DR875" s="85">
        <f t="shared" si="1624"/>
        <v>0</v>
      </c>
      <c r="DS875" s="85">
        <f t="shared" si="1671"/>
        <v>0</v>
      </c>
      <c r="DT875" s="81"/>
      <c r="DU875" s="81"/>
      <c r="DV875" s="81">
        <f t="shared" si="1672"/>
        <v>0</v>
      </c>
      <c r="DW875" s="100"/>
    </row>
    <row r="876" spans="1:127" x14ac:dyDescent="0.2">
      <c r="A876" s="59">
        <f t="shared" si="1625"/>
        <v>116.13333333333198</v>
      </c>
      <c r="B876" s="44">
        <f t="shared" si="1626"/>
        <v>116133.33333333198</v>
      </c>
      <c r="C876" s="52">
        <f t="shared" si="1560"/>
        <v>133.33333333333334</v>
      </c>
      <c r="D876" s="50">
        <f t="shared" si="1561"/>
        <v>4</v>
      </c>
      <c r="E876" s="44">
        <f t="shared" si="1562"/>
        <v>4.13</v>
      </c>
      <c r="F876" s="47">
        <f t="shared" si="1563"/>
        <v>0.02</v>
      </c>
      <c r="G876" s="52">
        <f t="shared" si="1627"/>
        <v>2.3526225095621897E-2</v>
      </c>
      <c r="H876" s="57">
        <f t="shared" si="1628"/>
        <v>956.14704318815882</v>
      </c>
      <c r="I876" s="52">
        <f t="shared" si="1629"/>
        <v>0</v>
      </c>
      <c r="J876" s="54">
        <f t="shared" si="1630"/>
        <v>3546.1948732611631</v>
      </c>
      <c r="K876" s="46">
        <f t="shared" si="1673"/>
        <v>3546.1948732611631</v>
      </c>
      <c r="L876" s="80">
        <f t="shared" si="1564"/>
        <v>0</v>
      </c>
      <c r="M876" s="142">
        <f t="shared" si="1565"/>
        <v>0</v>
      </c>
      <c r="N876" s="60">
        <f t="shared" si="1566"/>
        <v>4.13</v>
      </c>
      <c r="O876" s="53">
        <f t="shared" si="1567"/>
        <v>0</v>
      </c>
      <c r="P876" s="58">
        <f t="shared" si="1631"/>
        <v>2.9476964085550375</v>
      </c>
      <c r="Q876" s="49">
        <f t="shared" si="1568"/>
        <v>2.9476964085550375</v>
      </c>
      <c r="R876" s="143">
        <f t="shared" si="1569"/>
        <v>0.02</v>
      </c>
      <c r="S876" s="51">
        <f t="shared" si="1632"/>
        <v>1.8086035596553536E-2</v>
      </c>
      <c r="T876" s="57">
        <f t="shared" si="1633"/>
        <v>995.18872882821756</v>
      </c>
      <c r="U876" s="53">
        <f t="shared" si="1570"/>
        <v>0</v>
      </c>
      <c r="V876" s="58">
        <f t="shared" si="1634"/>
        <v>2.9797788632356967</v>
      </c>
      <c r="W876" s="49">
        <f t="shared" si="1571"/>
        <v>2.9797788632356967</v>
      </c>
      <c r="X876" s="143">
        <f t="shared" si="1572"/>
        <v>0.02</v>
      </c>
      <c r="Y876" s="51">
        <f t="shared" si="1635"/>
        <v>1.7491213815297783E-2</v>
      </c>
      <c r="Z876" s="57">
        <f t="shared" si="1636"/>
        <v>970.94321412915144</v>
      </c>
      <c r="AA876" s="53">
        <f t="shared" si="1573"/>
        <v>0</v>
      </c>
      <c r="AB876" s="58">
        <f t="shared" si="1637"/>
        <v>2.9591667479789825</v>
      </c>
      <c r="AC876" s="49">
        <f t="shared" si="1574"/>
        <v>2.9591667479789825</v>
      </c>
      <c r="AD876" s="143">
        <f t="shared" si="1575"/>
        <v>0.02</v>
      </c>
      <c r="AE876" s="49">
        <f t="shared" si="1674"/>
        <v>1.7438523966448783E-2</v>
      </c>
      <c r="AF876" s="57">
        <f t="shared" si="1638"/>
        <v>967.97174133670751</v>
      </c>
      <c r="AG876" s="53">
        <f t="shared" si="1576"/>
        <v>0</v>
      </c>
      <c r="AH876" s="58">
        <f t="shared" si="1639"/>
        <v>2.9567957717746163</v>
      </c>
      <c r="AI876" s="49">
        <f t="shared" si="1577"/>
        <v>2.9567957717746163</v>
      </c>
      <c r="AJ876" s="143">
        <f t="shared" si="1578"/>
        <v>0.02</v>
      </c>
      <c r="AK876" s="51">
        <f t="shared" si="1640"/>
        <v>1.7439082291310186E-2</v>
      </c>
      <c r="AL876" s="57">
        <f t="shared" si="1641"/>
        <v>967.74055128662962</v>
      </c>
      <c r="AM876" s="53">
        <f t="shared" si="1579"/>
        <v>0</v>
      </c>
      <c r="AN876" s="58">
        <f t="shared" si="1642"/>
        <v>2.9566127229776606</v>
      </c>
      <c r="AO876" s="49">
        <f t="shared" si="1580"/>
        <v>2.9566127229776606</v>
      </c>
      <c r="AP876" s="143">
        <f t="shared" si="1581"/>
        <v>0.02</v>
      </c>
      <c r="AQ876" s="51">
        <f t="shared" si="1643"/>
        <v>1.7439377941042382E-2</v>
      </c>
      <c r="AR876" s="57">
        <f t="shared" si="1644"/>
        <v>967.72255701262259</v>
      </c>
      <c r="AS876" s="44">
        <f t="shared" si="1582"/>
        <v>6383.1507718700941</v>
      </c>
      <c r="AT876" s="44">
        <f t="shared" si="1583"/>
        <v>2553.2603087480375</v>
      </c>
      <c r="AU876" s="44">
        <f t="shared" si="1584"/>
        <v>1595.7876929675235</v>
      </c>
      <c r="AV876" s="47">
        <f t="shared" si="1585"/>
        <v>0.35874505463798551</v>
      </c>
      <c r="AW876" s="47">
        <f t="shared" si="1586"/>
        <v>0.79793068663368683</v>
      </c>
      <c r="AX876" s="86">
        <f t="shared" si="1587"/>
        <v>3.4822361273642617</v>
      </c>
      <c r="AY876" s="86">
        <f t="shared" si="1588"/>
        <v>0</v>
      </c>
      <c r="AZ876" s="10">
        <f t="shared" si="1645"/>
        <v>0</v>
      </c>
      <c r="BA876" s="44">
        <f t="shared" si="1589"/>
        <v>0</v>
      </c>
      <c r="BB876" s="9">
        <f t="shared" si="1590"/>
        <v>0</v>
      </c>
      <c r="BC876" s="45">
        <f t="shared" si="1679"/>
        <v>0</v>
      </c>
      <c r="BD876" s="9">
        <f t="shared" si="1591"/>
        <v>0</v>
      </c>
      <c r="BE876" s="45">
        <f t="shared" si="1675"/>
        <v>0</v>
      </c>
      <c r="BF876" s="9">
        <f t="shared" si="1592"/>
        <v>0</v>
      </c>
      <c r="BG876" s="45">
        <f t="shared" si="1676"/>
        <v>0</v>
      </c>
      <c r="BH876" s="58"/>
      <c r="BI876" s="58"/>
      <c r="BJ876" s="58">
        <f t="shared" si="1646"/>
        <v>0</v>
      </c>
      <c r="BK876" s="97"/>
      <c r="BL876" s="44"/>
      <c r="BM876" s="82">
        <f t="shared" si="1647"/>
        <v>87.100000000000009</v>
      </c>
      <c r="BN876" s="86">
        <f t="shared" si="1648"/>
        <v>87100</v>
      </c>
      <c r="BO876" s="86">
        <f t="shared" si="1649"/>
        <v>100</v>
      </c>
      <c r="BP876" s="84">
        <f t="shared" si="1593"/>
        <v>4</v>
      </c>
      <c r="BQ876" s="84">
        <f t="shared" si="1594"/>
        <v>4.13</v>
      </c>
      <c r="BR876" s="84">
        <f t="shared" si="1595"/>
        <v>0.02</v>
      </c>
      <c r="BS876" s="84">
        <f t="shared" si="1650"/>
        <v>3.1503943074937348E-2</v>
      </c>
      <c r="BT876" s="84">
        <f t="shared" si="1651"/>
        <v>1182.5527238959937</v>
      </c>
      <c r="BU876" s="84">
        <f t="shared" si="1652"/>
        <v>0</v>
      </c>
      <c r="BV876" s="83">
        <f t="shared" si="1653"/>
        <v>2583.1681811443782</v>
      </c>
      <c r="BW876" s="81">
        <f t="shared" si="1677"/>
        <v>2583.1681811443782</v>
      </c>
      <c r="BX876" s="83">
        <f t="shared" si="1596"/>
        <v>0</v>
      </c>
      <c r="BY876" s="141">
        <f t="shared" si="1597"/>
        <v>0</v>
      </c>
      <c r="BZ876" s="83">
        <f t="shared" si="1598"/>
        <v>4.13</v>
      </c>
      <c r="CA876" s="83">
        <f t="shared" si="1599"/>
        <v>0</v>
      </c>
      <c r="CB876" s="83">
        <f t="shared" si="1654"/>
        <v>3.1580230619283247</v>
      </c>
      <c r="CC876" s="83">
        <f t="shared" si="1600"/>
        <v>3.1580230619283247</v>
      </c>
      <c r="CD876" s="143">
        <f t="shared" si="1601"/>
        <v>0.02</v>
      </c>
      <c r="CE876" s="83">
        <f t="shared" si="1655"/>
        <v>1.7296523213570277E-2</v>
      </c>
      <c r="CF876" s="84">
        <f t="shared" si="1656"/>
        <v>1123.941224057407</v>
      </c>
      <c r="CG876" s="83">
        <f t="shared" si="1602"/>
        <v>0</v>
      </c>
      <c r="CH876" s="83">
        <f t="shared" si="1657"/>
        <v>3.0683860670032628</v>
      </c>
      <c r="CI876" s="83">
        <f t="shared" si="1603"/>
        <v>3.0683860670032628</v>
      </c>
      <c r="CJ876" s="143">
        <f t="shared" si="1604"/>
        <v>0.02</v>
      </c>
      <c r="CK876" s="83">
        <f t="shared" si="1658"/>
        <v>1.6488910799759005E-2</v>
      </c>
      <c r="CL876" s="84">
        <f t="shared" si="1659"/>
        <v>1058.1872325642275</v>
      </c>
      <c r="CM876" s="83">
        <f t="shared" si="1605"/>
        <v>0</v>
      </c>
      <c r="CN876" s="83">
        <f t="shared" si="1660"/>
        <v>2.983679785025414</v>
      </c>
      <c r="CO876" s="83">
        <f t="shared" si="1606"/>
        <v>2.983679785025414</v>
      </c>
      <c r="CP876" s="143">
        <f t="shared" si="1607"/>
        <v>0.02</v>
      </c>
      <c r="CQ876" s="83">
        <f t="shared" si="1661"/>
        <v>1.6648564504284303E-2</v>
      </c>
      <c r="CR876" s="84">
        <f t="shared" si="1662"/>
        <v>1050.6535500945031</v>
      </c>
      <c r="CS876" s="83">
        <f t="shared" si="1608"/>
        <v>0</v>
      </c>
      <c r="CT876" s="83">
        <f t="shared" si="1663"/>
        <v>2.9750364725923792</v>
      </c>
      <c r="CU876" s="83">
        <f t="shared" si="1609"/>
        <v>2.9750364725923792</v>
      </c>
      <c r="CV876" s="143">
        <f t="shared" si="1610"/>
        <v>0.02</v>
      </c>
      <c r="CW876" s="83">
        <f t="shared" si="1664"/>
        <v>1.6676526987184366E-2</v>
      </c>
      <c r="CX876" s="84">
        <f t="shared" si="1665"/>
        <v>1050.1465388906061</v>
      </c>
      <c r="CY876" s="83">
        <f t="shared" si="1611"/>
        <v>0</v>
      </c>
      <c r="CZ876" s="83">
        <f t="shared" si="1666"/>
        <v>2.9744625950994141</v>
      </c>
      <c r="DA876" s="83">
        <f t="shared" si="1612"/>
        <v>2.9744625950994141</v>
      </c>
      <c r="DB876" s="143">
        <f t="shared" si="1613"/>
        <v>0.02</v>
      </c>
      <c r="DC876" s="83">
        <f t="shared" si="1667"/>
        <v>1.6677446767326298E-2</v>
      </c>
      <c r="DD876" s="84">
        <f t="shared" si="1668"/>
        <v>1050.1384522531228</v>
      </c>
      <c r="DE876" s="86">
        <f t="shared" si="1614"/>
        <v>4649.7027260598807</v>
      </c>
      <c r="DF876" s="86">
        <f t="shared" si="1615"/>
        <v>1859.8810904239522</v>
      </c>
      <c r="DG876" s="86">
        <f t="shared" si="1616"/>
        <v>1162.4256815149702</v>
      </c>
      <c r="DH876" s="86">
        <f t="shared" si="1617"/>
        <v>9.2633524167632889E-2</v>
      </c>
      <c r="DI876" s="86">
        <f t="shared" si="1618"/>
        <v>8.9000080955232055E-2</v>
      </c>
      <c r="DJ876" s="86">
        <f t="shared" si="1619"/>
        <v>1.2475801579186589</v>
      </c>
      <c r="DK876" s="86">
        <f t="shared" si="1620"/>
        <v>-1067.0750633318962</v>
      </c>
      <c r="DL876" s="86">
        <f t="shared" si="1678"/>
        <v>-1067.0750633318962</v>
      </c>
      <c r="DM876" s="86">
        <f t="shared" si="1621"/>
        <v>-1067.0750633318962</v>
      </c>
      <c r="DN876" s="85">
        <f t="shared" si="1622"/>
        <v>0</v>
      </c>
      <c r="DO876" s="85">
        <f t="shared" si="1669"/>
        <v>0</v>
      </c>
      <c r="DP876" s="85">
        <f t="shared" si="1623"/>
        <v>0</v>
      </c>
      <c r="DQ876" s="85">
        <f t="shared" si="1670"/>
        <v>0</v>
      </c>
      <c r="DR876" s="85">
        <f t="shared" si="1624"/>
        <v>0</v>
      </c>
      <c r="DS876" s="85">
        <f t="shared" si="1671"/>
        <v>0</v>
      </c>
      <c r="DT876" s="81"/>
      <c r="DU876" s="81"/>
      <c r="DV876" s="81">
        <f t="shared" si="1672"/>
        <v>0</v>
      </c>
      <c r="DW876" s="100"/>
    </row>
    <row r="877" spans="1:127" x14ac:dyDescent="0.2">
      <c r="A877" s="59">
        <f t="shared" si="1625"/>
        <v>116.2666666666653</v>
      </c>
      <c r="B877" s="44">
        <f t="shared" si="1626"/>
        <v>116266.6666666653</v>
      </c>
      <c r="C877" s="52">
        <f t="shared" si="1560"/>
        <v>133.33333333333334</v>
      </c>
      <c r="D877" s="50">
        <f t="shared" si="1561"/>
        <v>4</v>
      </c>
      <c r="E877" s="44">
        <f t="shared" si="1562"/>
        <v>4.13</v>
      </c>
      <c r="F877" s="47">
        <f t="shared" si="1563"/>
        <v>0.02</v>
      </c>
      <c r="G877" s="52">
        <f t="shared" si="1627"/>
        <v>2.3523558428955229E-2</v>
      </c>
      <c r="H877" s="57">
        <f t="shared" si="1628"/>
        <v>956.90652314820045</v>
      </c>
      <c r="I877" s="52">
        <f t="shared" si="1629"/>
        <v>0</v>
      </c>
      <c r="J877" s="54">
        <f t="shared" si="1630"/>
        <v>3550.5112732611633</v>
      </c>
      <c r="K877" s="46">
        <f t="shared" si="1673"/>
        <v>3550.5112732611633</v>
      </c>
      <c r="L877" s="80">
        <f t="shared" si="1564"/>
        <v>0</v>
      </c>
      <c r="M877" s="142">
        <f t="shared" si="1565"/>
        <v>0</v>
      </c>
      <c r="N877" s="60">
        <f t="shared" si="1566"/>
        <v>4.13</v>
      </c>
      <c r="O877" s="53">
        <f t="shared" si="1567"/>
        <v>0</v>
      </c>
      <c r="P877" s="58">
        <f t="shared" si="1631"/>
        <v>2.9485455168497343</v>
      </c>
      <c r="Q877" s="49">
        <f t="shared" si="1568"/>
        <v>2.9485455168497343</v>
      </c>
      <c r="R877" s="143">
        <f t="shared" si="1569"/>
        <v>0.02</v>
      </c>
      <c r="S877" s="51">
        <f t="shared" si="1632"/>
        <v>1.8083368929886868E-2</v>
      </c>
      <c r="T877" s="57">
        <f t="shared" si="1633"/>
        <v>996.00675528036436</v>
      </c>
      <c r="U877" s="53">
        <f t="shared" si="1570"/>
        <v>0</v>
      </c>
      <c r="V877" s="58">
        <f t="shared" si="1634"/>
        <v>2.9807900915515821</v>
      </c>
      <c r="W877" s="49">
        <f t="shared" si="1571"/>
        <v>2.9807900915515821</v>
      </c>
      <c r="X877" s="143">
        <f t="shared" si="1572"/>
        <v>0.02</v>
      </c>
      <c r="Y877" s="51">
        <f t="shared" si="1635"/>
        <v>1.7488547148631114E-2</v>
      </c>
      <c r="Z877" s="57">
        <f t="shared" si="1636"/>
        <v>971.72581719175912</v>
      </c>
      <c r="AA877" s="53">
        <f t="shared" si="1573"/>
        <v>0</v>
      </c>
      <c r="AB877" s="58">
        <f t="shared" si="1637"/>
        <v>2.9600759555756535</v>
      </c>
      <c r="AC877" s="49">
        <f t="shared" si="1574"/>
        <v>2.9600759555756535</v>
      </c>
      <c r="AD877" s="143">
        <f t="shared" si="1575"/>
        <v>0.02</v>
      </c>
      <c r="AE877" s="49">
        <f t="shared" si="1674"/>
        <v>1.7435857299782115E-2</v>
      </c>
      <c r="AF877" s="57">
        <f t="shared" si="1638"/>
        <v>968.757421546405</v>
      </c>
      <c r="AG877" s="53">
        <f t="shared" si="1576"/>
        <v>0</v>
      </c>
      <c r="AH877" s="58">
        <f t="shared" si="1639"/>
        <v>2.9576988356320033</v>
      </c>
      <c r="AI877" s="49">
        <f t="shared" si="1577"/>
        <v>2.9576988356320033</v>
      </c>
      <c r="AJ877" s="143">
        <f t="shared" si="1578"/>
        <v>0.02</v>
      </c>
      <c r="AK877" s="51">
        <f t="shared" si="1640"/>
        <v>1.7436415624643518E-2</v>
      </c>
      <c r="AL877" s="57">
        <f t="shared" si="1641"/>
        <v>968.5268866894977</v>
      </c>
      <c r="AM877" s="53">
        <f t="shared" si="1579"/>
        <v>0</v>
      </c>
      <c r="AN877" s="58">
        <f t="shared" si="1642"/>
        <v>2.9575156361685306</v>
      </c>
      <c r="AO877" s="49">
        <f t="shared" si="1580"/>
        <v>2.9575156361685306</v>
      </c>
      <c r="AP877" s="143">
        <f t="shared" si="1581"/>
        <v>0.02</v>
      </c>
      <c r="AQ877" s="51">
        <f t="shared" si="1643"/>
        <v>1.7436711274375714E-2</v>
      </c>
      <c r="AR877" s="57">
        <f t="shared" si="1644"/>
        <v>968.50895443163245</v>
      </c>
      <c r="AS877" s="44">
        <f t="shared" si="1582"/>
        <v>6390.9202918700939</v>
      </c>
      <c r="AT877" s="44">
        <f t="shared" si="1583"/>
        <v>2556.3681167480377</v>
      </c>
      <c r="AU877" s="44">
        <f t="shared" si="1584"/>
        <v>1597.7300729675235</v>
      </c>
      <c r="AV877" s="47">
        <f t="shared" si="1585"/>
        <v>0.35750563886754061</v>
      </c>
      <c r="AW877" s="47">
        <f t="shared" si="1586"/>
        <v>0.79275643737661106</v>
      </c>
      <c r="AX877" s="86">
        <f t="shared" si="1587"/>
        <v>3.4460763426718972</v>
      </c>
      <c r="AY877" s="86">
        <f t="shared" si="1588"/>
        <v>0</v>
      </c>
      <c r="AZ877" s="10">
        <f t="shared" si="1645"/>
        <v>0</v>
      </c>
      <c r="BA877" s="44">
        <f t="shared" si="1589"/>
        <v>0</v>
      </c>
      <c r="BB877" s="9">
        <f t="shared" si="1590"/>
        <v>0</v>
      </c>
      <c r="BC877" s="45">
        <f t="shared" si="1679"/>
        <v>0</v>
      </c>
      <c r="BD877" s="9">
        <f t="shared" si="1591"/>
        <v>0</v>
      </c>
      <c r="BE877" s="45">
        <f t="shared" si="1675"/>
        <v>0</v>
      </c>
      <c r="BF877" s="9">
        <f t="shared" si="1592"/>
        <v>0</v>
      </c>
      <c r="BG877" s="45">
        <f t="shared" si="1676"/>
        <v>0</v>
      </c>
      <c r="BH877" s="58"/>
      <c r="BI877" s="58"/>
      <c r="BJ877" s="58">
        <f t="shared" si="1646"/>
        <v>0</v>
      </c>
      <c r="BK877" s="97"/>
      <c r="BL877" s="44"/>
      <c r="BM877" s="82">
        <f t="shared" si="1647"/>
        <v>87.2</v>
      </c>
      <c r="BN877" s="86">
        <f t="shared" si="1648"/>
        <v>87200</v>
      </c>
      <c r="BO877" s="86">
        <f t="shared" si="1649"/>
        <v>100</v>
      </c>
      <c r="BP877" s="84">
        <f t="shared" si="1593"/>
        <v>4</v>
      </c>
      <c r="BQ877" s="84">
        <f t="shared" si="1594"/>
        <v>4.13</v>
      </c>
      <c r="BR877" s="84">
        <f t="shared" si="1595"/>
        <v>0.02</v>
      </c>
      <c r="BS877" s="84">
        <f t="shared" si="1650"/>
        <v>3.1501943074937346E-2</v>
      </c>
      <c r="BT877" s="84">
        <f t="shared" si="1651"/>
        <v>1183.3155070212949</v>
      </c>
      <c r="BU877" s="84">
        <f t="shared" si="1652"/>
        <v>0</v>
      </c>
      <c r="BV877" s="83">
        <f t="shared" si="1653"/>
        <v>2586.405481144378</v>
      </c>
      <c r="BW877" s="81">
        <f t="shared" si="1677"/>
        <v>2586.405481144378</v>
      </c>
      <c r="BX877" s="83">
        <f t="shared" si="1596"/>
        <v>0</v>
      </c>
      <c r="BY877" s="141">
        <f t="shared" si="1597"/>
        <v>0</v>
      </c>
      <c r="BZ877" s="83">
        <f t="shared" si="1598"/>
        <v>4.13</v>
      </c>
      <c r="CA877" s="83">
        <f t="shared" si="1599"/>
        <v>0</v>
      </c>
      <c r="CB877" s="83">
        <f t="shared" si="1654"/>
        <v>3.1594717430584489</v>
      </c>
      <c r="CC877" s="83">
        <f t="shared" si="1600"/>
        <v>3.1594717430584489</v>
      </c>
      <c r="CD877" s="143">
        <f t="shared" si="1601"/>
        <v>0.02</v>
      </c>
      <c r="CE877" s="83">
        <f t="shared" si="1655"/>
        <v>1.7294523213570279E-2</v>
      </c>
      <c r="CF877" s="84">
        <f t="shared" si="1656"/>
        <v>1124.4888933705945</v>
      </c>
      <c r="CG877" s="83">
        <f t="shared" si="1602"/>
        <v>0</v>
      </c>
      <c r="CH877" s="83">
        <f t="shared" si="1657"/>
        <v>3.0693592834397627</v>
      </c>
      <c r="CI877" s="83">
        <f t="shared" si="1603"/>
        <v>3.0693592834397627</v>
      </c>
      <c r="CJ877" s="143">
        <f t="shared" si="1604"/>
        <v>0.02</v>
      </c>
      <c r="CK877" s="83">
        <f t="shared" si="1658"/>
        <v>1.6486910799759006E-2</v>
      </c>
      <c r="CL877" s="84">
        <f t="shared" si="1659"/>
        <v>1058.7245805523789</v>
      </c>
      <c r="CM877" s="83">
        <f t="shared" si="1605"/>
        <v>0</v>
      </c>
      <c r="CN877" s="83">
        <f t="shared" si="1660"/>
        <v>2.9845069789008831</v>
      </c>
      <c r="CO877" s="83">
        <f t="shared" si="1606"/>
        <v>2.9845069789008831</v>
      </c>
      <c r="CP877" s="143">
        <f t="shared" si="1607"/>
        <v>0.02</v>
      </c>
      <c r="CQ877" s="83">
        <f t="shared" si="1661"/>
        <v>1.6646564504284304E-2</v>
      </c>
      <c r="CR877" s="84">
        <f t="shared" si="1662"/>
        <v>1051.2115042217467</v>
      </c>
      <c r="CS877" s="83">
        <f t="shared" si="1608"/>
        <v>0</v>
      </c>
      <c r="CT877" s="83">
        <f t="shared" si="1663"/>
        <v>2.9758721105926149</v>
      </c>
      <c r="CU877" s="83">
        <f t="shared" si="1609"/>
        <v>2.9758721105926149</v>
      </c>
      <c r="CV877" s="143">
        <f t="shared" si="1610"/>
        <v>0.02</v>
      </c>
      <c r="CW877" s="83">
        <f t="shared" si="1664"/>
        <v>1.6674526987184368E-2</v>
      </c>
      <c r="CX877" s="84">
        <f t="shared" si="1665"/>
        <v>1050.7070539343981</v>
      </c>
      <c r="CY877" s="83">
        <f t="shared" si="1611"/>
        <v>0</v>
      </c>
      <c r="CZ877" s="83">
        <f t="shared" si="1666"/>
        <v>2.9753000897276012</v>
      </c>
      <c r="DA877" s="83">
        <f t="shared" si="1612"/>
        <v>2.9753000897276012</v>
      </c>
      <c r="DB877" s="143">
        <f t="shared" si="1613"/>
        <v>0.02</v>
      </c>
      <c r="DC877" s="83">
        <f t="shared" si="1667"/>
        <v>1.66754467673263E-2</v>
      </c>
      <c r="DD877" s="84">
        <f t="shared" si="1668"/>
        <v>1050.6991063623659</v>
      </c>
      <c r="DE877" s="86">
        <f t="shared" si="1614"/>
        <v>4655.5298660598801</v>
      </c>
      <c r="DF877" s="86">
        <f t="shared" si="1615"/>
        <v>1862.211946423952</v>
      </c>
      <c r="DG877" s="86">
        <f t="shared" si="1616"/>
        <v>1163.88246651497</v>
      </c>
      <c r="DH877" s="86">
        <f t="shared" si="1617"/>
        <v>9.245799125273868E-2</v>
      </c>
      <c r="DI877" s="86">
        <f t="shared" si="1618"/>
        <v>8.8690546062356976E-2</v>
      </c>
      <c r="DJ877" s="86">
        <f t="shared" si="1619"/>
        <v>1.2394413051212305</v>
      </c>
      <c r="DK877" s="86">
        <f t="shared" si="1620"/>
        <v>-1069.1017793778988</v>
      </c>
      <c r="DL877" s="86">
        <f t="shared" si="1678"/>
        <v>-1069.1017793778988</v>
      </c>
      <c r="DM877" s="86">
        <f t="shared" si="1621"/>
        <v>-1069.1017793778988</v>
      </c>
      <c r="DN877" s="85">
        <f t="shared" si="1622"/>
        <v>0</v>
      </c>
      <c r="DO877" s="85">
        <f t="shared" si="1669"/>
        <v>0</v>
      </c>
      <c r="DP877" s="85">
        <f t="shared" si="1623"/>
        <v>0</v>
      </c>
      <c r="DQ877" s="85">
        <f t="shared" si="1670"/>
        <v>0</v>
      </c>
      <c r="DR877" s="85">
        <f t="shared" si="1624"/>
        <v>0</v>
      </c>
      <c r="DS877" s="85">
        <f t="shared" si="1671"/>
        <v>0</v>
      </c>
      <c r="DT877" s="81"/>
      <c r="DU877" s="81"/>
      <c r="DV877" s="81">
        <f t="shared" si="1672"/>
        <v>0</v>
      </c>
      <c r="DW877" s="100"/>
    </row>
    <row r="878" spans="1:127" x14ac:dyDescent="0.2">
      <c r="A878" s="59">
        <f t="shared" si="1625"/>
        <v>116.39999999999864</v>
      </c>
      <c r="B878" s="44">
        <f t="shared" si="1626"/>
        <v>116399.99999999863</v>
      </c>
      <c r="C878" s="52">
        <f t="shared" si="1560"/>
        <v>133.33333333333334</v>
      </c>
      <c r="D878" s="50">
        <f t="shared" si="1561"/>
        <v>4</v>
      </c>
      <c r="E878" s="44">
        <f t="shared" si="1562"/>
        <v>4.13</v>
      </c>
      <c r="F878" s="47">
        <f t="shared" si="1563"/>
        <v>0.02</v>
      </c>
      <c r="G878" s="52">
        <f t="shared" si="1627"/>
        <v>2.3520891762288561E-2</v>
      </c>
      <c r="H878" s="57">
        <f t="shared" si="1628"/>
        <v>957.66591701730852</v>
      </c>
      <c r="I878" s="52">
        <f t="shared" si="1629"/>
        <v>0</v>
      </c>
      <c r="J878" s="54">
        <f t="shared" si="1630"/>
        <v>3554.827673261163</v>
      </c>
      <c r="K878" s="46">
        <f t="shared" si="1673"/>
        <v>3554.827673261163</v>
      </c>
      <c r="L878" s="80">
        <f t="shared" si="1564"/>
        <v>0</v>
      </c>
      <c r="M878" s="142">
        <f t="shared" si="1565"/>
        <v>0</v>
      </c>
      <c r="N878" s="60">
        <f t="shared" si="1566"/>
        <v>4.13</v>
      </c>
      <c r="O878" s="53">
        <f t="shared" si="1567"/>
        <v>0</v>
      </c>
      <c r="P878" s="58">
        <f t="shared" si="1631"/>
        <v>2.9493966008272197</v>
      </c>
      <c r="Q878" s="49">
        <f t="shared" si="1568"/>
        <v>2.9493966008272197</v>
      </c>
      <c r="R878" s="143">
        <f t="shared" si="1569"/>
        <v>0.02</v>
      </c>
      <c r="S878" s="51">
        <f t="shared" si="1632"/>
        <v>1.80807022632202E-2</v>
      </c>
      <c r="T878" s="57">
        <f t="shared" si="1633"/>
        <v>996.82442557433228</v>
      </c>
      <c r="U878" s="53">
        <f t="shared" si="1570"/>
        <v>0</v>
      </c>
      <c r="V878" s="58">
        <f t="shared" si="1634"/>
        <v>2.981803389728499</v>
      </c>
      <c r="W878" s="49">
        <f t="shared" si="1571"/>
        <v>2.981803389728499</v>
      </c>
      <c r="X878" s="143">
        <f t="shared" si="1572"/>
        <v>0.02</v>
      </c>
      <c r="Y878" s="51">
        <f t="shared" si="1635"/>
        <v>1.7485880481964446E-2</v>
      </c>
      <c r="Z878" s="57">
        <f t="shared" si="1636"/>
        <v>972.50803547519843</v>
      </c>
      <c r="AA878" s="53">
        <f t="shared" si="1573"/>
        <v>0</v>
      </c>
      <c r="AB878" s="58">
        <f t="shared" si="1637"/>
        <v>2.9609870267149669</v>
      </c>
      <c r="AC878" s="49">
        <f t="shared" si="1574"/>
        <v>2.9609870267149669</v>
      </c>
      <c r="AD878" s="143">
        <f t="shared" si="1575"/>
        <v>0.02</v>
      </c>
      <c r="AE878" s="49">
        <f t="shared" si="1674"/>
        <v>1.7433190633115447E-2</v>
      </c>
      <c r="AF878" s="57">
        <f t="shared" si="1638"/>
        <v>969.54274031200896</v>
      </c>
      <c r="AG878" s="53">
        <f t="shared" si="1576"/>
        <v>0</v>
      </c>
      <c r="AH878" s="58">
        <f t="shared" si="1639"/>
        <v>2.9586038032108077</v>
      </c>
      <c r="AI878" s="49">
        <f t="shared" si="1577"/>
        <v>2.9586038032108077</v>
      </c>
      <c r="AJ878" s="143">
        <f t="shared" si="1578"/>
        <v>0.02</v>
      </c>
      <c r="AK878" s="51">
        <f t="shared" si="1640"/>
        <v>1.743374895797685E-2</v>
      </c>
      <c r="AL878" s="57">
        <f t="shared" si="1641"/>
        <v>969.31286178974642</v>
      </c>
      <c r="AM878" s="53">
        <f t="shared" si="1579"/>
        <v>0</v>
      </c>
      <c r="AN878" s="58">
        <f t="shared" si="1642"/>
        <v>2.9584204580654347</v>
      </c>
      <c r="AO878" s="49">
        <f t="shared" si="1580"/>
        <v>2.9584204580654347</v>
      </c>
      <c r="AP878" s="143">
        <f t="shared" si="1581"/>
        <v>0.02</v>
      </c>
      <c r="AQ878" s="51">
        <f t="shared" si="1643"/>
        <v>1.7434044607709046E-2</v>
      </c>
      <c r="AR878" s="57">
        <f t="shared" si="1644"/>
        <v>969.29499154683003</v>
      </c>
      <c r="AS878" s="44">
        <f t="shared" si="1582"/>
        <v>6398.6898118700929</v>
      </c>
      <c r="AT878" s="44">
        <f t="shared" si="1583"/>
        <v>2559.475924748037</v>
      </c>
      <c r="AU878" s="44">
        <f t="shared" si="1584"/>
        <v>1599.6724529675232</v>
      </c>
      <c r="AV878" s="47">
        <f t="shared" si="1585"/>
        <v>0.35627262999186327</v>
      </c>
      <c r="AW878" s="47">
        <f t="shared" si="1586"/>
        <v>0.78762457140851971</v>
      </c>
      <c r="AX878" s="86">
        <f t="shared" si="1587"/>
        <v>3.4103533914889184</v>
      </c>
      <c r="AY878" s="86">
        <f t="shared" si="1588"/>
        <v>0</v>
      </c>
      <c r="AZ878" s="10">
        <f t="shared" si="1645"/>
        <v>0</v>
      </c>
      <c r="BA878" s="44">
        <f t="shared" si="1589"/>
        <v>0</v>
      </c>
      <c r="BB878" s="9">
        <f t="shared" si="1590"/>
        <v>0</v>
      </c>
      <c r="BC878" s="45">
        <f t="shared" si="1679"/>
        <v>0</v>
      </c>
      <c r="BD878" s="9">
        <f t="shared" si="1591"/>
        <v>0</v>
      </c>
      <c r="BE878" s="45">
        <f t="shared" si="1675"/>
        <v>0</v>
      </c>
      <c r="BF878" s="9">
        <f t="shared" si="1592"/>
        <v>0</v>
      </c>
      <c r="BG878" s="45">
        <f t="shared" si="1676"/>
        <v>0</v>
      </c>
      <c r="BH878" s="58"/>
      <c r="BI878" s="58"/>
      <c r="BJ878" s="58">
        <f t="shared" si="1646"/>
        <v>0</v>
      </c>
      <c r="BK878" s="97"/>
      <c r="BL878" s="44"/>
      <c r="BM878" s="82">
        <f t="shared" si="1647"/>
        <v>87.3</v>
      </c>
      <c r="BN878" s="86">
        <f t="shared" si="1648"/>
        <v>87300</v>
      </c>
      <c r="BO878" s="86">
        <f t="shared" si="1649"/>
        <v>100</v>
      </c>
      <c r="BP878" s="84">
        <f t="shared" si="1593"/>
        <v>4</v>
      </c>
      <c r="BQ878" s="84">
        <f t="shared" si="1594"/>
        <v>4.13</v>
      </c>
      <c r="BR878" s="84">
        <f t="shared" si="1595"/>
        <v>0.02</v>
      </c>
      <c r="BS878" s="84">
        <f t="shared" si="1650"/>
        <v>3.1499943074937344E-2</v>
      </c>
      <c r="BT878" s="84">
        <f t="shared" si="1651"/>
        <v>1184.0782417204459</v>
      </c>
      <c r="BU878" s="84">
        <f t="shared" si="1652"/>
        <v>0</v>
      </c>
      <c r="BV878" s="83">
        <f t="shared" si="1653"/>
        <v>2589.6427811443782</v>
      </c>
      <c r="BW878" s="81">
        <f t="shared" si="1677"/>
        <v>2589.6427811443782</v>
      </c>
      <c r="BX878" s="83">
        <f t="shared" si="1596"/>
        <v>0</v>
      </c>
      <c r="BY878" s="141">
        <f t="shared" si="1597"/>
        <v>0</v>
      </c>
      <c r="BZ878" s="83">
        <f t="shared" si="1598"/>
        <v>4.13</v>
      </c>
      <c r="CA878" s="83">
        <f t="shared" si="1599"/>
        <v>0</v>
      </c>
      <c r="CB878" s="83">
        <f t="shared" si="1654"/>
        <v>3.160922530063897</v>
      </c>
      <c r="CC878" s="83">
        <f t="shared" si="1600"/>
        <v>3.160922530063897</v>
      </c>
      <c r="CD878" s="143">
        <f t="shared" si="1601"/>
        <v>0.02</v>
      </c>
      <c r="CE878" s="83">
        <f t="shared" si="1655"/>
        <v>1.729252321357028E-2</v>
      </c>
      <c r="CF878" s="84">
        <f t="shared" si="1656"/>
        <v>1125.036248264702</v>
      </c>
      <c r="CG878" s="83">
        <f t="shared" si="1602"/>
        <v>0</v>
      </c>
      <c r="CH878" s="83">
        <f t="shared" si="1657"/>
        <v>3.0703331395659776</v>
      </c>
      <c r="CI878" s="83">
        <f t="shared" si="1603"/>
        <v>3.0703331395659776</v>
      </c>
      <c r="CJ878" s="143">
        <f t="shared" si="1604"/>
        <v>0.02</v>
      </c>
      <c r="CK878" s="83">
        <f t="shared" si="1658"/>
        <v>1.6484910799759007E-2</v>
      </c>
      <c r="CL878" s="84">
        <f t="shared" si="1659"/>
        <v>1059.2616930008533</v>
      </c>
      <c r="CM878" s="83">
        <f t="shared" si="1605"/>
        <v>0</v>
      </c>
      <c r="CN878" s="83">
        <f t="shared" si="1660"/>
        <v>2.9853349238812905</v>
      </c>
      <c r="CO878" s="83">
        <f t="shared" si="1606"/>
        <v>2.9853349238812905</v>
      </c>
      <c r="CP878" s="143">
        <f t="shared" si="1607"/>
        <v>0.02</v>
      </c>
      <c r="CQ878" s="83">
        <f t="shared" si="1661"/>
        <v>1.6644564504284306E-2</v>
      </c>
      <c r="CR878" s="84">
        <f t="shared" si="1662"/>
        <v>1051.7692366922004</v>
      </c>
      <c r="CS878" s="83">
        <f t="shared" si="1608"/>
        <v>0</v>
      </c>
      <c r="CT878" s="83">
        <f t="shared" si="1663"/>
        <v>2.9767086037521695</v>
      </c>
      <c r="CU878" s="83">
        <f t="shared" si="1609"/>
        <v>2.9767086037521695</v>
      </c>
      <c r="CV878" s="143">
        <f t="shared" si="1610"/>
        <v>0.02</v>
      </c>
      <c r="CW878" s="83">
        <f t="shared" si="1664"/>
        <v>1.6672526987184369E-2</v>
      </c>
      <c r="CX878" s="84">
        <f t="shared" si="1665"/>
        <v>1051.2673443759072</v>
      </c>
      <c r="CY878" s="83">
        <f t="shared" si="1611"/>
        <v>0</v>
      </c>
      <c r="CZ878" s="83">
        <f t="shared" si="1666"/>
        <v>2.9761384470518188</v>
      </c>
      <c r="DA878" s="83">
        <f t="shared" si="1612"/>
        <v>2.9761384470518188</v>
      </c>
      <c r="DB878" s="143">
        <f t="shared" si="1613"/>
        <v>0.02</v>
      </c>
      <c r="DC878" s="83">
        <f t="shared" si="1667"/>
        <v>1.6673446767326301E-2</v>
      </c>
      <c r="DD878" s="84">
        <f t="shared" si="1668"/>
        <v>1051.2595354372311</v>
      </c>
      <c r="DE878" s="86">
        <f t="shared" si="1614"/>
        <v>4661.3570060598804</v>
      </c>
      <c r="DF878" s="86">
        <f t="shared" si="1615"/>
        <v>1864.5428024239523</v>
      </c>
      <c r="DG878" s="86">
        <f t="shared" si="1616"/>
        <v>1165.3392515149701</v>
      </c>
      <c r="DH878" s="86">
        <f t="shared" si="1617"/>
        <v>9.228300933332742E-2</v>
      </c>
      <c r="DI878" s="86">
        <f t="shared" si="1618"/>
        <v>8.8382471873360638E-2</v>
      </c>
      <c r="DJ878" s="86">
        <f t="shared" si="1619"/>
        <v>1.2313656028025006</v>
      </c>
      <c r="DK878" s="86">
        <f t="shared" si="1620"/>
        <v>-1071.1272530390324</v>
      </c>
      <c r="DL878" s="86">
        <f t="shared" si="1678"/>
        <v>-1071.1272530390324</v>
      </c>
      <c r="DM878" s="86">
        <f t="shared" si="1621"/>
        <v>-1071.1272530390324</v>
      </c>
      <c r="DN878" s="85">
        <f t="shared" si="1622"/>
        <v>0</v>
      </c>
      <c r="DO878" s="85">
        <f t="shared" si="1669"/>
        <v>0</v>
      </c>
      <c r="DP878" s="85">
        <f t="shared" si="1623"/>
        <v>0</v>
      </c>
      <c r="DQ878" s="85">
        <f t="shared" si="1670"/>
        <v>0</v>
      </c>
      <c r="DR878" s="85">
        <f t="shared" si="1624"/>
        <v>0</v>
      </c>
      <c r="DS878" s="85">
        <f t="shared" si="1671"/>
        <v>0</v>
      </c>
      <c r="DT878" s="81"/>
      <c r="DU878" s="81"/>
      <c r="DV878" s="81">
        <f t="shared" si="1672"/>
        <v>0</v>
      </c>
      <c r="DW878" s="100"/>
    </row>
    <row r="879" spans="1:127" x14ac:dyDescent="0.2">
      <c r="A879" s="59">
        <f t="shared" si="1625"/>
        <v>116.53333333333197</v>
      </c>
      <c r="B879" s="44">
        <f t="shared" si="1626"/>
        <v>116533.33333333196</v>
      </c>
      <c r="C879" s="52">
        <f t="shared" si="1560"/>
        <v>133.33333333333334</v>
      </c>
      <c r="D879" s="50">
        <f t="shared" si="1561"/>
        <v>4</v>
      </c>
      <c r="E879" s="44">
        <f t="shared" si="1562"/>
        <v>4.13</v>
      </c>
      <c r="F879" s="47">
        <f t="shared" si="1563"/>
        <v>0.02</v>
      </c>
      <c r="G879" s="52">
        <f t="shared" si="1627"/>
        <v>2.3518225095621893E-2</v>
      </c>
      <c r="H879" s="57">
        <f t="shared" si="1628"/>
        <v>958.42522479548302</v>
      </c>
      <c r="I879" s="52">
        <f t="shared" si="1629"/>
        <v>0</v>
      </c>
      <c r="J879" s="54">
        <f t="shared" si="1630"/>
        <v>3559.1440732611632</v>
      </c>
      <c r="K879" s="46">
        <f t="shared" si="1673"/>
        <v>3559.1440732611632</v>
      </c>
      <c r="L879" s="80">
        <f t="shared" si="1564"/>
        <v>0</v>
      </c>
      <c r="M879" s="142">
        <f t="shared" si="1565"/>
        <v>0</v>
      </c>
      <c r="N879" s="60">
        <f t="shared" si="1566"/>
        <v>4.13</v>
      </c>
      <c r="O879" s="53">
        <f t="shared" si="1567"/>
        <v>0</v>
      </c>
      <c r="P879" s="58">
        <f t="shared" si="1631"/>
        <v>2.9502496599736352</v>
      </c>
      <c r="Q879" s="49">
        <f t="shared" si="1568"/>
        <v>2.9502496599736352</v>
      </c>
      <c r="R879" s="143">
        <f t="shared" si="1569"/>
        <v>0.02</v>
      </c>
      <c r="S879" s="51">
        <f t="shared" si="1632"/>
        <v>1.8078035596553532E-2</v>
      </c>
      <c r="T879" s="57">
        <f t="shared" si="1633"/>
        <v>997.64173936770567</v>
      </c>
      <c r="U879" s="53">
        <f t="shared" si="1570"/>
        <v>0</v>
      </c>
      <c r="V879" s="58">
        <f t="shared" si="1634"/>
        <v>2.9828187545660603</v>
      </c>
      <c r="W879" s="49">
        <f t="shared" si="1571"/>
        <v>2.9828187545660603</v>
      </c>
      <c r="X879" s="143">
        <f t="shared" si="1572"/>
        <v>0.02</v>
      </c>
      <c r="Y879" s="51">
        <f t="shared" si="1635"/>
        <v>1.7483213815297778E-2</v>
      </c>
      <c r="Z879" s="57">
        <f t="shared" si="1636"/>
        <v>973.28986869773121</v>
      </c>
      <c r="AA879" s="53">
        <f t="shared" si="1573"/>
        <v>0</v>
      </c>
      <c r="AB879" s="58">
        <f t="shared" si="1637"/>
        <v>2.9618999580906333</v>
      </c>
      <c r="AC879" s="49">
        <f t="shared" si="1574"/>
        <v>2.9618999580906333</v>
      </c>
      <c r="AD879" s="143">
        <f t="shared" si="1575"/>
        <v>0.02</v>
      </c>
      <c r="AE879" s="49">
        <f t="shared" si="1674"/>
        <v>1.7430523966448778E-2</v>
      </c>
      <c r="AF879" s="57">
        <f t="shared" si="1638"/>
        <v>970.32769736146599</v>
      </c>
      <c r="AG879" s="53">
        <f t="shared" si="1576"/>
        <v>0</v>
      </c>
      <c r="AH879" s="58">
        <f t="shared" si="1639"/>
        <v>2.959510671400289</v>
      </c>
      <c r="AI879" s="49">
        <f t="shared" si="1577"/>
        <v>2.959510671400289</v>
      </c>
      <c r="AJ879" s="143">
        <f t="shared" si="1578"/>
        <v>0.02</v>
      </c>
      <c r="AK879" s="51">
        <f t="shared" si="1640"/>
        <v>1.7431082291310181E-2</v>
      </c>
      <c r="AL879" s="57">
        <f t="shared" si="1641"/>
        <v>970.09847630182242</v>
      </c>
      <c r="AM879" s="53">
        <f t="shared" si="1579"/>
        <v>0</v>
      </c>
      <c r="AN879" s="58">
        <f t="shared" si="1642"/>
        <v>2.9593271855541659</v>
      </c>
      <c r="AO879" s="49">
        <f t="shared" si="1580"/>
        <v>2.9593271855541659</v>
      </c>
      <c r="AP879" s="143">
        <f t="shared" si="1581"/>
        <v>0.02</v>
      </c>
      <c r="AQ879" s="51">
        <f t="shared" si="1643"/>
        <v>1.7431377941042377E-2</v>
      </c>
      <c r="AR879" s="57">
        <f t="shared" si="1644"/>
        <v>970.08066807124465</v>
      </c>
      <c r="AS879" s="44">
        <f t="shared" si="1582"/>
        <v>6406.4593318700936</v>
      </c>
      <c r="AT879" s="44">
        <f t="shared" si="1583"/>
        <v>2562.5837327480372</v>
      </c>
      <c r="AU879" s="44">
        <f t="shared" si="1584"/>
        <v>1601.6148329675234</v>
      </c>
      <c r="AV879" s="47">
        <f t="shared" si="1585"/>
        <v>0.3550459865948864</v>
      </c>
      <c r="AW879" s="47">
        <f t="shared" si="1586"/>
        <v>0.78253468045277952</v>
      </c>
      <c r="AX879" s="86">
        <f t="shared" si="1587"/>
        <v>3.3750613339642972</v>
      </c>
      <c r="AY879" s="86">
        <f t="shared" si="1588"/>
        <v>0</v>
      </c>
      <c r="AZ879" s="10">
        <f t="shared" si="1645"/>
        <v>0</v>
      </c>
      <c r="BA879" s="44">
        <f t="shared" si="1589"/>
        <v>0</v>
      </c>
      <c r="BB879" s="9">
        <f t="shared" si="1590"/>
        <v>0</v>
      </c>
      <c r="BC879" s="45">
        <f t="shared" si="1679"/>
        <v>0</v>
      </c>
      <c r="BD879" s="9">
        <f t="shared" si="1591"/>
        <v>0</v>
      </c>
      <c r="BE879" s="45">
        <f t="shared" si="1675"/>
        <v>0</v>
      </c>
      <c r="BF879" s="9">
        <f t="shared" si="1592"/>
        <v>0</v>
      </c>
      <c r="BG879" s="45">
        <f t="shared" si="1676"/>
        <v>0</v>
      </c>
      <c r="BH879" s="58"/>
      <c r="BI879" s="58"/>
      <c r="BJ879" s="58">
        <f t="shared" si="1646"/>
        <v>0</v>
      </c>
      <c r="BK879" s="97"/>
      <c r="BL879" s="44"/>
      <c r="BM879" s="82">
        <f t="shared" si="1647"/>
        <v>87.4</v>
      </c>
      <c r="BN879" s="86">
        <f t="shared" si="1648"/>
        <v>87400</v>
      </c>
      <c r="BO879" s="86">
        <f t="shared" si="1649"/>
        <v>100</v>
      </c>
      <c r="BP879" s="84">
        <f t="shared" si="1593"/>
        <v>4</v>
      </c>
      <c r="BQ879" s="84">
        <f t="shared" si="1594"/>
        <v>4.13</v>
      </c>
      <c r="BR879" s="84">
        <f t="shared" si="1595"/>
        <v>0.02</v>
      </c>
      <c r="BS879" s="84">
        <f t="shared" si="1650"/>
        <v>3.1497943074937342E-2</v>
      </c>
      <c r="BT879" s="84">
        <f t="shared" si="1651"/>
        <v>1184.8409279934469</v>
      </c>
      <c r="BU879" s="84">
        <f t="shared" si="1652"/>
        <v>0</v>
      </c>
      <c r="BV879" s="83">
        <f t="shared" si="1653"/>
        <v>2592.880081144378</v>
      </c>
      <c r="BW879" s="81">
        <f t="shared" si="1677"/>
        <v>2592.880081144378</v>
      </c>
      <c r="BX879" s="83">
        <f t="shared" si="1596"/>
        <v>0</v>
      </c>
      <c r="BY879" s="141">
        <f t="shared" si="1597"/>
        <v>0</v>
      </c>
      <c r="BZ879" s="83">
        <f t="shared" si="1598"/>
        <v>4.13</v>
      </c>
      <c r="CA879" s="83">
        <f t="shared" si="1599"/>
        <v>0</v>
      </c>
      <c r="CB879" s="83">
        <f t="shared" si="1654"/>
        <v>3.1623754230733954</v>
      </c>
      <c r="CC879" s="83">
        <f t="shared" si="1600"/>
        <v>3.1623754230733954</v>
      </c>
      <c r="CD879" s="143">
        <f t="shared" si="1601"/>
        <v>0.02</v>
      </c>
      <c r="CE879" s="83">
        <f t="shared" si="1655"/>
        <v>1.7290523213570282E-2</v>
      </c>
      <c r="CF879" s="84">
        <f t="shared" si="1656"/>
        <v>1125.5832886634814</v>
      </c>
      <c r="CG879" s="83">
        <f t="shared" si="1602"/>
        <v>0</v>
      </c>
      <c r="CH879" s="83">
        <f t="shared" si="1657"/>
        <v>3.0713076335352625</v>
      </c>
      <c r="CI879" s="83">
        <f t="shared" si="1603"/>
        <v>3.0713076335352625</v>
      </c>
      <c r="CJ879" s="143">
        <f t="shared" si="1604"/>
        <v>0.02</v>
      </c>
      <c r="CK879" s="83">
        <f t="shared" si="1658"/>
        <v>1.6482910799759009E-2</v>
      </c>
      <c r="CL879" s="84">
        <f t="shared" si="1659"/>
        <v>1059.7985699471149</v>
      </c>
      <c r="CM879" s="83">
        <f t="shared" si="1605"/>
        <v>0</v>
      </c>
      <c r="CN879" s="83">
        <f t="shared" si="1660"/>
        <v>2.9861636187645928</v>
      </c>
      <c r="CO879" s="83">
        <f t="shared" si="1606"/>
        <v>2.9861636187645928</v>
      </c>
      <c r="CP879" s="143">
        <f t="shared" si="1607"/>
        <v>0.02</v>
      </c>
      <c r="CQ879" s="83">
        <f t="shared" si="1661"/>
        <v>1.6642564504284307E-2</v>
      </c>
      <c r="CR879" s="84">
        <f t="shared" si="1662"/>
        <v>1052.326747488431</v>
      </c>
      <c r="CS879" s="83">
        <f t="shared" si="1608"/>
        <v>0</v>
      </c>
      <c r="CT879" s="83">
        <f t="shared" si="1663"/>
        <v>2.9775459508482323</v>
      </c>
      <c r="CU879" s="83">
        <f t="shared" si="1609"/>
        <v>2.9775459508482323</v>
      </c>
      <c r="CV879" s="143">
        <f t="shared" si="1610"/>
        <v>0.02</v>
      </c>
      <c r="CW879" s="83">
        <f t="shared" si="1664"/>
        <v>1.667052698718437E-2</v>
      </c>
      <c r="CX879" s="84">
        <f t="shared" si="1665"/>
        <v>1051.8274101803386</v>
      </c>
      <c r="CY879" s="83">
        <f t="shared" si="1611"/>
        <v>0</v>
      </c>
      <c r="CZ879" s="83">
        <f t="shared" si="1666"/>
        <v>2.9769776658064737</v>
      </c>
      <c r="DA879" s="83">
        <f t="shared" si="1612"/>
        <v>2.9769776658064737</v>
      </c>
      <c r="DB879" s="143">
        <f t="shared" si="1613"/>
        <v>0.02</v>
      </c>
      <c r="DC879" s="83">
        <f t="shared" si="1667"/>
        <v>1.6671446767326303E-2</v>
      </c>
      <c r="DD879" s="84">
        <f t="shared" si="1668"/>
        <v>1051.8197394419824</v>
      </c>
      <c r="DE879" s="86">
        <f t="shared" si="1614"/>
        <v>4667.1841460598807</v>
      </c>
      <c r="DF879" s="86">
        <f t="shared" si="1615"/>
        <v>1866.8736584239521</v>
      </c>
      <c r="DG879" s="86">
        <f t="shared" si="1616"/>
        <v>1166.7960365149702</v>
      </c>
      <c r="DH879" s="86">
        <f t="shared" si="1617"/>
        <v>9.2108576184837809E-2</v>
      </c>
      <c r="DI879" s="86">
        <f t="shared" si="1618"/>
        <v>8.8075850018326185E-2</v>
      </c>
      <c r="DJ879" s="86">
        <f t="shared" si="1619"/>
        <v>1.2233524917972169</v>
      </c>
      <c r="DK879" s="86">
        <f t="shared" si="1620"/>
        <v>-1073.151484974768</v>
      </c>
      <c r="DL879" s="86">
        <f t="shared" si="1678"/>
        <v>-1073.151484974768</v>
      </c>
      <c r="DM879" s="86">
        <f t="shared" si="1621"/>
        <v>-1073.151484974768</v>
      </c>
      <c r="DN879" s="85">
        <f t="shared" si="1622"/>
        <v>0</v>
      </c>
      <c r="DO879" s="85">
        <f t="shared" si="1669"/>
        <v>0</v>
      </c>
      <c r="DP879" s="85">
        <f t="shared" si="1623"/>
        <v>0</v>
      </c>
      <c r="DQ879" s="85">
        <f t="shared" si="1670"/>
        <v>0</v>
      </c>
      <c r="DR879" s="85">
        <f t="shared" si="1624"/>
        <v>0</v>
      </c>
      <c r="DS879" s="85">
        <f t="shared" si="1671"/>
        <v>0</v>
      </c>
      <c r="DT879" s="81"/>
      <c r="DU879" s="81"/>
      <c r="DV879" s="81">
        <f t="shared" si="1672"/>
        <v>0</v>
      </c>
      <c r="DW879" s="100"/>
    </row>
    <row r="880" spans="1:127" x14ac:dyDescent="0.2">
      <c r="A880" s="59">
        <f t="shared" si="1625"/>
        <v>116.66666666666529</v>
      </c>
      <c r="B880" s="44">
        <f t="shared" si="1626"/>
        <v>116666.66666666529</v>
      </c>
      <c r="C880" s="52">
        <f t="shared" si="1560"/>
        <v>133.33333333333334</v>
      </c>
      <c r="D880" s="50">
        <f t="shared" si="1561"/>
        <v>4</v>
      </c>
      <c r="E880" s="44">
        <f t="shared" si="1562"/>
        <v>4.13</v>
      </c>
      <c r="F880" s="47">
        <f t="shared" si="1563"/>
        <v>0.02</v>
      </c>
      <c r="G880" s="52">
        <f t="shared" si="1627"/>
        <v>2.3515558428955224E-2</v>
      </c>
      <c r="H880" s="57">
        <f t="shared" si="1628"/>
        <v>959.18444648272396</v>
      </c>
      <c r="I880" s="52">
        <f t="shared" si="1629"/>
        <v>0</v>
      </c>
      <c r="J880" s="54">
        <f t="shared" si="1630"/>
        <v>3563.4604732611629</v>
      </c>
      <c r="K880" s="46">
        <f t="shared" si="1673"/>
        <v>3563.4604732611629</v>
      </c>
      <c r="L880" s="80">
        <f t="shared" si="1564"/>
        <v>0</v>
      </c>
      <c r="M880" s="142">
        <f t="shared" si="1565"/>
        <v>0</v>
      </c>
      <c r="N880" s="60">
        <f t="shared" si="1566"/>
        <v>4.13</v>
      </c>
      <c r="O880" s="53">
        <f t="shared" si="1567"/>
        <v>0</v>
      </c>
      <c r="P880" s="58">
        <f t="shared" si="1631"/>
        <v>2.9511046937767813</v>
      </c>
      <c r="Q880" s="49">
        <f t="shared" si="1568"/>
        <v>2.9511046937767813</v>
      </c>
      <c r="R880" s="143">
        <f t="shared" si="1569"/>
        <v>0.02</v>
      </c>
      <c r="S880" s="51">
        <f t="shared" si="1632"/>
        <v>1.8075368929886863E-2</v>
      </c>
      <c r="T880" s="57">
        <f t="shared" si="1633"/>
        <v>998.4586963192238</v>
      </c>
      <c r="U880" s="53">
        <f t="shared" si="1570"/>
        <v>0</v>
      </c>
      <c r="V880" s="58">
        <f t="shared" si="1634"/>
        <v>2.9838361828635134</v>
      </c>
      <c r="W880" s="49">
        <f t="shared" si="1571"/>
        <v>2.9838361828635134</v>
      </c>
      <c r="X880" s="143">
        <f t="shared" si="1572"/>
        <v>0.02</v>
      </c>
      <c r="Y880" s="51">
        <f t="shared" si="1635"/>
        <v>1.748054714863111E-2</v>
      </c>
      <c r="Z880" s="57">
        <f t="shared" si="1636"/>
        <v>974.07131657954676</v>
      </c>
      <c r="AA880" s="53">
        <f t="shared" si="1573"/>
        <v>0</v>
      </c>
      <c r="AB880" s="58">
        <f t="shared" si="1637"/>
        <v>2.9628147463976413</v>
      </c>
      <c r="AC880" s="49">
        <f t="shared" si="1574"/>
        <v>2.9628147463976413</v>
      </c>
      <c r="AD880" s="143">
        <f t="shared" si="1575"/>
        <v>0.02</v>
      </c>
      <c r="AE880" s="49">
        <f t="shared" si="1674"/>
        <v>1.742785729978211E-2</v>
      </c>
      <c r="AF880" s="57">
        <f t="shared" si="1638"/>
        <v>971.11229242453271</v>
      </c>
      <c r="AG880" s="53">
        <f t="shared" si="1576"/>
        <v>0</v>
      </c>
      <c r="AH880" s="58">
        <f t="shared" si="1639"/>
        <v>2.9604194370908705</v>
      </c>
      <c r="AI880" s="49">
        <f t="shared" si="1577"/>
        <v>2.9604194370908705</v>
      </c>
      <c r="AJ880" s="143">
        <f t="shared" si="1578"/>
        <v>0.02</v>
      </c>
      <c r="AK880" s="51">
        <f t="shared" si="1640"/>
        <v>1.7428415624643513E-2</v>
      </c>
      <c r="AL880" s="57">
        <f t="shared" si="1641"/>
        <v>970.88372994195561</v>
      </c>
      <c r="AM880" s="53">
        <f t="shared" si="1579"/>
        <v>0</v>
      </c>
      <c r="AN880" s="58">
        <f t="shared" si="1642"/>
        <v>2.9602358155215018</v>
      </c>
      <c r="AO880" s="49">
        <f t="shared" si="1580"/>
        <v>2.9602358155215018</v>
      </c>
      <c r="AP880" s="143">
        <f t="shared" si="1581"/>
        <v>0.02</v>
      </c>
      <c r="AQ880" s="51">
        <f t="shared" si="1643"/>
        <v>1.7428711274375709E-2</v>
      </c>
      <c r="AR880" s="57">
        <f t="shared" si="1644"/>
        <v>970.86598371969308</v>
      </c>
      <c r="AS880" s="44">
        <f t="shared" si="1582"/>
        <v>6414.2288518700934</v>
      </c>
      <c r="AT880" s="44">
        <f t="shared" si="1583"/>
        <v>2565.6915407480374</v>
      </c>
      <c r="AU880" s="44">
        <f t="shared" si="1584"/>
        <v>1603.5572129675234</v>
      </c>
      <c r="AV880" s="47">
        <f t="shared" si="1585"/>
        <v>0.35382566757625211</v>
      </c>
      <c r="AW880" s="47">
        <f t="shared" si="1586"/>
        <v>0.77748636070007826</v>
      </c>
      <c r="AX880" s="86">
        <f t="shared" si="1587"/>
        <v>3.3401943193513293</v>
      </c>
      <c r="AY880" s="86">
        <f t="shared" si="1588"/>
        <v>0</v>
      </c>
      <c r="AZ880" s="10">
        <f t="shared" si="1645"/>
        <v>0</v>
      </c>
      <c r="BA880" s="44">
        <f t="shared" si="1589"/>
        <v>0</v>
      </c>
      <c r="BB880" s="9">
        <f t="shared" si="1590"/>
        <v>0</v>
      </c>
      <c r="BC880" s="45">
        <f t="shared" si="1679"/>
        <v>0</v>
      </c>
      <c r="BD880" s="9">
        <f t="shared" si="1591"/>
        <v>0</v>
      </c>
      <c r="BE880" s="45">
        <f t="shared" si="1675"/>
        <v>0</v>
      </c>
      <c r="BF880" s="9">
        <f t="shared" si="1592"/>
        <v>0</v>
      </c>
      <c r="BG880" s="45">
        <f t="shared" si="1676"/>
        <v>0</v>
      </c>
      <c r="BH880" s="58"/>
      <c r="BI880" s="58"/>
      <c r="BJ880" s="58">
        <f t="shared" si="1646"/>
        <v>0</v>
      </c>
      <c r="BK880" s="97"/>
      <c r="BL880" s="44"/>
      <c r="BM880" s="82">
        <f t="shared" si="1647"/>
        <v>87.5</v>
      </c>
      <c r="BN880" s="86">
        <f t="shared" si="1648"/>
        <v>87500</v>
      </c>
      <c r="BO880" s="86">
        <f t="shared" si="1649"/>
        <v>100</v>
      </c>
      <c r="BP880" s="84">
        <f t="shared" si="1593"/>
        <v>4</v>
      </c>
      <c r="BQ880" s="84">
        <f t="shared" si="1594"/>
        <v>4.13</v>
      </c>
      <c r="BR880" s="84">
        <f t="shared" si="1595"/>
        <v>0.02</v>
      </c>
      <c r="BS880" s="84">
        <f t="shared" si="1650"/>
        <v>3.149594307493734E-2</v>
      </c>
      <c r="BT880" s="84">
        <f t="shared" si="1651"/>
        <v>1185.6035658402977</v>
      </c>
      <c r="BU880" s="84">
        <f t="shared" si="1652"/>
        <v>0</v>
      </c>
      <c r="BV880" s="83">
        <f t="shared" si="1653"/>
        <v>2596.1173811443782</v>
      </c>
      <c r="BW880" s="81">
        <f t="shared" si="1677"/>
        <v>2596.1173811443782</v>
      </c>
      <c r="BX880" s="83">
        <f t="shared" si="1596"/>
        <v>0</v>
      </c>
      <c r="BY880" s="141">
        <f t="shared" si="1597"/>
        <v>0</v>
      </c>
      <c r="BZ880" s="83">
        <f t="shared" si="1598"/>
        <v>4.13</v>
      </c>
      <c r="CA880" s="83">
        <f t="shared" si="1599"/>
        <v>0</v>
      </c>
      <c r="CB880" s="83">
        <f t="shared" si="1654"/>
        <v>3.1638304222162876</v>
      </c>
      <c r="CC880" s="83">
        <f t="shared" si="1600"/>
        <v>3.1638304222162876</v>
      </c>
      <c r="CD880" s="143">
        <f t="shared" si="1601"/>
        <v>0.02</v>
      </c>
      <c r="CE880" s="83">
        <f t="shared" si="1655"/>
        <v>1.7288523213570283E-2</v>
      </c>
      <c r="CF880" s="84">
        <f t="shared" si="1656"/>
        <v>1126.1300144913962</v>
      </c>
      <c r="CG880" s="83">
        <f t="shared" si="1602"/>
        <v>0</v>
      </c>
      <c r="CH880" s="83">
        <f t="shared" si="1657"/>
        <v>3.0722827635021361</v>
      </c>
      <c r="CI880" s="83">
        <f t="shared" si="1603"/>
        <v>3.0722827635021361</v>
      </c>
      <c r="CJ880" s="143">
        <f t="shared" si="1604"/>
        <v>0.02</v>
      </c>
      <c r="CK880" s="83">
        <f t="shared" si="1658"/>
        <v>1.648091079975901E-2</v>
      </c>
      <c r="CL880" s="84">
        <f t="shared" si="1659"/>
        <v>1060.3352114290622</v>
      </c>
      <c r="CM880" s="83">
        <f t="shared" si="1605"/>
        <v>0</v>
      </c>
      <c r="CN880" s="83">
        <f t="shared" si="1660"/>
        <v>2.9869930623501055</v>
      </c>
      <c r="CO880" s="83">
        <f t="shared" si="1606"/>
        <v>2.9869930623501055</v>
      </c>
      <c r="CP880" s="143">
        <f t="shared" si="1607"/>
        <v>0.02</v>
      </c>
      <c r="CQ880" s="83">
        <f t="shared" si="1661"/>
        <v>1.6640564504284309E-2</v>
      </c>
      <c r="CR880" s="84">
        <f t="shared" si="1662"/>
        <v>1052.8840365934122</v>
      </c>
      <c r="CS880" s="83">
        <f t="shared" si="1608"/>
        <v>0</v>
      </c>
      <c r="CT880" s="83">
        <f t="shared" si="1663"/>
        <v>2.9783841506588633</v>
      </c>
      <c r="CU880" s="83">
        <f t="shared" si="1609"/>
        <v>2.9783841506588633</v>
      </c>
      <c r="CV880" s="143">
        <f t="shared" si="1610"/>
        <v>0.02</v>
      </c>
      <c r="CW880" s="83">
        <f t="shared" si="1664"/>
        <v>1.6668526987184372E-2</v>
      </c>
      <c r="CX880" s="84">
        <f t="shared" si="1665"/>
        <v>1052.3872513133506</v>
      </c>
      <c r="CY880" s="83">
        <f t="shared" si="1611"/>
        <v>0</v>
      </c>
      <c r="CZ880" s="83">
        <f t="shared" si="1666"/>
        <v>2.9778177447267669</v>
      </c>
      <c r="DA880" s="83">
        <f t="shared" si="1612"/>
        <v>2.9778177447267669</v>
      </c>
      <c r="DB880" s="143">
        <f t="shared" si="1613"/>
        <v>0.02</v>
      </c>
      <c r="DC880" s="83">
        <f t="shared" si="1667"/>
        <v>1.6669446767326304E-2</v>
      </c>
      <c r="DD880" s="84">
        <f t="shared" si="1668"/>
        <v>1052.3797183413476</v>
      </c>
      <c r="DE880" s="86">
        <f t="shared" si="1614"/>
        <v>4673.0112860598801</v>
      </c>
      <c r="DF880" s="86">
        <f t="shared" si="1615"/>
        <v>1869.2045144239521</v>
      </c>
      <c r="DG880" s="86">
        <f t="shared" si="1616"/>
        <v>1168.25282151497</v>
      </c>
      <c r="DH880" s="86">
        <f t="shared" si="1617"/>
        <v>9.1934689593473354E-2</v>
      </c>
      <c r="DI880" s="86">
        <f t="shared" si="1618"/>
        <v>8.7770672182924489E-2</v>
      </c>
      <c r="DJ880" s="86">
        <f t="shared" si="1619"/>
        <v>1.2154014184563673</v>
      </c>
      <c r="DK880" s="86">
        <f t="shared" si="1620"/>
        <v>-1075.1744758452128</v>
      </c>
      <c r="DL880" s="86">
        <f t="shared" si="1678"/>
        <v>-1075.1744758452128</v>
      </c>
      <c r="DM880" s="86">
        <f t="shared" si="1621"/>
        <v>-1075.1744758452128</v>
      </c>
      <c r="DN880" s="85">
        <f t="shared" si="1622"/>
        <v>0</v>
      </c>
      <c r="DO880" s="85">
        <f t="shared" si="1669"/>
        <v>0</v>
      </c>
      <c r="DP880" s="85">
        <f t="shared" si="1623"/>
        <v>0</v>
      </c>
      <c r="DQ880" s="85">
        <f t="shared" si="1670"/>
        <v>0</v>
      </c>
      <c r="DR880" s="85">
        <f t="shared" si="1624"/>
        <v>0</v>
      </c>
      <c r="DS880" s="85">
        <f t="shared" si="1671"/>
        <v>0</v>
      </c>
      <c r="DT880" s="81"/>
      <c r="DU880" s="81"/>
      <c r="DV880" s="81">
        <f t="shared" si="1672"/>
        <v>0</v>
      </c>
      <c r="DW880" s="100"/>
    </row>
    <row r="881" spans="1:127" x14ac:dyDescent="0.2">
      <c r="A881" s="59">
        <f t="shared" si="1625"/>
        <v>116.79999999999862</v>
      </c>
      <c r="B881" s="44">
        <f t="shared" si="1626"/>
        <v>116799.99999999862</v>
      </c>
      <c r="C881" s="52">
        <f t="shared" si="1560"/>
        <v>133.33333333333334</v>
      </c>
      <c r="D881" s="50">
        <f t="shared" si="1561"/>
        <v>4</v>
      </c>
      <c r="E881" s="44">
        <f t="shared" si="1562"/>
        <v>4.13</v>
      </c>
      <c r="F881" s="47">
        <f t="shared" si="1563"/>
        <v>0.02</v>
      </c>
      <c r="G881" s="52">
        <f t="shared" si="1627"/>
        <v>2.3512891762288556E-2</v>
      </c>
      <c r="H881" s="57">
        <f t="shared" si="1628"/>
        <v>959.94358207903133</v>
      </c>
      <c r="I881" s="52">
        <f t="shared" si="1629"/>
        <v>0</v>
      </c>
      <c r="J881" s="54">
        <f t="shared" si="1630"/>
        <v>3567.7768732611626</v>
      </c>
      <c r="K881" s="46">
        <f t="shared" si="1673"/>
        <v>3567.7768732611626</v>
      </c>
      <c r="L881" s="80">
        <f t="shared" si="1564"/>
        <v>0</v>
      </c>
      <c r="M881" s="142">
        <f t="shared" si="1565"/>
        <v>0</v>
      </c>
      <c r="N881" s="60">
        <f t="shared" si="1566"/>
        <v>4.13</v>
      </c>
      <c r="O881" s="53">
        <f t="shared" si="1567"/>
        <v>0</v>
      </c>
      <c r="P881" s="58">
        <f t="shared" si="1631"/>
        <v>2.9519617017261046</v>
      </c>
      <c r="Q881" s="49">
        <f t="shared" si="1568"/>
        <v>2.9519617017261046</v>
      </c>
      <c r="R881" s="143">
        <f t="shared" si="1569"/>
        <v>0.02</v>
      </c>
      <c r="S881" s="51">
        <f t="shared" si="1632"/>
        <v>1.8072702263220195E-2</v>
      </c>
      <c r="T881" s="57">
        <f t="shared" si="1633"/>
        <v>999.27529608877978</v>
      </c>
      <c r="U881" s="53">
        <f t="shared" si="1570"/>
        <v>0</v>
      </c>
      <c r="V881" s="58">
        <f t="shared" si="1634"/>
        <v>2.9848556714197443</v>
      </c>
      <c r="W881" s="49">
        <f t="shared" si="1571"/>
        <v>2.9848556714197443</v>
      </c>
      <c r="X881" s="143">
        <f t="shared" si="1572"/>
        <v>0.02</v>
      </c>
      <c r="Y881" s="51">
        <f t="shared" si="1635"/>
        <v>1.7477880481964442E-2</v>
      </c>
      <c r="Z881" s="57">
        <f t="shared" si="1636"/>
        <v>974.85237884275818</v>
      </c>
      <c r="AA881" s="53">
        <f t="shared" si="1573"/>
        <v>0</v>
      </c>
      <c r="AB881" s="58">
        <f t="shared" si="1637"/>
        <v>2.9637313883322682</v>
      </c>
      <c r="AC881" s="49">
        <f t="shared" si="1574"/>
        <v>2.9637313883322682</v>
      </c>
      <c r="AD881" s="143">
        <f t="shared" si="1575"/>
        <v>0.02</v>
      </c>
      <c r="AE881" s="49">
        <f t="shared" si="1674"/>
        <v>1.7425190633115442E-2</v>
      </c>
      <c r="AF881" s="57">
        <f t="shared" si="1638"/>
        <v>971.89652523277186</v>
      </c>
      <c r="AG881" s="53">
        <f t="shared" si="1576"/>
        <v>0</v>
      </c>
      <c r="AH881" s="58">
        <f t="shared" si="1639"/>
        <v>2.9613300971741481</v>
      </c>
      <c r="AI881" s="49">
        <f t="shared" si="1577"/>
        <v>2.9613300971741481</v>
      </c>
      <c r="AJ881" s="143">
        <f t="shared" si="1578"/>
        <v>0.02</v>
      </c>
      <c r="AK881" s="51">
        <f t="shared" si="1640"/>
        <v>1.7425748957976845E-2</v>
      </c>
      <c r="AL881" s="57">
        <f t="shared" si="1641"/>
        <v>971.66862242815614</v>
      </c>
      <c r="AM881" s="53">
        <f t="shared" si="1579"/>
        <v>0</v>
      </c>
      <c r="AN881" s="58">
        <f t="shared" si="1642"/>
        <v>2.9611463448552087</v>
      </c>
      <c r="AO881" s="49">
        <f t="shared" si="1580"/>
        <v>2.9611463448552087</v>
      </c>
      <c r="AP881" s="143">
        <f t="shared" si="1581"/>
        <v>0.02</v>
      </c>
      <c r="AQ881" s="51">
        <f t="shared" si="1643"/>
        <v>1.7426044607709041E-2</v>
      </c>
      <c r="AR881" s="57">
        <f t="shared" si="1644"/>
        <v>971.65093820877644</v>
      </c>
      <c r="AS881" s="44">
        <f t="shared" si="1582"/>
        <v>6421.9983718700923</v>
      </c>
      <c r="AT881" s="44">
        <f t="shared" si="1583"/>
        <v>2568.7993487480367</v>
      </c>
      <c r="AU881" s="44">
        <f t="shared" si="1584"/>
        <v>1605.4995929675231</v>
      </c>
      <c r="AV881" s="47">
        <f t="shared" si="1585"/>
        <v>0.3526116321485665</v>
      </c>
      <c r="AW881" s="47">
        <f t="shared" si="1586"/>
        <v>0.77247921275407205</v>
      </c>
      <c r="AX881" s="86">
        <f t="shared" si="1587"/>
        <v>3.3057465845532046</v>
      </c>
      <c r="AY881" s="86">
        <f t="shared" si="1588"/>
        <v>0</v>
      </c>
      <c r="AZ881" s="10">
        <f t="shared" si="1645"/>
        <v>0</v>
      </c>
      <c r="BA881" s="44">
        <f t="shared" si="1589"/>
        <v>0</v>
      </c>
      <c r="BB881" s="9">
        <f t="shared" si="1590"/>
        <v>0</v>
      </c>
      <c r="BC881" s="45">
        <f t="shared" si="1679"/>
        <v>0</v>
      </c>
      <c r="BD881" s="9">
        <f t="shared" si="1591"/>
        <v>0</v>
      </c>
      <c r="BE881" s="45">
        <f t="shared" si="1675"/>
        <v>0</v>
      </c>
      <c r="BF881" s="9">
        <f t="shared" si="1592"/>
        <v>0</v>
      </c>
      <c r="BG881" s="45">
        <f t="shared" si="1676"/>
        <v>0</v>
      </c>
      <c r="BH881" s="58"/>
      <c r="BI881" s="58"/>
      <c r="BJ881" s="58">
        <f t="shared" si="1646"/>
        <v>0</v>
      </c>
      <c r="BK881" s="97"/>
      <c r="BL881" s="44"/>
      <c r="BM881" s="82">
        <f t="shared" si="1647"/>
        <v>87.600000000000009</v>
      </c>
      <c r="BN881" s="86">
        <f t="shared" si="1648"/>
        <v>87600</v>
      </c>
      <c r="BO881" s="86">
        <f t="shared" si="1649"/>
        <v>100</v>
      </c>
      <c r="BP881" s="84">
        <f t="shared" si="1593"/>
        <v>4</v>
      </c>
      <c r="BQ881" s="84">
        <f t="shared" si="1594"/>
        <v>4.13</v>
      </c>
      <c r="BR881" s="84">
        <f t="shared" si="1595"/>
        <v>0.02</v>
      </c>
      <c r="BS881" s="84">
        <f t="shared" si="1650"/>
        <v>3.1493943074937338E-2</v>
      </c>
      <c r="BT881" s="84">
        <f t="shared" si="1651"/>
        <v>1186.3661552609985</v>
      </c>
      <c r="BU881" s="84">
        <f t="shared" si="1652"/>
        <v>0</v>
      </c>
      <c r="BV881" s="83">
        <f t="shared" si="1653"/>
        <v>2599.354681144378</v>
      </c>
      <c r="BW881" s="81">
        <f t="shared" si="1677"/>
        <v>2599.354681144378</v>
      </c>
      <c r="BX881" s="83">
        <f t="shared" si="1596"/>
        <v>0</v>
      </c>
      <c r="BY881" s="141">
        <f t="shared" si="1597"/>
        <v>0</v>
      </c>
      <c r="BZ881" s="83">
        <f t="shared" si="1598"/>
        <v>4.13</v>
      </c>
      <c r="CA881" s="83">
        <f t="shared" si="1599"/>
        <v>0</v>
      </c>
      <c r="CB881" s="83">
        <f t="shared" si="1654"/>
        <v>3.1652875276225396</v>
      </c>
      <c r="CC881" s="83">
        <f t="shared" si="1600"/>
        <v>3.1652875276225396</v>
      </c>
      <c r="CD881" s="143">
        <f t="shared" si="1601"/>
        <v>0.02</v>
      </c>
      <c r="CE881" s="83">
        <f t="shared" si="1655"/>
        <v>1.7286523213570285E-2</v>
      </c>
      <c r="CF881" s="84">
        <f t="shared" si="1656"/>
        <v>1126.6764256736194</v>
      </c>
      <c r="CG881" s="83">
        <f t="shared" si="1602"/>
        <v>0</v>
      </c>
      <c r="CH881" s="83">
        <f t="shared" si="1657"/>
        <v>3.0732585276222828</v>
      </c>
      <c r="CI881" s="83">
        <f t="shared" si="1603"/>
        <v>3.0732585276222828</v>
      </c>
      <c r="CJ881" s="143">
        <f t="shared" si="1604"/>
        <v>0.02</v>
      </c>
      <c r="CK881" s="83">
        <f t="shared" si="1658"/>
        <v>1.6478910799759012E-2</v>
      </c>
      <c r="CL881" s="84">
        <f t="shared" si="1659"/>
        <v>1060.871617485026</v>
      </c>
      <c r="CM881" s="83">
        <f t="shared" si="1605"/>
        <v>0</v>
      </c>
      <c r="CN881" s="83">
        <f t="shared" si="1660"/>
        <v>2.987823253438513</v>
      </c>
      <c r="CO881" s="83">
        <f t="shared" si="1606"/>
        <v>2.987823253438513</v>
      </c>
      <c r="CP881" s="143">
        <f t="shared" si="1607"/>
        <v>0.02</v>
      </c>
      <c r="CQ881" s="83">
        <f t="shared" si="1661"/>
        <v>1.663856450428431E-2</v>
      </c>
      <c r="CR881" s="84">
        <f t="shared" si="1662"/>
        <v>1053.4411039905219</v>
      </c>
      <c r="CS881" s="83">
        <f t="shared" si="1608"/>
        <v>0</v>
      </c>
      <c r="CT881" s="83">
        <f t="shared" si="1663"/>
        <v>2.9792232019630012</v>
      </c>
      <c r="CU881" s="83">
        <f t="shared" si="1609"/>
        <v>2.9792232019630012</v>
      </c>
      <c r="CV881" s="143">
        <f t="shared" si="1610"/>
        <v>0.02</v>
      </c>
      <c r="CW881" s="83">
        <f t="shared" si="1664"/>
        <v>1.6666526987184373E-2</v>
      </c>
      <c r="CX881" s="84">
        <f t="shared" si="1665"/>
        <v>1052.9468677410534</v>
      </c>
      <c r="CY881" s="83">
        <f t="shared" si="1611"/>
        <v>0</v>
      </c>
      <c r="CZ881" s="83">
        <f t="shared" si="1666"/>
        <v>2.9786586825487009</v>
      </c>
      <c r="DA881" s="83">
        <f t="shared" si="1612"/>
        <v>2.9786586825487009</v>
      </c>
      <c r="DB881" s="143">
        <f t="shared" si="1613"/>
        <v>0.02</v>
      </c>
      <c r="DC881" s="83">
        <f t="shared" si="1667"/>
        <v>1.6667446767326306E-2</v>
      </c>
      <c r="DD881" s="84">
        <f t="shared" si="1668"/>
        <v>1052.9394721005174</v>
      </c>
      <c r="DE881" s="86">
        <f t="shared" si="1614"/>
        <v>4678.8384260598805</v>
      </c>
      <c r="DF881" s="86">
        <f t="shared" si="1615"/>
        <v>1871.5353704239519</v>
      </c>
      <c r="DG881" s="86">
        <f t="shared" si="1616"/>
        <v>1169.7096065149701</v>
      </c>
      <c r="DH881" s="86">
        <f t="shared" si="1617"/>
        <v>9.1761347356142581E-2</v>
      </c>
      <c r="DI881" s="86">
        <f t="shared" si="1618"/>
        <v>8.7466930107997623E-2</v>
      </c>
      <c r="DJ881" s="86">
        <f t="shared" si="1619"/>
        <v>1.2075118345875104</v>
      </c>
      <c r="DK881" s="86">
        <f t="shared" si="1620"/>
        <v>-1077.1962263111043</v>
      </c>
      <c r="DL881" s="86">
        <f t="shared" si="1678"/>
        <v>-1077.1962263111043</v>
      </c>
      <c r="DM881" s="86">
        <f t="shared" si="1621"/>
        <v>-1077.1962263111043</v>
      </c>
      <c r="DN881" s="85">
        <f t="shared" si="1622"/>
        <v>0</v>
      </c>
      <c r="DO881" s="85">
        <f t="shared" si="1669"/>
        <v>0</v>
      </c>
      <c r="DP881" s="85">
        <f t="shared" si="1623"/>
        <v>0</v>
      </c>
      <c r="DQ881" s="85">
        <f t="shared" si="1670"/>
        <v>0</v>
      </c>
      <c r="DR881" s="85">
        <f t="shared" si="1624"/>
        <v>0</v>
      </c>
      <c r="DS881" s="85">
        <f t="shared" si="1671"/>
        <v>0</v>
      </c>
      <c r="DT881" s="81"/>
      <c r="DU881" s="81"/>
      <c r="DV881" s="81">
        <f t="shared" si="1672"/>
        <v>0</v>
      </c>
      <c r="DW881" s="100"/>
    </row>
    <row r="882" spans="1:127" x14ac:dyDescent="0.2">
      <c r="A882" s="59">
        <f t="shared" si="1625"/>
        <v>116.93333333333194</v>
      </c>
      <c r="B882" s="44">
        <f t="shared" si="1626"/>
        <v>116933.33333333195</v>
      </c>
      <c r="C882" s="52">
        <f t="shared" si="1560"/>
        <v>133.33333333333334</v>
      </c>
      <c r="D882" s="50">
        <f t="shared" si="1561"/>
        <v>4</v>
      </c>
      <c r="E882" s="44">
        <f t="shared" si="1562"/>
        <v>4.13</v>
      </c>
      <c r="F882" s="47">
        <f t="shared" si="1563"/>
        <v>0.02</v>
      </c>
      <c r="G882" s="52">
        <f t="shared" si="1627"/>
        <v>2.3510225095621888E-2</v>
      </c>
      <c r="H882" s="57">
        <f t="shared" si="1628"/>
        <v>960.70263158440514</v>
      </c>
      <c r="I882" s="52">
        <f t="shared" si="1629"/>
        <v>0</v>
      </c>
      <c r="J882" s="54">
        <f t="shared" si="1630"/>
        <v>3572.0932732611627</v>
      </c>
      <c r="K882" s="46">
        <f t="shared" si="1673"/>
        <v>3572.0932732611627</v>
      </c>
      <c r="L882" s="80">
        <f t="shared" si="1564"/>
        <v>0</v>
      </c>
      <c r="M882" s="142">
        <f t="shared" si="1565"/>
        <v>0</v>
      </c>
      <c r="N882" s="60">
        <f t="shared" si="1566"/>
        <v>4.13</v>
      </c>
      <c r="O882" s="53">
        <f t="shared" si="1567"/>
        <v>0</v>
      </c>
      <c r="P882" s="58">
        <f t="shared" si="1631"/>
        <v>2.952820683312694</v>
      </c>
      <c r="Q882" s="49">
        <f t="shared" si="1568"/>
        <v>2.952820683312694</v>
      </c>
      <c r="R882" s="143">
        <f t="shared" si="1569"/>
        <v>0.02</v>
      </c>
      <c r="S882" s="51">
        <f t="shared" si="1632"/>
        <v>1.8070035596553527E-2</v>
      </c>
      <c r="T882" s="57">
        <f t="shared" si="1633"/>
        <v>1000.0915383374205</v>
      </c>
      <c r="U882" s="53">
        <f t="shared" si="1570"/>
        <v>0</v>
      </c>
      <c r="V882" s="58">
        <f t="shared" si="1634"/>
        <v>2.9858772170332815</v>
      </c>
      <c r="W882" s="49">
        <f t="shared" si="1571"/>
        <v>2.9858772170332815</v>
      </c>
      <c r="X882" s="143">
        <f t="shared" si="1572"/>
        <v>0.02</v>
      </c>
      <c r="Y882" s="51">
        <f t="shared" si="1635"/>
        <v>1.7475213815297774E-2</v>
      </c>
      <c r="Z882" s="57">
        <f t="shared" si="1636"/>
        <v>975.63305521140012</v>
      </c>
      <c r="AA882" s="53">
        <f t="shared" si="1573"/>
        <v>0</v>
      </c>
      <c r="AB882" s="58">
        <f t="shared" si="1637"/>
        <v>2.9646498805920984</v>
      </c>
      <c r="AC882" s="49">
        <f t="shared" si="1574"/>
        <v>2.9646498805920984</v>
      </c>
      <c r="AD882" s="143">
        <f t="shared" si="1575"/>
        <v>0.02</v>
      </c>
      <c r="AE882" s="49">
        <f t="shared" si="1674"/>
        <v>1.7422523966448774E-2</v>
      </c>
      <c r="AF882" s="57">
        <f t="shared" si="1638"/>
        <v>972.68039551954962</v>
      </c>
      <c r="AG882" s="53">
        <f t="shared" si="1576"/>
        <v>0</v>
      </c>
      <c r="AH882" s="58">
        <f t="shared" si="1639"/>
        <v>2.9622426485429059</v>
      </c>
      <c r="AI882" s="49">
        <f t="shared" si="1577"/>
        <v>2.9622426485429059</v>
      </c>
      <c r="AJ882" s="143">
        <f t="shared" si="1578"/>
        <v>0.02</v>
      </c>
      <c r="AK882" s="51">
        <f t="shared" si="1640"/>
        <v>1.7423082291310177E-2</v>
      </c>
      <c r="AL882" s="57">
        <f t="shared" si="1641"/>
        <v>972.45315348021154</v>
      </c>
      <c r="AM882" s="53">
        <f t="shared" si="1579"/>
        <v>0</v>
      </c>
      <c r="AN882" s="58">
        <f t="shared" si="1642"/>
        <v>2.9620587704440622</v>
      </c>
      <c r="AO882" s="49">
        <f t="shared" si="1580"/>
        <v>2.9620587704440622</v>
      </c>
      <c r="AP882" s="143">
        <f t="shared" si="1581"/>
        <v>0.02</v>
      </c>
      <c r="AQ882" s="51">
        <f t="shared" si="1643"/>
        <v>1.7423377941042373E-2</v>
      </c>
      <c r="AR882" s="57">
        <f t="shared" si="1644"/>
        <v>972.43553125687765</v>
      </c>
      <c r="AS882" s="44">
        <f t="shared" si="1582"/>
        <v>6429.7678918700931</v>
      </c>
      <c r="AT882" s="44">
        <f t="shared" si="1583"/>
        <v>2571.9071567480369</v>
      </c>
      <c r="AU882" s="44">
        <f t="shared" si="1584"/>
        <v>1607.4419729675233</v>
      </c>
      <c r="AV882" s="47">
        <f t="shared" si="1585"/>
        <v>0.35140383983467488</v>
      </c>
      <c r="AW882" s="47">
        <f t="shared" si="1586"/>
        <v>0.76751284157777888</v>
      </c>
      <c r="AX882" s="86">
        <f t="shared" si="1587"/>
        <v>3.2717124526940253</v>
      </c>
      <c r="AY882" s="86">
        <f t="shared" si="1588"/>
        <v>0</v>
      </c>
      <c r="AZ882" s="10">
        <f t="shared" si="1645"/>
        <v>0</v>
      </c>
      <c r="BA882" s="44">
        <f t="shared" si="1589"/>
        <v>0</v>
      </c>
      <c r="BB882" s="9">
        <f t="shared" si="1590"/>
        <v>0</v>
      </c>
      <c r="BC882" s="45">
        <f t="shared" si="1679"/>
        <v>0</v>
      </c>
      <c r="BD882" s="9">
        <f t="shared" si="1591"/>
        <v>0</v>
      </c>
      <c r="BE882" s="45">
        <f t="shared" si="1675"/>
        <v>0</v>
      </c>
      <c r="BF882" s="9">
        <f t="shared" si="1592"/>
        <v>0</v>
      </c>
      <c r="BG882" s="45">
        <f t="shared" si="1676"/>
        <v>0</v>
      </c>
      <c r="BH882" s="58"/>
      <c r="BI882" s="58"/>
      <c r="BJ882" s="58">
        <f t="shared" si="1646"/>
        <v>0</v>
      </c>
      <c r="BK882" s="97"/>
      <c r="BL882" s="44"/>
      <c r="BM882" s="82">
        <f t="shared" si="1647"/>
        <v>87.7</v>
      </c>
      <c r="BN882" s="86">
        <f t="shared" si="1648"/>
        <v>87700</v>
      </c>
      <c r="BO882" s="86">
        <f t="shared" si="1649"/>
        <v>100</v>
      </c>
      <c r="BP882" s="84">
        <f t="shared" si="1593"/>
        <v>4</v>
      </c>
      <c r="BQ882" s="84">
        <f t="shared" si="1594"/>
        <v>4.13</v>
      </c>
      <c r="BR882" s="84">
        <f t="shared" si="1595"/>
        <v>0.02</v>
      </c>
      <c r="BS882" s="84">
        <f t="shared" si="1650"/>
        <v>3.1491943074937336E-2</v>
      </c>
      <c r="BT882" s="84">
        <f t="shared" si="1651"/>
        <v>1187.1286962555491</v>
      </c>
      <c r="BU882" s="84">
        <f t="shared" si="1652"/>
        <v>0</v>
      </c>
      <c r="BV882" s="83">
        <f t="shared" si="1653"/>
        <v>2602.5919811443782</v>
      </c>
      <c r="BW882" s="81">
        <f t="shared" si="1677"/>
        <v>2602.5919811443782</v>
      </c>
      <c r="BX882" s="83">
        <f t="shared" si="1596"/>
        <v>0</v>
      </c>
      <c r="BY882" s="141">
        <f t="shared" si="1597"/>
        <v>0</v>
      </c>
      <c r="BZ882" s="83">
        <f t="shared" si="1598"/>
        <v>4.13</v>
      </c>
      <c r="CA882" s="83">
        <f t="shared" si="1599"/>
        <v>0</v>
      </c>
      <c r="CB882" s="83">
        <f t="shared" si="1654"/>
        <v>3.1667467394227264</v>
      </c>
      <c r="CC882" s="83">
        <f t="shared" si="1600"/>
        <v>3.1667467394227264</v>
      </c>
      <c r="CD882" s="143">
        <f t="shared" si="1601"/>
        <v>0.02</v>
      </c>
      <c r="CE882" s="83">
        <f t="shared" si="1655"/>
        <v>1.7284523213570286E-2</v>
      </c>
      <c r="CF882" s="84">
        <f t="shared" si="1656"/>
        <v>1127.2225221360331</v>
      </c>
      <c r="CG882" s="83">
        <f t="shared" si="1602"/>
        <v>0</v>
      </c>
      <c r="CH882" s="83">
        <f t="shared" si="1657"/>
        <v>3.0742349240525622</v>
      </c>
      <c r="CI882" s="83">
        <f t="shared" si="1603"/>
        <v>3.0742349240525622</v>
      </c>
      <c r="CJ882" s="143">
        <f t="shared" si="1604"/>
        <v>0.02</v>
      </c>
      <c r="CK882" s="83">
        <f t="shared" si="1658"/>
        <v>1.6476910799759013E-2</v>
      </c>
      <c r="CL882" s="84">
        <f t="shared" si="1659"/>
        <v>1061.4077881537692</v>
      </c>
      <c r="CM882" s="83">
        <f t="shared" si="1605"/>
        <v>0</v>
      </c>
      <c r="CN882" s="83">
        <f t="shared" si="1660"/>
        <v>2.988654190831864</v>
      </c>
      <c r="CO882" s="83">
        <f t="shared" si="1606"/>
        <v>2.988654190831864</v>
      </c>
      <c r="CP882" s="143">
        <f t="shared" si="1607"/>
        <v>0.02</v>
      </c>
      <c r="CQ882" s="83">
        <f t="shared" si="1661"/>
        <v>1.6636564504284312E-2</v>
      </c>
      <c r="CR882" s="84">
        <f t="shared" si="1662"/>
        <v>1053.9979496635428</v>
      </c>
      <c r="CS882" s="83">
        <f t="shared" si="1608"/>
        <v>0</v>
      </c>
      <c r="CT882" s="83">
        <f t="shared" si="1663"/>
        <v>2.9800631035404579</v>
      </c>
      <c r="CU882" s="83">
        <f t="shared" si="1609"/>
        <v>2.9800631035404579</v>
      </c>
      <c r="CV882" s="143">
        <f t="shared" si="1610"/>
        <v>0.02</v>
      </c>
      <c r="CW882" s="83">
        <f t="shared" si="1664"/>
        <v>1.6664526987184375E-2</v>
      </c>
      <c r="CX882" s="84">
        <f t="shared" si="1665"/>
        <v>1053.5062594300077</v>
      </c>
      <c r="CY882" s="83">
        <f t="shared" si="1611"/>
        <v>0</v>
      </c>
      <c r="CZ882" s="83">
        <f t="shared" si="1666"/>
        <v>2.9795004780090801</v>
      </c>
      <c r="DA882" s="83">
        <f t="shared" si="1612"/>
        <v>2.9795004780090801</v>
      </c>
      <c r="DB882" s="143">
        <f t="shared" si="1613"/>
        <v>0.02</v>
      </c>
      <c r="DC882" s="83">
        <f t="shared" si="1667"/>
        <v>1.6665446767326307E-2</v>
      </c>
      <c r="DD882" s="84">
        <f t="shared" si="1668"/>
        <v>1053.4990006851442</v>
      </c>
      <c r="DE882" s="86">
        <f t="shared" si="1614"/>
        <v>4684.6655660598808</v>
      </c>
      <c r="DF882" s="86">
        <f t="shared" si="1615"/>
        <v>1873.8662264239522</v>
      </c>
      <c r="DG882" s="86">
        <f t="shared" si="1616"/>
        <v>1171.1663915149702</v>
      </c>
      <c r="DH882" s="86">
        <f t="shared" si="1617"/>
        <v>9.1588547280398849E-2</v>
      </c>
      <c r="DI882" s="86">
        <f t="shared" si="1618"/>
        <v>8.7164615589146843E-2</v>
      </c>
      <c r="DJ882" s="86">
        <f t="shared" si="1619"/>
        <v>1.19968319739581</v>
      </c>
      <c r="DK882" s="86">
        <f t="shared" si="1620"/>
        <v>-1079.2167370338082</v>
      </c>
      <c r="DL882" s="86">
        <f t="shared" si="1678"/>
        <v>-1079.2167370338082</v>
      </c>
      <c r="DM882" s="86">
        <f t="shared" si="1621"/>
        <v>-1079.2167370338082</v>
      </c>
      <c r="DN882" s="85">
        <f t="shared" si="1622"/>
        <v>0</v>
      </c>
      <c r="DO882" s="85">
        <f t="shared" si="1669"/>
        <v>0</v>
      </c>
      <c r="DP882" s="85">
        <f t="shared" si="1623"/>
        <v>0</v>
      </c>
      <c r="DQ882" s="85">
        <f t="shared" si="1670"/>
        <v>0</v>
      </c>
      <c r="DR882" s="85">
        <f t="shared" si="1624"/>
        <v>0</v>
      </c>
      <c r="DS882" s="85">
        <f t="shared" si="1671"/>
        <v>0</v>
      </c>
      <c r="DT882" s="81"/>
      <c r="DU882" s="81"/>
      <c r="DV882" s="81">
        <f t="shared" si="1672"/>
        <v>0</v>
      </c>
      <c r="DW882" s="100"/>
    </row>
    <row r="883" spans="1:127" x14ac:dyDescent="0.2">
      <c r="A883" s="59">
        <f t="shared" si="1625"/>
        <v>117.06666666666527</v>
      </c>
      <c r="B883" s="44">
        <f t="shared" si="1626"/>
        <v>117066.66666666527</v>
      </c>
      <c r="C883" s="52">
        <f t="shared" si="1560"/>
        <v>133.33333333333334</v>
      </c>
      <c r="D883" s="50">
        <f t="shared" si="1561"/>
        <v>4</v>
      </c>
      <c r="E883" s="44">
        <f t="shared" si="1562"/>
        <v>4.13</v>
      </c>
      <c r="F883" s="47">
        <f t="shared" si="1563"/>
        <v>0.02</v>
      </c>
      <c r="G883" s="52">
        <f t="shared" si="1627"/>
        <v>2.350755842895522E-2</v>
      </c>
      <c r="H883" s="57">
        <f t="shared" si="1628"/>
        <v>961.46159499884538</v>
      </c>
      <c r="I883" s="52">
        <f t="shared" si="1629"/>
        <v>0</v>
      </c>
      <c r="J883" s="54">
        <f t="shared" si="1630"/>
        <v>3576.4096732611624</v>
      </c>
      <c r="K883" s="46">
        <f t="shared" si="1673"/>
        <v>3576.4096732611624</v>
      </c>
      <c r="L883" s="80">
        <f t="shared" si="1564"/>
        <v>0</v>
      </c>
      <c r="M883" s="142">
        <f t="shared" si="1565"/>
        <v>0</v>
      </c>
      <c r="N883" s="60">
        <f t="shared" si="1566"/>
        <v>4.13</v>
      </c>
      <c r="O883" s="53">
        <f t="shared" si="1567"/>
        <v>0</v>
      </c>
      <c r="P883" s="58">
        <f t="shared" si="1631"/>
        <v>2.9536816380292747</v>
      </c>
      <c r="Q883" s="49">
        <f t="shared" si="1568"/>
        <v>2.9536816380292747</v>
      </c>
      <c r="R883" s="143">
        <f t="shared" si="1569"/>
        <v>0.02</v>
      </c>
      <c r="S883" s="51">
        <f t="shared" si="1632"/>
        <v>1.8067368929886859E-2</v>
      </c>
      <c r="T883" s="57">
        <f t="shared" si="1633"/>
        <v>1000.9074227273456</v>
      </c>
      <c r="U883" s="53">
        <f t="shared" si="1570"/>
        <v>0</v>
      </c>
      <c r="V883" s="58">
        <f t="shared" si="1634"/>
        <v>2.9869008165023101</v>
      </c>
      <c r="W883" s="49">
        <f t="shared" si="1571"/>
        <v>2.9869008165023101</v>
      </c>
      <c r="X883" s="143">
        <f t="shared" si="1572"/>
        <v>0.02</v>
      </c>
      <c r="Y883" s="51">
        <f t="shared" si="1635"/>
        <v>1.7472547148631105E-2</v>
      </c>
      <c r="Z883" s="57">
        <f t="shared" si="1636"/>
        <v>976.4133454114251</v>
      </c>
      <c r="AA883" s="53">
        <f t="shared" si="1573"/>
        <v>0</v>
      </c>
      <c r="AB883" s="58">
        <f t="shared" si="1637"/>
        <v>2.9655702198760396</v>
      </c>
      <c r="AC883" s="49">
        <f t="shared" si="1574"/>
        <v>2.9655702198760396</v>
      </c>
      <c r="AD883" s="143">
        <f t="shared" si="1575"/>
        <v>0.02</v>
      </c>
      <c r="AE883" s="49">
        <f t="shared" si="1674"/>
        <v>1.7419857299782106E-2</v>
      </c>
      <c r="AF883" s="57">
        <f t="shared" si="1638"/>
        <v>973.46390302003226</v>
      </c>
      <c r="AG883" s="53">
        <f t="shared" si="1576"/>
        <v>0</v>
      </c>
      <c r="AH883" s="58">
        <f t="shared" si="1639"/>
        <v>2.9631570880911289</v>
      </c>
      <c r="AI883" s="49">
        <f t="shared" si="1577"/>
        <v>2.9631570880911289</v>
      </c>
      <c r="AJ883" s="143">
        <f t="shared" si="1578"/>
        <v>0.02</v>
      </c>
      <c r="AK883" s="51">
        <f t="shared" si="1640"/>
        <v>1.7420415624643509E-2</v>
      </c>
      <c r="AL883" s="57">
        <f t="shared" si="1641"/>
        <v>973.23732281968341</v>
      </c>
      <c r="AM883" s="53">
        <f t="shared" si="1579"/>
        <v>0</v>
      </c>
      <c r="AN883" s="58">
        <f t="shared" si="1642"/>
        <v>2.9629730891778565</v>
      </c>
      <c r="AO883" s="49">
        <f t="shared" si="1580"/>
        <v>2.9629730891778565</v>
      </c>
      <c r="AP883" s="143">
        <f t="shared" si="1581"/>
        <v>0.02</v>
      </c>
      <c r="AQ883" s="51">
        <f t="shared" si="1643"/>
        <v>1.7420711274375705E-2</v>
      </c>
      <c r="AR883" s="57">
        <f t="shared" si="1644"/>
        <v>973.21976258415805</v>
      </c>
      <c r="AS883" s="44">
        <f t="shared" si="1582"/>
        <v>6437.5374118700911</v>
      </c>
      <c r="AT883" s="44">
        <f t="shared" si="1583"/>
        <v>2575.0149647480366</v>
      </c>
      <c r="AU883" s="44">
        <f t="shared" si="1584"/>
        <v>1609.3843529675228</v>
      </c>
      <c r="AV883" s="47">
        <f t="shared" si="1585"/>
        <v>0.35020225046497216</v>
      </c>
      <c r="AW883" s="47">
        <f t="shared" si="1586"/>
        <v>0.76258685644066537</v>
      </c>
      <c r="AX883" s="86">
        <f t="shared" si="1587"/>
        <v>3.2380863317150168</v>
      </c>
      <c r="AY883" s="86">
        <f t="shared" si="1588"/>
        <v>0</v>
      </c>
      <c r="AZ883" s="10">
        <f t="shared" si="1645"/>
        <v>0</v>
      </c>
      <c r="BA883" s="44">
        <f t="shared" si="1589"/>
        <v>0</v>
      </c>
      <c r="BB883" s="9">
        <f t="shared" si="1590"/>
        <v>0</v>
      </c>
      <c r="BC883" s="45">
        <f t="shared" si="1679"/>
        <v>0</v>
      </c>
      <c r="BD883" s="9">
        <f t="shared" si="1591"/>
        <v>0</v>
      </c>
      <c r="BE883" s="45">
        <f t="shared" si="1675"/>
        <v>0</v>
      </c>
      <c r="BF883" s="9">
        <f t="shared" si="1592"/>
        <v>0</v>
      </c>
      <c r="BG883" s="45">
        <f t="shared" si="1676"/>
        <v>0</v>
      </c>
      <c r="BH883" s="58"/>
      <c r="BI883" s="58"/>
      <c r="BJ883" s="58">
        <f t="shared" si="1646"/>
        <v>0</v>
      </c>
      <c r="BK883" s="97"/>
      <c r="BL883" s="44"/>
      <c r="BM883" s="82">
        <f t="shared" si="1647"/>
        <v>87.8</v>
      </c>
      <c r="BN883" s="86">
        <f t="shared" si="1648"/>
        <v>87800</v>
      </c>
      <c r="BO883" s="86">
        <f t="shared" si="1649"/>
        <v>100</v>
      </c>
      <c r="BP883" s="84">
        <f t="shared" si="1593"/>
        <v>4</v>
      </c>
      <c r="BQ883" s="84">
        <f t="shared" si="1594"/>
        <v>4.13</v>
      </c>
      <c r="BR883" s="84">
        <f t="shared" si="1595"/>
        <v>0.02</v>
      </c>
      <c r="BS883" s="84">
        <f t="shared" si="1650"/>
        <v>3.1489943074937334E-2</v>
      </c>
      <c r="BT883" s="84">
        <f t="shared" si="1651"/>
        <v>1187.8911888239495</v>
      </c>
      <c r="BU883" s="84">
        <f t="shared" si="1652"/>
        <v>0</v>
      </c>
      <c r="BV883" s="83">
        <f t="shared" si="1653"/>
        <v>2605.829281144378</v>
      </c>
      <c r="BW883" s="81">
        <f t="shared" si="1677"/>
        <v>2605.829281144378</v>
      </c>
      <c r="BX883" s="83">
        <f t="shared" si="1596"/>
        <v>0</v>
      </c>
      <c r="BY883" s="141">
        <f t="shared" si="1597"/>
        <v>0</v>
      </c>
      <c r="BZ883" s="83">
        <f t="shared" si="1598"/>
        <v>4.13</v>
      </c>
      <c r="CA883" s="83">
        <f t="shared" si="1599"/>
        <v>0</v>
      </c>
      <c r="CB883" s="83">
        <f t="shared" si="1654"/>
        <v>3.1682080577480409</v>
      </c>
      <c r="CC883" s="83">
        <f t="shared" si="1600"/>
        <v>3.1682080577480409</v>
      </c>
      <c r="CD883" s="143">
        <f t="shared" si="1601"/>
        <v>0.02</v>
      </c>
      <c r="CE883" s="83">
        <f t="shared" si="1655"/>
        <v>1.7282523213570287E-2</v>
      </c>
      <c r="CF883" s="84">
        <f t="shared" si="1656"/>
        <v>1127.7683038052271</v>
      </c>
      <c r="CG883" s="83">
        <f t="shared" si="1602"/>
        <v>0</v>
      </c>
      <c r="CH883" s="83">
        <f t="shared" si="1657"/>
        <v>3.0752119509510143</v>
      </c>
      <c r="CI883" s="83">
        <f t="shared" si="1603"/>
        <v>3.0752119509510143</v>
      </c>
      <c r="CJ883" s="143">
        <f t="shared" si="1604"/>
        <v>0.02</v>
      </c>
      <c r="CK883" s="83">
        <f t="shared" si="1658"/>
        <v>1.6474910799759015E-2</v>
      </c>
      <c r="CL883" s="84">
        <f t="shared" si="1659"/>
        <v>1061.9437234744844</v>
      </c>
      <c r="CM883" s="83">
        <f t="shared" si="1605"/>
        <v>0</v>
      </c>
      <c r="CN883" s="83">
        <f t="shared" si="1660"/>
        <v>2.9894858733335754</v>
      </c>
      <c r="CO883" s="83">
        <f t="shared" si="1606"/>
        <v>2.9894858733335754</v>
      </c>
      <c r="CP883" s="143">
        <f t="shared" si="1607"/>
        <v>0.02</v>
      </c>
      <c r="CQ883" s="83">
        <f t="shared" si="1661"/>
        <v>1.6634564504284313E-2</v>
      </c>
      <c r="CR883" s="84">
        <f t="shared" si="1662"/>
        <v>1054.5545735966602</v>
      </c>
      <c r="CS883" s="83">
        <f t="shared" si="1608"/>
        <v>0</v>
      </c>
      <c r="CT883" s="83">
        <f t="shared" si="1663"/>
        <v>2.9809038541719248</v>
      </c>
      <c r="CU883" s="83">
        <f t="shared" si="1609"/>
        <v>2.9809038541719248</v>
      </c>
      <c r="CV883" s="143">
        <f t="shared" si="1610"/>
        <v>0.02</v>
      </c>
      <c r="CW883" s="83">
        <f t="shared" si="1664"/>
        <v>1.6662526987184376E-2</v>
      </c>
      <c r="CX883" s="84">
        <f t="shared" si="1665"/>
        <v>1054.0654263472247</v>
      </c>
      <c r="CY883" s="83">
        <f t="shared" si="1611"/>
        <v>0</v>
      </c>
      <c r="CZ883" s="83">
        <f t="shared" si="1666"/>
        <v>2.9803431298455125</v>
      </c>
      <c r="DA883" s="83">
        <f t="shared" si="1612"/>
        <v>2.9803431298455125</v>
      </c>
      <c r="DB883" s="143">
        <f t="shared" si="1613"/>
        <v>0.02</v>
      </c>
      <c r="DC883" s="83">
        <f t="shared" si="1667"/>
        <v>1.6663446767326309E-2</v>
      </c>
      <c r="DD883" s="84">
        <f t="shared" si="1668"/>
        <v>1054.0583040613417</v>
      </c>
      <c r="DE883" s="86">
        <f t="shared" si="1614"/>
        <v>4690.4927060598802</v>
      </c>
      <c r="DF883" s="86">
        <f t="shared" si="1615"/>
        <v>1876.197082423952</v>
      </c>
      <c r="DG883" s="86">
        <f t="shared" si="1616"/>
        <v>1172.6231765149701</v>
      </c>
      <c r="DH883" s="86">
        <f t="shared" si="1617"/>
        <v>9.1416287184381342E-2</v>
      </c>
      <c r="DI883" s="86">
        <f t="shared" si="1618"/>
        <v>8.6863720476321862E-2</v>
      </c>
      <c r="DJ883" s="86">
        <f t="shared" si="1619"/>
        <v>1.1919149694257605</v>
      </c>
      <c r="DK883" s="86">
        <f t="shared" si="1620"/>
        <v>-1081.2360086753133</v>
      </c>
      <c r="DL883" s="86">
        <f t="shared" si="1678"/>
        <v>-1081.2360086753133</v>
      </c>
      <c r="DM883" s="86">
        <f t="shared" si="1621"/>
        <v>-1081.2360086753133</v>
      </c>
      <c r="DN883" s="85">
        <f t="shared" si="1622"/>
        <v>0</v>
      </c>
      <c r="DO883" s="85">
        <f t="shared" si="1669"/>
        <v>0</v>
      </c>
      <c r="DP883" s="85">
        <f t="shared" si="1623"/>
        <v>0</v>
      </c>
      <c r="DQ883" s="85">
        <f t="shared" si="1670"/>
        <v>0</v>
      </c>
      <c r="DR883" s="85">
        <f t="shared" si="1624"/>
        <v>0</v>
      </c>
      <c r="DS883" s="85">
        <f t="shared" si="1671"/>
        <v>0</v>
      </c>
      <c r="DT883" s="81"/>
      <c r="DU883" s="81"/>
      <c r="DV883" s="81">
        <f t="shared" si="1672"/>
        <v>0</v>
      </c>
      <c r="DW883" s="100"/>
    </row>
    <row r="884" spans="1:127" x14ac:dyDescent="0.2">
      <c r="A884" s="59">
        <f t="shared" si="1625"/>
        <v>117.19999999999861</v>
      </c>
      <c r="B884" s="44">
        <f t="shared" si="1626"/>
        <v>117199.9999999986</v>
      </c>
      <c r="C884" s="52">
        <f t="shared" si="1560"/>
        <v>133.33333333333334</v>
      </c>
      <c r="D884" s="50">
        <f t="shared" si="1561"/>
        <v>4</v>
      </c>
      <c r="E884" s="44">
        <f t="shared" si="1562"/>
        <v>4.13</v>
      </c>
      <c r="F884" s="47">
        <f t="shared" si="1563"/>
        <v>0.02</v>
      </c>
      <c r="G884" s="52">
        <f t="shared" si="1627"/>
        <v>2.3504891762288552E-2</v>
      </c>
      <c r="H884" s="57">
        <f t="shared" si="1628"/>
        <v>962.22047232235218</v>
      </c>
      <c r="I884" s="52">
        <f t="shared" si="1629"/>
        <v>0</v>
      </c>
      <c r="J884" s="54">
        <f t="shared" si="1630"/>
        <v>3580.7260732611621</v>
      </c>
      <c r="K884" s="46">
        <f t="shared" si="1673"/>
        <v>3580.7260732611621</v>
      </c>
      <c r="L884" s="80">
        <f t="shared" si="1564"/>
        <v>0</v>
      </c>
      <c r="M884" s="142">
        <f t="shared" si="1565"/>
        <v>0</v>
      </c>
      <c r="N884" s="60">
        <f t="shared" si="1566"/>
        <v>4.13</v>
      </c>
      <c r="O884" s="53">
        <f t="shared" si="1567"/>
        <v>0</v>
      </c>
      <c r="P884" s="58">
        <f t="shared" si="1631"/>
        <v>2.9545445653702007</v>
      </c>
      <c r="Q884" s="49">
        <f t="shared" si="1568"/>
        <v>2.9545445653702007</v>
      </c>
      <c r="R884" s="143">
        <f t="shared" si="1569"/>
        <v>0.02</v>
      </c>
      <c r="S884" s="51">
        <f t="shared" si="1632"/>
        <v>1.8064702263220191E-2</v>
      </c>
      <c r="T884" s="57">
        <f t="shared" si="1633"/>
        <v>1001.7229489219068</v>
      </c>
      <c r="U884" s="53">
        <f t="shared" si="1570"/>
        <v>0</v>
      </c>
      <c r="V884" s="58">
        <f t="shared" si="1634"/>
        <v>2.9879264666246677</v>
      </c>
      <c r="W884" s="49">
        <f t="shared" si="1571"/>
        <v>2.9879264666246677</v>
      </c>
      <c r="X884" s="143">
        <f t="shared" si="1572"/>
        <v>0.02</v>
      </c>
      <c r="Y884" s="51">
        <f t="shared" si="1635"/>
        <v>1.7469880481964437E-2</v>
      </c>
      <c r="Z884" s="57">
        <f t="shared" si="1636"/>
        <v>977.1932491707006</v>
      </c>
      <c r="AA884" s="53">
        <f t="shared" si="1573"/>
        <v>0</v>
      </c>
      <c r="AB884" s="58">
        <f t="shared" si="1637"/>
        <v>2.9664924028843314</v>
      </c>
      <c r="AC884" s="49">
        <f t="shared" si="1574"/>
        <v>2.9664924028843314</v>
      </c>
      <c r="AD884" s="143">
        <f t="shared" si="1575"/>
        <v>0.02</v>
      </c>
      <c r="AE884" s="49">
        <f t="shared" si="1674"/>
        <v>1.7417190633115438E-2</v>
      </c>
      <c r="AF884" s="57">
        <f t="shared" si="1638"/>
        <v>974.24704747118278</v>
      </c>
      <c r="AG884" s="53">
        <f t="shared" si="1576"/>
        <v>0</v>
      </c>
      <c r="AH884" s="58">
        <f t="shared" si="1639"/>
        <v>2.9640734127140114</v>
      </c>
      <c r="AI884" s="49">
        <f t="shared" si="1577"/>
        <v>2.9640734127140114</v>
      </c>
      <c r="AJ884" s="143">
        <f t="shared" si="1578"/>
        <v>0.02</v>
      </c>
      <c r="AK884" s="51">
        <f t="shared" si="1640"/>
        <v>1.741774895797684E-2</v>
      </c>
      <c r="AL884" s="57">
        <f t="shared" si="1641"/>
        <v>974.02113016990529</v>
      </c>
      <c r="AM884" s="53">
        <f t="shared" si="1579"/>
        <v>0</v>
      </c>
      <c r="AN884" s="58">
        <f t="shared" si="1642"/>
        <v>2.9638892979474178</v>
      </c>
      <c r="AO884" s="49">
        <f t="shared" si="1580"/>
        <v>2.9638892979474178</v>
      </c>
      <c r="AP884" s="143">
        <f t="shared" si="1581"/>
        <v>0.02</v>
      </c>
      <c r="AQ884" s="51">
        <f t="shared" si="1643"/>
        <v>1.7418044607709036E-2</v>
      </c>
      <c r="AR884" s="57">
        <f t="shared" si="1644"/>
        <v>974.00363191255508</v>
      </c>
      <c r="AS884" s="44">
        <f t="shared" si="1582"/>
        <v>6445.3069318700918</v>
      </c>
      <c r="AT884" s="44">
        <f t="shared" si="1583"/>
        <v>2578.1227727480368</v>
      </c>
      <c r="AU884" s="44">
        <f t="shared" si="1584"/>
        <v>1611.326732967523</v>
      </c>
      <c r="AV884" s="47">
        <f t="shared" si="1585"/>
        <v>0.34900682417473067</v>
      </c>
      <c r="AW884" s="47">
        <f t="shared" si="1586"/>
        <v>0.757700870866448</v>
      </c>
      <c r="AX884" s="86">
        <f t="shared" si="1587"/>
        <v>3.2048627129952392</v>
      </c>
      <c r="AY884" s="86">
        <f t="shared" si="1588"/>
        <v>0</v>
      </c>
      <c r="AZ884" s="10">
        <f t="shared" si="1645"/>
        <v>0</v>
      </c>
      <c r="BA884" s="44">
        <f t="shared" si="1589"/>
        <v>0</v>
      </c>
      <c r="BB884" s="9">
        <f t="shared" si="1590"/>
        <v>0</v>
      </c>
      <c r="BC884" s="45">
        <f t="shared" si="1679"/>
        <v>0</v>
      </c>
      <c r="BD884" s="9">
        <f t="shared" si="1591"/>
        <v>0</v>
      </c>
      <c r="BE884" s="45">
        <f t="shared" si="1675"/>
        <v>0</v>
      </c>
      <c r="BF884" s="9">
        <f t="shared" si="1592"/>
        <v>0</v>
      </c>
      <c r="BG884" s="45">
        <f t="shared" si="1676"/>
        <v>0</v>
      </c>
      <c r="BH884" s="58"/>
      <c r="BI884" s="58"/>
      <c r="BJ884" s="58">
        <f t="shared" si="1646"/>
        <v>0</v>
      </c>
      <c r="BK884" s="97"/>
      <c r="BL884" s="44"/>
      <c r="BM884" s="82">
        <f t="shared" si="1647"/>
        <v>87.9</v>
      </c>
      <c r="BN884" s="86">
        <f t="shared" si="1648"/>
        <v>87900</v>
      </c>
      <c r="BO884" s="86">
        <f t="shared" si="1649"/>
        <v>100</v>
      </c>
      <c r="BP884" s="84">
        <f t="shared" si="1593"/>
        <v>4</v>
      </c>
      <c r="BQ884" s="84">
        <f t="shared" si="1594"/>
        <v>4.13</v>
      </c>
      <c r="BR884" s="84">
        <f t="shared" si="1595"/>
        <v>0.02</v>
      </c>
      <c r="BS884" s="84">
        <f t="shared" si="1650"/>
        <v>3.1487943074937332E-2</v>
      </c>
      <c r="BT884" s="84">
        <f t="shared" si="1651"/>
        <v>1188.6536329661999</v>
      </c>
      <c r="BU884" s="84">
        <f t="shared" si="1652"/>
        <v>0</v>
      </c>
      <c r="BV884" s="83">
        <f t="shared" si="1653"/>
        <v>2609.0665811443782</v>
      </c>
      <c r="BW884" s="81">
        <f t="shared" si="1677"/>
        <v>2609.0665811443782</v>
      </c>
      <c r="BX884" s="83">
        <f t="shared" si="1596"/>
        <v>0</v>
      </c>
      <c r="BY884" s="141">
        <f t="shared" si="1597"/>
        <v>0</v>
      </c>
      <c r="BZ884" s="83">
        <f t="shared" si="1598"/>
        <v>4.13</v>
      </c>
      <c r="CA884" s="83">
        <f t="shared" si="1599"/>
        <v>0</v>
      </c>
      <c r="CB884" s="83">
        <f t="shared" si="1654"/>
        <v>3.1696714827302834</v>
      </c>
      <c r="CC884" s="83">
        <f t="shared" si="1600"/>
        <v>3.1696714827302834</v>
      </c>
      <c r="CD884" s="143">
        <f t="shared" si="1601"/>
        <v>0.02</v>
      </c>
      <c r="CE884" s="83">
        <f t="shared" si="1655"/>
        <v>1.7280523213570289E-2</v>
      </c>
      <c r="CF884" s="84">
        <f t="shared" si="1656"/>
        <v>1128.3137706084981</v>
      </c>
      <c r="CG884" s="83">
        <f t="shared" si="1602"/>
        <v>0</v>
      </c>
      <c r="CH884" s="83">
        <f t="shared" si="1657"/>
        <v>3.0761896064768588</v>
      </c>
      <c r="CI884" s="83">
        <f t="shared" si="1603"/>
        <v>3.0761896064768588</v>
      </c>
      <c r="CJ884" s="143">
        <f t="shared" si="1604"/>
        <v>0.02</v>
      </c>
      <c r="CK884" s="83">
        <f t="shared" si="1658"/>
        <v>1.6472910799759016E-2</v>
      </c>
      <c r="CL884" s="84">
        <f t="shared" si="1659"/>
        <v>1062.4794234867929</v>
      </c>
      <c r="CM884" s="83">
        <f t="shared" si="1605"/>
        <v>0</v>
      </c>
      <c r="CN884" s="83">
        <f t="shared" si="1660"/>
        <v>2.9903182997484317</v>
      </c>
      <c r="CO884" s="83">
        <f t="shared" si="1606"/>
        <v>2.9903182997484317</v>
      </c>
      <c r="CP884" s="143">
        <f t="shared" si="1607"/>
        <v>0.02</v>
      </c>
      <c r="CQ884" s="83">
        <f t="shared" si="1661"/>
        <v>1.6632564504284315E-2</v>
      </c>
      <c r="CR884" s="84">
        <f t="shared" si="1662"/>
        <v>1055.1109757744614</v>
      </c>
      <c r="CS884" s="83">
        <f t="shared" si="1608"/>
        <v>0</v>
      </c>
      <c r="CT884" s="83">
        <f t="shared" si="1663"/>
        <v>2.9817454526389717</v>
      </c>
      <c r="CU884" s="83">
        <f t="shared" si="1609"/>
        <v>2.9817454526389717</v>
      </c>
      <c r="CV884" s="143">
        <f t="shared" si="1610"/>
        <v>0.02</v>
      </c>
      <c r="CW884" s="83">
        <f t="shared" si="1664"/>
        <v>1.6660526987184378E-2</v>
      </c>
      <c r="CX884" s="84">
        <f t="shared" si="1665"/>
        <v>1054.6243684601636</v>
      </c>
      <c r="CY884" s="83">
        <f t="shared" si="1611"/>
        <v>0</v>
      </c>
      <c r="CZ884" s="83">
        <f t="shared" si="1666"/>
        <v>2.9811866367964113</v>
      </c>
      <c r="DA884" s="83">
        <f t="shared" si="1612"/>
        <v>2.9811866367964113</v>
      </c>
      <c r="DB884" s="143">
        <f t="shared" si="1613"/>
        <v>0.02</v>
      </c>
      <c r="DC884" s="83">
        <f t="shared" si="1667"/>
        <v>1.666144676732631E-2</v>
      </c>
      <c r="DD884" s="84">
        <f t="shared" si="1668"/>
        <v>1054.6173821956836</v>
      </c>
      <c r="DE884" s="86">
        <f t="shared" si="1614"/>
        <v>4696.3198460598805</v>
      </c>
      <c r="DF884" s="86">
        <f t="shared" si="1615"/>
        <v>1878.527938423952</v>
      </c>
      <c r="DG884" s="86">
        <f t="shared" si="1616"/>
        <v>1174.0799615149701</v>
      </c>
      <c r="DH884" s="86">
        <f t="shared" si="1617"/>
        <v>9.1244564896755601E-2</v>
      </c>
      <c r="DI884" s="86">
        <f t="shared" si="1618"/>
        <v>8.6564236673415049E-2</v>
      </c>
      <c r="DJ884" s="86">
        <f t="shared" si="1619"/>
        <v>1.1842066185035851</v>
      </c>
      <c r="DK884" s="86">
        <f t="shared" si="1620"/>
        <v>-1083.2540418982355</v>
      </c>
      <c r="DL884" s="86">
        <f t="shared" si="1678"/>
        <v>-1083.2540418982355</v>
      </c>
      <c r="DM884" s="86">
        <f t="shared" si="1621"/>
        <v>-1083.2540418982355</v>
      </c>
      <c r="DN884" s="85">
        <f t="shared" si="1622"/>
        <v>0</v>
      </c>
      <c r="DO884" s="85">
        <f t="shared" si="1669"/>
        <v>0</v>
      </c>
      <c r="DP884" s="85">
        <f t="shared" si="1623"/>
        <v>0</v>
      </c>
      <c r="DQ884" s="85">
        <f t="shared" si="1670"/>
        <v>0</v>
      </c>
      <c r="DR884" s="85">
        <f t="shared" si="1624"/>
        <v>0</v>
      </c>
      <c r="DS884" s="85">
        <f t="shared" si="1671"/>
        <v>0</v>
      </c>
      <c r="DT884" s="81"/>
      <c r="DU884" s="81"/>
      <c r="DV884" s="81">
        <f t="shared" si="1672"/>
        <v>0</v>
      </c>
      <c r="DW884" s="100"/>
    </row>
    <row r="885" spans="1:127" x14ac:dyDescent="0.2">
      <c r="A885" s="59">
        <f t="shared" si="1625"/>
        <v>117.33333333333194</v>
      </c>
      <c r="B885" s="44">
        <f t="shared" si="1626"/>
        <v>117333.33333333193</v>
      </c>
      <c r="C885" s="52">
        <f t="shared" si="1560"/>
        <v>133.33333333333334</v>
      </c>
      <c r="D885" s="50">
        <f t="shared" si="1561"/>
        <v>4</v>
      </c>
      <c r="E885" s="44">
        <f t="shared" si="1562"/>
        <v>4.13</v>
      </c>
      <c r="F885" s="47">
        <f t="shared" si="1563"/>
        <v>0.02</v>
      </c>
      <c r="G885" s="52">
        <f t="shared" si="1627"/>
        <v>2.3502225095621884E-2</v>
      </c>
      <c r="H885" s="57">
        <f t="shared" si="1628"/>
        <v>962.97926355492541</v>
      </c>
      <c r="I885" s="52">
        <f t="shared" si="1629"/>
        <v>0</v>
      </c>
      <c r="J885" s="54">
        <f t="shared" si="1630"/>
        <v>3585.0424732611623</v>
      </c>
      <c r="K885" s="46">
        <f t="shared" si="1673"/>
        <v>3585.0424732611623</v>
      </c>
      <c r="L885" s="80">
        <f t="shared" si="1564"/>
        <v>0</v>
      </c>
      <c r="M885" s="142">
        <f t="shared" si="1565"/>
        <v>0</v>
      </c>
      <c r="N885" s="60">
        <f t="shared" si="1566"/>
        <v>4.13</v>
      </c>
      <c r="O885" s="53">
        <f t="shared" si="1567"/>
        <v>0</v>
      </c>
      <c r="P885" s="58">
        <f t="shared" si="1631"/>
        <v>2.9554094648314488</v>
      </c>
      <c r="Q885" s="49">
        <f t="shared" si="1568"/>
        <v>2.9554094648314488</v>
      </c>
      <c r="R885" s="143">
        <f t="shared" si="1569"/>
        <v>0.02</v>
      </c>
      <c r="S885" s="51">
        <f t="shared" si="1632"/>
        <v>1.8062035596553522E-2</v>
      </c>
      <c r="T885" s="57">
        <f t="shared" si="1633"/>
        <v>1002.5381165856072</v>
      </c>
      <c r="U885" s="53">
        <f t="shared" si="1570"/>
        <v>0</v>
      </c>
      <c r="V885" s="58">
        <f t="shared" si="1634"/>
        <v>2.9889541641978585</v>
      </c>
      <c r="W885" s="49">
        <f t="shared" si="1571"/>
        <v>2.9889541641978585</v>
      </c>
      <c r="X885" s="143">
        <f t="shared" si="1572"/>
        <v>0.02</v>
      </c>
      <c r="Y885" s="51">
        <f t="shared" si="1635"/>
        <v>1.7467213815297769E-2</v>
      </c>
      <c r="Z885" s="57">
        <f t="shared" si="1636"/>
        <v>977.97276621900619</v>
      </c>
      <c r="AA885" s="53">
        <f t="shared" si="1573"/>
        <v>0</v>
      </c>
      <c r="AB885" s="58">
        <f t="shared" si="1637"/>
        <v>2.9674164263185667</v>
      </c>
      <c r="AC885" s="49">
        <f t="shared" si="1574"/>
        <v>2.9674164263185667</v>
      </c>
      <c r="AD885" s="143">
        <f t="shared" si="1575"/>
        <v>0.02</v>
      </c>
      <c r="AE885" s="49">
        <f t="shared" si="1674"/>
        <v>1.7414523966448769E-2</v>
      </c>
      <c r="AF885" s="57">
        <f t="shared" si="1638"/>
        <v>975.02982861175803</v>
      </c>
      <c r="AG885" s="53">
        <f t="shared" si="1576"/>
        <v>0</v>
      </c>
      <c r="AH885" s="58">
        <f t="shared" si="1639"/>
        <v>2.9649916193079782</v>
      </c>
      <c r="AI885" s="49">
        <f t="shared" si="1577"/>
        <v>2.9649916193079782</v>
      </c>
      <c r="AJ885" s="143">
        <f t="shared" si="1578"/>
        <v>0.02</v>
      </c>
      <c r="AK885" s="51">
        <f t="shared" si="1640"/>
        <v>1.7415082291310172E-2</v>
      </c>
      <c r="AL885" s="57">
        <f t="shared" si="1641"/>
        <v>974.80457525597899</v>
      </c>
      <c r="AM885" s="53">
        <f t="shared" si="1579"/>
        <v>0</v>
      </c>
      <c r="AN885" s="58">
        <f t="shared" si="1642"/>
        <v>2.9648073936446169</v>
      </c>
      <c r="AO885" s="49">
        <f t="shared" si="1580"/>
        <v>2.9648073936446169</v>
      </c>
      <c r="AP885" s="143">
        <f t="shared" si="1581"/>
        <v>0.02</v>
      </c>
      <c r="AQ885" s="51">
        <f t="shared" si="1643"/>
        <v>1.7415377941042368E-2</v>
      </c>
      <c r="AR885" s="57">
        <f t="shared" si="1644"/>
        <v>974.78713896577904</v>
      </c>
      <c r="AS885" s="44">
        <f t="shared" si="1582"/>
        <v>6453.0764518700926</v>
      </c>
      <c r="AT885" s="44">
        <f t="shared" si="1583"/>
        <v>2581.2305807480366</v>
      </c>
      <c r="AU885" s="44">
        <f t="shared" si="1584"/>
        <v>1613.2691129675231</v>
      </c>
      <c r="AV885" s="47">
        <f t="shared" si="1585"/>
        <v>0.34781752140146105</v>
      </c>
      <c r="AW885" s="47">
        <f t="shared" si="1586"/>
        <v>0.75285450258159392</v>
      </c>
      <c r="AX885" s="86">
        <f t="shared" si="1587"/>
        <v>3.1720361699966331</v>
      </c>
      <c r="AY885" s="86">
        <f t="shared" si="1588"/>
        <v>0</v>
      </c>
      <c r="AZ885" s="10">
        <f t="shared" si="1645"/>
        <v>0</v>
      </c>
      <c r="BA885" s="44">
        <f t="shared" si="1589"/>
        <v>0</v>
      </c>
      <c r="BB885" s="9">
        <f t="shared" si="1590"/>
        <v>0</v>
      </c>
      <c r="BC885" s="45">
        <f t="shared" si="1679"/>
        <v>0</v>
      </c>
      <c r="BD885" s="9">
        <f t="shared" si="1591"/>
        <v>0</v>
      </c>
      <c r="BE885" s="45">
        <f t="shared" si="1675"/>
        <v>0</v>
      </c>
      <c r="BF885" s="9">
        <f t="shared" si="1592"/>
        <v>0</v>
      </c>
      <c r="BG885" s="45">
        <f t="shared" si="1676"/>
        <v>0</v>
      </c>
      <c r="BH885" s="58"/>
      <c r="BI885" s="58"/>
      <c r="BJ885" s="58">
        <f t="shared" si="1646"/>
        <v>0</v>
      </c>
      <c r="BK885" s="97"/>
      <c r="BL885" s="44"/>
      <c r="BM885" s="82">
        <f t="shared" si="1647"/>
        <v>88</v>
      </c>
      <c r="BN885" s="86">
        <f t="shared" si="1648"/>
        <v>88000</v>
      </c>
      <c r="BO885" s="86">
        <f t="shared" si="1649"/>
        <v>100</v>
      </c>
      <c r="BP885" s="84">
        <f t="shared" si="1593"/>
        <v>4</v>
      </c>
      <c r="BQ885" s="84">
        <f t="shared" si="1594"/>
        <v>4.13</v>
      </c>
      <c r="BR885" s="84">
        <f t="shared" si="1595"/>
        <v>0.02</v>
      </c>
      <c r="BS885" s="84">
        <f t="shared" si="1650"/>
        <v>3.148594307493733E-2</v>
      </c>
      <c r="BT885" s="84">
        <f t="shared" si="1651"/>
        <v>1189.4160286823001</v>
      </c>
      <c r="BU885" s="84">
        <f t="shared" si="1652"/>
        <v>0</v>
      </c>
      <c r="BV885" s="83">
        <f t="shared" si="1653"/>
        <v>2612.303881144378</v>
      </c>
      <c r="BW885" s="81">
        <f t="shared" si="1677"/>
        <v>2612.303881144378</v>
      </c>
      <c r="BX885" s="83">
        <f t="shared" si="1596"/>
        <v>0</v>
      </c>
      <c r="BY885" s="141">
        <f t="shared" si="1597"/>
        <v>0</v>
      </c>
      <c r="BZ885" s="83">
        <f t="shared" si="1598"/>
        <v>4.13</v>
      </c>
      <c r="CA885" s="83">
        <f t="shared" si="1599"/>
        <v>0</v>
      </c>
      <c r="CB885" s="83">
        <f t="shared" si="1654"/>
        <v>3.1711370145018618</v>
      </c>
      <c r="CC885" s="83">
        <f t="shared" si="1600"/>
        <v>3.1711370145018618</v>
      </c>
      <c r="CD885" s="143">
        <f t="shared" si="1601"/>
        <v>0.02</v>
      </c>
      <c r="CE885" s="83">
        <f t="shared" si="1655"/>
        <v>1.727852321357029E-2</v>
      </c>
      <c r="CF885" s="84">
        <f t="shared" si="1656"/>
        <v>1128.858922473848</v>
      </c>
      <c r="CG885" s="83">
        <f t="shared" si="1602"/>
        <v>0</v>
      </c>
      <c r="CH885" s="83">
        <f t="shared" si="1657"/>
        <v>3.0771678887905103</v>
      </c>
      <c r="CI885" s="83">
        <f t="shared" si="1603"/>
        <v>3.0771678887905103</v>
      </c>
      <c r="CJ885" s="143">
        <f t="shared" si="1604"/>
        <v>0.02</v>
      </c>
      <c r="CK885" s="83">
        <f t="shared" si="1658"/>
        <v>1.6470910799759018E-2</v>
      </c>
      <c r="CL885" s="84">
        <f t="shared" si="1659"/>
        <v>1063.0148882307435</v>
      </c>
      <c r="CM885" s="83">
        <f t="shared" si="1605"/>
        <v>0</v>
      </c>
      <c r="CN885" s="83">
        <f t="shared" si="1660"/>
        <v>2.9911514688825864</v>
      </c>
      <c r="CO885" s="83">
        <f t="shared" si="1606"/>
        <v>2.9911514688825864</v>
      </c>
      <c r="CP885" s="143">
        <f t="shared" si="1607"/>
        <v>0.02</v>
      </c>
      <c r="CQ885" s="83">
        <f t="shared" si="1661"/>
        <v>1.6630564504284316E-2</v>
      </c>
      <c r="CR885" s="84">
        <f t="shared" si="1662"/>
        <v>1055.6671561819344</v>
      </c>
      <c r="CS885" s="83">
        <f t="shared" si="1608"/>
        <v>0</v>
      </c>
      <c r="CT885" s="83">
        <f t="shared" si="1663"/>
        <v>2.9825878977240485</v>
      </c>
      <c r="CU885" s="83">
        <f t="shared" si="1609"/>
        <v>2.9825878977240485</v>
      </c>
      <c r="CV885" s="143">
        <f t="shared" si="1610"/>
        <v>0.02</v>
      </c>
      <c r="CW885" s="83">
        <f t="shared" si="1664"/>
        <v>1.6658526987184379E-2</v>
      </c>
      <c r="CX885" s="84">
        <f t="shared" si="1665"/>
        <v>1055.183085736732</v>
      </c>
      <c r="CY885" s="83">
        <f t="shared" si="1611"/>
        <v>0</v>
      </c>
      <c r="CZ885" s="83">
        <f t="shared" si="1666"/>
        <v>2.9820309976009987</v>
      </c>
      <c r="DA885" s="83">
        <f t="shared" si="1612"/>
        <v>2.9820309976009987</v>
      </c>
      <c r="DB885" s="143">
        <f t="shared" si="1613"/>
        <v>0.02</v>
      </c>
      <c r="DC885" s="83">
        <f t="shared" si="1667"/>
        <v>1.6659446767326311E-2</v>
      </c>
      <c r="DD885" s="84">
        <f t="shared" si="1668"/>
        <v>1055.1762350552024</v>
      </c>
      <c r="DE885" s="86">
        <f t="shared" si="1614"/>
        <v>4702.1469860598809</v>
      </c>
      <c r="DF885" s="86">
        <f t="shared" si="1615"/>
        <v>1880.8587944239521</v>
      </c>
      <c r="DG885" s="86">
        <f t="shared" si="1616"/>
        <v>1175.5367465149702</v>
      </c>
      <c r="DH885" s="86">
        <f t="shared" si="1617"/>
        <v>9.1073378256655416E-2</v>
      </c>
      <c r="DI885" s="86">
        <f t="shared" si="1618"/>
        <v>8.6266156137859415E-2</v>
      </c>
      <c r="DJ885" s="86">
        <f t="shared" si="1619"/>
        <v>1.1765576176803323</v>
      </c>
      <c r="DK885" s="86">
        <f t="shared" si="1620"/>
        <v>-1085.2708373657995</v>
      </c>
      <c r="DL885" s="86">
        <f t="shared" si="1678"/>
        <v>-1085.2708373657995</v>
      </c>
      <c r="DM885" s="86">
        <f t="shared" si="1621"/>
        <v>-1085.2708373657995</v>
      </c>
      <c r="DN885" s="85">
        <f t="shared" si="1622"/>
        <v>0</v>
      </c>
      <c r="DO885" s="85">
        <f t="shared" si="1669"/>
        <v>0</v>
      </c>
      <c r="DP885" s="85">
        <f t="shared" si="1623"/>
        <v>0</v>
      </c>
      <c r="DQ885" s="85">
        <f t="shared" si="1670"/>
        <v>0</v>
      </c>
      <c r="DR885" s="85">
        <f t="shared" si="1624"/>
        <v>0</v>
      </c>
      <c r="DS885" s="85">
        <f t="shared" si="1671"/>
        <v>0</v>
      </c>
      <c r="DT885" s="81"/>
      <c r="DU885" s="81"/>
      <c r="DV885" s="81">
        <f t="shared" si="1672"/>
        <v>0</v>
      </c>
      <c r="DW885" s="100"/>
    </row>
    <row r="886" spans="1:127" x14ac:dyDescent="0.2">
      <c r="A886" s="59">
        <f t="shared" si="1625"/>
        <v>117.46666666666526</v>
      </c>
      <c r="B886" s="44">
        <f t="shared" si="1626"/>
        <v>117466.66666666526</v>
      </c>
      <c r="C886" s="52">
        <f t="shared" si="1560"/>
        <v>133.33333333333334</v>
      </c>
      <c r="D886" s="50">
        <f t="shared" si="1561"/>
        <v>4</v>
      </c>
      <c r="E886" s="44">
        <f t="shared" si="1562"/>
        <v>4.13</v>
      </c>
      <c r="F886" s="47">
        <f t="shared" si="1563"/>
        <v>0.02</v>
      </c>
      <c r="G886" s="52">
        <f t="shared" si="1627"/>
        <v>2.3499558428955215E-2</v>
      </c>
      <c r="H886" s="57">
        <f t="shared" si="1628"/>
        <v>963.73796869656508</v>
      </c>
      <c r="I886" s="52">
        <f t="shared" si="1629"/>
        <v>0</v>
      </c>
      <c r="J886" s="54">
        <f t="shared" si="1630"/>
        <v>3589.358873261162</v>
      </c>
      <c r="K886" s="46">
        <f t="shared" si="1673"/>
        <v>3589.358873261162</v>
      </c>
      <c r="L886" s="80">
        <f t="shared" si="1564"/>
        <v>0</v>
      </c>
      <c r="M886" s="142">
        <f t="shared" si="1565"/>
        <v>0</v>
      </c>
      <c r="N886" s="60">
        <f t="shared" si="1566"/>
        <v>4.13</v>
      </c>
      <c r="O886" s="53">
        <f t="shared" si="1567"/>
        <v>0</v>
      </c>
      <c r="P886" s="58">
        <f t="shared" si="1631"/>
        <v>2.9562763359106095</v>
      </c>
      <c r="Q886" s="49">
        <f t="shared" si="1568"/>
        <v>2.9562763359106095</v>
      </c>
      <c r="R886" s="143">
        <f t="shared" si="1569"/>
        <v>0.02</v>
      </c>
      <c r="S886" s="51">
        <f t="shared" si="1632"/>
        <v>1.8059368929886854E-2</v>
      </c>
      <c r="T886" s="57">
        <f t="shared" si="1633"/>
        <v>1003.3529253841008</v>
      </c>
      <c r="U886" s="53">
        <f t="shared" si="1570"/>
        <v>0</v>
      </c>
      <c r="V886" s="58">
        <f t="shared" si="1634"/>
        <v>2.9899839060190563</v>
      </c>
      <c r="W886" s="49">
        <f t="shared" si="1571"/>
        <v>2.9899839060190563</v>
      </c>
      <c r="X886" s="143">
        <f t="shared" si="1572"/>
        <v>0.02</v>
      </c>
      <c r="Y886" s="51">
        <f t="shared" si="1635"/>
        <v>1.7464547148631101E-2</v>
      </c>
      <c r="Z886" s="57">
        <f t="shared" si="1636"/>
        <v>978.75189628803048</v>
      </c>
      <c r="AA886" s="53">
        <f t="shared" si="1573"/>
        <v>0</v>
      </c>
      <c r="AB886" s="58">
        <f t="shared" si="1637"/>
        <v>2.9683422868817009</v>
      </c>
      <c r="AC886" s="49">
        <f t="shared" si="1574"/>
        <v>2.9683422868817009</v>
      </c>
      <c r="AD886" s="143">
        <f t="shared" si="1575"/>
        <v>0.02</v>
      </c>
      <c r="AE886" s="49">
        <f t="shared" si="1674"/>
        <v>1.7411857299782101E-2</v>
      </c>
      <c r="AF886" s="57">
        <f t="shared" si="1638"/>
        <v>975.81224618230522</v>
      </c>
      <c r="AG886" s="53">
        <f t="shared" si="1576"/>
        <v>0</v>
      </c>
      <c r="AH886" s="58">
        <f t="shared" si="1639"/>
        <v>2.9659117047706891</v>
      </c>
      <c r="AI886" s="49">
        <f t="shared" si="1577"/>
        <v>2.9659117047706891</v>
      </c>
      <c r="AJ886" s="143">
        <f t="shared" si="1578"/>
        <v>0.02</v>
      </c>
      <c r="AK886" s="51">
        <f t="shared" si="1640"/>
        <v>1.7412415624643504E-2</v>
      </c>
      <c r="AL886" s="57">
        <f t="shared" si="1641"/>
        <v>975.58765780477165</v>
      </c>
      <c r="AM886" s="53">
        <f t="shared" si="1579"/>
        <v>0</v>
      </c>
      <c r="AN886" s="58">
        <f t="shared" si="1642"/>
        <v>2.9657273731623821</v>
      </c>
      <c r="AO886" s="49">
        <f t="shared" si="1580"/>
        <v>2.9657273731623821</v>
      </c>
      <c r="AP886" s="143">
        <f t="shared" si="1581"/>
        <v>0.02</v>
      </c>
      <c r="AQ886" s="51">
        <f t="shared" si="1643"/>
        <v>1.74127112743757E-2</v>
      </c>
      <c r="AR886" s="57">
        <f t="shared" si="1644"/>
        <v>975.5702834693102</v>
      </c>
      <c r="AS886" s="44">
        <f t="shared" si="1582"/>
        <v>6460.8459718700906</v>
      </c>
      <c r="AT886" s="44">
        <f t="shared" si="1583"/>
        <v>2584.3383887480363</v>
      </c>
      <c r="AU886" s="44">
        <f t="shared" si="1584"/>
        <v>1615.2114929675226</v>
      </c>
      <c r="AV886" s="47">
        <f t="shared" si="1585"/>
        <v>0.34663430288229202</v>
      </c>
      <c r="AW886" s="47">
        <f t="shared" si="1586"/>
        <v>0.7480473734644778</v>
      </c>
      <c r="AX886" s="86">
        <f t="shared" si="1587"/>
        <v>3.1396013569326127</v>
      </c>
      <c r="AY886" s="86">
        <f t="shared" si="1588"/>
        <v>0</v>
      </c>
      <c r="AZ886" s="10">
        <f t="shared" si="1645"/>
        <v>0</v>
      </c>
      <c r="BA886" s="44">
        <f t="shared" si="1589"/>
        <v>0</v>
      </c>
      <c r="BB886" s="9">
        <f t="shared" si="1590"/>
        <v>0</v>
      </c>
      <c r="BC886" s="45">
        <f t="shared" si="1679"/>
        <v>0</v>
      </c>
      <c r="BD886" s="9">
        <f t="shared" si="1591"/>
        <v>0</v>
      </c>
      <c r="BE886" s="45">
        <f t="shared" si="1675"/>
        <v>0</v>
      </c>
      <c r="BF886" s="9">
        <f t="shared" si="1592"/>
        <v>0</v>
      </c>
      <c r="BG886" s="45">
        <f t="shared" si="1676"/>
        <v>0</v>
      </c>
      <c r="BH886" s="58"/>
      <c r="BI886" s="58"/>
      <c r="BJ886" s="58">
        <f t="shared" si="1646"/>
        <v>0</v>
      </c>
      <c r="BK886" s="97"/>
      <c r="BL886" s="44"/>
      <c r="BM886" s="82">
        <f t="shared" si="1647"/>
        <v>88.100000000000009</v>
      </c>
      <c r="BN886" s="86">
        <f t="shared" si="1648"/>
        <v>88100</v>
      </c>
      <c r="BO886" s="86">
        <f t="shared" si="1649"/>
        <v>100</v>
      </c>
      <c r="BP886" s="84">
        <f t="shared" si="1593"/>
        <v>4</v>
      </c>
      <c r="BQ886" s="84">
        <f t="shared" si="1594"/>
        <v>4.13</v>
      </c>
      <c r="BR886" s="84">
        <f t="shared" si="1595"/>
        <v>0.02</v>
      </c>
      <c r="BS886" s="84">
        <f t="shared" si="1650"/>
        <v>3.1483943074937328E-2</v>
      </c>
      <c r="BT886" s="84">
        <f t="shared" si="1651"/>
        <v>1190.1783759722503</v>
      </c>
      <c r="BU886" s="84">
        <f t="shared" si="1652"/>
        <v>0</v>
      </c>
      <c r="BV886" s="83">
        <f t="shared" si="1653"/>
        <v>2615.5411811443782</v>
      </c>
      <c r="BW886" s="81">
        <f t="shared" si="1677"/>
        <v>2615.5411811443782</v>
      </c>
      <c r="BX886" s="83">
        <f t="shared" si="1596"/>
        <v>0</v>
      </c>
      <c r="BY886" s="141">
        <f t="shared" si="1597"/>
        <v>0</v>
      </c>
      <c r="BZ886" s="83">
        <f t="shared" si="1598"/>
        <v>4.13</v>
      </c>
      <c r="CA886" s="83">
        <f t="shared" si="1599"/>
        <v>0</v>
      </c>
      <c r="CB886" s="83">
        <f t="shared" si="1654"/>
        <v>3.1726046531957923</v>
      </c>
      <c r="CC886" s="83">
        <f t="shared" si="1600"/>
        <v>3.1726046531957923</v>
      </c>
      <c r="CD886" s="143">
        <f t="shared" si="1601"/>
        <v>0.02</v>
      </c>
      <c r="CE886" s="83">
        <f t="shared" si="1655"/>
        <v>1.7276523213570292E-2</v>
      </c>
      <c r="CF886" s="84">
        <f t="shared" si="1656"/>
        <v>1129.4037593299838</v>
      </c>
      <c r="CG886" s="83">
        <f t="shared" si="1602"/>
        <v>0</v>
      </c>
      <c r="CH886" s="83">
        <f t="shared" si="1657"/>
        <v>3.0781467960535749</v>
      </c>
      <c r="CI886" s="83">
        <f t="shared" si="1603"/>
        <v>3.0781467960535749</v>
      </c>
      <c r="CJ886" s="143">
        <f t="shared" si="1604"/>
        <v>0.02</v>
      </c>
      <c r="CK886" s="83">
        <f t="shared" si="1658"/>
        <v>1.6468910799759019E-2</v>
      </c>
      <c r="CL886" s="84">
        <f t="shared" si="1659"/>
        <v>1063.5501177468111</v>
      </c>
      <c r="CM886" s="83">
        <f t="shared" si="1605"/>
        <v>0</v>
      </c>
      <c r="CN886" s="83">
        <f t="shared" si="1660"/>
        <v>2.9919853795435638</v>
      </c>
      <c r="CO886" s="83">
        <f t="shared" si="1606"/>
        <v>2.9919853795435638</v>
      </c>
      <c r="CP886" s="143">
        <f t="shared" si="1607"/>
        <v>0.02</v>
      </c>
      <c r="CQ886" s="83">
        <f t="shared" si="1661"/>
        <v>1.6628564504284318E-2</v>
      </c>
      <c r="CR886" s="84">
        <f t="shared" si="1662"/>
        <v>1056.2231148044677</v>
      </c>
      <c r="CS886" s="83">
        <f t="shared" si="1608"/>
        <v>0</v>
      </c>
      <c r="CT886" s="83">
        <f t="shared" si="1663"/>
        <v>2.983431188210488</v>
      </c>
      <c r="CU886" s="83">
        <f t="shared" si="1609"/>
        <v>2.983431188210488</v>
      </c>
      <c r="CV886" s="143">
        <f t="shared" si="1610"/>
        <v>0.02</v>
      </c>
      <c r="CW886" s="83">
        <f t="shared" si="1664"/>
        <v>1.6656526987184381E-2</v>
      </c>
      <c r="CX886" s="84">
        <f t="shared" si="1665"/>
        <v>1055.7415781452842</v>
      </c>
      <c r="CY886" s="83">
        <f t="shared" si="1611"/>
        <v>0</v>
      </c>
      <c r="CZ886" s="83">
        <f t="shared" si="1666"/>
        <v>2.9828762109993039</v>
      </c>
      <c r="DA886" s="83">
        <f t="shared" si="1612"/>
        <v>2.9828762109993039</v>
      </c>
      <c r="DB886" s="143">
        <f t="shared" si="1613"/>
        <v>0.02</v>
      </c>
      <c r="DC886" s="83">
        <f t="shared" si="1667"/>
        <v>1.6657446767326313E-2</v>
      </c>
      <c r="DD886" s="84">
        <f t="shared" si="1668"/>
        <v>1055.7348626073883</v>
      </c>
      <c r="DE886" s="86">
        <f t="shared" si="1614"/>
        <v>4707.9741260598812</v>
      </c>
      <c r="DF886" s="86">
        <f t="shared" si="1615"/>
        <v>1883.1896504239523</v>
      </c>
      <c r="DG886" s="86">
        <f t="shared" si="1616"/>
        <v>1176.9935315149703</v>
      </c>
      <c r="DH886" s="86">
        <f t="shared" si="1617"/>
        <v>9.0902725113624225E-2</v>
      </c>
      <c r="DI886" s="86">
        <f t="shared" si="1618"/>
        <v>8.5969470880228896E-2</v>
      </c>
      <c r="DJ886" s="86">
        <f t="shared" si="1619"/>
        <v>1.1689674451756222</v>
      </c>
      <c r="DK886" s="86">
        <f t="shared" si="1620"/>
        <v>-1087.2863957418526</v>
      </c>
      <c r="DL886" s="86">
        <f t="shared" si="1678"/>
        <v>-1087.2863957418526</v>
      </c>
      <c r="DM886" s="86">
        <f t="shared" si="1621"/>
        <v>-1087.2863957418526</v>
      </c>
      <c r="DN886" s="85">
        <f t="shared" si="1622"/>
        <v>0</v>
      </c>
      <c r="DO886" s="85">
        <f t="shared" si="1669"/>
        <v>0</v>
      </c>
      <c r="DP886" s="85">
        <f t="shared" si="1623"/>
        <v>0</v>
      </c>
      <c r="DQ886" s="85">
        <f t="shared" si="1670"/>
        <v>0</v>
      </c>
      <c r="DR886" s="85">
        <f t="shared" si="1624"/>
        <v>0</v>
      </c>
      <c r="DS886" s="85">
        <f t="shared" si="1671"/>
        <v>0</v>
      </c>
      <c r="DT886" s="81"/>
      <c r="DU886" s="81"/>
      <c r="DV886" s="81">
        <f t="shared" si="1672"/>
        <v>0</v>
      </c>
      <c r="DW886" s="100"/>
    </row>
    <row r="887" spans="1:127" x14ac:dyDescent="0.2">
      <c r="A887" s="59">
        <f t="shared" si="1625"/>
        <v>117.59999999999859</v>
      </c>
      <c r="B887" s="44">
        <f t="shared" si="1626"/>
        <v>117599.99999999859</v>
      </c>
      <c r="C887" s="52">
        <f t="shared" si="1560"/>
        <v>133.33333333333334</v>
      </c>
      <c r="D887" s="50">
        <f t="shared" si="1561"/>
        <v>4</v>
      </c>
      <c r="E887" s="44">
        <f t="shared" si="1562"/>
        <v>4.13</v>
      </c>
      <c r="F887" s="47">
        <f t="shared" si="1563"/>
        <v>0.02</v>
      </c>
      <c r="G887" s="52">
        <f t="shared" si="1627"/>
        <v>2.3496891762288547E-2</v>
      </c>
      <c r="H887" s="57">
        <f t="shared" si="1628"/>
        <v>964.49658774727118</v>
      </c>
      <c r="I887" s="52">
        <f t="shared" si="1629"/>
        <v>0</v>
      </c>
      <c r="J887" s="54">
        <f t="shared" si="1630"/>
        <v>3593.6752732611617</v>
      </c>
      <c r="K887" s="46">
        <f t="shared" si="1673"/>
        <v>3593.6752732611617</v>
      </c>
      <c r="L887" s="80">
        <f t="shared" si="1564"/>
        <v>0</v>
      </c>
      <c r="M887" s="142">
        <f t="shared" si="1565"/>
        <v>0</v>
      </c>
      <c r="N887" s="60">
        <f t="shared" si="1566"/>
        <v>4.13</v>
      </c>
      <c r="O887" s="53">
        <f t="shared" si="1567"/>
        <v>0</v>
      </c>
      <c r="P887" s="58">
        <f t="shared" si="1631"/>
        <v>2.9571451781068854</v>
      </c>
      <c r="Q887" s="49">
        <f t="shared" si="1568"/>
        <v>2.9571451781068854</v>
      </c>
      <c r="R887" s="143">
        <f t="shared" si="1569"/>
        <v>0.02</v>
      </c>
      <c r="S887" s="51">
        <f t="shared" si="1632"/>
        <v>1.8056702263220186E-2</v>
      </c>
      <c r="T887" s="57">
        <f t="shared" si="1633"/>
        <v>1004.1673749841916</v>
      </c>
      <c r="U887" s="53">
        <f t="shared" si="1570"/>
        <v>0</v>
      </c>
      <c r="V887" s="58">
        <f t="shared" si="1634"/>
        <v>2.9910156888851134</v>
      </c>
      <c r="W887" s="49">
        <f t="shared" si="1571"/>
        <v>2.9910156888851134</v>
      </c>
      <c r="X887" s="143">
        <f t="shared" si="1572"/>
        <v>0.02</v>
      </c>
      <c r="Y887" s="51">
        <f t="shared" si="1635"/>
        <v>1.7461880481964433E-2</v>
      </c>
      <c r="Z887" s="57">
        <f t="shared" si="1636"/>
        <v>979.5306391113678</v>
      </c>
      <c r="AA887" s="53">
        <f t="shared" si="1573"/>
        <v>0</v>
      </c>
      <c r="AB887" s="58">
        <f t="shared" si="1637"/>
        <v>2.9692699812780714</v>
      </c>
      <c r="AC887" s="49">
        <f t="shared" si="1574"/>
        <v>2.9692699812780714</v>
      </c>
      <c r="AD887" s="143">
        <f t="shared" si="1575"/>
        <v>0.02</v>
      </c>
      <c r="AE887" s="49">
        <f t="shared" si="1674"/>
        <v>1.7409190633115433E-2</v>
      </c>
      <c r="AF887" s="57">
        <f t="shared" si="1638"/>
        <v>976.59429992515879</v>
      </c>
      <c r="AG887" s="53">
        <f t="shared" si="1576"/>
        <v>0</v>
      </c>
      <c r="AH887" s="58">
        <f t="shared" si="1639"/>
        <v>2.9668336660010559</v>
      </c>
      <c r="AI887" s="49">
        <f t="shared" si="1577"/>
        <v>2.9668336660010559</v>
      </c>
      <c r="AJ887" s="143">
        <f t="shared" si="1578"/>
        <v>0.02</v>
      </c>
      <c r="AK887" s="51">
        <f t="shared" si="1640"/>
        <v>1.7409748957976836E-2</v>
      </c>
      <c r="AL887" s="57">
        <f t="shared" si="1641"/>
        <v>976.37037754491337</v>
      </c>
      <c r="AM887" s="53">
        <f t="shared" si="1579"/>
        <v>0</v>
      </c>
      <c r="AN887" s="58">
        <f t="shared" si="1642"/>
        <v>2.9666492333947128</v>
      </c>
      <c r="AO887" s="49">
        <f t="shared" si="1580"/>
        <v>2.9666492333947128</v>
      </c>
      <c r="AP887" s="143">
        <f t="shared" si="1581"/>
        <v>0.02</v>
      </c>
      <c r="AQ887" s="51">
        <f t="shared" si="1643"/>
        <v>1.7410044607709032E-2</v>
      </c>
      <c r="AR887" s="57">
        <f t="shared" si="1644"/>
        <v>976.35306515039576</v>
      </c>
      <c r="AS887" s="44">
        <f t="shared" si="1582"/>
        <v>6468.6154918700913</v>
      </c>
      <c r="AT887" s="44">
        <f t="shared" si="1583"/>
        <v>2587.4461967480365</v>
      </c>
      <c r="AU887" s="44">
        <f t="shared" si="1584"/>
        <v>1617.1538729675228</v>
      </c>
      <c r="AV887" s="47">
        <f t="shared" si="1585"/>
        <v>0.34545712965138359</v>
      </c>
      <c r="AW887" s="47">
        <f t="shared" si="1586"/>
        <v>0.74327910949525766</v>
      </c>
      <c r="AX887" s="86">
        <f t="shared" si="1587"/>
        <v>3.107553007460091</v>
      </c>
      <c r="AY887" s="86">
        <f t="shared" si="1588"/>
        <v>0</v>
      </c>
      <c r="AZ887" s="10">
        <f t="shared" si="1645"/>
        <v>0</v>
      </c>
      <c r="BA887" s="44">
        <f t="shared" si="1589"/>
        <v>0</v>
      </c>
      <c r="BB887" s="9">
        <f t="shared" si="1590"/>
        <v>0</v>
      </c>
      <c r="BC887" s="45">
        <f t="shared" si="1679"/>
        <v>0</v>
      </c>
      <c r="BD887" s="9">
        <f t="shared" si="1591"/>
        <v>0</v>
      </c>
      <c r="BE887" s="45">
        <f t="shared" si="1675"/>
        <v>0</v>
      </c>
      <c r="BF887" s="9">
        <f t="shared" si="1592"/>
        <v>0</v>
      </c>
      <c r="BG887" s="45">
        <f t="shared" si="1676"/>
        <v>0</v>
      </c>
      <c r="BH887" s="58"/>
      <c r="BI887" s="58"/>
      <c r="BJ887" s="58">
        <f t="shared" si="1646"/>
        <v>0</v>
      </c>
      <c r="BK887" s="97"/>
      <c r="BL887" s="44"/>
      <c r="BM887" s="82">
        <f t="shared" si="1647"/>
        <v>88.2</v>
      </c>
      <c r="BN887" s="86">
        <f t="shared" si="1648"/>
        <v>88200</v>
      </c>
      <c r="BO887" s="86">
        <f t="shared" si="1649"/>
        <v>100</v>
      </c>
      <c r="BP887" s="84">
        <f t="shared" si="1593"/>
        <v>4</v>
      </c>
      <c r="BQ887" s="84">
        <f t="shared" si="1594"/>
        <v>4.13</v>
      </c>
      <c r="BR887" s="84">
        <f t="shared" si="1595"/>
        <v>0.02</v>
      </c>
      <c r="BS887" s="84">
        <f t="shared" si="1650"/>
        <v>3.1481943074937326E-2</v>
      </c>
      <c r="BT887" s="84">
        <f t="shared" si="1651"/>
        <v>1190.9406748360502</v>
      </c>
      <c r="BU887" s="84">
        <f t="shared" si="1652"/>
        <v>0</v>
      </c>
      <c r="BV887" s="83">
        <f t="shared" si="1653"/>
        <v>2618.778481144378</v>
      </c>
      <c r="BW887" s="81">
        <f t="shared" si="1677"/>
        <v>2618.778481144378</v>
      </c>
      <c r="BX887" s="83">
        <f t="shared" si="1596"/>
        <v>0</v>
      </c>
      <c r="BY887" s="141">
        <f t="shared" si="1597"/>
        <v>0</v>
      </c>
      <c r="BZ887" s="83">
        <f t="shared" si="1598"/>
        <v>4.13</v>
      </c>
      <c r="CA887" s="83">
        <f t="shared" si="1599"/>
        <v>0</v>
      </c>
      <c r="CB887" s="83">
        <f t="shared" si="1654"/>
        <v>3.1740743989456917</v>
      </c>
      <c r="CC887" s="83">
        <f t="shared" si="1600"/>
        <v>3.1740743989456917</v>
      </c>
      <c r="CD887" s="143">
        <f t="shared" si="1601"/>
        <v>0.02</v>
      </c>
      <c r="CE887" s="83">
        <f t="shared" si="1655"/>
        <v>1.7274523213570293E-2</v>
      </c>
      <c r="CF887" s="84">
        <f t="shared" si="1656"/>
        <v>1129.9482811063156</v>
      </c>
      <c r="CG887" s="83">
        <f t="shared" si="1602"/>
        <v>0</v>
      </c>
      <c r="CH887" s="83">
        <f t="shared" si="1657"/>
        <v>3.0791263264288586</v>
      </c>
      <c r="CI887" s="83">
        <f t="shared" si="1603"/>
        <v>3.0791263264288586</v>
      </c>
      <c r="CJ887" s="143">
        <f t="shared" si="1604"/>
        <v>0.02</v>
      </c>
      <c r="CK887" s="83">
        <f t="shared" si="1658"/>
        <v>1.6466910799759021E-2</v>
      </c>
      <c r="CL887" s="84">
        <f t="shared" si="1659"/>
        <v>1064.0851120758948</v>
      </c>
      <c r="CM887" s="83">
        <f t="shared" si="1605"/>
        <v>0</v>
      </c>
      <c r="CN887" s="83">
        <f t="shared" si="1660"/>
        <v>2.9928200305402584</v>
      </c>
      <c r="CO887" s="83">
        <f t="shared" si="1606"/>
        <v>2.9928200305402584</v>
      </c>
      <c r="CP887" s="143">
        <f t="shared" si="1607"/>
        <v>0.02</v>
      </c>
      <c r="CQ887" s="83">
        <f t="shared" si="1661"/>
        <v>1.6626564504284319E-2</v>
      </c>
      <c r="CR887" s="84">
        <f t="shared" si="1662"/>
        <v>1056.7788516278483</v>
      </c>
      <c r="CS887" s="83">
        <f t="shared" si="1608"/>
        <v>0</v>
      </c>
      <c r="CT887" s="83">
        <f t="shared" si="1663"/>
        <v>2.984275322882505</v>
      </c>
      <c r="CU887" s="83">
        <f t="shared" si="1609"/>
        <v>2.984275322882505</v>
      </c>
      <c r="CV887" s="143">
        <f t="shared" si="1610"/>
        <v>0.02</v>
      </c>
      <c r="CW887" s="83">
        <f t="shared" si="1664"/>
        <v>1.6654526987184382E-2</v>
      </c>
      <c r="CX887" s="84">
        <f t="shared" si="1665"/>
        <v>1056.2998456546204</v>
      </c>
      <c r="CY887" s="83">
        <f t="shared" si="1611"/>
        <v>0</v>
      </c>
      <c r="CZ887" s="83">
        <f t="shared" si="1666"/>
        <v>2.9837222757321706</v>
      </c>
      <c r="DA887" s="83">
        <f t="shared" si="1612"/>
        <v>2.9837222757321706</v>
      </c>
      <c r="DB887" s="143">
        <f t="shared" si="1613"/>
        <v>0.02</v>
      </c>
      <c r="DC887" s="83">
        <f t="shared" si="1667"/>
        <v>1.6655446767326314E-2</v>
      </c>
      <c r="DD887" s="84">
        <f t="shared" si="1668"/>
        <v>1056.2932648201891</v>
      </c>
      <c r="DE887" s="86">
        <f t="shared" si="1614"/>
        <v>4713.8012660598797</v>
      </c>
      <c r="DF887" s="86">
        <f t="shared" si="1615"/>
        <v>1885.5205064239519</v>
      </c>
      <c r="DG887" s="86">
        <f t="shared" si="1616"/>
        <v>1178.4503165149699</v>
      </c>
      <c r="DH887" s="86">
        <f t="shared" si="1617"/>
        <v>9.0732603327557185E-2</v>
      </c>
      <c r="DI887" s="86">
        <f t="shared" si="1618"/>
        <v>8.5674172963841264E-2</v>
      </c>
      <c r="DJ887" s="86">
        <f t="shared" si="1619"/>
        <v>1.1614355843220248</v>
      </c>
      <c r="DK887" s="86">
        <f t="shared" si="1620"/>
        <v>-1089.3007176908498</v>
      </c>
      <c r="DL887" s="86">
        <f t="shared" si="1678"/>
        <v>-1089.3007176908498</v>
      </c>
      <c r="DM887" s="86">
        <f t="shared" si="1621"/>
        <v>-1089.3007176908498</v>
      </c>
      <c r="DN887" s="85">
        <f t="shared" si="1622"/>
        <v>0</v>
      </c>
      <c r="DO887" s="85">
        <f t="shared" si="1669"/>
        <v>0</v>
      </c>
      <c r="DP887" s="85">
        <f t="shared" si="1623"/>
        <v>0</v>
      </c>
      <c r="DQ887" s="85">
        <f t="shared" si="1670"/>
        <v>0</v>
      </c>
      <c r="DR887" s="85">
        <f t="shared" si="1624"/>
        <v>0</v>
      </c>
      <c r="DS887" s="85">
        <f t="shared" si="1671"/>
        <v>0</v>
      </c>
      <c r="DT887" s="81"/>
      <c r="DU887" s="81"/>
      <c r="DV887" s="81">
        <f t="shared" si="1672"/>
        <v>0</v>
      </c>
      <c r="DW887" s="100"/>
    </row>
    <row r="888" spans="1:127" x14ac:dyDescent="0.2">
      <c r="A888" s="59">
        <f t="shared" si="1625"/>
        <v>117.73333333333191</v>
      </c>
      <c r="B888" s="44">
        <f t="shared" si="1626"/>
        <v>117733.33333333192</v>
      </c>
      <c r="C888" s="52">
        <f t="shared" si="1560"/>
        <v>133.33333333333334</v>
      </c>
      <c r="D888" s="50">
        <f t="shared" si="1561"/>
        <v>4</v>
      </c>
      <c r="E888" s="44">
        <f t="shared" si="1562"/>
        <v>4.13</v>
      </c>
      <c r="F888" s="47">
        <f t="shared" si="1563"/>
        <v>0.02</v>
      </c>
      <c r="G888" s="52">
        <f t="shared" si="1627"/>
        <v>2.3494225095621879E-2</v>
      </c>
      <c r="H888" s="57">
        <f t="shared" si="1628"/>
        <v>965.25512070704372</v>
      </c>
      <c r="I888" s="52">
        <f t="shared" si="1629"/>
        <v>0</v>
      </c>
      <c r="J888" s="54">
        <f t="shared" si="1630"/>
        <v>3597.9916732611618</v>
      </c>
      <c r="K888" s="46">
        <f t="shared" si="1673"/>
        <v>3597.9916732611618</v>
      </c>
      <c r="L888" s="80">
        <f t="shared" si="1564"/>
        <v>0</v>
      </c>
      <c r="M888" s="142">
        <f t="shared" si="1565"/>
        <v>0</v>
      </c>
      <c r="N888" s="60">
        <f t="shared" si="1566"/>
        <v>4.13</v>
      </c>
      <c r="O888" s="53">
        <f t="shared" si="1567"/>
        <v>0</v>
      </c>
      <c r="P888" s="58">
        <f t="shared" si="1631"/>
        <v>2.9580159909210799</v>
      </c>
      <c r="Q888" s="49">
        <f t="shared" si="1568"/>
        <v>2.9580159909210799</v>
      </c>
      <c r="R888" s="143">
        <f t="shared" si="1569"/>
        <v>0.02</v>
      </c>
      <c r="S888" s="51">
        <f t="shared" si="1632"/>
        <v>1.8054035596553518E-2</v>
      </c>
      <c r="T888" s="57">
        <f t="shared" si="1633"/>
        <v>1004.9814650538331</v>
      </c>
      <c r="U888" s="53">
        <f t="shared" si="1570"/>
        <v>0</v>
      </c>
      <c r="V888" s="58">
        <f t="shared" si="1634"/>
        <v>2.9920495095925599</v>
      </c>
      <c r="W888" s="49">
        <f t="shared" si="1571"/>
        <v>2.9920495095925599</v>
      </c>
      <c r="X888" s="143">
        <f t="shared" si="1572"/>
        <v>0.02</v>
      </c>
      <c r="Y888" s="51">
        <f t="shared" si="1635"/>
        <v>1.7459213815297765E-2</v>
      </c>
      <c r="Z888" s="57">
        <f t="shared" si="1636"/>
        <v>980.30899442451516</v>
      </c>
      <c r="AA888" s="53">
        <f t="shared" si="1573"/>
        <v>0</v>
      </c>
      <c r="AB888" s="58">
        <f t="shared" si="1637"/>
        <v>2.9701995062134086</v>
      </c>
      <c r="AC888" s="49">
        <f t="shared" si="1574"/>
        <v>2.9701995062134086</v>
      </c>
      <c r="AD888" s="143">
        <f t="shared" si="1575"/>
        <v>0.02</v>
      </c>
      <c r="AE888" s="49">
        <f t="shared" si="1674"/>
        <v>1.7406523966448765E-2</v>
      </c>
      <c r="AF888" s="57">
        <f t="shared" si="1638"/>
        <v>977.37598958443721</v>
      </c>
      <c r="AG888" s="53">
        <f t="shared" si="1576"/>
        <v>0</v>
      </c>
      <c r="AH888" s="58">
        <f t="shared" si="1639"/>
        <v>2.9677574998992537</v>
      </c>
      <c r="AI888" s="49">
        <f t="shared" si="1577"/>
        <v>2.9677574998992537</v>
      </c>
      <c r="AJ888" s="143">
        <f t="shared" si="1578"/>
        <v>0.02</v>
      </c>
      <c r="AK888" s="51">
        <f t="shared" si="1640"/>
        <v>1.7407082291310168E-2</v>
      </c>
      <c r="AL888" s="57">
        <f t="shared" si="1641"/>
        <v>977.1527342067933</v>
      </c>
      <c r="AM888" s="53">
        <f t="shared" si="1579"/>
        <v>0</v>
      </c>
      <c r="AN888" s="58">
        <f t="shared" si="1642"/>
        <v>2.9675729712366876</v>
      </c>
      <c r="AO888" s="49">
        <f t="shared" si="1580"/>
        <v>2.9675729712366876</v>
      </c>
      <c r="AP888" s="143">
        <f t="shared" si="1581"/>
        <v>0.02</v>
      </c>
      <c r="AQ888" s="51">
        <f t="shared" si="1643"/>
        <v>1.7407377941042364E-2</v>
      </c>
      <c r="AR888" s="57">
        <f t="shared" si="1644"/>
        <v>977.13548373804736</v>
      </c>
      <c r="AS888" s="44">
        <f t="shared" si="1582"/>
        <v>6476.3850118700921</v>
      </c>
      <c r="AT888" s="44">
        <f t="shared" si="1583"/>
        <v>2590.5540047480367</v>
      </c>
      <c r="AU888" s="44">
        <f t="shared" si="1584"/>
        <v>1619.096252967523</v>
      </c>
      <c r="AV888" s="47">
        <f t="shared" si="1585"/>
        <v>0.3442859630373577</v>
      </c>
      <c r="AW888" s="47">
        <f t="shared" si="1586"/>
        <v>0.73854934070635814</v>
      </c>
      <c r="AX888" s="86">
        <f t="shared" si="1587"/>
        <v>3.0758859333940864</v>
      </c>
      <c r="AY888" s="86">
        <f t="shared" si="1588"/>
        <v>0</v>
      </c>
      <c r="AZ888" s="10">
        <f t="shared" si="1645"/>
        <v>0</v>
      </c>
      <c r="BA888" s="44">
        <f t="shared" si="1589"/>
        <v>0</v>
      </c>
      <c r="BB888" s="9">
        <f t="shared" si="1590"/>
        <v>0</v>
      </c>
      <c r="BC888" s="45">
        <f t="shared" si="1679"/>
        <v>0</v>
      </c>
      <c r="BD888" s="9">
        <f t="shared" si="1591"/>
        <v>0</v>
      </c>
      <c r="BE888" s="45">
        <f t="shared" si="1675"/>
        <v>0</v>
      </c>
      <c r="BF888" s="9">
        <f t="shared" si="1592"/>
        <v>0</v>
      </c>
      <c r="BG888" s="45">
        <f t="shared" si="1676"/>
        <v>0</v>
      </c>
      <c r="BH888" s="58"/>
      <c r="BI888" s="58"/>
      <c r="BJ888" s="58">
        <f t="shared" si="1646"/>
        <v>0</v>
      </c>
      <c r="BK888" s="97"/>
      <c r="BL888" s="44"/>
      <c r="BM888" s="82">
        <f t="shared" si="1647"/>
        <v>88.3</v>
      </c>
      <c r="BN888" s="86">
        <f t="shared" si="1648"/>
        <v>88300</v>
      </c>
      <c r="BO888" s="86">
        <f t="shared" si="1649"/>
        <v>100</v>
      </c>
      <c r="BP888" s="84">
        <f t="shared" si="1593"/>
        <v>4</v>
      </c>
      <c r="BQ888" s="84">
        <f t="shared" si="1594"/>
        <v>4.13</v>
      </c>
      <c r="BR888" s="84">
        <f t="shared" si="1595"/>
        <v>0.02</v>
      </c>
      <c r="BS888" s="84">
        <f t="shared" si="1650"/>
        <v>3.1479943074937324E-2</v>
      </c>
      <c r="BT888" s="84">
        <f t="shared" si="1651"/>
        <v>1191.7029252737002</v>
      </c>
      <c r="BU888" s="84">
        <f t="shared" si="1652"/>
        <v>0</v>
      </c>
      <c r="BV888" s="83">
        <f t="shared" si="1653"/>
        <v>2622.0157811443783</v>
      </c>
      <c r="BW888" s="81">
        <f t="shared" si="1677"/>
        <v>2622.0157811443783</v>
      </c>
      <c r="BX888" s="83">
        <f t="shared" si="1596"/>
        <v>0</v>
      </c>
      <c r="BY888" s="141">
        <f t="shared" si="1597"/>
        <v>0</v>
      </c>
      <c r="BZ888" s="83">
        <f t="shared" si="1598"/>
        <v>4.13</v>
      </c>
      <c r="CA888" s="83">
        <f t="shared" si="1599"/>
        <v>0</v>
      </c>
      <c r="CB888" s="83">
        <f t="shared" si="1654"/>
        <v>3.1755462518857787</v>
      </c>
      <c r="CC888" s="83">
        <f t="shared" si="1600"/>
        <v>3.1755462518857787</v>
      </c>
      <c r="CD888" s="143">
        <f t="shared" si="1601"/>
        <v>0.02</v>
      </c>
      <c r="CE888" s="83">
        <f t="shared" si="1655"/>
        <v>1.7272523213570295E-2</v>
      </c>
      <c r="CF888" s="84">
        <f t="shared" si="1656"/>
        <v>1130.4924877329563</v>
      </c>
      <c r="CG888" s="83">
        <f t="shared" si="1602"/>
        <v>0</v>
      </c>
      <c r="CH888" s="83">
        <f t="shared" si="1657"/>
        <v>3.0801064780803751</v>
      </c>
      <c r="CI888" s="83">
        <f t="shared" si="1603"/>
        <v>3.0801064780803751</v>
      </c>
      <c r="CJ888" s="143">
        <f t="shared" si="1604"/>
        <v>0.02</v>
      </c>
      <c r="CK888" s="83">
        <f t="shared" si="1658"/>
        <v>1.6464910799759022E-2</v>
      </c>
      <c r="CL888" s="84">
        <f t="shared" si="1659"/>
        <v>1064.6198712593175</v>
      </c>
      <c r="CM888" s="83">
        <f t="shared" si="1605"/>
        <v>0</v>
      </c>
      <c r="CN888" s="83">
        <f t="shared" si="1660"/>
        <v>2.993655420682936</v>
      </c>
      <c r="CO888" s="83">
        <f t="shared" si="1606"/>
        <v>2.993655420682936</v>
      </c>
      <c r="CP888" s="143">
        <f t="shared" si="1607"/>
        <v>0.02</v>
      </c>
      <c r="CQ888" s="83">
        <f t="shared" si="1661"/>
        <v>1.6624564504284321E-2</v>
      </c>
      <c r="CR888" s="84">
        <f t="shared" si="1662"/>
        <v>1057.3343666382609</v>
      </c>
      <c r="CS888" s="83">
        <f t="shared" si="1608"/>
        <v>0</v>
      </c>
      <c r="CT888" s="83">
        <f t="shared" si="1663"/>
        <v>2.9851203005251987</v>
      </c>
      <c r="CU888" s="83">
        <f t="shared" si="1609"/>
        <v>2.9851203005251987</v>
      </c>
      <c r="CV888" s="143">
        <f t="shared" si="1610"/>
        <v>0.02</v>
      </c>
      <c r="CW888" s="83">
        <f t="shared" si="1664"/>
        <v>1.6652526987184384E-2</v>
      </c>
      <c r="CX888" s="84">
        <f t="shared" si="1665"/>
        <v>1056.8578882339859</v>
      </c>
      <c r="CY888" s="83">
        <f t="shared" si="1611"/>
        <v>0</v>
      </c>
      <c r="CZ888" s="83">
        <f t="shared" si="1666"/>
        <v>2.9845691905412535</v>
      </c>
      <c r="DA888" s="83">
        <f t="shared" si="1612"/>
        <v>2.9845691905412535</v>
      </c>
      <c r="DB888" s="143">
        <f t="shared" si="1613"/>
        <v>0.02</v>
      </c>
      <c r="DC888" s="83">
        <f t="shared" si="1667"/>
        <v>1.6653446767326316E-2</v>
      </c>
      <c r="DD888" s="84">
        <f t="shared" si="1668"/>
        <v>1056.851441662008</v>
      </c>
      <c r="DE888" s="86">
        <f t="shared" si="1614"/>
        <v>4719.6284060598809</v>
      </c>
      <c r="DF888" s="86">
        <f t="shared" si="1615"/>
        <v>1887.8513624239522</v>
      </c>
      <c r="DG888" s="86">
        <f t="shared" si="1616"/>
        <v>1179.9071015149702</v>
      </c>
      <c r="DH888" s="86">
        <f t="shared" si="1617"/>
        <v>9.056301076864394E-2</v>
      </c>
      <c r="DI888" s="86">
        <f t="shared" si="1618"/>
        <v>8.5380254504366801E-2</v>
      </c>
      <c r="DJ888" s="86">
        <f t="shared" si="1619"/>
        <v>1.1539615235101324</v>
      </c>
      <c r="DK888" s="86">
        <f t="shared" si="1620"/>
        <v>-1091.3138038778532</v>
      </c>
      <c r="DL888" s="86">
        <f t="shared" si="1678"/>
        <v>-1091.3138038778532</v>
      </c>
      <c r="DM888" s="86">
        <f t="shared" si="1621"/>
        <v>-1091.3138038778532</v>
      </c>
      <c r="DN888" s="85">
        <f t="shared" si="1622"/>
        <v>0</v>
      </c>
      <c r="DO888" s="85">
        <f t="shared" si="1669"/>
        <v>0</v>
      </c>
      <c r="DP888" s="85">
        <f t="shared" si="1623"/>
        <v>0</v>
      </c>
      <c r="DQ888" s="85">
        <f t="shared" si="1670"/>
        <v>0</v>
      </c>
      <c r="DR888" s="85">
        <f t="shared" si="1624"/>
        <v>0</v>
      </c>
      <c r="DS888" s="85">
        <f t="shared" si="1671"/>
        <v>0</v>
      </c>
      <c r="DT888" s="81"/>
      <c r="DU888" s="81"/>
      <c r="DV888" s="81">
        <f t="shared" si="1672"/>
        <v>0</v>
      </c>
      <c r="DW888" s="100"/>
    </row>
    <row r="889" spans="1:127" x14ac:dyDescent="0.2">
      <c r="A889" s="59">
        <f t="shared" si="1625"/>
        <v>117.86666666666525</v>
      </c>
      <c r="B889" s="44">
        <f t="shared" si="1626"/>
        <v>117866.66666666525</v>
      </c>
      <c r="C889" s="52">
        <f t="shared" si="1560"/>
        <v>133.33333333333334</v>
      </c>
      <c r="D889" s="50">
        <f t="shared" si="1561"/>
        <v>4</v>
      </c>
      <c r="E889" s="44">
        <f t="shared" si="1562"/>
        <v>4.13</v>
      </c>
      <c r="F889" s="47">
        <f t="shared" si="1563"/>
        <v>0.02</v>
      </c>
      <c r="G889" s="52">
        <f t="shared" si="1627"/>
        <v>2.3491558428955211E-2</v>
      </c>
      <c r="H889" s="57">
        <f t="shared" si="1628"/>
        <v>966.01356757588269</v>
      </c>
      <c r="I889" s="52">
        <f t="shared" si="1629"/>
        <v>0</v>
      </c>
      <c r="J889" s="54">
        <f t="shared" si="1630"/>
        <v>3602.3080732611616</v>
      </c>
      <c r="K889" s="46">
        <f t="shared" si="1673"/>
        <v>3602.3080732611616</v>
      </c>
      <c r="L889" s="80">
        <f t="shared" si="1564"/>
        <v>0</v>
      </c>
      <c r="M889" s="142">
        <f t="shared" si="1565"/>
        <v>0</v>
      </c>
      <c r="N889" s="60">
        <f t="shared" si="1566"/>
        <v>4.13</v>
      </c>
      <c r="O889" s="53">
        <f t="shared" si="1567"/>
        <v>0</v>
      </c>
      <c r="P889" s="58">
        <f t="shared" si="1631"/>
        <v>2.9588887738555938</v>
      </c>
      <c r="Q889" s="49">
        <f t="shared" si="1568"/>
        <v>2.9588887738555938</v>
      </c>
      <c r="R889" s="143">
        <f t="shared" si="1569"/>
        <v>0.02</v>
      </c>
      <c r="S889" s="51">
        <f t="shared" si="1632"/>
        <v>1.805136892988685E-2</v>
      </c>
      <c r="T889" s="57">
        <f t="shared" si="1633"/>
        <v>1005.7951952621271</v>
      </c>
      <c r="U889" s="53">
        <f t="shared" si="1570"/>
        <v>0</v>
      </c>
      <c r="V889" s="58">
        <f t="shared" si="1634"/>
        <v>2.9930853649376199</v>
      </c>
      <c r="W889" s="49">
        <f t="shared" si="1571"/>
        <v>2.9930853649376199</v>
      </c>
      <c r="X889" s="143">
        <f t="shared" si="1572"/>
        <v>0.02</v>
      </c>
      <c r="Y889" s="51">
        <f t="shared" si="1635"/>
        <v>1.7456547148631096E-2</v>
      </c>
      <c r="Z889" s="57">
        <f t="shared" si="1636"/>
        <v>981.08696196486926</v>
      </c>
      <c r="AA889" s="53">
        <f t="shared" si="1573"/>
        <v>0</v>
      </c>
      <c r="AB889" s="58">
        <f t="shared" si="1637"/>
        <v>2.9711308583948508</v>
      </c>
      <c r="AC889" s="49">
        <f t="shared" si="1574"/>
        <v>2.9711308583948508</v>
      </c>
      <c r="AD889" s="143">
        <f t="shared" si="1575"/>
        <v>0.02</v>
      </c>
      <c r="AE889" s="49">
        <f t="shared" si="1674"/>
        <v>1.7403857299782097E-2</v>
      </c>
      <c r="AF889" s="57">
        <f t="shared" si="1638"/>
        <v>978.15731490603957</v>
      </c>
      <c r="AG889" s="53">
        <f t="shared" si="1576"/>
        <v>0</v>
      </c>
      <c r="AH889" s="58">
        <f t="shared" si="1639"/>
        <v>2.9686832033667345</v>
      </c>
      <c r="AI889" s="49">
        <f t="shared" si="1577"/>
        <v>2.9686832033667345</v>
      </c>
      <c r="AJ889" s="143">
        <f t="shared" si="1578"/>
        <v>0.02</v>
      </c>
      <c r="AK889" s="51">
        <f t="shared" si="1640"/>
        <v>1.74044156246435E-2</v>
      </c>
      <c r="AL889" s="57">
        <f t="shared" si="1641"/>
        <v>977.93472752255752</v>
      </c>
      <c r="AM889" s="53">
        <f t="shared" si="1579"/>
        <v>0</v>
      </c>
      <c r="AN889" s="58">
        <f t="shared" si="1642"/>
        <v>2.968498583584485</v>
      </c>
      <c r="AO889" s="49">
        <f t="shared" si="1580"/>
        <v>2.968498583584485</v>
      </c>
      <c r="AP889" s="143">
        <f t="shared" si="1581"/>
        <v>0.02</v>
      </c>
      <c r="AQ889" s="51">
        <f t="shared" si="1643"/>
        <v>1.7404711274375696E-2</v>
      </c>
      <c r="AR889" s="57">
        <f t="shared" si="1644"/>
        <v>977.91753896303726</v>
      </c>
      <c r="AS889" s="44">
        <f t="shared" si="1582"/>
        <v>6484.1545318700901</v>
      </c>
      <c r="AT889" s="44">
        <f t="shared" si="1583"/>
        <v>2593.661812748036</v>
      </c>
      <c r="AU889" s="44">
        <f t="shared" si="1584"/>
        <v>1621.0386329675225</v>
      </c>
      <c r="AV889" s="47">
        <f t="shared" si="1585"/>
        <v>0.34312076466075692</v>
      </c>
      <c r="AW889" s="47">
        <f t="shared" si="1586"/>
        <v>0.73385770113366322</v>
      </c>
      <c r="AX889" s="86">
        <f t="shared" si="1587"/>
        <v>3.0445950234450412</v>
      </c>
      <c r="AY889" s="86">
        <f t="shared" si="1588"/>
        <v>0</v>
      </c>
      <c r="AZ889" s="10">
        <f t="shared" si="1645"/>
        <v>0</v>
      </c>
      <c r="BA889" s="44">
        <f t="shared" si="1589"/>
        <v>0</v>
      </c>
      <c r="BB889" s="9">
        <f t="shared" si="1590"/>
        <v>0</v>
      </c>
      <c r="BC889" s="45">
        <f t="shared" si="1679"/>
        <v>0</v>
      </c>
      <c r="BD889" s="9">
        <f t="shared" si="1591"/>
        <v>0</v>
      </c>
      <c r="BE889" s="45">
        <f t="shared" si="1675"/>
        <v>0</v>
      </c>
      <c r="BF889" s="9">
        <f t="shared" si="1592"/>
        <v>0</v>
      </c>
      <c r="BG889" s="45">
        <f t="shared" si="1676"/>
        <v>0</v>
      </c>
      <c r="BH889" s="58"/>
      <c r="BI889" s="58"/>
      <c r="BJ889" s="58">
        <f t="shared" si="1646"/>
        <v>0</v>
      </c>
      <c r="BK889" s="97"/>
      <c r="BL889" s="44"/>
      <c r="BM889" s="82">
        <f t="shared" si="1647"/>
        <v>88.4</v>
      </c>
      <c r="BN889" s="86">
        <f t="shared" si="1648"/>
        <v>88400</v>
      </c>
      <c r="BO889" s="86">
        <f t="shared" si="1649"/>
        <v>100</v>
      </c>
      <c r="BP889" s="84">
        <f t="shared" si="1593"/>
        <v>4</v>
      </c>
      <c r="BQ889" s="84">
        <f t="shared" si="1594"/>
        <v>4.13</v>
      </c>
      <c r="BR889" s="84">
        <f t="shared" si="1595"/>
        <v>0.02</v>
      </c>
      <c r="BS889" s="84">
        <f t="shared" si="1650"/>
        <v>3.1477943074937322E-2</v>
      </c>
      <c r="BT889" s="84">
        <f t="shared" si="1651"/>
        <v>1192.4651272852</v>
      </c>
      <c r="BU889" s="84">
        <f t="shared" si="1652"/>
        <v>0</v>
      </c>
      <c r="BV889" s="83">
        <f t="shared" si="1653"/>
        <v>2625.253081144378</v>
      </c>
      <c r="BW889" s="81">
        <f t="shared" si="1677"/>
        <v>2625.253081144378</v>
      </c>
      <c r="BX889" s="83">
        <f t="shared" si="1596"/>
        <v>0</v>
      </c>
      <c r="BY889" s="141">
        <f t="shared" si="1597"/>
        <v>0</v>
      </c>
      <c r="BZ889" s="83">
        <f t="shared" si="1598"/>
        <v>4.13</v>
      </c>
      <c r="CA889" s="83">
        <f t="shared" si="1599"/>
        <v>0</v>
      </c>
      <c r="CB889" s="83">
        <f t="shared" si="1654"/>
        <v>3.1770202121508708</v>
      </c>
      <c r="CC889" s="83">
        <f t="shared" si="1600"/>
        <v>3.1770202121508708</v>
      </c>
      <c r="CD889" s="143">
        <f t="shared" si="1601"/>
        <v>0.02</v>
      </c>
      <c r="CE889" s="83">
        <f t="shared" si="1655"/>
        <v>1.7270523213570296E-2</v>
      </c>
      <c r="CF889" s="84">
        <f t="shared" si="1656"/>
        <v>1131.0363791407201</v>
      </c>
      <c r="CG889" s="83">
        <f t="shared" si="1602"/>
        <v>0</v>
      </c>
      <c r="CH889" s="83">
        <f t="shared" si="1657"/>
        <v>3.0810872491733461</v>
      </c>
      <c r="CI889" s="83">
        <f t="shared" si="1603"/>
        <v>3.0810872491733461</v>
      </c>
      <c r="CJ889" s="143">
        <f t="shared" si="1604"/>
        <v>0.02</v>
      </c>
      <c r="CK889" s="83">
        <f t="shared" si="1658"/>
        <v>1.6462910799759024E-2</v>
      </c>
      <c r="CL889" s="84">
        <f t="shared" si="1659"/>
        <v>1065.1543953388232</v>
      </c>
      <c r="CM889" s="83">
        <f t="shared" si="1605"/>
        <v>0</v>
      </c>
      <c r="CN889" s="83">
        <f t="shared" si="1660"/>
        <v>2.9944915487832362</v>
      </c>
      <c r="CO889" s="83">
        <f t="shared" si="1606"/>
        <v>2.9944915487832362</v>
      </c>
      <c r="CP889" s="143">
        <f t="shared" si="1607"/>
        <v>0.02</v>
      </c>
      <c r="CQ889" s="83">
        <f t="shared" si="1661"/>
        <v>1.6622564504284322E-2</v>
      </c>
      <c r="CR889" s="84">
        <f t="shared" si="1662"/>
        <v>1057.8896598222873</v>
      </c>
      <c r="CS889" s="83">
        <f t="shared" si="1608"/>
        <v>0</v>
      </c>
      <c r="CT889" s="83">
        <f t="shared" si="1663"/>
        <v>2.9859661199245551</v>
      </c>
      <c r="CU889" s="83">
        <f t="shared" si="1609"/>
        <v>2.9859661199245551</v>
      </c>
      <c r="CV889" s="143">
        <f t="shared" si="1610"/>
        <v>0.02</v>
      </c>
      <c r="CW889" s="83">
        <f t="shared" si="1664"/>
        <v>1.6650526987184385E-2</v>
      </c>
      <c r="CX889" s="84">
        <f t="shared" si="1665"/>
        <v>1057.41570585307</v>
      </c>
      <c r="CY889" s="83">
        <f t="shared" si="1611"/>
        <v>0</v>
      </c>
      <c r="CZ889" s="83">
        <f t="shared" si="1666"/>
        <v>2.9854169541690241</v>
      </c>
      <c r="DA889" s="83">
        <f t="shared" si="1612"/>
        <v>2.9854169541690241</v>
      </c>
      <c r="DB889" s="143">
        <f t="shared" si="1613"/>
        <v>0.02</v>
      </c>
      <c r="DC889" s="83">
        <f t="shared" si="1667"/>
        <v>1.6651446767326317E-2</v>
      </c>
      <c r="DD889" s="84">
        <f t="shared" si="1668"/>
        <v>1057.4093931017032</v>
      </c>
      <c r="DE889" s="86">
        <f t="shared" si="1614"/>
        <v>4725.4555460598804</v>
      </c>
      <c r="DF889" s="86">
        <f t="shared" si="1615"/>
        <v>1890.1822184239522</v>
      </c>
      <c r="DG889" s="86">
        <f t="shared" si="1616"/>
        <v>1181.3638865149701</v>
      </c>
      <c r="DH889" s="86">
        <f t="shared" si="1617"/>
        <v>9.039394531731125E-2</v>
      </c>
      <c r="DI889" s="86">
        <f t="shared" si="1618"/>
        <v>8.5087707669438184E-2</v>
      </c>
      <c r="DJ889" s="86">
        <f t="shared" si="1619"/>
        <v>1.1465447561342563</v>
      </c>
      <c r="DK889" s="86">
        <f t="shared" si="1620"/>
        <v>-1093.3256549685327</v>
      </c>
      <c r="DL889" s="86">
        <f t="shared" si="1678"/>
        <v>-1093.3256549685327</v>
      </c>
      <c r="DM889" s="86">
        <f t="shared" si="1621"/>
        <v>-1093.3256549685327</v>
      </c>
      <c r="DN889" s="85">
        <f t="shared" si="1622"/>
        <v>0</v>
      </c>
      <c r="DO889" s="85">
        <f t="shared" si="1669"/>
        <v>0</v>
      </c>
      <c r="DP889" s="85">
        <f t="shared" si="1623"/>
        <v>0</v>
      </c>
      <c r="DQ889" s="85">
        <f t="shared" si="1670"/>
        <v>0</v>
      </c>
      <c r="DR889" s="85">
        <f t="shared" si="1624"/>
        <v>0</v>
      </c>
      <c r="DS889" s="85">
        <f t="shared" si="1671"/>
        <v>0</v>
      </c>
      <c r="DT889" s="81"/>
      <c r="DU889" s="81"/>
      <c r="DV889" s="81">
        <f t="shared" si="1672"/>
        <v>0</v>
      </c>
      <c r="DW889" s="100"/>
    </row>
    <row r="890" spans="1:127" x14ac:dyDescent="0.2">
      <c r="A890" s="59">
        <f t="shared" si="1625"/>
        <v>117.99999999999858</v>
      </c>
      <c r="B890" s="44">
        <f t="shared" si="1626"/>
        <v>117999.99999999857</v>
      </c>
      <c r="C890" s="52">
        <f t="shared" si="1560"/>
        <v>133.33333333333334</v>
      </c>
      <c r="D890" s="50">
        <f t="shared" si="1561"/>
        <v>4</v>
      </c>
      <c r="E890" s="44">
        <f t="shared" si="1562"/>
        <v>4.13</v>
      </c>
      <c r="F890" s="47">
        <f t="shared" si="1563"/>
        <v>0.02</v>
      </c>
      <c r="G890" s="52">
        <f t="shared" si="1627"/>
        <v>2.3488891762288543E-2</v>
      </c>
      <c r="H890" s="57">
        <f t="shared" si="1628"/>
        <v>966.7719283537881</v>
      </c>
      <c r="I890" s="52">
        <f t="shared" si="1629"/>
        <v>0</v>
      </c>
      <c r="J890" s="54">
        <f t="shared" si="1630"/>
        <v>3606.6244732611613</v>
      </c>
      <c r="K890" s="46">
        <f t="shared" si="1673"/>
        <v>3606.6244732611613</v>
      </c>
      <c r="L890" s="80">
        <f t="shared" si="1564"/>
        <v>0</v>
      </c>
      <c r="M890" s="142">
        <f t="shared" si="1565"/>
        <v>0</v>
      </c>
      <c r="N890" s="60">
        <f t="shared" si="1566"/>
        <v>4.13</v>
      </c>
      <c r="O890" s="53">
        <f t="shared" si="1567"/>
        <v>0</v>
      </c>
      <c r="P890" s="58">
        <f t="shared" si="1631"/>
        <v>2.9597635264144189</v>
      </c>
      <c r="Q890" s="49">
        <f t="shared" si="1568"/>
        <v>2.9597635264144189</v>
      </c>
      <c r="R890" s="143">
        <f t="shared" si="1569"/>
        <v>0.02</v>
      </c>
      <c r="S890" s="51">
        <f t="shared" si="1632"/>
        <v>1.8048702263220182E-2</v>
      </c>
      <c r="T890" s="57">
        <f t="shared" si="1633"/>
        <v>1006.6085652793237</v>
      </c>
      <c r="U890" s="53">
        <f t="shared" si="1570"/>
        <v>0</v>
      </c>
      <c r="V890" s="58">
        <f t="shared" si="1634"/>
        <v>2.994123251716212</v>
      </c>
      <c r="W890" s="49">
        <f t="shared" si="1571"/>
        <v>2.994123251716212</v>
      </c>
      <c r="X890" s="143">
        <f t="shared" si="1572"/>
        <v>0.02</v>
      </c>
      <c r="Y890" s="51">
        <f t="shared" si="1635"/>
        <v>1.7453880481964428E-2</v>
      </c>
      <c r="Z890" s="57">
        <f t="shared" si="1636"/>
        <v>981.8645414717231</v>
      </c>
      <c r="AA890" s="53">
        <f t="shared" si="1573"/>
        <v>0</v>
      </c>
      <c r="AB890" s="58">
        <f t="shared" si="1637"/>
        <v>2.9720640345309608</v>
      </c>
      <c r="AC890" s="49">
        <f t="shared" si="1574"/>
        <v>2.9720640345309608</v>
      </c>
      <c r="AD890" s="143">
        <f t="shared" si="1575"/>
        <v>0.02</v>
      </c>
      <c r="AE890" s="49">
        <f t="shared" si="1674"/>
        <v>1.7401190633115429E-2</v>
      </c>
      <c r="AF890" s="57">
        <f t="shared" si="1638"/>
        <v>978.93827563764239</v>
      </c>
      <c r="AG890" s="53">
        <f t="shared" si="1576"/>
        <v>0</v>
      </c>
      <c r="AH890" s="58">
        <f t="shared" si="1639"/>
        <v>2.9696107733062407</v>
      </c>
      <c r="AI890" s="49">
        <f t="shared" si="1577"/>
        <v>2.9696107733062407</v>
      </c>
      <c r="AJ890" s="143">
        <f t="shared" si="1578"/>
        <v>0.02</v>
      </c>
      <c r="AK890" s="51">
        <f t="shared" si="1640"/>
        <v>1.7401748957976831E-2</v>
      </c>
      <c r="AL890" s="57">
        <f t="shared" si="1641"/>
        <v>978.71635722610529</v>
      </c>
      <c r="AM890" s="53">
        <f t="shared" si="1579"/>
        <v>0</v>
      </c>
      <c r="AN890" s="58">
        <f t="shared" si="1642"/>
        <v>2.9694260673353892</v>
      </c>
      <c r="AO890" s="49">
        <f t="shared" si="1580"/>
        <v>2.9694260673353892</v>
      </c>
      <c r="AP890" s="143">
        <f t="shared" si="1581"/>
        <v>0.02</v>
      </c>
      <c r="AQ890" s="51">
        <f t="shared" si="1643"/>
        <v>1.7402044607709027E-2</v>
      </c>
      <c r="AR890" s="57">
        <f t="shared" si="1644"/>
        <v>978.69923055789639</v>
      </c>
      <c r="AS890" s="44">
        <f t="shared" si="1582"/>
        <v>6491.9240518700899</v>
      </c>
      <c r="AT890" s="44">
        <f t="shared" si="1583"/>
        <v>2596.7696207480358</v>
      </c>
      <c r="AU890" s="44">
        <f t="shared" si="1584"/>
        <v>1622.9810129675225</v>
      </c>
      <c r="AV890" s="47">
        <f t="shared" si="1585"/>
        <v>0.34196149643152923</v>
      </c>
      <c r="AW890" s="47">
        <f t="shared" si="1586"/>
        <v>0.72920382876830914</v>
      </c>
      <c r="AX890" s="86">
        <f t="shared" si="1587"/>
        <v>3.0136752419779418</v>
      </c>
      <c r="AY890" s="86">
        <f t="shared" si="1588"/>
        <v>0</v>
      </c>
      <c r="AZ890" s="10">
        <f t="shared" si="1645"/>
        <v>0</v>
      </c>
      <c r="BA890" s="44">
        <f t="shared" si="1589"/>
        <v>0</v>
      </c>
      <c r="BB890" s="9">
        <f t="shared" si="1590"/>
        <v>0</v>
      </c>
      <c r="BC890" s="45">
        <f t="shared" si="1679"/>
        <v>0</v>
      </c>
      <c r="BD890" s="9">
        <f t="shared" si="1591"/>
        <v>0</v>
      </c>
      <c r="BE890" s="45">
        <f t="shared" si="1675"/>
        <v>0</v>
      </c>
      <c r="BF890" s="9">
        <f t="shared" si="1592"/>
        <v>0</v>
      </c>
      <c r="BG890" s="45">
        <f t="shared" si="1676"/>
        <v>0</v>
      </c>
      <c r="BH890" s="58"/>
      <c r="BI890" s="58"/>
      <c r="BJ890" s="58">
        <f t="shared" si="1646"/>
        <v>0</v>
      </c>
      <c r="BK890" s="97"/>
      <c r="BL890" s="44"/>
      <c r="BM890" s="82">
        <f t="shared" si="1647"/>
        <v>88.5</v>
      </c>
      <c r="BN890" s="86">
        <f t="shared" si="1648"/>
        <v>88500</v>
      </c>
      <c r="BO890" s="86">
        <f t="shared" si="1649"/>
        <v>100</v>
      </c>
      <c r="BP890" s="84">
        <f t="shared" si="1593"/>
        <v>4</v>
      </c>
      <c r="BQ890" s="84">
        <f t="shared" si="1594"/>
        <v>4.13</v>
      </c>
      <c r="BR890" s="84">
        <f t="shared" si="1595"/>
        <v>0.02</v>
      </c>
      <c r="BS890" s="84">
        <f t="shared" si="1650"/>
        <v>3.147594307493732E-2</v>
      </c>
      <c r="BT890" s="84">
        <f t="shared" si="1651"/>
        <v>1193.2272808705495</v>
      </c>
      <c r="BU890" s="84">
        <f t="shared" si="1652"/>
        <v>0</v>
      </c>
      <c r="BV890" s="83">
        <f t="shared" si="1653"/>
        <v>2628.4903811443783</v>
      </c>
      <c r="BW890" s="81">
        <f t="shared" si="1677"/>
        <v>2628.4903811443783</v>
      </c>
      <c r="BX890" s="83">
        <f t="shared" si="1596"/>
        <v>0</v>
      </c>
      <c r="BY890" s="141">
        <f t="shared" si="1597"/>
        <v>0</v>
      </c>
      <c r="BZ890" s="83">
        <f t="shared" si="1598"/>
        <v>4.13</v>
      </c>
      <c r="CA890" s="83">
        <f t="shared" si="1599"/>
        <v>0</v>
      </c>
      <c r="CB890" s="83">
        <f t="shared" si="1654"/>
        <v>3.1784962798763807</v>
      </c>
      <c r="CC890" s="83">
        <f t="shared" si="1600"/>
        <v>3.1784962798763807</v>
      </c>
      <c r="CD890" s="143">
        <f t="shared" si="1601"/>
        <v>0.02</v>
      </c>
      <c r="CE890" s="83">
        <f t="shared" si="1655"/>
        <v>1.7268523213570298E-2</v>
      </c>
      <c r="CF890" s="84">
        <f t="shared" si="1656"/>
        <v>1131.5799552611213</v>
      </c>
      <c r="CG890" s="83">
        <f t="shared" si="1602"/>
        <v>0</v>
      </c>
      <c r="CH890" s="83">
        <f t="shared" si="1657"/>
        <v>3.0820686378742117</v>
      </c>
      <c r="CI890" s="83">
        <f t="shared" si="1603"/>
        <v>3.0820686378742117</v>
      </c>
      <c r="CJ890" s="143">
        <f t="shared" si="1604"/>
        <v>0.02</v>
      </c>
      <c r="CK890" s="83">
        <f t="shared" si="1658"/>
        <v>1.6460910799759025E-2</v>
      </c>
      <c r="CL890" s="84">
        <f t="shared" si="1659"/>
        <v>1065.6886843565774</v>
      </c>
      <c r="CM890" s="83">
        <f t="shared" si="1605"/>
        <v>0</v>
      </c>
      <c r="CN890" s="83">
        <f t="shared" si="1660"/>
        <v>2.9953284136541711</v>
      </c>
      <c r="CO890" s="83">
        <f t="shared" si="1606"/>
        <v>2.9953284136541711</v>
      </c>
      <c r="CP890" s="143">
        <f t="shared" si="1607"/>
        <v>0.02</v>
      </c>
      <c r="CQ890" s="83">
        <f t="shared" si="1661"/>
        <v>1.6620564504284323E-2</v>
      </c>
      <c r="CR890" s="84">
        <f t="shared" si="1662"/>
        <v>1058.4447311669046</v>
      </c>
      <c r="CS890" s="83">
        <f t="shared" si="1608"/>
        <v>0</v>
      </c>
      <c r="CT890" s="83">
        <f t="shared" si="1663"/>
        <v>2.9868127798674449</v>
      </c>
      <c r="CU890" s="83">
        <f t="shared" si="1609"/>
        <v>2.9868127798674449</v>
      </c>
      <c r="CV890" s="143">
        <f t="shared" si="1610"/>
        <v>0.02</v>
      </c>
      <c r="CW890" s="83">
        <f t="shared" si="1664"/>
        <v>1.6648526987184387E-2</v>
      </c>
      <c r="CX890" s="84">
        <f t="shared" si="1665"/>
        <v>1057.9732984820046</v>
      </c>
      <c r="CY890" s="83">
        <f t="shared" si="1611"/>
        <v>0</v>
      </c>
      <c r="CZ890" s="83">
        <f t="shared" si="1666"/>
        <v>2.9862655653587709</v>
      </c>
      <c r="DA890" s="83">
        <f t="shared" si="1612"/>
        <v>2.9862655653587709</v>
      </c>
      <c r="DB890" s="143">
        <f t="shared" si="1613"/>
        <v>0.02</v>
      </c>
      <c r="DC890" s="83">
        <f t="shared" si="1667"/>
        <v>1.6649446767326319E-2</v>
      </c>
      <c r="DD890" s="84">
        <f t="shared" si="1668"/>
        <v>1057.9671191085872</v>
      </c>
      <c r="DE890" s="86">
        <f t="shared" si="1614"/>
        <v>4731.2826860598807</v>
      </c>
      <c r="DF890" s="86">
        <f t="shared" si="1615"/>
        <v>1892.513074423952</v>
      </c>
      <c r="DG890" s="86">
        <f t="shared" si="1616"/>
        <v>1182.8206715149702</v>
      </c>
      <c r="DH890" s="86">
        <f t="shared" si="1617"/>
        <v>9.0225404864165928E-2</v>
      </c>
      <c r="DI890" s="86">
        <f t="shared" si="1618"/>
        <v>8.479652467826318E-2</v>
      </c>
      <c r="DJ890" s="86">
        <f t="shared" si="1619"/>
        <v>1.1391847805387181</v>
      </c>
      <c r="DK890" s="86">
        <f t="shared" si="1620"/>
        <v>-1095.3362716291517</v>
      </c>
      <c r="DL890" s="86">
        <f t="shared" si="1678"/>
        <v>-1095.3362716291517</v>
      </c>
      <c r="DM890" s="86">
        <f t="shared" si="1621"/>
        <v>-1095.3362716291517</v>
      </c>
      <c r="DN890" s="85">
        <f t="shared" si="1622"/>
        <v>0</v>
      </c>
      <c r="DO890" s="85">
        <f t="shared" si="1669"/>
        <v>0</v>
      </c>
      <c r="DP890" s="85">
        <f t="shared" si="1623"/>
        <v>0</v>
      </c>
      <c r="DQ890" s="85">
        <f t="shared" si="1670"/>
        <v>0</v>
      </c>
      <c r="DR890" s="85">
        <f t="shared" si="1624"/>
        <v>0</v>
      </c>
      <c r="DS890" s="85">
        <f t="shared" si="1671"/>
        <v>0</v>
      </c>
      <c r="DT890" s="81"/>
      <c r="DU890" s="81"/>
      <c r="DV890" s="81">
        <f t="shared" si="1672"/>
        <v>0</v>
      </c>
      <c r="DW890" s="100"/>
    </row>
    <row r="891" spans="1:127" x14ac:dyDescent="0.2">
      <c r="A891" s="59">
        <f t="shared" si="1625"/>
        <v>118.1333333333319</v>
      </c>
      <c r="B891" s="44">
        <f t="shared" si="1626"/>
        <v>118133.3333333319</v>
      </c>
      <c r="C891" s="52">
        <f t="shared" si="1560"/>
        <v>133.33333333333334</v>
      </c>
      <c r="D891" s="50">
        <f t="shared" si="1561"/>
        <v>4</v>
      </c>
      <c r="E891" s="44">
        <f t="shared" si="1562"/>
        <v>4.13</v>
      </c>
      <c r="F891" s="47">
        <f t="shared" si="1563"/>
        <v>0.02</v>
      </c>
      <c r="G891" s="52">
        <f t="shared" si="1627"/>
        <v>2.3486225095621874E-2</v>
      </c>
      <c r="H891" s="57">
        <f t="shared" si="1628"/>
        <v>967.53020304076006</v>
      </c>
      <c r="I891" s="52">
        <f t="shared" si="1629"/>
        <v>0</v>
      </c>
      <c r="J891" s="54">
        <f t="shared" si="1630"/>
        <v>3610.940873261161</v>
      </c>
      <c r="K891" s="46">
        <f t="shared" si="1673"/>
        <v>3610.940873261161</v>
      </c>
      <c r="L891" s="80">
        <f t="shared" si="1564"/>
        <v>0</v>
      </c>
      <c r="M891" s="142">
        <f t="shared" si="1565"/>
        <v>0</v>
      </c>
      <c r="N891" s="60">
        <f t="shared" si="1566"/>
        <v>4.13</v>
      </c>
      <c r="O891" s="53">
        <f t="shared" si="1567"/>
        <v>0</v>
      </c>
      <c r="P891" s="58">
        <f t="shared" si="1631"/>
        <v>2.9606402481031289</v>
      </c>
      <c r="Q891" s="49">
        <f t="shared" si="1568"/>
        <v>2.9606402481031289</v>
      </c>
      <c r="R891" s="143">
        <f t="shared" si="1569"/>
        <v>0.02</v>
      </c>
      <c r="S891" s="51">
        <f t="shared" si="1632"/>
        <v>1.8046035596553513E-2</v>
      </c>
      <c r="T891" s="57">
        <f t="shared" si="1633"/>
        <v>1007.42157477682</v>
      </c>
      <c r="U891" s="53">
        <f t="shared" si="1570"/>
        <v>0</v>
      </c>
      <c r="V891" s="58">
        <f t="shared" si="1634"/>
        <v>2.9951631667239553</v>
      </c>
      <c r="W891" s="49">
        <f t="shared" si="1571"/>
        <v>2.9951631667239553</v>
      </c>
      <c r="X891" s="143">
        <f t="shared" si="1572"/>
        <v>0.02</v>
      </c>
      <c r="Y891" s="51">
        <f t="shared" si="1635"/>
        <v>1.745121381529776E-2</v>
      </c>
      <c r="Z891" s="57">
        <f t="shared" si="1636"/>
        <v>982.64173268626325</v>
      </c>
      <c r="AA891" s="53">
        <f t="shared" si="1573"/>
        <v>0</v>
      </c>
      <c r="AB891" s="58">
        <f t="shared" si="1637"/>
        <v>2.9729990313317387</v>
      </c>
      <c r="AC891" s="49">
        <f t="shared" si="1574"/>
        <v>2.9729990313317387</v>
      </c>
      <c r="AD891" s="143">
        <f t="shared" si="1575"/>
        <v>0.02</v>
      </c>
      <c r="AE891" s="49">
        <f t="shared" si="1674"/>
        <v>1.739852396644876E-2</v>
      </c>
      <c r="AF891" s="57">
        <f t="shared" si="1638"/>
        <v>979.71887152869635</v>
      </c>
      <c r="AG891" s="53">
        <f t="shared" si="1576"/>
        <v>0</v>
      </c>
      <c r="AH891" s="58">
        <f t="shared" si="1639"/>
        <v>2.9705402066218136</v>
      </c>
      <c r="AI891" s="49">
        <f t="shared" si="1577"/>
        <v>2.9705402066218136</v>
      </c>
      <c r="AJ891" s="143">
        <f t="shared" si="1578"/>
        <v>0.02</v>
      </c>
      <c r="AK891" s="51">
        <f t="shared" si="1640"/>
        <v>1.7399082291310163E-2</v>
      </c>
      <c r="AL891" s="57">
        <f t="shared" si="1641"/>
        <v>979.49762305308639</v>
      </c>
      <c r="AM891" s="53">
        <f t="shared" si="1579"/>
        <v>0</v>
      </c>
      <c r="AN891" s="58">
        <f t="shared" si="1642"/>
        <v>2.9703554193878055</v>
      </c>
      <c r="AO891" s="49">
        <f t="shared" si="1580"/>
        <v>2.9703554193878055</v>
      </c>
      <c r="AP891" s="143">
        <f t="shared" si="1581"/>
        <v>0.02</v>
      </c>
      <c r="AQ891" s="51">
        <f t="shared" si="1643"/>
        <v>1.7399377941042359E-2</v>
      </c>
      <c r="AR891" s="57">
        <f t="shared" si="1644"/>
        <v>979.4805582569104</v>
      </c>
      <c r="AS891" s="44">
        <f t="shared" si="1582"/>
        <v>6499.6935718700897</v>
      </c>
      <c r="AT891" s="44">
        <f t="shared" si="1583"/>
        <v>2599.877428748036</v>
      </c>
      <c r="AU891" s="44">
        <f t="shared" si="1584"/>
        <v>1624.9233929675224</v>
      </c>
      <c r="AV891" s="47">
        <f t="shared" si="1585"/>
        <v>0.34080812054653453</v>
      </c>
      <c r="AW891" s="47">
        <f t="shared" si="1586"/>
        <v>0.72458736550914571</v>
      </c>
      <c r="AX891" s="86">
        <f t="shared" si="1587"/>
        <v>2.9831216277929702</v>
      </c>
      <c r="AY891" s="86">
        <f t="shared" si="1588"/>
        <v>0</v>
      </c>
      <c r="AZ891" s="10">
        <f t="shared" si="1645"/>
        <v>0</v>
      </c>
      <c r="BA891" s="44">
        <f t="shared" si="1589"/>
        <v>0</v>
      </c>
      <c r="BB891" s="9">
        <f t="shared" si="1590"/>
        <v>0</v>
      </c>
      <c r="BC891" s="45">
        <f t="shared" si="1679"/>
        <v>0</v>
      </c>
      <c r="BD891" s="9">
        <f t="shared" si="1591"/>
        <v>0</v>
      </c>
      <c r="BE891" s="45">
        <f t="shared" si="1675"/>
        <v>0</v>
      </c>
      <c r="BF891" s="9">
        <f t="shared" si="1592"/>
        <v>0</v>
      </c>
      <c r="BG891" s="45">
        <f t="shared" si="1676"/>
        <v>0</v>
      </c>
      <c r="BH891" s="58"/>
      <c r="BI891" s="58"/>
      <c r="BJ891" s="58">
        <f t="shared" si="1646"/>
        <v>0</v>
      </c>
      <c r="BK891" s="97"/>
      <c r="BL891" s="44"/>
      <c r="BM891" s="82">
        <f t="shared" si="1647"/>
        <v>88.600000000000009</v>
      </c>
      <c r="BN891" s="86">
        <f t="shared" si="1648"/>
        <v>88600</v>
      </c>
      <c r="BO891" s="86">
        <f t="shared" si="1649"/>
        <v>100</v>
      </c>
      <c r="BP891" s="84">
        <f t="shared" si="1593"/>
        <v>4</v>
      </c>
      <c r="BQ891" s="84">
        <f t="shared" si="1594"/>
        <v>4.13</v>
      </c>
      <c r="BR891" s="84">
        <f t="shared" si="1595"/>
        <v>0.02</v>
      </c>
      <c r="BS891" s="84">
        <f t="shared" si="1650"/>
        <v>3.1473943074937318E-2</v>
      </c>
      <c r="BT891" s="84">
        <f t="shared" si="1651"/>
        <v>1193.9893860297491</v>
      </c>
      <c r="BU891" s="84">
        <f t="shared" si="1652"/>
        <v>0</v>
      </c>
      <c r="BV891" s="83">
        <f t="shared" si="1653"/>
        <v>2631.727681144378</v>
      </c>
      <c r="BW891" s="81">
        <f t="shared" si="1677"/>
        <v>2631.727681144378</v>
      </c>
      <c r="BX891" s="83">
        <f t="shared" si="1596"/>
        <v>0</v>
      </c>
      <c r="BY891" s="141">
        <f t="shared" si="1597"/>
        <v>0</v>
      </c>
      <c r="BZ891" s="83">
        <f t="shared" si="1598"/>
        <v>4.13</v>
      </c>
      <c r="CA891" s="83">
        <f t="shared" si="1599"/>
        <v>0</v>
      </c>
      <c r="CB891" s="83">
        <f t="shared" si="1654"/>
        <v>3.1799744551983178</v>
      </c>
      <c r="CC891" s="83">
        <f t="shared" si="1600"/>
        <v>3.1799744551983178</v>
      </c>
      <c r="CD891" s="143">
        <f t="shared" si="1601"/>
        <v>0.02</v>
      </c>
      <c r="CE891" s="83">
        <f t="shared" si="1655"/>
        <v>1.7266523213570299E-2</v>
      </c>
      <c r="CF891" s="84">
        <f t="shared" si="1656"/>
        <v>1132.1232160263735</v>
      </c>
      <c r="CG891" s="83">
        <f t="shared" si="1602"/>
        <v>0</v>
      </c>
      <c r="CH891" s="83">
        <f t="shared" si="1657"/>
        <v>3.0830506423506296</v>
      </c>
      <c r="CI891" s="83">
        <f t="shared" si="1603"/>
        <v>3.0830506423506296</v>
      </c>
      <c r="CJ891" s="143">
        <f t="shared" si="1604"/>
        <v>0.02</v>
      </c>
      <c r="CK891" s="83">
        <f t="shared" si="1658"/>
        <v>1.6458910799759027E-2</v>
      </c>
      <c r="CL891" s="84">
        <f t="shared" si="1659"/>
        <v>1066.2227383551642</v>
      </c>
      <c r="CM891" s="83">
        <f t="shared" si="1605"/>
        <v>0</v>
      </c>
      <c r="CN891" s="83">
        <f t="shared" si="1660"/>
        <v>2.9961660141101296</v>
      </c>
      <c r="CO891" s="83">
        <f t="shared" si="1606"/>
        <v>2.9961660141101296</v>
      </c>
      <c r="CP891" s="143">
        <f t="shared" si="1607"/>
        <v>0.02</v>
      </c>
      <c r="CQ891" s="83">
        <f t="shared" si="1661"/>
        <v>1.6618564504284325E-2</v>
      </c>
      <c r="CR891" s="84">
        <f t="shared" si="1662"/>
        <v>1058.9995806594852</v>
      </c>
      <c r="CS891" s="83">
        <f t="shared" si="1608"/>
        <v>0</v>
      </c>
      <c r="CT891" s="83">
        <f t="shared" si="1663"/>
        <v>2.9876602791416289</v>
      </c>
      <c r="CU891" s="83">
        <f t="shared" si="1609"/>
        <v>2.9876602791416289</v>
      </c>
      <c r="CV891" s="143">
        <f t="shared" si="1610"/>
        <v>0.02</v>
      </c>
      <c r="CW891" s="83">
        <f t="shared" si="1664"/>
        <v>1.6646526987184388E-2</v>
      </c>
      <c r="CX891" s="84">
        <f t="shared" si="1665"/>
        <v>1058.5306660913639</v>
      </c>
      <c r="CY891" s="83">
        <f t="shared" si="1611"/>
        <v>0</v>
      </c>
      <c r="CZ891" s="83">
        <f t="shared" si="1666"/>
        <v>2.9871150228546015</v>
      </c>
      <c r="DA891" s="83">
        <f t="shared" si="1612"/>
        <v>2.9871150228546015</v>
      </c>
      <c r="DB891" s="143">
        <f t="shared" si="1613"/>
        <v>0.02</v>
      </c>
      <c r="DC891" s="83">
        <f t="shared" si="1667"/>
        <v>1.664744676732632E-2</v>
      </c>
      <c r="DD891" s="84">
        <f t="shared" si="1668"/>
        <v>1058.5246196524254</v>
      </c>
      <c r="DE891" s="86">
        <f t="shared" si="1614"/>
        <v>4737.1098260598801</v>
      </c>
      <c r="DF891" s="86">
        <f t="shared" si="1615"/>
        <v>1894.8439304239521</v>
      </c>
      <c r="DG891" s="86">
        <f t="shared" si="1616"/>
        <v>1184.27745651497</v>
      </c>
      <c r="DH891" s="86">
        <f t="shared" si="1617"/>
        <v>9.0057387309938855E-2</v>
      </c>
      <c r="DI891" s="86">
        <f t="shared" si="1618"/>
        <v>8.4506697801242869E-2</v>
      </c>
      <c r="DJ891" s="86">
        <f t="shared" si="1619"/>
        <v>1.1318810999648241</v>
      </c>
      <c r="DK891" s="86">
        <f t="shared" si="1620"/>
        <v>-1097.3456545265801</v>
      </c>
      <c r="DL891" s="86">
        <f t="shared" si="1678"/>
        <v>-1097.3456545265801</v>
      </c>
      <c r="DM891" s="86">
        <f t="shared" si="1621"/>
        <v>-1097.3456545265801</v>
      </c>
      <c r="DN891" s="85">
        <f t="shared" si="1622"/>
        <v>0</v>
      </c>
      <c r="DO891" s="85">
        <f t="shared" si="1669"/>
        <v>0</v>
      </c>
      <c r="DP891" s="85">
        <f t="shared" si="1623"/>
        <v>0</v>
      </c>
      <c r="DQ891" s="85">
        <f t="shared" si="1670"/>
        <v>0</v>
      </c>
      <c r="DR891" s="85">
        <f t="shared" si="1624"/>
        <v>0</v>
      </c>
      <c r="DS891" s="85">
        <f t="shared" si="1671"/>
        <v>0</v>
      </c>
      <c r="DT891" s="81"/>
      <c r="DU891" s="81"/>
      <c r="DV891" s="81">
        <f t="shared" si="1672"/>
        <v>0</v>
      </c>
      <c r="DW891" s="100"/>
    </row>
    <row r="892" spans="1:127" x14ac:dyDescent="0.2">
      <c r="A892" s="59">
        <f t="shared" si="1625"/>
        <v>118.26666666666523</v>
      </c>
      <c r="B892" s="44">
        <f t="shared" si="1626"/>
        <v>118266.66666666523</v>
      </c>
      <c r="C892" s="52">
        <f t="shared" si="1560"/>
        <v>133.33333333333334</v>
      </c>
      <c r="D892" s="50">
        <f t="shared" si="1561"/>
        <v>4</v>
      </c>
      <c r="E892" s="44">
        <f t="shared" si="1562"/>
        <v>4.13</v>
      </c>
      <c r="F892" s="47">
        <f t="shared" si="1563"/>
        <v>0.02</v>
      </c>
      <c r="G892" s="52">
        <f t="shared" si="1627"/>
        <v>2.3483558428955206E-2</v>
      </c>
      <c r="H892" s="57">
        <f t="shared" si="1628"/>
        <v>968.28839163679845</v>
      </c>
      <c r="I892" s="52">
        <f t="shared" si="1629"/>
        <v>0</v>
      </c>
      <c r="J892" s="54">
        <f t="shared" si="1630"/>
        <v>3615.2572732611607</v>
      </c>
      <c r="K892" s="46">
        <f t="shared" si="1673"/>
        <v>3615.2572732611607</v>
      </c>
      <c r="L892" s="80">
        <f t="shared" si="1564"/>
        <v>0</v>
      </c>
      <c r="M892" s="142">
        <f t="shared" si="1565"/>
        <v>0</v>
      </c>
      <c r="N892" s="60">
        <f t="shared" si="1566"/>
        <v>4.13</v>
      </c>
      <c r="O892" s="53">
        <f t="shared" si="1567"/>
        <v>0</v>
      </c>
      <c r="P892" s="58">
        <f t="shared" si="1631"/>
        <v>2.9615189384288749</v>
      </c>
      <c r="Q892" s="49">
        <f t="shared" si="1568"/>
        <v>2.9615189384288749</v>
      </c>
      <c r="R892" s="143">
        <f t="shared" si="1569"/>
        <v>0.02</v>
      </c>
      <c r="S892" s="51">
        <f t="shared" si="1632"/>
        <v>1.8043368929886845E-2</v>
      </c>
      <c r="T892" s="57">
        <f t="shared" si="1633"/>
        <v>1008.2342234271598</v>
      </c>
      <c r="U892" s="53">
        <f t="shared" si="1570"/>
        <v>0</v>
      </c>
      <c r="V892" s="58">
        <f t="shared" si="1634"/>
        <v>2.9962051067561797</v>
      </c>
      <c r="W892" s="49">
        <f t="shared" si="1571"/>
        <v>2.9962051067561797</v>
      </c>
      <c r="X892" s="143">
        <f t="shared" si="1572"/>
        <v>0.02</v>
      </c>
      <c r="Y892" s="51">
        <f t="shared" si="1635"/>
        <v>1.7448547148631092E-2</v>
      </c>
      <c r="Z892" s="57">
        <f t="shared" si="1636"/>
        <v>983.41853535156622</v>
      </c>
      <c r="AA892" s="53">
        <f t="shared" si="1573"/>
        <v>0</v>
      </c>
      <c r="AB892" s="58">
        <f t="shared" si="1637"/>
        <v>2.9739358455086373</v>
      </c>
      <c r="AC892" s="49">
        <f t="shared" si="1574"/>
        <v>2.9739358455086373</v>
      </c>
      <c r="AD892" s="143">
        <f t="shared" si="1575"/>
        <v>0.02</v>
      </c>
      <c r="AE892" s="49">
        <f t="shared" si="1674"/>
        <v>1.7395857299782092E-2</v>
      </c>
      <c r="AF892" s="57">
        <f t="shared" si="1638"/>
        <v>980.49910233042306</v>
      </c>
      <c r="AG892" s="53">
        <f t="shared" si="1576"/>
        <v>0</v>
      </c>
      <c r="AH892" s="58">
        <f t="shared" si="1639"/>
        <v>2.9714715002188092</v>
      </c>
      <c r="AI892" s="49">
        <f t="shared" si="1577"/>
        <v>2.9714715002188092</v>
      </c>
      <c r="AJ892" s="143">
        <f t="shared" si="1578"/>
        <v>0.02</v>
      </c>
      <c r="AK892" s="51">
        <f t="shared" si="1640"/>
        <v>1.7396415624643495E-2</v>
      </c>
      <c r="AL892" s="57">
        <f t="shared" si="1641"/>
        <v>980.27852474089809</v>
      </c>
      <c r="AM892" s="53">
        <f t="shared" si="1579"/>
        <v>0</v>
      </c>
      <c r="AN892" s="58">
        <f t="shared" si="1642"/>
        <v>2.9712866366412722</v>
      </c>
      <c r="AO892" s="49">
        <f t="shared" si="1580"/>
        <v>2.9712866366412722</v>
      </c>
      <c r="AP892" s="143">
        <f t="shared" si="1581"/>
        <v>0.02</v>
      </c>
      <c r="AQ892" s="51">
        <f t="shared" si="1643"/>
        <v>1.7396711274375691E-2</v>
      </c>
      <c r="AR892" s="57">
        <f t="shared" si="1644"/>
        <v>980.26152179611734</v>
      </c>
      <c r="AS892" s="44">
        <f t="shared" si="1582"/>
        <v>6507.4630918700886</v>
      </c>
      <c r="AT892" s="44">
        <f t="shared" si="1583"/>
        <v>2602.9852367480353</v>
      </c>
      <c r="AU892" s="44">
        <f t="shared" si="1584"/>
        <v>1626.8657729675222</v>
      </c>
      <c r="AV892" s="47">
        <f t="shared" si="1585"/>
        <v>0.33966059948707478</v>
      </c>
      <c r="AW892" s="47">
        <f t="shared" si="1586"/>
        <v>0.72000795711579813</v>
      </c>
      <c r="AX892" s="86">
        <f t="shared" si="1587"/>
        <v>2.9529292929275104</v>
      </c>
      <c r="AY892" s="86">
        <f t="shared" si="1588"/>
        <v>0</v>
      </c>
      <c r="AZ892" s="10">
        <f t="shared" si="1645"/>
        <v>0</v>
      </c>
      <c r="BA892" s="44">
        <f t="shared" si="1589"/>
        <v>0</v>
      </c>
      <c r="BB892" s="9">
        <f t="shared" si="1590"/>
        <v>0</v>
      </c>
      <c r="BC892" s="45">
        <f t="shared" si="1679"/>
        <v>0</v>
      </c>
      <c r="BD892" s="9">
        <f t="shared" si="1591"/>
        <v>0</v>
      </c>
      <c r="BE892" s="45">
        <f t="shared" si="1675"/>
        <v>0</v>
      </c>
      <c r="BF892" s="9">
        <f t="shared" si="1592"/>
        <v>0</v>
      </c>
      <c r="BG892" s="45">
        <f t="shared" si="1676"/>
        <v>0</v>
      </c>
      <c r="BH892" s="58"/>
      <c r="BI892" s="58"/>
      <c r="BJ892" s="58">
        <f t="shared" si="1646"/>
        <v>0</v>
      </c>
      <c r="BK892" s="97"/>
      <c r="BL892" s="44"/>
      <c r="BM892" s="82">
        <f t="shared" si="1647"/>
        <v>88.7</v>
      </c>
      <c r="BN892" s="86">
        <f t="shared" si="1648"/>
        <v>88700</v>
      </c>
      <c r="BO892" s="86">
        <f t="shared" si="1649"/>
        <v>100</v>
      </c>
      <c r="BP892" s="84">
        <f t="shared" si="1593"/>
        <v>4</v>
      </c>
      <c r="BQ892" s="84">
        <f t="shared" si="1594"/>
        <v>4.13</v>
      </c>
      <c r="BR892" s="84">
        <f t="shared" si="1595"/>
        <v>0.02</v>
      </c>
      <c r="BS892" s="84">
        <f t="shared" si="1650"/>
        <v>3.1471943074937316E-2</v>
      </c>
      <c r="BT892" s="84">
        <f t="shared" si="1651"/>
        <v>1194.7514427627984</v>
      </c>
      <c r="BU892" s="84">
        <f t="shared" si="1652"/>
        <v>0</v>
      </c>
      <c r="BV892" s="83">
        <f t="shared" si="1653"/>
        <v>2634.9649811443783</v>
      </c>
      <c r="BW892" s="81">
        <f t="shared" si="1677"/>
        <v>2634.9649811443783</v>
      </c>
      <c r="BX892" s="83">
        <f t="shared" si="1596"/>
        <v>0</v>
      </c>
      <c r="BY892" s="141">
        <f t="shared" si="1597"/>
        <v>0</v>
      </c>
      <c r="BZ892" s="83">
        <f t="shared" si="1598"/>
        <v>4.13</v>
      </c>
      <c r="CA892" s="83">
        <f t="shared" si="1599"/>
        <v>0</v>
      </c>
      <c r="CB892" s="83">
        <f t="shared" si="1654"/>
        <v>3.1814547382532798</v>
      </c>
      <c r="CC892" s="83">
        <f t="shared" si="1600"/>
        <v>3.1814547382532798</v>
      </c>
      <c r="CD892" s="143">
        <f t="shared" si="1601"/>
        <v>0.02</v>
      </c>
      <c r="CE892" s="83">
        <f t="shared" si="1655"/>
        <v>1.7264523213570301E-2</v>
      </c>
      <c r="CF892" s="84">
        <f t="shared" si="1656"/>
        <v>1132.6661613693886</v>
      </c>
      <c r="CG892" s="83">
        <f t="shared" si="1602"/>
        <v>0</v>
      </c>
      <c r="CH892" s="83">
        <f t="shared" si="1657"/>
        <v>3.0840332607714869</v>
      </c>
      <c r="CI892" s="83">
        <f t="shared" si="1603"/>
        <v>3.0840332607714869</v>
      </c>
      <c r="CJ892" s="143">
        <f t="shared" si="1604"/>
        <v>0.02</v>
      </c>
      <c r="CK892" s="83">
        <f t="shared" si="1658"/>
        <v>1.6456910799759028E-2</v>
      </c>
      <c r="CL892" s="84">
        <f t="shared" si="1659"/>
        <v>1066.7565573775858</v>
      </c>
      <c r="CM892" s="83">
        <f t="shared" si="1605"/>
        <v>0</v>
      </c>
      <c r="CN892" s="83">
        <f t="shared" si="1660"/>
        <v>2.9970043489668732</v>
      </c>
      <c r="CO892" s="83">
        <f t="shared" si="1606"/>
        <v>2.9970043489668732</v>
      </c>
      <c r="CP892" s="143">
        <f t="shared" si="1607"/>
        <v>0.02</v>
      </c>
      <c r="CQ892" s="83">
        <f t="shared" si="1661"/>
        <v>1.6616564504284326E-2</v>
      </c>
      <c r="CR892" s="84">
        <f t="shared" si="1662"/>
        <v>1059.5542082877951</v>
      </c>
      <c r="CS892" s="83">
        <f t="shared" si="1608"/>
        <v>0</v>
      </c>
      <c r="CT892" s="83">
        <f t="shared" si="1663"/>
        <v>2.9885086165357571</v>
      </c>
      <c r="CU892" s="83">
        <f t="shared" si="1609"/>
        <v>2.9885086165357571</v>
      </c>
      <c r="CV892" s="143">
        <f t="shared" si="1610"/>
        <v>0.02</v>
      </c>
      <c r="CW892" s="83">
        <f t="shared" si="1664"/>
        <v>1.664452698718439E-2</v>
      </c>
      <c r="CX892" s="84">
        <f t="shared" si="1665"/>
        <v>1059.0878086521629</v>
      </c>
      <c r="CY892" s="83">
        <f t="shared" si="1611"/>
        <v>0</v>
      </c>
      <c r="CZ892" s="83">
        <f t="shared" si="1666"/>
        <v>2.9879653254014436</v>
      </c>
      <c r="DA892" s="83">
        <f t="shared" si="1612"/>
        <v>2.9879653254014436</v>
      </c>
      <c r="DB892" s="143">
        <f t="shared" si="1613"/>
        <v>0.02</v>
      </c>
      <c r="DC892" s="83">
        <f t="shared" si="1667"/>
        <v>1.6645446767326322E-2</v>
      </c>
      <c r="DD892" s="84">
        <f t="shared" si="1668"/>
        <v>1059.081894703435</v>
      </c>
      <c r="DE892" s="86">
        <f t="shared" si="1614"/>
        <v>4742.9369660598804</v>
      </c>
      <c r="DF892" s="86">
        <f t="shared" si="1615"/>
        <v>1897.1747864239524</v>
      </c>
      <c r="DG892" s="86">
        <f t="shared" si="1616"/>
        <v>1185.7342415149701</v>
      </c>
      <c r="DH892" s="86">
        <f t="shared" si="1617"/>
        <v>8.9889890565428565E-2</v>
      </c>
      <c r="DI892" s="86">
        <f t="shared" si="1618"/>
        <v>8.4218219359590119E-2</v>
      </c>
      <c r="DJ892" s="86">
        <f t="shared" si="1619"/>
        <v>1.124633222498427</v>
      </c>
      <c r="DK892" s="86">
        <f t="shared" si="1620"/>
        <v>-1099.3538043282797</v>
      </c>
      <c r="DL892" s="86">
        <f t="shared" si="1678"/>
        <v>-1099.3538043282797</v>
      </c>
      <c r="DM892" s="86">
        <f t="shared" si="1621"/>
        <v>-1099.3538043282797</v>
      </c>
      <c r="DN892" s="85">
        <f t="shared" si="1622"/>
        <v>0</v>
      </c>
      <c r="DO892" s="85">
        <f t="shared" si="1669"/>
        <v>0</v>
      </c>
      <c r="DP892" s="85">
        <f t="shared" si="1623"/>
        <v>0</v>
      </c>
      <c r="DQ892" s="85">
        <f t="shared" si="1670"/>
        <v>0</v>
      </c>
      <c r="DR892" s="85">
        <f t="shared" si="1624"/>
        <v>0</v>
      </c>
      <c r="DS892" s="85">
        <f t="shared" si="1671"/>
        <v>0</v>
      </c>
      <c r="DT892" s="81"/>
      <c r="DU892" s="81"/>
      <c r="DV892" s="81">
        <f t="shared" si="1672"/>
        <v>0</v>
      </c>
      <c r="DW892" s="100"/>
    </row>
    <row r="893" spans="1:127" x14ac:dyDescent="0.2">
      <c r="A893" s="59">
        <f t="shared" si="1625"/>
        <v>118.39999999999856</v>
      </c>
      <c r="B893" s="44">
        <f t="shared" si="1626"/>
        <v>118399.99999999856</v>
      </c>
      <c r="C893" s="52">
        <f t="shared" si="1560"/>
        <v>133.33333333333334</v>
      </c>
      <c r="D893" s="50">
        <f t="shared" si="1561"/>
        <v>4</v>
      </c>
      <c r="E893" s="44">
        <f t="shared" si="1562"/>
        <v>4.13</v>
      </c>
      <c r="F893" s="47">
        <f t="shared" si="1563"/>
        <v>0.02</v>
      </c>
      <c r="G893" s="52">
        <f t="shared" si="1627"/>
        <v>2.3480891762288538E-2</v>
      </c>
      <c r="H893" s="57">
        <f t="shared" si="1628"/>
        <v>969.04649414190328</v>
      </c>
      <c r="I893" s="52">
        <f t="shared" si="1629"/>
        <v>0</v>
      </c>
      <c r="J893" s="54">
        <f t="shared" si="1630"/>
        <v>3619.5736732611608</v>
      </c>
      <c r="K893" s="46">
        <f t="shared" si="1673"/>
        <v>3619.5736732611608</v>
      </c>
      <c r="L893" s="80">
        <f t="shared" si="1564"/>
        <v>0</v>
      </c>
      <c r="M893" s="142">
        <f t="shared" si="1565"/>
        <v>0</v>
      </c>
      <c r="N893" s="60">
        <f t="shared" si="1566"/>
        <v>4.13</v>
      </c>
      <c r="O893" s="53">
        <f t="shared" si="1567"/>
        <v>0</v>
      </c>
      <c r="P893" s="58">
        <f t="shared" si="1631"/>
        <v>2.9623995969003802</v>
      </c>
      <c r="Q893" s="49">
        <f t="shared" si="1568"/>
        <v>2.9623995969003802</v>
      </c>
      <c r="R893" s="143">
        <f t="shared" si="1569"/>
        <v>0.02</v>
      </c>
      <c r="S893" s="51">
        <f t="shared" si="1632"/>
        <v>1.8040702263220177E-2</v>
      </c>
      <c r="T893" s="57">
        <f t="shared" si="1633"/>
        <v>1009.0465109040325</v>
      </c>
      <c r="U893" s="53">
        <f t="shared" si="1570"/>
        <v>0</v>
      </c>
      <c r="V893" s="58">
        <f t="shared" si="1634"/>
        <v>2.9972490686079292</v>
      </c>
      <c r="W893" s="49">
        <f t="shared" si="1571"/>
        <v>2.9972490686079292</v>
      </c>
      <c r="X893" s="143">
        <f t="shared" si="1572"/>
        <v>0.02</v>
      </c>
      <c r="Y893" s="51">
        <f t="shared" si="1635"/>
        <v>1.7445880481964424E-2</v>
      </c>
      <c r="Z893" s="57">
        <f t="shared" si="1636"/>
        <v>984.1949492125957</v>
      </c>
      <c r="AA893" s="53">
        <f t="shared" si="1573"/>
        <v>0</v>
      </c>
      <c r="AB893" s="58">
        <f t="shared" si="1637"/>
        <v>2.9748744737745754</v>
      </c>
      <c r="AC893" s="49">
        <f t="shared" si="1574"/>
        <v>2.9748744737745754</v>
      </c>
      <c r="AD893" s="143">
        <f t="shared" si="1575"/>
        <v>0.02</v>
      </c>
      <c r="AE893" s="49">
        <f t="shared" si="1674"/>
        <v>1.7393190633115424E-2</v>
      </c>
      <c r="AF893" s="57">
        <f t="shared" si="1638"/>
        <v>981.27896779581158</v>
      </c>
      <c r="AG893" s="53">
        <f t="shared" si="1576"/>
        <v>0</v>
      </c>
      <c r="AH893" s="58">
        <f t="shared" si="1639"/>
        <v>2.9724046510039117</v>
      </c>
      <c r="AI893" s="49">
        <f t="shared" si="1577"/>
        <v>2.9724046510039117</v>
      </c>
      <c r="AJ893" s="143">
        <f t="shared" si="1578"/>
        <v>0.02</v>
      </c>
      <c r="AK893" s="51">
        <f t="shared" si="1640"/>
        <v>1.7393748957976827E-2</v>
      </c>
      <c r="AL893" s="57">
        <f t="shared" si="1641"/>
        <v>981.05906202868198</v>
      </c>
      <c r="AM893" s="53">
        <f t="shared" si="1579"/>
        <v>0</v>
      </c>
      <c r="AN893" s="58">
        <f t="shared" si="1642"/>
        <v>2.9722197159964732</v>
      </c>
      <c r="AO893" s="49">
        <f t="shared" si="1580"/>
        <v>2.9722197159964732</v>
      </c>
      <c r="AP893" s="143">
        <f t="shared" si="1581"/>
        <v>0.02</v>
      </c>
      <c r="AQ893" s="51">
        <f t="shared" si="1643"/>
        <v>1.7394044607709023E-2</v>
      </c>
      <c r="AR893" s="57">
        <f t="shared" si="1644"/>
        <v>981.04212091330453</v>
      </c>
      <c r="AS893" s="44">
        <f t="shared" si="1582"/>
        <v>6515.2326118700894</v>
      </c>
      <c r="AT893" s="44">
        <f t="shared" si="1583"/>
        <v>2606.0930447480355</v>
      </c>
      <c r="AU893" s="44">
        <f t="shared" si="1584"/>
        <v>1628.8081529675223</v>
      </c>
      <c r="AV893" s="47">
        <f t="shared" si="1585"/>
        <v>0.3385188960164503</v>
      </c>
      <c r="AW893" s="47">
        <f t="shared" si="1586"/>
        <v>0.71546525316236809</v>
      </c>
      <c r="AX893" s="86">
        <f t="shared" si="1587"/>
        <v>2.9230934214788062</v>
      </c>
      <c r="AY893" s="86">
        <f t="shared" si="1588"/>
        <v>0</v>
      </c>
      <c r="AZ893" s="10">
        <f t="shared" si="1645"/>
        <v>0</v>
      </c>
      <c r="BA893" s="44">
        <f t="shared" si="1589"/>
        <v>0</v>
      </c>
      <c r="BB893" s="9">
        <f t="shared" si="1590"/>
        <v>0</v>
      </c>
      <c r="BC893" s="45">
        <f t="shared" si="1679"/>
        <v>0</v>
      </c>
      <c r="BD893" s="9">
        <f t="shared" si="1591"/>
        <v>0</v>
      </c>
      <c r="BE893" s="45">
        <f t="shared" si="1675"/>
        <v>0</v>
      </c>
      <c r="BF893" s="9">
        <f t="shared" si="1592"/>
        <v>0</v>
      </c>
      <c r="BG893" s="45">
        <f t="shared" si="1676"/>
        <v>0</v>
      </c>
      <c r="BH893" s="58"/>
      <c r="BI893" s="58"/>
      <c r="BJ893" s="58">
        <f t="shared" si="1646"/>
        <v>0</v>
      </c>
      <c r="BK893" s="97"/>
      <c r="BL893" s="44"/>
      <c r="BM893" s="82">
        <f t="shared" si="1647"/>
        <v>88.8</v>
      </c>
      <c r="BN893" s="86">
        <f t="shared" si="1648"/>
        <v>88800</v>
      </c>
      <c r="BO893" s="86">
        <f t="shared" si="1649"/>
        <v>100</v>
      </c>
      <c r="BP893" s="84">
        <f t="shared" si="1593"/>
        <v>4</v>
      </c>
      <c r="BQ893" s="84">
        <f t="shared" si="1594"/>
        <v>4.13</v>
      </c>
      <c r="BR893" s="84">
        <f t="shared" si="1595"/>
        <v>0.02</v>
      </c>
      <c r="BS893" s="84">
        <f t="shared" si="1650"/>
        <v>3.1469943074937314E-2</v>
      </c>
      <c r="BT893" s="84">
        <f t="shared" si="1651"/>
        <v>1195.5134510696978</v>
      </c>
      <c r="BU893" s="84">
        <f t="shared" si="1652"/>
        <v>0</v>
      </c>
      <c r="BV893" s="83">
        <f t="shared" si="1653"/>
        <v>2638.202281144378</v>
      </c>
      <c r="BW893" s="81">
        <f t="shared" si="1677"/>
        <v>2638.202281144378</v>
      </c>
      <c r="BX893" s="83">
        <f t="shared" si="1596"/>
        <v>0</v>
      </c>
      <c r="BY893" s="141">
        <f t="shared" si="1597"/>
        <v>0</v>
      </c>
      <c r="BZ893" s="83">
        <f t="shared" si="1598"/>
        <v>4.13</v>
      </c>
      <c r="CA893" s="83">
        <f t="shared" si="1599"/>
        <v>0</v>
      </c>
      <c r="CB893" s="83">
        <f t="shared" si="1654"/>
        <v>3.1829371291784563</v>
      </c>
      <c r="CC893" s="83">
        <f t="shared" si="1600"/>
        <v>3.1829371291784563</v>
      </c>
      <c r="CD893" s="143">
        <f t="shared" si="1601"/>
        <v>0.02</v>
      </c>
      <c r="CE893" s="83">
        <f t="shared" si="1655"/>
        <v>1.7262523213570302E-2</v>
      </c>
      <c r="CF893" s="84">
        <f t="shared" si="1656"/>
        <v>1133.2087912237757</v>
      </c>
      <c r="CG893" s="83">
        <f t="shared" si="1602"/>
        <v>0</v>
      </c>
      <c r="CH893" s="83">
        <f t="shared" si="1657"/>
        <v>3.0850164913069005</v>
      </c>
      <c r="CI893" s="83">
        <f t="shared" si="1603"/>
        <v>3.0850164913069005</v>
      </c>
      <c r="CJ893" s="143">
        <f t="shared" si="1604"/>
        <v>0.02</v>
      </c>
      <c r="CK893" s="83">
        <f t="shared" si="1658"/>
        <v>1.645491079975903E-2</v>
      </c>
      <c r="CL893" s="84">
        <f t="shared" si="1659"/>
        <v>1067.2901414672606</v>
      </c>
      <c r="CM893" s="83">
        <f t="shared" si="1605"/>
        <v>0</v>
      </c>
      <c r="CN893" s="83">
        <f t="shared" si="1660"/>
        <v>2.9978434170415404</v>
      </c>
      <c r="CO893" s="83">
        <f t="shared" si="1606"/>
        <v>2.9978434170415404</v>
      </c>
      <c r="CP893" s="143">
        <f t="shared" si="1607"/>
        <v>0.02</v>
      </c>
      <c r="CQ893" s="83">
        <f t="shared" si="1661"/>
        <v>1.6614564504284328E-2</v>
      </c>
      <c r="CR893" s="84">
        <f t="shared" si="1662"/>
        <v>1060.1086140399925</v>
      </c>
      <c r="CS893" s="83">
        <f t="shared" si="1608"/>
        <v>0</v>
      </c>
      <c r="CT893" s="83">
        <f t="shared" si="1663"/>
        <v>2.9893577908393687</v>
      </c>
      <c r="CU893" s="83">
        <f t="shared" si="1609"/>
        <v>2.9893577908393687</v>
      </c>
      <c r="CV893" s="143">
        <f t="shared" si="1610"/>
        <v>0.02</v>
      </c>
      <c r="CW893" s="83">
        <f t="shared" si="1664"/>
        <v>1.6642526987184391E-2</v>
      </c>
      <c r="CX893" s="84">
        <f t="shared" si="1665"/>
        <v>1059.6447261358569</v>
      </c>
      <c r="CY893" s="83">
        <f t="shared" si="1611"/>
        <v>0</v>
      </c>
      <c r="CZ893" s="83">
        <f t="shared" si="1666"/>
        <v>2.9888164717450496</v>
      </c>
      <c r="DA893" s="83">
        <f t="shared" si="1612"/>
        <v>2.9888164717450496</v>
      </c>
      <c r="DB893" s="143">
        <f t="shared" si="1613"/>
        <v>0.02</v>
      </c>
      <c r="DC893" s="83">
        <f t="shared" si="1667"/>
        <v>1.6643446767326323E-2</v>
      </c>
      <c r="DD893" s="84">
        <f t="shared" si="1668"/>
        <v>1059.6389442322841</v>
      </c>
      <c r="DE893" s="86">
        <f t="shared" si="1614"/>
        <v>4748.7641060598799</v>
      </c>
      <c r="DF893" s="86">
        <f t="shared" si="1615"/>
        <v>1899.5056424239519</v>
      </c>
      <c r="DG893" s="86">
        <f t="shared" si="1616"/>
        <v>1187.19102651497</v>
      </c>
      <c r="DH893" s="86">
        <f t="shared" si="1617"/>
        <v>8.9722912551445461E-2</v>
      </c>
      <c r="DI893" s="86">
        <f t="shared" si="1618"/>
        <v>8.3931081724954434E-2</v>
      </c>
      <c r="DJ893" s="86">
        <f t="shared" si="1619"/>
        <v>1.1174406610180769</v>
      </c>
      <c r="DK893" s="86">
        <f t="shared" si="1620"/>
        <v>-1101.3607217022998</v>
      </c>
      <c r="DL893" s="86">
        <f t="shared" si="1678"/>
        <v>-1101.3607217022998</v>
      </c>
      <c r="DM893" s="86">
        <f t="shared" si="1621"/>
        <v>-1101.3607217022998</v>
      </c>
      <c r="DN893" s="85">
        <f t="shared" si="1622"/>
        <v>0</v>
      </c>
      <c r="DO893" s="85">
        <f t="shared" si="1669"/>
        <v>0</v>
      </c>
      <c r="DP893" s="85">
        <f t="shared" si="1623"/>
        <v>0</v>
      </c>
      <c r="DQ893" s="85">
        <f t="shared" si="1670"/>
        <v>0</v>
      </c>
      <c r="DR893" s="85">
        <f t="shared" si="1624"/>
        <v>0</v>
      </c>
      <c r="DS893" s="85">
        <f t="shared" si="1671"/>
        <v>0</v>
      </c>
      <c r="DT893" s="81"/>
      <c r="DU893" s="81"/>
      <c r="DV893" s="81">
        <f t="shared" si="1672"/>
        <v>0</v>
      </c>
      <c r="DW893" s="100"/>
    </row>
    <row r="894" spans="1:127" x14ac:dyDescent="0.2">
      <c r="A894" s="59">
        <f t="shared" si="1625"/>
        <v>118.5333333333319</v>
      </c>
      <c r="B894" s="44">
        <f t="shared" si="1626"/>
        <v>118533.33333333189</v>
      </c>
      <c r="C894" s="52">
        <f t="shared" si="1560"/>
        <v>133.33333333333334</v>
      </c>
      <c r="D894" s="50">
        <f t="shared" si="1561"/>
        <v>4</v>
      </c>
      <c r="E894" s="44">
        <f t="shared" si="1562"/>
        <v>4.13</v>
      </c>
      <c r="F894" s="47">
        <f t="shared" si="1563"/>
        <v>0.02</v>
      </c>
      <c r="G894" s="52">
        <f t="shared" si="1627"/>
        <v>2.347822509562187E-2</v>
      </c>
      <c r="H894" s="57">
        <f t="shared" si="1628"/>
        <v>969.80451055607455</v>
      </c>
      <c r="I894" s="52">
        <f t="shared" si="1629"/>
        <v>0</v>
      </c>
      <c r="J894" s="54">
        <f t="shared" si="1630"/>
        <v>3623.8900732611605</v>
      </c>
      <c r="K894" s="46">
        <f t="shared" si="1673"/>
        <v>3623.8900732611605</v>
      </c>
      <c r="L894" s="80">
        <f t="shared" si="1564"/>
        <v>0</v>
      </c>
      <c r="M894" s="142">
        <f t="shared" si="1565"/>
        <v>0</v>
      </c>
      <c r="N894" s="60">
        <f t="shared" si="1566"/>
        <v>4.13</v>
      </c>
      <c r="O894" s="53">
        <f t="shared" si="1567"/>
        <v>0</v>
      </c>
      <c r="P894" s="58">
        <f t="shared" si="1631"/>
        <v>2.9632822230279316</v>
      </c>
      <c r="Q894" s="49">
        <f t="shared" si="1568"/>
        <v>2.9632822230279316</v>
      </c>
      <c r="R894" s="143">
        <f t="shared" si="1569"/>
        <v>0.02</v>
      </c>
      <c r="S894" s="51">
        <f t="shared" si="1632"/>
        <v>1.8038035596553509E-2</v>
      </c>
      <c r="T894" s="57">
        <f t="shared" si="1633"/>
        <v>1009.8584368822726</v>
      </c>
      <c r="U894" s="53">
        <f t="shared" si="1570"/>
        <v>0</v>
      </c>
      <c r="V894" s="58">
        <f t="shared" si="1634"/>
        <v>2.9982950490739686</v>
      </c>
      <c r="W894" s="49">
        <f t="shared" si="1571"/>
        <v>2.9982950490739686</v>
      </c>
      <c r="X894" s="143">
        <f t="shared" si="1572"/>
        <v>0.02</v>
      </c>
      <c r="Y894" s="51">
        <f t="shared" si="1635"/>
        <v>1.7443213815297755E-2</v>
      </c>
      <c r="Z894" s="57">
        <f t="shared" si="1636"/>
        <v>984.97097401619931</v>
      </c>
      <c r="AA894" s="53">
        <f t="shared" si="1573"/>
        <v>0</v>
      </c>
      <c r="AB894" s="58">
        <f t="shared" si="1637"/>
        <v>2.9758149128439513</v>
      </c>
      <c r="AC894" s="49">
        <f t="shared" si="1574"/>
        <v>2.9758149128439513</v>
      </c>
      <c r="AD894" s="143">
        <f t="shared" si="1575"/>
        <v>0.02</v>
      </c>
      <c r="AE894" s="49">
        <f t="shared" si="1674"/>
        <v>1.7390523966448756E-2</v>
      </c>
      <c r="AF894" s="57">
        <f t="shared" si="1638"/>
        <v>982.05846767961521</v>
      </c>
      <c r="AG894" s="53">
        <f t="shared" si="1576"/>
        <v>0</v>
      </c>
      <c r="AH894" s="58">
        <f t="shared" si="1639"/>
        <v>2.9733396558851433</v>
      </c>
      <c r="AI894" s="49">
        <f t="shared" si="1577"/>
        <v>2.9733396558851433</v>
      </c>
      <c r="AJ894" s="143">
        <f t="shared" si="1578"/>
        <v>0.02</v>
      </c>
      <c r="AK894" s="51">
        <f t="shared" si="1640"/>
        <v>1.7391082291310159E-2</v>
      </c>
      <c r="AL894" s="57">
        <f t="shared" si="1641"/>
        <v>981.83923465732096</v>
      </c>
      <c r="AM894" s="53">
        <f t="shared" si="1579"/>
        <v>0</v>
      </c>
      <c r="AN894" s="58">
        <f t="shared" si="1642"/>
        <v>2.9731546543552501</v>
      </c>
      <c r="AO894" s="49">
        <f t="shared" si="1580"/>
        <v>2.9731546543552501</v>
      </c>
      <c r="AP894" s="143">
        <f t="shared" si="1581"/>
        <v>0.02</v>
      </c>
      <c r="AQ894" s="51">
        <f t="shared" si="1643"/>
        <v>1.7391377941042355E-2</v>
      </c>
      <c r="AR894" s="57">
        <f t="shared" si="1644"/>
        <v>981.82235534800532</v>
      </c>
      <c r="AS894" s="44">
        <f t="shared" si="1582"/>
        <v>6523.0021318700892</v>
      </c>
      <c r="AT894" s="44">
        <f t="shared" si="1583"/>
        <v>2609.2008527480357</v>
      </c>
      <c r="AU894" s="44">
        <f t="shared" si="1584"/>
        <v>1630.7505329675223</v>
      </c>
      <c r="AV894" s="47">
        <f t="shared" si="1585"/>
        <v>0.33738297317753901</v>
      </c>
      <c r="AW894" s="47">
        <f t="shared" si="1586"/>
        <v>0.71095890699172948</v>
      </c>
      <c r="AX894" s="86">
        <f t="shared" si="1587"/>
        <v>2.8936092684470518</v>
      </c>
      <c r="AY894" s="86">
        <f t="shared" si="1588"/>
        <v>0</v>
      </c>
      <c r="AZ894" s="10">
        <f t="shared" si="1645"/>
        <v>0</v>
      </c>
      <c r="BA894" s="44">
        <f t="shared" si="1589"/>
        <v>0</v>
      </c>
      <c r="BB894" s="9">
        <f t="shared" si="1590"/>
        <v>0</v>
      </c>
      <c r="BC894" s="45">
        <f t="shared" si="1679"/>
        <v>0</v>
      </c>
      <c r="BD894" s="9">
        <f t="shared" si="1591"/>
        <v>0</v>
      </c>
      <c r="BE894" s="45">
        <f t="shared" si="1675"/>
        <v>0</v>
      </c>
      <c r="BF894" s="9">
        <f t="shared" si="1592"/>
        <v>0</v>
      </c>
      <c r="BG894" s="45">
        <f t="shared" si="1676"/>
        <v>0</v>
      </c>
      <c r="BH894" s="58"/>
      <c r="BI894" s="58"/>
      <c r="BJ894" s="58">
        <f t="shared" si="1646"/>
        <v>0</v>
      </c>
      <c r="BK894" s="97"/>
      <c r="BL894" s="44"/>
      <c r="BM894" s="82">
        <f t="shared" si="1647"/>
        <v>88.9</v>
      </c>
      <c r="BN894" s="86">
        <f t="shared" si="1648"/>
        <v>88900</v>
      </c>
      <c r="BO894" s="86">
        <f t="shared" si="1649"/>
        <v>100</v>
      </c>
      <c r="BP894" s="84">
        <f t="shared" si="1593"/>
        <v>4</v>
      </c>
      <c r="BQ894" s="84">
        <f t="shared" si="1594"/>
        <v>4.13</v>
      </c>
      <c r="BR894" s="84">
        <f t="shared" si="1595"/>
        <v>0.02</v>
      </c>
      <c r="BS894" s="84">
        <f t="shared" si="1650"/>
        <v>3.1467943074937312E-2</v>
      </c>
      <c r="BT894" s="84">
        <f t="shared" si="1651"/>
        <v>1196.2754109504469</v>
      </c>
      <c r="BU894" s="84">
        <f t="shared" si="1652"/>
        <v>0</v>
      </c>
      <c r="BV894" s="83">
        <f t="shared" si="1653"/>
        <v>2641.4395811443783</v>
      </c>
      <c r="BW894" s="81">
        <f t="shared" si="1677"/>
        <v>2641.4395811443783</v>
      </c>
      <c r="BX894" s="83">
        <f t="shared" si="1596"/>
        <v>0</v>
      </c>
      <c r="BY894" s="141">
        <f t="shared" si="1597"/>
        <v>0</v>
      </c>
      <c r="BZ894" s="83">
        <f t="shared" si="1598"/>
        <v>4.13</v>
      </c>
      <c r="CA894" s="83">
        <f t="shared" si="1599"/>
        <v>0</v>
      </c>
      <c r="CB894" s="83">
        <f t="shared" si="1654"/>
        <v>3.1844216281116235</v>
      </c>
      <c r="CC894" s="83">
        <f t="shared" si="1600"/>
        <v>3.1844216281116235</v>
      </c>
      <c r="CD894" s="143">
        <f t="shared" si="1601"/>
        <v>0.02</v>
      </c>
      <c r="CE894" s="83">
        <f t="shared" si="1655"/>
        <v>1.7260523213570304E-2</v>
      </c>
      <c r="CF894" s="84">
        <f t="shared" si="1656"/>
        <v>1133.7511055238394</v>
      </c>
      <c r="CG894" s="83">
        <f t="shared" si="1602"/>
        <v>0</v>
      </c>
      <c r="CH894" s="83">
        <f t="shared" si="1657"/>
        <v>3.0860003321282243</v>
      </c>
      <c r="CI894" s="83">
        <f t="shared" si="1603"/>
        <v>3.0860003321282243</v>
      </c>
      <c r="CJ894" s="143">
        <f t="shared" si="1604"/>
        <v>0.02</v>
      </c>
      <c r="CK894" s="83">
        <f t="shared" si="1658"/>
        <v>1.6452910799759031E-2</v>
      </c>
      <c r="CL894" s="84">
        <f t="shared" si="1659"/>
        <v>1067.8234906680225</v>
      </c>
      <c r="CM894" s="83">
        <f t="shared" si="1605"/>
        <v>0</v>
      </c>
      <c r="CN894" s="83">
        <f t="shared" si="1660"/>
        <v>2.9986832171526485</v>
      </c>
      <c r="CO894" s="83">
        <f t="shared" si="1606"/>
        <v>2.9986832171526485</v>
      </c>
      <c r="CP894" s="143">
        <f t="shared" si="1607"/>
        <v>0.02</v>
      </c>
      <c r="CQ894" s="83">
        <f t="shared" si="1661"/>
        <v>1.6612564504284329E-2</v>
      </c>
      <c r="CR894" s="84">
        <f t="shared" si="1662"/>
        <v>1060.6627979046282</v>
      </c>
      <c r="CS894" s="83">
        <f t="shared" si="1608"/>
        <v>0</v>
      </c>
      <c r="CT894" s="83">
        <f t="shared" si="1663"/>
        <v>2.9902078008428972</v>
      </c>
      <c r="CU894" s="83">
        <f t="shared" si="1609"/>
        <v>2.9902078008428972</v>
      </c>
      <c r="CV894" s="143">
        <f t="shared" si="1610"/>
        <v>0.02</v>
      </c>
      <c r="CW894" s="83">
        <f t="shared" si="1664"/>
        <v>1.6640526987184392E-2</v>
      </c>
      <c r="CX894" s="84">
        <f t="shared" si="1665"/>
        <v>1060.2014185143396</v>
      </c>
      <c r="CY894" s="83">
        <f t="shared" si="1611"/>
        <v>0</v>
      </c>
      <c r="CZ894" s="83">
        <f t="shared" si="1666"/>
        <v>2.989668460631993</v>
      </c>
      <c r="DA894" s="83">
        <f t="shared" si="1612"/>
        <v>2.989668460631993</v>
      </c>
      <c r="DB894" s="143">
        <f t="shared" si="1613"/>
        <v>0.02</v>
      </c>
      <c r="DC894" s="83">
        <f t="shared" si="1667"/>
        <v>1.6641446767326325E-2</v>
      </c>
      <c r="DD894" s="84">
        <f t="shared" si="1668"/>
        <v>1060.1957682100913</v>
      </c>
      <c r="DE894" s="86">
        <f t="shared" si="1614"/>
        <v>4754.5912460598811</v>
      </c>
      <c r="DF894" s="86">
        <f t="shared" si="1615"/>
        <v>1901.8364984239522</v>
      </c>
      <c r="DG894" s="86">
        <f t="shared" si="1616"/>
        <v>1188.6478115149703</v>
      </c>
      <c r="DH894" s="86">
        <f t="shared" si="1617"/>
        <v>8.9556451198756631E-2</v>
      </c>
      <c r="DI894" s="86">
        <f t="shared" si="1618"/>
        <v>8.3645277319046696E-2</v>
      </c>
      <c r="DJ894" s="86">
        <f t="shared" si="1619"/>
        <v>1.1103029331438152</v>
      </c>
      <c r="DK894" s="86">
        <f t="shared" si="1620"/>
        <v>-1103.3664073172786</v>
      </c>
      <c r="DL894" s="86">
        <f t="shared" si="1678"/>
        <v>-1103.3664073172786</v>
      </c>
      <c r="DM894" s="86">
        <f t="shared" si="1621"/>
        <v>-1103.3664073172786</v>
      </c>
      <c r="DN894" s="85">
        <f t="shared" si="1622"/>
        <v>0</v>
      </c>
      <c r="DO894" s="85">
        <f t="shared" si="1669"/>
        <v>0</v>
      </c>
      <c r="DP894" s="85">
        <f t="shared" si="1623"/>
        <v>0</v>
      </c>
      <c r="DQ894" s="85">
        <f t="shared" si="1670"/>
        <v>0</v>
      </c>
      <c r="DR894" s="85">
        <f t="shared" si="1624"/>
        <v>0</v>
      </c>
      <c r="DS894" s="85">
        <f t="shared" si="1671"/>
        <v>0</v>
      </c>
      <c r="DT894" s="81"/>
      <c r="DU894" s="81"/>
      <c r="DV894" s="81">
        <f t="shared" si="1672"/>
        <v>0</v>
      </c>
      <c r="DW894" s="100"/>
    </row>
    <row r="895" spans="1:127" x14ac:dyDescent="0.2">
      <c r="A895" s="59">
        <f t="shared" si="1625"/>
        <v>118.66666666666522</v>
      </c>
      <c r="B895" s="44">
        <f t="shared" si="1626"/>
        <v>118666.66666666522</v>
      </c>
      <c r="C895" s="52">
        <f t="shared" si="1560"/>
        <v>133.33333333333334</v>
      </c>
      <c r="D895" s="50">
        <f t="shared" si="1561"/>
        <v>4</v>
      </c>
      <c r="E895" s="44">
        <f t="shared" si="1562"/>
        <v>4.13</v>
      </c>
      <c r="F895" s="47">
        <f t="shared" si="1563"/>
        <v>0.02</v>
      </c>
      <c r="G895" s="52">
        <f t="shared" si="1627"/>
        <v>2.3475558428955202E-2</v>
      </c>
      <c r="H895" s="57">
        <f t="shared" si="1628"/>
        <v>970.56244087931225</v>
      </c>
      <c r="I895" s="52">
        <f t="shared" si="1629"/>
        <v>0</v>
      </c>
      <c r="J895" s="54">
        <f t="shared" si="1630"/>
        <v>3628.2064732611602</v>
      </c>
      <c r="K895" s="46">
        <f t="shared" si="1673"/>
        <v>3628.2064732611602</v>
      </c>
      <c r="L895" s="80">
        <f t="shared" si="1564"/>
        <v>0</v>
      </c>
      <c r="M895" s="142">
        <f t="shared" si="1565"/>
        <v>0</v>
      </c>
      <c r="N895" s="60">
        <f t="shared" si="1566"/>
        <v>4.13</v>
      </c>
      <c r="O895" s="53">
        <f t="shared" si="1567"/>
        <v>0</v>
      </c>
      <c r="P895" s="58">
        <f t="shared" si="1631"/>
        <v>2.9641668163233756</v>
      </c>
      <c r="Q895" s="49">
        <f t="shared" si="1568"/>
        <v>2.9641668163233756</v>
      </c>
      <c r="R895" s="143">
        <f t="shared" si="1569"/>
        <v>0.02</v>
      </c>
      <c r="S895" s="51">
        <f t="shared" si="1632"/>
        <v>1.8035368929886841E-2</v>
      </c>
      <c r="T895" s="57">
        <f t="shared" si="1633"/>
        <v>1010.670001037859</v>
      </c>
      <c r="U895" s="53">
        <f t="shared" si="1570"/>
        <v>0</v>
      </c>
      <c r="V895" s="58">
        <f t="shared" si="1634"/>
        <v>2.9993430449487928</v>
      </c>
      <c r="W895" s="49">
        <f t="shared" si="1571"/>
        <v>2.9993430449487928</v>
      </c>
      <c r="X895" s="143">
        <f t="shared" si="1572"/>
        <v>0.02</v>
      </c>
      <c r="Y895" s="51">
        <f t="shared" si="1635"/>
        <v>1.7440547148631087E-2</v>
      </c>
      <c r="Z895" s="57">
        <f t="shared" si="1636"/>
        <v>985.74660951110502</v>
      </c>
      <c r="AA895" s="53">
        <f t="shared" si="1573"/>
        <v>0</v>
      </c>
      <c r="AB895" s="58">
        <f t="shared" si="1637"/>
        <v>2.9767571594326632</v>
      </c>
      <c r="AC895" s="49">
        <f t="shared" si="1574"/>
        <v>2.9767571594326632</v>
      </c>
      <c r="AD895" s="143">
        <f t="shared" si="1575"/>
        <v>0.02</v>
      </c>
      <c r="AE895" s="49">
        <f t="shared" si="1674"/>
        <v>1.7387857299782088E-2</v>
      </c>
      <c r="AF895" s="57">
        <f t="shared" si="1638"/>
        <v>982.8376017383481</v>
      </c>
      <c r="AG895" s="53">
        <f t="shared" si="1576"/>
        <v>0</v>
      </c>
      <c r="AH895" s="58">
        <f t="shared" si="1639"/>
        <v>2.9742765117718779</v>
      </c>
      <c r="AI895" s="49">
        <f t="shared" si="1577"/>
        <v>2.9742765117718779</v>
      </c>
      <c r="AJ895" s="143">
        <f t="shared" si="1578"/>
        <v>0.02</v>
      </c>
      <c r="AK895" s="51">
        <f t="shared" si="1640"/>
        <v>1.7388415624643491E-2</v>
      </c>
      <c r="AL895" s="57">
        <f t="shared" si="1641"/>
        <v>982.6190423694361</v>
      </c>
      <c r="AM895" s="53">
        <f t="shared" si="1579"/>
        <v>0</v>
      </c>
      <c r="AN895" s="58">
        <f t="shared" si="1642"/>
        <v>2.9740914486206167</v>
      </c>
      <c r="AO895" s="49">
        <f t="shared" si="1580"/>
        <v>2.9740914486206167</v>
      </c>
      <c r="AP895" s="143">
        <f t="shared" si="1581"/>
        <v>0.02</v>
      </c>
      <c r="AQ895" s="51">
        <f t="shared" si="1643"/>
        <v>1.7388711274375687E-2</v>
      </c>
      <c r="AR895" s="57">
        <f t="shared" si="1644"/>
        <v>982.60222484149597</v>
      </c>
      <c r="AS895" s="44">
        <f t="shared" si="1582"/>
        <v>6530.7716518700881</v>
      </c>
      <c r="AT895" s="44">
        <f t="shared" si="1583"/>
        <v>2612.308660748035</v>
      </c>
      <c r="AU895" s="44">
        <f t="shared" si="1584"/>
        <v>1632.692912967522</v>
      </c>
      <c r="AV895" s="47">
        <f t="shared" si="1585"/>
        <v>0.33625279429039662</v>
      </c>
      <c r="AW895" s="47">
        <f t="shared" si="1586"/>
        <v>0.70648857567042367</v>
      </c>
      <c r="AX895" s="86">
        <f t="shared" si="1587"/>
        <v>2.8644721585985224</v>
      </c>
      <c r="AY895" s="86">
        <f t="shared" si="1588"/>
        <v>0</v>
      </c>
      <c r="AZ895" s="10">
        <f t="shared" si="1645"/>
        <v>0</v>
      </c>
      <c r="BA895" s="44">
        <f t="shared" si="1589"/>
        <v>0</v>
      </c>
      <c r="BB895" s="9">
        <f t="shared" si="1590"/>
        <v>0</v>
      </c>
      <c r="BC895" s="45">
        <f t="shared" si="1679"/>
        <v>0</v>
      </c>
      <c r="BD895" s="9">
        <f t="shared" si="1591"/>
        <v>0</v>
      </c>
      <c r="BE895" s="45">
        <f t="shared" si="1675"/>
        <v>0</v>
      </c>
      <c r="BF895" s="9">
        <f t="shared" si="1592"/>
        <v>0</v>
      </c>
      <c r="BG895" s="45">
        <f t="shared" si="1676"/>
        <v>0</v>
      </c>
      <c r="BH895" s="58"/>
      <c r="BI895" s="58"/>
      <c r="BJ895" s="58">
        <f t="shared" si="1646"/>
        <v>0</v>
      </c>
      <c r="BK895" s="97"/>
      <c r="BL895" s="44"/>
      <c r="BM895" s="82">
        <f t="shared" si="1647"/>
        <v>89</v>
      </c>
      <c r="BN895" s="86">
        <f t="shared" si="1648"/>
        <v>89000</v>
      </c>
      <c r="BO895" s="86">
        <f t="shared" si="1649"/>
        <v>100</v>
      </c>
      <c r="BP895" s="84">
        <f t="shared" si="1593"/>
        <v>4</v>
      </c>
      <c r="BQ895" s="84">
        <f t="shared" si="1594"/>
        <v>4.13</v>
      </c>
      <c r="BR895" s="84">
        <f t="shared" si="1595"/>
        <v>0.02</v>
      </c>
      <c r="BS895" s="84">
        <f t="shared" si="1650"/>
        <v>3.146594307493731E-2</v>
      </c>
      <c r="BT895" s="84">
        <f t="shared" si="1651"/>
        <v>1197.0373224050459</v>
      </c>
      <c r="BU895" s="84">
        <f t="shared" si="1652"/>
        <v>0</v>
      </c>
      <c r="BV895" s="83">
        <f t="shared" si="1653"/>
        <v>2644.6768811443781</v>
      </c>
      <c r="BW895" s="81">
        <f t="shared" si="1677"/>
        <v>2644.6768811443781</v>
      </c>
      <c r="BX895" s="83">
        <f t="shared" si="1596"/>
        <v>0</v>
      </c>
      <c r="BY895" s="141">
        <f t="shared" si="1597"/>
        <v>0</v>
      </c>
      <c r="BZ895" s="83">
        <f t="shared" si="1598"/>
        <v>4.13</v>
      </c>
      <c r="CA895" s="83">
        <f t="shared" si="1599"/>
        <v>0</v>
      </c>
      <c r="CB895" s="83">
        <f t="shared" si="1654"/>
        <v>3.1859082351911425</v>
      </c>
      <c r="CC895" s="83">
        <f t="shared" si="1600"/>
        <v>3.1859082351911425</v>
      </c>
      <c r="CD895" s="143">
        <f t="shared" si="1601"/>
        <v>0.02</v>
      </c>
      <c r="CE895" s="83">
        <f t="shared" si="1655"/>
        <v>1.7258523213570305E-2</v>
      </c>
      <c r="CF895" s="84">
        <f t="shared" si="1656"/>
        <v>1134.2931042045795</v>
      </c>
      <c r="CG895" s="83">
        <f t="shared" si="1602"/>
        <v>0</v>
      </c>
      <c r="CH895" s="83">
        <f t="shared" si="1657"/>
        <v>3.0869847814080531</v>
      </c>
      <c r="CI895" s="83">
        <f t="shared" si="1603"/>
        <v>3.0869847814080531</v>
      </c>
      <c r="CJ895" s="143">
        <f t="shared" si="1604"/>
        <v>0.02</v>
      </c>
      <c r="CK895" s="83">
        <f t="shared" si="1658"/>
        <v>1.6450910799759032E-2</v>
      </c>
      <c r="CL895" s="84">
        <f t="shared" si="1659"/>
        <v>1068.3566050241188</v>
      </c>
      <c r="CM895" s="83">
        <f t="shared" si="1605"/>
        <v>0</v>
      </c>
      <c r="CN895" s="83">
        <f t="shared" si="1660"/>
        <v>2.9995237481200898</v>
      </c>
      <c r="CO895" s="83">
        <f t="shared" si="1606"/>
        <v>2.9995237481200898</v>
      </c>
      <c r="CP895" s="143">
        <f t="shared" si="1607"/>
        <v>0.02</v>
      </c>
      <c r="CQ895" s="83">
        <f t="shared" si="1661"/>
        <v>1.6610564504284331E-2</v>
      </c>
      <c r="CR895" s="84">
        <f t="shared" si="1662"/>
        <v>1061.2167598706426</v>
      </c>
      <c r="CS895" s="83">
        <f t="shared" si="1608"/>
        <v>0</v>
      </c>
      <c r="CT895" s="83">
        <f t="shared" si="1663"/>
        <v>2.9910586453376675</v>
      </c>
      <c r="CU895" s="83">
        <f t="shared" si="1609"/>
        <v>2.9910586453376675</v>
      </c>
      <c r="CV895" s="143">
        <f t="shared" si="1610"/>
        <v>0.02</v>
      </c>
      <c r="CW895" s="83">
        <f t="shared" si="1664"/>
        <v>1.6638526987184394E-2</v>
      </c>
      <c r="CX895" s="84">
        <f t="shared" si="1665"/>
        <v>1060.7578857599435</v>
      </c>
      <c r="CY895" s="83">
        <f t="shared" si="1611"/>
        <v>0</v>
      </c>
      <c r="CZ895" s="83">
        <f t="shared" si="1666"/>
        <v>2.9905212908096797</v>
      </c>
      <c r="DA895" s="83">
        <f t="shared" si="1612"/>
        <v>2.9905212908096797</v>
      </c>
      <c r="DB895" s="143">
        <f t="shared" si="1613"/>
        <v>0.02</v>
      </c>
      <c r="DC895" s="83">
        <f t="shared" si="1667"/>
        <v>1.6639446767326326E-2</v>
      </c>
      <c r="DD895" s="84">
        <f t="shared" si="1668"/>
        <v>1060.7523666084237</v>
      </c>
      <c r="DE895" s="86">
        <f t="shared" si="1614"/>
        <v>4760.4183860598805</v>
      </c>
      <c r="DF895" s="86">
        <f t="shared" si="1615"/>
        <v>1904.167354423952</v>
      </c>
      <c r="DG895" s="86">
        <f t="shared" si="1616"/>
        <v>1190.1045965149701</v>
      </c>
      <c r="DH895" s="86">
        <f t="shared" si="1617"/>
        <v>8.9390504448030525E-2</v>
      </c>
      <c r="DI895" s="86">
        <f t="shared" si="1618"/>
        <v>8.3360798613268505E-2</v>
      </c>
      <c r="DJ895" s="86">
        <f t="shared" si="1619"/>
        <v>1.1032195611865403</v>
      </c>
      <c r="DK895" s="86">
        <f t="shared" si="1620"/>
        <v>-1105.3708618424428</v>
      </c>
      <c r="DL895" s="86">
        <f t="shared" si="1678"/>
        <v>-1105.3708618424428</v>
      </c>
      <c r="DM895" s="86">
        <f t="shared" si="1621"/>
        <v>-1105.3708618424428</v>
      </c>
      <c r="DN895" s="85">
        <f t="shared" si="1622"/>
        <v>0</v>
      </c>
      <c r="DO895" s="85">
        <f t="shared" si="1669"/>
        <v>0</v>
      </c>
      <c r="DP895" s="85">
        <f t="shared" si="1623"/>
        <v>0</v>
      </c>
      <c r="DQ895" s="85">
        <f t="shared" si="1670"/>
        <v>0</v>
      </c>
      <c r="DR895" s="85">
        <f t="shared" si="1624"/>
        <v>0</v>
      </c>
      <c r="DS895" s="85">
        <f t="shared" si="1671"/>
        <v>0</v>
      </c>
      <c r="DT895" s="81"/>
      <c r="DU895" s="81"/>
      <c r="DV895" s="81">
        <f t="shared" si="1672"/>
        <v>0</v>
      </c>
      <c r="DW895" s="100"/>
    </row>
    <row r="896" spans="1:127" x14ac:dyDescent="0.2">
      <c r="A896" s="59">
        <f t="shared" si="1625"/>
        <v>118.79999999999855</v>
      </c>
      <c r="B896" s="44">
        <f t="shared" si="1626"/>
        <v>118799.99999999854</v>
      </c>
      <c r="C896" s="52">
        <f t="shared" si="1560"/>
        <v>133.33333333333334</v>
      </c>
      <c r="D896" s="50">
        <f t="shared" si="1561"/>
        <v>4</v>
      </c>
      <c r="E896" s="44">
        <f t="shared" si="1562"/>
        <v>4.13</v>
      </c>
      <c r="F896" s="47">
        <f t="shared" si="1563"/>
        <v>0.02</v>
      </c>
      <c r="G896" s="52">
        <f t="shared" si="1627"/>
        <v>2.3472891762288534E-2</v>
      </c>
      <c r="H896" s="57">
        <f t="shared" si="1628"/>
        <v>971.32028511161639</v>
      </c>
      <c r="I896" s="52">
        <f t="shared" si="1629"/>
        <v>0</v>
      </c>
      <c r="J896" s="54">
        <f t="shared" si="1630"/>
        <v>3632.5228732611604</v>
      </c>
      <c r="K896" s="46">
        <f t="shared" si="1673"/>
        <v>3632.5228732611604</v>
      </c>
      <c r="L896" s="80">
        <f t="shared" si="1564"/>
        <v>0</v>
      </c>
      <c r="M896" s="142">
        <f t="shared" si="1565"/>
        <v>0</v>
      </c>
      <c r="N896" s="60">
        <f t="shared" si="1566"/>
        <v>4.13</v>
      </c>
      <c r="O896" s="53">
        <f t="shared" si="1567"/>
        <v>0</v>
      </c>
      <c r="P896" s="58">
        <f t="shared" si="1631"/>
        <v>2.9650533763001077</v>
      </c>
      <c r="Q896" s="49">
        <f t="shared" si="1568"/>
        <v>2.9650533763001077</v>
      </c>
      <c r="R896" s="143">
        <f t="shared" si="1569"/>
        <v>0.02</v>
      </c>
      <c r="S896" s="51">
        <f t="shared" si="1632"/>
        <v>1.8032702263220173E-2</v>
      </c>
      <c r="T896" s="57">
        <f t="shared" si="1633"/>
        <v>1011.4812030479143</v>
      </c>
      <c r="U896" s="53">
        <f t="shared" si="1570"/>
        <v>0</v>
      </c>
      <c r="V896" s="58">
        <f t="shared" si="1634"/>
        <v>3.0003930530266305</v>
      </c>
      <c r="W896" s="49">
        <f t="shared" si="1571"/>
        <v>3.0003930530266305</v>
      </c>
      <c r="X896" s="143">
        <f t="shared" si="1572"/>
        <v>0.02</v>
      </c>
      <c r="Y896" s="51">
        <f t="shared" si="1635"/>
        <v>1.7437880481964419E-2</v>
      </c>
      <c r="Z896" s="57">
        <f t="shared" si="1636"/>
        <v>986.52185544791848</v>
      </c>
      <c r="AA896" s="53">
        <f t="shared" si="1573"/>
        <v>0</v>
      </c>
      <c r="AB896" s="58">
        <f t="shared" si="1637"/>
        <v>2.9777012102581137</v>
      </c>
      <c r="AC896" s="49">
        <f t="shared" si="1574"/>
        <v>2.9777012102581137</v>
      </c>
      <c r="AD896" s="143">
        <f t="shared" si="1575"/>
        <v>0.02</v>
      </c>
      <c r="AE896" s="49">
        <f t="shared" si="1674"/>
        <v>1.7385190633115419E-2</v>
      </c>
      <c r="AF896" s="57">
        <f t="shared" si="1638"/>
        <v>983.61636973028203</v>
      </c>
      <c r="AG896" s="53">
        <f t="shared" si="1576"/>
        <v>0</v>
      </c>
      <c r="AH896" s="58">
        <f t="shared" si="1639"/>
        <v>2.975215215574853</v>
      </c>
      <c r="AI896" s="49">
        <f t="shared" si="1577"/>
        <v>2.975215215574853</v>
      </c>
      <c r="AJ896" s="143">
        <f t="shared" si="1578"/>
        <v>0.02</v>
      </c>
      <c r="AK896" s="51">
        <f t="shared" si="1640"/>
        <v>1.7385748957976822E-2</v>
      </c>
      <c r="AL896" s="57">
        <f t="shared" si="1641"/>
        <v>983.39848490938357</v>
      </c>
      <c r="AM896" s="53">
        <f t="shared" si="1579"/>
        <v>0</v>
      </c>
      <c r="AN896" s="58">
        <f t="shared" si="1642"/>
        <v>2.9750300956967672</v>
      </c>
      <c r="AO896" s="49">
        <f t="shared" si="1580"/>
        <v>2.9750300956967672</v>
      </c>
      <c r="AP896" s="143">
        <f t="shared" si="1581"/>
        <v>0.02</v>
      </c>
      <c r="AQ896" s="51">
        <f t="shared" si="1643"/>
        <v>1.7386044607709018E-2</v>
      </c>
      <c r="AR896" s="57">
        <f t="shared" si="1644"/>
        <v>983.38172913679284</v>
      </c>
      <c r="AS896" s="44">
        <f t="shared" si="1582"/>
        <v>6538.5411718700889</v>
      </c>
      <c r="AT896" s="44">
        <f t="shared" si="1583"/>
        <v>2615.4164687480352</v>
      </c>
      <c r="AU896" s="44">
        <f t="shared" si="1584"/>
        <v>1634.6352929675222</v>
      </c>
      <c r="AV896" s="47">
        <f t="shared" si="1585"/>
        <v>0.33512832294988432</v>
      </c>
      <c r="AW896" s="47">
        <f t="shared" si="1586"/>
        <v>0.70205391994417055</v>
      </c>
      <c r="AX896" s="86">
        <f t="shared" si="1587"/>
        <v>2.8356774853483757</v>
      </c>
      <c r="AY896" s="86">
        <f t="shared" si="1588"/>
        <v>0</v>
      </c>
      <c r="AZ896" s="10">
        <f t="shared" si="1645"/>
        <v>0</v>
      </c>
      <c r="BA896" s="44">
        <f t="shared" si="1589"/>
        <v>0</v>
      </c>
      <c r="BB896" s="9">
        <f t="shared" si="1590"/>
        <v>0</v>
      </c>
      <c r="BC896" s="45">
        <f t="shared" si="1679"/>
        <v>0</v>
      </c>
      <c r="BD896" s="9">
        <f t="shared" si="1591"/>
        <v>0</v>
      </c>
      <c r="BE896" s="45">
        <f t="shared" si="1675"/>
        <v>0</v>
      </c>
      <c r="BF896" s="9">
        <f t="shared" si="1592"/>
        <v>0</v>
      </c>
      <c r="BG896" s="45">
        <f t="shared" si="1676"/>
        <v>0</v>
      </c>
      <c r="BH896" s="58"/>
      <c r="BI896" s="58"/>
      <c r="BJ896" s="58">
        <f t="shared" si="1646"/>
        <v>0</v>
      </c>
      <c r="BK896" s="97"/>
      <c r="BL896" s="44"/>
      <c r="BM896" s="82">
        <f t="shared" si="1647"/>
        <v>89.100000000000009</v>
      </c>
      <c r="BN896" s="86">
        <f t="shared" si="1648"/>
        <v>89100</v>
      </c>
      <c r="BO896" s="86">
        <f t="shared" si="1649"/>
        <v>100</v>
      </c>
      <c r="BP896" s="84">
        <f t="shared" si="1593"/>
        <v>4</v>
      </c>
      <c r="BQ896" s="84">
        <f t="shared" si="1594"/>
        <v>4.13</v>
      </c>
      <c r="BR896" s="84">
        <f t="shared" si="1595"/>
        <v>0.02</v>
      </c>
      <c r="BS896" s="84">
        <f t="shared" si="1650"/>
        <v>3.1463943074937308E-2</v>
      </c>
      <c r="BT896" s="84">
        <f t="shared" si="1651"/>
        <v>1197.7991854334948</v>
      </c>
      <c r="BU896" s="84">
        <f t="shared" si="1652"/>
        <v>0</v>
      </c>
      <c r="BV896" s="83">
        <f t="shared" si="1653"/>
        <v>2647.9141811443783</v>
      </c>
      <c r="BW896" s="81">
        <f t="shared" si="1677"/>
        <v>2647.9141811443783</v>
      </c>
      <c r="BX896" s="83">
        <f t="shared" si="1596"/>
        <v>0</v>
      </c>
      <c r="BY896" s="141">
        <f t="shared" si="1597"/>
        <v>0</v>
      </c>
      <c r="BZ896" s="83">
        <f t="shared" si="1598"/>
        <v>4.13</v>
      </c>
      <c r="CA896" s="83">
        <f t="shared" si="1599"/>
        <v>0</v>
      </c>
      <c r="CB896" s="83">
        <f t="shared" si="1654"/>
        <v>3.1873969505559558</v>
      </c>
      <c r="CC896" s="83">
        <f t="shared" si="1600"/>
        <v>3.1873969505559558</v>
      </c>
      <c r="CD896" s="143">
        <f t="shared" si="1601"/>
        <v>0.02</v>
      </c>
      <c r="CE896" s="83">
        <f t="shared" si="1655"/>
        <v>1.7256523213570307E-2</v>
      </c>
      <c r="CF896" s="84">
        <f t="shared" si="1656"/>
        <v>1134.83478720169</v>
      </c>
      <c r="CG896" s="83">
        <f t="shared" si="1602"/>
        <v>0</v>
      </c>
      <c r="CH896" s="83">
        <f t="shared" si="1657"/>
        <v>3.0879698373202293</v>
      </c>
      <c r="CI896" s="83">
        <f t="shared" si="1603"/>
        <v>3.0879698373202293</v>
      </c>
      <c r="CJ896" s="143">
        <f t="shared" si="1604"/>
        <v>0.02</v>
      </c>
      <c r="CK896" s="83">
        <f t="shared" si="1658"/>
        <v>1.6448910799759034E-2</v>
      </c>
      <c r="CL896" s="84">
        <f t="shared" si="1659"/>
        <v>1068.8894845802097</v>
      </c>
      <c r="CM896" s="83">
        <f t="shared" si="1605"/>
        <v>0</v>
      </c>
      <c r="CN896" s="83">
        <f t="shared" si="1660"/>
        <v>3.0003650087651388</v>
      </c>
      <c r="CO896" s="83">
        <f t="shared" si="1606"/>
        <v>3.0003650087651388</v>
      </c>
      <c r="CP896" s="143">
        <f t="shared" si="1607"/>
        <v>0.02</v>
      </c>
      <c r="CQ896" s="83">
        <f t="shared" si="1661"/>
        <v>1.6608564504284332E-2</v>
      </c>
      <c r="CR896" s="84">
        <f t="shared" si="1662"/>
        <v>1061.7704999273665</v>
      </c>
      <c r="CS896" s="83">
        <f t="shared" si="1608"/>
        <v>0</v>
      </c>
      <c r="CT896" s="83">
        <f t="shared" si="1663"/>
        <v>2.9919103231158997</v>
      </c>
      <c r="CU896" s="83">
        <f t="shared" si="1609"/>
        <v>2.9919103231158997</v>
      </c>
      <c r="CV896" s="143">
        <f t="shared" si="1610"/>
        <v>0.02</v>
      </c>
      <c r="CW896" s="83">
        <f t="shared" si="1664"/>
        <v>1.6636526987184395E-2</v>
      </c>
      <c r="CX896" s="84">
        <f t="shared" si="1665"/>
        <v>1061.314127845438</v>
      </c>
      <c r="CY896" s="83">
        <f t="shared" si="1611"/>
        <v>0</v>
      </c>
      <c r="CZ896" s="83">
        <f t="shared" si="1666"/>
        <v>2.991374961026338</v>
      </c>
      <c r="DA896" s="83">
        <f t="shared" si="1612"/>
        <v>2.991374961026338</v>
      </c>
      <c r="DB896" s="143">
        <f t="shared" si="1613"/>
        <v>0.02</v>
      </c>
      <c r="DC896" s="83">
        <f t="shared" si="1667"/>
        <v>1.6637446767326328E-2</v>
      </c>
      <c r="DD896" s="84">
        <f t="shared" si="1668"/>
        <v>1061.3087393992967</v>
      </c>
      <c r="DE896" s="86">
        <f t="shared" si="1614"/>
        <v>4766.2455260598808</v>
      </c>
      <c r="DF896" s="86">
        <f t="shared" si="1615"/>
        <v>1906.4982104239523</v>
      </c>
      <c r="DG896" s="86">
        <f t="shared" si="1616"/>
        <v>1191.5613815149702</v>
      </c>
      <c r="DH896" s="86">
        <f t="shared" si="1617"/>
        <v>8.9225070249782462E-2</v>
      </c>
      <c r="DI896" s="86">
        <f t="shared" si="1618"/>
        <v>8.3077638128345455E-2</v>
      </c>
      <c r="DJ896" s="86">
        <f t="shared" si="1619"/>
        <v>1.0961900720979509</v>
      </c>
      <c r="DK896" s="86">
        <f t="shared" si="1620"/>
        <v>-1107.3740859475929</v>
      </c>
      <c r="DL896" s="86">
        <f t="shared" si="1678"/>
        <v>-1107.3740859475929</v>
      </c>
      <c r="DM896" s="86">
        <f t="shared" si="1621"/>
        <v>-1107.3740859475929</v>
      </c>
      <c r="DN896" s="85">
        <f t="shared" si="1622"/>
        <v>0</v>
      </c>
      <c r="DO896" s="85">
        <f t="shared" si="1669"/>
        <v>0</v>
      </c>
      <c r="DP896" s="85">
        <f t="shared" si="1623"/>
        <v>0</v>
      </c>
      <c r="DQ896" s="85">
        <f t="shared" si="1670"/>
        <v>0</v>
      </c>
      <c r="DR896" s="85">
        <f t="shared" si="1624"/>
        <v>0</v>
      </c>
      <c r="DS896" s="85">
        <f t="shared" si="1671"/>
        <v>0</v>
      </c>
      <c r="DT896" s="81"/>
      <c r="DU896" s="81"/>
      <c r="DV896" s="81">
        <f t="shared" si="1672"/>
        <v>0</v>
      </c>
      <c r="DW896" s="100"/>
    </row>
    <row r="897" spans="1:127" x14ac:dyDescent="0.2">
      <c r="A897" s="59">
        <f t="shared" si="1625"/>
        <v>118.93333333333187</v>
      </c>
      <c r="B897" s="44">
        <f t="shared" si="1626"/>
        <v>118933.33333333187</v>
      </c>
      <c r="C897" s="52">
        <f t="shared" si="1560"/>
        <v>133.33333333333334</v>
      </c>
      <c r="D897" s="50">
        <f t="shared" si="1561"/>
        <v>4</v>
      </c>
      <c r="E897" s="44">
        <f t="shared" si="1562"/>
        <v>4.13</v>
      </c>
      <c r="F897" s="47">
        <f t="shared" si="1563"/>
        <v>0.02</v>
      </c>
      <c r="G897" s="52">
        <f t="shared" si="1627"/>
        <v>2.3470225095621865E-2</v>
      </c>
      <c r="H897" s="57">
        <f t="shared" si="1628"/>
        <v>972.07804325298696</v>
      </c>
      <c r="I897" s="52">
        <f t="shared" si="1629"/>
        <v>0</v>
      </c>
      <c r="J897" s="54">
        <f t="shared" si="1630"/>
        <v>3636.8392732611601</v>
      </c>
      <c r="K897" s="46">
        <f t="shared" si="1673"/>
        <v>3636.8392732611601</v>
      </c>
      <c r="L897" s="80">
        <f t="shared" si="1564"/>
        <v>0</v>
      </c>
      <c r="M897" s="142">
        <f t="shared" si="1565"/>
        <v>0</v>
      </c>
      <c r="N897" s="60">
        <f t="shared" si="1566"/>
        <v>4.13</v>
      </c>
      <c r="O897" s="53">
        <f t="shared" si="1567"/>
        <v>0</v>
      </c>
      <c r="P897" s="58">
        <f t="shared" si="1631"/>
        <v>2.965941902473074</v>
      </c>
      <c r="Q897" s="49">
        <f t="shared" si="1568"/>
        <v>2.965941902473074</v>
      </c>
      <c r="R897" s="143">
        <f t="shared" si="1569"/>
        <v>0.02</v>
      </c>
      <c r="S897" s="51">
        <f t="shared" si="1632"/>
        <v>1.8030035596553504E-2</v>
      </c>
      <c r="T897" s="57">
        <f t="shared" si="1633"/>
        <v>1012.2920425907034</v>
      </c>
      <c r="U897" s="53">
        <f t="shared" si="1570"/>
        <v>0</v>
      </c>
      <c r="V897" s="58">
        <f t="shared" si="1634"/>
        <v>3.0014450701014521</v>
      </c>
      <c r="W897" s="49">
        <f t="shared" si="1571"/>
        <v>3.0014450701014521</v>
      </c>
      <c r="X897" s="143">
        <f t="shared" si="1572"/>
        <v>0.02</v>
      </c>
      <c r="Y897" s="51">
        <f t="shared" si="1635"/>
        <v>1.7435213815297751E-2</v>
      </c>
      <c r="Z897" s="57">
        <f t="shared" si="1636"/>
        <v>987.29671157911957</v>
      </c>
      <c r="AA897" s="53">
        <f t="shared" si="1573"/>
        <v>0</v>
      </c>
      <c r="AB897" s="58">
        <f t="shared" si="1637"/>
        <v>2.9786470620392334</v>
      </c>
      <c r="AC897" s="49">
        <f t="shared" si="1574"/>
        <v>2.9786470620392334</v>
      </c>
      <c r="AD897" s="143">
        <f t="shared" si="1575"/>
        <v>0.02</v>
      </c>
      <c r="AE897" s="49">
        <f t="shared" si="1674"/>
        <v>1.7382523966448751E-2</v>
      </c>
      <c r="AF897" s="57">
        <f t="shared" si="1638"/>
        <v>984.39477141544307</v>
      </c>
      <c r="AG897" s="53">
        <f t="shared" si="1576"/>
        <v>0</v>
      </c>
      <c r="AH897" s="58">
        <f t="shared" si="1639"/>
        <v>2.9761557642061831</v>
      </c>
      <c r="AI897" s="49">
        <f t="shared" si="1577"/>
        <v>2.9761557642061831</v>
      </c>
      <c r="AJ897" s="143">
        <f t="shared" si="1578"/>
        <v>0.02</v>
      </c>
      <c r="AK897" s="51">
        <f t="shared" si="1640"/>
        <v>1.7383082291310154E-2</v>
      </c>
      <c r="AL897" s="57">
        <f t="shared" si="1641"/>
        <v>984.17756202325143</v>
      </c>
      <c r="AM897" s="53">
        <f t="shared" si="1579"/>
        <v>0</v>
      </c>
      <c r="AN897" s="58">
        <f t="shared" si="1642"/>
        <v>2.975970592489094</v>
      </c>
      <c r="AO897" s="49">
        <f t="shared" si="1580"/>
        <v>2.975970592489094</v>
      </c>
      <c r="AP897" s="143">
        <f t="shared" si="1581"/>
        <v>0.02</v>
      </c>
      <c r="AQ897" s="51">
        <f t="shared" si="1643"/>
        <v>1.738337794104235E-2</v>
      </c>
      <c r="AR897" s="57">
        <f t="shared" si="1644"/>
        <v>984.16086797864955</v>
      </c>
      <c r="AS897" s="44">
        <f t="shared" si="1582"/>
        <v>6546.3106918700869</v>
      </c>
      <c r="AT897" s="44">
        <f t="shared" si="1583"/>
        <v>2618.5242767480349</v>
      </c>
      <c r="AU897" s="44">
        <f t="shared" si="1584"/>
        <v>1636.5776729675217</v>
      </c>
      <c r="AV897" s="47">
        <f t="shared" si="1585"/>
        <v>0.33400952302331149</v>
      </c>
      <c r="AW897" s="47">
        <f t="shared" si="1586"/>
        <v>0.69765460419391534</v>
      </c>
      <c r="AX897" s="86">
        <f t="shared" si="1587"/>
        <v>2.8072207096625745</v>
      </c>
      <c r="AY897" s="86">
        <f t="shared" si="1588"/>
        <v>0</v>
      </c>
      <c r="AZ897" s="10">
        <f t="shared" si="1645"/>
        <v>0</v>
      </c>
      <c r="BA897" s="44">
        <f t="shared" si="1589"/>
        <v>0</v>
      </c>
      <c r="BB897" s="9">
        <f t="shared" si="1590"/>
        <v>0</v>
      </c>
      <c r="BC897" s="45">
        <f t="shared" si="1679"/>
        <v>0</v>
      </c>
      <c r="BD897" s="9">
        <f t="shared" si="1591"/>
        <v>0</v>
      </c>
      <c r="BE897" s="45">
        <f t="shared" si="1675"/>
        <v>0</v>
      </c>
      <c r="BF897" s="9">
        <f t="shared" si="1592"/>
        <v>0</v>
      </c>
      <c r="BG897" s="45">
        <f t="shared" si="1676"/>
        <v>0</v>
      </c>
      <c r="BH897" s="58"/>
      <c r="BI897" s="58"/>
      <c r="BJ897" s="58">
        <f t="shared" si="1646"/>
        <v>0</v>
      </c>
      <c r="BK897" s="97"/>
      <c r="BL897" s="44"/>
      <c r="BM897" s="82">
        <f t="shared" si="1647"/>
        <v>89.2</v>
      </c>
      <c r="BN897" s="86">
        <f t="shared" si="1648"/>
        <v>89200</v>
      </c>
      <c r="BO897" s="86">
        <f t="shared" si="1649"/>
        <v>100</v>
      </c>
      <c r="BP897" s="84">
        <f t="shared" si="1593"/>
        <v>4</v>
      </c>
      <c r="BQ897" s="84">
        <f t="shared" si="1594"/>
        <v>4.13</v>
      </c>
      <c r="BR897" s="84">
        <f t="shared" si="1595"/>
        <v>0.02</v>
      </c>
      <c r="BS897" s="84">
        <f t="shared" si="1650"/>
        <v>3.1461943074937306E-2</v>
      </c>
      <c r="BT897" s="84">
        <f t="shared" si="1651"/>
        <v>1198.5610000357935</v>
      </c>
      <c r="BU897" s="84">
        <f t="shared" si="1652"/>
        <v>0</v>
      </c>
      <c r="BV897" s="83">
        <f t="shared" si="1653"/>
        <v>2651.1514811443781</v>
      </c>
      <c r="BW897" s="81">
        <f t="shared" si="1677"/>
        <v>2651.1514811443781</v>
      </c>
      <c r="BX897" s="83">
        <f t="shared" si="1596"/>
        <v>0</v>
      </c>
      <c r="BY897" s="141">
        <f t="shared" si="1597"/>
        <v>0</v>
      </c>
      <c r="BZ897" s="83">
        <f t="shared" si="1598"/>
        <v>4.13</v>
      </c>
      <c r="CA897" s="83">
        <f t="shared" si="1599"/>
        <v>0</v>
      </c>
      <c r="CB897" s="83">
        <f t="shared" si="1654"/>
        <v>3.1888877743455879</v>
      </c>
      <c r="CC897" s="83">
        <f t="shared" si="1600"/>
        <v>3.1888877743455879</v>
      </c>
      <c r="CD897" s="143">
        <f t="shared" si="1601"/>
        <v>0.02</v>
      </c>
      <c r="CE897" s="83">
        <f t="shared" si="1655"/>
        <v>1.7254523213570308E-2</v>
      </c>
      <c r="CF897" s="84">
        <f t="shared" si="1656"/>
        <v>1135.3761544515569</v>
      </c>
      <c r="CG897" s="83">
        <f t="shared" si="1602"/>
        <v>0</v>
      </c>
      <c r="CH897" s="83">
        <f t="shared" si="1657"/>
        <v>3.0889554980398466</v>
      </c>
      <c r="CI897" s="83">
        <f t="shared" si="1603"/>
        <v>3.0889554980398466</v>
      </c>
      <c r="CJ897" s="143">
        <f t="shared" si="1604"/>
        <v>0.02</v>
      </c>
      <c r="CK897" s="83">
        <f t="shared" si="1658"/>
        <v>1.6446910799759035E-2</v>
      </c>
      <c r="CL897" s="84">
        <f t="shared" si="1659"/>
        <v>1069.4221293813659</v>
      </c>
      <c r="CM897" s="83">
        <f t="shared" si="1605"/>
        <v>0</v>
      </c>
      <c r="CN897" s="83">
        <f t="shared" si="1660"/>
        <v>3.0012069979104457</v>
      </c>
      <c r="CO897" s="83">
        <f t="shared" si="1606"/>
        <v>3.0012069979104457</v>
      </c>
      <c r="CP897" s="143">
        <f t="shared" si="1607"/>
        <v>0.02</v>
      </c>
      <c r="CQ897" s="83">
        <f t="shared" si="1661"/>
        <v>1.6606564504284334E-2</v>
      </c>
      <c r="CR897" s="84">
        <f t="shared" si="1662"/>
        <v>1062.3240180645187</v>
      </c>
      <c r="CS897" s="83">
        <f t="shared" si="1608"/>
        <v>0</v>
      </c>
      <c r="CT897" s="83">
        <f t="shared" si="1663"/>
        <v>2.9927628329707097</v>
      </c>
      <c r="CU897" s="83">
        <f t="shared" si="1609"/>
        <v>2.9927628329707097</v>
      </c>
      <c r="CV897" s="143">
        <f t="shared" si="1610"/>
        <v>0.02</v>
      </c>
      <c r="CW897" s="83">
        <f t="shared" si="1664"/>
        <v>1.6634526987184397E-2</v>
      </c>
      <c r="CX897" s="84">
        <f t="shared" si="1665"/>
        <v>1061.870144744028</v>
      </c>
      <c r="CY897" s="83">
        <f t="shared" si="1611"/>
        <v>0</v>
      </c>
      <c r="CZ897" s="83">
        <f t="shared" si="1666"/>
        <v>2.992229470031031</v>
      </c>
      <c r="DA897" s="83">
        <f t="shared" si="1612"/>
        <v>2.992229470031031</v>
      </c>
      <c r="DB897" s="143">
        <f t="shared" si="1613"/>
        <v>0.02</v>
      </c>
      <c r="DC897" s="83">
        <f t="shared" si="1667"/>
        <v>1.6635446767326329E-2</v>
      </c>
      <c r="DD897" s="84">
        <f t="shared" si="1668"/>
        <v>1061.8648865551725</v>
      </c>
      <c r="DE897" s="86">
        <f t="shared" si="1614"/>
        <v>4772.0726660598802</v>
      </c>
      <c r="DF897" s="86">
        <f t="shared" si="1615"/>
        <v>1908.8290664239521</v>
      </c>
      <c r="DG897" s="86">
        <f t="shared" si="1616"/>
        <v>1193.0181665149701</v>
      </c>
      <c r="DH897" s="86">
        <f t="shared" si="1617"/>
        <v>8.9060146564320056E-2</v>
      </c>
      <c r="DI897" s="86">
        <f t="shared" si="1618"/>
        <v>8.2795788433961653E-2</v>
      </c>
      <c r="DJ897" s="86">
        <f t="shared" si="1619"/>
        <v>1.0892139974210822</v>
      </c>
      <c r="DK897" s="86">
        <f t="shared" si="1620"/>
        <v>-1109.3760803031132</v>
      </c>
      <c r="DL897" s="86">
        <f t="shared" si="1678"/>
        <v>-1109.3760803031132</v>
      </c>
      <c r="DM897" s="86">
        <f t="shared" si="1621"/>
        <v>-1109.3760803031132</v>
      </c>
      <c r="DN897" s="85">
        <f t="shared" si="1622"/>
        <v>0</v>
      </c>
      <c r="DO897" s="85">
        <f t="shared" si="1669"/>
        <v>0</v>
      </c>
      <c r="DP897" s="85">
        <f t="shared" si="1623"/>
        <v>0</v>
      </c>
      <c r="DQ897" s="85">
        <f t="shared" si="1670"/>
        <v>0</v>
      </c>
      <c r="DR897" s="85">
        <f t="shared" si="1624"/>
        <v>0</v>
      </c>
      <c r="DS897" s="85">
        <f t="shared" si="1671"/>
        <v>0</v>
      </c>
      <c r="DT897" s="81"/>
      <c r="DU897" s="81"/>
      <c r="DV897" s="81">
        <f t="shared" si="1672"/>
        <v>0</v>
      </c>
      <c r="DW897" s="100"/>
    </row>
    <row r="898" spans="1:127" x14ac:dyDescent="0.2">
      <c r="A898" s="59">
        <f t="shared" si="1625"/>
        <v>119.0666666666652</v>
      </c>
      <c r="B898" s="44">
        <f t="shared" si="1626"/>
        <v>119066.6666666652</v>
      </c>
      <c r="C898" s="52">
        <f t="shared" si="1560"/>
        <v>133.33333333333334</v>
      </c>
      <c r="D898" s="50">
        <f t="shared" si="1561"/>
        <v>4</v>
      </c>
      <c r="E898" s="44">
        <f t="shared" si="1562"/>
        <v>4.13</v>
      </c>
      <c r="F898" s="47">
        <f t="shared" si="1563"/>
        <v>0.02</v>
      </c>
      <c r="G898" s="52">
        <f t="shared" si="1627"/>
        <v>2.3467558428955197E-2</v>
      </c>
      <c r="H898" s="57">
        <f t="shared" si="1628"/>
        <v>972.83571530342408</v>
      </c>
      <c r="I898" s="52">
        <f t="shared" si="1629"/>
        <v>0</v>
      </c>
      <c r="J898" s="54">
        <f t="shared" si="1630"/>
        <v>3641.1556732611598</v>
      </c>
      <c r="K898" s="46">
        <f t="shared" si="1673"/>
        <v>3641.1556732611598</v>
      </c>
      <c r="L898" s="80">
        <f t="shared" si="1564"/>
        <v>0</v>
      </c>
      <c r="M898" s="142">
        <f t="shared" si="1565"/>
        <v>0</v>
      </c>
      <c r="N898" s="60">
        <f t="shared" si="1566"/>
        <v>4.13</v>
      </c>
      <c r="O898" s="53">
        <f t="shared" si="1567"/>
        <v>0</v>
      </c>
      <c r="P898" s="58">
        <f t="shared" si="1631"/>
        <v>2.9668323943587551</v>
      </c>
      <c r="Q898" s="49">
        <f t="shared" si="1568"/>
        <v>2.9668323943587551</v>
      </c>
      <c r="R898" s="143">
        <f t="shared" si="1569"/>
        <v>0.02</v>
      </c>
      <c r="S898" s="51">
        <f t="shared" si="1632"/>
        <v>1.8027368929886836E-2</v>
      </c>
      <c r="T898" s="57">
        <f t="shared" si="1633"/>
        <v>1013.1025193456342</v>
      </c>
      <c r="U898" s="53">
        <f t="shared" si="1570"/>
        <v>0</v>
      </c>
      <c r="V898" s="58">
        <f t="shared" si="1634"/>
        <v>3.0024990929669748</v>
      </c>
      <c r="W898" s="49">
        <f t="shared" si="1571"/>
        <v>3.0024990929669748</v>
      </c>
      <c r="X898" s="143">
        <f t="shared" si="1572"/>
        <v>0.02</v>
      </c>
      <c r="Y898" s="51">
        <f t="shared" si="1635"/>
        <v>1.7432547148631083E-2</v>
      </c>
      <c r="Z898" s="57">
        <f t="shared" si="1636"/>
        <v>988.07117765905912</v>
      </c>
      <c r="AA898" s="53">
        <f t="shared" si="1573"/>
        <v>0</v>
      </c>
      <c r="AB898" s="58">
        <f t="shared" si="1637"/>
        <v>2.9795947114964894</v>
      </c>
      <c r="AC898" s="49">
        <f t="shared" si="1574"/>
        <v>2.9795947114964894</v>
      </c>
      <c r="AD898" s="143">
        <f t="shared" si="1575"/>
        <v>0.02</v>
      </c>
      <c r="AE898" s="49">
        <f t="shared" si="1674"/>
        <v>1.7379857299782083E-2</v>
      </c>
      <c r="AF898" s="57">
        <f t="shared" si="1638"/>
        <v>985.17280655560796</v>
      </c>
      <c r="AG898" s="53">
        <f t="shared" si="1576"/>
        <v>0</v>
      </c>
      <c r="AH898" s="58">
        <f t="shared" si="1639"/>
        <v>2.9770981545793713</v>
      </c>
      <c r="AI898" s="49">
        <f t="shared" si="1577"/>
        <v>2.9770981545793713</v>
      </c>
      <c r="AJ898" s="143">
        <f t="shared" si="1578"/>
        <v>0.02</v>
      </c>
      <c r="AK898" s="51">
        <f t="shared" si="1640"/>
        <v>1.7380415624643486E-2</v>
      </c>
      <c r="AL898" s="57">
        <f t="shared" si="1641"/>
        <v>984.9562734588568</v>
      </c>
      <c r="AM898" s="53">
        <f t="shared" si="1579"/>
        <v>0</v>
      </c>
      <c r="AN898" s="58">
        <f t="shared" si="1642"/>
        <v>2.9769129359041964</v>
      </c>
      <c r="AO898" s="49">
        <f t="shared" si="1580"/>
        <v>2.9769129359041964</v>
      </c>
      <c r="AP898" s="143">
        <f t="shared" si="1581"/>
        <v>0.02</v>
      </c>
      <c r="AQ898" s="51">
        <f t="shared" si="1643"/>
        <v>1.7380711274375682E-2</v>
      </c>
      <c r="AR898" s="57">
        <f t="shared" si="1644"/>
        <v>984.93964111355342</v>
      </c>
      <c r="AS898" s="44">
        <f t="shared" si="1582"/>
        <v>6554.0802118700876</v>
      </c>
      <c r="AT898" s="44">
        <f t="shared" si="1583"/>
        <v>2621.6320847480351</v>
      </c>
      <c r="AU898" s="44">
        <f t="shared" si="1584"/>
        <v>1638.5200529675219</v>
      </c>
      <c r="AV898" s="47">
        <f t="shared" si="1585"/>
        <v>0.33289635864811157</v>
      </c>
      <c r="AW898" s="47">
        <f t="shared" si="1586"/>
        <v>0.69329029639250095</v>
      </c>
      <c r="AX898" s="86">
        <f t="shared" si="1587"/>
        <v>2.7790973589790351</v>
      </c>
      <c r="AY898" s="86">
        <f t="shared" si="1588"/>
        <v>0</v>
      </c>
      <c r="AZ898" s="10">
        <f t="shared" si="1645"/>
        <v>0</v>
      </c>
      <c r="BA898" s="44">
        <f t="shared" si="1589"/>
        <v>0</v>
      </c>
      <c r="BB898" s="9">
        <f t="shared" si="1590"/>
        <v>0</v>
      </c>
      <c r="BC898" s="45">
        <f t="shared" si="1679"/>
        <v>0</v>
      </c>
      <c r="BD898" s="9">
        <f t="shared" si="1591"/>
        <v>0</v>
      </c>
      <c r="BE898" s="45">
        <f t="shared" si="1675"/>
        <v>0</v>
      </c>
      <c r="BF898" s="9">
        <f t="shared" si="1592"/>
        <v>0</v>
      </c>
      <c r="BG898" s="45">
        <f t="shared" si="1676"/>
        <v>0</v>
      </c>
      <c r="BH898" s="58"/>
      <c r="BI898" s="58"/>
      <c r="BJ898" s="58">
        <f t="shared" si="1646"/>
        <v>0</v>
      </c>
      <c r="BK898" s="97"/>
      <c r="BL898" s="44"/>
      <c r="BM898" s="82">
        <f t="shared" si="1647"/>
        <v>89.3</v>
      </c>
      <c r="BN898" s="86">
        <f t="shared" si="1648"/>
        <v>89300</v>
      </c>
      <c r="BO898" s="86">
        <f t="shared" si="1649"/>
        <v>100</v>
      </c>
      <c r="BP898" s="84">
        <f t="shared" si="1593"/>
        <v>4</v>
      </c>
      <c r="BQ898" s="84">
        <f t="shared" si="1594"/>
        <v>4.13</v>
      </c>
      <c r="BR898" s="84">
        <f t="shared" si="1595"/>
        <v>0.02</v>
      </c>
      <c r="BS898" s="84">
        <f t="shared" si="1650"/>
        <v>3.1459943074937304E-2</v>
      </c>
      <c r="BT898" s="84">
        <f t="shared" si="1651"/>
        <v>1199.3227662119423</v>
      </c>
      <c r="BU898" s="84">
        <f t="shared" si="1652"/>
        <v>0</v>
      </c>
      <c r="BV898" s="83">
        <f t="shared" si="1653"/>
        <v>2654.3887811443778</v>
      </c>
      <c r="BW898" s="81">
        <f t="shared" si="1677"/>
        <v>2654.3887811443778</v>
      </c>
      <c r="BX898" s="83">
        <f t="shared" si="1596"/>
        <v>0</v>
      </c>
      <c r="BY898" s="141">
        <f t="shared" si="1597"/>
        <v>0</v>
      </c>
      <c r="BZ898" s="83">
        <f t="shared" si="1598"/>
        <v>4.13</v>
      </c>
      <c r="CA898" s="83">
        <f t="shared" si="1599"/>
        <v>0</v>
      </c>
      <c r="CB898" s="83">
        <f t="shared" si="1654"/>
        <v>3.1903807067001417</v>
      </c>
      <c r="CC898" s="83">
        <f t="shared" si="1600"/>
        <v>3.1903807067001417</v>
      </c>
      <c r="CD898" s="143">
        <f t="shared" si="1601"/>
        <v>0.02</v>
      </c>
      <c r="CE898" s="83">
        <f t="shared" si="1655"/>
        <v>1.725252321357031E-2</v>
      </c>
      <c r="CF898" s="84">
        <f t="shared" si="1656"/>
        <v>1135.9172058912586</v>
      </c>
      <c r="CG898" s="83">
        <f t="shared" si="1602"/>
        <v>0</v>
      </c>
      <c r="CH898" s="83">
        <f t="shared" si="1657"/>
        <v>3.089941761743257</v>
      </c>
      <c r="CI898" s="83">
        <f t="shared" si="1603"/>
        <v>3.089941761743257</v>
      </c>
      <c r="CJ898" s="143">
        <f t="shared" si="1604"/>
        <v>0.02</v>
      </c>
      <c r="CK898" s="83">
        <f t="shared" si="1658"/>
        <v>1.6444910799759037E-2</v>
      </c>
      <c r="CL898" s="84">
        <f t="shared" si="1659"/>
        <v>1069.9545394730685</v>
      </c>
      <c r="CM898" s="83">
        <f t="shared" si="1605"/>
        <v>0</v>
      </c>
      <c r="CN898" s="83">
        <f t="shared" si="1660"/>
        <v>3.0020497143800444</v>
      </c>
      <c r="CO898" s="83">
        <f t="shared" si="1606"/>
        <v>3.0020497143800444</v>
      </c>
      <c r="CP898" s="143">
        <f t="shared" si="1607"/>
        <v>0.02</v>
      </c>
      <c r="CQ898" s="83">
        <f t="shared" si="1661"/>
        <v>1.6604564504284335E-2</v>
      </c>
      <c r="CR898" s="84">
        <f t="shared" si="1662"/>
        <v>1062.8773142722059</v>
      </c>
      <c r="CS898" s="83">
        <f t="shared" si="1608"/>
        <v>0</v>
      </c>
      <c r="CT898" s="83">
        <f t="shared" si="1663"/>
        <v>2.9936161736961089</v>
      </c>
      <c r="CU898" s="83">
        <f t="shared" si="1609"/>
        <v>2.9936161736961089</v>
      </c>
      <c r="CV898" s="143">
        <f t="shared" si="1610"/>
        <v>0.02</v>
      </c>
      <c r="CW898" s="83">
        <f t="shared" si="1664"/>
        <v>1.6632526987184398E-2</v>
      </c>
      <c r="CX898" s="84">
        <f t="shared" si="1665"/>
        <v>1062.4259364293541</v>
      </c>
      <c r="CY898" s="83">
        <f t="shared" si="1611"/>
        <v>0</v>
      </c>
      <c r="CZ898" s="83">
        <f t="shared" si="1666"/>
        <v>2.993084816573651</v>
      </c>
      <c r="DA898" s="83">
        <f t="shared" si="1612"/>
        <v>2.993084816573651</v>
      </c>
      <c r="DB898" s="143">
        <f t="shared" si="1613"/>
        <v>0.02</v>
      </c>
      <c r="DC898" s="83">
        <f t="shared" si="1667"/>
        <v>1.6633446767326331E-2</v>
      </c>
      <c r="DD898" s="84">
        <f t="shared" si="1668"/>
        <v>1062.4208080489593</v>
      </c>
      <c r="DE898" s="86">
        <f t="shared" si="1614"/>
        <v>4777.8998060598806</v>
      </c>
      <c r="DF898" s="86">
        <f t="shared" si="1615"/>
        <v>1911.1599224239519</v>
      </c>
      <c r="DG898" s="86">
        <f t="shared" si="1616"/>
        <v>1194.4749515149701</v>
      </c>
      <c r="DH898" s="86">
        <f t="shared" si="1617"/>
        <v>8.8895731361689365E-2</v>
      </c>
      <c r="DI898" s="86">
        <f t="shared" si="1618"/>
        <v>8.2515242148397963E-2</v>
      </c>
      <c r="DJ898" s="86">
        <f t="shared" si="1619"/>
        <v>1.0822908732414125</v>
      </c>
      <c r="DK898" s="86">
        <f t="shared" si="1620"/>
        <v>-1111.3768455799593</v>
      </c>
      <c r="DL898" s="86">
        <f t="shared" si="1678"/>
        <v>-1111.3768455799593</v>
      </c>
      <c r="DM898" s="86">
        <f t="shared" si="1621"/>
        <v>-1111.3768455799593</v>
      </c>
      <c r="DN898" s="85">
        <f t="shared" si="1622"/>
        <v>0</v>
      </c>
      <c r="DO898" s="85">
        <f t="shared" si="1669"/>
        <v>0</v>
      </c>
      <c r="DP898" s="85">
        <f t="shared" si="1623"/>
        <v>0</v>
      </c>
      <c r="DQ898" s="85">
        <f t="shared" si="1670"/>
        <v>0</v>
      </c>
      <c r="DR898" s="85">
        <f t="shared" si="1624"/>
        <v>0</v>
      </c>
      <c r="DS898" s="85">
        <f t="shared" si="1671"/>
        <v>0</v>
      </c>
      <c r="DT898" s="81"/>
      <c r="DU898" s="81"/>
      <c r="DV898" s="81">
        <f t="shared" si="1672"/>
        <v>0</v>
      </c>
      <c r="DW898" s="100"/>
    </row>
    <row r="899" spans="1:127" x14ac:dyDescent="0.2">
      <c r="A899" s="59">
        <f t="shared" si="1625"/>
        <v>119.19999999999854</v>
      </c>
      <c r="B899" s="44">
        <f t="shared" si="1626"/>
        <v>119199.99999999853</v>
      </c>
      <c r="C899" s="52">
        <f t="shared" si="1560"/>
        <v>133.33333333333334</v>
      </c>
      <c r="D899" s="50">
        <f t="shared" si="1561"/>
        <v>4</v>
      </c>
      <c r="E899" s="44">
        <f t="shared" si="1562"/>
        <v>4.13</v>
      </c>
      <c r="F899" s="47">
        <f t="shared" si="1563"/>
        <v>0.02</v>
      </c>
      <c r="G899" s="52">
        <f t="shared" si="1627"/>
        <v>2.3464891762288529E-2</v>
      </c>
      <c r="H899" s="57">
        <f t="shared" si="1628"/>
        <v>973.59330126292764</v>
      </c>
      <c r="I899" s="52">
        <f t="shared" si="1629"/>
        <v>0</v>
      </c>
      <c r="J899" s="54">
        <f t="shared" si="1630"/>
        <v>3645.4720732611599</v>
      </c>
      <c r="K899" s="46">
        <f t="shared" si="1673"/>
        <v>3645.4720732611599</v>
      </c>
      <c r="L899" s="80">
        <f t="shared" si="1564"/>
        <v>0</v>
      </c>
      <c r="M899" s="142">
        <f t="shared" si="1565"/>
        <v>0</v>
      </c>
      <c r="N899" s="60">
        <f t="shared" si="1566"/>
        <v>4.13</v>
      </c>
      <c r="O899" s="53">
        <f t="shared" si="1567"/>
        <v>0</v>
      </c>
      <c r="P899" s="58">
        <f t="shared" si="1631"/>
        <v>2.9677248514751682</v>
      </c>
      <c r="Q899" s="49">
        <f t="shared" si="1568"/>
        <v>2.9677248514751682</v>
      </c>
      <c r="R899" s="143">
        <f t="shared" si="1569"/>
        <v>0.02</v>
      </c>
      <c r="S899" s="51">
        <f t="shared" si="1632"/>
        <v>1.8024702263220168E-2</v>
      </c>
      <c r="T899" s="57">
        <f t="shared" si="1633"/>
        <v>1013.912632993255</v>
      </c>
      <c r="U899" s="53">
        <f t="shared" si="1570"/>
        <v>0</v>
      </c>
      <c r="V899" s="58">
        <f t="shared" si="1634"/>
        <v>3.0035551184166729</v>
      </c>
      <c r="W899" s="49">
        <f t="shared" si="1571"/>
        <v>3.0035551184166729</v>
      </c>
      <c r="X899" s="143">
        <f t="shared" si="1572"/>
        <v>0.02</v>
      </c>
      <c r="Y899" s="51">
        <f t="shared" si="1635"/>
        <v>1.7429880481964415E-2</v>
      </c>
      <c r="Z899" s="57">
        <f t="shared" si="1636"/>
        <v>988.8452534439557</v>
      </c>
      <c r="AA899" s="53">
        <f t="shared" si="1573"/>
        <v>0</v>
      </c>
      <c r="AB899" s="58">
        <f t="shared" si="1637"/>
        <v>2.9805441553519003</v>
      </c>
      <c r="AC899" s="49">
        <f t="shared" si="1574"/>
        <v>2.9805441553519003</v>
      </c>
      <c r="AD899" s="143">
        <f t="shared" si="1575"/>
        <v>0.02</v>
      </c>
      <c r="AE899" s="49">
        <f t="shared" si="1674"/>
        <v>1.7377190633115415E-2</v>
      </c>
      <c r="AF899" s="57">
        <f t="shared" si="1638"/>
        <v>985.95047491430091</v>
      </c>
      <c r="AG899" s="53">
        <f t="shared" si="1576"/>
        <v>0</v>
      </c>
      <c r="AH899" s="58">
        <f t="shared" si="1639"/>
        <v>2.9780423836093197</v>
      </c>
      <c r="AI899" s="49">
        <f t="shared" si="1577"/>
        <v>2.9780423836093197</v>
      </c>
      <c r="AJ899" s="143">
        <f t="shared" si="1578"/>
        <v>0.02</v>
      </c>
      <c r="AK899" s="51">
        <f t="shared" si="1640"/>
        <v>1.7377748957976818E-2</v>
      </c>
      <c r="AL899" s="57">
        <f t="shared" si="1641"/>
        <v>985.73461896574247</v>
      </c>
      <c r="AM899" s="53">
        <f t="shared" si="1579"/>
        <v>0</v>
      </c>
      <c r="AN899" s="58">
        <f t="shared" si="1642"/>
        <v>2.9778571228498913</v>
      </c>
      <c r="AO899" s="49">
        <f t="shared" si="1580"/>
        <v>2.9778571228498913</v>
      </c>
      <c r="AP899" s="143">
        <f t="shared" si="1581"/>
        <v>0.02</v>
      </c>
      <c r="AQ899" s="51">
        <f t="shared" si="1643"/>
        <v>1.7378044607709014E-2</v>
      </c>
      <c r="AR899" s="57">
        <f t="shared" si="1644"/>
        <v>985.71804828972267</v>
      </c>
      <c r="AS899" s="44">
        <f t="shared" si="1582"/>
        <v>6561.8497318700884</v>
      </c>
      <c r="AT899" s="44">
        <f t="shared" si="1583"/>
        <v>2624.7398927480349</v>
      </c>
      <c r="AU899" s="44">
        <f t="shared" si="1584"/>
        <v>1640.4624329675221</v>
      </c>
      <c r="AV899" s="47">
        <f t="shared" si="1585"/>
        <v>0.33178879422953128</v>
      </c>
      <c r="AW899" s="47">
        <f t="shared" si="1586"/>
        <v>0.68896066806187983</v>
      </c>
      <c r="AX899" s="86">
        <f t="shared" si="1587"/>
        <v>2.7513030261470934</v>
      </c>
      <c r="AY899" s="86">
        <f t="shared" si="1588"/>
        <v>0</v>
      </c>
      <c r="AZ899" s="10">
        <f t="shared" si="1645"/>
        <v>0</v>
      </c>
      <c r="BA899" s="44">
        <f t="shared" si="1589"/>
        <v>0</v>
      </c>
      <c r="BB899" s="9">
        <f t="shared" si="1590"/>
        <v>0</v>
      </c>
      <c r="BC899" s="45">
        <f t="shared" si="1679"/>
        <v>0</v>
      </c>
      <c r="BD899" s="9">
        <f t="shared" si="1591"/>
        <v>0</v>
      </c>
      <c r="BE899" s="45">
        <f t="shared" si="1675"/>
        <v>0</v>
      </c>
      <c r="BF899" s="9">
        <f t="shared" si="1592"/>
        <v>0</v>
      </c>
      <c r="BG899" s="45">
        <f t="shared" si="1676"/>
        <v>0</v>
      </c>
      <c r="BH899" s="58"/>
      <c r="BI899" s="58"/>
      <c r="BJ899" s="58">
        <f t="shared" si="1646"/>
        <v>0</v>
      </c>
      <c r="BK899" s="97"/>
      <c r="BL899" s="44"/>
      <c r="BM899" s="82">
        <f t="shared" si="1647"/>
        <v>89.4</v>
      </c>
      <c r="BN899" s="86">
        <f t="shared" si="1648"/>
        <v>89400</v>
      </c>
      <c r="BO899" s="86">
        <f t="shared" si="1649"/>
        <v>100</v>
      </c>
      <c r="BP899" s="84">
        <f t="shared" si="1593"/>
        <v>4</v>
      </c>
      <c r="BQ899" s="84">
        <f t="shared" si="1594"/>
        <v>4.13</v>
      </c>
      <c r="BR899" s="84">
        <f t="shared" si="1595"/>
        <v>0.02</v>
      </c>
      <c r="BS899" s="84">
        <f t="shared" si="1650"/>
        <v>3.1457943074937302E-2</v>
      </c>
      <c r="BT899" s="84">
        <f t="shared" si="1651"/>
        <v>1200.0844839619408</v>
      </c>
      <c r="BU899" s="84">
        <f t="shared" si="1652"/>
        <v>0</v>
      </c>
      <c r="BV899" s="83">
        <f t="shared" si="1653"/>
        <v>2657.6260811443776</v>
      </c>
      <c r="BW899" s="81">
        <f t="shared" si="1677"/>
        <v>2657.6260811443776</v>
      </c>
      <c r="BX899" s="83">
        <f t="shared" si="1596"/>
        <v>0</v>
      </c>
      <c r="BY899" s="141">
        <f t="shared" si="1597"/>
        <v>0</v>
      </c>
      <c r="BZ899" s="83">
        <f t="shared" si="1598"/>
        <v>4.13</v>
      </c>
      <c r="CA899" s="83">
        <f t="shared" si="1599"/>
        <v>0</v>
      </c>
      <c r="CB899" s="83">
        <f t="shared" si="1654"/>
        <v>3.1918757477602941</v>
      </c>
      <c r="CC899" s="83">
        <f t="shared" si="1600"/>
        <v>3.1918757477602941</v>
      </c>
      <c r="CD899" s="143">
        <f t="shared" si="1601"/>
        <v>0.02</v>
      </c>
      <c r="CE899" s="83">
        <f t="shared" si="1655"/>
        <v>1.7250523213570311E-2</v>
      </c>
      <c r="CF899" s="84">
        <f t="shared" si="1656"/>
        <v>1136.4579414585637</v>
      </c>
      <c r="CG899" s="83">
        <f t="shared" si="1602"/>
        <v>0</v>
      </c>
      <c r="CH899" s="83">
        <f t="shared" si="1657"/>
        <v>3.090928626608072</v>
      </c>
      <c r="CI899" s="83">
        <f t="shared" si="1603"/>
        <v>3.090928626608072</v>
      </c>
      <c r="CJ899" s="143">
        <f t="shared" si="1604"/>
        <v>0.02</v>
      </c>
      <c r="CK899" s="83">
        <f t="shared" si="1658"/>
        <v>1.6442910799759038E-2</v>
      </c>
      <c r="CL899" s="84">
        <f t="shared" si="1659"/>
        <v>1070.4867149012061</v>
      </c>
      <c r="CM899" s="83">
        <f t="shared" si="1605"/>
        <v>0</v>
      </c>
      <c r="CN899" s="83">
        <f t="shared" si="1660"/>
        <v>3.0028931569993476</v>
      </c>
      <c r="CO899" s="83">
        <f t="shared" si="1606"/>
        <v>3.0028931569993476</v>
      </c>
      <c r="CP899" s="143">
        <f t="shared" si="1607"/>
        <v>0.02</v>
      </c>
      <c r="CQ899" s="83">
        <f t="shared" si="1661"/>
        <v>1.6602564504284337E-2</v>
      </c>
      <c r="CR899" s="84">
        <f t="shared" si="1662"/>
        <v>1063.4303885409215</v>
      </c>
      <c r="CS899" s="83">
        <f t="shared" si="1608"/>
        <v>0</v>
      </c>
      <c r="CT899" s="83">
        <f t="shared" si="1663"/>
        <v>2.9944703440870093</v>
      </c>
      <c r="CU899" s="83">
        <f t="shared" si="1609"/>
        <v>2.9944703440870093</v>
      </c>
      <c r="CV899" s="143">
        <f t="shared" si="1610"/>
        <v>0.02</v>
      </c>
      <c r="CW899" s="83">
        <f t="shared" si="1664"/>
        <v>1.66305269871844E-2</v>
      </c>
      <c r="CX899" s="84">
        <f t="shared" si="1665"/>
        <v>1062.9815028754911</v>
      </c>
      <c r="CY899" s="83">
        <f t="shared" si="1611"/>
        <v>0</v>
      </c>
      <c r="CZ899" s="83">
        <f t="shared" si="1666"/>
        <v>2.9939409994049262</v>
      </c>
      <c r="DA899" s="83">
        <f t="shared" si="1612"/>
        <v>2.9939409994049262</v>
      </c>
      <c r="DB899" s="143">
        <f t="shared" si="1613"/>
        <v>0.02</v>
      </c>
      <c r="DC899" s="83">
        <f t="shared" si="1667"/>
        <v>1.6631446767326332E-2</v>
      </c>
      <c r="DD899" s="84">
        <f t="shared" si="1668"/>
        <v>1062.9765038540106</v>
      </c>
      <c r="DE899" s="86">
        <f t="shared" si="1614"/>
        <v>4783.7269460598791</v>
      </c>
      <c r="DF899" s="86">
        <f t="shared" si="1615"/>
        <v>1913.4907784239517</v>
      </c>
      <c r="DG899" s="86">
        <f t="shared" si="1616"/>
        <v>1195.9317365149698</v>
      </c>
      <c r="DH899" s="86">
        <f t="shared" si="1617"/>
        <v>8.8731822621620771E-2</v>
      </c>
      <c r="DI899" s="86">
        <f t="shared" si="1618"/>
        <v>8.223599193817345E-2</v>
      </c>
      <c r="DJ899" s="86">
        <f t="shared" si="1619"/>
        <v>1.0754202401385264</v>
      </c>
      <c r="DK899" s="86">
        <f t="shared" si="1620"/>
        <v>-1113.3763824496586</v>
      </c>
      <c r="DL899" s="86">
        <f t="shared" si="1678"/>
        <v>-1113.3763824496586</v>
      </c>
      <c r="DM899" s="86">
        <f t="shared" si="1621"/>
        <v>-1113.3763824496586</v>
      </c>
      <c r="DN899" s="85">
        <f t="shared" si="1622"/>
        <v>0</v>
      </c>
      <c r="DO899" s="85">
        <f t="shared" si="1669"/>
        <v>0</v>
      </c>
      <c r="DP899" s="85">
        <f t="shared" si="1623"/>
        <v>0</v>
      </c>
      <c r="DQ899" s="85">
        <f t="shared" si="1670"/>
        <v>0</v>
      </c>
      <c r="DR899" s="85">
        <f t="shared" si="1624"/>
        <v>0</v>
      </c>
      <c r="DS899" s="85">
        <f t="shared" si="1671"/>
        <v>0</v>
      </c>
      <c r="DT899" s="81"/>
      <c r="DU899" s="81"/>
      <c r="DV899" s="81">
        <f t="shared" si="1672"/>
        <v>0</v>
      </c>
      <c r="DW899" s="100"/>
    </row>
    <row r="900" spans="1:127" x14ac:dyDescent="0.2">
      <c r="A900" s="59">
        <f t="shared" si="1625"/>
        <v>119.33333333333186</v>
      </c>
      <c r="B900" s="44">
        <f t="shared" si="1626"/>
        <v>119333.33333333186</v>
      </c>
      <c r="C900" s="52">
        <f t="shared" si="1560"/>
        <v>133.33333333333334</v>
      </c>
      <c r="D900" s="50">
        <f t="shared" si="1561"/>
        <v>4</v>
      </c>
      <c r="E900" s="44">
        <f t="shared" si="1562"/>
        <v>4.13</v>
      </c>
      <c r="F900" s="47">
        <f t="shared" si="1563"/>
        <v>0.02</v>
      </c>
      <c r="G900" s="52">
        <f t="shared" si="1627"/>
        <v>2.3462225095621861E-2</v>
      </c>
      <c r="H900" s="57">
        <f t="shared" si="1628"/>
        <v>974.35080113149763</v>
      </c>
      <c r="I900" s="52">
        <f t="shared" si="1629"/>
        <v>0</v>
      </c>
      <c r="J900" s="54">
        <f t="shared" si="1630"/>
        <v>3649.7884732611597</v>
      </c>
      <c r="K900" s="46">
        <f t="shared" si="1673"/>
        <v>3649.7884732611597</v>
      </c>
      <c r="L900" s="80">
        <f t="shared" si="1564"/>
        <v>0</v>
      </c>
      <c r="M900" s="142">
        <f t="shared" si="1565"/>
        <v>0</v>
      </c>
      <c r="N900" s="60">
        <f t="shared" si="1566"/>
        <v>4.13</v>
      </c>
      <c r="O900" s="53">
        <f t="shared" si="1567"/>
        <v>0</v>
      </c>
      <c r="P900" s="58">
        <f t="shared" si="1631"/>
        <v>2.9686192733418566</v>
      </c>
      <c r="Q900" s="49">
        <f t="shared" si="1568"/>
        <v>2.9686192733418566</v>
      </c>
      <c r="R900" s="143">
        <f t="shared" si="1569"/>
        <v>0.02</v>
      </c>
      <c r="S900" s="51">
        <f t="shared" si="1632"/>
        <v>1.80220355965535E-2</v>
      </c>
      <c r="T900" s="57">
        <f t="shared" si="1633"/>
        <v>1014.7223832152554</v>
      </c>
      <c r="U900" s="53">
        <f t="shared" si="1570"/>
        <v>0</v>
      </c>
      <c r="V900" s="58">
        <f t="shared" si="1634"/>
        <v>3.0046131432437813</v>
      </c>
      <c r="W900" s="49">
        <f t="shared" si="1571"/>
        <v>3.0046131432437813</v>
      </c>
      <c r="X900" s="143">
        <f t="shared" si="1572"/>
        <v>0.02</v>
      </c>
      <c r="Y900" s="51">
        <f t="shared" si="1635"/>
        <v>1.7427213815297746E-2</v>
      </c>
      <c r="Z900" s="57">
        <f t="shared" si="1636"/>
        <v>989.61893869189259</v>
      </c>
      <c r="AA900" s="53">
        <f t="shared" si="1573"/>
        <v>0</v>
      </c>
      <c r="AB900" s="58">
        <f t="shared" si="1637"/>
        <v>2.9814953903290542</v>
      </c>
      <c r="AC900" s="49">
        <f t="shared" si="1574"/>
        <v>2.9814953903290542</v>
      </c>
      <c r="AD900" s="143">
        <f t="shared" si="1575"/>
        <v>0.02</v>
      </c>
      <c r="AE900" s="49">
        <f t="shared" si="1674"/>
        <v>1.7374523966448747E-2</v>
      </c>
      <c r="AF900" s="57">
        <f t="shared" si="1638"/>
        <v>986.72777625679043</v>
      </c>
      <c r="AG900" s="53">
        <f t="shared" si="1576"/>
        <v>0</v>
      </c>
      <c r="AH900" s="58">
        <f t="shared" si="1639"/>
        <v>2.9789884482123465</v>
      </c>
      <c r="AI900" s="49">
        <f t="shared" si="1577"/>
        <v>2.9789884482123465</v>
      </c>
      <c r="AJ900" s="143">
        <f t="shared" si="1578"/>
        <v>0.02</v>
      </c>
      <c r="AK900" s="51">
        <f t="shared" si="1640"/>
        <v>1.737508229131015E-2</v>
      </c>
      <c r="AL900" s="57">
        <f t="shared" si="1641"/>
        <v>986.51259829517403</v>
      </c>
      <c r="AM900" s="53">
        <f t="shared" si="1579"/>
        <v>0</v>
      </c>
      <c r="AN900" s="58">
        <f t="shared" si="1642"/>
        <v>2.9788031502352323</v>
      </c>
      <c r="AO900" s="49">
        <f t="shared" si="1580"/>
        <v>2.9788031502352323</v>
      </c>
      <c r="AP900" s="143">
        <f t="shared" si="1581"/>
        <v>0.02</v>
      </c>
      <c r="AQ900" s="51">
        <f t="shared" si="1643"/>
        <v>1.7375377941042346E-2</v>
      </c>
      <c r="AR900" s="57">
        <f t="shared" si="1644"/>
        <v>986.49608925710322</v>
      </c>
      <c r="AS900" s="44">
        <f t="shared" si="1582"/>
        <v>6569.6192518700864</v>
      </c>
      <c r="AT900" s="44">
        <f t="shared" si="1583"/>
        <v>2627.8477007480346</v>
      </c>
      <c r="AU900" s="44">
        <f t="shared" si="1584"/>
        <v>1642.4048129675216</v>
      </c>
      <c r="AV900" s="47">
        <f t="shared" si="1585"/>
        <v>0.33068679443834548</v>
      </c>
      <c r="AW900" s="47">
        <f t="shared" si="1586"/>
        <v>0.68466539423087702</v>
      </c>
      <c r="AX900" s="86">
        <f t="shared" si="1587"/>
        <v>2.7238333683853311</v>
      </c>
      <c r="AY900" s="86">
        <f t="shared" si="1588"/>
        <v>0</v>
      </c>
      <c r="AZ900" s="10">
        <f t="shared" si="1645"/>
        <v>0</v>
      </c>
      <c r="BA900" s="44">
        <f t="shared" si="1589"/>
        <v>0</v>
      </c>
      <c r="BB900" s="9">
        <f t="shared" si="1590"/>
        <v>0</v>
      </c>
      <c r="BC900" s="45">
        <f t="shared" si="1679"/>
        <v>0</v>
      </c>
      <c r="BD900" s="9">
        <f t="shared" si="1591"/>
        <v>0</v>
      </c>
      <c r="BE900" s="45">
        <f t="shared" si="1675"/>
        <v>0</v>
      </c>
      <c r="BF900" s="9">
        <f t="shared" si="1592"/>
        <v>0</v>
      </c>
      <c r="BG900" s="45">
        <f t="shared" si="1676"/>
        <v>0</v>
      </c>
      <c r="BH900" s="58"/>
      <c r="BI900" s="58"/>
      <c r="BJ900" s="58">
        <f t="shared" si="1646"/>
        <v>0</v>
      </c>
      <c r="BK900" s="97"/>
      <c r="BL900" s="44"/>
      <c r="BM900" s="82">
        <f t="shared" si="1647"/>
        <v>89.5</v>
      </c>
      <c r="BN900" s="86">
        <f t="shared" si="1648"/>
        <v>89500</v>
      </c>
      <c r="BO900" s="86">
        <f t="shared" si="1649"/>
        <v>100</v>
      </c>
      <c r="BP900" s="84">
        <f t="shared" si="1593"/>
        <v>4</v>
      </c>
      <c r="BQ900" s="84">
        <f t="shared" si="1594"/>
        <v>4.13</v>
      </c>
      <c r="BR900" s="84">
        <f t="shared" si="1595"/>
        <v>0.02</v>
      </c>
      <c r="BS900" s="84">
        <f t="shared" si="1650"/>
        <v>3.14559430749373E-2</v>
      </c>
      <c r="BT900" s="84">
        <f t="shared" si="1651"/>
        <v>1200.8461532857893</v>
      </c>
      <c r="BU900" s="84">
        <f t="shared" si="1652"/>
        <v>0</v>
      </c>
      <c r="BV900" s="83">
        <f t="shared" si="1653"/>
        <v>2660.8633811443774</v>
      </c>
      <c r="BW900" s="81">
        <f t="shared" si="1677"/>
        <v>2660.8633811443774</v>
      </c>
      <c r="BX900" s="83">
        <f t="shared" si="1596"/>
        <v>0</v>
      </c>
      <c r="BY900" s="141">
        <f t="shared" si="1597"/>
        <v>0</v>
      </c>
      <c r="BZ900" s="83">
        <f t="shared" si="1598"/>
        <v>4.13</v>
      </c>
      <c r="CA900" s="83">
        <f t="shared" si="1599"/>
        <v>0</v>
      </c>
      <c r="CB900" s="83">
        <f t="shared" si="1654"/>
        <v>3.193372897667297</v>
      </c>
      <c r="CC900" s="83">
        <f t="shared" si="1600"/>
        <v>3.193372897667297</v>
      </c>
      <c r="CD900" s="143">
        <f t="shared" si="1601"/>
        <v>0.02</v>
      </c>
      <c r="CE900" s="83">
        <f t="shared" si="1655"/>
        <v>1.7248523213570312E-2</v>
      </c>
      <c r="CF900" s="84">
        <f t="shared" si="1656"/>
        <v>1136.9983610919305</v>
      </c>
      <c r="CG900" s="83">
        <f t="shared" si="1602"/>
        <v>0</v>
      </c>
      <c r="CH900" s="83">
        <f t="shared" si="1657"/>
        <v>3.0919160908131742</v>
      </c>
      <c r="CI900" s="83">
        <f t="shared" si="1603"/>
        <v>3.0919160908131742</v>
      </c>
      <c r="CJ900" s="143">
        <f t="shared" si="1604"/>
        <v>0.02</v>
      </c>
      <c r="CK900" s="83">
        <f t="shared" si="1658"/>
        <v>1.644091079975904E-2</v>
      </c>
      <c r="CL900" s="84">
        <f t="shared" si="1659"/>
        <v>1071.0186557120751</v>
      </c>
      <c r="CM900" s="83">
        <f t="shared" si="1605"/>
        <v>0</v>
      </c>
      <c r="CN900" s="83">
        <f t="shared" si="1660"/>
        <v>3.0037373245951513</v>
      </c>
      <c r="CO900" s="83">
        <f t="shared" si="1606"/>
        <v>3.0037373245951513</v>
      </c>
      <c r="CP900" s="143">
        <f t="shared" si="1607"/>
        <v>0.02</v>
      </c>
      <c r="CQ900" s="83">
        <f t="shared" si="1661"/>
        <v>1.6600564504284338E-2</v>
      </c>
      <c r="CR900" s="84">
        <f t="shared" si="1662"/>
        <v>1063.9832408615441</v>
      </c>
      <c r="CS900" s="83">
        <f t="shared" si="1608"/>
        <v>0</v>
      </c>
      <c r="CT900" s="83">
        <f t="shared" si="1663"/>
        <v>2.9953253429392199</v>
      </c>
      <c r="CU900" s="83">
        <f t="shared" si="1609"/>
        <v>2.9953253429392199</v>
      </c>
      <c r="CV900" s="143">
        <f t="shared" si="1610"/>
        <v>0.02</v>
      </c>
      <c r="CW900" s="83">
        <f t="shared" si="1664"/>
        <v>1.6628526987184401E-2</v>
      </c>
      <c r="CX900" s="84">
        <f t="shared" si="1665"/>
        <v>1063.5368440569464</v>
      </c>
      <c r="CY900" s="83">
        <f t="shared" si="1611"/>
        <v>0</v>
      </c>
      <c r="CZ900" s="83">
        <f t="shared" si="1666"/>
        <v>2.9947980172764197</v>
      </c>
      <c r="DA900" s="83">
        <f t="shared" si="1612"/>
        <v>2.9947980172764197</v>
      </c>
      <c r="DB900" s="143">
        <f t="shared" si="1613"/>
        <v>0.02</v>
      </c>
      <c r="DC900" s="83">
        <f t="shared" si="1667"/>
        <v>1.6629446767326334E-2</v>
      </c>
      <c r="DD900" s="84">
        <f t="shared" si="1668"/>
        <v>1063.5319739441236</v>
      </c>
      <c r="DE900" s="86">
        <f t="shared" si="1614"/>
        <v>4789.5540860598794</v>
      </c>
      <c r="DF900" s="86">
        <f t="shared" si="1615"/>
        <v>1915.8216344239515</v>
      </c>
      <c r="DG900" s="86">
        <f t="shared" si="1616"/>
        <v>1197.3885215149699</v>
      </c>
      <c r="DH900" s="86">
        <f t="shared" si="1617"/>
        <v>8.8568418333476395E-2</v>
      </c>
      <c r="DI900" s="86">
        <f t="shared" si="1618"/>
        <v>8.195803051768992E-2</v>
      </c>
      <c r="DJ900" s="86">
        <f t="shared" si="1619"/>
        <v>1.0686016431383558</v>
      </c>
      <c r="DK900" s="86">
        <f t="shared" si="1620"/>
        <v>-1115.3746915843051</v>
      </c>
      <c r="DL900" s="86">
        <f t="shared" si="1678"/>
        <v>-1115.3746915843051</v>
      </c>
      <c r="DM900" s="86">
        <f t="shared" si="1621"/>
        <v>-1115.3746915843051</v>
      </c>
      <c r="DN900" s="85">
        <f t="shared" si="1622"/>
        <v>0</v>
      </c>
      <c r="DO900" s="85">
        <f t="shared" si="1669"/>
        <v>0</v>
      </c>
      <c r="DP900" s="85">
        <f t="shared" si="1623"/>
        <v>0</v>
      </c>
      <c r="DQ900" s="85">
        <f t="shared" si="1670"/>
        <v>0</v>
      </c>
      <c r="DR900" s="85">
        <f t="shared" si="1624"/>
        <v>0</v>
      </c>
      <c r="DS900" s="85">
        <f t="shared" si="1671"/>
        <v>0</v>
      </c>
      <c r="DT900" s="81"/>
      <c r="DU900" s="81"/>
      <c r="DV900" s="81">
        <f t="shared" si="1672"/>
        <v>0</v>
      </c>
      <c r="DW900" s="100"/>
    </row>
    <row r="901" spans="1:127" x14ac:dyDescent="0.2">
      <c r="A901" s="59">
        <f t="shared" si="1625"/>
        <v>119.46666666666519</v>
      </c>
      <c r="B901" s="44">
        <f t="shared" si="1626"/>
        <v>119466.66666666519</v>
      </c>
      <c r="C901" s="52">
        <f t="shared" ref="C901:C964" si="1680">Dlith/1200</f>
        <v>133.33333333333334</v>
      </c>
      <c r="D901" s="50">
        <f t="shared" ref="D901:D964" si="1681">IF(B901&lt;Dzsed,1,IF(B901&lt;Dzsed+Dzuc,2,IF(B901&lt;Dzsed+Dzuc+Dzlc,3,4)))</f>
        <v>4</v>
      </c>
      <c r="E901" s="44">
        <f t="shared" ref="E901:E964" si="1682">IF(B901&lt;Dzsed,ksed,IF(B901&lt;(Dzsed+Dzuc),kuc,IF(B901&lt;(Dzsed+Dzuc+Dzlc),klc,kma)))</f>
        <v>4.13</v>
      </c>
      <c r="F901" s="47">
        <f t="shared" ref="F901:F964" si="1683">IF(B901&lt;Dzsed,Ased,IF(B901&lt;(Dzsed+Dzuc),Auc,IF(B901&lt;(Dzsed+Dzuc+Dzlc),Alc,Ama)))</f>
        <v>0.02</v>
      </c>
      <c r="G901" s="52">
        <f t="shared" si="1627"/>
        <v>2.3459558428955193E-2</v>
      </c>
      <c r="H901" s="57">
        <f t="shared" si="1628"/>
        <v>975.10821490913406</v>
      </c>
      <c r="I901" s="52">
        <f t="shared" si="1629"/>
        <v>0</v>
      </c>
      <c r="J901" s="54">
        <f t="shared" si="1630"/>
        <v>3654.1048732611594</v>
      </c>
      <c r="K901" s="46">
        <f t="shared" si="1673"/>
        <v>3654.1048732611594</v>
      </c>
      <c r="L901" s="80">
        <f t="shared" ref="L901:L964" si="1684">IF(B901&lt;Dzsed,φ_0*0.01*EXP((-k_athy_z)*(B901+Dzburial)*0.001),0)</f>
        <v>0</v>
      </c>
      <c r="M901" s="142">
        <f t="shared" ref="M901:M964" si="1685">IF(B901&lt;Dzsed,φ_0*0.01*EXP((-k_athy_P)*(K901+(rhosed*9.81*0.000001)+(1078*9.81*Dzburial*0.000001))),0)</f>
        <v>0</v>
      </c>
      <c r="N901" s="60">
        <f t="shared" ref="N901:N964" si="1686">IF(L901=0,E901,(IF(B901&lt;Dzsed,λRMv20*f^(M901/φ_0),0)))</f>
        <v>4.13</v>
      </c>
      <c r="O901" s="53">
        <f t="shared" ref="O901:O964" si="1687">IF(B901&lt;Dzsed,IF(H901&gt;450,0.1,IF(H901&lt;137,(0.565+((1.88*10^(-3))*H901)-(7.23*10^(-6))*(H901^2)),(0.602+((1.31*10^(-3))*H901)-(5.14*10^(-6))*(H901^2)))),0)</f>
        <v>0</v>
      </c>
      <c r="P901" s="58">
        <f t="shared" si="1631"/>
        <v>2.9695156594798848</v>
      </c>
      <c r="Q901" s="49">
        <f t="shared" ref="Q901:Q964" si="1688">IF(B901&lt;Dzsed,IF(O901&lt;0,(1)*(P901^(1-$M901)),(O901^$M901)*(P901^(1-$M901))),P901)</f>
        <v>2.9695156594798848</v>
      </c>
      <c r="R901" s="143">
        <f t="shared" ref="R901:R964" si="1689">IF($B901&lt;Dzsed,Ased*(1-M901),IF($B901&lt;(Dzsed+Dzuc),Auc1_,IF($B901&lt;(Dzsed+Dzuc+Dzlc),Alc,Ama)))</f>
        <v>0.02</v>
      </c>
      <c r="S901" s="51">
        <f t="shared" si="1632"/>
        <v>1.8019368929886832E-2</v>
      </c>
      <c r="T901" s="57">
        <f t="shared" si="1633"/>
        <v>1015.5317696944645</v>
      </c>
      <c r="U901" s="53">
        <f t="shared" ref="U901:U964" si="1690">IF($B901&lt;Dzsed,IF(T901&gt;450,0.1,IF(T901&lt;137,(0.565+((1.88*10^(-3))*T901)-(7.23*10^(-6))*(T901^2)),(0.602+((1.31*10^(-3))*T901)-(5.14*10^(-6))*(T901^2)))),0)</f>
        <v>0</v>
      </c>
      <c r="V901" s="58">
        <f t="shared" si="1634"/>
        <v>3.0056731642413022</v>
      </c>
      <c r="W901" s="49">
        <f t="shared" ref="W901:W964" si="1691">IF($B901&lt;Dzsed,IF(U901&lt;0,(1)*(V901^(1-$M901)),(U901^$M901)*(V901^(1-$M901))),V901)</f>
        <v>3.0056731642413022</v>
      </c>
      <c r="X901" s="143">
        <f t="shared" ref="X901:X964" si="1692">IF($B901&lt;Dzsed,Ased*(1-M901),IF($B901&lt;(Dzsed+Dzuc),Auc2_,IF($B901&lt;(Dzsed+Dzuc+Dzlc),Alc,Ama)))</f>
        <v>0.02</v>
      </c>
      <c r="Y901" s="51">
        <f t="shared" si="1635"/>
        <v>1.7424547148631078E-2</v>
      </c>
      <c r="Z901" s="57">
        <f t="shared" si="1636"/>
        <v>990.39223316281414</v>
      </c>
      <c r="AA901" s="53">
        <f t="shared" ref="AA901:AA964" si="1693">IF($B901&lt;Dzsed,IF(Z901&gt;450,0.1,IF(Z901&lt;137,(0.565+((1.88*10^(-3))*Z901)-(7.23*10^(-6))*(Z901^2)),(0.602+((1.31*10^(-3))*Z901)-(5.14*10^(-6))*(Z901^2)))),0)</f>
        <v>0</v>
      </c>
      <c r="AB901" s="58">
        <f t="shared" si="1637"/>
        <v>2.9824484131531177</v>
      </c>
      <c r="AC901" s="49">
        <f t="shared" ref="AC901:AC964" si="1694">IF($B901&lt;Dzsed,IF(AA901&lt;0,(1)*(AB901^(1-$M901)),(AA901^$M901)*(AB901^(1-$M901))),AB901)</f>
        <v>2.9824484131531177</v>
      </c>
      <c r="AD901" s="143">
        <f t="shared" ref="AD901:AD964" si="1695">IF($B901&lt;Dzsed,Ased*(1-M901),IF($B901&lt;(Dzsed+Dzuc),Auc3_,IF($B901&lt;(Dzsed+Dzuc+Dzlc),Alc,Ama)))</f>
        <v>0.02</v>
      </c>
      <c r="AE901" s="49">
        <f t="shared" si="1674"/>
        <v>1.7371857299782079E-2</v>
      </c>
      <c r="AF901" s="57">
        <f t="shared" si="1638"/>
        <v>987.50471035008559</v>
      </c>
      <c r="AG901" s="53">
        <f t="shared" ref="AG901:AG964" si="1696">IF($B901&lt;Dzsed,IF(AF901&gt;450,0.1,IF(AF901&lt;137,(0.565+((1.88*10^(-3))*AF901)-(7.23*10^(-6))*(AF901^2)),(0.602+((1.31*10^(-3))*AF901)-(5.14*10^(-6))*(AF901^2)))),0)</f>
        <v>0</v>
      </c>
      <c r="AH901" s="58">
        <f t="shared" si="1639"/>
        <v>2.9799363453061956</v>
      </c>
      <c r="AI901" s="49">
        <f t="shared" ref="AI901:AI964" si="1697">IF($B901&lt;Dzsed,IF(AG901&lt;0,(1)*(AH901^(1-$M901)),(AG901^$M901)*(AH901^(1-$M901))),AH901)</f>
        <v>2.9799363453061956</v>
      </c>
      <c r="AJ901" s="143">
        <f t="shared" ref="AJ901:AJ964" si="1698">IF($B901&lt;Dzsed,Ased*(1-M901),IF($B901&lt;(Dzsed+Dzuc),Auc4_,IF($B901&lt;(Dzsed+Dzuc+Dzlc),Alc,Ama)))</f>
        <v>0.02</v>
      </c>
      <c r="AK901" s="51">
        <f t="shared" si="1640"/>
        <v>1.7372415624643481E-2</v>
      </c>
      <c r="AL901" s="57">
        <f t="shared" si="1641"/>
        <v>987.29021120013635</v>
      </c>
      <c r="AM901" s="53">
        <f t="shared" ref="AM901:AM964" si="1699">IF($B901&lt;Dzsed,IF(AL901&gt;450,0.1,IF(AL901&lt;137,(0.565+((1.88*10^(-3))*AL901)-(7.23*10^(-6))*(AL901^2)),(0.602+((1.31*10^(-3))*AL901)-(5.14*10^(-6))*(AL901^2)))),0)</f>
        <v>0</v>
      </c>
      <c r="AN901" s="58">
        <f t="shared" si="1642"/>
        <v>2.9797510149705149</v>
      </c>
      <c r="AO901" s="49">
        <f t="shared" ref="AO901:AO964" si="1700">IF($B901&lt;Dzsed,IF(AM901&lt;0,(1)*(AN901^(1-$M901)),(AM901^$M901)*(AN901^(1-$M901))),AN901)</f>
        <v>2.9797510149705149</v>
      </c>
      <c r="AP901" s="143">
        <f t="shared" ref="AP901:AP964" si="1701">IF($B901&lt;Dzsed,Ased*(1-M901),IF($B901&lt;(Dzsed+Dzuc),Auc5_,IF($B901&lt;(Dzsed+Dzuc+Dzlc),Alc,Ama)))</f>
        <v>0.02</v>
      </c>
      <c r="AQ901" s="51">
        <f t="shared" si="1643"/>
        <v>1.7372711274375677E-2</v>
      </c>
      <c r="AR901" s="57">
        <f t="shared" si="1644"/>
        <v>987.27376376736584</v>
      </c>
      <c r="AS901" s="44">
        <f t="shared" ref="AS901:AS964" si="1702">IF(AND(B901&lt;=Dlith,B901&gt;(Dzlc+Dzuc+Dzsed)),J901*(1-lambdama)*fcompma,IF(AND(B901&lt;=(Dzlc+Dzuc+Dzsed),B901&gt;(Dzuc+Dzsed)),J901*(1-lambdalc)*fcomplc,IF(AND(B901&lt;=(Dzuc+Dzsed),B901&gt;Dzsed),J901*(1-lambdauc)*fcompuc,J901*(1-lambdased)*fcompsed)))</f>
        <v>6577.3887718700871</v>
      </c>
      <c r="AT901" s="44">
        <f t="shared" ref="AT901:AT964" si="1703">IF(AND(B901&lt;=Dlith,B901&gt;(Dzlc+Dzuc+Dzsed)),J901*(1-lambdama)*fssma,IF(AND(B901&lt;=(Dzlc+Dzuc+Dzsed),B901&gt;(Dzuc+Dzsed)),J901*(1-lambdalc)*fsslc,IF(AND(B901&lt;=(Dzuc+Dzsed),B901&gt;Dzsed),J901*(1-lambdauc)*fssuc,J901*(1-lambdased)*fsssed)))</f>
        <v>2630.9555087480348</v>
      </c>
      <c r="AU901" s="44">
        <f t="shared" ref="AU901:AU964" si="1704">IF(AND(B901&lt;=Dlith,B901&gt;(Dzlc+Dzuc+Dzsed)),J901*(1-lambdama)*fextma,IF(AND(B901&lt;=(Dzlc+Dzuc+Dzsed),B901&gt;(Dzuc+Dzsed)),J901*(1-lambdalc)*fextlc,IF(AND(B901&lt;=(Dzuc+Dzsed),B901&gt;Dzsed),J901*(1-lambdauc)*fextuc,J901*(1-lambdased)*fextsed)))</f>
        <v>1644.3471929675218</v>
      </c>
      <c r="AV901" s="47">
        <f t="shared" ref="AV901:AV964" si="1705">((εuc/Apuc)^(1/nuc))*EXP(Epuc/(nuc*Rgas*(AR901+273)))*0.000001</f>
        <v>0.32959032420859319</v>
      </c>
      <c r="AW901" s="47">
        <f t="shared" ref="AW901:AW964" si="1706">((εlc/Aplc)^(1/nlc))*EXP(Eplc/(nlc*Rgas*(AR901+273)))*0.000001</f>
        <v>0.68040415339353122</v>
      </c>
      <c r="AX901" s="86">
        <f t="shared" ref="AX901:AX964" si="1707">((εma/0.00000000000007)^(1/3))*EXP(510/(3*Rgas*(AR901+273)))*0.000001</f>
        <v>2.6966841062572877</v>
      </c>
      <c r="AY901" s="86">
        <f t="shared" ref="AY901:AY964" si="1708">IF(nma=0,IF(AR901&lt;846.3,σD*(1-SQRT(-((Rgas*(AR901+273))/ED)*LN(εma/AD)))^2*0.000001,0),σD*(1-SQRT(-((Rgas*(AR901+273))/ED)*LN(εma/AD)))*0.000001)</f>
        <v>0</v>
      </c>
      <c r="AZ901" s="10">
        <f t="shared" si="1645"/>
        <v>0</v>
      </c>
      <c r="BA901" s="44">
        <f t="shared" ref="BA901:BA964" si="1709">IF(AND(B901&lt;=Dlith,B901&gt;(Dzlc+Dzuc+Dzsed)),AZ901,IF(AND(B901&lt;=(Dzlc+Dzuc+Dzsed),B901&gt;(Dzuc+Dzsed)),AW901,IF(AND(B901&lt;=(Dzuc+Dzsed),B901&gt;Dzsed),AV901,0)))</f>
        <v>0</v>
      </c>
      <c r="BB901" s="9">
        <f t="shared" ref="BB901:BB964" si="1710">IF(BA901&gt;=0,(IF(B901&gt;Dzsed,IF(BA901&lt;AS901,BA901,AS901),AS901)),0)</f>
        <v>0</v>
      </c>
      <c r="BC901" s="45">
        <f t="shared" si="1679"/>
        <v>0</v>
      </c>
      <c r="BD901" s="9">
        <f t="shared" ref="BD901:BD964" si="1711">IF(BA901&gt;=0,(IF(B901&gt;Dzsed,IF(BA901&lt;AU901,BA901,AU901),AU901)),0)</f>
        <v>0</v>
      </c>
      <c r="BE901" s="45">
        <f t="shared" si="1675"/>
        <v>0</v>
      </c>
      <c r="BF901" s="9">
        <f t="shared" ref="BF901:BF964" si="1712">IF(BA901&gt;=0,(IF(B901&gt;Dzsed,IF(BA901&lt;AT901,BA901,AT901),AT901)),0)</f>
        <v>0</v>
      </c>
      <c r="BG901" s="45">
        <f t="shared" si="1676"/>
        <v>0</v>
      </c>
      <c r="BH901" s="58"/>
      <c r="BI901" s="58"/>
      <c r="BJ901" s="58">
        <f t="shared" si="1646"/>
        <v>0</v>
      </c>
      <c r="BK901" s="97"/>
      <c r="BL901" s="44"/>
      <c r="BM901" s="82">
        <f t="shared" si="1647"/>
        <v>89.600000000000009</v>
      </c>
      <c r="BN901" s="86">
        <f t="shared" si="1648"/>
        <v>89600</v>
      </c>
      <c r="BO901" s="86">
        <f t="shared" si="1649"/>
        <v>100</v>
      </c>
      <c r="BP901" s="84">
        <f t="shared" ref="BP901:BP964" si="1713">IF(BN901&lt;Dzsedb,1,IF(BN901&lt;Dzsedb+Dzucb,2,IF(BN901&lt;Dzsedb+Dzucb+Dzlcb,3,4)))</f>
        <v>4</v>
      </c>
      <c r="BQ901" s="84">
        <f t="shared" ref="BQ901:BQ964" si="1714">IF(BN901&lt;Dzsedb,ksedb,IF(BN901&lt;(Dzsedb+Dzucb),kucb,IF(BN901&lt;(Dzsedb+Dzucb+Dzlcb),klcb,kmab)))</f>
        <v>4.13</v>
      </c>
      <c r="BR901" s="84">
        <f t="shared" ref="BR901:BR964" si="1715">IF($BN901&lt;Dzsedb,Asedb,IF($B901&lt;(Dzsedb+Dzucb),Aucb,IF($BN901&lt;(Dzsedb+Dzucb+Dzlcb),Alcb,Amab)))</f>
        <v>0.02</v>
      </c>
      <c r="BS901" s="84">
        <f t="shared" si="1650"/>
        <v>3.1453943074937298E-2</v>
      </c>
      <c r="BT901" s="84">
        <f t="shared" si="1651"/>
        <v>1201.6077741834877</v>
      </c>
      <c r="BU901" s="84">
        <f t="shared" si="1652"/>
        <v>0</v>
      </c>
      <c r="BV901" s="83">
        <f t="shared" si="1653"/>
        <v>2664.1006811443772</v>
      </c>
      <c r="BW901" s="81">
        <f t="shared" si="1677"/>
        <v>2664.1006811443772</v>
      </c>
      <c r="BX901" s="83">
        <f t="shared" ref="BX901:BX964" si="1716">IF(BN901&lt;Dzsedb,φ_0b*0.01*EXP((-k_athy_zb)*(BN901+Dzburialb)*0.001),0)</f>
        <v>0</v>
      </c>
      <c r="BY901" s="141">
        <f t="shared" ref="BY901:BY964" si="1717">IF(BN901&lt;Dzsedb,φ_0b*0.01*EXP((-k_athy_Pb)*(BW901+(rhosedb*9.81*0.000001)+(1078*9.81*Dzburialb*0.000001))),0)</f>
        <v>0</v>
      </c>
      <c r="BZ901" s="83">
        <f t="shared" ref="BZ901:BZ964" si="1718">IF(BX901=0,BQ901,(IF(BN901&lt;Dzsedb,λRMv20b*fb^(BY901/φ_0b),0)))</f>
        <v>4.13</v>
      </c>
      <c r="CA901" s="83">
        <f t="shared" ref="CA901:CA964" si="1719">IF(BN901&lt;Dzsedb,IF(BT901&gt;450,0.1,IF(BT901&lt;137,(0.565+((1.88*10^(-3))*BT901)-(7.23*10^(-6))*(BT901^2)),(0.602+((1.31*10^(-3))*BT901)-(5.14*10^(-6))*(BT901^2)))),0)</f>
        <v>0</v>
      </c>
      <c r="CB901" s="83">
        <f t="shared" si="1654"/>
        <v>3.1948721565629734</v>
      </c>
      <c r="CC901" s="83">
        <f t="shared" ref="CC901:CC964" si="1720">IF(BN901&lt;Dzsedb,IF(CA901&lt;0,(1)*(CB901^(1-$BY901)),(CA901^$BY901)*(CB901^(1-$BY901))),CB901)</f>
        <v>3.1948721565629734</v>
      </c>
      <c r="CD901" s="143">
        <f t="shared" ref="CD901:CD964" si="1721">IF($BN901&lt;Dzsedb,Asedb*(1-BY901),IF($BN901&lt;(Dzsedb+Dzucb),Aucb1,IF($BN901&lt;(Dzsedb+Dzucb+Dzlcb),Alcb,Amab)))</f>
        <v>0.02</v>
      </c>
      <c r="CE901" s="83">
        <f t="shared" si="1655"/>
        <v>1.7246523213570314E-2</v>
      </c>
      <c r="CF901" s="84">
        <f t="shared" si="1656"/>
        <v>1137.5384647305057</v>
      </c>
      <c r="CG901" s="83">
        <f t="shared" ref="CG901:CG964" si="1722">IF($BN901&lt;Dzsedb,IF(CF901&gt;450,0.1,IF(CF901&lt;137,(0.565+((1.88*10^(-3))*CF901)-(7.23*10^(-6))*(CF901^2)),(0.602+((1.31*10^(-3))*CF901)-(5.14*10^(-6))*(CF901^2)))),0)</f>
        <v>0</v>
      </c>
      <c r="CH901" s="83">
        <f t="shared" si="1657"/>
        <v>3.0929041525387131</v>
      </c>
      <c r="CI901" s="83">
        <f t="shared" ref="CI901:CI964" si="1723">IF($BN901&lt;Dzsedb,IF(CG901&lt;0,(1)*(CH901^(1-$BY901)),(CG901^$BY901)*(CH901^(1-$BY901))),CH901)</f>
        <v>3.0929041525387131</v>
      </c>
      <c r="CJ901" s="143">
        <f t="shared" ref="CJ901:CJ964" si="1724">IF($BN901&lt;Dzsedb,Asedb*(1-BY901),IF($BN901&lt;(Dzsedb+Dzucb),Aucb2,IF($BN901&lt;(Dzsedb+Dzucb+Dzlcb),Alcb,Amab)))</f>
        <v>0.02</v>
      </c>
      <c r="CK901" s="83">
        <f t="shared" si="1658"/>
        <v>1.6438910799759041E-2</v>
      </c>
      <c r="CL901" s="84">
        <f t="shared" si="1659"/>
        <v>1071.5503619523772</v>
      </c>
      <c r="CM901" s="83">
        <f t="shared" ref="CM901:CM964" si="1725">IF($BN901&lt;Dzsedb,IF(CL901&gt;450,0.1,IF(CL901&lt;137,(0.565+((1.88*10^(-3))*CL901)-(7.23*10^(-6))*(CL901^2)),(0.602+((1.31*10^(-3))*CL901)-(5.14*10^(-6))*(CL901^2)))),0)</f>
        <v>0</v>
      </c>
      <c r="CN901" s="83">
        <f t="shared" si="1660"/>
        <v>3.0045822159956335</v>
      </c>
      <c r="CO901" s="83">
        <f t="shared" ref="CO901:CO964" si="1726">IF($BN901&lt;Dzsedb,IF(CM901&lt;0,(1)*(CN901^(1-$BY901)),(CM901^$BY901)*(CN901^(1-$BY901))),CN901)</f>
        <v>3.0045822159956335</v>
      </c>
      <c r="CP901" s="143">
        <f t="shared" ref="CP901:CP964" si="1727">IF($BN901&lt;Dzsedb,Asedb*(1-BY901),IF($BN901&lt;(Dzsedb+Dzucb),Aucb3,IF($BN901&lt;(Dzsedb+Dzucb+Dzlcb),Alcb,Amab)))</f>
        <v>0.02</v>
      </c>
      <c r="CQ901" s="83">
        <f t="shared" si="1661"/>
        <v>1.659856450428434E-2</v>
      </c>
      <c r="CR901" s="84">
        <f t="shared" si="1662"/>
        <v>1064.5358712253367</v>
      </c>
      <c r="CS901" s="83">
        <f t="shared" ref="CS901:CS964" si="1728">IF($BN901&lt;Dzsedb,IF(CR901&gt;450,0.1,IF(CR901&lt;137,(0.565+((1.88*10^(-3))*CR901)-(7.23*10^(-6))*(CR901^2)),(0.602+((1.31*10^(-3))*CR901)-(5.14*10^(-6))*(CR901^2)))),0)</f>
        <v>0</v>
      </c>
      <c r="CT901" s="83">
        <f t="shared" si="1663"/>
        <v>2.9961811690494513</v>
      </c>
      <c r="CU901" s="83">
        <f t="shared" ref="CU901:CU964" si="1729">IF($BN901&lt;Dzsedb,IF(CS901&lt;0,(1)*(CT901^(1-$BY901)),(CS901^$BY901)*(CT901^(1-$BY901))),CT901)</f>
        <v>2.9961811690494513</v>
      </c>
      <c r="CV901" s="143">
        <f t="shared" ref="CV901:CV964" si="1730">IF($BN901&lt;Dzsedb,Asedb*(1-BY901),IF($BN901&lt;(Dzsedb+Dzucb),Aucb4,IF($BN901&lt;(Dzsedb+Dzucb+Dzlcb),Alcb,Amab)))</f>
        <v>0.02</v>
      </c>
      <c r="CW901" s="83">
        <f t="shared" si="1664"/>
        <v>1.6626526987184403E-2</v>
      </c>
      <c r="CX901" s="84">
        <f t="shared" si="1665"/>
        <v>1064.0919599486601</v>
      </c>
      <c r="CY901" s="83">
        <f t="shared" ref="CY901:CY964" si="1731">IF($BN901&lt;Dzsedb,IF(CX901&gt;450,0.1,IF(CX901&lt;137,(0.565+((1.88*10^(-3))*CX901)-(7.23*10^(-6))*(CX901^2)),(0.602+((1.31*10^(-3))*CX901)-(5.14*10^(-6))*(CX901^2)))),0)</f>
        <v>0</v>
      </c>
      <c r="CZ901" s="83">
        <f t="shared" si="1666"/>
        <v>2.9956558689405326</v>
      </c>
      <c r="DA901" s="83">
        <f t="shared" ref="DA901:DA964" si="1732">IF($BN901&lt;Dzsedb,IF(CY901&lt;0,(1)*(CZ901^(1-$BY901)),(CY901^$BY901)*(CZ901^(1-$BY901))),CZ901)</f>
        <v>2.9956558689405326</v>
      </c>
      <c r="DB901" s="143">
        <f t="shared" ref="DB901:DB964" si="1733">IF($BN901&lt;Dzsedb,Asedb*(1-BY901),IF($BN901&lt;(Dzsedb+Dzucb),Aucb5,IF($BN901&lt;(Dzsedb+Dzucb+Dzlcb),Alcb,Amab)))</f>
        <v>0.02</v>
      </c>
      <c r="DC901" s="83">
        <f t="shared" si="1667"/>
        <v>1.6627446767326335E-2</v>
      </c>
      <c r="DD901" s="84">
        <f t="shared" si="1668"/>
        <v>1064.0872182935389</v>
      </c>
      <c r="DE901" s="86">
        <f t="shared" ref="DE901:DE964" si="1734">IF(AND(BN901&lt;=Dlithb,BN901&gt;(Dzlcb+Dzucb+Dzsedb)),BV901*(1-lambdamab)*fcompmab,IF(AND(BN901&lt;=(Dzlcb+Dzucb+Dzsedb),BN901&gt;(Dzucb+Dzsedb)),BV901*(1-lambdalcb)*fcomplcb,IF(AND(BN901&lt;=(Dzucb+Dzsedb),BN901&gt;Dzsedb),BV901*(1-lambdaucb)*fcompucb,BV901*(1-lambdasedb)*fcompsedb)))</f>
        <v>4795.3812260598788</v>
      </c>
      <c r="DF901" s="86">
        <f t="shared" ref="DF901:DF964" si="1735">IF(AND(BN901&lt;=Dlithb,BN901&gt;(Dzlcb+Dzucb+Dzsedb)),BV901*(1-lambdamab)*fssmab,IF(AND(BN901&lt;=(Dzlcb+Dzucb+Dzsedb),BN901&gt;(Dzucb+Dzsedb)),BV901*(1-lambdalcb)*fsslcb,IF(AND(BN901&lt;=(Dzucb+Dzsedb),BN901&gt;Dzsedb),BV901*(1-lambdaucb)*fssucb,BV901*(1-lambdasedb)*fsssedb)))</f>
        <v>1918.1524904239516</v>
      </c>
      <c r="DG901" s="86">
        <f t="shared" ref="DG901:DG964" si="1736">IF(AND(BN901&lt;=Dlithb,BN901&gt;(Dzlcb+Dzucb+Dzsedb)),BV901*(1-lambdamab)*fextmab,IF(AND(BN901&lt;=(Dzlcb+Dzucb+Dzsedb),BN901&gt;(Dzucb+Dzsedb)),BV901*(1-lambdalcb)*fextlcb,IF(AND(BN901&lt;=(Dzucb+Dzsedb),BN901&gt;Dzsedb),BV901*(1-lambdaucb)*fextucb,BV901*(1-lambdasedb)*fextsedb)))</f>
        <v>1198.8453065149697</v>
      </c>
      <c r="DH901" s="86">
        <f t="shared" ref="DH901:DH964" si="1737">((εucb/Apucb)^(1/nucb))*EXP(Epucb/(nucb*Rgas*(DD901+273)))*0.000001</f>
        <v>8.8405516496196185E-2</v>
      </c>
      <c r="DI901" s="86">
        <f t="shared" ref="DI901:DI964" si="1738">((εlcb/Aplcb)^(1/nlcb))*EXP(Eplcb/(nlcb*Rgas*(DD901+273)))*0.000001</f>
        <v>8.1681350648878229E-2</v>
      </c>
      <c r="DJ901" s="86">
        <f t="shared" ref="DJ901:DJ964" si="1739">((εmab/0.00000000000007)^(1/3))*EXP(510/(3*Rgas*(DD901+273)))*0.000001</f>
        <v>1.0618346316659286</v>
      </c>
      <c r="DK901" s="86">
        <f t="shared" ref="DK901:DK964" si="1740">IF(nmab=0,IF(DD901&lt;846.3,σDb*(1-SQRT(-((Rgas*(DD901+273))/EDb)*LN(εmab/ADb)))^2*0.000001,0),σDb*(1-SQRT(-((Rgas*(DD901+273))/EDb)*LN(εmab/ADb)))*0.000001)</f>
        <v>-1117.3717736565586</v>
      </c>
      <c r="DL901" s="86">
        <f t="shared" si="1678"/>
        <v>-1117.3717736565586</v>
      </c>
      <c r="DM901" s="86">
        <f t="shared" ref="DM901:DM964" si="1741">IF(AND(BN901&lt;=Dlithb,BN901&gt;(Dzlcb+Dzucb+Dzsedb)),DL901,IF(AND(BN901&lt;=(Dzlcb+Dzucb+Dzsedb),BN901&gt;(Dzucb+Dzsedb)),DI901,IF(AND(BN901&lt;=(Dzucb+Dzsedb),BN901&gt;Dzsedb),DH901,0)))</f>
        <v>-1117.3717736565586</v>
      </c>
      <c r="DN901" s="85">
        <f t="shared" ref="DN901:DN964" si="1742">IF(DM901&gt;=0,(IF(BN901&gt;Dzsedb,IF(DM901&lt;DE901,DM901,DE901),DE901)),0)</f>
        <v>0</v>
      </c>
      <c r="DO901" s="85">
        <f t="shared" si="1669"/>
        <v>0</v>
      </c>
      <c r="DP901" s="85">
        <f t="shared" ref="DP901:DP964" si="1743">IF(DM901&gt;=0,(IF(BN901&gt;Dzsedb,IF(DM901&lt;DG901,DM901,DG901),DG901)),0)</f>
        <v>0</v>
      </c>
      <c r="DQ901" s="85">
        <f t="shared" si="1670"/>
        <v>0</v>
      </c>
      <c r="DR901" s="85">
        <f t="shared" ref="DR901:DR964" si="1744">IF(DM901&gt;=0,(IF(BN901&gt;Dzsedb,IF(DM901&lt;DF901,DM901,DF901),DF901)),0)</f>
        <v>0</v>
      </c>
      <c r="DS901" s="85">
        <f t="shared" si="1671"/>
        <v>0</v>
      </c>
      <c r="DT901" s="81"/>
      <c r="DU901" s="81"/>
      <c r="DV901" s="81">
        <f t="shared" si="1672"/>
        <v>0</v>
      </c>
      <c r="DW901" s="100"/>
    </row>
    <row r="902" spans="1:127" x14ac:dyDescent="0.2">
      <c r="A902" s="59">
        <f t="shared" ref="A902:A965" si="1745">B902*0.001</f>
        <v>119.59999999999852</v>
      </c>
      <c r="B902" s="44">
        <f t="shared" ref="B902:B965" si="1746">B901+Dlith/1200</f>
        <v>119599.99999999852</v>
      </c>
      <c r="C902" s="52">
        <f t="shared" si="1680"/>
        <v>133.33333333333334</v>
      </c>
      <c r="D902" s="50">
        <f t="shared" si="1681"/>
        <v>4</v>
      </c>
      <c r="E902" s="44">
        <f t="shared" si="1682"/>
        <v>4.13</v>
      </c>
      <c r="F902" s="47">
        <f t="shared" si="1683"/>
        <v>0.02</v>
      </c>
      <c r="G902" s="52">
        <f t="shared" ref="G902:G965" si="1747">G901-0.5*(F902+F901)*(dz)*0.000001</f>
        <v>2.3456891762288525E-2</v>
      </c>
      <c r="H902" s="57">
        <f t="shared" ref="H902:H965" si="1748">H901+(G901*(dz)/E901)-(0.5*F901*0.000001*((dz)^2)/E901)</f>
        <v>975.86554259583693</v>
      </c>
      <c r="I902" s="52">
        <f t="shared" ref="I902:I965" si="1749">IF(B902&lt;Dzsed,I901+1078*9.81*(dz)*0.000001,0)</f>
        <v>0</v>
      </c>
      <c r="J902" s="54">
        <f t="shared" ref="J902:J965" si="1750">IF(AND(B902&lt;=Dlith,B902&gt;(Dzlc+Dzuc+Dzsed)),rhoma*9.81*(dz)+J901*1000000,IF(AND(B902&lt;=(Dzlc+Dzuc+Dzsed),B902&gt;(Dzuc+Dzsed)),rholc*9.81*(dz)+J901*1000000,IF(AND(B902&lt;=(Dzuc+Dzsed),B902&gt;Dzsed),rhouc*9.81*(dz)+J901*1000000,((rhosed*(1-L902))+(1078*L902))*9.81*(dz)+J901*1000000)))*0.000001</f>
        <v>3658.4212732611591</v>
      </c>
      <c r="K902" s="46">
        <f t="shared" si="1673"/>
        <v>3658.4212732611591</v>
      </c>
      <c r="L902" s="80">
        <f t="shared" si="1684"/>
        <v>0</v>
      </c>
      <c r="M902" s="142">
        <f t="shared" si="1685"/>
        <v>0</v>
      </c>
      <c r="N902" s="60">
        <f t="shared" si="1686"/>
        <v>4.13</v>
      </c>
      <c r="O902" s="53">
        <f t="shared" si="1687"/>
        <v>0</v>
      </c>
      <c r="P902" s="58">
        <f t="shared" ref="P902:P965" si="1751">IF(B902&lt;Dzsed,358*(1.0227*$N902-1.882)*((1/(H902+273))-0.00068)+1.84,IF(B902&lt;Dzsed+Dzuc,E902*(1+c_*J902)/(1+buc*H902),IF(B902&lt;Dzsed+Dzuc+Dzlc,E902*(1+c_*J902)/(1+blc*H902),(E902*(298/(H902+273))^0.5*(1+0.032*K902*0.001)+(0.368*10^-9*(H902+273)^3)))))</f>
        <v>2.9704140094118312</v>
      </c>
      <c r="Q902" s="49">
        <f t="shared" si="1688"/>
        <v>2.9704140094118312</v>
      </c>
      <c r="R902" s="143">
        <f t="shared" si="1689"/>
        <v>0.02</v>
      </c>
      <c r="S902" s="51">
        <f t="shared" ref="S902:S965" si="1752">S901-0.5*(R902+R901)*(dz)*0.000001</f>
        <v>1.8016702263220163E-2</v>
      </c>
      <c r="T902" s="57">
        <f t="shared" ref="T902:T965" si="1753">T901+(S901*(dz)/Q901)-(0.5*R901*0.000001*((dz)^2)/Q901)</f>
        <v>1016.3407921148507</v>
      </c>
      <c r="U902" s="53">
        <f t="shared" si="1690"/>
        <v>0</v>
      </c>
      <c r="V902" s="58">
        <f t="shared" ref="V902:V965" si="1754">IF($B902&lt;Dzsed,358*(1.0227*$N902-1.882)*((1/(T902+273))-0.00068)+1.84,IF($B902&lt;Dzsed+Dzuc,$E902*(1+c_*$J902)/(1+buc*T902),IF($B902&lt;Dzsed+Dzuc+Dzlc,$E902*(1+c_*$J902)/(1+blc*T902),($E902*(298/(T902+273))^0.5*(1+0.032*$K902*0.001)+(0.368*10^-9*(T902+273)^3)))))</f>
        <v>3.0067351782020131</v>
      </c>
      <c r="W902" s="49">
        <f t="shared" si="1691"/>
        <v>3.0067351782020131</v>
      </c>
      <c r="X902" s="143">
        <f t="shared" si="1692"/>
        <v>0.02</v>
      </c>
      <c r="Y902" s="51">
        <f t="shared" ref="Y902:Y965" si="1755">Y901-0.5*(X902+X901)*(dz)*0.000001</f>
        <v>1.742188048196441E-2</v>
      </c>
      <c r="Z902" s="57">
        <f t="shared" ref="Z902:Z965" si="1756">Z901+(Y901*(dz)/W901)-(0.5*X901*0.000001*((dz)^2)/W901)</f>
        <v>991.16513661852287</v>
      </c>
      <c r="AA902" s="53">
        <f t="shared" si="1693"/>
        <v>0</v>
      </c>
      <c r="AB902" s="58">
        <f t="shared" ref="AB902:AB965" si="1757">IF($B902&lt;Dzsed,358*(1.0227*$N902-1.882)*((1/(Z902+273))-0.00068)+1.84,IF($B902&lt;Dzsed+Dzuc,$E902*(1+c_*$J902)/(1+buc*Z902),IF($B902&lt;Dzsed+Dzuc+Dzlc,$E902*(1+c_*$J902)/(1+blc*Z902),($E902*(298/(Z902+273))^0.5*(1+0.032*$K902*0.001)+(0.368*10^-9*(Z902+273)^3)))))</f>
        <v>2.9834032205508514</v>
      </c>
      <c r="AC902" s="49">
        <f t="shared" si="1694"/>
        <v>2.9834032205508514</v>
      </c>
      <c r="AD902" s="143">
        <f t="shared" si="1695"/>
        <v>0.02</v>
      </c>
      <c r="AE902" s="49">
        <f t="shared" si="1674"/>
        <v>1.736919063311541E-2</v>
      </c>
      <c r="AF902" s="57">
        <f t="shared" ref="AF902:AF965" si="1758">AF901+(AE901*(dz)/AC901)-(0.5*AD901*0.000001*((dz)^2)/AC901)</f>
        <v>988.28127696293257</v>
      </c>
      <c r="AG902" s="53">
        <f t="shared" si="1696"/>
        <v>0</v>
      </c>
      <c r="AH902" s="58">
        <f t="shared" ref="AH902:AH965" si="1759">IF($B902&lt;Dzsed,358*(1.0227*$N902-1.882)*((1/(AF902+273))-0.00068)+1.84,IF($B902&lt;Dzsed+Dzuc,$E902*(1+c_*$J902)/(1+buc*AF902),IF($B902&lt;Dzsed+Dzuc+Dzlc,$E902*(1+c_*$J902)/(1+blc*AF902),($E902*(298/(AF902+273))^0.5*(1+0.032*$K902*0.001)+(0.368*10^-9*(AF902+273)^3)))))</f>
        <v>2.9808860718100432</v>
      </c>
      <c r="AI902" s="49">
        <f t="shared" si="1697"/>
        <v>2.9808860718100432</v>
      </c>
      <c r="AJ902" s="143">
        <f t="shared" si="1698"/>
        <v>0.02</v>
      </c>
      <c r="AK902" s="51">
        <f t="shared" ref="AK902:AK965" si="1760">AK901-0.5*(AJ902+AJ901)*(dz)*0.000001</f>
        <v>1.7369748957976813E-2</v>
      </c>
      <c r="AL902" s="57">
        <f t="shared" ref="AL902:AL965" si="1761">AL901+(AK901*(dz)/AI901)-(0.5*AJ901*0.000001*((dz)^2)/AI901)</f>
        <v>988.06745743533065</v>
      </c>
      <c r="AM902" s="53">
        <f t="shared" si="1699"/>
        <v>0</v>
      </c>
      <c r="AN902" s="58">
        <f t="shared" ref="AN902:AN965" si="1762">IF($B902&lt;Dzsed,358*(1.0227*$N902-1.882)*((1/(AL902+273))-0.00068)+1.84,IF($B902&lt;Dzsed+Dzuc,$E902*(1+c_*$J902)/(1+buc*AL902),IF($B902&lt;Dzsed+Dzuc+Dzlc,$E902*(1+c_*$J902)/(1+blc*AL902),($E902*(298/(AL902+273))^0.5*(1+0.032*$K902*0.001)+(0.368*10^-9*(AL902+273)^3)))))</f>
        <v>2.9807007139672921</v>
      </c>
      <c r="AO902" s="49">
        <f t="shared" si="1700"/>
        <v>2.9807007139672921</v>
      </c>
      <c r="AP902" s="143">
        <f t="shared" si="1701"/>
        <v>0.02</v>
      </c>
      <c r="AQ902" s="51">
        <f t="shared" ref="AQ902:AQ965" si="1763">AQ901-0.5*(AP902+AP901)*(dz)*0.000001</f>
        <v>1.7370044607709009E-2</v>
      </c>
      <c r="AR902" s="57">
        <f t="shared" ref="AR902:AR965" si="1764">AR901+(AQ901*(dz)/AO901)-(0.5*AP901*0.000001*((dz)^2)/AO901)</f>
        <v>988.05107157390262</v>
      </c>
      <c r="AS902" s="44">
        <f t="shared" si="1702"/>
        <v>6585.158291870086</v>
      </c>
      <c r="AT902" s="44">
        <f t="shared" si="1703"/>
        <v>2634.0633167480341</v>
      </c>
      <c r="AU902" s="44">
        <f t="shared" si="1704"/>
        <v>1646.2895729675215</v>
      </c>
      <c r="AV902" s="47">
        <f t="shared" si="1705"/>
        <v>0.32849934873533726</v>
      </c>
      <c r="AW902" s="47">
        <f t="shared" si="1706"/>
        <v>0.67617662746795881</v>
      </c>
      <c r="AX902" s="86">
        <f t="shared" si="1707"/>
        <v>2.6698510226647381</v>
      </c>
      <c r="AY902" s="86">
        <f t="shared" si="1708"/>
        <v>0</v>
      </c>
      <c r="AZ902" s="10">
        <f t="shared" ref="AZ902:AZ965" si="1765">MIN(AX902:AY902)</f>
        <v>0</v>
      </c>
      <c r="BA902" s="44">
        <f t="shared" si="1709"/>
        <v>0</v>
      </c>
      <c r="BB902" s="9">
        <f t="shared" si="1710"/>
        <v>0</v>
      </c>
      <c r="BC902" s="45">
        <f t="shared" si="1679"/>
        <v>0</v>
      </c>
      <c r="BD902" s="9">
        <f t="shared" si="1711"/>
        <v>0</v>
      </c>
      <c r="BE902" s="45">
        <f t="shared" si="1675"/>
        <v>0</v>
      </c>
      <c r="BF902" s="9">
        <f t="shared" si="1712"/>
        <v>0</v>
      </c>
      <c r="BG902" s="45">
        <f t="shared" si="1676"/>
        <v>0</v>
      </c>
      <c r="BH902" s="58"/>
      <c r="BI902" s="58"/>
      <c r="BJ902" s="58">
        <f t="shared" ref="BJ902:BJ965" si="1766">BB902*-1</f>
        <v>0</v>
      </c>
      <c r="BK902" s="97"/>
      <c r="BL902" s="44"/>
      <c r="BM902" s="82">
        <f t="shared" ref="BM902:BM965" si="1767">BN902*0.001</f>
        <v>89.7</v>
      </c>
      <c r="BN902" s="86">
        <f t="shared" ref="BN902:BN965" si="1768">BN901+Dlithb/1200</f>
        <v>89700</v>
      </c>
      <c r="BO902" s="86">
        <f t="shared" ref="BO902:BO965" si="1769">Dlithb/1200</f>
        <v>100</v>
      </c>
      <c r="BP902" s="84">
        <f t="shared" si="1713"/>
        <v>4</v>
      </c>
      <c r="BQ902" s="84">
        <f t="shared" si="1714"/>
        <v>4.13</v>
      </c>
      <c r="BR902" s="84">
        <f t="shared" si="1715"/>
        <v>0.02</v>
      </c>
      <c r="BS902" s="84">
        <f t="shared" ref="BS902:BS965" si="1770">BS901-0.5*(BR902+BR901)*(dzb)*0.000001</f>
        <v>3.1451943074937296E-2</v>
      </c>
      <c r="BT902" s="84">
        <f t="shared" ref="BT902:BT965" si="1771">BT901+(BS901*(dzb)/BQ901)-(0.5*BR901*0.000001*((dzb)^2)/BQ901)</f>
        <v>1202.3693466550358</v>
      </c>
      <c r="BU902" s="84">
        <f t="shared" ref="BU902:BU965" si="1772">IF(BN902&lt;Dzsedb,BU901+1078*9.81*(dzb)*0.000001,0)</f>
        <v>0</v>
      </c>
      <c r="BV902" s="83">
        <f t="shared" ref="BV902:BV965" si="1773">IF(AND(BN902&lt;=Dlithb,BN902&gt;(Dzlcb+Dzucb+Dzsedb)),rhomab*9.81*(dzb)+BV901*1000000,IF(AND(BN902&lt;=(Dzlcb+Dzucb+Dzsedb),BN902&gt;(Dzucb+Dzsedb)),rholcb*9.81*(dzb)+BV901*1000000,IF(AND(BN902&lt;=(Dzucb+Dzsedb),BN902&gt;Dzsedb),rhoucb*9.81*(dzb)+BV901*1000000,((rhosedb*(1-BX902))+(1078*BX902))*9.81*(dzb)+BV901*1000000)))*0.000001</f>
        <v>2667.337981144377</v>
      </c>
      <c r="BW902" s="81">
        <f t="shared" si="1677"/>
        <v>2667.337981144377</v>
      </c>
      <c r="BX902" s="83">
        <f t="shared" si="1716"/>
        <v>0</v>
      </c>
      <c r="BY902" s="141">
        <f t="shared" si="1717"/>
        <v>0</v>
      </c>
      <c r="BZ902" s="83">
        <f t="shared" si="1718"/>
        <v>4.13</v>
      </c>
      <c r="CA902" s="83">
        <f t="shared" si="1719"/>
        <v>0</v>
      </c>
      <c r="CB902" s="83">
        <f t="shared" ref="CB902:CB965" si="1774">IF(BN902&lt;Dzsed,358*(1.0227*$BZ902-1.882)*((1/(BT902+273))-0.00068)+1.84,IF(BN902&lt;Dzsedb+Dzucb,BQ902*(1+c_b*BV902)/(1+bucb*BT902),IF(BN902&lt;Dzsedb+Dzucb+Dzlcb,BQ902*(1+c_b*BV902)/(1+blcb*BT902),(BQ902*(298/(BT902+273))^0.5*(1+0.032*BW902*0.001)+(0.368*10^-9*(BT902+273)^3)))))</f>
        <v>3.196373524589716</v>
      </c>
      <c r="CC902" s="83">
        <f t="shared" si="1720"/>
        <v>3.196373524589716</v>
      </c>
      <c r="CD902" s="143">
        <f t="shared" si="1721"/>
        <v>0.02</v>
      </c>
      <c r="CE902" s="83">
        <f t="shared" ref="CE902:CE965" si="1775">CE901-0.5*(CD902+CD901)*(dzb)*0.000001</f>
        <v>1.7244523213570315E-2</v>
      </c>
      <c r="CF902" s="84">
        <f t="shared" ref="CF902:CF965" si="1776">CF901+(CE901*(dzb)/CC901)-(0.5*CD901*0.000001*((dzb)^2)/CC901)</f>
        <v>1138.0782523141229</v>
      </c>
      <c r="CG902" s="83">
        <f t="shared" si="1722"/>
        <v>0</v>
      </c>
      <c r="CH902" s="83">
        <f t="shared" ref="CH902:CH965" si="1777">IF($BN902&lt;Dzsedb,358*(1.0227*$BZ902-1.882)*((1/(CF902+273))-0.00068)+1.84,IF($BN902&lt;Dzsedb+Dzucb,$BQ902*(1+c_b*$BV902)/(1+bucb*CF902),IF($BN902&lt;Dzsedb+Dzucb+Dzlcb,$BQ902*(1+c_b*$BV902)/(1+blcb*CF902),($BQ902*(298/(CF902+273))^0.5*(1+0.032*$BW902*0.001)+(0.368*10^-9*(CF902+273)^3)))))</f>
        <v>3.0938928099661203</v>
      </c>
      <c r="CI902" s="83">
        <f t="shared" si="1723"/>
        <v>3.0938928099661203</v>
      </c>
      <c r="CJ902" s="143">
        <f t="shared" si="1724"/>
        <v>0.02</v>
      </c>
      <c r="CK902" s="83">
        <f t="shared" ref="CK902:CK965" si="1778">CK901-0.5*(CJ902+CJ901)*(dzb)*0.000001</f>
        <v>1.6436910799759043E-2</v>
      </c>
      <c r="CL902" s="84">
        <f t="shared" ref="CL902:CL965" si="1779">CL901+(CK901*(dzb)/CI901)-(0.5*CJ901*0.000001*((dzb)^2)/CI901)</f>
        <v>1072.0818336692187</v>
      </c>
      <c r="CM902" s="83">
        <f t="shared" si="1725"/>
        <v>0</v>
      </c>
      <c r="CN902" s="83">
        <f t="shared" ref="CN902:CN965" si="1780">IF($BN902&lt;Dzsedb,358*(1.0227*$BZ902-1.882)*((1/(CL902+273))-0.00068)+1.84,IF($BN902&lt;Dzsedb+Dzucb,$BQ902*(1+c_b*$BV902)/(1+bucb*CL902),IF($BN902&lt;Dzsedb+Dzucb+Dzlcb,$BQ902*(1+c_b*$BV902)/(1+blcb*CL902),($BQ902*(298/(CL902+273))^0.5*(1+0.032*$BW902*0.001)+(0.368*10^-9*(CL902+273)^3)))))</f>
        <v>3.0054278300303556</v>
      </c>
      <c r="CO902" s="83">
        <f t="shared" si="1726"/>
        <v>3.0054278300303556</v>
      </c>
      <c r="CP902" s="143">
        <f t="shared" si="1727"/>
        <v>0.02</v>
      </c>
      <c r="CQ902" s="83">
        <f t="shared" ref="CQ902:CQ965" si="1781">CQ901-0.5*(CP902+CP901)*(dzb)*0.000001</f>
        <v>1.6596564504284341E-2</v>
      </c>
      <c r="CR902" s="84">
        <f t="shared" ref="CR902:CR965" si="1782">CR901+(CQ901*(dzb)/CO901)-(0.5*CP901*0.000001*((dzb)^2)/CO901)</f>
        <v>1065.0882796239462</v>
      </c>
      <c r="CS902" s="83">
        <f t="shared" si="1728"/>
        <v>0</v>
      </c>
      <c r="CT902" s="83">
        <f t="shared" ref="CT902:CT965" si="1783">IF($BN902&lt;Dzsedb,358*(1.0227*$BZ902-1.882)*((1/(CR902+273))-0.00068)+1.84,IF($BN902&lt;Dzsedb+Dzucb,$BQ902*(1+c_b*$BV902)/(1+bucb*CR902),IF($BN902&lt;Dzsedb+Dzucb+Dzlcb,$BQ902*(1+c_b*$BV902)/(1+blcb*CR902),($BQ902*(298/(CR902+273))^0.5*(1+0.032*$BW902*0.001)+(0.368*10^-9*(CR902+273)^3)))))</f>
        <v>2.9970378212153168</v>
      </c>
      <c r="CU902" s="83">
        <f t="shared" si="1729"/>
        <v>2.9970378212153168</v>
      </c>
      <c r="CV902" s="143">
        <f t="shared" si="1730"/>
        <v>0.02</v>
      </c>
      <c r="CW902" s="83">
        <f t="shared" ref="CW902:CW965" si="1784">CW901-0.5*(CV902+CV901)*(dzb)*0.000001</f>
        <v>1.6624526987184404E-2</v>
      </c>
      <c r="CX902" s="84">
        <f t="shared" ref="CX902:CX965" si="1785">CX901+(CW901*(dzb)/CU901)-(0.5*CV901*0.000001*((dzb)^2)/CU901)</f>
        <v>1064.6468505260032</v>
      </c>
      <c r="CY902" s="83">
        <f t="shared" si="1731"/>
        <v>0</v>
      </c>
      <c r="CZ902" s="83">
        <f t="shared" ref="CZ902:CZ965" si="1786">IF($BN902&lt;Dzsedb,358*(1.0227*$BZ902-1.882)*((1/(CX902+273))-0.00068)+1.84,IF($BN902&lt;Dzsedb+Dzucb,$BQ902*(1+c_b*$BV902)/(1+bucb*CX902),IF($BN902&lt;Dzsedb+Dzucb+Dzlcb,$BQ902*(1+c_b*$BV902)/(1+blcb*CX902),($BQ902*(298/(CX902+273))^0.5*(1+0.032*$BW902*0.001)+(0.368*10^-9*(CX902+273)^3)))))</f>
        <v>2.9965145531505049</v>
      </c>
      <c r="DA902" s="83">
        <f t="shared" si="1732"/>
        <v>2.9965145531505049</v>
      </c>
      <c r="DB902" s="143">
        <f t="shared" si="1733"/>
        <v>0.02</v>
      </c>
      <c r="DC902" s="83">
        <f t="shared" ref="DC902:DC965" si="1787">DC901-0.5*(DB902+DB901)*(dzb)*0.000001</f>
        <v>1.6625446767326336E-2</v>
      </c>
      <c r="DD902" s="84">
        <f t="shared" ref="DD902:DD965" si="1788">DD901+(DC901*(dzb)/DA901)-(0.5*DB901*0.000001*((dzb)^2)/DA901)</f>
        <v>1064.6422368769386</v>
      </c>
      <c r="DE902" s="86">
        <f t="shared" si="1734"/>
        <v>4801.2083660598782</v>
      </c>
      <c r="DF902" s="86">
        <f t="shared" si="1735"/>
        <v>1920.4833464239512</v>
      </c>
      <c r="DG902" s="86">
        <f t="shared" si="1736"/>
        <v>1200.3020915149696</v>
      </c>
      <c r="DH902" s="86">
        <f t="shared" si="1737"/>
        <v>8.8243115118245577E-2</v>
      </c>
      <c r="DI902" s="86">
        <f t="shared" si="1738"/>
        <v>8.1405945140849201E-2</v>
      </c>
      <c r="DJ902" s="86">
        <f t="shared" si="1739"/>
        <v>1.055118759498719</v>
      </c>
      <c r="DK902" s="86">
        <f t="shared" si="1740"/>
        <v>-1119.3676293396404</v>
      </c>
      <c r="DL902" s="86">
        <f t="shared" si="1678"/>
        <v>-1119.3676293396404</v>
      </c>
      <c r="DM902" s="86">
        <f t="shared" si="1741"/>
        <v>-1119.3676293396404</v>
      </c>
      <c r="DN902" s="85">
        <f t="shared" si="1742"/>
        <v>0</v>
      </c>
      <c r="DO902" s="85">
        <f t="shared" ref="DO902:DO965" si="1789">DN902*$BN$6</f>
        <v>0</v>
      </c>
      <c r="DP902" s="85">
        <f t="shared" si="1743"/>
        <v>0</v>
      </c>
      <c r="DQ902" s="85">
        <f t="shared" ref="DQ902:DQ965" si="1790">DP902*$BN$6</f>
        <v>0</v>
      </c>
      <c r="DR902" s="85">
        <f t="shared" si="1744"/>
        <v>0</v>
      </c>
      <c r="DS902" s="85">
        <f t="shared" ref="DS902:DS965" si="1791">DR902*$BN$6</f>
        <v>0</v>
      </c>
      <c r="DT902" s="81"/>
      <c r="DU902" s="81"/>
      <c r="DV902" s="81">
        <f t="shared" ref="DV902:DV965" si="1792">DN902*-1</f>
        <v>0</v>
      </c>
      <c r="DW902" s="100"/>
    </row>
    <row r="903" spans="1:127" x14ac:dyDescent="0.2">
      <c r="A903" s="59">
        <f t="shared" si="1745"/>
        <v>119.73333333333184</v>
      </c>
      <c r="B903" s="44">
        <f t="shared" si="1746"/>
        <v>119733.33333333184</v>
      </c>
      <c r="C903" s="52">
        <f t="shared" si="1680"/>
        <v>133.33333333333334</v>
      </c>
      <c r="D903" s="50">
        <f t="shared" si="1681"/>
        <v>4</v>
      </c>
      <c r="E903" s="44">
        <f t="shared" si="1682"/>
        <v>4.13</v>
      </c>
      <c r="F903" s="47">
        <f t="shared" si="1683"/>
        <v>0.02</v>
      </c>
      <c r="G903" s="52">
        <f t="shared" si="1747"/>
        <v>2.3454225095621856E-2</v>
      </c>
      <c r="H903" s="57">
        <f t="shared" si="1748"/>
        <v>976.62278419160623</v>
      </c>
      <c r="I903" s="52">
        <f t="shared" si="1749"/>
        <v>0</v>
      </c>
      <c r="J903" s="54">
        <f t="shared" si="1750"/>
        <v>3662.7376732611588</v>
      </c>
      <c r="K903" s="46">
        <f t="shared" ref="K903:K966" si="1793">J903-I903</f>
        <v>3662.7376732611588</v>
      </c>
      <c r="L903" s="80">
        <f t="shared" si="1684"/>
        <v>0</v>
      </c>
      <c r="M903" s="142">
        <f t="shared" si="1685"/>
        <v>0</v>
      </c>
      <c r="N903" s="60">
        <f t="shared" si="1686"/>
        <v>4.13</v>
      </c>
      <c r="O903" s="53">
        <f t="shared" si="1687"/>
        <v>0</v>
      </c>
      <c r="P903" s="58">
        <f t="shared" si="1751"/>
        <v>2.9713143226617849</v>
      </c>
      <c r="Q903" s="49">
        <f t="shared" si="1688"/>
        <v>2.9713143226617849</v>
      </c>
      <c r="R903" s="143">
        <f t="shared" si="1689"/>
        <v>0.02</v>
      </c>
      <c r="S903" s="51">
        <f t="shared" si="1752"/>
        <v>1.8014035596553495E-2</v>
      </c>
      <c r="T903" s="57">
        <f t="shared" si="1753"/>
        <v>1017.1494501615206</v>
      </c>
      <c r="U903" s="53">
        <f t="shared" si="1690"/>
        <v>0</v>
      </c>
      <c r="V903" s="58">
        <f t="shared" si="1754"/>
        <v>3.0077991819184757</v>
      </c>
      <c r="W903" s="49">
        <f t="shared" si="1691"/>
        <v>3.0077991819184757</v>
      </c>
      <c r="X903" s="143">
        <f t="shared" si="1692"/>
        <v>0.02</v>
      </c>
      <c r="Y903" s="51">
        <f t="shared" si="1755"/>
        <v>1.7419213815297742E-2</v>
      </c>
      <c r="Z903" s="57">
        <f t="shared" si="1756"/>
        <v>991.93764882267601</v>
      </c>
      <c r="AA903" s="53">
        <f t="shared" si="1693"/>
        <v>0</v>
      </c>
      <c r="AB903" s="58">
        <f t="shared" si="1757"/>
        <v>2.9843598092506287</v>
      </c>
      <c r="AC903" s="49">
        <f t="shared" si="1694"/>
        <v>2.9843598092506287</v>
      </c>
      <c r="AD903" s="143">
        <f t="shared" si="1695"/>
        <v>0.02</v>
      </c>
      <c r="AE903" s="49">
        <f t="shared" ref="AE903:AE966" si="1794">AE902-0.5*(AD903+AD902)*($B903-$B902)*0.000001</f>
        <v>1.7366523966448742E-2</v>
      </c>
      <c r="AF903" s="57">
        <f t="shared" si="1758"/>
        <v>989.05747586581174</v>
      </c>
      <c r="AG903" s="53">
        <f t="shared" si="1696"/>
        <v>0</v>
      </c>
      <c r="AH903" s="58">
        <f t="shared" si="1759"/>
        <v>2.9818376246445233</v>
      </c>
      <c r="AI903" s="49">
        <f t="shared" si="1697"/>
        <v>2.9818376246445233</v>
      </c>
      <c r="AJ903" s="143">
        <f t="shared" si="1698"/>
        <v>0.02</v>
      </c>
      <c r="AK903" s="51">
        <f t="shared" si="1760"/>
        <v>1.7367082291310145E-2</v>
      </c>
      <c r="AL903" s="57">
        <f t="shared" si="1761"/>
        <v>988.84433675717139</v>
      </c>
      <c r="AM903" s="53">
        <f t="shared" si="1699"/>
        <v>0</v>
      </c>
      <c r="AN903" s="58">
        <f t="shared" si="1762"/>
        <v>2.9816522441383864</v>
      </c>
      <c r="AO903" s="49">
        <f t="shared" si="1700"/>
        <v>2.9816522441383864</v>
      </c>
      <c r="AP903" s="143">
        <f t="shared" si="1701"/>
        <v>0.02</v>
      </c>
      <c r="AQ903" s="51">
        <f t="shared" si="1763"/>
        <v>1.7367377941042341E-2</v>
      </c>
      <c r="AR903" s="57">
        <f t="shared" si="1764"/>
        <v>988.82801243182405</v>
      </c>
      <c r="AS903" s="44">
        <f t="shared" si="1702"/>
        <v>6592.927811870085</v>
      </c>
      <c r="AT903" s="44">
        <f t="shared" si="1703"/>
        <v>2637.1711247480339</v>
      </c>
      <c r="AU903" s="44">
        <f t="shared" si="1704"/>
        <v>1648.2319529675212</v>
      </c>
      <c r="AV903" s="47">
        <f t="shared" si="1705"/>
        <v>0.32741383347244218</v>
      </c>
      <c r="AW903" s="47">
        <f t="shared" si="1706"/>
        <v>0.67198250175575558</v>
      </c>
      <c r="AX903" s="86">
        <f t="shared" si="1707"/>
        <v>2.6433299618582522</v>
      </c>
      <c r="AY903" s="86">
        <f t="shared" si="1708"/>
        <v>0</v>
      </c>
      <c r="AZ903" s="10">
        <f t="shared" si="1765"/>
        <v>0</v>
      </c>
      <c r="BA903" s="44">
        <f t="shared" si="1709"/>
        <v>0</v>
      </c>
      <c r="BB903" s="9">
        <f t="shared" si="1710"/>
        <v>0</v>
      </c>
      <c r="BC903" s="45">
        <f t="shared" si="1679"/>
        <v>0</v>
      </c>
      <c r="BD903" s="9">
        <f t="shared" si="1711"/>
        <v>0</v>
      </c>
      <c r="BE903" s="45">
        <f t="shared" ref="BE903:BE966" si="1795">BD903*$B$6</f>
        <v>0</v>
      </c>
      <c r="BF903" s="9">
        <f t="shared" si="1712"/>
        <v>0</v>
      </c>
      <c r="BG903" s="45">
        <f t="shared" ref="BG903:BG966" si="1796">BF903*$B$6</f>
        <v>0</v>
      </c>
      <c r="BH903" s="58"/>
      <c r="BI903" s="58"/>
      <c r="BJ903" s="58">
        <f t="shared" si="1766"/>
        <v>0</v>
      </c>
      <c r="BK903" s="97"/>
      <c r="BL903" s="44"/>
      <c r="BM903" s="82">
        <f t="shared" si="1767"/>
        <v>89.8</v>
      </c>
      <c r="BN903" s="86">
        <f t="shared" si="1768"/>
        <v>89800</v>
      </c>
      <c r="BO903" s="86">
        <f t="shared" si="1769"/>
        <v>100</v>
      </c>
      <c r="BP903" s="84">
        <f t="shared" si="1713"/>
        <v>4</v>
      </c>
      <c r="BQ903" s="84">
        <f t="shared" si="1714"/>
        <v>4.13</v>
      </c>
      <c r="BR903" s="84">
        <f t="shared" si="1715"/>
        <v>0.02</v>
      </c>
      <c r="BS903" s="84">
        <f t="shared" si="1770"/>
        <v>3.1449943074937294E-2</v>
      </c>
      <c r="BT903" s="84">
        <f t="shared" si="1771"/>
        <v>1203.1308707004339</v>
      </c>
      <c r="BU903" s="84">
        <f t="shared" si="1772"/>
        <v>0</v>
      </c>
      <c r="BV903" s="83">
        <f t="shared" si="1773"/>
        <v>2670.5752811443767</v>
      </c>
      <c r="BW903" s="81">
        <f t="shared" ref="BW903:BW966" si="1797">BV903-BU903</f>
        <v>2670.5752811443767</v>
      </c>
      <c r="BX903" s="83">
        <f t="shared" si="1716"/>
        <v>0</v>
      </c>
      <c r="BY903" s="141">
        <f t="shared" si="1717"/>
        <v>0</v>
      </c>
      <c r="BZ903" s="83">
        <f t="shared" si="1718"/>
        <v>4.13</v>
      </c>
      <c r="CA903" s="83">
        <f t="shared" si="1719"/>
        <v>0</v>
      </c>
      <c r="CB903" s="83">
        <f t="shared" si="1774"/>
        <v>3.1978770018904834</v>
      </c>
      <c r="CC903" s="83">
        <f t="shared" si="1720"/>
        <v>3.1978770018904834</v>
      </c>
      <c r="CD903" s="143">
        <f t="shared" si="1721"/>
        <v>0.02</v>
      </c>
      <c r="CE903" s="83">
        <f t="shared" si="1775"/>
        <v>1.7242523213570317E-2</v>
      </c>
      <c r="CF903" s="84">
        <f t="shared" si="1776"/>
        <v>1138.6177237833024</v>
      </c>
      <c r="CG903" s="83">
        <f t="shared" si="1722"/>
        <v>0</v>
      </c>
      <c r="CH903" s="83">
        <f t="shared" si="1777"/>
        <v>3.0948820612781063</v>
      </c>
      <c r="CI903" s="83">
        <f t="shared" si="1723"/>
        <v>3.0948820612781063</v>
      </c>
      <c r="CJ903" s="143">
        <f t="shared" si="1724"/>
        <v>0.02</v>
      </c>
      <c r="CK903" s="83">
        <f t="shared" si="1778"/>
        <v>1.6434910799759044E-2</v>
      </c>
      <c r="CL903" s="84">
        <f t="shared" si="1779"/>
        <v>1072.6130709101087</v>
      </c>
      <c r="CM903" s="83">
        <f t="shared" si="1725"/>
        <v>0</v>
      </c>
      <c r="CN903" s="83">
        <f t="shared" si="1780"/>
        <v>3.0062741655302632</v>
      </c>
      <c r="CO903" s="83">
        <f t="shared" si="1726"/>
        <v>3.0062741655302632</v>
      </c>
      <c r="CP903" s="143">
        <f t="shared" si="1727"/>
        <v>0.02</v>
      </c>
      <c r="CQ903" s="83">
        <f t="shared" si="1781"/>
        <v>1.6594564504284343E-2</v>
      </c>
      <c r="CR903" s="84">
        <f t="shared" si="1782"/>
        <v>1065.6404660494013</v>
      </c>
      <c r="CS903" s="83">
        <f t="shared" si="1728"/>
        <v>0</v>
      </c>
      <c r="CT903" s="83">
        <f t="shared" si="1783"/>
        <v>2.9978952982353295</v>
      </c>
      <c r="CU903" s="83">
        <f t="shared" si="1729"/>
        <v>2.9978952982353295</v>
      </c>
      <c r="CV903" s="143">
        <f t="shared" si="1730"/>
        <v>0.02</v>
      </c>
      <c r="CW903" s="83">
        <f t="shared" si="1784"/>
        <v>1.6622526987184406E-2</v>
      </c>
      <c r="CX903" s="84">
        <f t="shared" si="1785"/>
        <v>1065.2015157647768</v>
      </c>
      <c r="CY903" s="83">
        <f t="shared" si="1731"/>
        <v>0</v>
      </c>
      <c r="CZ903" s="83">
        <f t="shared" si="1786"/>
        <v>2.9973740686604167</v>
      </c>
      <c r="DA903" s="83">
        <f t="shared" si="1732"/>
        <v>2.9973740686604167</v>
      </c>
      <c r="DB903" s="143">
        <f t="shared" si="1733"/>
        <v>0.02</v>
      </c>
      <c r="DC903" s="83">
        <f t="shared" si="1787"/>
        <v>1.6623446767326338E-2</v>
      </c>
      <c r="DD903" s="84">
        <f t="shared" si="1788"/>
        <v>1065.1970296694465</v>
      </c>
      <c r="DE903" s="86">
        <f t="shared" si="1734"/>
        <v>4807.0355060598777</v>
      </c>
      <c r="DF903" s="86">
        <f t="shared" si="1735"/>
        <v>1922.8142024239512</v>
      </c>
      <c r="DG903" s="86">
        <f t="shared" si="1736"/>
        <v>1201.7588765149694</v>
      </c>
      <c r="DH903" s="86">
        <f t="shared" si="1737"/>
        <v>8.8081212217563362E-2</v>
      </c>
      <c r="DI903" s="86">
        <f t="shared" si="1738"/>
        <v>8.113180684954549E-2</v>
      </c>
      <c r="DJ903" s="86">
        <f t="shared" si="1739"/>
        <v>1.0484535847204886</v>
      </c>
      <c r="DK903" s="86">
        <f t="shared" si="1740"/>
        <v>-1121.3622593073269</v>
      </c>
      <c r="DL903" s="86">
        <f t="shared" ref="DL903:DL966" si="1798">MIN(DJ903:DK903)</f>
        <v>-1121.3622593073269</v>
      </c>
      <c r="DM903" s="86">
        <f t="shared" si="1741"/>
        <v>-1121.3622593073269</v>
      </c>
      <c r="DN903" s="85">
        <f t="shared" si="1742"/>
        <v>0</v>
      </c>
      <c r="DO903" s="85">
        <f t="shared" si="1789"/>
        <v>0</v>
      </c>
      <c r="DP903" s="85">
        <f t="shared" si="1743"/>
        <v>0</v>
      </c>
      <c r="DQ903" s="85">
        <f t="shared" si="1790"/>
        <v>0</v>
      </c>
      <c r="DR903" s="85">
        <f t="shared" si="1744"/>
        <v>0</v>
      </c>
      <c r="DS903" s="85">
        <f t="shared" si="1791"/>
        <v>0</v>
      </c>
      <c r="DT903" s="81"/>
      <c r="DU903" s="81"/>
      <c r="DV903" s="81">
        <f t="shared" si="1792"/>
        <v>0</v>
      </c>
      <c r="DW903" s="100"/>
    </row>
    <row r="904" spans="1:127" x14ac:dyDescent="0.2">
      <c r="A904" s="59">
        <f t="shared" si="1745"/>
        <v>119.86666666666518</v>
      </c>
      <c r="B904" s="44">
        <f t="shared" si="1746"/>
        <v>119866.66666666517</v>
      </c>
      <c r="C904" s="52">
        <f t="shared" si="1680"/>
        <v>133.33333333333334</v>
      </c>
      <c r="D904" s="50">
        <f t="shared" si="1681"/>
        <v>4</v>
      </c>
      <c r="E904" s="44">
        <f t="shared" si="1682"/>
        <v>4.13</v>
      </c>
      <c r="F904" s="47">
        <f t="shared" si="1683"/>
        <v>0.02</v>
      </c>
      <c r="G904" s="52">
        <f t="shared" si="1747"/>
        <v>2.3451558428955188E-2</v>
      </c>
      <c r="H904" s="57">
        <f t="shared" si="1748"/>
        <v>977.37993969644197</v>
      </c>
      <c r="I904" s="52">
        <f t="shared" si="1749"/>
        <v>0</v>
      </c>
      <c r="J904" s="54">
        <f t="shared" si="1750"/>
        <v>3667.0540732611589</v>
      </c>
      <c r="K904" s="46">
        <f t="shared" si="1793"/>
        <v>3667.0540732611589</v>
      </c>
      <c r="L904" s="80">
        <f t="shared" si="1684"/>
        <v>0</v>
      </c>
      <c r="M904" s="142">
        <f t="shared" si="1685"/>
        <v>0</v>
      </c>
      <c r="N904" s="60">
        <f t="shared" si="1686"/>
        <v>4.13</v>
      </c>
      <c r="O904" s="53">
        <f t="shared" si="1687"/>
        <v>0</v>
      </c>
      <c r="P904" s="58">
        <f t="shared" si="1751"/>
        <v>2.9722165987553359</v>
      </c>
      <c r="Q904" s="49">
        <f t="shared" si="1688"/>
        <v>2.9722165987553359</v>
      </c>
      <c r="R904" s="143">
        <f t="shared" si="1689"/>
        <v>0.02</v>
      </c>
      <c r="S904" s="51">
        <f t="shared" si="1752"/>
        <v>1.8011368929886827E-2</v>
      </c>
      <c r="T904" s="57">
        <f t="shared" si="1753"/>
        <v>1017.9577435207181</v>
      </c>
      <c r="U904" s="53">
        <f t="shared" si="1690"/>
        <v>0</v>
      </c>
      <c r="V904" s="58">
        <f t="shared" si="1754"/>
        <v>3.0088651721830373</v>
      </c>
      <c r="W904" s="49">
        <f t="shared" si="1691"/>
        <v>3.0088651721830373</v>
      </c>
      <c r="X904" s="143">
        <f t="shared" si="1692"/>
        <v>0.02</v>
      </c>
      <c r="Y904" s="51">
        <f t="shared" si="1755"/>
        <v>1.7416547148631074E-2</v>
      </c>
      <c r="Z904" s="57">
        <f t="shared" si="1756"/>
        <v>992.70976954078208</v>
      </c>
      <c r="AA904" s="53">
        <f t="shared" si="1693"/>
        <v>0</v>
      </c>
      <c r="AB904" s="58">
        <f t="shared" si="1757"/>
        <v>2.9853181759824428</v>
      </c>
      <c r="AC904" s="49">
        <f t="shared" si="1694"/>
        <v>2.9853181759824428</v>
      </c>
      <c r="AD904" s="143">
        <f t="shared" si="1695"/>
        <v>0.02</v>
      </c>
      <c r="AE904" s="49">
        <f t="shared" si="1794"/>
        <v>1.7363857299782074E-2</v>
      </c>
      <c r="AF904" s="57">
        <f t="shared" si="1758"/>
        <v>989.83330683093368</v>
      </c>
      <c r="AG904" s="53">
        <f t="shared" si="1696"/>
        <v>0</v>
      </c>
      <c r="AH904" s="58">
        <f t="shared" si="1759"/>
        <v>2.9827910007317251</v>
      </c>
      <c r="AI904" s="49">
        <f t="shared" si="1697"/>
        <v>2.9827910007317251</v>
      </c>
      <c r="AJ904" s="143">
        <f t="shared" si="1698"/>
        <v>0.02</v>
      </c>
      <c r="AK904" s="51">
        <f t="shared" si="1760"/>
        <v>1.7364415624643477E-2</v>
      </c>
      <c r="AL904" s="57">
        <f t="shared" si="1761"/>
        <v>989.620848923783</v>
      </c>
      <c r="AM904" s="53">
        <f t="shared" si="1699"/>
        <v>0</v>
      </c>
      <c r="AN904" s="58">
        <f t="shared" si="1762"/>
        <v>2.9826056023979017</v>
      </c>
      <c r="AO904" s="49">
        <f t="shared" si="1700"/>
        <v>2.9826056023979017</v>
      </c>
      <c r="AP904" s="143">
        <f t="shared" si="1701"/>
        <v>0.02</v>
      </c>
      <c r="AQ904" s="51">
        <f t="shared" si="1763"/>
        <v>1.7364711274375673E-2</v>
      </c>
      <c r="AR904" s="57">
        <f t="shared" si="1764"/>
        <v>989.60458609795603</v>
      </c>
      <c r="AS904" s="44">
        <f t="shared" si="1702"/>
        <v>6600.6973318700857</v>
      </c>
      <c r="AT904" s="44">
        <f t="shared" si="1703"/>
        <v>2640.2789327480341</v>
      </c>
      <c r="AU904" s="44">
        <f t="shared" si="1704"/>
        <v>1650.1743329675214</v>
      </c>
      <c r="AV904" s="47">
        <f t="shared" si="1705"/>
        <v>0.32633374413037397</v>
      </c>
      <c r="AW904" s="47">
        <f t="shared" si="1706"/>
        <v>0.66782146490192673</v>
      </c>
      <c r="AX904" s="86">
        <f t="shared" si="1707"/>
        <v>2.6171168284646273</v>
      </c>
      <c r="AY904" s="86">
        <f t="shared" si="1708"/>
        <v>0</v>
      </c>
      <c r="AZ904" s="10">
        <f t="shared" si="1765"/>
        <v>0</v>
      </c>
      <c r="BA904" s="44">
        <f t="shared" si="1709"/>
        <v>0</v>
      </c>
      <c r="BB904" s="9">
        <f t="shared" si="1710"/>
        <v>0</v>
      </c>
      <c r="BC904" s="45">
        <f t="shared" ref="BC904:BC967" si="1799">BB904*$B$6</f>
        <v>0</v>
      </c>
      <c r="BD904" s="9">
        <f t="shared" si="1711"/>
        <v>0</v>
      </c>
      <c r="BE904" s="45">
        <f t="shared" si="1795"/>
        <v>0</v>
      </c>
      <c r="BF904" s="9">
        <f t="shared" si="1712"/>
        <v>0</v>
      </c>
      <c r="BG904" s="45">
        <f t="shared" si="1796"/>
        <v>0</v>
      </c>
      <c r="BH904" s="58"/>
      <c r="BI904" s="58"/>
      <c r="BJ904" s="58">
        <f t="shared" si="1766"/>
        <v>0</v>
      </c>
      <c r="BK904" s="97"/>
      <c r="BL904" s="44"/>
      <c r="BM904" s="82">
        <f t="shared" si="1767"/>
        <v>89.9</v>
      </c>
      <c r="BN904" s="86">
        <f t="shared" si="1768"/>
        <v>89900</v>
      </c>
      <c r="BO904" s="86">
        <f t="shared" si="1769"/>
        <v>100</v>
      </c>
      <c r="BP904" s="84">
        <f t="shared" si="1713"/>
        <v>4</v>
      </c>
      <c r="BQ904" s="84">
        <f t="shared" si="1714"/>
        <v>4.13</v>
      </c>
      <c r="BR904" s="84">
        <f t="shared" si="1715"/>
        <v>0.02</v>
      </c>
      <c r="BS904" s="84">
        <f t="shared" si="1770"/>
        <v>3.1447943074937292E-2</v>
      </c>
      <c r="BT904" s="84">
        <f t="shared" si="1771"/>
        <v>1203.8923463196818</v>
      </c>
      <c r="BU904" s="84">
        <f t="shared" si="1772"/>
        <v>0</v>
      </c>
      <c r="BV904" s="83">
        <f t="shared" si="1773"/>
        <v>2673.8125811443765</v>
      </c>
      <c r="BW904" s="81">
        <f t="shared" si="1797"/>
        <v>2673.8125811443765</v>
      </c>
      <c r="BX904" s="83">
        <f t="shared" si="1716"/>
        <v>0</v>
      </c>
      <c r="BY904" s="141">
        <f t="shared" si="1717"/>
        <v>0</v>
      </c>
      <c r="BZ904" s="83">
        <f t="shared" si="1718"/>
        <v>4.13</v>
      </c>
      <c r="CA904" s="83">
        <f t="shared" si="1719"/>
        <v>0</v>
      </c>
      <c r="CB904" s="83">
        <f t="shared" si="1774"/>
        <v>3.199382588608799</v>
      </c>
      <c r="CC904" s="83">
        <f t="shared" si="1720"/>
        <v>3.199382588608799</v>
      </c>
      <c r="CD904" s="143">
        <f t="shared" si="1721"/>
        <v>0.02</v>
      </c>
      <c r="CE904" s="83">
        <f t="shared" si="1775"/>
        <v>1.7240523213570318E-2</v>
      </c>
      <c r="CF904" s="84">
        <f t="shared" si="1776"/>
        <v>1139.1568790792496</v>
      </c>
      <c r="CG904" s="83">
        <f t="shared" si="1722"/>
        <v>0</v>
      </c>
      <c r="CH904" s="83">
        <f t="shared" si="1777"/>
        <v>3.09587190465867</v>
      </c>
      <c r="CI904" s="83">
        <f t="shared" si="1723"/>
        <v>3.09587190465867</v>
      </c>
      <c r="CJ904" s="143">
        <f t="shared" si="1724"/>
        <v>0.02</v>
      </c>
      <c r="CK904" s="83">
        <f t="shared" si="1778"/>
        <v>1.6432910799759046E-2</v>
      </c>
      <c r="CL904" s="84">
        <f t="shared" si="1779"/>
        <v>1073.1440737229582</v>
      </c>
      <c r="CM904" s="83">
        <f t="shared" si="1725"/>
        <v>0</v>
      </c>
      <c r="CN904" s="83">
        <f t="shared" si="1780"/>
        <v>3.007121221327687</v>
      </c>
      <c r="CO904" s="83">
        <f t="shared" si="1726"/>
        <v>3.007121221327687</v>
      </c>
      <c r="CP904" s="143">
        <f t="shared" si="1727"/>
        <v>0.02</v>
      </c>
      <c r="CQ904" s="83">
        <f t="shared" si="1781"/>
        <v>1.6592564504284344E-2</v>
      </c>
      <c r="CR904" s="84">
        <f t="shared" si="1782"/>
        <v>1066.1924304941133</v>
      </c>
      <c r="CS904" s="83">
        <f t="shared" si="1728"/>
        <v>0</v>
      </c>
      <c r="CT904" s="83">
        <f t="shared" si="1783"/>
        <v>2.9987535989089107</v>
      </c>
      <c r="CU904" s="83">
        <f t="shared" si="1729"/>
        <v>2.9987535989089107</v>
      </c>
      <c r="CV904" s="143">
        <f t="shared" si="1730"/>
        <v>0.02</v>
      </c>
      <c r="CW904" s="83">
        <f t="shared" si="1784"/>
        <v>1.6620526987184407E-2</v>
      </c>
      <c r="CX904" s="84">
        <f t="shared" si="1785"/>
        <v>1065.7559556412118</v>
      </c>
      <c r="CY904" s="83">
        <f t="shared" si="1731"/>
        <v>0</v>
      </c>
      <c r="CZ904" s="83">
        <f t="shared" si="1786"/>
        <v>2.9982344142251947</v>
      </c>
      <c r="DA904" s="83">
        <f t="shared" si="1732"/>
        <v>2.9982344142251947</v>
      </c>
      <c r="DB904" s="143">
        <f t="shared" si="1733"/>
        <v>0.02</v>
      </c>
      <c r="DC904" s="83">
        <f t="shared" si="1787"/>
        <v>1.6621446767326339E-2</v>
      </c>
      <c r="DD904" s="84">
        <f t="shared" si="1788"/>
        <v>1065.7515966466258</v>
      </c>
      <c r="DE904" s="86">
        <f t="shared" si="1734"/>
        <v>4812.8626460598771</v>
      </c>
      <c r="DF904" s="86">
        <f t="shared" si="1735"/>
        <v>1925.1450584239508</v>
      </c>
      <c r="DG904" s="86">
        <f t="shared" si="1736"/>
        <v>1203.2156615149693</v>
      </c>
      <c r="DH904" s="86">
        <f t="shared" si="1737"/>
        <v>8.7919805821509295E-2</v>
      </c>
      <c r="DI904" s="86">
        <f t="shared" si="1738"/>
        <v>8.0858928677398079E-2</v>
      </c>
      <c r="DJ904" s="86">
        <f t="shared" si="1739"/>
        <v>1.0418386696756874</v>
      </c>
      <c r="DK904" s="86">
        <f t="shared" si="1740"/>
        <v>-1123.3556642339508</v>
      </c>
      <c r="DL904" s="86">
        <f t="shared" si="1798"/>
        <v>-1123.3556642339508</v>
      </c>
      <c r="DM904" s="86">
        <f t="shared" si="1741"/>
        <v>-1123.3556642339508</v>
      </c>
      <c r="DN904" s="85">
        <f t="shared" si="1742"/>
        <v>0</v>
      </c>
      <c r="DO904" s="85">
        <f t="shared" si="1789"/>
        <v>0</v>
      </c>
      <c r="DP904" s="85">
        <f t="shared" si="1743"/>
        <v>0</v>
      </c>
      <c r="DQ904" s="85">
        <f t="shared" si="1790"/>
        <v>0</v>
      </c>
      <c r="DR904" s="85">
        <f t="shared" si="1744"/>
        <v>0</v>
      </c>
      <c r="DS904" s="85">
        <f t="shared" si="1791"/>
        <v>0</v>
      </c>
      <c r="DT904" s="81"/>
      <c r="DU904" s="81"/>
      <c r="DV904" s="81">
        <f t="shared" si="1792"/>
        <v>0</v>
      </c>
      <c r="DW904" s="100"/>
    </row>
    <row r="905" spans="1:127" x14ac:dyDescent="0.2">
      <c r="A905" s="59">
        <f t="shared" si="1745"/>
        <v>119.99999999999851</v>
      </c>
      <c r="B905" s="44">
        <f t="shared" si="1746"/>
        <v>119999.9999999985</v>
      </c>
      <c r="C905" s="52">
        <f t="shared" si="1680"/>
        <v>133.33333333333334</v>
      </c>
      <c r="D905" s="50">
        <f t="shared" si="1681"/>
        <v>4</v>
      </c>
      <c r="E905" s="44">
        <f t="shared" si="1682"/>
        <v>4.13</v>
      </c>
      <c r="F905" s="47">
        <f t="shared" si="1683"/>
        <v>0.02</v>
      </c>
      <c r="G905" s="52">
        <f t="shared" si="1747"/>
        <v>2.344889176228852E-2</v>
      </c>
      <c r="H905" s="57">
        <f t="shared" si="1748"/>
        <v>978.13700911034425</v>
      </c>
      <c r="I905" s="52">
        <f t="shared" si="1749"/>
        <v>0</v>
      </c>
      <c r="J905" s="54">
        <f t="shared" si="1750"/>
        <v>3671.3704732611586</v>
      </c>
      <c r="K905" s="46">
        <f t="shared" si="1793"/>
        <v>3671.3704732611586</v>
      </c>
      <c r="L905" s="80">
        <f t="shared" si="1684"/>
        <v>0</v>
      </c>
      <c r="M905" s="142">
        <f t="shared" si="1685"/>
        <v>0</v>
      </c>
      <c r="N905" s="60">
        <f t="shared" si="1686"/>
        <v>4.13</v>
      </c>
      <c r="O905" s="53">
        <f t="shared" si="1687"/>
        <v>0</v>
      </c>
      <c r="P905" s="58">
        <f t="shared" si="1751"/>
        <v>2.9731208372195725</v>
      </c>
      <c r="Q905" s="49">
        <f t="shared" si="1688"/>
        <v>2.9731208372195725</v>
      </c>
      <c r="R905" s="143">
        <f t="shared" si="1689"/>
        <v>0.02</v>
      </c>
      <c r="S905" s="51">
        <f t="shared" si="1752"/>
        <v>1.8008702263220159E-2</v>
      </c>
      <c r="T905" s="57">
        <f t="shared" si="1753"/>
        <v>1018.7656718798243</v>
      </c>
      <c r="U905" s="53">
        <f t="shared" si="1690"/>
        <v>0</v>
      </c>
      <c r="V905" s="58">
        <f t="shared" si="1754"/>
        <v>3.0099331457878415</v>
      </c>
      <c r="W905" s="49">
        <f t="shared" si="1691"/>
        <v>3.0099331457878415</v>
      </c>
      <c r="X905" s="143">
        <f t="shared" si="1692"/>
        <v>0.02</v>
      </c>
      <c r="Y905" s="51">
        <f t="shared" si="1755"/>
        <v>1.7413880481964406E-2</v>
      </c>
      <c r="Z905" s="57">
        <f t="shared" si="1756"/>
        <v>993.481498540198</v>
      </c>
      <c r="AA905" s="53">
        <f t="shared" si="1693"/>
        <v>0</v>
      </c>
      <c r="AB905" s="58">
        <f t="shared" si="1757"/>
        <v>2.9862783174779253</v>
      </c>
      <c r="AC905" s="49">
        <f t="shared" si="1694"/>
        <v>2.9862783174779253</v>
      </c>
      <c r="AD905" s="143">
        <f t="shared" si="1695"/>
        <v>0.02</v>
      </c>
      <c r="AE905" s="49">
        <f t="shared" si="1794"/>
        <v>1.7361190633115406E-2</v>
      </c>
      <c r="AF905" s="57">
        <f t="shared" si="1758"/>
        <v>990.6087696322362</v>
      </c>
      <c r="AG905" s="53">
        <f t="shared" si="1696"/>
        <v>0</v>
      </c>
      <c r="AH905" s="58">
        <f t="shared" si="1759"/>
        <v>2.9837461969952166</v>
      </c>
      <c r="AI905" s="49">
        <f t="shared" si="1697"/>
        <v>2.9837461969952166</v>
      </c>
      <c r="AJ905" s="143">
        <f t="shared" si="1698"/>
        <v>0.02</v>
      </c>
      <c r="AK905" s="51">
        <f t="shared" si="1760"/>
        <v>1.7361748957976809E-2</v>
      </c>
      <c r="AL905" s="57">
        <f t="shared" si="1761"/>
        <v>990.39699369499681</v>
      </c>
      <c r="AM905" s="53">
        <f t="shared" si="1699"/>
        <v>0</v>
      </c>
      <c r="AN905" s="58">
        <f t="shared" si="1762"/>
        <v>2.9835607856612345</v>
      </c>
      <c r="AO905" s="49">
        <f t="shared" si="1700"/>
        <v>2.9835607856612345</v>
      </c>
      <c r="AP905" s="143">
        <f t="shared" si="1701"/>
        <v>0.02</v>
      </c>
      <c r="AQ905" s="51">
        <f t="shared" si="1763"/>
        <v>1.7362044607709005E-2</v>
      </c>
      <c r="AR905" s="57">
        <f t="shared" si="1764"/>
        <v>990.38079233083658</v>
      </c>
      <c r="AS905" s="44">
        <f t="shared" si="1702"/>
        <v>6608.4668518700855</v>
      </c>
      <c r="AT905" s="44">
        <f t="shared" si="1703"/>
        <v>2643.3867407480343</v>
      </c>
      <c r="AU905" s="44">
        <f t="shared" si="1704"/>
        <v>1652.1167129675214</v>
      </c>
      <c r="AV905" s="47">
        <f t="shared" si="1705"/>
        <v>0.3252590466740245</v>
      </c>
      <c r="AW905" s="47">
        <f t="shared" si="1706"/>
        <v>0.66369320885535055</v>
      </c>
      <c r="AX905" s="86">
        <f t="shared" si="1707"/>
        <v>2.5912075865310462</v>
      </c>
      <c r="AY905" s="86">
        <f t="shared" si="1708"/>
        <v>0</v>
      </c>
      <c r="AZ905" s="10">
        <f t="shared" si="1765"/>
        <v>0</v>
      </c>
      <c r="BA905" s="44">
        <f t="shared" si="1709"/>
        <v>0</v>
      </c>
      <c r="BB905" s="9">
        <f t="shared" si="1710"/>
        <v>0</v>
      </c>
      <c r="BC905" s="45">
        <f t="shared" si="1799"/>
        <v>0</v>
      </c>
      <c r="BD905" s="9">
        <f t="shared" si="1711"/>
        <v>0</v>
      </c>
      <c r="BE905" s="45">
        <f t="shared" si="1795"/>
        <v>0</v>
      </c>
      <c r="BF905" s="9">
        <f t="shared" si="1712"/>
        <v>0</v>
      </c>
      <c r="BG905" s="45">
        <f t="shared" si="1796"/>
        <v>0</v>
      </c>
      <c r="BH905" s="58"/>
      <c r="BI905" s="58"/>
      <c r="BJ905" s="58">
        <f t="shared" si="1766"/>
        <v>0</v>
      </c>
      <c r="BK905" s="97"/>
      <c r="BL905" s="44"/>
      <c r="BM905" s="82">
        <f t="shared" si="1767"/>
        <v>90</v>
      </c>
      <c r="BN905" s="86">
        <f t="shared" si="1768"/>
        <v>90000</v>
      </c>
      <c r="BO905" s="86">
        <f t="shared" si="1769"/>
        <v>100</v>
      </c>
      <c r="BP905" s="84">
        <f t="shared" si="1713"/>
        <v>4</v>
      </c>
      <c r="BQ905" s="84">
        <f t="shared" si="1714"/>
        <v>4.13</v>
      </c>
      <c r="BR905" s="84">
        <f t="shared" si="1715"/>
        <v>0.02</v>
      </c>
      <c r="BS905" s="84">
        <f t="shared" si="1770"/>
        <v>3.144594307493729E-2</v>
      </c>
      <c r="BT905" s="84">
        <f t="shared" si="1771"/>
        <v>1204.6537735127797</v>
      </c>
      <c r="BU905" s="84">
        <f t="shared" si="1772"/>
        <v>0</v>
      </c>
      <c r="BV905" s="83">
        <f t="shared" si="1773"/>
        <v>2677.0498811443763</v>
      </c>
      <c r="BW905" s="81">
        <f t="shared" si="1797"/>
        <v>2677.0498811443763</v>
      </c>
      <c r="BX905" s="83">
        <f t="shared" si="1716"/>
        <v>0</v>
      </c>
      <c r="BY905" s="141">
        <f t="shared" si="1717"/>
        <v>0</v>
      </c>
      <c r="BZ905" s="83">
        <f t="shared" si="1718"/>
        <v>4.13</v>
      </c>
      <c r="CA905" s="83">
        <f t="shared" si="1719"/>
        <v>0</v>
      </c>
      <c r="CB905" s="83">
        <f t="shared" si="1774"/>
        <v>3.2008902848887519</v>
      </c>
      <c r="CC905" s="83">
        <f t="shared" si="1720"/>
        <v>3.2008902848887519</v>
      </c>
      <c r="CD905" s="143">
        <f t="shared" si="1721"/>
        <v>0.02</v>
      </c>
      <c r="CE905" s="83">
        <f t="shared" si="1775"/>
        <v>1.723852321357032E-2</v>
      </c>
      <c r="CF905" s="84">
        <f t="shared" si="1776"/>
        <v>1139.6957181438538</v>
      </c>
      <c r="CG905" s="83">
        <f t="shared" si="1722"/>
        <v>0</v>
      </c>
      <c r="CH905" s="83">
        <f t="shared" si="1777"/>
        <v>3.0968623382931026</v>
      </c>
      <c r="CI905" s="83">
        <f t="shared" si="1723"/>
        <v>3.0968623382931026</v>
      </c>
      <c r="CJ905" s="143">
        <f t="shared" si="1724"/>
        <v>0.02</v>
      </c>
      <c r="CK905" s="83">
        <f t="shared" si="1778"/>
        <v>1.6430910799759047E-2</v>
      </c>
      <c r="CL905" s="84">
        <f t="shared" si="1779"/>
        <v>1073.6748421560781</v>
      </c>
      <c r="CM905" s="83">
        <f t="shared" si="1725"/>
        <v>0</v>
      </c>
      <c r="CN905" s="83">
        <f t="shared" si="1780"/>
        <v>3.0079689962563427</v>
      </c>
      <c r="CO905" s="83">
        <f t="shared" si="1726"/>
        <v>3.0079689962563427</v>
      </c>
      <c r="CP905" s="143">
        <f t="shared" si="1727"/>
        <v>0.02</v>
      </c>
      <c r="CQ905" s="83">
        <f t="shared" si="1781"/>
        <v>1.6590564504284346E-2</v>
      </c>
      <c r="CR905" s="84">
        <f t="shared" si="1782"/>
        <v>1066.7441729508728</v>
      </c>
      <c r="CS905" s="83">
        <f t="shared" si="1728"/>
        <v>0</v>
      </c>
      <c r="CT905" s="83">
        <f t="shared" si="1783"/>
        <v>2.9996127220363835</v>
      </c>
      <c r="CU905" s="83">
        <f t="shared" si="1729"/>
        <v>2.9996127220363835</v>
      </c>
      <c r="CV905" s="143">
        <f t="shared" si="1730"/>
        <v>0.02</v>
      </c>
      <c r="CW905" s="83">
        <f t="shared" si="1784"/>
        <v>1.6618526987184409E-2</v>
      </c>
      <c r="CX905" s="84">
        <f t="shared" si="1785"/>
        <v>1066.3101701319665</v>
      </c>
      <c r="CY905" s="83">
        <f t="shared" si="1731"/>
        <v>0</v>
      </c>
      <c r="CZ905" s="83">
        <f t="shared" si="1786"/>
        <v>2.9990955886006061</v>
      </c>
      <c r="DA905" s="83">
        <f t="shared" si="1732"/>
        <v>2.9990955886006061</v>
      </c>
      <c r="DB905" s="143">
        <f t="shared" si="1733"/>
        <v>0.02</v>
      </c>
      <c r="DC905" s="83">
        <f t="shared" si="1787"/>
        <v>1.6619446767326341E-2</v>
      </c>
      <c r="DD905" s="84">
        <f t="shared" si="1788"/>
        <v>1066.3059377844793</v>
      </c>
      <c r="DE905" s="86">
        <f t="shared" si="1734"/>
        <v>4818.6897860598774</v>
      </c>
      <c r="DF905" s="86">
        <f t="shared" si="1735"/>
        <v>1927.4759144239508</v>
      </c>
      <c r="DG905" s="86">
        <f t="shared" si="1736"/>
        <v>1204.6724465149694</v>
      </c>
      <c r="DH905" s="86">
        <f t="shared" si="1737"/>
        <v>8.7758893966812385E-2</v>
      </c>
      <c r="DI905" s="86">
        <f t="shared" si="1738"/>
        <v>8.0587303572984284E-2</v>
      </c>
      <c r="DJ905" s="86">
        <f t="shared" si="1739"/>
        <v>1.0352735809243467</v>
      </c>
      <c r="DK905" s="86">
        <f t="shared" si="1740"/>
        <v>-1125.3478447943955</v>
      </c>
      <c r="DL905" s="86">
        <f t="shared" si="1798"/>
        <v>-1125.3478447943955</v>
      </c>
      <c r="DM905" s="86">
        <f t="shared" si="1741"/>
        <v>-1125.3478447943955</v>
      </c>
      <c r="DN905" s="85">
        <f t="shared" si="1742"/>
        <v>0</v>
      </c>
      <c r="DO905" s="85">
        <f t="shared" si="1789"/>
        <v>0</v>
      </c>
      <c r="DP905" s="85">
        <f t="shared" si="1743"/>
        <v>0</v>
      </c>
      <c r="DQ905" s="85">
        <f t="shared" si="1790"/>
        <v>0</v>
      </c>
      <c r="DR905" s="85">
        <f t="shared" si="1744"/>
        <v>0</v>
      </c>
      <c r="DS905" s="85">
        <f t="shared" si="1791"/>
        <v>0</v>
      </c>
      <c r="DT905" s="81"/>
      <c r="DU905" s="81"/>
      <c r="DV905" s="81">
        <f t="shared" si="1792"/>
        <v>0</v>
      </c>
      <c r="DW905" s="100"/>
    </row>
    <row r="906" spans="1:127" x14ac:dyDescent="0.2">
      <c r="A906" s="59">
        <f t="shared" si="1745"/>
        <v>120.13333333333183</v>
      </c>
      <c r="B906" s="44">
        <f t="shared" si="1746"/>
        <v>120133.33333333183</v>
      </c>
      <c r="C906" s="52">
        <f t="shared" si="1680"/>
        <v>133.33333333333334</v>
      </c>
      <c r="D906" s="50">
        <f t="shared" si="1681"/>
        <v>4</v>
      </c>
      <c r="E906" s="44">
        <f t="shared" si="1682"/>
        <v>4.13</v>
      </c>
      <c r="F906" s="47">
        <f t="shared" si="1683"/>
        <v>0.02</v>
      </c>
      <c r="G906" s="52">
        <f t="shared" si="1747"/>
        <v>2.3446225095621852E-2</v>
      </c>
      <c r="H906" s="57">
        <f t="shared" si="1748"/>
        <v>978.89399243331297</v>
      </c>
      <c r="I906" s="52">
        <f t="shared" si="1749"/>
        <v>0</v>
      </c>
      <c r="J906" s="54">
        <f t="shared" si="1750"/>
        <v>3675.6868732611583</v>
      </c>
      <c r="K906" s="46">
        <f t="shared" si="1793"/>
        <v>3675.6868732611583</v>
      </c>
      <c r="L906" s="80">
        <f t="shared" si="1684"/>
        <v>0</v>
      </c>
      <c r="M906" s="142">
        <f t="shared" si="1685"/>
        <v>0</v>
      </c>
      <c r="N906" s="60">
        <f t="shared" si="1686"/>
        <v>4.13</v>
      </c>
      <c r="O906" s="53">
        <f t="shared" si="1687"/>
        <v>0</v>
      </c>
      <c r="P906" s="58">
        <f t="shared" si="1751"/>
        <v>2.9740270375830704</v>
      </c>
      <c r="Q906" s="49">
        <f t="shared" si="1688"/>
        <v>2.9740270375830704</v>
      </c>
      <c r="R906" s="143">
        <f t="shared" si="1689"/>
        <v>0.02</v>
      </c>
      <c r="S906" s="51">
        <f t="shared" si="1752"/>
        <v>1.8006035596553491E-2</v>
      </c>
      <c r="T906" s="57">
        <f t="shared" si="1753"/>
        <v>1019.573234927356</v>
      </c>
      <c r="U906" s="53">
        <f t="shared" si="1690"/>
        <v>0</v>
      </c>
      <c r="V906" s="58">
        <f t="shared" si="1754"/>
        <v>3.0110030995248356</v>
      </c>
      <c r="W906" s="49">
        <f t="shared" si="1691"/>
        <v>3.0110030995248356</v>
      </c>
      <c r="X906" s="143">
        <f t="shared" si="1692"/>
        <v>0.02</v>
      </c>
      <c r="Y906" s="51">
        <f t="shared" si="1755"/>
        <v>1.7411213815297737E-2</v>
      </c>
      <c r="Z906" s="57">
        <f t="shared" si="1756"/>
        <v>994.25283559012541</v>
      </c>
      <c r="AA906" s="53">
        <f t="shared" si="1693"/>
        <v>0</v>
      </c>
      <c r="AB906" s="58">
        <f t="shared" si="1757"/>
        <v>2.9872402304703582</v>
      </c>
      <c r="AC906" s="49">
        <f t="shared" si="1694"/>
        <v>2.9872402304703582</v>
      </c>
      <c r="AD906" s="143">
        <f t="shared" si="1695"/>
        <v>0.02</v>
      </c>
      <c r="AE906" s="49">
        <f t="shared" si="1794"/>
        <v>1.7358523966448738E-2</v>
      </c>
      <c r="AF906" s="57">
        <f t="shared" si="1758"/>
        <v>991.38386404538039</v>
      </c>
      <c r="AG906" s="53">
        <f t="shared" si="1696"/>
        <v>0</v>
      </c>
      <c r="AH906" s="58">
        <f t="shared" si="1759"/>
        <v>2.9847032103600473</v>
      </c>
      <c r="AI906" s="49">
        <f t="shared" si="1697"/>
        <v>2.9847032103600473</v>
      </c>
      <c r="AJ906" s="143">
        <f t="shared" si="1698"/>
        <v>0.02</v>
      </c>
      <c r="AK906" s="51">
        <f t="shared" si="1760"/>
        <v>1.7359082291310141E-2</v>
      </c>
      <c r="AL906" s="57">
        <f t="shared" si="1761"/>
        <v>991.1727708323474</v>
      </c>
      <c r="AM906" s="53">
        <f t="shared" si="1699"/>
        <v>0</v>
      </c>
      <c r="AN906" s="58">
        <f t="shared" si="1762"/>
        <v>2.9845177908450879</v>
      </c>
      <c r="AO906" s="49">
        <f t="shared" si="1700"/>
        <v>2.9845177908450879</v>
      </c>
      <c r="AP906" s="143">
        <f t="shared" si="1701"/>
        <v>0.02</v>
      </c>
      <c r="AQ906" s="51">
        <f t="shared" si="1763"/>
        <v>1.7359377941042337E-2</v>
      </c>
      <c r="AR906" s="57">
        <f t="shared" si="1764"/>
        <v>991.15663089071268</v>
      </c>
      <c r="AS906" s="44">
        <f t="shared" si="1702"/>
        <v>6616.2363718700844</v>
      </c>
      <c r="AT906" s="44">
        <f t="shared" si="1703"/>
        <v>2646.4945487480336</v>
      </c>
      <c r="AU906" s="44">
        <f t="shared" si="1704"/>
        <v>1654.0590929675211</v>
      </c>
      <c r="AV906" s="47">
        <f t="shared" si="1705"/>
        <v>0.32418970732054886</v>
      </c>
      <c r="AW906" s="47">
        <f t="shared" si="1706"/>
        <v>0.65959742882972683</v>
      </c>
      <c r="AX906" s="86">
        <f t="shared" si="1707"/>
        <v>2.5655982585854047</v>
      </c>
      <c r="AY906" s="86">
        <f t="shared" si="1708"/>
        <v>0</v>
      </c>
      <c r="AZ906" s="10">
        <f t="shared" si="1765"/>
        <v>0</v>
      </c>
      <c r="BA906" s="44">
        <f t="shared" si="1709"/>
        <v>0</v>
      </c>
      <c r="BB906" s="9">
        <f t="shared" si="1710"/>
        <v>0</v>
      </c>
      <c r="BC906" s="45">
        <f t="shared" si="1799"/>
        <v>0</v>
      </c>
      <c r="BD906" s="9">
        <f t="shared" si="1711"/>
        <v>0</v>
      </c>
      <c r="BE906" s="45">
        <f t="shared" si="1795"/>
        <v>0</v>
      </c>
      <c r="BF906" s="9">
        <f t="shared" si="1712"/>
        <v>0</v>
      </c>
      <c r="BG906" s="45">
        <f t="shared" si="1796"/>
        <v>0</v>
      </c>
      <c r="BH906" s="58"/>
      <c r="BI906" s="58"/>
      <c r="BJ906" s="58">
        <f t="shared" si="1766"/>
        <v>0</v>
      </c>
      <c r="BK906" s="97"/>
      <c r="BL906" s="44"/>
      <c r="BM906" s="82">
        <f t="shared" si="1767"/>
        <v>90.100000000000009</v>
      </c>
      <c r="BN906" s="86">
        <f t="shared" si="1768"/>
        <v>90100</v>
      </c>
      <c r="BO906" s="86">
        <f t="shared" si="1769"/>
        <v>100</v>
      </c>
      <c r="BP906" s="84">
        <f t="shared" si="1713"/>
        <v>4</v>
      </c>
      <c r="BQ906" s="84">
        <f t="shared" si="1714"/>
        <v>4.13</v>
      </c>
      <c r="BR906" s="84">
        <f t="shared" si="1715"/>
        <v>0.02</v>
      </c>
      <c r="BS906" s="84">
        <f t="shared" si="1770"/>
        <v>3.1443943074937288E-2</v>
      </c>
      <c r="BT906" s="84">
        <f t="shared" si="1771"/>
        <v>1205.4151522797274</v>
      </c>
      <c r="BU906" s="84">
        <f t="shared" si="1772"/>
        <v>0</v>
      </c>
      <c r="BV906" s="83">
        <f t="shared" si="1773"/>
        <v>2680.2871811443761</v>
      </c>
      <c r="BW906" s="81">
        <f t="shared" si="1797"/>
        <v>2680.2871811443761</v>
      </c>
      <c r="BX906" s="83">
        <f t="shared" si="1716"/>
        <v>0</v>
      </c>
      <c r="BY906" s="141">
        <f t="shared" si="1717"/>
        <v>0</v>
      </c>
      <c r="BZ906" s="83">
        <f t="shared" si="1718"/>
        <v>4.13</v>
      </c>
      <c r="CA906" s="83">
        <f t="shared" si="1719"/>
        <v>0</v>
      </c>
      <c r="CB906" s="83">
        <f t="shared" si="1774"/>
        <v>3.2024000908749866</v>
      </c>
      <c r="CC906" s="83">
        <f t="shared" si="1720"/>
        <v>3.2024000908749866</v>
      </c>
      <c r="CD906" s="143">
        <f t="shared" si="1721"/>
        <v>0.02</v>
      </c>
      <c r="CE906" s="83">
        <f t="shared" si="1775"/>
        <v>1.7236523213570321E-2</v>
      </c>
      <c r="CF906" s="84">
        <f t="shared" si="1776"/>
        <v>1140.2342409196874</v>
      </c>
      <c r="CG906" s="83">
        <f t="shared" si="1722"/>
        <v>0</v>
      </c>
      <c r="CH906" s="83">
        <f t="shared" si="1777"/>
        <v>3.097853360367993</v>
      </c>
      <c r="CI906" s="83">
        <f t="shared" si="1723"/>
        <v>3.097853360367993</v>
      </c>
      <c r="CJ906" s="143">
        <f t="shared" si="1724"/>
        <v>0.02</v>
      </c>
      <c r="CK906" s="83">
        <f t="shared" si="1778"/>
        <v>1.6428910799759049E-2</v>
      </c>
      <c r="CL906" s="84">
        <f t="shared" si="1779"/>
        <v>1074.2053762581786</v>
      </c>
      <c r="CM906" s="83">
        <f t="shared" si="1725"/>
        <v>0</v>
      </c>
      <c r="CN906" s="83">
        <f t="shared" si="1780"/>
        <v>3.0088174891513333</v>
      </c>
      <c r="CO906" s="83">
        <f t="shared" si="1726"/>
        <v>3.0088174891513333</v>
      </c>
      <c r="CP906" s="143">
        <f t="shared" si="1727"/>
        <v>0.02</v>
      </c>
      <c r="CQ906" s="83">
        <f t="shared" si="1781"/>
        <v>1.6588564504284347E-2</v>
      </c>
      <c r="CR906" s="84">
        <f t="shared" si="1782"/>
        <v>1067.2956934128499</v>
      </c>
      <c r="CS906" s="83">
        <f t="shared" si="1728"/>
        <v>0</v>
      </c>
      <c r="CT906" s="83">
        <f t="shared" si="1783"/>
        <v>3.0004726664189798</v>
      </c>
      <c r="CU906" s="83">
        <f t="shared" si="1729"/>
        <v>3.0004726664189798</v>
      </c>
      <c r="CV906" s="143">
        <f t="shared" si="1730"/>
        <v>0.02</v>
      </c>
      <c r="CW906" s="83">
        <f t="shared" si="1784"/>
        <v>1.661652698718441E-2</v>
      </c>
      <c r="CX906" s="84">
        <f t="shared" si="1785"/>
        <v>1066.8641592141271</v>
      </c>
      <c r="CY906" s="83">
        <f t="shared" si="1731"/>
        <v>0</v>
      </c>
      <c r="CZ906" s="83">
        <f t="shared" si="1786"/>
        <v>2.9999575905432678</v>
      </c>
      <c r="DA906" s="83">
        <f t="shared" si="1732"/>
        <v>2.9999575905432678</v>
      </c>
      <c r="DB906" s="143">
        <f t="shared" si="1733"/>
        <v>0.02</v>
      </c>
      <c r="DC906" s="83">
        <f t="shared" si="1787"/>
        <v>1.6617446767326342E-2</v>
      </c>
      <c r="DD906" s="84">
        <f t="shared" si="1788"/>
        <v>1066.8600530594472</v>
      </c>
      <c r="DE906" s="86">
        <f t="shared" si="1734"/>
        <v>4824.5169260598768</v>
      </c>
      <c r="DF906" s="86">
        <f t="shared" si="1735"/>
        <v>1929.8067704239506</v>
      </c>
      <c r="DG906" s="86">
        <f t="shared" si="1736"/>
        <v>1206.1292315149692</v>
      </c>
      <c r="DH906" s="86">
        <f t="shared" si="1737"/>
        <v>8.7598474699519688E-2</v>
      </c>
      <c r="DI906" s="86">
        <f t="shared" si="1738"/>
        <v>8.0316924530689032E-2</v>
      </c>
      <c r="DJ906" s="86">
        <f t="shared" si="1739"/>
        <v>1.0287578891975346</v>
      </c>
      <c r="DK906" s="86">
        <f t="shared" si="1740"/>
        <v>-1127.3388016640938</v>
      </c>
      <c r="DL906" s="86">
        <f t="shared" si="1798"/>
        <v>-1127.3388016640938</v>
      </c>
      <c r="DM906" s="86">
        <f t="shared" si="1741"/>
        <v>-1127.3388016640938</v>
      </c>
      <c r="DN906" s="85">
        <f t="shared" si="1742"/>
        <v>0</v>
      </c>
      <c r="DO906" s="85">
        <f t="shared" si="1789"/>
        <v>0</v>
      </c>
      <c r="DP906" s="85">
        <f t="shared" si="1743"/>
        <v>0</v>
      </c>
      <c r="DQ906" s="85">
        <f t="shared" si="1790"/>
        <v>0</v>
      </c>
      <c r="DR906" s="85">
        <f t="shared" si="1744"/>
        <v>0</v>
      </c>
      <c r="DS906" s="85">
        <f t="shared" si="1791"/>
        <v>0</v>
      </c>
      <c r="DT906" s="81"/>
      <c r="DU906" s="81"/>
      <c r="DV906" s="81">
        <f t="shared" si="1792"/>
        <v>0</v>
      </c>
      <c r="DW906" s="100"/>
    </row>
    <row r="907" spans="1:127" x14ac:dyDescent="0.2">
      <c r="A907" s="59">
        <f t="shared" si="1745"/>
        <v>120.26666666666516</v>
      </c>
      <c r="B907" s="44">
        <f t="shared" si="1746"/>
        <v>120266.66666666516</v>
      </c>
      <c r="C907" s="52">
        <f t="shared" si="1680"/>
        <v>133.33333333333334</v>
      </c>
      <c r="D907" s="50">
        <f t="shared" si="1681"/>
        <v>4</v>
      </c>
      <c r="E907" s="44">
        <f t="shared" si="1682"/>
        <v>4.13</v>
      </c>
      <c r="F907" s="47">
        <f t="shared" si="1683"/>
        <v>0.02</v>
      </c>
      <c r="G907" s="52">
        <f t="shared" si="1747"/>
        <v>2.3443558428955184E-2</v>
      </c>
      <c r="H907" s="57">
        <f t="shared" si="1748"/>
        <v>979.65088966534813</v>
      </c>
      <c r="I907" s="52">
        <f t="shared" si="1749"/>
        <v>0</v>
      </c>
      <c r="J907" s="54">
        <f t="shared" si="1750"/>
        <v>3680.0032732611585</v>
      </c>
      <c r="K907" s="46">
        <f t="shared" si="1793"/>
        <v>3680.0032732611585</v>
      </c>
      <c r="L907" s="80">
        <f t="shared" si="1684"/>
        <v>0</v>
      </c>
      <c r="M907" s="142">
        <f t="shared" si="1685"/>
        <v>0</v>
      </c>
      <c r="N907" s="60">
        <f t="shared" si="1686"/>
        <v>4.13</v>
      </c>
      <c r="O907" s="53">
        <f t="shared" si="1687"/>
        <v>0</v>
      </c>
      <c r="P907" s="58">
        <f t="shared" si="1751"/>
        <v>2.9749351993758948</v>
      </c>
      <c r="Q907" s="49">
        <f t="shared" si="1688"/>
        <v>2.9749351993758948</v>
      </c>
      <c r="R907" s="143">
        <f t="shared" si="1689"/>
        <v>0.02</v>
      </c>
      <c r="S907" s="51">
        <f t="shared" si="1752"/>
        <v>1.8003368929886823E-2</v>
      </c>
      <c r="T907" s="57">
        <f t="shared" si="1753"/>
        <v>1020.3804323529653</v>
      </c>
      <c r="U907" s="53">
        <f t="shared" si="1690"/>
        <v>0</v>
      </c>
      <c r="V907" s="58">
        <f t="shared" si="1754"/>
        <v>3.0120750301857742</v>
      </c>
      <c r="W907" s="49">
        <f t="shared" si="1691"/>
        <v>3.0120750301857742</v>
      </c>
      <c r="X907" s="143">
        <f t="shared" si="1692"/>
        <v>0.02</v>
      </c>
      <c r="Y907" s="51">
        <f t="shared" si="1755"/>
        <v>1.7408547148631069E-2</v>
      </c>
      <c r="Z907" s="57">
        <f t="shared" si="1756"/>
        <v>995.02378046160743</v>
      </c>
      <c r="AA907" s="53">
        <f t="shared" si="1693"/>
        <v>0</v>
      </c>
      <c r="AB907" s="58">
        <f t="shared" si="1757"/>
        <v>2.9882039116946895</v>
      </c>
      <c r="AC907" s="49">
        <f t="shared" si="1694"/>
        <v>2.9882039116946895</v>
      </c>
      <c r="AD907" s="143">
        <f t="shared" si="1695"/>
        <v>0.02</v>
      </c>
      <c r="AE907" s="49">
        <f t="shared" si="1794"/>
        <v>1.735585729978207E-2</v>
      </c>
      <c r="AF907" s="57">
        <f t="shared" si="1758"/>
        <v>992.15858984774786</v>
      </c>
      <c r="AG907" s="53">
        <f t="shared" si="1696"/>
        <v>0</v>
      </c>
      <c r="AH907" s="58">
        <f t="shared" si="1759"/>
        <v>2.9856620377527703</v>
      </c>
      <c r="AI907" s="49">
        <f t="shared" si="1697"/>
        <v>2.9856620377527703</v>
      </c>
      <c r="AJ907" s="143">
        <f t="shared" si="1698"/>
        <v>0.02</v>
      </c>
      <c r="AK907" s="51">
        <f t="shared" si="1760"/>
        <v>1.7356415624643472E-2</v>
      </c>
      <c r="AL907" s="57">
        <f t="shared" si="1761"/>
        <v>991.9481800990701</v>
      </c>
      <c r="AM907" s="53">
        <f t="shared" si="1699"/>
        <v>0</v>
      </c>
      <c r="AN907" s="58">
        <f t="shared" si="1762"/>
        <v>2.9854766148674829</v>
      </c>
      <c r="AO907" s="49">
        <f t="shared" si="1700"/>
        <v>2.9854766148674829</v>
      </c>
      <c r="AP907" s="143">
        <f t="shared" si="1701"/>
        <v>0.02</v>
      </c>
      <c r="AQ907" s="51">
        <f t="shared" si="1763"/>
        <v>1.7356711274375668E-2</v>
      </c>
      <c r="AR907" s="57">
        <f t="shared" si="1764"/>
        <v>991.93210153953703</v>
      </c>
      <c r="AS907" s="44">
        <f t="shared" si="1702"/>
        <v>6624.0058918700852</v>
      </c>
      <c r="AT907" s="44">
        <f t="shared" si="1703"/>
        <v>2649.6023567480338</v>
      </c>
      <c r="AU907" s="44">
        <f t="shared" si="1704"/>
        <v>1656.0014729675213</v>
      </c>
      <c r="AV907" s="47">
        <f t="shared" si="1705"/>
        <v>0.32312569253723239</v>
      </c>
      <c r="AW907" s="47">
        <f t="shared" si="1706"/>
        <v>0.6555338232650656</v>
      </c>
      <c r="AX907" s="86">
        <f t="shared" si="1707"/>
        <v>2.5402849247128452</v>
      </c>
      <c r="AY907" s="86">
        <f t="shared" si="1708"/>
        <v>0</v>
      </c>
      <c r="AZ907" s="10">
        <f t="shared" si="1765"/>
        <v>0</v>
      </c>
      <c r="BA907" s="44">
        <f t="shared" si="1709"/>
        <v>0</v>
      </c>
      <c r="BB907" s="9">
        <f t="shared" si="1710"/>
        <v>0</v>
      </c>
      <c r="BC907" s="45">
        <f t="shared" si="1799"/>
        <v>0</v>
      </c>
      <c r="BD907" s="9">
        <f t="shared" si="1711"/>
        <v>0</v>
      </c>
      <c r="BE907" s="45">
        <f t="shared" si="1795"/>
        <v>0</v>
      </c>
      <c r="BF907" s="9">
        <f t="shared" si="1712"/>
        <v>0</v>
      </c>
      <c r="BG907" s="45">
        <f t="shared" si="1796"/>
        <v>0</v>
      </c>
      <c r="BH907" s="58"/>
      <c r="BI907" s="58"/>
      <c r="BJ907" s="58">
        <f t="shared" si="1766"/>
        <v>0</v>
      </c>
      <c r="BK907" s="97"/>
      <c r="BL907" s="44"/>
      <c r="BM907" s="82">
        <f t="shared" si="1767"/>
        <v>90.2</v>
      </c>
      <c r="BN907" s="86">
        <f t="shared" si="1768"/>
        <v>90200</v>
      </c>
      <c r="BO907" s="86">
        <f t="shared" si="1769"/>
        <v>100</v>
      </c>
      <c r="BP907" s="84">
        <f t="shared" si="1713"/>
        <v>4</v>
      </c>
      <c r="BQ907" s="84">
        <f t="shared" si="1714"/>
        <v>4.13</v>
      </c>
      <c r="BR907" s="84">
        <f t="shared" si="1715"/>
        <v>0.02</v>
      </c>
      <c r="BS907" s="84">
        <f t="shared" si="1770"/>
        <v>3.1441943074937286E-2</v>
      </c>
      <c r="BT907" s="84">
        <f t="shared" si="1771"/>
        <v>1206.1764826205249</v>
      </c>
      <c r="BU907" s="84">
        <f t="shared" si="1772"/>
        <v>0</v>
      </c>
      <c r="BV907" s="83">
        <f t="shared" si="1773"/>
        <v>2683.5244811443763</v>
      </c>
      <c r="BW907" s="81">
        <f t="shared" si="1797"/>
        <v>2683.5244811443763</v>
      </c>
      <c r="BX907" s="83">
        <f t="shared" si="1716"/>
        <v>0</v>
      </c>
      <c r="BY907" s="141">
        <f t="shared" si="1717"/>
        <v>0</v>
      </c>
      <c r="BZ907" s="83">
        <f t="shared" si="1718"/>
        <v>4.13</v>
      </c>
      <c r="CA907" s="83">
        <f t="shared" si="1719"/>
        <v>0</v>
      </c>
      <c r="CB907" s="83">
        <f t="shared" si="1774"/>
        <v>3.2039120067127094</v>
      </c>
      <c r="CC907" s="83">
        <f t="shared" si="1720"/>
        <v>3.2039120067127094</v>
      </c>
      <c r="CD907" s="143">
        <f t="shared" si="1721"/>
        <v>0.02</v>
      </c>
      <c r="CE907" s="83">
        <f t="shared" si="1775"/>
        <v>1.7234523213570323E-2</v>
      </c>
      <c r="CF907" s="84">
        <f t="shared" si="1776"/>
        <v>1140.7724473500045</v>
      </c>
      <c r="CG907" s="83">
        <f t="shared" si="1722"/>
        <v>0</v>
      </c>
      <c r="CH907" s="83">
        <f t="shared" si="1777"/>
        <v>3.0988449690712301</v>
      </c>
      <c r="CI907" s="83">
        <f t="shared" si="1723"/>
        <v>3.0988449690712301</v>
      </c>
      <c r="CJ907" s="143">
        <f t="shared" si="1724"/>
        <v>0.02</v>
      </c>
      <c r="CK907" s="83">
        <f t="shared" si="1778"/>
        <v>1.642691079975905E-2</v>
      </c>
      <c r="CL907" s="84">
        <f t="shared" si="1779"/>
        <v>1074.7356760783678</v>
      </c>
      <c r="CM907" s="83">
        <f t="shared" si="1725"/>
        <v>0</v>
      </c>
      <c r="CN907" s="83">
        <f t="shared" si="1780"/>
        <v>3.0096666988491485</v>
      </c>
      <c r="CO907" s="83">
        <f t="shared" si="1726"/>
        <v>3.0096666988491485</v>
      </c>
      <c r="CP907" s="143">
        <f t="shared" si="1727"/>
        <v>0.02</v>
      </c>
      <c r="CQ907" s="83">
        <f t="shared" si="1781"/>
        <v>1.6586564504284348E-2</v>
      </c>
      <c r="CR907" s="84">
        <f t="shared" si="1782"/>
        <v>1067.8469918735939</v>
      </c>
      <c r="CS907" s="83">
        <f t="shared" si="1728"/>
        <v>0</v>
      </c>
      <c r="CT907" s="83">
        <f t="shared" si="1783"/>
        <v>3.0013334308588369</v>
      </c>
      <c r="CU907" s="83">
        <f t="shared" si="1729"/>
        <v>3.0013334308588369</v>
      </c>
      <c r="CV907" s="143">
        <f t="shared" si="1730"/>
        <v>0.02</v>
      </c>
      <c r="CW907" s="83">
        <f t="shared" si="1784"/>
        <v>1.6614526987184412E-2</v>
      </c>
      <c r="CX907" s="84">
        <f t="shared" si="1785"/>
        <v>1067.417922865206</v>
      </c>
      <c r="CY907" s="83">
        <f t="shared" si="1731"/>
        <v>0</v>
      </c>
      <c r="CZ907" s="83">
        <f t="shared" si="1786"/>
        <v>3.0008204188106431</v>
      </c>
      <c r="DA907" s="83">
        <f t="shared" si="1732"/>
        <v>3.0008204188106431</v>
      </c>
      <c r="DB907" s="143">
        <f t="shared" si="1733"/>
        <v>0.02</v>
      </c>
      <c r="DC907" s="83">
        <f t="shared" si="1787"/>
        <v>1.6615446767326344E-2</v>
      </c>
      <c r="DD907" s="84">
        <f t="shared" si="1788"/>
        <v>1067.4139424484074</v>
      </c>
      <c r="DE907" s="86">
        <f t="shared" si="1734"/>
        <v>4830.3440660598772</v>
      </c>
      <c r="DF907" s="86">
        <f t="shared" si="1735"/>
        <v>1932.1376264239507</v>
      </c>
      <c r="DG907" s="86">
        <f t="shared" si="1736"/>
        <v>1207.5860165149693</v>
      </c>
      <c r="DH907" s="86">
        <f t="shared" si="1737"/>
        <v>8.7438546074944903E-2</v>
      </c>
      <c r="DI907" s="86">
        <f t="shared" si="1738"/>
        <v>8.0047784590369042E-2</v>
      </c>
      <c r="DJ907" s="86">
        <f t="shared" si="1739"/>
        <v>1.0222911693532777</v>
      </c>
      <c r="DK907" s="86">
        <f t="shared" si="1740"/>
        <v>-1129.3285355190178</v>
      </c>
      <c r="DL907" s="86">
        <f t="shared" si="1798"/>
        <v>-1129.3285355190178</v>
      </c>
      <c r="DM907" s="86">
        <f t="shared" si="1741"/>
        <v>-1129.3285355190178</v>
      </c>
      <c r="DN907" s="85">
        <f t="shared" si="1742"/>
        <v>0</v>
      </c>
      <c r="DO907" s="85">
        <f t="shared" si="1789"/>
        <v>0</v>
      </c>
      <c r="DP907" s="85">
        <f t="shared" si="1743"/>
        <v>0</v>
      </c>
      <c r="DQ907" s="85">
        <f t="shared" si="1790"/>
        <v>0</v>
      </c>
      <c r="DR907" s="85">
        <f t="shared" si="1744"/>
        <v>0</v>
      </c>
      <c r="DS907" s="85">
        <f t="shared" si="1791"/>
        <v>0</v>
      </c>
      <c r="DT907" s="81"/>
      <c r="DU907" s="81"/>
      <c r="DV907" s="81">
        <f t="shared" si="1792"/>
        <v>0</v>
      </c>
      <c r="DW907" s="100"/>
    </row>
    <row r="908" spans="1:127" x14ac:dyDescent="0.2">
      <c r="A908" s="59">
        <f t="shared" si="1745"/>
        <v>120.39999999999849</v>
      </c>
      <c r="B908" s="44">
        <f t="shared" si="1746"/>
        <v>120399.99999999849</v>
      </c>
      <c r="C908" s="52">
        <f t="shared" si="1680"/>
        <v>133.33333333333334</v>
      </c>
      <c r="D908" s="50">
        <f t="shared" si="1681"/>
        <v>4</v>
      </c>
      <c r="E908" s="44">
        <f t="shared" si="1682"/>
        <v>4.13</v>
      </c>
      <c r="F908" s="47">
        <f t="shared" si="1683"/>
        <v>0.02</v>
      </c>
      <c r="G908" s="52">
        <f t="shared" si="1747"/>
        <v>2.3440891762288515E-2</v>
      </c>
      <c r="H908" s="57">
        <f t="shared" si="1748"/>
        <v>980.40770080644972</v>
      </c>
      <c r="I908" s="52">
        <f t="shared" si="1749"/>
        <v>0</v>
      </c>
      <c r="J908" s="54">
        <f t="shared" si="1750"/>
        <v>3684.3196732611582</v>
      </c>
      <c r="K908" s="46">
        <f t="shared" si="1793"/>
        <v>3684.3196732611582</v>
      </c>
      <c r="L908" s="80">
        <f t="shared" si="1684"/>
        <v>0</v>
      </c>
      <c r="M908" s="142">
        <f t="shared" si="1685"/>
        <v>0</v>
      </c>
      <c r="N908" s="60">
        <f t="shared" si="1686"/>
        <v>4.13</v>
      </c>
      <c r="O908" s="53">
        <f t="shared" si="1687"/>
        <v>0</v>
      </c>
      <c r="P908" s="58">
        <f t="shared" si="1751"/>
        <v>2.9758453221295849</v>
      </c>
      <c r="Q908" s="49">
        <f t="shared" si="1688"/>
        <v>2.9758453221295849</v>
      </c>
      <c r="R908" s="143">
        <f t="shared" si="1689"/>
        <v>0.02</v>
      </c>
      <c r="S908" s="51">
        <f t="shared" si="1752"/>
        <v>1.8000702263220154E-2</v>
      </c>
      <c r="T908" s="57">
        <f t="shared" si="1753"/>
        <v>1021.1872638474387</v>
      </c>
      <c r="U908" s="53">
        <f t="shared" si="1690"/>
        <v>0</v>
      </c>
      <c r="V908" s="58">
        <f t="shared" si="1754"/>
        <v>3.0131489345622309</v>
      </c>
      <c r="W908" s="49">
        <f t="shared" si="1691"/>
        <v>3.0131489345622309</v>
      </c>
      <c r="X908" s="143">
        <f t="shared" si="1692"/>
        <v>0.02</v>
      </c>
      <c r="Y908" s="51">
        <f t="shared" si="1755"/>
        <v>1.7405880481964401E-2</v>
      </c>
      <c r="Z908" s="57">
        <f t="shared" si="1756"/>
        <v>995.79433292752549</v>
      </c>
      <c r="AA908" s="53">
        <f t="shared" si="1693"/>
        <v>0</v>
      </c>
      <c r="AB908" s="58">
        <f t="shared" si="1757"/>
        <v>2.989169357887544</v>
      </c>
      <c r="AC908" s="49">
        <f t="shared" si="1694"/>
        <v>2.989169357887544</v>
      </c>
      <c r="AD908" s="143">
        <f t="shared" si="1695"/>
        <v>0.02</v>
      </c>
      <c r="AE908" s="49">
        <f t="shared" si="1794"/>
        <v>1.7353190633115401E-2</v>
      </c>
      <c r="AF908" s="57">
        <f t="shared" si="1758"/>
        <v>992.93294681843645</v>
      </c>
      <c r="AG908" s="53">
        <f t="shared" si="1696"/>
        <v>0</v>
      </c>
      <c r="AH908" s="58">
        <f t="shared" si="1759"/>
        <v>2.9866226761014434</v>
      </c>
      <c r="AI908" s="49">
        <f t="shared" si="1697"/>
        <v>2.9866226761014434</v>
      </c>
      <c r="AJ908" s="143">
        <f t="shared" si="1698"/>
        <v>0.02</v>
      </c>
      <c r="AK908" s="51">
        <f t="shared" si="1760"/>
        <v>1.7353748957976804E-2</v>
      </c>
      <c r="AL908" s="57">
        <f t="shared" si="1761"/>
        <v>992.72322126009726</v>
      </c>
      <c r="AM908" s="53">
        <f t="shared" si="1699"/>
        <v>0</v>
      </c>
      <c r="AN908" s="58">
        <f t="shared" si="1762"/>
        <v>2.9864372546477695</v>
      </c>
      <c r="AO908" s="49">
        <f t="shared" si="1700"/>
        <v>2.9864372546477695</v>
      </c>
      <c r="AP908" s="143">
        <f t="shared" si="1701"/>
        <v>0.02</v>
      </c>
      <c r="AQ908" s="51">
        <f t="shared" si="1763"/>
        <v>1.7354044607709E-2</v>
      </c>
      <c r="AR908" s="57">
        <f t="shared" si="1764"/>
        <v>992.70720404096517</v>
      </c>
      <c r="AS908" s="44">
        <f t="shared" si="1702"/>
        <v>6631.775411870085</v>
      </c>
      <c r="AT908" s="44">
        <f t="shared" si="1703"/>
        <v>2652.710164748034</v>
      </c>
      <c r="AU908" s="44">
        <f t="shared" si="1704"/>
        <v>1657.9438529675213</v>
      </c>
      <c r="AV908" s="47">
        <f t="shared" si="1705"/>
        <v>0.3220669690393706</v>
      </c>
      <c r="AW908" s="47">
        <f t="shared" si="1706"/>
        <v>0.65150209378964163</v>
      </c>
      <c r="AX908" s="86">
        <f t="shared" si="1707"/>
        <v>2.5152637216478988</v>
      </c>
      <c r="AY908" s="86">
        <f t="shared" si="1708"/>
        <v>0</v>
      </c>
      <c r="AZ908" s="10">
        <f t="shared" si="1765"/>
        <v>0</v>
      </c>
      <c r="BA908" s="44">
        <f t="shared" si="1709"/>
        <v>0</v>
      </c>
      <c r="BB908" s="9">
        <f t="shared" si="1710"/>
        <v>0</v>
      </c>
      <c r="BC908" s="45">
        <f t="shared" si="1799"/>
        <v>0</v>
      </c>
      <c r="BD908" s="9">
        <f t="shared" si="1711"/>
        <v>0</v>
      </c>
      <c r="BE908" s="45">
        <f t="shared" si="1795"/>
        <v>0</v>
      </c>
      <c r="BF908" s="9">
        <f t="shared" si="1712"/>
        <v>0</v>
      </c>
      <c r="BG908" s="45">
        <f t="shared" si="1796"/>
        <v>0</v>
      </c>
      <c r="BH908" s="58"/>
      <c r="BI908" s="58"/>
      <c r="BJ908" s="58">
        <f t="shared" si="1766"/>
        <v>0</v>
      </c>
      <c r="BK908" s="97"/>
      <c r="BL908" s="44"/>
      <c r="BM908" s="82">
        <f t="shared" si="1767"/>
        <v>90.3</v>
      </c>
      <c r="BN908" s="86">
        <f t="shared" si="1768"/>
        <v>90300</v>
      </c>
      <c r="BO908" s="86">
        <f t="shared" si="1769"/>
        <v>100</v>
      </c>
      <c r="BP908" s="84">
        <f t="shared" si="1713"/>
        <v>4</v>
      </c>
      <c r="BQ908" s="84">
        <f t="shared" si="1714"/>
        <v>4.13</v>
      </c>
      <c r="BR908" s="84">
        <f t="shared" si="1715"/>
        <v>0.02</v>
      </c>
      <c r="BS908" s="84">
        <f t="shared" si="1770"/>
        <v>3.1439943074937284E-2</v>
      </c>
      <c r="BT908" s="84">
        <f t="shared" si="1771"/>
        <v>1206.9377645351724</v>
      </c>
      <c r="BU908" s="84">
        <f t="shared" si="1772"/>
        <v>0</v>
      </c>
      <c r="BV908" s="83">
        <f t="shared" si="1773"/>
        <v>2686.7617811443761</v>
      </c>
      <c r="BW908" s="81">
        <f t="shared" si="1797"/>
        <v>2686.7617811443761</v>
      </c>
      <c r="BX908" s="83">
        <f t="shared" si="1716"/>
        <v>0</v>
      </c>
      <c r="BY908" s="141">
        <f t="shared" si="1717"/>
        <v>0</v>
      </c>
      <c r="BZ908" s="83">
        <f t="shared" si="1718"/>
        <v>4.13</v>
      </c>
      <c r="CA908" s="83">
        <f t="shared" si="1719"/>
        <v>0</v>
      </c>
      <c r="CB908" s="83">
        <f t="shared" si="1774"/>
        <v>3.2054260325476811</v>
      </c>
      <c r="CC908" s="83">
        <f t="shared" si="1720"/>
        <v>3.2054260325476811</v>
      </c>
      <c r="CD908" s="143">
        <f t="shared" si="1721"/>
        <v>0.02</v>
      </c>
      <c r="CE908" s="83">
        <f t="shared" si="1775"/>
        <v>1.7232523213570324E-2</v>
      </c>
      <c r="CF908" s="84">
        <f t="shared" si="1776"/>
        <v>1141.3103373787401</v>
      </c>
      <c r="CG908" s="83">
        <f t="shared" si="1722"/>
        <v>0</v>
      </c>
      <c r="CH908" s="83">
        <f t="shared" si="1777"/>
        <v>3.0998371625920118</v>
      </c>
      <c r="CI908" s="83">
        <f t="shared" si="1723"/>
        <v>3.0998371625920118</v>
      </c>
      <c r="CJ908" s="143">
        <f t="shared" si="1724"/>
        <v>0.02</v>
      </c>
      <c r="CK908" s="83">
        <f t="shared" si="1778"/>
        <v>1.6424910799759052E-2</v>
      </c>
      <c r="CL908" s="84">
        <f t="shared" si="1779"/>
        <v>1075.2657416661498</v>
      </c>
      <c r="CM908" s="83">
        <f t="shared" si="1725"/>
        <v>0</v>
      </c>
      <c r="CN908" s="83">
        <f t="shared" si="1780"/>
        <v>3.0105166241876651</v>
      </c>
      <c r="CO908" s="83">
        <f t="shared" si="1726"/>
        <v>3.0105166241876651</v>
      </c>
      <c r="CP908" s="143">
        <f t="shared" si="1727"/>
        <v>0.02</v>
      </c>
      <c r="CQ908" s="83">
        <f t="shared" si="1781"/>
        <v>1.658456450428435E-2</v>
      </c>
      <c r="CR908" s="84">
        <f t="shared" si="1782"/>
        <v>1068.3980683270306</v>
      </c>
      <c r="CS908" s="83">
        <f t="shared" si="1728"/>
        <v>0</v>
      </c>
      <c r="CT908" s="83">
        <f t="shared" si="1783"/>
        <v>3.0021950141590033</v>
      </c>
      <c r="CU908" s="83">
        <f t="shared" si="1729"/>
        <v>3.0021950141590033</v>
      </c>
      <c r="CV908" s="143">
        <f t="shared" si="1730"/>
        <v>0.02</v>
      </c>
      <c r="CW908" s="83">
        <f t="shared" si="1784"/>
        <v>1.6612526987184413E-2</v>
      </c>
      <c r="CX908" s="84">
        <f t="shared" si="1785"/>
        <v>1067.9714610631406</v>
      </c>
      <c r="CY908" s="83">
        <f t="shared" si="1731"/>
        <v>0</v>
      </c>
      <c r="CZ908" s="83">
        <f t="shared" si="1786"/>
        <v>3.0016840721610452</v>
      </c>
      <c r="DA908" s="83">
        <f t="shared" si="1732"/>
        <v>3.0016840721610452</v>
      </c>
      <c r="DB908" s="143">
        <f t="shared" si="1733"/>
        <v>0.02</v>
      </c>
      <c r="DC908" s="83">
        <f t="shared" si="1787"/>
        <v>1.6613446767326345E-2</v>
      </c>
      <c r="DD908" s="84">
        <f t="shared" si="1788"/>
        <v>1067.9676059286735</v>
      </c>
      <c r="DE908" s="86">
        <f t="shared" si="1734"/>
        <v>4836.1712060598766</v>
      </c>
      <c r="DF908" s="86">
        <f t="shared" si="1735"/>
        <v>1934.4684824239507</v>
      </c>
      <c r="DG908" s="86">
        <f t="shared" si="1736"/>
        <v>1209.0428015149691</v>
      </c>
      <c r="DH908" s="86">
        <f t="shared" si="1737"/>
        <v>8.7279106157617872E-2</v>
      </c>
      <c r="DI908" s="86">
        <f t="shared" si="1738"/>
        <v>7.9779876837019509E-2</v>
      </c>
      <c r="DJ908" s="86">
        <f t="shared" si="1739"/>
        <v>1.0158730003330139</v>
      </c>
      <c r="DK908" s="86">
        <f t="shared" si="1740"/>
        <v>-1131.3170470356911</v>
      </c>
      <c r="DL908" s="86">
        <f t="shared" si="1798"/>
        <v>-1131.3170470356911</v>
      </c>
      <c r="DM908" s="86">
        <f t="shared" si="1741"/>
        <v>-1131.3170470356911</v>
      </c>
      <c r="DN908" s="85">
        <f t="shared" si="1742"/>
        <v>0</v>
      </c>
      <c r="DO908" s="85">
        <f t="shared" si="1789"/>
        <v>0</v>
      </c>
      <c r="DP908" s="85">
        <f t="shared" si="1743"/>
        <v>0</v>
      </c>
      <c r="DQ908" s="85">
        <f t="shared" si="1790"/>
        <v>0</v>
      </c>
      <c r="DR908" s="85">
        <f t="shared" si="1744"/>
        <v>0</v>
      </c>
      <c r="DS908" s="85">
        <f t="shared" si="1791"/>
        <v>0</v>
      </c>
      <c r="DT908" s="81"/>
      <c r="DU908" s="81"/>
      <c r="DV908" s="81">
        <f t="shared" si="1792"/>
        <v>0</v>
      </c>
      <c r="DW908" s="100"/>
    </row>
    <row r="909" spans="1:127" x14ac:dyDescent="0.2">
      <c r="A909" s="59">
        <f t="shared" si="1745"/>
        <v>120.53333333333181</v>
      </c>
      <c r="B909" s="44">
        <f t="shared" si="1746"/>
        <v>120533.33333333182</v>
      </c>
      <c r="C909" s="52">
        <f t="shared" si="1680"/>
        <v>133.33333333333334</v>
      </c>
      <c r="D909" s="50">
        <f t="shared" si="1681"/>
        <v>4</v>
      </c>
      <c r="E909" s="44">
        <f t="shared" si="1682"/>
        <v>4.13</v>
      </c>
      <c r="F909" s="47">
        <f t="shared" si="1683"/>
        <v>0.02</v>
      </c>
      <c r="G909" s="52">
        <f t="shared" si="1747"/>
        <v>2.3438225095621847E-2</v>
      </c>
      <c r="H909" s="57">
        <f t="shared" si="1748"/>
        <v>981.16442585661775</v>
      </c>
      <c r="I909" s="52">
        <f t="shared" si="1749"/>
        <v>0</v>
      </c>
      <c r="J909" s="54">
        <f t="shared" si="1750"/>
        <v>3688.6360732611579</v>
      </c>
      <c r="K909" s="46">
        <f t="shared" si="1793"/>
        <v>3688.6360732611579</v>
      </c>
      <c r="L909" s="80">
        <f t="shared" si="1684"/>
        <v>0</v>
      </c>
      <c r="M909" s="142">
        <f t="shared" si="1685"/>
        <v>0</v>
      </c>
      <c r="N909" s="60">
        <f t="shared" si="1686"/>
        <v>4.13</v>
      </c>
      <c r="O909" s="53">
        <f t="shared" si="1687"/>
        <v>0</v>
      </c>
      <c r="P909" s="58">
        <f t="shared" si="1751"/>
        <v>2.9767574053771551</v>
      </c>
      <c r="Q909" s="49">
        <f t="shared" si="1688"/>
        <v>2.9767574053771551</v>
      </c>
      <c r="R909" s="143">
        <f t="shared" si="1689"/>
        <v>0.02</v>
      </c>
      <c r="S909" s="51">
        <f t="shared" si="1752"/>
        <v>1.7998035596553486E-2</v>
      </c>
      <c r="T909" s="57">
        <f t="shared" si="1753"/>
        <v>1021.9937291026963</v>
      </c>
      <c r="U909" s="53">
        <f t="shared" si="1690"/>
        <v>0</v>
      </c>
      <c r="V909" s="58">
        <f t="shared" si="1754"/>
        <v>3.0142248094455981</v>
      </c>
      <c r="W909" s="49">
        <f t="shared" si="1691"/>
        <v>3.0142248094455981</v>
      </c>
      <c r="X909" s="143">
        <f t="shared" si="1692"/>
        <v>0.02</v>
      </c>
      <c r="Y909" s="51">
        <f t="shared" si="1755"/>
        <v>1.7403213815297733E-2</v>
      </c>
      <c r="Z909" s="57">
        <f t="shared" si="1756"/>
        <v>996.56449276259571</v>
      </c>
      <c r="AA909" s="53">
        <f t="shared" si="1693"/>
        <v>0</v>
      </c>
      <c r="AB909" s="58">
        <f t="shared" si="1757"/>
        <v>2.9901365657872416</v>
      </c>
      <c r="AC909" s="49">
        <f t="shared" si="1694"/>
        <v>2.9901365657872416</v>
      </c>
      <c r="AD909" s="143">
        <f t="shared" si="1695"/>
        <v>0.02</v>
      </c>
      <c r="AE909" s="49">
        <f t="shared" si="1794"/>
        <v>1.7350523966448733E-2</v>
      </c>
      <c r="AF909" s="57">
        <f t="shared" si="1758"/>
        <v>993.70693473825759</v>
      </c>
      <c r="AG909" s="53">
        <f t="shared" si="1696"/>
        <v>0</v>
      </c>
      <c r="AH909" s="58">
        <f t="shared" si="1759"/>
        <v>2.9875851223356493</v>
      </c>
      <c r="AI909" s="49">
        <f t="shared" si="1697"/>
        <v>2.9875851223356493</v>
      </c>
      <c r="AJ909" s="143">
        <f t="shared" si="1698"/>
        <v>0.02</v>
      </c>
      <c r="AK909" s="51">
        <f t="shared" si="1760"/>
        <v>1.7351082291310136E-2</v>
      </c>
      <c r="AL909" s="57">
        <f t="shared" si="1761"/>
        <v>993.49789408205527</v>
      </c>
      <c r="AM909" s="53">
        <f t="shared" si="1699"/>
        <v>0</v>
      </c>
      <c r="AN909" s="58">
        <f t="shared" si="1762"/>
        <v>2.9873997071066389</v>
      </c>
      <c r="AO909" s="49">
        <f t="shared" si="1700"/>
        <v>2.9873997071066389</v>
      </c>
      <c r="AP909" s="143">
        <f t="shared" si="1701"/>
        <v>0.02</v>
      </c>
      <c r="AQ909" s="51">
        <f t="shared" si="1763"/>
        <v>1.7351377941042332E-2</v>
      </c>
      <c r="AR909" s="57">
        <f t="shared" si="1764"/>
        <v>993.48193816035189</v>
      </c>
      <c r="AS909" s="44">
        <f t="shared" si="1702"/>
        <v>6639.5449318700839</v>
      </c>
      <c r="AT909" s="44">
        <f t="shared" si="1703"/>
        <v>2655.8179727480333</v>
      </c>
      <c r="AU909" s="44">
        <f t="shared" si="1704"/>
        <v>1659.886232967521</v>
      </c>
      <c r="AV909" s="47">
        <f t="shared" si="1705"/>
        <v>0.32101350378817384</v>
      </c>
      <c r="AW909" s="47">
        <f t="shared" si="1706"/>
        <v>0.64750194518246729</v>
      </c>
      <c r="AX909" s="86">
        <f t="shared" si="1707"/>
        <v>2.4905308418820828</v>
      </c>
      <c r="AY909" s="86">
        <f t="shared" si="1708"/>
        <v>0</v>
      </c>
      <c r="AZ909" s="10">
        <f t="shared" si="1765"/>
        <v>0</v>
      </c>
      <c r="BA909" s="44">
        <f t="shared" si="1709"/>
        <v>0</v>
      </c>
      <c r="BB909" s="9">
        <f t="shared" si="1710"/>
        <v>0</v>
      </c>
      <c r="BC909" s="45">
        <f t="shared" si="1799"/>
        <v>0</v>
      </c>
      <c r="BD909" s="9">
        <f t="shared" si="1711"/>
        <v>0</v>
      </c>
      <c r="BE909" s="45">
        <f t="shared" si="1795"/>
        <v>0</v>
      </c>
      <c r="BF909" s="9">
        <f t="shared" si="1712"/>
        <v>0</v>
      </c>
      <c r="BG909" s="45">
        <f t="shared" si="1796"/>
        <v>0</v>
      </c>
      <c r="BH909" s="58"/>
      <c r="BI909" s="58"/>
      <c r="BJ909" s="58">
        <f t="shared" si="1766"/>
        <v>0</v>
      </c>
      <c r="BK909" s="97"/>
      <c r="BL909" s="44"/>
      <c r="BM909" s="82">
        <f t="shared" si="1767"/>
        <v>90.4</v>
      </c>
      <c r="BN909" s="86">
        <f t="shared" si="1768"/>
        <v>90400</v>
      </c>
      <c r="BO909" s="86">
        <f t="shared" si="1769"/>
        <v>100</v>
      </c>
      <c r="BP909" s="84">
        <f t="shared" si="1713"/>
        <v>4</v>
      </c>
      <c r="BQ909" s="84">
        <f t="shared" si="1714"/>
        <v>4.13</v>
      </c>
      <c r="BR909" s="84">
        <f t="shared" si="1715"/>
        <v>0.02</v>
      </c>
      <c r="BS909" s="84">
        <f t="shared" si="1770"/>
        <v>3.1437943074937282E-2</v>
      </c>
      <c r="BT909" s="84">
        <f t="shared" si="1771"/>
        <v>1207.6989980236697</v>
      </c>
      <c r="BU909" s="84">
        <f t="shared" si="1772"/>
        <v>0</v>
      </c>
      <c r="BV909" s="83">
        <f t="shared" si="1773"/>
        <v>2689.9990811443763</v>
      </c>
      <c r="BW909" s="81">
        <f t="shared" si="1797"/>
        <v>2689.9990811443763</v>
      </c>
      <c r="BX909" s="83">
        <f t="shared" si="1716"/>
        <v>0</v>
      </c>
      <c r="BY909" s="141">
        <f t="shared" si="1717"/>
        <v>0</v>
      </c>
      <c r="BZ909" s="83">
        <f t="shared" si="1718"/>
        <v>4.13</v>
      </c>
      <c r="CA909" s="83">
        <f t="shared" si="1719"/>
        <v>0</v>
      </c>
      <c r="CB909" s="83">
        <f t="shared" si="1774"/>
        <v>3.2069421685262176</v>
      </c>
      <c r="CC909" s="83">
        <f t="shared" si="1720"/>
        <v>3.2069421685262176</v>
      </c>
      <c r="CD909" s="143">
        <f t="shared" si="1721"/>
        <v>0.02</v>
      </c>
      <c r="CE909" s="83">
        <f t="shared" si="1775"/>
        <v>1.7230523213570326E-2</v>
      </c>
      <c r="CF909" s="84">
        <f t="shared" si="1776"/>
        <v>1141.8479109505088</v>
      </c>
      <c r="CG909" s="83">
        <f t="shared" si="1722"/>
        <v>0</v>
      </c>
      <c r="CH909" s="83">
        <f t="shared" si="1777"/>
        <v>3.1008299391208465</v>
      </c>
      <c r="CI909" s="83">
        <f t="shared" si="1723"/>
        <v>3.1008299391208465</v>
      </c>
      <c r="CJ909" s="143">
        <f t="shared" si="1724"/>
        <v>0.02</v>
      </c>
      <c r="CK909" s="83">
        <f t="shared" si="1778"/>
        <v>1.6422910799759053E-2</v>
      </c>
      <c r="CL909" s="84">
        <f t="shared" si="1779"/>
        <v>1075.7955730714234</v>
      </c>
      <c r="CM909" s="83">
        <f t="shared" si="1725"/>
        <v>0</v>
      </c>
      <c r="CN909" s="83">
        <f t="shared" si="1780"/>
        <v>3.0113672640061484</v>
      </c>
      <c r="CO909" s="83">
        <f t="shared" si="1726"/>
        <v>3.0113672640061484</v>
      </c>
      <c r="CP909" s="143">
        <f t="shared" si="1727"/>
        <v>0.02</v>
      </c>
      <c r="CQ909" s="83">
        <f t="shared" si="1781"/>
        <v>1.6582564504284351E-2</v>
      </c>
      <c r="CR909" s="84">
        <f t="shared" si="1782"/>
        <v>1068.9489227674626</v>
      </c>
      <c r="CS909" s="83">
        <f t="shared" si="1728"/>
        <v>0</v>
      </c>
      <c r="CT909" s="83">
        <f t="shared" si="1783"/>
        <v>3.0030574151234339</v>
      </c>
      <c r="CU909" s="83">
        <f t="shared" si="1729"/>
        <v>3.0030574151234339</v>
      </c>
      <c r="CV909" s="143">
        <f t="shared" si="1730"/>
        <v>0.02</v>
      </c>
      <c r="CW909" s="83">
        <f t="shared" si="1784"/>
        <v>1.6610526987184415E-2</v>
      </c>
      <c r="CX909" s="84">
        <f t="shared" si="1785"/>
        <v>1068.5247737862928</v>
      </c>
      <c r="CY909" s="83">
        <f t="shared" si="1731"/>
        <v>0</v>
      </c>
      <c r="CZ909" s="83">
        <f t="shared" si="1786"/>
        <v>3.0025485493536412</v>
      </c>
      <c r="DA909" s="83">
        <f t="shared" si="1732"/>
        <v>3.0025485493536412</v>
      </c>
      <c r="DB909" s="143">
        <f t="shared" si="1733"/>
        <v>0.02</v>
      </c>
      <c r="DC909" s="83">
        <f t="shared" si="1787"/>
        <v>1.6611446767326347E-2</v>
      </c>
      <c r="DD909" s="84">
        <f t="shared" si="1788"/>
        <v>1068.5210434779945</v>
      </c>
      <c r="DE909" s="86">
        <f t="shared" si="1734"/>
        <v>4841.9983460598778</v>
      </c>
      <c r="DF909" s="86">
        <f t="shared" si="1735"/>
        <v>1936.7993384239508</v>
      </c>
      <c r="DG909" s="86">
        <f t="shared" si="1736"/>
        <v>1210.4995865149695</v>
      </c>
      <c r="DH909" s="86">
        <f t="shared" si="1737"/>
        <v>8.712015302123377E-2</v>
      </c>
      <c r="DI909" s="86">
        <f t="shared" si="1738"/>
        <v>7.9513194400443424E-2</v>
      </c>
      <c r="DJ909" s="86">
        <f t="shared" si="1739"/>
        <v>1.009502965118541</v>
      </c>
      <c r="DK909" s="86">
        <f t="shared" si="1740"/>
        <v>-1133.3043368911638</v>
      </c>
      <c r="DL909" s="86">
        <f t="shared" si="1798"/>
        <v>-1133.3043368911638</v>
      </c>
      <c r="DM909" s="86">
        <f t="shared" si="1741"/>
        <v>-1133.3043368911638</v>
      </c>
      <c r="DN909" s="85">
        <f t="shared" si="1742"/>
        <v>0</v>
      </c>
      <c r="DO909" s="85">
        <f t="shared" si="1789"/>
        <v>0</v>
      </c>
      <c r="DP909" s="85">
        <f t="shared" si="1743"/>
        <v>0</v>
      </c>
      <c r="DQ909" s="85">
        <f t="shared" si="1790"/>
        <v>0</v>
      </c>
      <c r="DR909" s="85">
        <f t="shared" si="1744"/>
        <v>0</v>
      </c>
      <c r="DS909" s="85">
        <f t="shared" si="1791"/>
        <v>0</v>
      </c>
      <c r="DT909" s="81"/>
      <c r="DU909" s="81"/>
      <c r="DV909" s="81">
        <f t="shared" si="1792"/>
        <v>0</v>
      </c>
      <c r="DW909" s="100"/>
    </row>
    <row r="910" spans="1:127" x14ac:dyDescent="0.2">
      <c r="A910" s="59">
        <f t="shared" si="1745"/>
        <v>120.66666666666515</v>
      </c>
      <c r="B910" s="44">
        <f t="shared" si="1746"/>
        <v>120666.66666666514</v>
      </c>
      <c r="C910" s="52">
        <f t="shared" si="1680"/>
        <v>133.33333333333334</v>
      </c>
      <c r="D910" s="50">
        <f t="shared" si="1681"/>
        <v>4</v>
      </c>
      <c r="E910" s="44">
        <f t="shared" si="1682"/>
        <v>4.13</v>
      </c>
      <c r="F910" s="47">
        <f t="shared" si="1683"/>
        <v>0.02</v>
      </c>
      <c r="G910" s="52">
        <f t="shared" si="1747"/>
        <v>2.3435558428955179E-2</v>
      </c>
      <c r="H910" s="57">
        <f t="shared" si="1748"/>
        <v>981.92106481585222</v>
      </c>
      <c r="I910" s="52">
        <f t="shared" si="1749"/>
        <v>0</v>
      </c>
      <c r="J910" s="54">
        <f t="shared" si="1750"/>
        <v>3692.952473261158</v>
      </c>
      <c r="K910" s="46">
        <f t="shared" si="1793"/>
        <v>3692.952473261158</v>
      </c>
      <c r="L910" s="80">
        <f t="shared" si="1684"/>
        <v>0</v>
      </c>
      <c r="M910" s="142">
        <f t="shared" si="1685"/>
        <v>0</v>
      </c>
      <c r="N910" s="60">
        <f t="shared" si="1686"/>
        <v>4.13</v>
      </c>
      <c r="O910" s="53">
        <f t="shared" si="1687"/>
        <v>0</v>
      </c>
      <c r="P910" s="58">
        <f t="shared" si="1751"/>
        <v>2.9776714486530853</v>
      </c>
      <c r="Q910" s="49">
        <f t="shared" si="1688"/>
        <v>2.9776714486530853</v>
      </c>
      <c r="R910" s="143">
        <f t="shared" si="1689"/>
        <v>0.02</v>
      </c>
      <c r="S910" s="51">
        <f t="shared" si="1752"/>
        <v>1.7995368929886818E-2</v>
      </c>
      <c r="T910" s="57">
        <f t="shared" si="1753"/>
        <v>1022.799827811791</v>
      </c>
      <c r="U910" s="53">
        <f t="shared" si="1690"/>
        <v>0</v>
      </c>
      <c r="V910" s="58">
        <f t="shared" si="1754"/>
        <v>3.0153026516271035</v>
      </c>
      <c r="W910" s="49">
        <f t="shared" si="1691"/>
        <v>3.0153026516271035</v>
      </c>
      <c r="X910" s="143">
        <f t="shared" si="1692"/>
        <v>0.02</v>
      </c>
      <c r="Y910" s="51">
        <f t="shared" si="1755"/>
        <v>1.7400547148631065E-2</v>
      </c>
      <c r="Z910" s="57">
        <f t="shared" si="1756"/>
        <v>997.33425974336558</v>
      </c>
      <c r="AA910" s="53">
        <f t="shared" si="1693"/>
        <v>0</v>
      </c>
      <c r="AB910" s="58">
        <f t="shared" si="1757"/>
        <v>2.9911055321338083</v>
      </c>
      <c r="AC910" s="49">
        <f t="shared" si="1694"/>
        <v>2.9911055321338083</v>
      </c>
      <c r="AD910" s="143">
        <f t="shared" si="1695"/>
        <v>0.02</v>
      </c>
      <c r="AE910" s="49">
        <f t="shared" si="1794"/>
        <v>1.7347857299782065E-2</v>
      </c>
      <c r="AF910" s="57">
        <f t="shared" si="1758"/>
        <v>994.48055338973199</v>
      </c>
      <c r="AG910" s="53">
        <f t="shared" si="1696"/>
        <v>0</v>
      </c>
      <c r="AH910" s="58">
        <f t="shared" si="1759"/>
        <v>2.9885493733865043</v>
      </c>
      <c r="AI910" s="49">
        <f t="shared" si="1697"/>
        <v>2.9885493733865043</v>
      </c>
      <c r="AJ910" s="143">
        <f t="shared" si="1698"/>
        <v>0.02</v>
      </c>
      <c r="AK910" s="51">
        <f t="shared" si="1760"/>
        <v>1.7348415624643468E-2</v>
      </c>
      <c r="AL910" s="57">
        <f t="shared" si="1761"/>
        <v>994.27219833326103</v>
      </c>
      <c r="AM910" s="53">
        <f t="shared" si="1699"/>
        <v>0</v>
      </c>
      <c r="AN910" s="58">
        <f t="shared" si="1762"/>
        <v>2.988363969166139</v>
      </c>
      <c r="AO910" s="49">
        <f t="shared" si="1700"/>
        <v>2.988363969166139</v>
      </c>
      <c r="AP910" s="143">
        <f t="shared" si="1701"/>
        <v>0.02</v>
      </c>
      <c r="AQ910" s="51">
        <f t="shared" si="1763"/>
        <v>1.7348711274375664E-2</v>
      </c>
      <c r="AR910" s="57">
        <f t="shared" si="1764"/>
        <v>994.25630366474843</v>
      </c>
      <c r="AS910" s="44">
        <f t="shared" si="1702"/>
        <v>6647.3144518700847</v>
      </c>
      <c r="AT910" s="44">
        <f t="shared" si="1703"/>
        <v>2658.9257807480335</v>
      </c>
      <c r="AU910" s="44">
        <f t="shared" si="1704"/>
        <v>1661.8286129675212</v>
      </c>
      <c r="AV910" s="47">
        <f t="shared" si="1705"/>
        <v>0.31996526398868891</v>
      </c>
      <c r="AW910" s="47">
        <f t="shared" si="1706"/>
        <v>0.64353308533622944</v>
      </c>
      <c r="AX910" s="86">
        <f t="shared" si="1707"/>
        <v>2.4660825327867171</v>
      </c>
      <c r="AY910" s="86">
        <f t="shared" si="1708"/>
        <v>0</v>
      </c>
      <c r="AZ910" s="10">
        <f t="shared" si="1765"/>
        <v>0</v>
      </c>
      <c r="BA910" s="44">
        <f t="shared" si="1709"/>
        <v>0</v>
      </c>
      <c r="BB910" s="9">
        <f t="shared" si="1710"/>
        <v>0</v>
      </c>
      <c r="BC910" s="45">
        <f t="shared" si="1799"/>
        <v>0</v>
      </c>
      <c r="BD910" s="9">
        <f t="shared" si="1711"/>
        <v>0</v>
      </c>
      <c r="BE910" s="45">
        <f t="shared" si="1795"/>
        <v>0</v>
      </c>
      <c r="BF910" s="9">
        <f t="shared" si="1712"/>
        <v>0</v>
      </c>
      <c r="BG910" s="45">
        <f t="shared" si="1796"/>
        <v>0</v>
      </c>
      <c r="BH910" s="58"/>
      <c r="BI910" s="58"/>
      <c r="BJ910" s="58">
        <f t="shared" si="1766"/>
        <v>0</v>
      </c>
      <c r="BK910" s="97"/>
      <c r="BL910" s="44"/>
      <c r="BM910" s="82">
        <f t="shared" si="1767"/>
        <v>90.5</v>
      </c>
      <c r="BN910" s="86">
        <f t="shared" si="1768"/>
        <v>90500</v>
      </c>
      <c r="BO910" s="86">
        <f t="shared" si="1769"/>
        <v>100</v>
      </c>
      <c r="BP910" s="84">
        <f t="shared" si="1713"/>
        <v>4</v>
      </c>
      <c r="BQ910" s="84">
        <f t="shared" si="1714"/>
        <v>4.13</v>
      </c>
      <c r="BR910" s="84">
        <f t="shared" si="1715"/>
        <v>0.02</v>
      </c>
      <c r="BS910" s="84">
        <f t="shared" si="1770"/>
        <v>3.143594307493728E-2</v>
      </c>
      <c r="BT910" s="84">
        <f t="shared" si="1771"/>
        <v>1208.460183086017</v>
      </c>
      <c r="BU910" s="84">
        <f t="shared" si="1772"/>
        <v>0</v>
      </c>
      <c r="BV910" s="83">
        <f t="shared" si="1773"/>
        <v>2693.2363811443761</v>
      </c>
      <c r="BW910" s="81">
        <f t="shared" si="1797"/>
        <v>2693.2363811443761</v>
      </c>
      <c r="BX910" s="83">
        <f t="shared" si="1716"/>
        <v>0</v>
      </c>
      <c r="BY910" s="141">
        <f t="shared" si="1717"/>
        <v>0</v>
      </c>
      <c r="BZ910" s="83">
        <f t="shared" si="1718"/>
        <v>4.13</v>
      </c>
      <c r="CA910" s="83">
        <f t="shared" si="1719"/>
        <v>0</v>
      </c>
      <c r="CB910" s="83">
        <f t="shared" si="1774"/>
        <v>3.2084604147951845</v>
      </c>
      <c r="CC910" s="83">
        <f t="shared" si="1720"/>
        <v>3.2084604147951845</v>
      </c>
      <c r="CD910" s="143">
        <f t="shared" si="1721"/>
        <v>0.02</v>
      </c>
      <c r="CE910" s="83">
        <f t="shared" si="1775"/>
        <v>1.7228523213570327E-2</v>
      </c>
      <c r="CF910" s="84">
        <f t="shared" si="1776"/>
        <v>1142.3851680106038</v>
      </c>
      <c r="CG910" s="83">
        <f t="shared" si="1722"/>
        <v>0</v>
      </c>
      <c r="CH910" s="83">
        <f t="shared" si="1777"/>
        <v>3.1018232968495605</v>
      </c>
      <c r="CI910" s="83">
        <f t="shared" si="1723"/>
        <v>3.1018232968495605</v>
      </c>
      <c r="CJ910" s="143">
        <f t="shared" si="1724"/>
        <v>0.02</v>
      </c>
      <c r="CK910" s="83">
        <f t="shared" si="1778"/>
        <v>1.6420910799759054E-2</v>
      </c>
      <c r="CL910" s="84">
        <f t="shared" si="1779"/>
        <v>1076.3251703444816</v>
      </c>
      <c r="CM910" s="83">
        <f t="shared" si="1725"/>
        <v>0</v>
      </c>
      <c r="CN910" s="83">
        <f t="shared" si="1780"/>
        <v>3.0122186171452525</v>
      </c>
      <c r="CO910" s="83">
        <f t="shared" si="1726"/>
        <v>3.0122186171452525</v>
      </c>
      <c r="CP910" s="143">
        <f t="shared" si="1727"/>
        <v>0.02</v>
      </c>
      <c r="CQ910" s="83">
        <f t="shared" si="1781"/>
        <v>1.6580564504284353E-2</v>
      </c>
      <c r="CR910" s="84">
        <f t="shared" si="1782"/>
        <v>1069.4995551895679</v>
      </c>
      <c r="CS910" s="83">
        <f t="shared" si="1728"/>
        <v>0</v>
      </c>
      <c r="CT910" s="83">
        <f t="shared" si="1783"/>
        <v>3.0039206325569991</v>
      </c>
      <c r="CU910" s="83">
        <f t="shared" si="1729"/>
        <v>3.0039206325569991</v>
      </c>
      <c r="CV910" s="143">
        <f t="shared" si="1730"/>
        <v>0.02</v>
      </c>
      <c r="CW910" s="83">
        <f t="shared" si="1784"/>
        <v>1.6608526987184416E-2</v>
      </c>
      <c r="CX910" s="84">
        <f t="shared" si="1785"/>
        <v>1069.077861013448</v>
      </c>
      <c r="CY910" s="83">
        <f t="shared" si="1731"/>
        <v>0</v>
      </c>
      <c r="CZ910" s="83">
        <f t="shared" si="1786"/>
        <v>3.0034138491484494</v>
      </c>
      <c r="DA910" s="83">
        <f t="shared" si="1732"/>
        <v>3.0034138491484494</v>
      </c>
      <c r="DB910" s="143">
        <f t="shared" si="1733"/>
        <v>0.02</v>
      </c>
      <c r="DC910" s="83">
        <f t="shared" si="1787"/>
        <v>1.6609446767326348E-2</v>
      </c>
      <c r="DD910" s="84">
        <f t="shared" si="1788"/>
        <v>1069.0742550745529</v>
      </c>
      <c r="DE910" s="86">
        <f t="shared" si="1734"/>
        <v>4847.8254860598763</v>
      </c>
      <c r="DF910" s="86">
        <f t="shared" si="1735"/>
        <v>1939.1301944239506</v>
      </c>
      <c r="DG910" s="86">
        <f t="shared" si="1736"/>
        <v>1211.9563715149691</v>
      </c>
      <c r="DH910" s="86">
        <f t="shared" si="1737"/>
        <v>8.6961684748603607E-2</v>
      </c>
      <c r="DI910" s="86">
        <f t="shared" si="1738"/>
        <v>7.9247730454923823E-2</v>
      </c>
      <c r="DJ910" s="86">
        <f t="shared" si="1739"/>
        <v>1.0031806506894494</v>
      </c>
      <c r="DK910" s="86">
        <f t="shared" si="1740"/>
        <v>-1135.2904057630255</v>
      </c>
      <c r="DL910" s="86">
        <f t="shared" si="1798"/>
        <v>-1135.2904057630255</v>
      </c>
      <c r="DM910" s="86">
        <f t="shared" si="1741"/>
        <v>-1135.2904057630255</v>
      </c>
      <c r="DN910" s="85">
        <f t="shared" si="1742"/>
        <v>0</v>
      </c>
      <c r="DO910" s="85">
        <f t="shared" si="1789"/>
        <v>0</v>
      </c>
      <c r="DP910" s="85">
        <f t="shared" si="1743"/>
        <v>0</v>
      </c>
      <c r="DQ910" s="85">
        <f t="shared" si="1790"/>
        <v>0</v>
      </c>
      <c r="DR910" s="85">
        <f t="shared" si="1744"/>
        <v>0</v>
      </c>
      <c r="DS910" s="85">
        <f t="shared" si="1791"/>
        <v>0</v>
      </c>
      <c r="DT910" s="81"/>
      <c r="DU910" s="81"/>
      <c r="DV910" s="81">
        <f t="shared" si="1792"/>
        <v>0</v>
      </c>
      <c r="DW910" s="100"/>
    </row>
    <row r="911" spans="1:127" x14ac:dyDescent="0.2">
      <c r="A911" s="59">
        <f t="shared" si="1745"/>
        <v>120.79999999999848</v>
      </c>
      <c r="B911" s="44">
        <f t="shared" si="1746"/>
        <v>120799.99999999847</v>
      </c>
      <c r="C911" s="52">
        <f t="shared" si="1680"/>
        <v>133.33333333333334</v>
      </c>
      <c r="D911" s="50">
        <f t="shared" si="1681"/>
        <v>4</v>
      </c>
      <c r="E911" s="44">
        <f t="shared" si="1682"/>
        <v>4.13</v>
      </c>
      <c r="F911" s="47">
        <f t="shared" si="1683"/>
        <v>0.02</v>
      </c>
      <c r="G911" s="52">
        <f t="shared" si="1747"/>
        <v>2.3432891762288511E-2</v>
      </c>
      <c r="H911" s="57">
        <f t="shared" si="1748"/>
        <v>982.67761768415312</v>
      </c>
      <c r="I911" s="52">
        <f t="shared" si="1749"/>
        <v>0</v>
      </c>
      <c r="J911" s="54">
        <f t="shared" si="1750"/>
        <v>3697.2688732611578</v>
      </c>
      <c r="K911" s="46">
        <f t="shared" si="1793"/>
        <v>3697.2688732611578</v>
      </c>
      <c r="L911" s="80">
        <f t="shared" si="1684"/>
        <v>0</v>
      </c>
      <c r="M911" s="142">
        <f t="shared" si="1685"/>
        <v>0</v>
      </c>
      <c r="N911" s="60">
        <f t="shared" si="1686"/>
        <v>4.13</v>
      </c>
      <c r="O911" s="53">
        <f t="shared" si="1687"/>
        <v>0</v>
      </c>
      <c r="P911" s="58">
        <f t="shared" si="1751"/>
        <v>2.9785874514933148</v>
      </c>
      <c r="Q911" s="49">
        <f t="shared" si="1688"/>
        <v>2.9785874514933148</v>
      </c>
      <c r="R911" s="143">
        <f t="shared" si="1689"/>
        <v>0.02</v>
      </c>
      <c r="S911" s="51">
        <f t="shared" si="1752"/>
        <v>1.799270226322015E-2</v>
      </c>
      <c r="T911" s="57">
        <f t="shared" si="1753"/>
        <v>1023.6055596689079</v>
      </c>
      <c r="U911" s="53">
        <f t="shared" si="1690"/>
        <v>0</v>
      </c>
      <c r="V911" s="58">
        <f t="shared" si="1754"/>
        <v>3.0163824578978078</v>
      </c>
      <c r="W911" s="49">
        <f t="shared" si="1691"/>
        <v>3.0163824578978078</v>
      </c>
      <c r="X911" s="143">
        <f t="shared" si="1692"/>
        <v>0.02</v>
      </c>
      <c r="Y911" s="51">
        <f t="shared" si="1755"/>
        <v>1.7397880481964396E-2</v>
      </c>
      <c r="Z911" s="57">
        <f t="shared" si="1756"/>
        <v>998.10363364821092</v>
      </c>
      <c r="AA911" s="53">
        <f t="shared" si="1693"/>
        <v>0</v>
      </c>
      <c r="AB911" s="58">
        <f t="shared" si="1757"/>
        <v>2.9920762536689884</v>
      </c>
      <c r="AC911" s="49">
        <f t="shared" si="1694"/>
        <v>2.9920762536689884</v>
      </c>
      <c r="AD911" s="143">
        <f t="shared" si="1695"/>
        <v>0.02</v>
      </c>
      <c r="AE911" s="49">
        <f t="shared" si="1794"/>
        <v>1.7345190633115397E-2</v>
      </c>
      <c r="AF911" s="57">
        <f t="shared" si="1758"/>
        <v>995.25380255708694</v>
      </c>
      <c r="AG911" s="53">
        <f t="shared" si="1696"/>
        <v>0</v>
      </c>
      <c r="AH911" s="58">
        <f t="shared" si="1759"/>
        <v>2.9895154261866717</v>
      </c>
      <c r="AI911" s="49">
        <f t="shared" si="1697"/>
        <v>2.9895154261866717</v>
      </c>
      <c r="AJ911" s="143">
        <f t="shared" si="1698"/>
        <v>0.02</v>
      </c>
      <c r="AK911" s="51">
        <f t="shared" si="1760"/>
        <v>1.73457489579768E-2</v>
      </c>
      <c r="AL911" s="57">
        <f t="shared" si="1761"/>
        <v>995.04613378371914</v>
      </c>
      <c r="AM911" s="53">
        <f t="shared" si="1699"/>
        <v>0</v>
      </c>
      <c r="AN911" s="58">
        <f t="shared" si="1762"/>
        <v>2.9893300377496792</v>
      </c>
      <c r="AO911" s="49">
        <f t="shared" si="1700"/>
        <v>2.9893300377496792</v>
      </c>
      <c r="AP911" s="143">
        <f t="shared" si="1701"/>
        <v>0.02</v>
      </c>
      <c r="AQ911" s="51">
        <f t="shared" si="1763"/>
        <v>1.7346044607708996E-2</v>
      </c>
      <c r="AR911" s="57">
        <f t="shared" si="1764"/>
        <v>995.03030032289905</v>
      </c>
      <c r="AS911" s="44">
        <f t="shared" si="1702"/>
        <v>6655.0839718700827</v>
      </c>
      <c r="AT911" s="44">
        <f t="shared" si="1703"/>
        <v>2662.0335887480333</v>
      </c>
      <c r="AU911" s="44">
        <f t="shared" si="1704"/>
        <v>1663.7709929675207</v>
      </c>
      <c r="AV911" s="47">
        <f t="shared" si="1705"/>
        <v>0.31892221708773966</v>
      </c>
      <c r="AW911" s="47">
        <f t="shared" si="1706"/>
        <v>0.63959522522071754</v>
      </c>
      <c r="AX911" s="86">
        <f t="shared" si="1707"/>
        <v>2.4419150957505713</v>
      </c>
      <c r="AY911" s="86">
        <f t="shared" si="1708"/>
        <v>0</v>
      </c>
      <c r="AZ911" s="10">
        <f t="shared" si="1765"/>
        <v>0</v>
      </c>
      <c r="BA911" s="44">
        <f t="shared" si="1709"/>
        <v>0</v>
      </c>
      <c r="BB911" s="9">
        <f t="shared" si="1710"/>
        <v>0</v>
      </c>
      <c r="BC911" s="45">
        <f t="shared" si="1799"/>
        <v>0</v>
      </c>
      <c r="BD911" s="9">
        <f t="shared" si="1711"/>
        <v>0</v>
      </c>
      <c r="BE911" s="45">
        <f t="shared" si="1795"/>
        <v>0</v>
      </c>
      <c r="BF911" s="9">
        <f t="shared" si="1712"/>
        <v>0</v>
      </c>
      <c r="BG911" s="45">
        <f t="shared" si="1796"/>
        <v>0</v>
      </c>
      <c r="BH911" s="58"/>
      <c r="BI911" s="58"/>
      <c r="BJ911" s="58">
        <f t="shared" si="1766"/>
        <v>0</v>
      </c>
      <c r="BK911" s="97"/>
      <c r="BL911" s="44"/>
      <c r="BM911" s="82">
        <f t="shared" si="1767"/>
        <v>90.600000000000009</v>
      </c>
      <c r="BN911" s="86">
        <f t="shared" si="1768"/>
        <v>90600</v>
      </c>
      <c r="BO911" s="86">
        <f t="shared" si="1769"/>
        <v>100</v>
      </c>
      <c r="BP911" s="84">
        <f t="shared" si="1713"/>
        <v>4</v>
      </c>
      <c r="BQ911" s="84">
        <f t="shared" si="1714"/>
        <v>4.13</v>
      </c>
      <c r="BR911" s="84">
        <f t="shared" si="1715"/>
        <v>0.02</v>
      </c>
      <c r="BS911" s="84">
        <f t="shared" si="1770"/>
        <v>3.1433943074937278E-2</v>
      </c>
      <c r="BT911" s="84">
        <f t="shared" si="1771"/>
        <v>1209.221319722214</v>
      </c>
      <c r="BU911" s="84">
        <f t="shared" si="1772"/>
        <v>0</v>
      </c>
      <c r="BV911" s="83">
        <f t="shared" si="1773"/>
        <v>2696.4736811443763</v>
      </c>
      <c r="BW911" s="81">
        <f t="shared" si="1797"/>
        <v>2696.4736811443763</v>
      </c>
      <c r="BX911" s="83">
        <f t="shared" si="1716"/>
        <v>0</v>
      </c>
      <c r="BY911" s="141">
        <f t="shared" si="1717"/>
        <v>0</v>
      </c>
      <c r="BZ911" s="83">
        <f t="shared" si="1718"/>
        <v>4.13</v>
      </c>
      <c r="CA911" s="83">
        <f t="shared" si="1719"/>
        <v>0</v>
      </c>
      <c r="CB911" s="83">
        <f t="shared" si="1774"/>
        <v>3.209980771501999</v>
      </c>
      <c r="CC911" s="83">
        <f t="shared" si="1720"/>
        <v>3.209980771501999</v>
      </c>
      <c r="CD911" s="143">
        <f t="shared" si="1721"/>
        <v>0.02</v>
      </c>
      <c r="CE911" s="83">
        <f t="shared" si="1775"/>
        <v>1.7226523213570329E-2</v>
      </c>
      <c r="CF911" s="84">
        <f t="shared" si="1776"/>
        <v>1142.9221085049955</v>
      </c>
      <c r="CG911" s="83">
        <f t="shared" si="1722"/>
        <v>0</v>
      </c>
      <c r="CH911" s="83">
        <f t="shared" si="1777"/>
        <v>3.1028172339713</v>
      </c>
      <c r="CI911" s="83">
        <f t="shared" si="1723"/>
        <v>3.1028172339713</v>
      </c>
      <c r="CJ911" s="143">
        <f t="shared" si="1724"/>
        <v>0.02</v>
      </c>
      <c r="CK911" s="83">
        <f t="shared" si="1778"/>
        <v>1.6418910799759056E-2</v>
      </c>
      <c r="CL911" s="84">
        <f t="shared" si="1779"/>
        <v>1076.8545335360097</v>
      </c>
      <c r="CM911" s="83">
        <f t="shared" si="1725"/>
        <v>0</v>
      </c>
      <c r="CN911" s="83">
        <f t="shared" si="1780"/>
        <v>3.0130706824470228</v>
      </c>
      <c r="CO911" s="83">
        <f t="shared" si="1726"/>
        <v>3.0130706824470228</v>
      </c>
      <c r="CP911" s="143">
        <f t="shared" si="1727"/>
        <v>0.02</v>
      </c>
      <c r="CQ911" s="83">
        <f t="shared" si="1781"/>
        <v>1.6578564504284354E-2</v>
      </c>
      <c r="CR911" s="84">
        <f t="shared" si="1782"/>
        <v>1070.0499655883987</v>
      </c>
      <c r="CS911" s="83">
        <f t="shared" si="1728"/>
        <v>0</v>
      </c>
      <c r="CT911" s="83">
        <f t="shared" si="1783"/>
        <v>3.0047846652654773</v>
      </c>
      <c r="CU911" s="83">
        <f t="shared" si="1729"/>
        <v>3.0047846652654773</v>
      </c>
      <c r="CV911" s="143">
        <f t="shared" si="1730"/>
        <v>0.02</v>
      </c>
      <c r="CW911" s="83">
        <f t="shared" si="1784"/>
        <v>1.6606526987184417E-2</v>
      </c>
      <c r="CX911" s="84">
        <f t="shared" si="1785"/>
        <v>1069.6307227238137</v>
      </c>
      <c r="CY911" s="83">
        <f t="shared" si="1731"/>
        <v>0</v>
      </c>
      <c r="CZ911" s="83">
        <f t="shared" si="1786"/>
        <v>3.0042799703063441</v>
      </c>
      <c r="DA911" s="83">
        <f t="shared" si="1732"/>
        <v>3.0042799703063441</v>
      </c>
      <c r="DB911" s="143">
        <f t="shared" si="1733"/>
        <v>0.02</v>
      </c>
      <c r="DC911" s="83">
        <f t="shared" si="1787"/>
        <v>1.660744676732635E-2</v>
      </c>
      <c r="DD911" s="84">
        <f t="shared" si="1788"/>
        <v>1069.6272406969649</v>
      </c>
      <c r="DE911" s="86">
        <f t="shared" si="1734"/>
        <v>4853.6526260598766</v>
      </c>
      <c r="DF911" s="86">
        <f t="shared" si="1735"/>
        <v>1941.4610504239508</v>
      </c>
      <c r="DG911" s="86">
        <f t="shared" si="1736"/>
        <v>1213.4131565149692</v>
      </c>
      <c r="DH911" s="86">
        <f t="shared" si="1737"/>
        <v>8.6803699431603515E-2</v>
      </c>
      <c r="DI911" s="86">
        <f t="shared" si="1738"/>
        <v>7.8983478218898548E-2</v>
      </c>
      <c r="DJ911" s="86">
        <f t="shared" si="1739"/>
        <v>0.99690564798104486</v>
      </c>
      <c r="DK911" s="86">
        <f t="shared" si="1740"/>
        <v>-1137.2752543294023</v>
      </c>
      <c r="DL911" s="86">
        <f t="shared" si="1798"/>
        <v>-1137.2752543294023</v>
      </c>
      <c r="DM911" s="86">
        <f t="shared" si="1741"/>
        <v>-1137.2752543294023</v>
      </c>
      <c r="DN911" s="85">
        <f t="shared" si="1742"/>
        <v>0</v>
      </c>
      <c r="DO911" s="85">
        <f t="shared" si="1789"/>
        <v>0</v>
      </c>
      <c r="DP911" s="85">
        <f t="shared" si="1743"/>
        <v>0</v>
      </c>
      <c r="DQ911" s="85">
        <f t="shared" si="1790"/>
        <v>0</v>
      </c>
      <c r="DR911" s="85">
        <f t="shared" si="1744"/>
        <v>0</v>
      </c>
      <c r="DS911" s="85">
        <f t="shared" si="1791"/>
        <v>0</v>
      </c>
      <c r="DT911" s="81"/>
      <c r="DU911" s="81"/>
      <c r="DV911" s="81">
        <f t="shared" si="1792"/>
        <v>0</v>
      </c>
      <c r="DW911" s="100"/>
    </row>
    <row r="912" spans="1:127" x14ac:dyDescent="0.2">
      <c r="A912" s="59">
        <f t="shared" si="1745"/>
        <v>120.9333333333318</v>
      </c>
      <c r="B912" s="44">
        <f t="shared" si="1746"/>
        <v>120933.3333333318</v>
      </c>
      <c r="C912" s="52">
        <f t="shared" si="1680"/>
        <v>133.33333333333334</v>
      </c>
      <c r="D912" s="50">
        <f t="shared" si="1681"/>
        <v>4</v>
      </c>
      <c r="E912" s="44">
        <f t="shared" si="1682"/>
        <v>4.13</v>
      </c>
      <c r="F912" s="47">
        <f t="shared" si="1683"/>
        <v>0.02</v>
      </c>
      <c r="G912" s="52">
        <f t="shared" si="1747"/>
        <v>2.3430225095621843E-2</v>
      </c>
      <c r="H912" s="57">
        <f t="shared" si="1748"/>
        <v>983.43408446152046</v>
      </c>
      <c r="I912" s="52">
        <f t="shared" si="1749"/>
        <v>0</v>
      </c>
      <c r="J912" s="54">
        <f t="shared" si="1750"/>
        <v>3701.5852732611575</v>
      </c>
      <c r="K912" s="46">
        <f t="shared" si="1793"/>
        <v>3701.5852732611575</v>
      </c>
      <c r="L912" s="80">
        <f t="shared" si="1684"/>
        <v>0</v>
      </c>
      <c r="M912" s="142">
        <f t="shared" si="1685"/>
        <v>0</v>
      </c>
      <c r="N912" s="60">
        <f t="shared" si="1686"/>
        <v>4.13</v>
      </c>
      <c r="O912" s="53">
        <f t="shared" si="1687"/>
        <v>0</v>
      </c>
      <c r="P912" s="58">
        <f t="shared" si="1751"/>
        <v>2.9795054134352408</v>
      </c>
      <c r="Q912" s="49">
        <f t="shared" si="1688"/>
        <v>2.9795054134352408</v>
      </c>
      <c r="R912" s="143">
        <f t="shared" si="1689"/>
        <v>0.02</v>
      </c>
      <c r="S912" s="51">
        <f t="shared" si="1752"/>
        <v>1.7990035596553482E-2</v>
      </c>
      <c r="T912" s="57">
        <f t="shared" si="1753"/>
        <v>1024.4109243693631</v>
      </c>
      <c r="U912" s="53">
        <f t="shared" si="1690"/>
        <v>0</v>
      </c>
      <c r="V912" s="58">
        <f t="shared" si="1754"/>
        <v>3.0174642250486174</v>
      </c>
      <c r="W912" s="49">
        <f t="shared" si="1691"/>
        <v>3.0174642250486174</v>
      </c>
      <c r="X912" s="143">
        <f t="shared" si="1692"/>
        <v>0.02</v>
      </c>
      <c r="Y912" s="51">
        <f t="shared" si="1755"/>
        <v>1.7395213815297728E-2</v>
      </c>
      <c r="Z912" s="57">
        <f t="shared" si="1756"/>
        <v>998.87261425733232</v>
      </c>
      <c r="AA912" s="53">
        <f t="shared" si="1693"/>
        <v>0</v>
      </c>
      <c r="AB912" s="58">
        <f t="shared" si="1757"/>
        <v>2.9930487271362622</v>
      </c>
      <c r="AC912" s="49">
        <f t="shared" si="1694"/>
        <v>2.9930487271362622</v>
      </c>
      <c r="AD912" s="143">
        <f t="shared" si="1695"/>
        <v>0.02</v>
      </c>
      <c r="AE912" s="49">
        <f t="shared" si="1794"/>
        <v>1.7342523966448729E-2</v>
      </c>
      <c r="AF912" s="57">
        <f t="shared" si="1758"/>
        <v>996.02668202625216</v>
      </c>
      <c r="AG912" s="53">
        <f t="shared" si="1696"/>
        <v>0</v>
      </c>
      <c r="AH912" s="58">
        <f t="shared" si="1759"/>
        <v>2.9904832776703691</v>
      </c>
      <c r="AI912" s="49">
        <f t="shared" si="1697"/>
        <v>2.9904832776703691</v>
      </c>
      <c r="AJ912" s="143">
        <f t="shared" si="1698"/>
        <v>0.02</v>
      </c>
      <c r="AK912" s="51">
        <f t="shared" si="1760"/>
        <v>1.7343082291310132E-2</v>
      </c>
      <c r="AL912" s="57">
        <f t="shared" si="1761"/>
        <v>995.81970020511824</v>
      </c>
      <c r="AM912" s="53">
        <f t="shared" si="1699"/>
        <v>0</v>
      </c>
      <c r="AN912" s="58">
        <f t="shared" si="1762"/>
        <v>2.9902979097820497</v>
      </c>
      <c r="AO912" s="49">
        <f t="shared" si="1700"/>
        <v>2.9902979097820497</v>
      </c>
      <c r="AP912" s="143">
        <f t="shared" si="1701"/>
        <v>0.02</v>
      </c>
      <c r="AQ912" s="51">
        <f t="shared" si="1763"/>
        <v>1.7343377941042327E-2</v>
      </c>
      <c r="AR912" s="57">
        <f t="shared" si="1764"/>
        <v>995.80392790523774</v>
      </c>
      <c r="AS912" s="44">
        <f t="shared" si="1702"/>
        <v>6662.8534918700834</v>
      </c>
      <c r="AT912" s="44">
        <f t="shared" si="1703"/>
        <v>2665.1413967480335</v>
      </c>
      <c r="AU912" s="44">
        <f t="shared" si="1704"/>
        <v>1665.7133729675209</v>
      </c>
      <c r="AV912" s="47">
        <f t="shared" si="1705"/>
        <v>0.31788433077189454</v>
      </c>
      <c r="AW912" s="47">
        <f t="shared" si="1706"/>
        <v>0.63568807884672618</v>
      </c>
      <c r="AX912" s="86">
        <f t="shared" si="1707"/>
        <v>2.4180248853321973</v>
      </c>
      <c r="AY912" s="86">
        <f t="shared" si="1708"/>
        <v>0</v>
      </c>
      <c r="AZ912" s="10">
        <f t="shared" si="1765"/>
        <v>0</v>
      </c>
      <c r="BA912" s="44">
        <f t="shared" si="1709"/>
        <v>0</v>
      </c>
      <c r="BB912" s="9">
        <f t="shared" si="1710"/>
        <v>0</v>
      </c>
      <c r="BC912" s="45">
        <f t="shared" si="1799"/>
        <v>0</v>
      </c>
      <c r="BD912" s="9">
        <f t="shared" si="1711"/>
        <v>0</v>
      </c>
      <c r="BE912" s="45">
        <f t="shared" si="1795"/>
        <v>0</v>
      </c>
      <c r="BF912" s="9">
        <f t="shared" si="1712"/>
        <v>0</v>
      </c>
      <c r="BG912" s="45">
        <f t="shared" si="1796"/>
        <v>0</v>
      </c>
      <c r="BH912" s="58"/>
      <c r="BI912" s="58"/>
      <c r="BJ912" s="58">
        <f t="shared" si="1766"/>
        <v>0</v>
      </c>
      <c r="BK912" s="97"/>
      <c r="BL912" s="44"/>
      <c r="BM912" s="82">
        <f t="shared" si="1767"/>
        <v>90.7</v>
      </c>
      <c r="BN912" s="86">
        <f t="shared" si="1768"/>
        <v>90700</v>
      </c>
      <c r="BO912" s="86">
        <f t="shared" si="1769"/>
        <v>100</v>
      </c>
      <c r="BP912" s="84">
        <f t="shared" si="1713"/>
        <v>4</v>
      </c>
      <c r="BQ912" s="84">
        <f t="shared" si="1714"/>
        <v>4.13</v>
      </c>
      <c r="BR912" s="84">
        <f t="shared" si="1715"/>
        <v>0.02</v>
      </c>
      <c r="BS912" s="84">
        <f t="shared" si="1770"/>
        <v>3.1431943074937276E-2</v>
      </c>
      <c r="BT912" s="84">
        <f t="shared" si="1771"/>
        <v>1209.9824079322609</v>
      </c>
      <c r="BU912" s="84">
        <f t="shared" si="1772"/>
        <v>0</v>
      </c>
      <c r="BV912" s="83">
        <f t="shared" si="1773"/>
        <v>2699.7109811443761</v>
      </c>
      <c r="BW912" s="81">
        <f t="shared" si="1797"/>
        <v>2699.7109811443761</v>
      </c>
      <c r="BX912" s="83">
        <f t="shared" si="1716"/>
        <v>0</v>
      </c>
      <c r="BY912" s="141">
        <f t="shared" si="1717"/>
        <v>0</v>
      </c>
      <c r="BZ912" s="83">
        <f t="shared" si="1718"/>
        <v>4.13</v>
      </c>
      <c r="CA912" s="83">
        <f t="shared" si="1719"/>
        <v>0</v>
      </c>
      <c r="CB912" s="83">
        <f t="shared" si="1774"/>
        <v>3.2115032387946245</v>
      </c>
      <c r="CC912" s="83">
        <f t="shared" si="1720"/>
        <v>3.2115032387946245</v>
      </c>
      <c r="CD912" s="143">
        <f t="shared" si="1721"/>
        <v>0.02</v>
      </c>
      <c r="CE912" s="83">
        <f t="shared" si="1775"/>
        <v>1.722452321357033E-2</v>
      </c>
      <c r="CF912" s="84">
        <f t="shared" si="1776"/>
        <v>1143.4587323803316</v>
      </c>
      <c r="CG912" s="83">
        <f t="shared" si="1722"/>
        <v>0</v>
      </c>
      <c r="CH912" s="83">
        <f t="shared" si="1777"/>
        <v>3.1038117486805401</v>
      </c>
      <c r="CI912" s="83">
        <f t="shared" si="1723"/>
        <v>3.1038117486805401</v>
      </c>
      <c r="CJ912" s="143">
        <f t="shared" si="1724"/>
        <v>0.02</v>
      </c>
      <c r="CK912" s="83">
        <f t="shared" si="1778"/>
        <v>1.6416910799759057E-2</v>
      </c>
      <c r="CL912" s="84">
        <f t="shared" si="1779"/>
        <v>1077.3836626970833</v>
      </c>
      <c r="CM912" s="83">
        <f t="shared" si="1725"/>
        <v>0</v>
      </c>
      <c r="CN912" s="83">
        <f t="shared" si="1780"/>
        <v>3.013923458754892</v>
      </c>
      <c r="CO912" s="83">
        <f t="shared" si="1726"/>
        <v>3.013923458754892</v>
      </c>
      <c r="CP912" s="143">
        <f t="shared" si="1727"/>
        <v>0.02</v>
      </c>
      <c r="CQ912" s="83">
        <f t="shared" si="1781"/>
        <v>1.6576564504284356E-2</v>
      </c>
      <c r="CR912" s="84">
        <f t="shared" si="1782"/>
        <v>1070.6001539593803</v>
      </c>
      <c r="CS912" s="83">
        <f t="shared" si="1728"/>
        <v>0</v>
      </c>
      <c r="CT912" s="83">
        <f t="shared" si="1783"/>
        <v>3.0056495120555624</v>
      </c>
      <c r="CU912" s="83">
        <f t="shared" si="1729"/>
        <v>3.0056495120555624</v>
      </c>
      <c r="CV912" s="143">
        <f t="shared" si="1730"/>
        <v>0.02</v>
      </c>
      <c r="CW912" s="83">
        <f t="shared" si="1784"/>
        <v>1.6604526987184419E-2</v>
      </c>
      <c r="CX912" s="84">
        <f t="shared" si="1785"/>
        <v>1070.1833588970189</v>
      </c>
      <c r="CY912" s="83">
        <f t="shared" si="1731"/>
        <v>0</v>
      </c>
      <c r="CZ912" s="83">
        <f t="shared" si="1786"/>
        <v>3.0051469115890579</v>
      </c>
      <c r="DA912" s="83">
        <f t="shared" si="1732"/>
        <v>3.0051469115890579</v>
      </c>
      <c r="DB912" s="143">
        <f t="shared" si="1733"/>
        <v>0.02</v>
      </c>
      <c r="DC912" s="83">
        <f t="shared" si="1787"/>
        <v>1.6605446767326351E-2</v>
      </c>
      <c r="DD912" s="84">
        <f t="shared" si="1788"/>
        <v>1070.1800003242788</v>
      </c>
      <c r="DE912" s="86">
        <f t="shared" si="1734"/>
        <v>4859.479766059877</v>
      </c>
      <c r="DF912" s="86">
        <f t="shared" si="1735"/>
        <v>1943.7919064239506</v>
      </c>
      <c r="DG912" s="86">
        <f t="shared" si="1736"/>
        <v>1214.8699415149692</v>
      </c>
      <c r="DH912" s="86">
        <f t="shared" si="1737"/>
        <v>8.6646195171125859E-2</v>
      </c>
      <c r="DI912" s="86">
        <f t="shared" si="1738"/>
        <v>7.8720430954637682E-2</v>
      </c>
      <c r="DJ912" s="86">
        <f t="shared" si="1739"/>
        <v>0.99067755184274975</v>
      </c>
      <c r="DK912" s="86">
        <f t="shared" si="1740"/>
        <v>-1139.2588832689432</v>
      </c>
      <c r="DL912" s="86">
        <f t="shared" si="1798"/>
        <v>-1139.2588832689432</v>
      </c>
      <c r="DM912" s="86">
        <f t="shared" si="1741"/>
        <v>-1139.2588832689432</v>
      </c>
      <c r="DN912" s="85">
        <f t="shared" si="1742"/>
        <v>0</v>
      </c>
      <c r="DO912" s="85">
        <f t="shared" si="1789"/>
        <v>0</v>
      </c>
      <c r="DP912" s="85">
        <f t="shared" si="1743"/>
        <v>0</v>
      </c>
      <c r="DQ912" s="85">
        <f t="shared" si="1790"/>
        <v>0</v>
      </c>
      <c r="DR912" s="85">
        <f t="shared" si="1744"/>
        <v>0</v>
      </c>
      <c r="DS912" s="85">
        <f t="shared" si="1791"/>
        <v>0</v>
      </c>
      <c r="DT912" s="81"/>
      <c r="DU912" s="81"/>
      <c r="DV912" s="81">
        <f t="shared" si="1792"/>
        <v>0</v>
      </c>
      <c r="DW912" s="100"/>
    </row>
    <row r="913" spans="1:127" x14ac:dyDescent="0.2">
      <c r="A913" s="59">
        <f t="shared" si="1745"/>
        <v>121.06666666666513</v>
      </c>
      <c r="B913" s="44">
        <f t="shared" si="1746"/>
        <v>121066.66666666513</v>
      </c>
      <c r="C913" s="52">
        <f t="shared" si="1680"/>
        <v>133.33333333333334</v>
      </c>
      <c r="D913" s="50">
        <f t="shared" si="1681"/>
        <v>4</v>
      </c>
      <c r="E913" s="44">
        <f t="shared" si="1682"/>
        <v>4.13</v>
      </c>
      <c r="F913" s="47">
        <f t="shared" si="1683"/>
        <v>0.02</v>
      </c>
      <c r="G913" s="52">
        <f t="shared" si="1747"/>
        <v>2.3427558428955175E-2</v>
      </c>
      <c r="H913" s="57">
        <f t="shared" si="1748"/>
        <v>984.19046514795434</v>
      </c>
      <c r="I913" s="52">
        <f t="shared" si="1749"/>
        <v>0</v>
      </c>
      <c r="J913" s="54">
        <f t="shared" si="1750"/>
        <v>3705.9016732611572</v>
      </c>
      <c r="K913" s="46">
        <f t="shared" si="1793"/>
        <v>3705.9016732611572</v>
      </c>
      <c r="L913" s="80">
        <f t="shared" si="1684"/>
        <v>0</v>
      </c>
      <c r="M913" s="142">
        <f t="shared" si="1685"/>
        <v>0</v>
      </c>
      <c r="N913" s="60">
        <f t="shared" si="1686"/>
        <v>4.13</v>
      </c>
      <c r="O913" s="53">
        <f t="shared" si="1687"/>
        <v>0</v>
      </c>
      <c r="P913" s="58">
        <f t="shared" si="1751"/>
        <v>2.9804253340177085</v>
      </c>
      <c r="Q913" s="49">
        <f t="shared" si="1688"/>
        <v>2.9804253340177085</v>
      </c>
      <c r="R913" s="143">
        <f t="shared" si="1689"/>
        <v>0.02</v>
      </c>
      <c r="S913" s="51">
        <f t="shared" si="1752"/>
        <v>1.7987368929886813E-2</v>
      </c>
      <c r="T913" s="57">
        <f t="shared" si="1753"/>
        <v>1025.2159216096034</v>
      </c>
      <c r="U913" s="53">
        <f t="shared" si="1690"/>
        <v>0</v>
      </c>
      <c r="V913" s="58">
        <f t="shared" si="1754"/>
        <v>3.0185479498702907</v>
      </c>
      <c r="W913" s="49">
        <f t="shared" si="1691"/>
        <v>3.0185479498702907</v>
      </c>
      <c r="X913" s="143">
        <f t="shared" si="1692"/>
        <v>0.02</v>
      </c>
      <c r="Y913" s="51">
        <f t="shared" si="1755"/>
        <v>1.739254714863106E-2</v>
      </c>
      <c r="Z913" s="57">
        <f t="shared" si="1756"/>
        <v>999.64120135275175</v>
      </c>
      <c r="AA913" s="53">
        <f t="shared" si="1693"/>
        <v>0</v>
      </c>
      <c r="AB913" s="58">
        <f t="shared" si="1757"/>
        <v>2.9940229492808581</v>
      </c>
      <c r="AC913" s="49">
        <f t="shared" si="1694"/>
        <v>2.9940229492808581</v>
      </c>
      <c r="AD913" s="143">
        <f t="shared" si="1695"/>
        <v>0.02</v>
      </c>
      <c r="AE913" s="49">
        <f t="shared" si="1794"/>
        <v>1.733985729978206E-2</v>
      </c>
      <c r="AF913" s="57">
        <f t="shared" si="1758"/>
        <v>996.79919158485677</v>
      </c>
      <c r="AG913" s="53">
        <f t="shared" si="1696"/>
        <v>0</v>
      </c>
      <c r="AH913" s="58">
        <f t="shared" si="1759"/>
        <v>2.9914529247733865</v>
      </c>
      <c r="AI913" s="49">
        <f t="shared" si="1697"/>
        <v>2.9914529247733865</v>
      </c>
      <c r="AJ913" s="143">
        <f t="shared" si="1698"/>
        <v>0.02</v>
      </c>
      <c r="AK913" s="51">
        <f t="shared" si="1760"/>
        <v>1.7340415624643463E-2</v>
      </c>
      <c r="AL913" s="57">
        <f t="shared" si="1761"/>
        <v>996.59289737082793</v>
      </c>
      <c r="AM913" s="53">
        <f t="shared" si="1699"/>
        <v>0</v>
      </c>
      <c r="AN913" s="58">
        <f t="shared" si="1762"/>
        <v>2.9912675821894288</v>
      </c>
      <c r="AO913" s="49">
        <f t="shared" si="1700"/>
        <v>2.9912675821894288</v>
      </c>
      <c r="AP913" s="143">
        <f t="shared" si="1701"/>
        <v>0.02</v>
      </c>
      <c r="AQ913" s="51">
        <f t="shared" si="1763"/>
        <v>1.7340711274375659E-2</v>
      </c>
      <c r="AR913" s="57">
        <f t="shared" si="1764"/>
        <v>996.57718618388526</v>
      </c>
      <c r="AS913" s="44">
        <f t="shared" si="1702"/>
        <v>6670.6230118700823</v>
      </c>
      <c r="AT913" s="44">
        <f t="shared" si="1703"/>
        <v>2668.2492047480328</v>
      </c>
      <c r="AU913" s="44">
        <f t="shared" si="1704"/>
        <v>1667.6557529675206</v>
      </c>
      <c r="AV913" s="47">
        <f t="shared" si="1705"/>
        <v>0.31685157296544014</v>
      </c>
      <c r="AW913" s="47">
        <f t="shared" si="1706"/>
        <v>0.63181136323040044</v>
      </c>
      <c r="AX913" s="86">
        <f t="shared" si="1707"/>
        <v>2.394408308426466</v>
      </c>
      <c r="AY913" s="86">
        <f t="shared" si="1708"/>
        <v>0</v>
      </c>
      <c r="AZ913" s="10">
        <f t="shared" si="1765"/>
        <v>0</v>
      </c>
      <c r="BA913" s="44">
        <f t="shared" si="1709"/>
        <v>0</v>
      </c>
      <c r="BB913" s="9">
        <f t="shared" si="1710"/>
        <v>0</v>
      </c>
      <c r="BC913" s="45">
        <f t="shared" si="1799"/>
        <v>0</v>
      </c>
      <c r="BD913" s="9">
        <f t="shared" si="1711"/>
        <v>0</v>
      </c>
      <c r="BE913" s="45">
        <f t="shared" si="1795"/>
        <v>0</v>
      </c>
      <c r="BF913" s="9">
        <f t="shared" si="1712"/>
        <v>0</v>
      </c>
      <c r="BG913" s="45">
        <f t="shared" si="1796"/>
        <v>0</v>
      </c>
      <c r="BH913" s="58"/>
      <c r="BI913" s="58"/>
      <c r="BJ913" s="58">
        <f t="shared" si="1766"/>
        <v>0</v>
      </c>
      <c r="BK913" s="97"/>
      <c r="BL913" s="44"/>
      <c r="BM913" s="82">
        <f t="shared" si="1767"/>
        <v>90.8</v>
      </c>
      <c r="BN913" s="86">
        <f t="shared" si="1768"/>
        <v>90800</v>
      </c>
      <c r="BO913" s="86">
        <f t="shared" si="1769"/>
        <v>100</v>
      </c>
      <c r="BP913" s="84">
        <f t="shared" si="1713"/>
        <v>4</v>
      </c>
      <c r="BQ913" s="84">
        <f t="shared" si="1714"/>
        <v>4.13</v>
      </c>
      <c r="BR913" s="84">
        <f t="shared" si="1715"/>
        <v>0.02</v>
      </c>
      <c r="BS913" s="84">
        <f t="shared" si="1770"/>
        <v>3.1429943074937274E-2</v>
      </c>
      <c r="BT913" s="84">
        <f t="shared" si="1771"/>
        <v>1210.7434477161578</v>
      </c>
      <c r="BU913" s="84">
        <f t="shared" si="1772"/>
        <v>0</v>
      </c>
      <c r="BV913" s="83">
        <f t="shared" si="1773"/>
        <v>2702.9482811443763</v>
      </c>
      <c r="BW913" s="81">
        <f t="shared" si="1797"/>
        <v>2702.9482811443763</v>
      </c>
      <c r="BX913" s="83">
        <f t="shared" si="1716"/>
        <v>0</v>
      </c>
      <c r="BY913" s="141">
        <f t="shared" si="1717"/>
        <v>0</v>
      </c>
      <c r="BZ913" s="83">
        <f t="shared" si="1718"/>
        <v>4.13</v>
      </c>
      <c r="CA913" s="83">
        <f t="shared" si="1719"/>
        <v>0</v>
      </c>
      <c r="CB913" s="83">
        <f t="shared" si="1774"/>
        <v>3.2130278168215698</v>
      </c>
      <c r="CC913" s="83">
        <f t="shared" si="1720"/>
        <v>3.2130278168215698</v>
      </c>
      <c r="CD913" s="143">
        <f t="shared" si="1721"/>
        <v>0.02</v>
      </c>
      <c r="CE913" s="83">
        <f t="shared" si="1775"/>
        <v>1.7222523213570332E-2</v>
      </c>
      <c r="CF913" s="84">
        <f t="shared" si="1776"/>
        <v>1143.9950395839337</v>
      </c>
      <c r="CG913" s="83">
        <f t="shared" si="1722"/>
        <v>0</v>
      </c>
      <c r="CH913" s="83">
        <f t="shared" si="1777"/>
        <v>3.1048068391730856</v>
      </c>
      <c r="CI913" s="83">
        <f t="shared" si="1723"/>
        <v>3.1048068391730856</v>
      </c>
      <c r="CJ913" s="143">
        <f t="shared" si="1724"/>
        <v>0.02</v>
      </c>
      <c r="CK913" s="83">
        <f t="shared" si="1778"/>
        <v>1.6414910799759059E-2</v>
      </c>
      <c r="CL913" s="84">
        <f t="shared" si="1779"/>
        <v>1077.9125578791684</v>
      </c>
      <c r="CM913" s="83">
        <f t="shared" si="1725"/>
        <v>0</v>
      </c>
      <c r="CN913" s="83">
        <f t="shared" si="1780"/>
        <v>3.0147769449136872</v>
      </c>
      <c r="CO913" s="83">
        <f t="shared" si="1726"/>
        <v>3.0147769449136872</v>
      </c>
      <c r="CP913" s="143">
        <f t="shared" si="1727"/>
        <v>0.02</v>
      </c>
      <c r="CQ913" s="83">
        <f t="shared" si="1781"/>
        <v>1.6574564504284357E-2</v>
      </c>
      <c r="CR913" s="84">
        <f t="shared" si="1782"/>
        <v>1071.1501202983111</v>
      </c>
      <c r="CS913" s="83">
        <f t="shared" si="1728"/>
        <v>0</v>
      </c>
      <c r="CT913" s="83">
        <f t="shared" si="1783"/>
        <v>3.0065151717348626</v>
      </c>
      <c r="CU913" s="83">
        <f t="shared" si="1729"/>
        <v>3.0065151717348626</v>
      </c>
      <c r="CV913" s="143">
        <f t="shared" si="1730"/>
        <v>0.02</v>
      </c>
      <c r="CW913" s="83">
        <f t="shared" si="1784"/>
        <v>1.660252698718442E-2</v>
      </c>
      <c r="CX913" s="84">
        <f t="shared" si="1785"/>
        <v>1070.7357695131132</v>
      </c>
      <c r="CY913" s="83">
        <f t="shared" si="1731"/>
        <v>0</v>
      </c>
      <c r="CZ913" s="83">
        <f t="shared" si="1786"/>
        <v>3.0060146717591789</v>
      </c>
      <c r="DA913" s="83">
        <f t="shared" si="1732"/>
        <v>3.0060146717591789</v>
      </c>
      <c r="DB913" s="143">
        <f t="shared" si="1733"/>
        <v>0.02</v>
      </c>
      <c r="DC913" s="83">
        <f t="shared" si="1787"/>
        <v>1.6603446767326353E-2</v>
      </c>
      <c r="DD913" s="84">
        <f t="shared" si="1788"/>
        <v>1070.7325339359732</v>
      </c>
      <c r="DE913" s="86">
        <f t="shared" si="1734"/>
        <v>4865.3069060598773</v>
      </c>
      <c r="DF913" s="86">
        <f t="shared" si="1735"/>
        <v>1946.1227624239509</v>
      </c>
      <c r="DG913" s="86">
        <f t="shared" si="1736"/>
        <v>1216.3267265149693</v>
      </c>
      <c r="DH913" s="86">
        <f t="shared" si="1737"/>
        <v>8.6489170077029817E-2</v>
      </c>
      <c r="DI913" s="86">
        <f t="shared" si="1738"/>
        <v>7.845858196792363E-2</v>
      </c>
      <c r="DJ913" s="86">
        <f t="shared" si="1739"/>
        <v>0.98449596099700609</v>
      </c>
      <c r="DK913" s="86">
        <f t="shared" si="1740"/>
        <v>-1141.2412932608192</v>
      </c>
      <c r="DL913" s="86">
        <f t="shared" si="1798"/>
        <v>-1141.2412932608192</v>
      </c>
      <c r="DM913" s="86">
        <f t="shared" si="1741"/>
        <v>-1141.2412932608192</v>
      </c>
      <c r="DN913" s="85">
        <f t="shared" si="1742"/>
        <v>0</v>
      </c>
      <c r="DO913" s="85">
        <f t="shared" si="1789"/>
        <v>0</v>
      </c>
      <c r="DP913" s="85">
        <f t="shared" si="1743"/>
        <v>0</v>
      </c>
      <c r="DQ913" s="85">
        <f t="shared" si="1790"/>
        <v>0</v>
      </c>
      <c r="DR913" s="85">
        <f t="shared" si="1744"/>
        <v>0</v>
      </c>
      <c r="DS913" s="85">
        <f t="shared" si="1791"/>
        <v>0</v>
      </c>
      <c r="DT913" s="81"/>
      <c r="DU913" s="81"/>
      <c r="DV913" s="81">
        <f t="shared" si="1792"/>
        <v>0</v>
      </c>
      <c r="DW913" s="100"/>
    </row>
    <row r="914" spans="1:127" x14ac:dyDescent="0.2">
      <c r="A914" s="59">
        <f t="shared" si="1745"/>
        <v>121.19999999999845</v>
      </c>
      <c r="B914" s="44">
        <f t="shared" si="1746"/>
        <v>121199.99999999846</v>
      </c>
      <c r="C914" s="52">
        <f t="shared" si="1680"/>
        <v>133.33333333333334</v>
      </c>
      <c r="D914" s="50">
        <f t="shared" si="1681"/>
        <v>4</v>
      </c>
      <c r="E914" s="44">
        <f t="shared" si="1682"/>
        <v>4.13</v>
      </c>
      <c r="F914" s="47">
        <f t="shared" si="1683"/>
        <v>0.02</v>
      </c>
      <c r="G914" s="52">
        <f t="shared" si="1747"/>
        <v>2.3424891762288506E-2</v>
      </c>
      <c r="H914" s="57">
        <f t="shared" si="1748"/>
        <v>984.94675974345466</v>
      </c>
      <c r="I914" s="52">
        <f t="shared" si="1749"/>
        <v>0</v>
      </c>
      <c r="J914" s="54">
        <f t="shared" si="1750"/>
        <v>3710.2180732611569</v>
      </c>
      <c r="K914" s="46">
        <f t="shared" si="1793"/>
        <v>3710.2180732611569</v>
      </c>
      <c r="L914" s="80">
        <f t="shared" si="1684"/>
        <v>0</v>
      </c>
      <c r="M914" s="142">
        <f t="shared" si="1685"/>
        <v>0</v>
      </c>
      <c r="N914" s="60">
        <f t="shared" si="1686"/>
        <v>4.13</v>
      </c>
      <c r="O914" s="53">
        <f t="shared" si="1687"/>
        <v>0</v>
      </c>
      <c r="P914" s="58">
        <f t="shared" si="1751"/>
        <v>2.981347212781003</v>
      </c>
      <c r="Q914" s="49">
        <f t="shared" si="1688"/>
        <v>2.981347212781003</v>
      </c>
      <c r="R914" s="143">
        <f t="shared" si="1689"/>
        <v>0.02</v>
      </c>
      <c r="S914" s="51">
        <f t="shared" si="1752"/>
        <v>1.7984702263220145E-2</v>
      </c>
      <c r="T914" s="57">
        <f t="shared" si="1753"/>
        <v>1026.0205510872047</v>
      </c>
      <c r="U914" s="53">
        <f t="shared" si="1690"/>
        <v>0</v>
      </c>
      <c r="V914" s="58">
        <f t="shared" si="1754"/>
        <v>3.0196336291534434</v>
      </c>
      <c r="W914" s="49">
        <f t="shared" si="1691"/>
        <v>3.0196336291534434</v>
      </c>
      <c r="X914" s="143">
        <f t="shared" si="1692"/>
        <v>0.02</v>
      </c>
      <c r="Y914" s="51">
        <f t="shared" si="1755"/>
        <v>1.7389880481964392E-2</v>
      </c>
      <c r="Z914" s="57">
        <f t="shared" si="1756"/>
        <v>1000.4093947183089</v>
      </c>
      <c r="AA914" s="53">
        <f t="shared" si="1693"/>
        <v>0</v>
      </c>
      <c r="AB914" s="58">
        <f t="shared" si="1757"/>
        <v>2.9949989168497639</v>
      </c>
      <c r="AC914" s="49">
        <f t="shared" si="1694"/>
        <v>2.9949989168497639</v>
      </c>
      <c r="AD914" s="143">
        <f t="shared" si="1695"/>
        <v>0.02</v>
      </c>
      <c r="AE914" s="49">
        <f t="shared" si="1794"/>
        <v>1.7337190633115392E-2</v>
      </c>
      <c r="AF914" s="57">
        <f t="shared" si="1758"/>
        <v>997.57133102222531</v>
      </c>
      <c r="AG914" s="53">
        <f t="shared" si="1696"/>
        <v>0</v>
      </c>
      <c r="AH914" s="58">
        <f t="shared" si="1759"/>
        <v>2.9924243644330937</v>
      </c>
      <c r="AI914" s="49">
        <f t="shared" si="1697"/>
        <v>2.9924243644330937</v>
      </c>
      <c r="AJ914" s="143">
        <f t="shared" si="1698"/>
        <v>0.02</v>
      </c>
      <c r="AK914" s="51">
        <f t="shared" si="1760"/>
        <v>1.7337748957976795E-2</v>
      </c>
      <c r="AL914" s="57">
        <f t="shared" si="1761"/>
        <v>997.3657250558955</v>
      </c>
      <c r="AM914" s="53">
        <f t="shared" si="1699"/>
        <v>0</v>
      </c>
      <c r="AN914" s="58">
        <f t="shared" si="1762"/>
        <v>2.9922390518993955</v>
      </c>
      <c r="AO914" s="49">
        <f t="shared" si="1700"/>
        <v>2.9922390518993955</v>
      </c>
      <c r="AP914" s="143">
        <f t="shared" si="1701"/>
        <v>0.02</v>
      </c>
      <c r="AQ914" s="51">
        <f t="shared" si="1763"/>
        <v>1.7338044607708991E-2</v>
      </c>
      <c r="AR914" s="57">
        <f t="shared" si="1764"/>
        <v>997.3500749326455</v>
      </c>
      <c r="AS914" s="44">
        <f t="shared" si="1702"/>
        <v>6678.3925318700822</v>
      </c>
      <c r="AT914" s="44">
        <f t="shared" si="1703"/>
        <v>2671.357012748033</v>
      </c>
      <c r="AU914" s="44">
        <f t="shared" si="1704"/>
        <v>1669.5981329675205</v>
      </c>
      <c r="AV914" s="47">
        <f t="shared" si="1705"/>
        <v>0.31582391182838737</v>
      </c>
      <c r="AW914" s="47">
        <f t="shared" si="1706"/>
        <v>0.62796479835806596</v>
      </c>
      <c r="AX914" s="86">
        <f t="shared" si="1707"/>
        <v>2.3710618234454532</v>
      </c>
      <c r="AY914" s="86">
        <f t="shared" si="1708"/>
        <v>0</v>
      </c>
      <c r="AZ914" s="10">
        <f t="shared" si="1765"/>
        <v>0</v>
      </c>
      <c r="BA914" s="44">
        <f t="shared" si="1709"/>
        <v>0</v>
      </c>
      <c r="BB914" s="9">
        <f t="shared" si="1710"/>
        <v>0</v>
      </c>
      <c r="BC914" s="45">
        <f t="shared" si="1799"/>
        <v>0</v>
      </c>
      <c r="BD914" s="9">
        <f t="shared" si="1711"/>
        <v>0</v>
      </c>
      <c r="BE914" s="45">
        <f t="shared" si="1795"/>
        <v>0</v>
      </c>
      <c r="BF914" s="9">
        <f t="shared" si="1712"/>
        <v>0</v>
      </c>
      <c r="BG914" s="45">
        <f t="shared" si="1796"/>
        <v>0</v>
      </c>
      <c r="BH914" s="58"/>
      <c r="BI914" s="58"/>
      <c r="BJ914" s="58">
        <f t="shared" si="1766"/>
        <v>0</v>
      </c>
      <c r="BK914" s="97"/>
      <c r="BL914" s="44"/>
      <c r="BM914" s="82">
        <f t="shared" si="1767"/>
        <v>90.9</v>
      </c>
      <c r="BN914" s="86">
        <f t="shared" si="1768"/>
        <v>90900</v>
      </c>
      <c r="BO914" s="86">
        <f t="shared" si="1769"/>
        <v>100</v>
      </c>
      <c r="BP914" s="84">
        <f t="shared" si="1713"/>
        <v>4</v>
      </c>
      <c r="BQ914" s="84">
        <f t="shared" si="1714"/>
        <v>4.13</v>
      </c>
      <c r="BR914" s="84">
        <f t="shared" si="1715"/>
        <v>0.02</v>
      </c>
      <c r="BS914" s="84">
        <f t="shared" si="1770"/>
        <v>3.1427943074937272E-2</v>
      </c>
      <c r="BT914" s="84">
        <f t="shared" si="1771"/>
        <v>1211.5044390739045</v>
      </c>
      <c r="BU914" s="84">
        <f t="shared" si="1772"/>
        <v>0</v>
      </c>
      <c r="BV914" s="83">
        <f t="shared" si="1773"/>
        <v>2706.1855811443761</v>
      </c>
      <c r="BW914" s="81">
        <f t="shared" si="1797"/>
        <v>2706.1855811443761</v>
      </c>
      <c r="BX914" s="83">
        <f t="shared" si="1716"/>
        <v>0</v>
      </c>
      <c r="BY914" s="141">
        <f t="shared" si="1717"/>
        <v>0</v>
      </c>
      <c r="BZ914" s="83">
        <f t="shared" si="1718"/>
        <v>4.13</v>
      </c>
      <c r="CA914" s="83">
        <f t="shared" si="1719"/>
        <v>0</v>
      </c>
      <c r="CB914" s="83">
        <f t="shared" si="1774"/>
        <v>3.2145545057318863</v>
      </c>
      <c r="CC914" s="83">
        <f t="shared" si="1720"/>
        <v>3.2145545057318863</v>
      </c>
      <c r="CD914" s="143">
        <f t="shared" si="1721"/>
        <v>0.02</v>
      </c>
      <c r="CE914" s="83">
        <f t="shared" si="1775"/>
        <v>1.7220523213570333E-2</v>
      </c>
      <c r="CF914" s="84">
        <f t="shared" si="1776"/>
        <v>1144.5310300637984</v>
      </c>
      <c r="CG914" s="83">
        <f t="shared" si="1722"/>
        <v>0</v>
      </c>
      <c r="CH914" s="83">
        <f t="shared" si="1777"/>
        <v>3.1058025036460775</v>
      </c>
      <c r="CI914" s="83">
        <f t="shared" si="1723"/>
        <v>3.1058025036460775</v>
      </c>
      <c r="CJ914" s="143">
        <f t="shared" si="1724"/>
        <v>0.02</v>
      </c>
      <c r="CK914" s="83">
        <f t="shared" si="1778"/>
        <v>1.641291079975906E-2</v>
      </c>
      <c r="CL914" s="84">
        <f t="shared" si="1779"/>
        <v>1078.4412191341189</v>
      </c>
      <c r="CM914" s="83">
        <f t="shared" si="1725"/>
        <v>0</v>
      </c>
      <c r="CN914" s="83">
        <f t="shared" si="1780"/>
        <v>3.0156311397696243</v>
      </c>
      <c r="CO914" s="83">
        <f t="shared" si="1726"/>
        <v>3.0156311397696243</v>
      </c>
      <c r="CP914" s="143">
        <f t="shared" si="1727"/>
        <v>0.02</v>
      </c>
      <c r="CQ914" s="83">
        <f t="shared" si="1781"/>
        <v>1.6572564504284359E-2</v>
      </c>
      <c r="CR914" s="84">
        <f t="shared" si="1782"/>
        <v>1071.6998646013596</v>
      </c>
      <c r="CS914" s="83">
        <f t="shared" si="1728"/>
        <v>0</v>
      </c>
      <c r="CT914" s="83">
        <f t="shared" si="1783"/>
        <v>3.0073816431118998</v>
      </c>
      <c r="CU914" s="83">
        <f t="shared" si="1729"/>
        <v>3.0073816431118998</v>
      </c>
      <c r="CV914" s="143">
        <f t="shared" si="1730"/>
        <v>0.02</v>
      </c>
      <c r="CW914" s="83">
        <f t="shared" si="1784"/>
        <v>1.6600526987184422E-2</v>
      </c>
      <c r="CX914" s="84">
        <f t="shared" si="1785"/>
        <v>1071.2879545525655</v>
      </c>
      <c r="CY914" s="83">
        <f t="shared" si="1731"/>
        <v>0</v>
      </c>
      <c r="CZ914" s="83">
        <f t="shared" si="1786"/>
        <v>3.006883249580159</v>
      </c>
      <c r="DA914" s="83">
        <f t="shared" si="1732"/>
        <v>3.006883249580159</v>
      </c>
      <c r="DB914" s="143">
        <f t="shared" si="1733"/>
        <v>0.02</v>
      </c>
      <c r="DC914" s="83">
        <f t="shared" si="1787"/>
        <v>1.6601446767326354E-2</v>
      </c>
      <c r="DD914" s="84">
        <f t="shared" si="1788"/>
        <v>1071.2848415119577</v>
      </c>
      <c r="DE914" s="86">
        <f t="shared" si="1734"/>
        <v>4871.1340460598767</v>
      </c>
      <c r="DF914" s="86">
        <f t="shared" si="1735"/>
        <v>1948.4536184239505</v>
      </c>
      <c r="DG914" s="86">
        <f t="shared" si="1736"/>
        <v>1217.7835115149692</v>
      </c>
      <c r="DH914" s="86">
        <f t="shared" si="1737"/>
        <v>8.6332622268092213E-2</v>
      </c>
      <c r="DI914" s="86">
        <f t="shared" si="1738"/>
        <v>7.8197924607733671E-2</v>
      </c>
      <c r="DJ914" s="86">
        <f t="shared" si="1739"/>
        <v>0.97836047799858294</v>
      </c>
      <c r="DK914" s="86">
        <f t="shared" si="1740"/>
        <v>-1143.2224849847305</v>
      </c>
      <c r="DL914" s="86">
        <f t="shared" si="1798"/>
        <v>-1143.2224849847305</v>
      </c>
      <c r="DM914" s="86">
        <f t="shared" si="1741"/>
        <v>-1143.2224849847305</v>
      </c>
      <c r="DN914" s="85">
        <f t="shared" si="1742"/>
        <v>0</v>
      </c>
      <c r="DO914" s="85">
        <f t="shared" si="1789"/>
        <v>0</v>
      </c>
      <c r="DP914" s="85">
        <f t="shared" si="1743"/>
        <v>0</v>
      </c>
      <c r="DQ914" s="85">
        <f t="shared" si="1790"/>
        <v>0</v>
      </c>
      <c r="DR914" s="85">
        <f t="shared" si="1744"/>
        <v>0</v>
      </c>
      <c r="DS914" s="85">
        <f t="shared" si="1791"/>
        <v>0</v>
      </c>
      <c r="DT914" s="81"/>
      <c r="DU914" s="81"/>
      <c r="DV914" s="81">
        <f t="shared" si="1792"/>
        <v>0</v>
      </c>
      <c r="DW914" s="100"/>
    </row>
    <row r="915" spans="1:127" x14ac:dyDescent="0.2">
      <c r="A915" s="59">
        <f t="shared" si="1745"/>
        <v>121.33333333333179</v>
      </c>
      <c r="B915" s="44">
        <f t="shared" si="1746"/>
        <v>121333.33333333179</v>
      </c>
      <c r="C915" s="52">
        <f t="shared" si="1680"/>
        <v>133.33333333333334</v>
      </c>
      <c r="D915" s="50">
        <f t="shared" si="1681"/>
        <v>4</v>
      </c>
      <c r="E915" s="44">
        <f t="shared" si="1682"/>
        <v>4.13</v>
      </c>
      <c r="F915" s="47">
        <f t="shared" si="1683"/>
        <v>0.02</v>
      </c>
      <c r="G915" s="52">
        <f t="shared" si="1747"/>
        <v>2.3422225095621838E-2</v>
      </c>
      <c r="H915" s="57">
        <f t="shared" si="1748"/>
        <v>985.70296824802142</v>
      </c>
      <c r="I915" s="52">
        <f t="shared" si="1749"/>
        <v>0</v>
      </c>
      <c r="J915" s="54">
        <f t="shared" si="1750"/>
        <v>3714.534473261157</v>
      </c>
      <c r="K915" s="46">
        <f t="shared" si="1793"/>
        <v>3714.534473261157</v>
      </c>
      <c r="L915" s="80">
        <f t="shared" si="1684"/>
        <v>0</v>
      </c>
      <c r="M915" s="142">
        <f t="shared" si="1685"/>
        <v>0</v>
      </c>
      <c r="N915" s="60">
        <f t="shared" si="1686"/>
        <v>4.13</v>
      </c>
      <c r="O915" s="53">
        <f t="shared" si="1687"/>
        <v>0</v>
      </c>
      <c r="P915" s="58">
        <f t="shared" si="1751"/>
        <v>2.9822710492668514</v>
      </c>
      <c r="Q915" s="49">
        <f t="shared" si="1688"/>
        <v>2.9822710492668514</v>
      </c>
      <c r="R915" s="143">
        <f t="shared" si="1689"/>
        <v>0.02</v>
      </c>
      <c r="S915" s="51">
        <f t="shared" si="1752"/>
        <v>1.7982035596553477E-2</v>
      </c>
      <c r="T915" s="57">
        <f t="shared" si="1753"/>
        <v>1026.8248125008722</v>
      </c>
      <c r="U915" s="53">
        <f t="shared" si="1690"/>
        <v>0</v>
      </c>
      <c r="V915" s="58">
        <f t="shared" si="1754"/>
        <v>3.0207212596885578</v>
      </c>
      <c r="W915" s="49">
        <f t="shared" si="1691"/>
        <v>3.0207212596885578</v>
      </c>
      <c r="X915" s="143">
        <f t="shared" si="1692"/>
        <v>0.02</v>
      </c>
      <c r="Y915" s="51">
        <f t="shared" si="1755"/>
        <v>1.7387213815297724E-2</v>
      </c>
      <c r="Z915" s="57">
        <f t="shared" si="1756"/>
        <v>1001.1771941396581</v>
      </c>
      <c r="AA915" s="53">
        <f t="shared" si="1693"/>
        <v>0</v>
      </c>
      <c r="AB915" s="58">
        <f t="shared" si="1757"/>
        <v>2.9959766265917454</v>
      </c>
      <c r="AC915" s="49">
        <f t="shared" si="1694"/>
        <v>2.9959766265917454</v>
      </c>
      <c r="AD915" s="143">
        <f t="shared" si="1695"/>
        <v>0.02</v>
      </c>
      <c r="AE915" s="49">
        <f t="shared" si="1794"/>
        <v>1.7334523966448724E-2</v>
      </c>
      <c r="AF915" s="57">
        <f t="shared" si="1758"/>
        <v>998.34310012937487</v>
      </c>
      <c r="AG915" s="53">
        <f t="shared" si="1696"/>
        <v>0</v>
      </c>
      <c r="AH915" s="58">
        <f t="shared" si="1759"/>
        <v>2.9933975935884538</v>
      </c>
      <c r="AI915" s="49">
        <f t="shared" si="1697"/>
        <v>2.9933975935884538</v>
      </c>
      <c r="AJ915" s="143">
        <f t="shared" si="1698"/>
        <v>0.02</v>
      </c>
      <c r="AK915" s="51">
        <f t="shared" si="1760"/>
        <v>1.7335082291310127E-2</v>
      </c>
      <c r="AL915" s="57">
        <f t="shared" si="1761"/>
        <v>998.13818303704272</v>
      </c>
      <c r="AM915" s="53">
        <f t="shared" si="1699"/>
        <v>0</v>
      </c>
      <c r="AN915" s="58">
        <f t="shared" si="1762"/>
        <v>2.9932123158409452</v>
      </c>
      <c r="AO915" s="49">
        <f t="shared" si="1700"/>
        <v>2.9932123158409452</v>
      </c>
      <c r="AP915" s="143">
        <f t="shared" si="1701"/>
        <v>0.02</v>
      </c>
      <c r="AQ915" s="51">
        <f t="shared" si="1763"/>
        <v>1.7335377941042323E-2</v>
      </c>
      <c r="AR915" s="57">
        <f t="shared" si="1764"/>
        <v>998.12259392700287</v>
      </c>
      <c r="AS915" s="44">
        <f t="shared" si="1702"/>
        <v>6686.1620518700829</v>
      </c>
      <c r="AT915" s="44">
        <f t="shared" si="1703"/>
        <v>2674.4648207480332</v>
      </c>
      <c r="AU915" s="44">
        <f t="shared" si="1704"/>
        <v>1671.5405129675207</v>
      </c>
      <c r="AV915" s="47">
        <f t="shared" si="1705"/>
        <v>0.31480131575448611</v>
      </c>
      <c r="AW915" s="47">
        <f t="shared" si="1706"/>
        <v>0.62414810715149138</v>
      </c>
      <c r="AX915" s="86">
        <f t="shared" si="1707"/>
        <v>2.3479819395128558</v>
      </c>
      <c r="AY915" s="86">
        <f t="shared" si="1708"/>
        <v>0</v>
      </c>
      <c r="AZ915" s="10">
        <f t="shared" si="1765"/>
        <v>0</v>
      </c>
      <c r="BA915" s="44">
        <f t="shared" si="1709"/>
        <v>0</v>
      </c>
      <c r="BB915" s="9">
        <f t="shared" si="1710"/>
        <v>0</v>
      </c>
      <c r="BC915" s="45">
        <f t="shared" si="1799"/>
        <v>0</v>
      </c>
      <c r="BD915" s="9">
        <f t="shared" si="1711"/>
        <v>0</v>
      </c>
      <c r="BE915" s="45">
        <f t="shared" si="1795"/>
        <v>0</v>
      </c>
      <c r="BF915" s="9">
        <f t="shared" si="1712"/>
        <v>0</v>
      </c>
      <c r="BG915" s="45">
        <f t="shared" si="1796"/>
        <v>0</v>
      </c>
      <c r="BH915" s="58"/>
      <c r="BI915" s="58"/>
      <c r="BJ915" s="58">
        <f t="shared" si="1766"/>
        <v>0</v>
      </c>
      <c r="BK915" s="97"/>
      <c r="BL915" s="44"/>
      <c r="BM915" s="82">
        <f t="shared" si="1767"/>
        <v>91</v>
      </c>
      <c r="BN915" s="86">
        <f t="shared" si="1768"/>
        <v>91000</v>
      </c>
      <c r="BO915" s="86">
        <f t="shared" si="1769"/>
        <v>100</v>
      </c>
      <c r="BP915" s="84">
        <f t="shared" si="1713"/>
        <v>4</v>
      </c>
      <c r="BQ915" s="84">
        <f t="shared" si="1714"/>
        <v>4.13</v>
      </c>
      <c r="BR915" s="84">
        <f t="shared" si="1715"/>
        <v>0.02</v>
      </c>
      <c r="BS915" s="84">
        <f t="shared" si="1770"/>
        <v>3.142594307493727E-2</v>
      </c>
      <c r="BT915" s="84">
        <f t="shared" si="1771"/>
        <v>1212.2653820055011</v>
      </c>
      <c r="BU915" s="84">
        <f t="shared" si="1772"/>
        <v>0</v>
      </c>
      <c r="BV915" s="83">
        <f t="shared" si="1773"/>
        <v>2709.4228811443763</v>
      </c>
      <c r="BW915" s="81">
        <f t="shared" si="1797"/>
        <v>2709.4228811443763</v>
      </c>
      <c r="BX915" s="83">
        <f t="shared" si="1716"/>
        <v>0</v>
      </c>
      <c r="BY915" s="141">
        <f t="shared" si="1717"/>
        <v>0</v>
      </c>
      <c r="BZ915" s="83">
        <f t="shared" si="1718"/>
        <v>4.13</v>
      </c>
      <c r="CA915" s="83">
        <f t="shared" si="1719"/>
        <v>0</v>
      </c>
      <c r="CB915" s="83">
        <f t="shared" si="1774"/>
        <v>3.2160833056751681</v>
      </c>
      <c r="CC915" s="83">
        <f t="shared" si="1720"/>
        <v>3.2160833056751681</v>
      </c>
      <c r="CD915" s="143">
        <f t="shared" si="1721"/>
        <v>0.02</v>
      </c>
      <c r="CE915" s="83">
        <f t="shared" si="1775"/>
        <v>1.7218523213570334E-2</v>
      </c>
      <c r="CF915" s="84">
        <f t="shared" si="1776"/>
        <v>1145.0667037685953</v>
      </c>
      <c r="CG915" s="83">
        <f t="shared" si="1722"/>
        <v>0</v>
      </c>
      <c r="CH915" s="83">
        <f t="shared" si="1777"/>
        <v>3.1067987402979984</v>
      </c>
      <c r="CI915" s="83">
        <f t="shared" si="1723"/>
        <v>3.1067987402979984</v>
      </c>
      <c r="CJ915" s="143">
        <f t="shared" si="1724"/>
        <v>0.02</v>
      </c>
      <c r="CK915" s="83">
        <f t="shared" si="1778"/>
        <v>1.6410910799759062E-2</v>
      </c>
      <c r="CL915" s="84">
        <f t="shared" si="1779"/>
        <v>1078.9696465141758</v>
      </c>
      <c r="CM915" s="83">
        <f t="shared" si="1725"/>
        <v>0</v>
      </c>
      <c r="CN915" s="83">
        <f t="shared" si="1780"/>
        <v>3.0164860421703121</v>
      </c>
      <c r="CO915" s="83">
        <f t="shared" si="1726"/>
        <v>3.0164860421703121</v>
      </c>
      <c r="CP915" s="143">
        <f t="shared" si="1727"/>
        <v>0.02</v>
      </c>
      <c r="CQ915" s="83">
        <f t="shared" si="1781"/>
        <v>1.657056450428436E-2</v>
      </c>
      <c r="CR915" s="84">
        <f t="shared" si="1782"/>
        <v>1072.2493868650656</v>
      </c>
      <c r="CS915" s="83">
        <f t="shared" si="1728"/>
        <v>0</v>
      </c>
      <c r="CT915" s="83">
        <f t="shared" si="1783"/>
        <v>3.0082489249961148</v>
      </c>
      <c r="CU915" s="83">
        <f t="shared" si="1729"/>
        <v>3.0082489249961148</v>
      </c>
      <c r="CV915" s="143">
        <f t="shared" si="1730"/>
        <v>0.02</v>
      </c>
      <c r="CW915" s="83">
        <f t="shared" si="1784"/>
        <v>1.6598526987184423E-2</v>
      </c>
      <c r="CX915" s="84">
        <f t="shared" si="1785"/>
        <v>1071.839913996263</v>
      </c>
      <c r="CY915" s="83">
        <f t="shared" si="1731"/>
        <v>0</v>
      </c>
      <c r="CZ915" s="83">
        <f t="shared" si="1786"/>
        <v>3.0077526438163096</v>
      </c>
      <c r="DA915" s="83">
        <f t="shared" si="1732"/>
        <v>3.0077526438163096</v>
      </c>
      <c r="DB915" s="143">
        <f t="shared" si="1733"/>
        <v>0.02</v>
      </c>
      <c r="DC915" s="83">
        <f t="shared" si="1787"/>
        <v>1.6599446767326356E-2</v>
      </c>
      <c r="DD915" s="84">
        <f t="shared" si="1788"/>
        <v>1071.8369230325702</v>
      </c>
      <c r="DE915" s="86">
        <f t="shared" si="1734"/>
        <v>4876.961186059877</v>
      </c>
      <c r="DF915" s="86">
        <f t="shared" si="1735"/>
        <v>1950.7844744239508</v>
      </c>
      <c r="DG915" s="86">
        <f t="shared" si="1736"/>
        <v>1219.2402965149693</v>
      </c>
      <c r="DH915" s="86">
        <f t="shared" si="1737"/>
        <v>8.6176549871959454E-2</v>
      </c>
      <c r="DI915" s="86">
        <f t="shared" si="1738"/>
        <v>7.7938452265925273E-2</v>
      </c>
      <c r="DJ915" s="86">
        <f t="shared" si="1739"/>
        <v>0.97227070919441816</v>
      </c>
      <c r="DK915" s="86">
        <f t="shared" si="1740"/>
        <v>-1145.2024591208922</v>
      </c>
      <c r="DL915" s="86">
        <f t="shared" si="1798"/>
        <v>-1145.2024591208922</v>
      </c>
      <c r="DM915" s="86">
        <f t="shared" si="1741"/>
        <v>-1145.2024591208922</v>
      </c>
      <c r="DN915" s="85">
        <f t="shared" si="1742"/>
        <v>0</v>
      </c>
      <c r="DO915" s="85">
        <f t="shared" si="1789"/>
        <v>0</v>
      </c>
      <c r="DP915" s="85">
        <f t="shared" si="1743"/>
        <v>0</v>
      </c>
      <c r="DQ915" s="85">
        <f t="shared" si="1790"/>
        <v>0</v>
      </c>
      <c r="DR915" s="85">
        <f t="shared" si="1744"/>
        <v>0</v>
      </c>
      <c r="DS915" s="85">
        <f t="shared" si="1791"/>
        <v>0</v>
      </c>
      <c r="DT915" s="81"/>
      <c r="DU915" s="81"/>
      <c r="DV915" s="81">
        <f t="shared" si="1792"/>
        <v>0</v>
      </c>
      <c r="DW915" s="100"/>
    </row>
    <row r="916" spans="1:127" x14ac:dyDescent="0.2">
      <c r="A916" s="59">
        <f t="shared" si="1745"/>
        <v>121.46666666666512</v>
      </c>
      <c r="B916" s="44">
        <f t="shared" si="1746"/>
        <v>121466.66666666511</v>
      </c>
      <c r="C916" s="52">
        <f t="shared" si="1680"/>
        <v>133.33333333333334</v>
      </c>
      <c r="D916" s="50">
        <f t="shared" si="1681"/>
        <v>4</v>
      </c>
      <c r="E916" s="44">
        <f t="shared" si="1682"/>
        <v>4.13</v>
      </c>
      <c r="F916" s="47">
        <f t="shared" si="1683"/>
        <v>0.02</v>
      </c>
      <c r="G916" s="52">
        <f t="shared" si="1747"/>
        <v>2.341955842895517E-2</v>
      </c>
      <c r="H916" s="57">
        <f t="shared" si="1748"/>
        <v>986.45909066165461</v>
      </c>
      <c r="I916" s="52">
        <f t="shared" si="1749"/>
        <v>0</v>
      </c>
      <c r="J916" s="54">
        <f t="shared" si="1750"/>
        <v>3718.8508732611567</v>
      </c>
      <c r="K916" s="46">
        <f t="shared" si="1793"/>
        <v>3718.8508732611567</v>
      </c>
      <c r="L916" s="80">
        <f t="shared" si="1684"/>
        <v>0</v>
      </c>
      <c r="M916" s="142">
        <f t="shared" si="1685"/>
        <v>0</v>
      </c>
      <c r="N916" s="60">
        <f t="shared" si="1686"/>
        <v>4.13</v>
      </c>
      <c r="O916" s="53">
        <f t="shared" si="1687"/>
        <v>0</v>
      </c>
      <c r="P916" s="58">
        <f t="shared" si="1751"/>
        <v>2.9831968430184075</v>
      </c>
      <c r="Q916" s="49">
        <f t="shared" si="1688"/>
        <v>2.9831968430184075</v>
      </c>
      <c r="R916" s="143">
        <f t="shared" si="1689"/>
        <v>0.02</v>
      </c>
      <c r="S916" s="51">
        <f t="shared" si="1752"/>
        <v>1.7979368929886809E-2</v>
      </c>
      <c r="T916" s="57">
        <f t="shared" si="1753"/>
        <v>1027.6287055504388</v>
      </c>
      <c r="U916" s="53">
        <f t="shared" si="1690"/>
        <v>0</v>
      </c>
      <c r="V916" s="58">
        <f t="shared" si="1754"/>
        <v>3.0218108382659854</v>
      </c>
      <c r="W916" s="49">
        <f t="shared" si="1691"/>
        <v>3.0218108382659854</v>
      </c>
      <c r="X916" s="143">
        <f t="shared" si="1692"/>
        <v>0.02</v>
      </c>
      <c r="Y916" s="51">
        <f t="shared" si="1755"/>
        <v>1.7384547148631056E-2</v>
      </c>
      <c r="Z916" s="57">
        <f t="shared" si="1756"/>
        <v>1001.9445994042652</v>
      </c>
      <c r="AA916" s="53">
        <f t="shared" si="1693"/>
        <v>0</v>
      </c>
      <c r="AB916" s="58">
        <f t="shared" si="1757"/>
        <v>2.9969560752573541</v>
      </c>
      <c r="AC916" s="49">
        <f t="shared" si="1694"/>
        <v>2.9969560752573541</v>
      </c>
      <c r="AD916" s="143">
        <f t="shared" si="1695"/>
        <v>0.02</v>
      </c>
      <c r="AE916" s="49">
        <f t="shared" si="1794"/>
        <v>1.7331857299782056E-2</v>
      </c>
      <c r="AF916" s="57">
        <f t="shared" si="1758"/>
        <v>999.11449869901071</v>
      </c>
      <c r="AG916" s="53">
        <f t="shared" si="1696"/>
        <v>0</v>
      </c>
      <c r="AH916" s="58">
        <f t="shared" si="1759"/>
        <v>2.9943726091800351</v>
      </c>
      <c r="AI916" s="49">
        <f t="shared" si="1697"/>
        <v>2.9943726091800351</v>
      </c>
      <c r="AJ916" s="143">
        <f t="shared" si="1698"/>
        <v>0.02</v>
      </c>
      <c r="AK916" s="51">
        <f t="shared" si="1760"/>
        <v>1.7332415624643459E-2</v>
      </c>
      <c r="AL916" s="57">
        <f t="shared" si="1761"/>
        <v>998.91027109266236</v>
      </c>
      <c r="AM916" s="53">
        <f t="shared" si="1699"/>
        <v>0</v>
      </c>
      <c r="AN916" s="58">
        <f t="shared" si="1762"/>
        <v>2.9941873709444948</v>
      </c>
      <c r="AO916" s="49">
        <f t="shared" si="1700"/>
        <v>2.9941873709444948</v>
      </c>
      <c r="AP916" s="143">
        <f t="shared" si="1701"/>
        <v>0.02</v>
      </c>
      <c r="AQ916" s="51">
        <f t="shared" si="1763"/>
        <v>1.7332711274375655E-2</v>
      </c>
      <c r="AR916" s="57">
        <f t="shared" si="1764"/>
        <v>998.89474294411843</v>
      </c>
      <c r="AS916" s="44">
        <f t="shared" si="1702"/>
        <v>6693.9315718700818</v>
      </c>
      <c r="AT916" s="44">
        <f t="shared" si="1703"/>
        <v>2677.5726287480325</v>
      </c>
      <c r="AU916" s="44">
        <f t="shared" si="1704"/>
        <v>1673.4828929675205</v>
      </c>
      <c r="AV916" s="47">
        <f t="shared" si="1705"/>
        <v>0.31378375336926573</v>
      </c>
      <c r="AW916" s="47">
        <f t="shared" si="1706"/>
        <v>0.62036101543361521</v>
      </c>
      <c r="AX916" s="86">
        <f t="shared" si="1707"/>
        <v>2.3251652156722744</v>
      </c>
      <c r="AY916" s="86">
        <f t="shared" si="1708"/>
        <v>0</v>
      </c>
      <c r="AZ916" s="10">
        <f t="shared" si="1765"/>
        <v>0</v>
      </c>
      <c r="BA916" s="44">
        <f t="shared" si="1709"/>
        <v>0</v>
      </c>
      <c r="BB916" s="9">
        <f t="shared" si="1710"/>
        <v>0</v>
      </c>
      <c r="BC916" s="45">
        <f t="shared" si="1799"/>
        <v>0</v>
      </c>
      <c r="BD916" s="9">
        <f t="shared" si="1711"/>
        <v>0</v>
      </c>
      <c r="BE916" s="45">
        <f t="shared" si="1795"/>
        <v>0</v>
      </c>
      <c r="BF916" s="9">
        <f t="shared" si="1712"/>
        <v>0</v>
      </c>
      <c r="BG916" s="45">
        <f t="shared" si="1796"/>
        <v>0</v>
      </c>
      <c r="BH916" s="58"/>
      <c r="BI916" s="58"/>
      <c r="BJ916" s="58">
        <f t="shared" si="1766"/>
        <v>0</v>
      </c>
      <c r="BK916" s="97"/>
      <c r="BL916" s="44"/>
      <c r="BM916" s="82">
        <f t="shared" si="1767"/>
        <v>91.100000000000009</v>
      </c>
      <c r="BN916" s="86">
        <f t="shared" si="1768"/>
        <v>91100</v>
      </c>
      <c r="BO916" s="86">
        <f t="shared" si="1769"/>
        <v>100</v>
      </c>
      <c r="BP916" s="84">
        <f t="shared" si="1713"/>
        <v>4</v>
      </c>
      <c r="BQ916" s="84">
        <f t="shared" si="1714"/>
        <v>4.13</v>
      </c>
      <c r="BR916" s="84">
        <f t="shared" si="1715"/>
        <v>0.02</v>
      </c>
      <c r="BS916" s="84">
        <f t="shared" si="1770"/>
        <v>3.1423943074937268E-2</v>
      </c>
      <c r="BT916" s="84">
        <f t="shared" si="1771"/>
        <v>1213.0262765109476</v>
      </c>
      <c r="BU916" s="84">
        <f t="shared" si="1772"/>
        <v>0</v>
      </c>
      <c r="BV916" s="83">
        <f t="shared" si="1773"/>
        <v>2712.6601811443761</v>
      </c>
      <c r="BW916" s="81">
        <f t="shared" si="1797"/>
        <v>2712.6601811443761</v>
      </c>
      <c r="BX916" s="83">
        <f t="shared" si="1716"/>
        <v>0</v>
      </c>
      <c r="BY916" s="141">
        <f t="shared" si="1717"/>
        <v>0</v>
      </c>
      <c r="BZ916" s="83">
        <f t="shared" si="1718"/>
        <v>4.13</v>
      </c>
      <c r="CA916" s="83">
        <f t="shared" si="1719"/>
        <v>0</v>
      </c>
      <c r="CB916" s="83">
        <f t="shared" si="1774"/>
        <v>3.2176142168015458</v>
      </c>
      <c r="CC916" s="83">
        <f t="shared" si="1720"/>
        <v>3.2176142168015458</v>
      </c>
      <c r="CD916" s="143">
        <f t="shared" si="1721"/>
        <v>0.02</v>
      </c>
      <c r="CE916" s="83">
        <f t="shared" si="1775"/>
        <v>1.7216523213570336E-2</v>
      </c>
      <c r="CF916" s="84">
        <f t="shared" si="1776"/>
        <v>1145.6020606476659</v>
      </c>
      <c r="CG916" s="83">
        <f t="shared" si="1722"/>
        <v>0</v>
      </c>
      <c r="CH916" s="83">
        <f t="shared" si="1777"/>
        <v>3.1077955473286774</v>
      </c>
      <c r="CI916" s="83">
        <f t="shared" si="1723"/>
        <v>3.1077955473286774</v>
      </c>
      <c r="CJ916" s="143">
        <f t="shared" si="1724"/>
        <v>0.02</v>
      </c>
      <c r="CK916" s="83">
        <f t="shared" si="1778"/>
        <v>1.6408910799759063E-2</v>
      </c>
      <c r="CL916" s="84">
        <f t="shared" si="1779"/>
        <v>1079.4978400719658</v>
      </c>
      <c r="CM916" s="83">
        <f t="shared" si="1725"/>
        <v>0</v>
      </c>
      <c r="CN916" s="83">
        <f t="shared" si="1780"/>
        <v>3.0173416509647524</v>
      </c>
      <c r="CO916" s="83">
        <f t="shared" si="1726"/>
        <v>3.0173416509647524</v>
      </c>
      <c r="CP916" s="143">
        <f t="shared" si="1727"/>
        <v>0.02</v>
      </c>
      <c r="CQ916" s="83">
        <f t="shared" si="1781"/>
        <v>1.6568564504284362E-2</v>
      </c>
      <c r="CR916" s="84">
        <f t="shared" si="1782"/>
        <v>1072.7986870863376</v>
      </c>
      <c r="CS916" s="83">
        <f t="shared" si="1728"/>
        <v>0</v>
      </c>
      <c r="CT916" s="83">
        <f t="shared" si="1783"/>
        <v>3.0091170161978642</v>
      </c>
      <c r="CU916" s="83">
        <f t="shared" si="1729"/>
        <v>3.0091170161978642</v>
      </c>
      <c r="CV916" s="143">
        <f t="shared" si="1730"/>
        <v>0.02</v>
      </c>
      <c r="CW916" s="83">
        <f t="shared" si="1784"/>
        <v>1.6596526987184425E-2</v>
      </c>
      <c r="CX916" s="84">
        <f t="shared" si="1785"/>
        <v>1072.3916478255107</v>
      </c>
      <c r="CY916" s="83">
        <f t="shared" si="1731"/>
        <v>0</v>
      </c>
      <c r="CZ916" s="83">
        <f t="shared" si="1786"/>
        <v>3.0086228532328079</v>
      </c>
      <c r="DA916" s="83">
        <f t="shared" si="1732"/>
        <v>3.0086228532328079</v>
      </c>
      <c r="DB916" s="143">
        <f t="shared" si="1733"/>
        <v>0.02</v>
      </c>
      <c r="DC916" s="83">
        <f t="shared" si="1787"/>
        <v>1.6597446767326357E-2</v>
      </c>
      <c r="DD916" s="84">
        <f t="shared" si="1788"/>
        <v>1072.3887784785775</v>
      </c>
      <c r="DE916" s="86">
        <f t="shared" si="1734"/>
        <v>4882.7883260598774</v>
      </c>
      <c r="DF916" s="86">
        <f t="shared" si="1735"/>
        <v>1953.1153304239508</v>
      </c>
      <c r="DG916" s="86">
        <f t="shared" si="1736"/>
        <v>1220.6970815149693</v>
      </c>
      <c r="DH916" s="86">
        <f t="shared" si="1737"/>
        <v>8.6020951025098477E-2</v>
      </c>
      <c r="DI916" s="86">
        <f t="shared" si="1738"/>
        <v>7.7680158376923519E-2</v>
      </c>
      <c r="DJ916" s="86">
        <f t="shared" si="1739"/>
        <v>0.9662262646838754</v>
      </c>
      <c r="DK916" s="86">
        <f t="shared" si="1740"/>
        <v>-1147.1812163500351</v>
      </c>
      <c r="DL916" s="86">
        <f t="shared" si="1798"/>
        <v>-1147.1812163500351</v>
      </c>
      <c r="DM916" s="86">
        <f t="shared" si="1741"/>
        <v>-1147.1812163500351</v>
      </c>
      <c r="DN916" s="85">
        <f t="shared" si="1742"/>
        <v>0</v>
      </c>
      <c r="DO916" s="85">
        <f t="shared" si="1789"/>
        <v>0</v>
      </c>
      <c r="DP916" s="85">
        <f t="shared" si="1743"/>
        <v>0</v>
      </c>
      <c r="DQ916" s="85">
        <f t="shared" si="1790"/>
        <v>0</v>
      </c>
      <c r="DR916" s="85">
        <f t="shared" si="1744"/>
        <v>0</v>
      </c>
      <c r="DS916" s="85">
        <f t="shared" si="1791"/>
        <v>0</v>
      </c>
      <c r="DT916" s="81"/>
      <c r="DU916" s="81"/>
      <c r="DV916" s="81">
        <f t="shared" si="1792"/>
        <v>0</v>
      </c>
      <c r="DW916" s="100"/>
    </row>
    <row r="917" spans="1:127" x14ac:dyDescent="0.2">
      <c r="A917" s="59">
        <f t="shared" si="1745"/>
        <v>121.59999999999845</v>
      </c>
      <c r="B917" s="44">
        <f t="shared" si="1746"/>
        <v>121599.99999999844</v>
      </c>
      <c r="C917" s="52">
        <f t="shared" si="1680"/>
        <v>133.33333333333334</v>
      </c>
      <c r="D917" s="50">
        <f t="shared" si="1681"/>
        <v>4</v>
      </c>
      <c r="E917" s="44">
        <f t="shared" si="1682"/>
        <v>4.13</v>
      </c>
      <c r="F917" s="47">
        <f t="shared" si="1683"/>
        <v>0.02</v>
      </c>
      <c r="G917" s="52">
        <f t="shared" si="1747"/>
        <v>2.3416891762288502E-2</v>
      </c>
      <c r="H917" s="57">
        <f t="shared" si="1748"/>
        <v>987.21512698435424</v>
      </c>
      <c r="I917" s="52">
        <f t="shared" si="1749"/>
        <v>0</v>
      </c>
      <c r="J917" s="54">
        <f t="shared" si="1750"/>
        <v>3723.1672732611564</v>
      </c>
      <c r="K917" s="46">
        <f t="shared" si="1793"/>
        <v>3723.1672732611564</v>
      </c>
      <c r="L917" s="80">
        <f t="shared" si="1684"/>
        <v>0</v>
      </c>
      <c r="M917" s="142">
        <f t="shared" si="1685"/>
        <v>0</v>
      </c>
      <c r="N917" s="60">
        <f t="shared" si="1686"/>
        <v>4.13</v>
      </c>
      <c r="O917" s="53">
        <f t="shared" si="1687"/>
        <v>0</v>
      </c>
      <c r="P917" s="58">
        <f t="shared" si="1751"/>
        <v>2.9841245935802556</v>
      </c>
      <c r="Q917" s="49">
        <f t="shared" si="1688"/>
        <v>2.9841245935802556</v>
      </c>
      <c r="R917" s="143">
        <f t="shared" si="1689"/>
        <v>0.02</v>
      </c>
      <c r="S917" s="51">
        <f t="shared" si="1752"/>
        <v>1.7976702263220141E-2</v>
      </c>
      <c r="T917" s="57">
        <f t="shared" si="1753"/>
        <v>1028.4322299368646</v>
      </c>
      <c r="U917" s="53">
        <f t="shared" si="1690"/>
        <v>0</v>
      </c>
      <c r="V917" s="58">
        <f t="shared" si="1754"/>
        <v>3.0229023616759627</v>
      </c>
      <c r="W917" s="49">
        <f t="shared" si="1691"/>
        <v>3.0229023616759627</v>
      </c>
      <c r="X917" s="143">
        <f t="shared" si="1692"/>
        <v>0.02</v>
      </c>
      <c r="Y917" s="51">
        <f t="shared" si="1755"/>
        <v>1.7381880481964387E-2</v>
      </c>
      <c r="Z917" s="57">
        <f t="shared" si="1756"/>
        <v>1002.7116103014032</v>
      </c>
      <c r="AA917" s="53">
        <f t="shared" si="1693"/>
        <v>0</v>
      </c>
      <c r="AB917" s="58">
        <f t="shared" si="1757"/>
        <v>2.9979372595989457</v>
      </c>
      <c r="AC917" s="49">
        <f t="shared" si="1694"/>
        <v>2.9979372595989457</v>
      </c>
      <c r="AD917" s="143">
        <f t="shared" si="1695"/>
        <v>0.02</v>
      </c>
      <c r="AE917" s="49">
        <f t="shared" si="1794"/>
        <v>1.7329190633115388E-2</v>
      </c>
      <c r="AF917" s="57">
        <f t="shared" si="1758"/>
        <v>999.88552652552346</v>
      </c>
      <c r="AG917" s="53">
        <f t="shared" si="1696"/>
        <v>0</v>
      </c>
      <c r="AH917" s="58">
        <f t="shared" si="1759"/>
        <v>2.9953494081500214</v>
      </c>
      <c r="AI917" s="49">
        <f t="shared" si="1697"/>
        <v>2.9953494081500214</v>
      </c>
      <c r="AJ917" s="143">
        <f t="shared" si="1698"/>
        <v>0.02</v>
      </c>
      <c r="AK917" s="51">
        <f t="shared" si="1760"/>
        <v>1.7329748957976791E-2</v>
      </c>
      <c r="AL917" s="57">
        <f t="shared" si="1761"/>
        <v>999.68198900281504</v>
      </c>
      <c r="AM917" s="53">
        <f t="shared" si="1699"/>
        <v>0</v>
      </c>
      <c r="AN917" s="58">
        <f t="shared" si="1762"/>
        <v>2.9951642141418997</v>
      </c>
      <c r="AO917" s="49">
        <f t="shared" si="1700"/>
        <v>2.9951642141418997</v>
      </c>
      <c r="AP917" s="143">
        <f t="shared" si="1701"/>
        <v>0.02</v>
      </c>
      <c r="AQ917" s="51">
        <f t="shared" si="1763"/>
        <v>1.7330044607708987E-2</v>
      </c>
      <c r="AR917" s="57">
        <f t="shared" si="1764"/>
        <v>999.66652176282673</v>
      </c>
      <c r="AS917" s="44">
        <f t="shared" si="1702"/>
        <v>6701.7010918700807</v>
      </c>
      <c r="AT917" s="44">
        <f t="shared" si="1703"/>
        <v>2680.6804367480322</v>
      </c>
      <c r="AU917" s="44">
        <f t="shared" si="1704"/>
        <v>1675.4252729675202</v>
      </c>
      <c r="AV917" s="47">
        <f t="shared" si="1705"/>
        <v>0.31277119352808957</v>
      </c>
      <c r="AW917" s="47">
        <f t="shared" si="1706"/>
        <v>0.61660325189468601</v>
      </c>
      <c r="AX917" s="86">
        <f t="shared" si="1707"/>
        <v>2.3026082601086086</v>
      </c>
      <c r="AY917" s="86">
        <f t="shared" si="1708"/>
        <v>0</v>
      </c>
      <c r="AZ917" s="10">
        <f t="shared" si="1765"/>
        <v>0</v>
      </c>
      <c r="BA917" s="44">
        <f t="shared" si="1709"/>
        <v>0</v>
      </c>
      <c r="BB917" s="9">
        <f t="shared" si="1710"/>
        <v>0</v>
      </c>
      <c r="BC917" s="45">
        <f t="shared" si="1799"/>
        <v>0</v>
      </c>
      <c r="BD917" s="9">
        <f t="shared" si="1711"/>
        <v>0</v>
      </c>
      <c r="BE917" s="45">
        <f t="shared" si="1795"/>
        <v>0</v>
      </c>
      <c r="BF917" s="9">
        <f t="shared" si="1712"/>
        <v>0</v>
      </c>
      <c r="BG917" s="45">
        <f t="shared" si="1796"/>
        <v>0</v>
      </c>
      <c r="BH917" s="58"/>
      <c r="BI917" s="58"/>
      <c r="BJ917" s="58">
        <f t="shared" si="1766"/>
        <v>0</v>
      </c>
      <c r="BK917" s="97"/>
      <c r="BL917" s="44"/>
      <c r="BM917" s="82">
        <f t="shared" si="1767"/>
        <v>91.2</v>
      </c>
      <c r="BN917" s="86">
        <f t="shared" si="1768"/>
        <v>91200</v>
      </c>
      <c r="BO917" s="86">
        <f t="shared" si="1769"/>
        <v>100</v>
      </c>
      <c r="BP917" s="84">
        <f t="shared" si="1713"/>
        <v>4</v>
      </c>
      <c r="BQ917" s="84">
        <f t="shared" si="1714"/>
        <v>4.13</v>
      </c>
      <c r="BR917" s="84">
        <f t="shared" si="1715"/>
        <v>0.02</v>
      </c>
      <c r="BS917" s="84">
        <f t="shared" si="1770"/>
        <v>3.1421943074937266E-2</v>
      </c>
      <c r="BT917" s="84">
        <f t="shared" si="1771"/>
        <v>1213.7871225902441</v>
      </c>
      <c r="BU917" s="84">
        <f t="shared" si="1772"/>
        <v>0</v>
      </c>
      <c r="BV917" s="83">
        <f t="shared" si="1773"/>
        <v>2715.8974811443763</v>
      </c>
      <c r="BW917" s="81">
        <f t="shared" si="1797"/>
        <v>2715.8974811443763</v>
      </c>
      <c r="BX917" s="83">
        <f t="shared" si="1716"/>
        <v>0</v>
      </c>
      <c r="BY917" s="141">
        <f t="shared" si="1717"/>
        <v>0</v>
      </c>
      <c r="BZ917" s="83">
        <f t="shared" si="1718"/>
        <v>4.13</v>
      </c>
      <c r="CA917" s="83">
        <f t="shared" si="1719"/>
        <v>0</v>
      </c>
      <c r="CB917" s="83">
        <f t="shared" si="1774"/>
        <v>3.2191472392616882</v>
      </c>
      <c r="CC917" s="83">
        <f t="shared" si="1720"/>
        <v>3.2191472392616882</v>
      </c>
      <c r="CD917" s="143">
        <f t="shared" si="1721"/>
        <v>0.02</v>
      </c>
      <c r="CE917" s="83">
        <f t="shared" si="1775"/>
        <v>1.7214523213570337E-2</v>
      </c>
      <c r="CF917" s="84">
        <f t="shared" si="1776"/>
        <v>1146.1371006510224</v>
      </c>
      <c r="CG917" s="83">
        <f t="shared" si="1722"/>
        <v>0</v>
      </c>
      <c r="CH917" s="83">
        <f t="shared" si="1777"/>
        <v>3.1087929229392914</v>
      </c>
      <c r="CI917" s="83">
        <f t="shared" si="1723"/>
        <v>3.1087929229392914</v>
      </c>
      <c r="CJ917" s="143">
        <f t="shared" si="1724"/>
        <v>0.02</v>
      </c>
      <c r="CK917" s="83">
        <f t="shared" si="1778"/>
        <v>1.6406910799759065E-2</v>
      </c>
      <c r="CL917" s="84">
        <f t="shared" si="1779"/>
        <v>1080.0257998605002</v>
      </c>
      <c r="CM917" s="83">
        <f t="shared" si="1725"/>
        <v>0</v>
      </c>
      <c r="CN917" s="83">
        <f t="shared" si="1780"/>
        <v>3.018197965003341</v>
      </c>
      <c r="CO917" s="83">
        <f t="shared" si="1726"/>
        <v>3.018197965003341</v>
      </c>
      <c r="CP917" s="143">
        <f t="shared" si="1727"/>
        <v>0.02</v>
      </c>
      <c r="CQ917" s="83">
        <f t="shared" si="1781"/>
        <v>1.6566564504284363E-2</v>
      </c>
      <c r="CR917" s="84">
        <f t="shared" si="1782"/>
        <v>1073.3477652624529</v>
      </c>
      <c r="CS917" s="83">
        <f t="shared" si="1728"/>
        <v>0</v>
      </c>
      <c r="CT917" s="83">
        <f t="shared" si="1783"/>
        <v>3.0099859155284241</v>
      </c>
      <c r="CU917" s="83">
        <f t="shared" si="1729"/>
        <v>3.0099859155284241</v>
      </c>
      <c r="CV917" s="143">
        <f t="shared" si="1730"/>
        <v>0.02</v>
      </c>
      <c r="CW917" s="83">
        <f t="shared" si="1784"/>
        <v>1.6594526987184426E-2</v>
      </c>
      <c r="CX917" s="84">
        <f t="shared" si="1785"/>
        <v>1072.9431560220301</v>
      </c>
      <c r="CY917" s="83">
        <f t="shared" si="1731"/>
        <v>0</v>
      </c>
      <c r="CZ917" s="83">
        <f t="shared" si="1786"/>
        <v>3.0094938765956956</v>
      </c>
      <c r="DA917" s="83">
        <f t="shared" si="1732"/>
        <v>3.0094938765956956</v>
      </c>
      <c r="DB917" s="143">
        <f t="shared" si="1733"/>
        <v>0.02</v>
      </c>
      <c r="DC917" s="83">
        <f t="shared" si="1787"/>
        <v>1.6595446767326359E-2</v>
      </c>
      <c r="DD917" s="84">
        <f t="shared" si="1788"/>
        <v>1072.9404078311729</v>
      </c>
      <c r="DE917" s="86">
        <f t="shared" si="1734"/>
        <v>4888.6154660598768</v>
      </c>
      <c r="DF917" s="86">
        <f t="shared" si="1735"/>
        <v>1955.4461864239506</v>
      </c>
      <c r="DG917" s="86">
        <f t="shared" si="1736"/>
        <v>1222.1538665149692</v>
      </c>
      <c r="DH917" s="86">
        <f t="shared" si="1737"/>
        <v>8.58658238727492E-2</v>
      </c>
      <c r="DI917" s="86">
        <f t="shared" si="1738"/>
        <v>7.7423036417411897E-2</v>
      </c>
      <c r="DJ917" s="86">
        <f t="shared" si="1739"/>
        <v>0.96022675827946202</v>
      </c>
      <c r="DK917" s="86">
        <f t="shared" si="1740"/>
        <v>-1149.1587573533968</v>
      </c>
      <c r="DL917" s="86">
        <f t="shared" si="1798"/>
        <v>-1149.1587573533968</v>
      </c>
      <c r="DM917" s="86">
        <f t="shared" si="1741"/>
        <v>-1149.1587573533968</v>
      </c>
      <c r="DN917" s="85">
        <f t="shared" si="1742"/>
        <v>0</v>
      </c>
      <c r="DO917" s="85">
        <f t="shared" si="1789"/>
        <v>0</v>
      </c>
      <c r="DP917" s="85">
        <f t="shared" si="1743"/>
        <v>0</v>
      </c>
      <c r="DQ917" s="85">
        <f t="shared" si="1790"/>
        <v>0</v>
      </c>
      <c r="DR917" s="85">
        <f t="shared" si="1744"/>
        <v>0</v>
      </c>
      <c r="DS917" s="85">
        <f t="shared" si="1791"/>
        <v>0</v>
      </c>
      <c r="DT917" s="81"/>
      <c r="DU917" s="81"/>
      <c r="DV917" s="81">
        <f t="shared" si="1792"/>
        <v>0</v>
      </c>
      <c r="DW917" s="100"/>
    </row>
    <row r="918" spans="1:127" x14ac:dyDescent="0.2">
      <c r="A918" s="59">
        <f t="shared" si="1745"/>
        <v>121.73333333333177</v>
      </c>
      <c r="B918" s="44">
        <f t="shared" si="1746"/>
        <v>121733.33333333177</v>
      </c>
      <c r="C918" s="52">
        <f t="shared" si="1680"/>
        <v>133.33333333333334</v>
      </c>
      <c r="D918" s="50">
        <f t="shared" si="1681"/>
        <v>4</v>
      </c>
      <c r="E918" s="44">
        <f t="shared" si="1682"/>
        <v>4.13</v>
      </c>
      <c r="F918" s="47">
        <f t="shared" si="1683"/>
        <v>0.02</v>
      </c>
      <c r="G918" s="52">
        <f t="shared" si="1747"/>
        <v>2.3414225095621834E-2</v>
      </c>
      <c r="H918" s="57">
        <f t="shared" si="1748"/>
        <v>987.97107721612031</v>
      </c>
      <c r="I918" s="52">
        <f t="shared" si="1749"/>
        <v>0</v>
      </c>
      <c r="J918" s="54">
        <f t="shared" si="1750"/>
        <v>3727.4836732611566</v>
      </c>
      <c r="K918" s="46">
        <f t="shared" si="1793"/>
        <v>3727.4836732611566</v>
      </c>
      <c r="L918" s="80">
        <f t="shared" si="1684"/>
        <v>0</v>
      </c>
      <c r="M918" s="142">
        <f t="shared" si="1685"/>
        <v>0</v>
      </c>
      <c r="N918" s="60">
        <f t="shared" si="1686"/>
        <v>4.13</v>
      </c>
      <c r="O918" s="53">
        <f t="shared" si="1687"/>
        <v>0</v>
      </c>
      <c r="P918" s="58">
        <f t="shared" si="1751"/>
        <v>2.985054300498394</v>
      </c>
      <c r="Q918" s="49">
        <f t="shared" si="1688"/>
        <v>2.985054300498394</v>
      </c>
      <c r="R918" s="143">
        <f t="shared" si="1689"/>
        <v>0.02</v>
      </c>
      <c r="S918" s="51">
        <f t="shared" si="1752"/>
        <v>1.7974035596553473E-2</v>
      </c>
      <c r="T918" s="57">
        <f t="shared" si="1753"/>
        <v>1029.235385362236</v>
      </c>
      <c r="U918" s="53">
        <f t="shared" si="1690"/>
        <v>0</v>
      </c>
      <c r="V918" s="58">
        <f t="shared" si="1754"/>
        <v>3.0239958267086089</v>
      </c>
      <c r="W918" s="49">
        <f t="shared" si="1691"/>
        <v>3.0239958267086089</v>
      </c>
      <c r="X918" s="143">
        <f t="shared" si="1692"/>
        <v>0.02</v>
      </c>
      <c r="Y918" s="51">
        <f t="shared" si="1755"/>
        <v>1.7379213815297719E-2</v>
      </c>
      <c r="Z918" s="57">
        <f t="shared" si="1756"/>
        <v>1003.4782266221498</v>
      </c>
      <c r="AA918" s="53">
        <f t="shared" si="1693"/>
        <v>0</v>
      </c>
      <c r="AB918" s="58">
        <f t="shared" si="1757"/>
        <v>2.9989201763706914</v>
      </c>
      <c r="AC918" s="49">
        <f t="shared" si="1694"/>
        <v>2.9989201763706914</v>
      </c>
      <c r="AD918" s="143">
        <f t="shared" si="1695"/>
        <v>0.02</v>
      </c>
      <c r="AE918" s="49">
        <f t="shared" si="1794"/>
        <v>1.732652396644872E-2</v>
      </c>
      <c r="AF918" s="57">
        <f t="shared" si="1758"/>
        <v>1000.6561834049851</v>
      </c>
      <c r="AG918" s="53">
        <f t="shared" si="1696"/>
        <v>0</v>
      </c>
      <c r="AH918" s="58">
        <f t="shared" si="1759"/>
        <v>2.9963279874422235</v>
      </c>
      <c r="AI918" s="49">
        <f t="shared" si="1697"/>
        <v>2.9963279874422235</v>
      </c>
      <c r="AJ918" s="143">
        <f t="shared" si="1698"/>
        <v>0.02</v>
      </c>
      <c r="AK918" s="51">
        <f t="shared" si="1760"/>
        <v>1.7327082291310122E-2</v>
      </c>
      <c r="AL918" s="57">
        <f t="shared" si="1761"/>
        <v>1000.4533365492257</v>
      </c>
      <c r="AM918" s="53">
        <f t="shared" si="1699"/>
        <v>0</v>
      </c>
      <c r="AN918" s="58">
        <f t="shared" si="1762"/>
        <v>2.9961428423664627</v>
      </c>
      <c r="AO918" s="49">
        <f t="shared" si="1700"/>
        <v>2.9961428423664627</v>
      </c>
      <c r="AP918" s="143">
        <f t="shared" si="1701"/>
        <v>0.02</v>
      </c>
      <c r="AQ918" s="51">
        <f t="shared" si="1763"/>
        <v>1.7327377941042318E-2</v>
      </c>
      <c r="AR918" s="57">
        <f t="shared" si="1764"/>
        <v>1000.437930163633</v>
      </c>
      <c r="AS918" s="44">
        <f t="shared" si="1702"/>
        <v>6709.4706118700815</v>
      </c>
      <c r="AT918" s="44">
        <f t="shared" si="1703"/>
        <v>2683.7882447480324</v>
      </c>
      <c r="AU918" s="44">
        <f t="shared" si="1704"/>
        <v>1677.3676529675204</v>
      </c>
      <c r="AV918" s="47">
        <f t="shared" si="1705"/>
        <v>0.31176360531422831</v>
      </c>
      <c r="AW918" s="47">
        <f t="shared" si="1706"/>
        <v>0.61287454805885933</v>
      </c>
      <c r="AX918" s="86">
        <f t="shared" si="1707"/>
        <v>2.2803077293827383</v>
      </c>
      <c r="AY918" s="86">
        <f t="shared" si="1708"/>
        <v>0</v>
      </c>
      <c r="AZ918" s="10">
        <f t="shared" si="1765"/>
        <v>0</v>
      </c>
      <c r="BA918" s="44">
        <f t="shared" si="1709"/>
        <v>0</v>
      </c>
      <c r="BB918" s="9">
        <f t="shared" si="1710"/>
        <v>0</v>
      </c>
      <c r="BC918" s="45">
        <f t="shared" si="1799"/>
        <v>0</v>
      </c>
      <c r="BD918" s="9">
        <f t="shared" si="1711"/>
        <v>0</v>
      </c>
      <c r="BE918" s="45">
        <f t="shared" si="1795"/>
        <v>0</v>
      </c>
      <c r="BF918" s="9">
        <f t="shared" si="1712"/>
        <v>0</v>
      </c>
      <c r="BG918" s="45">
        <f t="shared" si="1796"/>
        <v>0</v>
      </c>
      <c r="BH918" s="58"/>
      <c r="BI918" s="58"/>
      <c r="BJ918" s="58">
        <f t="shared" si="1766"/>
        <v>0</v>
      </c>
      <c r="BK918" s="97"/>
      <c r="BL918" s="44"/>
      <c r="BM918" s="82">
        <f t="shared" si="1767"/>
        <v>91.3</v>
      </c>
      <c r="BN918" s="86">
        <f t="shared" si="1768"/>
        <v>91300</v>
      </c>
      <c r="BO918" s="86">
        <f t="shared" si="1769"/>
        <v>100</v>
      </c>
      <c r="BP918" s="84">
        <f t="shared" si="1713"/>
        <v>4</v>
      </c>
      <c r="BQ918" s="84">
        <f t="shared" si="1714"/>
        <v>4.13</v>
      </c>
      <c r="BR918" s="84">
        <f t="shared" si="1715"/>
        <v>0.02</v>
      </c>
      <c r="BS918" s="84">
        <f t="shared" si="1770"/>
        <v>3.1419943074937264E-2</v>
      </c>
      <c r="BT918" s="84">
        <f t="shared" si="1771"/>
        <v>1214.5479202433903</v>
      </c>
      <c r="BU918" s="84">
        <f t="shared" si="1772"/>
        <v>0</v>
      </c>
      <c r="BV918" s="83">
        <f t="shared" si="1773"/>
        <v>2719.1347811443761</v>
      </c>
      <c r="BW918" s="81">
        <f t="shared" si="1797"/>
        <v>2719.1347811443761</v>
      </c>
      <c r="BX918" s="83">
        <f t="shared" si="1716"/>
        <v>0</v>
      </c>
      <c r="BY918" s="141">
        <f t="shared" si="1717"/>
        <v>0</v>
      </c>
      <c r="BZ918" s="83">
        <f t="shared" si="1718"/>
        <v>4.13</v>
      </c>
      <c r="CA918" s="83">
        <f t="shared" si="1719"/>
        <v>0</v>
      </c>
      <c r="CB918" s="83">
        <f t="shared" si="1774"/>
        <v>3.220682373206798</v>
      </c>
      <c r="CC918" s="83">
        <f t="shared" si="1720"/>
        <v>3.220682373206798</v>
      </c>
      <c r="CD918" s="143">
        <f t="shared" si="1721"/>
        <v>0.02</v>
      </c>
      <c r="CE918" s="83">
        <f t="shared" si="1775"/>
        <v>1.7212523213570339E-2</v>
      </c>
      <c r="CF918" s="84">
        <f t="shared" si="1776"/>
        <v>1146.6718237293467</v>
      </c>
      <c r="CG918" s="83">
        <f t="shared" si="1722"/>
        <v>0</v>
      </c>
      <c r="CH918" s="83">
        <f t="shared" si="1777"/>
        <v>3.1097908653323749</v>
      </c>
      <c r="CI918" s="83">
        <f t="shared" si="1723"/>
        <v>3.1097908653323749</v>
      </c>
      <c r="CJ918" s="143">
        <f t="shared" si="1724"/>
        <v>0.02</v>
      </c>
      <c r="CK918" s="83">
        <f t="shared" si="1778"/>
        <v>1.6404910799759066E-2</v>
      </c>
      <c r="CL918" s="84">
        <f t="shared" si="1779"/>
        <v>1080.5535259331732</v>
      </c>
      <c r="CM918" s="83">
        <f t="shared" si="1725"/>
        <v>0</v>
      </c>
      <c r="CN918" s="83">
        <f t="shared" si="1780"/>
        <v>3.0190549831378668</v>
      </c>
      <c r="CO918" s="83">
        <f t="shared" si="1726"/>
        <v>3.0190549831378668</v>
      </c>
      <c r="CP918" s="143">
        <f t="shared" si="1727"/>
        <v>0.02</v>
      </c>
      <c r="CQ918" s="83">
        <f t="shared" si="1781"/>
        <v>1.6564564504284365E-2</v>
      </c>
      <c r="CR918" s="84">
        <f t="shared" si="1782"/>
        <v>1073.8966213910555</v>
      </c>
      <c r="CS918" s="83">
        <f t="shared" si="1728"/>
        <v>0</v>
      </c>
      <c r="CT918" s="83">
        <f t="shared" si="1783"/>
        <v>3.01085562179999</v>
      </c>
      <c r="CU918" s="83">
        <f t="shared" si="1729"/>
        <v>3.01085562179999</v>
      </c>
      <c r="CV918" s="143">
        <f t="shared" si="1730"/>
        <v>0.02</v>
      </c>
      <c r="CW918" s="83">
        <f t="shared" si="1784"/>
        <v>1.6592526987184428E-2</v>
      </c>
      <c r="CX918" s="84">
        <f t="shared" si="1785"/>
        <v>1073.4944385679576</v>
      </c>
      <c r="CY918" s="83">
        <f t="shared" si="1731"/>
        <v>0</v>
      </c>
      <c r="CZ918" s="83">
        <f t="shared" si="1786"/>
        <v>3.0103657126718804</v>
      </c>
      <c r="DA918" s="83">
        <f t="shared" si="1732"/>
        <v>3.0103657126718804</v>
      </c>
      <c r="DB918" s="143">
        <f t="shared" si="1733"/>
        <v>0.02</v>
      </c>
      <c r="DC918" s="83">
        <f t="shared" si="1787"/>
        <v>1.659344676732636E-2</v>
      </c>
      <c r="DD918" s="84">
        <f t="shared" si="1788"/>
        <v>1073.4918110719761</v>
      </c>
      <c r="DE918" s="86">
        <f t="shared" si="1734"/>
        <v>4894.4426060598771</v>
      </c>
      <c r="DF918" s="86">
        <f t="shared" si="1735"/>
        <v>1957.7770424239507</v>
      </c>
      <c r="DG918" s="86">
        <f t="shared" si="1736"/>
        <v>1223.6106515149693</v>
      </c>
      <c r="DH918" s="86">
        <f t="shared" si="1737"/>
        <v>8.5711166568876937E-2</v>
      </c>
      <c r="DI918" s="86">
        <f t="shared" si="1738"/>
        <v>7.7167079906024325E-2</v>
      </c>
      <c r="DJ918" s="86">
        <f t="shared" si="1739"/>
        <v>0.95427180746799456</v>
      </c>
      <c r="DK918" s="86">
        <f t="shared" si="1740"/>
        <v>-1151.1350828127333</v>
      </c>
      <c r="DL918" s="86">
        <f t="shared" si="1798"/>
        <v>-1151.1350828127333</v>
      </c>
      <c r="DM918" s="86">
        <f t="shared" si="1741"/>
        <v>-1151.1350828127333</v>
      </c>
      <c r="DN918" s="85">
        <f t="shared" si="1742"/>
        <v>0</v>
      </c>
      <c r="DO918" s="85">
        <f t="shared" si="1789"/>
        <v>0</v>
      </c>
      <c r="DP918" s="85">
        <f t="shared" si="1743"/>
        <v>0</v>
      </c>
      <c r="DQ918" s="85">
        <f t="shared" si="1790"/>
        <v>0</v>
      </c>
      <c r="DR918" s="85">
        <f t="shared" si="1744"/>
        <v>0</v>
      </c>
      <c r="DS918" s="85">
        <f t="shared" si="1791"/>
        <v>0</v>
      </c>
      <c r="DT918" s="81"/>
      <c r="DU918" s="81"/>
      <c r="DV918" s="81">
        <f t="shared" si="1792"/>
        <v>0</v>
      </c>
      <c r="DW918" s="100"/>
    </row>
    <row r="919" spans="1:127" x14ac:dyDescent="0.2">
      <c r="A919" s="59">
        <f t="shared" si="1745"/>
        <v>121.8666666666651</v>
      </c>
      <c r="B919" s="44">
        <f t="shared" si="1746"/>
        <v>121866.6666666651</v>
      </c>
      <c r="C919" s="52">
        <f t="shared" si="1680"/>
        <v>133.33333333333334</v>
      </c>
      <c r="D919" s="50">
        <f t="shared" si="1681"/>
        <v>4</v>
      </c>
      <c r="E919" s="44">
        <f t="shared" si="1682"/>
        <v>4.13</v>
      </c>
      <c r="F919" s="47">
        <f t="shared" si="1683"/>
        <v>0.02</v>
      </c>
      <c r="G919" s="52">
        <f t="shared" si="1747"/>
        <v>2.3411558428955166E-2</v>
      </c>
      <c r="H919" s="57">
        <f t="shared" si="1748"/>
        <v>988.72694135695281</v>
      </c>
      <c r="I919" s="52">
        <f t="shared" si="1749"/>
        <v>0</v>
      </c>
      <c r="J919" s="54">
        <f t="shared" si="1750"/>
        <v>3731.8000732611563</v>
      </c>
      <c r="K919" s="46">
        <f t="shared" si="1793"/>
        <v>3731.8000732611563</v>
      </c>
      <c r="L919" s="80">
        <f t="shared" si="1684"/>
        <v>0</v>
      </c>
      <c r="M919" s="142">
        <f t="shared" si="1685"/>
        <v>0</v>
      </c>
      <c r="N919" s="60">
        <f t="shared" si="1686"/>
        <v>4.13</v>
      </c>
      <c r="O919" s="53">
        <f t="shared" si="1687"/>
        <v>0</v>
      </c>
      <c r="P919" s="58">
        <f t="shared" si="1751"/>
        <v>2.9859859633202399</v>
      </c>
      <c r="Q919" s="49">
        <f t="shared" si="1688"/>
        <v>2.9859859633202399</v>
      </c>
      <c r="R919" s="143">
        <f t="shared" si="1689"/>
        <v>0.02</v>
      </c>
      <c r="S919" s="51">
        <f t="shared" si="1752"/>
        <v>1.7971368929886804E-2</v>
      </c>
      <c r="T919" s="57">
        <f t="shared" si="1753"/>
        <v>1030.0381715297649</v>
      </c>
      <c r="U919" s="53">
        <f t="shared" si="1690"/>
        <v>0</v>
      </c>
      <c r="V919" s="58">
        <f t="shared" si="1754"/>
        <v>3.0250912301539379</v>
      </c>
      <c r="W919" s="49">
        <f t="shared" si="1691"/>
        <v>3.0250912301539379</v>
      </c>
      <c r="X919" s="143">
        <f t="shared" si="1692"/>
        <v>0.02</v>
      </c>
      <c r="Y919" s="51">
        <f t="shared" si="1755"/>
        <v>1.7376547148631051E-2</v>
      </c>
      <c r="Z919" s="57">
        <f t="shared" si="1756"/>
        <v>1004.2444481593834</v>
      </c>
      <c r="AA919" s="53">
        <f t="shared" si="1693"/>
        <v>0</v>
      </c>
      <c r="AB919" s="58">
        <f t="shared" si="1757"/>
        <v>2.99990482232859</v>
      </c>
      <c r="AC919" s="49">
        <f t="shared" si="1694"/>
        <v>2.99990482232859</v>
      </c>
      <c r="AD919" s="143">
        <f t="shared" si="1695"/>
        <v>0.02</v>
      </c>
      <c r="AE919" s="49">
        <f t="shared" si="1794"/>
        <v>1.7323857299782051E-2</v>
      </c>
      <c r="AF919" s="57">
        <f t="shared" si="1758"/>
        <v>1001.4264691351456</v>
      </c>
      <c r="AG919" s="53">
        <f t="shared" si="1696"/>
        <v>0</v>
      </c>
      <c r="AH919" s="58">
        <f t="shared" si="1759"/>
        <v>2.9973083440020929</v>
      </c>
      <c r="AI919" s="49">
        <f t="shared" si="1697"/>
        <v>2.9973083440020929</v>
      </c>
      <c r="AJ919" s="143">
        <f t="shared" si="1698"/>
        <v>0.02</v>
      </c>
      <c r="AK919" s="51">
        <f t="shared" si="1760"/>
        <v>1.7324415624643454E-2</v>
      </c>
      <c r="AL919" s="57">
        <f t="shared" si="1761"/>
        <v>1001.2243135152805</v>
      </c>
      <c r="AM919" s="53">
        <f t="shared" si="1699"/>
        <v>0</v>
      </c>
      <c r="AN919" s="58">
        <f t="shared" si="1762"/>
        <v>2.9971232525529476</v>
      </c>
      <c r="AO919" s="49">
        <f t="shared" si="1700"/>
        <v>2.9971232525529476</v>
      </c>
      <c r="AP919" s="143">
        <f t="shared" si="1701"/>
        <v>0.02</v>
      </c>
      <c r="AQ919" s="51">
        <f t="shared" si="1763"/>
        <v>1.732471127437565E-2</v>
      </c>
      <c r="AR919" s="57">
        <f t="shared" si="1764"/>
        <v>1001.2089679287094</v>
      </c>
      <c r="AS919" s="44">
        <f t="shared" si="1702"/>
        <v>6717.2401318700813</v>
      </c>
      <c r="AT919" s="44">
        <f t="shared" si="1703"/>
        <v>2686.8960527480326</v>
      </c>
      <c r="AU919" s="44">
        <f t="shared" si="1704"/>
        <v>1679.3100329675203</v>
      </c>
      <c r="AV919" s="47">
        <f t="shared" si="1705"/>
        <v>0.31076095803695536</v>
      </c>
      <c r="AW919" s="47">
        <f t="shared" si="1706"/>
        <v>0.60917463825121543</v>
      </c>
      <c r="AX919" s="86">
        <f t="shared" si="1707"/>
        <v>2.2582603276789457</v>
      </c>
      <c r="AY919" s="86">
        <f t="shared" si="1708"/>
        <v>0</v>
      </c>
      <c r="AZ919" s="10">
        <f t="shared" si="1765"/>
        <v>0</v>
      </c>
      <c r="BA919" s="44">
        <f t="shared" si="1709"/>
        <v>0</v>
      </c>
      <c r="BB919" s="9">
        <f t="shared" si="1710"/>
        <v>0</v>
      </c>
      <c r="BC919" s="45">
        <f t="shared" si="1799"/>
        <v>0</v>
      </c>
      <c r="BD919" s="9">
        <f t="shared" si="1711"/>
        <v>0</v>
      </c>
      <c r="BE919" s="45">
        <f t="shared" si="1795"/>
        <v>0</v>
      </c>
      <c r="BF919" s="9">
        <f t="shared" si="1712"/>
        <v>0</v>
      </c>
      <c r="BG919" s="45">
        <f t="shared" si="1796"/>
        <v>0</v>
      </c>
      <c r="BH919" s="58"/>
      <c r="BI919" s="58"/>
      <c r="BJ919" s="58">
        <f t="shared" si="1766"/>
        <v>0</v>
      </c>
      <c r="BK919" s="97"/>
      <c r="BL919" s="44"/>
      <c r="BM919" s="82">
        <f t="shared" si="1767"/>
        <v>91.4</v>
      </c>
      <c r="BN919" s="86">
        <f t="shared" si="1768"/>
        <v>91400</v>
      </c>
      <c r="BO919" s="86">
        <f t="shared" si="1769"/>
        <v>100</v>
      </c>
      <c r="BP919" s="84">
        <f t="shared" si="1713"/>
        <v>4</v>
      </c>
      <c r="BQ919" s="84">
        <f t="shared" si="1714"/>
        <v>4.13</v>
      </c>
      <c r="BR919" s="84">
        <f t="shared" si="1715"/>
        <v>0.02</v>
      </c>
      <c r="BS919" s="84">
        <f t="shared" si="1770"/>
        <v>3.1417943074937262E-2</v>
      </c>
      <c r="BT919" s="84">
        <f t="shared" si="1771"/>
        <v>1215.3086694703863</v>
      </c>
      <c r="BU919" s="84">
        <f t="shared" si="1772"/>
        <v>0</v>
      </c>
      <c r="BV919" s="83">
        <f t="shared" si="1773"/>
        <v>2722.3720811443764</v>
      </c>
      <c r="BW919" s="81">
        <f t="shared" si="1797"/>
        <v>2722.3720811443764</v>
      </c>
      <c r="BX919" s="83">
        <f t="shared" si="1716"/>
        <v>0</v>
      </c>
      <c r="BY919" s="141">
        <f t="shared" si="1717"/>
        <v>0</v>
      </c>
      <c r="BZ919" s="83">
        <f t="shared" si="1718"/>
        <v>4.13</v>
      </c>
      <c r="CA919" s="83">
        <f t="shared" si="1719"/>
        <v>0</v>
      </c>
      <c r="CB919" s="83">
        <f t="shared" si="1774"/>
        <v>3.222219618788611</v>
      </c>
      <c r="CC919" s="83">
        <f t="shared" si="1720"/>
        <v>3.222219618788611</v>
      </c>
      <c r="CD919" s="143">
        <f t="shared" si="1721"/>
        <v>0.02</v>
      </c>
      <c r="CE919" s="83">
        <f t="shared" si="1775"/>
        <v>1.721052321357034E-2</v>
      </c>
      <c r="CF919" s="84">
        <f t="shared" si="1776"/>
        <v>1147.2062298339893</v>
      </c>
      <c r="CG919" s="83">
        <f t="shared" si="1722"/>
        <v>0</v>
      </c>
      <c r="CH919" s="83">
        <f t="shared" si="1777"/>
        <v>3.110789372711821</v>
      </c>
      <c r="CI919" s="83">
        <f t="shared" si="1723"/>
        <v>3.110789372711821</v>
      </c>
      <c r="CJ919" s="143">
        <f t="shared" si="1724"/>
        <v>0.02</v>
      </c>
      <c r="CK919" s="83">
        <f t="shared" si="1778"/>
        <v>1.6402910799759068E-2</v>
      </c>
      <c r="CL919" s="84">
        <f t="shared" si="1779"/>
        <v>1081.0810183437602</v>
      </c>
      <c r="CM919" s="83">
        <f t="shared" si="1725"/>
        <v>0</v>
      </c>
      <c r="CN919" s="83">
        <f t="shared" si="1780"/>
        <v>3.0199127042215119</v>
      </c>
      <c r="CO919" s="83">
        <f t="shared" si="1726"/>
        <v>3.0199127042215119</v>
      </c>
      <c r="CP919" s="143">
        <f t="shared" si="1727"/>
        <v>0.02</v>
      </c>
      <c r="CQ919" s="83">
        <f t="shared" si="1781"/>
        <v>1.6562564504284366E-2</v>
      </c>
      <c r="CR919" s="84">
        <f t="shared" si="1782"/>
        <v>1074.4452554701563</v>
      </c>
      <c r="CS919" s="83">
        <f t="shared" si="1728"/>
        <v>0</v>
      </c>
      <c r="CT919" s="83">
        <f t="shared" si="1783"/>
        <v>3.0117261338256784</v>
      </c>
      <c r="CU919" s="83">
        <f t="shared" si="1729"/>
        <v>3.0117261338256784</v>
      </c>
      <c r="CV919" s="143">
        <f t="shared" si="1730"/>
        <v>0.02</v>
      </c>
      <c r="CW919" s="83">
        <f t="shared" si="1784"/>
        <v>1.6590526987184429E-2</v>
      </c>
      <c r="CX919" s="84">
        <f t="shared" si="1785"/>
        <v>1074.0454954458448</v>
      </c>
      <c r="CY919" s="83">
        <f t="shared" si="1731"/>
        <v>0</v>
      </c>
      <c r="CZ919" s="83">
        <f t="shared" si="1786"/>
        <v>3.0112383602291408</v>
      </c>
      <c r="DA919" s="83">
        <f t="shared" si="1732"/>
        <v>3.0112383602291408</v>
      </c>
      <c r="DB919" s="143">
        <f t="shared" si="1733"/>
        <v>0.02</v>
      </c>
      <c r="DC919" s="83">
        <f t="shared" si="1787"/>
        <v>1.6591446767326361E-2</v>
      </c>
      <c r="DD919" s="84">
        <f t="shared" si="1788"/>
        <v>1074.0429881830323</v>
      </c>
      <c r="DE919" s="86">
        <f t="shared" si="1734"/>
        <v>4900.2697460598774</v>
      </c>
      <c r="DF919" s="86">
        <f t="shared" si="1735"/>
        <v>1960.1078984239509</v>
      </c>
      <c r="DG919" s="86">
        <f t="shared" si="1736"/>
        <v>1225.0674365149694</v>
      </c>
      <c r="DH919" s="86">
        <f t="shared" si="1737"/>
        <v>8.5556977276124074E-2</v>
      </c>
      <c r="DI919" s="86">
        <f t="shared" si="1738"/>
        <v>7.6912282403041224E-2</v>
      </c>
      <c r="DJ919" s="86">
        <f t="shared" si="1739"/>
        <v>0.94836103337220679</v>
      </c>
      <c r="DK919" s="86">
        <f t="shared" si="1740"/>
        <v>-1153.1101934103015</v>
      </c>
      <c r="DL919" s="86">
        <f t="shared" si="1798"/>
        <v>-1153.1101934103015</v>
      </c>
      <c r="DM919" s="86">
        <f t="shared" si="1741"/>
        <v>-1153.1101934103015</v>
      </c>
      <c r="DN919" s="85">
        <f t="shared" si="1742"/>
        <v>0</v>
      </c>
      <c r="DO919" s="85">
        <f t="shared" si="1789"/>
        <v>0</v>
      </c>
      <c r="DP919" s="85">
        <f t="shared" si="1743"/>
        <v>0</v>
      </c>
      <c r="DQ919" s="85">
        <f t="shared" si="1790"/>
        <v>0</v>
      </c>
      <c r="DR919" s="85">
        <f t="shared" si="1744"/>
        <v>0</v>
      </c>
      <c r="DS919" s="85">
        <f t="shared" si="1791"/>
        <v>0</v>
      </c>
      <c r="DT919" s="81"/>
      <c r="DU919" s="81"/>
      <c r="DV919" s="81">
        <f t="shared" si="1792"/>
        <v>0</v>
      </c>
      <c r="DW919" s="100"/>
    </row>
    <row r="920" spans="1:127" x14ac:dyDescent="0.2">
      <c r="A920" s="59">
        <f t="shared" si="1745"/>
        <v>121.99999999999844</v>
      </c>
      <c r="B920" s="44">
        <f t="shared" si="1746"/>
        <v>121999.99999999843</v>
      </c>
      <c r="C920" s="52">
        <f t="shared" si="1680"/>
        <v>133.33333333333334</v>
      </c>
      <c r="D920" s="50">
        <f t="shared" si="1681"/>
        <v>4</v>
      </c>
      <c r="E920" s="44">
        <f t="shared" si="1682"/>
        <v>4.13</v>
      </c>
      <c r="F920" s="47">
        <f t="shared" si="1683"/>
        <v>0.02</v>
      </c>
      <c r="G920" s="52">
        <f t="shared" si="1747"/>
        <v>2.3408891762288497E-2</v>
      </c>
      <c r="H920" s="57">
        <f t="shared" si="1748"/>
        <v>989.48271940685186</v>
      </c>
      <c r="I920" s="52">
        <f t="shared" si="1749"/>
        <v>0</v>
      </c>
      <c r="J920" s="54">
        <f t="shared" si="1750"/>
        <v>3736.116473261156</v>
      </c>
      <c r="K920" s="46">
        <f t="shared" si="1793"/>
        <v>3736.116473261156</v>
      </c>
      <c r="L920" s="80">
        <f t="shared" si="1684"/>
        <v>0</v>
      </c>
      <c r="M920" s="142">
        <f t="shared" si="1685"/>
        <v>0</v>
      </c>
      <c r="N920" s="60">
        <f t="shared" si="1686"/>
        <v>4.13</v>
      </c>
      <c r="O920" s="53">
        <f t="shared" si="1687"/>
        <v>0</v>
      </c>
      <c r="P920" s="58">
        <f t="shared" si="1751"/>
        <v>2.9869195815946172</v>
      </c>
      <c r="Q920" s="49">
        <f t="shared" si="1688"/>
        <v>2.9869195815946172</v>
      </c>
      <c r="R920" s="143">
        <f t="shared" si="1689"/>
        <v>0.02</v>
      </c>
      <c r="S920" s="51">
        <f t="shared" si="1752"/>
        <v>1.7968702263220136E-2</v>
      </c>
      <c r="T920" s="57">
        <f t="shared" si="1753"/>
        <v>1030.8405881437877</v>
      </c>
      <c r="U920" s="53">
        <f t="shared" si="1690"/>
        <v>0</v>
      </c>
      <c r="V920" s="58">
        <f t="shared" si="1754"/>
        <v>3.0261885688018668</v>
      </c>
      <c r="W920" s="49">
        <f t="shared" si="1691"/>
        <v>3.0261885688018668</v>
      </c>
      <c r="X920" s="143">
        <f t="shared" si="1692"/>
        <v>0.02</v>
      </c>
      <c r="Y920" s="51">
        <f t="shared" si="1755"/>
        <v>1.7373880481964383E-2</v>
      </c>
      <c r="Z920" s="57">
        <f t="shared" si="1756"/>
        <v>1005.0102747077798</v>
      </c>
      <c r="AA920" s="53">
        <f t="shared" si="1693"/>
        <v>0</v>
      </c>
      <c r="AB920" s="58">
        <f t="shared" si="1757"/>
        <v>3.0008911942304857</v>
      </c>
      <c r="AC920" s="49">
        <f t="shared" si="1694"/>
        <v>3.0008911942304857</v>
      </c>
      <c r="AD920" s="143">
        <f t="shared" si="1695"/>
        <v>0.02</v>
      </c>
      <c r="AE920" s="49">
        <f t="shared" si="1794"/>
        <v>1.7321190633115383E-2</v>
      </c>
      <c r="AF920" s="57">
        <f t="shared" si="1758"/>
        <v>1002.1963835154291</v>
      </c>
      <c r="AG920" s="53">
        <f t="shared" si="1696"/>
        <v>0</v>
      </c>
      <c r="AH920" s="58">
        <f t="shared" si="1759"/>
        <v>2.9982904747767321</v>
      </c>
      <c r="AI920" s="49">
        <f t="shared" si="1697"/>
        <v>2.9982904747767321</v>
      </c>
      <c r="AJ920" s="143">
        <f t="shared" si="1698"/>
        <v>0.02</v>
      </c>
      <c r="AK920" s="51">
        <f t="shared" si="1760"/>
        <v>1.7321748957976786E-2</v>
      </c>
      <c r="AL920" s="57">
        <f t="shared" si="1761"/>
        <v>1001.9949196860238</v>
      </c>
      <c r="AM920" s="53">
        <f t="shared" si="1699"/>
        <v>0</v>
      </c>
      <c r="AN920" s="58">
        <f t="shared" si="1762"/>
        <v>2.9981054416375903</v>
      </c>
      <c r="AO920" s="49">
        <f t="shared" si="1700"/>
        <v>2.9981054416375903</v>
      </c>
      <c r="AP920" s="143">
        <f t="shared" si="1701"/>
        <v>0.02</v>
      </c>
      <c r="AQ920" s="51">
        <f t="shared" si="1763"/>
        <v>1.7322044607708982E-2</v>
      </c>
      <c r="AR920" s="57">
        <f t="shared" si="1764"/>
        <v>1001.9796348418919</v>
      </c>
      <c r="AS920" s="44">
        <f t="shared" si="1702"/>
        <v>6725.0096518700802</v>
      </c>
      <c r="AT920" s="44">
        <f t="shared" si="1703"/>
        <v>2690.0038607480319</v>
      </c>
      <c r="AU920" s="44">
        <f t="shared" si="1704"/>
        <v>1681.2524129675201</v>
      </c>
      <c r="AV920" s="47">
        <f t="shared" si="1705"/>
        <v>0.30976322122965261</v>
      </c>
      <c r="AW920" s="47">
        <f t="shared" si="1706"/>
        <v>0.60550325956518636</v>
      </c>
      <c r="AX920" s="86">
        <f t="shared" si="1707"/>
        <v>2.2364628060650067</v>
      </c>
      <c r="AY920" s="86">
        <f t="shared" si="1708"/>
        <v>0</v>
      </c>
      <c r="AZ920" s="10">
        <f t="shared" si="1765"/>
        <v>0</v>
      </c>
      <c r="BA920" s="44">
        <f t="shared" si="1709"/>
        <v>0</v>
      </c>
      <c r="BB920" s="9">
        <f t="shared" si="1710"/>
        <v>0</v>
      </c>
      <c r="BC920" s="45">
        <f t="shared" si="1799"/>
        <v>0</v>
      </c>
      <c r="BD920" s="9">
        <f t="shared" si="1711"/>
        <v>0</v>
      </c>
      <c r="BE920" s="45">
        <f t="shared" si="1795"/>
        <v>0</v>
      </c>
      <c r="BF920" s="9">
        <f t="shared" si="1712"/>
        <v>0</v>
      </c>
      <c r="BG920" s="45">
        <f t="shared" si="1796"/>
        <v>0</v>
      </c>
      <c r="BH920" s="58"/>
      <c r="BI920" s="58"/>
      <c r="BJ920" s="58">
        <f t="shared" si="1766"/>
        <v>0</v>
      </c>
      <c r="BK920" s="97"/>
      <c r="BL920" s="44"/>
      <c r="BM920" s="82">
        <f t="shared" si="1767"/>
        <v>91.5</v>
      </c>
      <c r="BN920" s="86">
        <f t="shared" si="1768"/>
        <v>91500</v>
      </c>
      <c r="BO920" s="86">
        <f t="shared" si="1769"/>
        <v>100</v>
      </c>
      <c r="BP920" s="84">
        <f t="shared" si="1713"/>
        <v>4</v>
      </c>
      <c r="BQ920" s="84">
        <f t="shared" si="1714"/>
        <v>4.13</v>
      </c>
      <c r="BR920" s="84">
        <f t="shared" si="1715"/>
        <v>0.02</v>
      </c>
      <c r="BS920" s="84">
        <f t="shared" si="1770"/>
        <v>3.141594307493726E-2</v>
      </c>
      <c r="BT920" s="84">
        <f t="shared" si="1771"/>
        <v>1216.0693702712324</v>
      </c>
      <c r="BU920" s="84">
        <f t="shared" si="1772"/>
        <v>0</v>
      </c>
      <c r="BV920" s="83">
        <f t="shared" si="1773"/>
        <v>2725.6093811443761</v>
      </c>
      <c r="BW920" s="81">
        <f t="shared" si="1797"/>
        <v>2725.6093811443761</v>
      </c>
      <c r="BX920" s="83">
        <f t="shared" si="1716"/>
        <v>0</v>
      </c>
      <c r="BY920" s="141">
        <f t="shared" si="1717"/>
        <v>0</v>
      </c>
      <c r="BZ920" s="83">
        <f t="shared" si="1718"/>
        <v>4.13</v>
      </c>
      <c r="CA920" s="83">
        <f t="shared" si="1719"/>
        <v>0</v>
      </c>
      <c r="CB920" s="83">
        <f t="shared" si="1774"/>
        <v>3.2237589761593934</v>
      </c>
      <c r="CC920" s="83">
        <f t="shared" si="1720"/>
        <v>3.2237589761593934</v>
      </c>
      <c r="CD920" s="143">
        <f t="shared" si="1721"/>
        <v>0.02</v>
      </c>
      <c r="CE920" s="83">
        <f t="shared" si="1775"/>
        <v>1.7208523213570342E-2</v>
      </c>
      <c r="CF920" s="84">
        <f t="shared" si="1776"/>
        <v>1147.7403189169686</v>
      </c>
      <c r="CG920" s="83">
        <f t="shared" si="1722"/>
        <v>0</v>
      </c>
      <c r="CH920" s="83">
        <f t="shared" si="1777"/>
        <v>3.1117884432828897</v>
      </c>
      <c r="CI920" s="83">
        <f t="shared" si="1723"/>
        <v>3.1117884432828897</v>
      </c>
      <c r="CJ920" s="143">
        <f t="shared" si="1724"/>
        <v>0.02</v>
      </c>
      <c r="CK920" s="83">
        <f t="shared" si="1778"/>
        <v>1.6400910799759069E-2</v>
      </c>
      <c r="CL920" s="84">
        <f t="shared" si="1779"/>
        <v>1081.6082771464178</v>
      </c>
      <c r="CM920" s="83">
        <f t="shared" si="1725"/>
        <v>0</v>
      </c>
      <c r="CN920" s="83">
        <f t="shared" si="1780"/>
        <v>3.0207711271088571</v>
      </c>
      <c r="CO920" s="83">
        <f t="shared" si="1726"/>
        <v>3.0207711271088571</v>
      </c>
      <c r="CP920" s="143">
        <f t="shared" si="1727"/>
        <v>0.02</v>
      </c>
      <c r="CQ920" s="83">
        <f t="shared" si="1781"/>
        <v>1.6560564504284368E-2</v>
      </c>
      <c r="CR920" s="84">
        <f t="shared" si="1782"/>
        <v>1074.9936674981309</v>
      </c>
      <c r="CS920" s="83">
        <f t="shared" si="1728"/>
        <v>0</v>
      </c>
      <c r="CT920" s="83">
        <f t="shared" si="1783"/>
        <v>3.0125974504195283</v>
      </c>
      <c r="CU920" s="83">
        <f t="shared" si="1729"/>
        <v>3.0125974504195283</v>
      </c>
      <c r="CV920" s="143">
        <f t="shared" si="1730"/>
        <v>0.02</v>
      </c>
      <c r="CW920" s="83">
        <f t="shared" si="1784"/>
        <v>1.6588526987184431E-2</v>
      </c>
      <c r="CX920" s="84">
        <f t="shared" si="1785"/>
        <v>1074.596326638657</v>
      </c>
      <c r="CY920" s="83">
        <f t="shared" si="1731"/>
        <v>0</v>
      </c>
      <c r="CZ920" s="83">
        <f t="shared" si="1786"/>
        <v>3.0121118180361242</v>
      </c>
      <c r="DA920" s="83">
        <f t="shared" si="1732"/>
        <v>3.0121118180361242</v>
      </c>
      <c r="DB920" s="143">
        <f t="shared" si="1733"/>
        <v>0.02</v>
      </c>
      <c r="DC920" s="83">
        <f t="shared" si="1787"/>
        <v>1.6589446767326363E-2</v>
      </c>
      <c r="DD920" s="84">
        <f t="shared" si="1788"/>
        <v>1074.59393914681</v>
      </c>
      <c r="DE920" s="86">
        <f t="shared" si="1734"/>
        <v>4906.0968860598769</v>
      </c>
      <c r="DF920" s="86">
        <f t="shared" si="1735"/>
        <v>1962.4387544239505</v>
      </c>
      <c r="DG920" s="86">
        <f t="shared" si="1736"/>
        <v>1226.5242215149692</v>
      </c>
      <c r="DH920" s="86">
        <f t="shared" si="1737"/>
        <v>8.5403254165764275E-2</v>
      </c>
      <c r="DI920" s="86">
        <f t="shared" si="1738"/>
        <v>7.6658637510086308E-2</v>
      </c>
      <c r="DJ920" s="86">
        <f t="shared" si="1739"/>
        <v>0.94249406071279784</v>
      </c>
      <c r="DK920" s="86">
        <f t="shared" si="1740"/>
        <v>-1155.084089828857</v>
      </c>
      <c r="DL920" s="86">
        <f t="shared" si="1798"/>
        <v>-1155.084089828857</v>
      </c>
      <c r="DM920" s="86">
        <f t="shared" si="1741"/>
        <v>-1155.084089828857</v>
      </c>
      <c r="DN920" s="85">
        <f t="shared" si="1742"/>
        <v>0</v>
      </c>
      <c r="DO920" s="85">
        <f t="shared" si="1789"/>
        <v>0</v>
      </c>
      <c r="DP920" s="85">
        <f t="shared" si="1743"/>
        <v>0</v>
      </c>
      <c r="DQ920" s="85">
        <f t="shared" si="1790"/>
        <v>0</v>
      </c>
      <c r="DR920" s="85">
        <f t="shared" si="1744"/>
        <v>0</v>
      </c>
      <c r="DS920" s="85">
        <f t="shared" si="1791"/>
        <v>0</v>
      </c>
      <c r="DT920" s="81"/>
      <c r="DU920" s="81"/>
      <c r="DV920" s="81">
        <f t="shared" si="1792"/>
        <v>0</v>
      </c>
      <c r="DW920" s="100"/>
    </row>
    <row r="921" spans="1:127" x14ac:dyDescent="0.2">
      <c r="A921" s="59">
        <f t="shared" si="1745"/>
        <v>122.13333333333176</v>
      </c>
      <c r="B921" s="44">
        <f t="shared" si="1746"/>
        <v>122133.33333333176</v>
      </c>
      <c r="C921" s="52">
        <f t="shared" si="1680"/>
        <v>133.33333333333334</v>
      </c>
      <c r="D921" s="50">
        <f t="shared" si="1681"/>
        <v>4</v>
      </c>
      <c r="E921" s="44">
        <f t="shared" si="1682"/>
        <v>4.13</v>
      </c>
      <c r="F921" s="47">
        <f t="shared" si="1683"/>
        <v>0.02</v>
      </c>
      <c r="G921" s="52">
        <f t="shared" si="1747"/>
        <v>2.3406225095621829E-2</v>
      </c>
      <c r="H921" s="57">
        <f t="shared" si="1748"/>
        <v>990.23841136581734</v>
      </c>
      <c r="I921" s="52">
        <f t="shared" si="1749"/>
        <v>0</v>
      </c>
      <c r="J921" s="54">
        <f t="shared" si="1750"/>
        <v>3740.4328732611557</v>
      </c>
      <c r="K921" s="46">
        <f t="shared" si="1793"/>
        <v>3740.4328732611557</v>
      </c>
      <c r="L921" s="80">
        <f t="shared" si="1684"/>
        <v>0</v>
      </c>
      <c r="M921" s="142">
        <f t="shared" si="1685"/>
        <v>0</v>
      </c>
      <c r="N921" s="60">
        <f t="shared" si="1686"/>
        <v>4.13</v>
      </c>
      <c r="O921" s="53">
        <f t="shared" si="1687"/>
        <v>0</v>
      </c>
      <c r="P921" s="58">
        <f t="shared" si="1751"/>
        <v>2.9878551548717507</v>
      </c>
      <c r="Q921" s="49">
        <f t="shared" si="1688"/>
        <v>2.9878551548717507</v>
      </c>
      <c r="R921" s="143">
        <f t="shared" si="1689"/>
        <v>0.02</v>
      </c>
      <c r="S921" s="51">
        <f t="shared" si="1752"/>
        <v>1.7966035596553468E-2</v>
      </c>
      <c r="T921" s="57">
        <f t="shared" si="1753"/>
        <v>1031.6426349097649</v>
      </c>
      <c r="U921" s="53">
        <f t="shared" si="1690"/>
        <v>0</v>
      </c>
      <c r="V921" s="58">
        <f t="shared" si="1754"/>
        <v>3.0272878394422191</v>
      </c>
      <c r="W921" s="49">
        <f t="shared" si="1691"/>
        <v>3.0272878394422191</v>
      </c>
      <c r="X921" s="143">
        <f t="shared" si="1692"/>
        <v>0.02</v>
      </c>
      <c r="Y921" s="51">
        <f t="shared" si="1755"/>
        <v>1.7371213815297715E-2</v>
      </c>
      <c r="Z921" s="57">
        <f t="shared" si="1756"/>
        <v>1005.7757060638088</v>
      </c>
      <c r="AA921" s="53">
        <f t="shared" si="1693"/>
        <v>0</v>
      </c>
      <c r="AB921" s="58">
        <f t="shared" si="1757"/>
        <v>3.0018792888360761</v>
      </c>
      <c r="AC921" s="49">
        <f t="shared" si="1694"/>
        <v>3.0018792888360761</v>
      </c>
      <c r="AD921" s="143">
        <f t="shared" si="1695"/>
        <v>0.02</v>
      </c>
      <c r="AE921" s="49">
        <f t="shared" si="1794"/>
        <v>1.7318523966448715E-2</v>
      </c>
      <c r="AF921" s="57">
        <f t="shared" si="1758"/>
        <v>1002.9659263469312</v>
      </c>
      <c r="AG921" s="53">
        <f t="shared" si="1696"/>
        <v>0</v>
      </c>
      <c r="AH921" s="58">
        <f t="shared" si="1759"/>
        <v>2.9992743767149044</v>
      </c>
      <c r="AI921" s="49">
        <f t="shared" si="1697"/>
        <v>2.9992743767149044</v>
      </c>
      <c r="AJ921" s="143">
        <f t="shared" si="1698"/>
        <v>0.02</v>
      </c>
      <c r="AK921" s="51">
        <f t="shared" si="1760"/>
        <v>1.7319082291310118E-2</v>
      </c>
      <c r="AL921" s="57">
        <f t="shared" si="1761"/>
        <v>1002.7651548481538</v>
      </c>
      <c r="AM921" s="53">
        <f t="shared" si="1699"/>
        <v>0</v>
      </c>
      <c r="AN921" s="58">
        <f t="shared" si="1762"/>
        <v>2.9990894065581077</v>
      </c>
      <c r="AO921" s="49">
        <f t="shared" si="1700"/>
        <v>2.9990894065581077</v>
      </c>
      <c r="AP921" s="143">
        <f t="shared" si="1701"/>
        <v>0.02</v>
      </c>
      <c r="AQ921" s="51">
        <f t="shared" si="1763"/>
        <v>1.7319377941042314E-2</v>
      </c>
      <c r="AR921" s="57">
        <f t="shared" si="1764"/>
        <v>1002.7499306886768</v>
      </c>
      <c r="AS921" s="44">
        <f t="shared" si="1702"/>
        <v>6732.779171870081</v>
      </c>
      <c r="AT921" s="44">
        <f t="shared" si="1703"/>
        <v>2693.1116687480321</v>
      </c>
      <c r="AU921" s="44">
        <f t="shared" si="1704"/>
        <v>1683.1947929675202</v>
      </c>
      <c r="AV921" s="47">
        <f t="shared" si="1705"/>
        <v>0.30877036464794094</v>
      </c>
      <c r="AW921" s="47">
        <f t="shared" si="1706"/>
        <v>0.60186015183041652</v>
      </c>
      <c r="AX921" s="86">
        <f t="shared" si="1707"/>
        <v>2.2149119617647322</v>
      </c>
      <c r="AY921" s="86">
        <f t="shared" si="1708"/>
        <v>0</v>
      </c>
      <c r="AZ921" s="10">
        <f t="shared" si="1765"/>
        <v>0</v>
      </c>
      <c r="BA921" s="44">
        <f t="shared" si="1709"/>
        <v>0</v>
      </c>
      <c r="BB921" s="9">
        <f t="shared" si="1710"/>
        <v>0</v>
      </c>
      <c r="BC921" s="45">
        <f t="shared" si="1799"/>
        <v>0</v>
      </c>
      <c r="BD921" s="9">
        <f t="shared" si="1711"/>
        <v>0</v>
      </c>
      <c r="BE921" s="45">
        <f t="shared" si="1795"/>
        <v>0</v>
      </c>
      <c r="BF921" s="9">
        <f t="shared" si="1712"/>
        <v>0</v>
      </c>
      <c r="BG921" s="45">
        <f t="shared" si="1796"/>
        <v>0</v>
      </c>
      <c r="BH921" s="58"/>
      <c r="BI921" s="58"/>
      <c r="BJ921" s="58">
        <f t="shared" si="1766"/>
        <v>0</v>
      </c>
      <c r="BK921" s="97"/>
      <c r="BL921" s="44"/>
      <c r="BM921" s="82">
        <f t="shared" si="1767"/>
        <v>91.600000000000009</v>
      </c>
      <c r="BN921" s="86">
        <f t="shared" si="1768"/>
        <v>91600</v>
      </c>
      <c r="BO921" s="86">
        <f t="shared" si="1769"/>
        <v>100</v>
      </c>
      <c r="BP921" s="84">
        <f t="shared" si="1713"/>
        <v>4</v>
      </c>
      <c r="BQ921" s="84">
        <f t="shared" si="1714"/>
        <v>4.13</v>
      </c>
      <c r="BR921" s="84">
        <f t="shared" si="1715"/>
        <v>0.02</v>
      </c>
      <c r="BS921" s="84">
        <f t="shared" si="1770"/>
        <v>3.1413943074937258E-2</v>
      </c>
      <c r="BT921" s="84">
        <f t="shared" si="1771"/>
        <v>1216.8300226459282</v>
      </c>
      <c r="BU921" s="84">
        <f t="shared" si="1772"/>
        <v>0</v>
      </c>
      <c r="BV921" s="83">
        <f t="shared" si="1773"/>
        <v>2728.8466811443764</v>
      </c>
      <c r="BW921" s="81">
        <f t="shared" si="1797"/>
        <v>2728.8466811443764</v>
      </c>
      <c r="BX921" s="83">
        <f t="shared" si="1716"/>
        <v>0</v>
      </c>
      <c r="BY921" s="141">
        <f t="shared" si="1717"/>
        <v>0</v>
      </c>
      <c r="BZ921" s="83">
        <f t="shared" si="1718"/>
        <v>4.13</v>
      </c>
      <c r="CA921" s="83">
        <f t="shared" si="1719"/>
        <v>0</v>
      </c>
      <c r="CB921" s="83">
        <f t="shared" si="1774"/>
        <v>3.2253004454719383</v>
      </c>
      <c r="CC921" s="83">
        <f t="shared" si="1720"/>
        <v>3.2253004454719383</v>
      </c>
      <c r="CD921" s="143">
        <f t="shared" si="1721"/>
        <v>0.02</v>
      </c>
      <c r="CE921" s="83">
        <f t="shared" si="1775"/>
        <v>1.7206523213570343E-2</v>
      </c>
      <c r="CF921" s="84">
        <f t="shared" si="1776"/>
        <v>1148.2740909309691</v>
      </c>
      <c r="CG921" s="83">
        <f t="shared" si="1722"/>
        <v>0</v>
      </c>
      <c r="CH921" s="83">
        <f t="shared" si="1777"/>
        <v>3.1127880752522081</v>
      </c>
      <c r="CI921" s="83">
        <f t="shared" si="1723"/>
        <v>3.1127880752522081</v>
      </c>
      <c r="CJ921" s="143">
        <f t="shared" si="1724"/>
        <v>0.02</v>
      </c>
      <c r="CK921" s="83">
        <f t="shared" si="1778"/>
        <v>1.6398910799759071E-2</v>
      </c>
      <c r="CL921" s="84">
        <f t="shared" si="1779"/>
        <v>1082.135302395681</v>
      </c>
      <c r="CM921" s="83">
        <f t="shared" si="1725"/>
        <v>0</v>
      </c>
      <c r="CN921" s="83">
        <f t="shared" si="1780"/>
        <v>3.0216302506558739</v>
      </c>
      <c r="CO921" s="83">
        <f t="shared" si="1726"/>
        <v>3.0216302506558739</v>
      </c>
      <c r="CP921" s="143">
        <f t="shared" si="1727"/>
        <v>0.02</v>
      </c>
      <c r="CQ921" s="83">
        <f t="shared" si="1781"/>
        <v>1.6558564504284369E-2</v>
      </c>
      <c r="CR921" s="84">
        <f t="shared" si="1782"/>
        <v>1075.5418574737196</v>
      </c>
      <c r="CS921" s="83">
        <f t="shared" si="1728"/>
        <v>0</v>
      </c>
      <c r="CT921" s="83">
        <f t="shared" si="1783"/>
        <v>3.0134695703965013</v>
      </c>
      <c r="CU921" s="83">
        <f t="shared" si="1729"/>
        <v>3.0134695703965013</v>
      </c>
      <c r="CV921" s="143">
        <f t="shared" si="1730"/>
        <v>0.02</v>
      </c>
      <c r="CW921" s="83">
        <f t="shared" si="1784"/>
        <v>1.6586526987184432E-2</v>
      </c>
      <c r="CX921" s="84">
        <f t="shared" si="1785"/>
        <v>1075.1469321297714</v>
      </c>
      <c r="CY921" s="83">
        <f t="shared" si="1731"/>
        <v>0</v>
      </c>
      <c r="CZ921" s="83">
        <f t="shared" si="1786"/>
        <v>3.0129860848623506</v>
      </c>
      <c r="DA921" s="83">
        <f t="shared" si="1732"/>
        <v>3.0129860848623506</v>
      </c>
      <c r="DB921" s="143">
        <f t="shared" si="1733"/>
        <v>0.02</v>
      </c>
      <c r="DC921" s="83">
        <f t="shared" si="1787"/>
        <v>1.6587446767326364E-2</v>
      </c>
      <c r="DD921" s="84">
        <f t="shared" si="1788"/>
        <v>1075.1446639462015</v>
      </c>
      <c r="DE921" s="86">
        <f t="shared" si="1734"/>
        <v>4911.9240260598772</v>
      </c>
      <c r="DF921" s="86">
        <f t="shared" si="1735"/>
        <v>1964.7696104239508</v>
      </c>
      <c r="DG921" s="86">
        <f t="shared" si="1736"/>
        <v>1227.9810065149693</v>
      </c>
      <c r="DH921" s="86">
        <f t="shared" si="1737"/>
        <v>8.5249995417654337E-2</v>
      </c>
      <c r="DI921" s="86">
        <f t="shared" si="1738"/>
        <v>7.6406138869827805E-2</v>
      </c>
      <c r="DJ921" s="86">
        <f t="shared" si="1739"/>
        <v>0.93667051777089383</v>
      </c>
      <c r="DK921" s="86">
        <f t="shared" si="1740"/>
        <v>-1157.0567727516634</v>
      </c>
      <c r="DL921" s="86">
        <f t="shared" si="1798"/>
        <v>-1157.0567727516634</v>
      </c>
      <c r="DM921" s="86">
        <f t="shared" si="1741"/>
        <v>-1157.0567727516634</v>
      </c>
      <c r="DN921" s="85">
        <f t="shared" si="1742"/>
        <v>0</v>
      </c>
      <c r="DO921" s="85">
        <f t="shared" si="1789"/>
        <v>0</v>
      </c>
      <c r="DP921" s="85">
        <f t="shared" si="1743"/>
        <v>0</v>
      </c>
      <c r="DQ921" s="85">
        <f t="shared" si="1790"/>
        <v>0</v>
      </c>
      <c r="DR921" s="85">
        <f t="shared" si="1744"/>
        <v>0</v>
      </c>
      <c r="DS921" s="85">
        <f t="shared" si="1791"/>
        <v>0</v>
      </c>
      <c r="DT921" s="81"/>
      <c r="DU921" s="81"/>
      <c r="DV921" s="81">
        <f t="shared" si="1792"/>
        <v>0</v>
      </c>
      <c r="DW921" s="100"/>
    </row>
    <row r="922" spans="1:127" x14ac:dyDescent="0.2">
      <c r="A922" s="59">
        <f t="shared" si="1745"/>
        <v>122.26666666666509</v>
      </c>
      <c r="B922" s="44">
        <f t="shared" si="1746"/>
        <v>122266.66666666509</v>
      </c>
      <c r="C922" s="52">
        <f t="shared" si="1680"/>
        <v>133.33333333333334</v>
      </c>
      <c r="D922" s="50">
        <f t="shared" si="1681"/>
        <v>4</v>
      </c>
      <c r="E922" s="44">
        <f t="shared" si="1682"/>
        <v>4.13</v>
      </c>
      <c r="F922" s="47">
        <f t="shared" si="1683"/>
        <v>0.02</v>
      </c>
      <c r="G922" s="52">
        <f t="shared" si="1747"/>
        <v>2.3403558428955161E-2</v>
      </c>
      <c r="H922" s="57">
        <f t="shared" si="1748"/>
        <v>990.99401723384926</v>
      </c>
      <c r="I922" s="52">
        <f t="shared" si="1749"/>
        <v>0</v>
      </c>
      <c r="J922" s="54">
        <f t="shared" si="1750"/>
        <v>3744.7492732611554</v>
      </c>
      <c r="K922" s="46">
        <f t="shared" si="1793"/>
        <v>3744.7492732611554</v>
      </c>
      <c r="L922" s="80">
        <f t="shared" si="1684"/>
        <v>0</v>
      </c>
      <c r="M922" s="142">
        <f t="shared" si="1685"/>
        <v>0</v>
      </c>
      <c r="N922" s="60">
        <f t="shared" si="1686"/>
        <v>4.13</v>
      </c>
      <c r="O922" s="53">
        <f t="shared" si="1687"/>
        <v>0</v>
      </c>
      <c r="P922" s="58">
        <f t="shared" si="1751"/>
        <v>2.9887926827032647</v>
      </c>
      <c r="Q922" s="49">
        <f t="shared" si="1688"/>
        <v>2.9887926827032647</v>
      </c>
      <c r="R922" s="143">
        <f t="shared" si="1689"/>
        <v>0.02</v>
      </c>
      <c r="S922" s="51">
        <f t="shared" si="1752"/>
        <v>1.79633689298868E-2</v>
      </c>
      <c r="T922" s="57">
        <f t="shared" si="1753"/>
        <v>1032.4443115342794</v>
      </c>
      <c r="U922" s="53">
        <f t="shared" si="1690"/>
        <v>0</v>
      </c>
      <c r="V922" s="58">
        <f t="shared" si="1754"/>
        <v>3.0283890388647352</v>
      </c>
      <c r="W922" s="49">
        <f t="shared" si="1691"/>
        <v>3.0283890388647352</v>
      </c>
      <c r="X922" s="143">
        <f t="shared" si="1692"/>
        <v>0.02</v>
      </c>
      <c r="Y922" s="51">
        <f t="shared" si="1755"/>
        <v>1.7368547148631047E-2</v>
      </c>
      <c r="Z922" s="57">
        <f t="shared" si="1756"/>
        <v>1006.5407420257305</v>
      </c>
      <c r="AA922" s="53">
        <f t="shared" si="1693"/>
        <v>0</v>
      </c>
      <c r="AB922" s="58">
        <f t="shared" si="1757"/>
        <v>3.0028691029069314</v>
      </c>
      <c r="AC922" s="49">
        <f t="shared" si="1694"/>
        <v>3.0028691029069314</v>
      </c>
      <c r="AD922" s="143">
        <f t="shared" si="1695"/>
        <v>0.02</v>
      </c>
      <c r="AE922" s="49">
        <f t="shared" si="1794"/>
        <v>1.7315857299782047E-2</v>
      </c>
      <c r="AF922" s="57">
        <f t="shared" si="1758"/>
        <v>1003.7350974324138</v>
      </c>
      <c r="AG922" s="53">
        <f t="shared" si="1696"/>
        <v>0</v>
      </c>
      <c r="AH922" s="58">
        <f t="shared" si="1759"/>
        <v>3.0002600467670488</v>
      </c>
      <c r="AI922" s="49">
        <f t="shared" si="1697"/>
        <v>3.0002600467670488</v>
      </c>
      <c r="AJ922" s="143">
        <f t="shared" si="1698"/>
        <v>0.02</v>
      </c>
      <c r="AK922" s="51">
        <f t="shared" si="1760"/>
        <v>1.731641562464345E-2</v>
      </c>
      <c r="AL922" s="57">
        <f t="shared" si="1761"/>
        <v>1003.5350187900203</v>
      </c>
      <c r="AM922" s="53">
        <f t="shared" si="1699"/>
        <v>0</v>
      </c>
      <c r="AN922" s="58">
        <f t="shared" si="1762"/>
        <v>3.0000751442537146</v>
      </c>
      <c r="AO922" s="49">
        <f t="shared" si="1700"/>
        <v>3.0000751442537146</v>
      </c>
      <c r="AP922" s="143">
        <f t="shared" si="1701"/>
        <v>0.02</v>
      </c>
      <c r="AQ922" s="51">
        <f t="shared" si="1763"/>
        <v>1.7316711274375646E-2</v>
      </c>
      <c r="AR922" s="57">
        <f t="shared" si="1764"/>
        <v>1003.5198552562179</v>
      </c>
      <c r="AS922" s="44">
        <f t="shared" si="1702"/>
        <v>6740.548691870079</v>
      </c>
      <c r="AT922" s="44">
        <f t="shared" si="1703"/>
        <v>2696.2194767480319</v>
      </c>
      <c r="AU922" s="44">
        <f t="shared" si="1704"/>
        <v>1685.1371729675197</v>
      </c>
      <c r="AV922" s="47">
        <f t="shared" si="1705"/>
        <v>0.30778235826782702</v>
      </c>
      <c r="AW922" s="47">
        <f t="shared" si="1706"/>
        <v>0.59824505758102398</v>
      </c>
      <c r="AX922" s="86">
        <f t="shared" si="1707"/>
        <v>2.1936046374426228</v>
      </c>
      <c r="AY922" s="86">
        <f t="shared" si="1708"/>
        <v>0</v>
      </c>
      <c r="AZ922" s="10">
        <f t="shared" si="1765"/>
        <v>0</v>
      </c>
      <c r="BA922" s="44">
        <f t="shared" si="1709"/>
        <v>0</v>
      </c>
      <c r="BB922" s="9">
        <f t="shared" si="1710"/>
        <v>0</v>
      </c>
      <c r="BC922" s="45">
        <f t="shared" si="1799"/>
        <v>0</v>
      </c>
      <c r="BD922" s="9">
        <f t="shared" si="1711"/>
        <v>0</v>
      </c>
      <c r="BE922" s="45">
        <f t="shared" si="1795"/>
        <v>0</v>
      </c>
      <c r="BF922" s="9">
        <f t="shared" si="1712"/>
        <v>0</v>
      </c>
      <c r="BG922" s="45">
        <f t="shared" si="1796"/>
        <v>0</v>
      </c>
      <c r="BH922" s="58"/>
      <c r="BI922" s="58"/>
      <c r="BJ922" s="58">
        <f t="shared" si="1766"/>
        <v>0</v>
      </c>
      <c r="BK922" s="97"/>
      <c r="BL922" s="44"/>
      <c r="BM922" s="82">
        <f t="shared" si="1767"/>
        <v>91.7</v>
      </c>
      <c r="BN922" s="86">
        <f t="shared" si="1768"/>
        <v>91700</v>
      </c>
      <c r="BO922" s="86">
        <f t="shared" si="1769"/>
        <v>100</v>
      </c>
      <c r="BP922" s="84">
        <f t="shared" si="1713"/>
        <v>4</v>
      </c>
      <c r="BQ922" s="84">
        <f t="shared" si="1714"/>
        <v>4.13</v>
      </c>
      <c r="BR922" s="84">
        <f t="shared" si="1715"/>
        <v>0.02</v>
      </c>
      <c r="BS922" s="84">
        <f t="shared" si="1770"/>
        <v>3.1411943074937256E-2</v>
      </c>
      <c r="BT922" s="84">
        <f t="shared" si="1771"/>
        <v>1217.5906265944741</v>
      </c>
      <c r="BU922" s="84">
        <f t="shared" si="1772"/>
        <v>0</v>
      </c>
      <c r="BV922" s="83">
        <f t="shared" si="1773"/>
        <v>2732.0839811443761</v>
      </c>
      <c r="BW922" s="81">
        <f t="shared" si="1797"/>
        <v>2732.0839811443761</v>
      </c>
      <c r="BX922" s="83">
        <f t="shared" si="1716"/>
        <v>0</v>
      </c>
      <c r="BY922" s="141">
        <f t="shared" si="1717"/>
        <v>0</v>
      </c>
      <c r="BZ922" s="83">
        <f t="shared" si="1718"/>
        <v>4.13</v>
      </c>
      <c r="CA922" s="83">
        <f t="shared" si="1719"/>
        <v>0</v>
      </c>
      <c r="CB922" s="83">
        <f t="shared" si="1774"/>
        <v>3.2268440268795673</v>
      </c>
      <c r="CC922" s="83">
        <f t="shared" si="1720"/>
        <v>3.2268440268795673</v>
      </c>
      <c r="CD922" s="143">
        <f t="shared" si="1721"/>
        <v>0.02</v>
      </c>
      <c r="CE922" s="83">
        <f t="shared" si="1775"/>
        <v>1.7204523213570345E-2</v>
      </c>
      <c r="CF922" s="84">
        <f t="shared" si="1776"/>
        <v>1148.8075458293406</v>
      </c>
      <c r="CG922" s="83">
        <f t="shared" si="1722"/>
        <v>0</v>
      </c>
      <c r="CH922" s="83">
        <f t="shared" si="1777"/>
        <v>3.113788266827779</v>
      </c>
      <c r="CI922" s="83">
        <f t="shared" si="1723"/>
        <v>3.113788266827779</v>
      </c>
      <c r="CJ922" s="143">
        <f t="shared" si="1724"/>
        <v>0.02</v>
      </c>
      <c r="CK922" s="83">
        <f t="shared" si="1778"/>
        <v>1.6396910799759072E-2</v>
      </c>
      <c r="CL922" s="84">
        <f t="shared" si="1779"/>
        <v>1082.6620941464632</v>
      </c>
      <c r="CM922" s="83">
        <f t="shared" si="1725"/>
        <v>0</v>
      </c>
      <c r="CN922" s="83">
        <f t="shared" si="1780"/>
        <v>3.0224900737199345</v>
      </c>
      <c r="CO922" s="83">
        <f t="shared" si="1726"/>
        <v>3.0224900737199345</v>
      </c>
      <c r="CP922" s="143">
        <f t="shared" si="1727"/>
        <v>0.02</v>
      </c>
      <c r="CQ922" s="83">
        <f t="shared" si="1781"/>
        <v>1.6556564504284371E-2</v>
      </c>
      <c r="CR922" s="84">
        <f t="shared" si="1782"/>
        <v>1076.0898253960254</v>
      </c>
      <c r="CS922" s="83">
        <f t="shared" si="1728"/>
        <v>0</v>
      </c>
      <c r="CT922" s="83">
        <f t="shared" si="1783"/>
        <v>3.0143424925724815</v>
      </c>
      <c r="CU922" s="83">
        <f t="shared" si="1729"/>
        <v>3.0143424925724815</v>
      </c>
      <c r="CV922" s="143">
        <f t="shared" si="1730"/>
        <v>0.02</v>
      </c>
      <c r="CW922" s="83">
        <f t="shared" si="1784"/>
        <v>1.6584526987184434E-2</v>
      </c>
      <c r="CX922" s="84">
        <f t="shared" si="1785"/>
        <v>1075.6973119029774</v>
      </c>
      <c r="CY922" s="83">
        <f t="shared" si="1731"/>
        <v>0</v>
      </c>
      <c r="CZ922" s="83">
        <f t="shared" si="1786"/>
        <v>3.0138611594782128</v>
      </c>
      <c r="DA922" s="83">
        <f t="shared" si="1732"/>
        <v>3.0138611594782128</v>
      </c>
      <c r="DB922" s="143">
        <f t="shared" si="1733"/>
        <v>0.02</v>
      </c>
      <c r="DC922" s="83">
        <f t="shared" si="1787"/>
        <v>1.6585446767326366E-2</v>
      </c>
      <c r="DD922" s="84">
        <f t="shared" si="1788"/>
        <v>1075.6951625645211</v>
      </c>
      <c r="DE922" s="86">
        <f t="shared" si="1734"/>
        <v>4917.7511660598775</v>
      </c>
      <c r="DF922" s="86">
        <f t="shared" si="1735"/>
        <v>1967.1004664239508</v>
      </c>
      <c r="DG922" s="86">
        <f t="shared" si="1736"/>
        <v>1229.4377915149694</v>
      </c>
      <c r="DH922" s="86">
        <f t="shared" si="1737"/>
        <v>8.5097199220188269E-2</v>
      </c>
      <c r="DI922" s="86">
        <f t="shared" si="1738"/>
        <v>7.6154780165679947E-2</v>
      </c>
      <c r="DJ922" s="86">
        <f t="shared" si="1739"/>
        <v>0.93089003635095058</v>
      </c>
      <c r="DK922" s="86">
        <f t="shared" si="1740"/>
        <v>-1159.0282428624728</v>
      </c>
      <c r="DL922" s="86">
        <f t="shared" si="1798"/>
        <v>-1159.0282428624728</v>
      </c>
      <c r="DM922" s="86">
        <f t="shared" si="1741"/>
        <v>-1159.0282428624728</v>
      </c>
      <c r="DN922" s="85">
        <f t="shared" si="1742"/>
        <v>0</v>
      </c>
      <c r="DO922" s="85">
        <f t="shared" si="1789"/>
        <v>0</v>
      </c>
      <c r="DP922" s="85">
        <f t="shared" si="1743"/>
        <v>0</v>
      </c>
      <c r="DQ922" s="85">
        <f t="shared" si="1790"/>
        <v>0</v>
      </c>
      <c r="DR922" s="85">
        <f t="shared" si="1744"/>
        <v>0</v>
      </c>
      <c r="DS922" s="85">
        <f t="shared" si="1791"/>
        <v>0</v>
      </c>
      <c r="DT922" s="81"/>
      <c r="DU922" s="81"/>
      <c r="DV922" s="81">
        <f t="shared" si="1792"/>
        <v>0</v>
      </c>
      <c r="DW922" s="100"/>
    </row>
    <row r="923" spans="1:127" x14ac:dyDescent="0.2">
      <c r="A923" s="59">
        <f t="shared" si="1745"/>
        <v>122.39999999999841</v>
      </c>
      <c r="B923" s="44">
        <f t="shared" si="1746"/>
        <v>122399.99999999841</v>
      </c>
      <c r="C923" s="52">
        <f t="shared" si="1680"/>
        <v>133.33333333333334</v>
      </c>
      <c r="D923" s="50">
        <f t="shared" si="1681"/>
        <v>4</v>
      </c>
      <c r="E923" s="44">
        <f t="shared" si="1682"/>
        <v>4.13</v>
      </c>
      <c r="F923" s="47">
        <f t="shared" si="1683"/>
        <v>0.02</v>
      </c>
      <c r="G923" s="52">
        <f t="shared" si="1747"/>
        <v>2.3400891762288493E-2</v>
      </c>
      <c r="H923" s="57">
        <f t="shared" si="1748"/>
        <v>991.74953701094762</v>
      </c>
      <c r="I923" s="52">
        <f t="shared" si="1749"/>
        <v>0</v>
      </c>
      <c r="J923" s="54">
        <f t="shared" si="1750"/>
        <v>3749.0656732611556</v>
      </c>
      <c r="K923" s="46">
        <f t="shared" si="1793"/>
        <v>3749.0656732611556</v>
      </c>
      <c r="L923" s="80">
        <f t="shared" si="1684"/>
        <v>0</v>
      </c>
      <c r="M923" s="142">
        <f t="shared" si="1685"/>
        <v>0</v>
      </c>
      <c r="N923" s="60">
        <f t="shared" si="1686"/>
        <v>4.13</v>
      </c>
      <c r="O923" s="53">
        <f t="shared" si="1687"/>
        <v>0</v>
      </c>
      <c r="P923" s="58">
        <f t="shared" si="1751"/>
        <v>2.9897321646421733</v>
      </c>
      <c r="Q923" s="49">
        <f t="shared" si="1688"/>
        <v>2.9897321646421733</v>
      </c>
      <c r="R923" s="143">
        <f t="shared" si="1689"/>
        <v>0.02</v>
      </c>
      <c r="S923" s="51">
        <f t="shared" si="1752"/>
        <v>1.7960702263220132E-2</v>
      </c>
      <c r="T923" s="57">
        <f t="shared" si="1753"/>
        <v>1033.2456177250367</v>
      </c>
      <c r="U923" s="53">
        <f t="shared" si="1690"/>
        <v>0</v>
      </c>
      <c r="V923" s="58">
        <f t="shared" si="1754"/>
        <v>3.0294921638590782</v>
      </c>
      <c r="W923" s="49">
        <f t="shared" si="1691"/>
        <v>3.0294921638590782</v>
      </c>
      <c r="X923" s="143">
        <f t="shared" si="1692"/>
        <v>0.02</v>
      </c>
      <c r="Y923" s="51">
        <f t="shared" si="1755"/>
        <v>1.7365880481964378E-2</v>
      </c>
      <c r="Z923" s="57">
        <f t="shared" si="1756"/>
        <v>1007.3053823935925</v>
      </c>
      <c r="AA923" s="53">
        <f t="shared" si="1693"/>
        <v>0</v>
      </c>
      <c r="AB923" s="58">
        <f t="shared" si="1757"/>
        <v>3.0038606332065005</v>
      </c>
      <c r="AC923" s="49">
        <f t="shared" si="1694"/>
        <v>3.0038606332065005</v>
      </c>
      <c r="AD923" s="143">
        <f t="shared" si="1695"/>
        <v>0.02</v>
      </c>
      <c r="AE923" s="49">
        <f t="shared" si="1794"/>
        <v>1.7313190633115379E-2</v>
      </c>
      <c r="AF923" s="57">
        <f t="shared" si="1758"/>
        <v>1004.5038965763031</v>
      </c>
      <c r="AG923" s="53">
        <f t="shared" si="1696"/>
        <v>0</v>
      </c>
      <c r="AH923" s="58">
        <f t="shared" si="1759"/>
        <v>3.0012474818852883</v>
      </c>
      <c r="AI923" s="49">
        <f t="shared" si="1697"/>
        <v>3.0012474818852883</v>
      </c>
      <c r="AJ923" s="143">
        <f t="shared" si="1698"/>
        <v>0.02</v>
      </c>
      <c r="AK923" s="51">
        <f t="shared" si="1760"/>
        <v>1.7313748957976782E-2</v>
      </c>
      <c r="AL923" s="57">
        <f t="shared" si="1761"/>
        <v>1004.3045113016208</v>
      </c>
      <c r="AM923" s="53">
        <f t="shared" si="1699"/>
        <v>0</v>
      </c>
      <c r="AN923" s="58">
        <f t="shared" si="1762"/>
        <v>3.0010626516651318</v>
      </c>
      <c r="AO923" s="49">
        <f t="shared" si="1700"/>
        <v>3.0010626516651318</v>
      </c>
      <c r="AP923" s="143">
        <f t="shared" si="1701"/>
        <v>0.02</v>
      </c>
      <c r="AQ923" s="51">
        <f t="shared" si="1763"/>
        <v>1.7314044607708978E-2</v>
      </c>
      <c r="AR923" s="57">
        <f t="shared" si="1764"/>
        <v>1004.2894083333225</v>
      </c>
      <c r="AS923" s="44">
        <f t="shared" si="1702"/>
        <v>6748.3182118700797</v>
      </c>
      <c r="AT923" s="44">
        <f t="shared" si="1703"/>
        <v>2699.3272847480316</v>
      </c>
      <c r="AU923" s="44">
        <f t="shared" si="1704"/>
        <v>1687.0795529675199</v>
      </c>
      <c r="AV923" s="47">
        <f t="shared" si="1705"/>
        <v>0.30679917228386216</v>
      </c>
      <c r="AW923" s="47">
        <f t="shared" si="1706"/>
        <v>0.59465772202425937</v>
      </c>
      <c r="AX923" s="86">
        <f t="shared" si="1707"/>
        <v>2.1725377205005536</v>
      </c>
      <c r="AY923" s="86">
        <f t="shared" si="1708"/>
        <v>0</v>
      </c>
      <c r="AZ923" s="10">
        <f t="shared" si="1765"/>
        <v>0</v>
      </c>
      <c r="BA923" s="44">
        <f t="shared" si="1709"/>
        <v>0</v>
      </c>
      <c r="BB923" s="9">
        <f t="shared" si="1710"/>
        <v>0</v>
      </c>
      <c r="BC923" s="45">
        <f t="shared" si="1799"/>
        <v>0</v>
      </c>
      <c r="BD923" s="9">
        <f t="shared" si="1711"/>
        <v>0</v>
      </c>
      <c r="BE923" s="45">
        <f t="shared" si="1795"/>
        <v>0</v>
      </c>
      <c r="BF923" s="9">
        <f t="shared" si="1712"/>
        <v>0</v>
      </c>
      <c r="BG923" s="45">
        <f t="shared" si="1796"/>
        <v>0</v>
      </c>
      <c r="BH923" s="58"/>
      <c r="BI923" s="58"/>
      <c r="BJ923" s="58">
        <f t="shared" si="1766"/>
        <v>0</v>
      </c>
      <c r="BK923" s="97"/>
      <c r="BL923" s="44"/>
      <c r="BM923" s="82">
        <f t="shared" si="1767"/>
        <v>91.8</v>
      </c>
      <c r="BN923" s="86">
        <f t="shared" si="1768"/>
        <v>91800</v>
      </c>
      <c r="BO923" s="86">
        <f t="shared" si="1769"/>
        <v>100</v>
      </c>
      <c r="BP923" s="84">
        <f t="shared" si="1713"/>
        <v>4</v>
      </c>
      <c r="BQ923" s="84">
        <f t="shared" si="1714"/>
        <v>4.13</v>
      </c>
      <c r="BR923" s="84">
        <f t="shared" si="1715"/>
        <v>0.02</v>
      </c>
      <c r="BS923" s="84">
        <f t="shared" si="1770"/>
        <v>3.1409943074937254E-2</v>
      </c>
      <c r="BT923" s="84">
        <f t="shared" si="1771"/>
        <v>1218.3511821168697</v>
      </c>
      <c r="BU923" s="84">
        <f t="shared" si="1772"/>
        <v>0</v>
      </c>
      <c r="BV923" s="83">
        <f t="shared" si="1773"/>
        <v>2735.3212811443764</v>
      </c>
      <c r="BW923" s="81">
        <f t="shared" si="1797"/>
        <v>2735.3212811443764</v>
      </c>
      <c r="BX923" s="83">
        <f t="shared" si="1716"/>
        <v>0</v>
      </c>
      <c r="BY923" s="141">
        <f t="shared" si="1717"/>
        <v>0</v>
      </c>
      <c r="BZ923" s="83">
        <f t="shared" si="1718"/>
        <v>4.13</v>
      </c>
      <c r="CA923" s="83">
        <f t="shared" si="1719"/>
        <v>0</v>
      </c>
      <c r="CB923" s="83">
        <f t="shared" si="1774"/>
        <v>3.2283897205361236</v>
      </c>
      <c r="CC923" s="83">
        <f t="shared" si="1720"/>
        <v>3.2283897205361236</v>
      </c>
      <c r="CD923" s="143">
        <f t="shared" si="1721"/>
        <v>0.02</v>
      </c>
      <c r="CE923" s="83">
        <f t="shared" si="1775"/>
        <v>1.7202523213570346E-2</v>
      </c>
      <c r="CF923" s="84">
        <f t="shared" si="1776"/>
        <v>1149.3406835660971</v>
      </c>
      <c r="CG923" s="83">
        <f t="shared" si="1722"/>
        <v>0</v>
      </c>
      <c r="CH923" s="83">
        <f t="shared" si="1777"/>
        <v>3.1147890162189835</v>
      </c>
      <c r="CI923" s="83">
        <f t="shared" si="1723"/>
        <v>3.1147890162189835</v>
      </c>
      <c r="CJ923" s="143">
        <f t="shared" si="1724"/>
        <v>0.02</v>
      </c>
      <c r="CK923" s="83">
        <f t="shared" si="1778"/>
        <v>1.6394910799759074E-2</v>
      </c>
      <c r="CL923" s="84">
        <f t="shared" si="1779"/>
        <v>1083.1886524540537</v>
      </c>
      <c r="CM923" s="83">
        <f t="shared" si="1725"/>
        <v>0</v>
      </c>
      <c r="CN923" s="83">
        <f t="shared" si="1780"/>
        <v>3.0233505951598039</v>
      </c>
      <c r="CO923" s="83">
        <f t="shared" si="1726"/>
        <v>3.0233505951598039</v>
      </c>
      <c r="CP923" s="143">
        <f t="shared" si="1727"/>
        <v>0.02</v>
      </c>
      <c r="CQ923" s="83">
        <f t="shared" si="1781"/>
        <v>1.6554564504284372E-2</v>
      </c>
      <c r="CR923" s="84">
        <f t="shared" si="1782"/>
        <v>1076.637571264514</v>
      </c>
      <c r="CS923" s="83">
        <f t="shared" si="1728"/>
        <v>0</v>
      </c>
      <c r="CT923" s="83">
        <f t="shared" si="1783"/>
        <v>3.0152162157642808</v>
      </c>
      <c r="CU923" s="83">
        <f t="shared" si="1729"/>
        <v>3.0152162157642808</v>
      </c>
      <c r="CV923" s="143">
        <f t="shared" si="1730"/>
        <v>0.02</v>
      </c>
      <c r="CW923" s="83">
        <f t="shared" si="1784"/>
        <v>1.6582526987184435E-2</v>
      </c>
      <c r="CX923" s="84">
        <f t="shared" si="1785"/>
        <v>1076.2474659424752</v>
      </c>
      <c r="CY923" s="83">
        <f t="shared" si="1731"/>
        <v>0</v>
      </c>
      <c r="CZ923" s="83">
        <f t="shared" si="1786"/>
        <v>3.0147370406549818</v>
      </c>
      <c r="DA923" s="83">
        <f t="shared" si="1732"/>
        <v>3.0147370406549818</v>
      </c>
      <c r="DB923" s="143">
        <f t="shared" si="1733"/>
        <v>0.02</v>
      </c>
      <c r="DC923" s="83">
        <f t="shared" si="1787"/>
        <v>1.6583446767326367E-2</v>
      </c>
      <c r="DD923" s="84">
        <f t="shared" si="1788"/>
        <v>1076.2454349855041</v>
      </c>
      <c r="DE923" s="86">
        <f t="shared" si="1734"/>
        <v>4923.5783060598778</v>
      </c>
      <c r="DF923" s="86">
        <f t="shared" si="1735"/>
        <v>1969.4313224239509</v>
      </c>
      <c r="DG923" s="86">
        <f t="shared" si="1736"/>
        <v>1230.8945765149695</v>
      </c>
      <c r="DH923" s="86">
        <f t="shared" si="1737"/>
        <v>8.494486377025097E-2</v>
      </c>
      <c r="DI923" s="86">
        <f t="shared" si="1738"/>
        <v>7.5904555121508316E-2</v>
      </c>
      <c r="DJ923" s="86">
        <f t="shared" si="1739"/>
        <v>0.92515225174406146</v>
      </c>
      <c r="DK923" s="86">
        <f t="shared" si="1740"/>
        <v>-1160.9985008455317</v>
      </c>
      <c r="DL923" s="86">
        <f t="shared" si="1798"/>
        <v>-1160.9985008455317</v>
      </c>
      <c r="DM923" s="86">
        <f t="shared" si="1741"/>
        <v>-1160.9985008455317</v>
      </c>
      <c r="DN923" s="85">
        <f t="shared" si="1742"/>
        <v>0</v>
      </c>
      <c r="DO923" s="85">
        <f t="shared" si="1789"/>
        <v>0</v>
      </c>
      <c r="DP923" s="85">
        <f t="shared" si="1743"/>
        <v>0</v>
      </c>
      <c r="DQ923" s="85">
        <f t="shared" si="1790"/>
        <v>0</v>
      </c>
      <c r="DR923" s="85">
        <f t="shared" si="1744"/>
        <v>0</v>
      </c>
      <c r="DS923" s="85">
        <f t="shared" si="1791"/>
        <v>0</v>
      </c>
      <c r="DT923" s="81"/>
      <c r="DU923" s="81"/>
      <c r="DV923" s="81">
        <f t="shared" si="1792"/>
        <v>0</v>
      </c>
      <c r="DW923" s="100"/>
    </row>
    <row r="924" spans="1:127" x14ac:dyDescent="0.2">
      <c r="A924" s="59">
        <f t="shared" si="1745"/>
        <v>122.53333333333174</v>
      </c>
      <c r="B924" s="44">
        <f t="shared" si="1746"/>
        <v>122533.33333333174</v>
      </c>
      <c r="C924" s="52">
        <f t="shared" si="1680"/>
        <v>133.33333333333334</v>
      </c>
      <c r="D924" s="50">
        <f t="shared" si="1681"/>
        <v>4</v>
      </c>
      <c r="E924" s="44">
        <f t="shared" si="1682"/>
        <v>4.13</v>
      </c>
      <c r="F924" s="47">
        <f t="shared" si="1683"/>
        <v>0.02</v>
      </c>
      <c r="G924" s="52">
        <f t="shared" si="1747"/>
        <v>2.3398225095621825E-2</v>
      </c>
      <c r="H924" s="57">
        <f t="shared" si="1748"/>
        <v>992.50497069711241</v>
      </c>
      <c r="I924" s="52">
        <f t="shared" si="1749"/>
        <v>0</v>
      </c>
      <c r="J924" s="54">
        <f t="shared" si="1750"/>
        <v>3753.3820732611553</v>
      </c>
      <c r="K924" s="46">
        <f t="shared" si="1793"/>
        <v>3753.3820732611553</v>
      </c>
      <c r="L924" s="80">
        <f t="shared" si="1684"/>
        <v>0</v>
      </c>
      <c r="M924" s="142">
        <f t="shared" si="1685"/>
        <v>0</v>
      </c>
      <c r="N924" s="60">
        <f t="shared" si="1686"/>
        <v>4.13</v>
      </c>
      <c r="O924" s="53">
        <f t="shared" si="1687"/>
        <v>0</v>
      </c>
      <c r="P924" s="58">
        <f t="shared" si="1751"/>
        <v>2.990673600242876</v>
      </c>
      <c r="Q924" s="49">
        <f t="shared" si="1688"/>
        <v>2.990673600242876</v>
      </c>
      <c r="R924" s="143">
        <f t="shared" si="1689"/>
        <v>0.02</v>
      </c>
      <c r="S924" s="51">
        <f t="shared" si="1752"/>
        <v>1.7958035596553464E-2</v>
      </c>
      <c r="T924" s="57">
        <f t="shared" si="1753"/>
        <v>1034.0465531908635</v>
      </c>
      <c r="U924" s="53">
        <f t="shared" si="1690"/>
        <v>0</v>
      </c>
      <c r="V924" s="58">
        <f t="shared" si="1754"/>
        <v>3.0305972112148414</v>
      </c>
      <c r="W924" s="49">
        <f t="shared" si="1691"/>
        <v>3.0305972112148414</v>
      </c>
      <c r="X924" s="143">
        <f t="shared" si="1692"/>
        <v>0.02</v>
      </c>
      <c r="Y924" s="51">
        <f t="shared" si="1755"/>
        <v>1.736321381529771E-2</v>
      </c>
      <c r="Z924" s="57">
        <f t="shared" si="1756"/>
        <v>1008.0696269692251</v>
      </c>
      <c r="AA924" s="53">
        <f t="shared" si="1693"/>
        <v>0</v>
      </c>
      <c r="AB924" s="58">
        <f t="shared" si="1757"/>
        <v>3.0048538765001305</v>
      </c>
      <c r="AC924" s="49">
        <f t="shared" si="1694"/>
        <v>3.0048538765001305</v>
      </c>
      <c r="AD924" s="143">
        <f t="shared" si="1695"/>
        <v>0.02</v>
      </c>
      <c r="AE924" s="49">
        <f t="shared" si="1794"/>
        <v>1.7310523966448711E-2</v>
      </c>
      <c r="AF924" s="57">
        <f t="shared" si="1758"/>
        <v>1005.272323584685</v>
      </c>
      <c r="AG924" s="53">
        <f t="shared" si="1696"/>
        <v>0</v>
      </c>
      <c r="AH924" s="58">
        <f t="shared" si="1759"/>
        <v>3.0022366790234427</v>
      </c>
      <c r="AI924" s="49">
        <f t="shared" si="1697"/>
        <v>3.0022366790234427</v>
      </c>
      <c r="AJ924" s="143">
        <f t="shared" si="1698"/>
        <v>0.02</v>
      </c>
      <c r="AK924" s="51">
        <f t="shared" si="1760"/>
        <v>1.7311082291310113E-2</v>
      </c>
      <c r="AL924" s="57">
        <f t="shared" si="1761"/>
        <v>1005.0736321745972</v>
      </c>
      <c r="AM924" s="53">
        <f t="shared" si="1699"/>
        <v>0</v>
      </c>
      <c r="AN924" s="58">
        <f t="shared" si="1762"/>
        <v>3.0020519257345955</v>
      </c>
      <c r="AO924" s="49">
        <f t="shared" si="1700"/>
        <v>3.0020519257345955</v>
      </c>
      <c r="AP924" s="143">
        <f t="shared" si="1701"/>
        <v>0.02</v>
      </c>
      <c r="AQ924" s="51">
        <f t="shared" si="1763"/>
        <v>1.7311377941042309E-2</v>
      </c>
      <c r="AR924" s="57">
        <f t="shared" si="1764"/>
        <v>1005.0585897104488</v>
      </c>
      <c r="AS924" s="44">
        <f t="shared" si="1702"/>
        <v>6756.0877318700786</v>
      </c>
      <c r="AT924" s="44">
        <f t="shared" si="1703"/>
        <v>2702.4350927480314</v>
      </c>
      <c r="AU924" s="44">
        <f t="shared" si="1704"/>
        <v>1689.0219329675197</v>
      </c>
      <c r="AV924" s="47">
        <f t="shared" si="1705"/>
        <v>0.30582077710732619</v>
      </c>
      <c r="AW924" s="47">
        <f t="shared" si="1706"/>
        <v>0.59109789300957882</v>
      </c>
      <c r="AX924" s="86">
        <f t="shared" si="1707"/>
        <v>2.1517081423861404</v>
      </c>
      <c r="AY924" s="86">
        <f t="shared" si="1708"/>
        <v>0</v>
      </c>
      <c r="AZ924" s="10">
        <f t="shared" si="1765"/>
        <v>0</v>
      </c>
      <c r="BA924" s="44">
        <f t="shared" si="1709"/>
        <v>0</v>
      </c>
      <c r="BB924" s="9">
        <f t="shared" si="1710"/>
        <v>0</v>
      </c>
      <c r="BC924" s="45">
        <f t="shared" si="1799"/>
        <v>0</v>
      </c>
      <c r="BD924" s="9">
        <f t="shared" si="1711"/>
        <v>0</v>
      </c>
      <c r="BE924" s="45">
        <f t="shared" si="1795"/>
        <v>0</v>
      </c>
      <c r="BF924" s="9">
        <f t="shared" si="1712"/>
        <v>0</v>
      </c>
      <c r="BG924" s="45">
        <f t="shared" si="1796"/>
        <v>0</v>
      </c>
      <c r="BH924" s="58"/>
      <c r="BI924" s="58"/>
      <c r="BJ924" s="58">
        <f t="shared" si="1766"/>
        <v>0</v>
      </c>
      <c r="BK924" s="97"/>
      <c r="BL924" s="44"/>
      <c r="BM924" s="82">
        <f t="shared" si="1767"/>
        <v>91.9</v>
      </c>
      <c r="BN924" s="86">
        <f t="shared" si="1768"/>
        <v>91900</v>
      </c>
      <c r="BO924" s="86">
        <f t="shared" si="1769"/>
        <v>100</v>
      </c>
      <c r="BP924" s="84">
        <f t="shared" si="1713"/>
        <v>4</v>
      </c>
      <c r="BQ924" s="84">
        <f t="shared" si="1714"/>
        <v>4.13</v>
      </c>
      <c r="BR924" s="84">
        <f t="shared" si="1715"/>
        <v>0.02</v>
      </c>
      <c r="BS924" s="84">
        <f t="shared" si="1770"/>
        <v>3.1407943074937252E-2</v>
      </c>
      <c r="BT924" s="84">
        <f t="shared" si="1771"/>
        <v>1219.1116892131151</v>
      </c>
      <c r="BU924" s="84">
        <f t="shared" si="1772"/>
        <v>0</v>
      </c>
      <c r="BV924" s="83">
        <f t="shared" si="1773"/>
        <v>2738.5585811443761</v>
      </c>
      <c r="BW924" s="81">
        <f t="shared" si="1797"/>
        <v>2738.5585811443761</v>
      </c>
      <c r="BX924" s="83">
        <f t="shared" si="1716"/>
        <v>0</v>
      </c>
      <c r="BY924" s="141">
        <f t="shared" si="1717"/>
        <v>0</v>
      </c>
      <c r="BZ924" s="83">
        <f t="shared" si="1718"/>
        <v>4.13</v>
      </c>
      <c r="CA924" s="83">
        <f t="shared" si="1719"/>
        <v>0</v>
      </c>
      <c r="CB924" s="83">
        <f t="shared" si="1774"/>
        <v>3.2299375265959736</v>
      </c>
      <c r="CC924" s="83">
        <f t="shared" si="1720"/>
        <v>3.2299375265959736</v>
      </c>
      <c r="CD924" s="143">
        <f t="shared" si="1721"/>
        <v>0.02</v>
      </c>
      <c r="CE924" s="83">
        <f t="shared" si="1775"/>
        <v>1.7200523213570348E-2</v>
      </c>
      <c r="CF924" s="84">
        <f t="shared" si="1776"/>
        <v>1149.8735040959157</v>
      </c>
      <c r="CG924" s="83">
        <f t="shared" si="1722"/>
        <v>0</v>
      </c>
      <c r="CH924" s="83">
        <f t="shared" si="1777"/>
        <v>3.1157903216365854</v>
      </c>
      <c r="CI924" s="83">
        <f t="shared" si="1723"/>
        <v>3.1157903216365854</v>
      </c>
      <c r="CJ924" s="143">
        <f t="shared" si="1724"/>
        <v>0.02</v>
      </c>
      <c r="CK924" s="83">
        <f t="shared" si="1778"/>
        <v>1.6392910799759075E-2</v>
      </c>
      <c r="CL924" s="84">
        <f t="shared" si="1779"/>
        <v>1083.7149773741171</v>
      </c>
      <c r="CM924" s="83">
        <f t="shared" si="1725"/>
        <v>0</v>
      </c>
      <c r="CN924" s="83">
        <f t="shared" si="1780"/>
        <v>3.0242118138356471</v>
      </c>
      <c r="CO924" s="83">
        <f t="shared" si="1726"/>
        <v>3.0242118138356471</v>
      </c>
      <c r="CP924" s="143">
        <f t="shared" si="1727"/>
        <v>0.02</v>
      </c>
      <c r="CQ924" s="83">
        <f t="shared" si="1781"/>
        <v>1.6552564504284373E-2</v>
      </c>
      <c r="CR924" s="84">
        <f t="shared" si="1782"/>
        <v>1077.1850950790124</v>
      </c>
      <c r="CS924" s="83">
        <f t="shared" si="1728"/>
        <v>0</v>
      </c>
      <c r="CT924" s="83">
        <f t="shared" si="1783"/>
        <v>3.0160907387896341</v>
      </c>
      <c r="CU924" s="83">
        <f t="shared" si="1729"/>
        <v>3.0160907387896341</v>
      </c>
      <c r="CV924" s="143">
        <f t="shared" si="1730"/>
        <v>0.02</v>
      </c>
      <c r="CW924" s="83">
        <f t="shared" si="1784"/>
        <v>1.6580526987184437E-2</v>
      </c>
      <c r="CX924" s="84">
        <f t="shared" si="1785"/>
        <v>1076.7973942328742</v>
      </c>
      <c r="CY924" s="83">
        <f t="shared" si="1731"/>
        <v>0</v>
      </c>
      <c r="CZ924" s="83">
        <f t="shared" si="1786"/>
        <v>3.0156137271648022</v>
      </c>
      <c r="DA924" s="83">
        <f t="shared" si="1732"/>
        <v>3.0156137271648022</v>
      </c>
      <c r="DB924" s="143">
        <f t="shared" si="1733"/>
        <v>0.02</v>
      </c>
      <c r="DC924" s="83">
        <f t="shared" si="1787"/>
        <v>1.6581446767326369E-2</v>
      </c>
      <c r="DD924" s="84">
        <f t="shared" si="1788"/>
        <v>1076.7954811933062</v>
      </c>
      <c r="DE924" s="86">
        <f t="shared" si="1734"/>
        <v>4929.4054460598763</v>
      </c>
      <c r="DF924" s="86">
        <f t="shared" si="1735"/>
        <v>1971.7621784239507</v>
      </c>
      <c r="DG924" s="86">
        <f t="shared" si="1736"/>
        <v>1232.3513615149691</v>
      </c>
      <c r="DH924" s="86">
        <f t="shared" si="1737"/>
        <v>8.479298727317211E-2</v>
      </c>
      <c r="DI924" s="86">
        <f t="shared" si="1738"/>
        <v>7.5655457501337328E-2</v>
      </c>
      <c r="DJ924" s="86">
        <f t="shared" si="1739"/>
        <v>0.91945680269170316</v>
      </c>
      <c r="DK924" s="86">
        <f t="shared" si="1740"/>
        <v>-1162.9675473855757</v>
      </c>
      <c r="DL924" s="86">
        <f t="shared" si="1798"/>
        <v>-1162.9675473855757</v>
      </c>
      <c r="DM924" s="86">
        <f t="shared" si="1741"/>
        <v>-1162.9675473855757</v>
      </c>
      <c r="DN924" s="85">
        <f t="shared" si="1742"/>
        <v>0</v>
      </c>
      <c r="DO924" s="85">
        <f t="shared" si="1789"/>
        <v>0</v>
      </c>
      <c r="DP924" s="85">
        <f t="shared" si="1743"/>
        <v>0</v>
      </c>
      <c r="DQ924" s="85">
        <f t="shared" si="1790"/>
        <v>0</v>
      </c>
      <c r="DR924" s="85">
        <f t="shared" si="1744"/>
        <v>0</v>
      </c>
      <c r="DS924" s="85">
        <f t="shared" si="1791"/>
        <v>0</v>
      </c>
      <c r="DT924" s="81"/>
      <c r="DU924" s="81"/>
      <c r="DV924" s="81">
        <f t="shared" si="1792"/>
        <v>0</v>
      </c>
      <c r="DW924" s="100"/>
    </row>
    <row r="925" spans="1:127" x14ac:dyDescent="0.2">
      <c r="A925" s="59">
        <f t="shared" si="1745"/>
        <v>122.66666666666508</v>
      </c>
      <c r="B925" s="44">
        <f t="shared" si="1746"/>
        <v>122666.66666666507</v>
      </c>
      <c r="C925" s="52">
        <f t="shared" si="1680"/>
        <v>133.33333333333334</v>
      </c>
      <c r="D925" s="50">
        <f t="shared" si="1681"/>
        <v>4</v>
      </c>
      <c r="E925" s="44">
        <f t="shared" si="1682"/>
        <v>4.13</v>
      </c>
      <c r="F925" s="47">
        <f t="shared" si="1683"/>
        <v>0.02</v>
      </c>
      <c r="G925" s="52">
        <f t="shared" si="1747"/>
        <v>2.3395558428955156E-2</v>
      </c>
      <c r="H925" s="57">
        <f t="shared" si="1748"/>
        <v>993.26031829234364</v>
      </c>
      <c r="I925" s="52">
        <f t="shared" si="1749"/>
        <v>0</v>
      </c>
      <c r="J925" s="54">
        <f t="shared" si="1750"/>
        <v>3757.698473261155</v>
      </c>
      <c r="K925" s="46">
        <f t="shared" si="1793"/>
        <v>3757.698473261155</v>
      </c>
      <c r="L925" s="80">
        <f t="shared" si="1684"/>
        <v>0</v>
      </c>
      <c r="M925" s="142">
        <f t="shared" si="1685"/>
        <v>0</v>
      </c>
      <c r="N925" s="60">
        <f t="shared" si="1686"/>
        <v>4.13</v>
      </c>
      <c r="O925" s="53">
        <f t="shared" si="1687"/>
        <v>0</v>
      </c>
      <c r="P925" s="58">
        <f t="shared" si="1751"/>
        <v>2.9916169890611526</v>
      </c>
      <c r="Q925" s="49">
        <f t="shared" si="1688"/>
        <v>2.9916169890611526</v>
      </c>
      <c r="R925" s="143">
        <f t="shared" si="1689"/>
        <v>0.02</v>
      </c>
      <c r="S925" s="51">
        <f t="shared" si="1752"/>
        <v>1.7955368929886795E-2</v>
      </c>
      <c r="T925" s="57">
        <f t="shared" si="1753"/>
        <v>1034.8471176417065</v>
      </c>
      <c r="U925" s="53">
        <f t="shared" si="1690"/>
        <v>0</v>
      </c>
      <c r="V925" s="58">
        <f t="shared" si="1754"/>
        <v>3.0317041777215565</v>
      </c>
      <c r="W925" s="49">
        <f t="shared" si="1691"/>
        <v>3.0317041777215565</v>
      </c>
      <c r="X925" s="143">
        <f t="shared" si="1692"/>
        <v>0.02</v>
      </c>
      <c r="Y925" s="51">
        <f t="shared" si="1755"/>
        <v>1.7360547148631042E-2</v>
      </c>
      <c r="Z925" s="57">
        <f t="shared" si="1756"/>
        <v>1008.8334755562391</v>
      </c>
      <c r="AA925" s="53">
        <f t="shared" si="1693"/>
        <v>0</v>
      </c>
      <c r="AB925" s="58">
        <f t="shared" si="1757"/>
        <v>3.0058488295550783</v>
      </c>
      <c r="AC925" s="49">
        <f t="shared" si="1694"/>
        <v>3.0058488295550783</v>
      </c>
      <c r="AD925" s="143">
        <f t="shared" si="1695"/>
        <v>0.02</v>
      </c>
      <c r="AE925" s="49">
        <f t="shared" si="1794"/>
        <v>1.7307857299782042E-2</v>
      </c>
      <c r="AF925" s="57">
        <f t="shared" si="1758"/>
        <v>1006.0403782653018</v>
      </c>
      <c r="AG925" s="53">
        <f t="shared" si="1696"/>
        <v>0</v>
      </c>
      <c r="AH925" s="58">
        <f t="shared" si="1759"/>
        <v>3.0032276351370406</v>
      </c>
      <c r="AI925" s="49">
        <f t="shared" si="1697"/>
        <v>3.0032276351370406</v>
      </c>
      <c r="AJ925" s="143">
        <f t="shared" si="1698"/>
        <v>0.02</v>
      </c>
      <c r="AK925" s="51">
        <f t="shared" si="1760"/>
        <v>1.7308415624643445E-2</v>
      </c>
      <c r="AL925" s="57">
        <f t="shared" si="1761"/>
        <v>1005.8423812022324</v>
      </c>
      <c r="AM925" s="53">
        <f t="shared" si="1699"/>
        <v>0</v>
      </c>
      <c r="AN925" s="58">
        <f t="shared" si="1762"/>
        <v>3.0030429634058748</v>
      </c>
      <c r="AO925" s="49">
        <f t="shared" si="1700"/>
        <v>3.0030429634058748</v>
      </c>
      <c r="AP925" s="143">
        <f t="shared" si="1701"/>
        <v>0.02</v>
      </c>
      <c r="AQ925" s="51">
        <f t="shared" si="1763"/>
        <v>1.7308711274375641E-2</v>
      </c>
      <c r="AR925" s="57">
        <f t="shared" si="1764"/>
        <v>1005.8273991797021</v>
      </c>
      <c r="AS925" s="44">
        <f t="shared" si="1702"/>
        <v>6763.8572518700785</v>
      </c>
      <c r="AT925" s="44">
        <f t="shared" si="1703"/>
        <v>2705.5429007480316</v>
      </c>
      <c r="AU925" s="44">
        <f t="shared" si="1704"/>
        <v>1690.9643129675196</v>
      </c>
      <c r="AV925" s="47">
        <f t="shared" si="1705"/>
        <v>0.30484714336441948</v>
      </c>
      <c r="AW925" s="47">
        <f t="shared" si="1706"/>
        <v>0.58756532099809311</v>
      </c>
      <c r="AX925" s="86">
        <f t="shared" si="1707"/>
        <v>2.1311128779127215</v>
      </c>
      <c r="AY925" s="86">
        <f t="shared" si="1708"/>
        <v>0</v>
      </c>
      <c r="AZ925" s="10">
        <f t="shared" si="1765"/>
        <v>0</v>
      </c>
      <c r="BA925" s="44">
        <f t="shared" si="1709"/>
        <v>0</v>
      </c>
      <c r="BB925" s="9">
        <f t="shared" si="1710"/>
        <v>0</v>
      </c>
      <c r="BC925" s="45">
        <f t="shared" si="1799"/>
        <v>0</v>
      </c>
      <c r="BD925" s="9">
        <f t="shared" si="1711"/>
        <v>0</v>
      </c>
      <c r="BE925" s="45">
        <f t="shared" si="1795"/>
        <v>0</v>
      </c>
      <c r="BF925" s="9">
        <f t="shared" si="1712"/>
        <v>0</v>
      </c>
      <c r="BG925" s="45">
        <f t="shared" si="1796"/>
        <v>0</v>
      </c>
      <c r="BH925" s="58"/>
      <c r="BI925" s="58"/>
      <c r="BJ925" s="58">
        <f t="shared" si="1766"/>
        <v>0</v>
      </c>
      <c r="BK925" s="97"/>
      <c r="BL925" s="44"/>
      <c r="BM925" s="82">
        <f t="shared" si="1767"/>
        <v>92</v>
      </c>
      <c r="BN925" s="86">
        <f t="shared" si="1768"/>
        <v>92000</v>
      </c>
      <c r="BO925" s="86">
        <f t="shared" si="1769"/>
        <v>100</v>
      </c>
      <c r="BP925" s="84">
        <f t="shared" si="1713"/>
        <v>4</v>
      </c>
      <c r="BQ925" s="84">
        <f t="shared" si="1714"/>
        <v>4.13</v>
      </c>
      <c r="BR925" s="84">
        <f t="shared" si="1715"/>
        <v>0.02</v>
      </c>
      <c r="BS925" s="84">
        <f t="shared" si="1770"/>
        <v>3.140594307493725E-2</v>
      </c>
      <c r="BT925" s="84">
        <f t="shared" si="1771"/>
        <v>1219.8721478832106</v>
      </c>
      <c r="BU925" s="84">
        <f t="shared" si="1772"/>
        <v>0</v>
      </c>
      <c r="BV925" s="83">
        <f t="shared" si="1773"/>
        <v>2741.7958811443764</v>
      </c>
      <c r="BW925" s="81">
        <f t="shared" si="1797"/>
        <v>2741.7958811443764</v>
      </c>
      <c r="BX925" s="83">
        <f t="shared" si="1716"/>
        <v>0</v>
      </c>
      <c r="BY925" s="141">
        <f t="shared" si="1717"/>
        <v>0</v>
      </c>
      <c r="BZ925" s="83">
        <f t="shared" si="1718"/>
        <v>4.13</v>
      </c>
      <c r="CA925" s="83">
        <f t="shared" si="1719"/>
        <v>0</v>
      </c>
      <c r="CB925" s="83">
        <f t="shared" si="1774"/>
        <v>3.2314874452140043</v>
      </c>
      <c r="CC925" s="83">
        <f t="shared" si="1720"/>
        <v>3.2314874452140043</v>
      </c>
      <c r="CD925" s="143">
        <f t="shared" si="1721"/>
        <v>0.02</v>
      </c>
      <c r="CE925" s="83">
        <f t="shared" si="1775"/>
        <v>1.7198523213570349E-2</v>
      </c>
      <c r="CF925" s="84">
        <f t="shared" si="1776"/>
        <v>1150.4060073741355</v>
      </c>
      <c r="CG925" s="83">
        <f t="shared" si="1722"/>
        <v>0</v>
      </c>
      <c r="CH925" s="83">
        <f t="shared" si="1777"/>
        <v>3.1167921812927384</v>
      </c>
      <c r="CI925" s="83">
        <f t="shared" si="1723"/>
        <v>3.1167921812927384</v>
      </c>
      <c r="CJ925" s="143">
        <f t="shared" si="1724"/>
        <v>0.02</v>
      </c>
      <c r="CK925" s="83">
        <f t="shared" si="1778"/>
        <v>1.6390910799759077E-2</v>
      </c>
      <c r="CL925" s="84">
        <f t="shared" si="1779"/>
        <v>1084.241068962692</v>
      </c>
      <c r="CM925" s="83">
        <f t="shared" si="1725"/>
        <v>0</v>
      </c>
      <c r="CN925" s="83">
        <f t="shared" si="1780"/>
        <v>3.0250737286090246</v>
      </c>
      <c r="CO925" s="83">
        <f t="shared" si="1726"/>
        <v>3.0250737286090246</v>
      </c>
      <c r="CP925" s="143">
        <f t="shared" si="1727"/>
        <v>0.02</v>
      </c>
      <c r="CQ925" s="83">
        <f t="shared" si="1781"/>
        <v>1.6550564504284375E-2</v>
      </c>
      <c r="CR925" s="84">
        <f t="shared" si="1782"/>
        <v>1077.7323968397079</v>
      </c>
      <c r="CS925" s="83">
        <f t="shared" si="1728"/>
        <v>0</v>
      </c>
      <c r="CT925" s="83">
        <f t="shared" si="1783"/>
        <v>3.0169660604672064</v>
      </c>
      <c r="CU925" s="83">
        <f t="shared" si="1729"/>
        <v>3.0169660604672064</v>
      </c>
      <c r="CV925" s="143">
        <f t="shared" si="1730"/>
        <v>0.02</v>
      </c>
      <c r="CW925" s="83">
        <f t="shared" si="1784"/>
        <v>1.6578526987184438E-2</v>
      </c>
      <c r="CX925" s="84">
        <f t="shared" si="1785"/>
        <v>1077.3470967591927</v>
      </c>
      <c r="CY925" s="83">
        <f t="shared" si="1731"/>
        <v>0</v>
      </c>
      <c r="CZ925" s="83">
        <f t="shared" si="1786"/>
        <v>3.0164912177806982</v>
      </c>
      <c r="DA925" s="83">
        <f t="shared" si="1732"/>
        <v>3.0164912177806982</v>
      </c>
      <c r="DB925" s="143">
        <f t="shared" si="1733"/>
        <v>0.02</v>
      </c>
      <c r="DC925" s="83">
        <f t="shared" si="1787"/>
        <v>1.657944676732637E-2</v>
      </c>
      <c r="DD925" s="84">
        <f t="shared" si="1788"/>
        <v>1077.3453011725021</v>
      </c>
      <c r="DE925" s="86">
        <f t="shared" si="1734"/>
        <v>4935.2325860598776</v>
      </c>
      <c r="DF925" s="86">
        <f t="shared" si="1735"/>
        <v>1974.0930344239509</v>
      </c>
      <c r="DG925" s="86">
        <f t="shared" si="1736"/>
        <v>1233.8081465149694</v>
      </c>
      <c r="DH925" s="86">
        <f t="shared" si="1737"/>
        <v>8.4641567942680282E-2</v>
      </c>
      <c r="DI925" s="86">
        <f t="shared" si="1738"/>
        <v>7.5407481109059635E-2</v>
      </c>
      <c r="DJ925" s="86">
        <f t="shared" si="1739"/>
        <v>0.91380333134986536</v>
      </c>
      <c r="DK925" s="86">
        <f t="shared" si="1740"/>
        <v>-1164.9353831678311</v>
      </c>
      <c r="DL925" s="86">
        <f t="shared" si="1798"/>
        <v>-1164.9353831678311</v>
      </c>
      <c r="DM925" s="86">
        <f t="shared" si="1741"/>
        <v>-1164.9353831678311</v>
      </c>
      <c r="DN925" s="85">
        <f t="shared" si="1742"/>
        <v>0</v>
      </c>
      <c r="DO925" s="85">
        <f t="shared" si="1789"/>
        <v>0</v>
      </c>
      <c r="DP925" s="85">
        <f t="shared" si="1743"/>
        <v>0</v>
      </c>
      <c r="DQ925" s="85">
        <f t="shared" si="1790"/>
        <v>0</v>
      </c>
      <c r="DR925" s="85">
        <f t="shared" si="1744"/>
        <v>0</v>
      </c>
      <c r="DS925" s="85">
        <f t="shared" si="1791"/>
        <v>0</v>
      </c>
      <c r="DT925" s="81"/>
      <c r="DU925" s="81"/>
      <c r="DV925" s="81">
        <f t="shared" si="1792"/>
        <v>0</v>
      </c>
      <c r="DW925" s="100"/>
    </row>
    <row r="926" spans="1:127" x14ac:dyDescent="0.2">
      <c r="A926" s="59">
        <f t="shared" si="1745"/>
        <v>122.79999999999841</v>
      </c>
      <c r="B926" s="44">
        <f t="shared" si="1746"/>
        <v>122799.9999999984</v>
      </c>
      <c r="C926" s="52">
        <f t="shared" si="1680"/>
        <v>133.33333333333334</v>
      </c>
      <c r="D926" s="50">
        <f t="shared" si="1681"/>
        <v>4</v>
      </c>
      <c r="E926" s="44">
        <f t="shared" si="1682"/>
        <v>4.13</v>
      </c>
      <c r="F926" s="47">
        <f t="shared" si="1683"/>
        <v>0.02</v>
      </c>
      <c r="G926" s="52">
        <f t="shared" si="1747"/>
        <v>2.3392891762288488E-2</v>
      </c>
      <c r="H926" s="57">
        <f t="shared" si="1748"/>
        <v>994.0155797966413</v>
      </c>
      <c r="I926" s="52">
        <f t="shared" si="1749"/>
        <v>0</v>
      </c>
      <c r="J926" s="54">
        <f t="shared" si="1750"/>
        <v>3762.0148732611551</v>
      </c>
      <c r="K926" s="46">
        <f t="shared" si="1793"/>
        <v>3762.0148732611551</v>
      </c>
      <c r="L926" s="80">
        <f t="shared" si="1684"/>
        <v>0</v>
      </c>
      <c r="M926" s="142">
        <f t="shared" si="1685"/>
        <v>0</v>
      </c>
      <c r="N926" s="60">
        <f t="shared" si="1686"/>
        <v>4.13</v>
      </c>
      <c r="O926" s="53">
        <f t="shared" si="1687"/>
        <v>0</v>
      </c>
      <c r="P926" s="58">
        <f t="shared" si="1751"/>
        <v>2.9925623306541573</v>
      </c>
      <c r="Q926" s="49">
        <f t="shared" si="1688"/>
        <v>2.9925623306541573</v>
      </c>
      <c r="R926" s="143">
        <f t="shared" si="1689"/>
        <v>0.02</v>
      </c>
      <c r="S926" s="51">
        <f t="shared" si="1752"/>
        <v>1.7952702263220127E-2</v>
      </c>
      <c r="T926" s="57">
        <f t="shared" si="1753"/>
        <v>1035.6473107886325</v>
      </c>
      <c r="U926" s="53">
        <f t="shared" si="1690"/>
        <v>0</v>
      </c>
      <c r="V926" s="58">
        <f t="shared" si="1754"/>
        <v>3.0328130601686993</v>
      </c>
      <c r="W926" s="49">
        <f t="shared" si="1691"/>
        <v>3.0328130601686993</v>
      </c>
      <c r="X926" s="143">
        <f t="shared" si="1692"/>
        <v>0.02</v>
      </c>
      <c r="Y926" s="51">
        <f t="shared" si="1755"/>
        <v>1.7357880481964374E-2</v>
      </c>
      <c r="Z926" s="57">
        <f t="shared" si="1756"/>
        <v>1009.5969279600218</v>
      </c>
      <c r="AA926" s="53">
        <f t="shared" si="1693"/>
        <v>0</v>
      </c>
      <c r="AB926" s="58">
        <f t="shared" si="1757"/>
        <v>3.006845489140523</v>
      </c>
      <c r="AC926" s="49">
        <f t="shared" si="1694"/>
        <v>3.006845489140523</v>
      </c>
      <c r="AD926" s="143">
        <f t="shared" si="1695"/>
        <v>0.02</v>
      </c>
      <c r="AE926" s="49">
        <f t="shared" si="1794"/>
        <v>1.7305190633115374E-2</v>
      </c>
      <c r="AF926" s="57">
        <f t="shared" si="1758"/>
        <v>1006.8080604275486</v>
      </c>
      <c r="AG926" s="53">
        <f t="shared" si="1696"/>
        <v>0</v>
      </c>
      <c r="AH926" s="58">
        <f t="shared" si="1759"/>
        <v>3.0042203471833284</v>
      </c>
      <c r="AI926" s="49">
        <f t="shared" si="1697"/>
        <v>3.0042203471833284</v>
      </c>
      <c r="AJ926" s="143">
        <f t="shared" si="1698"/>
        <v>0.02</v>
      </c>
      <c r="AK926" s="51">
        <f t="shared" si="1760"/>
        <v>1.7305748957976777E-2</v>
      </c>
      <c r="AL926" s="57">
        <f t="shared" si="1761"/>
        <v>1006.6107581794473</v>
      </c>
      <c r="AM926" s="53">
        <f t="shared" si="1699"/>
        <v>0</v>
      </c>
      <c r="AN926" s="58">
        <f t="shared" si="1762"/>
        <v>3.004035761624277</v>
      </c>
      <c r="AO926" s="49">
        <f t="shared" si="1700"/>
        <v>3.004035761624277</v>
      </c>
      <c r="AP926" s="143">
        <f t="shared" si="1701"/>
        <v>0.02</v>
      </c>
      <c r="AQ926" s="51">
        <f t="shared" si="1763"/>
        <v>1.7306044607708973E-2</v>
      </c>
      <c r="AR926" s="57">
        <f t="shared" si="1764"/>
        <v>1006.5958365348313</v>
      </c>
      <c r="AS926" s="44">
        <f t="shared" si="1702"/>
        <v>6771.6267718700792</v>
      </c>
      <c r="AT926" s="44">
        <f t="shared" si="1703"/>
        <v>2708.6507087480318</v>
      </c>
      <c r="AU926" s="44">
        <f t="shared" si="1704"/>
        <v>1692.9066929675198</v>
      </c>
      <c r="AV926" s="47">
        <f t="shared" si="1705"/>
        <v>0.30387824189448215</v>
      </c>
      <c r="AW926" s="47">
        <f t="shared" si="1706"/>
        <v>0.58405975903242158</v>
      </c>
      <c r="AX926" s="86">
        <f t="shared" si="1707"/>
        <v>2.1107489445906209</v>
      </c>
      <c r="AY926" s="86">
        <f t="shared" si="1708"/>
        <v>0</v>
      </c>
      <c r="AZ926" s="10">
        <f t="shared" si="1765"/>
        <v>0</v>
      </c>
      <c r="BA926" s="44">
        <f t="shared" si="1709"/>
        <v>0</v>
      </c>
      <c r="BB926" s="9">
        <f t="shared" si="1710"/>
        <v>0</v>
      </c>
      <c r="BC926" s="45">
        <f t="shared" si="1799"/>
        <v>0</v>
      </c>
      <c r="BD926" s="9">
        <f t="shared" si="1711"/>
        <v>0</v>
      </c>
      <c r="BE926" s="45">
        <f t="shared" si="1795"/>
        <v>0</v>
      </c>
      <c r="BF926" s="9">
        <f t="shared" si="1712"/>
        <v>0</v>
      </c>
      <c r="BG926" s="45">
        <f t="shared" si="1796"/>
        <v>0</v>
      </c>
      <c r="BH926" s="58"/>
      <c r="BI926" s="58"/>
      <c r="BJ926" s="58">
        <f t="shared" si="1766"/>
        <v>0</v>
      </c>
      <c r="BK926" s="97"/>
      <c r="BL926" s="44"/>
      <c r="BM926" s="82">
        <f t="shared" si="1767"/>
        <v>92.100000000000009</v>
      </c>
      <c r="BN926" s="86">
        <f t="shared" si="1768"/>
        <v>92100</v>
      </c>
      <c r="BO926" s="86">
        <f t="shared" si="1769"/>
        <v>100</v>
      </c>
      <c r="BP926" s="84">
        <f t="shared" si="1713"/>
        <v>4</v>
      </c>
      <c r="BQ926" s="84">
        <f t="shared" si="1714"/>
        <v>4.13</v>
      </c>
      <c r="BR926" s="84">
        <f t="shared" si="1715"/>
        <v>0.02</v>
      </c>
      <c r="BS926" s="84">
        <f t="shared" si="1770"/>
        <v>3.1403943074937248E-2</v>
      </c>
      <c r="BT926" s="84">
        <f t="shared" si="1771"/>
        <v>1220.6325581271558</v>
      </c>
      <c r="BU926" s="84">
        <f t="shared" si="1772"/>
        <v>0</v>
      </c>
      <c r="BV926" s="83">
        <f t="shared" si="1773"/>
        <v>2745.0331811443762</v>
      </c>
      <c r="BW926" s="81">
        <f t="shared" si="1797"/>
        <v>2745.0331811443762</v>
      </c>
      <c r="BX926" s="83">
        <f t="shared" si="1716"/>
        <v>0</v>
      </c>
      <c r="BY926" s="141">
        <f t="shared" si="1717"/>
        <v>0</v>
      </c>
      <c r="BZ926" s="83">
        <f t="shared" si="1718"/>
        <v>4.13</v>
      </c>
      <c r="CA926" s="83">
        <f t="shared" si="1719"/>
        <v>0</v>
      </c>
      <c r="CB926" s="83">
        <f t="shared" si="1774"/>
        <v>3.2330394765456205</v>
      </c>
      <c r="CC926" s="83">
        <f t="shared" si="1720"/>
        <v>3.2330394765456205</v>
      </c>
      <c r="CD926" s="143">
        <f t="shared" si="1721"/>
        <v>0.02</v>
      </c>
      <c r="CE926" s="83">
        <f t="shared" si="1775"/>
        <v>1.7196523213570351E-2</v>
      </c>
      <c r="CF926" s="84">
        <f t="shared" si="1776"/>
        <v>1150.9381933567561</v>
      </c>
      <c r="CG926" s="83">
        <f t="shared" si="1722"/>
        <v>0</v>
      </c>
      <c r="CH926" s="83">
        <f t="shared" si="1777"/>
        <v>3.1177945934009865</v>
      </c>
      <c r="CI926" s="83">
        <f t="shared" si="1723"/>
        <v>3.1177945934009865</v>
      </c>
      <c r="CJ926" s="143">
        <f t="shared" si="1724"/>
        <v>0.02</v>
      </c>
      <c r="CK926" s="83">
        <f t="shared" si="1778"/>
        <v>1.6388910799759078E-2</v>
      </c>
      <c r="CL926" s="84">
        <f t="shared" si="1779"/>
        <v>1084.7669272761893</v>
      </c>
      <c r="CM926" s="83">
        <f t="shared" si="1725"/>
        <v>0</v>
      </c>
      <c r="CN926" s="83">
        <f t="shared" si="1780"/>
        <v>3.0259363383428965</v>
      </c>
      <c r="CO926" s="83">
        <f t="shared" si="1726"/>
        <v>3.0259363383428965</v>
      </c>
      <c r="CP926" s="143">
        <f t="shared" si="1727"/>
        <v>0.02</v>
      </c>
      <c r="CQ926" s="83">
        <f t="shared" si="1781"/>
        <v>1.6548564504284376E-2</v>
      </c>
      <c r="CR926" s="84">
        <f t="shared" si="1782"/>
        <v>1078.2794765471467</v>
      </c>
      <c r="CS926" s="83">
        <f t="shared" si="1728"/>
        <v>0</v>
      </c>
      <c r="CT926" s="83">
        <f t="shared" si="1783"/>
        <v>3.0178421796165877</v>
      </c>
      <c r="CU926" s="83">
        <f t="shared" si="1729"/>
        <v>3.0178421796165877</v>
      </c>
      <c r="CV926" s="143">
        <f t="shared" si="1730"/>
        <v>0.02</v>
      </c>
      <c r="CW926" s="83">
        <f t="shared" si="1784"/>
        <v>1.657652698718444E-2</v>
      </c>
      <c r="CX926" s="84">
        <f t="shared" si="1785"/>
        <v>1077.8965735068568</v>
      </c>
      <c r="CY926" s="83">
        <f t="shared" si="1731"/>
        <v>0</v>
      </c>
      <c r="CZ926" s="83">
        <f t="shared" si="1786"/>
        <v>3.0173695112765757</v>
      </c>
      <c r="DA926" s="83">
        <f t="shared" si="1732"/>
        <v>3.0173695112765757</v>
      </c>
      <c r="DB926" s="143">
        <f t="shared" si="1733"/>
        <v>0.02</v>
      </c>
      <c r="DC926" s="83">
        <f t="shared" si="1787"/>
        <v>1.6577446767326372E-2</v>
      </c>
      <c r="DD926" s="84">
        <f t="shared" si="1788"/>
        <v>1077.8948949080848</v>
      </c>
      <c r="DE926" s="86">
        <f t="shared" si="1734"/>
        <v>4941.059726059877</v>
      </c>
      <c r="DF926" s="86">
        <f t="shared" si="1735"/>
        <v>1976.4238904239508</v>
      </c>
      <c r="DG926" s="86">
        <f t="shared" si="1736"/>
        <v>1235.2649315149692</v>
      </c>
      <c r="DH926" s="86">
        <f t="shared" si="1737"/>
        <v>8.4490604000857963E-2</v>
      </c>
      <c r="DI926" s="86">
        <f t="shared" si="1738"/>
        <v>7.5160619788148114E-2</v>
      </c>
      <c r="DJ926" s="86">
        <f t="shared" si="1739"/>
        <v>0.90819148325359333</v>
      </c>
      <c r="DK926" s="86">
        <f t="shared" si="1740"/>
        <v>-1166.9020088780053</v>
      </c>
      <c r="DL926" s="86">
        <f t="shared" si="1798"/>
        <v>-1166.9020088780053</v>
      </c>
      <c r="DM926" s="86">
        <f t="shared" si="1741"/>
        <v>-1166.9020088780053</v>
      </c>
      <c r="DN926" s="85">
        <f t="shared" si="1742"/>
        <v>0</v>
      </c>
      <c r="DO926" s="85">
        <f t="shared" si="1789"/>
        <v>0</v>
      </c>
      <c r="DP926" s="85">
        <f t="shared" si="1743"/>
        <v>0</v>
      </c>
      <c r="DQ926" s="85">
        <f t="shared" si="1790"/>
        <v>0</v>
      </c>
      <c r="DR926" s="85">
        <f t="shared" si="1744"/>
        <v>0</v>
      </c>
      <c r="DS926" s="85">
        <f t="shared" si="1791"/>
        <v>0</v>
      </c>
      <c r="DT926" s="81"/>
      <c r="DU926" s="81"/>
      <c r="DV926" s="81">
        <f t="shared" si="1792"/>
        <v>0</v>
      </c>
      <c r="DW926" s="100"/>
    </row>
    <row r="927" spans="1:127" x14ac:dyDescent="0.2">
      <c r="A927" s="59">
        <f t="shared" si="1745"/>
        <v>122.93333333333173</v>
      </c>
      <c r="B927" s="44">
        <f t="shared" si="1746"/>
        <v>122933.33333333173</v>
      </c>
      <c r="C927" s="52">
        <f t="shared" si="1680"/>
        <v>133.33333333333334</v>
      </c>
      <c r="D927" s="50">
        <f t="shared" si="1681"/>
        <v>4</v>
      </c>
      <c r="E927" s="44">
        <f t="shared" si="1682"/>
        <v>4.13</v>
      </c>
      <c r="F927" s="47">
        <f t="shared" si="1683"/>
        <v>0.02</v>
      </c>
      <c r="G927" s="52">
        <f t="shared" si="1747"/>
        <v>2.339022509562182E-2</v>
      </c>
      <c r="H927" s="57">
        <f t="shared" si="1748"/>
        <v>994.77075521000552</v>
      </c>
      <c r="I927" s="52">
        <f t="shared" si="1749"/>
        <v>0</v>
      </c>
      <c r="J927" s="54">
        <f t="shared" si="1750"/>
        <v>3766.3312732611548</v>
      </c>
      <c r="K927" s="46">
        <f t="shared" si="1793"/>
        <v>3766.3312732611548</v>
      </c>
      <c r="L927" s="80">
        <f t="shared" si="1684"/>
        <v>0</v>
      </c>
      <c r="M927" s="142">
        <f t="shared" si="1685"/>
        <v>0</v>
      </c>
      <c r="N927" s="60">
        <f t="shared" si="1686"/>
        <v>4.13</v>
      </c>
      <c r="O927" s="53">
        <f t="shared" si="1687"/>
        <v>0</v>
      </c>
      <c r="P927" s="58">
        <f t="shared" si="1751"/>
        <v>2.9935096245804131</v>
      </c>
      <c r="Q927" s="49">
        <f t="shared" si="1688"/>
        <v>2.9935096245804131</v>
      </c>
      <c r="R927" s="143">
        <f t="shared" si="1689"/>
        <v>0.02</v>
      </c>
      <c r="S927" s="51">
        <f t="shared" si="1752"/>
        <v>1.7950035596553459E-2</v>
      </c>
      <c r="T927" s="57">
        <f t="shared" si="1753"/>
        <v>1036.4471323438263</v>
      </c>
      <c r="U927" s="53">
        <f t="shared" si="1690"/>
        <v>0</v>
      </c>
      <c r="V927" s="58">
        <f t="shared" si="1754"/>
        <v>3.0339238553456997</v>
      </c>
      <c r="W927" s="49">
        <f t="shared" si="1691"/>
        <v>3.0339238553456997</v>
      </c>
      <c r="X927" s="143">
        <f t="shared" si="1692"/>
        <v>0.02</v>
      </c>
      <c r="Y927" s="51">
        <f t="shared" si="1755"/>
        <v>1.7355213815297706E-2</v>
      </c>
      <c r="Z927" s="57">
        <f t="shared" si="1756"/>
        <v>1010.3599839877335</v>
      </c>
      <c r="AA927" s="53">
        <f t="shared" si="1693"/>
        <v>0</v>
      </c>
      <c r="AB927" s="58">
        <f t="shared" si="1757"/>
        <v>3.0078438520275781</v>
      </c>
      <c r="AC927" s="49">
        <f t="shared" si="1694"/>
        <v>3.0078438520275781</v>
      </c>
      <c r="AD927" s="143">
        <f t="shared" si="1695"/>
        <v>0.02</v>
      </c>
      <c r="AE927" s="49">
        <f t="shared" si="1794"/>
        <v>1.7302523966448706E-2</v>
      </c>
      <c r="AF927" s="57">
        <f t="shared" si="1758"/>
        <v>1007.5753698824697</v>
      </c>
      <c r="AG927" s="53">
        <f t="shared" si="1696"/>
        <v>0</v>
      </c>
      <c r="AH927" s="58">
        <f t="shared" si="1759"/>
        <v>3.0052148121212836</v>
      </c>
      <c r="AI927" s="49">
        <f t="shared" si="1697"/>
        <v>3.0052148121212836</v>
      </c>
      <c r="AJ927" s="143">
        <f t="shared" si="1698"/>
        <v>0.02</v>
      </c>
      <c r="AK927" s="51">
        <f t="shared" si="1760"/>
        <v>1.7303082291310109E-2</v>
      </c>
      <c r="AL927" s="57">
        <f t="shared" si="1761"/>
        <v>1007.3787629027967</v>
      </c>
      <c r="AM927" s="53">
        <f t="shared" si="1699"/>
        <v>0</v>
      </c>
      <c r="AN927" s="58">
        <f t="shared" si="1762"/>
        <v>3.0050303173366637</v>
      </c>
      <c r="AO927" s="49">
        <f t="shared" si="1700"/>
        <v>3.0050303173366637</v>
      </c>
      <c r="AP927" s="143">
        <f t="shared" si="1701"/>
        <v>0.02</v>
      </c>
      <c r="AQ927" s="51">
        <f t="shared" si="1763"/>
        <v>1.7303377941042305E-2</v>
      </c>
      <c r="AR927" s="57">
        <f t="shared" si="1764"/>
        <v>1007.3639015712262</v>
      </c>
      <c r="AS927" s="44">
        <f t="shared" si="1702"/>
        <v>6779.3962918700781</v>
      </c>
      <c r="AT927" s="44">
        <f t="shared" si="1703"/>
        <v>2711.7585167480311</v>
      </c>
      <c r="AU927" s="44">
        <f t="shared" si="1704"/>
        <v>1694.8490729675195</v>
      </c>
      <c r="AV927" s="47">
        <f t="shared" si="1705"/>
        <v>0.30291404374822056</v>
      </c>
      <c r="AW927" s="47">
        <f t="shared" si="1706"/>
        <v>0.5805809627069094</v>
      </c>
      <c r="AX927" s="86">
        <f t="shared" si="1707"/>
        <v>2.0906134019695743</v>
      </c>
      <c r="AY927" s="86">
        <f t="shared" si="1708"/>
        <v>0</v>
      </c>
      <c r="AZ927" s="10">
        <f t="shared" si="1765"/>
        <v>0</v>
      </c>
      <c r="BA927" s="44">
        <f t="shared" si="1709"/>
        <v>0</v>
      </c>
      <c r="BB927" s="9">
        <f t="shared" si="1710"/>
        <v>0</v>
      </c>
      <c r="BC927" s="45">
        <f t="shared" si="1799"/>
        <v>0</v>
      </c>
      <c r="BD927" s="9">
        <f t="shared" si="1711"/>
        <v>0</v>
      </c>
      <c r="BE927" s="45">
        <f t="shared" si="1795"/>
        <v>0</v>
      </c>
      <c r="BF927" s="9">
        <f t="shared" si="1712"/>
        <v>0</v>
      </c>
      <c r="BG927" s="45">
        <f t="shared" si="1796"/>
        <v>0</v>
      </c>
      <c r="BH927" s="58"/>
      <c r="BI927" s="58"/>
      <c r="BJ927" s="58">
        <f t="shared" si="1766"/>
        <v>0</v>
      </c>
      <c r="BK927" s="97"/>
      <c r="BL927" s="44"/>
      <c r="BM927" s="82">
        <f t="shared" si="1767"/>
        <v>92.2</v>
      </c>
      <c r="BN927" s="86">
        <f t="shared" si="1768"/>
        <v>92200</v>
      </c>
      <c r="BO927" s="86">
        <f t="shared" si="1769"/>
        <v>100</v>
      </c>
      <c r="BP927" s="84">
        <f t="shared" si="1713"/>
        <v>4</v>
      </c>
      <c r="BQ927" s="84">
        <f t="shared" si="1714"/>
        <v>4.13</v>
      </c>
      <c r="BR927" s="84">
        <f t="shared" si="1715"/>
        <v>0.02</v>
      </c>
      <c r="BS927" s="84">
        <f t="shared" si="1770"/>
        <v>3.1401943074937246E-2</v>
      </c>
      <c r="BT927" s="84">
        <f t="shared" si="1771"/>
        <v>1221.392919944951</v>
      </c>
      <c r="BU927" s="84">
        <f t="shared" si="1772"/>
        <v>0</v>
      </c>
      <c r="BV927" s="83">
        <f t="shared" si="1773"/>
        <v>2748.2704811443759</v>
      </c>
      <c r="BW927" s="81">
        <f t="shared" si="1797"/>
        <v>2748.2704811443759</v>
      </c>
      <c r="BX927" s="83">
        <f t="shared" si="1716"/>
        <v>0</v>
      </c>
      <c r="BY927" s="141">
        <f t="shared" si="1717"/>
        <v>0</v>
      </c>
      <c r="BZ927" s="83">
        <f t="shared" si="1718"/>
        <v>4.13</v>
      </c>
      <c r="CA927" s="83">
        <f t="shared" si="1719"/>
        <v>0</v>
      </c>
      <c r="CB927" s="83">
        <f t="shared" si="1774"/>
        <v>3.2345936207467414</v>
      </c>
      <c r="CC927" s="83">
        <f t="shared" si="1720"/>
        <v>3.2345936207467414</v>
      </c>
      <c r="CD927" s="143">
        <f t="shared" si="1721"/>
        <v>0.02</v>
      </c>
      <c r="CE927" s="83">
        <f t="shared" si="1775"/>
        <v>1.7194523213570352E-2</v>
      </c>
      <c r="CF927" s="84">
        <f t="shared" si="1776"/>
        <v>1151.4700620004371</v>
      </c>
      <c r="CG927" s="83">
        <f t="shared" si="1722"/>
        <v>0</v>
      </c>
      <c r="CH927" s="83">
        <f t="shared" si="1777"/>
        <v>3.1187975561762729</v>
      </c>
      <c r="CI927" s="83">
        <f t="shared" si="1723"/>
        <v>3.1187975561762729</v>
      </c>
      <c r="CJ927" s="143">
        <f t="shared" si="1724"/>
        <v>0.02</v>
      </c>
      <c r="CK927" s="83">
        <f t="shared" si="1778"/>
        <v>1.6386910799759079E-2</v>
      </c>
      <c r="CL927" s="84">
        <f t="shared" si="1779"/>
        <v>1085.2925523713911</v>
      </c>
      <c r="CM927" s="83">
        <f t="shared" si="1725"/>
        <v>0</v>
      </c>
      <c r="CN927" s="83">
        <f t="shared" si="1780"/>
        <v>3.0267996419016199</v>
      </c>
      <c r="CO927" s="83">
        <f t="shared" si="1726"/>
        <v>3.0267996419016199</v>
      </c>
      <c r="CP927" s="143">
        <f t="shared" si="1727"/>
        <v>0.02</v>
      </c>
      <c r="CQ927" s="83">
        <f t="shared" si="1781"/>
        <v>1.6546564504284378E-2</v>
      </c>
      <c r="CR927" s="84">
        <f t="shared" si="1782"/>
        <v>1078.8263342022337</v>
      </c>
      <c r="CS927" s="83">
        <f t="shared" si="1728"/>
        <v>0</v>
      </c>
      <c r="CT927" s="83">
        <f t="shared" si="1783"/>
        <v>3.0187190950583007</v>
      </c>
      <c r="CU927" s="83">
        <f t="shared" si="1729"/>
        <v>3.0187190950583007</v>
      </c>
      <c r="CV927" s="143">
        <f t="shared" si="1730"/>
        <v>0.02</v>
      </c>
      <c r="CW927" s="83">
        <f t="shared" si="1784"/>
        <v>1.6574526987184441E-2</v>
      </c>
      <c r="CX927" s="84">
        <f t="shared" si="1785"/>
        <v>1078.4458244616994</v>
      </c>
      <c r="CY927" s="83">
        <f t="shared" si="1731"/>
        <v>0</v>
      </c>
      <c r="CZ927" s="83">
        <f t="shared" si="1786"/>
        <v>3.0182486064272207</v>
      </c>
      <c r="DA927" s="83">
        <f t="shared" si="1732"/>
        <v>3.0182486064272207</v>
      </c>
      <c r="DB927" s="143">
        <f t="shared" si="1733"/>
        <v>0.02</v>
      </c>
      <c r="DC927" s="83">
        <f t="shared" si="1787"/>
        <v>1.6575446767326373E-2</v>
      </c>
      <c r="DD927" s="84">
        <f t="shared" si="1788"/>
        <v>1078.4442623854645</v>
      </c>
      <c r="DE927" s="86">
        <f t="shared" si="1734"/>
        <v>4946.8868660598764</v>
      </c>
      <c r="DF927" s="86">
        <f t="shared" si="1735"/>
        <v>1978.7547464239506</v>
      </c>
      <c r="DG927" s="86">
        <f t="shared" si="1736"/>
        <v>1236.7217165149691</v>
      </c>
      <c r="DH927" s="86">
        <f t="shared" si="1737"/>
        <v>8.4340093678095848E-2</v>
      </c>
      <c r="DI927" s="86">
        <f t="shared" si="1738"/>
        <v>7.4914867421370282E-2</v>
      </c>
      <c r="DJ927" s="86">
        <f t="shared" si="1739"/>
        <v>0.90262090728194366</v>
      </c>
      <c r="DK927" s="86">
        <f t="shared" si="1740"/>
        <v>-1168.8674252022813</v>
      </c>
      <c r="DL927" s="86">
        <f t="shared" si="1798"/>
        <v>-1168.8674252022813</v>
      </c>
      <c r="DM927" s="86">
        <f t="shared" si="1741"/>
        <v>-1168.8674252022813</v>
      </c>
      <c r="DN927" s="85">
        <f t="shared" si="1742"/>
        <v>0</v>
      </c>
      <c r="DO927" s="85">
        <f t="shared" si="1789"/>
        <v>0</v>
      </c>
      <c r="DP927" s="85">
        <f t="shared" si="1743"/>
        <v>0</v>
      </c>
      <c r="DQ927" s="85">
        <f t="shared" si="1790"/>
        <v>0</v>
      </c>
      <c r="DR927" s="85">
        <f t="shared" si="1744"/>
        <v>0</v>
      </c>
      <c r="DS927" s="85">
        <f t="shared" si="1791"/>
        <v>0</v>
      </c>
      <c r="DT927" s="81"/>
      <c r="DU927" s="81"/>
      <c r="DV927" s="81">
        <f t="shared" si="1792"/>
        <v>0</v>
      </c>
      <c r="DW927" s="100"/>
    </row>
    <row r="928" spans="1:127" x14ac:dyDescent="0.2">
      <c r="A928" s="59">
        <f t="shared" si="1745"/>
        <v>123.06666666666506</v>
      </c>
      <c r="B928" s="44">
        <f t="shared" si="1746"/>
        <v>123066.66666666506</v>
      </c>
      <c r="C928" s="52">
        <f t="shared" si="1680"/>
        <v>133.33333333333334</v>
      </c>
      <c r="D928" s="50">
        <f t="shared" si="1681"/>
        <v>4</v>
      </c>
      <c r="E928" s="44">
        <f t="shared" si="1682"/>
        <v>4.13</v>
      </c>
      <c r="F928" s="47">
        <f t="shared" si="1683"/>
        <v>0.02</v>
      </c>
      <c r="G928" s="52">
        <f t="shared" si="1747"/>
        <v>2.3387558428955152E-2</v>
      </c>
      <c r="H928" s="57">
        <f t="shared" si="1748"/>
        <v>995.52584453243617</v>
      </c>
      <c r="I928" s="52">
        <f t="shared" si="1749"/>
        <v>0</v>
      </c>
      <c r="J928" s="54">
        <f t="shared" si="1750"/>
        <v>3770.6476732611545</v>
      </c>
      <c r="K928" s="46">
        <f t="shared" si="1793"/>
        <v>3770.6476732611545</v>
      </c>
      <c r="L928" s="80">
        <f t="shared" si="1684"/>
        <v>0</v>
      </c>
      <c r="M928" s="142">
        <f t="shared" si="1685"/>
        <v>0</v>
      </c>
      <c r="N928" s="60">
        <f t="shared" si="1686"/>
        <v>4.13</v>
      </c>
      <c r="O928" s="53">
        <f t="shared" si="1687"/>
        <v>0</v>
      </c>
      <c r="P928" s="58">
        <f t="shared" si="1751"/>
        <v>2.9944588703998063</v>
      </c>
      <c r="Q928" s="49">
        <f t="shared" si="1688"/>
        <v>2.9944588703998063</v>
      </c>
      <c r="R928" s="143">
        <f t="shared" si="1689"/>
        <v>0.02</v>
      </c>
      <c r="S928" s="51">
        <f t="shared" si="1752"/>
        <v>1.7947368929886791E-2</v>
      </c>
      <c r="T928" s="57">
        <f t="shared" si="1753"/>
        <v>1037.2465820205909</v>
      </c>
      <c r="U928" s="53">
        <f t="shared" si="1690"/>
        <v>0</v>
      </c>
      <c r="V928" s="58">
        <f t="shared" si="1754"/>
        <v>3.0350365600419456</v>
      </c>
      <c r="W928" s="49">
        <f t="shared" si="1691"/>
        <v>3.0350365600419456</v>
      </c>
      <c r="X928" s="143">
        <f t="shared" si="1692"/>
        <v>0.02</v>
      </c>
      <c r="Y928" s="51">
        <f t="shared" si="1755"/>
        <v>1.7352547148631037E-2</v>
      </c>
      <c r="Z928" s="57">
        <f t="shared" si="1756"/>
        <v>1011.1226434483036</v>
      </c>
      <c r="AA928" s="53">
        <f t="shared" si="1693"/>
        <v>0</v>
      </c>
      <c r="AB928" s="58">
        <f t="shared" si="1757"/>
        <v>3.0088439149893067</v>
      </c>
      <c r="AC928" s="49">
        <f t="shared" si="1694"/>
        <v>3.0088439149893067</v>
      </c>
      <c r="AD928" s="143">
        <f t="shared" si="1695"/>
        <v>0.02</v>
      </c>
      <c r="AE928" s="49">
        <f t="shared" si="1794"/>
        <v>1.7299857299782038E-2</v>
      </c>
      <c r="AF928" s="57">
        <f t="shared" si="1758"/>
        <v>1008.3423064427548</v>
      </c>
      <c r="AG928" s="53">
        <f t="shared" si="1696"/>
        <v>0</v>
      </c>
      <c r="AH928" s="58">
        <f t="shared" si="1759"/>
        <v>3.0062110269116249</v>
      </c>
      <c r="AI928" s="49">
        <f t="shared" si="1697"/>
        <v>3.0062110269116249</v>
      </c>
      <c r="AJ928" s="143">
        <f t="shared" si="1698"/>
        <v>0.02</v>
      </c>
      <c r="AK928" s="51">
        <f t="shared" si="1760"/>
        <v>1.7300415624643441E-2</v>
      </c>
      <c r="AL928" s="57">
        <f t="shared" si="1761"/>
        <v>1008.1463951704665</v>
      </c>
      <c r="AM928" s="53">
        <f t="shared" si="1699"/>
        <v>0</v>
      </c>
      <c r="AN928" s="58">
        <f t="shared" si="1762"/>
        <v>3.0060266274914578</v>
      </c>
      <c r="AO928" s="49">
        <f t="shared" si="1700"/>
        <v>3.0060266274914578</v>
      </c>
      <c r="AP928" s="143">
        <f t="shared" si="1701"/>
        <v>0.02</v>
      </c>
      <c r="AQ928" s="51">
        <f t="shared" si="1763"/>
        <v>1.7300711274375637E-2</v>
      </c>
      <c r="AR928" s="57">
        <f t="shared" si="1764"/>
        <v>1008.1315940859135</v>
      </c>
      <c r="AS928" s="44">
        <f t="shared" si="1702"/>
        <v>6787.165811870078</v>
      </c>
      <c r="AT928" s="44">
        <f t="shared" si="1703"/>
        <v>2714.8663247480313</v>
      </c>
      <c r="AU928" s="44">
        <f t="shared" si="1704"/>
        <v>1696.7914529675195</v>
      </c>
      <c r="AV928" s="47">
        <f t="shared" si="1705"/>
        <v>0.30195452018595337</v>
      </c>
      <c r="AW928" s="47">
        <f t="shared" si="1706"/>
        <v>0.57712869013823631</v>
      </c>
      <c r="AX928" s="86">
        <f t="shared" si="1707"/>
        <v>2.0707033509920483</v>
      </c>
      <c r="AY928" s="86">
        <f t="shared" si="1708"/>
        <v>0</v>
      </c>
      <c r="AZ928" s="10">
        <f t="shared" si="1765"/>
        <v>0</v>
      </c>
      <c r="BA928" s="44">
        <f t="shared" si="1709"/>
        <v>0</v>
      </c>
      <c r="BB928" s="9">
        <f t="shared" si="1710"/>
        <v>0</v>
      </c>
      <c r="BC928" s="45">
        <f t="shared" si="1799"/>
        <v>0</v>
      </c>
      <c r="BD928" s="9">
        <f t="shared" si="1711"/>
        <v>0</v>
      </c>
      <c r="BE928" s="45">
        <f t="shared" si="1795"/>
        <v>0</v>
      </c>
      <c r="BF928" s="9">
        <f t="shared" si="1712"/>
        <v>0</v>
      </c>
      <c r="BG928" s="45">
        <f t="shared" si="1796"/>
        <v>0</v>
      </c>
      <c r="BH928" s="58"/>
      <c r="BI928" s="58"/>
      <c r="BJ928" s="58">
        <f t="shared" si="1766"/>
        <v>0</v>
      </c>
      <c r="BK928" s="97"/>
      <c r="BL928" s="44"/>
      <c r="BM928" s="82">
        <f t="shared" si="1767"/>
        <v>92.3</v>
      </c>
      <c r="BN928" s="86">
        <f t="shared" si="1768"/>
        <v>92300</v>
      </c>
      <c r="BO928" s="86">
        <f t="shared" si="1769"/>
        <v>100</v>
      </c>
      <c r="BP928" s="84">
        <f t="shared" si="1713"/>
        <v>4</v>
      </c>
      <c r="BQ928" s="84">
        <f t="shared" si="1714"/>
        <v>4.13</v>
      </c>
      <c r="BR928" s="84">
        <f t="shared" si="1715"/>
        <v>0.02</v>
      </c>
      <c r="BS928" s="84">
        <f t="shared" si="1770"/>
        <v>3.1399943074937244E-2</v>
      </c>
      <c r="BT928" s="84">
        <f t="shared" si="1771"/>
        <v>1222.153233336596</v>
      </c>
      <c r="BU928" s="84">
        <f t="shared" si="1772"/>
        <v>0</v>
      </c>
      <c r="BV928" s="83">
        <f t="shared" si="1773"/>
        <v>2751.5077811443757</v>
      </c>
      <c r="BW928" s="81">
        <f t="shared" si="1797"/>
        <v>2751.5077811443757</v>
      </c>
      <c r="BX928" s="83">
        <f t="shared" si="1716"/>
        <v>0</v>
      </c>
      <c r="BY928" s="141">
        <f t="shared" si="1717"/>
        <v>0</v>
      </c>
      <c r="BZ928" s="83">
        <f t="shared" si="1718"/>
        <v>4.13</v>
      </c>
      <c r="CA928" s="83">
        <f t="shared" si="1719"/>
        <v>0</v>
      </c>
      <c r="CB928" s="83">
        <f t="shared" si="1774"/>
        <v>3.2361498779738014</v>
      </c>
      <c r="CC928" s="83">
        <f t="shared" si="1720"/>
        <v>3.2361498779738014</v>
      </c>
      <c r="CD928" s="143">
        <f t="shared" si="1721"/>
        <v>0.02</v>
      </c>
      <c r="CE928" s="83">
        <f t="shared" si="1775"/>
        <v>1.7192523213570354E-2</v>
      </c>
      <c r="CF928" s="84">
        <f t="shared" si="1776"/>
        <v>1152.0016132624964</v>
      </c>
      <c r="CG928" s="83">
        <f t="shared" si="1722"/>
        <v>0</v>
      </c>
      <c r="CH928" s="83">
        <f t="shared" si="1777"/>
        <v>3.119801067834941</v>
      </c>
      <c r="CI928" s="83">
        <f t="shared" si="1723"/>
        <v>3.119801067834941</v>
      </c>
      <c r="CJ928" s="143">
        <f t="shared" si="1724"/>
        <v>0.02</v>
      </c>
      <c r="CK928" s="83">
        <f t="shared" si="1778"/>
        <v>1.6384910799759081E-2</v>
      </c>
      <c r="CL928" s="84">
        <f t="shared" si="1779"/>
        <v>1085.8179443054496</v>
      </c>
      <c r="CM928" s="83">
        <f t="shared" si="1725"/>
        <v>0</v>
      </c>
      <c r="CN928" s="83">
        <f t="shared" si="1780"/>
        <v>3.0276636381509525</v>
      </c>
      <c r="CO928" s="83">
        <f t="shared" si="1726"/>
        <v>3.0276636381509525</v>
      </c>
      <c r="CP928" s="143">
        <f t="shared" si="1727"/>
        <v>0.02</v>
      </c>
      <c r="CQ928" s="83">
        <f t="shared" si="1781"/>
        <v>1.6544564504284379E-2</v>
      </c>
      <c r="CR928" s="84">
        <f t="shared" si="1782"/>
        <v>1079.3729698062307</v>
      </c>
      <c r="CS928" s="83">
        <f t="shared" si="1728"/>
        <v>0</v>
      </c>
      <c r="CT928" s="83">
        <f t="shared" si="1783"/>
        <v>3.0195968056137947</v>
      </c>
      <c r="CU928" s="83">
        <f t="shared" si="1729"/>
        <v>3.0195968056137947</v>
      </c>
      <c r="CV928" s="143">
        <f t="shared" si="1730"/>
        <v>0.02</v>
      </c>
      <c r="CW928" s="83">
        <f t="shared" si="1784"/>
        <v>1.6572526987184442E-2</v>
      </c>
      <c r="CX928" s="84">
        <f t="shared" si="1785"/>
        <v>1078.9948496099591</v>
      </c>
      <c r="CY928" s="83">
        <f t="shared" si="1731"/>
        <v>0</v>
      </c>
      <c r="CZ928" s="83">
        <f t="shared" si="1786"/>
        <v>3.0191285020083023</v>
      </c>
      <c r="DA928" s="83">
        <f t="shared" si="1732"/>
        <v>3.0191285020083023</v>
      </c>
      <c r="DB928" s="143">
        <f t="shared" si="1733"/>
        <v>0.02</v>
      </c>
      <c r="DC928" s="83">
        <f t="shared" si="1787"/>
        <v>1.6573446767326375E-2</v>
      </c>
      <c r="DD928" s="84">
        <f t="shared" si="1788"/>
        <v>1078.9934035904678</v>
      </c>
      <c r="DE928" s="86">
        <f t="shared" si="1734"/>
        <v>4952.7140060598758</v>
      </c>
      <c r="DF928" s="86">
        <f t="shared" si="1735"/>
        <v>1981.0856024239504</v>
      </c>
      <c r="DG928" s="86">
        <f t="shared" si="1736"/>
        <v>1238.178501514969</v>
      </c>
      <c r="DH928" s="86">
        <f t="shared" si="1737"/>
        <v>8.41900352130482E-2</v>
      </c>
      <c r="DI928" s="86">
        <f t="shared" si="1738"/>
        <v>7.4670217930504476E-2</v>
      </c>
      <c r="DJ928" s="86">
        <f t="shared" si="1739"/>
        <v>0.89709125562330971</v>
      </c>
      <c r="DK928" s="86">
        <f t="shared" si="1740"/>
        <v>-1170.8316328273236</v>
      </c>
      <c r="DL928" s="86">
        <f t="shared" si="1798"/>
        <v>-1170.8316328273236</v>
      </c>
      <c r="DM928" s="86">
        <f t="shared" si="1741"/>
        <v>-1170.8316328273236</v>
      </c>
      <c r="DN928" s="85">
        <f t="shared" si="1742"/>
        <v>0</v>
      </c>
      <c r="DO928" s="85">
        <f t="shared" si="1789"/>
        <v>0</v>
      </c>
      <c r="DP928" s="85">
        <f t="shared" si="1743"/>
        <v>0</v>
      </c>
      <c r="DQ928" s="85">
        <f t="shared" si="1790"/>
        <v>0</v>
      </c>
      <c r="DR928" s="85">
        <f t="shared" si="1744"/>
        <v>0</v>
      </c>
      <c r="DS928" s="85">
        <f t="shared" si="1791"/>
        <v>0</v>
      </c>
      <c r="DT928" s="81"/>
      <c r="DU928" s="81"/>
      <c r="DV928" s="81">
        <f t="shared" si="1792"/>
        <v>0</v>
      </c>
      <c r="DW928" s="100"/>
    </row>
    <row r="929" spans="1:127" x14ac:dyDescent="0.2">
      <c r="A929" s="59">
        <f t="shared" si="1745"/>
        <v>123.19999999999838</v>
      </c>
      <c r="B929" s="44">
        <f t="shared" si="1746"/>
        <v>123199.99999999838</v>
      </c>
      <c r="C929" s="52">
        <f t="shared" si="1680"/>
        <v>133.33333333333334</v>
      </c>
      <c r="D929" s="50">
        <f t="shared" si="1681"/>
        <v>4</v>
      </c>
      <c r="E929" s="44">
        <f t="shared" si="1682"/>
        <v>4.13</v>
      </c>
      <c r="F929" s="47">
        <f t="shared" si="1683"/>
        <v>0.02</v>
      </c>
      <c r="G929" s="52">
        <f t="shared" si="1747"/>
        <v>2.3384891762288484E-2</v>
      </c>
      <c r="H929" s="57">
        <f t="shared" si="1748"/>
        <v>996.28084776393325</v>
      </c>
      <c r="I929" s="52">
        <f t="shared" si="1749"/>
        <v>0</v>
      </c>
      <c r="J929" s="54">
        <f t="shared" si="1750"/>
        <v>3774.9640732611547</v>
      </c>
      <c r="K929" s="46">
        <f t="shared" si="1793"/>
        <v>3774.9640732611547</v>
      </c>
      <c r="L929" s="80">
        <f t="shared" si="1684"/>
        <v>0</v>
      </c>
      <c r="M929" s="142">
        <f t="shared" si="1685"/>
        <v>0</v>
      </c>
      <c r="N929" s="60">
        <f t="shared" si="1686"/>
        <v>4.13</v>
      </c>
      <c r="O929" s="53">
        <f t="shared" si="1687"/>
        <v>0</v>
      </c>
      <c r="P929" s="58">
        <f t="shared" si="1751"/>
        <v>2.9954100676735793</v>
      </c>
      <c r="Q929" s="49">
        <f t="shared" si="1688"/>
        <v>2.9954100676735793</v>
      </c>
      <c r="R929" s="143">
        <f t="shared" si="1689"/>
        <v>0.02</v>
      </c>
      <c r="S929" s="51">
        <f t="shared" si="1752"/>
        <v>1.7944702263220123E-2</v>
      </c>
      <c r="T929" s="57">
        <f t="shared" si="1753"/>
        <v>1038.0456595333462</v>
      </c>
      <c r="U929" s="53">
        <f t="shared" si="1690"/>
        <v>0</v>
      </c>
      <c r="V929" s="58">
        <f t="shared" si="1754"/>
        <v>3.0361511710467921</v>
      </c>
      <c r="W929" s="49">
        <f t="shared" si="1691"/>
        <v>3.0361511710467921</v>
      </c>
      <c r="X929" s="143">
        <f t="shared" si="1692"/>
        <v>0.02</v>
      </c>
      <c r="Y929" s="51">
        <f t="shared" si="1755"/>
        <v>1.7349880481964369E-2</v>
      </c>
      <c r="Z929" s="57">
        <f t="shared" si="1756"/>
        <v>1011.8849061524277</v>
      </c>
      <c r="AA929" s="53">
        <f t="shared" si="1693"/>
        <v>0</v>
      </c>
      <c r="AB929" s="58">
        <f t="shared" si="1757"/>
        <v>3.0098456748007321</v>
      </c>
      <c r="AC929" s="49">
        <f t="shared" si="1694"/>
        <v>3.0098456748007321</v>
      </c>
      <c r="AD929" s="143">
        <f t="shared" si="1695"/>
        <v>0.02</v>
      </c>
      <c r="AE929" s="49">
        <f t="shared" si="1794"/>
        <v>1.729719063311537E-2</v>
      </c>
      <c r="AF929" s="57">
        <f t="shared" si="1758"/>
        <v>1009.1088699227356</v>
      </c>
      <c r="AG929" s="53">
        <f t="shared" si="1696"/>
        <v>0</v>
      </c>
      <c r="AH929" s="58">
        <f t="shared" si="1759"/>
        <v>3.0072089885168252</v>
      </c>
      <c r="AI929" s="49">
        <f t="shared" si="1697"/>
        <v>3.0072089885168252</v>
      </c>
      <c r="AJ929" s="143">
        <f t="shared" si="1698"/>
        <v>0.02</v>
      </c>
      <c r="AK929" s="51">
        <f t="shared" si="1760"/>
        <v>1.7297748957976773E-2</v>
      </c>
      <c r="AL929" s="57">
        <f t="shared" si="1761"/>
        <v>1008.9136547822701</v>
      </c>
      <c r="AM929" s="53">
        <f t="shared" si="1699"/>
        <v>0</v>
      </c>
      <c r="AN929" s="58">
        <f t="shared" si="1762"/>
        <v>3.0070246890386598</v>
      </c>
      <c r="AO929" s="49">
        <f t="shared" si="1700"/>
        <v>3.0070246890386598</v>
      </c>
      <c r="AP929" s="143">
        <f t="shared" si="1701"/>
        <v>0.02</v>
      </c>
      <c r="AQ929" s="51">
        <f t="shared" si="1763"/>
        <v>1.7298044607708968E-2</v>
      </c>
      <c r="AR929" s="57">
        <f t="shared" si="1764"/>
        <v>1008.8989138775539</v>
      </c>
      <c r="AS929" s="44">
        <f t="shared" si="1702"/>
        <v>6794.9353318700787</v>
      </c>
      <c r="AT929" s="44">
        <f t="shared" si="1703"/>
        <v>2717.9741327480315</v>
      </c>
      <c r="AU929" s="44">
        <f t="shared" si="1704"/>
        <v>1698.7338329675197</v>
      </c>
      <c r="AV929" s="47">
        <f t="shared" si="1705"/>
        <v>0.30099964267587831</v>
      </c>
      <c r="AW929" s="47">
        <f t="shared" si="1706"/>
        <v>0.57370270193639339</v>
      </c>
      <c r="AX929" s="86">
        <f t="shared" si="1707"/>
        <v>2.051015933357387</v>
      </c>
      <c r="AY929" s="86">
        <f t="shared" si="1708"/>
        <v>0</v>
      </c>
      <c r="AZ929" s="10">
        <f t="shared" si="1765"/>
        <v>0</v>
      </c>
      <c r="BA929" s="44">
        <f t="shared" si="1709"/>
        <v>0</v>
      </c>
      <c r="BB929" s="9">
        <f t="shared" si="1710"/>
        <v>0</v>
      </c>
      <c r="BC929" s="45">
        <f t="shared" si="1799"/>
        <v>0</v>
      </c>
      <c r="BD929" s="9">
        <f t="shared" si="1711"/>
        <v>0</v>
      </c>
      <c r="BE929" s="45">
        <f t="shared" si="1795"/>
        <v>0</v>
      </c>
      <c r="BF929" s="9">
        <f t="shared" si="1712"/>
        <v>0</v>
      </c>
      <c r="BG929" s="45">
        <f t="shared" si="1796"/>
        <v>0</v>
      </c>
      <c r="BH929" s="58"/>
      <c r="BI929" s="58"/>
      <c r="BJ929" s="58">
        <f t="shared" si="1766"/>
        <v>0</v>
      </c>
      <c r="BK929" s="97"/>
      <c r="BL929" s="44"/>
      <c r="BM929" s="82">
        <f t="shared" si="1767"/>
        <v>92.4</v>
      </c>
      <c r="BN929" s="86">
        <f t="shared" si="1768"/>
        <v>92400</v>
      </c>
      <c r="BO929" s="86">
        <f t="shared" si="1769"/>
        <v>100</v>
      </c>
      <c r="BP929" s="84">
        <f t="shared" si="1713"/>
        <v>4</v>
      </c>
      <c r="BQ929" s="84">
        <f t="shared" si="1714"/>
        <v>4.13</v>
      </c>
      <c r="BR929" s="84">
        <f t="shared" si="1715"/>
        <v>0.02</v>
      </c>
      <c r="BS929" s="84">
        <f t="shared" si="1770"/>
        <v>3.1397943074937242E-2</v>
      </c>
      <c r="BT929" s="84">
        <f t="shared" si="1771"/>
        <v>1222.9134983020911</v>
      </c>
      <c r="BU929" s="84">
        <f t="shared" si="1772"/>
        <v>0</v>
      </c>
      <c r="BV929" s="83">
        <f t="shared" si="1773"/>
        <v>2754.7450811443755</v>
      </c>
      <c r="BW929" s="81">
        <f t="shared" si="1797"/>
        <v>2754.7450811443755</v>
      </c>
      <c r="BX929" s="83">
        <f t="shared" si="1716"/>
        <v>0</v>
      </c>
      <c r="BY929" s="141">
        <f t="shared" si="1717"/>
        <v>0</v>
      </c>
      <c r="BZ929" s="83">
        <f t="shared" si="1718"/>
        <v>4.13</v>
      </c>
      <c r="CA929" s="83">
        <f t="shared" si="1719"/>
        <v>0</v>
      </c>
      <c r="CB929" s="83">
        <f t="shared" si="1774"/>
        <v>3.237708248383746</v>
      </c>
      <c r="CC929" s="83">
        <f t="shared" si="1720"/>
        <v>3.237708248383746</v>
      </c>
      <c r="CD929" s="143">
        <f t="shared" si="1721"/>
        <v>0.02</v>
      </c>
      <c r="CE929" s="83">
        <f t="shared" si="1775"/>
        <v>1.7190523213570355E-2</v>
      </c>
      <c r="CF929" s="84">
        <f t="shared" si="1776"/>
        <v>1152.5328471009097</v>
      </c>
      <c r="CG929" s="83">
        <f t="shared" si="1722"/>
        <v>0</v>
      </c>
      <c r="CH929" s="83">
        <f t="shared" si="1777"/>
        <v>3.120805126594743</v>
      </c>
      <c r="CI929" s="83">
        <f t="shared" si="1723"/>
        <v>3.120805126594743</v>
      </c>
      <c r="CJ929" s="143">
        <f t="shared" si="1724"/>
        <v>0.02</v>
      </c>
      <c r="CK929" s="83">
        <f t="shared" si="1778"/>
        <v>1.6382910799759082E-2</v>
      </c>
      <c r="CL929" s="84">
        <f t="shared" si="1779"/>
        <v>1086.343103135885</v>
      </c>
      <c r="CM929" s="83">
        <f t="shared" si="1725"/>
        <v>0</v>
      </c>
      <c r="CN929" s="83">
        <f t="shared" si="1780"/>
        <v>3.02852832595805</v>
      </c>
      <c r="CO929" s="83">
        <f t="shared" si="1726"/>
        <v>3.02852832595805</v>
      </c>
      <c r="CP929" s="143">
        <f t="shared" si="1727"/>
        <v>0.02</v>
      </c>
      <c r="CQ929" s="83">
        <f t="shared" si="1781"/>
        <v>1.6542564504284381E-2</v>
      </c>
      <c r="CR929" s="84">
        <f t="shared" si="1782"/>
        <v>1079.9193833607558</v>
      </c>
      <c r="CS929" s="83">
        <f t="shared" si="1728"/>
        <v>0</v>
      </c>
      <c r="CT929" s="83">
        <f t="shared" si="1783"/>
        <v>3.0204753101054513</v>
      </c>
      <c r="CU929" s="83">
        <f t="shared" si="1729"/>
        <v>3.0204753101054513</v>
      </c>
      <c r="CV929" s="143">
        <f t="shared" si="1730"/>
        <v>0.02</v>
      </c>
      <c r="CW929" s="83">
        <f t="shared" si="1784"/>
        <v>1.6570526987184444E-2</v>
      </c>
      <c r="CX929" s="84">
        <f t="shared" si="1785"/>
        <v>1079.5436489382791</v>
      </c>
      <c r="CY929" s="83">
        <f t="shared" si="1731"/>
        <v>0</v>
      </c>
      <c r="CZ929" s="83">
        <f t="shared" si="1786"/>
        <v>3.0200091967963756</v>
      </c>
      <c r="DA929" s="83">
        <f t="shared" si="1732"/>
        <v>3.0200091967963756</v>
      </c>
      <c r="DB929" s="143">
        <f t="shared" si="1733"/>
        <v>0.02</v>
      </c>
      <c r="DC929" s="83">
        <f t="shared" si="1787"/>
        <v>1.6571446767326376E-2</v>
      </c>
      <c r="DD929" s="84">
        <f t="shared" si="1788"/>
        <v>1079.5423185093359</v>
      </c>
      <c r="DE929" s="86">
        <f t="shared" si="1734"/>
        <v>4958.5411460598752</v>
      </c>
      <c r="DF929" s="86">
        <f t="shared" si="1735"/>
        <v>1983.4164584239502</v>
      </c>
      <c r="DG929" s="86">
        <f t="shared" si="1736"/>
        <v>1239.6352865149688</v>
      </c>
      <c r="DH929" s="86">
        <f t="shared" si="1737"/>
        <v>8.4040426852588307E-2</v>
      </c>
      <c r="DI929" s="86">
        <f t="shared" si="1738"/>
        <v>7.442666527605947E-2</v>
      </c>
      <c r="DJ929" s="86">
        <f t="shared" si="1739"/>
        <v>0.89160218374116429</v>
      </c>
      <c r="DK929" s="86">
        <f t="shared" si="1740"/>
        <v>-1172.7946324402685</v>
      </c>
      <c r="DL929" s="86">
        <f t="shared" si="1798"/>
        <v>-1172.7946324402685</v>
      </c>
      <c r="DM929" s="86">
        <f t="shared" si="1741"/>
        <v>-1172.7946324402685</v>
      </c>
      <c r="DN929" s="85">
        <f t="shared" si="1742"/>
        <v>0</v>
      </c>
      <c r="DO929" s="85">
        <f t="shared" si="1789"/>
        <v>0</v>
      </c>
      <c r="DP929" s="85">
        <f t="shared" si="1743"/>
        <v>0</v>
      </c>
      <c r="DQ929" s="85">
        <f t="shared" si="1790"/>
        <v>0</v>
      </c>
      <c r="DR929" s="85">
        <f t="shared" si="1744"/>
        <v>0</v>
      </c>
      <c r="DS929" s="85">
        <f t="shared" si="1791"/>
        <v>0</v>
      </c>
      <c r="DT929" s="81"/>
      <c r="DU929" s="81"/>
      <c r="DV929" s="81">
        <f t="shared" si="1792"/>
        <v>0</v>
      </c>
      <c r="DW929" s="100"/>
    </row>
    <row r="930" spans="1:127" x14ac:dyDescent="0.2">
      <c r="A930" s="59">
        <f t="shared" si="1745"/>
        <v>123.33333333333172</v>
      </c>
      <c r="B930" s="44">
        <f t="shared" si="1746"/>
        <v>123333.33333333171</v>
      </c>
      <c r="C930" s="52">
        <f t="shared" si="1680"/>
        <v>133.33333333333334</v>
      </c>
      <c r="D930" s="50">
        <f t="shared" si="1681"/>
        <v>4</v>
      </c>
      <c r="E930" s="44">
        <f t="shared" si="1682"/>
        <v>4.13</v>
      </c>
      <c r="F930" s="47">
        <f t="shared" si="1683"/>
        <v>0.02</v>
      </c>
      <c r="G930" s="52">
        <f t="shared" si="1747"/>
        <v>2.3382225095621816E-2</v>
      </c>
      <c r="H930" s="57">
        <f t="shared" si="1748"/>
        <v>997.03576490449677</v>
      </c>
      <c r="I930" s="52">
        <f t="shared" si="1749"/>
        <v>0</v>
      </c>
      <c r="J930" s="54">
        <f t="shared" si="1750"/>
        <v>3779.2804732611544</v>
      </c>
      <c r="K930" s="46">
        <f t="shared" si="1793"/>
        <v>3779.2804732611544</v>
      </c>
      <c r="L930" s="80">
        <f t="shared" si="1684"/>
        <v>0</v>
      </c>
      <c r="M930" s="142">
        <f t="shared" si="1685"/>
        <v>0</v>
      </c>
      <c r="N930" s="60">
        <f t="shared" si="1686"/>
        <v>4.13</v>
      </c>
      <c r="O930" s="53">
        <f t="shared" si="1687"/>
        <v>0</v>
      </c>
      <c r="P930" s="58">
        <f t="shared" si="1751"/>
        <v>2.9963632159643288</v>
      </c>
      <c r="Q930" s="49">
        <f t="shared" si="1688"/>
        <v>2.9963632159643288</v>
      </c>
      <c r="R930" s="143">
        <f t="shared" si="1689"/>
        <v>0.02</v>
      </c>
      <c r="S930" s="51">
        <f t="shared" si="1752"/>
        <v>1.7942035596553454E-2</v>
      </c>
      <c r="T930" s="57">
        <f t="shared" si="1753"/>
        <v>1038.8443645976279</v>
      </c>
      <c r="U930" s="53">
        <f t="shared" si="1690"/>
        <v>0</v>
      </c>
      <c r="V930" s="58">
        <f t="shared" si="1754"/>
        <v>3.0372676851495704</v>
      </c>
      <c r="W930" s="49">
        <f t="shared" si="1691"/>
        <v>3.0372676851495704</v>
      </c>
      <c r="X930" s="143">
        <f t="shared" si="1692"/>
        <v>0.02</v>
      </c>
      <c r="Y930" s="51">
        <f t="shared" si="1755"/>
        <v>1.7347213815297701E-2</v>
      </c>
      <c r="Z930" s="57">
        <f t="shared" si="1756"/>
        <v>1012.6467719125637</v>
      </c>
      <c r="AA930" s="53">
        <f t="shared" si="1693"/>
        <v>0</v>
      </c>
      <c r="AB930" s="58">
        <f t="shared" si="1757"/>
        <v>3.0108491282388559</v>
      </c>
      <c r="AC930" s="49">
        <f t="shared" si="1694"/>
        <v>3.0108491282388559</v>
      </c>
      <c r="AD930" s="143">
        <f t="shared" si="1695"/>
        <v>0.02</v>
      </c>
      <c r="AE930" s="49">
        <f t="shared" si="1794"/>
        <v>1.7294523966448701E-2</v>
      </c>
      <c r="AF930" s="57">
        <f t="shared" si="1758"/>
        <v>1009.8750601383819</v>
      </c>
      <c r="AG930" s="53">
        <f t="shared" si="1696"/>
        <v>0</v>
      </c>
      <c r="AH930" s="58">
        <f t="shared" si="1759"/>
        <v>3.0082086939011194</v>
      </c>
      <c r="AI930" s="49">
        <f t="shared" si="1697"/>
        <v>3.0082086939011194</v>
      </c>
      <c r="AJ930" s="143">
        <f t="shared" si="1698"/>
        <v>0.02</v>
      </c>
      <c r="AK930" s="51">
        <f t="shared" si="1760"/>
        <v>1.7295082291310104E-2</v>
      </c>
      <c r="AL930" s="57">
        <f t="shared" si="1761"/>
        <v>1009.680541539645</v>
      </c>
      <c r="AM930" s="53">
        <f t="shared" si="1699"/>
        <v>0</v>
      </c>
      <c r="AN930" s="58">
        <f t="shared" si="1762"/>
        <v>3.0080244989298555</v>
      </c>
      <c r="AO930" s="49">
        <f t="shared" si="1700"/>
        <v>3.0080244989298555</v>
      </c>
      <c r="AP930" s="143">
        <f t="shared" si="1701"/>
        <v>0.02</v>
      </c>
      <c r="AQ930" s="51">
        <f t="shared" si="1763"/>
        <v>1.72953779410423E-2</v>
      </c>
      <c r="AR930" s="57">
        <f t="shared" si="1764"/>
        <v>1009.6658607464384</v>
      </c>
      <c r="AS930" s="44">
        <f t="shared" si="1702"/>
        <v>6802.7048518700776</v>
      </c>
      <c r="AT930" s="44">
        <f t="shared" si="1703"/>
        <v>2721.0819407480308</v>
      </c>
      <c r="AU930" s="44">
        <f t="shared" si="1704"/>
        <v>1700.6762129675194</v>
      </c>
      <c r="AV930" s="47">
        <f t="shared" si="1705"/>
        <v>0.30004938289234812</v>
      </c>
      <c r="AW930" s="47">
        <f t="shared" si="1706"/>
        <v>0.5703027611760243</v>
      </c>
      <c r="AX930" s="86">
        <f t="shared" si="1707"/>
        <v>2.0315483308963653</v>
      </c>
      <c r="AY930" s="86">
        <f t="shared" si="1708"/>
        <v>0</v>
      </c>
      <c r="AZ930" s="10">
        <f t="shared" si="1765"/>
        <v>0</v>
      </c>
      <c r="BA930" s="44">
        <f t="shared" si="1709"/>
        <v>0</v>
      </c>
      <c r="BB930" s="9">
        <f t="shared" si="1710"/>
        <v>0</v>
      </c>
      <c r="BC930" s="45">
        <f t="shared" si="1799"/>
        <v>0</v>
      </c>
      <c r="BD930" s="9">
        <f t="shared" si="1711"/>
        <v>0</v>
      </c>
      <c r="BE930" s="45">
        <f t="shared" si="1795"/>
        <v>0</v>
      </c>
      <c r="BF930" s="9">
        <f t="shared" si="1712"/>
        <v>0</v>
      </c>
      <c r="BG930" s="45">
        <f t="shared" si="1796"/>
        <v>0</v>
      </c>
      <c r="BH930" s="58"/>
      <c r="BI930" s="58"/>
      <c r="BJ930" s="58">
        <f t="shared" si="1766"/>
        <v>0</v>
      </c>
      <c r="BK930" s="97"/>
      <c r="BL930" s="44"/>
      <c r="BM930" s="82">
        <f t="shared" si="1767"/>
        <v>92.5</v>
      </c>
      <c r="BN930" s="86">
        <f t="shared" si="1768"/>
        <v>92500</v>
      </c>
      <c r="BO930" s="86">
        <f t="shared" si="1769"/>
        <v>100</v>
      </c>
      <c r="BP930" s="84">
        <f t="shared" si="1713"/>
        <v>4</v>
      </c>
      <c r="BQ930" s="84">
        <f t="shared" si="1714"/>
        <v>4.13</v>
      </c>
      <c r="BR930" s="84">
        <f t="shared" si="1715"/>
        <v>0.02</v>
      </c>
      <c r="BS930" s="84">
        <f t="shared" si="1770"/>
        <v>3.139594307493724E-2</v>
      </c>
      <c r="BT930" s="84">
        <f t="shared" si="1771"/>
        <v>1223.6737148414359</v>
      </c>
      <c r="BU930" s="84">
        <f t="shared" si="1772"/>
        <v>0</v>
      </c>
      <c r="BV930" s="83">
        <f t="shared" si="1773"/>
        <v>2757.9823811443753</v>
      </c>
      <c r="BW930" s="81">
        <f t="shared" si="1797"/>
        <v>2757.9823811443753</v>
      </c>
      <c r="BX930" s="83">
        <f t="shared" si="1716"/>
        <v>0</v>
      </c>
      <c r="BY930" s="141">
        <f t="shared" si="1717"/>
        <v>0</v>
      </c>
      <c r="BZ930" s="83">
        <f t="shared" si="1718"/>
        <v>4.13</v>
      </c>
      <c r="CA930" s="83">
        <f t="shared" si="1719"/>
        <v>0</v>
      </c>
      <c r="CB930" s="83">
        <f t="shared" si="1774"/>
        <v>3.2392687321340299</v>
      </c>
      <c r="CC930" s="83">
        <f t="shared" si="1720"/>
        <v>3.2392687321340299</v>
      </c>
      <c r="CD930" s="143">
        <f t="shared" si="1721"/>
        <v>0.02</v>
      </c>
      <c r="CE930" s="83">
        <f t="shared" si="1775"/>
        <v>1.7188523213570357E-2</v>
      </c>
      <c r="CF930" s="84">
        <f t="shared" si="1776"/>
        <v>1153.0637634743091</v>
      </c>
      <c r="CG930" s="83">
        <f t="shared" si="1722"/>
        <v>0</v>
      </c>
      <c r="CH930" s="83">
        <f t="shared" si="1777"/>
        <v>3.1218097306748414</v>
      </c>
      <c r="CI930" s="83">
        <f t="shared" si="1723"/>
        <v>3.1218097306748414</v>
      </c>
      <c r="CJ930" s="143">
        <f t="shared" si="1724"/>
        <v>0.02</v>
      </c>
      <c r="CK930" s="83">
        <f t="shared" si="1778"/>
        <v>1.6380910799759084E-2</v>
      </c>
      <c r="CL930" s="84">
        <f t="shared" si="1779"/>
        <v>1086.8680289205856</v>
      </c>
      <c r="CM930" s="83">
        <f t="shared" si="1725"/>
        <v>0</v>
      </c>
      <c r="CN930" s="83">
        <f t="shared" si="1780"/>
        <v>3.0293937041914694</v>
      </c>
      <c r="CO930" s="83">
        <f t="shared" si="1726"/>
        <v>3.0293937041914694</v>
      </c>
      <c r="CP930" s="143">
        <f t="shared" si="1727"/>
        <v>0.02</v>
      </c>
      <c r="CQ930" s="83">
        <f t="shared" si="1781"/>
        <v>1.6540564504284382E-2</v>
      </c>
      <c r="CR930" s="84">
        <f t="shared" si="1782"/>
        <v>1080.4655748677826</v>
      </c>
      <c r="CS930" s="83">
        <f t="shared" si="1728"/>
        <v>0</v>
      </c>
      <c r="CT930" s="83">
        <f t="shared" si="1783"/>
        <v>3.0213546073565851</v>
      </c>
      <c r="CU930" s="83">
        <f t="shared" si="1729"/>
        <v>3.0213546073565851</v>
      </c>
      <c r="CV930" s="143">
        <f t="shared" si="1730"/>
        <v>0.02</v>
      </c>
      <c r="CW930" s="83">
        <f t="shared" si="1784"/>
        <v>1.6568526987184445E-2</v>
      </c>
      <c r="CX930" s="84">
        <f t="shared" si="1785"/>
        <v>1080.0922224337071</v>
      </c>
      <c r="CY930" s="83">
        <f t="shared" si="1731"/>
        <v>0</v>
      </c>
      <c r="CZ930" s="83">
        <f t="shared" si="1786"/>
        <v>3.0208906895688816</v>
      </c>
      <c r="DA930" s="83">
        <f t="shared" si="1732"/>
        <v>3.0208906895688816</v>
      </c>
      <c r="DB930" s="143">
        <f t="shared" si="1733"/>
        <v>0.02</v>
      </c>
      <c r="DC930" s="83">
        <f t="shared" si="1787"/>
        <v>1.6569446767326378E-2</v>
      </c>
      <c r="DD930" s="84">
        <f t="shared" si="1788"/>
        <v>1080.0910071287249</v>
      </c>
      <c r="DE930" s="86">
        <f t="shared" si="1734"/>
        <v>4964.3682860598756</v>
      </c>
      <c r="DF930" s="86">
        <f t="shared" si="1735"/>
        <v>1985.74731442395</v>
      </c>
      <c r="DG930" s="86">
        <f t="shared" si="1736"/>
        <v>1241.0920715149689</v>
      </c>
      <c r="DH930" s="86">
        <f t="shared" si="1737"/>
        <v>8.3891266851764124E-2</v>
      </c>
      <c r="DI930" s="86">
        <f t="shared" si="1738"/>
        <v>7.4184203456994724E-2</v>
      </c>
      <c r="DJ930" s="86">
        <f t="shared" si="1739"/>
        <v>0.88615335034016707</v>
      </c>
      <c r="DK930" s="86">
        <f t="shared" si="1740"/>
        <v>-1174.7564247287278</v>
      </c>
      <c r="DL930" s="86">
        <f t="shared" si="1798"/>
        <v>-1174.7564247287278</v>
      </c>
      <c r="DM930" s="86">
        <f t="shared" si="1741"/>
        <v>-1174.7564247287278</v>
      </c>
      <c r="DN930" s="85">
        <f t="shared" si="1742"/>
        <v>0</v>
      </c>
      <c r="DO930" s="85">
        <f t="shared" si="1789"/>
        <v>0</v>
      </c>
      <c r="DP930" s="85">
        <f t="shared" si="1743"/>
        <v>0</v>
      </c>
      <c r="DQ930" s="85">
        <f t="shared" si="1790"/>
        <v>0</v>
      </c>
      <c r="DR930" s="85">
        <f t="shared" si="1744"/>
        <v>0</v>
      </c>
      <c r="DS930" s="85">
        <f t="shared" si="1791"/>
        <v>0</v>
      </c>
      <c r="DT930" s="81"/>
      <c r="DU930" s="81"/>
      <c r="DV930" s="81">
        <f t="shared" si="1792"/>
        <v>0</v>
      </c>
      <c r="DW930" s="100"/>
    </row>
    <row r="931" spans="1:127" x14ac:dyDescent="0.2">
      <c r="A931" s="59">
        <f t="shared" si="1745"/>
        <v>123.46666666666505</v>
      </c>
      <c r="B931" s="44">
        <f t="shared" si="1746"/>
        <v>123466.66666666504</v>
      </c>
      <c r="C931" s="52">
        <f t="shared" si="1680"/>
        <v>133.33333333333334</v>
      </c>
      <c r="D931" s="50">
        <f t="shared" si="1681"/>
        <v>4</v>
      </c>
      <c r="E931" s="44">
        <f t="shared" si="1682"/>
        <v>4.13</v>
      </c>
      <c r="F931" s="47">
        <f t="shared" si="1683"/>
        <v>0.02</v>
      </c>
      <c r="G931" s="52">
        <f t="shared" si="1747"/>
        <v>2.3379558428955147E-2</v>
      </c>
      <c r="H931" s="57">
        <f t="shared" si="1748"/>
        <v>997.79059595412673</v>
      </c>
      <c r="I931" s="52">
        <f t="shared" si="1749"/>
        <v>0</v>
      </c>
      <c r="J931" s="54">
        <f t="shared" si="1750"/>
        <v>3783.5968732611541</v>
      </c>
      <c r="K931" s="46">
        <f t="shared" si="1793"/>
        <v>3783.5968732611541</v>
      </c>
      <c r="L931" s="80">
        <f t="shared" si="1684"/>
        <v>0</v>
      </c>
      <c r="M931" s="142">
        <f t="shared" si="1685"/>
        <v>0</v>
      </c>
      <c r="N931" s="60">
        <f t="shared" si="1686"/>
        <v>4.13</v>
      </c>
      <c r="O931" s="53">
        <f t="shared" si="1687"/>
        <v>0</v>
      </c>
      <c r="P931" s="58">
        <f t="shared" si="1751"/>
        <v>2.9973183148359963</v>
      </c>
      <c r="Q931" s="49">
        <f t="shared" si="1688"/>
        <v>2.9973183148359963</v>
      </c>
      <c r="R931" s="143">
        <f t="shared" si="1689"/>
        <v>0.02</v>
      </c>
      <c r="S931" s="51">
        <f t="shared" si="1752"/>
        <v>1.7939368929886786E-2</v>
      </c>
      <c r="T931" s="57">
        <f t="shared" si="1753"/>
        <v>1039.6426969300874</v>
      </c>
      <c r="U931" s="53">
        <f t="shared" si="1690"/>
        <v>0</v>
      </c>
      <c r="V931" s="58">
        <f t="shared" si="1754"/>
        <v>3.038386099139593</v>
      </c>
      <c r="W931" s="49">
        <f t="shared" si="1691"/>
        <v>3.038386099139593</v>
      </c>
      <c r="X931" s="143">
        <f t="shared" si="1692"/>
        <v>0.02</v>
      </c>
      <c r="Y931" s="51">
        <f t="shared" si="1755"/>
        <v>1.7344547148631033E-2</v>
      </c>
      <c r="Z931" s="57">
        <f t="shared" si="1756"/>
        <v>1013.4082405429285</v>
      </c>
      <c r="AA931" s="53">
        <f t="shared" si="1693"/>
        <v>0</v>
      </c>
      <c r="AB931" s="58">
        <f t="shared" si="1757"/>
        <v>3.0118542720826644</v>
      </c>
      <c r="AC931" s="49">
        <f t="shared" si="1694"/>
        <v>3.0118542720826644</v>
      </c>
      <c r="AD931" s="143">
        <f t="shared" si="1695"/>
        <v>0.02</v>
      </c>
      <c r="AE931" s="49">
        <f t="shared" si="1794"/>
        <v>1.7291857299782033E-2</v>
      </c>
      <c r="AF931" s="57">
        <f t="shared" si="1758"/>
        <v>1010.6408769072981</v>
      </c>
      <c r="AG931" s="53">
        <f t="shared" si="1696"/>
        <v>0</v>
      </c>
      <c r="AH931" s="58">
        <f t="shared" si="1759"/>
        <v>3.0092101400305196</v>
      </c>
      <c r="AI931" s="49">
        <f t="shared" si="1697"/>
        <v>3.0092101400305196</v>
      </c>
      <c r="AJ931" s="143">
        <f t="shared" si="1698"/>
        <v>0.02</v>
      </c>
      <c r="AK931" s="51">
        <f t="shared" si="1760"/>
        <v>1.7292415624643436E-2</v>
      </c>
      <c r="AL931" s="57">
        <f t="shared" si="1761"/>
        <v>1010.4470552456495</v>
      </c>
      <c r="AM931" s="53">
        <f t="shared" si="1699"/>
        <v>0</v>
      </c>
      <c r="AN931" s="58">
        <f t="shared" si="1762"/>
        <v>3.0090260541182259</v>
      </c>
      <c r="AO931" s="49">
        <f t="shared" si="1700"/>
        <v>3.0090260541182259</v>
      </c>
      <c r="AP931" s="143">
        <f t="shared" si="1701"/>
        <v>0.02</v>
      </c>
      <c r="AQ931" s="51">
        <f t="shared" si="1763"/>
        <v>1.7292711274375632E-2</v>
      </c>
      <c r="AR931" s="57">
        <f t="shared" si="1764"/>
        <v>1010.4324344944852</v>
      </c>
      <c r="AS931" s="44">
        <f t="shared" si="1702"/>
        <v>6810.4743718700765</v>
      </c>
      <c r="AT931" s="44">
        <f t="shared" si="1703"/>
        <v>2724.1897487480305</v>
      </c>
      <c r="AU931" s="44">
        <f t="shared" si="1704"/>
        <v>1702.6185929675191</v>
      </c>
      <c r="AV931" s="47">
        <f t="shared" si="1705"/>
        <v>0.2991037127141663</v>
      </c>
      <c r="AW931" s="47">
        <f t="shared" si="1706"/>
        <v>0.56692863336812371</v>
      </c>
      <c r="AX931" s="86">
        <f t="shared" si="1707"/>
        <v>2.0122977649562466</v>
      </c>
      <c r="AY931" s="86">
        <f t="shared" si="1708"/>
        <v>0</v>
      </c>
      <c r="AZ931" s="10">
        <f t="shared" si="1765"/>
        <v>0</v>
      </c>
      <c r="BA931" s="44">
        <f t="shared" si="1709"/>
        <v>0</v>
      </c>
      <c r="BB931" s="9">
        <f t="shared" si="1710"/>
        <v>0</v>
      </c>
      <c r="BC931" s="45">
        <f t="shared" si="1799"/>
        <v>0</v>
      </c>
      <c r="BD931" s="9">
        <f t="shared" si="1711"/>
        <v>0</v>
      </c>
      <c r="BE931" s="45">
        <f t="shared" si="1795"/>
        <v>0</v>
      </c>
      <c r="BF931" s="9">
        <f t="shared" si="1712"/>
        <v>0</v>
      </c>
      <c r="BG931" s="45">
        <f t="shared" si="1796"/>
        <v>0</v>
      </c>
      <c r="BH931" s="58"/>
      <c r="BI931" s="58"/>
      <c r="BJ931" s="58">
        <f t="shared" si="1766"/>
        <v>0</v>
      </c>
      <c r="BK931" s="97"/>
      <c r="BL931" s="44"/>
      <c r="BM931" s="82">
        <f t="shared" si="1767"/>
        <v>92.600000000000009</v>
      </c>
      <c r="BN931" s="86">
        <f t="shared" si="1768"/>
        <v>92600</v>
      </c>
      <c r="BO931" s="86">
        <f t="shared" si="1769"/>
        <v>100</v>
      </c>
      <c r="BP931" s="84">
        <f t="shared" si="1713"/>
        <v>4</v>
      </c>
      <c r="BQ931" s="84">
        <f t="shared" si="1714"/>
        <v>4.13</v>
      </c>
      <c r="BR931" s="84">
        <f t="shared" si="1715"/>
        <v>0.02</v>
      </c>
      <c r="BS931" s="84">
        <f t="shared" si="1770"/>
        <v>3.1393943074937238E-2</v>
      </c>
      <c r="BT931" s="84">
        <f t="shared" si="1771"/>
        <v>1224.4338829546305</v>
      </c>
      <c r="BU931" s="84">
        <f t="shared" si="1772"/>
        <v>0</v>
      </c>
      <c r="BV931" s="83">
        <f t="shared" si="1773"/>
        <v>2761.219681144375</v>
      </c>
      <c r="BW931" s="81">
        <f t="shared" si="1797"/>
        <v>2761.219681144375</v>
      </c>
      <c r="BX931" s="83">
        <f t="shared" si="1716"/>
        <v>0</v>
      </c>
      <c r="BY931" s="141">
        <f t="shared" si="1717"/>
        <v>0</v>
      </c>
      <c r="BZ931" s="83">
        <f t="shared" si="1718"/>
        <v>4.13</v>
      </c>
      <c r="CA931" s="83">
        <f t="shared" si="1719"/>
        <v>0</v>
      </c>
      <c r="CB931" s="83">
        <f t="shared" si="1774"/>
        <v>3.2408313293826181</v>
      </c>
      <c r="CC931" s="83">
        <f t="shared" si="1720"/>
        <v>3.2408313293826181</v>
      </c>
      <c r="CD931" s="143">
        <f t="shared" si="1721"/>
        <v>0.02</v>
      </c>
      <c r="CE931" s="83">
        <f t="shared" si="1775"/>
        <v>1.7186523213570358E-2</v>
      </c>
      <c r="CF931" s="84">
        <f t="shared" si="1776"/>
        <v>1153.5943623419817</v>
      </c>
      <c r="CG931" s="83">
        <f t="shared" si="1722"/>
        <v>0</v>
      </c>
      <c r="CH931" s="83">
        <f t="shared" si="1777"/>
        <v>3.1228148782958121</v>
      </c>
      <c r="CI931" s="83">
        <f t="shared" si="1723"/>
        <v>3.1228148782958121</v>
      </c>
      <c r="CJ931" s="143">
        <f t="shared" si="1724"/>
        <v>0.02</v>
      </c>
      <c r="CK931" s="83">
        <f t="shared" si="1778"/>
        <v>1.6378910799759085E-2</v>
      </c>
      <c r="CL931" s="84">
        <f t="shared" si="1779"/>
        <v>1087.3927217178054</v>
      </c>
      <c r="CM931" s="83">
        <f t="shared" si="1725"/>
        <v>0</v>
      </c>
      <c r="CN931" s="83">
        <f t="shared" si="1780"/>
        <v>3.030259771721167</v>
      </c>
      <c r="CO931" s="83">
        <f t="shared" si="1726"/>
        <v>3.030259771721167</v>
      </c>
      <c r="CP931" s="143">
        <f t="shared" si="1727"/>
        <v>0.02</v>
      </c>
      <c r="CQ931" s="83">
        <f t="shared" si="1781"/>
        <v>1.6538564504284384E-2</v>
      </c>
      <c r="CR931" s="84">
        <f t="shared" si="1782"/>
        <v>1081.011544329639</v>
      </c>
      <c r="CS931" s="83">
        <f t="shared" si="1728"/>
        <v>0</v>
      </c>
      <c r="CT931" s="83">
        <f t="shared" si="1783"/>
        <v>3.0222346961914432</v>
      </c>
      <c r="CU931" s="83">
        <f t="shared" si="1729"/>
        <v>3.0222346961914432</v>
      </c>
      <c r="CV931" s="143">
        <f t="shared" si="1730"/>
        <v>0.02</v>
      </c>
      <c r="CW931" s="83">
        <f t="shared" si="1784"/>
        <v>1.6566526987184447E-2</v>
      </c>
      <c r="CX931" s="84">
        <f t="shared" si="1785"/>
        <v>1080.6405700836933</v>
      </c>
      <c r="CY931" s="83">
        <f t="shared" si="1731"/>
        <v>0</v>
      </c>
      <c r="CZ931" s="83">
        <f t="shared" si="1786"/>
        <v>3.0217729791041505</v>
      </c>
      <c r="DA931" s="83">
        <f t="shared" si="1732"/>
        <v>3.0217729791041505</v>
      </c>
      <c r="DB931" s="143">
        <f t="shared" si="1733"/>
        <v>0.02</v>
      </c>
      <c r="DC931" s="83">
        <f t="shared" si="1787"/>
        <v>1.6567446767326379E-2</v>
      </c>
      <c r="DD931" s="84">
        <f t="shared" si="1788"/>
        <v>1080.6394694357039</v>
      </c>
      <c r="DE931" s="86">
        <f t="shared" si="1734"/>
        <v>4970.195426059875</v>
      </c>
      <c r="DF931" s="86">
        <f t="shared" si="1735"/>
        <v>1988.07817042395</v>
      </c>
      <c r="DG931" s="86">
        <f t="shared" si="1736"/>
        <v>1242.5488565149687</v>
      </c>
      <c r="DH931" s="86">
        <f t="shared" si="1737"/>
        <v>8.374255347375377E-2</v>
      </c>
      <c r="DI931" s="86">
        <f t="shared" si="1738"/>
        <v>7.3942826510444176E-2</v>
      </c>
      <c r="DJ931" s="86">
        <f t="shared" si="1739"/>
        <v>0.88074441733265429</v>
      </c>
      <c r="DK931" s="86">
        <f t="shared" si="1740"/>
        <v>-1176.7170103807703</v>
      </c>
      <c r="DL931" s="86">
        <f t="shared" si="1798"/>
        <v>-1176.7170103807703</v>
      </c>
      <c r="DM931" s="86">
        <f t="shared" si="1741"/>
        <v>-1176.7170103807703</v>
      </c>
      <c r="DN931" s="85">
        <f t="shared" si="1742"/>
        <v>0</v>
      </c>
      <c r="DO931" s="85">
        <f t="shared" si="1789"/>
        <v>0</v>
      </c>
      <c r="DP931" s="85">
        <f t="shared" si="1743"/>
        <v>0</v>
      </c>
      <c r="DQ931" s="85">
        <f t="shared" si="1790"/>
        <v>0</v>
      </c>
      <c r="DR931" s="85">
        <f t="shared" si="1744"/>
        <v>0</v>
      </c>
      <c r="DS931" s="85">
        <f t="shared" si="1791"/>
        <v>0</v>
      </c>
      <c r="DT931" s="81"/>
      <c r="DU931" s="81"/>
      <c r="DV931" s="81">
        <f t="shared" si="1792"/>
        <v>0</v>
      </c>
      <c r="DW931" s="100"/>
    </row>
    <row r="932" spans="1:127" x14ac:dyDescent="0.2">
      <c r="A932" s="59">
        <f t="shared" si="1745"/>
        <v>123.59999999999837</v>
      </c>
      <c r="B932" s="44">
        <f t="shared" si="1746"/>
        <v>123599.99999999837</v>
      </c>
      <c r="C932" s="52">
        <f t="shared" si="1680"/>
        <v>133.33333333333334</v>
      </c>
      <c r="D932" s="50">
        <f t="shared" si="1681"/>
        <v>4</v>
      </c>
      <c r="E932" s="44">
        <f t="shared" si="1682"/>
        <v>4.13</v>
      </c>
      <c r="F932" s="47">
        <f t="shared" si="1683"/>
        <v>0.02</v>
      </c>
      <c r="G932" s="52">
        <f t="shared" si="1747"/>
        <v>2.3376891762288479E-2</v>
      </c>
      <c r="H932" s="57">
        <f t="shared" si="1748"/>
        <v>998.54534091282312</v>
      </c>
      <c r="I932" s="52">
        <f t="shared" si="1749"/>
        <v>0</v>
      </c>
      <c r="J932" s="54">
        <f t="shared" si="1750"/>
        <v>3787.9132732611538</v>
      </c>
      <c r="K932" s="46">
        <f t="shared" si="1793"/>
        <v>3787.9132732611538</v>
      </c>
      <c r="L932" s="80">
        <f t="shared" si="1684"/>
        <v>0</v>
      </c>
      <c r="M932" s="142">
        <f t="shared" si="1685"/>
        <v>0</v>
      </c>
      <c r="N932" s="60">
        <f t="shared" si="1686"/>
        <v>4.13</v>
      </c>
      <c r="O932" s="53">
        <f t="shared" si="1687"/>
        <v>0</v>
      </c>
      <c r="P932" s="58">
        <f t="shared" si="1751"/>
        <v>2.9982753638538662</v>
      </c>
      <c r="Q932" s="49">
        <f t="shared" si="1688"/>
        <v>2.9982753638538662</v>
      </c>
      <c r="R932" s="143">
        <f t="shared" si="1689"/>
        <v>0.02</v>
      </c>
      <c r="S932" s="51">
        <f t="shared" si="1752"/>
        <v>1.7936702263220118E-2</v>
      </c>
      <c r="T932" s="57">
        <f t="shared" si="1753"/>
        <v>1040.4406562484894</v>
      </c>
      <c r="U932" s="53">
        <f t="shared" si="1690"/>
        <v>0</v>
      </c>
      <c r="V932" s="58">
        <f t="shared" si="1754"/>
        <v>3.0395064098061617</v>
      </c>
      <c r="W932" s="49">
        <f t="shared" si="1691"/>
        <v>3.0395064098061617</v>
      </c>
      <c r="X932" s="143">
        <f t="shared" si="1692"/>
        <v>0.02</v>
      </c>
      <c r="Y932" s="51">
        <f t="shared" si="1755"/>
        <v>1.7341880481964365E-2</v>
      </c>
      <c r="Z932" s="57">
        <f t="shared" si="1756"/>
        <v>1014.169311859494</v>
      </c>
      <c r="AA932" s="53">
        <f t="shared" si="1693"/>
        <v>0</v>
      </c>
      <c r="AB932" s="58">
        <f t="shared" si="1757"/>
        <v>3.0128611031131447</v>
      </c>
      <c r="AC932" s="49">
        <f t="shared" si="1694"/>
        <v>3.0128611031131447</v>
      </c>
      <c r="AD932" s="143">
        <f t="shared" si="1695"/>
        <v>0.02</v>
      </c>
      <c r="AE932" s="49">
        <f t="shared" si="1794"/>
        <v>1.7289190633115365E-2</v>
      </c>
      <c r="AF932" s="57">
        <f t="shared" si="1758"/>
        <v>1011.4063200487195</v>
      </c>
      <c r="AG932" s="53">
        <f t="shared" si="1696"/>
        <v>0</v>
      </c>
      <c r="AH932" s="58">
        <f t="shared" si="1759"/>
        <v>3.0102133238728213</v>
      </c>
      <c r="AI932" s="49">
        <f t="shared" si="1697"/>
        <v>3.0102133238728213</v>
      </c>
      <c r="AJ932" s="143">
        <f t="shared" si="1698"/>
        <v>0.02</v>
      </c>
      <c r="AK932" s="51">
        <f t="shared" si="1760"/>
        <v>1.7289748957976768E-2</v>
      </c>
      <c r="AL932" s="57">
        <f t="shared" si="1761"/>
        <v>1011.2131957049588</v>
      </c>
      <c r="AM932" s="53">
        <f t="shared" si="1699"/>
        <v>0</v>
      </c>
      <c r="AN932" s="58">
        <f t="shared" si="1762"/>
        <v>3.0100293515585652</v>
      </c>
      <c r="AO932" s="49">
        <f t="shared" si="1700"/>
        <v>3.0100293515585652</v>
      </c>
      <c r="AP932" s="143">
        <f t="shared" si="1701"/>
        <v>0.02</v>
      </c>
      <c r="AQ932" s="51">
        <f t="shared" si="1763"/>
        <v>1.7290044607708964E-2</v>
      </c>
      <c r="AR932" s="57">
        <f t="shared" si="1764"/>
        <v>1011.198634925236</v>
      </c>
      <c r="AS932" s="44">
        <f t="shared" si="1702"/>
        <v>6818.2438918700773</v>
      </c>
      <c r="AT932" s="44">
        <f t="shared" si="1703"/>
        <v>2727.2975567480307</v>
      </c>
      <c r="AU932" s="44">
        <f t="shared" si="1704"/>
        <v>1704.5609729675193</v>
      </c>
      <c r="AV932" s="47">
        <f t="shared" si="1705"/>
        <v>0.29816260422289875</v>
      </c>
      <c r="AW932" s="47">
        <f t="shared" si="1706"/>
        <v>0.563580086432108</v>
      </c>
      <c r="AX932" s="86">
        <f t="shared" si="1707"/>
        <v>1.9932614957959396</v>
      </c>
      <c r="AY932" s="86">
        <f t="shared" si="1708"/>
        <v>0</v>
      </c>
      <c r="AZ932" s="10">
        <f t="shared" si="1765"/>
        <v>0</v>
      </c>
      <c r="BA932" s="44">
        <f t="shared" si="1709"/>
        <v>0</v>
      </c>
      <c r="BB932" s="9">
        <f t="shared" si="1710"/>
        <v>0</v>
      </c>
      <c r="BC932" s="45">
        <f t="shared" si="1799"/>
        <v>0</v>
      </c>
      <c r="BD932" s="9">
        <f t="shared" si="1711"/>
        <v>0</v>
      </c>
      <c r="BE932" s="45">
        <f t="shared" si="1795"/>
        <v>0</v>
      </c>
      <c r="BF932" s="9">
        <f t="shared" si="1712"/>
        <v>0</v>
      </c>
      <c r="BG932" s="45">
        <f t="shared" si="1796"/>
        <v>0</v>
      </c>
      <c r="BH932" s="58"/>
      <c r="BI932" s="58"/>
      <c r="BJ932" s="58">
        <f t="shared" si="1766"/>
        <v>0</v>
      </c>
      <c r="BK932" s="97"/>
      <c r="BL932" s="44"/>
      <c r="BM932" s="82">
        <f t="shared" si="1767"/>
        <v>92.7</v>
      </c>
      <c r="BN932" s="86">
        <f t="shared" si="1768"/>
        <v>92700</v>
      </c>
      <c r="BO932" s="86">
        <f t="shared" si="1769"/>
        <v>100</v>
      </c>
      <c r="BP932" s="84">
        <f t="shared" si="1713"/>
        <v>4</v>
      </c>
      <c r="BQ932" s="84">
        <f t="shared" si="1714"/>
        <v>4.13</v>
      </c>
      <c r="BR932" s="84">
        <f t="shared" si="1715"/>
        <v>0.02</v>
      </c>
      <c r="BS932" s="84">
        <f t="shared" si="1770"/>
        <v>3.1391943074937236E-2</v>
      </c>
      <c r="BT932" s="84">
        <f t="shared" si="1771"/>
        <v>1225.1940026416751</v>
      </c>
      <c r="BU932" s="84">
        <f t="shared" si="1772"/>
        <v>0</v>
      </c>
      <c r="BV932" s="83">
        <f t="shared" si="1773"/>
        <v>2764.4569811443748</v>
      </c>
      <c r="BW932" s="81">
        <f t="shared" si="1797"/>
        <v>2764.4569811443748</v>
      </c>
      <c r="BX932" s="83">
        <f t="shared" si="1716"/>
        <v>0</v>
      </c>
      <c r="BY932" s="141">
        <f t="shared" si="1717"/>
        <v>0</v>
      </c>
      <c r="BZ932" s="83">
        <f t="shared" si="1718"/>
        <v>4.13</v>
      </c>
      <c r="CA932" s="83">
        <f t="shared" si="1719"/>
        <v>0</v>
      </c>
      <c r="CB932" s="83">
        <f t="shared" si="1774"/>
        <v>3.2423960402879777</v>
      </c>
      <c r="CC932" s="83">
        <f t="shared" si="1720"/>
        <v>3.2423960402879777</v>
      </c>
      <c r="CD932" s="143">
        <f t="shared" si="1721"/>
        <v>0.02</v>
      </c>
      <c r="CE932" s="83">
        <f t="shared" si="1775"/>
        <v>1.7184523213570359E-2</v>
      </c>
      <c r="CF932" s="84">
        <f t="shared" si="1776"/>
        <v>1154.1246436638685</v>
      </c>
      <c r="CG932" s="83">
        <f t="shared" si="1722"/>
        <v>0</v>
      </c>
      <c r="CH932" s="83">
        <f t="shared" si="1777"/>
        <v>3.1238205676796538</v>
      </c>
      <c r="CI932" s="83">
        <f t="shared" si="1723"/>
        <v>3.1238205676796538</v>
      </c>
      <c r="CJ932" s="143">
        <f t="shared" si="1724"/>
        <v>0.02</v>
      </c>
      <c r="CK932" s="83">
        <f t="shared" si="1778"/>
        <v>1.6376910799759087E-2</v>
      </c>
      <c r="CL932" s="84">
        <f t="shared" si="1779"/>
        <v>1087.917181586163</v>
      </c>
      <c r="CM932" s="83">
        <f t="shared" si="1725"/>
        <v>0</v>
      </c>
      <c r="CN932" s="83">
        <f t="shared" si="1780"/>
        <v>3.0311265274185013</v>
      </c>
      <c r="CO932" s="83">
        <f t="shared" si="1726"/>
        <v>3.0311265274185013</v>
      </c>
      <c r="CP932" s="143">
        <f t="shared" si="1727"/>
        <v>0.02</v>
      </c>
      <c r="CQ932" s="83">
        <f t="shared" si="1781"/>
        <v>1.6536564504284385E-2</v>
      </c>
      <c r="CR932" s="84">
        <f t="shared" si="1782"/>
        <v>1081.557291749006</v>
      </c>
      <c r="CS932" s="83">
        <f t="shared" si="1728"/>
        <v>0</v>
      </c>
      <c r="CT932" s="83">
        <f t="shared" si="1783"/>
        <v>3.0231155754352064</v>
      </c>
      <c r="CU932" s="83">
        <f t="shared" si="1729"/>
        <v>3.0231155754352064</v>
      </c>
      <c r="CV932" s="143">
        <f t="shared" si="1730"/>
        <v>0.02</v>
      </c>
      <c r="CW932" s="83">
        <f t="shared" si="1784"/>
        <v>1.6564526987184448E-2</v>
      </c>
      <c r="CX932" s="84">
        <f t="shared" si="1785"/>
        <v>1081.1886918760895</v>
      </c>
      <c r="CY932" s="83">
        <f t="shared" si="1731"/>
        <v>0</v>
      </c>
      <c r="CZ932" s="83">
        <f t="shared" si="1786"/>
        <v>3.0226560641814006</v>
      </c>
      <c r="DA932" s="83">
        <f t="shared" si="1732"/>
        <v>3.0226560641814006</v>
      </c>
      <c r="DB932" s="143">
        <f t="shared" si="1733"/>
        <v>0.02</v>
      </c>
      <c r="DC932" s="83">
        <f t="shared" si="1787"/>
        <v>1.6565446767326381E-2</v>
      </c>
      <c r="DD932" s="84">
        <f t="shared" si="1788"/>
        <v>1081.1877054177542</v>
      </c>
      <c r="DE932" s="86">
        <f t="shared" si="1734"/>
        <v>4976.0225660598744</v>
      </c>
      <c r="DF932" s="86">
        <f t="shared" si="1735"/>
        <v>1990.4090264239496</v>
      </c>
      <c r="DG932" s="86">
        <f t="shared" si="1736"/>
        <v>1244.0056415149686</v>
      </c>
      <c r="DH932" s="86">
        <f t="shared" si="1737"/>
        <v>8.3594284989822465E-2</v>
      </c>
      <c r="DI932" s="86">
        <f t="shared" si="1738"/>
        <v>7.3702528511441504E-2</v>
      </c>
      <c r="DJ932" s="86">
        <f t="shared" si="1739"/>
        <v>0.87537504980552294</v>
      </c>
      <c r="DK932" s="86">
        <f t="shared" si="1740"/>
        <v>-1178.6763900849417</v>
      </c>
      <c r="DL932" s="86">
        <f t="shared" si="1798"/>
        <v>-1178.6763900849417</v>
      </c>
      <c r="DM932" s="86">
        <f t="shared" si="1741"/>
        <v>-1178.6763900849417</v>
      </c>
      <c r="DN932" s="85">
        <f t="shared" si="1742"/>
        <v>0</v>
      </c>
      <c r="DO932" s="85">
        <f t="shared" si="1789"/>
        <v>0</v>
      </c>
      <c r="DP932" s="85">
        <f t="shared" si="1743"/>
        <v>0</v>
      </c>
      <c r="DQ932" s="85">
        <f t="shared" si="1790"/>
        <v>0</v>
      </c>
      <c r="DR932" s="85">
        <f t="shared" si="1744"/>
        <v>0</v>
      </c>
      <c r="DS932" s="85">
        <f t="shared" si="1791"/>
        <v>0</v>
      </c>
      <c r="DT932" s="81"/>
      <c r="DU932" s="81"/>
      <c r="DV932" s="81">
        <f t="shared" si="1792"/>
        <v>0</v>
      </c>
      <c r="DW932" s="100"/>
    </row>
    <row r="933" spans="1:127" x14ac:dyDescent="0.2">
      <c r="A933" s="59">
        <f t="shared" si="1745"/>
        <v>123.7333333333317</v>
      </c>
      <c r="B933" s="44">
        <f t="shared" si="1746"/>
        <v>123733.3333333317</v>
      </c>
      <c r="C933" s="52">
        <f t="shared" si="1680"/>
        <v>133.33333333333334</v>
      </c>
      <c r="D933" s="50">
        <f t="shared" si="1681"/>
        <v>4</v>
      </c>
      <c r="E933" s="44">
        <f t="shared" si="1682"/>
        <v>4.13</v>
      </c>
      <c r="F933" s="47">
        <f t="shared" si="1683"/>
        <v>0.02</v>
      </c>
      <c r="G933" s="52">
        <f t="shared" si="1747"/>
        <v>2.3374225095621811E-2</v>
      </c>
      <c r="H933" s="57">
        <f t="shared" si="1748"/>
        <v>999.29999978058595</v>
      </c>
      <c r="I933" s="52">
        <f t="shared" si="1749"/>
        <v>0</v>
      </c>
      <c r="J933" s="54">
        <f t="shared" si="1750"/>
        <v>3792.2296732611535</v>
      </c>
      <c r="K933" s="46">
        <f t="shared" si="1793"/>
        <v>3792.2296732611535</v>
      </c>
      <c r="L933" s="80">
        <f t="shared" si="1684"/>
        <v>0</v>
      </c>
      <c r="M933" s="142">
        <f t="shared" si="1685"/>
        <v>0</v>
      </c>
      <c r="N933" s="60">
        <f t="shared" si="1686"/>
        <v>4.13</v>
      </c>
      <c r="O933" s="53">
        <f t="shared" si="1687"/>
        <v>0</v>
      </c>
      <c r="P933" s="58">
        <f t="shared" si="1751"/>
        <v>2.9992343625845561</v>
      </c>
      <c r="Q933" s="49">
        <f t="shared" si="1688"/>
        <v>2.9992343625845561</v>
      </c>
      <c r="R933" s="143">
        <f t="shared" si="1689"/>
        <v>0.02</v>
      </c>
      <c r="S933" s="51">
        <f t="shared" si="1752"/>
        <v>1.793403559655345E-2</v>
      </c>
      <c r="T933" s="57">
        <f t="shared" si="1753"/>
        <v>1041.2382422717128</v>
      </c>
      <c r="U933" s="53">
        <f t="shared" si="1690"/>
        <v>0</v>
      </c>
      <c r="V933" s="58">
        <f t="shared" si="1754"/>
        <v>3.0406286139385763</v>
      </c>
      <c r="W933" s="49">
        <f t="shared" si="1691"/>
        <v>3.0406286139385763</v>
      </c>
      <c r="X933" s="143">
        <f t="shared" si="1692"/>
        <v>0.02</v>
      </c>
      <c r="Y933" s="51">
        <f t="shared" si="1755"/>
        <v>1.7339213815297697E-2</v>
      </c>
      <c r="Z933" s="57">
        <f t="shared" si="1756"/>
        <v>1014.9299856799838</v>
      </c>
      <c r="AA933" s="53">
        <f t="shared" si="1693"/>
        <v>0</v>
      </c>
      <c r="AB933" s="58">
        <f t="shared" si="1757"/>
        <v>3.0138696181132989</v>
      </c>
      <c r="AC933" s="49">
        <f t="shared" si="1694"/>
        <v>3.0138696181132989</v>
      </c>
      <c r="AD933" s="143">
        <f t="shared" si="1695"/>
        <v>0.02</v>
      </c>
      <c r="AE933" s="49">
        <f t="shared" si="1794"/>
        <v>1.7286523966448697E-2</v>
      </c>
      <c r="AF933" s="57">
        <f t="shared" si="1758"/>
        <v>1012.1713893835088</v>
      </c>
      <c r="AG933" s="53">
        <f t="shared" si="1696"/>
        <v>0</v>
      </c>
      <c r="AH933" s="58">
        <f t="shared" si="1759"/>
        <v>3.0112182423976197</v>
      </c>
      <c r="AI933" s="49">
        <f t="shared" si="1697"/>
        <v>3.0112182423976197</v>
      </c>
      <c r="AJ933" s="143">
        <f t="shared" si="1698"/>
        <v>0.02</v>
      </c>
      <c r="AK933" s="51">
        <f t="shared" si="1760"/>
        <v>1.72870822913101E-2</v>
      </c>
      <c r="AL933" s="57">
        <f t="shared" si="1761"/>
        <v>1011.9789627238623</v>
      </c>
      <c r="AM933" s="53">
        <f t="shared" si="1699"/>
        <v>0</v>
      </c>
      <c r="AN933" s="58">
        <f t="shared" si="1762"/>
        <v>3.0110343882072836</v>
      </c>
      <c r="AO933" s="49">
        <f t="shared" si="1700"/>
        <v>3.0110343882072836</v>
      </c>
      <c r="AP933" s="143">
        <f t="shared" si="1701"/>
        <v>0.02</v>
      </c>
      <c r="AQ933" s="51">
        <f t="shared" si="1763"/>
        <v>1.7287377941042296E-2</v>
      </c>
      <c r="AR933" s="57">
        <f t="shared" si="1764"/>
        <v>1011.9644618438527</v>
      </c>
      <c r="AS933" s="44">
        <f t="shared" si="1702"/>
        <v>6826.0134118700753</v>
      </c>
      <c r="AT933" s="44">
        <f t="shared" si="1703"/>
        <v>2730.40536474803</v>
      </c>
      <c r="AU933" s="44">
        <f t="shared" si="1704"/>
        <v>1706.5033529675188</v>
      </c>
      <c r="AV933" s="47">
        <f t="shared" si="1705"/>
        <v>0.29722602970119955</v>
      </c>
      <c r="AW933" s="47">
        <f t="shared" si="1706"/>
        <v>0.56025689066821993</v>
      </c>
      <c r="AX933" s="86">
        <f t="shared" si="1707"/>
        <v>1.9744368219911757</v>
      </c>
      <c r="AY933" s="86">
        <f t="shared" si="1708"/>
        <v>0</v>
      </c>
      <c r="AZ933" s="10">
        <f t="shared" si="1765"/>
        <v>0</v>
      </c>
      <c r="BA933" s="44">
        <f t="shared" si="1709"/>
        <v>0</v>
      </c>
      <c r="BB933" s="9">
        <f t="shared" si="1710"/>
        <v>0</v>
      </c>
      <c r="BC933" s="45">
        <f t="shared" si="1799"/>
        <v>0</v>
      </c>
      <c r="BD933" s="9">
        <f t="shared" si="1711"/>
        <v>0</v>
      </c>
      <c r="BE933" s="45">
        <f t="shared" si="1795"/>
        <v>0</v>
      </c>
      <c r="BF933" s="9">
        <f t="shared" si="1712"/>
        <v>0</v>
      </c>
      <c r="BG933" s="45">
        <f t="shared" si="1796"/>
        <v>0</v>
      </c>
      <c r="BH933" s="58"/>
      <c r="BI933" s="58"/>
      <c r="BJ933" s="58">
        <f t="shared" si="1766"/>
        <v>0</v>
      </c>
      <c r="BK933" s="97"/>
      <c r="BL933" s="44"/>
      <c r="BM933" s="82">
        <f t="shared" si="1767"/>
        <v>92.8</v>
      </c>
      <c r="BN933" s="86">
        <f t="shared" si="1768"/>
        <v>92800</v>
      </c>
      <c r="BO933" s="86">
        <f t="shared" si="1769"/>
        <v>100</v>
      </c>
      <c r="BP933" s="84">
        <f t="shared" si="1713"/>
        <v>4</v>
      </c>
      <c r="BQ933" s="84">
        <f t="shared" si="1714"/>
        <v>4.13</v>
      </c>
      <c r="BR933" s="84">
        <f t="shared" si="1715"/>
        <v>0.02</v>
      </c>
      <c r="BS933" s="84">
        <f t="shared" si="1770"/>
        <v>3.1389943074937234E-2</v>
      </c>
      <c r="BT933" s="84">
        <f t="shared" si="1771"/>
        <v>1225.9540739025695</v>
      </c>
      <c r="BU933" s="84">
        <f t="shared" si="1772"/>
        <v>0</v>
      </c>
      <c r="BV933" s="83">
        <f t="shared" si="1773"/>
        <v>2767.6942811443746</v>
      </c>
      <c r="BW933" s="81">
        <f t="shared" si="1797"/>
        <v>2767.6942811443746</v>
      </c>
      <c r="BX933" s="83">
        <f t="shared" si="1716"/>
        <v>0</v>
      </c>
      <c r="BY933" s="141">
        <f t="shared" si="1717"/>
        <v>0</v>
      </c>
      <c r="BZ933" s="83">
        <f t="shared" si="1718"/>
        <v>4.13</v>
      </c>
      <c r="CA933" s="83">
        <f t="shared" si="1719"/>
        <v>0</v>
      </c>
      <c r="CB933" s="83">
        <f t="shared" si="1774"/>
        <v>3.2439628650090815</v>
      </c>
      <c r="CC933" s="83">
        <f t="shared" si="1720"/>
        <v>3.2439628650090815</v>
      </c>
      <c r="CD933" s="143">
        <f t="shared" si="1721"/>
        <v>0.02</v>
      </c>
      <c r="CE933" s="83">
        <f t="shared" si="1775"/>
        <v>1.7182523213570361E-2</v>
      </c>
      <c r="CF933" s="84">
        <f t="shared" si="1776"/>
        <v>1154.6546074005637</v>
      </c>
      <c r="CG933" s="83">
        <f t="shared" si="1722"/>
        <v>0</v>
      </c>
      <c r="CH933" s="83">
        <f t="shared" si="1777"/>
        <v>3.1248267970497889</v>
      </c>
      <c r="CI933" s="83">
        <f t="shared" si="1723"/>
        <v>3.1248267970497889</v>
      </c>
      <c r="CJ933" s="143">
        <f t="shared" si="1724"/>
        <v>0.02</v>
      </c>
      <c r="CK933" s="83">
        <f t="shared" si="1778"/>
        <v>1.6374910799759088E-2</v>
      </c>
      <c r="CL933" s="84">
        <f t="shared" si="1779"/>
        <v>1088.4414085846402</v>
      </c>
      <c r="CM933" s="83">
        <f t="shared" si="1725"/>
        <v>0</v>
      </c>
      <c r="CN933" s="83">
        <f t="shared" si="1780"/>
        <v>3.03199397015623</v>
      </c>
      <c r="CO933" s="83">
        <f t="shared" si="1726"/>
        <v>3.03199397015623</v>
      </c>
      <c r="CP933" s="143">
        <f t="shared" si="1727"/>
        <v>0.02</v>
      </c>
      <c r="CQ933" s="83">
        <f t="shared" si="1781"/>
        <v>1.6534564504284387E-2</v>
      </c>
      <c r="CR933" s="84">
        <f t="shared" si="1782"/>
        <v>1082.1028171289172</v>
      </c>
      <c r="CS933" s="83">
        <f t="shared" si="1728"/>
        <v>0</v>
      </c>
      <c r="CT933" s="83">
        <f t="shared" si="1783"/>
        <v>3.0239972439139904</v>
      </c>
      <c r="CU933" s="83">
        <f t="shared" si="1729"/>
        <v>3.0239972439139904</v>
      </c>
      <c r="CV933" s="143">
        <f t="shared" si="1730"/>
        <v>0.02</v>
      </c>
      <c r="CW933" s="83">
        <f t="shared" si="1784"/>
        <v>1.656252698718445E-2</v>
      </c>
      <c r="CX933" s="84">
        <f t="shared" si="1785"/>
        <v>1081.736587799149</v>
      </c>
      <c r="CY933" s="83">
        <f t="shared" si="1731"/>
        <v>0</v>
      </c>
      <c r="CZ933" s="83">
        <f t="shared" si="1786"/>
        <v>3.0235399435807424</v>
      </c>
      <c r="DA933" s="83">
        <f t="shared" si="1732"/>
        <v>3.0235399435807424</v>
      </c>
      <c r="DB933" s="143">
        <f t="shared" si="1733"/>
        <v>0.02</v>
      </c>
      <c r="DC933" s="83">
        <f t="shared" si="1787"/>
        <v>1.6563446767326382E-2</v>
      </c>
      <c r="DD933" s="84">
        <f t="shared" si="1788"/>
        <v>1081.7357150627686</v>
      </c>
      <c r="DE933" s="86">
        <f t="shared" si="1734"/>
        <v>4981.8497060598747</v>
      </c>
      <c r="DF933" s="86">
        <f t="shared" si="1735"/>
        <v>1992.7398824239497</v>
      </c>
      <c r="DG933" s="86">
        <f t="shared" si="1736"/>
        <v>1245.4624265149687</v>
      </c>
      <c r="DH933" s="86">
        <f t="shared" si="1737"/>
        <v>8.3446459679278231E-2</v>
      </c>
      <c r="DI933" s="86">
        <f t="shared" si="1738"/>
        <v>7.3463303572648034E-2</v>
      </c>
      <c r="DJ933" s="86">
        <f t="shared" si="1739"/>
        <v>0.87004491598745659</v>
      </c>
      <c r="DK933" s="86">
        <f t="shared" si="1740"/>
        <v>-1180.634564530239</v>
      </c>
      <c r="DL933" s="86">
        <f t="shared" si="1798"/>
        <v>-1180.634564530239</v>
      </c>
      <c r="DM933" s="86">
        <f t="shared" si="1741"/>
        <v>-1180.634564530239</v>
      </c>
      <c r="DN933" s="85">
        <f t="shared" si="1742"/>
        <v>0</v>
      </c>
      <c r="DO933" s="85">
        <f t="shared" si="1789"/>
        <v>0</v>
      </c>
      <c r="DP933" s="85">
        <f t="shared" si="1743"/>
        <v>0</v>
      </c>
      <c r="DQ933" s="85">
        <f t="shared" si="1790"/>
        <v>0</v>
      </c>
      <c r="DR933" s="85">
        <f t="shared" si="1744"/>
        <v>0</v>
      </c>
      <c r="DS933" s="85">
        <f t="shared" si="1791"/>
        <v>0</v>
      </c>
      <c r="DT933" s="81"/>
      <c r="DU933" s="81"/>
      <c r="DV933" s="81">
        <f t="shared" si="1792"/>
        <v>0</v>
      </c>
      <c r="DW933" s="100"/>
    </row>
    <row r="934" spans="1:127" x14ac:dyDescent="0.2">
      <c r="A934" s="59">
        <f t="shared" si="1745"/>
        <v>123.86666666666503</v>
      </c>
      <c r="B934" s="44">
        <f t="shared" si="1746"/>
        <v>123866.66666666503</v>
      </c>
      <c r="C934" s="52">
        <f t="shared" si="1680"/>
        <v>133.33333333333334</v>
      </c>
      <c r="D934" s="50">
        <f t="shared" si="1681"/>
        <v>4</v>
      </c>
      <c r="E934" s="44">
        <f t="shared" si="1682"/>
        <v>4.13</v>
      </c>
      <c r="F934" s="47">
        <f t="shared" si="1683"/>
        <v>0.02</v>
      </c>
      <c r="G934" s="52">
        <f t="shared" si="1747"/>
        <v>2.3371558428955143E-2</v>
      </c>
      <c r="H934" s="57">
        <f t="shared" si="1748"/>
        <v>1000.0545725574153</v>
      </c>
      <c r="I934" s="52">
        <f t="shared" si="1749"/>
        <v>0</v>
      </c>
      <c r="J934" s="54">
        <f t="shared" si="1750"/>
        <v>3796.5460732611537</v>
      </c>
      <c r="K934" s="46">
        <f t="shared" si="1793"/>
        <v>3796.5460732611537</v>
      </c>
      <c r="L934" s="80">
        <f t="shared" si="1684"/>
        <v>0</v>
      </c>
      <c r="M934" s="142">
        <f t="shared" si="1685"/>
        <v>0</v>
      </c>
      <c r="N934" s="60">
        <f t="shared" si="1686"/>
        <v>4.13</v>
      </c>
      <c r="O934" s="53">
        <f t="shared" si="1687"/>
        <v>0</v>
      </c>
      <c r="P934" s="58">
        <f t="shared" si="1751"/>
        <v>3.0001953105960153</v>
      </c>
      <c r="Q934" s="49">
        <f t="shared" si="1688"/>
        <v>3.0001953105960153</v>
      </c>
      <c r="R934" s="143">
        <f t="shared" si="1689"/>
        <v>0.02</v>
      </c>
      <c r="S934" s="51">
        <f t="shared" si="1752"/>
        <v>1.7931368929886782E-2</v>
      </c>
      <c r="T934" s="57">
        <f t="shared" si="1753"/>
        <v>1042.0354547197487</v>
      </c>
      <c r="U934" s="53">
        <f t="shared" si="1690"/>
        <v>0</v>
      </c>
      <c r="V934" s="58">
        <f t="shared" si="1754"/>
        <v>3.0417527083261411</v>
      </c>
      <c r="W934" s="49">
        <f t="shared" si="1691"/>
        <v>3.0417527083261411</v>
      </c>
      <c r="X934" s="143">
        <f t="shared" si="1692"/>
        <v>0.02</v>
      </c>
      <c r="Y934" s="51">
        <f t="shared" si="1755"/>
        <v>1.7336547148631028E-2</v>
      </c>
      <c r="Z934" s="57">
        <f t="shared" si="1756"/>
        <v>1015.6902618238701</v>
      </c>
      <c r="AA934" s="53">
        <f t="shared" si="1693"/>
        <v>0</v>
      </c>
      <c r="AB934" s="58">
        <f t="shared" si="1757"/>
        <v>3.0148798138681547</v>
      </c>
      <c r="AC934" s="49">
        <f t="shared" si="1694"/>
        <v>3.0148798138681547</v>
      </c>
      <c r="AD934" s="143">
        <f t="shared" si="1695"/>
        <v>0.02</v>
      </c>
      <c r="AE934" s="49">
        <f t="shared" si="1794"/>
        <v>1.7283857299782029E-2</v>
      </c>
      <c r="AF934" s="57">
        <f t="shared" si="1758"/>
        <v>1012.9360847341518</v>
      </c>
      <c r="AG934" s="53">
        <f t="shared" si="1696"/>
        <v>0</v>
      </c>
      <c r="AH934" s="58">
        <f t="shared" si="1759"/>
        <v>3.0122248925763158</v>
      </c>
      <c r="AI934" s="49">
        <f t="shared" si="1697"/>
        <v>3.0122248925763158</v>
      </c>
      <c r="AJ934" s="143">
        <f t="shared" si="1698"/>
        <v>0.02</v>
      </c>
      <c r="AK934" s="51">
        <f t="shared" si="1760"/>
        <v>1.7284415624643432E-2</v>
      </c>
      <c r="AL934" s="57">
        <f t="shared" si="1761"/>
        <v>1012.7443561102597</v>
      </c>
      <c r="AM934" s="53">
        <f t="shared" si="1699"/>
        <v>0</v>
      </c>
      <c r="AN934" s="58">
        <f t="shared" si="1762"/>
        <v>3.0120411610224229</v>
      </c>
      <c r="AO934" s="49">
        <f t="shared" si="1700"/>
        <v>3.0120411610224229</v>
      </c>
      <c r="AP934" s="143">
        <f t="shared" si="1701"/>
        <v>0.02</v>
      </c>
      <c r="AQ934" s="51">
        <f t="shared" si="1763"/>
        <v>1.7284711274375628E-2</v>
      </c>
      <c r="AR934" s="57">
        <f t="shared" si="1764"/>
        <v>1012.7299150571143</v>
      </c>
      <c r="AS934" s="44">
        <f t="shared" si="1702"/>
        <v>6833.782931870076</v>
      </c>
      <c r="AT934" s="44">
        <f t="shared" si="1703"/>
        <v>2733.5131727480302</v>
      </c>
      <c r="AU934" s="44">
        <f t="shared" si="1704"/>
        <v>1708.445732967519</v>
      </c>
      <c r="AV934" s="47">
        <f t="shared" si="1705"/>
        <v>0.29629396163115296</v>
      </c>
      <c r="AW934" s="47">
        <f t="shared" si="1706"/>
        <v>0.55695881873029274</v>
      </c>
      <c r="AX934" s="86">
        <f t="shared" si="1707"/>
        <v>1.9558210798494717</v>
      </c>
      <c r="AY934" s="86">
        <f t="shared" si="1708"/>
        <v>0</v>
      </c>
      <c r="AZ934" s="10">
        <f t="shared" si="1765"/>
        <v>0</v>
      </c>
      <c r="BA934" s="44">
        <f t="shared" si="1709"/>
        <v>0</v>
      </c>
      <c r="BB934" s="9">
        <f t="shared" si="1710"/>
        <v>0</v>
      </c>
      <c r="BC934" s="45">
        <f t="shared" si="1799"/>
        <v>0</v>
      </c>
      <c r="BD934" s="9">
        <f t="shared" si="1711"/>
        <v>0</v>
      </c>
      <c r="BE934" s="45">
        <f t="shared" si="1795"/>
        <v>0</v>
      </c>
      <c r="BF934" s="9">
        <f t="shared" si="1712"/>
        <v>0</v>
      </c>
      <c r="BG934" s="45">
        <f t="shared" si="1796"/>
        <v>0</v>
      </c>
      <c r="BH934" s="58"/>
      <c r="BI934" s="58"/>
      <c r="BJ934" s="58">
        <f t="shared" si="1766"/>
        <v>0</v>
      </c>
      <c r="BK934" s="97"/>
      <c r="BL934" s="44"/>
      <c r="BM934" s="82">
        <f t="shared" si="1767"/>
        <v>92.9</v>
      </c>
      <c r="BN934" s="86">
        <f t="shared" si="1768"/>
        <v>92900</v>
      </c>
      <c r="BO934" s="86">
        <f t="shared" si="1769"/>
        <v>100</v>
      </c>
      <c r="BP934" s="84">
        <f t="shared" si="1713"/>
        <v>4</v>
      </c>
      <c r="BQ934" s="84">
        <f t="shared" si="1714"/>
        <v>4.13</v>
      </c>
      <c r="BR934" s="84">
        <f t="shared" si="1715"/>
        <v>0.02</v>
      </c>
      <c r="BS934" s="84">
        <f t="shared" si="1770"/>
        <v>3.1387943074937232E-2</v>
      </c>
      <c r="BT934" s="84">
        <f t="shared" si="1771"/>
        <v>1226.7140967373139</v>
      </c>
      <c r="BU934" s="84">
        <f t="shared" si="1772"/>
        <v>0</v>
      </c>
      <c r="BV934" s="83">
        <f t="shared" si="1773"/>
        <v>2770.9315811443744</v>
      </c>
      <c r="BW934" s="81">
        <f t="shared" si="1797"/>
        <v>2770.9315811443744</v>
      </c>
      <c r="BX934" s="83">
        <f t="shared" si="1716"/>
        <v>0</v>
      </c>
      <c r="BY934" s="141">
        <f t="shared" si="1717"/>
        <v>0</v>
      </c>
      <c r="BZ934" s="83">
        <f t="shared" si="1718"/>
        <v>4.13</v>
      </c>
      <c r="CA934" s="83">
        <f t="shared" si="1719"/>
        <v>0</v>
      </c>
      <c r="CB934" s="83">
        <f t="shared" si="1774"/>
        <v>3.2455318037054033</v>
      </c>
      <c r="CC934" s="83">
        <f t="shared" si="1720"/>
        <v>3.2455318037054033</v>
      </c>
      <c r="CD934" s="143">
        <f t="shared" si="1721"/>
        <v>0.02</v>
      </c>
      <c r="CE934" s="83">
        <f t="shared" si="1775"/>
        <v>1.7180523213570362E-2</v>
      </c>
      <c r="CF934" s="84">
        <f t="shared" si="1776"/>
        <v>1155.1842535133135</v>
      </c>
      <c r="CG934" s="83">
        <f t="shared" si="1722"/>
        <v>0</v>
      </c>
      <c r="CH934" s="83">
        <f t="shared" si="1777"/>
        <v>3.1258335646310678</v>
      </c>
      <c r="CI934" s="83">
        <f t="shared" si="1723"/>
        <v>3.1258335646310678</v>
      </c>
      <c r="CJ934" s="143">
        <f t="shared" si="1724"/>
        <v>0.02</v>
      </c>
      <c r="CK934" s="83">
        <f t="shared" si="1778"/>
        <v>1.637291079975909E-2</v>
      </c>
      <c r="CL934" s="84">
        <f t="shared" si="1779"/>
        <v>1088.965402772581</v>
      </c>
      <c r="CM934" s="83">
        <f t="shared" si="1725"/>
        <v>0</v>
      </c>
      <c r="CN934" s="83">
        <f t="shared" si="1780"/>
        <v>3.0328620988085131</v>
      </c>
      <c r="CO934" s="83">
        <f t="shared" si="1726"/>
        <v>3.0328620988085131</v>
      </c>
      <c r="CP934" s="143">
        <f t="shared" si="1727"/>
        <v>0.02</v>
      </c>
      <c r="CQ934" s="83">
        <f t="shared" si="1781"/>
        <v>1.6532564504284388E-2</v>
      </c>
      <c r="CR934" s="84">
        <f t="shared" si="1782"/>
        <v>1082.648120472757</v>
      </c>
      <c r="CS934" s="83">
        <f t="shared" si="1728"/>
        <v>0</v>
      </c>
      <c r="CT934" s="83">
        <f t="shared" si="1783"/>
        <v>3.024879700454846</v>
      </c>
      <c r="CU934" s="83">
        <f t="shared" si="1729"/>
        <v>3.024879700454846</v>
      </c>
      <c r="CV934" s="143">
        <f t="shared" si="1730"/>
        <v>0.02</v>
      </c>
      <c r="CW934" s="83">
        <f t="shared" si="1784"/>
        <v>1.6560526987184451E-2</v>
      </c>
      <c r="CX934" s="84">
        <f t="shared" si="1785"/>
        <v>1082.2842578415245</v>
      </c>
      <c r="CY934" s="83">
        <f t="shared" si="1731"/>
        <v>0</v>
      </c>
      <c r="CZ934" s="83">
        <f t="shared" si="1786"/>
        <v>3.024424616083178</v>
      </c>
      <c r="DA934" s="83">
        <f t="shared" si="1732"/>
        <v>3.024424616083178</v>
      </c>
      <c r="DB934" s="143">
        <f t="shared" si="1733"/>
        <v>0.02</v>
      </c>
      <c r="DC934" s="83">
        <f t="shared" si="1787"/>
        <v>1.6561446767326383E-2</v>
      </c>
      <c r="DD934" s="84">
        <f t="shared" si="1788"/>
        <v>1082.2834983590496</v>
      </c>
      <c r="DE934" s="86">
        <f t="shared" si="1734"/>
        <v>4987.6768460598732</v>
      </c>
      <c r="DF934" s="86">
        <f t="shared" si="1735"/>
        <v>1995.0707384239493</v>
      </c>
      <c r="DG934" s="86">
        <f t="shared" si="1736"/>
        <v>1246.9192115149683</v>
      </c>
      <c r="DH934" s="86">
        <f t="shared" si="1737"/>
        <v>8.3299075829429345E-2</v>
      </c>
      <c r="DI934" s="86">
        <f t="shared" si="1738"/>
        <v>7.3225145844082462E-2</v>
      </c>
      <c r="DJ934" s="86">
        <f t="shared" si="1739"/>
        <v>0.86475368721656221</v>
      </c>
      <c r="DK934" s="86">
        <f t="shared" si="1740"/>
        <v>-1182.5915344061207</v>
      </c>
      <c r="DL934" s="86">
        <f t="shared" si="1798"/>
        <v>-1182.5915344061207</v>
      </c>
      <c r="DM934" s="86">
        <f t="shared" si="1741"/>
        <v>-1182.5915344061207</v>
      </c>
      <c r="DN934" s="85">
        <f t="shared" si="1742"/>
        <v>0</v>
      </c>
      <c r="DO934" s="85">
        <f t="shared" si="1789"/>
        <v>0</v>
      </c>
      <c r="DP934" s="85">
        <f t="shared" si="1743"/>
        <v>0</v>
      </c>
      <c r="DQ934" s="85">
        <f t="shared" si="1790"/>
        <v>0</v>
      </c>
      <c r="DR934" s="85">
        <f t="shared" si="1744"/>
        <v>0</v>
      </c>
      <c r="DS934" s="85">
        <f t="shared" si="1791"/>
        <v>0</v>
      </c>
      <c r="DT934" s="81"/>
      <c r="DU934" s="81"/>
      <c r="DV934" s="81">
        <f t="shared" si="1792"/>
        <v>0</v>
      </c>
      <c r="DW934" s="100"/>
    </row>
    <row r="935" spans="1:127" x14ac:dyDescent="0.2">
      <c r="A935" s="59">
        <f t="shared" si="1745"/>
        <v>123.99999999999835</v>
      </c>
      <c r="B935" s="44">
        <f t="shared" si="1746"/>
        <v>123999.99999999836</v>
      </c>
      <c r="C935" s="52">
        <f t="shared" si="1680"/>
        <v>133.33333333333334</v>
      </c>
      <c r="D935" s="50">
        <f t="shared" si="1681"/>
        <v>4</v>
      </c>
      <c r="E935" s="44">
        <f t="shared" si="1682"/>
        <v>4.13</v>
      </c>
      <c r="F935" s="47">
        <f t="shared" si="1683"/>
        <v>0.02</v>
      </c>
      <c r="G935" s="52">
        <f t="shared" si="1747"/>
        <v>2.3368891762288475E-2</v>
      </c>
      <c r="H935" s="57">
        <f t="shared" si="1748"/>
        <v>1000.8090592433111</v>
      </c>
      <c r="I935" s="52">
        <f t="shared" si="1749"/>
        <v>0</v>
      </c>
      <c r="J935" s="54">
        <f t="shared" si="1750"/>
        <v>3800.8624732611534</v>
      </c>
      <c r="K935" s="46">
        <f t="shared" si="1793"/>
        <v>3800.8624732611534</v>
      </c>
      <c r="L935" s="80">
        <f t="shared" si="1684"/>
        <v>0</v>
      </c>
      <c r="M935" s="142">
        <f t="shared" si="1685"/>
        <v>0</v>
      </c>
      <c r="N935" s="60">
        <f t="shared" si="1686"/>
        <v>4.13</v>
      </c>
      <c r="O935" s="53">
        <f t="shared" si="1687"/>
        <v>0</v>
      </c>
      <c r="P935" s="58">
        <f t="shared" si="1751"/>
        <v>3.0011582074575198</v>
      </c>
      <c r="Q935" s="49">
        <f t="shared" si="1688"/>
        <v>3.0011582074575198</v>
      </c>
      <c r="R935" s="143">
        <f t="shared" si="1689"/>
        <v>0.02</v>
      </c>
      <c r="S935" s="51">
        <f t="shared" si="1752"/>
        <v>1.7928702263220114E-2</v>
      </c>
      <c r="T935" s="57">
        <f t="shared" si="1753"/>
        <v>1042.8322933136997</v>
      </c>
      <c r="U935" s="53">
        <f t="shared" si="1690"/>
        <v>0</v>
      </c>
      <c r="V935" s="58">
        <f t="shared" si="1754"/>
        <v>3.0428786897581706</v>
      </c>
      <c r="W935" s="49">
        <f t="shared" si="1691"/>
        <v>3.0428786897581706</v>
      </c>
      <c r="X935" s="143">
        <f t="shared" si="1692"/>
        <v>0.02</v>
      </c>
      <c r="Y935" s="51">
        <f t="shared" si="1755"/>
        <v>1.733388048196436E-2</v>
      </c>
      <c r="Z935" s="57">
        <f t="shared" si="1756"/>
        <v>1016.4501401123689</v>
      </c>
      <c r="AA935" s="53">
        <f t="shared" si="1693"/>
        <v>0</v>
      </c>
      <c r="AB935" s="58">
        <f t="shared" si="1757"/>
        <v>3.0158916871647792</v>
      </c>
      <c r="AC935" s="49">
        <f t="shared" si="1694"/>
        <v>3.0158916871647792</v>
      </c>
      <c r="AD935" s="143">
        <f t="shared" si="1695"/>
        <v>0.02</v>
      </c>
      <c r="AE935" s="49">
        <f t="shared" si="1794"/>
        <v>1.7281190633115361E-2</v>
      </c>
      <c r="AF935" s="57">
        <f t="shared" si="1758"/>
        <v>1013.7004059247546</v>
      </c>
      <c r="AG935" s="53">
        <f t="shared" si="1696"/>
        <v>0</v>
      </c>
      <c r="AH935" s="58">
        <f t="shared" si="1759"/>
        <v>3.0132332713821306</v>
      </c>
      <c r="AI935" s="49">
        <f t="shared" si="1697"/>
        <v>3.0132332713821306</v>
      </c>
      <c r="AJ935" s="143">
        <f t="shared" si="1698"/>
        <v>0.02</v>
      </c>
      <c r="AK935" s="51">
        <f t="shared" si="1760"/>
        <v>1.7281748957976763E-2</v>
      </c>
      <c r="AL935" s="57">
        <f t="shared" si="1761"/>
        <v>1013.5093756736575</v>
      </c>
      <c r="AM935" s="53">
        <f t="shared" si="1699"/>
        <v>0</v>
      </c>
      <c r="AN935" s="58">
        <f t="shared" si="1762"/>
        <v>3.0130496669636702</v>
      </c>
      <c r="AO935" s="49">
        <f t="shared" si="1700"/>
        <v>3.0130496669636702</v>
      </c>
      <c r="AP935" s="143">
        <f t="shared" si="1701"/>
        <v>0.02</v>
      </c>
      <c r="AQ935" s="51">
        <f t="shared" si="1763"/>
        <v>1.7282044607708959E-2</v>
      </c>
      <c r="AR935" s="57">
        <f t="shared" si="1764"/>
        <v>1013.4949943734132</v>
      </c>
      <c r="AS935" s="44">
        <f t="shared" si="1702"/>
        <v>6841.5524518700768</v>
      </c>
      <c r="AT935" s="44">
        <f t="shared" si="1703"/>
        <v>2736.6209807480304</v>
      </c>
      <c r="AU935" s="44">
        <f t="shared" si="1704"/>
        <v>1710.3881129675192</v>
      </c>
      <c r="AV935" s="47">
        <f t="shared" si="1705"/>
        <v>0.29536637269263089</v>
      </c>
      <c r="AW935" s="47">
        <f t="shared" si="1706"/>
        <v>0.55368564559884281</v>
      </c>
      <c r="AX935" s="86">
        <f t="shared" si="1707"/>
        <v>1.9374116428347834</v>
      </c>
      <c r="AY935" s="86">
        <f t="shared" si="1708"/>
        <v>0</v>
      </c>
      <c r="AZ935" s="10">
        <f t="shared" si="1765"/>
        <v>0</v>
      </c>
      <c r="BA935" s="44">
        <f t="shared" si="1709"/>
        <v>0</v>
      </c>
      <c r="BB935" s="9">
        <f t="shared" si="1710"/>
        <v>0</v>
      </c>
      <c r="BC935" s="45">
        <f t="shared" si="1799"/>
        <v>0</v>
      </c>
      <c r="BD935" s="9">
        <f t="shared" si="1711"/>
        <v>0</v>
      </c>
      <c r="BE935" s="45">
        <f t="shared" si="1795"/>
        <v>0</v>
      </c>
      <c r="BF935" s="9">
        <f t="shared" si="1712"/>
        <v>0</v>
      </c>
      <c r="BG935" s="45">
        <f t="shared" si="1796"/>
        <v>0</v>
      </c>
      <c r="BH935" s="58"/>
      <c r="BI935" s="58"/>
      <c r="BJ935" s="58">
        <f t="shared" si="1766"/>
        <v>0</v>
      </c>
      <c r="BK935" s="97"/>
      <c r="BL935" s="44"/>
      <c r="BM935" s="82">
        <f t="shared" si="1767"/>
        <v>93</v>
      </c>
      <c r="BN935" s="86">
        <f t="shared" si="1768"/>
        <v>93000</v>
      </c>
      <c r="BO935" s="86">
        <f t="shared" si="1769"/>
        <v>100</v>
      </c>
      <c r="BP935" s="84">
        <f t="shared" si="1713"/>
        <v>4</v>
      </c>
      <c r="BQ935" s="84">
        <f t="shared" si="1714"/>
        <v>4.13</v>
      </c>
      <c r="BR935" s="84">
        <f t="shared" si="1715"/>
        <v>0.02</v>
      </c>
      <c r="BS935" s="84">
        <f t="shared" si="1770"/>
        <v>3.138594307493723E-2</v>
      </c>
      <c r="BT935" s="84">
        <f t="shared" si="1771"/>
        <v>1227.4740711459081</v>
      </c>
      <c r="BU935" s="84">
        <f t="shared" si="1772"/>
        <v>0</v>
      </c>
      <c r="BV935" s="83">
        <f t="shared" si="1773"/>
        <v>2774.1688811443742</v>
      </c>
      <c r="BW935" s="81">
        <f t="shared" si="1797"/>
        <v>2774.1688811443742</v>
      </c>
      <c r="BX935" s="83">
        <f t="shared" si="1716"/>
        <v>0</v>
      </c>
      <c r="BY935" s="141">
        <f t="shared" si="1717"/>
        <v>0</v>
      </c>
      <c r="BZ935" s="83">
        <f t="shared" si="1718"/>
        <v>4.13</v>
      </c>
      <c r="CA935" s="83">
        <f t="shared" si="1719"/>
        <v>0</v>
      </c>
      <c r="CB935" s="83">
        <f t="shared" si="1774"/>
        <v>3.2471028565369169</v>
      </c>
      <c r="CC935" s="83">
        <f t="shared" si="1720"/>
        <v>3.2471028565369169</v>
      </c>
      <c r="CD935" s="143">
        <f t="shared" si="1721"/>
        <v>0.02</v>
      </c>
      <c r="CE935" s="83">
        <f t="shared" si="1775"/>
        <v>1.7178523213570364E-2</v>
      </c>
      <c r="CF935" s="84">
        <f t="shared" si="1776"/>
        <v>1155.7135819640148</v>
      </c>
      <c r="CG935" s="83">
        <f t="shared" si="1722"/>
        <v>0</v>
      </c>
      <c r="CH935" s="83">
        <f t="shared" si="1777"/>
        <v>3.1268408686497757</v>
      </c>
      <c r="CI935" s="83">
        <f t="shared" si="1723"/>
        <v>3.1268408686497757</v>
      </c>
      <c r="CJ935" s="143">
        <f t="shared" si="1724"/>
        <v>0.02</v>
      </c>
      <c r="CK935" s="83">
        <f t="shared" si="1778"/>
        <v>1.6370910799759091E-2</v>
      </c>
      <c r="CL935" s="84">
        <f t="shared" si="1779"/>
        <v>1089.4891642096904</v>
      </c>
      <c r="CM935" s="83">
        <f t="shared" si="1725"/>
        <v>0</v>
      </c>
      <c r="CN935" s="83">
        <f t="shared" si="1780"/>
        <v>3.0337309122509142</v>
      </c>
      <c r="CO935" s="83">
        <f t="shared" si="1726"/>
        <v>3.0337309122509142</v>
      </c>
      <c r="CP935" s="143">
        <f t="shared" si="1727"/>
        <v>0.02</v>
      </c>
      <c r="CQ935" s="83">
        <f t="shared" si="1781"/>
        <v>1.653056450428439E-2</v>
      </c>
      <c r="CR935" s="84">
        <f t="shared" si="1782"/>
        <v>1083.1932017842607</v>
      </c>
      <c r="CS935" s="83">
        <f t="shared" si="1728"/>
        <v>0</v>
      </c>
      <c r="CT935" s="83">
        <f t="shared" si="1783"/>
        <v>3.0257629438857641</v>
      </c>
      <c r="CU935" s="83">
        <f t="shared" si="1729"/>
        <v>3.0257629438857641</v>
      </c>
      <c r="CV935" s="143">
        <f t="shared" si="1730"/>
        <v>0.02</v>
      </c>
      <c r="CW935" s="83">
        <f t="shared" si="1784"/>
        <v>1.6558526987184453E-2</v>
      </c>
      <c r="CX935" s="84">
        <f t="shared" si="1785"/>
        <v>1082.8317019922688</v>
      </c>
      <c r="CY935" s="83">
        <f t="shared" si="1731"/>
        <v>0</v>
      </c>
      <c r="CZ935" s="83">
        <f t="shared" si="1786"/>
        <v>3.0253100804706055</v>
      </c>
      <c r="DA935" s="83">
        <f t="shared" si="1732"/>
        <v>3.0253100804706055</v>
      </c>
      <c r="DB935" s="143">
        <f t="shared" si="1733"/>
        <v>0.02</v>
      </c>
      <c r="DC935" s="83">
        <f t="shared" si="1787"/>
        <v>1.6559446767326385E-2</v>
      </c>
      <c r="DD935" s="84">
        <f t="shared" si="1788"/>
        <v>1082.8310552953099</v>
      </c>
      <c r="DE935" s="86">
        <f t="shared" si="1734"/>
        <v>4993.5039860598736</v>
      </c>
      <c r="DF935" s="86">
        <f t="shared" si="1735"/>
        <v>1997.4015944239493</v>
      </c>
      <c r="DG935" s="86">
        <f t="shared" si="1736"/>
        <v>1248.3759965149684</v>
      </c>
      <c r="DH935" s="86">
        <f t="shared" si="1737"/>
        <v>8.3152131735540549E-2</v>
      </c>
      <c r="DI935" s="86">
        <f t="shared" si="1738"/>
        <v>7.2988049512853329E-2</v>
      </c>
      <c r="DJ935" s="86">
        <f t="shared" si="1739"/>
        <v>0.85950103790830612</v>
      </c>
      <c r="DK935" s="86">
        <f t="shared" si="1740"/>
        <v>-1184.5473004025012</v>
      </c>
      <c r="DL935" s="86">
        <f t="shared" si="1798"/>
        <v>-1184.5473004025012</v>
      </c>
      <c r="DM935" s="86">
        <f t="shared" si="1741"/>
        <v>-1184.5473004025012</v>
      </c>
      <c r="DN935" s="85">
        <f t="shared" si="1742"/>
        <v>0</v>
      </c>
      <c r="DO935" s="85">
        <f t="shared" si="1789"/>
        <v>0</v>
      </c>
      <c r="DP935" s="85">
        <f t="shared" si="1743"/>
        <v>0</v>
      </c>
      <c r="DQ935" s="85">
        <f t="shared" si="1790"/>
        <v>0</v>
      </c>
      <c r="DR935" s="85">
        <f t="shared" si="1744"/>
        <v>0</v>
      </c>
      <c r="DS935" s="85">
        <f t="shared" si="1791"/>
        <v>0</v>
      </c>
      <c r="DT935" s="81"/>
      <c r="DU935" s="81"/>
      <c r="DV935" s="81">
        <f t="shared" si="1792"/>
        <v>0</v>
      </c>
      <c r="DW935" s="100"/>
    </row>
    <row r="936" spans="1:127" x14ac:dyDescent="0.2">
      <c r="A936" s="59">
        <f t="shared" si="1745"/>
        <v>124.13333333333169</v>
      </c>
      <c r="B936" s="44">
        <f t="shared" si="1746"/>
        <v>124133.33333333168</v>
      </c>
      <c r="C936" s="52">
        <f t="shared" si="1680"/>
        <v>133.33333333333334</v>
      </c>
      <c r="D936" s="50">
        <f t="shared" si="1681"/>
        <v>4</v>
      </c>
      <c r="E936" s="44">
        <f t="shared" si="1682"/>
        <v>4.13</v>
      </c>
      <c r="F936" s="47">
        <f t="shared" si="1683"/>
        <v>0.02</v>
      </c>
      <c r="G936" s="52">
        <f t="shared" si="1747"/>
        <v>2.3366225095621806E-2</v>
      </c>
      <c r="H936" s="57">
        <f t="shared" si="1748"/>
        <v>1001.5634598382734</v>
      </c>
      <c r="I936" s="52">
        <f t="shared" si="1749"/>
        <v>0</v>
      </c>
      <c r="J936" s="54">
        <f t="shared" si="1750"/>
        <v>3805.1788732611531</v>
      </c>
      <c r="K936" s="46">
        <f t="shared" si="1793"/>
        <v>3805.1788732611531</v>
      </c>
      <c r="L936" s="80">
        <f t="shared" si="1684"/>
        <v>0</v>
      </c>
      <c r="M936" s="142">
        <f t="shared" si="1685"/>
        <v>0</v>
      </c>
      <c r="N936" s="60">
        <f t="shared" si="1686"/>
        <v>4.13</v>
      </c>
      <c r="O936" s="53">
        <f t="shared" si="1687"/>
        <v>0</v>
      </c>
      <c r="P936" s="58">
        <f t="shared" si="1751"/>
        <v>3.0021230527396598</v>
      </c>
      <c r="Q936" s="49">
        <f t="shared" si="1688"/>
        <v>3.0021230527396598</v>
      </c>
      <c r="R936" s="143">
        <f t="shared" si="1689"/>
        <v>0.02</v>
      </c>
      <c r="S936" s="51">
        <f t="shared" si="1752"/>
        <v>1.7926035596553445E-2</v>
      </c>
      <c r="T936" s="57">
        <f t="shared" si="1753"/>
        <v>1043.6287577757791</v>
      </c>
      <c r="U936" s="53">
        <f t="shared" si="1690"/>
        <v>0</v>
      </c>
      <c r="V936" s="58">
        <f t="shared" si="1754"/>
        <v>3.0440065550240019</v>
      </c>
      <c r="W936" s="49">
        <f t="shared" si="1691"/>
        <v>3.0440065550240019</v>
      </c>
      <c r="X936" s="143">
        <f t="shared" si="1692"/>
        <v>0.02</v>
      </c>
      <c r="Y936" s="51">
        <f t="shared" si="1755"/>
        <v>1.7331213815297692E-2</v>
      </c>
      <c r="Z936" s="57">
        <f t="shared" si="1756"/>
        <v>1017.2096203684379</v>
      </c>
      <c r="AA936" s="53">
        <f t="shared" si="1693"/>
        <v>0</v>
      </c>
      <c r="AB936" s="58">
        <f t="shared" si="1757"/>
        <v>3.0169052347922918</v>
      </c>
      <c r="AC936" s="49">
        <f t="shared" si="1694"/>
        <v>3.0169052347922918</v>
      </c>
      <c r="AD936" s="143">
        <f t="shared" si="1695"/>
        <v>0.02</v>
      </c>
      <c r="AE936" s="49">
        <f t="shared" si="1794"/>
        <v>1.7278523966448692E-2</v>
      </c>
      <c r="AF936" s="57">
        <f t="shared" si="1758"/>
        <v>1014.4643527810391</v>
      </c>
      <c r="AG936" s="53">
        <f t="shared" si="1696"/>
        <v>0</v>
      </c>
      <c r="AH936" s="58">
        <f t="shared" si="1759"/>
        <v>3.0142433757901146</v>
      </c>
      <c r="AI936" s="49">
        <f t="shared" si="1697"/>
        <v>3.0142433757901146</v>
      </c>
      <c r="AJ936" s="143">
        <f t="shared" si="1698"/>
        <v>0.02</v>
      </c>
      <c r="AK936" s="51">
        <f t="shared" si="1760"/>
        <v>1.7279082291310095E-2</v>
      </c>
      <c r="AL936" s="57">
        <f t="shared" si="1761"/>
        <v>1014.2740212251657</v>
      </c>
      <c r="AM936" s="53">
        <f t="shared" si="1699"/>
        <v>0</v>
      </c>
      <c r="AN936" s="58">
        <f t="shared" si="1762"/>
        <v>3.0140599029923609</v>
      </c>
      <c r="AO936" s="49">
        <f t="shared" si="1700"/>
        <v>3.0140599029923609</v>
      </c>
      <c r="AP936" s="143">
        <f t="shared" si="1701"/>
        <v>0.02</v>
      </c>
      <c r="AQ936" s="51">
        <f t="shared" si="1763"/>
        <v>1.7279377941042291E-2</v>
      </c>
      <c r="AR936" s="57">
        <f t="shared" si="1764"/>
        <v>1014.2596996027515</v>
      </c>
      <c r="AS936" s="44">
        <f t="shared" si="1702"/>
        <v>6849.3219718700748</v>
      </c>
      <c r="AT936" s="44">
        <f t="shared" si="1703"/>
        <v>2739.7287887480302</v>
      </c>
      <c r="AU936" s="44">
        <f t="shared" si="1704"/>
        <v>1712.3304929675187</v>
      </c>
      <c r="AV936" s="47">
        <f t="shared" si="1705"/>
        <v>0.29444323576166553</v>
      </c>
      <c r="AW936" s="47">
        <f t="shared" si="1706"/>
        <v>0.55043714855452397</v>
      </c>
      <c r="AX936" s="86">
        <f t="shared" si="1707"/>
        <v>1.919205921001631</v>
      </c>
      <c r="AY936" s="86">
        <f t="shared" si="1708"/>
        <v>0</v>
      </c>
      <c r="AZ936" s="10">
        <f t="shared" si="1765"/>
        <v>0</v>
      </c>
      <c r="BA936" s="44">
        <f t="shared" si="1709"/>
        <v>0</v>
      </c>
      <c r="BB936" s="9">
        <f t="shared" si="1710"/>
        <v>0</v>
      </c>
      <c r="BC936" s="45">
        <f t="shared" si="1799"/>
        <v>0</v>
      </c>
      <c r="BD936" s="9">
        <f t="shared" si="1711"/>
        <v>0</v>
      </c>
      <c r="BE936" s="45">
        <f t="shared" si="1795"/>
        <v>0</v>
      </c>
      <c r="BF936" s="9">
        <f t="shared" si="1712"/>
        <v>0</v>
      </c>
      <c r="BG936" s="45">
        <f t="shared" si="1796"/>
        <v>0</v>
      </c>
      <c r="BH936" s="58"/>
      <c r="BI936" s="58"/>
      <c r="BJ936" s="58">
        <f t="shared" si="1766"/>
        <v>0</v>
      </c>
      <c r="BK936" s="97"/>
      <c r="BL936" s="44"/>
      <c r="BM936" s="82">
        <f t="shared" si="1767"/>
        <v>93.100000000000009</v>
      </c>
      <c r="BN936" s="86">
        <f t="shared" si="1768"/>
        <v>93100</v>
      </c>
      <c r="BO936" s="86">
        <f t="shared" si="1769"/>
        <v>100</v>
      </c>
      <c r="BP936" s="84">
        <f t="shared" si="1713"/>
        <v>4</v>
      </c>
      <c r="BQ936" s="84">
        <f t="shared" si="1714"/>
        <v>4.13</v>
      </c>
      <c r="BR936" s="84">
        <f t="shared" si="1715"/>
        <v>0.02</v>
      </c>
      <c r="BS936" s="84">
        <f t="shared" si="1770"/>
        <v>3.1383943074937228E-2</v>
      </c>
      <c r="BT936" s="84">
        <f t="shared" si="1771"/>
        <v>1228.233997128352</v>
      </c>
      <c r="BU936" s="84">
        <f t="shared" si="1772"/>
        <v>0</v>
      </c>
      <c r="BV936" s="83">
        <f t="shared" si="1773"/>
        <v>2777.4061811443744</v>
      </c>
      <c r="BW936" s="81">
        <f t="shared" si="1797"/>
        <v>2777.4061811443744</v>
      </c>
      <c r="BX936" s="83">
        <f t="shared" si="1716"/>
        <v>0</v>
      </c>
      <c r="BY936" s="141">
        <f t="shared" si="1717"/>
        <v>0</v>
      </c>
      <c r="BZ936" s="83">
        <f t="shared" si="1718"/>
        <v>4.13</v>
      </c>
      <c r="CA936" s="83">
        <f t="shared" si="1719"/>
        <v>0</v>
      </c>
      <c r="CB936" s="83">
        <f t="shared" si="1774"/>
        <v>3.2486760236640944</v>
      </c>
      <c r="CC936" s="83">
        <f t="shared" si="1720"/>
        <v>3.2486760236640944</v>
      </c>
      <c r="CD936" s="143">
        <f t="shared" si="1721"/>
        <v>0.02</v>
      </c>
      <c r="CE936" s="83">
        <f t="shared" si="1775"/>
        <v>1.7176523213570365E-2</v>
      </c>
      <c r="CF936" s="84">
        <f t="shared" si="1776"/>
        <v>1156.2425927152137</v>
      </c>
      <c r="CG936" s="83">
        <f t="shared" si="1722"/>
        <v>0</v>
      </c>
      <c r="CH936" s="83">
        <f t="shared" si="1777"/>
        <v>3.1278487073336363</v>
      </c>
      <c r="CI936" s="83">
        <f t="shared" si="1723"/>
        <v>3.1278487073336363</v>
      </c>
      <c r="CJ936" s="143">
        <f t="shared" si="1724"/>
        <v>0.02</v>
      </c>
      <c r="CK936" s="83">
        <f t="shared" si="1778"/>
        <v>1.6368910799759093E-2</v>
      </c>
      <c r="CL936" s="84">
        <f t="shared" si="1779"/>
        <v>1090.0126929560327</v>
      </c>
      <c r="CM936" s="83">
        <f t="shared" si="1725"/>
        <v>0</v>
      </c>
      <c r="CN936" s="83">
        <f t="shared" si="1780"/>
        <v>3.0346004093603955</v>
      </c>
      <c r="CO936" s="83">
        <f t="shared" si="1726"/>
        <v>3.0346004093603955</v>
      </c>
      <c r="CP936" s="143">
        <f t="shared" si="1727"/>
        <v>0.02</v>
      </c>
      <c r="CQ936" s="83">
        <f t="shared" si="1781"/>
        <v>1.6528564504284391E-2</v>
      </c>
      <c r="CR936" s="84">
        <f t="shared" si="1782"/>
        <v>1083.7380610675127</v>
      </c>
      <c r="CS936" s="83">
        <f t="shared" si="1728"/>
        <v>0</v>
      </c>
      <c r="CT936" s="83">
        <f t="shared" si="1783"/>
        <v>3.0266469730356693</v>
      </c>
      <c r="CU936" s="83">
        <f t="shared" si="1729"/>
        <v>3.0266469730356693</v>
      </c>
      <c r="CV936" s="143">
        <f t="shared" si="1730"/>
        <v>0.02</v>
      </c>
      <c r="CW936" s="83">
        <f t="shared" si="1784"/>
        <v>1.6556526987184454E-2</v>
      </c>
      <c r="CX936" s="84">
        <f t="shared" si="1785"/>
        <v>1083.3789202408313</v>
      </c>
      <c r="CY936" s="83">
        <f t="shared" si="1731"/>
        <v>0</v>
      </c>
      <c r="CZ936" s="83">
        <f t="shared" si="1786"/>
        <v>3.026196335525817</v>
      </c>
      <c r="DA936" s="83">
        <f t="shared" si="1732"/>
        <v>3.026196335525817</v>
      </c>
      <c r="DB936" s="143">
        <f t="shared" si="1733"/>
        <v>0.02</v>
      </c>
      <c r="DC936" s="83">
        <f t="shared" si="1787"/>
        <v>1.6557446767326386E-2</v>
      </c>
      <c r="DD936" s="84">
        <f t="shared" si="1788"/>
        <v>1083.3783858606696</v>
      </c>
      <c r="DE936" s="86">
        <f t="shared" si="1734"/>
        <v>4999.3311260598739</v>
      </c>
      <c r="DF936" s="86">
        <f t="shared" si="1735"/>
        <v>1999.7324504239496</v>
      </c>
      <c r="DG936" s="86">
        <f t="shared" si="1736"/>
        <v>1249.8327815149685</v>
      </c>
      <c r="DH936" s="86">
        <f t="shared" si="1737"/>
        <v>8.3005625700790939E-2</v>
      </c>
      <c r="DI936" s="86">
        <f t="shared" si="1738"/>
        <v>7.2752008802892287E-2</v>
      </c>
      <c r="DJ936" s="86">
        <f t="shared" si="1739"/>
        <v>0.85428664552387523</v>
      </c>
      <c r="DK936" s="86">
        <f t="shared" si="1740"/>
        <v>-1186.5018632097433</v>
      </c>
      <c r="DL936" s="86">
        <f t="shared" si="1798"/>
        <v>-1186.5018632097433</v>
      </c>
      <c r="DM936" s="86">
        <f t="shared" si="1741"/>
        <v>-1186.5018632097433</v>
      </c>
      <c r="DN936" s="85">
        <f t="shared" si="1742"/>
        <v>0</v>
      </c>
      <c r="DO936" s="85">
        <f t="shared" si="1789"/>
        <v>0</v>
      </c>
      <c r="DP936" s="85">
        <f t="shared" si="1743"/>
        <v>0</v>
      </c>
      <c r="DQ936" s="85">
        <f t="shared" si="1790"/>
        <v>0</v>
      </c>
      <c r="DR936" s="85">
        <f t="shared" si="1744"/>
        <v>0</v>
      </c>
      <c r="DS936" s="85">
        <f t="shared" si="1791"/>
        <v>0</v>
      </c>
      <c r="DT936" s="81"/>
      <c r="DU936" s="81"/>
      <c r="DV936" s="81">
        <f t="shared" si="1792"/>
        <v>0</v>
      </c>
      <c r="DW936" s="100"/>
    </row>
    <row r="937" spans="1:127" x14ac:dyDescent="0.2">
      <c r="A937" s="59">
        <f t="shared" si="1745"/>
        <v>124.26666666666502</v>
      </c>
      <c r="B937" s="44">
        <f t="shared" si="1746"/>
        <v>124266.66666666501</v>
      </c>
      <c r="C937" s="52">
        <f t="shared" si="1680"/>
        <v>133.33333333333334</v>
      </c>
      <c r="D937" s="50">
        <f t="shared" si="1681"/>
        <v>4</v>
      </c>
      <c r="E937" s="44">
        <f t="shared" si="1682"/>
        <v>4.13</v>
      </c>
      <c r="F937" s="47">
        <f t="shared" si="1683"/>
        <v>0.02</v>
      </c>
      <c r="G937" s="52">
        <f t="shared" si="1747"/>
        <v>2.3363558428955138E-2</v>
      </c>
      <c r="H937" s="57">
        <f t="shared" si="1748"/>
        <v>1002.3177743423021</v>
      </c>
      <c r="I937" s="52">
        <f t="shared" si="1749"/>
        <v>0</v>
      </c>
      <c r="J937" s="54">
        <f t="shared" si="1750"/>
        <v>3809.4952732611532</v>
      </c>
      <c r="K937" s="46">
        <f t="shared" si="1793"/>
        <v>3809.4952732611532</v>
      </c>
      <c r="L937" s="80">
        <f t="shared" si="1684"/>
        <v>0</v>
      </c>
      <c r="M937" s="142">
        <f t="shared" si="1685"/>
        <v>0</v>
      </c>
      <c r="N937" s="60">
        <f t="shared" si="1686"/>
        <v>4.13</v>
      </c>
      <c r="O937" s="53">
        <f t="shared" si="1687"/>
        <v>0</v>
      </c>
      <c r="P937" s="58">
        <f t="shared" si="1751"/>
        <v>3.003089846014344</v>
      </c>
      <c r="Q937" s="49">
        <f t="shared" si="1688"/>
        <v>3.003089846014344</v>
      </c>
      <c r="R937" s="143">
        <f t="shared" si="1689"/>
        <v>0.02</v>
      </c>
      <c r="S937" s="51">
        <f t="shared" si="1752"/>
        <v>1.7923368929886777E-2</v>
      </c>
      <c r="T937" s="57">
        <f t="shared" si="1753"/>
        <v>1044.4248478293102</v>
      </c>
      <c r="U937" s="53">
        <f t="shared" si="1690"/>
        <v>0</v>
      </c>
      <c r="V937" s="58">
        <f t="shared" si="1754"/>
        <v>3.0451363009129975</v>
      </c>
      <c r="W937" s="49">
        <f t="shared" si="1691"/>
        <v>3.0451363009129975</v>
      </c>
      <c r="X937" s="143">
        <f t="shared" si="1692"/>
        <v>0.02</v>
      </c>
      <c r="Y937" s="51">
        <f t="shared" si="1755"/>
        <v>1.7328547148631024E-2</v>
      </c>
      <c r="Z937" s="57">
        <f t="shared" si="1756"/>
        <v>1017.9687024167715</v>
      </c>
      <c r="AA937" s="53">
        <f t="shared" si="1693"/>
        <v>0</v>
      </c>
      <c r="AB937" s="58">
        <f t="shared" si="1757"/>
        <v>3.0179204535418775</v>
      </c>
      <c r="AC937" s="49">
        <f t="shared" si="1694"/>
        <v>3.0179204535418775</v>
      </c>
      <c r="AD937" s="143">
        <f t="shared" si="1695"/>
        <v>0.02</v>
      </c>
      <c r="AE937" s="49">
        <f t="shared" si="1794"/>
        <v>1.7275857299782024E-2</v>
      </c>
      <c r="AF937" s="57">
        <f t="shared" si="1758"/>
        <v>1015.2279251303401</v>
      </c>
      <c r="AG937" s="53">
        <f t="shared" si="1696"/>
        <v>0</v>
      </c>
      <c r="AH937" s="58">
        <f t="shared" si="1759"/>
        <v>3.0152552027771593</v>
      </c>
      <c r="AI937" s="49">
        <f t="shared" si="1697"/>
        <v>3.0152552027771593</v>
      </c>
      <c r="AJ937" s="143">
        <f t="shared" si="1698"/>
        <v>0.02</v>
      </c>
      <c r="AK937" s="51">
        <f t="shared" si="1760"/>
        <v>1.7276415624643427E-2</v>
      </c>
      <c r="AL937" s="57">
        <f t="shared" si="1761"/>
        <v>1015.0382925774946</v>
      </c>
      <c r="AM937" s="53">
        <f t="shared" si="1699"/>
        <v>0</v>
      </c>
      <c r="AN937" s="58">
        <f t="shared" si="1762"/>
        <v>3.0150718660714988</v>
      </c>
      <c r="AO937" s="49">
        <f t="shared" si="1700"/>
        <v>3.0150718660714988</v>
      </c>
      <c r="AP937" s="143">
        <f t="shared" si="1701"/>
        <v>0.02</v>
      </c>
      <c r="AQ937" s="51">
        <f t="shared" si="1763"/>
        <v>1.7276711274375623E-2</v>
      </c>
      <c r="AR937" s="57">
        <f t="shared" si="1764"/>
        <v>1015.0240305567384</v>
      </c>
      <c r="AS937" s="44">
        <f t="shared" si="1702"/>
        <v>6857.0914918700755</v>
      </c>
      <c r="AT937" s="44">
        <f t="shared" si="1703"/>
        <v>2742.8365967480299</v>
      </c>
      <c r="AU937" s="44">
        <f t="shared" si="1704"/>
        <v>1714.2728729675189</v>
      </c>
      <c r="AV937" s="47">
        <f t="shared" si="1705"/>
        <v>0.29352452390883599</v>
      </c>
      <c r="AW937" s="47">
        <f t="shared" si="1706"/>
        <v>0.54721310715188254</v>
      </c>
      <c r="AX937" s="86">
        <f t="shared" si="1707"/>
        <v>1.9012013604384983</v>
      </c>
      <c r="AY937" s="86">
        <f t="shared" si="1708"/>
        <v>0</v>
      </c>
      <c r="AZ937" s="10">
        <f t="shared" si="1765"/>
        <v>0</v>
      </c>
      <c r="BA937" s="44">
        <f t="shared" si="1709"/>
        <v>0</v>
      </c>
      <c r="BB937" s="9">
        <f t="shared" si="1710"/>
        <v>0</v>
      </c>
      <c r="BC937" s="45">
        <f t="shared" si="1799"/>
        <v>0</v>
      </c>
      <c r="BD937" s="9">
        <f t="shared" si="1711"/>
        <v>0</v>
      </c>
      <c r="BE937" s="45">
        <f t="shared" si="1795"/>
        <v>0</v>
      </c>
      <c r="BF937" s="9">
        <f t="shared" si="1712"/>
        <v>0</v>
      </c>
      <c r="BG937" s="45">
        <f t="shared" si="1796"/>
        <v>0</v>
      </c>
      <c r="BH937" s="58"/>
      <c r="BI937" s="58"/>
      <c r="BJ937" s="58">
        <f t="shared" si="1766"/>
        <v>0</v>
      </c>
      <c r="BK937" s="97"/>
      <c r="BL937" s="44"/>
      <c r="BM937" s="82">
        <f t="shared" si="1767"/>
        <v>93.2</v>
      </c>
      <c r="BN937" s="86">
        <f t="shared" si="1768"/>
        <v>93200</v>
      </c>
      <c r="BO937" s="86">
        <f t="shared" si="1769"/>
        <v>100</v>
      </c>
      <c r="BP937" s="84">
        <f t="shared" si="1713"/>
        <v>4</v>
      </c>
      <c r="BQ937" s="84">
        <f t="shared" si="1714"/>
        <v>4.13</v>
      </c>
      <c r="BR937" s="84">
        <f t="shared" si="1715"/>
        <v>0.02</v>
      </c>
      <c r="BS937" s="84">
        <f t="shared" si="1770"/>
        <v>3.1381943074937226E-2</v>
      </c>
      <c r="BT937" s="84">
        <f t="shared" si="1771"/>
        <v>1228.993874684646</v>
      </c>
      <c r="BU937" s="84">
        <f t="shared" si="1772"/>
        <v>0</v>
      </c>
      <c r="BV937" s="83">
        <f t="shared" si="1773"/>
        <v>2780.6434811443742</v>
      </c>
      <c r="BW937" s="81">
        <f t="shared" si="1797"/>
        <v>2780.6434811443742</v>
      </c>
      <c r="BX937" s="83">
        <f t="shared" si="1716"/>
        <v>0</v>
      </c>
      <c r="BY937" s="141">
        <f t="shared" si="1717"/>
        <v>0</v>
      </c>
      <c r="BZ937" s="83">
        <f t="shared" si="1718"/>
        <v>4.13</v>
      </c>
      <c r="CA937" s="83">
        <f t="shared" si="1719"/>
        <v>0</v>
      </c>
      <c r="CB937" s="83">
        <f t="shared" si="1774"/>
        <v>3.2502513052479012</v>
      </c>
      <c r="CC937" s="83">
        <f t="shared" si="1720"/>
        <v>3.2502513052479012</v>
      </c>
      <c r="CD937" s="143">
        <f t="shared" si="1721"/>
        <v>0.02</v>
      </c>
      <c r="CE937" s="83">
        <f t="shared" si="1775"/>
        <v>1.7174523213570367E-2</v>
      </c>
      <c r="CF937" s="84">
        <f t="shared" si="1776"/>
        <v>1156.7712857301053</v>
      </c>
      <c r="CG937" s="83">
        <f t="shared" si="1722"/>
        <v>0</v>
      </c>
      <c r="CH937" s="83">
        <f t="shared" si="1777"/>
        <v>3.128857078911814</v>
      </c>
      <c r="CI937" s="83">
        <f t="shared" si="1723"/>
        <v>3.128857078911814</v>
      </c>
      <c r="CJ937" s="143">
        <f t="shared" si="1724"/>
        <v>0.02</v>
      </c>
      <c r="CK937" s="83">
        <f t="shared" si="1778"/>
        <v>1.6366910799759094E-2</v>
      </c>
      <c r="CL937" s="84">
        <f t="shared" si="1779"/>
        <v>1090.5359890720301</v>
      </c>
      <c r="CM937" s="83">
        <f t="shared" si="1725"/>
        <v>0</v>
      </c>
      <c r="CN937" s="83">
        <f t="shared" si="1780"/>
        <v>3.0354705890153264</v>
      </c>
      <c r="CO937" s="83">
        <f t="shared" si="1726"/>
        <v>3.0354705890153264</v>
      </c>
      <c r="CP937" s="143">
        <f t="shared" si="1727"/>
        <v>0.02</v>
      </c>
      <c r="CQ937" s="83">
        <f t="shared" si="1781"/>
        <v>1.6526564504284393E-2</v>
      </c>
      <c r="CR937" s="84">
        <f t="shared" si="1782"/>
        <v>1084.2826983269456</v>
      </c>
      <c r="CS937" s="83">
        <f t="shared" si="1728"/>
        <v>0</v>
      </c>
      <c r="CT937" s="83">
        <f t="shared" si="1783"/>
        <v>3.0275317867344271</v>
      </c>
      <c r="CU937" s="83">
        <f t="shared" si="1729"/>
        <v>3.0275317867344271</v>
      </c>
      <c r="CV937" s="143">
        <f t="shared" si="1730"/>
        <v>0.02</v>
      </c>
      <c r="CW937" s="83">
        <f t="shared" si="1784"/>
        <v>1.6554526987184456E-2</v>
      </c>
      <c r="CX937" s="84">
        <f t="shared" si="1785"/>
        <v>1083.9259125770595</v>
      </c>
      <c r="CY937" s="83">
        <f t="shared" si="1731"/>
        <v>0</v>
      </c>
      <c r="CZ937" s="83">
        <f t="shared" si="1786"/>
        <v>3.0270833800325025</v>
      </c>
      <c r="DA937" s="83">
        <f t="shared" si="1732"/>
        <v>3.0270833800325025</v>
      </c>
      <c r="DB937" s="143">
        <f t="shared" si="1733"/>
        <v>0.02</v>
      </c>
      <c r="DC937" s="83">
        <f t="shared" si="1787"/>
        <v>1.6555446767326388E-2</v>
      </c>
      <c r="DD937" s="84">
        <f t="shared" si="1788"/>
        <v>1083.9254900446567</v>
      </c>
      <c r="DE937" s="86">
        <f t="shared" si="1734"/>
        <v>5005.1582660598733</v>
      </c>
      <c r="DF937" s="86">
        <f t="shared" si="1735"/>
        <v>2002.0633064239491</v>
      </c>
      <c r="DG937" s="86">
        <f t="shared" si="1736"/>
        <v>1251.2895665149683</v>
      </c>
      <c r="DH937" s="86">
        <f t="shared" si="1737"/>
        <v>8.285955603623113E-2</v>
      </c>
      <c r="DI937" s="86">
        <f t="shared" si="1738"/>
        <v>7.2517017974691261E-2</v>
      </c>
      <c r="DJ937" s="86">
        <f t="shared" si="1739"/>
        <v>0.84911019053884629</v>
      </c>
      <c r="DK937" s="86">
        <f t="shared" si="1740"/>
        <v>-1188.4552235186643</v>
      </c>
      <c r="DL937" s="86">
        <f t="shared" si="1798"/>
        <v>-1188.4552235186643</v>
      </c>
      <c r="DM937" s="86">
        <f t="shared" si="1741"/>
        <v>-1188.4552235186643</v>
      </c>
      <c r="DN937" s="85">
        <f t="shared" si="1742"/>
        <v>0</v>
      </c>
      <c r="DO937" s="85">
        <f t="shared" si="1789"/>
        <v>0</v>
      </c>
      <c r="DP937" s="85">
        <f t="shared" si="1743"/>
        <v>0</v>
      </c>
      <c r="DQ937" s="85">
        <f t="shared" si="1790"/>
        <v>0</v>
      </c>
      <c r="DR937" s="85">
        <f t="shared" si="1744"/>
        <v>0</v>
      </c>
      <c r="DS937" s="85">
        <f t="shared" si="1791"/>
        <v>0</v>
      </c>
      <c r="DT937" s="81"/>
      <c r="DU937" s="81"/>
      <c r="DV937" s="81">
        <f t="shared" si="1792"/>
        <v>0</v>
      </c>
      <c r="DW937" s="100"/>
    </row>
    <row r="938" spans="1:127" x14ac:dyDescent="0.2">
      <c r="A938" s="59">
        <f t="shared" si="1745"/>
        <v>124.39999999999834</v>
      </c>
      <c r="B938" s="44">
        <f t="shared" si="1746"/>
        <v>124399.99999999834</v>
      </c>
      <c r="C938" s="52">
        <f t="shared" si="1680"/>
        <v>133.33333333333334</v>
      </c>
      <c r="D938" s="50">
        <f t="shared" si="1681"/>
        <v>4</v>
      </c>
      <c r="E938" s="44">
        <f t="shared" si="1682"/>
        <v>4.13</v>
      </c>
      <c r="F938" s="47">
        <f t="shared" si="1683"/>
        <v>0.02</v>
      </c>
      <c r="G938" s="52">
        <f t="shared" si="1747"/>
        <v>2.336089176228847E-2</v>
      </c>
      <c r="H938" s="57">
        <f t="shared" si="1748"/>
        <v>1003.0720027553972</v>
      </c>
      <c r="I938" s="52">
        <f t="shared" si="1749"/>
        <v>0</v>
      </c>
      <c r="J938" s="54">
        <f t="shared" si="1750"/>
        <v>3813.8116732611529</v>
      </c>
      <c r="K938" s="46">
        <f t="shared" si="1793"/>
        <v>3813.8116732611529</v>
      </c>
      <c r="L938" s="80">
        <f t="shared" si="1684"/>
        <v>0</v>
      </c>
      <c r="M938" s="142">
        <f t="shared" si="1685"/>
        <v>0</v>
      </c>
      <c r="N938" s="60">
        <f t="shared" si="1686"/>
        <v>4.13</v>
      </c>
      <c r="O938" s="53">
        <f t="shared" si="1687"/>
        <v>0</v>
      </c>
      <c r="P938" s="58">
        <f t="shared" si="1751"/>
        <v>3.0040585868547889</v>
      </c>
      <c r="Q938" s="49">
        <f t="shared" si="1688"/>
        <v>3.0040585868547889</v>
      </c>
      <c r="R938" s="143">
        <f t="shared" si="1689"/>
        <v>0.02</v>
      </c>
      <c r="S938" s="51">
        <f t="shared" si="1752"/>
        <v>1.7920702263220109E-2</v>
      </c>
      <c r="T938" s="57">
        <f t="shared" si="1753"/>
        <v>1045.2205631987251</v>
      </c>
      <c r="U938" s="53">
        <f t="shared" si="1690"/>
        <v>0</v>
      </c>
      <c r="V938" s="58">
        <f t="shared" si="1754"/>
        <v>3.0462679242145549</v>
      </c>
      <c r="W938" s="49">
        <f t="shared" si="1691"/>
        <v>3.0462679242145549</v>
      </c>
      <c r="X938" s="143">
        <f t="shared" si="1692"/>
        <v>0.02</v>
      </c>
      <c r="Y938" s="51">
        <f t="shared" si="1755"/>
        <v>1.7325880481964356E-2</v>
      </c>
      <c r="Z938" s="57">
        <f t="shared" si="1756"/>
        <v>1018.7273860837983</v>
      </c>
      <c r="AA938" s="53">
        <f t="shared" si="1693"/>
        <v>0</v>
      </c>
      <c r="AB938" s="58">
        <f t="shared" si="1757"/>
        <v>3.0189373402067954</v>
      </c>
      <c r="AC938" s="49">
        <f t="shared" si="1694"/>
        <v>3.0189373402067954</v>
      </c>
      <c r="AD938" s="143">
        <f t="shared" si="1695"/>
        <v>0.02</v>
      </c>
      <c r="AE938" s="49">
        <f t="shared" si="1794"/>
        <v>1.7273190633115356E-2</v>
      </c>
      <c r="AF938" s="57">
        <f t="shared" si="1758"/>
        <v>1015.9911228016008</v>
      </c>
      <c r="AG938" s="53">
        <f t="shared" si="1696"/>
        <v>0</v>
      </c>
      <c r="AH938" s="58">
        <f t="shared" si="1759"/>
        <v>3.0162687493220077</v>
      </c>
      <c r="AI938" s="49">
        <f t="shared" si="1697"/>
        <v>3.0162687493220077</v>
      </c>
      <c r="AJ938" s="143">
        <f t="shared" si="1698"/>
        <v>0.02</v>
      </c>
      <c r="AK938" s="51">
        <f t="shared" si="1760"/>
        <v>1.7273748957976759E-2</v>
      </c>
      <c r="AL938" s="57">
        <f t="shared" si="1761"/>
        <v>1015.8021895449508</v>
      </c>
      <c r="AM938" s="53">
        <f t="shared" si="1699"/>
        <v>0</v>
      </c>
      <c r="AN938" s="58">
        <f t="shared" si="1762"/>
        <v>3.0160855531657602</v>
      </c>
      <c r="AO938" s="49">
        <f t="shared" si="1700"/>
        <v>3.0160855531657602</v>
      </c>
      <c r="AP938" s="143">
        <f t="shared" si="1701"/>
        <v>0.02</v>
      </c>
      <c r="AQ938" s="51">
        <f t="shared" si="1763"/>
        <v>1.7274044607708955E-2</v>
      </c>
      <c r="AR938" s="57">
        <f t="shared" si="1764"/>
        <v>1015.7879870485859</v>
      </c>
      <c r="AS938" s="44">
        <f t="shared" si="1702"/>
        <v>6864.8610118700744</v>
      </c>
      <c r="AT938" s="44">
        <f t="shared" si="1703"/>
        <v>2745.9444047480297</v>
      </c>
      <c r="AU938" s="44">
        <f t="shared" si="1704"/>
        <v>1716.2152529675186</v>
      </c>
      <c r="AV938" s="47">
        <f t="shared" si="1705"/>
        <v>0.29261021039767204</v>
      </c>
      <c r="AW938" s="47">
        <f t="shared" si="1706"/>
        <v>0.54401330319347208</v>
      </c>
      <c r="AX938" s="86">
        <f t="shared" si="1707"/>
        <v>1.8833954427204129</v>
      </c>
      <c r="AY938" s="86">
        <f t="shared" si="1708"/>
        <v>0</v>
      </c>
      <c r="AZ938" s="10">
        <f t="shared" si="1765"/>
        <v>0</v>
      </c>
      <c r="BA938" s="44">
        <f t="shared" si="1709"/>
        <v>0</v>
      </c>
      <c r="BB938" s="9">
        <f t="shared" si="1710"/>
        <v>0</v>
      </c>
      <c r="BC938" s="45">
        <f t="shared" si="1799"/>
        <v>0</v>
      </c>
      <c r="BD938" s="9">
        <f t="shared" si="1711"/>
        <v>0</v>
      </c>
      <c r="BE938" s="45">
        <f t="shared" si="1795"/>
        <v>0</v>
      </c>
      <c r="BF938" s="9">
        <f t="shared" si="1712"/>
        <v>0</v>
      </c>
      <c r="BG938" s="45">
        <f t="shared" si="1796"/>
        <v>0</v>
      </c>
      <c r="BH938" s="58"/>
      <c r="BI938" s="58"/>
      <c r="BJ938" s="58">
        <f t="shared" si="1766"/>
        <v>0</v>
      </c>
      <c r="BK938" s="97"/>
      <c r="BL938" s="44"/>
      <c r="BM938" s="82">
        <f t="shared" si="1767"/>
        <v>93.3</v>
      </c>
      <c r="BN938" s="86">
        <f t="shared" si="1768"/>
        <v>93300</v>
      </c>
      <c r="BO938" s="86">
        <f t="shared" si="1769"/>
        <v>100</v>
      </c>
      <c r="BP938" s="84">
        <f t="shared" si="1713"/>
        <v>4</v>
      </c>
      <c r="BQ938" s="84">
        <f t="shared" si="1714"/>
        <v>4.13</v>
      </c>
      <c r="BR938" s="84">
        <f t="shared" si="1715"/>
        <v>0.02</v>
      </c>
      <c r="BS938" s="84">
        <f t="shared" si="1770"/>
        <v>3.1379943074937224E-2</v>
      </c>
      <c r="BT938" s="84">
        <f t="shared" si="1771"/>
        <v>1229.7537038147898</v>
      </c>
      <c r="BU938" s="84">
        <f t="shared" si="1772"/>
        <v>0</v>
      </c>
      <c r="BV938" s="83">
        <f t="shared" si="1773"/>
        <v>2783.8807811443744</v>
      </c>
      <c r="BW938" s="81">
        <f t="shared" si="1797"/>
        <v>2783.8807811443744</v>
      </c>
      <c r="BX938" s="83">
        <f t="shared" si="1716"/>
        <v>0</v>
      </c>
      <c r="BY938" s="141">
        <f t="shared" si="1717"/>
        <v>0</v>
      </c>
      <c r="BZ938" s="83">
        <f t="shared" si="1718"/>
        <v>4.13</v>
      </c>
      <c r="CA938" s="83">
        <f t="shared" si="1719"/>
        <v>0</v>
      </c>
      <c r="CB938" s="83">
        <f t="shared" si="1774"/>
        <v>3.251828701449798</v>
      </c>
      <c r="CC938" s="83">
        <f t="shared" si="1720"/>
        <v>3.251828701449798</v>
      </c>
      <c r="CD938" s="143">
        <f t="shared" si="1721"/>
        <v>0.02</v>
      </c>
      <c r="CE938" s="83">
        <f t="shared" si="1775"/>
        <v>1.7172523213570368E-2</v>
      </c>
      <c r="CF938" s="84">
        <f t="shared" si="1776"/>
        <v>1157.2996609725317</v>
      </c>
      <c r="CG938" s="83">
        <f t="shared" si="1722"/>
        <v>0</v>
      </c>
      <c r="CH938" s="83">
        <f t="shared" si="1777"/>
        <v>3.1298659816149201</v>
      </c>
      <c r="CI938" s="83">
        <f t="shared" si="1723"/>
        <v>3.1298659816149201</v>
      </c>
      <c r="CJ938" s="143">
        <f t="shared" si="1724"/>
        <v>0.02</v>
      </c>
      <c r="CK938" s="83">
        <f t="shared" si="1778"/>
        <v>1.6364910799759096E-2</v>
      </c>
      <c r="CL938" s="84">
        <f t="shared" si="1779"/>
        <v>1091.0590526184626</v>
      </c>
      <c r="CM938" s="83">
        <f t="shared" si="1725"/>
        <v>0</v>
      </c>
      <c r="CN938" s="83">
        <f t="shared" si="1780"/>
        <v>3.0363414500954757</v>
      </c>
      <c r="CO938" s="83">
        <f t="shared" si="1726"/>
        <v>3.0363414500954757</v>
      </c>
      <c r="CP938" s="143">
        <f t="shared" si="1727"/>
        <v>0.02</v>
      </c>
      <c r="CQ938" s="83">
        <f t="shared" si="1781"/>
        <v>1.6524564504284394E-2</v>
      </c>
      <c r="CR938" s="84">
        <f t="shared" si="1782"/>
        <v>1084.8271135673399</v>
      </c>
      <c r="CS938" s="83">
        <f t="shared" si="1728"/>
        <v>0</v>
      </c>
      <c r="CT938" s="83">
        <f t="shared" si="1783"/>
        <v>3.0284173838128434</v>
      </c>
      <c r="CU938" s="83">
        <f t="shared" si="1729"/>
        <v>3.0284173838128434</v>
      </c>
      <c r="CV938" s="143">
        <f t="shared" si="1730"/>
        <v>0.02</v>
      </c>
      <c r="CW938" s="83">
        <f t="shared" si="1784"/>
        <v>1.6552526987184457E-2</v>
      </c>
      <c r="CX938" s="84">
        <f t="shared" si="1785"/>
        <v>1084.4726789911965</v>
      </c>
      <c r="CY938" s="83">
        <f t="shared" si="1731"/>
        <v>0</v>
      </c>
      <c r="CZ938" s="83">
        <f t="shared" si="1786"/>
        <v>3.0279712127752516</v>
      </c>
      <c r="DA938" s="83">
        <f t="shared" si="1732"/>
        <v>3.0279712127752516</v>
      </c>
      <c r="DB938" s="143">
        <f t="shared" si="1733"/>
        <v>0.02</v>
      </c>
      <c r="DC938" s="83">
        <f t="shared" si="1787"/>
        <v>1.6553446767326389E-2</v>
      </c>
      <c r="DD938" s="84">
        <f t="shared" si="1788"/>
        <v>1084.4723678372054</v>
      </c>
      <c r="DE938" s="86">
        <f t="shared" si="1734"/>
        <v>5010.9854060598736</v>
      </c>
      <c r="DF938" s="86">
        <f t="shared" si="1735"/>
        <v>2004.3941624239494</v>
      </c>
      <c r="DG938" s="86">
        <f t="shared" si="1736"/>
        <v>1252.7463515149684</v>
      </c>
      <c r="DH938" s="86">
        <f t="shared" si="1737"/>
        <v>8.27139210607412E-2</v>
      </c>
      <c r="DI938" s="86">
        <f t="shared" si="1738"/>
        <v>7.2283071325040485E-2</v>
      </c>
      <c r="DJ938" s="86">
        <f t="shared" si="1739"/>
        <v>0.84397135641222287</v>
      </c>
      <c r="DK938" s="86">
        <f t="shared" si="1740"/>
        <v>-1190.4073820205203</v>
      </c>
      <c r="DL938" s="86">
        <f t="shared" si="1798"/>
        <v>-1190.4073820205203</v>
      </c>
      <c r="DM938" s="86">
        <f t="shared" si="1741"/>
        <v>-1190.4073820205203</v>
      </c>
      <c r="DN938" s="85">
        <f t="shared" si="1742"/>
        <v>0</v>
      </c>
      <c r="DO938" s="85">
        <f t="shared" si="1789"/>
        <v>0</v>
      </c>
      <c r="DP938" s="85">
        <f t="shared" si="1743"/>
        <v>0</v>
      </c>
      <c r="DQ938" s="85">
        <f t="shared" si="1790"/>
        <v>0</v>
      </c>
      <c r="DR938" s="85">
        <f t="shared" si="1744"/>
        <v>0</v>
      </c>
      <c r="DS938" s="85">
        <f t="shared" si="1791"/>
        <v>0</v>
      </c>
      <c r="DT938" s="81"/>
      <c r="DU938" s="81"/>
      <c r="DV938" s="81">
        <f t="shared" si="1792"/>
        <v>0</v>
      </c>
      <c r="DW938" s="100"/>
    </row>
    <row r="939" spans="1:127" x14ac:dyDescent="0.2">
      <c r="A939" s="59">
        <f t="shared" si="1745"/>
        <v>124.53333333333167</v>
      </c>
      <c r="B939" s="44">
        <f t="shared" si="1746"/>
        <v>124533.33333333167</v>
      </c>
      <c r="C939" s="52">
        <f t="shared" si="1680"/>
        <v>133.33333333333334</v>
      </c>
      <c r="D939" s="50">
        <f t="shared" si="1681"/>
        <v>4</v>
      </c>
      <c r="E939" s="44">
        <f t="shared" si="1682"/>
        <v>4.13</v>
      </c>
      <c r="F939" s="47">
        <f t="shared" si="1683"/>
        <v>0.02</v>
      </c>
      <c r="G939" s="52">
        <f t="shared" si="1747"/>
        <v>2.3358225095621802E-2</v>
      </c>
      <c r="H939" s="57">
        <f t="shared" si="1748"/>
        <v>1003.8261450775587</v>
      </c>
      <c r="I939" s="52">
        <f t="shared" si="1749"/>
        <v>0</v>
      </c>
      <c r="J939" s="54">
        <f t="shared" si="1750"/>
        <v>3818.1280732611526</v>
      </c>
      <c r="K939" s="46">
        <f t="shared" si="1793"/>
        <v>3818.1280732611526</v>
      </c>
      <c r="L939" s="80">
        <f t="shared" si="1684"/>
        <v>0</v>
      </c>
      <c r="M939" s="142">
        <f t="shared" si="1685"/>
        <v>0</v>
      </c>
      <c r="N939" s="60">
        <f t="shared" si="1686"/>
        <v>4.13</v>
      </c>
      <c r="O939" s="53">
        <f t="shared" si="1687"/>
        <v>0</v>
      </c>
      <c r="P939" s="58">
        <f t="shared" si="1751"/>
        <v>3.0050292748355121</v>
      </c>
      <c r="Q939" s="49">
        <f t="shared" si="1688"/>
        <v>3.0050292748355121</v>
      </c>
      <c r="R939" s="143">
        <f t="shared" si="1689"/>
        <v>0.02</v>
      </c>
      <c r="S939" s="51">
        <f t="shared" si="1752"/>
        <v>1.7918035596553441E-2</v>
      </c>
      <c r="T939" s="57">
        <f t="shared" si="1753"/>
        <v>1046.0159036095636</v>
      </c>
      <c r="U939" s="53">
        <f t="shared" si="1690"/>
        <v>0</v>
      </c>
      <c r="V939" s="58">
        <f t="shared" si="1754"/>
        <v>3.0474014217181153</v>
      </c>
      <c r="W939" s="49">
        <f t="shared" si="1691"/>
        <v>3.0474014217181153</v>
      </c>
      <c r="X939" s="143">
        <f t="shared" si="1692"/>
        <v>0.02</v>
      </c>
      <c r="Y939" s="51">
        <f t="shared" si="1755"/>
        <v>1.7323213815297688E-2</v>
      </c>
      <c r="Z939" s="57">
        <f t="shared" si="1756"/>
        <v>1019.4856711976768</v>
      </c>
      <c r="AA939" s="53">
        <f t="shared" si="1693"/>
        <v>0</v>
      </c>
      <c r="AB939" s="58">
        <f t="shared" si="1757"/>
        <v>3.0199558915823976</v>
      </c>
      <c r="AC939" s="49">
        <f t="shared" si="1694"/>
        <v>3.0199558915823976</v>
      </c>
      <c r="AD939" s="143">
        <f t="shared" si="1695"/>
        <v>0.02</v>
      </c>
      <c r="AE939" s="49">
        <f t="shared" si="1794"/>
        <v>1.7270523966448688E-2</v>
      </c>
      <c r="AF939" s="57">
        <f t="shared" si="1758"/>
        <v>1016.7539456253696</v>
      </c>
      <c r="AG939" s="53">
        <f t="shared" si="1696"/>
        <v>0</v>
      </c>
      <c r="AH939" s="58">
        <f t="shared" si="1759"/>
        <v>3.0172840124052644</v>
      </c>
      <c r="AI939" s="49">
        <f t="shared" si="1697"/>
        <v>3.0172840124052644</v>
      </c>
      <c r="AJ939" s="143">
        <f t="shared" si="1698"/>
        <v>0.02</v>
      </c>
      <c r="AK939" s="51">
        <f t="shared" si="1760"/>
        <v>1.7271082291310091E-2</v>
      </c>
      <c r="AL939" s="57">
        <f t="shared" si="1761"/>
        <v>1016.5657119434341</v>
      </c>
      <c r="AM939" s="53">
        <f t="shared" si="1699"/>
        <v>0</v>
      </c>
      <c r="AN939" s="58">
        <f t="shared" si="1762"/>
        <v>3.0171009612415074</v>
      </c>
      <c r="AO939" s="49">
        <f t="shared" si="1700"/>
        <v>3.0171009612415074</v>
      </c>
      <c r="AP939" s="143">
        <f t="shared" si="1701"/>
        <v>0.02</v>
      </c>
      <c r="AQ939" s="51">
        <f t="shared" si="1763"/>
        <v>1.7271377941042287E-2</v>
      </c>
      <c r="AR939" s="57">
        <f t="shared" si="1764"/>
        <v>1016.551568893106</v>
      </c>
      <c r="AS939" s="44">
        <f t="shared" si="1702"/>
        <v>6872.6305318700743</v>
      </c>
      <c r="AT939" s="44">
        <f t="shared" si="1703"/>
        <v>2749.0522127480299</v>
      </c>
      <c r="AU939" s="44">
        <f t="shared" si="1704"/>
        <v>1718.1576329675186</v>
      </c>
      <c r="AV939" s="47">
        <f t="shared" si="1705"/>
        <v>0.29170026868306892</v>
      </c>
      <c r="AW939" s="47">
        <f t="shared" si="1706"/>
        <v>0.54083752070426916</v>
      </c>
      <c r="AX939" s="86">
        <f t="shared" si="1707"/>
        <v>1.8657856843704761</v>
      </c>
      <c r="AY939" s="86">
        <f t="shared" si="1708"/>
        <v>0</v>
      </c>
      <c r="AZ939" s="10">
        <f t="shared" si="1765"/>
        <v>0</v>
      </c>
      <c r="BA939" s="44">
        <f t="shared" si="1709"/>
        <v>0</v>
      </c>
      <c r="BB939" s="9">
        <f t="shared" si="1710"/>
        <v>0</v>
      </c>
      <c r="BC939" s="45">
        <f t="shared" si="1799"/>
        <v>0</v>
      </c>
      <c r="BD939" s="9">
        <f t="shared" si="1711"/>
        <v>0</v>
      </c>
      <c r="BE939" s="45">
        <f t="shared" si="1795"/>
        <v>0</v>
      </c>
      <c r="BF939" s="9">
        <f t="shared" si="1712"/>
        <v>0</v>
      </c>
      <c r="BG939" s="45">
        <f t="shared" si="1796"/>
        <v>0</v>
      </c>
      <c r="BH939" s="58"/>
      <c r="BI939" s="58"/>
      <c r="BJ939" s="58">
        <f t="shared" si="1766"/>
        <v>0</v>
      </c>
      <c r="BK939" s="97"/>
      <c r="BL939" s="44"/>
      <c r="BM939" s="82">
        <f t="shared" si="1767"/>
        <v>93.4</v>
      </c>
      <c r="BN939" s="86">
        <f t="shared" si="1768"/>
        <v>93400</v>
      </c>
      <c r="BO939" s="86">
        <f t="shared" si="1769"/>
        <v>100</v>
      </c>
      <c r="BP939" s="84">
        <f t="shared" si="1713"/>
        <v>4</v>
      </c>
      <c r="BQ939" s="84">
        <f t="shared" si="1714"/>
        <v>4.13</v>
      </c>
      <c r="BR939" s="84">
        <f t="shared" si="1715"/>
        <v>0.02</v>
      </c>
      <c r="BS939" s="84">
        <f t="shared" si="1770"/>
        <v>3.1377943074937222E-2</v>
      </c>
      <c r="BT939" s="84">
        <f t="shared" si="1771"/>
        <v>1230.5134845187836</v>
      </c>
      <c r="BU939" s="84">
        <f t="shared" si="1772"/>
        <v>0</v>
      </c>
      <c r="BV939" s="83">
        <f t="shared" si="1773"/>
        <v>2787.1180811443742</v>
      </c>
      <c r="BW939" s="81">
        <f t="shared" si="1797"/>
        <v>2787.1180811443742</v>
      </c>
      <c r="BX939" s="83">
        <f t="shared" si="1716"/>
        <v>0</v>
      </c>
      <c r="BY939" s="141">
        <f t="shared" si="1717"/>
        <v>0</v>
      </c>
      <c r="BZ939" s="83">
        <f t="shared" si="1718"/>
        <v>4.13</v>
      </c>
      <c r="CA939" s="83">
        <f t="shared" si="1719"/>
        <v>0</v>
      </c>
      <c r="CB939" s="83">
        <f t="shared" si="1774"/>
        <v>3.2534082124317378</v>
      </c>
      <c r="CC939" s="83">
        <f t="shared" si="1720"/>
        <v>3.2534082124317378</v>
      </c>
      <c r="CD939" s="143">
        <f t="shared" si="1721"/>
        <v>0.02</v>
      </c>
      <c r="CE939" s="83">
        <f t="shared" si="1775"/>
        <v>1.717052321357037E-2</v>
      </c>
      <c r="CF939" s="84">
        <f t="shared" si="1776"/>
        <v>1157.8277184069811</v>
      </c>
      <c r="CG939" s="83">
        <f t="shared" si="1722"/>
        <v>0</v>
      </c>
      <c r="CH939" s="83">
        <f t="shared" si="1777"/>
        <v>3.1308754136750192</v>
      </c>
      <c r="CI939" s="83">
        <f t="shared" si="1723"/>
        <v>3.1308754136750192</v>
      </c>
      <c r="CJ939" s="143">
        <f t="shared" si="1724"/>
        <v>0.02</v>
      </c>
      <c r="CK939" s="83">
        <f t="shared" si="1778"/>
        <v>1.6362910799759097E-2</v>
      </c>
      <c r="CL939" s="84">
        <f t="shared" si="1779"/>
        <v>1091.5818836564649</v>
      </c>
      <c r="CM939" s="83">
        <f t="shared" si="1725"/>
        <v>0</v>
      </c>
      <c r="CN939" s="83">
        <f t="shared" si="1780"/>
        <v>3.0372129914820181</v>
      </c>
      <c r="CO939" s="83">
        <f t="shared" si="1726"/>
        <v>3.0372129914820181</v>
      </c>
      <c r="CP939" s="143">
        <f t="shared" si="1727"/>
        <v>0.02</v>
      </c>
      <c r="CQ939" s="83">
        <f t="shared" si="1781"/>
        <v>1.6522564504284395E-2</v>
      </c>
      <c r="CR939" s="84">
        <f t="shared" si="1782"/>
        <v>1085.3713067938218</v>
      </c>
      <c r="CS939" s="83">
        <f t="shared" si="1728"/>
        <v>0</v>
      </c>
      <c r="CT939" s="83">
        <f t="shared" si="1783"/>
        <v>3.0293037631026629</v>
      </c>
      <c r="CU939" s="83">
        <f t="shared" si="1729"/>
        <v>3.0293037631026629</v>
      </c>
      <c r="CV939" s="143">
        <f t="shared" si="1730"/>
        <v>0.02</v>
      </c>
      <c r="CW939" s="83">
        <f t="shared" si="1784"/>
        <v>1.6550526987184459E-2</v>
      </c>
      <c r="CX939" s="84">
        <f t="shared" si="1785"/>
        <v>1085.0192194738806</v>
      </c>
      <c r="CY939" s="83">
        <f t="shared" si="1731"/>
        <v>0</v>
      </c>
      <c r="CZ939" s="83">
        <f t="shared" si="1786"/>
        <v>3.028859832539553</v>
      </c>
      <c r="DA939" s="83">
        <f t="shared" si="1732"/>
        <v>3.028859832539553</v>
      </c>
      <c r="DB939" s="143">
        <f t="shared" si="1733"/>
        <v>0.02</v>
      </c>
      <c r="DC939" s="83">
        <f t="shared" si="1787"/>
        <v>1.6551446767326391E-2</v>
      </c>
      <c r="DD939" s="84">
        <f t="shared" si="1788"/>
        <v>1085.0190192286548</v>
      </c>
      <c r="DE939" s="86">
        <f t="shared" si="1734"/>
        <v>5016.8125460598731</v>
      </c>
      <c r="DF939" s="86">
        <f t="shared" si="1735"/>
        <v>2006.7250184239492</v>
      </c>
      <c r="DG939" s="86">
        <f t="shared" si="1736"/>
        <v>1254.2031365149683</v>
      </c>
      <c r="DH939" s="86">
        <f t="shared" si="1737"/>
        <v>8.2568719100988536E-2</v>
      </c>
      <c r="DI939" s="86">
        <f t="shared" si="1738"/>
        <v>7.2050163186768698E-2</v>
      </c>
      <c r="DJ939" s="86">
        <f t="shared" si="1739"/>
        <v>0.83886982955581946</v>
      </c>
      <c r="DK939" s="86">
        <f t="shared" si="1740"/>
        <v>-1192.3583394070117</v>
      </c>
      <c r="DL939" s="86">
        <f t="shared" si="1798"/>
        <v>-1192.3583394070117</v>
      </c>
      <c r="DM939" s="86">
        <f t="shared" si="1741"/>
        <v>-1192.3583394070117</v>
      </c>
      <c r="DN939" s="85">
        <f t="shared" si="1742"/>
        <v>0</v>
      </c>
      <c r="DO939" s="85">
        <f t="shared" si="1789"/>
        <v>0</v>
      </c>
      <c r="DP939" s="85">
        <f t="shared" si="1743"/>
        <v>0</v>
      </c>
      <c r="DQ939" s="85">
        <f t="shared" si="1790"/>
        <v>0</v>
      </c>
      <c r="DR939" s="85">
        <f t="shared" si="1744"/>
        <v>0</v>
      </c>
      <c r="DS939" s="85">
        <f t="shared" si="1791"/>
        <v>0</v>
      </c>
      <c r="DT939" s="81"/>
      <c r="DU939" s="81"/>
      <c r="DV939" s="81">
        <f t="shared" si="1792"/>
        <v>0</v>
      </c>
      <c r="DW939" s="100"/>
    </row>
    <row r="940" spans="1:127" x14ac:dyDescent="0.2">
      <c r="A940" s="59">
        <f t="shared" si="1745"/>
        <v>124.66666666666499</v>
      </c>
      <c r="B940" s="44">
        <f t="shared" si="1746"/>
        <v>124666.666666665</v>
      </c>
      <c r="C940" s="52">
        <f t="shared" si="1680"/>
        <v>133.33333333333334</v>
      </c>
      <c r="D940" s="50">
        <f t="shared" si="1681"/>
        <v>4</v>
      </c>
      <c r="E940" s="44">
        <f t="shared" si="1682"/>
        <v>4.13</v>
      </c>
      <c r="F940" s="47">
        <f t="shared" si="1683"/>
        <v>0.02</v>
      </c>
      <c r="G940" s="52">
        <f t="shared" si="1747"/>
        <v>2.3355558428955134E-2</v>
      </c>
      <c r="H940" s="57">
        <f t="shared" si="1748"/>
        <v>1004.5802013087867</v>
      </c>
      <c r="I940" s="52">
        <f t="shared" si="1749"/>
        <v>0</v>
      </c>
      <c r="J940" s="54">
        <f t="shared" si="1750"/>
        <v>3822.4444732611528</v>
      </c>
      <c r="K940" s="46">
        <f t="shared" si="1793"/>
        <v>3822.4444732611528</v>
      </c>
      <c r="L940" s="80">
        <f t="shared" si="1684"/>
        <v>0</v>
      </c>
      <c r="M940" s="142">
        <f t="shared" si="1685"/>
        <v>0</v>
      </c>
      <c r="N940" s="60">
        <f t="shared" si="1686"/>
        <v>4.13</v>
      </c>
      <c r="O940" s="53">
        <f t="shared" si="1687"/>
        <v>0</v>
      </c>
      <c r="P940" s="58">
        <f t="shared" si="1751"/>
        <v>3.0060019095323307</v>
      </c>
      <c r="Q940" s="49">
        <f t="shared" si="1688"/>
        <v>3.0060019095323307</v>
      </c>
      <c r="R940" s="143">
        <f t="shared" si="1689"/>
        <v>0.02</v>
      </c>
      <c r="S940" s="51">
        <f t="shared" si="1752"/>
        <v>1.7915368929886773E-2</v>
      </c>
      <c r="T940" s="57">
        <f t="shared" si="1753"/>
        <v>1046.8108687884726</v>
      </c>
      <c r="U940" s="53">
        <f t="shared" si="1690"/>
        <v>0</v>
      </c>
      <c r="V940" s="58">
        <f t="shared" si="1754"/>
        <v>3.0485367902131673</v>
      </c>
      <c r="W940" s="49">
        <f t="shared" si="1691"/>
        <v>3.0485367902131673</v>
      </c>
      <c r="X940" s="143">
        <f t="shared" si="1692"/>
        <v>0.02</v>
      </c>
      <c r="Y940" s="51">
        <f t="shared" si="1755"/>
        <v>1.7320547148631019E-2</v>
      </c>
      <c r="Z940" s="57">
        <f t="shared" si="1756"/>
        <v>1020.2435575882921</v>
      </c>
      <c r="AA940" s="53">
        <f t="shared" si="1693"/>
        <v>0</v>
      </c>
      <c r="AB940" s="58">
        <f t="shared" si="1757"/>
        <v>3.0209761044661407</v>
      </c>
      <c r="AC940" s="49">
        <f t="shared" si="1694"/>
        <v>3.0209761044661407</v>
      </c>
      <c r="AD940" s="143">
        <f t="shared" si="1695"/>
        <v>0.02</v>
      </c>
      <c r="AE940" s="49">
        <f t="shared" si="1794"/>
        <v>1.726785729978202E-2</v>
      </c>
      <c r="AF940" s="57">
        <f t="shared" si="1758"/>
        <v>1017.5163934337962</v>
      </c>
      <c r="AG940" s="53">
        <f t="shared" si="1696"/>
        <v>0</v>
      </c>
      <c r="AH940" s="58">
        <f t="shared" si="1759"/>
        <v>3.0183009890094059</v>
      </c>
      <c r="AI940" s="49">
        <f t="shared" si="1697"/>
        <v>3.0183009890094059</v>
      </c>
      <c r="AJ940" s="143">
        <f t="shared" si="1698"/>
        <v>0.02</v>
      </c>
      <c r="AK940" s="51">
        <f t="shared" si="1760"/>
        <v>1.7268415624643423E-2</v>
      </c>
      <c r="AL940" s="57">
        <f t="shared" si="1761"/>
        <v>1017.3288595904337</v>
      </c>
      <c r="AM940" s="53">
        <f t="shared" si="1699"/>
        <v>0</v>
      </c>
      <c r="AN940" s="58">
        <f t="shared" si="1762"/>
        <v>3.018118087266803</v>
      </c>
      <c r="AO940" s="49">
        <f t="shared" si="1700"/>
        <v>3.018118087266803</v>
      </c>
      <c r="AP940" s="143">
        <f t="shared" si="1701"/>
        <v>0.02</v>
      </c>
      <c r="AQ940" s="51">
        <f t="shared" si="1763"/>
        <v>1.7268711274375619E-2</v>
      </c>
      <c r="AR940" s="57">
        <f t="shared" si="1764"/>
        <v>1017.3147759067069</v>
      </c>
      <c r="AS940" s="44">
        <f t="shared" si="1702"/>
        <v>6880.400051870075</v>
      </c>
      <c r="AT940" s="44">
        <f t="shared" si="1703"/>
        <v>2752.1600207480301</v>
      </c>
      <c r="AU940" s="44">
        <f t="shared" si="1704"/>
        <v>1720.1000129675188</v>
      </c>
      <c r="AV940" s="47">
        <f t="shared" si="1705"/>
        <v>0.29079467240972096</v>
      </c>
      <c r="AW940" s="47">
        <f t="shared" si="1706"/>
        <v>0.53768554590642192</v>
      </c>
      <c r="AX940" s="86">
        <f t="shared" si="1707"/>
        <v>1.8483696363302551</v>
      </c>
      <c r="AY940" s="86">
        <f t="shared" si="1708"/>
        <v>0</v>
      </c>
      <c r="AZ940" s="10">
        <f t="shared" si="1765"/>
        <v>0</v>
      </c>
      <c r="BA940" s="44">
        <f t="shared" si="1709"/>
        <v>0</v>
      </c>
      <c r="BB940" s="9">
        <f t="shared" si="1710"/>
        <v>0</v>
      </c>
      <c r="BC940" s="45">
        <f t="shared" si="1799"/>
        <v>0</v>
      </c>
      <c r="BD940" s="9">
        <f t="shared" si="1711"/>
        <v>0</v>
      </c>
      <c r="BE940" s="45">
        <f t="shared" si="1795"/>
        <v>0</v>
      </c>
      <c r="BF940" s="9">
        <f t="shared" si="1712"/>
        <v>0</v>
      </c>
      <c r="BG940" s="45">
        <f t="shared" si="1796"/>
        <v>0</v>
      </c>
      <c r="BH940" s="58"/>
      <c r="BI940" s="58"/>
      <c r="BJ940" s="58">
        <f t="shared" si="1766"/>
        <v>0</v>
      </c>
      <c r="BK940" s="97"/>
      <c r="BL940" s="44"/>
      <c r="BM940" s="82">
        <f t="shared" si="1767"/>
        <v>93.5</v>
      </c>
      <c r="BN940" s="86">
        <f t="shared" si="1768"/>
        <v>93500</v>
      </c>
      <c r="BO940" s="86">
        <f t="shared" si="1769"/>
        <v>100</v>
      </c>
      <c r="BP940" s="84">
        <f t="shared" si="1713"/>
        <v>4</v>
      </c>
      <c r="BQ940" s="84">
        <f t="shared" si="1714"/>
        <v>4.13</v>
      </c>
      <c r="BR940" s="84">
        <f t="shared" si="1715"/>
        <v>0.02</v>
      </c>
      <c r="BS940" s="84">
        <f t="shared" si="1770"/>
        <v>3.137594307493722E-2</v>
      </c>
      <c r="BT940" s="84">
        <f t="shared" si="1771"/>
        <v>1231.2732167966271</v>
      </c>
      <c r="BU940" s="84">
        <f t="shared" si="1772"/>
        <v>0</v>
      </c>
      <c r="BV940" s="83">
        <f t="shared" si="1773"/>
        <v>2790.3553811443744</v>
      </c>
      <c r="BW940" s="81">
        <f t="shared" si="1797"/>
        <v>2790.3553811443744</v>
      </c>
      <c r="BX940" s="83">
        <f t="shared" si="1716"/>
        <v>0</v>
      </c>
      <c r="BY940" s="141">
        <f t="shared" si="1717"/>
        <v>0</v>
      </c>
      <c r="BZ940" s="83">
        <f t="shared" si="1718"/>
        <v>4.13</v>
      </c>
      <c r="CA940" s="83">
        <f t="shared" si="1719"/>
        <v>0</v>
      </c>
      <c r="CB940" s="83">
        <f t="shared" si="1774"/>
        <v>3.2549898383561615</v>
      </c>
      <c r="CC940" s="83">
        <f t="shared" si="1720"/>
        <v>3.2549898383561615</v>
      </c>
      <c r="CD940" s="143">
        <f t="shared" si="1721"/>
        <v>0.02</v>
      </c>
      <c r="CE940" s="83">
        <f t="shared" si="1775"/>
        <v>1.7168523213570371E-2</v>
      </c>
      <c r="CF940" s="84">
        <f t="shared" si="1776"/>
        <v>1158.3554579985876</v>
      </c>
      <c r="CG940" s="83">
        <f t="shared" si="1722"/>
        <v>0</v>
      </c>
      <c r="CH940" s="83">
        <f t="shared" si="1777"/>
        <v>3.1318853733256296</v>
      </c>
      <c r="CI940" s="83">
        <f t="shared" si="1723"/>
        <v>3.1318853733256296</v>
      </c>
      <c r="CJ940" s="143">
        <f t="shared" si="1724"/>
        <v>0.02</v>
      </c>
      <c r="CK940" s="83">
        <f t="shared" si="1778"/>
        <v>1.6360910799759099E-2</v>
      </c>
      <c r="CL940" s="84">
        <f t="shared" si="1779"/>
        <v>1092.1044822475264</v>
      </c>
      <c r="CM940" s="83">
        <f t="shared" si="1725"/>
        <v>0</v>
      </c>
      <c r="CN940" s="83">
        <f t="shared" si="1780"/>
        <v>3.0380852120575303</v>
      </c>
      <c r="CO940" s="83">
        <f t="shared" si="1726"/>
        <v>3.0380852120575303</v>
      </c>
      <c r="CP940" s="143">
        <f t="shared" si="1727"/>
        <v>0.02</v>
      </c>
      <c r="CQ940" s="83">
        <f t="shared" si="1781"/>
        <v>1.6520564504284397E-2</v>
      </c>
      <c r="CR940" s="84">
        <f t="shared" si="1782"/>
        <v>1085.9152780118634</v>
      </c>
      <c r="CS940" s="83">
        <f t="shared" si="1728"/>
        <v>0</v>
      </c>
      <c r="CT940" s="83">
        <f t="shared" si="1783"/>
        <v>3.0301909234365727</v>
      </c>
      <c r="CU940" s="83">
        <f t="shared" si="1729"/>
        <v>3.0301909234365727</v>
      </c>
      <c r="CV940" s="143">
        <f t="shared" si="1730"/>
        <v>0.02</v>
      </c>
      <c r="CW940" s="83">
        <f t="shared" si="1784"/>
        <v>1.654852698718446E-2</v>
      </c>
      <c r="CX940" s="84">
        <f t="shared" si="1785"/>
        <v>1085.5655340161447</v>
      </c>
      <c r="CY940" s="83">
        <f t="shared" si="1731"/>
        <v>0</v>
      </c>
      <c r="CZ940" s="83">
        <f t="shared" si="1786"/>
        <v>3.0297492381117981</v>
      </c>
      <c r="DA940" s="83">
        <f t="shared" si="1732"/>
        <v>3.0297492381117981</v>
      </c>
      <c r="DB940" s="143">
        <f t="shared" si="1733"/>
        <v>0.02</v>
      </c>
      <c r="DC940" s="83">
        <f t="shared" si="1787"/>
        <v>1.6549446767326392E-2</v>
      </c>
      <c r="DD940" s="84">
        <f t="shared" si="1788"/>
        <v>1085.5654442097491</v>
      </c>
      <c r="DE940" s="86">
        <f t="shared" si="1734"/>
        <v>5022.6396860598743</v>
      </c>
      <c r="DF940" s="86">
        <f t="shared" si="1735"/>
        <v>2009.0558744239495</v>
      </c>
      <c r="DG940" s="86">
        <f t="shared" si="1736"/>
        <v>1255.6599215149686</v>
      </c>
      <c r="DH940" s="86">
        <f t="shared" si="1737"/>
        <v>8.2423948491386054E-2</v>
      </c>
      <c r="DI940" s="86">
        <f t="shared" si="1738"/>
        <v>7.1818287928486227E-2</v>
      </c>
      <c r="DJ940" s="86">
        <f t="shared" si="1739"/>
        <v>0.83380529930396163</v>
      </c>
      <c r="DK940" s="86">
        <f t="shared" si="1740"/>
        <v>-1194.3080963702814</v>
      </c>
      <c r="DL940" s="86">
        <f t="shared" si="1798"/>
        <v>-1194.3080963702814</v>
      </c>
      <c r="DM940" s="86">
        <f t="shared" si="1741"/>
        <v>-1194.3080963702814</v>
      </c>
      <c r="DN940" s="85">
        <f t="shared" si="1742"/>
        <v>0</v>
      </c>
      <c r="DO940" s="85">
        <f t="shared" si="1789"/>
        <v>0</v>
      </c>
      <c r="DP940" s="85">
        <f t="shared" si="1743"/>
        <v>0</v>
      </c>
      <c r="DQ940" s="85">
        <f t="shared" si="1790"/>
        <v>0</v>
      </c>
      <c r="DR940" s="85">
        <f t="shared" si="1744"/>
        <v>0</v>
      </c>
      <c r="DS940" s="85">
        <f t="shared" si="1791"/>
        <v>0</v>
      </c>
      <c r="DT940" s="81"/>
      <c r="DU940" s="81"/>
      <c r="DV940" s="81">
        <f t="shared" si="1792"/>
        <v>0</v>
      </c>
      <c r="DW940" s="100"/>
    </row>
    <row r="941" spans="1:127" x14ac:dyDescent="0.2">
      <c r="A941" s="59">
        <f t="shared" si="1745"/>
        <v>124.79999999999833</v>
      </c>
      <c r="B941" s="44">
        <f t="shared" si="1746"/>
        <v>124799.99999999833</v>
      </c>
      <c r="C941" s="52">
        <f t="shared" si="1680"/>
        <v>133.33333333333334</v>
      </c>
      <c r="D941" s="50">
        <f t="shared" si="1681"/>
        <v>4</v>
      </c>
      <c r="E941" s="44">
        <f t="shared" si="1682"/>
        <v>4.13</v>
      </c>
      <c r="F941" s="47">
        <f t="shared" si="1683"/>
        <v>0.02</v>
      </c>
      <c r="G941" s="52">
        <f t="shared" si="1747"/>
        <v>2.3352891762288466E-2</v>
      </c>
      <c r="H941" s="57">
        <f t="shared" si="1748"/>
        <v>1005.3341714490812</v>
      </c>
      <c r="I941" s="52">
        <f t="shared" si="1749"/>
        <v>0</v>
      </c>
      <c r="J941" s="54">
        <f t="shared" si="1750"/>
        <v>3826.7608732611525</v>
      </c>
      <c r="K941" s="46">
        <f t="shared" si="1793"/>
        <v>3826.7608732611525</v>
      </c>
      <c r="L941" s="80">
        <f t="shared" si="1684"/>
        <v>0</v>
      </c>
      <c r="M941" s="142">
        <f t="shared" si="1685"/>
        <v>0</v>
      </c>
      <c r="N941" s="60">
        <f t="shared" si="1686"/>
        <v>4.13</v>
      </c>
      <c r="O941" s="53">
        <f t="shared" si="1687"/>
        <v>0</v>
      </c>
      <c r="P941" s="58">
        <f t="shared" si="1751"/>
        <v>3.0069764905223546</v>
      </c>
      <c r="Q941" s="49">
        <f t="shared" si="1688"/>
        <v>3.0069764905223546</v>
      </c>
      <c r="R941" s="143">
        <f t="shared" si="1689"/>
        <v>0.02</v>
      </c>
      <c r="S941" s="51">
        <f t="shared" si="1752"/>
        <v>1.7912702263220105E-2</v>
      </c>
      <c r="T941" s="57">
        <f t="shared" si="1753"/>
        <v>1047.605458463205</v>
      </c>
      <c r="U941" s="53">
        <f t="shared" si="1690"/>
        <v>0</v>
      </c>
      <c r="V941" s="58">
        <f t="shared" si="1754"/>
        <v>3.0496740264892601</v>
      </c>
      <c r="W941" s="49">
        <f t="shared" si="1691"/>
        <v>3.0496740264892601</v>
      </c>
      <c r="X941" s="143">
        <f t="shared" si="1692"/>
        <v>0.02</v>
      </c>
      <c r="Y941" s="51">
        <f t="shared" si="1755"/>
        <v>1.7317880481964351E-2</v>
      </c>
      <c r="Z941" s="57">
        <f t="shared" si="1756"/>
        <v>1021.0010450872522</v>
      </c>
      <c r="AA941" s="53">
        <f t="shared" si="1693"/>
        <v>0</v>
      </c>
      <c r="AB941" s="58">
        <f t="shared" si="1757"/>
        <v>3.0219979756575905</v>
      </c>
      <c r="AC941" s="49">
        <f t="shared" si="1694"/>
        <v>3.0219979756575905</v>
      </c>
      <c r="AD941" s="143">
        <f t="shared" si="1695"/>
        <v>0.02</v>
      </c>
      <c r="AE941" s="49">
        <f t="shared" si="1794"/>
        <v>1.7265190633115352E-2</v>
      </c>
      <c r="AF941" s="57">
        <f t="shared" si="1758"/>
        <v>1018.278466060628</v>
      </c>
      <c r="AG941" s="53">
        <f t="shared" si="1696"/>
        <v>0</v>
      </c>
      <c r="AH941" s="58">
        <f t="shared" si="1759"/>
        <v>3.0193196761187946</v>
      </c>
      <c r="AI941" s="49">
        <f t="shared" si="1697"/>
        <v>3.0193196761187946</v>
      </c>
      <c r="AJ941" s="143">
        <f t="shared" si="1698"/>
        <v>0.02</v>
      </c>
      <c r="AK941" s="51">
        <f t="shared" si="1760"/>
        <v>1.7265748957976754E-2</v>
      </c>
      <c r="AL941" s="57">
        <f t="shared" si="1761"/>
        <v>1018.0916323050254</v>
      </c>
      <c r="AM941" s="53">
        <f t="shared" si="1699"/>
        <v>0</v>
      </c>
      <c r="AN941" s="58">
        <f t="shared" si="1762"/>
        <v>3.019136928211414</v>
      </c>
      <c r="AO941" s="49">
        <f t="shared" si="1700"/>
        <v>3.019136928211414</v>
      </c>
      <c r="AP941" s="143">
        <f t="shared" si="1701"/>
        <v>0.02</v>
      </c>
      <c r="AQ941" s="51">
        <f t="shared" si="1763"/>
        <v>1.726604460770895E-2</v>
      </c>
      <c r="AR941" s="57">
        <f t="shared" si="1764"/>
        <v>1018.0776079073894</v>
      </c>
      <c r="AS941" s="44">
        <f t="shared" si="1702"/>
        <v>6888.1695718700739</v>
      </c>
      <c r="AT941" s="44">
        <f t="shared" si="1703"/>
        <v>2755.2678287480294</v>
      </c>
      <c r="AU941" s="44">
        <f t="shared" si="1704"/>
        <v>1722.0423929675185</v>
      </c>
      <c r="AV941" s="47">
        <f t="shared" si="1705"/>
        <v>0.28989339541056697</v>
      </c>
      <c r="AW941" s="47">
        <f t="shared" si="1706"/>
        <v>0.5345571671943079</v>
      </c>
      <c r="AX941" s="86">
        <f t="shared" si="1707"/>
        <v>1.8311448834388457</v>
      </c>
      <c r="AY941" s="86">
        <f t="shared" si="1708"/>
        <v>0</v>
      </c>
      <c r="AZ941" s="10">
        <f t="shared" si="1765"/>
        <v>0</v>
      </c>
      <c r="BA941" s="44">
        <f t="shared" si="1709"/>
        <v>0</v>
      </c>
      <c r="BB941" s="9">
        <f t="shared" si="1710"/>
        <v>0</v>
      </c>
      <c r="BC941" s="45">
        <f t="shared" si="1799"/>
        <v>0</v>
      </c>
      <c r="BD941" s="9">
        <f t="shared" si="1711"/>
        <v>0</v>
      </c>
      <c r="BE941" s="45">
        <f t="shared" si="1795"/>
        <v>0</v>
      </c>
      <c r="BF941" s="9">
        <f t="shared" si="1712"/>
        <v>0</v>
      </c>
      <c r="BG941" s="45">
        <f t="shared" si="1796"/>
        <v>0</v>
      </c>
      <c r="BH941" s="58"/>
      <c r="BI941" s="58"/>
      <c r="BJ941" s="58">
        <f t="shared" si="1766"/>
        <v>0</v>
      </c>
      <c r="BK941" s="97"/>
      <c r="BL941" s="44"/>
      <c r="BM941" s="82">
        <f t="shared" si="1767"/>
        <v>93.600000000000009</v>
      </c>
      <c r="BN941" s="86">
        <f t="shared" si="1768"/>
        <v>93600</v>
      </c>
      <c r="BO941" s="86">
        <f t="shared" si="1769"/>
        <v>100</v>
      </c>
      <c r="BP941" s="84">
        <f t="shared" si="1713"/>
        <v>4</v>
      </c>
      <c r="BQ941" s="84">
        <f t="shared" si="1714"/>
        <v>4.13</v>
      </c>
      <c r="BR941" s="84">
        <f t="shared" si="1715"/>
        <v>0.02</v>
      </c>
      <c r="BS941" s="84">
        <f t="shared" si="1770"/>
        <v>3.1373943074937218E-2</v>
      </c>
      <c r="BT941" s="84">
        <f t="shared" si="1771"/>
        <v>1232.0329006483205</v>
      </c>
      <c r="BU941" s="84">
        <f t="shared" si="1772"/>
        <v>0</v>
      </c>
      <c r="BV941" s="83">
        <f t="shared" si="1773"/>
        <v>2793.5926811443742</v>
      </c>
      <c r="BW941" s="81">
        <f t="shared" si="1797"/>
        <v>2793.5926811443742</v>
      </c>
      <c r="BX941" s="83">
        <f t="shared" si="1716"/>
        <v>0</v>
      </c>
      <c r="BY941" s="141">
        <f t="shared" si="1717"/>
        <v>0</v>
      </c>
      <c r="BZ941" s="83">
        <f t="shared" si="1718"/>
        <v>4.13</v>
      </c>
      <c r="CA941" s="83">
        <f t="shared" si="1719"/>
        <v>0</v>
      </c>
      <c r="CB941" s="83">
        <f t="shared" si="1774"/>
        <v>3.2565735793859991</v>
      </c>
      <c r="CC941" s="83">
        <f t="shared" si="1720"/>
        <v>3.2565735793859991</v>
      </c>
      <c r="CD941" s="143">
        <f t="shared" si="1721"/>
        <v>0.02</v>
      </c>
      <c r="CE941" s="83">
        <f t="shared" si="1775"/>
        <v>1.7166523213570373E-2</v>
      </c>
      <c r="CF941" s="84">
        <f t="shared" si="1776"/>
        <v>1158.882879713128</v>
      </c>
      <c r="CG941" s="83">
        <f t="shared" si="1722"/>
        <v>0</v>
      </c>
      <c r="CH941" s="83">
        <f t="shared" si="1777"/>
        <v>3.1328958588017315</v>
      </c>
      <c r="CI941" s="83">
        <f t="shared" si="1723"/>
        <v>3.1328958588017315</v>
      </c>
      <c r="CJ941" s="143">
        <f t="shared" si="1724"/>
        <v>0.02</v>
      </c>
      <c r="CK941" s="83">
        <f t="shared" si="1778"/>
        <v>1.63589107997591E-2</v>
      </c>
      <c r="CL941" s="84">
        <f t="shared" si="1779"/>
        <v>1092.6268484534899</v>
      </c>
      <c r="CM941" s="83">
        <f t="shared" si="1725"/>
        <v>0</v>
      </c>
      <c r="CN941" s="83">
        <f t="shared" si="1780"/>
        <v>3.0389581107059942</v>
      </c>
      <c r="CO941" s="83">
        <f t="shared" si="1726"/>
        <v>3.0389581107059942</v>
      </c>
      <c r="CP941" s="143">
        <f t="shared" si="1727"/>
        <v>0.02</v>
      </c>
      <c r="CQ941" s="83">
        <f t="shared" si="1781"/>
        <v>1.6518564504284398E-2</v>
      </c>
      <c r="CR941" s="84">
        <f t="shared" si="1782"/>
        <v>1086.4590272272812</v>
      </c>
      <c r="CS941" s="83">
        <f t="shared" si="1728"/>
        <v>0</v>
      </c>
      <c r="CT941" s="83">
        <f t="shared" si="1783"/>
        <v>3.0310788636482022</v>
      </c>
      <c r="CU941" s="83">
        <f t="shared" si="1729"/>
        <v>3.0310788636482022</v>
      </c>
      <c r="CV941" s="143">
        <f t="shared" si="1730"/>
        <v>0.02</v>
      </c>
      <c r="CW941" s="83">
        <f t="shared" si="1784"/>
        <v>1.6546526987184462E-2</v>
      </c>
      <c r="CX941" s="84">
        <f t="shared" si="1785"/>
        <v>1086.1116226094146</v>
      </c>
      <c r="CY941" s="83">
        <f t="shared" si="1731"/>
        <v>0</v>
      </c>
      <c r="CZ941" s="83">
        <f t="shared" si="1786"/>
        <v>3.0306394282792808</v>
      </c>
      <c r="DA941" s="83">
        <f t="shared" si="1732"/>
        <v>3.0306394282792808</v>
      </c>
      <c r="DB941" s="143">
        <f t="shared" si="1733"/>
        <v>0.02</v>
      </c>
      <c r="DC941" s="83">
        <f t="shared" si="1787"/>
        <v>1.6547446767326394E-2</v>
      </c>
      <c r="DD941" s="84">
        <f t="shared" si="1788"/>
        <v>1086.1116427716354</v>
      </c>
      <c r="DE941" s="86">
        <f t="shared" si="1734"/>
        <v>5028.4668260598737</v>
      </c>
      <c r="DF941" s="86">
        <f t="shared" si="1735"/>
        <v>2011.3867304239493</v>
      </c>
      <c r="DG941" s="86">
        <f t="shared" si="1736"/>
        <v>1257.1167065149684</v>
      </c>
      <c r="DH941" s="86">
        <f t="shared" si="1737"/>
        <v>8.2279607574051186E-2</v>
      </c>
      <c r="DI941" s="86">
        <f t="shared" si="1738"/>
        <v>7.1587439954328855E-2</v>
      </c>
      <c r="DJ941" s="86">
        <f t="shared" si="1739"/>
        <v>0.82877745788357826</v>
      </c>
      <c r="DK941" s="86">
        <f t="shared" si="1740"/>
        <v>-1196.2566536029053</v>
      </c>
      <c r="DL941" s="86">
        <f t="shared" si="1798"/>
        <v>-1196.2566536029053</v>
      </c>
      <c r="DM941" s="86">
        <f t="shared" si="1741"/>
        <v>-1196.2566536029053</v>
      </c>
      <c r="DN941" s="85">
        <f t="shared" si="1742"/>
        <v>0</v>
      </c>
      <c r="DO941" s="85">
        <f t="shared" si="1789"/>
        <v>0</v>
      </c>
      <c r="DP941" s="85">
        <f t="shared" si="1743"/>
        <v>0</v>
      </c>
      <c r="DQ941" s="85">
        <f t="shared" si="1790"/>
        <v>0</v>
      </c>
      <c r="DR941" s="85">
        <f t="shared" si="1744"/>
        <v>0</v>
      </c>
      <c r="DS941" s="85">
        <f t="shared" si="1791"/>
        <v>0</v>
      </c>
      <c r="DT941" s="81"/>
      <c r="DU941" s="81"/>
      <c r="DV941" s="81">
        <f t="shared" si="1792"/>
        <v>0</v>
      </c>
      <c r="DW941" s="100"/>
    </row>
    <row r="942" spans="1:127" x14ac:dyDescent="0.2">
      <c r="A942" s="59">
        <f t="shared" si="1745"/>
        <v>124.93333333333166</v>
      </c>
      <c r="B942" s="44">
        <f t="shared" si="1746"/>
        <v>124933.33333333166</v>
      </c>
      <c r="C942" s="52">
        <f t="shared" si="1680"/>
        <v>133.33333333333334</v>
      </c>
      <c r="D942" s="50">
        <f t="shared" si="1681"/>
        <v>4</v>
      </c>
      <c r="E942" s="44">
        <f t="shared" si="1682"/>
        <v>4.13</v>
      </c>
      <c r="F942" s="47">
        <f t="shared" si="1683"/>
        <v>0.02</v>
      </c>
      <c r="G942" s="52">
        <f t="shared" si="1747"/>
        <v>2.3350225095621797E-2</v>
      </c>
      <c r="H942" s="57">
        <f t="shared" si="1748"/>
        <v>1006.0880554984421</v>
      </c>
      <c r="I942" s="52">
        <f t="shared" si="1749"/>
        <v>0</v>
      </c>
      <c r="J942" s="54">
        <f t="shared" si="1750"/>
        <v>3831.0772732611522</v>
      </c>
      <c r="K942" s="46">
        <f t="shared" si="1793"/>
        <v>3831.0772732611522</v>
      </c>
      <c r="L942" s="80">
        <f t="shared" si="1684"/>
        <v>0</v>
      </c>
      <c r="M942" s="142">
        <f t="shared" si="1685"/>
        <v>0</v>
      </c>
      <c r="N942" s="60">
        <f t="shared" si="1686"/>
        <v>4.13</v>
      </c>
      <c r="O942" s="53">
        <f t="shared" si="1687"/>
        <v>0</v>
      </c>
      <c r="P942" s="58">
        <f t="shared" si="1751"/>
        <v>3.007953017383981</v>
      </c>
      <c r="Q942" s="49">
        <f t="shared" si="1688"/>
        <v>3.007953017383981</v>
      </c>
      <c r="R942" s="143">
        <f t="shared" si="1689"/>
        <v>0.02</v>
      </c>
      <c r="S942" s="51">
        <f t="shared" si="1752"/>
        <v>1.7910035596553436E-2</v>
      </c>
      <c r="T942" s="57">
        <f t="shared" si="1753"/>
        <v>1048.3996723626192</v>
      </c>
      <c r="U942" s="53">
        <f t="shared" si="1690"/>
        <v>0</v>
      </c>
      <c r="V942" s="58">
        <f t="shared" si="1754"/>
        <v>3.0508131273360068</v>
      </c>
      <c r="W942" s="49">
        <f t="shared" si="1691"/>
        <v>3.0508131273360068</v>
      </c>
      <c r="X942" s="143">
        <f t="shared" si="1692"/>
        <v>0.02</v>
      </c>
      <c r="Y942" s="51">
        <f t="shared" si="1755"/>
        <v>1.7315213815297683E-2</v>
      </c>
      <c r="Z942" s="57">
        <f t="shared" si="1756"/>
        <v>1021.7581335278842</v>
      </c>
      <c r="AA942" s="53">
        <f t="shared" si="1693"/>
        <v>0</v>
      </c>
      <c r="AB942" s="58">
        <f t="shared" si="1757"/>
        <v>3.0230215019584463</v>
      </c>
      <c r="AC942" s="49">
        <f t="shared" si="1694"/>
        <v>3.0230215019584463</v>
      </c>
      <c r="AD942" s="143">
        <f t="shared" si="1695"/>
        <v>0.02</v>
      </c>
      <c r="AE942" s="49">
        <f t="shared" si="1794"/>
        <v>1.7262523966448683E-2</v>
      </c>
      <c r="AF942" s="57">
        <f t="shared" si="1758"/>
        <v>1019.0401633412062</v>
      </c>
      <c r="AG942" s="53">
        <f t="shared" si="1696"/>
        <v>0</v>
      </c>
      <c r="AH942" s="58">
        <f t="shared" si="1759"/>
        <v>3.0203400707196861</v>
      </c>
      <c r="AI942" s="49">
        <f t="shared" si="1697"/>
        <v>3.0203400707196861</v>
      </c>
      <c r="AJ942" s="143">
        <f t="shared" si="1698"/>
        <v>0.02</v>
      </c>
      <c r="AK942" s="51">
        <f t="shared" si="1760"/>
        <v>1.7263082291310086E-2</v>
      </c>
      <c r="AL942" s="57">
        <f t="shared" si="1761"/>
        <v>1018.8540299078672</v>
      </c>
      <c r="AM942" s="53">
        <f t="shared" si="1699"/>
        <v>0</v>
      </c>
      <c r="AN942" s="58">
        <f t="shared" si="1762"/>
        <v>3.0201574810468275</v>
      </c>
      <c r="AO942" s="49">
        <f t="shared" si="1700"/>
        <v>3.0201574810468275</v>
      </c>
      <c r="AP942" s="143">
        <f t="shared" si="1701"/>
        <v>0.02</v>
      </c>
      <c r="AQ942" s="51">
        <f t="shared" si="1763"/>
        <v>1.7263377941042282E-2</v>
      </c>
      <c r="AR942" s="57">
        <f t="shared" si="1764"/>
        <v>1018.8400647147439</v>
      </c>
      <c r="AS942" s="44">
        <f t="shared" si="1702"/>
        <v>6895.9390918700738</v>
      </c>
      <c r="AT942" s="44">
        <f t="shared" si="1703"/>
        <v>2758.3756367480296</v>
      </c>
      <c r="AU942" s="44">
        <f t="shared" si="1704"/>
        <v>1723.9847729675184</v>
      </c>
      <c r="AV942" s="47">
        <f t="shared" si="1705"/>
        <v>0.28899641170524987</v>
      </c>
      <c r="AW942" s="47">
        <f t="shared" si="1706"/>
        <v>0.53145217510990284</v>
      </c>
      <c r="AX942" s="86">
        <f t="shared" si="1707"/>
        <v>1.8141090439203746</v>
      </c>
      <c r="AY942" s="86">
        <f t="shared" si="1708"/>
        <v>0</v>
      </c>
      <c r="AZ942" s="10">
        <f t="shared" si="1765"/>
        <v>0</v>
      </c>
      <c r="BA942" s="44">
        <f t="shared" si="1709"/>
        <v>0</v>
      </c>
      <c r="BB942" s="9">
        <f t="shared" si="1710"/>
        <v>0</v>
      </c>
      <c r="BC942" s="45">
        <f t="shared" si="1799"/>
        <v>0</v>
      </c>
      <c r="BD942" s="9">
        <f t="shared" si="1711"/>
        <v>0</v>
      </c>
      <c r="BE942" s="45">
        <f t="shared" si="1795"/>
        <v>0</v>
      </c>
      <c r="BF942" s="9">
        <f t="shared" si="1712"/>
        <v>0</v>
      </c>
      <c r="BG942" s="45">
        <f t="shared" si="1796"/>
        <v>0</v>
      </c>
      <c r="BH942" s="58"/>
      <c r="BI942" s="58"/>
      <c r="BJ942" s="58">
        <f t="shared" si="1766"/>
        <v>0</v>
      </c>
      <c r="BK942" s="97"/>
      <c r="BL942" s="44"/>
      <c r="BM942" s="82">
        <f t="shared" si="1767"/>
        <v>93.7</v>
      </c>
      <c r="BN942" s="86">
        <f t="shared" si="1768"/>
        <v>93700</v>
      </c>
      <c r="BO942" s="86">
        <f t="shared" si="1769"/>
        <v>100</v>
      </c>
      <c r="BP942" s="84">
        <f t="shared" si="1713"/>
        <v>4</v>
      </c>
      <c r="BQ942" s="84">
        <f t="shared" si="1714"/>
        <v>4.13</v>
      </c>
      <c r="BR942" s="84">
        <f t="shared" si="1715"/>
        <v>0.02</v>
      </c>
      <c r="BS942" s="84">
        <f t="shared" si="1770"/>
        <v>3.1371943074937216E-2</v>
      </c>
      <c r="BT942" s="84">
        <f t="shared" si="1771"/>
        <v>1232.7925360738639</v>
      </c>
      <c r="BU942" s="84">
        <f t="shared" si="1772"/>
        <v>0</v>
      </c>
      <c r="BV942" s="83">
        <f t="shared" si="1773"/>
        <v>2796.8299811443744</v>
      </c>
      <c r="BW942" s="81">
        <f t="shared" si="1797"/>
        <v>2796.8299811443744</v>
      </c>
      <c r="BX942" s="83">
        <f t="shared" si="1716"/>
        <v>0</v>
      </c>
      <c r="BY942" s="141">
        <f t="shared" si="1717"/>
        <v>0</v>
      </c>
      <c r="BZ942" s="83">
        <f t="shared" si="1718"/>
        <v>4.13</v>
      </c>
      <c r="CA942" s="83">
        <f t="shared" si="1719"/>
        <v>0</v>
      </c>
      <c r="CB942" s="83">
        <f t="shared" si="1774"/>
        <v>3.2581594356846657</v>
      </c>
      <c r="CC942" s="83">
        <f t="shared" si="1720"/>
        <v>3.2581594356846657</v>
      </c>
      <c r="CD942" s="143">
        <f t="shared" si="1721"/>
        <v>0.02</v>
      </c>
      <c r="CE942" s="83">
        <f t="shared" si="1775"/>
        <v>1.7164523213570374E-2</v>
      </c>
      <c r="CF942" s="84">
        <f t="shared" si="1776"/>
        <v>1159.4099835170225</v>
      </c>
      <c r="CG942" s="83">
        <f t="shared" si="1722"/>
        <v>0</v>
      </c>
      <c r="CH942" s="83">
        <f t="shared" si="1777"/>
        <v>3.1339068683397651</v>
      </c>
      <c r="CI942" s="83">
        <f t="shared" si="1723"/>
        <v>3.1339068683397651</v>
      </c>
      <c r="CJ942" s="143">
        <f t="shared" si="1724"/>
        <v>0.02</v>
      </c>
      <c r="CK942" s="83">
        <f t="shared" si="1778"/>
        <v>1.6356910799759102E-2</v>
      </c>
      <c r="CL942" s="84">
        <f t="shared" si="1779"/>
        <v>1093.1489823365489</v>
      </c>
      <c r="CM942" s="83">
        <f t="shared" si="1725"/>
        <v>0</v>
      </c>
      <c r="CN942" s="83">
        <f t="shared" si="1780"/>
        <v>3.0398316863127954</v>
      </c>
      <c r="CO942" s="83">
        <f t="shared" si="1726"/>
        <v>3.0398316863127954</v>
      </c>
      <c r="CP942" s="143">
        <f t="shared" si="1727"/>
        <v>0.02</v>
      </c>
      <c r="CQ942" s="83">
        <f t="shared" si="1781"/>
        <v>1.65165645042844E-2</v>
      </c>
      <c r="CR942" s="84">
        <f t="shared" si="1782"/>
        <v>1087.0025544462349</v>
      </c>
      <c r="CS942" s="83">
        <f t="shared" si="1728"/>
        <v>0</v>
      </c>
      <c r="CT942" s="83">
        <f t="shared" si="1783"/>
        <v>3.0319675825721237</v>
      </c>
      <c r="CU942" s="83">
        <f t="shared" si="1729"/>
        <v>3.0319675825721237</v>
      </c>
      <c r="CV942" s="143">
        <f t="shared" si="1730"/>
        <v>0.02</v>
      </c>
      <c r="CW942" s="83">
        <f t="shared" si="1784"/>
        <v>1.6544526987184463E-2</v>
      </c>
      <c r="CX942" s="84">
        <f t="shared" si="1785"/>
        <v>1086.657485245508</v>
      </c>
      <c r="CY942" s="83">
        <f t="shared" si="1731"/>
        <v>0</v>
      </c>
      <c r="CZ942" s="83">
        <f t="shared" si="1786"/>
        <v>3.0315304018302003</v>
      </c>
      <c r="DA942" s="83">
        <f t="shared" si="1732"/>
        <v>3.0315304018302003</v>
      </c>
      <c r="DB942" s="143">
        <f t="shared" si="1733"/>
        <v>0.02</v>
      </c>
      <c r="DC942" s="83">
        <f t="shared" si="1787"/>
        <v>1.6545446767326395E-2</v>
      </c>
      <c r="DD942" s="84">
        <f t="shared" si="1788"/>
        <v>1086.6576149058633</v>
      </c>
      <c r="DE942" s="86">
        <f t="shared" si="1734"/>
        <v>5034.293966059874</v>
      </c>
      <c r="DF942" s="86">
        <f t="shared" si="1735"/>
        <v>2013.7175864239493</v>
      </c>
      <c r="DG942" s="86">
        <f t="shared" si="1736"/>
        <v>1258.5734915149685</v>
      </c>
      <c r="DH942" s="86">
        <f t="shared" si="1737"/>
        <v>8.2135694698763959E-2</v>
      </c>
      <c r="DI942" s="86">
        <f t="shared" si="1738"/>
        <v>7.13576137037049E-2</v>
      </c>
      <c r="DJ942" s="86">
        <f t="shared" si="1739"/>
        <v>0.82378600038456651</v>
      </c>
      <c r="DK942" s="86">
        <f t="shared" si="1740"/>
        <v>-1198.204011797895</v>
      </c>
      <c r="DL942" s="86">
        <f t="shared" si="1798"/>
        <v>-1198.204011797895</v>
      </c>
      <c r="DM942" s="86">
        <f t="shared" si="1741"/>
        <v>-1198.204011797895</v>
      </c>
      <c r="DN942" s="85">
        <f t="shared" si="1742"/>
        <v>0</v>
      </c>
      <c r="DO942" s="85">
        <f t="shared" si="1789"/>
        <v>0</v>
      </c>
      <c r="DP942" s="85">
        <f t="shared" si="1743"/>
        <v>0</v>
      </c>
      <c r="DQ942" s="85">
        <f t="shared" si="1790"/>
        <v>0</v>
      </c>
      <c r="DR942" s="85">
        <f t="shared" si="1744"/>
        <v>0</v>
      </c>
      <c r="DS942" s="85">
        <f t="shared" si="1791"/>
        <v>0</v>
      </c>
      <c r="DT942" s="81"/>
      <c r="DU942" s="81"/>
      <c r="DV942" s="81">
        <f t="shared" si="1792"/>
        <v>0</v>
      </c>
      <c r="DW942" s="100"/>
    </row>
    <row r="943" spans="1:127" x14ac:dyDescent="0.2">
      <c r="A943" s="59">
        <f t="shared" si="1745"/>
        <v>125.06666666666499</v>
      </c>
      <c r="B943" s="44">
        <f t="shared" si="1746"/>
        <v>125066.66666666498</v>
      </c>
      <c r="C943" s="52">
        <f t="shared" si="1680"/>
        <v>133.33333333333334</v>
      </c>
      <c r="D943" s="50">
        <f t="shared" si="1681"/>
        <v>4</v>
      </c>
      <c r="E943" s="44">
        <f t="shared" si="1682"/>
        <v>4.13</v>
      </c>
      <c r="F943" s="47">
        <f t="shared" si="1683"/>
        <v>0.02</v>
      </c>
      <c r="G943" s="52">
        <f t="shared" si="1747"/>
        <v>2.3347558428955129E-2</v>
      </c>
      <c r="H943" s="57">
        <f t="shared" si="1748"/>
        <v>1006.8418534568696</v>
      </c>
      <c r="I943" s="52">
        <f t="shared" si="1749"/>
        <v>0</v>
      </c>
      <c r="J943" s="54">
        <f t="shared" si="1750"/>
        <v>3835.3936732611519</v>
      </c>
      <c r="K943" s="46">
        <f t="shared" si="1793"/>
        <v>3835.3936732611519</v>
      </c>
      <c r="L943" s="80">
        <f t="shared" si="1684"/>
        <v>0</v>
      </c>
      <c r="M943" s="142">
        <f t="shared" si="1685"/>
        <v>0</v>
      </c>
      <c r="N943" s="60">
        <f t="shared" si="1686"/>
        <v>4.13</v>
      </c>
      <c r="O943" s="53">
        <f t="shared" si="1687"/>
        <v>0</v>
      </c>
      <c r="P943" s="58">
        <f t="shared" si="1751"/>
        <v>3.0089314896968888</v>
      </c>
      <c r="Q943" s="49">
        <f t="shared" si="1688"/>
        <v>3.0089314896968888</v>
      </c>
      <c r="R943" s="143">
        <f t="shared" si="1689"/>
        <v>0.02</v>
      </c>
      <c r="S943" s="51">
        <f t="shared" si="1752"/>
        <v>1.7907368929886768E-2</v>
      </c>
      <c r="T943" s="57">
        <f t="shared" si="1753"/>
        <v>1049.1935102166779</v>
      </c>
      <c r="U943" s="53">
        <f t="shared" si="1690"/>
        <v>0</v>
      </c>
      <c r="V943" s="58">
        <f t="shared" si="1754"/>
        <v>3.0519540895430937</v>
      </c>
      <c r="W943" s="49">
        <f t="shared" si="1691"/>
        <v>3.0519540895430937</v>
      </c>
      <c r="X943" s="143">
        <f t="shared" si="1692"/>
        <v>0.02</v>
      </c>
      <c r="Y943" s="51">
        <f t="shared" si="1755"/>
        <v>1.7312547148631015E-2</v>
      </c>
      <c r="Z943" s="57">
        <f t="shared" si="1756"/>
        <v>1022.5148227452311</v>
      </c>
      <c r="AA943" s="53">
        <f t="shared" si="1693"/>
        <v>0</v>
      </c>
      <c r="AB943" s="58">
        <f t="shared" si="1757"/>
        <v>3.0240466801725452</v>
      </c>
      <c r="AC943" s="49">
        <f t="shared" si="1694"/>
        <v>3.0240466801725452</v>
      </c>
      <c r="AD943" s="143">
        <f t="shared" si="1695"/>
        <v>0.02</v>
      </c>
      <c r="AE943" s="49">
        <f t="shared" si="1794"/>
        <v>1.7259857299782015E-2</v>
      </c>
      <c r="AF943" s="57">
        <f t="shared" si="1758"/>
        <v>1019.8014851124619</v>
      </c>
      <c r="AG943" s="53">
        <f t="shared" si="1696"/>
        <v>0</v>
      </c>
      <c r="AH943" s="58">
        <f t="shared" si="1759"/>
        <v>3.0213621698002386</v>
      </c>
      <c r="AI943" s="49">
        <f t="shared" si="1697"/>
        <v>3.0213621698002386</v>
      </c>
      <c r="AJ943" s="143">
        <f t="shared" si="1698"/>
        <v>0.02</v>
      </c>
      <c r="AK943" s="51">
        <f t="shared" si="1760"/>
        <v>1.7260415624643418E-2</v>
      </c>
      <c r="AL943" s="57">
        <f t="shared" si="1761"/>
        <v>1019.6160522211962</v>
      </c>
      <c r="AM943" s="53">
        <f t="shared" si="1699"/>
        <v>0</v>
      </c>
      <c r="AN943" s="58">
        <f t="shared" si="1762"/>
        <v>3.0211797427462601</v>
      </c>
      <c r="AO943" s="49">
        <f t="shared" si="1700"/>
        <v>3.0211797427462601</v>
      </c>
      <c r="AP943" s="143">
        <f t="shared" si="1701"/>
        <v>0.02</v>
      </c>
      <c r="AQ943" s="51">
        <f t="shared" si="1763"/>
        <v>1.7260711274375614E-2</v>
      </c>
      <c r="AR943" s="57">
        <f t="shared" si="1764"/>
        <v>1019.6021461499466</v>
      </c>
      <c r="AS943" s="44">
        <f t="shared" si="1702"/>
        <v>6903.7086118700736</v>
      </c>
      <c r="AT943" s="44">
        <f t="shared" si="1703"/>
        <v>2761.4834447480293</v>
      </c>
      <c r="AU943" s="44">
        <f t="shared" si="1704"/>
        <v>1725.9271529675184</v>
      </c>
      <c r="AV943" s="47">
        <f t="shared" si="1705"/>
        <v>0.28810369549859083</v>
      </c>
      <c r="AW943" s="47">
        <f t="shared" si="1706"/>
        <v>0.52837036231846168</v>
      </c>
      <c r="AX943" s="86">
        <f t="shared" si="1707"/>
        <v>1.7972597688799883</v>
      </c>
      <c r="AY943" s="86">
        <f t="shared" si="1708"/>
        <v>0</v>
      </c>
      <c r="AZ943" s="10">
        <f t="shared" si="1765"/>
        <v>0</v>
      </c>
      <c r="BA943" s="44">
        <f t="shared" si="1709"/>
        <v>0</v>
      </c>
      <c r="BB943" s="9">
        <f t="shared" si="1710"/>
        <v>0</v>
      </c>
      <c r="BC943" s="45">
        <f t="shared" si="1799"/>
        <v>0</v>
      </c>
      <c r="BD943" s="9">
        <f t="shared" si="1711"/>
        <v>0</v>
      </c>
      <c r="BE943" s="45">
        <f t="shared" si="1795"/>
        <v>0</v>
      </c>
      <c r="BF943" s="9">
        <f t="shared" si="1712"/>
        <v>0</v>
      </c>
      <c r="BG943" s="45">
        <f t="shared" si="1796"/>
        <v>0</v>
      </c>
      <c r="BH943" s="58"/>
      <c r="BI943" s="58"/>
      <c r="BJ943" s="58">
        <f t="shared" si="1766"/>
        <v>0</v>
      </c>
      <c r="BK943" s="97"/>
      <c r="BL943" s="44"/>
      <c r="BM943" s="82">
        <f t="shared" si="1767"/>
        <v>93.8</v>
      </c>
      <c r="BN943" s="86">
        <f t="shared" si="1768"/>
        <v>93800</v>
      </c>
      <c r="BO943" s="86">
        <f t="shared" si="1769"/>
        <v>100</v>
      </c>
      <c r="BP943" s="84">
        <f t="shared" si="1713"/>
        <v>4</v>
      </c>
      <c r="BQ943" s="84">
        <f t="shared" si="1714"/>
        <v>4.13</v>
      </c>
      <c r="BR943" s="84">
        <f t="shared" si="1715"/>
        <v>0.02</v>
      </c>
      <c r="BS943" s="84">
        <f t="shared" si="1770"/>
        <v>3.1369943074937214E-2</v>
      </c>
      <c r="BT943" s="84">
        <f t="shared" si="1771"/>
        <v>1233.552123073257</v>
      </c>
      <c r="BU943" s="84">
        <f t="shared" si="1772"/>
        <v>0</v>
      </c>
      <c r="BV943" s="83">
        <f t="shared" si="1773"/>
        <v>2800.0672811443742</v>
      </c>
      <c r="BW943" s="81">
        <f t="shared" si="1797"/>
        <v>2800.0672811443742</v>
      </c>
      <c r="BX943" s="83">
        <f t="shared" si="1716"/>
        <v>0</v>
      </c>
      <c r="BY943" s="141">
        <f t="shared" si="1717"/>
        <v>0</v>
      </c>
      <c r="BZ943" s="83">
        <f t="shared" si="1718"/>
        <v>4.13</v>
      </c>
      <c r="CA943" s="83">
        <f t="shared" si="1719"/>
        <v>0</v>
      </c>
      <c r="CB943" s="83">
        <f t="shared" si="1774"/>
        <v>3.2597474074160608</v>
      </c>
      <c r="CC943" s="83">
        <f t="shared" si="1720"/>
        <v>3.2597474074160608</v>
      </c>
      <c r="CD943" s="143">
        <f t="shared" si="1721"/>
        <v>0.02</v>
      </c>
      <c r="CE943" s="83">
        <f t="shared" si="1775"/>
        <v>1.7162523213570376E-2</v>
      </c>
      <c r="CF943" s="84">
        <f t="shared" si="1776"/>
        <v>1159.9367693773333</v>
      </c>
      <c r="CG943" s="83">
        <f t="shared" si="1722"/>
        <v>0</v>
      </c>
      <c r="CH943" s="83">
        <f t="shared" si="1777"/>
        <v>3.1349184001776451</v>
      </c>
      <c r="CI943" s="83">
        <f t="shared" si="1723"/>
        <v>3.1349184001776451</v>
      </c>
      <c r="CJ943" s="143">
        <f t="shared" si="1724"/>
        <v>0.02</v>
      </c>
      <c r="CK943" s="83">
        <f t="shared" si="1778"/>
        <v>1.6354910799759103E-2</v>
      </c>
      <c r="CL943" s="84">
        <f t="shared" si="1779"/>
        <v>1093.6708839592484</v>
      </c>
      <c r="CM943" s="83">
        <f t="shared" si="1725"/>
        <v>0</v>
      </c>
      <c r="CN943" s="83">
        <f t="shared" si="1780"/>
        <v>3.040705937764725</v>
      </c>
      <c r="CO943" s="83">
        <f t="shared" si="1726"/>
        <v>3.040705937764725</v>
      </c>
      <c r="CP943" s="143">
        <f t="shared" si="1727"/>
        <v>0.02</v>
      </c>
      <c r="CQ943" s="83">
        <f t="shared" si="1781"/>
        <v>1.6514564504284401E-2</v>
      </c>
      <c r="CR943" s="84">
        <f t="shared" si="1782"/>
        <v>1087.5458596752267</v>
      </c>
      <c r="CS943" s="83">
        <f t="shared" si="1728"/>
        <v>0</v>
      </c>
      <c r="CT943" s="83">
        <f t="shared" si="1783"/>
        <v>3.0328570790438549</v>
      </c>
      <c r="CU943" s="83">
        <f t="shared" si="1729"/>
        <v>3.0328570790438549</v>
      </c>
      <c r="CV943" s="143">
        <f t="shared" si="1730"/>
        <v>0.02</v>
      </c>
      <c r="CW943" s="83">
        <f t="shared" si="1784"/>
        <v>1.6542526987184464E-2</v>
      </c>
      <c r="CX943" s="84">
        <f t="shared" si="1785"/>
        <v>1087.2031219166347</v>
      </c>
      <c r="CY943" s="83">
        <f t="shared" si="1731"/>
        <v>0</v>
      </c>
      <c r="CZ943" s="83">
        <f t="shared" si="1786"/>
        <v>3.032422157553663</v>
      </c>
      <c r="DA943" s="83">
        <f t="shared" si="1732"/>
        <v>3.032422157553663</v>
      </c>
      <c r="DB943" s="143">
        <f t="shared" si="1733"/>
        <v>0.02</v>
      </c>
      <c r="DC943" s="83">
        <f t="shared" si="1787"/>
        <v>1.6543446767326397E-2</v>
      </c>
      <c r="DD943" s="84">
        <f t="shared" si="1788"/>
        <v>1087.2033606043838</v>
      </c>
      <c r="DE943" s="86">
        <f t="shared" si="1734"/>
        <v>5040.1211060598735</v>
      </c>
      <c r="DF943" s="86">
        <f t="shared" si="1735"/>
        <v>2016.0484424239494</v>
      </c>
      <c r="DG943" s="86">
        <f t="shared" si="1736"/>
        <v>1260.0302765149684</v>
      </c>
      <c r="DH943" s="86">
        <f t="shared" si="1737"/>
        <v>8.1992208222926688E-2</v>
      </c>
      <c r="DI943" s="86">
        <f t="shared" si="1738"/>
        <v>7.1128803651043793E-2</v>
      </c>
      <c r="DJ943" s="86">
        <f t="shared" si="1739"/>
        <v>0.81883062473051627</v>
      </c>
      <c r="DK943" s="86">
        <f t="shared" si="1740"/>
        <v>-1200.1501716486866</v>
      </c>
      <c r="DL943" s="86">
        <f t="shared" si="1798"/>
        <v>-1200.1501716486866</v>
      </c>
      <c r="DM943" s="86">
        <f t="shared" si="1741"/>
        <v>-1200.1501716486866</v>
      </c>
      <c r="DN943" s="85">
        <f t="shared" si="1742"/>
        <v>0</v>
      </c>
      <c r="DO943" s="85">
        <f t="shared" si="1789"/>
        <v>0</v>
      </c>
      <c r="DP943" s="85">
        <f t="shared" si="1743"/>
        <v>0</v>
      </c>
      <c r="DQ943" s="85">
        <f t="shared" si="1790"/>
        <v>0</v>
      </c>
      <c r="DR943" s="85">
        <f t="shared" si="1744"/>
        <v>0</v>
      </c>
      <c r="DS943" s="85">
        <f t="shared" si="1791"/>
        <v>0</v>
      </c>
      <c r="DT943" s="81"/>
      <c r="DU943" s="81"/>
      <c r="DV943" s="81">
        <f t="shared" si="1792"/>
        <v>0</v>
      </c>
      <c r="DW943" s="100"/>
    </row>
    <row r="944" spans="1:127" x14ac:dyDescent="0.2">
      <c r="A944" s="59">
        <f t="shared" si="1745"/>
        <v>125.19999999999831</v>
      </c>
      <c r="B944" s="44">
        <f t="shared" si="1746"/>
        <v>125199.99999999831</v>
      </c>
      <c r="C944" s="52">
        <f t="shared" si="1680"/>
        <v>133.33333333333334</v>
      </c>
      <c r="D944" s="50">
        <f t="shared" si="1681"/>
        <v>4</v>
      </c>
      <c r="E944" s="44">
        <f t="shared" si="1682"/>
        <v>4.13</v>
      </c>
      <c r="F944" s="47">
        <f t="shared" si="1683"/>
        <v>0.02</v>
      </c>
      <c r="G944" s="52">
        <f t="shared" si="1747"/>
        <v>2.3344891762288461E-2</v>
      </c>
      <c r="H944" s="57">
        <f t="shared" si="1748"/>
        <v>1007.5955653243634</v>
      </c>
      <c r="I944" s="52">
        <f t="shared" si="1749"/>
        <v>0</v>
      </c>
      <c r="J944" s="54">
        <f t="shared" si="1750"/>
        <v>3839.7100732611516</v>
      </c>
      <c r="K944" s="46">
        <f t="shared" si="1793"/>
        <v>3839.7100732611516</v>
      </c>
      <c r="L944" s="80">
        <f t="shared" si="1684"/>
        <v>0</v>
      </c>
      <c r="M944" s="142">
        <f t="shared" si="1685"/>
        <v>0</v>
      </c>
      <c r="N944" s="60">
        <f t="shared" si="1686"/>
        <v>4.13</v>
      </c>
      <c r="O944" s="53">
        <f t="shared" si="1687"/>
        <v>0</v>
      </c>
      <c r="P944" s="58">
        <f t="shared" si="1751"/>
        <v>3.0099119070420328</v>
      </c>
      <c r="Q944" s="49">
        <f t="shared" si="1688"/>
        <v>3.0099119070420328</v>
      </c>
      <c r="R944" s="143">
        <f t="shared" si="1689"/>
        <v>0.02</v>
      </c>
      <c r="S944" s="51">
        <f t="shared" si="1752"/>
        <v>1.79047022632201E-2</v>
      </c>
      <c r="T944" s="57">
        <f t="shared" si="1753"/>
        <v>1049.9869717564466</v>
      </c>
      <c r="U944" s="53">
        <f t="shared" si="1690"/>
        <v>0</v>
      </c>
      <c r="V944" s="58">
        <f t="shared" si="1754"/>
        <v>3.053096909900288</v>
      </c>
      <c r="W944" s="49">
        <f t="shared" si="1691"/>
        <v>3.053096909900288</v>
      </c>
      <c r="X944" s="143">
        <f t="shared" si="1692"/>
        <v>0.02</v>
      </c>
      <c r="Y944" s="51">
        <f t="shared" si="1755"/>
        <v>1.7309880481964347E-2</v>
      </c>
      <c r="Z944" s="57">
        <f t="shared" si="1756"/>
        <v>1023.2711125760474</v>
      </c>
      <c r="AA944" s="53">
        <f t="shared" si="1693"/>
        <v>0</v>
      </c>
      <c r="AB944" s="58">
        <f t="shared" si="1757"/>
        <v>3.0250735071058763</v>
      </c>
      <c r="AC944" s="49">
        <f t="shared" si="1694"/>
        <v>3.0250735071058763</v>
      </c>
      <c r="AD944" s="143">
        <f t="shared" si="1695"/>
        <v>0.02</v>
      </c>
      <c r="AE944" s="49">
        <f t="shared" si="1794"/>
        <v>1.7257190633115347E-2</v>
      </c>
      <c r="AF944" s="57">
        <f t="shared" si="1758"/>
        <v>1020.5624312129132</v>
      </c>
      <c r="AG944" s="53">
        <f t="shared" si="1696"/>
        <v>0</v>
      </c>
      <c r="AH944" s="58">
        <f t="shared" si="1759"/>
        <v>3.0223859703505291</v>
      </c>
      <c r="AI944" s="49">
        <f t="shared" si="1697"/>
        <v>3.0223859703505291</v>
      </c>
      <c r="AJ944" s="143">
        <f t="shared" si="1698"/>
        <v>0.02</v>
      </c>
      <c r="AK944" s="51">
        <f t="shared" si="1760"/>
        <v>1.725774895797675E-2</v>
      </c>
      <c r="AL944" s="57">
        <f t="shared" si="1761"/>
        <v>1020.3776990688256</v>
      </c>
      <c r="AM944" s="53">
        <f t="shared" si="1699"/>
        <v>0</v>
      </c>
      <c r="AN944" s="58">
        <f t="shared" si="1762"/>
        <v>3.0222037102846682</v>
      </c>
      <c r="AO944" s="49">
        <f t="shared" si="1700"/>
        <v>3.0222037102846682</v>
      </c>
      <c r="AP944" s="143">
        <f t="shared" si="1701"/>
        <v>0.02</v>
      </c>
      <c r="AQ944" s="51">
        <f t="shared" si="1763"/>
        <v>1.7258044607708946E-2</v>
      </c>
      <c r="AR944" s="57">
        <f t="shared" si="1764"/>
        <v>1020.3638520357564</v>
      </c>
      <c r="AS944" s="44">
        <f t="shared" si="1702"/>
        <v>6911.4781318700716</v>
      </c>
      <c r="AT944" s="44">
        <f t="shared" si="1703"/>
        <v>2764.5912527480286</v>
      </c>
      <c r="AU944" s="44">
        <f t="shared" si="1704"/>
        <v>1727.8695329675179</v>
      </c>
      <c r="AV944" s="47">
        <f t="shared" si="1705"/>
        <v>0.28721522117907938</v>
      </c>
      <c r="AW944" s="47">
        <f t="shared" si="1706"/>
        <v>0.52531152358449662</v>
      </c>
      <c r="AX944" s="86">
        <f t="shared" si="1707"/>
        <v>1.7805947418080144</v>
      </c>
      <c r="AY944" s="86">
        <f t="shared" si="1708"/>
        <v>0</v>
      </c>
      <c r="AZ944" s="10">
        <f t="shared" si="1765"/>
        <v>0</v>
      </c>
      <c r="BA944" s="44">
        <f t="shared" si="1709"/>
        <v>0</v>
      </c>
      <c r="BB944" s="9">
        <f t="shared" si="1710"/>
        <v>0</v>
      </c>
      <c r="BC944" s="45">
        <f t="shared" si="1799"/>
        <v>0</v>
      </c>
      <c r="BD944" s="9">
        <f t="shared" si="1711"/>
        <v>0</v>
      </c>
      <c r="BE944" s="45">
        <f t="shared" si="1795"/>
        <v>0</v>
      </c>
      <c r="BF944" s="9">
        <f t="shared" si="1712"/>
        <v>0</v>
      </c>
      <c r="BG944" s="45">
        <f t="shared" si="1796"/>
        <v>0</v>
      </c>
      <c r="BH944" s="58"/>
      <c r="BI944" s="58"/>
      <c r="BJ944" s="58">
        <f t="shared" si="1766"/>
        <v>0</v>
      </c>
      <c r="BK944" s="97"/>
      <c r="BL944" s="44"/>
      <c r="BM944" s="82">
        <f t="shared" si="1767"/>
        <v>93.9</v>
      </c>
      <c r="BN944" s="86">
        <f t="shared" si="1768"/>
        <v>93900</v>
      </c>
      <c r="BO944" s="86">
        <f t="shared" si="1769"/>
        <v>100</v>
      </c>
      <c r="BP944" s="84">
        <f t="shared" si="1713"/>
        <v>4</v>
      </c>
      <c r="BQ944" s="84">
        <f t="shared" si="1714"/>
        <v>4.13</v>
      </c>
      <c r="BR944" s="84">
        <f t="shared" si="1715"/>
        <v>0.02</v>
      </c>
      <c r="BS944" s="84">
        <f t="shared" si="1770"/>
        <v>3.1367943074937212E-2</v>
      </c>
      <c r="BT944" s="84">
        <f t="shared" si="1771"/>
        <v>1234.3116616465002</v>
      </c>
      <c r="BU944" s="84">
        <f t="shared" si="1772"/>
        <v>0</v>
      </c>
      <c r="BV944" s="83">
        <f t="shared" si="1773"/>
        <v>2803.3045811443744</v>
      </c>
      <c r="BW944" s="81">
        <f t="shared" si="1797"/>
        <v>2803.3045811443744</v>
      </c>
      <c r="BX944" s="83">
        <f t="shared" si="1716"/>
        <v>0</v>
      </c>
      <c r="BY944" s="141">
        <f t="shared" si="1717"/>
        <v>0</v>
      </c>
      <c r="BZ944" s="83">
        <f t="shared" si="1718"/>
        <v>4.13</v>
      </c>
      <c r="CA944" s="83">
        <f t="shared" si="1719"/>
        <v>0</v>
      </c>
      <c r="CB944" s="83">
        <f t="shared" si="1774"/>
        <v>3.2613374947445637</v>
      </c>
      <c r="CC944" s="83">
        <f t="shared" si="1720"/>
        <v>3.2613374947445637</v>
      </c>
      <c r="CD944" s="143">
        <f t="shared" si="1721"/>
        <v>0.02</v>
      </c>
      <c r="CE944" s="83">
        <f t="shared" si="1775"/>
        <v>1.7160523213570377E-2</v>
      </c>
      <c r="CF944" s="84">
        <f t="shared" si="1776"/>
        <v>1160.463237261763</v>
      </c>
      <c r="CG944" s="83">
        <f t="shared" si="1722"/>
        <v>0</v>
      </c>
      <c r="CH944" s="83">
        <f t="shared" si="1777"/>
        <v>3.1359304525547547</v>
      </c>
      <c r="CI944" s="83">
        <f t="shared" si="1723"/>
        <v>3.1359304525547547</v>
      </c>
      <c r="CJ944" s="143">
        <f t="shared" si="1724"/>
        <v>0.02</v>
      </c>
      <c r="CK944" s="83">
        <f t="shared" si="1778"/>
        <v>1.6352910799759104E-2</v>
      </c>
      <c r="CL944" s="84">
        <f t="shared" si="1779"/>
        <v>1094.1925533844822</v>
      </c>
      <c r="CM944" s="83">
        <f t="shared" si="1725"/>
        <v>0</v>
      </c>
      <c r="CN944" s="83">
        <f t="shared" si="1780"/>
        <v>3.041580863949978</v>
      </c>
      <c r="CO944" s="83">
        <f t="shared" si="1726"/>
        <v>3.041580863949978</v>
      </c>
      <c r="CP944" s="143">
        <f t="shared" si="1727"/>
        <v>0.02</v>
      </c>
      <c r="CQ944" s="83">
        <f t="shared" si="1781"/>
        <v>1.6512564504284403E-2</v>
      </c>
      <c r="CR944" s="84">
        <f t="shared" si="1782"/>
        <v>1088.0889429211004</v>
      </c>
      <c r="CS944" s="83">
        <f t="shared" si="1728"/>
        <v>0</v>
      </c>
      <c r="CT944" s="83">
        <f t="shared" si="1783"/>
        <v>3.0337473518998572</v>
      </c>
      <c r="CU944" s="83">
        <f t="shared" si="1729"/>
        <v>3.0337473518998572</v>
      </c>
      <c r="CV944" s="143">
        <f t="shared" si="1730"/>
        <v>0.02</v>
      </c>
      <c r="CW944" s="83">
        <f t="shared" si="1784"/>
        <v>1.6540526987184466E-2</v>
      </c>
      <c r="CX944" s="84">
        <f t="shared" si="1785"/>
        <v>1087.7485326153942</v>
      </c>
      <c r="CY944" s="83">
        <f t="shared" si="1731"/>
        <v>0</v>
      </c>
      <c r="CZ944" s="83">
        <f t="shared" si="1786"/>
        <v>3.0333146942396798</v>
      </c>
      <c r="DA944" s="83">
        <f t="shared" si="1732"/>
        <v>3.0333146942396798</v>
      </c>
      <c r="DB944" s="143">
        <f t="shared" si="1733"/>
        <v>0.02</v>
      </c>
      <c r="DC944" s="83">
        <f t="shared" si="1787"/>
        <v>1.6541446767326398E-2</v>
      </c>
      <c r="DD944" s="84">
        <f t="shared" si="1788"/>
        <v>1087.7488798595482</v>
      </c>
      <c r="DE944" s="86">
        <f t="shared" si="1734"/>
        <v>5045.9482460598738</v>
      </c>
      <c r="DF944" s="86">
        <f t="shared" si="1735"/>
        <v>2018.3792984239494</v>
      </c>
      <c r="DG944" s="86">
        <f t="shared" si="1736"/>
        <v>1261.4870615149684</v>
      </c>
      <c r="DH944" s="86">
        <f t="shared" si="1737"/>
        <v>8.1849146511522849E-2</v>
      </c>
      <c r="DI944" s="86">
        <f t="shared" si="1738"/>
        <v>7.0901004305546286E-2</v>
      </c>
      <c r="DJ944" s="86">
        <f t="shared" si="1739"/>
        <v>0.81391103164976186</v>
      </c>
      <c r="DK944" s="86">
        <f t="shared" si="1740"/>
        <v>-1202.0951338491491</v>
      </c>
      <c r="DL944" s="86">
        <f t="shared" si="1798"/>
        <v>-1202.0951338491491</v>
      </c>
      <c r="DM944" s="86">
        <f t="shared" si="1741"/>
        <v>-1202.0951338491491</v>
      </c>
      <c r="DN944" s="85">
        <f t="shared" si="1742"/>
        <v>0</v>
      </c>
      <c r="DO944" s="85">
        <f t="shared" si="1789"/>
        <v>0</v>
      </c>
      <c r="DP944" s="85">
        <f t="shared" si="1743"/>
        <v>0</v>
      </c>
      <c r="DQ944" s="85">
        <f t="shared" si="1790"/>
        <v>0</v>
      </c>
      <c r="DR944" s="85">
        <f t="shared" si="1744"/>
        <v>0</v>
      </c>
      <c r="DS944" s="85">
        <f t="shared" si="1791"/>
        <v>0</v>
      </c>
      <c r="DT944" s="81"/>
      <c r="DU944" s="81"/>
      <c r="DV944" s="81">
        <f t="shared" si="1792"/>
        <v>0</v>
      </c>
      <c r="DW944" s="100"/>
    </row>
    <row r="945" spans="1:127" x14ac:dyDescent="0.2">
      <c r="A945" s="59">
        <f t="shared" si="1745"/>
        <v>125.33333333333164</v>
      </c>
      <c r="B945" s="44">
        <f t="shared" si="1746"/>
        <v>125333.33333333164</v>
      </c>
      <c r="C945" s="52">
        <f t="shared" si="1680"/>
        <v>133.33333333333334</v>
      </c>
      <c r="D945" s="50">
        <f t="shared" si="1681"/>
        <v>4</v>
      </c>
      <c r="E945" s="44">
        <f t="shared" si="1682"/>
        <v>4.13</v>
      </c>
      <c r="F945" s="47">
        <f t="shared" si="1683"/>
        <v>0.02</v>
      </c>
      <c r="G945" s="52">
        <f t="shared" si="1747"/>
        <v>2.3342225095621793E-2</v>
      </c>
      <c r="H945" s="57">
        <f t="shared" si="1748"/>
        <v>1008.3491911009237</v>
      </c>
      <c r="I945" s="52">
        <f t="shared" si="1749"/>
        <v>0</v>
      </c>
      <c r="J945" s="54">
        <f t="shared" si="1750"/>
        <v>3844.0264732611518</v>
      </c>
      <c r="K945" s="46">
        <f t="shared" si="1793"/>
        <v>3844.0264732611518</v>
      </c>
      <c r="L945" s="80">
        <f t="shared" si="1684"/>
        <v>0</v>
      </c>
      <c r="M945" s="142">
        <f t="shared" si="1685"/>
        <v>0</v>
      </c>
      <c r="N945" s="60">
        <f t="shared" si="1686"/>
        <v>4.13</v>
      </c>
      <c r="O945" s="53">
        <f t="shared" si="1687"/>
        <v>0</v>
      </c>
      <c r="P945" s="58">
        <f t="shared" si="1751"/>
        <v>3.0108942690016414</v>
      </c>
      <c r="Q945" s="49">
        <f t="shared" si="1688"/>
        <v>3.0108942690016414</v>
      </c>
      <c r="R945" s="143">
        <f t="shared" si="1689"/>
        <v>0.02</v>
      </c>
      <c r="S945" s="51">
        <f t="shared" si="1752"/>
        <v>1.7902035596553432E-2</v>
      </c>
      <c r="T945" s="57">
        <f t="shared" si="1753"/>
        <v>1050.7800567140939</v>
      </c>
      <c r="U945" s="53">
        <f t="shared" si="1690"/>
        <v>0</v>
      </c>
      <c r="V945" s="58">
        <f t="shared" si="1754"/>
        <v>3.0542415851974458</v>
      </c>
      <c r="W945" s="49">
        <f t="shared" si="1691"/>
        <v>3.0542415851974458</v>
      </c>
      <c r="X945" s="143">
        <f t="shared" si="1692"/>
        <v>0.02</v>
      </c>
      <c r="Y945" s="51">
        <f t="shared" si="1755"/>
        <v>1.7307213815297678E-2</v>
      </c>
      <c r="Z945" s="57">
        <f t="shared" si="1756"/>
        <v>1024.0270028587961</v>
      </c>
      <c r="AA945" s="53">
        <f t="shared" si="1693"/>
        <v>0</v>
      </c>
      <c r="AB945" s="58">
        <f t="shared" si="1757"/>
        <v>3.0261019795665947</v>
      </c>
      <c r="AC945" s="49">
        <f t="shared" si="1694"/>
        <v>3.0261019795665947</v>
      </c>
      <c r="AD945" s="143">
        <f t="shared" si="1695"/>
        <v>0.02</v>
      </c>
      <c r="AE945" s="49">
        <f t="shared" si="1794"/>
        <v>1.7254523966448679E-2</v>
      </c>
      <c r="AF945" s="57">
        <f t="shared" si="1758"/>
        <v>1021.3230014826603</v>
      </c>
      <c r="AG945" s="53">
        <f t="shared" si="1696"/>
        <v>0</v>
      </c>
      <c r="AH945" s="58">
        <f t="shared" si="1759"/>
        <v>3.0234114693625584</v>
      </c>
      <c r="AI945" s="49">
        <f t="shared" si="1697"/>
        <v>3.0234114693625584</v>
      </c>
      <c r="AJ945" s="143">
        <f t="shared" si="1698"/>
        <v>0.02</v>
      </c>
      <c r="AK945" s="51">
        <f t="shared" si="1760"/>
        <v>1.7255082291310082E-2</v>
      </c>
      <c r="AL945" s="57">
        <f t="shared" si="1761"/>
        <v>1021.1389702761401</v>
      </c>
      <c r="AM945" s="53">
        <f t="shared" si="1699"/>
        <v>0</v>
      </c>
      <c r="AN945" s="58">
        <f t="shared" si="1762"/>
        <v>3.0232293806387593</v>
      </c>
      <c r="AO945" s="49">
        <f t="shared" si="1700"/>
        <v>3.0232293806387593</v>
      </c>
      <c r="AP945" s="143">
        <f t="shared" si="1701"/>
        <v>0.02</v>
      </c>
      <c r="AQ945" s="51">
        <f t="shared" si="1763"/>
        <v>1.7255377941042278E-2</v>
      </c>
      <c r="AR945" s="57">
        <f t="shared" si="1764"/>
        <v>1021.1251821965108</v>
      </c>
      <c r="AS945" s="44">
        <f t="shared" si="1702"/>
        <v>6919.2476518700723</v>
      </c>
      <c r="AT945" s="44">
        <f t="shared" si="1703"/>
        <v>2767.6990607480288</v>
      </c>
      <c r="AU945" s="44">
        <f t="shared" si="1704"/>
        <v>1729.8119129675181</v>
      </c>
      <c r="AV945" s="47">
        <f t="shared" si="1705"/>
        <v>0.28633096331737218</v>
      </c>
      <c r="AW945" s="47">
        <f t="shared" si="1706"/>
        <v>0.52227545574804979</v>
      </c>
      <c r="AX945" s="86">
        <f t="shared" si="1707"/>
        <v>1.7641116780921278</v>
      </c>
      <c r="AY945" s="86">
        <f t="shared" si="1708"/>
        <v>0</v>
      </c>
      <c r="AZ945" s="10">
        <f t="shared" si="1765"/>
        <v>0</v>
      </c>
      <c r="BA945" s="44">
        <f t="shared" si="1709"/>
        <v>0</v>
      </c>
      <c r="BB945" s="9">
        <f t="shared" si="1710"/>
        <v>0</v>
      </c>
      <c r="BC945" s="45">
        <f t="shared" si="1799"/>
        <v>0</v>
      </c>
      <c r="BD945" s="9">
        <f t="shared" si="1711"/>
        <v>0</v>
      </c>
      <c r="BE945" s="45">
        <f t="shared" si="1795"/>
        <v>0</v>
      </c>
      <c r="BF945" s="9">
        <f t="shared" si="1712"/>
        <v>0</v>
      </c>
      <c r="BG945" s="45">
        <f t="shared" si="1796"/>
        <v>0</v>
      </c>
      <c r="BH945" s="58"/>
      <c r="BI945" s="58"/>
      <c r="BJ945" s="58">
        <f t="shared" si="1766"/>
        <v>0</v>
      </c>
      <c r="BK945" s="97"/>
      <c r="BL945" s="44"/>
      <c r="BM945" s="82">
        <f t="shared" si="1767"/>
        <v>94</v>
      </c>
      <c r="BN945" s="86">
        <f t="shared" si="1768"/>
        <v>94000</v>
      </c>
      <c r="BO945" s="86">
        <f t="shared" si="1769"/>
        <v>100</v>
      </c>
      <c r="BP945" s="84">
        <f t="shared" si="1713"/>
        <v>4</v>
      </c>
      <c r="BQ945" s="84">
        <f t="shared" si="1714"/>
        <v>4.13</v>
      </c>
      <c r="BR945" s="84">
        <f t="shared" si="1715"/>
        <v>0.02</v>
      </c>
      <c r="BS945" s="84">
        <f t="shared" si="1770"/>
        <v>3.136594307493721E-2</v>
      </c>
      <c r="BT945" s="84">
        <f t="shared" si="1771"/>
        <v>1235.0711517935931</v>
      </c>
      <c r="BU945" s="84">
        <f t="shared" si="1772"/>
        <v>0</v>
      </c>
      <c r="BV945" s="83">
        <f t="shared" si="1773"/>
        <v>2806.5418811443742</v>
      </c>
      <c r="BW945" s="81">
        <f t="shared" si="1797"/>
        <v>2806.5418811443742</v>
      </c>
      <c r="BX945" s="83">
        <f t="shared" si="1716"/>
        <v>0</v>
      </c>
      <c r="BY945" s="141">
        <f t="shared" si="1717"/>
        <v>0</v>
      </c>
      <c r="BZ945" s="83">
        <f t="shared" si="1718"/>
        <v>4.13</v>
      </c>
      <c r="CA945" s="83">
        <f t="shared" si="1719"/>
        <v>0</v>
      </c>
      <c r="CB945" s="83">
        <f t="shared" si="1774"/>
        <v>3.2629296978350371</v>
      </c>
      <c r="CC945" s="83">
        <f t="shared" si="1720"/>
        <v>3.2629296978350371</v>
      </c>
      <c r="CD945" s="143">
        <f t="shared" si="1721"/>
        <v>0.02</v>
      </c>
      <c r="CE945" s="83">
        <f t="shared" si="1775"/>
        <v>1.7158523213570379E-2</v>
      </c>
      <c r="CF945" s="84">
        <f t="shared" si="1776"/>
        <v>1160.989387138653</v>
      </c>
      <c r="CG945" s="83">
        <f t="shared" si="1722"/>
        <v>0</v>
      </c>
      <c r="CH945" s="83">
        <f t="shared" si="1777"/>
        <v>3.1369430237119564</v>
      </c>
      <c r="CI945" s="83">
        <f t="shared" si="1723"/>
        <v>3.1369430237119564</v>
      </c>
      <c r="CJ945" s="143">
        <f t="shared" si="1724"/>
        <v>0.02</v>
      </c>
      <c r="CK945" s="83">
        <f t="shared" si="1778"/>
        <v>1.6350910799759106E-2</v>
      </c>
      <c r="CL945" s="84">
        <f t="shared" si="1779"/>
        <v>1094.7139906754921</v>
      </c>
      <c r="CM945" s="83">
        <f t="shared" si="1725"/>
        <v>0</v>
      </c>
      <c r="CN945" s="83">
        <f t="shared" si="1780"/>
        <v>3.0424564637581555</v>
      </c>
      <c r="CO945" s="83">
        <f t="shared" si="1726"/>
        <v>3.0424564637581555</v>
      </c>
      <c r="CP945" s="143">
        <f t="shared" si="1727"/>
        <v>0.02</v>
      </c>
      <c r="CQ945" s="83">
        <f t="shared" si="1781"/>
        <v>1.6510564504284404E-2</v>
      </c>
      <c r="CR945" s="84">
        <f t="shared" si="1782"/>
        <v>1088.6318041910401</v>
      </c>
      <c r="CS945" s="83">
        <f t="shared" si="1728"/>
        <v>0</v>
      </c>
      <c r="CT945" s="83">
        <f t="shared" si="1783"/>
        <v>3.0346383999775384</v>
      </c>
      <c r="CU945" s="83">
        <f t="shared" si="1729"/>
        <v>3.0346383999775384</v>
      </c>
      <c r="CV945" s="143">
        <f t="shared" si="1730"/>
        <v>0.02</v>
      </c>
      <c r="CW945" s="83">
        <f t="shared" si="1784"/>
        <v>1.6538526987184467E-2</v>
      </c>
      <c r="CX945" s="84">
        <f t="shared" si="1785"/>
        <v>1088.2937173347752</v>
      </c>
      <c r="CY945" s="83">
        <f t="shared" si="1731"/>
        <v>0</v>
      </c>
      <c r="CZ945" s="83">
        <f t="shared" si="1786"/>
        <v>3.0342080106791744</v>
      </c>
      <c r="DA945" s="83">
        <f t="shared" si="1732"/>
        <v>3.0342080106791744</v>
      </c>
      <c r="DB945" s="143">
        <f t="shared" si="1733"/>
        <v>0.02</v>
      </c>
      <c r="DC945" s="83">
        <f t="shared" si="1787"/>
        <v>1.65394467673264E-2</v>
      </c>
      <c r="DD945" s="84">
        <f t="shared" si="1788"/>
        <v>1088.2941726641075</v>
      </c>
      <c r="DE945" s="86">
        <f t="shared" si="1734"/>
        <v>5051.7753860598732</v>
      </c>
      <c r="DF945" s="86">
        <f t="shared" si="1735"/>
        <v>2020.7101544239492</v>
      </c>
      <c r="DG945" s="86">
        <f t="shared" si="1736"/>
        <v>1262.9438465149683</v>
      </c>
      <c r="DH945" s="86">
        <f t="shared" si="1737"/>
        <v>8.1706507937076622E-2</v>
      </c>
      <c r="DI945" s="86">
        <f t="shared" si="1738"/>
        <v>7.0674210210937158E-2</v>
      </c>
      <c r="DJ945" s="86">
        <f t="shared" si="1739"/>
        <v>0.80902692464675297</v>
      </c>
      <c r="DK945" s="86">
        <f t="shared" si="1740"/>
        <v>-1204.0388990935717</v>
      </c>
      <c r="DL945" s="86">
        <f t="shared" si="1798"/>
        <v>-1204.0388990935717</v>
      </c>
      <c r="DM945" s="86">
        <f t="shared" si="1741"/>
        <v>-1204.0388990935717</v>
      </c>
      <c r="DN945" s="85">
        <f t="shared" si="1742"/>
        <v>0</v>
      </c>
      <c r="DO945" s="85">
        <f t="shared" si="1789"/>
        <v>0</v>
      </c>
      <c r="DP945" s="85">
        <f t="shared" si="1743"/>
        <v>0</v>
      </c>
      <c r="DQ945" s="85">
        <f t="shared" si="1790"/>
        <v>0</v>
      </c>
      <c r="DR945" s="85">
        <f t="shared" si="1744"/>
        <v>0</v>
      </c>
      <c r="DS945" s="85">
        <f t="shared" si="1791"/>
        <v>0</v>
      </c>
      <c r="DT945" s="81"/>
      <c r="DU945" s="81"/>
      <c r="DV945" s="81">
        <f t="shared" si="1792"/>
        <v>0</v>
      </c>
      <c r="DW945" s="100"/>
    </row>
    <row r="946" spans="1:127" x14ac:dyDescent="0.2">
      <c r="A946" s="59">
        <f t="shared" si="1745"/>
        <v>125.46666666666498</v>
      </c>
      <c r="B946" s="44">
        <f t="shared" si="1746"/>
        <v>125466.66666666497</v>
      </c>
      <c r="C946" s="52">
        <f t="shared" si="1680"/>
        <v>133.33333333333334</v>
      </c>
      <c r="D946" s="50">
        <f t="shared" si="1681"/>
        <v>4</v>
      </c>
      <c r="E946" s="44">
        <f t="shared" si="1682"/>
        <v>4.13</v>
      </c>
      <c r="F946" s="47">
        <f t="shared" si="1683"/>
        <v>0.02</v>
      </c>
      <c r="G946" s="52">
        <f t="shared" si="1747"/>
        <v>2.3339558428955125E-2</v>
      </c>
      <c r="H946" s="57">
        <f t="shared" si="1748"/>
        <v>1009.1027307865504</v>
      </c>
      <c r="I946" s="52">
        <f t="shared" si="1749"/>
        <v>0</v>
      </c>
      <c r="J946" s="54">
        <f t="shared" si="1750"/>
        <v>3848.3428732611515</v>
      </c>
      <c r="K946" s="46">
        <f t="shared" si="1793"/>
        <v>3848.3428732611515</v>
      </c>
      <c r="L946" s="80">
        <f t="shared" si="1684"/>
        <v>0</v>
      </c>
      <c r="M946" s="142">
        <f t="shared" si="1685"/>
        <v>0</v>
      </c>
      <c r="N946" s="60">
        <f t="shared" si="1686"/>
        <v>4.13</v>
      </c>
      <c r="O946" s="53">
        <f t="shared" si="1687"/>
        <v>0</v>
      </c>
      <c r="P946" s="58">
        <f t="shared" si="1751"/>
        <v>3.0118785751592076</v>
      </c>
      <c r="Q946" s="49">
        <f t="shared" si="1688"/>
        <v>3.0118785751592076</v>
      </c>
      <c r="R946" s="143">
        <f t="shared" si="1689"/>
        <v>0.02</v>
      </c>
      <c r="S946" s="51">
        <f t="shared" si="1752"/>
        <v>1.7899368929886764E-2</v>
      </c>
      <c r="T946" s="57">
        <f t="shared" si="1753"/>
        <v>1051.5727648228892</v>
      </c>
      <c r="U946" s="53">
        <f t="shared" si="1690"/>
        <v>0</v>
      </c>
      <c r="V946" s="58">
        <f t="shared" si="1754"/>
        <v>3.0553881122245183</v>
      </c>
      <c r="W946" s="49">
        <f t="shared" si="1691"/>
        <v>3.0553881122245183</v>
      </c>
      <c r="X946" s="143">
        <f t="shared" si="1692"/>
        <v>0.02</v>
      </c>
      <c r="Y946" s="51">
        <f t="shared" si="1755"/>
        <v>1.730454714863101E-2</v>
      </c>
      <c r="Z946" s="57">
        <f t="shared" si="1756"/>
        <v>1024.782493433645</v>
      </c>
      <c r="AA946" s="53">
        <f t="shared" si="1693"/>
        <v>0</v>
      </c>
      <c r="AB946" s="58">
        <f t="shared" si="1757"/>
        <v>3.0271320943650335</v>
      </c>
      <c r="AC946" s="49">
        <f t="shared" si="1694"/>
        <v>3.0271320943650335</v>
      </c>
      <c r="AD946" s="143">
        <f t="shared" si="1695"/>
        <v>0.02</v>
      </c>
      <c r="AE946" s="49">
        <f t="shared" si="1794"/>
        <v>1.7251857299782011E-2</v>
      </c>
      <c r="AF946" s="57">
        <f t="shared" si="1758"/>
        <v>1022.0831957633825</v>
      </c>
      <c r="AG946" s="53">
        <f t="shared" si="1696"/>
        <v>0</v>
      </c>
      <c r="AH946" s="58">
        <f t="shared" si="1759"/>
        <v>3.0244386638302627</v>
      </c>
      <c r="AI946" s="49">
        <f t="shared" si="1697"/>
        <v>3.0244386638302627</v>
      </c>
      <c r="AJ946" s="143">
        <f t="shared" si="1698"/>
        <v>0.02</v>
      </c>
      <c r="AK946" s="51">
        <f t="shared" si="1760"/>
        <v>1.7252415624643413E-2</v>
      </c>
      <c r="AL946" s="57">
        <f t="shared" si="1761"/>
        <v>1021.8998656700933</v>
      </c>
      <c r="AM946" s="53">
        <f t="shared" si="1699"/>
        <v>0</v>
      </c>
      <c r="AN946" s="58">
        <f t="shared" si="1762"/>
        <v>3.0242567507870035</v>
      </c>
      <c r="AO946" s="49">
        <f t="shared" si="1700"/>
        <v>3.0242567507870035</v>
      </c>
      <c r="AP946" s="143">
        <f t="shared" si="1701"/>
        <v>0.02</v>
      </c>
      <c r="AQ946" s="51">
        <f t="shared" si="1763"/>
        <v>1.7252711274375609E-2</v>
      </c>
      <c r="AR946" s="57">
        <f t="shared" si="1764"/>
        <v>1021.8861364581229</v>
      </c>
      <c r="AS946" s="44">
        <f t="shared" si="1702"/>
        <v>6927.0171718700731</v>
      </c>
      <c r="AT946" s="44">
        <f t="shared" si="1703"/>
        <v>2770.806868748029</v>
      </c>
      <c r="AU946" s="44">
        <f t="shared" si="1704"/>
        <v>1731.7542929675183</v>
      </c>
      <c r="AV946" s="47">
        <f t="shared" si="1705"/>
        <v>0.28545089666481227</v>
      </c>
      <c r="AW946" s="47">
        <f t="shared" si="1706"/>
        <v>0.51926195770127404</v>
      </c>
      <c r="AX946" s="86">
        <f t="shared" si="1707"/>
        <v>1.7478083245376059</v>
      </c>
      <c r="AY946" s="86">
        <f t="shared" si="1708"/>
        <v>0</v>
      </c>
      <c r="AZ946" s="10">
        <f t="shared" si="1765"/>
        <v>0</v>
      </c>
      <c r="BA946" s="44">
        <f t="shared" si="1709"/>
        <v>0</v>
      </c>
      <c r="BB946" s="9">
        <f t="shared" si="1710"/>
        <v>0</v>
      </c>
      <c r="BC946" s="45">
        <f t="shared" si="1799"/>
        <v>0</v>
      </c>
      <c r="BD946" s="9">
        <f t="shared" si="1711"/>
        <v>0</v>
      </c>
      <c r="BE946" s="45">
        <f t="shared" si="1795"/>
        <v>0</v>
      </c>
      <c r="BF946" s="9">
        <f t="shared" si="1712"/>
        <v>0</v>
      </c>
      <c r="BG946" s="45">
        <f t="shared" si="1796"/>
        <v>0</v>
      </c>
      <c r="BH946" s="58"/>
      <c r="BI946" s="58"/>
      <c r="BJ946" s="58">
        <f t="shared" si="1766"/>
        <v>0</v>
      </c>
      <c r="BK946" s="97"/>
      <c r="BL946" s="44"/>
      <c r="BM946" s="82">
        <f t="shared" si="1767"/>
        <v>94.100000000000009</v>
      </c>
      <c r="BN946" s="86">
        <f t="shared" si="1768"/>
        <v>94100</v>
      </c>
      <c r="BO946" s="86">
        <f t="shared" si="1769"/>
        <v>100</v>
      </c>
      <c r="BP946" s="84">
        <f t="shared" si="1713"/>
        <v>4</v>
      </c>
      <c r="BQ946" s="84">
        <f t="shared" si="1714"/>
        <v>4.13</v>
      </c>
      <c r="BR946" s="84">
        <f t="shared" si="1715"/>
        <v>0.02</v>
      </c>
      <c r="BS946" s="84">
        <f t="shared" si="1770"/>
        <v>3.1363943074937208E-2</v>
      </c>
      <c r="BT946" s="84">
        <f t="shared" si="1771"/>
        <v>1235.8305935145361</v>
      </c>
      <c r="BU946" s="84">
        <f t="shared" si="1772"/>
        <v>0</v>
      </c>
      <c r="BV946" s="83">
        <f t="shared" si="1773"/>
        <v>2809.7791811443744</v>
      </c>
      <c r="BW946" s="81">
        <f t="shared" si="1797"/>
        <v>2809.7791811443744</v>
      </c>
      <c r="BX946" s="83">
        <f t="shared" si="1716"/>
        <v>0</v>
      </c>
      <c r="BY946" s="141">
        <f t="shared" si="1717"/>
        <v>0</v>
      </c>
      <c r="BZ946" s="83">
        <f t="shared" si="1718"/>
        <v>4.13</v>
      </c>
      <c r="CA946" s="83">
        <f t="shared" si="1719"/>
        <v>0</v>
      </c>
      <c r="CB946" s="83">
        <f t="shared" si="1774"/>
        <v>3.2645240168528189</v>
      </c>
      <c r="CC946" s="83">
        <f t="shared" si="1720"/>
        <v>3.2645240168528189</v>
      </c>
      <c r="CD946" s="143">
        <f t="shared" si="1721"/>
        <v>0.02</v>
      </c>
      <c r="CE946" s="83">
        <f t="shared" si="1775"/>
        <v>1.715652321357038E-2</v>
      </c>
      <c r="CF946" s="84">
        <f t="shared" si="1776"/>
        <v>1161.5152189769838</v>
      </c>
      <c r="CG946" s="83">
        <f t="shared" si="1722"/>
        <v>0</v>
      </c>
      <c r="CH946" s="83">
        <f t="shared" si="1777"/>
        <v>3.1379561118915942</v>
      </c>
      <c r="CI946" s="83">
        <f t="shared" si="1723"/>
        <v>3.1379561118915942</v>
      </c>
      <c r="CJ946" s="143">
        <f t="shared" si="1724"/>
        <v>0.02</v>
      </c>
      <c r="CK946" s="83">
        <f t="shared" si="1778"/>
        <v>1.6348910799759107E-2</v>
      </c>
      <c r="CL946" s="84">
        <f t="shared" si="1779"/>
        <v>1095.2351958958666</v>
      </c>
      <c r="CM946" s="83">
        <f t="shared" si="1725"/>
        <v>0</v>
      </c>
      <c r="CN946" s="83">
        <f t="shared" si="1780"/>
        <v>3.0433327360802642</v>
      </c>
      <c r="CO946" s="83">
        <f t="shared" si="1726"/>
        <v>3.0433327360802642</v>
      </c>
      <c r="CP946" s="143">
        <f t="shared" si="1727"/>
        <v>0.02</v>
      </c>
      <c r="CQ946" s="83">
        <f t="shared" si="1781"/>
        <v>1.6508564504284406E-2</v>
      </c>
      <c r="CR946" s="84">
        <f t="shared" si="1782"/>
        <v>1089.1744434925699</v>
      </c>
      <c r="CS946" s="83">
        <f t="shared" si="1728"/>
        <v>0</v>
      </c>
      <c r="CT946" s="83">
        <f t="shared" si="1783"/>
        <v>3.0355302221152529</v>
      </c>
      <c r="CU946" s="83">
        <f t="shared" si="1729"/>
        <v>3.0355302221152529</v>
      </c>
      <c r="CV946" s="143">
        <f t="shared" si="1730"/>
        <v>0.02</v>
      </c>
      <c r="CW946" s="83">
        <f t="shared" si="1784"/>
        <v>1.6536526987184469E-2</v>
      </c>
      <c r="CX946" s="84">
        <f t="shared" si="1785"/>
        <v>1088.8386760681553</v>
      </c>
      <c r="CY946" s="83">
        <f t="shared" si="1731"/>
        <v>0</v>
      </c>
      <c r="CZ946" s="83">
        <f t="shared" si="1786"/>
        <v>3.0351021056639791</v>
      </c>
      <c r="DA946" s="83">
        <f t="shared" si="1732"/>
        <v>3.0351021056639791</v>
      </c>
      <c r="DB946" s="143">
        <f t="shared" si="1733"/>
        <v>0.02</v>
      </c>
      <c r="DC946" s="83">
        <f t="shared" si="1787"/>
        <v>1.6537446767326401E-2</v>
      </c>
      <c r="DD946" s="84">
        <f t="shared" si="1788"/>
        <v>1088.8392390112108</v>
      </c>
      <c r="DE946" s="86">
        <f t="shared" si="1734"/>
        <v>5057.6025260598744</v>
      </c>
      <c r="DF946" s="86">
        <f t="shared" si="1735"/>
        <v>2023.0410104239495</v>
      </c>
      <c r="DG946" s="86">
        <f t="shared" si="1736"/>
        <v>1264.4006315149686</v>
      </c>
      <c r="DH946" s="86">
        <f t="shared" si="1737"/>
        <v>8.1564290879612755E-2</v>
      </c>
      <c r="DI946" s="86">
        <f t="shared" si="1738"/>
        <v>7.0448415945220041E-2</v>
      </c>
      <c r="DJ946" s="86">
        <f t="shared" si="1739"/>
        <v>0.80417800997371691</v>
      </c>
      <c r="DK946" s="86">
        <f t="shared" si="1740"/>
        <v>-1205.9814680766685</v>
      </c>
      <c r="DL946" s="86">
        <f t="shared" si="1798"/>
        <v>-1205.9814680766685</v>
      </c>
      <c r="DM946" s="86">
        <f t="shared" si="1741"/>
        <v>-1205.9814680766685</v>
      </c>
      <c r="DN946" s="85">
        <f t="shared" si="1742"/>
        <v>0</v>
      </c>
      <c r="DO946" s="85">
        <f t="shared" si="1789"/>
        <v>0</v>
      </c>
      <c r="DP946" s="85">
        <f t="shared" si="1743"/>
        <v>0</v>
      </c>
      <c r="DQ946" s="85">
        <f t="shared" si="1790"/>
        <v>0</v>
      </c>
      <c r="DR946" s="85">
        <f t="shared" si="1744"/>
        <v>0</v>
      </c>
      <c r="DS946" s="85">
        <f t="shared" si="1791"/>
        <v>0</v>
      </c>
      <c r="DT946" s="81"/>
      <c r="DU946" s="81"/>
      <c r="DV946" s="81">
        <f t="shared" si="1792"/>
        <v>0</v>
      </c>
      <c r="DW946" s="100"/>
    </row>
    <row r="947" spans="1:127" x14ac:dyDescent="0.2">
      <c r="A947" s="59">
        <f t="shared" si="1745"/>
        <v>125.5999999999983</v>
      </c>
      <c r="B947" s="44">
        <f t="shared" si="1746"/>
        <v>125599.9999999983</v>
      </c>
      <c r="C947" s="52">
        <f t="shared" si="1680"/>
        <v>133.33333333333334</v>
      </c>
      <c r="D947" s="50">
        <f t="shared" si="1681"/>
        <v>4</v>
      </c>
      <c r="E947" s="44">
        <f t="shared" si="1682"/>
        <v>4.13</v>
      </c>
      <c r="F947" s="47">
        <f t="shared" si="1683"/>
        <v>0.02</v>
      </c>
      <c r="G947" s="52">
        <f t="shared" si="1747"/>
        <v>2.3336891762288457E-2</v>
      </c>
      <c r="H947" s="57">
        <f t="shared" si="1748"/>
        <v>1009.8561843812436</v>
      </c>
      <c r="I947" s="52">
        <f t="shared" si="1749"/>
        <v>0</v>
      </c>
      <c r="J947" s="54">
        <f t="shared" si="1750"/>
        <v>3852.6592732611512</v>
      </c>
      <c r="K947" s="46">
        <f t="shared" si="1793"/>
        <v>3852.6592732611512</v>
      </c>
      <c r="L947" s="80">
        <f t="shared" si="1684"/>
        <v>0</v>
      </c>
      <c r="M947" s="142">
        <f t="shared" si="1685"/>
        <v>0</v>
      </c>
      <c r="N947" s="60">
        <f t="shared" si="1686"/>
        <v>4.13</v>
      </c>
      <c r="O947" s="53">
        <f t="shared" si="1687"/>
        <v>0</v>
      </c>
      <c r="P947" s="58">
        <f t="shared" si="1751"/>
        <v>3.0128648250994869</v>
      </c>
      <c r="Q947" s="49">
        <f t="shared" si="1688"/>
        <v>3.0128648250994869</v>
      </c>
      <c r="R947" s="143">
        <f t="shared" si="1689"/>
        <v>0.02</v>
      </c>
      <c r="S947" s="51">
        <f t="shared" si="1752"/>
        <v>1.7896702263220095E-2</v>
      </c>
      <c r="T947" s="57">
        <f t="shared" si="1753"/>
        <v>1052.3650958172027</v>
      </c>
      <c r="U947" s="53">
        <f t="shared" si="1690"/>
        <v>0</v>
      </c>
      <c r="V947" s="58">
        <f t="shared" si="1754"/>
        <v>3.0565364877715613</v>
      </c>
      <c r="W947" s="49">
        <f t="shared" si="1691"/>
        <v>3.0565364877715613</v>
      </c>
      <c r="X947" s="143">
        <f t="shared" si="1692"/>
        <v>0.02</v>
      </c>
      <c r="Y947" s="51">
        <f t="shared" si="1755"/>
        <v>1.7301880481964342E-2</v>
      </c>
      <c r="Z947" s="57">
        <f t="shared" si="1756"/>
        <v>1025.5375841424627</v>
      </c>
      <c r="AA947" s="53">
        <f t="shared" si="1693"/>
        <v>0</v>
      </c>
      <c r="AB947" s="58">
        <f t="shared" si="1757"/>
        <v>3.0281638483137141</v>
      </c>
      <c r="AC947" s="49">
        <f t="shared" si="1694"/>
        <v>3.0281638483137141</v>
      </c>
      <c r="AD947" s="143">
        <f t="shared" si="1695"/>
        <v>0.02</v>
      </c>
      <c r="AE947" s="49">
        <f t="shared" si="1794"/>
        <v>1.7249190633115342E-2</v>
      </c>
      <c r="AF947" s="57">
        <f t="shared" si="1758"/>
        <v>1022.8430138983343</v>
      </c>
      <c r="AG947" s="53">
        <f t="shared" si="1696"/>
        <v>0</v>
      </c>
      <c r="AH947" s="58">
        <f t="shared" si="1759"/>
        <v>3.0254675507495272</v>
      </c>
      <c r="AI947" s="49">
        <f t="shared" si="1697"/>
        <v>3.0254675507495272</v>
      </c>
      <c r="AJ947" s="143">
        <f t="shared" si="1698"/>
        <v>0.02</v>
      </c>
      <c r="AK947" s="51">
        <f t="shared" si="1760"/>
        <v>1.7249748957976745E-2</v>
      </c>
      <c r="AL947" s="57">
        <f t="shared" si="1761"/>
        <v>1022.660385079204</v>
      </c>
      <c r="AM947" s="53">
        <f t="shared" si="1699"/>
        <v>0</v>
      </c>
      <c r="AN947" s="58">
        <f t="shared" si="1762"/>
        <v>3.0252858177096424</v>
      </c>
      <c r="AO947" s="49">
        <f t="shared" si="1700"/>
        <v>3.0252858177096424</v>
      </c>
      <c r="AP947" s="143">
        <f t="shared" si="1701"/>
        <v>0.02</v>
      </c>
      <c r="AQ947" s="51">
        <f t="shared" si="1763"/>
        <v>1.7250044607708941E-2</v>
      </c>
      <c r="AR947" s="57">
        <f t="shared" si="1764"/>
        <v>1022.6467146480777</v>
      </c>
      <c r="AS947" s="44">
        <f t="shared" si="1702"/>
        <v>6934.7866918700711</v>
      </c>
      <c r="AT947" s="44">
        <f t="shared" si="1703"/>
        <v>2773.9146767480283</v>
      </c>
      <c r="AU947" s="44">
        <f t="shared" si="1704"/>
        <v>1733.6966729675178</v>
      </c>
      <c r="AV947" s="47">
        <f t="shared" si="1705"/>
        <v>0.28457499615195719</v>
      </c>
      <c r="AW947" s="47">
        <f t="shared" si="1706"/>
        <v>0.51627083036529697</v>
      </c>
      <c r="AX947" s="86">
        <f t="shared" si="1707"/>
        <v>1.7316824588952795</v>
      </c>
      <c r="AY947" s="86">
        <f t="shared" si="1708"/>
        <v>0</v>
      </c>
      <c r="AZ947" s="10">
        <f t="shared" si="1765"/>
        <v>0</v>
      </c>
      <c r="BA947" s="44">
        <f t="shared" si="1709"/>
        <v>0</v>
      </c>
      <c r="BB947" s="9">
        <f t="shared" si="1710"/>
        <v>0</v>
      </c>
      <c r="BC947" s="45">
        <f t="shared" si="1799"/>
        <v>0</v>
      </c>
      <c r="BD947" s="9">
        <f t="shared" si="1711"/>
        <v>0</v>
      </c>
      <c r="BE947" s="45">
        <f t="shared" si="1795"/>
        <v>0</v>
      </c>
      <c r="BF947" s="9">
        <f t="shared" si="1712"/>
        <v>0</v>
      </c>
      <c r="BG947" s="45">
        <f t="shared" si="1796"/>
        <v>0</v>
      </c>
      <c r="BH947" s="58"/>
      <c r="BI947" s="58"/>
      <c r="BJ947" s="58">
        <f t="shared" si="1766"/>
        <v>0</v>
      </c>
      <c r="BK947" s="97"/>
      <c r="BL947" s="44"/>
      <c r="BM947" s="82">
        <f t="shared" si="1767"/>
        <v>94.2</v>
      </c>
      <c r="BN947" s="86">
        <f t="shared" si="1768"/>
        <v>94200</v>
      </c>
      <c r="BO947" s="86">
        <f t="shared" si="1769"/>
        <v>100</v>
      </c>
      <c r="BP947" s="84">
        <f t="shared" si="1713"/>
        <v>4</v>
      </c>
      <c r="BQ947" s="84">
        <f t="shared" si="1714"/>
        <v>4.13</v>
      </c>
      <c r="BR947" s="84">
        <f t="shared" si="1715"/>
        <v>0.02</v>
      </c>
      <c r="BS947" s="84">
        <f t="shared" si="1770"/>
        <v>3.1361943074937206E-2</v>
      </c>
      <c r="BT947" s="84">
        <f t="shared" si="1771"/>
        <v>1236.5899868093288</v>
      </c>
      <c r="BU947" s="84">
        <f t="shared" si="1772"/>
        <v>0</v>
      </c>
      <c r="BV947" s="83">
        <f t="shared" si="1773"/>
        <v>2813.0164811443742</v>
      </c>
      <c r="BW947" s="81">
        <f t="shared" si="1797"/>
        <v>2813.0164811443742</v>
      </c>
      <c r="BX947" s="83">
        <f t="shared" si="1716"/>
        <v>0</v>
      </c>
      <c r="BY947" s="141">
        <f t="shared" si="1717"/>
        <v>0</v>
      </c>
      <c r="BZ947" s="83">
        <f t="shared" si="1718"/>
        <v>4.13</v>
      </c>
      <c r="CA947" s="83">
        <f t="shared" si="1719"/>
        <v>0</v>
      </c>
      <c r="CB947" s="83">
        <f t="shared" si="1774"/>
        <v>3.2661204519637228</v>
      </c>
      <c r="CC947" s="83">
        <f t="shared" si="1720"/>
        <v>3.2661204519637228</v>
      </c>
      <c r="CD947" s="143">
        <f t="shared" si="1721"/>
        <v>0.02</v>
      </c>
      <c r="CE947" s="83">
        <f t="shared" si="1775"/>
        <v>1.7154523213570382E-2</v>
      </c>
      <c r="CF947" s="84">
        <f t="shared" si="1776"/>
        <v>1162.0407327463727</v>
      </c>
      <c r="CG947" s="83">
        <f t="shared" si="1722"/>
        <v>0</v>
      </c>
      <c r="CH947" s="83">
        <f t="shared" si="1777"/>
        <v>3.1389697153374971</v>
      </c>
      <c r="CI947" s="83">
        <f t="shared" si="1723"/>
        <v>3.1389697153374971</v>
      </c>
      <c r="CJ947" s="143">
        <f t="shared" si="1724"/>
        <v>0.02</v>
      </c>
      <c r="CK947" s="83">
        <f t="shared" si="1778"/>
        <v>1.6346910799759109E-2</v>
      </c>
      <c r="CL947" s="84">
        <f t="shared" si="1779"/>
        <v>1095.7561691095393</v>
      </c>
      <c r="CM947" s="83">
        <f t="shared" si="1725"/>
        <v>0</v>
      </c>
      <c r="CN947" s="83">
        <f t="shared" si="1780"/>
        <v>3.0442096798087168</v>
      </c>
      <c r="CO947" s="83">
        <f t="shared" si="1726"/>
        <v>3.0442096798087168</v>
      </c>
      <c r="CP947" s="143">
        <f t="shared" si="1727"/>
        <v>0.02</v>
      </c>
      <c r="CQ947" s="83">
        <f t="shared" si="1781"/>
        <v>1.6506564504284407E-2</v>
      </c>
      <c r="CR947" s="84">
        <f t="shared" si="1782"/>
        <v>1089.7168608335521</v>
      </c>
      <c r="CS947" s="83">
        <f t="shared" si="1728"/>
        <v>0</v>
      </c>
      <c r="CT947" s="83">
        <f t="shared" si="1783"/>
        <v>3.0364228171523031</v>
      </c>
      <c r="CU947" s="83">
        <f t="shared" si="1729"/>
        <v>3.0364228171523031</v>
      </c>
      <c r="CV947" s="143">
        <f t="shared" si="1730"/>
        <v>0.02</v>
      </c>
      <c r="CW947" s="83">
        <f t="shared" si="1784"/>
        <v>1.653452698718447E-2</v>
      </c>
      <c r="CX947" s="84">
        <f t="shared" si="1785"/>
        <v>1089.3834088092995</v>
      </c>
      <c r="CY947" s="83">
        <f t="shared" si="1731"/>
        <v>0</v>
      </c>
      <c r="CZ947" s="83">
        <f t="shared" si="1786"/>
        <v>3.0359969779868377</v>
      </c>
      <c r="DA947" s="83">
        <f t="shared" si="1732"/>
        <v>3.0359969779868377</v>
      </c>
      <c r="DB947" s="143">
        <f t="shared" si="1733"/>
        <v>0.02</v>
      </c>
      <c r="DC947" s="83">
        <f t="shared" si="1787"/>
        <v>1.6535446767326403E-2</v>
      </c>
      <c r="DD947" s="84">
        <f t="shared" si="1788"/>
        <v>1089.3840788944051</v>
      </c>
      <c r="DE947" s="86">
        <f t="shared" si="1734"/>
        <v>5063.4296660598729</v>
      </c>
      <c r="DF947" s="86">
        <f t="shared" si="1735"/>
        <v>2025.3718664239491</v>
      </c>
      <c r="DG947" s="86">
        <f t="shared" si="1736"/>
        <v>1265.8574165149682</v>
      </c>
      <c r="DH947" s="86">
        <f t="shared" si="1737"/>
        <v>8.1422493726616557E-2</v>
      </c>
      <c r="DI947" s="86">
        <f t="shared" si="1738"/>
        <v>7.0223616120433194E-2</v>
      </c>
      <c r="DJ947" s="86">
        <f t="shared" si="1739"/>
        <v>0.79936399660267998</v>
      </c>
      <c r="DK947" s="86">
        <f t="shared" si="1740"/>
        <v>-1207.9228414935665</v>
      </c>
      <c r="DL947" s="86">
        <f t="shared" si="1798"/>
        <v>-1207.9228414935665</v>
      </c>
      <c r="DM947" s="86">
        <f t="shared" si="1741"/>
        <v>-1207.9228414935665</v>
      </c>
      <c r="DN947" s="85">
        <f t="shared" si="1742"/>
        <v>0</v>
      </c>
      <c r="DO947" s="85">
        <f t="shared" si="1789"/>
        <v>0</v>
      </c>
      <c r="DP947" s="85">
        <f t="shared" si="1743"/>
        <v>0</v>
      </c>
      <c r="DQ947" s="85">
        <f t="shared" si="1790"/>
        <v>0</v>
      </c>
      <c r="DR947" s="85">
        <f t="shared" si="1744"/>
        <v>0</v>
      </c>
      <c r="DS947" s="85">
        <f t="shared" si="1791"/>
        <v>0</v>
      </c>
      <c r="DT947" s="81"/>
      <c r="DU947" s="81"/>
      <c r="DV947" s="81">
        <f t="shared" si="1792"/>
        <v>0</v>
      </c>
      <c r="DW947" s="100"/>
    </row>
    <row r="948" spans="1:127" x14ac:dyDescent="0.2">
      <c r="A948" s="59">
        <f t="shared" si="1745"/>
        <v>125.73333333333163</v>
      </c>
      <c r="B948" s="44">
        <f t="shared" si="1746"/>
        <v>125733.33333333163</v>
      </c>
      <c r="C948" s="52">
        <f t="shared" si="1680"/>
        <v>133.33333333333334</v>
      </c>
      <c r="D948" s="50">
        <f t="shared" si="1681"/>
        <v>4</v>
      </c>
      <c r="E948" s="44">
        <f t="shared" si="1682"/>
        <v>4.13</v>
      </c>
      <c r="F948" s="47">
        <f t="shared" si="1683"/>
        <v>0.02</v>
      </c>
      <c r="G948" s="52">
        <f t="shared" si="1747"/>
        <v>2.3334225095621788E-2</v>
      </c>
      <c r="H948" s="57">
        <f t="shared" si="1748"/>
        <v>1010.6095518850032</v>
      </c>
      <c r="I948" s="52">
        <f t="shared" si="1749"/>
        <v>0</v>
      </c>
      <c r="J948" s="54">
        <f t="shared" si="1750"/>
        <v>3856.9756732611513</v>
      </c>
      <c r="K948" s="46">
        <f t="shared" si="1793"/>
        <v>3856.9756732611513</v>
      </c>
      <c r="L948" s="80">
        <f t="shared" si="1684"/>
        <v>0</v>
      </c>
      <c r="M948" s="142">
        <f t="shared" si="1685"/>
        <v>0</v>
      </c>
      <c r="N948" s="60">
        <f t="shared" si="1686"/>
        <v>4.13</v>
      </c>
      <c r="O948" s="53">
        <f t="shared" si="1687"/>
        <v>0</v>
      </c>
      <c r="P948" s="58">
        <f t="shared" si="1751"/>
        <v>3.0138530184084895</v>
      </c>
      <c r="Q948" s="49">
        <f t="shared" si="1688"/>
        <v>3.0138530184084895</v>
      </c>
      <c r="R948" s="143">
        <f t="shared" si="1689"/>
        <v>0.02</v>
      </c>
      <c r="S948" s="51">
        <f t="shared" si="1752"/>
        <v>1.7894035596553427E-2</v>
      </c>
      <c r="T948" s="57">
        <f t="shared" si="1753"/>
        <v>1053.157049432504</v>
      </c>
      <c r="U948" s="53">
        <f t="shared" si="1690"/>
        <v>0</v>
      </c>
      <c r="V948" s="58">
        <f t="shared" si="1754"/>
        <v>3.0576867086287418</v>
      </c>
      <c r="W948" s="49">
        <f t="shared" si="1691"/>
        <v>3.0576867086287418</v>
      </c>
      <c r="X948" s="143">
        <f t="shared" si="1692"/>
        <v>0.02</v>
      </c>
      <c r="Y948" s="51">
        <f t="shared" si="1755"/>
        <v>1.7299213815297674E-2</v>
      </c>
      <c r="Z948" s="57">
        <f t="shared" si="1756"/>
        <v>1026.2922748288152</v>
      </c>
      <c r="AA948" s="53">
        <f t="shared" si="1693"/>
        <v>0</v>
      </c>
      <c r="AB948" s="58">
        <f t="shared" si="1757"/>
        <v>3.0291972382273595</v>
      </c>
      <c r="AC948" s="49">
        <f t="shared" si="1694"/>
        <v>3.0291972382273595</v>
      </c>
      <c r="AD948" s="143">
        <f t="shared" si="1695"/>
        <v>0.02</v>
      </c>
      <c r="AE948" s="49">
        <f t="shared" si="1794"/>
        <v>1.7246523966448674E-2</v>
      </c>
      <c r="AF948" s="57">
        <f t="shared" si="1758"/>
        <v>1023.6024557323415</v>
      </c>
      <c r="AG948" s="53">
        <f t="shared" si="1696"/>
        <v>0</v>
      </c>
      <c r="AH948" s="58">
        <f t="shared" si="1759"/>
        <v>3.0264981271181912</v>
      </c>
      <c r="AI948" s="49">
        <f t="shared" si="1697"/>
        <v>3.0264981271181912</v>
      </c>
      <c r="AJ948" s="143">
        <f t="shared" si="1698"/>
        <v>0.02</v>
      </c>
      <c r="AK948" s="51">
        <f t="shared" si="1760"/>
        <v>1.7247082291310077E-2</v>
      </c>
      <c r="AL948" s="57">
        <f t="shared" si="1761"/>
        <v>1023.4205283335525</v>
      </c>
      <c r="AM948" s="53">
        <f t="shared" si="1699"/>
        <v>0</v>
      </c>
      <c r="AN948" s="58">
        <f t="shared" si="1762"/>
        <v>3.0263165783887005</v>
      </c>
      <c r="AO948" s="49">
        <f t="shared" si="1700"/>
        <v>3.0263165783887005</v>
      </c>
      <c r="AP948" s="143">
        <f t="shared" si="1701"/>
        <v>0.02</v>
      </c>
      <c r="AQ948" s="51">
        <f t="shared" si="1763"/>
        <v>1.7247377941042273E-2</v>
      </c>
      <c r="AR948" s="57">
        <f t="shared" si="1764"/>
        <v>1023.4069165954289</v>
      </c>
      <c r="AS948" s="44">
        <f t="shared" si="1702"/>
        <v>6942.5562118700718</v>
      </c>
      <c r="AT948" s="44">
        <f t="shared" si="1703"/>
        <v>2777.0224847480285</v>
      </c>
      <c r="AU948" s="44">
        <f t="shared" si="1704"/>
        <v>1735.639052967518</v>
      </c>
      <c r="AV948" s="47">
        <f t="shared" si="1705"/>
        <v>0.28370323688712068</v>
      </c>
      <c r="AW948" s="47">
        <f t="shared" si="1706"/>
        <v>0.51330187666736149</v>
      </c>
      <c r="AX948" s="86">
        <f t="shared" si="1707"/>
        <v>1.715731889397125</v>
      </c>
      <c r="AY948" s="86">
        <f t="shared" si="1708"/>
        <v>0</v>
      </c>
      <c r="AZ948" s="10">
        <f t="shared" si="1765"/>
        <v>0</v>
      </c>
      <c r="BA948" s="44">
        <f t="shared" si="1709"/>
        <v>0</v>
      </c>
      <c r="BB948" s="9">
        <f t="shared" si="1710"/>
        <v>0</v>
      </c>
      <c r="BC948" s="45">
        <f t="shared" si="1799"/>
        <v>0</v>
      </c>
      <c r="BD948" s="9">
        <f t="shared" si="1711"/>
        <v>0</v>
      </c>
      <c r="BE948" s="45">
        <f t="shared" si="1795"/>
        <v>0</v>
      </c>
      <c r="BF948" s="9">
        <f t="shared" si="1712"/>
        <v>0</v>
      </c>
      <c r="BG948" s="45">
        <f t="shared" si="1796"/>
        <v>0</v>
      </c>
      <c r="BH948" s="58"/>
      <c r="BI948" s="58"/>
      <c r="BJ948" s="58">
        <f t="shared" si="1766"/>
        <v>0</v>
      </c>
      <c r="BK948" s="97"/>
      <c r="BL948" s="44"/>
      <c r="BM948" s="82">
        <f t="shared" si="1767"/>
        <v>94.3</v>
      </c>
      <c r="BN948" s="86">
        <f t="shared" si="1768"/>
        <v>94300</v>
      </c>
      <c r="BO948" s="86">
        <f t="shared" si="1769"/>
        <v>100</v>
      </c>
      <c r="BP948" s="84">
        <f t="shared" si="1713"/>
        <v>4</v>
      </c>
      <c r="BQ948" s="84">
        <f t="shared" si="1714"/>
        <v>4.13</v>
      </c>
      <c r="BR948" s="84">
        <f t="shared" si="1715"/>
        <v>0.02</v>
      </c>
      <c r="BS948" s="84">
        <f t="shared" si="1770"/>
        <v>3.1359943074937204E-2</v>
      </c>
      <c r="BT948" s="84">
        <f t="shared" si="1771"/>
        <v>1237.3493316779713</v>
      </c>
      <c r="BU948" s="84">
        <f t="shared" si="1772"/>
        <v>0</v>
      </c>
      <c r="BV948" s="83">
        <f t="shared" si="1773"/>
        <v>2816.2537811443744</v>
      </c>
      <c r="BW948" s="81">
        <f t="shared" si="1797"/>
        <v>2816.2537811443744</v>
      </c>
      <c r="BX948" s="83">
        <f t="shared" si="1716"/>
        <v>0</v>
      </c>
      <c r="BY948" s="141">
        <f t="shared" si="1717"/>
        <v>0</v>
      </c>
      <c r="BZ948" s="83">
        <f t="shared" si="1718"/>
        <v>4.13</v>
      </c>
      <c r="CA948" s="83">
        <f t="shared" si="1719"/>
        <v>0</v>
      </c>
      <c r="CB948" s="83">
        <f t="shared" si="1774"/>
        <v>3.2677190033340389</v>
      </c>
      <c r="CC948" s="83">
        <f t="shared" si="1720"/>
        <v>3.2677190033340389</v>
      </c>
      <c r="CD948" s="143">
        <f t="shared" si="1721"/>
        <v>0.02</v>
      </c>
      <c r="CE948" s="83">
        <f t="shared" si="1775"/>
        <v>1.7152523213570383E-2</v>
      </c>
      <c r="CF948" s="84">
        <f t="shared" si="1776"/>
        <v>1162.5659284170729</v>
      </c>
      <c r="CG948" s="83">
        <f t="shared" si="1722"/>
        <v>0</v>
      </c>
      <c r="CH948" s="83">
        <f t="shared" si="1777"/>
        <v>3.1399838322949853</v>
      </c>
      <c r="CI948" s="83">
        <f t="shared" si="1723"/>
        <v>3.1399838322949853</v>
      </c>
      <c r="CJ948" s="143">
        <f t="shared" si="1724"/>
        <v>0.02</v>
      </c>
      <c r="CK948" s="83">
        <f t="shared" si="1778"/>
        <v>1.634491079975911E-2</v>
      </c>
      <c r="CL948" s="84">
        <f t="shared" si="1779"/>
        <v>1096.276910380788</v>
      </c>
      <c r="CM948" s="83">
        <f t="shared" si="1725"/>
        <v>0</v>
      </c>
      <c r="CN948" s="83">
        <f t="shared" si="1780"/>
        <v>3.0450872938373301</v>
      </c>
      <c r="CO948" s="83">
        <f t="shared" si="1726"/>
        <v>3.0450872938373301</v>
      </c>
      <c r="CP948" s="143">
        <f t="shared" si="1727"/>
        <v>0.02</v>
      </c>
      <c r="CQ948" s="83">
        <f t="shared" si="1781"/>
        <v>1.6504564504284409E-2</v>
      </c>
      <c r="CR948" s="84">
        <f t="shared" si="1782"/>
        <v>1090.2590562221867</v>
      </c>
      <c r="CS948" s="83">
        <f t="shared" si="1728"/>
        <v>0</v>
      </c>
      <c r="CT948" s="83">
        <f t="shared" si="1783"/>
        <v>3.0373161839289415</v>
      </c>
      <c r="CU948" s="83">
        <f t="shared" si="1729"/>
        <v>3.0373161839289415</v>
      </c>
      <c r="CV948" s="143">
        <f t="shared" si="1730"/>
        <v>0.02</v>
      </c>
      <c r="CW948" s="83">
        <f t="shared" si="1784"/>
        <v>1.6532526987184472E-2</v>
      </c>
      <c r="CX948" s="84">
        <f t="shared" si="1785"/>
        <v>1089.9279155523589</v>
      </c>
      <c r="CY948" s="83">
        <f t="shared" si="1731"/>
        <v>0</v>
      </c>
      <c r="CZ948" s="83">
        <f t="shared" si="1786"/>
        <v>3.0368926264414093</v>
      </c>
      <c r="DA948" s="83">
        <f t="shared" si="1732"/>
        <v>3.0368926264414093</v>
      </c>
      <c r="DB948" s="143">
        <f t="shared" si="1733"/>
        <v>0.02</v>
      </c>
      <c r="DC948" s="83">
        <f t="shared" si="1787"/>
        <v>1.6533446767326404E-2</v>
      </c>
      <c r="DD948" s="84">
        <f t="shared" si="1788"/>
        <v>1089.9286923076336</v>
      </c>
      <c r="DE948" s="86">
        <f t="shared" si="1734"/>
        <v>5069.2568060598733</v>
      </c>
      <c r="DF948" s="86">
        <f t="shared" si="1735"/>
        <v>2027.7027224239494</v>
      </c>
      <c r="DG948" s="86">
        <f t="shared" si="1736"/>
        <v>1267.3142015149683</v>
      </c>
      <c r="DH948" s="86">
        <f t="shared" si="1737"/>
        <v>8.1281114872994165E-2</v>
      </c>
      <c r="DI948" s="86">
        <f t="shared" si="1738"/>
        <v>6.9999805382408464E-2</v>
      </c>
      <c r="DJ948" s="86">
        <f t="shared" si="1739"/>
        <v>0.79458459619777067</v>
      </c>
      <c r="DK948" s="86">
        <f t="shared" si="1740"/>
        <v>-1209.8630200398068</v>
      </c>
      <c r="DL948" s="86">
        <f t="shared" si="1798"/>
        <v>-1209.8630200398068</v>
      </c>
      <c r="DM948" s="86">
        <f t="shared" si="1741"/>
        <v>-1209.8630200398068</v>
      </c>
      <c r="DN948" s="85">
        <f t="shared" si="1742"/>
        <v>0</v>
      </c>
      <c r="DO948" s="85">
        <f t="shared" si="1789"/>
        <v>0</v>
      </c>
      <c r="DP948" s="85">
        <f t="shared" si="1743"/>
        <v>0</v>
      </c>
      <c r="DQ948" s="85">
        <f t="shared" si="1790"/>
        <v>0</v>
      </c>
      <c r="DR948" s="85">
        <f t="shared" si="1744"/>
        <v>0</v>
      </c>
      <c r="DS948" s="85">
        <f t="shared" si="1791"/>
        <v>0</v>
      </c>
      <c r="DT948" s="81"/>
      <c r="DU948" s="81"/>
      <c r="DV948" s="81">
        <f t="shared" si="1792"/>
        <v>0</v>
      </c>
      <c r="DW948" s="100"/>
    </row>
    <row r="949" spans="1:127" x14ac:dyDescent="0.2">
      <c r="A949" s="59">
        <f t="shared" si="1745"/>
        <v>125.86666666666495</v>
      </c>
      <c r="B949" s="44">
        <f t="shared" si="1746"/>
        <v>125866.66666666495</v>
      </c>
      <c r="C949" s="52">
        <f t="shared" si="1680"/>
        <v>133.33333333333334</v>
      </c>
      <c r="D949" s="50">
        <f t="shared" si="1681"/>
        <v>4</v>
      </c>
      <c r="E949" s="44">
        <f t="shared" si="1682"/>
        <v>4.13</v>
      </c>
      <c r="F949" s="47">
        <f t="shared" si="1683"/>
        <v>0.02</v>
      </c>
      <c r="G949" s="52">
        <f t="shared" si="1747"/>
        <v>2.333155842895512E-2</v>
      </c>
      <c r="H949" s="57">
        <f t="shared" si="1748"/>
        <v>1011.3628332978293</v>
      </c>
      <c r="I949" s="52">
        <f t="shared" si="1749"/>
        <v>0</v>
      </c>
      <c r="J949" s="54">
        <f t="shared" si="1750"/>
        <v>3861.292073261151</v>
      </c>
      <c r="K949" s="46">
        <f t="shared" si="1793"/>
        <v>3861.292073261151</v>
      </c>
      <c r="L949" s="80">
        <f t="shared" si="1684"/>
        <v>0</v>
      </c>
      <c r="M949" s="142">
        <f t="shared" si="1685"/>
        <v>0</v>
      </c>
      <c r="N949" s="60">
        <f t="shared" si="1686"/>
        <v>4.13</v>
      </c>
      <c r="O949" s="53">
        <f t="shared" si="1687"/>
        <v>0</v>
      </c>
      <c r="P949" s="58">
        <f t="shared" si="1751"/>
        <v>3.0148431546734775</v>
      </c>
      <c r="Q949" s="49">
        <f t="shared" si="1688"/>
        <v>3.0148431546734775</v>
      </c>
      <c r="R949" s="143">
        <f t="shared" si="1689"/>
        <v>0.02</v>
      </c>
      <c r="S949" s="51">
        <f t="shared" si="1752"/>
        <v>1.7891368929886759E-2</v>
      </c>
      <c r="T949" s="57">
        <f t="shared" si="1753"/>
        <v>1053.9486254053616</v>
      </c>
      <c r="U949" s="53">
        <f t="shared" si="1690"/>
        <v>0</v>
      </c>
      <c r="V949" s="58">
        <f t="shared" si="1754"/>
        <v>3.058838771586347</v>
      </c>
      <c r="W949" s="49">
        <f t="shared" si="1691"/>
        <v>3.058838771586347</v>
      </c>
      <c r="X949" s="143">
        <f t="shared" si="1692"/>
        <v>0.02</v>
      </c>
      <c r="Y949" s="51">
        <f t="shared" si="1755"/>
        <v>1.7296547148631006E-2</v>
      </c>
      <c r="Z949" s="57">
        <f t="shared" si="1756"/>
        <v>1027.0465653379617</v>
      </c>
      <c r="AA949" s="53">
        <f t="shared" si="1693"/>
        <v>0</v>
      </c>
      <c r="AB949" s="58">
        <f t="shared" si="1757"/>
        <v>3.0302322609229084</v>
      </c>
      <c r="AC949" s="49">
        <f t="shared" si="1694"/>
        <v>3.0302322609229084</v>
      </c>
      <c r="AD949" s="143">
        <f t="shared" si="1695"/>
        <v>0.02</v>
      </c>
      <c r="AE949" s="49">
        <f t="shared" si="1794"/>
        <v>1.7243857299782006E-2</v>
      </c>
      <c r="AF949" s="57">
        <f t="shared" si="1758"/>
        <v>1024.3615211117974</v>
      </c>
      <c r="AG949" s="53">
        <f t="shared" si="1696"/>
        <v>0</v>
      </c>
      <c r="AH949" s="58">
        <f t="shared" si="1759"/>
        <v>3.0275303899360639</v>
      </c>
      <c r="AI949" s="49">
        <f t="shared" si="1697"/>
        <v>3.0275303899360639</v>
      </c>
      <c r="AJ949" s="143">
        <f t="shared" si="1698"/>
        <v>0.02</v>
      </c>
      <c r="AK949" s="51">
        <f t="shared" si="1760"/>
        <v>1.7244415624643409E-2</v>
      </c>
      <c r="AL949" s="57">
        <f t="shared" si="1761"/>
        <v>1024.1802952647768</v>
      </c>
      <c r="AM949" s="53">
        <f t="shared" si="1699"/>
        <v>0</v>
      </c>
      <c r="AN949" s="58">
        <f t="shared" si="1762"/>
        <v>3.0273490298079948</v>
      </c>
      <c r="AO949" s="49">
        <f t="shared" si="1700"/>
        <v>3.0273490298079948</v>
      </c>
      <c r="AP949" s="143">
        <f t="shared" si="1701"/>
        <v>0.02</v>
      </c>
      <c r="AQ949" s="51">
        <f t="shared" si="1763"/>
        <v>1.7244711274375605E-2</v>
      </c>
      <c r="AR949" s="57">
        <f t="shared" si="1764"/>
        <v>1024.166742130795</v>
      </c>
      <c r="AS949" s="44">
        <f t="shared" si="1702"/>
        <v>6950.3257318700726</v>
      </c>
      <c r="AT949" s="44">
        <f t="shared" si="1703"/>
        <v>2780.1302927480288</v>
      </c>
      <c r="AU949" s="44">
        <f t="shared" si="1704"/>
        <v>1737.5814329675181</v>
      </c>
      <c r="AV949" s="47">
        <f t="shared" si="1705"/>
        <v>0.28283559415492965</v>
      </c>
      <c r="AW949" s="47">
        <f t="shared" si="1706"/>
        <v>0.51035490151826424</v>
      </c>
      <c r="AX949" s="86">
        <f t="shared" si="1707"/>
        <v>1.6999544542994818</v>
      </c>
      <c r="AY949" s="86">
        <f t="shared" si="1708"/>
        <v>0</v>
      </c>
      <c r="AZ949" s="10">
        <f t="shared" si="1765"/>
        <v>0</v>
      </c>
      <c r="BA949" s="44">
        <f t="shared" si="1709"/>
        <v>0</v>
      </c>
      <c r="BB949" s="9">
        <f t="shared" si="1710"/>
        <v>0</v>
      </c>
      <c r="BC949" s="45">
        <f t="shared" si="1799"/>
        <v>0</v>
      </c>
      <c r="BD949" s="9">
        <f t="shared" si="1711"/>
        <v>0</v>
      </c>
      <c r="BE949" s="45">
        <f t="shared" si="1795"/>
        <v>0</v>
      </c>
      <c r="BF949" s="9">
        <f t="shared" si="1712"/>
        <v>0</v>
      </c>
      <c r="BG949" s="45">
        <f t="shared" si="1796"/>
        <v>0</v>
      </c>
      <c r="BH949" s="58"/>
      <c r="BI949" s="58"/>
      <c r="BJ949" s="58">
        <f t="shared" si="1766"/>
        <v>0</v>
      </c>
      <c r="BK949" s="97"/>
      <c r="BL949" s="44"/>
      <c r="BM949" s="82">
        <f t="shared" si="1767"/>
        <v>94.4</v>
      </c>
      <c r="BN949" s="86">
        <f t="shared" si="1768"/>
        <v>94400</v>
      </c>
      <c r="BO949" s="86">
        <f t="shared" si="1769"/>
        <v>100</v>
      </c>
      <c r="BP949" s="84">
        <f t="shared" si="1713"/>
        <v>4</v>
      </c>
      <c r="BQ949" s="84">
        <f t="shared" si="1714"/>
        <v>4.13</v>
      </c>
      <c r="BR949" s="84">
        <f t="shared" si="1715"/>
        <v>0.02</v>
      </c>
      <c r="BS949" s="84">
        <f t="shared" si="1770"/>
        <v>3.1357943074937202E-2</v>
      </c>
      <c r="BT949" s="84">
        <f t="shared" si="1771"/>
        <v>1238.1086281204639</v>
      </c>
      <c r="BU949" s="84">
        <f t="shared" si="1772"/>
        <v>0</v>
      </c>
      <c r="BV949" s="83">
        <f t="shared" si="1773"/>
        <v>2819.4910811443742</v>
      </c>
      <c r="BW949" s="81">
        <f t="shared" si="1797"/>
        <v>2819.4910811443742</v>
      </c>
      <c r="BX949" s="83">
        <f t="shared" si="1716"/>
        <v>0</v>
      </c>
      <c r="BY949" s="141">
        <f t="shared" si="1717"/>
        <v>0</v>
      </c>
      <c r="BZ949" s="83">
        <f t="shared" si="1718"/>
        <v>4.13</v>
      </c>
      <c r="CA949" s="83">
        <f t="shared" si="1719"/>
        <v>0</v>
      </c>
      <c r="CB949" s="83">
        <f t="shared" si="1774"/>
        <v>3.2693196711305275</v>
      </c>
      <c r="CC949" s="83">
        <f t="shared" si="1720"/>
        <v>3.2693196711305275</v>
      </c>
      <c r="CD949" s="143">
        <f t="shared" si="1721"/>
        <v>0.02</v>
      </c>
      <c r="CE949" s="83">
        <f t="shared" si="1775"/>
        <v>1.7150523213570384E-2</v>
      </c>
      <c r="CF949" s="84">
        <f t="shared" si="1776"/>
        <v>1163.0908059599728</v>
      </c>
      <c r="CG949" s="83">
        <f t="shared" si="1722"/>
        <v>0</v>
      </c>
      <c r="CH949" s="83">
        <f t="shared" si="1777"/>
        <v>3.1409984610108728</v>
      </c>
      <c r="CI949" s="83">
        <f t="shared" si="1723"/>
        <v>3.1409984610108728</v>
      </c>
      <c r="CJ949" s="143">
        <f t="shared" si="1724"/>
        <v>0.02</v>
      </c>
      <c r="CK949" s="83">
        <f t="shared" si="1778"/>
        <v>1.6342910799759112E-2</v>
      </c>
      <c r="CL949" s="84">
        <f t="shared" si="1779"/>
        <v>1096.7974197742333</v>
      </c>
      <c r="CM949" s="83">
        <f t="shared" si="1725"/>
        <v>0</v>
      </c>
      <c r="CN949" s="83">
        <f t="shared" si="1780"/>
        <v>3.0459655770613301</v>
      </c>
      <c r="CO949" s="83">
        <f t="shared" si="1726"/>
        <v>3.0459655770613301</v>
      </c>
      <c r="CP949" s="143">
        <f t="shared" si="1727"/>
        <v>0.02</v>
      </c>
      <c r="CQ949" s="83">
        <f t="shared" si="1781"/>
        <v>1.650256450428441E-2</v>
      </c>
      <c r="CR949" s="84">
        <f t="shared" si="1782"/>
        <v>1090.80102966701</v>
      </c>
      <c r="CS949" s="83">
        <f t="shared" si="1728"/>
        <v>0</v>
      </c>
      <c r="CT949" s="83">
        <f t="shared" si="1783"/>
        <v>3.0382103212863663</v>
      </c>
      <c r="CU949" s="83">
        <f t="shared" si="1729"/>
        <v>3.0382103212863663</v>
      </c>
      <c r="CV949" s="143">
        <f t="shared" si="1730"/>
        <v>0.02</v>
      </c>
      <c r="CW949" s="83">
        <f t="shared" si="1784"/>
        <v>1.6530526987184473E-2</v>
      </c>
      <c r="CX949" s="84">
        <f t="shared" si="1785"/>
        <v>1090.4721962918702</v>
      </c>
      <c r="CY949" s="83">
        <f t="shared" si="1731"/>
        <v>0</v>
      </c>
      <c r="CZ949" s="83">
        <f t="shared" si="1786"/>
        <v>3.0377890498222668</v>
      </c>
      <c r="DA949" s="83">
        <f t="shared" si="1732"/>
        <v>3.0377890498222668</v>
      </c>
      <c r="DB949" s="143">
        <f t="shared" si="1733"/>
        <v>0.02</v>
      </c>
      <c r="DC949" s="83">
        <f t="shared" si="1787"/>
        <v>1.6531446767326406E-2</v>
      </c>
      <c r="DD949" s="84">
        <f t="shared" si="1788"/>
        <v>1090.4730792452349</v>
      </c>
      <c r="DE949" s="86">
        <f t="shared" si="1734"/>
        <v>5075.0839460598736</v>
      </c>
      <c r="DF949" s="86">
        <f t="shared" si="1735"/>
        <v>2030.0335784239494</v>
      </c>
      <c r="DG949" s="86">
        <f t="shared" si="1736"/>
        <v>1268.7709865149684</v>
      </c>
      <c r="DH949" s="86">
        <f t="shared" si="1737"/>
        <v>8.1140152721032879E-2</v>
      </c>
      <c r="DI949" s="86">
        <f t="shared" si="1738"/>
        <v>6.9776978410531126E-2</v>
      </c>
      <c r="DJ949" s="86">
        <f t="shared" si="1739"/>
        <v>0.78983952308782379</v>
      </c>
      <c r="DK949" s="86">
        <f t="shared" si="1740"/>
        <v>-1211.8020044113473</v>
      </c>
      <c r="DL949" s="86">
        <f t="shared" si="1798"/>
        <v>-1211.8020044113473</v>
      </c>
      <c r="DM949" s="86">
        <f t="shared" si="1741"/>
        <v>-1211.8020044113473</v>
      </c>
      <c r="DN949" s="85">
        <f t="shared" si="1742"/>
        <v>0</v>
      </c>
      <c r="DO949" s="85">
        <f t="shared" si="1789"/>
        <v>0</v>
      </c>
      <c r="DP949" s="85">
        <f t="shared" si="1743"/>
        <v>0</v>
      </c>
      <c r="DQ949" s="85">
        <f t="shared" si="1790"/>
        <v>0</v>
      </c>
      <c r="DR949" s="85">
        <f t="shared" si="1744"/>
        <v>0</v>
      </c>
      <c r="DS949" s="85">
        <f t="shared" si="1791"/>
        <v>0</v>
      </c>
      <c r="DT949" s="81"/>
      <c r="DU949" s="81"/>
      <c r="DV949" s="81">
        <f t="shared" si="1792"/>
        <v>0</v>
      </c>
      <c r="DW949" s="100"/>
    </row>
    <row r="950" spans="1:127" x14ac:dyDescent="0.2">
      <c r="A950" s="59">
        <f t="shared" si="1745"/>
        <v>125.99999999999828</v>
      </c>
      <c r="B950" s="44">
        <f t="shared" si="1746"/>
        <v>125999.99999999828</v>
      </c>
      <c r="C950" s="52">
        <f t="shared" si="1680"/>
        <v>133.33333333333334</v>
      </c>
      <c r="D950" s="50">
        <f t="shared" si="1681"/>
        <v>4</v>
      </c>
      <c r="E950" s="44">
        <f t="shared" si="1682"/>
        <v>4.13</v>
      </c>
      <c r="F950" s="47">
        <f t="shared" si="1683"/>
        <v>0.02</v>
      </c>
      <c r="G950" s="52">
        <f t="shared" si="1747"/>
        <v>2.3328891762288452E-2</v>
      </c>
      <c r="H950" s="57">
        <f t="shared" si="1748"/>
        <v>1012.1160286197219</v>
      </c>
      <c r="I950" s="52">
        <f t="shared" si="1749"/>
        <v>0</v>
      </c>
      <c r="J950" s="54">
        <f t="shared" si="1750"/>
        <v>3865.6084732611507</v>
      </c>
      <c r="K950" s="46">
        <f t="shared" si="1793"/>
        <v>3865.6084732611507</v>
      </c>
      <c r="L950" s="80">
        <f t="shared" si="1684"/>
        <v>0</v>
      </c>
      <c r="M950" s="142">
        <f t="shared" si="1685"/>
        <v>0</v>
      </c>
      <c r="N950" s="60">
        <f t="shared" si="1686"/>
        <v>4.13</v>
      </c>
      <c r="O950" s="53">
        <f t="shared" si="1687"/>
        <v>0</v>
      </c>
      <c r="P950" s="58">
        <f t="shared" si="1751"/>
        <v>3.0158352334829588</v>
      </c>
      <c r="Q950" s="49">
        <f t="shared" si="1688"/>
        <v>3.0158352334829588</v>
      </c>
      <c r="R950" s="143">
        <f t="shared" si="1689"/>
        <v>0.02</v>
      </c>
      <c r="S950" s="51">
        <f t="shared" si="1752"/>
        <v>1.7888702263220091E-2</v>
      </c>
      <c r="T950" s="57">
        <f t="shared" si="1753"/>
        <v>1054.7398234734412</v>
      </c>
      <c r="U950" s="53">
        <f t="shared" si="1690"/>
        <v>0</v>
      </c>
      <c r="V950" s="58">
        <f t="shared" si="1754"/>
        <v>3.0599926734347909</v>
      </c>
      <c r="W950" s="49">
        <f t="shared" si="1691"/>
        <v>3.0599926734347909</v>
      </c>
      <c r="X950" s="143">
        <f t="shared" si="1692"/>
        <v>0.02</v>
      </c>
      <c r="Y950" s="51">
        <f t="shared" si="1755"/>
        <v>1.7293880481964338E-2</v>
      </c>
      <c r="Z950" s="57">
        <f t="shared" si="1756"/>
        <v>1027.8004555168516</v>
      </c>
      <c r="AA950" s="53">
        <f t="shared" si="1693"/>
        <v>0</v>
      </c>
      <c r="AB950" s="58">
        <f t="shared" si="1757"/>
        <v>3.0312689132195243</v>
      </c>
      <c r="AC950" s="49">
        <f t="shared" si="1694"/>
        <v>3.0312689132195243</v>
      </c>
      <c r="AD950" s="143">
        <f t="shared" si="1695"/>
        <v>0.02</v>
      </c>
      <c r="AE950" s="49">
        <f t="shared" si="1794"/>
        <v>1.7241190633115338E-2</v>
      </c>
      <c r="AF950" s="57">
        <f t="shared" si="1758"/>
        <v>1025.1202098846593</v>
      </c>
      <c r="AG950" s="53">
        <f t="shared" si="1696"/>
        <v>0</v>
      </c>
      <c r="AH950" s="58">
        <f t="shared" si="1759"/>
        <v>3.0285643362049308</v>
      </c>
      <c r="AI950" s="49">
        <f t="shared" si="1697"/>
        <v>3.0285643362049308</v>
      </c>
      <c r="AJ950" s="143">
        <f t="shared" si="1698"/>
        <v>0.02</v>
      </c>
      <c r="AK950" s="51">
        <f t="shared" si="1760"/>
        <v>1.7241748957976741E-2</v>
      </c>
      <c r="AL950" s="57">
        <f t="shared" si="1761"/>
        <v>1024.9396857060697</v>
      </c>
      <c r="AM950" s="53">
        <f t="shared" si="1699"/>
        <v>0</v>
      </c>
      <c r="AN950" s="58">
        <f t="shared" si="1762"/>
        <v>3.0283831689531495</v>
      </c>
      <c r="AO950" s="49">
        <f t="shared" si="1700"/>
        <v>3.0283831689531495</v>
      </c>
      <c r="AP950" s="143">
        <f t="shared" si="1701"/>
        <v>0.02</v>
      </c>
      <c r="AQ950" s="51">
        <f t="shared" si="1763"/>
        <v>1.7242044607708937E-2</v>
      </c>
      <c r="AR950" s="57">
        <f t="shared" si="1764"/>
        <v>1024.9261910863559</v>
      </c>
      <c r="AS950" s="44">
        <f t="shared" si="1702"/>
        <v>6958.0952518700706</v>
      </c>
      <c r="AT950" s="44">
        <f t="shared" si="1703"/>
        <v>2783.2381007480285</v>
      </c>
      <c r="AU950" s="44">
        <f t="shared" si="1704"/>
        <v>1739.5238129675176</v>
      </c>
      <c r="AV950" s="47">
        <f t="shared" si="1705"/>
        <v>0.28197204341489396</v>
      </c>
      <c r="AW950" s="47">
        <f t="shared" si="1706"/>
        <v>0.50742971179006979</v>
      </c>
      <c r="AX950" s="86">
        <f t="shared" si="1707"/>
        <v>1.6843480214336091</v>
      </c>
      <c r="AY950" s="86">
        <f t="shared" si="1708"/>
        <v>0</v>
      </c>
      <c r="AZ950" s="10">
        <f t="shared" si="1765"/>
        <v>0</v>
      </c>
      <c r="BA950" s="44">
        <f t="shared" si="1709"/>
        <v>0</v>
      </c>
      <c r="BB950" s="9">
        <f t="shared" si="1710"/>
        <v>0</v>
      </c>
      <c r="BC950" s="45">
        <f t="shared" si="1799"/>
        <v>0</v>
      </c>
      <c r="BD950" s="9">
        <f t="shared" si="1711"/>
        <v>0</v>
      </c>
      <c r="BE950" s="45">
        <f t="shared" si="1795"/>
        <v>0</v>
      </c>
      <c r="BF950" s="9">
        <f t="shared" si="1712"/>
        <v>0</v>
      </c>
      <c r="BG950" s="45">
        <f t="shared" si="1796"/>
        <v>0</v>
      </c>
      <c r="BH950" s="58"/>
      <c r="BI950" s="58"/>
      <c r="BJ950" s="58">
        <f t="shared" si="1766"/>
        <v>0</v>
      </c>
      <c r="BK950" s="97"/>
      <c r="BL950" s="44"/>
      <c r="BM950" s="82">
        <f t="shared" si="1767"/>
        <v>94.5</v>
      </c>
      <c r="BN950" s="86">
        <f t="shared" si="1768"/>
        <v>94500</v>
      </c>
      <c r="BO950" s="86">
        <f t="shared" si="1769"/>
        <v>100</v>
      </c>
      <c r="BP950" s="84">
        <f t="shared" si="1713"/>
        <v>4</v>
      </c>
      <c r="BQ950" s="84">
        <f t="shared" si="1714"/>
        <v>4.13</v>
      </c>
      <c r="BR950" s="84">
        <f t="shared" si="1715"/>
        <v>0.02</v>
      </c>
      <c r="BS950" s="84">
        <f t="shared" si="1770"/>
        <v>3.13559430749372E-2</v>
      </c>
      <c r="BT950" s="84">
        <f t="shared" si="1771"/>
        <v>1238.8678761368062</v>
      </c>
      <c r="BU950" s="84">
        <f t="shared" si="1772"/>
        <v>0</v>
      </c>
      <c r="BV950" s="83">
        <f t="shared" si="1773"/>
        <v>2822.7283811443745</v>
      </c>
      <c r="BW950" s="81">
        <f t="shared" si="1797"/>
        <v>2822.7283811443745</v>
      </c>
      <c r="BX950" s="83">
        <f t="shared" si="1716"/>
        <v>0</v>
      </c>
      <c r="BY950" s="141">
        <f t="shared" si="1717"/>
        <v>0</v>
      </c>
      <c r="BZ950" s="83">
        <f t="shared" si="1718"/>
        <v>4.13</v>
      </c>
      <c r="CA950" s="83">
        <f t="shared" si="1719"/>
        <v>0</v>
      </c>
      <c r="CB950" s="83">
        <f t="shared" si="1774"/>
        <v>3.2709224555204197</v>
      </c>
      <c r="CC950" s="83">
        <f t="shared" si="1720"/>
        <v>3.2709224555204197</v>
      </c>
      <c r="CD950" s="143">
        <f t="shared" si="1721"/>
        <v>0.02</v>
      </c>
      <c r="CE950" s="83">
        <f t="shared" si="1775"/>
        <v>1.7148523213570386E-2</v>
      </c>
      <c r="CF950" s="84">
        <f t="shared" si="1776"/>
        <v>1163.6153653465942</v>
      </c>
      <c r="CG950" s="83">
        <f t="shared" si="1722"/>
        <v>0</v>
      </c>
      <c r="CH950" s="83">
        <f t="shared" si="1777"/>
        <v>3.1420135997334704</v>
      </c>
      <c r="CI950" s="83">
        <f t="shared" si="1723"/>
        <v>3.1420135997334704</v>
      </c>
      <c r="CJ950" s="143">
        <f t="shared" si="1724"/>
        <v>0.02</v>
      </c>
      <c r="CK950" s="83">
        <f t="shared" si="1778"/>
        <v>1.6340910799759113E-2</v>
      </c>
      <c r="CL950" s="84">
        <f t="shared" si="1779"/>
        <v>1097.3176973548373</v>
      </c>
      <c r="CM950" s="83">
        <f t="shared" si="1725"/>
        <v>0</v>
      </c>
      <c r="CN950" s="83">
        <f t="shared" si="1780"/>
        <v>3.0468445283773469</v>
      </c>
      <c r="CO950" s="83">
        <f t="shared" si="1726"/>
        <v>3.0468445283773469</v>
      </c>
      <c r="CP950" s="143">
        <f t="shared" si="1727"/>
        <v>0.02</v>
      </c>
      <c r="CQ950" s="83">
        <f t="shared" si="1781"/>
        <v>1.6500564504284412E-2</v>
      </c>
      <c r="CR950" s="84">
        <f t="shared" si="1782"/>
        <v>1091.3427811768943</v>
      </c>
      <c r="CS950" s="83">
        <f t="shared" si="1728"/>
        <v>0</v>
      </c>
      <c r="CT950" s="83">
        <f t="shared" si="1783"/>
        <v>3.0391052280667283</v>
      </c>
      <c r="CU950" s="83">
        <f t="shared" si="1729"/>
        <v>3.0391052280667283</v>
      </c>
      <c r="CV950" s="143">
        <f t="shared" si="1730"/>
        <v>0.02</v>
      </c>
      <c r="CW950" s="83">
        <f t="shared" si="1784"/>
        <v>1.6528526987184475E-2</v>
      </c>
      <c r="CX950" s="84">
        <f t="shared" si="1785"/>
        <v>1091.0162510227549</v>
      </c>
      <c r="CY950" s="83">
        <f t="shared" si="1731"/>
        <v>0</v>
      </c>
      <c r="CZ950" s="83">
        <f t="shared" si="1786"/>
        <v>3.0386862469248994</v>
      </c>
      <c r="DA950" s="83">
        <f t="shared" si="1732"/>
        <v>3.0386862469248994</v>
      </c>
      <c r="DB950" s="143">
        <f t="shared" si="1733"/>
        <v>0.02</v>
      </c>
      <c r="DC950" s="83">
        <f t="shared" si="1787"/>
        <v>1.6529446767326407E-2</v>
      </c>
      <c r="DD950" s="84">
        <f t="shared" si="1788"/>
        <v>1091.0172397019423</v>
      </c>
      <c r="DE950" s="86">
        <f t="shared" si="1734"/>
        <v>5080.9110860598739</v>
      </c>
      <c r="DF950" s="86">
        <f t="shared" si="1735"/>
        <v>2032.3644344239497</v>
      </c>
      <c r="DG950" s="86">
        <f t="shared" si="1736"/>
        <v>1270.2277715149685</v>
      </c>
      <c r="DH950" s="86">
        <f t="shared" si="1737"/>
        <v>8.0999605680362144E-2</v>
      </c>
      <c r="DI950" s="86">
        <f t="shared" si="1738"/>
        <v>6.9555129917502609E-2</v>
      </c>
      <c r="DJ950" s="86">
        <f t="shared" si="1739"/>
        <v>0.78512849423930264</v>
      </c>
      <c r="DK950" s="86">
        <f t="shared" si="1740"/>
        <v>-1213.7397953045497</v>
      </c>
      <c r="DL950" s="86">
        <f t="shared" si="1798"/>
        <v>-1213.7397953045497</v>
      </c>
      <c r="DM950" s="86">
        <f t="shared" si="1741"/>
        <v>-1213.7397953045497</v>
      </c>
      <c r="DN950" s="85">
        <f t="shared" si="1742"/>
        <v>0</v>
      </c>
      <c r="DO950" s="85">
        <f t="shared" si="1789"/>
        <v>0</v>
      </c>
      <c r="DP950" s="85">
        <f t="shared" si="1743"/>
        <v>0</v>
      </c>
      <c r="DQ950" s="85">
        <f t="shared" si="1790"/>
        <v>0</v>
      </c>
      <c r="DR950" s="85">
        <f t="shared" si="1744"/>
        <v>0</v>
      </c>
      <c r="DS950" s="85">
        <f t="shared" si="1791"/>
        <v>0</v>
      </c>
      <c r="DT950" s="81"/>
      <c r="DU950" s="81"/>
      <c r="DV950" s="81">
        <f t="shared" si="1792"/>
        <v>0</v>
      </c>
      <c r="DW950" s="100"/>
    </row>
    <row r="951" spans="1:127" x14ac:dyDescent="0.2">
      <c r="A951" s="59">
        <f t="shared" si="1745"/>
        <v>126.13333333333162</v>
      </c>
      <c r="B951" s="44">
        <f t="shared" si="1746"/>
        <v>126133.33333333161</v>
      </c>
      <c r="C951" s="52">
        <f t="shared" si="1680"/>
        <v>133.33333333333334</v>
      </c>
      <c r="D951" s="50">
        <f t="shared" si="1681"/>
        <v>4</v>
      </c>
      <c r="E951" s="44">
        <f t="shared" si="1682"/>
        <v>4.13</v>
      </c>
      <c r="F951" s="47">
        <f t="shared" si="1683"/>
        <v>0.02</v>
      </c>
      <c r="G951" s="52">
        <f t="shared" si="1747"/>
        <v>2.3326225095621784E-2</v>
      </c>
      <c r="H951" s="57">
        <f t="shared" si="1748"/>
        <v>1012.8691378506809</v>
      </c>
      <c r="I951" s="52">
        <f t="shared" si="1749"/>
        <v>0</v>
      </c>
      <c r="J951" s="54">
        <f t="shared" si="1750"/>
        <v>3869.9248732611509</v>
      </c>
      <c r="K951" s="46">
        <f t="shared" si="1793"/>
        <v>3869.9248732611509</v>
      </c>
      <c r="L951" s="80">
        <f t="shared" si="1684"/>
        <v>0</v>
      </c>
      <c r="M951" s="142">
        <f t="shared" si="1685"/>
        <v>0</v>
      </c>
      <c r="N951" s="60">
        <f t="shared" si="1686"/>
        <v>4.13</v>
      </c>
      <c r="O951" s="53">
        <f t="shared" si="1687"/>
        <v>0</v>
      </c>
      <c r="P951" s="58">
        <f t="shared" si="1751"/>
        <v>3.016829254426681</v>
      </c>
      <c r="Q951" s="49">
        <f t="shared" si="1688"/>
        <v>3.016829254426681</v>
      </c>
      <c r="R951" s="143">
        <f t="shared" si="1689"/>
        <v>0.02</v>
      </c>
      <c r="S951" s="51">
        <f t="shared" si="1752"/>
        <v>1.7886035596553423E-2</v>
      </c>
      <c r="T951" s="57">
        <f t="shared" si="1753"/>
        <v>1055.5306433755054</v>
      </c>
      <c r="U951" s="53">
        <f t="shared" si="1690"/>
        <v>0</v>
      </c>
      <c r="V951" s="58">
        <f t="shared" si="1754"/>
        <v>3.0611484109646225</v>
      </c>
      <c r="W951" s="49">
        <f t="shared" si="1691"/>
        <v>3.0611484109646225</v>
      </c>
      <c r="X951" s="143">
        <f t="shared" si="1692"/>
        <v>0.02</v>
      </c>
      <c r="Y951" s="51">
        <f t="shared" si="1755"/>
        <v>1.7291213815297669E-2</v>
      </c>
      <c r="Z951" s="57">
        <f t="shared" si="1756"/>
        <v>1028.5539452141202</v>
      </c>
      <c r="AA951" s="53">
        <f t="shared" si="1693"/>
        <v>0</v>
      </c>
      <c r="AB951" s="58">
        <f t="shared" si="1757"/>
        <v>3.0323071919386093</v>
      </c>
      <c r="AC951" s="49">
        <f t="shared" si="1694"/>
        <v>3.0323071919386093</v>
      </c>
      <c r="AD951" s="143">
        <f t="shared" si="1695"/>
        <v>0.02</v>
      </c>
      <c r="AE951" s="49">
        <f t="shared" si="1794"/>
        <v>1.723852396644867E-2</v>
      </c>
      <c r="AF951" s="57">
        <f t="shared" si="1758"/>
        <v>1025.8785219004446</v>
      </c>
      <c r="AG951" s="53">
        <f t="shared" si="1696"/>
        <v>0</v>
      </c>
      <c r="AH951" s="58">
        <f t="shared" si="1759"/>
        <v>3.029599962928565</v>
      </c>
      <c r="AI951" s="49">
        <f t="shared" si="1697"/>
        <v>3.029599962928565</v>
      </c>
      <c r="AJ951" s="143">
        <f t="shared" si="1698"/>
        <v>0.02</v>
      </c>
      <c r="AK951" s="51">
        <f t="shared" si="1760"/>
        <v>1.7239082291310073E-2</v>
      </c>
      <c r="AL951" s="57">
        <f t="shared" si="1761"/>
        <v>1025.6986994921747</v>
      </c>
      <c r="AM951" s="53">
        <f t="shared" si="1699"/>
        <v>0</v>
      </c>
      <c r="AN951" s="58">
        <f t="shared" si="1762"/>
        <v>3.029418992811598</v>
      </c>
      <c r="AO951" s="49">
        <f t="shared" si="1700"/>
        <v>3.029418992811598</v>
      </c>
      <c r="AP951" s="143">
        <f t="shared" si="1701"/>
        <v>0.02</v>
      </c>
      <c r="AQ951" s="51">
        <f t="shared" si="1763"/>
        <v>1.7239377941042269E-2</v>
      </c>
      <c r="AR951" s="57">
        <f t="shared" si="1764"/>
        <v>1025.6852632958494</v>
      </c>
      <c r="AS951" s="44">
        <f t="shared" si="1702"/>
        <v>6965.8647718700713</v>
      </c>
      <c r="AT951" s="44">
        <f t="shared" si="1703"/>
        <v>2786.3459087480283</v>
      </c>
      <c r="AU951" s="44">
        <f t="shared" si="1704"/>
        <v>1741.4661929675178</v>
      </c>
      <c r="AV951" s="47">
        <f t="shared" si="1705"/>
        <v>0.28111256029998771</v>
      </c>
      <c r="AW951" s="47">
        <f t="shared" si="1706"/>
        <v>0.50452611629409483</v>
      </c>
      <c r="AX951" s="86">
        <f t="shared" si="1707"/>
        <v>1.6689104877635113</v>
      </c>
      <c r="AY951" s="86">
        <f t="shared" si="1708"/>
        <v>0</v>
      </c>
      <c r="AZ951" s="10">
        <f t="shared" si="1765"/>
        <v>0</v>
      </c>
      <c r="BA951" s="44">
        <f t="shared" si="1709"/>
        <v>0</v>
      </c>
      <c r="BB951" s="9">
        <f t="shared" si="1710"/>
        <v>0</v>
      </c>
      <c r="BC951" s="45">
        <f t="shared" si="1799"/>
        <v>0</v>
      </c>
      <c r="BD951" s="9">
        <f t="shared" si="1711"/>
        <v>0</v>
      </c>
      <c r="BE951" s="45">
        <f t="shared" si="1795"/>
        <v>0</v>
      </c>
      <c r="BF951" s="9">
        <f t="shared" si="1712"/>
        <v>0</v>
      </c>
      <c r="BG951" s="45">
        <f t="shared" si="1796"/>
        <v>0</v>
      </c>
      <c r="BH951" s="58"/>
      <c r="BI951" s="58"/>
      <c r="BJ951" s="58">
        <f t="shared" si="1766"/>
        <v>0</v>
      </c>
      <c r="BK951" s="97"/>
      <c r="BL951" s="44"/>
      <c r="BM951" s="82">
        <f t="shared" si="1767"/>
        <v>94.600000000000009</v>
      </c>
      <c r="BN951" s="86">
        <f t="shared" si="1768"/>
        <v>94600</v>
      </c>
      <c r="BO951" s="86">
        <f t="shared" si="1769"/>
        <v>100</v>
      </c>
      <c r="BP951" s="84">
        <f t="shared" si="1713"/>
        <v>4</v>
      </c>
      <c r="BQ951" s="84">
        <f t="shared" si="1714"/>
        <v>4.13</v>
      </c>
      <c r="BR951" s="84">
        <f t="shared" si="1715"/>
        <v>0.02</v>
      </c>
      <c r="BS951" s="84">
        <f t="shared" si="1770"/>
        <v>3.1353943074937198E-2</v>
      </c>
      <c r="BT951" s="84">
        <f t="shared" si="1771"/>
        <v>1239.6270757269986</v>
      </c>
      <c r="BU951" s="84">
        <f t="shared" si="1772"/>
        <v>0</v>
      </c>
      <c r="BV951" s="83">
        <f t="shared" si="1773"/>
        <v>2825.9656811443742</v>
      </c>
      <c r="BW951" s="81">
        <f t="shared" si="1797"/>
        <v>2825.9656811443742</v>
      </c>
      <c r="BX951" s="83">
        <f t="shared" si="1716"/>
        <v>0</v>
      </c>
      <c r="BY951" s="141">
        <f t="shared" si="1717"/>
        <v>0</v>
      </c>
      <c r="BZ951" s="83">
        <f t="shared" si="1718"/>
        <v>4.13</v>
      </c>
      <c r="CA951" s="83">
        <f t="shared" si="1719"/>
        <v>0</v>
      </c>
      <c r="CB951" s="83">
        <f t="shared" si="1774"/>
        <v>3.2725273566714153</v>
      </c>
      <c r="CC951" s="83">
        <f t="shared" si="1720"/>
        <v>3.2725273566714153</v>
      </c>
      <c r="CD951" s="143">
        <f t="shared" si="1721"/>
        <v>0.02</v>
      </c>
      <c r="CE951" s="83">
        <f t="shared" si="1775"/>
        <v>1.7146523213570387E-2</v>
      </c>
      <c r="CF951" s="84">
        <f t="shared" si="1776"/>
        <v>1164.1396065490912</v>
      </c>
      <c r="CG951" s="83">
        <f t="shared" si="1722"/>
        <v>0</v>
      </c>
      <c r="CH951" s="83">
        <f t="shared" si="1777"/>
        <v>3.1430292467125942</v>
      </c>
      <c r="CI951" s="83">
        <f t="shared" si="1723"/>
        <v>3.1430292467125942</v>
      </c>
      <c r="CJ951" s="143">
        <f t="shared" si="1724"/>
        <v>0.02</v>
      </c>
      <c r="CK951" s="83">
        <f t="shared" si="1778"/>
        <v>1.6338910799759115E-2</v>
      </c>
      <c r="CL951" s="84">
        <f t="shared" si="1779"/>
        <v>1097.8377431879026</v>
      </c>
      <c r="CM951" s="83">
        <f t="shared" si="1725"/>
        <v>0</v>
      </c>
      <c r="CN951" s="83">
        <f t="shared" si="1780"/>
        <v>3.0477241466834193</v>
      </c>
      <c r="CO951" s="83">
        <f t="shared" si="1726"/>
        <v>3.0477241466834193</v>
      </c>
      <c r="CP951" s="143">
        <f t="shared" si="1727"/>
        <v>0.02</v>
      </c>
      <c r="CQ951" s="83">
        <f t="shared" si="1781"/>
        <v>1.6498564504284413E-2</v>
      </c>
      <c r="CR951" s="84">
        <f t="shared" si="1782"/>
        <v>1091.8843107610462</v>
      </c>
      <c r="CS951" s="83">
        <f t="shared" si="1728"/>
        <v>0</v>
      </c>
      <c r="CT951" s="83">
        <f t="shared" si="1783"/>
        <v>3.0400009031131296</v>
      </c>
      <c r="CU951" s="83">
        <f t="shared" si="1729"/>
        <v>3.0400009031131296</v>
      </c>
      <c r="CV951" s="143">
        <f t="shared" si="1730"/>
        <v>0.02</v>
      </c>
      <c r="CW951" s="83">
        <f t="shared" si="1784"/>
        <v>1.6526526987184476E-2</v>
      </c>
      <c r="CX951" s="84">
        <f t="shared" si="1785"/>
        <v>1091.5600797403179</v>
      </c>
      <c r="CY951" s="83">
        <f t="shared" si="1731"/>
        <v>0</v>
      </c>
      <c r="CZ951" s="83">
        <f t="shared" si="1786"/>
        <v>3.039584216545713</v>
      </c>
      <c r="DA951" s="83">
        <f t="shared" si="1732"/>
        <v>3.039584216545713</v>
      </c>
      <c r="DB951" s="143">
        <f t="shared" si="1733"/>
        <v>0.02</v>
      </c>
      <c r="DC951" s="83">
        <f t="shared" si="1787"/>
        <v>1.6527446767326408E-2</v>
      </c>
      <c r="DD951" s="84">
        <f t="shared" si="1788"/>
        <v>1091.5611736728829</v>
      </c>
      <c r="DE951" s="86">
        <f t="shared" si="1734"/>
        <v>5086.7382260598733</v>
      </c>
      <c r="DF951" s="86">
        <f t="shared" si="1735"/>
        <v>2034.6952904239492</v>
      </c>
      <c r="DG951" s="86">
        <f t="shared" si="1736"/>
        <v>1271.6845565149683</v>
      </c>
      <c r="DH951" s="86">
        <f t="shared" si="1737"/>
        <v>8.0859472167914198E-2</v>
      </c>
      <c r="DI951" s="86">
        <f t="shared" si="1738"/>
        <v>6.9334254649103505E-2</v>
      </c>
      <c r="DJ951" s="86">
        <f t="shared" si="1739"/>
        <v>0.7804512292295227</v>
      </c>
      <c r="DK951" s="86">
        <f t="shared" si="1740"/>
        <v>-1215.6763934161854</v>
      </c>
      <c r="DL951" s="86">
        <f t="shared" si="1798"/>
        <v>-1215.6763934161854</v>
      </c>
      <c r="DM951" s="86">
        <f t="shared" si="1741"/>
        <v>-1215.6763934161854</v>
      </c>
      <c r="DN951" s="85">
        <f t="shared" si="1742"/>
        <v>0</v>
      </c>
      <c r="DO951" s="85">
        <f t="shared" si="1789"/>
        <v>0</v>
      </c>
      <c r="DP951" s="85">
        <f t="shared" si="1743"/>
        <v>0</v>
      </c>
      <c r="DQ951" s="85">
        <f t="shared" si="1790"/>
        <v>0</v>
      </c>
      <c r="DR951" s="85">
        <f t="shared" si="1744"/>
        <v>0</v>
      </c>
      <c r="DS951" s="85">
        <f t="shared" si="1791"/>
        <v>0</v>
      </c>
      <c r="DT951" s="81"/>
      <c r="DU951" s="81"/>
      <c r="DV951" s="81">
        <f t="shared" si="1792"/>
        <v>0</v>
      </c>
      <c r="DW951" s="100"/>
    </row>
    <row r="952" spans="1:127" x14ac:dyDescent="0.2">
      <c r="A952" s="59">
        <f t="shared" si="1745"/>
        <v>126.26666666666495</v>
      </c>
      <c r="B952" s="44">
        <f t="shared" si="1746"/>
        <v>126266.66666666494</v>
      </c>
      <c r="C952" s="52">
        <f t="shared" si="1680"/>
        <v>133.33333333333334</v>
      </c>
      <c r="D952" s="50">
        <f t="shared" si="1681"/>
        <v>4</v>
      </c>
      <c r="E952" s="44">
        <f t="shared" si="1682"/>
        <v>4.13</v>
      </c>
      <c r="F952" s="47">
        <f t="shared" si="1683"/>
        <v>0.02</v>
      </c>
      <c r="G952" s="52">
        <f t="shared" si="1747"/>
        <v>2.3323558428955116E-2</v>
      </c>
      <c r="H952" s="57">
        <f t="shared" si="1748"/>
        <v>1013.6221609907063</v>
      </c>
      <c r="I952" s="52">
        <f t="shared" si="1749"/>
        <v>0</v>
      </c>
      <c r="J952" s="54">
        <f t="shared" si="1750"/>
        <v>3874.2412732611506</v>
      </c>
      <c r="K952" s="46">
        <f t="shared" si="1793"/>
        <v>3874.2412732611506</v>
      </c>
      <c r="L952" s="80">
        <f t="shared" si="1684"/>
        <v>0</v>
      </c>
      <c r="M952" s="142">
        <f t="shared" si="1685"/>
        <v>0</v>
      </c>
      <c r="N952" s="60">
        <f t="shared" si="1686"/>
        <v>4.13</v>
      </c>
      <c r="O952" s="53">
        <f t="shared" si="1687"/>
        <v>0</v>
      </c>
      <c r="P952" s="58">
        <f t="shared" si="1751"/>
        <v>3.0178252170956261</v>
      </c>
      <c r="Q952" s="49">
        <f t="shared" si="1688"/>
        <v>3.0178252170956261</v>
      </c>
      <c r="R952" s="143">
        <f t="shared" si="1689"/>
        <v>0.02</v>
      </c>
      <c r="S952" s="51">
        <f t="shared" si="1752"/>
        <v>1.7883368929886755E-2</v>
      </c>
      <c r="T952" s="57">
        <f t="shared" si="1753"/>
        <v>1056.3210848514127</v>
      </c>
      <c r="U952" s="53">
        <f t="shared" si="1690"/>
        <v>0</v>
      </c>
      <c r="V952" s="58">
        <f t="shared" si="1754"/>
        <v>3.0623059809665332</v>
      </c>
      <c r="W952" s="49">
        <f t="shared" si="1691"/>
        <v>3.0623059809665332</v>
      </c>
      <c r="X952" s="143">
        <f t="shared" si="1692"/>
        <v>0.02</v>
      </c>
      <c r="Y952" s="51">
        <f t="shared" si="1755"/>
        <v>1.7288547148631001E-2</v>
      </c>
      <c r="Z952" s="57">
        <f t="shared" si="1756"/>
        <v>1029.3070342800856</v>
      </c>
      <c r="AA952" s="53">
        <f t="shared" si="1693"/>
        <v>0</v>
      </c>
      <c r="AB952" s="58">
        <f t="shared" si="1757"/>
        <v>3.0333470939038158</v>
      </c>
      <c r="AC952" s="49">
        <f t="shared" si="1694"/>
        <v>3.0333470939038158</v>
      </c>
      <c r="AD952" s="143">
        <f t="shared" si="1695"/>
        <v>0.02</v>
      </c>
      <c r="AE952" s="49">
        <f t="shared" si="1794"/>
        <v>1.7235857299782002E-2</v>
      </c>
      <c r="AF952" s="57">
        <f t="shared" si="1758"/>
        <v>1026.6364570102269</v>
      </c>
      <c r="AG952" s="53">
        <f t="shared" si="1696"/>
        <v>0</v>
      </c>
      <c r="AH952" s="58">
        <f t="shared" si="1759"/>
        <v>3.0306372671127368</v>
      </c>
      <c r="AI952" s="49">
        <f t="shared" si="1697"/>
        <v>3.0306372671127368</v>
      </c>
      <c r="AJ952" s="143">
        <f t="shared" si="1698"/>
        <v>0.02</v>
      </c>
      <c r="AK952" s="51">
        <f t="shared" si="1760"/>
        <v>1.7236415624643404E-2</v>
      </c>
      <c r="AL952" s="57">
        <f t="shared" si="1761"/>
        <v>1026.457336459383</v>
      </c>
      <c r="AM952" s="53">
        <f t="shared" si="1699"/>
        <v>0</v>
      </c>
      <c r="AN952" s="58">
        <f t="shared" si="1762"/>
        <v>3.0304564983726037</v>
      </c>
      <c r="AO952" s="49">
        <f t="shared" si="1700"/>
        <v>3.0304564983726037</v>
      </c>
      <c r="AP952" s="143">
        <f t="shared" si="1701"/>
        <v>0.02</v>
      </c>
      <c r="AQ952" s="51">
        <f t="shared" si="1763"/>
        <v>1.72367112743756E-2</v>
      </c>
      <c r="AR952" s="57">
        <f t="shared" si="1764"/>
        <v>1026.4439585945679</v>
      </c>
      <c r="AS952" s="44">
        <f t="shared" si="1702"/>
        <v>6973.6342918700702</v>
      </c>
      <c r="AT952" s="44">
        <f t="shared" si="1703"/>
        <v>2789.453716748028</v>
      </c>
      <c r="AU952" s="44">
        <f t="shared" si="1704"/>
        <v>1743.4085729675176</v>
      </c>
      <c r="AV952" s="47">
        <f t="shared" si="1705"/>
        <v>0.28025712061524455</v>
      </c>
      <c r="AW952" s="47">
        <f t="shared" si="1706"/>
        <v>0.50164392575916206</v>
      </c>
      <c r="AX952" s="86">
        <f t="shared" si="1707"/>
        <v>1.6536397789509356</v>
      </c>
      <c r="AY952" s="86">
        <f t="shared" si="1708"/>
        <v>0</v>
      </c>
      <c r="AZ952" s="10">
        <f t="shared" si="1765"/>
        <v>0</v>
      </c>
      <c r="BA952" s="44">
        <f t="shared" si="1709"/>
        <v>0</v>
      </c>
      <c r="BB952" s="9">
        <f t="shared" si="1710"/>
        <v>0</v>
      </c>
      <c r="BC952" s="45">
        <f t="shared" si="1799"/>
        <v>0</v>
      </c>
      <c r="BD952" s="9">
        <f t="shared" si="1711"/>
        <v>0</v>
      </c>
      <c r="BE952" s="45">
        <f t="shared" si="1795"/>
        <v>0</v>
      </c>
      <c r="BF952" s="9">
        <f t="shared" si="1712"/>
        <v>0</v>
      </c>
      <c r="BG952" s="45">
        <f t="shared" si="1796"/>
        <v>0</v>
      </c>
      <c r="BH952" s="58"/>
      <c r="BI952" s="58"/>
      <c r="BJ952" s="58">
        <f t="shared" si="1766"/>
        <v>0</v>
      </c>
      <c r="BK952" s="97"/>
      <c r="BL952" s="44"/>
      <c r="BM952" s="82">
        <f t="shared" si="1767"/>
        <v>94.7</v>
      </c>
      <c r="BN952" s="86">
        <f t="shared" si="1768"/>
        <v>94700</v>
      </c>
      <c r="BO952" s="86">
        <f t="shared" si="1769"/>
        <v>100</v>
      </c>
      <c r="BP952" s="84">
        <f t="shared" si="1713"/>
        <v>4</v>
      </c>
      <c r="BQ952" s="84">
        <f t="shared" si="1714"/>
        <v>4.13</v>
      </c>
      <c r="BR952" s="84">
        <f t="shared" si="1715"/>
        <v>0.02</v>
      </c>
      <c r="BS952" s="84">
        <f t="shared" si="1770"/>
        <v>3.1351943074937196E-2</v>
      </c>
      <c r="BT952" s="84">
        <f t="shared" si="1771"/>
        <v>1240.3862268910407</v>
      </c>
      <c r="BU952" s="84">
        <f t="shared" si="1772"/>
        <v>0</v>
      </c>
      <c r="BV952" s="83">
        <f t="shared" si="1773"/>
        <v>2829.2029811443745</v>
      </c>
      <c r="BW952" s="81">
        <f t="shared" si="1797"/>
        <v>2829.2029811443745</v>
      </c>
      <c r="BX952" s="83">
        <f t="shared" si="1716"/>
        <v>0</v>
      </c>
      <c r="BY952" s="141">
        <f t="shared" si="1717"/>
        <v>0</v>
      </c>
      <c r="BZ952" s="83">
        <f t="shared" si="1718"/>
        <v>4.13</v>
      </c>
      <c r="CA952" s="83">
        <f t="shared" si="1719"/>
        <v>0</v>
      </c>
      <c r="CB952" s="83">
        <f t="shared" si="1774"/>
        <v>3.2741343747516787</v>
      </c>
      <c r="CC952" s="83">
        <f t="shared" si="1720"/>
        <v>3.2741343747516787</v>
      </c>
      <c r="CD952" s="143">
        <f t="shared" si="1721"/>
        <v>0.02</v>
      </c>
      <c r="CE952" s="83">
        <f t="shared" si="1775"/>
        <v>1.7144523213570389E-2</v>
      </c>
      <c r="CF952" s="84">
        <f t="shared" si="1776"/>
        <v>1164.6635295402502</v>
      </c>
      <c r="CG952" s="83">
        <f t="shared" si="1722"/>
        <v>0</v>
      </c>
      <c r="CH952" s="83">
        <f t="shared" si="1777"/>
        <v>3.1440454001995652</v>
      </c>
      <c r="CI952" s="83">
        <f t="shared" si="1723"/>
        <v>3.1440454001995652</v>
      </c>
      <c r="CJ952" s="143">
        <f t="shared" si="1724"/>
        <v>0.02</v>
      </c>
      <c r="CK952" s="83">
        <f t="shared" si="1778"/>
        <v>1.6336910799759116E-2</v>
      </c>
      <c r="CL952" s="84">
        <f t="shared" si="1779"/>
        <v>1098.3575573390706</v>
      </c>
      <c r="CM952" s="83">
        <f t="shared" si="1725"/>
        <v>0</v>
      </c>
      <c r="CN952" s="83">
        <f t="shared" si="1780"/>
        <v>3.0486044308789921</v>
      </c>
      <c r="CO952" s="83">
        <f t="shared" si="1726"/>
        <v>3.0486044308789921</v>
      </c>
      <c r="CP952" s="143">
        <f t="shared" si="1727"/>
        <v>0.02</v>
      </c>
      <c r="CQ952" s="83">
        <f t="shared" si="1781"/>
        <v>1.6496564504284415E-2</v>
      </c>
      <c r="CR952" s="84">
        <f t="shared" si="1782"/>
        <v>1092.4256184290068</v>
      </c>
      <c r="CS952" s="83">
        <f t="shared" si="1728"/>
        <v>0</v>
      </c>
      <c r="CT952" s="83">
        <f t="shared" si="1783"/>
        <v>3.0408973452696237</v>
      </c>
      <c r="CU952" s="83">
        <f t="shared" si="1729"/>
        <v>3.0408973452696237</v>
      </c>
      <c r="CV952" s="143">
        <f t="shared" si="1730"/>
        <v>0.02</v>
      </c>
      <c r="CW952" s="83">
        <f t="shared" si="1784"/>
        <v>1.6524526987184478E-2</v>
      </c>
      <c r="CX952" s="84">
        <f t="shared" si="1785"/>
        <v>1092.1036824402465</v>
      </c>
      <c r="CY952" s="83">
        <f t="shared" si="1731"/>
        <v>0</v>
      </c>
      <c r="CZ952" s="83">
        <f t="shared" si="1786"/>
        <v>3.0404829574820349</v>
      </c>
      <c r="DA952" s="83">
        <f t="shared" si="1732"/>
        <v>3.0404829574820349</v>
      </c>
      <c r="DB952" s="143">
        <f t="shared" si="1733"/>
        <v>0.02</v>
      </c>
      <c r="DC952" s="83">
        <f t="shared" si="1787"/>
        <v>1.652544676732641E-2</v>
      </c>
      <c r="DD952" s="84">
        <f t="shared" si="1788"/>
        <v>1092.1048811535761</v>
      </c>
      <c r="DE952" s="86">
        <f t="shared" si="1734"/>
        <v>5092.5653660598737</v>
      </c>
      <c r="DF952" s="86">
        <f t="shared" si="1735"/>
        <v>2037.0261464239495</v>
      </c>
      <c r="DG952" s="86">
        <f t="shared" si="1736"/>
        <v>1273.1413415149684</v>
      </c>
      <c r="DH952" s="86">
        <f t="shared" si="1737"/>
        <v>8.0719750607885457E-2</v>
      </c>
      <c r="DI952" s="86">
        <f t="shared" si="1738"/>
        <v>6.911434738396037E-2</v>
      </c>
      <c r="DJ952" s="86">
        <f t="shared" si="1739"/>
        <v>0.77580745022014619</v>
      </c>
      <c r="DK952" s="86">
        <f t="shared" si="1740"/>
        <v>-1217.6117994434253</v>
      </c>
      <c r="DL952" s="86">
        <f t="shared" si="1798"/>
        <v>-1217.6117994434253</v>
      </c>
      <c r="DM952" s="86">
        <f t="shared" si="1741"/>
        <v>-1217.6117994434253</v>
      </c>
      <c r="DN952" s="85">
        <f t="shared" si="1742"/>
        <v>0</v>
      </c>
      <c r="DO952" s="85">
        <f t="shared" si="1789"/>
        <v>0</v>
      </c>
      <c r="DP952" s="85">
        <f t="shared" si="1743"/>
        <v>0</v>
      </c>
      <c r="DQ952" s="85">
        <f t="shared" si="1790"/>
        <v>0</v>
      </c>
      <c r="DR952" s="85">
        <f t="shared" si="1744"/>
        <v>0</v>
      </c>
      <c r="DS952" s="85">
        <f t="shared" si="1791"/>
        <v>0</v>
      </c>
      <c r="DT952" s="81"/>
      <c r="DU952" s="81"/>
      <c r="DV952" s="81">
        <f t="shared" si="1792"/>
        <v>0</v>
      </c>
      <c r="DW952" s="100"/>
    </row>
    <row r="953" spans="1:127" x14ac:dyDescent="0.2">
      <c r="A953" s="59">
        <f t="shared" si="1745"/>
        <v>126.39999999999827</v>
      </c>
      <c r="B953" s="44">
        <f t="shared" si="1746"/>
        <v>126399.99999999827</v>
      </c>
      <c r="C953" s="52">
        <f t="shared" si="1680"/>
        <v>133.33333333333334</v>
      </c>
      <c r="D953" s="50">
        <f t="shared" si="1681"/>
        <v>4</v>
      </c>
      <c r="E953" s="44">
        <f t="shared" si="1682"/>
        <v>4.13</v>
      </c>
      <c r="F953" s="47">
        <f t="shared" si="1683"/>
        <v>0.02</v>
      </c>
      <c r="G953" s="52">
        <f t="shared" si="1747"/>
        <v>2.3320891762288447E-2</v>
      </c>
      <c r="H953" s="57">
        <f t="shared" si="1748"/>
        <v>1014.3750980397982</v>
      </c>
      <c r="I953" s="52">
        <f t="shared" si="1749"/>
        <v>0</v>
      </c>
      <c r="J953" s="54">
        <f t="shared" si="1750"/>
        <v>3878.5576732611503</v>
      </c>
      <c r="K953" s="46">
        <f t="shared" si="1793"/>
        <v>3878.5576732611503</v>
      </c>
      <c r="L953" s="80">
        <f t="shared" si="1684"/>
        <v>0</v>
      </c>
      <c r="M953" s="142">
        <f t="shared" si="1685"/>
        <v>0</v>
      </c>
      <c r="N953" s="60">
        <f t="shared" si="1686"/>
        <v>4.13</v>
      </c>
      <c r="O953" s="53">
        <f t="shared" si="1687"/>
        <v>0</v>
      </c>
      <c r="P953" s="58">
        <f t="shared" si="1751"/>
        <v>3.0188231210820105</v>
      </c>
      <c r="Q953" s="49">
        <f t="shared" si="1688"/>
        <v>3.0188231210820105</v>
      </c>
      <c r="R953" s="143">
        <f t="shared" si="1689"/>
        <v>0.02</v>
      </c>
      <c r="S953" s="51">
        <f t="shared" si="1752"/>
        <v>1.7880702263220086E-2</v>
      </c>
      <c r="T953" s="57">
        <f t="shared" si="1753"/>
        <v>1057.1111476421161</v>
      </c>
      <c r="U953" s="53">
        <f t="shared" si="1690"/>
        <v>0</v>
      </c>
      <c r="V953" s="58">
        <f t="shared" si="1754"/>
        <v>3.0634653802313663</v>
      </c>
      <c r="W953" s="49">
        <f t="shared" si="1691"/>
        <v>3.0634653802313663</v>
      </c>
      <c r="X953" s="143">
        <f t="shared" si="1692"/>
        <v>0.02</v>
      </c>
      <c r="Y953" s="51">
        <f t="shared" si="1755"/>
        <v>1.7285880481964333E-2</v>
      </c>
      <c r="Z953" s="57">
        <f t="shared" si="1756"/>
        <v>1030.0597225667448</v>
      </c>
      <c r="AA953" s="53">
        <f t="shared" si="1693"/>
        <v>0</v>
      </c>
      <c r="AB953" s="58">
        <f t="shared" si="1757"/>
        <v>3.0343886159410589</v>
      </c>
      <c r="AC953" s="49">
        <f t="shared" si="1694"/>
        <v>3.0343886159410589</v>
      </c>
      <c r="AD953" s="143">
        <f t="shared" si="1695"/>
        <v>0.02</v>
      </c>
      <c r="AE953" s="49">
        <f t="shared" si="1794"/>
        <v>1.7233190633115333E-2</v>
      </c>
      <c r="AF953" s="57">
        <f t="shared" si="1758"/>
        <v>1027.3940150666322</v>
      </c>
      <c r="AG953" s="53">
        <f t="shared" si="1696"/>
        <v>0</v>
      </c>
      <c r="AH953" s="58">
        <f t="shared" si="1759"/>
        <v>3.0316762457652286</v>
      </c>
      <c r="AI953" s="49">
        <f t="shared" si="1697"/>
        <v>3.0316762457652286</v>
      </c>
      <c r="AJ953" s="143">
        <f t="shared" si="1698"/>
        <v>0.02</v>
      </c>
      <c r="AK953" s="51">
        <f t="shared" si="1760"/>
        <v>1.7233748957976736E-2</v>
      </c>
      <c r="AL953" s="57">
        <f t="shared" si="1761"/>
        <v>1027.2155964455289</v>
      </c>
      <c r="AM953" s="53">
        <f t="shared" si="1699"/>
        <v>0</v>
      </c>
      <c r="AN953" s="58">
        <f t="shared" si="1762"/>
        <v>3.0314956826272628</v>
      </c>
      <c r="AO953" s="49">
        <f t="shared" si="1700"/>
        <v>3.0314956826272628</v>
      </c>
      <c r="AP953" s="143">
        <f t="shared" si="1701"/>
        <v>0.02</v>
      </c>
      <c r="AQ953" s="51">
        <f t="shared" si="1763"/>
        <v>1.7234044607708932E-2</v>
      </c>
      <c r="AR953" s="57">
        <f t="shared" si="1764"/>
        <v>1027.2022768193544</v>
      </c>
      <c r="AS953" s="44">
        <f t="shared" si="1702"/>
        <v>6981.4038118700701</v>
      </c>
      <c r="AT953" s="44">
        <f t="shared" si="1703"/>
        <v>2792.5615247480282</v>
      </c>
      <c r="AU953" s="44">
        <f t="shared" si="1704"/>
        <v>1745.3509529675175</v>
      </c>
      <c r="AV953" s="47">
        <f t="shared" si="1705"/>
        <v>0.27940570033636597</v>
      </c>
      <c r="AW953" s="47">
        <f t="shared" si="1706"/>
        <v>0.49878295281013557</v>
      </c>
      <c r="AX953" s="86">
        <f t="shared" si="1707"/>
        <v>1.6385338489273675</v>
      </c>
      <c r="AY953" s="86">
        <f t="shared" si="1708"/>
        <v>0</v>
      </c>
      <c r="AZ953" s="10">
        <f t="shared" si="1765"/>
        <v>0</v>
      </c>
      <c r="BA953" s="44">
        <f t="shared" si="1709"/>
        <v>0</v>
      </c>
      <c r="BB953" s="9">
        <f t="shared" si="1710"/>
        <v>0</v>
      </c>
      <c r="BC953" s="45">
        <f t="shared" si="1799"/>
        <v>0</v>
      </c>
      <c r="BD953" s="9">
        <f t="shared" si="1711"/>
        <v>0</v>
      </c>
      <c r="BE953" s="45">
        <f t="shared" si="1795"/>
        <v>0</v>
      </c>
      <c r="BF953" s="9">
        <f t="shared" si="1712"/>
        <v>0</v>
      </c>
      <c r="BG953" s="45">
        <f t="shared" si="1796"/>
        <v>0</v>
      </c>
      <c r="BH953" s="58"/>
      <c r="BI953" s="58"/>
      <c r="BJ953" s="58">
        <f t="shared" si="1766"/>
        <v>0</v>
      </c>
      <c r="BK953" s="97"/>
      <c r="BL953" s="44"/>
      <c r="BM953" s="82">
        <f t="shared" si="1767"/>
        <v>94.8</v>
      </c>
      <c r="BN953" s="86">
        <f t="shared" si="1768"/>
        <v>94800</v>
      </c>
      <c r="BO953" s="86">
        <f t="shared" si="1769"/>
        <v>100</v>
      </c>
      <c r="BP953" s="84">
        <f t="shared" si="1713"/>
        <v>4</v>
      </c>
      <c r="BQ953" s="84">
        <f t="shared" si="1714"/>
        <v>4.13</v>
      </c>
      <c r="BR953" s="84">
        <f t="shared" si="1715"/>
        <v>0.02</v>
      </c>
      <c r="BS953" s="84">
        <f t="shared" si="1770"/>
        <v>3.1349943074937194E-2</v>
      </c>
      <c r="BT953" s="84">
        <f t="shared" si="1771"/>
        <v>1241.1453296289326</v>
      </c>
      <c r="BU953" s="84">
        <f t="shared" si="1772"/>
        <v>0</v>
      </c>
      <c r="BV953" s="83">
        <f t="shared" si="1773"/>
        <v>2832.4402811443742</v>
      </c>
      <c r="BW953" s="81">
        <f t="shared" si="1797"/>
        <v>2832.4402811443742</v>
      </c>
      <c r="BX953" s="83">
        <f t="shared" si="1716"/>
        <v>0</v>
      </c>
      <c r="BY953" s="141">
        <f t="shared" si="1717"/>
        <v>0</v>
      </c>
      <c r="BZ953" s="83">
        <f t="shared" si="1718"/>
        <v>4.13</v>
      </c>
      <c r="CA953" s="83">
        <f t="shared" si="1719"/>
        <v>0</v>
      </c>
      <c r="CB953" s="83">
        <f t="shared" si="1774"/>
        <v>3.2757435099298426</v>
      </c>
      <c r="CC953" s="83">
        <f t="shared" si="1720"/>
        <v>3.2757435099298426</v>
      </c>
      <c r="CD953" s="143">
        <f t="shared" si="1721"/>
        <v>0.02</v>
      </c>
      <c r="CE953" s="83">
        <f t="shared" si="1775"/>
        <v>1.714252321357039E-2</v>
      </c>
      <c r="CF953" s="84">
        <f t="shared" si="1776"/>
        <v>1165.1871342934874</v>
      </c>
      <c r="CG953" s="83">
        <f t="shared" si="1722"/>
        <v>0</v>
      </c>
      <c r="CH953" s="83">
        <f t="shared" si="1777"/>
        <v>3.1450620584472175</v>
      </c>
      <c r="CI953" s="83">
        <f t="shared" si="1723"/>
        <v>3.1450620584472175</v>
      </c>
      <c r="CJ953" s="143">
        <f t="shared" si="1724"/>
        <v>0.02</v>
      </c>
      <c r="CK953" s="83">
        <f t="shared" si="1778"/>
        <v>1.6334910799759118E-2</v>
      </c>
      <c r="CL953" s="84">
        <f t="shared" si="1779"/>
        <v>1098.8771398743202</v>
      </c>
      <c r="CM953" s="83">
        <f t="shared" si="1725"/>
        <v>0</v>
      </c>
      <c r="CN953" s="83">
        <f t="shared" si="1780"/>
        <v>3.0494853798649171</v>
      </c>
      <c r="CO953" s="83">
        <f t="shared" si="1726"/>
        <v>3.0494853798649171</v>
      </c>
      <c r="CP953" s="143">
        <f t="shared" si="1727"/>
        <v>0.02</v>
      </c>
      <c r="CQ953" s="83">
        <f t="shared" si="1781"/>
        <v>1.6494564504284416E-2</v>
      </c>
      <c r="CR953" s="84">
        <f t="shared" si="1782"/>
        <v>1092.9667041906494</v>
      </c>
      <c r="CS953" s="83">
        <f t="shared" si="1728"/>
        <v>0</v>
      </c>
      <c r="CT953" s="83">
        <f t="shared" si="1783"/>
        <v>3.0417945533812163</v>
      </c>
      <c r="CU953" s="83">
        <f t="shared" si="1729"/>
        <v>3.0417945533812163</v>
      </c>
      <c r="CV953" s="143">
        <f t="shared" si="1730"/>
        <v>0.02</v>
      </c>
      <c r="CW953" s="83">
        <f t="shared" si="1784"/>
        <v>1.6522526987184479E-2</v>
      </c>
      <c r="CX953" s="84">
        <f t="shared" si="1785"/>
        <v>1092.6470591186105</v>
      </c>
      <c r="CY953" s="83">
        <f t="shared" si="1731"/>
        <v>0</v>
      </c>
      <c r="CZ953" s="83">
        <f t="shared" si="1786"/>
        <v>3.0413824685321109</v>
      </c>
      <c r="DA953" s="83">
        <f t="shared" si="1732"/>
        <v>3.0413824685321109</v>
      </c>
      <c r="DB953" s="143">
        <f t="shared" si="1733"/>
        <v>0.02</v>
      </c>
      <c r="DC953" s="83">
        <f t="shared" si="1787"/>
        <v>1.6523446767326411E-2</v>
      </c>
      <c r="DD953" s="84">
        <f t="shared" si="1788"/>
        <v>1092.6483621399327</v>
      </c>
      <c r="DE953" s="86">
        <f t="shared" si="1734"/>
        <v>5098.392506059874</v>
      </c>
      <c r="DF953" s="86">
        <f t="shared" si="1735"/>
        <v>2039.3570024239493</v>
      </c>
      <c r="DG953" s="86">
        <f t="shared" si="1736"/>
        <v>1274.5981265149685</v>
      </c>
      <c r="DH953" s="86">
        <f t="shared" si="1737"/>
        <v>8.0580439431698E-2</v>
      </c>
      <c r="DI953" s="86">
        <f t="shared" si="1738"/>
        <v>6.8895402933313102E-2</v>
      </c>
      <c r="DJ953" s="86">
        <f t="shared" si="1739"/>
        <v>0.77119688193100677</v>
      </c>
      <c r="DK953" s="86">
        <f t="shared" si="1740"/>
        <v>-1219.5460140838395</v>
      </c>
      <c r="DL953" s="86">
        <f t="shared" si="1798"/>
        <v>-1219.5460140838395</v>
      </c>
      <c r="DM953" s="86">
        <f t="shared" si="1741"/>
        <v>-1219.5460140838395</v>
      </c>
      <c r="DN953" s="85">
        <f t="shared" si="1742"/>
        <v>0</v>
      </c>
      <c r="DO953" s="85">
        <f t="shared" si="1789"/>
        <v>0</v>
      </c>
      <c r="DP953" s="85">
        <f t="shared" si="1743"/>
        <v>0</v>
      </c>
      <c r="DQ953" s="85">
        <f t="shared" si="1790"/>
        <v>0</v>
      </c>
      <c r="DR953" s="85">
        <f t="shared" si="1744"/>
        <v>0</v>
      </c>
      <c r="DS953" s="85">
        <f t="shared" si="1791"/>
        <v>0</v>
      </c>
      <c r="DT953" s="81"/>
      <c r="DU953" s="81"/>
      <c r="DV953" s="81">
        <f t="shared" si="1792"/>
        <v>0</v>
      </c>
      <c r="DW953" s="100"/>
    </row>
    <row r="954" spans="1:127" x14ac:dyDescent="0.2">
      <c r="A954" s="59">
        <f t="shared" si="1745"/>
        <v>126.5333333333316</v>
      </c>
      <c r="B954" s="44">
        <f t="shared" si="1746"/>
        <v>126533.3333333316</v>
      </c>
      <c r="C954" s="52">
        <f t="shared" si="1680"/>
        <v>133.33333333333334</v>
      </c>
      <c r="D954" s="50">
        <f t="shared" si="1681"/>
        <v>4</v>
      </c>
      <c r="E954" s="44">
        <f t="shared" si="1682"/>
        <v>4.13</v>
      </c>
      <c r="F954" s="47">
        <f t="shared" si="1683"/>
        <v>0.02</v>
      </c>
      <c r="G954" s="52">
        <f t="shared" si="1747"/>
        <v>2.3318225095621779E-2</v>
      </c>
      <c r="H954" s="57">
        <f t="shared" si="1748"/>
        <v>1015.1279489979565</v>
      </c>
      <c r="I954" s="52">
        <f t="shared" si="1749"/>
        <v>0</v>
      </c>
      <c r="J954" s="54">
        <f t="shared" si="1750"/>
        <v>3882.87407326115</v>
      </c>
      <c r="K954" s="46">
        <f t="shared" si="1793"/>
        <v>3882.87407326115</v>
      </c>
      <c r="L954" s="80">
        <f t="shared" si="1684"/>
        <v>0</v>
      </c>
      <c r="M954" s="142">
        <f t="shared" si="1685"/>
        <v>0</v>
      </c>
      <c r="N954" s="60">
        <f t="shared" si="1686"/>
        <v>4.13</v>
      </c>
      <c r="O954" s="53">
        <f t="shared" si="1687"/>
        <v>0</v>
      </c>
      <c r="P954" s="58">
        <f t="shared" si="1751"/>
        <v>3.0198229659792721</v>
      </c>
      <c r="Q954" s="49">
        <f t="shared" si="1688"/>
        <v>3.0198229659792721</v>
      </c>
      <c r="R954" s="143">
        <f t="shared" si="1689"/>
        <v>0.02</v>
      </c>
      <c r="S954" s="51">
        <f t="shared" si="1752"/>
        <v>1.7878035596553418E-2</v>
      </c>
      <c r="T954" s="57">
        <f t="shared" si="1753"/>
        <v>1057.9008314896626</v>
      </c>
      <c r="U954" s="53">
        <f t="shared" si="1690"/>
        <v>0</v>
      </c>
      <c r="V954" s="58">
        <f t="shared" si="1754"/>
        <v>3.0646266055501221</v>
      </c>
      <c r="W954" s="49">
        <f t="shared" si="1691"/>
        <v>3.0646266055501221</v>
      </c>
      <c r="X954" s="143">
        <f t="shared" si="1692"/>
        <v>0.02</v>
      </c>
      <c r="Y954" s="51">
        <f t="shared" si="1755"/>
        <v>1.7283213815297665E-2</v>
      </c>
      <c r="Z954" s="57">
        <f t="shared" si="1756"/>
        <v>1030.8120099277692</v>
      </c>
      <c r="AA954" s="53">
        <f t="shared" si="1693"/>
        <v>0</v>
      </c>
      <c r="AB954" s="58">
        <f t="shared" si="1757"/>
        <v>3.0354317548785281</v>
      </c>
      <c r="AC954" s="49">
        <f t="shared" si="1694"/>
        <v>3.0354317548785281</v>
      </c>
      <c r="AD954" s="143">
        <f t="shared" si="1695"/>
        <v>0.02</v>
      </c>
      <c r="AE954" s="49">
        <f t="shared" si="1794"/>
        <v>1.7230523966448665E-2</v>
      </c>
      <c r="AF954" s="57">
        <f t="shared" si="1758"/>
        <v>1028.1511959238348</v>
      </c>
      <c r="AG954" s="53">
        <f t="shared" si="1696"/>
        <v>0</v>
      </c>
      <c r="AH954" s="58">
        <f t="shared" si="1759"/>
        <v>3.0327168958958355</v>
      </c>
      <c r="AI954" s="49">
        <f t="shared" si="1697"/>
        <v>3.0327168958958355</v>
      </c>
      <c r="AJ954" s="143">
        <f t="shared" si="1698"/>
        <v>0.02</v>
      </c>
      <c r="AK954" s="51">
        <f t="shared" si="1760"/>
        <v>1.7231082291310068E-2</v>
      </c>
      <c r="AL954" s="57">
        <f t="shared" si="1761"/>
        <v>1027.9734792899878</v>
      </c>
      <c r="AM954" s="53">
        <f t="shared" si="1699"/>
        <v>0</v>
      </c>
      <c r="AN954" s="58">
        <f t="shared" si="1762"/>
        <v>3.0325365425685167</v>
      </c>
      <c r="AO954" s="49">
        <f t="shared" si="1700"/>
        <v>3.0325365425685167</v>
      </c>
      <c r="AP954" s="143">
        <f t="shared" si="1701"/>
        <v>0.02</v>
      </c>
      <c r="AQ954" s="51">
        <f t="shared" si="1763"/>
        <v>1.7231377941042264E-2</v>
      </c>
      <c r="AR954" s="57">
        <f t="shared" si="1764"/>
        <v>1027.9602178085997</v>
      </c>
      <c r="AS954" s="44">
        <f t="shared" si="1702"/>
        <v>6989.1733318700699</v>
      </c>
      <c r="AT954" s="44">
        <f t="shared" si="1703"/>
        <v>2795.6693327480275</v>
      </c>
      <c r="AU954" s="44">
        <f t="shared" si="1704"/>
        <v>1747.2933329675175</v>
      </c>
      <c r="AV954" s="47">
        <f t="shared" si="1705"/>
        <v>0.2785582756083404</v>
      </c>
      <c r="AW954" s="47">
        <f t="shared" si="1706"/>
        <v>0.49594301194670137</v>
      </c>
      <c r="AX954" s="86">
        <f t="shared" si="1707"/>
        <v>1.6235906794729416</v>
      </c>
      <c r="AY954" s="86">
        <f t="shared" si="1708"/>
        <v>0</v>
      </c>
      <c r="AZ954" s="10">
        <f t="shared" si="1765"/>
        <v>0</v>
      </c>
      <c r="BA954" s="44">
        <f t="shared" si="1709"/>
        <v>0</v>
      </c>
      <c r="BB954" s="9">
        <f t="shared" si="1710"/>
        <v>0</v>
      </c>
      <c r="BC954" s="45">
        <f t="shared" si="1799"/>
        <v>0</v>
      </c>
      <c r="BD954" s="9">
        <f t="shared" si="1711"/>
        <v>0</v>
      </c>
      <c r="BE954" s="45">
        <f t="shared" si="1795"/>
        <v>0</v>
      </c>
      <c r="BF954" s="9">
        <f t="shared" si="1712"/>
        <v>0</v>
      </c>
      <c r="BG954" s="45">
        <f t="shared" si="1796"/>
        <v>0</v>
      </c>
      <c r="BH954" s="58"/>
      <c r="BI954" s="58"/>
      <c r="BJ954" s="58">
        <f t="shared" si="1766"/>
        <v>0</v>
      </c>
      <c r="BK954" s="97"/>
      <c r="BL954" s="44"/>
      <c r="BM954" s="82">
        <f t="shared" si="1767"/>
        <v>94.9</v>
      </c>
      <c r="BN954" s="86">
        <f t="shared" si="1768"/>
        <v>94900</v>
      </c>
      <c r="BO954" s="86">
        <f t="shared" si="1769"/>
        <v>100</v>
      </c>
      <c r="BP954" s="84">
        <f t="shared" si="1713"/>
        <v>4</v>
      </c>
      <c r="BQ954" s="84">
        <f t="shared" si="1714"/>
        <v>4.13</v>
      </c>
      <c r="BR954" s="84">
        <f t="shared" si="1715"/>
        <v>0.02</v>
      </c>
      <c r="BS954" s="84">
        <f t="shared" si="1770"/>
        <v>3.1347943074937192E-2</v>
      </c>
      <c r="BT954" s="84">
        <f t="shared" si="1771"/>
        <v>1241.9043839406745</v>
      </c>
      <c r="BU954" s="84">
        <f t="shared" si="1772"/>
        <v>0</v>
      </c>
      <c r="BV954" s="83">
        <f t="shared" si="1773"/>
        <v>2835.677581144374</v>
      </c>
      <c r="BW954" s="81">
        <f t="shared" si="1797"/>
        <v>2835.677581144374</v>
      </c>
      <c r="BX954" s="83">
        <f t="shared" si="1716"/>
        <v>0</v>
      </c>
      <c r="BY954" s="141">
        <f t="shared" si="1717"/>
        <v>0</v>
      </c>
      <c r="BZ954" s="83">
        <f t="shared" si="1718"/>
        <v>4.13</v>
      </c>
      <c r="CA954" s="83">
        <f t="shared" si="1719"/>
        <v>0</v>
      </c>
      <c r="CB954" s="83">
        <f t="shared" si="1774"/>
        <v>3.2773547623749981</v>
      </c>
      <c r="CC954" s="83">
        <f t="shared" si="1720"/>
        <v>3.2773547623749981</v>
      </c>
      <c r="CD954" s="143">
        <f t="shared" si="1721"/>
        <v>0.02</v>
      </c>
      <c r="CE954" s="83">
        <f t="shared" si="1775"/>
        <v>1.7140523213570392E-2</v>
      </c>
      <c r="CF954" s="84">
        <f t="shared" si="1776"/>
        <v>1165.7104207828479</v>
      </c>
      <c r="CG954" s="83">
        <f t="shared" si="1722"/>
        <v>0</v>
      </c>
      <c r="CH954" s="83">
        <f t="shared" si="1777"/>
        <v>3.1460792197098977</v>
      </c>
      <c r="CI954" s="83">
        <f t="shared" si="1723"/>
        <v>3.1460792197098977</v>
      </c>
      <c r="CJ954" s="143">
        <f t="shared" si="1724"/>
        <v>0.02</v>
      </c>
      <c r="CK954" s="83">
        <f t="shared" si="1778"/>
        <v>1.6332910799759119E-2</v>
      </c>
      <c r="CL954" s="84">
        <f t="shared" si="1779"/>
        <v>1099.3964908599673</v>
      </c>
      <c r="CM954" s="83">
        <f t="shared" si="1725"/>
        <v>0</v>
      </c>
      <c r="CN954" s="83">
        <f t="shared" si="1780"/>
        <v>3.0503669925434544</v>
      </c>
      <c r="CO954" s="83">
        <f t="shared" si="1726"/>
        <v>3.0503669925434544</v>
      </c>
      <c r="CP954" s="143">
        <f t="shared" si="1727"/>
        <v>0.02</v>
      </c>
      <c r="CQ954" s="83">
        <f t="shared" si="1781"/>
        <v>1.6492564504284418E-2</v>
      </c>
      <c r="CR954" s="84">
        <f t="shared" si="1782"/>
        <v>1093.5075680561783</v>
      </c>
      <c r="CS954" s="83">
        <f t="shared" si="1728"/>
        <v>0</v>
      </c>
      <c r="CT954" s="83">
        <f t="shared" si="1783"/>
        <v>3.0426925262938669</v>
      </c>
      <c r="CU954" s="83">
        <f t="shared" si="1729"/>
        <v>3.0426925262938669</v>
      </c>
      <c r="CV954" s="143">
        <f t="shared" si="1730"/>
        <v>0.02</v>
      </c>
      <c r="CW954" s="83">
        <f t="shared" si="1784"/>
        <v>1.6520526987184481E-2</v>
      </c>
      <c r="CX954" s="84">
        <f t="shared" si="1785"/>
        <v>1093.1902097718596</v>
      </c>
      <c r="CY954" s="83">
        <f t="shared" si="1731"/>
        <v>0</v>
      </c>
      <c r="CZ954" s="83">
        <f t="shared" si="1786"/>
        <v>3.0422827484951096</v>
      </c>
      <c r="DA954" s="83">
        <f t="shared" si="1732"/>
        <v>3.0422827484951096</v>
      </c>
      <c r="DB954" s="143">
        <f t="shared" si="1733"/>
        <v>0.02</v>
      </c>
      <c r="DC954" s="83">
        <f t="shared" si="1787"/>
        <v>1.6521446767326413E-2</v>
      </c>
      <c r="DD954" s="84">
        <f t="shared" si="1788"/>
        <v>1093.1916166282545</v>
      </c>
      <c r="DE954" s="86">
        <f t="shared" si="1734"/>
        <v>5104.2196460598734</v>
      </c>
      <c r="DF954" s="86">
        <f t="shared" si="1735"/>
        <v>2041.6878584239491</v>
      </c>
      <c r="DG954" s="86">
        <f t="shared" si="1736"/>
        <v>1276.0549115149684</v>
      </c>
      <c r="DH954" s="86">
        <f t="shared" si="1737"/>
        <v>8.0441537077961076E-2</v>
      </c>
      <c r="DI954" s="86">
        <f t="shared" si="1738"/>
        <v>6.8677416140784472E-2</v>
      </c>
      <c r="DJ954" s="86">
        <f t="shared" si="1739"/>
        <v>0.76661925161418198</v>
      </c>
      <c r="DK954" s="86">
        <f t="shared" si="1740"/>
        <v>-1221.4790380353961</v>
      </c>
      <c r="DL954" s="86">
        <f t="shared" si="1798"/>
        <v>-1221.4790380353961</v>
      </c>
      <c r="DM954" s="86">
        <f t="shared" si="1741"/>
        <v>-1221.4790380353961</v>
      </c>
      <c r="DN954" s="85">
        <f t="shared" si="1742"/>
        <v>0</v>
      </c>
      <c r="DO954" s="85">
        <f t="shared" si="1789"/>
        <v>0</v>
      </c>
      <c r="DP954" s="85">
        <f t="shared" si="1743"/>
        <v>0</v>
      </c>
      <c r="DQ954" s="85">
        <f t="shared" si="1790"/>
        <v>0</v>
      </c>
      <c r="DR954" s="85">
        <f t="shared" si="1744"/>
        <v>0</v>
      </c>
      <c r="DS954" s="85">
        <f t="shared" si="1791"/>
        <v>0</v>
      </c>
      <c r="DT954" s="81"/>
      <c r="DU954" s="81"/>
      <c r="DV954" s="81">
        <f t="shared" si="1792"/>
        <v>0</v>
      </c>
      <c r="DW954" s="100"/>
    </row>
    <row r="955" spans="1:127" x14ac:dyDescent="0.2">
      <c r="A955" s="59">
        <f t="shared" si="1745"/>
        <v>126.66666666666492</v>
      </c>
      <c r="B955" s="44">
        <f t="shared" si="1746"/>
        <v>126666.66666666493</v>
      </c>
      <c r="C955" s="52">
        <f t="shared" si="1680"/>
        <v>133.33333333333334</v>
      </c>
      <c r="D955" s="50">
        <f t="shared" si="1681"/>
        <v>4</v>
      </c>
      <c r="E955" s="44">
        <f t="shared" si="1682"/>
        <v>4.13</v>
      </c>
      <c r="F955" s="47">
        <f t="shared" si="1683"/>
        <v>0.02</v>
      </c>
      <c r="G955" s="52">
        <f t="shared" si="1747"/>
        <v>2.3315558428955111E-2</v>
      </c>
      <c r="H955" s="57">
        <f t="shared" si="1748"/>
        <v>1015.8807138651813</v>
      </c>
      <c r="I955" s="52">
        <f t="shared" si="1749"/>
        <v>0</v>
      </c>
      <c r="J955" s="54">
        <f t="shared" si="1750"/>
        <v>3887.1904732611497</v>
      </c>
      <c r="K955" s="46">
        <f t="shared" si="1793"/>
        <v>3887.1904732611497</v>
      </c>
      <c r="L955" s="80">
        <f t="shared" si="1684"/>
        <v>0</v>
      </c>
      <c r="M955" s="142">
        <f t="shared" si="1685"/>
        <v>0</v>
      </c>
      <c r="N955" s="60">
        <f t="shared" si="1686"/>
        <v>4.13</v>
      </c>
      <c r="O955" s="53">
        <f t="shared" si="1687"/>
        <v>0</v>
      </c>
      <c r="P955" s="58">
        <f t="shared" si="1751"/>
        <v>3.0208247513820714</v>
      </c>
      <c r="Q955" s="49">
        <f t="shared" si="1688"/>
        <v>3.0208247513820714</v>
      </c>
      <c r="R955" s="143">
        <f t="shared" si="1689"/>
        <v>0.02</v>
      </c>
      <c r="S955" s="51">
        <f t="shared" si="1752"/>
        <v>1.787536892988675E-2</v>
      </c>
      <c r="T955" s="57">
        <f t="shared" si="1753"/>
        <v>1058.6901361371918</v>
      </c>
      <c r="U955" s="53">
        <f t="shared" si="1690"/>
        <v>0</v>
      </c>
      <c r="V955" s="58">
        <f t="shared" si="1754"/>
        <v>3.0657896537139693</v>
      </c>
      <c r="W955" s="49">
        <f t="shared" si="1691"/>
        <v>3.0657896537139693</v>
      </c>
      <c r="X955" s="143">
        <f t="shared" si="1692"/>
        <v>0.02</v>
      </c>
      <c r="Y955" s="51">
        <f t="shared" si="1755"/>
        <v>1.7280547148630997E-2</v>
      </c>
      <c r="Z955" s="57">
        <f t="shared" si="1756"/>
        <v>1031.5638962185021</v>
      </c>
      <c r="AA955" s="53">
        <f t="shared" si="1693"/>
        <v>0</v>
      </c>
      <c r="AB955" s="58">
        <f t="shared" si="1757"/>
        <v>3.0364765075466984</v>
      </c>
      <c r="AC955" s="49">
        <f t="shared" si="1694"/>
        <v>3.0364765075466984</v>
      </c>
      <c r="AD955" s="143">
        <f t="shared" si="1695"/>
        <v>0.02</v>
      </c>
      <c r="AE955" s="49">
        <f t="shared" si="1794"/>
        <v>1.7227857299781997E-2</v>
      </c>
      <c r="AF955" s="57">
        <f t="shared" si="1758"/>
        <v>1028.9079994375547</v>
      </c>
      <c r="AG955" s="53">
        <f t="shared" si="1696"/>
        <v>0</v>
      </c>
      <c r="AH955" s="58">
        <f t="shared" si="1759"/>
        <v>3.0337592145163845</v>
      </c>
      <c r="AI955" s="49">
        <f t="shared" si="1697"/>
        <v>3.0337592145163845</v>
      </c>
      <c r="AJ955" s="143">
        <f t="shared" si="1698"/>
        <v>0.02</v>
      </c>
      <c r="AK955" s="51">
        <f t="shared" si="1760"/>
        <v>1.72284156246434E-2</v>
      </c>
      <c r="AL955" s="57">
        <f t="shared" si="1761"/>
        <v>1028.7309848336713</v>
      </c>
      <c r="AM955" s="53">
        <f t="shared" si="1699"/>
        <v>0</v>
      </c>
      <c r="AN955" s="58">
        <f t="shared" si="1762"/>
        <v>3.033579075191164</v>
      </c>
      <c r="AO955" s="49">
        <f t="shared" si="1700"/>
        <v>3.033579075191164</v>
      </c>
      <c r="AP955" s="143">
        <f t="shared" si="1701"/>
        <v>0.02</v>
      </c>
      <c r="AQ955" s="51">
        <f t="shared" si="1763"/>
        <v>1.7228711274375596E-2</v>
      </c>
      <c r="AR955" s="57">
        <f t="shared" si="1764"/>
        <v>1028.717781402238</v>
      </c>
      <c r="AS955" s="44">
        <f t="shared" si="1702"/>
        <v>6996.9428518700697</v>
      </c>
      <c r="AT955" s="44">
        <f t="shared" si="1703"/>
        <v>2798.7771407480277</v>
      </c>
      <c r="AU955" s="44">
        <f t="shared" si="1704"/>
        <v>1749.2357129675174</v>
      </c>
      <c r="AV955" s="47">
        <f t="shared" si="1705"/>
        <v>0.27771482274407822</v>
      </c>
      <c r="AW955" s="47">
        <f t="shared" si="1706"/>
        <v>0.49312391952242812</v>
      </c>
      <c r="AX955" s="86">
        <f t="shared" si="1707"/>
        <v>1.6088082798021244</v>
      </c>
      <c r="AY955" s="86">
        <f t="shared" si="1708"/>
        <v>0</v>
      </c>
      <c r="AZ955" s="10">
        <f t="shared" si="1765"/>
        <v>0</v>
      </c>
      <c r="BA955" s="44">
        <f t="shared" si="1709"/>
        <v>0</v>
      </c>
      <c r="BB955" s="9">
        <f t="shared" si="1710"/>
        <v>0</v>
      </c>
      <c r="BC955" s="45">
        <f t="shared" si="1799"/>
        <v>0</v>
      </c>
      <c r="BD955" s="9">
        <f t="shared" si="1711"/>
        <v>0</v>
      </c>
      <c r="BE955" s="45">
        <f t="shared" si="1795"/>
        <v>0</v>
      </c>
      <c r="BF955" s="9">
        <f t="shared" si="1712"/>
        <v>0</v>
      </c>
      <c r="BG955" s="45">
        <f t="shared" si="1796"/>
        <v>0</v>
      </c>
      <c r="BH955" s="58"/>
      <c r="BI955" s="58"/>
      <c r="BJ955" s="58">
        <f t="shared" si="1766"/>
        <v>0</v>
      </c>
      <c r="BK955" s="97"/>
      <c r="BL955" s="44"/>
      <c r="BM955" s="82">
        <f t="shared" si="1767"/>
        <v>95</v>
      </c>
      <c r="BN955" s="86">
        <f t="shared" si="1768"/>
        <v>95000</v>
      </c>
      <c r="BO955" s="86">
        <f t="shared" si="1769"/>
        <v>100</v>
      </c>
      <c r="BP955" s="84">
        <f t="shared" si="1713"/>
        <v>4</v>
      </c>
      <c r="BQ955" s="84">
        <f t="shared" si="1714"/>
        <v>4.13</v>
      </c>
      <c r="BR955" s="84">
        <f t="shared" si="1715"/>
        <v>0.02</v>
      </c>
      <c r="BS955" s="84">
        <f t="shared" si="1770"/>
        <v>3.134594307493719E-2</v>
      </c>
      <c r="BT955" s="84">
        <f t="shared" si="1771"/>
        <v>1242.6633898262662</v>
      </c>
      <c r="BU955" s="84">
        <f t="shared" si="1772"/>
        <v>0</v>
      </c>
      <c r="BV955" s="83">
        <f t="shared" si="1773"/>
        <v>2838.9148811443738</v>
      </c>
      <c r="BW955" s="81">
        <f t="shared" si="1797"/>
        <v>2838.9148811443738</v>
      </c>
      <c r="BX955" s="83">
        <f t="shared" si="1716"/>
        <v>0</v>
      </c>
      <c r="BY955" s="141">
        <f t="shared" si="1717"/>
        <v>0</v>
      </c>
      <c r="BZ955" s="83">
        <f t="shared" si="1718"/>
        <v>4.13</v>
      </c>
      <c r="CA955" s="83">
        <f t="shared" si="1719"/>
        <v>0</v>
      </c>
      <c r="CB955" s="83">
        <f t="shared" si="1774"/>
        <v>3.2789681322566997</v>
      </c>
      <c r="CC955" s="83">
        <f t="shared" si="1720"/>
        <v>3.2789681322566997</v>
      </c>
      <c r="CD955" s="143">
        <f t="shared" si="1721"/>
        <v>0.02</v>
      </c>
      <c r="CE955" s="83">
        <f t="shared" si="1775"/>
        <v>1.7138523213570393E-2</v>
      </c>
      <c r="CF955" s="84">
        <f t="shared" si="1776"/>
        <v>1166.2333889830054</v>
      </c>
      <c r="CG955" s="83">
        <f t="shared" si="1722"/>
        <v>0</v>
      </c>
      <c r="CH955" s="83">
        <f t="shared" si="1777"/>
        <v>3.1470968822434742</v>
      </c>
      <c r="CI955" s="83">
        <f t="shared" si="1723"/>
        <v>3.1470968822434742</v>
      </c>
      <c r="CJ955" s="143">
        <f t="shared" si="1724"/>
        <v>0.02</v>
      </c>
      <c r="CK955" s="83">
        <f t="shared" si="1778"/>
        <v>1.6330910799759121E-2</v>
      </c>
      <c r="CL955" s="84">
        <f t="shared" si="1779"/>
        <v>1099.9156103626628</v>
      </c>
      <c r="CM955" s="83">
        <f t="shared" si="1725"/>
        <v>0</v>
      </c>
      <c r="CN955" s="83">
        <f t="shared" si="1780"/>
        <v>3.0512492678182701</v>
      </c>
      <c r="CO955" s="83">
        <f t="shared" si="1726"/>
        <v>3.0512492678182701</v>
      </c>
      <c r="CP955" s="143">
        <f t="shared" si="1727"/>
        <v>0.02</v>
      </c>
      <c r="CQ955" s="83">
        <f t="shared" si="1781"/>
        <v>1.6490564504284419E-2</v>
      </c>
      <c r="CR955" s="84">
        <f t="shared" si="1782"/>
        <v>1094.0482100361301</v>
      </c>
      <c r="CS955" s="83">
        <f t="shared" si="1728"/>
        <v>0</v>
      </c>
      <c r="CT955" s="83">
        <f t="shared" si="1783"/>
        <v>3.0435912628544886</v>
      </c>
      <c r="CU955" s="83">
        <f t="shared" si="1729"/>
        <v>3.0435912628544886</v>
      </c>
      <c r="CV955" s="143">
        <f t="shared" si="1730"/>
        <v>0.02</v>
      </c>
      <c r="CW955" s="83">
        <f t="shared" si="1784"/>
        <v>1.6518526987184482E-2</v>
      </c>
      <c r="CX955" s="84">
        <f t="shared" si="1785"/>
        <v>1093.7331343968233</v>
      </c>
      <c r="CY955" s="83">
        <f t="shared" si="1731"/>
        <v>0</v>
      </c>
      <c r="CZ955" s="83">
        <f t="shared" si="1786"/>
        <v>3.0431837961711219</v>
      </c>
      <c r="DA955" s="83">
        <f t="shared" si="1732"/>
        <v>3.0431837961711219</v>
      </c>
      <c r="DB955" s="143">
        <f t="shared" si="1733"/>
        <v>0.02</v>
      </c>
      <c r="DC955" s="83">
        <f t="shared" si="1787"/>
        <v>1.6519446767326414E-2</v>
      </c>
      <c r="DD955" s="84">
        <f t="shared" si="1788"/>
        <v>1093.7346446152321</v>
      </c>
      <c r="DE955" s="86">
        <f t="shared" si="1734"/>
        <v>5110.0467860598728</v>
      </c>
      <c r="DF955" s="86">
        <f t="shared" si="1735"/>
        <v>2044.0187144239489</v>
      </c>
      <c r="DG955" s="86">
        <f t="shared" si="1736"/>
        <v>1277.5116965149682</v>
      </c>
      <c r="DH955" s="86">
        <f t="shared" si="1737"/>
        <v>8.0303041992433141E-2</v>
      </c>
      <c r="DI955" s="86">
        <f t="shared" si="1738"/>
        <v>6.8460381882151672E-2</v>
      </c>
      <c r="DJ955" s="86">
        <f t="shared" si="1739"/>
        <v>0.76207428902838803</v>
      </c>
      <c r="DK955" s="86">
        <f t="shared" si="1740"/>
        <v>-1223.4108719964513</v>
      </c>
      <c r="DL955" s="86">
        <f t="shared" si="1798"/>
        <v>-1223.4108719964513</v>
      </c>
      <c r="DM955" s="86">
        <f t="shared" si="1741"/>
        <v>-1223.4108719964513</v>
      </c>
      <c r="DN955" s="85">
        <f t="shared" si="1742"/>
        <v>0</v>
      </c>
      <c r="DO955" s="85">
        <f t="shared" si="1789"/>
        <v>0</v>
      </c>
      <c r="DP955" s="85">
        <f t="shared" si="1743"/>
        <v>0</v>
      </c>
      <c r="DQ955" s="85">
        <f t="shared" si="1790"/>
        <v>0</v>
      </c>
      <c r="DR955" s="85">
        <f t="shared" si="1744"/>
        <v>0</v>
      </c>
      <c r="DS955" s="85">
        <f t="shared" si="1791"/>
        <v>0</v>
      </c>
      <c r="DT955" s="81"/>
      <c r="DU955" s="81"/>
      <c r="DV955" s="81">
        <f t="shared" si="1792"/>
        <v>0</v>
      </c>
      <c r="DW955" s="100"/>
    </row>
    <row r="956" spans="1:127" x14ac:dyDescent="0.2">
      <c r="A956" s="59">
        <f t="shared" si="1745"/>
        <v>126.79999999999826</v>
      </c>
      <c r="B956" s="44">
        <f t="shared" si="1746"/>
        <v>126799.99999999825</v>
      </c>
      <c r="C956" s="52">
        <f t="shared" si="1680"/>
        <v>133.33333333333334</v>
      </c>
      <c r="D956" s="50">
        <f t="shared" si="1681"/>
        <v>4</v>
      </c>
      <c r="E956" s="44">
        <f t="shared" si="1682"/>
        <v>4.13</v>
      </c>
      <c r="F956" s="47">
        <f t="shared" si="1683"/>
        <v>0.02</v>
      </c>
      <c r="G956" s="52">
        <f t="shared" si="1747"/>
        <v>2.3312891762288443E-2</v>
      </c>
      <c r="H956" s="57">
        <f t="shared" si="1748"/>
        <v>1016.6333926414726</v>
      </c>
      <c r="I956" s="52">
        <f t="shared" si="1749"/>
        <v>0</v>
      </c>
      <c r="J956" s="54">
        <f t="shared" si="1750"/>
        <v>3891.5068732611498</v>
      </c>
      <c r="K956" s="46">
        <f t="shared" si="1793"/>
        <v>3891.5068732611498</v>
      </c>
      <c r="L956" s="80">
        <f t="shared" si="1684"/>
        <v>0</v>
      </c>
      <c r="M956" s="142">
        <f t="shared" si="1685"/>
        <v>0</v>
      </c>
      <c r="N956" s="60">
        <f t="shared" si="1686"/>
        <v>4.13</v>
      </c>
      <c r="O956" s="53">
        <f t="shared" si="1687"/>
        <v>0</v>
      </c>
      <c r="P956" s="58">
        <f t="shared" si="1751"/>
        <v>3.0218284768862826</v>
      </c>
      <c r="Q956" s="49">
        <f t="shared" si="1688"/>
        <v>3.0218284768862826</v>
      </c>
      <c r="R956" s="143">
        <f t="shared" si="1689"/>
        <v>0.02</v>
      </c>
      <c r="S956" s="51">
        <f t="shared" si="1752"/>
        <v>1.7872702263220082E-2</v>
      </c>
      <c r="T956" s="57">
        <f t="shared" si="1753"/>
        <v>1059.4790613289351</v>
      </c>
      <c r="U956" s="53">
        <f t="shared" si="1690"/>
        <v>0</v>
      </c>
      <c r="V956" s="58">
        <f t="shared" si="1754"/>
        <v>3.0669545215142486</v>
      </c>
      <c r="W956" s="49">
        <f t="shared" si="1691"/>
        <v>3.0669545215142486</v>
      </c>
      <c r="X956" s="143">
        <f t="shared" si="1692"/>
        <v>0.02</v>
      </c>
      <c r="Y956" s="51">
        <f t="shared" si="1755"/>
        <v>1.7277880481964328E-2</v>
      </c>
      <c r="Z956" s="57">
        <f t="shared" si="1756"/>
        <v>1032.3153812959542</v>
      </c>
      <c r="AA956" s="53">
        <f t="shared" si="1693"/>
        <v>0</v>
      </c>
      <c r="AB956" s="58">
        <f t="shared" si="1757"/>
        <v>3.0375228707783433</v>
      </c>
      <c r="AC956" s="49">
        <f t="shared" si="1694"/>
        <v>3.0375228707783433</v>
      </c>
      <c r="AD956" s="143">
        <f t="shared" si="1695"/>
        <v>0.02</v>
      </c>
      <c r="AE956" s="49">
        <f t="shared" si="1794"/>
        <v>1.7225190633115329E-2</v>
      </c>
      <c r="AF956" s="57">
        <f t="shared" si="1758"/>
        <v>1029.6644254650523</v>
      </c>
      <c r="AG956" s="53">
        <f t="shared" si="1696"/>
        <v>0</v>
      </c>
      <c r="AH956" s="58">
        <f t="shared" si="1759"/>
        <v>3.0348031986407404</v>
      </c>
      <c r="AI956" s="49">
        <f t="shared" si="1697"/>
        <v>3.0348031986407404</v>
      </c>
      <c r="AJ956" s="143">
        <f t="shared" si="1698"/>
        <v>0.02</v>
      </c>
      <c r="AK956" s="51">
        <f t="shared" si="1760"/>
        <v>1.7225748957976732E-2</v>
      </c>
      <c r="AL956" s="57">
        <f t="shared" si="1761"/>
        <v>1029.4881129190239</v>
      </c>
      <c r="AM956" s="53">
        <f t="shared" si="1699"/>
        <v>0</v>
      </c>
      <c r="AN956" s="58">
        <f t="shared" si="1762"/>
        <v>3.0346232774918684</v>
      </c>
      <c r="AO956" s="49">
        <f t="shared" si="1700"/>
        <v>3.0346232774918684</v>
      </c>
      <c r="AP956" s="143">
        <f t="shared" si="1701"/>
        <v>0.02</v>
      </c>
      <c r="AQ956" s="51">
        <f t="shared" si="1763"/>
        <v>1.7226044607708928E-2</v>
      </c>
      <c r="AR956" s="57">
        <f t="shared" si="1764"/>
        <v>1029.474967441744</v>
      </c>
      <c r="AS956" s="44">
        <f t="shared" si="1702"/>
        <v>7004.7123718700695</v>
      </c>
      <c r="AT956" s="44">
        <f t="shared" si="1703"/>
        <v>2801.8849487480279</v>
      </c>
      <c r="AU956" s="44">
        <f t="shared" si="1704"/>
        <v>1751.1780929675174</v>
      </c>
      <c r="AV956" s="47">
        <f t="shared" si="1705"/>
        <v>0.27687531822305622</v>
      </c>
      <c r="AW956" s="47">
        <f t="shared" si="1706"/>
        <v>0.49032549372406631</v>
      </c>
      <c r="AX956" s="86">
        <f t="shared" si="1707"/>
        <v>1.5941846861560662</v>
      </c>
      <c r="AY956" s="86">
        <f t="shared" si="1708"/>
        <v>0</v>
      </c>
      <c r="AZ956" s="10">
        <f t="shared" si="1765"/>
        <v>0</v>
      </c>
      <c r="BA956" s="44">
        <f t="shared" si="1709"/>
        <v>0</v>
      </c>
      <c r="BB956" s="9">
        <f t="shared" si="1710"/>
        <v>0</v>
      </c>
      <c r="BC956" s="45">
        <f t="shared" si="1799"/>
        <v>0</v>
      </c>
      <c r="BD956" s="9">
        <f t="shared" si="1711"/>
        <v>0</v>
      </c>
      <c r="BE956" s="45">
        <f t="shared" si="1795"/>
        <v>0</v>
      </c>
      <c r="BF956" s="9">
        <f t="shared" si="1712"/>
        <v>0</v>
      </c>
      <c r="BG956" s="45">
        <f t="shared" si="1796"/>
        <v>0</v>
      </c>
      <c r="BH956" s="58"/>
      <c r="BI956" s="58"/>
      <c r="BJ956" s="58">
        <f t="shared" si="1766"/>
        <v>0</v>
      </c>
      <c r="BK956" s="97"/>
      <c r="BL956" s="44"/>
      <c r="BM956" s="82">
        <f t="shared" si="1767"/>
        <v>95.100000000000009</v>
      </c>
      <c r="BN956" s="86">
        <f t="shared" si="1768"/>
        <v>95100</v>
      </c>
      <c r="BO956" s="86">
        <f t="shared" si="1769"/>
        <v>100</v>
      </c>
      <c r="BP956" s="84">
        <f t="shared" si="1713"/>
        <v>4</v>
      </c>
      <c r="BQ956" s="84">
        <f t="shared" si="1714"/>
        <v>4.13</v>
      </c>
      <c r="BR956" s="84">
        <f t="shared" si="1715"/>
        <v>0.02</v>
      </c>
      <c r="BS956" s="84">
        <f t="shared" si="1770"/>
        <v>3.1343943074937188E-2</v>
      </c>
      <c r="BT956" s="84">
        <f t="shared" si="1771"/>
        <v>1243.4223472857079</v>
      </c>
      <c r="BU956" s="84">
        <f t="shared" si="1772"/>
        <v>0</v>
      </c>
      <c r="BV956" s="83">
        <f t="shared" si="1773"/>
        <v>2842.1521811443736</v>
      </c>
      <c r="BW956" s="81">
        <f t="shared" si="1797"/>
        <v>2842.1521811443736</v>
      </c>
      <c r="BX956" s="83">
        <f t="shared" si="1716"/>
        <v>0</v>
      </c>
      <c r="BY956" s="141">
        <f t="shared" si="1717"/>
        <v>0</v>
      </c>
      <c r="BZ956" s="83">
        <f t="shared" si="1718"/>
        <v>4.13</v>
      </c>
      <c r="CA956" s="83">
        <f t="shared" si="1719"/>
        <v>0</v>
      </c>
      <c r="CB956" s="83">
        <f t="shared" si="1774"/>
        <v>3.2805836197449607</v>
      </c>
      <c r="CC956" s="83">
        <f t="shared" si="1720"/>
        <v>3.2805836197449607</v>
      </c>
      <c r="CD956" s="143">
        <f t="shared" si="1721"/>
        <v>0.02</v>
      </c>
      <c r="CE956" s="83">
        <f t="shared" si="1775"/>
        <v>1.7136523213570395E-2</v>
      </c>
      <c r="CF956" s="84">
        <f t="shared" si="1776"/>
        <v>1166.7560388692602</v>
      </c>
      <c r="CG956" s="83">
        <f t="shared" si="1722"/>
        <v>0</v>
      </c>
      <c r="CH956" s="83">
        <f t="shared" si="1777"/>
        <v>3.1481150443053374</v>
      </c>
      <c r="CI956" s="83">
        <f t="shared" si="1723"/>
        <v>3.1481150443053374</v>
      </c>
      <c r="CJ956" s="143">
        <f t="shared" si="1724"/>
        <v>0.02</v>
      </c>
      <c r="CK956" s="83">
        <f t="shared" si="1778"/>
        <v>1.6328910799759122E-2</v>
      </c>
      <c r="CL956" s="84">
        <f t="shared" si="1779"/>
        <v>1100.434498449391</v>
      </c>
      <c r="CM956" s="83">
        <f t="shared" si="1725"/>
        <v>0</v>
      </c>
      <c r="CN956" s="83">
        <f t="shared" si="1780"/>
        <v>3.0521322045944403</v>
      </c>
      <c r="CO956" s="83">
        <f t="shared" si="1726"/>
        <v>3.0521322045944403</v>
      </c>
      <c r="CP956" s="143">
        <f t="shared" si="1727"/>
        <v>0.02</v>
      </c>
      <c r="CQ956" s="83">
        <f t="shared" si="1781"/>
        <v>1.648856450428442E-2</v>
      </c>
      <c r="CR956" s="84">
        <f t="shared" si="1782"/>
        <v>1094.5886301413705</v>
      </c>
      <c r="CS956" s="83">
        <f t="shared" si="1728"/>
        <v>0</v>
      </c>
      <c r="CT956" s="83">
        <f t="shared" si="1783"/>
        <v>3.0444907619109531</v>
      </c>
      <c r="CU956" s="83">
        <f t="shared" si="1729"/>
        <v>3.0444907619109531</v>
      </c>
      <c r="CV956" s="143">
        <f t="shared" si="1730"/>
        <v>0.02</v>
      </c>
      <c r="CW956" s="83">
        <f t="shared" si="1784"/>
        <v>1.6516526987184484E-2</v>
      </c>
      <c r="CX956" s="84">
        <f t="shared" si="1785"/>
        <v>1094.2758329907106</v>
      </c>
      <c r="CY956" s="83">
        <f t="shared" si="1731"/>
        <v>0</v>
      </c>
      <c r="CZ956" s="83">
        <f t="shared" si="1786"/>
        <v>3.0440856103611647</v>
      </c>
      <c r="DA956" s="83">
        <f t="shared" si="1732"/>
        <v>3.0440856103611647</v>
      </c>
      <c r="DB956" s="143">
        <f t="shared" si="1733"/>
        <v>0.02</v>
      </c>
      <c r="DC956" s="83">
        <f t="shared" si="1787"/>
        <v>1.6517446767326416E-2</v>
      </c>
      <c r="DD956" s="84">
        <f t="shared" si="1788"/>
        <v>1094.277446097946</v>
      </c>
      <c r="DE956" s="86">
        <f t="shared" si="1734"/>
        <v>5115.8739260598722</v>
      </c>
      <c r="DF956" s="86">
        <f t="shared" si="1735"/>
        <v>2046.3495704239488</v>
      </c>
      <c r="DG956" s="86">
        <f t="shared" si="1736"/>
        <v>1278.9684815149681</v>
      </c>
      <c r="DH956" s="86">
        <f t="shared" si="1737"/>
        <v>8.0164952627983607E-2</v>
      </c>
      <c r="DI956" s="86">
        <f t="shared" si="1738"/>
        <v>6.8244295065118823E-2</v>
      </c>
      <c r="DJ956" s="86">
        <f t="shared" si="1739"/>
        <v>0.75756172641361785</v>
      </c>
      <c r="DK956" s="86">
        <f t="shared" si="1740"/>
        <v>-1225.3415166657624</v>
      </c>
      <c r="DL956" s="86">
        <f t="shared" si="1798"/>
        <v>-1225.3415166657624</v>
      </c>
      <c r="DM956" s="86">
        <f t="shared" si="1741"/>
        <v>-1225.3415166657624</v>
      </c>
      <c r="DN956" s="85">
        <f t="shared" si="1742"/>
        <v>0</v>
      </c>
      <c r="DO956" s="85">
        <f t="shared" si="1789"/>
        <v>0</v>
      </c>
      <c r="DP956" s="85">
        <f t="shared" si="1743"/>
        <v>0</v>
      </c>
      <c r="DQ956" s="85">
        <f t="shared" si="1790"/>
        <v>0</v>
      </c>
      <c r="DR956" s="85">
        <f t="shared" si="1744"/>
        <v>0</v>
      </c>
      <c r="DS956" s="85">
        <f t="shared" si="1791"/>
        <v>0</v>
      </c>
      <c r="DT956" s="81"/>
      <c r="DU956" s="81"/>
      <c r="DV956" s="81">
        <f t="shared" si="1792"/>
        <v>0</v>
      </c>
      <c r="DW956" s="100"/>
    </row>
    <row r="957" spans="1:127" x14ac:dyDescent="0.2">
      <c r="A957" s="59">
        <f t="shared" si="1745"/>
        <v>126.93333333333159</v>
      </c>
      <c r="B957" s="44">
        <f t="shared" si="1746"/>
        <v>126933.33333333158</v>
      </c>
      <c r="C957" s="52">
        <f t="shared" si="1680"/>
        <v>133.33333333333334</v>
      </c>
      <c r="D957" s="50">
        <f t="shared" si="1681"/>
        <v>4</v>
      </c>
      <c r="E957" s="44">
        <f t="shared" si="1682"/>
        <v>4.13</v>
      </c>
      <c r="F957" s="47">
        <f t="shared" si="1683"/>
        <v>0.02</v>
      </c>
      <c r="G957" s="52">
        <f t="shared" si="1747"/>
        <v>2.3310225095621775E-2</v>
      </c>
      <c r="H957" s="57">
        <f t="shared" si="1748"/>
        <v>1017.3859853268303</v>
      </c>
      <c r="I957" s="52">
        <f t="shared" si="1749"/>
        <v>0</v>
      </c>
      <c r="J957" s="54">
        <f t="shared" si="1750"/>
        <v>3895.8232732611496</v>
      </c>
      <c r="K957" s="46">
        <f t="shared" si="1793"/>
        <v>3895.8232732611496</v>
      </c>
      <c r="L957" s="80">
        <f t="shared" si="1684"/>
        <v>0</v>
      </c>
      <c r="M957" s="142">
        <f t="shared" si="1685"/>
        <v>0</v>
      </c>
      <c r="N957" s="60">
        <f t="shared" si="1686"/>
        <v>4.13</v>
      </c>
      <c r="O957" s="53">
        <f t="shared" si="1687"/>
        <v>0</v>
      </c>
      <c r="P957" s="58">
        <f t="shared" si="1751"/>
        <v>3.0228341420889908</v>
      </c>
      <c r="Q957" s="49">
        <f t="shared" si="1688"/>
        <v>3.0228341420889908</v>
      </c>
      <c r="R957" s="143">
        <f t="shared" si="1689"/>
        <v>0.02</v>
      </c>
      <c r="S957" s="51">
        <f t="shared" si="1752"/>
        <v>1.7870035596553414E-2</v>
      </c>
      <c r="T957" s="57">
        <f t="shared" si="1753"/>
        <v>1060.2676068102151</v>
      </c>
      <c r="U957" s="53">
        <f t="shared" si="1690"/>
        <v>0</v>
      </c>
      <c r="V957" s="58">
        <f t="shared" si="1754"/>
        <v>3.0681212057424858</v>
      </c>
      <c r="W957" s="49">
        <f t="shared" si="1691"/>
        <v>3.0681212057424858</v>
      </c>
      <c r="X957" s="143">
        <f t="shared" si="1692"/>
        <v>0.02</v>
      </c>
      <c r="Y957" s="51">
        <f t="shared" si="1755"/>
        <v>1.727521381529766E-2</v>
      </c>
      <c r="Z957" s="57">
        <f t="shared" si="1756"/>
        <v>1033.0664650188</v>
      </c>
      <c r="AA957" s="53">
        <f t="shared" si="1693"/>
        <v>0</v>
      </c>
      <c r="AB957" s="58">
        <f t="shared" si="1757"/>
        <v>3.0385708414085464</v>
      </c>
      <c r="AC957" s="49">
        <f t="shared" si="1694"/>
        <v>3.0385708414085464</v>
      </c>
      <c r="AD957" s="143">
        <f t="shared" si="1695"/>
        <v>0.02</v>
      </c>
      <c r="AE957" s="49">
        <f t="shared" si="1794"/>
        <v>1.7222523966448661E-2</v>
      </c>
      <c r="AF957" s="57">
        <f t="shared" si="1758"/>
        <v>1030.4204738651256</v>
      </c>
      <c r="AG957" s="53">
        <f t="shared" si="1696"/>
        <v>0</v>
      </c>
      <c r="AH957" s="58">
        <f t="shared" si="1759"/>
        <v>3.0358488452848156</v>
      </c>
      <c r="AI957" s="49">
        <f t="shared" si="1697"/>
        <v>3.0358488452848156</v>
      </c>
      <c r="AJ957" s="143">
        <f t="shared" si="1698"/>
        <v>0.02</v>
      </c>
      <c r="AK957" s="51">
        <f t="shared" si="1760"/>
        <v>1.7223082291310064E-2</v>
      </c>
      <c r="AL957" s="57">
        <f t="shared" si="1761"/>
        <v>1030.2448633900201</v>
      </c>
      <c r="AM957" s="53">
        <f t="shared" si="1699"/>
        <v>0</v>
      </c>
      <c r="AN957" s="58">
        <f t="shared" si="1762"/>
        <v>3.0356691464691723</v>
      </c>
      <c r="AO957" s="49">
        <f t="shared" si="1700"/>
        <v>3.0356691464691723</v>
      </c>
      <c r="AP957" s="143">
        <f t="shared" si="1701"/>
        <v>0.02</v>
      </c>
      <c r="AQ957" s="51">
        <f t="shared" si="1763"/>
        <v>1.722337794104226E-2</v>
      </c>
      <c r="AR957" s="57">
        <f t="shared" si="1764"/>
        <v>1030.2317757701289</v>
      </c>
      <c r="AS957" s="44">
        <f t="shared" si="1702"/>
        <v>7012.4818918700694</v>
      </c>
      <c r="AT957" s="44">
        <f t="shared" si="1703"/>
        <v>2804.9927567480277</v>
      </c>
      <c r="AU957" s="44">
        <f t="shared" si="1704"/>
        <v>1753.1204729675173</v>
      </c>
      <c r="AV957" s="47">
        <f t="shared" si="1705"/>
        <v>0.27603973868997406</v>
      </c>
      <c r="AW957" s="47">
        <f t="shared" si="1706"/>
        <v>0.48754755455111898</v>
      </c>
      <c r="AX957" s="86">
        <f t="shared" si="1707"/>
        <v>1.5797179614014885</v>
      </c>
      <c r="AY957" s="86">
        <f t="shared" si="1708"/>
        <v>0</v>
      </c>
      <c r="AZ957" s="10">
        <f t="shared" si="1765"/>
        <v>0</v>
      </c>
      <c r="BA957" s="44">
        <f t="shared" si="1709"/>
        <v>0</v>
      </c>
      <c r="BB957" s="9">
        <f t="shared" si="1710"/>
        <v>0</v>
      </c>
      <c r="BC957" s="45">
        <f t="shared" si="1799"/>
        <v>0</v>
      </c>
      <c r="BD957" s="9">
        <f t="shared" si="1711"/>
        <v>0</v>
      </c>
      <c r="BE957" s="45">
        <f t="shared" si="1795"/>
        <v>0</v>
      </c>
      <c r="BF957" s="9">
        <f t="shared" si="1712"/>
        <v>0</v>
      </c>
      <c r="BG957" s="45">
        <f t="shared" si="1796"/>
        <v>0</v>
      </c>
      <c r="BH957" s="58"/>
      <c r="BI957" s="58"/>
      <c r="BJ957" s="58">
        <f t="shared" si="1766"/>
        <v>0</v>
      </c>
      <c r="BK957" s="97"/>
      <c r="BL957" s="44"/>
      <c r="BM957" s="82">
        <f t="shared" si="1767"/>
        <v>95.2</v>
      </c>
      <c r="BN957" s="86">
        <f t="shared" si="1768"/>
        <v>95200</v>
      </c>
      <c r="BO957" s="86">
        <f t="shared" si="1769"/>
        <v>100</v>
      </c>
      <c r="BP957" s="84">
        <f t="shared" si="1713"/>
        <v>4</v>
      </c>
      <c r="BQ957" s="84">
        <f t="shared" si="1714"/>
        <v>4.13</v>
      </c>
      <c r="BR957" s="84">
        <f t="shared" si="1715"/>
        <v>0.02</v>
      </c>
      <c r="BS957" s="84">
        <f t="shared" si="1770"/>
        <v>3.1341943074937186E-2</v>
      </c>
      <c r="BT957" s="84">
        <f t="shared" si="1771"/>
        <v>1244.1812563189994</v>
      </c>
      <c r="BU957" s="84">
        <f t="shared" si="1772"/>
        <v>0</v>
      </c>
      <c r="BV957" s="83">
        <f t="shared" si="1773"/>
        <v>2845.3894811443733</v>
      </c>
      <c r="BW957" s="81">
        <f t="shared" si="1797"/>
        <v>2845.3894811443733</v>
      </c>
      <c r="BX957" s="83">
        <f t="shared" si="1716"/>
        <v>0</v>
      </c>
      <c r="BY957" s="141">
        <f t="shared" si="1717"/>
        <v>0</v>
      </c>
      <c r="BZ957" s="83">
        <f t="shared" si="1718"/>
        <v>4.13</v>
      </c>
      <c r="CA957" s="83">
        <f t="shared" si="1719"/>
        <v>0</v>
      </c>
      <c r="CB957" s="83">
        <f t="shared" si="1774"/>
        <v>3.2822012250102497</v>
      </c>
      <c r="CC957" s="83">
        <f t="shared" si="1720"/>
        <v>3.2822012250102497</v>
      </c>
      <c r="CD957" s="143">
        <f t="shared" si="1721"/>
        <v>0.02</v>
      </c>
      <c r="CE957" s="83">
        <f t="shared" si="1775"/>
        <v>1.7134523213570396E-2</v>
      </c>
      <c r="CF957" s="84">
        <f t="shared" si="1776"/>
        <v>1167.2783704175383</v>
      </c>
      <c r="CG957" s="83">
        <f t="shared" si="1722"/>
        <v>0</v>
      </c>
      <c r="CH957" s="83">
        <f t="shared" si="1777"/>
        <v>3.1491337041544059</v>
      </c>
      <c r="CI957" s="83">
        <f t="shared" si="1723"/>
        <v>3.1491337041544059</v>
      </c>
      <c r="CJ957" s="143">
        <f t="shared" si="1724"/>
        <v>0.02</v>
      </c>
      <c r="CK957" s="83">
        <f t="shared" si="1778"/>
        <v>1.6326910799759124E-2</v>
      </c>
      <c r="CL957" s="84">
        <f t="shared" si="1779"/>
        <v>1100.9531551874697</v>
      </c>
      <c r="CM957" s="83">
        <f t="shared" si="1725"/>
        <v>0</v>
      </c>
      <c r="CN957" s="83">
        <f t="shared" si="1780"/>
        <v>3.0530158017784474</v>
      </c>
      <c r="CO957" s="83">
        <f t="shared" si="1726"/>
        <v>3.0530158017784474</v>
      </c>
      <c r="CP957" s="143">
        <f t="shared" si="1727"/>
        <v>0.02</v>
      </c>
      <c r="CQ957" s="83">
        <f t="shared" si="1781"/>
        <v>1.6486564504284422E-2</v>
      </c>
      <c r="CR957" s="84">
        <f t="shared" si="1782"/>
        <v>1095.1288283830936</v>
      </c>
      <c r="CS957" s="83">
        <f t="shared" si="1728"/>
        <v>0</v>
      </c>
      <c r="CT957" s="83">
        <f t="shared" si="1783"/>
        <v>3.0453910223120837</v>
      </c>
      <c r="CU957" s="83">
        <f t="shared" si="1729"/>
        <v>3.0453910223120837</v>
      </c>
      <c r="CV957" s="143">
        <f t="shared" si="1730"/>
        <v>0.02</v>
      </c>
      <c r="CW957" s="83">
        <f t="shared" si="1784"/>
        <v>1.6514526987184485E-2</v>
      </c>
      <c r="CX957" s="84">
        <f t="shared" si="1785"/>
        <v>1094.8183055511074</v>
      </c>
      <c r="CY957" s="83">
        <f t="shared" si="1731"/>
        <v>0</v>
      </c>
      <c r="CZ957" s="83">
        <f t="shared" si="1786"/>
        <v>3.0449881898671798</v>
      </c>
      <c r="DA957" s="83">
        <f t="shared" si="1732"/>
        <v>3.0449881898671798</v>
      </c>
      <c r="DB957" s="143">
        <f t="shared" si="1733"/>
        <v>0.02</v>
      </c>
      <c r="DC957" s="83">
        <f t="shared" si="1787"/>
        <v>1.6515446767326417E-2</v>
      </c>
      <c r="DD957" s="84">
        <f t="shared" si="1788"/>
        <v>1094.8200210738635</v>
      </c>
      <c r="DE957" s="86">
        <f t="shared" si="1734"/>
        <v>5121.7010660598717</v>
      </c>
      <c r="DF957" s="86">
        <f t="shared" si="1735"/>
        <v>2048.6804264239486</v>
      </c>
      <c r="DG957" s="86">
        <f t="shared" si="1736"/>
        <v>1280.4252665149679</v>
      </c>
      <c r="DH957" s="86">
        <f t="shared" si="1737"/>
        <v>8.0027267444555725E-2</v>
      </c>
      <c r="DI957" s="86">
        <f t="shared" si="1738"/>
        <v>6.8029150629092622E-2</v>
      </c>
      <c r="DJ957" s="86">
        <f t="shared" si="1739"/>
        <v>0.75308129846609717</v>
      </c>
      <c r="DK957" s="86">
        <f t="shared" si="1740"/>
        <v>-1227.2709727424635</v>
      </c>
      <c r="DL957" s="86">
        <f t="shared" si="1798"/>
        <v>-1227.2709727424635</v>
      </c>
      <c r="DM957" s="86">
        <f t="shared" si="1741"/>
        <v>-1227.2709727424635</v>
      </c>
      <c r="DN957" s="85">
        <f t="shared" si="1742"/>
        <v>0</v>
      </c>
      <c r="DO957" s="85">
        <f t="shared" si="1789"/>
        <v>0</v>
      </c>
      <c r="DP957" s="85">
        <f t="shared" si="1743"/>
        <v>0</v>
      </c>
      <c r="DQ957" s="85">
        <f t="shared" si="1790"/>
        <v>0</v>
      </c>
      <c r="DR957" s="85">
        <f t="shared" si="1744"/>
        <v>0</v>
      </c>
      <c r="DS957" s="85">
        <f t="shared" si="1791"/>
        <v>0</v>
      </c>
      <c r="DT957" s="81"/>
      <c r="DU957" s="81"/>
      <c r="DV957" s="81">
        <f t="shared" si="1792"/>
        <v>0</v>
      </c>
      <c r="DW957" s="100"/>
    </row>
    <row r="958" spans="1:127" x14ac:dyDescent="0.2">
      <c r="A958" s="59">
        <f t="shared" si="1745"/>
        <v>127.06666666666491</v>
      </c>
      <c r="B958" s="44">
        <f t="shared" si="1746"/>
        <v>127066.66666666491</v>
      </c>
      <c r="C958" s="52">
        <f t="shared" si="1680"/>
        <v>133.33333333333334</v>
      </c>
      <c r="D958" s="50">
        <f t="shared" si="1681"/>
        <v>4</v>
      </c>
      <c r="E958" s="44">
        <f t="shared" si="1682"/>
        <v>4.13</v>
      </c>
      <c r="F958" s="47">
        <f t="shared" si="1683"/>
        <v>0.02</v>
      </c>
      <c r="G958" s="52">
        <f t="shared" si="1747"/>
        <v>2.3307558428955107E-2</v>
      </c>
      <c r="H958" s="57">
        <f t="shared" si="1748"/>
        <v>1018.1384919212545</v>
      </c>
      <c r="I958" s="52">
        <f t="shared" si="1749"/>
        <v>0</v>
      </c>
      <c r="J958" s="54">
        <f t="shared" si="1750"/>
        <v>3900.1396732611493</v>
      </c>
      <c r="K958" s="46">
        <f t="shared" si="1793"/>
        <v>3900.1396732611493</v>
      </c>
      <c r="L958" s="80">
        <f t="shared" si="1684"/>
        <v>0</v>
      </c>
      <c r="M958" s="142">
        <f t="shared" si="1685"/>
        <v>0</v>
      </c>
      <c r="N958" s="60">
        <f t="shared" si="1686"/>
        <v>4.13</v>
      </c>
      <c r="O958" s="53">
        <f t="shared" si="1687"/>
        <v>0</v>
      </c>
      <c r="P958" s="58">
        <f t="shared" si="1751"/>
        <v>3.0238417465884875</v>
      </c>
      <c r="Q958" s="49">
        <f t="shared" si="1688"/>
        <v>3.0238417465884875</v>
      </c>
      <c r="R958" s="143">
        <f t="shared" si="1689"/>
        <v>0.02</v>
      </c>
      <c r="S958" s="51">
        <f t="shared" si="1752"/>
        <v>1.7867368929886746E-2</v>
      </c>
      <c r="T958" s="57">
        <f t="shared" si="1753"/>
        <v>1061.0557723274437</v>
      </c>
      <c r="U958" s="53">
        <f t="shared" si="1690"/>
        <v>0</v>
      </c>
      <c r="V958" s="58">
        <f t="shared" si="1754"/>
        <v>3.0692897031903925</v>
      </c>
      <c r="W958" s="49">
        <f t="shared" si="1691"/>
        <v>3.0692897031903925</v>
      </c>
      <c r="X958" s="143">
        <f t="shared" si="1692"/>
        <v>0.02</v>
      </c>
      <c r="Y958" s="51">
        <f t="shared" si="1755"/>
        <v>1.7272547148630992E-2</v>
      </c>
      <c r="Z958" s="57">
        <f t="shared" si="1756"/>
        <v>1033.8171472473739</v>
      </c>
      <c r="AA958" s="53">
        <f t="shared" si="1693"/>
        <v>0</v>
      </c>
      <c r="AB958" s="58">
        <f t="shared" si="1757"/>
        <v>3.039620416274714</v>
      </c>
      <c r="AC958" s="49">
        <f t="shared" si="1694"/>
        <v>3.039620416274714</v>
      </c>
      <c r="AD958" s="143">
        <f t="shared" si="1695"/>
        <v>0.02</v>
      </c>
      <c r="AE958" s="49">
        <f t="shared" si="1794"/>
        <v>1.7219857299781993E-2</v>
      </c>
      <c r="AF958" s="57">
        <f t="shared" si="1758"/>
        <v>1031.1761444981055</v>
      </c>
      <c r="AG958" s="53">
        <f t="shared" si="1696"/>
        <v>0</v>
      </c>
      <c r="AH958" s="58">
        <f t="shared" si="1759"/>
        <v>3.0368961514665802</v>
      </c>
      <c r="AI958" s="49">
        <f t="shared" si="1697"/>
        <v>3.0368961514665802</v>
      </c>
      <c r="AJ958" s="143">
        <f t="shared" si="1698"/>
        <v>0.02</v>
      </c>
      <c r="AK958" s="51">
        <f t="shared" si="1760"/>
        <v>1.7220415624643395E-2</v>
      </c>
      <c r="AL958" s="57">
        <f t="shared" si="1761"/>
        <v>1031.0012360921603</v>
      </c>
      <c r="AM958" s="53">
        <f t="shared" si="1699"/>
        <v>0</v>
      </c>
      <c r="AN958" s="58">
        <f t="shared" si="1762"/>
        <v>3.0367166791235012</v>
      </c>
      <c r="AO958" s="49">
        <f t="shared" si="1700"/>
        <v>3.0367166791235012</v>
      </c>
      <c r="AP958" s="143">
        <f t="shared" si="1701"/>
        <v>0.02</v>
      </c>
      <c r="AQ958" s="51">
        <f t="shared" si="1763"/>
        <v>1.7220711274375591E-2</v>
      </c>
      <c r="AR958" s="57">
        <f t="shared" si="1764"/>
        <v>1030.9882062319373</v>
      </c>
      <c r="AS958" s="44">
        <f t="shared" si="1702"/>
        <v>7020.2514118700674</v>
      </c>
      <c r="AT958" s="44">
        <f t="shared" si="1703"/>
        <v>2808.100564748027</v>
      </c>
      <c r="AU958" s="44">
        <f t="shared" si="1704"/>
        <v>1755.0628529675168</v>
      </c>
      <c r="AV958" s="47">
        <f t="shared" si="1705"/>
        <v>0.27520806095342604</v>
      </c>
      <c r="AW958" s="47">
        <f t="shared" si="1706"/>
        <v>0.48478992379565128</v>
      </c>
      <c r="AX958" s="86">
        <f t="shared" si="1707"/>
        <v>1.5654061946360476</v>
      </c>
      <c r="AY958" s="86">
        <f t="shared" si="1708"/>
        <v>0</v>
      </c>
      <c r="AZ958" s="10">
        <f t="shared" si="1765"/>
        <v>0</v>
      </c>
      <c r="BA958" s="44">
        <f t="shared" si="1709"/>
        <v>0</v>
      </c>
      <c r="BB958" s="9">
        <f t="shared" si="1710"/>
        <v>0</v>
      </c>
      <c r="BC958" s="45">
        <f t="shared" si="1799"/>
        <v>0</v>
      </c>
      <c r="BD958" s="9">
        <f t="shared" si="1711"/>
        <v>0</v>
      </c>
      <c r="BE958" s="45">
        <f t="shared" si="1795"/>
        <v>0</v>
      </c>
      <c r="BF958" s="9">
        <f t="shared" si="1712"/>
        <v>0</v>
      </c>
      <c r="BG958" s="45">
        <f t="shared" si="1796"/>
        <v>0</v>
      </c>
      <c r="BH958" s="58"/>
      <c r="BI958" s="58"/>
      <c r="BJ958" s="58">
        <f t="shared" si="1766"/>
        <v>0</v>
      </c>
      <c r="BK958" s="97"/>
      <c r="BL958" s="44"/>
      <c r="BM958" s="82">
        <f t="shared" si="1767"/>
        <v>95.3</v>
      </c>
      <c r="BN958" s="86">
        <f t="shared" si="1768"/>
        <v>95300</v>
      </c>
      <c r="BO958" s="86">
        <f t="shared" si="1769"/>
        <v>100</v>
      </c>
      <c r="BP958" s="84">
        <f t="shared" si="1713"/>
        <v>4</v>
      </c>
      <c r="BQ958" s="84">
        <f t="shared" si="1714"/>
        <v>4.13</v>
      </c>
      <c r="BR958" s="84">
        <f t="shared" si="1715"/>
        <v>0.02</v>
      </c>
      <c r="BS958" s="84">
        <f t="shared" si="1770"/>
        <v>3.1339943074937184E-2</v>
      </c>
      <c r="BT958" s="84">
        <f t="shared" si="1771"/>
        <v>1244.9401169261409</v>
      </c>
      <c r="BU958" s="84">
        <f t="shared" si="1772"/>
        <v>0</v>
      </c>
      <c r="BV958" s="83">
        <f t="shared" si="1773"/>
        <v>2848.6267811443731</v>
      </c>
      <c r="BW958" s="81">
        <f t="shared" si="1797"/>
        <v>2848.6267811443731</v>
      </c>
      <c r="BX958" s="83">
        <f t="shared" si="1716"/>
        <v>0</v>
      </c>
      <c r="BY958" s="141">
        <f t="shared" si="1717"/>
        <v>0</v>
      </c>
      <c r="BZ958" s="83">
        <f t="shared" si="1718"/>
        <v>4.13</v>
      </c>
      <c r="CA958" s="83">
        <f t="shared" si="1719"/>
        <v>0</v>
      </c>
      <c r="CB958" s="83">
        <f t="shared" si="1774"/>
        <v>3.2838209482234917</v>
      </c>
      <c r="CC958" s="83">
        <f t="shared" si="1720"/>
        <v>3.2838209482234917</v>
      </c>
      <c r="CD958" s="143">
        <f t="shared" si="1721"/>
        <v>0.02</v>
      </c>
      <c r="CE958" s="83">
        <f t="shared" si="1775"/>
        <v>1.7132523213570398E-2</v>
      </c>
      <c r="CF958" s="84">
        <f t="shared" si="1776"/>
        <v>1167.8003836043902</v>
      </c>
      <c r="CG958" s="83">
        <f t="shared" si="1722"/>
        <v>0</v>
      </c>
      <c r="CH958" s="83">
        <f t="shared" si="1777"/>
        <v>3.1501528600511284</v>
      </c>
      <c r="CI958" s="83">
        <f t="shared" si="1723"/>
        <v>3.1501528600511284</v>
      </c>
      <c r="CJ958" s="143">
        <f t="shared" si="1724"/>
        <v>0.02</v>
      </c>
      <c r="CK958" s="83">
        <f t="shared" si="1778"/>
        <v>1.6324910799759125E-2</v>
      </c>
      <c r="CL958" s="84">
        <f t="shared" si="1779"/>
        <v>1101.4715806445479</v>
      </c>
      <c r="CM958" s="83">
        <f t="shared" si="1725"/>
        <v>0</v>
      </c>
      <c r="CN958" s="83">
        <f t="shared" si="1780"/>
        <v>3.0539000582781823</v>
      </c>
      <c r="CO958" s="83">
        <f t="shared" si="1726"/>
        <v>3.0539000582781823</v>
      </c>
      <c r="CP958" s="143">
        <f t="shared" si="1727"/>
        <v>0.02</v>
      </c>
      <c r="CQ958" s="83">
        <f t="shared" si="1781"/>
        <v>1.6484564504284423E-2</v>
      </c>
      <c r="CR958" s="84">
        <f t="shared" si="1782"/>
        <v>1095.6688047728221</v>
      </c>
      <c r="CS958" s="83">
        <f t="shared" si="1728"/>
        <v>0</v>
      </c>
      <c r="CT958" s="83">
        <f t="shared" si="1783"/>
        <v>3.0462920429076616</v>
      </c>
      <c r="CU958" s="83">
        <f t="shared" si="1729"/>
        <v>3.0462920429076616</v>
      </c>
      <c r="CV958" s="143">
        <f t="shared" si="1730"/>
        <v>0.02</v>
      </c>
      <c r="CW958" s="83">
        <f t="shared" si="1784"/>
        <v>1.6512526987184487E-2</v>
      </c>
      <c r="CX958" s="84">
        <f t="shared" si="1785"/>
        <v>1095.3605520759772</v>
      </c>
      <c r="CY958" s="83">
        <f t="shared" si="1731"/>
        <v>0</v>
      </c>
      <c r="CZ958" s="83">
        <f t="shared" si="1786"/>
        <v>3.0458915334920365</v>
      </c>
      <c r="DA958" s="83">
        <f t="shared" si="1732"/>
        <v>3.0458915334920365</v>
      </c>
      <c r="DB958" s="143">
        <f t="shared" si="1733"/>
        <v>0.02</v>
      </c>
      <c r="DC958" s="83">
        <f t="shared" si="1787"/>
        <v>1.6513446767326419E-2</v>
      </c>
      <c r="DD958" s="84">
        <f t="shared" si="1788"/>
        <v>1095.3623695408389</v>
      </c>
      <c r="DE958" s="86">
        <f t="shared" si="1734"/>
        <v>5127.528206059872</v>
      </c>
      <c r="DF958" s="86">
        <f t="shared" si="1735"/>
        <v>2051.0112824239486</v>
      </c>
      <c r="DG958" s="86">
        <f t="shared" si="1736"/>
        <v>1281.882051514968</v>
      </c>
      <c r="DH958" s="86">
        <f t="shared" si="1737"/>
        <v>7.9889984909128769E-2</v>
      </c>
      <c r="DI958" s="86">
        <f t="shared" si="1738"/>
        <v>6.7814943544958345E-2</v>
      </c>
      <c r="DJ958" s="86">
        <f t="shared" si="1739"/>
        <v>0.74863274231347965</v>
      </c>
      <c r="DK958" s="86">
        <f t="shared" si="1740"/>
        <v>-1229.1992409260774</v>
      </c>
      <c r="DL958" s="86">
        <f t="shared" si="1798"/>
        <v>-1229.1992409260774</v>
      </c>
      <c r="DM958" s="86">
        <f t="shared" si="1741"/>
        <v>-1229.1992409260774</v>
      </c>
      <c r="DN958" s="85">
        <f t="shared" si="1742"/>
        <v>0</v>
      </c>
      <c r="DO958" s="85">
        <f t="shared" si="1789"/>
        <v>0</v>
      </c>
      <c r="DP958" s="85">
        <f t="shared" si="1743"/>
        <v>0</v>
      </c>
      <c r="DQ958" s="85">
        <f t="shared" si="1790"/>
        <v>0</v>
      </c>
      <c r="DR958" s="85">
        <f t="shared" si="1744"/>
        <v>0</v>
      </c>
      <c r="DS958" s="85">
        <f t="shared" si="1791"/>
        <v>0</v>
      </c>
      <c r="DT958" s="81"/>
      <c r="DU958" s="81"/>
      <c r="DV958" s="81">
        <f t="shared" si="1792"/>
        <v>0</v>
      </c>
      <c r="DW958" s="100"/>
    </row>
    <row r="959" spans="1:127" x14ac:dyDescent="0.2">
      <c r="A959" s="59">
        <f t="shared" si="1745"/>
        <v>127.19999999999824</v>
      </c>
      <c r="B959" s="44">
        <f t="shared" si="1746"/>
        <v>127199.99999999824</v>
      </c>
      <c r="C959" s="52">
        <f t="shared" si="1680"/>
        <v>133.33333333333334</v>
      </c>
      <c r="D959" s="50">
        <f t="shared" si="1681"/>
        <v>4</v>
      </c>
      <c r="E959" s="44">
        <f t="shared" si="1682"/>
        <v>4.13</v>
      </c>
      <c r="F959" s="47">
        <f t="shared" si="1683"/>
        <v>0.02</v>
      </c>
      <c r="G959" s="52">
        <f t="shared" si="1747"/>
        <v>2.3304891762288438E-2</v>
      </c>
      <c r="H959" s="57">
        <f t="shared" si="1748"/>
        <v>1018.8909124247451</v>
      </c>
      <c r="I959" s="52">
        <f t="shared" si="1749"/>
        <v>0</v>
      </c>
      <c r="J959" s="54">
        <f t="shared" si="1750"/>
        <v>3904.4560732611494</v>
      </c>
      <c r="K959" s="46">
        <f t="shared" si="1793"/>
        <v>3904.4560732611494</v>
      </c>
      <c r="L959" s="80">
        <f t="shared" si="1684"/>
        <v>0</v>
      </c>
      <c r="M959" s="142">
        <f t="shared" si="1685"/>
        <v>0</v>
      </c>
      <c r="N959" s="60">
        <f t="shared" si="1686"/>
        <v>4.13</v>
      </c>
      <c r="O959" s="53">
        <f t="shared" si="1687"/>
        <v>0</v>
      </c>
      <c r="P959" s="58">
        <f t="shared" si="1751"/>
        <v>3.0248512899842623</v>
      </c>
      <c r="Q959" s="49">
        <f t="shared" si="1688"/>
        <v>3.0248512899842623</v>
      </c>
      <c r="R959" s="143">
        <f t="shared" si="1689"/>
        <v>0.02</v>
      </c>
      <c r="S959" s="51">
        <f t="shared" si="1752"/>
        <v>1.7864702263220077E-2</v>
      </c>
      <c r="T959" s="57">
        <f t="shared" si="1753"/>
        <v>1061.8435576281222</v>
      </c>
      <c r="U959" s="53">
        <f t="shared" si="1690"/>
        <v>0</v>
      </c>
      <c r="V959" s="58">
        <f t="shared" si="1754"/>
        <v>3.0704600106498821</v>
      </c>
      <c r="W959" s="49">
        <f t="shared" si="1691"/>
        <v>3.0704600106498821</v>
      </c>
      <c r="X959" s="143">
        <f t="shared" si="1692"/>
        <v>0.02</v>
      </c>
      <c r="Y959" s="51">
        <f t="shared" si="1755"/>
        <v>1.7269880481964324E-2</v>
      </c>
      <c r="Z959" s="57">
        <f t="shared" si="1756"/>
        <v>1034.5674278436672</v>
      </c>
      <c r="AA959" s="53">
        <f t="shared" si="1693"/>
        <v>0</v>
      </c>
      <c r="AB959" s="58">
        <f t="shared" si="1757"/>
        <v>3.040671592216583</v>
      </c>
      <c r="AC959" s="49">
        <f t="shared" si="1694"/>
        <v>3.040671592216583</v>
      </c>
      <c r="AD959" s="143">
        <f t="shared" si="1695"/>
        <v>0.02</v>
      </c>
      <c r="AE959" s="49">
        <f t="shared" si="1794"/>
        <v>1.7217190633115324E-2</v>
      </c>
      <c r="AF959" s="57">
        <f t="shared" si="1758"/>
        <v>1031.9314372258534</v>
      </c>
      <c r="AG959" s="53">
        <f t="shared" si="1696"/>
        <v>0</v>
      </c>
      <c r="AH959" s="58">
        <f t="shared" si="1759"/>
        <v>3.0379451142060732</v>
      </c>
      <c r="AI959" s="49">
        <f t="shared" si="1697"/>
        <v>3.0379451142060732</v>
      </c>
      <c r="AJ959" s="143">
        <f t="shared" si="1698"/>
        <v>0.02</v>
      </c>
      <c r="AK959" s="51">
        <f t="shared" si="1760"/>
        <v>1.7217748957976727E-2</v>
      </c>
      <c r="AL959" s="57">
        <f t="shared" si="1761"/>
        <v>1031.7572308724668</v>
      </c>
      <c r="AM959" s="53">
        <f t="shared" si="1699"/>
        <v>0</v>
      </c>
      <c r="AN959" s="58">
        <f t="shared" si="1762"/>
        <v>3.0377658724571801</v>
      </c>
      <c r="AO959" s="49">
        <f t="shared" si="1700"/>
        <v>3.0377658724571801</v>
      </c>
      <c r="AP959" s="143">
        <f t="shared" si="1701"/>
        <v>0.02</v>
      </c>
      <c r="AQ959" s="51">
        <f t="shared" si="1763"/>
        <v>1.7218044607708923E-2</v>
      </c>
      <c r="AR959" s="57">
        <f t="shared" si="1764"/>
        <v>1031.7442586732432</v>
      </c>
      <c r="AS959" s="44">
        <f t="shared" si="1702"/>
        <v>7028.0209318700681</v>
      </c>
      <c r="AT959" s="44">
        <f t="shared" si="1703"/>
        <v>2811.2083727480272</v>
      </c>
      <c r="AU959" s="44">
        <f t="shared" si="1704"/>
        <v>1757.005232967517</v>
      </c>
      <c r="AV959" s="47">
        <f t="shared" si="1705"/>
        <v>0.27438026198458115</v>
      </c>
      <c r="AW959" s="47">
        <f t="shared" si="1706"/>
        <v>0.48205242502234835</v>
      </c>
      <c r="AX959" s="86">
        <f t="shared" si="1707"/>
        <v>1.5512475007999418</v>
      </c>
      <c r="AY959" s="86">
        <f t="shared" si="1708"/>
        <v>0</v>
      </c>
      <c r="AZ959" s="10">
        <f t="shared" si="1765"/>
        <v>0</v>
      </c>
      <c r="BA959" s="44">
        <f t="shared" si="1709"/>
        <v>0</v>
      </c>
      <c r="BB959" s="9">
        <f t="shared" si="1710"/>
        <v>0</v>
      </c>
      <c r="BC959" s="45">
        <f t="shared" si="1799"/>
        <v>0</v>
      </c>
      <c r="BD959" s="9">
        <f t="shared" si="1711"/>
        <v>0</v>
      </c>
      <c r="BE959" s="45">
        <f t="shared" si="1795"/>
        <v>0</v>
      </c>
      <c r="BF959" s="9">
        <f t="shared" si="1712"/>
        <v>0</v>
      </c>
      <c r="BG959" s="45">
        <f t="shared" si="1796"/>
        <v>0</v>
      </c>
      <c r="BH959" s="58"/>
      <c r="BI959" s="58"/>
      <c r="BJ959" s="58">
        <f t="shared" si="1766"/>
        <v>0</v>
      </c>
      <c r="BK959" s="97"/>
      <c r="BL959" s="44"/>
      <c r="BM959" s="82">
        <f t="shared" si="1767"/>
        <v>95.4</v>
      </c>
      <c r="BN959" s="86">
        <f t="shared" si="1768"/>
        <v>95400</v>
      </c>
      <c r="BO959" s="86">
        <f t="shared" si="1769"/>
        <v>100</v>
      </c>
      <c r="BP959" s="84">
        <f t="shared" si="1713"/>
        <v>4</v>
      </c>
      <c r="BQ959" s="84">
        <f t="shared" si="1714"/>
        <v>4.13</v>
      </c>
      <c r="BR959" s="84">
        <f t="shared" si="1715"/>
        <v>0.02</v>
      </c>
      <c r="BS959" s="84">
        <f t="shared" si="1770"/>
        <v>3.1337943074937182E-2</v>
      </c>
      <c r="BT959" s="84">
        <f t="shared" si="1771"/>
        <v>1245.6989291071322</v>
      </c>
      <c r="BU959" s="84">
        <f t="shared" si="1772"/>
        <v>0</v>
      </c>
      <c r="BV959" s="83">
        <f t="shared" si="1773"/>
        <v>2851.8640811443729</v>
      </c>
      <c r="BW959" s="81">
        <f t="shared" si="1797"/>
        <v>2851.8640811443729</v>
      </c>
      <c r="BX959" s="83">
        <f t="shared" si="1716"/>
        <v>0</v>
      </c>
      <c r="BY959" s="141">
        <f t="shared" si="1717"/>
        <v>0</v>
      </c>
      <c r="BZ959" s="83">
        <f t="shared" si="1718"/>
        <v>4.13</v>
      </c>
      <c r="CA959" s="83">
        <f t="shared" si="1719"/>
        <v>0</v>
      </c>
      <c r="CB959" s="83">
        <f t="shared" si="1774"/>
        <v>3.2854427895560647</v>
      </c>
      <c r="CC959" s="83">
        <f t="shared" si="1720"/>
        <v>3.2854427895560647</v>
      </c>
      <c r="CD959" s="143">
        <f t="shared" si="1721"/>
        <v>0.02</v>
      </c>
      <c r="CE959" s="83">
        <f t="shared" si="1775"/>
        <v>1.7130523213570399E-2</v>
      </c>
      <c r="CF959" s="84">
        <f t="shared" si="1776"/>
        <v>1168.3220784069902</v>
      </c>
      <c r="CG959" s="83">
        <f t="shared" si="1722"/>
        <v>0</v>
      </c>
      <c r="CH959" s="83">
        <f t="shared" si="1777"/>
        <v>3.1511725102574912</v>
      </c>
      <c r="CI959" s="83">
        <f t="shared" si="1723"/>
        <v>3.1511725102574912</v>
      </c>
      <c r="CJ959" s="143">
        <f t="shared" si="1724"/>
        <v>0.02</v>
      </c>
      <c r="CK959" s="83">
        <f t="shared" si="1778"/>
        <v>1.6322910799759126E-2</v>
      </c>
      <c r="CL959" s="84">
        <f t="shared" si="1779"/>
        <v>1101.9897748886042</v>
      </c>
      <c r="CM959" s="83">
        <f t="shared" si="1725"/>
        <v>0</v>
      </c>
      <c r="CN959" s="83">
        <f t="shared" si="1780"/>
        <v>3.0547849730029437</v>
      </c>
      <c r="CO959" s="83">
        <f t="shared" si="1726"/>
        <v>3.0547849730029437</v>
      </c>
      <c r="CP959" s="143">
        <f t="shared" si="1727"/>
        <v>0.02</v>
      </c>
      <c r="CQ959" s="83">
        <f t="shared" si="1781"/>
        <v>1.6482564504284425E-2</v>
      </c>
      <c r="CR959" s="84">
        <f t="shared" si="1782"/>
        <v>1096.2085593224056</v>
      </c>
      <c r="CS959" s="83">
        <f t="shared" si="1728"/>
        <v>0</v>
      </c>
      <c r="CT959" s="83">
        <f t="shared" si="1783"/>
        <v>3.0471938225484263</v>
      </c>
      <c r="CU959" s="83">
        <f t="shared" si="1729"/>
        <v>3.0471938225484263</v>
      </c>
      <c r="CV959" s="143">
        <f t="shared" si="1730"/>
        <v>0.02</v>
      </c>
      <c r="CW959" s="83">
        <f t="shared" si="1784"/>
        <v>1.6510526987184488E-2</v>
      </c>
      <c r="CX959" s="84">
        <f t="shared" si="1785"/>
        <v>1095.9025725636591</v>
      </c>
      <c r="CY959" s="83">
        <f t="shared" si="1731"/>
        <v>0</v>
      </c>
      <c r="CZ959" s="83">
        <f t="shared" si="1786"/>
        <v>3.046795640039532</v>
      </c>
      <c r="DA959" s="83">
        <f t="shared" si="1732"/>
        <v>3.046795640039532</v>
      </c>
      <c r="DB959" s="143">
        <f t="shared" si="1733"/>
        <v>0.02</v>
      </c>
      <c r="DC959" s="83">
        <f t="shared" si="1787"/>
        <v>1.651144676732642E-2</v>
      </c>
      <c r="DD959" s="84">
        <f t="shared" si="1788"/>
        <v>1095.9044914971121</v>
      </c>
      <c r="DE959" s="86">
        <f t="shared" si="1734"/>
        <v>5133.3553460598705</v>
      </c>
      <c r="DF959" s="86">
        <f t="shared" si="1735"/>
        <v>2053.3421384239482</v>
      </c>
      <c r="DG959" s="86">
        <f t="shared" si="1736"/>
        <v>1283.3388365149676</v>
      </c>
      <c r="DH959" s="86">
        <f t="shared" si="1737"/>
        <v>7.9753103495680988E-2</v>
      </c>
      <c r="DI959" s="86">
        <f t="shared" si="1738"/>
        <v>6.7601668814859434E-2</v>
      </c>
      <c r="DJ959" s="86">
        <f t="shared" si="1739"/>
        <v>0.74421579749035149</v>
      </c>
      <c r="DK959" s="86">
        <f t="shared" si="1740"/>
        <v>-1231.126321916511</v>
      </c>
      <c r="DL959" s="86">
        <f t="shared" si="1798"/>
        <v>-1231.126321916511</v>
      </c>
      <c r="DM959" s="86">
        <f t="shared" si="1741"/>
        <v>-1231.126321916511</v>
      </c>
      <c r="DN959" s="85">
        <f t="shared" si="1742"/>
        <v>0</v>
      </c>
      <c r="DO959" s="85">
        <f t="shared" si="1789"/>
        <v>0</v>
      </c>
      <c r="DP959" s="85">
        <f t="shared" si="1743"/>
        <v>0</v>
      </c>
      <c r="DQ959" s="85">
        <f t="shared" si="1790"/>
        <v>0</v>
      </c>
      <c r="DR959" s="85">
        <f t="shared" si="1744"/>
        <v>0</v>
      </c>
      <c r="DS959" s="85">
        <f t="shared" si="1791"/>
        <v>0</v>
      </c>
      <c r="DT959" s="81"/>
      <c r="DU959" s="81"/>
      <c r="DV959" s="81">
        <f t="shared" si="1792"/>
        <v>0</v>
      </c>
      <c r="DW959" s="100"/>
    </row>
    <row r="960" spans="1:127" x14ac:dyDescent="0.2">
      <c r="A960" s="59">
        <f t="shared" si="1745"/>
        <v>127.33333333333157</v>
      </c>
      <c r="B960" s="44">
        <f t="shared" si="1746"/>
        <v>127333.33333333157</v>
      </c>
      <c r="C960" s="52">
        <f t="shared" si="1680"/>
        <v>133.33333333333334</v>
      </c>
      <c r="D960" s="50">
        <f t="shared" si="1681"/>
        <v>4</v>
      </c>
      <c r="E960" s="44">
        <f t="shared" si="1682"/>
        <v>4.13</v>
      </c>
      <c r="F960" s="47">
        <f t="shared" si="1683"/>
        <v>0.02</v>
      </c>
      <c r="G960" s="52">
        <f t="shared" si="1747"/>
        <v>2.330222509562177E-2</v>
      </c>
      <c r="H960" s="57">
        <f t="shared" si="1748"/>
        <v>1019.6432468373022</v>
      </c>
      <c r="I960" s="52">
        <f t="shared" si="1749"/>
        <v>0</v>
      </c>
      <c r="J960" s="54">
        <f t="shared" si="1750"/>
        <v>3908.7724732611491</v>
      </c>
      <c r="K960" s="46">
        <f t="shared" si="1793"/>
        <v>3908.7724732611491</v>
      </c>
      <c r="L960" s="80">
        <f t="shared" si="1684"/>
        <v>0</v>
      </c>
      <c r="M960" s="142">
        <f t="shared" si="1685"/>
        <v>0</v>
      </c>
      <c r="N960" s="60">
        <f t="shared" si="1686"/>
        <v>4.13</v>
      </c>
      <c r="O960" s="53">
        <f t="shared" si="1687"/>
        <v>0</v>
      </c>
      <c r="P960" s="58">
        <f t="shared" si="1751"/>
        <v>3.0258627718770033</v>
      </c>
      <c r="Q960" s="49">
        <f t="shared" si="1688"/>
        <v>3.0258627718770033</v>
      </c>
      <c r="R960" s="143">
        <f t="shared" si="1689"/>
        <v>0.02</v>
      </c>
      <c r="S960" s="51">
        <f t="shared" si="1752"/>
        <v>1.7862035596553409E-2</v>
      </c>
      <c r="T960" s="57">
        <f t="shared" si="1753"/>
        <v>1062.6309624608396</v>
      </c>
      <c r="U960" s="53">
        <f t="shared" si="1690"/>
        <v>0</v>
      </c>
      <c r="V960" s="58">
        <f t="shared" si="1754"/>
        <v>3.0716321249130725</v>
      </c>
      <c r="W960" s="49">
        <f t="shared" si="1691"/>
        <v>3.0716321249130725</v>
      </c>
      <c r="X960" s="143">
        <f t="shared" si="1692"/>
        <v>0.02</v>
      </c>
      <c r="Y960" s="51">
        <f t="shared" si="1755"/>
        <v>1.7267213815297656E-2</v>
      </c>
      <c r="Z960" s="57">
        <f t="shared" si="1756"/>
        <v>1035.3173066713234</v>
      </c>
      <c r="AA960" s="53">
        <f t="shared" si="1693"/>
        <v>0</v>
      </c>
      <c r="AB960" s="58">
        <f t="shared" si="1757"/>
        <v>3.0417243660762385</v>
      </c>
      <c r="AC960" s="49">
        <f t="shared" si="1694"/>
        <v>3.0417243660762385</v>
      </c>
      <c r="AD960" s="143">
        <f t="shared" si="1695"/>
        <v>0.02</v>
      </c>
      <c r="AE960" s="49">
        <f t="shared" si="1794"/>
        <v>1.7214523966448656E-2</v>
      </c>
      <c r="AF960" s="57">
        <f t="shared" si="1758"/>
        <v>1032.6863519117558</v>
      </c>
      <c r="AG960" s="53">
        <f t="shared" si="1696"/>
        <v>0</v>
      </c>
      <c r="AH960" s="58">
        <f t="shared" si="1759"/>
        <v>3.0389957305254129</v>
      </c>
      <c r="AI960" s="49">
        <f t="shared" si="1697"/>
        <v>3.0389957305254129</v>
      </c>
      <c r="AJ960" s="143">
        <f t="shared" si="1698"/>
        <v>0.02</v>
      </c>
      <c r="AK960" s="51">
        <f t="shared" si="1760"/>
        <v>1.7215082291310059E-2</v>
      </c>
      <c r="AL960" s="57">
        <f t="shared" si="1761"/>
        <v>1032.5128475794809</v>
      </c>
      <c r="AM960" s="53">
        <f t="shared" si="1699"/>
        <v>0</v>
      </c>
      <c r="AN960" s="58">
        <f t="shared" si="1762"/>
        <v>3.0388167234744397</v>
      </c>
      <c r="AO960" s="49">
        <f t="shared" si="1700"/>
        <v>3.0388167234744397</v>
      </c>
      <c r="AP960" s="143">
        <f t="shared" si="1701"/>
        <v>0.02</v>
      </c>
      <c r="AQ960" s="51">
        <f t="shared" si="1763"/>
        <v>1.7215377941042255E-2</v>
      </c>
      <c r="AR960" s="57">
        <f t="shared" si="1764"/>
        <v>1032.4999329416466</v>
      </c>
      <c r="AS960" s="44">
        <f t="shared" si="1702"/>
        <v>7035.7904518700689</v>
      </c>
      <c r="AT960" s="44">
        <f t="shared" si="1703"/>
        <v>2814.3161807480274</v>
      </c>
      <c r="AU960" s="44">
        <f t="shared" si="1704"/>
        <v>1758.9476129675172</v>
      </c>
      <c r="AV960" s="47">
        <f t="shared" si="1705"/>
        <v>0.27355631891587778</v>
      </c>
      <c r="AW960" s="47">
        <f t="shared" si="1706"/>
        <v>0.47933488354882176</v>
      </c>
      <c r="AX960" s="86">
        <f t="shared" si="1707"/>
        <v>1.5372400202938528</v>
      </c>
      <c r="AY960" s="86">
        <f t="shared" si="1708"/>
        <v>0</v>
      </c>
      <c r="AZ960" s="10">
        <f t="shared" si="1765"/>
        <v>0</v>
      </c>
      <c r="BA960" s="44">
        <f t="shared" si="1709"/>
        <v>0</v>
      </c>
      <c r="BB960" s="9">
        <f t="shared" si="1710"/>
        <v>0</v>
      </c>
      <c r="BC960" s="45">
        <f t="shared" si="1799"/>
        <v>0</v>
      </c>
      <c r="BD960" s="9">
        <f t="shared" si="1711"/>
        <v>0</v>
      </c>
      <c r="BE960" s="45">
        <f t="shared" si="1795"/>
        <v>0</v>
      </c>
      <c r="BF960" s="9">
        <f t="shared" si="1712"/>
        <v>0</v>
      </c>
      <c r="BG960" s="45">
        <f t="shared" si="1796"/>
        <v>0</v>
      </c>
      <c r="BH960" s="58"/>
      <c r="BI960" s="58"/>
      <c r="BJ960" s="58">
        <f t="shared" si="1766"/>
        <v>0</v>
      </c>
      <c r="BK960" s="97"/>
      <c r="BL960" s="44"/>
      <c r="BM960" s="82">
        <f t="shared" si="1767"/>
        <v>95.5</v>
      </c>
      <c r="BN960" s="86">
        <f t="shared" si="1768"/>
        <v>95500</v>
      </c>
      <c r="BO960" s="86">
        <f t="shared" si="1769"/>
        <v>100</v>
      </c>
      <c r="BP960" s="84">
        <f t="shared" si="1713"/>
        <v>4</v>
      </c>
      <c r="BQ960" s="84">
        <f t="shared" si="1714"/>
        <v>4.13</v>
      </c>
      <c r="BR960" s="84">
        <f t="shared" si="1715"/>
        <v>0.02</v>
      </c>
      <c r="BS960" s="84">
        <f t="shared" si="1770"/>
        <v>3.133594307493718E-2</v>
      </c>
      <c r="BT960" s="84">
        <f t="shared" si="1771"/>
        <v>1246.4576928619733</v>
      </c>
      <c r="BU960" s="84">
        <f t="shared" si="1772"/>
        <v>0</v>
      </c>
      <c r="BV960" s="83">
        <f t="shared" si="1773"/>
        <v>2855.1013811443727</v>
      </c>
      <c r="BW960" s="81">
        <f t="shared" si="1797"/>
        <v>2855.1013811443727</v>
      </c>
      <c r="BX960" s="83">
        <f t="shared" si="1716"/>
        <v>0</v>
      </c>
      <c r="BY960" s="141">
        <f t="shared" si="1717"/>
        <v>0</v>
      </c>
      <c r="BZ960" s="83">
        <f t="shared" si="1718"/>
        <v>4.13</v>
      </c>
      <c r="CA960" s="83">
        <f t="shared" si="1719"/>
        <v>0</v>
      </c>
      <c r="CB960" s="83">
        <f t="shared" si="1774"/>
        <v>3.2870667491797976</v>
      </c>
      <c r="CC960" s="83">
        <f t="shared" si="1720"/>
        <v>3.2870667491797976</v>
      </c>
      <c r="CD960" s="143">
        <f t="shared" si="1721"/>
        <v>0.02</v>
      </c>
      <c r="CE960" s="83">
        <f t="shared" si="1775"/>
        <v>1.7128523213570401E-2</v>
      </c>
      <c r="CF960" s="84">
        <f t="shared" si="1776"/>
        <v>1168.8434548031344</v>
      </c>
      <c r="CG960" s="83">
        <f t="shared" si="1722"/>
        <v>0</v>
      </c>
      <c r="CH960" s="83">
        <f t="shared" si="1777"/>
        <v>3.1521926530370186</v>
      </c>
      <c r="CI960" s="83">
        <f t="shared" si="1723"/>
        <v>3.1521926530370186</v>
      </c>
      <c r="CJ960" s="143">
        <f t="shared" si="1724"/>
        <v>0.02</v>
      </c>
      <c r="CK960" s="83">
        <f t="shared" si="1778"/>
        <v>1.6320910799759128E-2</v>
      </c>
      <c r="CL960" s="84">
        <f t="shared" si="1779"/>
        <v>1102.5077379879467</v>
      </c>
      <c r="CM960" s="83">
        <f t="shared" si="1725"/>
        <v>0</v>
      </c>
      <c r="CN960" s="83">
        <f t="shared" si="1780"/>
        <v>3.0556705448634389</v>
      </c>
      <c r="CO960" s="83">
        <f t="shared" si="1726"/>
        <v>3.0556705448634389</v>
      </c>
      <c r="CP960" s="143">
        <f t="shared" si="1727"/>
        <v>0.02</v>
      </c>
      <c r="CQ960" s="83">
        <f t="shared" si="1781"/>
        <v>1.6480564504284426E-2</v>
      </c>
      <c r="CR960" s="84">
        <f t="shared" si="1782"/>
        <v>1096.7480920440191</v>
      </c>
      <c r="CS960" s="83">
        <f t="shared" si="1728"/>
        <v>0</v>
      </c>
      <c r="CT960" s="83">
        <f t="shared" si="1783"/>
        <v>3.0480963600860753</v>
      </c>
      <c r="CU960" s="83">
        <f t="shared" si="1729"/>
        <v>3.0480963600860753</v>
      </c>
      <c r="CV960" s="143">
        <f t="shared" si="1730"/>
        <v>0.02</v>
      </c>
      <c r="CW960" s="83">
        <f t="shared" si="1784"/>
        <v>1.6508526987184489E-2</v>
      </c>
      <c r="CX960" s="84">
        <f t="shared" si="1785"/>
        <v>1096.4443670128674</v>
      </c>
      <c r="CY960" s="83">
        <f t="shared" si="1731"/>
        <v>0</v>
      </c>
      <c r="CZ960" s="83">
        <f t="shared" si="1786"/>
        <v>3.0477005083143958</v>
      </c>
      <c r="DA960" s="83">
        <f t="shared" si="1732"/>
        <v>3.0477005083143958</v>
      </c>
      <c r="DB960" s="143">
        <f t="shared" si="1733"/>
        <v>0.02</v>
      </c>
      <c r="DC960" s="83">
        <f t="shared" si="1787"/>
        <v>1.6509446767326422E-2</v>
      </c>
      <c r="DD960" s="84">
        <f t="shared" si="1788"/>
        <v>1096.4463869413078</v>
      </c>
      <c r="DE960" s="86">
        <f t="shared" si="1734"/>
        <v>5139.1824860598708</v>
      </c>
      <c r="DF960" s="86">
        <f t="shared" si="1735"/>
        <v>2055.6729944239482</v>
      </c>
      <c r="DG960" s="86">
        <f t="shared" si="1736"/>
        <v>1284.7956215149677</v>
      </c>
      <c r="DH960" s="86">
        <f t="shared" si="1737"/>
        <v>7.9616621685152461E-2</v>
      </c>
      <c r="DI960" s="86">
        <f t="shared" si="1738"/>
        <v>6.7389321471975849E-2</v>
      </c>
      <c r="DJ960" s="86">
        <f t="shared" si="1739"/>
        <v>0.73983020591396731</v>
      </c>
      <c r="DK960" s="86">
        <f t="shared" si="1740"/>
        <v>-1233.0522164140439</v>
      </c>
      <c r="DL960" s="86">
        <f t="shared" si="1798"/>
        <v>-1233.0522164140439</v>
      </c>
      <c r="DM960" s="86">
        <f t="shared" si="1741"/>
        <v>-1233.0522164140439</v>
      </c>
      <c r="DN960" s="85">
        <f t="shared" si="1742"/>
        <v>0</v>
      </c>
      <c r="DO960" s="85">
        <f t="shared" si="1789"/>
        <v>0</v>
      </c>
      <c r="DP960" s="85">
        <f t="shared" si="1743"/>
        <v>0</v>
      </c>
      <c r="DQ960" s="85">
        <f t="shared" si="1790"/>
        <v>0</v>
      </c>
      <c r="DR960" s="85">
        <f t="shared" si="1744"/>
        <v>0</v>
      </c>
      <c r="DS960" s="85">
        <f t="shared" si="1791"/>
        <v>0</v>
      </c>
      <c r="DT960" s="81"/>
      <c r="DU960" s="81"/>
      <c r="DV960" s="81">
        <f t="shared" si="1792"/>
        <v>0</v>
      </c>
      <c r="DW960" s="100"/>
    </row>
    <row r="961" spans="1:127" x14ac:dyDescent="0.2">
      <c r="A961" s="59">
        <f t="shared" si="1745"/>
        <v>127.46666666666489</v>
      </c>
      <c r="B961" s="44">
        <f t="shared" si="1746"/>
        <v>127466.6666666649</v>
      </c>
      <c r="C961" s="52">
        <f t="shared" si="1680"/>
        <v>133.33333333333334</v>
      </c>
      <c r="D961" s="50">
        <f t="shared" si="1681"/>
        <v>4</v>
      </c>
      <c r="E961" s="44">
        <f t="shared" si="1682"/>
        <v>4.13</v>
      </c>
      <c r="F961" s="47">
        <f t="shared" si="1683"/>
        <v>0.02</v>
      </c>
      <c r="G961" s="52">
        <f t="shared" si="1747"/>
        <v>2.3299558428955102E-2</v>
      </c>
      <c r="H961" s="57">
        <f t="shared" si="1748"/>
        <v>1020.3954951589257</v>
      </c>
      <c r="I961" s="52">
        <f t="shared" si="1749"/>
        <v>0</v>
      </c>
      <c r="J961" s="54">
        <f t="shared" si="1750"/>
        <v>3913.0888732611488</v>
      </c>
      <c r="K961" s="46">
        <f t="shared" si="1793"/>
        <v>3913.0888732611488</v>
      </c>
      <c r="L961" s="80">
        <f t="shared" si="1684"/>
        <v>0</v>
      </c>
      <c r="M961" s="142">
        <f t="shared" si="1685"/>
        <v>0</v>
      </c>
      <c r="N961" s="60">
        <f t="shared" si="1686"/>
        <v>4.13</v>
      </c>
      <c r="O961" s="53">
        <f t="shared" si="1687"/>
        <v>0</v>
      </c>
      <c r="P961" s="58">
        <f t="shared" si="1751"/>
        <v>3.0268761918685847</v>
      </c>
      <c r="Q961" s="49">
        <f t="shared" si="1688"/>
        <v>3.0268761918685847</v>
      </c>
      <c r="R961" s="143">
        <f t="shared" si="1689"/>
        <v>0.02</v>
      </c>
      <c r="S961" s="51">
        <f t="shared" si="1752"/>
        <v>1.7859368929886741E-2</v>
      </c>
      <c r="T961" s="57">
        <f t="shared" si="1753"/>
        <v>1063.4179865752717</v>
      </c>
      <c r="U961" s="53">
        <f t="shared" si="1690"/>
        <v>0</v>
      </c>
      <c r="V961" s="58">
        <f t="shared" si="1754"/>
        <v>3.0728060427722959</v>
      </c>
      <c r="W961" s="49">
        <f t="shared" si="1691"/>
        <v>3.0728060427722959</v>
      </c>
      <c r="X961" s="143">
        <f t="shared" si="1692"/>
        <v>0.02</v>
      </c>
      <c r="Y961" s="51">
        <f t="shared" si="1755"/>
        <v>1.7264547148630988E-2</v>
      </c>
      <c r="Z961" s="57">
        <f t="shared" si="1756"/>
        <v>1036.0667835956344</v>
      </c>
      <c r="AA961" s="53">
        <f t="shared" si="1693"/>
        <v>0</v>
      </c>
      <c r="AB961" s="58">
        <f t="shared" si="1757"/>
        <v>3.0427787346981208</v>
      </c>
      <c r="AC961" s="49">
        <f t="shared" si="1694"/>
        <v>3.0427787346981208</v>
      </c>
      <c r="AD961" s="143">
        <f t="shared" si="1695"/>
        <v>0.02</v>
      </c>
      <c r="AE961" s="49">
        <f t="shared" si="1794"/>
        <v>1.7211857299781988E-2</v>
      </c>
      <c r="AF961" s="57">
        <f t="shared" si="1758"/>
        <v>1033.4408884207216</v>
      </c>
      <c r="AG961" s="53">
        <f t="shared" si="1696"/>
        <v>0</v>
      </c>
      <c r="AH961" s="58">
        <f t="shared" si="1759"/>
        <v>3.0400479974488022</v>
      </c>
      <c r="AI961" s="49">
        <f t="shared" si="1697"/>
        <v>3.0400479974488022</v>
      </c>
      <c r="AJ961" s="143">
        <f t="shared" si="1698"/>
        <v>0.02</v>
      </c>
      <c r="AK961" s="51">
        <f t="shared" si="1760"/>
        <v>1.7212415624643391E-2</v>
      </c>
      <c r="AL961" s="57">
        <f t="shared" si="1761"/>
        <v>1033.2680860632588</v>
      </c>
      <c r="AM961" s="53">
        <f t="shared" si="1699"/>
        <v>0</v>
      </c>
      <c r="AN961" s="58">
        <f t="shared" si="1762"/>
        <v>3.039869229181428</v>
      </c>
      <c r="AO961" s="49">
        <f t="shared" si="1700"/>
        <v>3.039869229181428</v>
      </c>
      <c r="AP961" s="143">
        <f t="shared" si="1701"/>
        <v>0.02</v>
      </c>
      <c r="AQ961" s="51">
        <f t="shared" si="1763"/>
        <v>1.7212711274375587E-2</v>
      </c>
      <c r="AR961" s="57">
        <f t="shared" si="1764"/>
        <v>1033.2552288862703</v>
      </c>
      <c r="AS961" s="44">
        <f t="shared" si="1702"/>
        <v>7043.5599718700669</v>
      </c>
      <c r="AT961" s="44">
        <f t="shared" si="1703"/>
        <v>2817.4239887480267</v>
      </c>
      <c r="AU961" s="44">
        <f t="shared" si="1704"/>
        <v>1760.8899929675167</v>
      </c>
      <c r="AV961" s="47">
        <f t="shared" si="1705"/>
        <v>0.27273620903972867</v>
      </c>
      <c r="AW961" s="47">
        <f t="shared" si="1706"/>
        <v>0.4766371264261518</v>
      </c>
      <c r="AX961" s="86">
        <f t="shared" si="1707"/>
        <v>1.523381918602869</v>
      </c>
      <c r="AY961" s="86">
        <f t="shared" si="1708"/>
        <v>0</v>
      </c>
      <c r="AZ961" s="10">
        <f t="shared" si="1765"/>
        <v>0</v>
      </c>
      <c r="BA961" s="44">
        <f t="shared" si="1709"/>
        <v>0</v>
      </c>
      <c r="BB961" s="9">
        <f t="shared" si="1710"/>
        <v>0</v>
      </c>
      <c r="BC961" s="45">
        <f t="shared" si="1799"/>
        <v>0</v>
      </c>
      <c r="BD961" s="9">
        <f t="shared" si="1711"/>
        <v>0</v>
      </c>
      <c r="BE961" s="45">
        <f t="shared" si="1795"/>
        <v>0</v>
      </c>
      <c r="BF961" s="9">
        <f t="shared" si="1712"/>
        <v>0</v>
      </c>
      <c r="BG961" s="45">
        <f t="shared" si="1796"/>
        <v>0</v>
      </c>
      <c r="BH961" s="58"/>
      <c r="BI961" s="58"/>
      <c r="BJ961" s="58">
        <f t="shared" si="1766"/>
        <v>0</v>
      </c>
      <c r="BK961" s="97"/>
      <c r="BL961" s="44"/>
      <c r="BM961" s="82">
        <f t="shared" si="1767"/>
        <v>95.600000000000009</v>
      </c>
      <c r="BN961" s="86">
        <f t="shared" si="1768"/>
        <v>95600</v>
      </c>
      <c r="BO961" s="86">
        <f t="shared" si="1769"/>
        <v>100</v>
      </c>
      <c r="BP961" s="84">
        <f t="shared" si="1713"/>
        <v>4</v>
      </c>
      <c r="BQ961" s="84">
        <f t="shared" si="1714"/>
        <v>4.13</v>
      </c>
      <c r="BR961" s="84">
        <f t="shared" si="1715"/>
        <v>0.02</v>
      </c>
      <c r="BS961" s="84">
        <f t="shared" si="1770"/>
        <v>3.1333943074937178E-2</v>
      </c>
      <c r="BT961" s="84">
        <f t="shared" si="1771"/>
        <v>1247.2164081906644</v>
      </c>
      <c r="BU961" s="84">
        <f t="shared" si="1772"/>
        <v>0</v>
      </c>
      <c r="BV961" s="83">
        <f t="shared" si="1773"/>
        <v>2858.3386811443725</v>
      </c>
      <c r="BW961" s="81">
        <f t="shared" si="1797"/>
        <v>2858.3386811443725</v>
      </c>
      <c r="BX961" s="83">
        <f t="shared" si="1716"/>
        <v>0</v>
      </c>
      <c r="BY961" s="141">
        <f t="shared" si="1717"/>
        <v>0</v>
      </c>
      <c r="BZ961" s="83">
        <f t="shared" si="1718"/>
        <v>4.13</v>
      </c>
      <c r="CA961" s="83">
        <f t="shared" si="1719"/>
        <v>0</v>
      </c>
      <c r="CB961" s="83">
        <f t="shared" si="1774"/>
        <v>3.2886928272669698</v>
      </c>
      <c r="CC961" s="83">
        <f t="shared" si="1720"/>
        <v>3.2886928272669698</v>
      </c>
      <c r="CD961" s="143">
        <f t="shared" si="1721"/>
        <v>0.02</v>
      </c>
      <c r="CE961" s="83">
        <f t="shared" si="1775"/>
        <v>1.7126523213570402E-2</v>
      </c>
      <c r="CF961" s="84">
        <f t="shared" si="1776"/>
        <v>1169.3645127712407</v>
      </c>
      <c r="CG961" s="83">
        <f t="shared" si="1722"/>
        <v>0</v>
      </c>
      <c r="CH961" s="83">
        <f t="shared" si="1777"/>
        <v>3.1532132866547808</v>
      </c>
      <c r="CI961" s="83">
        <f t="shared" si="1723"/>
        <v>3.1532132866547808</v>
      </c>
      <c r="CJ961" s="143">
        <f t="shared" si="1724"/>
        <v>0.02</v>
      </c>
      <c r="CK961" s="83">
        <f t="shared" si="1778"/>
        <v>1.6318910799759129E-2</v>
      </c>
      <c r="CL961" s="84">
        <f t="shared" si="1779"/>
        <v>1103.0254700112109</v>
      </c>
      <c r="CM961" s="83">
        <f t="shared" si="1725"/>
        <v>0</v>
      </c>
      <c r="CN961" s="83">
        <f t="shared" si="1780"/>
        <v>3.0565567727717839</v>
      </c>
      <c r="CO961" s="83">
        <f t="shared" si="1726"/>
        <v>3.0565567727717839</v>
      </c>
      <c r="CP961" s="143">
        <f t="shared" si="1727"/>
        <v>0.02</v>
      </c>
      <c r="CQ961" s="83">
        <f t="shared" si="1781"/>
        <v>1.6478564504284428E-2</v>
      </c>
      <c r="CR961" s="84">
        <f t="shared" si="1782"/>
        <v>1097.2874029501634</v>
      </c>
      <c r="CS961" s="83">
        <f t="shared" si="1728"/>
        <v>0</v>
      </c>
      <c r="CT961" s="83">
        <f t="shared" si="1783"/>
        <v>3.0489996543732651</v>
      </c>
      <c r="CU961" s="83">
        <f t="shared" si="1729"/>
        <v>3.0489996543732651</v>
      </c>
      <c r="CV961" s="143">
        <f t="shared" si="1730"/>
        <v>0.02</v>
      </c>
      <c r="CW961" s="83">
        <f t="shared" si="1784"/>
        <v>1.6506526987184491E-2</v>
      </c>
      <c r="CX961" s="84">
        <f t="shared" si="1785"/>
        <v>1096.9859354226901</v>
      </c>
      <c r="CY961" s="83">
        <f t="shared" si="1731"/>
        <v>0</v>
      </c>
      <c r="CZ961" s="83">
        <f t="shared" si="1786"/>
        <v>3.0486061371222855</v>
      </c>
      <c r="DA961" s="83">
        <f t="shared" si="1732"/>
        <v>3.0486061371222855</v>
      </c>
      <c r="DB961" s="143">
        <f t="shared" si="1733"/>
        <v>0.02</v>
      </c>
      <c r="DC961" s="83">
        <f t="shared" si="1787"/>
        <v>1.6507446767326423E-2</v>
      </c>
      <c r="DD961" s="84">
        <f t="shared" si="1788"/>
        <v>1096.9880558724344</v>
      </c>
      <c r="DE961" s="86">
        <f t="shared" si="1734"/>
        <v>5145.0096260598702</v>
      </c>
      <c r="DF961" s="86">
        <f t="shared" si="1735"/>
        <v>2058.0038504239478</v>
      </c>
      <c r="DG961" s="86">
        <f t="shared" si="1736"/>
        <v>1286.2524065149676</v>
      </c>
      <c r="DH961" s="86">
        <f t="shared" si="1737"/>
        <v>7.9480537965408618E-2</v>
      </c>
      <c r="DI961" s="86">
        <f t="shared" si="1738"/>
        <v>6.7177896580307539E-2</v>
      </c>
      <c r="DJ961" s="86">
        <f t="shared" si="1739"/>
        <v>0.73547571186027194</v>
      </c>
      <c r="DK961" s="86">
        <f t="shared" si="1740"/>
        <v>-1234.9769251193334</v>
      </c>
      <c r="DL961" s="86">
        <f t="shared" si="1798"/>
        <v>-1234.9769251193334</v>
      </c>
      <c r="DM961" s="86">
        <f t="shared" si="1741"/>
        <v>-1234.9769251193334</v>
      </c>
      <c r="DN961" s="85">
        <f t="shared" si="1742"/>
        <v>0</v>
      </c>
      <c r="DO961" s="85">
        <f t="shared" si="1789"/>
        <v>0</v>
      </c>
      <c r="DP961" s="85">
        <f t="shared" si="1743"/>
        <v>0</v>
      </c>
      <c r="DQ961" s="85">
        <f t="shared" si="1790"/>
        <v>0</v>
      </c>
      <c r="DR961" s="85">
        <f t="shared" si="1744"/>
        <v>0</v>
      </c>
      <c r="DS961" s="85">
        <f t="shared" si="1791"/>
        <v>0</v>
      </c>
      <c r="DT961" s="81"/>
      <c r="DU961" s="81"/>
      <c r="DV961" s="81">
        <f t="shared" si="1792"/>
        <v>0</v>
      </c>
      <c r="DW961" s="100"/>
    </row>
    <row r="962" spans="1:127" x14ac:dyDescent="0.2">
      <c r="A962" s="59">
        <f t="shared" si="1745"/>
        <v>127.59999999999823</v>
      </c>
      <c r="B962" s="44">
        <f t="shared" si="1746"/>
        <v>127599.99999999822</v>
      </c>
      <c r="C962" s="52">
        <f t="shared" si="1680"/>
        <v>133.33333333333334</v>
      </c>
      <c r="D962" s="50">
        <f t="shared" si="1681"/>
        <v>4</v>
      </c>
      <c r="E962" s="44">
        <f t="shared" si="1682"/>
        <v>4.13</v>
      </c>
      <c r="F962" s="47">
        <f t="shared" si="1683"/>
        <v>0.02</v>
      </c>
      <c r="G962" s="52">
        <f t="shared" si="1747"/>
        <v>2.3296891762288434E-2</v>
      </c>
      <c r="H962" s="57">
        <f t="shared" si="1748"/>
        <v>1021.1476573896156</v>
      </c>
      <c r="I962" s="52">
        <f t="shared" si="1749"/>
        <v>0</v>
      </c>
      <c r="J962" s="54">
        <f t="shared" si="1750"/>
        <v>3917.405273261149</v>
      </c>
      <c r="K962" s="46">
        <f t="shared" si="1793"/>
        <v>3917.405273261149</v>
      </c>
      <c r="L962" s="80">
        <f t="shared" si="1684"/>
        <v>0</v>
      </c>
      <c r="M962" s="142">
        <f t="shared" si="1685"/>
        <v>0</v>
      </c>
      <c r="N962" s="60">
        <f t="shared" si="1686"/>
        <v>4.13</v>
      </c>
      <c r="O962" s="53">
        <f t="shared" si="1687"/>
        <v>0</v>
      </c>
      <c r="P962" s="58">
        <f t="shared" si="1751"/>
        <v>3.0278915495620713</v>
      </c>
      <c r="Q962" s="49">
        <f t="shared" si="1688"/>
        <v>3.0278915495620713</v>
      </c>
      <c r="R962" s="143">
        <f t="shared" si="1689"/>
        <v>0.02</v>
      </c>
      <c r="S962" s="51">
        <f t="shared" si="1752"/>
        <v>1.7856702263220073E-2</v>
      </c>
      <c r="T962" s="57">
        <f t="shared" si="1753"/>
        <v>1064.2046297221802</v>
      </c>
      <c r="U962" s="53">
        <f t="shared" si="1690"/>
        <v>0</v>
      </c>
      <c r="V962" s="58">
        <f t="shared" si="1754"/>
        <v>3.0739817610201055</v>
      </c>
      <c r="W962" s="49">
        <f t="shared" si="1691"/>
        <v>3.0739817610201055</v>
      </c>
      <c r="X962" s="143">
        <f t="shared" si="1692"/>
        <v>0.02</v>
      </c>
      <c r="Y962" s="51">
        <f t="shared" si="1755"/>
        <v>1.7261880481964319E-2</v>
      </c>
      <c r="Z962" s="57">
        <f t="shared" si="1756"/>
        <v>1036.8158584835382</v>
      </c>
      <c r="AA962" s="53">
        <f t="shared" si="1693"/>
        <v>0</v>
      </c>
      <c r="AB962" s="58">
        <f t="shared" si="1757"/>
        <v>3.0438346949290382</v>
      </c>
      <c r="AC962" s="49">
        <f t="shared" si="1694"/>
        <v>3.0438346949290382</v>
      </c>
      <c r="AD962" s="143">
        <f t="shared" si="1695"/>
        <v>0.02</v>
      </c>
      <c r="AE962" s="49">
        <f t="shared" si="1794"/>
        <v>1.720919063311532E-2</v>
      </c>
      <c r="AF962" s="57">
        <f t="shared" si="1758"/>
        <v>1034.1950466191777</v>
      </c>
      <c r="AG962" s="53">
        <f t="shared" si="1696"/>
        <v>0</v>
      </c>
      <c r="AH962" s="58">
        <f t="shared" si="1759"/>
        <v>3.0411019120025449</v>
      </c>
      <c r="AI962" s="49">
        <f t="shared" si="1697"/>
        <v>3.0411019120025449</v>
      </c>
      <c r="AJ962" s="143">
        <f t="shared" si="1698"/>
        <v>0.02</v>
      </c>
      <c r="AK962" s="51">
        <f t="shared" si="1760"/>
        <v>1.7209748957976723E-2</v>
      </c>
      <c r="AL962" s="57">
        <f t="shared" si="1761"/>
        <v>1034.022946175369</v>
      </c>
      <c r="AM962" s="53">
        <f t="shared" si="1699"/>
        <v>0</v>
      </c>
      <c r="AN962" s="58">
        <f t="shared" si="1762"/>
        <v>3.0409233865862206</v>
      </c>
      <c r="AO962" s="49">
        <f t="shared" si="1700"/>
        <v>3.0409233865862206</v>
      </c>
      <c r="AP962" s="143">
        <f t="shared" si="1701"/>
        <v>0.02</v>
      </c>
      <c r="AQ962" s="51">
        <f t="shared" si="1763"/>
        <v>1.7210044607708919E-2</v>
      </c>
      <c r="AR962" s="57">
        <f t="shared" si="1764"/>
        <v>1034.0101463577553</v>
      </c>
      <c r="AS962" s="44">
        <f t="shared" si="1702"/>
        <v>7051.3294918700676</v>
      </c>
      <c r="AT962" s="44">
        <f t="shared" si="1703"/>
        <v>2820.5317967480269</v>
      </c>
      <c r="AU962" s="44">
        <f t="shared" si="1704"/>
        <v>1762.8323729675169</v>
      </c>
      <c r="AV962" s="47">
        <f t="shared" si="1705"/>
        <v>0.27191990980723807</v>
      </c>
      <c r="AW962" s="47">
        <f t="shared" si="1706"/>
        <v>0.47395898241967327</v>
      </c>
      <c r="AX962" s="86">
        <f t="shared" si="1707"/>
        <v>1.509671385926513</v>
      </c>
      <c r="AY962" s="86">
        <f t="shared" si="1708"/>
        <v>0</v>
      </c>
      <c r="AZ962" s="10">
        <f t="shared" si="1765"/>
        <v>0</v>
      </c>
      <c r="BA962" s="44">
        <f t="shared" si="1709"/>
        <v>0</v>
      </c>
      <c r="BB962" s="9">
        <f t="shared" si="1710"/>
        <v>0</v>
      </c>
      <c r="BC962" s="45">
        <f t="shared" si="1799"/>
        <v>0</v>
      </c>
      <c r="BD962" s="9">
        <f t="shared" si="1711"/>
        <v>0</v>
      </c>
      <c r="BE962" s="45">
        <f t="shared" si="1795"/>
        <v>0</v>
      </c>
      <c r="BF962" s="9">
        <f t="shared" si="1712"/>
        <v>0</v>
      </c>
      <c r="BG962" s="45">
        <f t="shared" si="1796"/>
        <v>0</v>
      </c>
      <c r="BH962" s="58"/>
      <c r="BI962" s="58"/>
      <c r="BJ962" s="58">
        <f t="shared" si="1766"/>
        <v>0</v>
      </c>
      <c r="BK962" s="97"/>
      <c r="BL962" s="44"/>
      <c r="BM962" s="82">
        <f t="shared" si="1767"/>
        <v>95.7</v>
      </c>
      <c r="BN962" s="86">
        <f t="shared" si="1768"/>
        <v>95700</v>
      </c>
      <c r="BO962" s="86">
        <f t="shared" si="1769"/>
        <v>100</v>
      </c>
      <c r="BP962" s="84">
        <f t="shared" si="1713"/>
        <v>4</v>
      </c>
      <c r="BQ962" s="84">
        <f t="shared" si="1714"/>
        <v>4.13</v>
      </c>
      <c r="BR962" s="84">
        <f t="shared" si="1715"/>
        <v>0.02</v>
      </c>
      <c r="BS962" s="84">
        <f t="shared" si="1770"/>
        <v>3.1331943074937176E-2</v>
      </c>
      <c r="BT962" s="84">
        <f t="shared" si="1771"/>
        <v>1247.9750750932053</v>
      </c>
      <c r="BU962" s="84">
        <f t="shared" si="1772"/>
        <v>0</v>
      </c>
      <c r="BV962" s="83">
        <f t="shared" si="1773"/>
        <v>2861.5759811443722</v>
      </c>
      <c r="BW962" s="81">
        <f t="shared" si="1797"/>
        <v>2861.5759811443722</v>
      </c>
      <c r="BX962" s="83">
        <f t="shared" si="1716"/>
        <v>0</v>
      </c>
      <c r="BY962" s="141">
        <f t="shared" si="1717"/>
        <v>0</v>
      </c>
      <c r="BZ962" s="83">
        <f t="shared" si="1718"/>
        <v>4.13</v>
      </c>
      <c r="CA962" s="83">
        <f t="shared" si="1719"/>
        <v>0</v>
      </c>
      <c r="CB962" s="83">
        <f t="shared" si="1774"/>
        <v>3.2903210239903071</v>
      </c>
      <c r="CC962" s="83">
        <f t="shared" si="1720"/>
        <v>3.2903210239903071</v>
      </c>
      <c r="CD962" s="143">
        <f t="shared" si="1721"/>
        <v>0.02</v>
      </c>
      <c r="CE962" s="83">
        <f t="shared" si="1775"/>
        <v>1.7124523213570404E-2</v>
      </c>
      <c r="CF962" s="84">
        <f t="shared" si="1776"/>
        <v>1169.8852522903464</v>
      </c>
      <c r="CG962" s="83">
        <f t="shared" si="1722"/>
        <v>0</v>
      </c>
      <c r="CH962" s="83">
        <f t="shared" si="1777"/>
        <v>3.1542344093773931</v>
      </c>
      <c r="CI962" s="83">
        <f t="shared" si="1723"/>
        <v>3.1542344093773931</v>
      </c>
      <c r="CJ962" s="143">
        <f t="shared" si="1724"/>
        <v>0.02</v>
      </c>
      <c r="CK962" s="83">
        <f t="shared" si="1778"/>
        <v>1.6316910799759131E-2</v>
      </c>
      <c r="CL962" s="84">
        <f t="shared" si="1779"/>
        <v>1103.542971027359</v>
      </c>
      <c r="CM962" s="83">
        <f t="shared" si="1725"/>
        <v>0</v>
      </c>
      <c r="CN962" s="83">
        <f t="shared" si="1780"/>
        <v>3.0574436556415039</v>
      </c>
      <c r="CO962" s="83">
        <f t="shared" si="1726"/>
        <v>3.0574436556415039</v>
      </c>
      <c r="CP962" s="143">
        <f t="shared" si="1727"/>
        <v>0.02</v>
      </c>
      <c r="CQ962" s="83">
        <f t="shared" si="1781"/>
        <v>1.6476564504284429E-2</v>
      </c>
      <c r="CR962" s="84">
        <f t="shared" si="1782"/>
        <v>1097.8264920536628</v>
      </c>
      <c r="CS962" s="83">
        <f t="shared" si="1728"/>
        <v>0</v>
      </c>
      <c r="CT962" s="83">
        <f t="shared" si="1783"/>
        <v>3.049903704263611</v>
      </c>
      <c r="CU962" s="83">
        <f t="shared" si="1729"/>
        <v>3.049903704263611</v>
      </c>
      <c r="CV962" s="143">
        <f t="shared" si="1730"/>
        <v>0.02</v>
      </c>
      <c r="CW962" s="83">
        <f t="shared" si="1784"/>
        <v>1.6504526987184492E-2</v>
      </c>
      <c r="CX962" s="84">
        <f t="shared" si="1785"/>
        <v>1097.5272777925888</v>
      </c>
      <c r="CY962" s="83">
        <f t="shared" si="1731"/>
        <v>0</v>
      </c>
      <c r="CZ962" s="83">
        <f t="shared" si="1786"/>
        <v>3.049512525269793</v>
      </c>
      <c r="DA962" s="83">
        <f t="shared" si="1732"/>
        <v>3.049512525269793</v>
      </c>
      <c r="DB962" s="143">
        <f t="shared" si="1733"/>
        <v>0.02</v>
      </c>
      <c r="DC962" s="83">
        <f t="shared" si="1787"/>
        <v>1.6505446767326425E-2</v>
      </c>
      <c r="DD962" s="84">
        <f t="shared" si="1788"/>
        <v>1097.5294982898831</v>
      </c>
      <c r="DE962" s="86">
        <f t="shared" si="1734"/>
        <v>5150.8367660598697</v>
      </c>
      <c r="DF962" s="86">
        <f t="shared" si="1735"/>
        <v>2060.3347064239479</v>
      </c>
      <c r="DG962" s="86">
        <f t="shared" si="1736"/>
        <v>1287.7091915149674</v>
      </c>
      <c r="DH962" s="86">
        <f t="shared" si="1737"/>
        <v>7.9344850831203434E-2</v>
      </c>
      <c r="DI962" s="86">
        <f t="shared" si="1738"/>
        <v>6.6967389234457414E-2</v>
      </c>
      <c r="DJ962" s="86">
        <f t="shared" si="1739"/>
        <v>0.73115206194018523</v>
      </c>
      <c r="DK962" s="86">
        <f t="shared" si="1740"/>
        <v>-1236.9004487334107</v>
      </c>
      <c r="DL962" s="86">
        <f t="shared" si="1798"/>
        <v>-1236.9004487334107</v>
      </c>
      <c r="DM962" s="86">
        <f t="shared" si="1741"/>
        <v>-1236.9004487334107</v>
      </c>
      <c r="DN962" s="85">
        <f t="shared" si="1742"/>
        <v>0</v>
      </c>
      <c r="DO962" s="85">
        <f t="shared" si="1789"/>
        <v>0</v>
      </c>
      <c r="DP962" s="85">
        <f t="shared" si="1743"/>
        <v>0</v>
      </c>
      <c r="DQ962" s="85">
        <f t="shared" si="1790"/>
        <v>0</v>
      </c>
      <c r="DR962" s="85">
        <f t="shared" si="1744"/>
        <v>0</v>
      </c>
      <c r="DS962" s="85">
        <f t="shared" si="1791"/>
        <v>0</v>
      </c>
      <c r="DT962" s="81"/>
      <c r="DU962" s="81"/>
      <c r="DV962" s="81">
        <f t="shared" si="1792"/>
        <v>0</v>
      </c>
      <c r="DW962" s="100"/>
    </row>
    <row r="963" spans="1:127" x14ac:dyDescent="0.2">
      <c r="A963" s="59">
        <f t="shared" si="1745"/>
        <v>127.73333333333156</v>
      </c>
      <c r="B963" s="44">
        <f t="shared" si="1746"/>
        <v>127733.33333333155</v>
      </c>
      <c r="C963" s="52">
        <f t="shared" si="1680"/>
        <v>133.33333333333334</v>
      </c>
      <c r="D963" s="50">
        <f t="shared" si="1681"/>
        <v>4</v>
      </c>
      <c r="E963" s="44">
        <f t="shared" si="1682"/>
        <v>4.13</v>
      </c>
      <c r="F963" s="47">
        <f t="shared" si="1683"/>
        <v>0.02</v>
      </c>
      <c r="G963" s="52">
        <f t="shared" si="1747"/>
        <v>2.3294225095621766E-2</v>
      </c>
      <c r="H963" s="57">
        <f t="shared" si="1748"/>
        <v>1021.899733529372</v>
      </c>
      <c r="I963" s="52">
        <f t="shared" si="1749"/>
        <v>0</v>
      </c>
      <c r="J963" s="54">
        <f t="shared" si="1750"/>
        <v>3921.7216732611487</v>
      </c>
      <c r="K963" s="46">
        <f t="shared" si="1793"/>
        <v>3921.7216732611487</v>
      </c>
      <c r="L963" s="80">
        <f t="shared" si="1684"/>
        <v>0</v>
      </c>
      <c r="M963" s="142">
        <f t="shared" si="1685"/>
        <v>0</v>
      </c>
      <c r="N963" s="60">
        <f t="shared" si="1686"/>
        <v>4.13</v>
      </c>
      <c r="O963" s="53">
        <f t="shared" si="1687"/>
        <v>0</v>
      </c>
      <c r="P963" s="58">
        <f t="shared" si="1751"/>
        <v>3.0289088445617049</v>
      </c>
      <c r="Q963" s="49">
        <f t="shared" si="1688"/>
        <v>3.0289088445617049</v>
      </c>
      <c r="R963" s="143">
        <f t="shared" si="1689"/>
        <v>0.02</v>
      </c>
      <c r="S963" s="51">
        <f t="shared" si="1752"/>
        <v>1.7854035596553405E-2</v>
      </c>
      <c r="T963" s="57">
        <f t="shared" si="1753"/>
        <v>1064.9908916534116</v>
      </c>
      <c r="U963" s="53">
        <f t="shared" si="1690"/>
        <v>0</v>
      </c>
      <c r="V963" s="58">
        <f t="shared" si="1754"/>
        <v>3.0751592764492841</v>
      </c>
      <c r="W963" s="49">
        <f t="shared" si="1691"/>
        <v>3.0751592764492841</v>
      </c>
      <c r="X963" s="143">
        <f t="shared" si="1692"/>
        <v>0.02</v>
      </c>
      <c r="Y963" s="51">
        <f t="shared" si="1755"/>
        <v>1.7259213815297651E-2</v>
      </c>
      <c r="Z963" s="57">
        <f t="shared" si="1756"/>
        <v>1037.5645312036133</v>
      </c>
      <c r="AA963" s="53">
        <f t="shared" si="1693"/>
        <v>0</v>
      </c>
      <c r="AB963" s="58">
        <f t="shared" si="1757"/>
        <v>3.0448922436181816</v>
      </c>
      <c r="AC963" s="49">
        <f t="shared" si="1694"/>
        <v>3.0448922436181816</v>
      </c>
      <c r="AD963" s="143">
        <f t="shared" si="1695"/>
        <v>0.02</v>
      </c>
      <c r="AE963" s="49">
        <f t="shared" si="1794"/>
        <v>1.7206523966448652E-2</v>
      </c>
      <c r="AF963" s="57">
        <f t="shared" si="1758"/>
        <v>1034.9488263750648</v>
      </c>
      <c r="AG963" s="53">
        <f t="shared" si="1696"/>
        <v>0</v>
      </c>
      <c r="AH963" s="58">
        <f t="shared" si="1759"/>
        <v>3.0421574712150488</v>
      </c>
      <c r="AI963" s="49">
        <f t="shared" si="1697"/>
        <v>3.0421574712150488</v>
      </c>
      <c r="AJ963" s="143">
        <f t="shared" si="1698"/>
        <v>0.02</v>
      </c>
      <c r="AK963" s="51">
        <f t="shared" si="1760"/>
        <v>1.7207082291310054E-2</v>
      </c>
      <c r="AL963" s="57">
        <f t="shared" si="1761"/>
        <v>1034.7774277688873</v>
      </c>
      <c r="AM963" s="53">
        <f t="shared" si="1699"/>
        <v>0</v>
      </c>
      <c r="AN963" s="58">
        <f t="shared" si="1762"/>
        <v>3.0419791926988298</v>
      </c>
      <c r="AO963" s="49">
        <f t="shared" si="1700"/>
        <v>3.0419791926988298</v>
      </c>
      <c r="AP963" s="143">
        <f t="shared" si="1701"/>
        <v>0.02</v>
      </c>
      <c r="AQ963" s="51">
        <f t="shared" si="1763"/>
        <v>1.720737794104225E-2</v>
      </c>
      <c r="AR963" s="57">
        <f t="shared" si="1764"/>
        <v>1034.7646852082587</v>
      </c>
      <c r="AS963" s="44">
        <f t="shared" si="1702"/>
        <v>7059.0990118700684</v>
      </c>
      <c r="AT963" s="44">
        <f t="shared" si="1703"/>
        <v>2823.6396047480271</v>
      </c>
      <c r="AU963" s="44">
        <f t="shared" si="1704"/>
        <v>1764.7747529675171</v>
      </c>
      <c r="AV963" s="47">
        <f t="shared" si="1705"/>
        <v>0.27110739882693019</v>
      </c>
      <c r="AW963" s="47">
        <f t="shared" si="1706"/>
        <v>0.47130028198998608</v>
      </c>
      <c r="AX963" s="86">
        <f t="shared" si="1707"/>
        <v>1.4961066368146296</v>
      </c>
      <c r="AY963" s="86">
        <f t="shared" si="1708"/>
        <v>0</v>
      </c>
      <c r="AZ963" s="10">
        <f t="shared" si="1765"/>
        <v>0</v>
      </c>
      <c r="BA963" s="44">
        <f t="shared" si="1709"/>
        <v>0</v>
      </c>
      <c r="BB963" s="9">
        <f t="shared" si="1710"/>
        <v>0</v>
      </c>
      <c r="BC963" s="45">
        <f t="shared" si="1799"/>
        <v>0</v>
      </c>
      <c r="BD963" s="9">
        <f t="shared" si="1711"/>
        <v>0</v>
      </c>
      <c r="BE963" s="45">
        <f t="shared" si="1795"/>
        <v>0</v>
      </c>
      <c r="BF963" s="9">
        <f t="shared" si="1712"/>
        <v>0</v>
      </c>
      <c r="BG963" s="45">
        <f t="shared" si="1796"/>
        <v>0</v>
      </c>
      <c r="BH963" s="58"/>
      <c r="BI963" s="58"/>
      <c r="BJ963" s="58">
        <f t="shared" si="1766"/>
        <v>0</v>
      </c>
      <c r="BK963" s="97"/>
      <c r="BL963" s="44"/>
      <c r="BM963" s="82">
        <f t="shared" si="1767"/>
        <v>95.8</v>
      </c>
      <c r="BN963" s="86">
        <f t="shared" si="1768"/>
        <v>95800</v>
      </c>
      <c r="BO963" s="86">
        <f t="shared" si="1769"/>
        <v>100</v>
      </c>
      <c r="BP963" s="84">
        <f t="shared" si="1713"/>
        <v>4</v>
      </c>
      <c r="BQ963" s="84">
        <f t="shared" si="1714"/>
        <v>4.13</v>
      </c>
      <c r="BR963" s="84">
        <f t="shared" si="1715"/>
        <v>0.02</v>
      </c>
      <c r="BS963" s="84">
        <f t="shared" si="1770"/>
        <v>3.1329943074937174E-2</v>
      </c>
      <c r="BT963" s="84">
        <f t="shared" si="1771"/>
        <v>1248.7336935695962</v>
      </c>
      <c r="BU963" s="84">
        <f t="shared" si="1772"/>
        <v>0</v>
      </c>
      <c r="BV963" s="83">
        <f t="shared" si="1773"/>
        <v>2864.8132811443725</v>
      </c>
      <c r="BW963" s="81">
        <f t="shared" si="1797"/>
        <v>2864.8132811443725</v>
      </c>
      <c r="BX963" s="83">
        <f t="shared" si="1716"/>
        <v>0</v>
      </c>
      <c r="BY963" s="141">
        <f t="shared" si="1717"/>
        <v>0</v>
      </c>
      <c r="BZ963" s="83">
        <f t="shared" si="1718"/>
        <v>4.13</v>
      </c>
      <c r="CA963" s="83">
        <f t="shared" si="1719"/>
        <v>0</v>
      </c>
      <c r="CB963" s="83">
        <f t="shared" si="1774"/>
        <v>3.2919513395229827</v>
      </c>
      <c r="CC963" s="83">
        <f t="shared" si="1720"/>
        <v>3.2919513395229827</v>
      </c>
      <c r="CD963" s="143">
        <f t="shared" si="1721"/>
        <v>0.02</v>
      </c>
      <c r="CE963" s="83">
        <f t="shared" si="1775"/>
        <v>1.7122523213570405E-2</v>
      </c>
      <c r="CF963" s="84">
        <f t="shared" si="1776"/>
        <v>1170.4056733401078</v>
      </c>
      <c r="CG963" s="83">
        <f t="shared" si="1722"/>
        <v>0</v>
      </c>
      <c r="CH963" s="83">
        <f t="shared" si="1777"/>
        <v>3.1552560194730228</v>
      </c>
      <c r="CI963" s="83">
        <f t="shared" si="1723"/>
        <v>3.1552560194730228</v>
      </c>
      <c r="CJ963" s="143">
        <f t="shared" si="1724"/>
        <v>0.02</v>
      </c>
      <c r="CK963" s="83">
        <f t="shared" si="1778"/>
        <v>1.6314910799759132E-2</v>
      </c>
      <c r="CL963" s="84">
        <f t="shared" si="1779"/>
        <v>1104.0602411056784</v>
      </c>
      <c r="CM963" s="83">
        <f t="shared" si="1725"/>
        <v>0</v>
      </c>
      <c r="CN963" s="83">
        <f t="shared" si="1780"/>
        <v>3.0583311923875311</v>
      </c>
      <c r="CO963" s="83">
        <f t="shared" si="1726"/>
        <v>3.0583311923875311</v>
      </c>
      <c r="CP963" s="143">
        <f t="shared" si="1727"/>
        <v>0.02</v>
      </c>
      <c r="CQ963" s="83">
        <f t="shared" si="1781"/>
        <v>1.6474564504284431E-2</v>
      </c>
      <c r="CR963" s="84">
        <f t="shared" si="1782"/>
        <v>1098.365359367665</v>
      </c>
      <c r="CS963" s="83">
        <f t="shared" si="1728"/>
        <v>0</v>
      </c>
      <c r="CT963" s="83">
        <f t="shared" si="1783"/>
        <v>3.050808508611691</v>
      </c>
      <c r="CU963" s="83">
        <f t="shared" si="1729"/>
        <v>3.050808508611691</v>
      </c>
      <c r="CV963" s="143">
        <f t="shared" si="1730"/>
        <v>0.02</v>
      </c>
      <c r="CW963" s="83">
        <f t="shared" si="1784"/>
        <v>1.6502526987184494E-2</v>
      </c>
      <c r="CX963" s="84">
        <f t="shared" si="1785"/>
        <v>1098.0683941223967</v>
      </c>
      <c r="CY963" s="83">
        <f t="shared" si="1731"/>
        <v>0</v>
      </c>
      <c r="CZ963" s="83">
        <f t="shared" si="1786"/>
        <v>3.0504196715644447</v>
      </c>
      <c r="DA963" s="83">
        <f t="shared" si="1732"/>
        <v>3.0504196715644447</v>
      </c>
      <c r="DB963" s="143">
        <f t="shared" si="1733"/>
        <v>0.02</v>
      </c>
      <c r="DC963" s="83">
        <f t="shared" si="1787"/>
        <v>1.6503446767326426E-2</v>
      </c>
      <c r="DD963" s="84">
        <f t="shared" si="1788"/>
        <v>1098.0707141934272</v>
      </c>
      <c r="DE963" s="86">
        <f t="shared" si="1734"/>
        <v>5156.66390605987</v>
      </c>
      <c r="DF963" s="86">
        <f t="shared" si="1735"/>
        <v>2062.6655624239479</v>
      </c>
      <c r="DG963" s="86">
        <f t="shared" si="1736"/>
        <v>1289.1659765149675</v>
      </c>
      <c r="DH963" s="86">
        <f t="shared" si="1737"/>
        <v>7.9209558784143069E-2</v>
      </c>
      <c r="DI963" s="86">
        <f t="shared" si="1738"/>
        <v>6.6757794559416384E-2</v>
      </c>
      <c r="DJ963" s="86">
        <f t="shared" si="1739"/>
        <v>0.72685900507613865</v>
      </c>
      <c r="DK963" s="86">
        <f t="shared" si="1740"/>
        <v>-1238.8227879576732</v>
      </c>
      <c r="DL963" s="86">
        <f t="shared" si="1798"/>
        <v>-1238.8227879576732</v>
      </c>
      <c r="DM963" s="86">
        <f t="shared" si="1741"/>
        <v>-1238.8227879576732</v>
      </c>
      <c r="DN963" s="85">
        <f t="shared" si="1742"/>
        <v>0</v>
      </c>
      <c r="DO963" s="85">
        <f t="shared" si="1789"/>
        <v>0</v>
      </c>
      <c r="DP963" s="85">
        <f t="shared" si="1743"/>
        <v>0</v>
      </c>
      <c r="DQ963" s="85">
        <f t="shared" si="1790"/>
        <v>0</v>
      </c>
      <c r="DR963" s="85">
        <f t="shared" si="1744"/>
        <v>0</v>
      </c>
      <c r="DS963" s="85">
        <f t="shared" si="1791"/>
        <v>0</v>
      </c>
      <c r="DT963" s="81"/>
      <c r="DU963" s="81"/>
      <c r="DV963" s="81">
        <f t="shared" si="1792"/>
        <v>0</v>
      </c>
      <c r="DW963" s="100"/>
    </row>
    <row r="964" spans="1:127" x14ac:dyDescent="0.2">
      <c r="A964" s="59">
        <f t="shared" si="1745"/>
        <v>127.86666666666488</v>
      </c>
      <c r="B964" s="44">
        <f t="shared" si="1746"/>
        <v>127866.66666666488</v>
      </c>
      <c r="C964" s="52">
        <f t="shared" si="1680"/>
        <v>133.33333333333334</v>
      </c>
      <c r="D964" s="50">
        <f t="shared" si="1681"/>
        <v>4</v>
      </c>
      <c r="E964" s="44">
        <f t="shared" si="1682"/>
        <v>4.13</v>
      </c>
      <c r="F964" s="47">
        <f t="shared" si="1683"/>
        <v>0.02</v>
      </c>
      <c r="G964" s="52">
        <f t="shared" si="1747"/>
        <v>2.3291558428955098E-2</v>
      </c>
      <c r="H964" s="57">
        <f t="shared" si="1748"/>
        <v>1022.6517235781949</v>
      </c>
      <c r="I964" s="52">
        <f t="shared" si="1749"/>
        <v>0</v>
      </c>
      <c r="J964" s="54">
        <f t="shared" si="1750"/>
        <v>3926.0380732611484</v>
      </c>
      <c r="K964" s="46">
        <f t="shared" si="1793"/>
        <v>3926.0380732611484</v>
      </c>
      <c r="L964" s="80">
        <f t="shared" si="1684"/>
        <v>0</v>
      </c>
      <c r="M964" s="142">
        <f t="shared" si="1685"/>
        <v>0</v>
      </c>
      <c r="N964" s="60">
        <f t="shared" si="1686"/>
        <v>4.13</v>
      </c>
      <c r="O964" s="53">
        <f t="shared" si="1687"/>
        <v>0</v>
      </c>
      <c r="P964" s="58">
        <f t="shared" si="1751"/>
        <v>3.0299280764729031</v>
      </c>
      <c r="Q964" s="49">
        <f t="shared" si="1688"/>
        <v>3.0299280764729031</v>
      </c>
      <c r="R964" s="143">
        <f t="shared" si="1689"/>
        <v>0.02</v>
      </c>
      <c r="S964" s="51">
        <f t="shared" si="1752"/>
        <v>1.7851368929886736E-2</v>
      </c>
      <c r="T964" s="57">
        <f t="shared" si="1753"/>
        <v>1065.7767721218966</v>
      </c>
      <c r="U964" s="53">
        <f t="shared" si="1690"/>
        <v>0</v>
      </c>
      <c r="V964" s="58">
        <f t="shared" si="1754"/>
        <v>3.076338585852854</v>
      </c>
      <c r="W964" s="49">
        <f t="shared" si="1691"/>
        <v>3.076338585852854</v>
      </c>
      <c r="X964" s="143">
        <f t="shared" si="1692"/>
        <v>0.02</v>
      </c>
      <c r="Y964" s="51">
        <f t="shared" si="1755"/>
        <v>1.7256547148630983E-2</v>
      </c>
      <c r="Z964" s="57">
        <f t="shared" si="1756"/>
        <v>1038.312801626076</v>
      </c>
      <c r="AA964" s="53">
        <f t="shared" si="1693"/>
        <v>0</v>
      </c>
      <c r="AB964" s="58">
        <f t="shared" si="1757"/>
        <v>3.0459513776171292</v>
      </c>
      <c r="AC964" s="49">
        <f t="shared" si="1694"/>
        <v>3.0459513776171292</v>
      </c>
      <c r="AD964" s="143">
        <f t="shared" si="1695"/>
        <v>0.02</v>
      </c>
      <c r="AE964" s="49">
        <f t="shared" si="1794"/>
        <v>1.7203857299781983E-2</v>
      </c>
      <c r="AF964" s="57">
        <f t="shared" si="1758"/>
        <v>1035.7022275578345</v>
      </c>
      <c r="AG964" s="53">
        <f t="shared" si="1696"/>
        <v>0</v>
      </c>
      <c r="AH964" s="58">
        <f t="shared" si="1759"/>
        <v>3.0432146721168398</v>
      </c>
      <c r="AI964" s="49">
        <f t="shared" si="1697"/>
        <v>3.0432146721168398</v>
      </c>
      <c r="AJ964" s="143">
        <f t="shared" si="1698"/>
        <v>0.02</v>
      </c>
      <c r="AK964" s="51">
        <f t="shared" si="1760"/>
        <v>1.7204415624643386E-2</v>
      </c>
      <c r="AL964" s="57">
        <f t="shared" si="1761"/>
        <v>1035.5315306983939</v>
      </c>
      <c r="AM964" s="53">
        <f t="shared" si="1699"/>
        <v>0</v>
      </c>
      <c r="AN964" s="58">
        <f t="shared" si="1762"/>
        <v>3.0430366445312131</v>
      </c>
      <c r="AO964" s="49">
        <f t="shared" si="1700"/>
        <v>3.0430366445312131</v>
      </c>
      <c r="AP964" s="143">
        <f t="shared" si="1701"/>
        <v>0.02</v>
      </c>
      <c r="AQ964" s="51">
        <f t="shared" si="1763"/>
        <v>1.7204711274375582E-2</v>
      </c>
      <c r="AR964" s="57">
        <f t="shared" si="1764"/>
        <v>1035.5188452914488</v>
      </c>
      <c r="AS964" s="44">
        <f t="shared" si="1702"/>
        <v>7066.8685318700664</v>
      </c>
      <c r="AT964" s="44">
        <f t="shared" si="1703"/>
        <v>2826.7474127480268</v>
      </c>
      <c r="AU964" s="44">
        <f t="shared" si="1704"/>
        <v>1766.7171329675166</v>
      </c>
      <c r="AV964" s="47">
        <f t="shared" si="1705"/>
        <v>0.27029865386348928</v>
      </c>
      <c r="AW964" s="47">
        <f t="shared" si="1706"/>
        <v>0.46866085727420675</v>
      </c>
      <c r="AX964" s="86">
        <f t="shared" si="1707"/>
        <v>1.4826859098090677</v>
      </c>
      <c r="AY964" s="86">
        <f t="shared" si="1708"/>
        <v>0</v>
      </c>
      <c r="AZ964" s="10">
        <f t="shared" si="1765"/>
        <v>0</v>
      </c>
      <c r="BA964" s="44">
        <f t="shared" si="1709"/>
        <v>0</v>
      </c>
      <c r="BB964" s="9">
        <f t="shared" si="1710"/>
        <v>0</v>
      </c>
      <c r="BC964" s="45">
        <f t="shared" si="1799"/>
        <v>0</v>
      </c>
      <c r="BD964" s="9">
        <f t="shared" si="1711"/>
        <v>0</v>
      </c>
      <c r="BE964" s="45">
        <f t="shared" si="1795"/>
        <v>0</v>
      </c>
      <c r="BF964" s="9">
        <f t="shared" si="1712"/>
        <v>0</v>
      </c>
      <c r="BG964" s="45">
        <f t="shared" si="1796"/>
        <v>0</v>
      </c>
      <c r="BH964" s="58"/>
      <c r="BI964" s="58"/>
      <c r="BJ964" s="58">
        <f t="shared" si="1766"/>
        <v>0</v>
      </c>
      <c r="BK964" s="97"/>
      <c r="BL964" s="44"/>
      <c r="BM964" s="82">
        <f t="shared" si="1767"/>
        <v>95.9</v>
      </c>
      <c r="BN964" s="86">
        <f t="shared" si="1768"/>
        <v>95900</v>
      </c>
      <c r="BO964" s="86">
        <f t="shared" si="1769"/>
        <v>100</v>
      </c>
      <c r="BP964" s="84">
        <f t="shared" si="1713"/>
        <v>4</v>
      </c>
      <c r="BQ964" s="84">
        <f t="shared" si="1714"/>
        <v>4.13</v>
      </c>
      <c r="BR964" s="84">
        <f t="shared" si="1715"/>
        <v>0.02</v>
      </c>
      <c r="BS964" s="84">
        <f t="shared" si="1770"/>
        <v>3.1327943074937172E-2</v>
      </c>
      <c r="BT964" s="84">
        <f t="shared" si="1771"/>
        <v>1249.4922636198369</v>
      </c>
      <c r="BU964" s="84">
        <f t="shared" si="1772"/>
        <v>0</v>
      </c>
      <c r="BV964" s="83">
        <f t="shared" si="1773"/>
        <v>2868.0505811443722</v>
      </c>
      <c r="BW964" s="81">
        <f t="shared" si="1797"/>
        <v>2868.0505811443722</v>
      </c>
      <c r="BX964" s="83">
        <f t="shared" si="1716"/>
        <v>0</v>
      </c>
      <c r="BY964" s="141">
        <f t="shared" si="1717"/>
        <v>0</v>
      </c>
      <c r="BZ964" s="83">
        <f t="shared" si="1718"/>
        <v>4.13</v>
      </c>
      <c r="CA964" s="83">
        <f t="shared" si="1719"/>
        <v>0</v>
      </c>
      <c r="CB964" s="83">
        <f t="shared" si="1774"/>
        <v>3.2935837740386118</v>
      </c>
      <c r="CC964" s="83">
        <f t="shared" si="1720"/>
        <v>3.2935837740386118</v>
      </c>
      <c r="CD964" s="143">
        <f t="shared" si="1721"/>
        <v>0.02</v>
      </c>
      <c r="CE964" s="83">
        <f t="shared" si="1775"/>
        <v>1.7120523213570406E-2</v>
      </c>
      <c r="CF964" s="84">
        <f t="shared" si="1776"/>
        <v>1170.9257759007992</v>
      </c>
      <c r="CG964" s="83">
        <f t="shared" si="1722"/>
        <v>0</v>
      </c>
      <c r="CH964" s="83">
        <f t="shared" si="1777"/>
        <v>3.1562781152113955</v>
      </c>
      <c r="CI964" s="83">
        <f t="shared" si="1723"/>
        <v>3.1562781152113955</v>
      </c>
      <c r="CJ964" s="143">
        <f t="shared" si="1724"/>
        <v>0.02</v>
      </c>
      <c r="CK964" s="83">
        <f t="shared" si="1778"/>
        <v>1.6312910799759134E-2</v>
      </c>
      <c r="CL964" s="84">
        <f t="shared" si="1779"/>
        <v>1104.5772803157797</v>
      </c>
      <c r="CM964" s="83">
        <f t="shared" si="1725"/>
        <v>0</v>
      </c>
      <c r="CN964" s="83">
        <f t="shared" si="1780"/>
        <v>3.0592193819262081</v>
      </c>
      <c r="CO964" s="83">
        <f t="shared" si="1726"/>
        <v>3.0592193819262081</v>
      </c>
      <c r="CP964" s="143">
        <f t="shared" si="1727"/>
        <v>0.02</v>
      </c>
      <c r="CQ964" s="83">
        <f t="shared" si="1781"/>
        <v>1.6472564504284432E-2</v>
      </c>
      <c r="CR964" s="84">
        <f t="shared" si="1782"/>
        <v>1098.9040049056398</v>
      </c>
      <c r="CS964" s="83">
        <f t="shared" si="1728"/>
        <v>0</v>
      </c>
      <c r="CT964" s="83">
        <f t="shared" si="1783"/>
        <v>3.0517140662730409</v>
      </c>
      <c r="CU964" s="83">
        <f t="shared" si="1729"/>
        <v>3.0517140662730409</v>
      </c>
      <c r="CV964" s="143">
        <f t="shared" si="1730"/>
        <v>0.02</v>
      </c>
      <c r="CW964" s="83">
        <f t="shared" si="1784"/>
        <v>1.6500526987184495E-2</v>
      </c>
      <c r="CX964" s="84">
        <f t="shared" si="1785"/>
        <v>1098.6092844123184</v>
      </c>
      <c r="CY964" s="83">
        <f t="shared" si="1731"/>
        <v>0</v>
      </c>
      <c r="CZ964" s="83">
        <f t="shared" si="1786"/>
        <v>3.0513275748147013</v>
      </c>
      <c r="DA964" s="83">
        <f t="shared" si="1732"/>
        <v>3.0513275748147013</v>
      </c>
      <c r="DB964" s="143">
        <f t="shared" si="1733"/>
        <v>0.02</v>
      </c>
      <c r="DC964" s="83">
        <f t="shared" si="1787"/>
        <v>1.6501446767326428E-2</v>
      </c>
      <c r="DD964" s="84">
        <f t="shared" si="1788"/>
        <v>1098.6117035832203</v>
      </c>
      <c r="DE964" s="86">
        <f t="shared" si="1734"/>
        <v>5162.4910460598694</v>
      </c>
      <c r="DF964" s="86">
        <f t="shared" si="1735"/>
        <v>2064.9964184239479</v>
      </c>
      <c r="DG964" s="86">
        <f t="shared" si="1736"/>
        <v>1290.6227615149674</v>
      </c>
      <c r="DH964" s="86">
        <f t="shared" si="1737"/>
        <v>7.9074660332649954E-2</v>
      </c>
      <c r="DI964" s="86">
        <f t="shared" si="1738"/>
        <v>6.6549107710350455E-2</v>
      </c>
      <c r="DJ964" s="86">
        <f t="shared" si="1739"/>
        <v>0.72259629247886914</v>
      </c>
      <c r="DK964" s="86">
        <f t="shared" si="1740"/>
        <v>-1240.7439434938897</v>
      </c>
      <c r="DL964" s="86">
        <f t="shared" si="1798"/>
        <v>-1240.7439434938897</v>
      </c>
      <c r="DM964" s="86">
        <f t="shared" si="1741"/>
        <v>-1240.7439434938897</v>
      </c>
      <c r="DN964" s="85">
        <f t="shared" si="1742"/>
        <v>0</v>
      </c>
      <c r="DO964" s="85">
        <f t="shared" si="1789"/>
        <v>0</v>
      </c>
      <c r="DP964" s="85">
        <f t="shared" si="1743"/>
        <v>0</v>
      </c>
      <c r="DQ964" s="85">
        <f t="shared" si="1790"/>
        <v>0</v>
      </c>
      <c r="DR964" s="85">
        <f t="shared" si="1744"/>
        <v>0</v>
      </c>
      <c r="DS964" s="85">
        <f t="shared" si="1791"/>
        <v>0</v>
      </c>
      <c r="DT964" s="81"/>
      <c r="DU964" s="81"/>
      <c r="DV964" s="81">
        <f t="shared" si="1792"/>
        <v>0</v>
      </c>
      <c r="DW964" s="100"/>
    </row>
    <row r="965" spans="1:127" x14ac:dyDescent="0.2">
      <c r="A965" s="59">
        <f t="shared" si="1745"/>
        <v>127.99999999999821</v>
      </c>
      <c r="B965" s="44">
        <f t="shared" si="1746"/>
        <v>127999.99999999821</v>
      </c>
      <c r="C965" s="52">
        <f t="shared" ref="C965:C1028" si="1800">Dlith/1200</f>
        <v>133.33333333333334</v>
      </c>
      <c r="D965" s="50">
        <f t="shared" ref="D965:D1028" si="1801">IF(B965&lt;Dzsed,1,IF(B965&lt;Dzsed+Dzuc,2,IF(B965&lt;Dzsed+Dzuc+Dzlc,3,4)))</f>
        <v>4</v>
      </c>
      <c r="E965" s="44">
        <f t="shared" ref="E965:E1028" si="1802">IF(B965&lt;Dzsed,ksed,IF(B965&lt;(Dzsed+Dzuc),kuc,IF(B965&lt;(Dzsed+Dzuc+Dzlc),klc,kma)))</f>
        <v>4.13</v>
      </c>
      <c r="F965" s="47">
        <f t="shared" ref="F965:F1028" si="1803">IF(B965&lt;Dzsed,Ased,IF(B965&lt;(Dzsed+Dzuc),Auc,IF(B965&lt;(Dzsed+Dzuc+Dzlc),Alc,Ama)))</f>
        <v>0.02</v>
      </c>
      <c r="G965" s="52">
        <f t="shared" si="1747"/>
        <v>2.3288891762288429E-2</v>
      </c>
      <c r="H965" s="57">
        <f t="shared" si="1748"/>
        <v>1023.4036275360843</v>
      </c>
      <c r="I965" s="52">
        <f t="shared" si="1749"/>
        <v>0</v>
      </c>
      <c r="J965" s="54">
        <f t="shared" si="1750"/>
        <v>3930.3544732611481</v>
      </c>
      <c r="K965" s="46">
        <f t="shared" si="1793"/>
        <v>3930.3544732611481</v>
      </c>
      <c r="L965" s="80">
        <f t="shared" ref="L965:L1028" si="1804">IF(B965&lt;Dzsed,φ_0*0.01*EXP((-k_athy_z)*(B965+Dzburial)*0.001),0)</f>
        <v>0</v>
      </c>
      <c r="M965" s="142">
        <f t="shared" ref="M965:M1028" si="1805">IF(B965&lt;Dzsed,φ_0*0.01*EXP((-k_athy_P)*(K965+(rhosed*9.81*0.000001)+(1078*9.81*Dzburial*0.000001))),0)</f>
        <v>0</v>
      </c>
      <c r="N965" s="60">
        <f t="shared" ref="N965:N1028" si="1806">IF(L965=0,E965,(IF(B965&lt;Dzsed,λRMv20*f^(M965/φ_0),0)))</f>
        <v>4.13</v>
      </c>
      <c r="O965" s="53">
        <f t="shared" ref="O965:O1028" si="1807">IF(B965&lt;Dzsed,IF(H965&gt;450,0.1,IF(H965&lt;137,(0.565+((1.88*10^(-3))*H965)-(7.23*10^(-6))*(H965^2)),(0.602+((1.31*10^(-3))*H965)-(5.14*10^(-6))*(H965^2)))),0)</f>
        <v>0</v>
      </c>
      <c r="P965" s="58">
        <f t="shared" si="1751"/>
        <v>3.0309492449022573</v>
      </c>
      <c r="Q965" s="49">
        <f t="shared" ref="Q965:Q1028" si="1808">IF(B965&lt;Dzsed,IF(O965&lt;0,(1)*(P965^(1-$M965)),(O965^$M965)*(P965^(1-$M965))),P965)</f>
        <v>3.0309492449022573</v>
      </c>
      <c r="R965" s="143">
        <f t="shared" ref="R965:R1028" si="1809">IF($B965&lt;Dzsed,Ased*(1-M965),IF($B965&lt;(Dzsed+Dzuc),Auc1_,IF($B965&lt;(Dzsed+Dzuc+Dzlc),Alc,Ama)))</f>
        <v>0.02</v>
      </c>
      <c r="S965" s="51">
        <f t="shared" si="1752"/>
        <v>1.7848702263220068E-2</v>
      </c>
      <c r="T965" s="57">
        <f t="shared" si="1753"/>
        <v>1066.5622708816486</v>
      </c>
      <c r="U965" s="53">
        <f t="shared" ref="U965:U1028" si="1810">IF($B965&lt;Dzsed,IF(T965&gt;450,0.1,IF(T965&lt;137,(0.565+((1.88*10^(-3))*T965)-(7.23*10^(-6))*(T965^2)),(0.602+((1.31*10^(-3))*T965)-(5.14*10^(-6))*(T965^2)))),0)</f>
        <v>0</v>
      </c>
      <c r="V965" s="58">
        <f t="shared" si="1754"/>
        <v>3.077519686024083</v>
      </c>
      <c r="W965" s="49">
        <f t="shared" ref="W965:W1028" si="1811">IF($B965&lt;Dzsed,IF(U965&lt;0,(1)*(V965^(1-$M965)),(U965^$M965)*(V965^(1-$M965))),V965)</f>
        <v>3.077519686024083</v>
      </c>
      <c r="X965" s="143">
        <f t="shared" ref="X965:X1028" si="1812">IF($B965&lt;Dzsed,Ased*(1-M965),IF($B965&lt;(Dzsed+Dzuc),Auc2_,IF($B965&lt;(Dzsed+Dzuc+Dzlc),Alc,Ama)))</f>
        <v>0.02</v>
      </c>
      <c r="Y965" s="51">
        <f t="shared" si="1755"/>
        <v>1.7253880481964315E-2</v>
      </c>
      <c r="Z965" s="57">
        <f t="shared" si="1756"/>
        <v>1039.060669622776</v>
      </c>
      <c r="AA965" s="53">
        <f t="shared" ref="AA965:AA1028" si="1813">IF($B965&lt;Dzsed,IF(Z965&gt;450,0.1,IF(Z965&lt;137,(0.565+((1.88*10^(-3))*Z965)-(7.23*10^(-6))*(Z965^2)),(0.602+((1.31*10^(-3))*Z965)-(5.14*10^(-6))*(Z965^2)))),0)</f>
        <v>0</v>
      </c>
      <c r="AB965" s="58">
        <f t="shared" si="1757"/>
        <v>3.0470120937798657</v>
      </c>
      <c r="AC965" s="49">
        <f t="shared" ref="AC965:AC1028" si="1814">IF($B965&lt;Dzsed,IF(AA965&lt;0,(1)*(AB965^(1-$M965)),(AA965^$M965)*(AB965^(1-$M965))),AB965)</f>
        <v>3.0470120937798657</v>
      </c>
      <c r="AD965" s="143">
        <f t="shared" ref="AD965:AD1028" si="1815">IF($B965&lt;Dzsed,Ased*(1-M965),IF($B965&lt;(Dzsed+Dzuc),Auc3_,IF($B965&lt;(Dzsed+Dzuc+Dzlc),Alc,Ama)))</f>
        <v>0.02</v>
      </c>
      <c r="AE965" s="49">
        <f t="shared" si="1794"/>
        <v>1.7201190633115315E-2</v>
      </c>
      <c r="AF965" s="57">
        <f t="shared" si="1758"/>
        <v>1036.4552500384452</v>
      </c>
      <c r="AG965" s="53">
        <f t="shared" ref="AG965:AG1028" si="1816">IF($B965&lt;Dzsed,IF(AF965&gt;450,0.1,IF(AF965&lt;137,(0.565+((1.88*10^(-3))*AF965)-(7.23*10^(-6))*(AF965^2)),(0.602+((1.31*10^(-3))*AF965)-(5.14*10^(-6))*(AF965^2)))),0)</f>
        <v>0</v>
      </c>
      <c r="AH965" s="58">
        <f t="shared" si="1759"/>
        <v>3.0442735117405713</v>
      </c>
      <c r="AI965" s="49">
        <f t="shared" ref="AI965:AI1028" si="1817">IF($B965&lt;Dzsed,IF(AG965&lt;0,(1)*(AH965^(1-$M965)),(AG965^$M965)*(AH965^(1-$M965))),AH965)</f>
        <v>3.0442735117405713</v>
      </c>
      <c r="AJ965" s="143">
        <f t="shared" ref="AJ965:AJ1028" si="1818">IF($B965&lt;Dzsed,Ased*(1-M965),IF($B965&lt;(Dzsed+Dzuc),Auc4_,IF($B965&lt;(Dzsed+Dzuc+Dzlc),Alc,Ama)))</f>
        <v>0.02</v>
      </c>
      <c r="AK965" s="51">
        <f t="shared" si="1760"/>
        <v>1.7201748957976718E-2</v>
      </c>
      <c r="AL965" s="57">
        <f t="shared" si="1761"/>
        <v>1036.2852548199699</v>
      </c>
      <c r="AM965" s="53">
        <f t="shared" ref="AM965:AM1028" si="1819">IF($B965&lt;Dzsed,IF(AL965&gt;450,0.1,IF(AL965&lt;137,(0.565+((1.88*10^(-3))*AL965)-(7.23*10^(-6))*(AL965^2)),(0.602+((1.31*10^(-3))*AL965)-(5.14*10^(-6))*(AL965^2)))),0)</f>
        <v>0</v>
      </c>
      <c r="AN965" s="58">
        <f t="shared" si="1762"/>
        <v>3.0440957390972887</v>
      </c>
      <c r="AO965" s="49">
        <f t="shared" ref="AO965:AO1028" si="1820">IF($B965&lt;Dzsed,IF(AM965&lt;0,(1)*(AN965^(1-$M965)),(AM965^$M965)*(AN965^(1-$M965))),AN965)</f>
        <v>3.0440957390972887</v>
      </c>
      <c r="AP965" s="143">
        <f t="shared" ref="AP965:AP1028" si="1821">IF($B965&lt;Dzsed,Ased*(1-M965),IF($B965&lt;(Dzsed+Dzuc),Auc5_,IF($B965&lt;(Dzsed+Dzuc+Dzlc),Alc,Ama)))</f>
        <v>0.02</v>
      </c>
      <c r="AQ965" s="51">
        <f t="shared" si="1763"/>
        <v>1.7202044607708914E-2</v>
      </c>
      <c r="AR965" s="57">
        <f t="shared" si="1764"/>
        <v>1036.2726264625019</v>
      </c>
      <c r="AS965" s="44">
        <f t="shared" ref="AS965:AS1028" si="1822">IF(AND(B965&lt;=Dlith,B965&gt;(Dzlc+Dzuc+Dzsed)),J965*(1-lambdama)*fcompma,IF(AND(B965&lt;=(Dzlc+Dzuc+Dzsed),B965&gt;(Dzuc+Dzsed)),J965*(1-lambdalc)*fcomplc,IF(AND(B965&lt;=(Dzuc+Dzsed),B965&gt;Dzsed),J965*(1-lambdauc)*fcompuc,J965*(1-lambdased)*fcompsed)))</f>
        <v>7074.6380518700662</v>
      </c>
      <c r="AT965" s="44">
        <f t="shared" ref="AT965:AT1028" si="1823">IF(AND(B965&lt;=Dlith,B965&gt;(Dzlc+Dzuc+Dzsed)),J965*(1-lambdama)*fssma,IF(AND(B965&lt;=(Dzlc+Dzuc+Dzsed),B965&gt;(Dzuc+Dzsed)),J965*(1-lambdalc)*fsslc,IF(AND(B965&lt;=(Dzuc+Dzsed),B965&gt;Dzsed),J965*(1-lambdauc)*fssuc,J965*(1-lambdased)*fsssed)))</f>
        <v>2829.8552207480261</v>
      </c>
      <c r="AU965" s="44">
        <f t="shared" ref="AU965:AU1028" si="1824">IF(AND(B965&lt;=Dlith,B965&gt;(Dzlc+Dzuc+Dzsed)),J965*(1-lambdama)*fextma,IF(AND(B965&lt;=(Dzlc+Dzuc+Dzsed),B965&gt;(Dzuc+Dzsed)),J965*(1-lambdalc)*fextlc,IF(AND(B965&lt;=(Dzuc+Dzsed),B965&gt;Dzsed),J965*(1-lambdauc)*fextuc,J965*(1-lambdased)*fextsed)))</f>
        <v>1768.6595129675165</v>
      </c>
      <c r="AV965" s="47">
        <f t="shared" ref="AV965:AV1028" si="1825">((εuc/Apuc)^(1/nuc))*EXP(Epuc/(nuc*Rgas*(AR965+273)))*0.000001</f>
        <v>0.26949365283651122</v>
      </c>
      <c r="AW965" s="47">
        <f t="shared" ref="AW965:AW1028" si="1826">((εlc/Aplc)^(1/nlc))*EXP(Eplc/(nlc*Rgas*(AR965+273)))*0.000001</f>
        <v>0.46604054206744427</v>
      </c>
      <c r="AX965" s="86">
        <f t="shared" ref="AX965:AX1028" si="1827">((εma/0.00000000000007)^(1/3))*EXP(510/(3*Rgas*(AR965+273)))*0.000001</f>
        <v>1.469407467091087</v>
      </c>
      <c r="AY965" s="86">
        <f t="shared" ref="AY965:AY1028" si="1828">IF(nma=0,IF(AR965&lt;846.3,σD*(1-SQRT(-((Rgas*(AR965+273))/ED)*LN(εma/AD)))^2*0.000001,0),σD*(1-SQRT(-((Rgas*(AR965+273))/ED)*LN(εma/AD)))*0.000001)</f>
        <v>0</v>
      </c>
      <c r="AZ965" s="10">
        <f t="shared" si="1765"/>
        <v>0</v>
      </c>
      <c r="BA965" s="44">
        <f t="shared" ref="BA965:BA1028" si="1829">IF(AND(B965&lt;=Dlith,B965&gt;(Dzlc+Dzuc+Dzsed)),AZ965,IF(AND(B965&lt;=(Dzlc+Dzuc+Dzsed),B965&gt;(Dzuc+Dzsed)),AW965,IF(AND(B965&lt;=(Dzuc+Dzsed),B965&gt;Dzsed),AV965,0)))</f>
        <v>0</v>
      </c>
      <c r="BB965" s="9">
        <f t="shared" ref="BB965:BB1028" si="1830">IF(BA965&gt;=0,(IF(B965&gt;Dzsed,IF(BA965&lt;AS965,BA965,AS965),AS965)),0)</f>
        <v>0</v>
      </c>
      <c r="BC965" s="45">
        <f t="shared" si="1799"/>
        <v>0</v>
      </c>
      <c r="BD965" s="9">
        <f t="shared" ref="BD965:BD1028" si="1831">IF(BA965&gt;=0,(IF(B965&gt;Dzsed,IF(BA965&lt;AU965,BA965,AU965),AU965)),0)</f>
        <v>0</v>
      </c>
      <c r="BE965" s="45">
        <f t="shared" si="1795"/>
        <v>0</v>
      </c>
      <c r="BF965" s="9">
        <f t="shared" ref="BF965:BF1028" si="1832">IF(BA965&gt;=0,(IF(B965&gt;Dzsed,IF(BA965&lt;AT965,BA965,AT965),AT965)),0)</f>
        <v>0</v>
      </c>
      <c r="BG965" s="45">
        <f t="shared" si="1796"/>
        <v>0</v>
      </c>
      <c r="BH965" s="58"/>
      <c r="BI965" s="58"/>
      <c r="BJ965" s="58">
        <f t="shared" si="1766"/>
        <v>0</v>
      </c>
      <c r="BK965" s="97"/>
      <c r="BL965" s="44"/>
      <c r="BM965" s="82">
        <f t="shared" si="1767"/>
        <v>96</v>
      </c>
      <c r="BN965" s="86">
        <f t="shared" si="1768"/>
        <v>96000</v>
      </c>
      <c r="BO965" s="86">
        <f t="shared" si="1769"/>
        <v>100</v>
      </c>
      <c r="BP965" s="84">
        <f t="shared" ref="BP965:BP1028" si="1833">IF(BN965&lt;Dzsedb,1,IF(BN965&lt;Dzsedb+Dzucb,2,IF(BN965&lt;Dzsedb+Dzucb+Dzlcb,3,4)))</f>
        <v>4</v>
      </c>
      <c r="BQ965" s="84">
        <f t="shared" ref="BQ965:BQ1028" si="1834">IF(BN965&lt;Dzsedb,ksedb,IF(BN965&lt;(Dzsedb+Dzucb),kucb,IF(BN965&lt;(Dzsedb+Dzucb+Dzlcb),klcb,kmab)))</f>
        <v>4.13</v>
      </c>
      <c r="BR965" s="84">
        <f t="shared" ref="BR965:BR1028" si="1835">IF($BN965&lt;Dzsedb,Asedb,IF($B965&lt;(Dzsedb+Dzucb),Aucb,IF($BN965&lt;(Dzsedb+Dzucb+Dzlcb),Alcb,Amab)))</f>
        <v>0.02</v>
      </c>
      <c r="BS965" s="84">
        <f t="shared" si="1770"/>
        <v>3.132594307493717E-2</v>
      </c>
      <c r="BT965" s="84">
        <f t="shared" si="1771"/>
        <v>1250.2507852439273</v>
      </c>
      <c r="BU965" s="84">
        <f t="shared" si="1772"/>
        <v>0</v>
      </c>
      <c r="BV965" s="83">
        <f t="shared" si="1773"/>
        <v>2871.2878811443725</v>
      </c>
      <c r="BW965" s="81">
        <f t="shared" si="1797"/>
        <v>2871.2878811443725</v>
      </c>
      <c r="BX965" s="83">
        <f t="shared" ref="BX965:BX1028" si="1836">IF(BN965&lt;Dzsedb,φ_0b*0.01*EXP((-k_athy_zb)*(BN965+Dzburialb)*0.001),0)</f>
        <v>0</v>
      </c>
      <c r="BY965" s="141">
        <f t="shared" ref="BY965:BY1028" si="1837">IF(BN965&lt;Dzsedb,φ_0b*0.01*EXP((-k_athy_Pb)*(BW965+(rhosedb*9.81*0.000001)+(1078*9.81*Dzburialb*0.000001))),0)</f>
        <v>0</v>
      </c>
      <c r="BZ965" s="83">
        <f t="shared" ref="BZ965:BZ1028" si="1838">IF(BX965=0,BQ965,(IF(BN965&lt;Dzsedb,λRMv20b*fb^(BY965/φ_0b),0)))</f>
        <v>4.13</v>
      </c>
      <c r="CA965" s="83">
        <f t="shared" ref="CA965:CA1028" si="1839">IF(BN965&lt;Dzsedb,IF(BT965&gt;450,0.1,IF(BT965&lt;137,(0.565+((1.88*10^(-3))*BT965)-(7.23*10^(-6))*(BT965^2)),(0.602+((1.31*10^(-3))*BT965)-(5.14*10^(-6))*(BT965^2)))),0)</f>
        <v>0</v>
      </c>
      <c r="CB965" s="83">
        <f t="shared" si="1774"/>
        <v>3.2952183277112534</v>
      </c>
      <c r="CC965" s="83">
        <f t="shared" ref="CC965:CC1028" si="1840">IF(BN965&lt;Dzsedb,IF(CA965&lt;0,(1)*(CB965^(1-$BY965)),(CA965^$BY965)*(CB965^(1-$BY965))),CB965)</f>
        <v>3.2952183277112534</v>
      </c>
      <c r="CD965" s="143">
        <f t="shared" ref="CD965:CD1028" si="1841">IF($BN965&lt;Dzsedb,Asedb*(1-BY965),IF($BN965&lt;(Dzsedb+Dzucb),Aucb1,IF($BN965&lt;(Dzsedb+Dzucb+Dzlcb),Alcb,Amab)))</f>
        <v>0.02</v>
      </c>
      <c r="CE965" s="83">
        <f t="shared" si="1775"/>
        <v>1.7118523213570408E-2</v>
      </c>
      <c r="CF965" s="84">
        <f t="shared" si="1776"/>
        <v>1171.445559953311</v>
      </c>
      <c r="CG965" s="83">
        <f t="shared" ref="CG965:CG1028" si="1842">IF($BN965&lt;Dzsedb,IF(CF965&gt;450,0.1,IF(CF965&lt;137,(0.565+((1.88*10^(-3))*CF965)-(7.23*10^(-6))*(CF965^2)),(0.602+((1.31*10^(-3))*CF965)-(5.14*10^(-6))*(CF965^2)))),0)</f>
        <v>0</v>
      </c>
      <c r="CH965" s="83">
        <f t="shared" si="1777"/>
        <v>3.1573006948637934</v>
      </c>
      <c r="CI965" s="83">
        <f t="shared" ref="CI965:CI1028" si="1843">IF($BN965&lt;Dzsedb,IF(CG965&lt;0,(1)*(CH965^(1-$BY965)),(CG965^$BY965)*(CH965^(1-$BY965))),CH965)</f>
        <v>3.1573006948637934</v>
      </c>
      <c r="CJ965" s="143">
        <f t="shared" ref="CJ965:CJ1028" si="1844">IF($BN965&lt;Dzsedb,Asedb*(1-BY965),IF($BN965&lt;(Dzsedb+Dzucb),Aucb2,IF($BN965&lt;(Dzsedb+Dzucb+Dzlcb),Alcb,Amab)))</f>
        <v>0.02</v>
      </c>
      <c r="CK965" s="83">
        <f t="shared" si="1778"/>
        <v>1.6310910799759135E-2</v>
      </c>
      <c r="CL965" s="84">
        <f t="shared" si="1779"/>
        <v>1105.094088727597</v>
      </c>
      <c r="CM965" s="83">
        <f t="shared" ref="CM965:CM1028" si="1845">IF($BN965&lt;Dzsedb,IF(CL965&gt;450,0.1,IF(CL965&lt;137,(0.565+((1.88*10^(-3))*CL965)-(7.23*10^(-6))*(CL965^2)),(0.602+((1.31*10^(-3))*CL965)-(5.14*10^(-6))*(CL965^2)))),0)</f>
        <v>0</v>
      </c>
      <c r="CN965" s="83">
        <f t="shared" si="1780"/>
        <v>3.060108223175285</v>
      </c>
      <c r="CO965" s="83">
        <f t="shared" ref="CO965:CO1028" si="1846">IF($BN965&lt;Dzsedb,IF(CM965&lt;0,(1)*(CN965^(1-$BY965)),(CM965^$BY965)*(CN965^(1-$BY965))),CN965)</f>
        <v>3.060108223175285</v>
      </c>
      <c r="CP965" s="143">
        <f t="shared" ref="CP965:CP1028" si="1847">IF($BN965&lt;Dzsedb,Asedb*(1-BY965),IF($BN965&lt;(Dzsedb+Dzucb),Aucb3,IF($BN965&lt;(Dzsedb+Dzucb+Dzlcb),Alcb,Amab)))</f>
        <v>0.02</v>
      </c>
      <c r="CQ965" s="83">
        <f t="shared" si="1781"/>
        <v>1.6470564504284434E-2</v>
      </c>
      <c r="CR965" s="84">
        <f t="shared" si="1782"/>
        <v>1099.442428681378</v>
      </c>
      <c r="CS965" s="83">
        <f t="shared" ref="CS965:CS1028" si="1848">IF($BN965&lt;Dzsedb,IF(CR965&gt;450,0.1,IF(CR965&lt;137,(0.565+((1.88*10^(-3))*CR965)-(7.23*10^(-6))*(CR965^2)),(0.602+((1.31*10^(-3))*CR965)-(5.14*10^(-6))*(CR965^2)))),0)</f>
        <v>0</v>
      </c>
      <c r="CT965" s="83">
        <f t="shared" si="1783"/>
        <v>3.052620376104163</v>
      </c>
      <c r="CU965" s="83">
        <f t="shared" ref="CU965:CU1028" si="1849">IF($BN965&lt;Dzsedb,IF(CS965&lt;0,(1)*(CT965^(1-$BY965)),(CS965^$BY965)*(CT965^(1-$BY965))),CT965)</f>
        <v>3.052620376104163</v>
      </c>
      <c r="CV965" s="143">
        <f t="shared" ref="CV965:CV1028" si="1850">IF($BN965&lt;Dzsedb,Asedb*(1-BY965),IF($BN965&lt;(Dzsedb+Dzucb),Aucb4,IF($BN965&lt;(Dzsedb+Dzucb+Dzlcb),Alcb,Amab)))</f>
        <v>0.02</v>
      </c>
      <c r="CW965" s="83">
        <f t="shared" si="1784"/>
        <v>1.6498526987184497E-2</v>
      </c>
      <c r="CX965" s="84">
        <f t="shared" si="1785"/>
        <v>1099.1499486629286</v>
      </c>
      <c r="CY965" s="83">
        <f t="shared" ref="CY965:CY1028" si="1851">IF($BN965&lt;Dzsedb,IF(CX965&gt;450,0.1,IF(CX965&lt;137,(0.565+((1.88*10^(-3))*CX965)-(7.23*10^(-6))*(CX965^2)),(0.602+((1.31*10^(-3))*CX965)-(5.14*10^(-6))*(CX965^2)))),0)</f>
        <v>0</v>
      </c>
      <c r="CZ965" s="83">
        <f t="shared" si="1786"/>
        <v>3.05223623382996</v>
      </c>
      <c r="DA965" s="83">
        <f t="shared" ref="DA965:DA1028" si="1852">IF($BN965&lt;Dzsedb,IF(CY965&lt;0,(1)*(CZ965^(1-$BY965)),(CY965^$BY965)*(CZ965^(1-$BY965))),CZ965)</f>
        <v>3.05223623382996</v>
      </c>
      <c r="DB965" s="143">
        <f t="shared" ref="DB965:DB1028" si="1853">IF($BN965&lt;Dzsedb,Asedb*(1-BY965),IF($BN965&lt;(Dzsedb+Dzucb),Aucb5,IF($BN965&lt;(Dzsedb+Dzucb+Dzlcb),Alcb,Amab)))</f>
        <v>0.02</v>
      </c>
      <c r="DC965" s="83">
        <f t="shared" si="1787"/>
        <v>1.6499446767326429E-2</v>
      </c>
      <c r="DD965" s="84">
        <f t="shared" si="1788"/>
        <v>1099.1524664597964</v>
      </c>
      <c r="DE965" s="86">
        <f t="shared" ref="DE965:DE1028" si="1854">IF(AND(BN965&lt;=Dlithb,BN965&gt;(Dzlcb+Dzucb+Dzsedb)),BV965*(1-lambdamab)*fcompmab,IF(AND(BN965&lt;=(Dzlcb+Dzucb+Dzsedb),BN965&gt;(Dzucb+Dzsedb)),BV965*(1-lambdalcb)*fcomplcb,IF(AND(BN965&lt;=(Dzucb+Dzsedb),BN965&gt;Dzsedb),BV965*(1-lambdaucb)*fcompucb,BV965*(1-lambdasedb)*fcompsedb)))</f>
        <v>5168.3181860598706</v>
      </c>
      <c r="DF965" s="86">
        <f t="shared" ref="DF965:DF1028" si="1855">IF(AND(BN965&lt;=Dlithb,BN965&gt;(Dzlcb+Dzucb+Dzsedb)),BV965*(1-lambdamab)*fssmab,IF(AND(BN965&lt;=(Dzlcb+Dzucb+Dzsedb),BN965&gt;(Dzucb+Dzsedb)),BV965*(1-lambdalcb)*fsslcb,IF(AND(BN965&lt;=(Dzucb+Dzsedb),BN965&gt;Dzsedb),BV965*(1-lambdaucb)*fssucb,BV965*(1-lambdasedb)*fsssedb)))</f>
        <v>2067.327274423948</v>
      </c>
      <c r="DG965" s="86">
        <f t="shared" ref="DG965:DG1028" si="1856">IF(AND(BN965&lt;=Dlithb,BN965&gt;(Dzlcb+Dzucb+Dzsedb)),BV965*(1-lambdamab)*fextmab,IF(AND(BN965&lt;=(Dzlcb+Dzucb+Dzsedb),BN965&gt;(Dzucb+Dzsedb)),BV965*(1-lambdalcb)*fextlcb,IF(AND(BN965&lt;=(Dzucb+Dzsedb),BN965&gt;Dzsedb),BV965*(1-lambdaucb)*fextucb,BV965*(1-lambdasedb)*fextsedb)))</f>
        <v>1292.0795465149677</v>
      </c>
      <c r="DH965" s="86">
        <f t="shared" ref="DH965:DH1028" si="1857">((εucb/Apucb)^(1/nucb))*EXP(Epucb/(nucb*Rgas*(DD965+273)))*0.000001</f>
        <v>7.8940153991926929E-2</v>
      </c>
      <c r="DI965" s="86">
        <f t="shared" ref="DI965:DI1028" si="1858">((εlcb/Aplcb)^(1/nlcb))*EXP(Eplcb/(nlcb*Rgas*(DD965+273)))*0.000001</f>
        <v>6.6341323872389668E-2</v>
      </c>
      <c r="DJ965" s="86">
        <f t="shared" ref="DJ965:DJ1028" si="1859">((εmab/0.00000000000007)^(1/3))*EXP(510/(3*Rgas*(DD965+273)))*0.000001</f>
        <v>0.71836367762447351</v>
      </c>
      <c r="DK965" s="86">
        <f t="shared" ref="DK965:DK1028" si="1860">IF(nmab=0,IF(DD965&lt;846.3,σDb*(1-SQRT(-((Rgas*(DD965+273))/EDb)*LN(εmab/ADb)))^2*0.000001,0),σDb*(1-SQRT(-((Rgas*(DD965+273))/EDb)*LN(εmab/ADb)))*0.000001)</f>
        <v>-1242.6639160441864</v>
      </c>
      <c r="DL965" s="86">
        <f t="shared" si="1798"/>
        <v>-1242.6639160441864</v>
      </c>
      <c r="DM965" s="86">
        <f t="shared" ref="DM965:DM1028" si="1861">IF(AND(BN965&lt;=Dlithb,BN965&gt;(Dzlcb+Dzucb+Dzsedb)),DL965,IF(AND(BN965&lt;=(Dzlcb+Dzucb+Dzsedb),BN965&gt;(Dzucb+Dzsedb)),DI965,IF(AND(BN965&lt;=(Dzucb+Dzsedb),BN965&gt;Dzsedb),DH965,0)))</f>
        <v>-1242.6639160441864</v>
      </c>
      <c r="DN965" s="85">
        <f t="shared" ref="DN965:DN1028" si="1862">IF(DM965&gt;=0,(IF(BN965&gt;Dzsedb,IF(DM965&lt;DE965,DM965,DE965),DE965)),0)</f>
        <v>0</v>
      </c>
      <c r="DO965" s="85">
        <f t="shared" si="1789"/>
        <v>0</v>
      </c>
      <c r="DP965" s="85">
        <f t="shared" ref="DP965:DP1028" si="1863">IF(DM965&gt;=0,(IF(BN965&gt;Dzsedb,IF(DM965&lt;DG965,DM965,DG965),DG965)),0)</f>
        <v>0</v>
      </c>
      <c r="DQ965" s="85">
        <f t="shared" si="1790"/>
        <v>0</v>
      </c>
      <c r="DR965" s="85">
        <f t="shared" ref="DR965:DR1028" si="1864">IF(DM965&gt;=0,(IF(BN965&gt;Dzsedb,IF(DM965&lt;DF965,DM965,DF965),DF965)),0)</f>
        <v>0</v>
      </c>
      <c r="DS965" s="85">
        <f t="shared" si="1791"/>
        <v>0</v>
      </c>
      <c r="DT965" s="81"/>
      <c r="DU965" s="81"/>
      <c r="DV965" s="81">
        <f t="shared" si="1792"/>
        <v>0</v>
      </c>
      <c r="DW965" s="100"/>
    </row>
    <row r="966" spans="1:127" x14ac:dyDescent="0.2">
      <c r="A966" s="59">
        <f t="shared" ref="A966:A1029" si="1865">B966*0.001</f>
        <v>128.13333333333154</v>
      </c>
      <c r="B966" s="44">
        <f t="shared" ref="B966:B1029" si="1866">B965+Dlith/1200</f>
        <v>128133.33333333154</v>
      </c>
      <c r="C966" s="52">
        <f t="shared" si="1800"/>
        <v>133.33333333333334</v>
      </c>
      <c r="D966" s="50">
        <f t="shared" si="1801"/>
        <v>4</v>
      </c>
      <c r="E966" s="44">
        <f t="shared" si="1802"/>
        <v>4.13</v>
      </c>
      <c r="F966" s="47">
        <f t="shared" si="1803"/>
        <v>0.02</v>
      </c>
      <c r="G966" s="52">
        <f t="shared" ref="G966:G1029" si="1867">G965-0.5*(F966+F965)*(dz)*0.000001</f>
        <v>2.3286225095621761E-2</v>
      </c>
      <c r="H966" s="57">
        <f t="shared" ref="H966:H1029" si="1868">H965+(G965*(dz)/E965)-(0.5*F965*0.000001*((dz)^2)/E965)</f>
        <v>1024.1554454030399</v>
      </c>
      <c r="I966" s="52">
        <f t="shared" ref="I966:I1029" si="1869">IF(B966&lt;Dzsed,I965+1078*9.81*(dz)*0.000001,0)</f>
        <v>0</v>
      </c>
      <c r="J966" s="54">
        <f t="shared" ref="J966:J1029" si="1870">IF(AND(B966&lt;=Dlith,B966&gt;(Dzlc+Dzuc+Dzsed)),rhoma*9.81*(dz)+J965*1000000,IF(AND(B966&lt;=(Dzlc+Dzuc+Dzsed),B966&gt;(Dzuc+Dzsed)),rholc*9.81*(dz)+J965*1000000,IF(AND(B966&lt;=(Dzuc+Dzsed),B966&gt;Dzsed),rhouc*9.81*(dz)+J965*1000000,((rhosed*(1-L966))+(1078*L966))*9.81*(dz)+J965*1000000)))*0.000001</f>
        <v>3934.6708732611478</v>
      </c>
      <c r="K966" s="46">
        <f t="shared" si="1793"/>
        <v>3934.6708732611478</v>
      </c>
      <c r="L966" s="80">
        <f t="shared" si="1804"/>
        <v>0</v>
      </c>
      <c r="M966" s="142">
        <f t="shared" si="1805"/>
        <v>0</v>
      </c>
      <c r="N966" s="60">
        <f t="shared" si="1806"/>
        <v>4.13</v>
      </c>
      <c r="O966" s="53">
        <f t="shared" si="1807"/>
        <v>0</v>
      </c>
      <c r="P966" s="58">
        <f t="shared" ref="P966:P1029" si="1871">IF(B966&lt;Dzsed,358*(1.0227*$N966-1.882)*((1/(H966+273))-0.00068)+1.84,IF(B966&lt;Dzsed+Dzuc,E966*(1+c_*J966)/(1+buc*H966),IF(B966&lt;Dzsed+Dzuc+Dzlc,E966*(1+c_*J966)/(1+blc*H966),(E966*(298/(H966+273))^0.5*(1+0.032*K966*0.001)+(0.368*10^-9*(H966+273)^3)))))</f>
        <v>3.0319723494575208</v>
      </c>
      <c r="Q966" s="49">
        <f t="shared" si="1808"/>
        <v>3.0319723494575208</v>
      </c>
      <c r="R966" s="143">
        <f t="shared" si="1809"/>
        <v>0.02</v>
      </c>
      <c r="S966" s="51">
        <f t="shared" ref="S966:S1029" si="1872">S965-0.5*(R966+R965)*(dz)*0.000001</f>
        <v>1.78460355965534E-2</v>
      </c>
      <c r="T966" s="57">
        <f t="shared" ref="T966:T1029" si="1873">T965+(S965*(dz)/Q965)-(0.5*R965*0.000001*((dz)^2)/Q965)</f>
        <v>1067.3473876877626</v>
      </c>
      <c r="U966" s="53">
        <f t="shared" si="1810"/>
        <v>0</v>
      </c>
      <c r="V966" s="58">
        <f t="shared" ref="V966:V1029" si="1874">IF($B966&lt;Dzsed,358*(1.0227*$N966-1.882)*((1/(T966+273))-0.00068)+1.84,IF($B966&lt;Dzsed+Dzuc,$E966*(1+c_*$J966)/(1+buc*T966),IF($B966&lt;Dzsed+Dzuc+Dzlc,$E966*(1+c_*$J966)/(1+blc*T966),($E966*(298/(T966+273))^0.5*(1+0.032*$K966*0.001)+(0.368*10^-9*(T966+273)^3)))))</f>
        <v>3.0787025737564901</v>
      </c>
      <c r="W966" s="49">
        <f t="shared" si="1811"/>
        <v>3.0787025737564901</v>
      </c>
      <c r="X966" s="143">
        <f t="shared" si="1812"/>
        <v>0.02</v>
      </c>
      <c r="Y966" s="51">
        <f t="shared" ref="Y966:Y1029" si="1875">Y965-0.5*(X966+X965)*(dz)*0.000001</f>
        <v>1.7251213815297647E-2</v>
      </c>
      <c r="Z966" s="57">
        <f t="shared" ref="Z966:Z1029" si="1876">Z965+(Y965*(dz)/W965)-(0.5*X965*0.000001*((dz)^2)/W965)</f>
        <v>1039.8081350671935</v>
      </c>
      <c r="AA966" s="53">
        <f t="shared" si="1813"/>
        <v>0</v>
      </c>
      <c r="AB966" s="58">
        <f t="shared" ref="AB966:AB1029" si="1877">IF($B966&lt;Dzsed,358*(1.0227*$N966-1.882)*((1/(Z966+273))-0.00068)+1.84,IF($B966&lt;Dzsed+Dzuc,$E966*(1+c_*$J966)/(1+buc*Z966),IF($B966&lt;Dzsed+Dzuc+Dzlc,$E966*(1+c_*$J966)/(1+blc*Z966),($E966*(298/(Z966+273))^0.5*(1+0.032*$K966*0.001)+(0.368*10^-9*(Z966+273)^3)))))</f>
        <v>3.048074388962787</v>
      </c>
      <c r="AC966" s="49">
        <f t="shared" si="1814"/>
        <v>3.048074388962787</v>
      </c>
      <c r="AD966" s="143">
        <f t="shared" si="1815"/>
        <v>0.02</v>
      </c>
      <c r="AE966" s="49">
        <f t="shared" si="1794"/>
        <v>1.7198523966448647E-2</v>
      </c>
      <c r="AF966" s="57">
        <f t="shared" ref="AF966:AF1029" si="1878">AF965+(AE965*(dz)/AC965)-(0.5*AD965*0.000001*((dz)^2)/AC965)</f>
        <v>1037.2078936893579</v>
      </c>
      <c r="AG966" s="53">
        <f t="shared" si="1816"/>
        <v>0</v>
      </c>
      <c r="AH966" s="58">
        <f t="shared" ref="AH966:AH1029" si="1879">IF($B966&lt;Dzsed,358*(1.0227*$N966-1.882)*((1/(AF966+273))-0.00068)+1.84,IF($B966&lt;Dzsed+Dzuc,$E966*(1+c_*$J966)/(1+buc*AF966),IF($B966&lt;Dzsed+Dzuc+Dzlc,$E966*(1+c_*$J966)/(1+blc*AF966),($E966*(298/(AF966+273))^0.5*(1+0.032*$K966*0.001)+(0.368*10^-9*(AF966+273)^3)))))</f>
        <v>3.045333987121031</v>
      </c>
      <c r="AI966" s="49">
        <f t="shared" si="1817"/>
        <v>3.045333987121031</v>
      </c>
      <c r="AJ966" s="143">
        <f t="shared" si="1818"/>
        <v>0.02</v>
      </c>
      <c r="AK966" s="51">
        <f t="shared" ref="AK966:AK1029" si="1880">AK965-0.5*(AJ966+AJ965)*(dz)*0.000001</f>
        <v>1.719908229131005E-2</v>
      </c>
      <c r="AL966" s="57">
        <f t="shared" ref="AL966:AL1029" si="1881">AL965+(AK965*(dz)/AI965)-(0.5*AJ965*0.000001*((dz)^2)/AI965)</f>
        <v>1037.0385999911932</v>
      </c>
      <c r="AM966" s="53">
        <f t="shared" si="1819"/>
        <v>0</v>
      </c>
      <c r="AN966" s="58">
        <f t="shared" ref="AN966:AN1029" si="1882">IF($B966&lt;Dzsed,358*(1.0227*$N966-1.882)*((1/(AL966+273))-0.00068)+1.84,IF($B966&lt;Dzsed+Dzuc,$E966*(1+c_*$J966)/(1+buc*AL966),IF($B966&lt;Dzsed+Dzuc+Dzlc,$E966*(1+c_*$J966)/(1+blc*AL966),($E966*(298/(AL966+273))^0.5*(1+0.032*$K966*0.001)+(0.368*10^-9*(AL966+273)^3)))))</f>
        <v>3.0451564734129373</v>
      </c>
      <c r="AO966" s="49">
        <f t="shared" si="1820"/>
        <v>3.0451564734129373</v>
      </c>
      <c r="AP966" s="143">
        <f t="shared" si="1821"/>
        <v>0.02</v>
      </c>
      <c r="AQ966" s="51">
        <f t="shared" ref="AQ966:AQ1029" si="1883">AQ965-0.5*(AP966+AP965)*(dz)*0.000001</f>
        <v>1.7199377941042246E-2</v>
      </c>
      <c r="AR966" s="57">
        <f t="shared" ref="AR966:AR1029" si="1884">AR965+(AQ965*(dz)/AO965)-(0.5*AP965*0.000001*((dz)^2)/AO965)</f>
        <v>1037.0260285780994</v>
      </c>
      <c r="AS966" s="44">
        <f t="shared" si="1822"/>
        <v>7082.407571870066</v>
      </c>
      <c r="AT966" s="44">
        <f t="shared" si="1823"/>
        <v>2832.9630287480263</v>
      </c>
      <c r="AU966" s="44">
        <f t="shared" si="1824"/>
        <v>1770.6018929675165</v>
      </c>
      <c r="AV966" s="47">
        <f t="shared" si="1825"/>
        <v>0.26869237381926525</v>
      </c>
      <c r="AW966" s="47">
        <f t="shared" si="1826"/>
        <v>0.46343917180449329</v>
      </c>
      <c r="AX966" s="86">
        <f t="shared" si="1827"/>
        <v>1.4562695941343575</v>
      </c>
      <c r="AY966" s="86">
        <f t="shared" si="1828"/>
        <v>0</v>
      </c>
      <c r="AZ966" s="10">
        <f t="shared" ref="AZ966:AZ1029" si="1885">MIN(AX966:AY966)</f>
        <v>0</v>
      </c>
      <c r="BA966" s="44">
        <f t="shared" si="1829"/>
        <v>0</v>
      </c>
      <c r="BB966" s="9">
        <f t="shared" si="1830"/>
        <v>0</v>
      </c>
      <c r="BC966" s="45">
        <f t="shared" si="1799"/>
        <v>0</v>
      </c>
      <c r="BD966" s="9">
        <f t="shared" si="1831"/>
        <v>0</v>
      </c>
      <c r="BE966" s="45">
        <f t="shared" si="1795"/>
        <v>0</v>
      </c>
      <c r="BF966" s="9">
        <f t="shared" si="1832"/>
        <v>0</v>
      </c>
      <c r="BG966" s="45">
        <f t="shared" si="1796"/>
        <v>0</v>
      </c>
      <c r="BH966" s="58"/>
      <c r="BI966" s="58"/>
      <c r="BJ966" s="58">
        <f t="shared" ref="BJ966:BJ1029" si="1886">BB966*-1</f>
        <v>0</v>
      </c>
      <c r="BK966" s="97"/>
      <c r="BL966" s="44"/>
      <c r="BM966" s="82">
        <f t="shared" ref="BM966:BM1029" si="1887">BN966*0.001</f>
        <v>96.100000000000009</v>
      </c>
      <c r="BN966" s="86">
        <f t="shared" ref="BN966:BN1029" si="1888">BN965+Dlithb/1200</f>
        <v>96100</v>
      </c>
      <c r="BO966" s="86">
        <f t="shared" ref="BO966:BO1029" si="1889">Dlithb/1200</f>
        <v>100</v>
      </c>
      <c r="BP966" s="84">
        <f t="shared" si="1833"/>
        <v>4</v>
      </c>
      <c r="BQ966" s="84">
        <f t="shared" si="1834"/>
        <v>4.13</v>
      </c>
      <c r="BR966" s="84">
        <f t="shared" si="1835"/>
        <v>0.02</v>
      </c>
      <c r="BS966" s="84">
        <f t="shared" ref="BS966:BS1029" si="1890">BS965-0.5*(BR966+BR965)*(dzb)*0.000001</f>
        <v>3.1323943074937168E-2</v>
      </c>
      <c r="BT966" s="84">
        <f t="shared" ref="BT966:BT1029" si="1891">BT965+(BS965*(dzb)/BQ965)-(0.5*BR965*0.000001*((dzb)^2)/BQ965)</f>
        <v>1251.0092584418678</v>
      </c>
      <c r="BU966" s="84">
        <f t="shared" ref="BU966:BU1029" si="1892">IF(BN966&lt;Dzsedb,BU965+1078*9.81*(dzb)*0.000001,0)</f>
        <v>0</v>
      </c>
      <c r="BV966" s="83">
        <f t="shared" ref="BV966:BV1029" si="1893">IF(AND(BN966&lt;=Dlithb,BN966&gt;(Dzlcb+Dzucb+Dzsedb)),rhomab*9.81*(dzb)+BV965*1000000,IF(AND(BN966&lt;=(Dzlcb+Dzucb+Dzsedb),BN966&gt;(Dzucb+Dzsedb)),rholcb*9.81*(dzb)+BV965*1000000,IF(AND(BN966&lt;=(Dzucb+Dzsedb),BN966&gt;Dzsedb),rhoucb*9.81*(dzb)+BV965*1000000,((rhosedb*(1-BX966))+(1078*BX966))*9.81*(dzb)+BV965*1000000)))*0.000001</f>
        <v>2874.5251811443723</v>
      </c>
      <c r="BW966" s="81">
        <f t="shared" si="1797"/>
        <v>2874.5251811443723</v>
      </c>
      <c r="BX966" s="83">
        <f t="shared" si="1836"/>
        <v>0</v>
      </c>
      <c r="BY966" s="141">
        <f t="shared" si="1837"/>
        <v>0</v>
      </c>
      <c r="BZ966" s="83">
        <f t="shared" si="1838"/>
        <v>4.13</v>
      </c>
      <c r="CA966" s="83">
        <f t="shared" si="1839"/>
        <v>0</v>
      </c>
      <c r="CB966" s="83">
        <f t="shared" ref="CB966:CB1029" si="1894">IF(BN966&lt;Dzsed,358*(1.0227*$BZ966-1.882)*((1/(BT966+273))-0.00068)+1.84,IF(BN966&lt;Dzsedb+Dzucb,BQ966*(1+c_b*BV966)/(1+bucb*BT966),IF(BN966&lt;Dzsedb+Dzucb+Dzlcb,BQ966*(1+c_b*BV966)/(1+blcb*BT966),(BQ966*(298/(BT966+273))^0.5*(1+0.032*BW966*0.001)+(0.368*10^-9*(BT966+273)^3)))))</f>
        <v>3.2968550007154072</v>
      </c>
      <c r="CC966" s="83">
        <f t="shared" si="1840"/>
        <v>3.2968550007154072</v>
      </c>
      <c r="CD966" s="143">
        <f t="shared" si="1841"/>
        <v>0.02</v>
      </c>
      <c r="CE966" s="83">
        <f t="shared" ref="CE966:CE1029" si="1895">CE965-0.5*(CD966+CD965)*(dzb)*0.000001</f>
        <v>1.7116523213570409E-2</v>
      </c>
      <c r="CF966" s="84">
        <f t="shared" ref="CF966:CF1029" si="1896">CF965+(CE965*(dzb)/CC965)-(0.5*CD965*0.000001*((dzb)^2)/CC965)</f>
        <v>1171.9650254791495</v>
      </c>
      <c r="CG966" s="83">
        <f t="shared" si="1842"/>
        <v>0</v>
      </c>
      <c r="CH966" s="83">
        <f t="shared" ref="CH966:CH1029" si="1897">IF($BN966&lt;Dzsedb,358*(1.0227*$BZ966-1.882)*((1/(CF966+273))-0.00068)+1.84,IF($BN966&lt;Dzsedb+Dzucb,$BQ966*(1+c_b*$BV966)/(1+bucb*CF966),IF($BN966&lt;Dzsedb+Dzucb+Dzlcb,$BQ966*(1+c_b*$BV966)/(1+blcb*CF966),($BQ966*(298/(CF966+273))^0.5*(1+0.032*$BW966*0.001)+(0.368*10^-9*(CF966+273)^3)))))</f>
        <v>3.1583237567030635</v>
      </c>
      <c r="CI966" s="83">
        <f t="shared" si="1843"/>
        <v>3.1583237567030635</v>
      </c>
      <c r="CJ966" s="143">
        <f t="shared" si="1844"/>
        <v>0.02</v>
      </c>
      <c r="CK966" s="83">
        <f t="shared" ref="CK966:CK1029" si="1898">CK965-0.5*(CJ966+CJ965)*(dzb)*0.000001</f>
        <v>1.6308910799759137E-2</v>
      </c>
      <c r="CL966" s="84">
        <f t="shared" ref="CL966:CL1029" si="1899">CL965+(CK965*(dzb)/CI965)-(0.5*CJ965*0.000001*((dzb)^2)/CI965)</f>
        <v>1105.6106664113852</v>
      </c>
      <c r="CM966" s="83">
        <f t="shared" si="1845"/>
        <v>0</v>
      </c>
      <c r="CN966" s="83">
        <f t="shared" ref="CN966:CN1029" si="1900">IF($BN966&lt;Dzsedb,358*(1.0227*$BZ966-1.882)*((1/(CL966+273))-0.00068)+1.84,IF($BN966&lt;Dzsedb+Dzucb,$BQ966*(1+c_b*$BV966)/(1+bucb*CL966),IF($BN966&lt;Dzsedb+Dzucb+Dzlcb,$BQ966*(1+c_b*$BV966)/(1+blcb*CL966),($BQ966*(298/(CL966+273))^0.5*(1+0.032*$BW966*0.001)+(0.368*10^-9*(CL966+273)^3)))))</f>
        <v>3.0609977150539232</v>
      </c>
      <c r="CO966" s="83">
        <f t="shared" si="1846"/>
        <v>3.0609977150539232</v>
      </c>
      <c r="CP966" s="143">
        <f t="shared" si="1847"/>
        <v>0.02</v>
      </c>
      <c r="CQ966" s="83">
        <f t="shared" ref="CQ966:CQ1029" si="1901">CQ965-0.5*(CP966+CP965)*(dzb)*0.000001</f>
        <v>1.6468564504284435E-2</v>
      </c>
      <c r="CR966" s="84">
        <f t="shared" ref="CR966:CR1029" si="1902">CR965+(CQ965*(dzb)/CO965)-(0.5*CP965*0.000001*((dzb)^2)/CO965)</f>
        <v>1099.9806307089912</v>
      </c>
      <c r="CS966" s="83">
        <f t="shared" si="1848"/>
        <v>0</v>
      </c>
      <c r="CT966" s="83">
        <f t="shared" ref="CT966:CT1029" si="1903">IF($BN966&lt;Dzsedb,358*(1.0227*$BZ966-1.882)*((1/(CR966+273))-0.00068)+1.84,IF($BN966&lt;Dzsedb+Dzucb,$BQ966*(1+c_b*$BV966)/(1+bucb*CR966),IF($BN966&lt;Dzsedb+Dzucb+Dzlcb,$BQ966*(1+c_b*$BV966)/(1+blcb*CR966),($BQ966*(298/(CR966+273))^0.5*(1+0.032*$BW966*0.001)+(0.368*10^-9*(CR966+273)^3)))))</f>
        <v>3.053527436962518</v>
      </c>
      <c r="CU966" s="83">
        <f t="shared" si="1849"/>
        <v>3.053527436962518</v>
      </c>
      <c r="CV966" s="143">
        <f t="shared" si="1850"/>
        <v>0.02</v>
      </c>
      <c r="CW966" s="83">
        <f t="shared" ref="CW966:CW1029" si="1904">CW965-0.5*(CV966+CV965)*(dzb)*0.000001</f>
        <v>1.6496526987184498E-2</v>
      </c>
      <c r="CX966" s="84">
        <f t="shared" ref="CX966:CX1029" si="1905">CX965+(CW965*(dzb)/CU965)-(0.5*CV965*0.000001*((dzb)^2)/CU965)</f>
        <v>1099.6903868751717</v>
      </c>
      <c r="CY966" s="83">
        <f t="shared" si="1851"/>
        <v>0</v>
      </c>
      <c r="CZ966" s="83">
        <f t="shared" ref="CZ966:CZ1029" si="1906">IF($BN966&lt;Dzsedb,358*(1.0227*$BZ966-1.882)*((1/(CX966+273))-0.00068)+1.84,IF($BN966&lt;Dzsedb+Dzucb,$BQ966*(1+c_b*$BV966)/(1+bucb*CX966),IF($BN966&lt;Dzsedb+Dzucb+Dzlcb,$BQ966*(1+c_b*$BV966)/(1+blcb*CX966),($BQ966*(298/(CX966+273))^0.5*(1+0.032*$BW966*0.001)+(0.368*10^-9*(CX966+273)^3)))))</f>
        <v>3.0531456474205561</v>
      </c>
      <c r="DA966" s="83">
        <f t="shared" si="1852"/>
        <v>3.0531456474205561</v>
      </c>
      <c r="DB966" s="143">
        <f t="shared" si="1853"/>
        <v>0.02</v>
      </c>
      <c r="DC966" s="83">
        <f t="shared" ref="DC966:DC1029" si="1907">DC965-0.5*(DB966+DB965)*(dzb)*0.000001</f>
        <v>1.6497446767326431E-2</v>
      </c>
      <c r="DD966" s="84">
        <f t="shared" ref="DD966:DD1029" si="1908">DD965+(DC965*(dzb)/DA965)-(0.5*DB965*0.000001*((dzb)^2)/DA965)</f>
        <v>1099.6930028240681</v>
      </c>
      <c r="DE966" s="86">
        <f t="shared" si="1854"/>
        <v>5174.1453260598701</v>
      </c>
      <c r="DF966" s="86">
        <f t="shared" si="1855"/>
        <v>2069.658130423948</v>
      </c>
      <c r="DG966" s="86">
        <f t="shared" si="1856"/>
        <v>1293.5363315149675</v>
      </c>
      <c r="DH966" s="86">
        <f t="shared" si="1857"/>
        <v>7.8806038283921243E-2</v>
      </c>
      <c r="DI966" s="86">
        <f t="shared" si="1858"/>
        <v>6.6134438260417636E-2</v>
      </c>
      <c r="DJ966" s="86">
        <f t="shared" si="1859"/>
        <v>0.71416091623170042</v>
      </c>
      <c r="DK966" s="86">
        <f t="shared" si="1860"/>
        <v>-1244.5827063110548</v>
      </c>
      <c r="DL966" s="86">
        <f t="shared" si="1798"/>
        <v>-1244.5827063110548</v>
      </c>
      <c r="DM966" s="86">
        <f t="shared" si="1861"/>
        <v>-1244.5827063110548</v>
      </c>
      <c r="DN966" s="85">
        <f t="shared" si="1862"/>
        <v>0</v>
      </c>
      <c r="DO966" s="85">
        <f t="shared" ref="DO966:DO1029" si="1909">DN966*$BN$6</f>
        <v>0</v>
      </c>
      <c r="DP966" s="85">
        <f t="shared" si="1863"/>
        <v>0</v>
      </c>
      <c r="DQ966" s="85">
        <f t="shared" ref="DQ966:DQ1029" si="1910">DP966*$BN$6</f>
        <v>0</v>
      </c>
      <c r="DR966" s="85">
        <f t="shared" si="1864"/>
        <v>0</v>
      </c>
      <c r="DS966" s="85">
        <f t="shared" ref="DS966:DS1029" si="1911">DR966*$BN$6</f>
        <v>0</v>
      </c>
      <c r="DT966" s="81"/>
      <c r="DU966" s="81"/>
      <c r="DV966" s="81">
        <f t="shared" ref="DV966:DV1029" si="1912">DN966*-1</f>
        <v>0</v>
      </c>
      <c r="DW966" s="100"/>
    </row>
    <row r="967" spans="1:127" x14ac:dyDescent="0.2">
      <c r="A967" s="59">
        <f t="shared" si="1865"/>
        <v>128.26666666666486</v>
      </c>
      <c r="B967" s="44">
        <f t="shared" si="1866"/>
        <v>128266.66666666487</v>
      </c>
      <c r="C967" s="52">
        <f t="shared" si="1800"/>
        <v>133.33333333333334</v>
      </c>
      <c r="D967" s="50">
        <f t="shared" si="1801"/>
        <v>4</v>
      </c>
      <c r="E967" s="44">
        <f t="shared" si="1802"/>
        <v>4.13</v>
      </c>
      <c r="F967" s="47">
        <f t="shared" si="1803"/>
        <v>0.02</v>
      </c>
      <c r="G967" s="52">
        <f t="shared" si="1867"/>
        <v>2.3283558428955093E-2</v>
      </c>
      <c r="H967" s="57">
        <f t="shared" si="1868"/>
        <v>1024.9071771790623</v>
      </c>
      <c r="I967" s="52">
        <f t="shared" si="1869"/>
        <v>0</v>
      </c>
      <c r="J967" s="54">
        <f t="shared" si="1870"/>
        <v>3938.9872732611479</v>
      </c>
      <c r="K967" s="46">
        <f t="shared" ref="K967:K1030" si="1913">J967-I967</f>
        <v>3938.9872732611479</v>
      </c>
      <c r="L967" s="80">
        <f t="shared" si="1804"/>
        <v>0</v>
      </c>
      <c r="M967" s="142">
        <f t="shared" si="1805"/>
        <v>0</v>
      </c>
      <c r="N967" s="60">
        <f t="shared" si="1806"/>
        <v>4.13</v>
      </c>
      <c r="O967" s="53">
        <f t="shared" si="1807"/>
        <v>0</v>
      </c>
      <c r="P967" s="58">
        <f t="shared" si="1871"/>
        <v>3.0329973897476137</v>
      </c>
      <c r="Q967" s="49">
        <f t="shared" si="1808"/>
        <v>3.0329973897476137</v>
      </c>
      <c r="R967" s="143">
        <f t="shared" si="1809"/>
        <v>0.02</v>
      </c>
      <c r="S967" s="51">
        <f t="shared" si="1872"/>
        <v>1.7843368929886732E-2</v>
      </c>
      <c r="T967" s="57">
        <f t="shared" si="1873"/>
        <v>1068.1321222964148</v>
      </c>
      <c r="U967" s="53">
        <f t="shared" si="1810"/>
        <v>0</v>
      </c>
      <c r="V967" s="58">
        <f t="shared" si="1874"/>
        <v>3.0798872458438593</v>
      </c>
      <c r="W967" s="49">
        <f t="shared" si="1811"/>
        <v>3.0798872458438593</v>
      </c>
      <c r="X967" s="143">
        <f t="shared" si="1812"/>
        <v>0.02</v>
      </c>
      <c r="Y967" s="51">
        <f t="shared" si="1875"/>
        <v>1.7248547148630979E-2</v>
      </c>
      <c r="Z967" s="57">
        <f t="shared" si="1876"/>
        <v>1040.5551978344342</v>
      </c>
      <c r="AA967" s="53">
        <f t="shared" si="1813"/>
        <v>0</v>
      </c>
      <c r="AB967" s="58">
        <f t="shared" si="1877"/>
        <v>3.0491382600247183</v>
      </c>
      <c r="AC967" s="49">
        <f t="shared" si="1814"/>
        <v>3.0491382600247183</v>
      </c>
      <c r="AD967" s="143">
        <f t="shared" si="1815"/>
        <v>0.02</v>
      </c>
      <c r="AE967" s="49">
        <f t="shared" ref="AE967:AE1030" si="1914">AE966-0.5*(AD967+AD966)*($B967-$B966)*0.000001</f>
        <v>1.7195857299781979E-2</v>
      </c>
      <c r="AF967" s="57">
        <f t="shared" si="1878"/>
        <v>1037.9601583845322</v>
      </c>
      <c r="AG967" s="53">
        <f t="shared" si="1816"/>
        <v>0</v>
      </c>
      <c r="AH967" s="58">
        <f t="shared" si="1879"/>
        <v>3.0463960952951536</v>
      </c>
      <c r="AI967" s="49">
        <f t="shared" si="1817"/>
        <v>3.0463960952951536</v>
      </c>
      <c r="AJ967" s="143">
        <f t="shared" si="1818"/>
        <v>0.02</v>
      </c>
      <c r="AK967" s="51">
        <f t="shared" si="1880"/>
        <v>1.7196415624643382E-2</v>
      </c>
      <c r="AL967" s="57">
        <f t="shared" si="1881"/>
        <v>1037.7915660711353</v>
      </c>
      <c r="AM967" s="53">
        <f t="shared" si="1819"/>
        <v>0</v>
      </c>
      <c r="AN967" s="58">
        <f t="shared" si="1882"/>
        <v>3.0462188444960185</v>
      </c>
      <c r="AO967" s="49">
        <f t="shared" si="1820"/>
        <v>3.0462188444960185</v>
      </c>
      <c r="AP967" s="143">
        <f t="shared" si="1821"/>
        <v>0.02</v>
      </c>
      <c r="AQ967" s="51">
        <f t="shared" si="1883"/>
        <v>1.7196711274375578E-2</v>
      </c>
      <c r="AR967" s="57">
        <f t="shared" si="1884"/>
        <v>1037.7790514964229</v>
      </c>
      <c r="AS967" s="44">
        <f t="shared" si="1822"/>
        <v>7090.1770918700659</v>
      </c>
      <c r="AT967" s="44">
        <f t="shared" si="1823"/>
        <v>2836.0708367480265</v>
      </c>
      <c r="AU967" s="44">
        <f t="shared" si="1824"/>
        <v>1772.5442729675165</v>
      </c>
      <c r="AV967" s="47">
        <f t="shared" si="1825"/>
        <v>0.26789479503746949</v>
      </c>
      <c r="AW967" s="47">
        <f t="shared" si="1826"/>
        <v>0.4608565835417664</v>
      </c>
      <c r="AX967" s="86">
        <f t="shared" si="1827"/>
        <v>1.4432705993634682</v>
      </c>
      <c r="AY967" s="86">
        <f t="shared" si="1828"/>
        <v>0</v>
      </c>
      <c r="AZ967" s="10">
        <f t="shared" si="1885"/>
        <v>0</v>
      </c>
      <c r="BA967" s="44">
        <f t="shared" si="1829"/>
        <v>0</v>
      </c>
      <c r="BB967" s="9">
        <f t="shared" si="1830"/>
        <v>0</v>
      </c>
      <c r="BC967" s="45">
        <f t="shared" si="1799"/>
        <v>0</v>
      </c>
      <c r="BD967" s="9">
        <f t="shared" si="1831"/>
        <v>0</v>
      </c>
      <c r="BE967" s="45">
        <f t="shared" ref="BE967:BE1030" si="1915">BD967*$B$6</f>
        <v>0</v>
      </c>
      <c r="BF967" s="9">
        <f t="shared" si="1832"/>
        <v>0</v>
      </c>
      <c r="BG967" s="45">
        <f t="shared" ref="BG967:BG1030" si="1916">BF967*$B$6</f>
        <v>0</v>
      </c>
      <c r="BH967" s="58"/>
      <c r="BI967" s="58"/>
      <c r="BJ967" s="58">
        <f t="shared" si="1886"/>
        <v>0</v>
      </c>
      <c r="BK967" s="97"/>
      <c r="BL967" s="44"/>
      <c r="BM967" s="82">
        <f t="shared" si="1887"/>
        <v>96.2</v>
      </c>
      <c r="BN967" s="86">
        <f t="shared" si="1888"/>
        <v>96200</v>
      </c>
      <c r="BO967" s="86">
        <f t="shared" si="1889"/>
        <v>100</v>
      </c>
      <c r="BP967" s="84">
        <f t="shared" si="1833"/>
        <v>4</v>
      </c>
      <c r="BQ967" s="84">
        <f t="shared" si="1834"/>
        <v>4.13</v>
      </c>
      <c r="BR967" s="84">
        <f t="shared" si="1835"/>
        <v>0.02</v>
      </c>
      <c r="BS967" s="84">
        <f t="shared" si="1890"/>
        <v>3.1321943074937166E-2</v>
      </c>
      <c r="BT967" s="84">
        <f t="shared" si="1891"/>
        <v>1251.7676832136581</v>
      </c>
      <c r="BU967" s="84">
        <f t="shared" si="1892"/>
        <v>0</v>
      </c>
      <c r="BV967" s="83">
        <f t="shared" si="1893"/>
        <v>2877.7624811443725</v>
      </c>
      <c r="BW967" s="81">
        <f t="shared" ref="BW967:BW1030" si="1917">BV967-BU967</f>
        <v>2877.7624811443725</v>
      </c>
      <c r="BX967" s="83">
        <f t="shared" si="1836"/>
        <v>0</v>
      </c>
      <c r="BY967" s="141">
        <f t="shared" si="1837"/>
        <v>0</v>
      </c>
      <c r="BZ967" s="83">
        <f t="shared" si="1838"/>
        <v>4.13</v>
      </c>
      <c r="CA967" s="83">
        <f t="shared" si="1839"/>
        <v>0</v>
      </c>
      <c r="CB967" s="83">
        <f t="shared" si="1894"/>
        <v>3.298493793226009</v>
      </c>
      <c r="CC967" s="83">
        <f t="shared" si="1840"/>
        <v>3.298493793226009</v>
      </c>
      <c r="CD967" s="143">
        <f t="shared" si="1841"/>
        <v>0.02</v>
      </c>
      <c r="CE967" s="83">
        <f t="shared" si="1895"/>
        <v>1.7114523213570411E-2</v>
      </c>
      <c r="CF967" s="84">
        <f t="shared" si="1896"/>
        <v>1172.484172460435</v>
      </c>
      <c r="CG967" s="83">
        <f t="shared" si="1842"/>
        <v>0</v>
      </c>
      <c r="CH967" s="83">
        <f t="shared" si="1897"/>
        <v>3.1593472990036204</v>
      </c>
      <c r="CI967" s="83">
        <f t="shared" si="1843"/>
        <v>3.1593472990036204</v>
      </c>
      <c r="CJ967" s="143">
        <f t="shared" si="1844"/>
        <v>0.02</v>
      </c>
      <c r="CK967" s="83">
        <f t="shared" si="1898"/>
        <v>1.6306910799759138E-2</v>
      </c>
      <c r="CL967" s="84">
        <f t="shared" si="1899"/>
        <v>1106.1270134377198</v>
      </c>
      <c r="CM967" s="83">
        <f t="shared" si="1845"/>
        <v>0</v>
      </c>
      <c r="CN967" s="83">
        <f t="shared" si="1900"/>
        <v>3.0618878564826897</v>
      </c>
      <c r="CO967" s="83">
        <f t="shared" si="1846"/>
        <v>3.0618878564826897</v>
      </c>
      <c r="CP967" s="143">
        <f t="shared" si="1847"/>
        <v>0.02</v>
      </c>
      <c r="CQ967" s="83">
        <f t="shared" si="1901"/>
        <v>1.6466564504284437E-2</v>
      </c>
      <c r="CR967" s="84">
        <f t="shared" si="1902"/>
        <v>1100.5186110029097</v>
      </c>
      <c r="CS967" s="83">
        <f t="shared" si="1848"/>
        <v>0</v>
      </c>
      <c r="CT967" s="83">
        <f t="shared" si="1903"/>
        <v>3.054435247706532</v>
      </c>
      <c r="CU967" s="83">
        <f t="shared" si="1849"/>
        <v>3.054435247706532</v>
      </c>
      <c r="CV967" s="143">
        <f t="shared" si="1850"/>
        <v>0.02</v>
      </c>
      <c r="CW967" s="83">
        <f t="shared" si="1904"/>
        <v>1.64945269871845E-2</v>
      </c>
      <c r="CX967" s="84">
        <f t="shared" si="1905"/>
        <v>1100.2305990503601</v>
      </c>
      <c r="CY967" s="83">
        <f t="shared" si="1851"/>
        <v>0</v>
      </c>
      <c r="CZ967" s="83">
        <f t="shared" si="1906"/>
        <v>3.0540558143977643</v>
      </c>
      <c r="DA967" s="83">
        <f t="shared" si="1852"/>
        <v>3.0540558143977643</v>
      </c>
      <c r="DB967" s="143">
        <f t="shared" si="1853"/>
        <v>0.02</v>
      </c>
      <c r="DC967" s="83">
        <f t="shared" si="1907"/>
        <v>1.6495446767326432E-2</v>
      </c>
      <c r="DD967" s="84">
        <f t="shared" si="1908"/>
        <v>1100.233312677326</v>
      </c>
      <c r="DE967" s="86">
        <f t="shared" si="1854"/>
        <v>5179.9724660598704</v>
      </c>
      <c r="DF967" s="86">
        <f t="shared" si="1855"/>
        <v>2071.9889864239481</v>
      </c>
      <c r="DG967" s="86">
        <f t="shared" si="1856"/>
        <v>1294.9931165149676</v>
      </c>
      <c r="DH967" s="86">
        <f t="shared" si="1857"/>
        <v>7.8672311737289363E-2</v>
      </c>
      <c r="DI967" s="86">
        <f t="shared" si="1858"/>
        <v>6.592844611886424E-2</v>
      </c>
      <c r="DJ967" s="86">
        <f t="shared" si="1859"/>
        <v>0.70998776623950732</v>
      </c>
      <c r="DK967" s="86">
        <f t="shared" si="1860"/>
        <v>-1246.5003149973404</v>
      </c>
      <c r="DL967" s="86">
        <f t="shared" ref="DL967:DL1030" si="1918">MIN(DJ967:DK967)</f>
        <v>-1246.5003149973404</v>
      </c>
      <c r="DM967" s="86">
        <f t="shared" si="1861"/>
        <v>-1246.5003149973404</v>
      </c>
      <c r="DN967" s="85">
        <f t="shared" si="1862"/>
        <v>0</v>
      </c>
      <c r="DO967" s="85">
        <f t="shared" si="1909"/>
        <v>0</v>
      </c>
      <c r="DP967" s="85">
        <f t="shared" si="1863"/>
        <v>0</v>
      </c>
      <c r="DQ967" s="85">
        <f t="shared" si="1910"/>
        <v>0</v>
      </c>
      <c r="DR967" s="85">
        <f t="shared" si="1864"/>
        <v>0</v>
      </c>
      <c r="DS967" s="85">
        <f t="shared" si="1911"/>
        <v>0</v>
      </c>
      <c r="DT967" s="81"/>
      <c r="DU967" s="81"/>
      <c r="DV967" s="81">
        <f t="shared" si="1912"/>
        <v>0</v>
      </c>
      <c r="DW967" s="100"/>
    </row>
    <row r="968" spans="1:127" x14ac:dyDescent="0.2">
      <c r="A968" s="59">
        <f t="shared" si="1865"/>
        <v>128.39999999999819</v>
      </c>
      <c r="B968" s="44">
        <f t="shared" si="1866"/>
        <v>128399.9999999982</v>
      </c>
      <c r="C968" s="52">
        <f t="shared" si="1800"/>
        <v>133.33333333333334</v>
      </c>
      <c r="D968" s="50">
        <f t="shared" si="1801"/>
        <v>4</v>
      </c>
      <c r="E968" s="44">
        <f t="shared" si="1802"/>
        <v>4.13</v>
      </c>
      <c r="F968" s="47">
        <f t="shared" si="1803"/>
        <v>0.02</v>
      </c>
      <c r="G968" s="52">
        <f t="shared" si="1867"/>
        <v>2.3280891762288425E-2</v>
      </c>
      <c r="H968" s="57">
        <f t="shared" si="1868"/>
        <v>1025.658822864151</v>
      </c>
      <c r="I968" s="52">
        <f t="shared" si="1869"/>
        <v>0</v>
      </c>
      <c r="J968" s="54">
        <f t="shared" si="1870"/>
        <v>3943.3036732611477</v>
      </c>
      <c r="K968" s="46">
        <f t="shared" si="1913"/>
        <v>3943.3036732611477</v>
      </c>
      <c r="L968" s="80">
        <f t="shared" si="1804"/>
        <v>0</v>
      </c>
      <c r="M968" s="142">
        <f t="shared" si="1805"/>
        <v>0</v>
      </c>
      <c r="N968" s="60">
        <f t="shared" si="1806"/>
        <v>4.13</v>
      </c>
      <c r="O968" s="53">
        <f t="shared" si="1807"/>
        <v>0</v>
      </c>
      <c r="P968" s="58">
        <f t="shared" si="1871"/>
        <v>3.0340243653826069</v>
      </c>
      <c r="Q968" s="49">
        <f t="shared" si="1808"/>
        <v>3.0340243653826069</v>
      </c>
      <c r="R968" s="143">
        <f t="shared" si="1809"/>
        <v>0.02</v>
      </c>
      <c r="S968" s="51">
        <f t="shared" si="1872"/>
        <v>1.7840702263220064E-2</v>
      </c>
      <c r="T968" s="57">
        <f t="shared" si="1873"/>
        <v>1068.916474464861</v>
      </c>
      <c r="U968" s="53">
        <f t="shared" si="1810"/>
        <v>0</v>
      </c>
      <c r="V968" s="58">
        <f t="shared" si="1874"/>
        <v>3.0810736990802425</v>
      </c>
      <c r="W968" s="49">
        <f t="shared" si="1811"/>
        <v>3.0810736990802425</v>
      </c>
      <c r="X968" s="143">
        <f t="shared" si="1812"/>
        <v>0.02</v>
      </c>
      <c r="Y968" s="51">
        <f t="shared" si="1875"/>
        <v>1.724588048196431E-2</v>
      </c>
      <c r="Z968" s="57">
        <f t="shared" si="1876"/>
        <v>1041.3018578012268</v>
      </c>
      <c r="AA968" s="53">
        <f t="shared" si="1813"/>
        <v>0</v>
      </c>
      <c r="AB968" s="58">
        <f t="shared" si="1877"/>
        <v>3.0502037038269192</v>
      </c>
      <c r="AC968" s="49">
        <f t="shared" si="1814"/>
        <v>3.0502037038269192</v>
      </c>
      <c r="AD968" s="143">
        <f t="shared" si="1815"/>
        <v>0.02</v>
      </c>
      <c r="AE968" s="49">
        <f t="shared" si="1914"/>
        <v>1.7193190633115311E-2</v>
      </c>
      <c r="AF968" s="57">
        <f t="shared" si="1878"/>
        <v>1038.712043999423</v>
      </c>
      <c r="AG968" s="53">
        <f t="shared" si="1816"/>
        <v>0</v>
      </c>
      <c r="AH968" s="58">
        <f t="shared" si="1879"/>
        <v>3.0474598333020277</v>
      </c>
      <c r="AI968" s="49">
        <f t="shared" si="1817"/>
        <v>3.0474598333020277</v>
      </c>
      <c r="AJ968" s="143">
        <f t="shared" si="1818"/>
        <v>0.02</v>
      </c>
      <c r="AK968" s="51">
        <f t="shared" si="1880"/>
        <v>1.7193748957976714E-2</v>
      </c>
      <c r="AL968" s="57">
        <f t="shared" si="1881"/>
        <v>1038.5441529203576</v>
      </c>
      <c r="AM968" s="53">
        <f t="shared" si="1819"/>
        <v>0</v>
      </c>
      <c r="AN968" s="58">
        <f t="shared" si="1882"/>
        <v>3.0472828493663782</v>
      </c>
      <c r="AO968" s="49">
        <f t="shared" si="1820"/>
        <v>3.0472828493663782</v>
      </c>
      <c r="AP968" s="143">
        <f t="shared" si="1821"/>
        <v>0.02</v>
      </c>
      <c r="AQ968" s="51">
        <f t="shared" si="1883"/>
        <v>1.719404460770891E-2</v>
      </c>
      <c r="AR968" s="57">
        <f t="shared" si="1884"/>
        <v>1038.5316950771519</v>
      </c>
      <c r="AS968" s="44">
        <f t="shared" si="1822"/>
        <v>7097.9466118700657</v>
      </c>
      <c r="AT968" s="44">
        <f t="shared" si="1823"/>
        <v>2839.1786447480258</v>
      </c>
      <c r="AU968" s="44">
        <f t="shared" si="1824"/>
        <v>1774.4866529675164</v>
      </c>
      <c r="AV968" s="47">
        <f t="shared" si="1825"/>
        <v>0.26710089486807237</v>
      </c>
      <c r="AW968" s="47">
        <f t="shared" si="1826"/>
        <v>0.45829261593943066</v>
      </c>
      <c r="AX968" s="86">
        <f t="shared" si="1827"/>
        <v>1.4304088138178486</v>
      </c>
      <c r="AY968" s="86">
        <f t="shared" si="1828"/>
        <v>0</v>
      </c>
      <c r="AZ968" s="10">
        <f t="shared" si="1885"/>
        <v>0</v>
      </c>
      <c r="BA968" s="44">
        <f t="shared" si="1829"/>
        <v>0</v>
      </c>
      <c r="BB968" s="9">
        <f t="shared" si="1830"/>
        <v>0</v>
      </c>
      <c r="BC968" s="45">
        <f t="shared" ref="BC968:BC1031" si="1919">BB968*$B$6</f>
        <v>0</v>
      </c>
      <c r="BD968" s="9">
        <f t="shared" si="1831"/>
        <v>0</v>
      </c>
      <c r="BE968" s="45">
        <f t="shared" si="1915"/>
        <v>0</v>
      </c>
      <c r="BF968" s="9">
        <f t="shared" si="1832"/>
        <v>0</v>
      </c>
      <c r="BG968" s="45">
        <f t="shared" si="1916"/>
        <v>0</v>
      </c>
      <c r="BH968" s="58"/>
      <c r="BI968" s="58"/>
      <c r="BJ968" s="58">
        <f t="shared" si="1886"/>
        <v>0</v>
      </c>
      <c r="BK968" s="97"/>
      <c r="BL968" s="44"/>
      <c r="BM968" s="82">
        <f t="shared" si="1887"/>
        <v>96.3</v>
      </c>
      <c r="BN968" s="86">
        <f t="shared" si="1888"/>
        <v>96300</v>
      </c>
      <c r="BO968" s="86">
        <f t="shared" si="1889"/>
        <v>100</v>
      </c>
      <c r="BP968" s="84">
        <f t="shared" si="1833"/>
        <v>4</v>
      </c>
      <c r="BQ968" s="84">
        <f t="shared" si="1834"/>
        <v>4.13</v>
      </c>
      <c r="BR968" s="84">
        <f t="shared" si="1835"/>
        <v>0.02</v>
      </c>
      <c r="BS968" s="84">
        <f t="shared" si="1890"/>
        <v>3.1319943074937164E-2</v>
      </c>
      <c r="BT968" s="84">
        <f t="shared" si="1891"/>
        <v>1252.5260595592983</v>
      </c>
      <c r="BU968" s="84">
        <f t="shared" si="1892"/>
        <v>0</v>
      </c>
      <c r="BV968" s="83">
        <f t="shared" si="1893"/>
        <v>2880.9997811443723</v>
      </c>
      <c r="BW968" s="81">
        <f t="shared" si="1917"/>
        <v>2880.9997811443723</v>
      </c>
      <c r="BX968" s="83">
        <f t="shared" si="1836"/>
        <v>0</v>
      </c>
      <c r="BY968" s="141">
        <f t="shared" si="1837"/>
        <v>0</v>
      </c>
      <c r="BZ968" s="83">
        <f t="shared" si="1838"/>
        <v>4.13</v>
      </c>
      <c r="CA968" s="83">
        <f t="shared" si="1839"/>
        <v>0</v>
      </c>
      <c r="CB968" s="83">
        <f t="shared" si="1894"/>
        <v>3.3001347054184347</v>
      </c>
      <c r="CC968" s="83">
        <f t="shared" si="1840"/>
        <v>3.3001347054184347</v>
      </c>
      <c r="CD968" s="143">
        <f t="shared" si="1841"/>
        <v>0.02</v>
      </c>
      <c r="CE968" s="83">
        <f t="shared" si="1895"/>
        <v>1.7112523213570412E-2</v>
      </c>
      <c r="CF968" s="84">
        <f t="shared" si="1896"/>
        <v>1173.0030008799008</v>
      </c>
      <c r="CG968" s="83">
        <f t="shared" si="1842"/>
        <v>0</v>
      </c>
      <c r="CH968" s="83">
        <f t="shared" si="1897"/>
        <v>3.1603713200414489</v>
      </c>
      <c r="CI968" s="83">
        <f t="shared" si="1843"/>
        <v>3.1603713200414489</v>
      </c>
      <c r="CJ968" s="143">
        <f t="shared" si="1844"/>
        <v>0.02</v>
      </c>
      <c r="CK968" s="83">
        <f t="shared" si="1898"/>
        <v>1.630491079975914E-2</v>
      </c>
      <c r="CL968" s="84">
        <f t="shared" si="1899"/>
        <v>1106.6431298774953</v>
      </c>
      <c r="CM968" s="83">
        <f t="shared" si="1845"/>
        <v>0</v>
      </c>
      <c r="CN968" s="83">
        <f t="shared" si="1900"/>
        <v>3.0627786463835633</v>
      </c>
      <c r="CO968" s="83">
        <f t="shared" si="1846"/>
        <v>3.0627786463835633</v>
      </c>
      <c r="CP968" s="143">
        <f t="shared" si="1847"/>
        <v>0.02</v>
      </c>
      <c r="CQ968" s="83">
        <f t="shared" si="1901"/>
        <v>1.6464564504284438E-2</v>
      </c>
      <c r="CR968" s="84">
        <f t="shared" si="1902"/>
        <v>1101.0563695778824</v>
      </c>
      <c r="CS968" s="83">
        <f t="shared" si="1848"/>
        <v>0</v>
      </c>
      <c r="CT968" s="83">
        <f t="shared" si="1903"/>
        <v>3.0553438071955963</v>
      </c>
      <c r="CU968" s="83">
        <f t="shared" si="1849"/>
        <v>3.0553438071955963</v>
      </c>
      <c r="CV968" s="143">
        <f t="shared" si="1850"/>
        <v>0.02</v>
      </c>
      <c r="CW968" s="83">
        <f t="shared" si="1904"/>
        <v>1.6492526987184501E-2</v>
      </c>
      <c r="CX968" s="84">
        <f t="shared" si="1905"/>
        <v>1100.7705851901733</v>
      </c>
      <c r="CY968" s="83">
        <f t="shared" si="1851"/>
        <v>0</v>
      </c>
      <c r="CZ968" s="83">
        <f t="shared" si="1906"/>
        <v>3.0549667335737976</v>
      </c>
      <c r="DA968" s="83">
        <f t="shared" si="1852"/>
        <v>3.0549667335737976</v>
      </c>
      <c r="DB968" s="143">
        <f t="shared" si="1853"/>
        <v>0.02</v>
      </c>
      <c r="DC968" s="83">
        <f t="shared" si="1907"/>
        <v>1.6493446767326433E-2</v>
      </c>
      <c r="DD968" s="84">
        <f t="shared" si="1908"/>
        <v>1100.7733960212377</v>
      </c>
      <c r="DE968" s="86">
        <f t="shared" si="1854"/>
        <v>5185.7996060598698</v>
      </c>
      <c r="DF968" s="86">
        <f t="shared" si="1855"/>
        <v>2074.3198424239476</v>
      </c>
      <c r="DG968" s="86">
        <f t="shared" si="1856"/>
        <v>1296.4499015149675</v>
      </c>
      <c r="DH968" s="86">
        <f t="shared" si="1857"/>
        <v>7.8538972887361655E-2</v>
      </c>
      <c r="DI968" s="86">
        <f t="shared" si="1858"/>
        <v>6.5723342721498421E-2</v>
      </c>
      <c r="DJ968" s="86">
        <f t="shared" si="1859"/>
        <v>0.70584398778484037</v>
      </c>
      <c r="DK968" s="86">
        <f t="shared" si="1860"/>
        <v>-1248.4167428062481</v>
      </c>
      <c r="DL968" s="86">
        <f t="shared" si="1918"/>
        <v>-1248.4167428062481</v>
      </c>
      <c r="DM968" s="86">
        <f t="shared" si="1861"/>
        <v>-1248.4167428062481</v>
      </c>
      <c r="DN968" s="85">
        <f t="shared" si="1862"/>
        <v>0</v>
      </c>
      <c r="DO968" s="85">
        <f t="shared" si="1909"/>
        <v>0</v>
      </c>
      <c r="DP968" s="85">
        <f t="shared" si="1863"/>
        <v>0</v>
      </c>
      <c r="DQ968" s="85">
        <f t="shared" si="1910"/>
        <v>0</v>
      </c>
      <c r="DR968" s="85">
        <f t="shared" si="1864"/>
        <v>0</v>
      </c>
      <c r="DS968" s="85">
        <f t="shared" si="1911"/>
        <v>0</v>
      </c>
      <c r="DT968" s="81"/>
      <c r="DU968" s="81"/>
      <c r="DV968" s="81">
        <f t="shared" si="1912"/>
        <v>0</v>
      </c>
      <c r="DW968" s="100"/>
    </row>
    <row r="969" spans="1:127" x14ac:dyDescent="0.2">
      <c r="A969" s="59">
        <f t="shared" si="1865"/>
        <v>128.53333333333154</v>
      </c>
      <c r="B969" s="44">
        <f t="shared" si="1866"/>
        <v>128533.33333333152</v>
      </c>
      <c r="C969" s="52">
        <f t="shared" si="1800"/>
        <v>133.33333333333334</v>
      </c>
      <c r="D969" s="50">
        <f t="shared" si="1801"/>
        <v>4</v>
      </c>
      <c r="E969" s="44">
        <f t="shared" si="1802"/>
        <v>4.13</v>
      </c>
      <c r="F969" s="47">
        <f t="shared" si="1803"/>
        <v>0.02</v>
      </c>
      <c r="G969" s="52">
        <f t="shared" si="1867"/>
        <v>2.3278225095621757E-2</v>
      </c>
      <c r="H969" s="57">
        <f t="shared" si="1868"/>
        <v>1026.4103824583062</v>
      </c>
      <c r="I969" s="52">
        <f t="shared" si="1869"/>
        <v>0</v>
      </c>
      <c r="J969" s="54">
        <f t="shared" si="1870"/>
        <v>3947.6200732611474</v>
      </c>
      <c r="K969" s="46">
        <f t="shared" si="1913"/>
        <v>3947.6200732611474</v>
      </c>
      <c r="L969" s="80">
        <f t="shared" si="1804"/>
        <v>0</v>
      </c>
      <c r="M969" s="142">
        <f t="shared" si="1805"/>
        <v>0</v>
      </c>
      <c r="N969" s="60">
        <f t="shared" si="1806"/>
        <v>4.13</v>
      </c>
      <c r="O969" s="53">
        <f t="shared" si="1807"/>
        <v>0</v>
      </c>
      <c r="P969" s="58">
        <f t="shared" si="1871"/>
        <v>3.0350532759737252</v>
      </c>
      <c r="Q969" s="49">
        <f t="shared" si="1808"/>
        <v>3.0350532759737252</v>
      </c>
      <c r="R969" s="143">
        <f t="shared" si="1809"/>
        <v>0.02</v>
      </c>
      <c r="S969" s="51">
        <f t="shared" si="1872"/>
        <v>1.7838035596553396E-2</v>
      </c>
      <c r="T969" s="57">
        <f t="shared" si="1873"/>
        <v>1069.700443951436</v>
      </c>
      <c r="U969" s="53">
        <f t="shared" si="1810"/>
        <v>0</v>
      </c>
      <c r="V969" s="58">
        <f t="shared" si="1874"/>
        <v>3.0822619302599703</v>
      </c>
      <c r="W969" s="49">
        <f t="shared" si="1811"/>
        <v>3.0822619302599703</v>
      </c>
      <c r="X969" s="143">
        <f t="shared" si="1812"/>
        <v>0.02</v>
      </c>
      <c r="Y969" s="51">
        <f t="shared" si="1875"/>
        <v>1.7243213815297642E-2</v>
      </c>
      <c r="Z969" s="57">
        <f t="shared" si="1876"/>
        <v>1042.0481148459178</v>
      </c>
      <c r="AA969" s="53">
        <f t="shared" si="1813"/>
        <v>0</v>
      </c>
      <c r="AB969" s="58">
        <f t="shared" si="1877"/>
        <v>3.0512707172330966</v>
      </c>
      <c r="AC969" s="49">
        <f t="shared" si="1814"/>
        <v>3.0512707172330966</v>
      </c>
      <c r="AD969" s="143">
        <f t="shared" si="1815"/>
        <v>0.02</v>
      </c>
      <c r="AE969" s="49">
        <f t="shared" si="1914"/>
        <v>1.7190523966448643E-2</v>
      </c>
      <c r="AF969" s="57">
        <f t="shared" si="1878"/>
        <v>1039.4635504109767</v>
      </c>
      <c r="AG969" s="53">
        <f t="shared" si="1816"/>
        <v>0</v>
      </c>
      <c r="AH969" s="58">
        <f t="shared" si="1879"/>
        <v>3.0485251981829076</v>
      </c>
      <c r="AI969" s="49">
        <f t="shared" si="1817"/>
        <v>3.0485251981829076</v>
      </c>
      <c r="AJ969" s="143">
        <f t="shared" si="1818"/>
        <v>0.02</v>
      </c>
      <c r="AK969" s="51">
        <f t="shared" si="1880"/>
        <v>1.7191082291310045E-2</v>
      </c>
      <c r="AL969" s="57">
        <f t="shared" si="1881"/>
        <v>1039.2963604009076</v>
      </c>
      <c r="AM969" s="53">
        <f t="shared" si="1819"/>
        <v>0</v>
      </c>
      <c r="AN969" s="58">
        <f t="shared" si="1882"/>
        <v>3.0483484850458575</v>
      </c>
      <c r="AO969" s="49">
        <f t="shared" si="1820"/>
        <v>3.0483484850458575</v>
      </c>
      <c r="AP969" s="143">
        <f t="shared" si="1821"/>
        <v>0.02</v>
      </c>
      <c r="AQ969" s="51">
        <f t="shared" si="1883"/>
        <v>1.7191377941042241E-2</v>
      </c>
      <c r="AR969" s="57">
        <f t="shared" si="1884"/>
        <v>1039.2839591814593</v>
      </c>
      <c r="AS969" s="44">
        <f t="shared" si="1822"/>
        <v>7105.7161318700655</v>
      </c>
      <c r="AT969" s="44">
        <f t="shared" si="1823"/>
        <v>2842.286452748026</v>
      </c>
      <c r="AU969" s="44">
        <f t="shared" si="1824"/>
        <v>1776.4290329675164</v>
      </c>
      <c r="AV969" s="47">
        <f t="shared" si="1825"/>
        <v>0.26631065183805147</v>
      </c>
      <c r="AW969" s="47">
        <f t="shared" si="1826"/>
        <v>0.45574710924376377</v>
      </c>
      <c r="AX969" s="86">
        <f t="shared" si="1827"/>
        <v>1.4176825908210327</v>
      </c>
      <c r="AY969" s="86">
        <f t="shared" si="1828"/>
        <v>0</v>
      </c>
      <c r="AZ969" s="10">
        <f t="shared" si="1885"/>
        <v>0</v>
      </c>
      <c r="BA969" s="44">
        <f t="shared" si="1829"/>
        <v>0</v>
      </c>
      <c r="BB969" s="9">
        <f t="shared" si="1830"/>
        <v>0</v>
      </c>
      <c r="BC969" s="45">
        <f t="shared" si="1919"/>
        <v>0</v>
      </c>
      <c r="BD969" s="9">
        <f t="shared" si="1831"/>
        <v>0</v>
      </c>
      <c r="BE969" s="45">
        <f t="shared" si="1915"/>
        <v>0</v>
      </c>
      <c r="BF969" s="9">
        <f t="shared" si="1832"/>
        <v>0</v>
      </c>
      <c r="BG969" s="45">
        <f t="shared" si="1916"/>
        <v>0</v>
      </c>
      <c r="BH969" s="58"/>
      <c r="BI969" s="58"/>
      <c r="BJ969" s="58">
        <f t="shared" si="1886"/>
        <v>0</v>
      </c>
      <c r="BK969" s="97"/>
      <c r="BL969" s="44"/>
      <c r="BM969" s="82">
        <f t="shared" si="1887"/>
        <v>96.4</v>
      </c>
      <c r="BN969" s="86">
        <f t="shared" si="1888"/>
        <v>96400</v>
      </c>
      <c r="BO969" s="86">
        <f t="shared" si="1889"/>
        <v>100</v>
      </c>
      <c r="BP969" s="84">
        <f t="shared" si="1833"/>
        <v>4</v>
      </c>
      <c r="BQ969" s="84">
        <f t="shared" si="1834"/>
        <v>4.13</v>
      </c>
      <c r="BR969" s="84">
        <f t="shared" si="1835"/>
        <v>0.02</v>
      </c>
      <c r="BS969" s="84">
        <f t="shared" si="1890"/>
        <v>3.1317943074937162E-2</v>
      </c>
      <c r="BT969" s="84">
        <f t="shared" si="1891"/>
        <v>1253.2843874787884</v>
      </c>
      <c r="BU969" s="84">
        <f t="shared" si="1892"/>
        <v>0</v>
      </c>
      <c r="BV969" s="83">
        <f t="shared" si="1893"/>
        <v>2884.2370811443725</v>
      </c>
      <c r="BW969" s="81">
        <f t="shared" si="1917"/>
        <v>2884.2370811443725</v>
      </c>
      <c r="BX969" s="83">
        <f t="shared" si="1836"/>
        <v>0</v>
      </c>
      <c r="BY969" s="141">
        <f t="shared" si="1837"/>
        <v>0</v>
      </c>
      <c r="BZ969" s="83">
        <f t="shared" si="1838"/>
        <v>4.13</v>
      </c>
      <c r="CA969" s="83">
        <f t="shared" si="1839"/>
        <v>0</v>
      </c>
      <c r="CB969" s="83">
        <f t="shared" si="1894"/>
        <v>3.3017777374684902</v>
      </c>
      <c r="CC969" s="83">
        <f t="shared" si="1840"/>
        <v>3.3017777374684902</v>
      </c>
      <c r="CD969" s="143">
        <f t="shared" si="1841"/>
        <v>0.02</v>
      </c>
      <c r="CE969" s="83">
        <f t="shared" si="1895"/>
        <v>1.7110523213570414E-2</v>
      </c>
      <c r="CF969" s="84">
        <f t="shared" si="1896"/>
        <v>1173.5215107208921</v>
      </c>
      <c r="CG969" s="83">
        <f t="shared" si="1842"/>
        <v>0</v>
      </c>
      <c r="CH969" s="83">
        <f t="shared" si="1897"/>
        <v>3.1613958180941113</v>
      </c>
      <c r="CI969" s="83">
        <f t="shared" si="1843"/>
        <v>3.1613958180941113</v>
      </c>
      <c r="CJ969" s="143">
        <f t="shared" si="1844"/>
        <v>0.02</v>
      </c>
      <c r="CK969" s="83">
        <f t="shared" si="1898"/>
        <v>1.6302910799759141E-2</v>
      </c>
      <c r="CL969" s="84">
        <f t="shared" si="1899"/>
        <v>1107.1590158019235</v>
      </c>
      <c r="CM969" s="83">
        <f t="shared" si="1845"/>
        <v>0</v>
      </c>
      <c r="CN969" s="83">
        <f t="shared" si="1900"/>
        <v>3.0636700836799315</v>
      </c>
      <c r="CO969" s="83">
        <f t="shared" si="1846"/>
        <v>3.0636700836799315</v>
      </c>
      <c r="CP969" s="143">
        <f t="shared" si="1847"/>
        <v>0.02</v>
      </c>
      <c r="CQ969" s="83">
        <f t="shared" si="1901"/>
        <v>1.646256450428444E-2</v>
      </c>
      <c r="CR969" s="84">
        <f t="shared" si="1902"/>
        <v>1101.5939064489755</v>
      </c>
      <c r="CS969" s="83">
        <f t="shared" si="1848"/>
        <v>0</v>
      </c>
      <c r="CT969" s="83">
        <f t="shared" si="1903"/>
        <v>3.0562531142900649</v>
      </c>
      <c r="CU969" s="83">
        <f t="shared" si="1849"/>
        <v>3.0562531142900649</v>
      </c>
      <c r="CV969" s="143">
        <f t="shared" si="1850"/>
        <v>0.02</v>
      </c>
      <c r="CW969" s="83">
        <f t="shared" si="1904"/>
        <v>1.6490526987184503E-2</v>
      </c>
      <c r="CX969" s="84">
        <f t="shared" si="1905"/>
        <v>1101.3103452966577</v>
      </c>
      <c r="CY969" s="83">
        <f t="shared" si="1851"/>
        <v>0</v>
      </c>
      <c r="CZ969" s="83">
        <f t="shared" si="1906"/>
        <v>3.0558784037618141</v>
      </c>
      <c r="DA969" s="83">
        <f t="shared" si="1852"/>
        <v>3.0558784037618141</v>
      </c>
      <c r="DB969" s="143">
        <f t="shared" si="1853"/>
        <v>0.02</v>
      </c>
      <c r="DC969" s="83">
        <f t="shared" si="1907"/>
        <v>1.6491446767326435E-2</v>
      </c>
      <c r="DD969" s="84">
        <f t="shared" si="1908"/>
        <v>1101.3132528578467</v>
      </c>
      <c r="DE969" s="86">
        <f t="shared" si="1854"/>
        <v>5191.6267460598701</v>
      </c>
      <c r="DF969" s="86">
        <f t="shared" si="1855"/>
        <v>2076.6506984239481</v>
      </c>
      <c r="DG969" s="86">
        <f t="shared" si="1856"/>
        <v>1297.9066865149675</v>
      </c>
      <c r="DH969" s="86">
        <f t="shared" si="1857"/>
        <v>7.8406020276107172E-2</v>
      </c>
      <c r="DI969" s="86">
        <f t="shared" si="1858"/>
        <v>6.5519123371223412E-2</v>
      </c>
      <c r="DJ969" s="86">
        <f t="shared" si="1859"/>
        <v>0.70172934318067137</v>
      </c>
      <c r="DK969" s="86">
        <f t="shared" si="1860"/>
        <v>-1250.3319904413288</v>
      </c>
      <c r="DL969" s="86">
        <f t="shared" si="1918"/>
        <v>-1250.3319904413288</v>
      </c>
      <c r="DM969" s="86">
        <f t="shared" si="1861"/>
        <v>-1250.3319904413288</v>
      </c>
      <c r="DN969" s="85">
        <f t="shared" si="1862"/>
        <v>0</v>
      </c>
      <c r="DO969" s="85">
        <f t="shared" si="1909"/>
        <v>0</v>
      </c>
      <c r="DP969" s="85">
        <f t="shared" si="1863"/>
        <v>0</v>
      </c>
      <c r="DQ969" s="85">
        <f t="shared" si="1910"/>
        <v>0</v>
      </c>
      <c r="DR969" s="85">
        <f t="shared" si="1864"/>
        <v>0</v>
      </c>
      <c r="DS969" s="85">
        <f t="shared" si="1911"/>
        <v>0</v>
      </c>
      <c r="DT969" s="81"/>
      <c r="DU969" s="81"/>
      <c r="DV969" s="81">
        <f t="shared" si="1912"/>
        <v>0</v>
      </c>
      <c r="DW969" s="100"/>
    </row>
    <row r="970" spans="1:127" x14ac:dyDescent="0.2">
      <c r="A970" s="59">
        <f t="shared" si="1865"/>
        <v>128.66666666666487</v>
      </c>
      <c r="B970" s="44">
        <f t="shared" si="1866"/>
        <v>128666.66666666485</v>
      </c>
      <c r="C970" s="52">
        <f t="shared" si="1800"/>
        <v>133.33333333333334</v>
      </c>
      <c r="D970" s="50">
        <f t="shared" si="1801"/>
        <v>4</v>
      </c>
      <c r="E970" s="44">
        <f t="shared" si="1802"/>
        <v>4.13</v>
      </c>
      <c r="F970" s="47">
        <f t="shared" si="1803"/>
        <v>0.02</v>
      </c>
      <c r="G970" s="52">
        <f t="shared" si="1867"/>
        <v>2.3275558428955088E-2</v>
      </c>
      <c r="H970" s="57">
        <f t="shared" si="1868"/>
        <v>1027.1618559615279</v>
      </c>
      <c r="I970" s="52">
        <f t="shared" si="1869"/>
        <v>0</v>
      </c>
      <c r="J970" s="54">
        <f t="shared" si="1870"/>
        <v>3951.9364732611475</v>
      </c>
      <c r="K970" s="46">
        <f t="shared" si="1913"/>
        <v>3951.9364732611475</v>
      </c>
      <c r="L970" s="80">
        <f t="shared" si="1804"/>
        <v>0</v>
      </c>
      <c r="M970" s="142">
        <f t="shared" si="1805"/>
        <v>0</v>
      </c>
      <c r="N970" s="60">
        <f t="shared" si="1806"/>
        <v>4.13</v>
      </c>
      <c r="O970" s="53">
        <f t="shared" si="1807"/>
        <v>0</v>
      </c>
      <c r="P970" s="58">
        <f t="shared" si="1871"/>
        <v>3.0360841211333423</v>
      </c>
      <c r="Q970" s="49">
        <f t="shared" si="1808"/>
        <v>3.0360841211333423</v>
      </c>
      <c r="R970" s="143">
        <f t="shared" si="1809"/>
        <v>0.02</v>
      </c>
      <c r="S970" s="51">
        <f t="shared" si="1872"/>
        <v>1.7835368929886727E-2</v>
      </c>
      <c r="T970" s="57">
        <f t="shared" si="1873"/>
        <v>1070.4840305155521</v>
      </c>
      <c r="U970" s="53">
        <f t="shared" si="1810"/>
        <v>0</v>
      </c>
      <c r="V970" s="58">
        <f t="shared" si="1874"/>
        <v>3.0834519361776587</v>
      </c>
      <c r="W970" s="49">
        <f t="shared" si="1811"/>
        <v>3.0834519361776587</v>
      </c>
      <c r="X970" s="143">
        <f t="shared" si="1812"/>
        <v>0.02</v>
      </c>
      <c r="Y970" s="51">
        <f t="shared" si="1875"/>
        <v>1.7240547148630974E-2</v>
      </c>
      <c r="Z970" s="57">
        <f t="shared" si="1876"/>
        <v>1042.7939688484687</v>
      </c>
      <c r="AA970" s="53">
        <f t="shared" si="1813"/>
        <v>0</v>
      </c>
      <c r="AB970" s="58">
        <f t="shared" si="1877"/>
        <v>3.0523392971094196</v>
      </c>
      <c r="AC970" s="49">
        <f t="shared" si="1814"/>
        <v>3.0523392971094196</v>
      </c>
      <c r="AD970" s="143">
        <f t="shared" si="1815"/>
        <v>0.02</v>
      </c>
      <c r="AE970" s="49">
        <f t="shared" si="1914"/>
        <v>1.7187857299781974E-2</v>
      </c>
      <c r="AF970" s="57">
        <f t="shared" si="1878"/>
        <v>1040.2146774976266</v>
      </c>
      <c r="AG970" s="53">
        <f t="shared" si="1816"/>
        <v>0</v>
      </c>
      <c r="AH970" s="58">
        <f t="shared" si="1879"/>
        <v>3.0495921869812195</v>
      </c>
      <c r="AI970" s="49">
        <f t="shared" si="1817"/>
        <v>3.0495921869812195</v>
      </c>
      <c r="AJ970" s="143">
        <f t="shared" si="1818"/>
        <v>0.02</v>
      </c>
      <c r="AK970" s="51">
        <f t="shared" si="1880"/>
        <v>1.7188415624643377E-2</v>
      </c>
      <c r="AL970" s="57">
        <f t="shared" si="1881"/>
        <v>1040.0481883763157</v>
      </c>
      <c r="AM970" s="53">
        <f t="shared" si="1819"/>
        <v>0</v>
      </c>
      <c r="AN970" s="58">
        <f t="shared" si="1882"/>
        <v>3.049415748558304</v>
      </c>
      <c r="AO970" s="49">
        <f t="shared" si="1820"/>
        <v>3.049415748558304</v>
      </c>
      <c r="AP970" s="143">
        <f t="shared" si="1821"/>
        <v>0.02</v>
      </c>
      <c r="AQ970" s="51">
        <f t="shared" si="1883"/>
        <v>1.7188711274375573E-2</v>
      </c>
      <c r="AR970" s="57">
        <f t="shared" si="1884"/>
        <v>1040.0358436720082</v>
      </c>
      <c r="AS970" s="44">
        <f t="shared" si="1822"/>
        <v>7113.4856518700653</v>
      </c>
      <c r="AT970" s="44">
        <f t="shared" si="1823"/>
        <v>2845.3942607480262</v>
      </c>
      <c r="AU970" s="44">
        <f t="shared" si="1824"/>
        <v>1778.3714129675163</v>
      </c>
      <c r="AV970" s="47">
        <f t="shared" si="1825"/>
        <v>0.26552404462321716</v>
      </c>
      <c r="AW970" s="47">
        <f t="shared" si="1826"/>
        <v>0.45321990526973133</v>
      </c>
      <c r="AX970" s="86">
        <f t="shared" si="1827"/>
        <v>1.4050903056551185</v>
      </c>
      <c r="AY970" s="86">
        <f t="shared" si="1828"/>
        <v>0</v>
      </c>
      <c r="AZ970" s="10">
        <f t="shared" si="1885"/>
        <v>0</v>
      </c>
      <c r="BA970" s="44">
        <f t="shared" si="1829"/>
        <v>0</v>
      </c>
      <c r="BB970" s="9">
        <f t="shared" si="1830"/>
        <v>0</v>
      </c>
      <c r="BC970" s="45">
        <f t="shared" si="1919"/>
        <v>0</v>
      </c>
      <c r="BD970" s="9">
        <f t="shared" si="1831"/>
        <v>0</v>
      </c>
      <c r="BE970" s="45">
        <f t="shared" si="1915"/>
        <v>0</v>
      </c>
      <c r="BF970" s="9">
        <f t="shared" si="1832"/>
        <v>0</v>
      </c>
      <c r="BG970" s="45">
        <f t="shared" si="1916"/>
        <v>0</v>
      </c>
      <c r="BH970" s="58"/>
      <c r="BI970" s="58"/>
      <c r="BJ970" s="58">
        <f t="shared" si="1886"/>
        <v>0</v>
      </c>
      <c r="BK970" s="97"/>
      <c r="BL970" s="44"/>
      <c r="BM970" s="82">
        <f t="shared" si="1887"/>
        <v>96.5</v>
      </c>
      <c r="BN970" s="86">
        <f t="shared" si="1888"/>
        <v>96500</v>
      </c>
      <c r="BO970" s="86">
        <f t="shared" si="1889"/>
        <v>100</v>
      </c>
      <c r="BP970" s="84">
        <f t="shared" si="1833"/>
        <v>4</v>
      </c>
      <c r="BQ970" s="84">
        <f t="shared" si="1834"/>
        <v>4.13</v>
      </c>
      <c r="BR970" s="84">
        <f t="shared" si="1835"/>
        <v>0.02</v>
      </c>
      <c r="BS970" s="84">
        <f t="shared" si="1890"/>
        <v>3.131594307493716E-2</v>
      </c>
      <c r="BT970" s="84">
        <f t="shared" si="1891"/>
        <v>1254.0426669721282</v>
      </c>
      <c r="BU970" s="84">
        <f t="shared" si="1892"/>
        <v>0</v>
      </c>
      <c r="BV970" s="83">
        <f t="shared" si="1893"/>
        <v>2887.4743811443723</v>
      </c>
      <c r="BW970" s="81">
        <f t="shared" si="1917"/>
        <v>2887.4743811443723</v>
      </c>
      <c r="BX970" s="83">
        <f t="shared" si="1836"/>
        <v>0</v>
      </c>
      <c r="BY970" s="141">
        <f t="shared" si="1837"/>
        <v>0</v>
      </c>
      <c r="BZ970" s="83">
        <f t="shared" si="1838"/>
        <v>4.13</v>
      </c>
      <c r="CA970" s="83">
        <f t="shared" si="1839"/>
        <v>0</v>
      </c>
      <c r="CB970" s="83">
        <f t="shared" si="1894"/>
        <v>3.3034228895524205</v>
      </c>
      <c r="CC970" s="83">
        <f t="shared" si="1840"/>
        <v>3.3034228895524205</v>
      </c>
      <c r="CD970" s="143">
        <f t="shared" si="1841"/>
        <v>0.02</v>
      </c>
      <c r="CE970" s="83">
        <f t="shared" si="1895"/>
        <v>1.7108523213570415E-2</v>
      </c>
      <c r="CF970" s="84">
        <f t="shared" si="1896"/>
        <v>1174.0397019673658</v>
      </c>
      <c r="CG970" s="83">
        <f t="shared" si="1842"/>
        <v>0</v>
      </c>
      <c r="CH970" s="83">
        <f t="shared" si="1897"/>
        <v>3.1624207914407476</v>
      </c>
      <c r="CI970" s="83">
        <f t="shared" si="1843"/>
        <v>3.1624207914407476</v>
      </c>
      <c r="CJ970" s="143">
        <f t="shared" si="1844"/>
        <v>0.02</v>
      </c>
      <c r="CK970" s="83">
        <f t="shared" si="1898"/>
        <v>1.6300910799759143E-2</v>
      </c>
      <c r="CL970" s="84">
        <f t="shared" si="1899"/>
        <v>1107.6746712825329</v>
      </c>
      <c r="CM970" s="83">
        <f t="shared" si="1845"/>
        <v>0</v>
      </c>
      <c r="CN970" s="83">
        <f t="shared" si="1900"/>
        <v>3.0645621672965904</v>
      </c>
      <c r="CO970" s="83">
        <f t="shared" si="1846"/>
        <v>3.0645621672965904</v>
      </c>
      <c r="CP970" s="143">
        <f t="shared" si="1847"/>
        <v>0.02</v>
      </c>
      <c r="CQ970" s="83">
        <f t="shared" si="1901"/>
        <v>1.6460564504284441E-2</v>
      </c>
      <c r="CR970" s="84">
        <f t="shared" si="1902"/>
        <v>1102.1312216315723</v>
      </c>
      <c r="CS970" s="83">
        <f t="shared" si="1848"/>
        <v>0</v>
      </c>
      <c r="CT970" s="83">
        <f t="shared" si="1903"/>
        <v>3.0571631678512592</v>
      </c>
      <c r="CU970" s="83">
        <f t="shared" si="1849"/>
        <v>3.0571631678512592</v>
      </c>
      <c r="CV970" s="143">
        <f t="shared" si="1850"/>
        <v>0.02</v>
      </c>
      <c r="CW970" s="83">
        <f t="shared" si="1904"/>
        <v>1.6488526987184504E-2</v>
      </c>
      <c r="CX970" s="84">
        <f t="shared" si="1905"/>
        <v>1101.8498793722251</v>
      </c>
      <c r="CY970" s="83">
        <f t="shared" si="1851"/>
        <v>0</v>
      </c>
      <c r="CZ970" s="83">
        <f t="shared" si="1906"/>
        <v>3.0567908237759109</v>
      </c>
      <c r="DA970" s="83">
        <f t="shared" si="1852"/>
        <v>3.0567908237759109</v>
      </c>
      <c r="DB970" s="143">
        <f t="shared" si="1853"/>
        <v>0.02</v>
      </c>
      <c r="DC970" s="83">
        <f t="shared" si="1907"/>
        <v>1.6489446767326436E-2</v>
      </c>
      <c r="DD970" s="84">
        <f t="shared" si="1908"/>
        <v>1101.8528831895715</v>
      </c>
      <c r="DE970" s="86">
        <f t="shared" si="1854"/>
        <v>5197.4538860598705</v>
      </c>
      <c r="DF970" s="86">
        <f t="shared" si="1855"/>
        <v>2078.9815544239482</v>
      </c>
      <c r="DG970" s="86">
        <f t="shared" si="1856"/>
        <v>1299.3634715149676</v>
      </c>
      <c r="DH970" s="86">
        <f t="shared" si="1857"/>
        <v>7.8273452452099185E-2</v>
      </c>
      <c r="DI970" s="86">
        <f t="shared" si="1858"/>
        <v>6.531578339987397E-2</v>
      </c>
      <c r="DJ970" s="86">
        <f t="shared" si="1859"/>
        <v>0.6976435968942738</v>
      </c>
      <c r="DK970" s="86">
        <f t="shared" si="1860"/>
        <v>-1252.2460586064844</v>
      </c>
      <c r="DL970" s="86">
        <f t="shared" si="1918"/>
        <v>-1252.2460586064844</v>
      </c>
      <c r="DM970" s="86">
        <f t="shared" si="1861"/>
        <v>-1252.2460586064844</v>
      </c>
      <c r="DN970" s="85">
        <f t="shared" si="1862"/>
        <v>0</v>
      </c>
      <c r="DO970" s="85">
        <f t="shared" si="1909"/>
        <v>0</v>
      </c>
      <c r="DP970" s="85">
        <f t="shared" si="1863"/>
        <v>0</v>
      </c>
      <c r="DQ970" s="85">
        <f t="shared" si="1910"/>
        <v>0</v>
      </c>
      <c r="DR970" s="85">
        <f t="shared" si="1864"/>
        <v>0</v>
      </c>
      <c r="DS970" s="85">
        <f t="shared" si="1911"/>
        <v>0</v>
      </c>
      <c r="DT970" s="81"/>
      <c r="DU970" s="81"/>
      <c r="DV970" s="81">
        <f t="shared" si="1912"/>
        <v>0</v>
      </c>
      <c r="DW970" s="100"/>
    </row>
    <row r="971" spans="1:127" x14ac:dyDescent="0.2">
      <c r="A971" s="59">
        <f t="shared" si="1865"/>
        <v>128.79999999999819</v>
      </c>
      <c r="B971" s="44">
        <f t="shared" si="1866"/>
        <v>128799.99999999818</v>
      </c>
      <c r="C971" s="52">
        <f t="shared" si="1800"/>
        <v>133.33333333333334</v>
      </c>
      <c r="D971" s="50">
        <f t="shared" si="1801"/>
        <v>4</v>
      </c>
      <c r="E971" s="44">
        <f t="shared" si="1802"/>
        <v>4.13</v>
      </c>
      <c r="F971" s="47">
        <f t="shared" si="1803"/>
        <v>0.02</v>
      </c>
      <c r="G971" s="52">
        <f t="shared" si="1867"/>
        <v>2.327289176228842E-2</v>
      </c>
      <c r="H971" s="57">
        <f t="shared" si="1868"/>
        <v>1027.9132433738159</v>
      </c>
      <c r="I971" s="52">
        <f t="shared" si="1869"/>
        <v>0</v>
      </c>
      <c r="J971" s="54">
        <f t="shared" si="1870"/>
        <v>3956.2528732611472</v>
      </c>
      <c r="K971" s="46">
        <f t="shared" si="1913"/>
        <v>3956.2528732611472</v>
      </c>
      <c r="L971" s="80">
        <f t="shared" si="1804"/>
        <v>0</v>
      </c>
      <c r="M971" s="142">
        <f t="shared" si="1805"/>
        <v>0</v>
      </c>
      <c r="N971" s="60">
        <f t="shared" si="1806"/>
        <v>4.13</v>
      </c>
      <c r="O971" s="53">
        <f t="shared" si="1807"/>
        <v>0</v>
      </c>
      <c r="P971" s="58">
        <f t="shared" si="1871"/>
        <v>3.0371169004749694</v>
      </c>
      <c r="Q971" s="49">
        <f t="shared" si="1808"/>
        <v>3.0371169004749694</v>
      </c>
      <c r="R971" s="143">
        <f t="shared" si="1809"/>
        <v>0.02</v>
      </c>
      <c r="S971" s="51">
        <f t="shared" si="1872"/>
        <v>1.7832702263220059E-2</v>
      </c>
      <c r="T971" s="57">
        <f t="shared" si="1873"/>
        <v>1071.2672339176984</v>
      </c>
      <c r="U971" s="53">
        <f t="shared" si="1810"/>
        <v>0</v>
      </c>
      <c r="V971" s="58">
        <f t="shared" si="1874"/>
        <v>3.0846437136282185</v>
      </c>
      <c r="W971" s="49">
        <f t="shared" si="1811"/>
        <v>3.0846437136282185</v>
      </c>
      <c r="X971" s="143">
        <f t="shared" si="1812"/>
        <v>0.02</v>
      </c>
      <c r="Y971" s="51">
        <f t="shared" si="1875"/>
        <v>1.7237880481964306E-2</v>
      </c>
      <c r="Z971" s="57">
        <f t="shared" si="1876"/>
        <v>1043.5394196904524</v>
      </c>
      <c r="AA971" s="53">
        <f t="shared" si="1813"/>
        <v>0</v>
      </c>
      <c r="AB971" s="58">
        <f t="shared" si="1877"/>
        <v>3.053409440324526</v>
      </c>
      <c r="AC971" s="49">
        <f t="shared" si="1814"/>
        <v>3.053409440324526</v>
      </c>
      <c r="AD971" s="143">
        <f t="shared" si="1815"/>
        <v>0.02</v>
      </c>
      <c r="AE971" s="49">
        <f t="shared" si="1914"/>
        <v>1.7185190633115306E-2</v>
      </c>
      <c r="AF971" s="57">
        <f t="shared" si="1878"/>
        <v>1040.9654251392894</v>
      </c>
      <c r="AG971" s="53">
        <f t="shared" si="1816"/>
        <v>0</v>
      </c>
      <c r="AH971" s="58">
        <f t="shared" si="1879"/>
        <v>3.0506607967425756</v>
      </c>
      <c r="AI971" s="49">
        <f t="shared" si="1817"/>
        <v>3.0506607967425756</v>
      </c>
      <c r="AJ971" s="143">
        <f t="shared" si="1818"/>
        <v>0.02</v>
      </c>
      <c r="AK971" s="51">
        <f t="shared" si="1880"/>
        <v>1.7185748957976709E-2</v>
      </c>
      <c r="AL971" s="57">
        <f t="shared" si="1881"/>
        <v>1040.7996367115907</v>
      </c>
      <c r="AM971" s="53">
        <f t="shared" si="1819"/>
        <v>0</v>
      </c>
      <c r="AN971" s="58">
        <f t="shared" si="1882"/>
        <v>3.0504846369295806</v>
      </c>
      <c r="AO971" s="49">
        <f t="shared" si="1820"/>
        <v>3.0504846369295806</v>
      </c>
      <c r="AP971" s="143">
        <f t="shared" si="1821"/>
        <v>0.02</v>
      </c>
      <c r="AQ971" s="51">
        <f t="shared" si="1883"/>
        <v>1.7186044607708905E-2</v>
      </c>
      <c r="AR971" s="57">
        <f t="shared" si="1884"/>
        <v>1040.7873484129482</v>
      </c>
      <c r="AS971" s="44">
        <f t="shared" si="1822"/>
        <v>7121.2551718700652</v>
      </c>
      <c r="AT971" s="44">
        <f t="shared" si="1823"/>
        <v>2848.502068748026</v>
      </c>
      <c r="AU971" s="44">
        <f t="shared" si="1824"/>
        <v>1780.3137929675163</v>
      </c>
      <c r="AV971" s="47">
        <f t="shared" si="1825"/>
        <v>0.26474105204703097</v>
      </c>
      <c r="AW971" s="47">
        <f t="shared" si="1826"/>
        <v>0.4507108473837621</v>
      </c>
      <c r="AX971" s="86">
        <f t="shared" si="1827"/>
        <v>1.3926303552404253</v>
      </c>
      <c r="AY971" s="86">
        <f t="shared" si="1828"/>
        <v>0</v>
      </c>
      <c r="AZ971" s="10">
        <f t="shared" si="1885"/>
        <v>0</v>
      </c>
      <c r="BA971" s="44">
        <f t="shared" si="1829"/>
        <v>0</v>
      </c>
      <c r="BB971" s="9">
        <f t="shared" si="1830"/>
        <v>0</v>
      </c>
      <c r="BC971" s="45">
        <f t="shared" si="1919"/>
        <v>0</v>
      </c>
      <c r="BD971" s="9">
        <f t="shared" si="1831"/>
        <v>0</v>
      </c>
      <c r="BE971" s="45">
        <f t="shared" si="1915"/>
        <v>0</v>
      </c>
      <c r="BF971" s="9">
        <f t="shared" si="1832"/>
        <v>0</v>
      </c>
      <c r="BG971" s="45">
        <f t="shared" si="1916"/>
        <v>0</v>
      </c>
      <c r="BH971" s="58"/>
      <c r="BI971" s="58"/>
      <c r="BJ971" s="58">
        <f t="shared" si="1886"/>
        <v>0</v>
      </c>
      <c r="BK971" s="97"/>
      <c r="BL971" s="44"/>
      <c r="BM971" s="82">
        <f t="shared" si="1887"/>
        <v>96.600000000000009</v>
      </c>
      <c r="BN971" s="86">
        <f t="shared" si="1888"/>
        <v>96600</v>
      </c>
      <c r="BO971" s="86">
        <f t="shared" si="1889"/>
        <v>100</v>
      </c>
      <c r="BP971" s="84">
        <f t="shared" si="1833"/>
        <v>4</v>
      </c>
      <c r="BQ971" s="84">
        <f t="shared" si="1834"/>
        <v>4.13</v>
      </c>
      <c r="BR971" s="84">
        <f t="shared" si="1835"/>
        <v>0.02</v>
      </c>
      <c r="BS971" s="84">
        <f t="shared" si="1890"/>
        <v>3.1313943074937158E-2</v>
      </c>
      <c r="BT971" s="84">
        <f t="shared" si="1891"/>
        <v>1254.8008980393181</v>
      </c>
      <c r="BU971" s="84">
        <f t="shared" si="1892"/>
        <v>0</v>
      </c>
      <c r="BV971" s="83">
        <f t="shared" si="1893"/>
        <v>2890.7116811443725</v>
      </c>
      <c r="BW971" s="81">
        <f t="shared" si="1917"/>
        <v>2890.7116811443725</v>
      </c>
      <c r="BX971" s="83">
        <f t="shared" si="1836"/>
        <v>0</v>
      </c>
      <c r="BY971" s="141">
        <f t="shared" si="1837"/>
        <v>0</v>
      </c>
      <c r="BZ971" s="83">
        <f t="shared" si="1838"/>
        <v>4.13</v>
      </c>
      <c r="CA971" s="83">
        <f t="shared" si="1839"/>
        <v>0</v>
      </c>
      <c r="CB971" s="83">
        <f t="shared" si="1894"/>
        <v>3.3050701618468978</v>
      </c>
      <c r="CC971" s="83">
        <f t="shared" si="1840"/>
        <v>3.3050701618468978</v>
      </c>
      <c r="CD971" s="143">
        <f t="shared" si="1841"/>
        <v>0.02</v>
      </c>
      <c r="CE971" s="83">
        <f t="shared" si="1895"/>
        <v>1.7106523213570417E-2</v>
      </c>
      <c r="CF971" s="84">
        <f t="shared" si="1896"/>
        <v>1174.5575746038869</v>
      </c>
      <c r="CG971" s="83">
        <f t="shared" si="1842"/>
        <v>0</v>
      </c>
      <c r="CH971" s="83">
        <f t="shared" si="1897"/>
        <v>3.1634462383620794</v>
      </c>
      <c r="CI971" s="83">
        <f t="shared" si="1843"/>
        <v>3.1634462383620794</v>
      </c>
      <c r="CJ971" s="143">
        <f t="shared" si="1844"/>
        <v>0.02</v>
      </c>
      <c r="CK971" s="83">
        <f t="shared" si="1898"/>
        <v>1.6298910799759144E-2</v>
      </c>
      <c r="CL971" s="84">
        <f t="shared" si="1899"/>
        <v>1108.1900963911671</v>
      </c>
      <c r="CM971" s="83">
        <f t="shared" si="1845"/>
        <v>0</v>
      </c>
      <c r="CN971" s="83">
        <f t="shared" si="1900"/>
        <v>3.0654548961597441</v>
      </c>
      <c r="CO971" s="83">
        <f t="shared" si="1846"/>
        <v>3.0654548961597441</v>
      </c>
      <c r="CP971" s="143">
        <f t="shared" si="1847"/>
        <v>0.02</v>
      </c>
      <c r="CQ971" s="83">
        <f t="shared" si="1901"/>
        <v>1.6458564504284443E-2</v>
      </c>
      <c r="CR971" s="84">
        <f t="shared" si="1902"/>
        <v>1102.6683151413706</v>
      </c>
      <c r="CS971" s="83">
        <f t="shared" si="1848"/>
        <v>0</v>
      </c>
      <c r="CT971" s="83">
        <f t="shared" si="1903"/>
        <v>3.0580739667414658</v>
      </c>
      <c r="CU971" s="83">
        <f t="shared" si="1849"/>
        <v>3.0580739667414658</v>
      </c>
      <c r="CV971" s="143">
        <f t="shared" si="1850"/>
        <v>0.02</v>
      </c>
      <c r="CW971" s="83">
        <f t="shared" si="1904"/>
        <v>1.6486526987184506E-2</v>
      </c>
      <c r="CX971" s="84">
        <f t="shared" si="1905"/>
        <v>1102.3891874196518</v>
      </c>
      <c r="CY971" s="83">
        <f t="shared" si="1851"/>
        <v>0</v>
      </c>
      <c r="CZ971" s="83">
        <f t="shared" si="1906"/>
        <v>3.0577039924311333</v>
      </c>
      <c r="DA971" s="83">
        <f t="shared" si="1852"/>
        <v>3.0577039924311333</v>
      </c>
      <c r="DB971" s="143">
        <f t="shared" si="1853"/>
        <v>0.02</v>
      </c>
      <c r="DC971" s="83">
        <f t="shared" si="1907"/>
        <v>1.6487446767326438E-2</v>
      </c>
      <c r="DD971" s="84">
        <f t="shared" si="1908"/>
        <v>1102.3922870192048</v>
      </c>
      <c r="DE971" s="86">
        <f t="shared" si="1854"/>
        <v>5203.2810260598699</v>
      </c>
      <c r="DF971" s="86">
        <f t="shared" si="1855"/>
        <v>2081.3124104239478</v>
      </c>
      <c r="DG971" s="86">
        <f t="shared" si="1856"/>
        <v>1300.8202565149675</v>
      </c>
      <c r="DH971" s="86">
        <f t="shared" si="1857"/>
        <v>7.8141267970479988E-2</v>
      </c>
      <c r="DI971" s="86">
        <f t="shared" si="1858"/>
        <v>6.5113318168013606E-2</v>
      </c>
      <c r="DJ971" s="86">
        <f t="shared" si="1859"/>
        <v>0.69358651552571737</v>
      </c>
      <c r="DK971" s="86">
        <f t="shared" si="1860"/>
        <v>-1254.1589480059656</v>
      </c>
      <c r="DL971" s="86">
        <f t="shared" si="1918"/>
        <v>-1254.1589480059656</v>
      </c>
      <c r="DM971" s="86">
        <f t="shared" si="1861"/>
        <v>-1254.1589480059656</v>
      </c>
      <c r="DN971" s="85">
        <f t="shared" si="1862"/>
        <v>0</v>
      </c>
      <c r="DO971" s="85">
        <f t="shared" si="1909"/>
        <v>0</v>
      </c>
      <c r="DP971" s="85">
        <f t="shared" si="1863"/>
        <v>0</v>
      </c>
      <c r="DQ971" s="85">
        <f t="shared" si="1910"/>
        <v>0</v>
      </c>
      <c r="DR971" s="85">
        <f t="shared" si="1864"/>
        <v>0</v>
      </c>
      <c r="DS971" s="85">
        <f t="shared" si="1911"/>
        <v>0</v>
      </c>
      <c r="DT971" s="81"/>
      <c r="DU971" s="81"/>
      <c r="DV971" s="81">
        <f t="shared" si="1912"/>
        <v>0</v>
      </c>
      <c r="DW971" s="100"/>
    </row>
    <row r="972" spans="1:127" x14ac:dyDescent="0.2">
      <c r="A972" s="59">
        <f t="shared" si="1865"/>
        <v>128.93333333333152</v>
      </c>
      <c r="B972" s="44">
        <f t="shared" si="1866"/>
        <v>128933.33333333151</v>
      </c>
      <c r="C972" s="52">
        <f t="shared" si="1800"/>
        <v>133.33333333333334</v>
      </c>
      <c r="D972" s="50">
        <f t="shared" si="1801"/>
        <v>4</v>
      </c>
      <c r="E972" s="44">
        <f t="shared" si="1802"/>
        <v>4.13</v>
      </c>
      <c r="F972" s="47">
        <f t="shared" si="1803"/>
        <v>0.02</v>
      </c>
      <c r="G972" s="52">
        <f t="shared" si="1867"/>
        <v>2.3270225095621752E-2</v>
      </c>
      <c r="H972" s="57">
        <f t="shared" si="1868"/>
        <v>1028.6645446951704</v>
      </c>
      <c r="I972" s="52">
        <f t="shared" si="1869"/>
        <v>0</v>
      </c>
      <c r="J972" s="54">
        <f t="shared" si="1870"/>
        <v>3960.5692732611469</v>
      </c>
      <c r="K972" s="46">
        <f t="shared" si="1913"/>
        <v>3960.5692732611469</v>
      </c>
      <c r="L972" s="80">
        <f t="shared" si="1804"/>
        <v>0</v>
      </c>
      <c r="M972" s="142">
        <f t="shared" si="1805"/>
        <v>0</v>
      </c>
      <c r="N972" s="60">
        <f t="shared" si="1806"/>
        <v>4.13</v>
      </c>
      <c r="O972" s="53">
        <f t="shared" si="1807"/>
        <v>0</v>
      </c>
      <c r="P972" s="58">
        <f t="shared" si="1871"/>
        <v>3.0381516136132589</v>
      </c>
      <c r="Q972" s="49">
        <f t="shared" si="1808"/>
        <v>3.0381516136132589</v>
      </c>
      <c r="R972" s="143">
        <f t="shared" si="1809"/>
        <v>0.02</v>
      </c>
      <c r="S972" s="51">
        <f t="shared" si="1872"/>
        <v>1.7830035596553391E-2</v>
      </c>
      <c r="T972" s="57">
        <f t="shared" si="1873"/>
        <v>1072.0500539194397</v>
      </c>
      <c r="U972" s="53">
        <f t="shared" si="1810"/>
        <v>0</v>
      </c>
      <c r="V972" s="58">
        <f t="shared" si="1874"/>
        <v>3.0858372594068619</v>
      </c>
      <c r="W972" s="49">
        <f t="shared" si="1811"/>
        <v>3.0858372594068619</v>
      </c>
      <c r="X972" s="143">
        <f t="shared" si="1812"/>
        <v>0.02</v>
      </c>
      <c r="Y972" s="51">
        <f t="shared" si="1875"/>
        <v>1.7235213815297638E-2</v>
      </c>
      <c r="Z972" s="57">
        <f t="shared" si="1876"/>
        <v>1044.2844672550482</v>
      </c>
      <c r="AA972" s="53">
        <f t="shared" si="1813"/>
        <v>0</v>
      </c>
      <c r="AB972" s="58">
        <f t="shared" si="1877"/>
        <v>3.0544811437495358</v>
      </c>
      <c r="AC972" s="49">
        <f t="shared" si="1814"/>
        <v>3.0544811437495358</v>
      </c>
      <c r="AD972" s="143">
        <f t="shared" si="1815"/>
        <v>0.02</v>
      </c>
      <c r="AE972" s="49">
        <f t="shared" si="1914"/>
        <v>1.7182523966448638E-2</v>
      </c>
      <c r="AF972" s="57">
        <f t="shared" si="1878"/>
        <v>1041.7157932173618</v>
      </c>
      <c r="AG972" s="53">
        <f t="shared" si="1816"/>
        <v>0</v>
      </c>
      <c r="AH972" s="58">
        <f t="shared" si="1879"/>
        <v>3.0517310245147771</v>
      </c>
      <c r="AI972" s="49">
        <f t="shared" si="1817"/>
        <v>3.0517310245147771</v>
      </c>
      <c r="AJ972" s="143">
        <f t="shared" si="1818"/>
        <v>0.02</v>
      </c>
      <c r="AK972" s="51">
        <f t="shared" si="1880"/>
        <v>1.7183082291310041E-2</v>
      </c>
      <c r="AL972" s="57">
        <f t="shared" si="1881"/>
        <v>1041.5507052732169</v>
      </c>
      <c r="AM972" s="53">
        <f t="shared" si="1819"/>
        <v>0</v>
      </c>
      <c r="AN972" s="58">
        <f t="shared" si="1882"/>
        <v>3.0515551471875746</v>
      </c>
      <c r="AO972" s="49">
        <f t="shared" si="1820"/>
        <v>3.0515551471875746</v>
      </c>
      <c r="AP972" s="143">
        <f t="shared" si="1821"/>
        <v>0.02</v>
      </c>
      <c r="AQ972" s="51">
        <f t="shared" si="1883"/>
        <v>1.7183377941042237E-2</v>
      </c>
      <c r="AR972" s="57">
        <f t="shared" si="1884"/>
        <v>1041.5384732699117</v>
      </c>
      <c r="AS972" s="44">
        <f t="shared" si="1822"/>
        <v>7129.0246918700632</v>
      </c>
      <c r="AT972" s="44">
        <f t="shared" si="1823"/>
        <v>2851.6098767480253</v>
      </c>
      <c r="AU972" s="44">
        <f t="shared" si="1824"/>
        <v>1782.2561729675158</v>
      </c>
      <c r="AV972" s="47">
        <f t="shared" si="1825"/>
        <v>0.26396165307943242</v>
      </c>
      <c r="AW972" s="47">
        <f t="shared" si="1826"/>
        <v>0.44821978048674416</v>
      </c>
      <c r="AX972" s="86">
        <f t="shared" si="1827"/>
        <v>1.3803011578201352</v>
      </c>
      <c r="AY972" s="86">
        <f t="shared" si="1828"/>
        <v>0</v>
      </c>
      <c r="AZ972" s="10">
        <f t="shared" si="1885"/>
        <v>0</v>
      </c>
      <c r="BA972" s="44">
        <f t="shared" si="1829"/>
        <v>0</v>
      </c>
      <c r="BB972" s="9">
        <f t="shared" si="1830"/>
        <v>0</v>
      </c>
      <c r="BC972" s="45">
        <f t="shared" si="1919"/>
        <v>0</v>
      </c>
      <c r="BD972" s="9">
        <f t="shared" si="1831"/>
        <v>0</v>
      </c>
      <c r="BE972" s="45">
        <f t="shared" si="1915"/>
        <v>0</v>
      </c>
      <c r="BF972" s="9">
        <f t="shared" si="1832"/>
        <v>0</v>
      </c>
      <c r="BG972" s="45">
        <f t="shared" si="1916"/>
        <v>0</v>
      </c>
      <c r="BH972" s="58"/>
      <c r="BI972" s="58"/>
      <c r="BJ972" s="58">
        <f t="shared" si="1886"/>
        <v>0</v>
      </c>
      <c r="BK972" s="97"/>
      <c r="BL972" s="44"/>
      <c r="BM972" s="82">
        <f t="shared" si="1887"/>
        <v>96.7</v>
      </c>
      <c r="BN972" s="86">
        <f t="shared" si="1888"/>
        <v>96700</v>
      </c>
      <c r="BO972" s="86">
        <f t="shared" si="1889"/>
        <v>100</v>
      </c>
      <c r="BP972" s="84">
        <f t="shared" si="1833"/>
        <v>4</v>
      </c>
      <c r="BQ972" s="84">
        <f t="shared" si="1834"/>
        <v>4.13</v>
      </c>
      <c r="BR972" s="84">
        <f t="shared" si="1835"/>
        <v>0.02</v>
      </c>
      <c r="BS972" s="84">
        <f t="shared" si="1890"/>
        <v>3.1311943074937156E-2</v>
      </c>
      <c r="BT972" s="84">
        <f t="shared" si="1891"/>
        <v>1255.5590806803577</v>
      </c>
      <c r="BU972" s="84">
        <f t="shared" si="1892"/>
        <v>0</v>
      </c>
      <c r="BV972" s="83">
        <f t="shared" si="1893"/>
        <v>2893.9489811443723</v>
      </c>
      <c r="BW972" s="81">
        <f t="shared" si="1917"/>
        <v>2893.9489811443723</v>
      </c>
      <c r="BX972" s="83">
        <f t="shared" si="1836"/>
        <v>0</v>
      </c>
      <c r="BY972" s="141">
        <f t="shared" si="1837"/>
        <v>0</v>
      </c>
      <c r="BZ972" s="83">
        <f t="shared" si="1838"/>
        <v>4.13</v>
      </c>
      <c r="CA972" s="83">
        <f t="shared" si="1839"/>
        <v>0</v>
      </c>
      <c r="CB972" s="83">
        <f t="shared" si="1894"/>
        <v>3.3067195545290247</v>
      </c>
      <c r="CC972" s="83">
        <f t="shared" si="1840"/>
        <v>3.3067195545290247</v>
      </c>
      <c r="CD972" s="143">
        <f t="shared" si="1841"/>
        <v>0.02</v>
      </c>
      <c r="CE972" s="83">
        <f t="shared" si="1895"/>
        <v>1.7104523213570418E-2</v>
      </c>
      <c r="CF972" s="84">
        <f t="shared" si="1896"/>
        <v>1175.0751286156301</v>
      </c>
      <c r="CG972" s="83">
        <f t="shared" si="1842"/>
        <v>0</v>
      </c>
      <c r="CH972" s="83">
        <f t="shared" si="1897"/>
        <v>3.164472157140418</v>
      </c>
      <c r="CI972" s="83">
        <f t="shared" si="1843"/>
        <v>3.164472157140418</v>
      </c>
      <c r="CJ972" s="143">
        <f t="shared" si="1844"/>
        <v>0.02</v>
      </c>
      <c r="CK972" s="83">
        <f t="shared" si="1898"/>
        <v>1.6296910799759146E-2</v>
      </c>
      <c r="CL972" s="84">
        <f t="shared" si="1899"/>
        <v>1108.705291199984</v>
      </c>
      <c r="CM972" s="83">
        <f t="shared" si="1845"/>
        <v>0</v>
      </c>
      <c r="CN972" s="83">
        <f t="shared" si="1900"/>
        <v>3.0663482691970088</v>
      </c>
      <c r="CO972" s="83">
        <f t="shared" si="1846"/>
        <v>3.0663482691970088</v>
      </c>
      <c r="CP972" s="143">
        <f t="shared" si="1847"/>
        <v>0.02</v>
      </c>
      <c r="CQ972" s="83">
        <f t="shared" si="1901"/>
        <v>1.6456564504284444E-2</v>
      </c>
      <c r="CR972" s="84">
        <f t="shared" si="1902"/>
        <v>1103.2051869943834</v>
      </c>
      <c r="CS972" s="83">
        <f t="shared" si="1848"/>
        <v>0</v>
      </c>
      <c r="CT972" s="83">
        <f t="shared" si="1903"/>
        <v>3.0589855098239385</v>
      </c>
      <c r="CU972" s="83">
        <f t="shared" si="1849"/>
        <v>3.0589855098239385</v>
      </c>
      <c r="CV972" s="143">
        <f t="shared" si="1850"/>
        <v>0.02</v>
      </c>
      <c r="CW972" s="83">
        <f t="shared" si="1904"/>
        <v>1.6484526987184507E-2</v>
      </c>
      <c r="CX972" s="84">
        <f t="shared" si="1905"/>
        <v>1102.9282694420776</v>
      </c>
      <c r="CY972" s="83">
        <f t="shared" si="1851"/>
        <v>0</v>
      </c>
      <c r="CZ972" s="83">
        <f t="shared" si="1906"/>
        <v>3.0586179085434688</v>
      </c>
      <c r="DA972" s="83">
        <f t="shared" si="1852"/>
        <v>3.0586179085434688</v>
      </c>
      <c r="DB972" s="143">
        <f t="shared" si="1853"/>
        <v>0.02</v>
      </c>
      <c r="DC972" s="83">
        <f t="shared" si="1907"/>
        <v>1.6485446767326439E-2</v>
      </c>
      <c r="DD972" s="84">
        <f t="shared" si="1908"/>
        <v>1102.9314643499122</v>
      </c>
      <c r="DE972" s="86">
        <f t="shared" si="1854"/>
        <v>5209.1081660598702</v>
      </c>
      <c r="DF972" s="86">
        <f t="shared" si="1855"/>
        <v>2083.6432664239478</v>
      </c>
      <c r="DG972" s="86">
        <f t="shared" si="1856"/>
        <v>1302.2770415149676</v>
      </c>
      <c r="DH972" s="86">
        <f t="shared" si="1857"/>
        <v>7.8009465392927149E-2</v>
      </c>
      <c r="DI972" s="86">
        <f t="shared" si="1858"/>
        <v>6.4911723064735527E-2</v>
      </c>
      <c r="DJ972" s="86">
        <f t="shared" si="1859"/>
        <v>0.68955786778662587</v>
      </c>
      <c r="DK972" s="86">
        <f t="shared" si="1860"/>
        <v>-1256.0706593443615</v>
      </c>
      <c r="DL972" s="86">
        <f t="shared" si="1918"/>
        <v>-1256.0706593443615</v>
      </c>
      <c r="DM972" s="86">
        <f t="shared" si="1861"/>
        <v>-1256.0706593443615</v>
      </c>
      <c r="DN972" s="85">
        <f t="shared" si="1862"/>
        <v>0</v>
      </c>
      <c r="DO972" s="85">
        <f t="shared" si="1909"/>
        <v>0</v>
      </c>
      <c r="DP972" s="85">
        <f t="shared" si="1863"/>
        <v>0</v>
      </c>
      <c r="DQ972" s="85">
        <f t="shared" si="1910"/>
        <v>0</v>
      </c>
      <c r="DR972" s="85">
        <f t="shared" si="1864"/>
        <v>0</v>
      </c>
      <c r="DS972" s="85">
        <f t="shared" si="1911"/>
        <v>0</v>
      </c>
      <c r="DT972" s="81"/>
      <c r="DU972" s="81"/>
      <c r="DV972" s="81">
        <f t="shared" si="1912"/>
        <v>0</v>
      </c>
      <c r="DW972" s="100"/>
    </row>
    <row r="973" spans="1:127" x14ac:dyDescent="0.2">
      <c r="A973" s="59">
        <f t="shared" si="1865"/>
        <v>129.06666666666484</v>
      </c>
      <c r="B973" s="44">
        <f t="shared" si="1866"/>
        <v>129066.66666666484</v>
      </c>
      <c r="C973" s="52">
        <f t="shared" si="1800"/>
        <v>133.33333333333334</v>
      </c>
      <c r="D973" s="50">
        <f t="shared" si="1801"/>
        <v>4</v>
      </c>
      <c r="E973" s="44">
        <f t="shared" si="1802"/>
        <v>4.13</v>
      </c>
      <c r="F973" s="47">
        <f t="shared" si="1803"/>
        <v>0.02</v>
      </c>
      <c r="G973" s="52">
        <f t="shared" si="1867"/>
        <v>2.3267558428955084E-2</v>
      </c>
      <c r="H973" s="57">
        <f t="shared" si="1868"/>
        <v>1029.4157599255914</v>
      </c>
      <c r="I973" s="52">
        <f t="shared" si="1869"/>
        <v>0</v>
      </c>
      <c r="J973" s="54">
        <f t="shared" si="1870"/>
        <v>3964.8856732611466</v>
      </c>
      <c r="K973" s="46">
        <f t="shared" si="1913"/>
        <v>3964.8856732611466</v>
      </c>
      <c r="L973" s="80">
        <f t="shared" si="1804"/>
        <v>0</v>
      </c>
      <c r="M973" s="142">
        <f t="shared" si="1805"/>
        <v>0</v>
      </c>
      <c r="N973" s="60">
        <f t="shared" si="1806"/>
        <v>4.13</v>
      </c>
      <c r="O973" s="53">
        <f t="shared" si="1807"/>
        <v>0</v>
      </c>
      <c r="P973" s="58">
        <f t="shared" si="1871"/>
        <v>3.0391882601639959</v>
      </c>
      <c r="Q973" s="49">
        <f t="shared" si="1808"/>
        <v>3.0391882601639959</v>
      </c>
      <c r="R973" s="143">
        <f t="shared" si="1809"/>
        <v>0.02</v>
      </c>
      <c r="S973" s="51">
        <f t="shared" si="1872"/>
        <v>1.7827368929886723E-2</v>
      </c>
      <c r="T973" s="57">
        <f t="shared" si="1873"/>
        <v>1072.8324902834156</v>
      </c>
      <c r="U973" s="53">
        <f t="shared" si="1810"/>
        <v>0</v>
      </c>
      <c r="V973" s="58">
        <f t="shared" si="1874"/>
        <v>3.0870325703091108</v>
      </c>
      <c r="W973" s="49">
        <f t="shared" si="1811"/>
        <v>3.0870325703091108</v>
      </c>
      <c r="X973" s="143">
        <f t="shared" si="1812"/>
        <v>0.02</v>
      </c>
      <c r="Y973" s="51">
        <f t="shared" si="1875"/>
        <v>1.7232547148630969E-2</v>
      </c>
      <c r="Z973" s="57">
        <f t="shared" si="1876"/>
        <v>1045.0291114270387</v>
      </c>
      <c r="AA973" s="53">
        <f t="shared" si="1813"/>
        <v>0</v>
      </c>
      <c r="AB973" s="58">
        <f t="shared" si="1877"/>
        <v>3.0555544042580625</v>
      </c>
      <c r="AC973" s="49">
        <f t="shared" si="1814"/>
        <v>3.0555544042580625</v>
      </c>
      <c r="AD973" s="143">
        <f t="shared" si="1815"/>
        <v>0.02</v>
      </c>
      <c r="AE973" s="49">
        <f t="shared" si="1914"/>
        <v>1.717985729978197E-2</v>
      </c>
      <c r="AF973" s="57">
        <f t="shared" si="1878"/>
        <v>1042.465781614716</v>
      </c>
      <c r="AG973" s="53">
        <f t="shared" si="1816"/>
        <v>0</v>
      </c>
      <c r="AH973" s="58">
        <f t="shared" si="1879"/>
        <v>3.0528028673478307</v>
      </c>
      <c r="AI973" s="49">
        <f t="shared" si="1817"/>
        <v>3.0528028673478307</v>
      </c>
      <c r="AJ973" s="143">
        <f t="shared" si="1818"/>
        <v>0.02</v>
      </c>
      <c r="AK973" s="51">
        <f t="shared" si="1880"/>
        <v>1.7180415624643373E-2</v>
      </c>
      <c r="AL973" s="57">
        <f t="shared" si="1881"/>
        <v>1042.3013939291502</v>
      </c>
      <c r="AM973" s="53">
        <f t="shared" si="1819"/>
        <v>0</v>
      </c>
      <c r="AN973" s="58">
        <f t="shared" si="1882"/>
        <v>3.0526272763622089</v>
      </c>
      <c r="AO973" s="49">
        <f t="shared" si="1820"/>
        <v>3.0526272763622089</v>
      </c>
      <c r="AP973" s="143">
        <f t="shared" si="1821"/>
        <v>0.02</v>
      </c>
      <c r="AQ973" s="51">
        <f t="shared" si="1883"/>
        <v>1.7180711274375569E-2</v>
      </c>
      <c r="AR973" s="57">
        <f t="shared" si="1884"/>
        <v>1042.2892181100106</v>
      </c>
      <c r="AS973" s="44">
        <f t="shared" si="1822"/>
        <v>7136.7942118700639</v>
      </c>
      <c r="AT973" s="44">
        <f t="shared" si="1823"/>
        <v>2854.7176847480255</v>
      </c>
      <c r="AU973" s="44">
        <f t="shared" si="1824"/>
        <v>1784.198552967516</v>
      </c>
      <c r="AV973" s="47">
        <f t="shared" si="1825"/>
        <v>0.26318582683567632</v>
      </c>
      <c r="AW973" s="47">
        <f t="shared" si="1826"/>
        <v>0.44574655099721538</v>
      </c>
      <c r="AX973" s="86">
        <f t="shared" si="1827"/>
        <v>1.3681011526500009</v>
      </c>
      <c r="AY973" s="86">
        <f t="shared" si="1828"/>
        <v>0</v>
      </c>
      <c r="AZ973" s="10">
        <f t="shared" si="1885"/>
        <v>0</v>
      </c>
      <c r="BA973" s="44">
        <f t="shared" si="1829"/>
        <v>0</v>
      </c>
      <c r="BB973" s="9">
        <f t="shared" si="1830"/>
        <v>0</v>
      </c>
      <c r="BC973" s="45">
        <f t="shared" si="1919"/>
        <v>0</v>
      </c>
      <c r="BD973" s="9">
        <f t="shared" si="1831"/>
        <v>0</v>
      </c>
      <c r="BE973" s="45">
        <f t="shared" si="1915"/>
        <v>0</v>
      </c>
      <c r="BF973" s="9">
        <f t="shared" si="1832"/>
        <v>0</v>
      </c>
      <c r="BG973" s="45">
        <f t="shared" si="1916"/>
        <v>0</v>
      </c>
      <c r="BH973" s="58"/>
      <c r="BI973" s="58"/>
      <c r="BJ973" s="58">
        <f t="shared" si="1886"/>
        <v>0</v>
      </c>
      <c r="BK973" s="97"/>
      <c r="BL973" s="44"/>
      <c r="BM973" s="82">
        <f t="shared" si="1887"/>
        <v>96.8</v>
      </c>
      <c r="BN973" s="86">
        <f t="shared" si="1888"/>
        <v>96800</v>
      </c>
      <c r="BO973" s="86">
        <f t="shared" si="1889"/>
        <v>100</v>
      </c>
      <c r="BP973" s="84">
        <f t="shared" si="1833"/>
        <v>4</v>
      </c>
      <c r="BQ973" s="84">
        <f t="shared" si="1834"/>
        <v>4.13</v>
      </c>
      <c r="BR973" s="84">
        <f t="shared" si="1835"/>
        <v>0.02</v>
      </c>
      <c r="BS973" s="84">
        <f t="shared" si="1890"/>
        <v>3.1309943074937154E-2</v>
      </c>
      <c r="BT973" s="84">
        <f t="shared" si="1891"/>
        <v>1256.3172148952474</v>
      </c>
      <c r="BU973" s="84">
        <f t="shared" si="1892"/>
        <v>0</v>
      </c>
      <c r="BV973" s="83">
        <f t="shared" si="1893"/>
        <v>2897.1862811443725</v>
      </c>
      <c r="BW973" s="81">
        <f t="shared" si="1917"/>
        <v>2897.1862811443725</v>
      </c>
      <c r="BX973" s="83">
        <f t="shared" si="1836"/>
        <v>0</v>
      </c>
      <c r="BY973" s="141">
        <f t="shared" si="1837"/>
        <v>0</v>
      </c>
      <c r="BZ973" s="83">
        <f t="shared" si="1838"/>
        <v>4.13</v>
      </c>
      <c r="CA973" s="83">
        <f t="shared" si="1839"/>
        <v>0</v>
      </c>
      <c r="CB973" s="83">
        <f t="shared" si="1894"/>
        <v>3.3083710677763323</v>
      </c>
      <c r="CC973" s="83">
        <f t="shared" si="1840"/>
        <v>3.3083710677763323</v>
      </c>
      <c r="CD973" s="143">
        <f t="shared" si="1841"/>
        <v>0.02</v>
      </c>
      <c r="CE973" s="83">
        <f t="shared" si="1895"/>
        <v>1.710252321357042E-2</v>
      </c>
      <c r="CF973" s="84">
        <f t="shared" si="1896"/>
        <v>1175.5923639883772</v>
      </c>
      <c r="CG973" s="83">
        <f t="shared" si="1842"/>
        <v>0</v>
      </c>
      <c r="CH973" s="83">
        <f t="shared" si="1897"/>
        <v>3.1654985460596627</v>
      </c>
      <c r="CI973" s="83">
        <f t="shared" si="1843"/>
        <v>3.1654985460596627</v>
      </c>
      <c r="CJ973" s="143">
        <f t="shared" si="1844"/>
        <v>0.02</v>
      </c>
      <c r="CK973" s="83">
        <f t="shared" si="1898"/>
        <v>1.6294910799759147E-2</v>
      </c>
      <c r="CL973" s="84">
        <f t="shared" si="1899"/>
        <v>1109.2202557814542</v>
      </c>
      <c r="CM973" s="83">
        <f t="shared" si="1845"/>
        <v>0</v>
      </c>
      <c r="CN973" s="83">
        <f t="shared" si="1900"/>
        <v>3.0672422853374082</v>
      </c>
      <c r="CO973" s="83">
        <f t="shared" si="1846"/>
        <v>3.0672422853374082</v>
      </c>
      <c r="CP973" s="143">
        <f t="shared" si="1847"/>
        <v>0.02</v>
      </c>
      <c r="CQ973" s="83">
        <f t="shared" si="1901"/>
        <v>1.6454564504284445E-2</v>
      </c>
      <c r="CR973" s="84">
        <f t="shared" si="1902"/>
        <v>1103.7418372069371</v>
      </c>
      <c r="CS973" s="83">
        <f t="shared" si="1848"/>
        <v>0</v>
      </c>
      <c r="CT973" s="83">
        <f t="shared" si="1903"/>
        <v>3.0598977959628977</v>
      </c>
      <c r="CU973" s="83">
        <f t="shared" si="1849"/>
        <v>3.0598977959628977</v>
      </c>
      <c r="CV973" s="143">
        <f t="shared" si="1850"/>
        <v>0.02</v>
      </c>
      <c r="CW973" s="83">
        <f t="shared" si="1904"/>
        <v>1.6482526987184509E-2</v>
      </c>
      <c r="CX973" s="84">
        <f t="shared" si="1905"/>
        <v>1103.467125443005</v>
      </c>
      <c r="CY973" s="83">
        <f t="shared" si="1851"/>
        <v>0</v>
      </c>
      <c r="CZ973" s="83">
        <f t="shared" si="1906"/>
        <v>3.0595325709298526</v>
      </c>
      <c r="DA973" s="83">
        <f t="shared" si="1852"/>
        <v>3.0595325709298526</v>
      </c>
      <c r="DB973" s="143">
        <f t="shared" si="1853"/>
        <v>0.02</v>
      </c>
      <c r="DC973" s="83">
        <f t="shared" si="1907"/>
        <v>1.6483446767326441E-2</v>
      </c>
      <c r="DD973" s="84">
        <f t="shared" si="1908"/>
        <v>1103.4704151852316</v>
      </c>
      <c r="DE973" s="86">
        <f t="shared" si="1854"/>
        <v>5214.9353060598705</v>
      </c>
      <c r="DF973" s="86">
        <f t="shared" si="1855"/>
        <v>2085.9741224239483</v>
      </c>
      <c r="DG973" s="86">
        <f t="shared" si="1856"/>
        <v>1303.7338265149676</v>
      </c>
      <c r="DH973" s="86">
        <f t="shared" si="1857"/>
        <v>7.7878043287618492E-2</v>
      </c>
      <c r="DI973" s="86">
        <f t="shared" si="1858"/>
        <v>6.4710993507462983E-2</v>
      </c>
      <c r="DJ973" s="86">
        <f t="shared" si="1859"/>
        <v>0.68555742447912194</v>
      </c>
      <c r="DK973" s="86">
        <f t="shared" si="1860"/>
        <v>-1257.9811933266026</v>
      </c>
      <c r="DL973" s="86">
        <f t="shared" si="1918"/>
        <v>-1257.9811933266026</v>
      </c>
      <c r="DM973" s="86">
        <f t="shared" si="1861"/>
        <v>-1257.9811933266026</v>
      </c>
      <c r="DN973" s="85">
        <f t="shared" si="1862"/>
        <v>0</v>
      </c>
      <c r="DO973" s="85">
        <f t="shared" si="1909"/>
        <v>0</v>
      </c>
      <c r="DP973" s="85">
        <f t="shared" si="1863"/>
        <v>0</v>
      </c>
      <c r="DQ973" s="85">
        <f t="shared" si="1910"/>
        <v>0</v>
      </c>
      <c r="DR973" s="85">
        <f t="shared" si="1864"/>
        <v>0</v>
      </c>
      <c r="DS973" s="85">
        <f t="shared" si="1911"/>
        <v>0</v>
      </c>
      <c r="DT973" s="81"/>
      <c r="DU973" s="81"/>
      <c r="DV973" s="81">
        <f t="shared" si="1912"/>
        <v>0</v>
      </c>
      <c r="DW973" s="100"/>
    </row>
    <row r="974" spans="1:127" x14ac:dyDescent="0.2">
      <c r="A974" s="59">
        <f t="shared" si="1865"/>
        <v>129.19999999999817</v>
      </c>
      <c r="B974" s="44">
        <f t="shared" si="1866"/>
        <v>129199.99999999817</v>
      </c>
      <c r="C974" s="52">
        <f t="shared" si="1800"/>
        <v>133.33333333333334</v>
      </c>
      <c r="D974" s="50">
        <f t="shared" si="1801"/>
        <v>4</v>
      </c>
      <c r="E974" s="44">
        <f t="shared" si="1802"/>
        <v>4.13</v>
      </c>
      <c r="F974" s="47">
        <f t="shared" si="1803"/>
        <v>0.02</v>
      </c>
      <c r="G974" s="52">
        <f t="shared" si="1867"/>
        <v>2.3264891762288416E-2</v>
      </c>
      <c r="H974" s="57">
        <f t="shared" si="1868"/>
        <v>1030.1668890650787</v>
      </c>
      <c r="I974" s="52">
        <f t="shared" si="1869"/>
        <v>0</v>
      </c>
      <c r="J974" s="54">
        <f t="shared" si="1870"/>
        <v>3969.2020732611463</v>
      </c>
      <c r="K974" s="46">
        <f t="shared" si="1913"/>
        <v>3969.2020732611463</v>
      </c>
      <c r="L974" s="80">
        <f t="shared" si="1804"/>
        <v>0</v>
      </c>
      <c r="M974" s="142">
        <f t="shared" si="1805"/>
        <v>0</v>
      </c>
      <c r="N974" s="60">
        <f t="shared" si="1806"/>
        <v>4.13</v>
      </c>
      <c r="O974" s="53">
        <f t="shared" si="1807"/>
        <v>0</v>
      </c>
      <c r="P974" s="58">
        <f t="shared" si="1871"/>
        <v>3.0402268397440904</v>
      </c>
      <c r="Q974" s="49">
        <f t="shared" si="1808"/>
        <v>3.0402268397440904</v>
      </c>
      <c r="R974" s="143">
        <f t="shared" si="1809"/>
        <v>0.02</v>
      </c>
      <c r="S974" s="51">
        <f t="shared" si="1872"/>
        <v>1.7824702263220055E-2</v>
      </c>
      <c r="T974" s="57">
        <f t="shared" si="1873"/>
        <v>1073.6145427733391</v>
      </c>
      <c r="U974" s="53">
        <f t="shared" si="1810"/>
        <v>0</v>
      </c>
      <c r="V974" s="58">
        <f t="shared" si="1874"/>
        <v>3.0882296431308065</v>
      </c>
      <c r="W974" s="49">
        <f t="shared" si="1811"/>
        <v>3.0882296431308065</v>
      </c>
      <c r="X974" s="143">
        <f t="shared" si="1812"/>
        <v>0.02</v>
      </c>
      <c r="Y974" s="51">
        <f t="shared" si="1875"/>
        <v>1.7229880481964301E-2</v>
      </c>
      <c r="Z974" s="57">
        <f t="shared" si="1876"/>
        <v>1045.7733520928064</v>
      </c>
      <c r="AA974" s="53">
        <f t="shared" si="1813"/>
        <v>0</v>
      </c>
      <c r="AB974" s="58">
        <f t="shared" si="1877"/>
        <v>3.0566292187262216</v>
      </c>
      <c r="AC974" s="49">
        <f t="shared" si="1814"/>
        <v>3.0566292187262216</v>
      </c>
      <c r="AD974" s="143">
        <f t="shared" si="1815"/>
        <v>0.02</v>
      </c>
      <c r="AE974" s="49">
        <f t="shared" si="1914"/>
        <v>1.7177190633115302E-2</v>
      </c>
      <c r="AF974" s="57">
        <f t="shared" si="1878"/>
        <v>1043.2153902156956</v>
      </c>
      <c r="AG974" s="53">
        <f t="shared" si="1816"/>
        <v>0</v>
      </c>
      <c r="AH974" s="58">
        <f t="shared" si="1879"/>
        <v>3.0538763222939509</v>
      </c>
      <c r="AI974" s="49">
        <f t="shared" si="1817"/>
        <v>3.0538763222939509</v>
      </c>
      <c r="AJ974" s="143">
        <f t="shared" si="1818"/>
        <v>0.02</v>
      </c>
      <c r="AK974" s="51">
        <f t="shared" si="1880"/>
        <v>1.7177748957976705E-2</v>
      </c>
      <c r="AL974" s="57">
        <f t="shared" si="1881"/>
        <v>1043.0517025488148</v>
      </c>
      <c r="AM974" s="53">
        <f t="shared" si="1819"/>
        <v>0</v>
      </c>
      <c r="AN974" s="58">
        <f t="shared" si="1882"/>
        <v>3.0537010214854492</v>
      </c>
      <c r="AO974" s="49">
        <f t="shared" si="1820"/>
        <v>3.0537010214854492</v>
      </c>
      <c r="AP974" s="143">
        <f t="shared" si="1821"/>
        <v>0.02</v>
      </c>
      <c r="AQ974" s="51">
        <f t="shared" si="1883"/>
        <v>1.7178044607708901E-2</v>
      </c>
      <c r="AR974" s="57">
        <f t="shared" si="1884"/>
        <v>1043.0395828018318</v>
      </c>
      <c r="AS974" s="44">
        <f t="shared" si="1822"/>
        <v>7144.5637318700628</v>
      </c>
      <c r="AT974" s="44">
        <f t="shared" si="1823"/>
        <v>2857.8254927480252</v>
      </c>
      <c r="AU974" s="44">
        <f t="shared" si="1824"/>
        <v>1786.1409329675157</v>
      </c>
      <c r="AV974" s="47">
        <f t="shared" si="1825"/>
        <v>0.26241355257518328</v>
      </c>
      <c r="AW974" s="47">
        <f t="shared" si="1826"/>
        <v>0.44329100683476269</v>
      </c>
      <c r="AX974" s="86">
        <f t="shared" si="1827"/>
        <v>1.35602879969284</v>
      </c>
      <c r="AY974" s="86">
        <f t="shared" si="1828"/>
        <v>0</v>
      </c>
      <c r="AZ974" s="10">
        <f t="shared" si="1885"/>
        <v>0</v>
      </c>
      <c r="BA974" s="44">
        <f t="shared" si="1829"/>
        <v>0</v>
      </c>
      <c r="BB974" s="9">
        <f t="shared" si="1830"/>
        <v>0</v>
      </c>
      <c r="BC974" s="45">
        <f t="shared" si="1919"/>
        <v>0</v>
      </c>
      <c r="BD974" s="9">
        <f t="shared" si="1831"/>
        <v>0</v>
      </c>
      <c r="BE974" s="45">
        <f t="shared" si="1915"/>
        <v>0</v>
      </c>
      <c r="BF974" s="9">
        <f t="shared" si="1832"/>
        <v>0</v>
      </c>
      <c r="BG974" s="45">
        <f t="shared" si="1916"/>
        <v>0</v>
      </c>
      <c r="BH974" s="58"/>
      <c r="BI974" s="58"/>
      <c r="BJ974" s="58">
        <f t="shared" si="1886"/>
        <v>0</v>
      </c>
      <c r="BK974" s="97"/>
      <c r="BL974" s="44"/>
      <c r="BM974" s="82">
        <f t="shared" si="1887"/>
        <v>96.9</v>
      </c>
      <c r="BN974" s="86">
        <f t="shared" si="1888"/>
        <v>96900</v>
      </c>
      <c r="BO974" s="86">
        <f t="shared" si="1889"/>
        <v>100</v>
      </c>
      <c r="BP974" s="84">
        <f t="shared" si="1833"/>
        <v>4</v>
      </c>
      <c r="BQ974" s="84">
        <f t="shared" si="1834"/>
        <v>4.13</v>
      </c>
      <c r="BR974" s="84">
        <f t="shared" si="1835"/>
        <v>0.02</v>
      </c>
      <c r="BS974" s="84">
        <f t="shared" si="1890"/>
        <v>3.1307943074937152E-2</v>
      </c>
      <c r="BT974" s="84">
        <f t="shared" si="1891"/>
        <v>1257.0753006839868</v>
      </c>
      <c r="BU974" s="84">
        <f t="shared" si="1892"/>
        <v>0</v>
      </c>
      <c r="BV974" s="83">
        <f t="shared" si="1893"/>
        <v>2900.4235811443723</v>
      </c>
      <c r="BW974" s="81">
        <f t="shared" si="1917"/>
        <v>2900.4235811443723</v>
      </c>
      <c r="BX974" s="83">
        <f t="shared" si="1836"/>
        <v>0</v>
      </c>
      <c r="BY974" s="141">
        <f t="shared" si="1837"/>
        <v>0</v>
      </c>
      <c r="BZ974" s="83">
        <f t="shared" si="1838"/>
        <v>4.13</v>
      </c>
      <c r="CA974" s="83">
        <f t="shared" si="1839"/>
        <v>0</v>
      </c>
      <c r="CB974" s="83">
        <f t="shared" si="1894"/>
        <v>3.3100247017667757</v>
      </c>
      <c r="CC974" s="83">
        <f t="shared" si="1840"/>
        <v>3.3100247017667757</v>
      </c>
      <c r="CD974" s="143">
        <f t="shared" si="1841"/>
        <v>0.02</v>
      </c>
      <c r="CE974" s="83">
        <f t="shared" si="1895"/>
        <v>1.7100523213570421E-2</v>
      </c>
      <c r="CF974" s="84">
        <f t="shared" si="1896"/>
        <v>1176.1092807085161</v>
      </c>
      <c r="CG974" s="83">
        <f t="shared" si="1842"/>
        <v>0</v>
      </c>
      <c r="CH974" s="83">
        <f t="shared" si="1897"/>
        <v>3.1665254034053092</v>
      </c>
      <c r="CI974" s="83">
        <f t="shared" si="1843"/>
        <v>3.1665254034053092</v>
      </c>
      <c r="CJ974" s="143">
        <f t="shared" si="1844"/>
        <v>0.02</v>
      </c>
      <c r="CK974" s="83">
        <f t="shared" si="1898"/>
        <v>1.6292910799759149E-2</v>
      </c>
      <c r="CL974" s="84">
        <f t="shared" si="1899"/>
        <v>1109.7349902083597</v>
      </c>
      <c r="CM974" s="83">
        <f t="shared" si="1845"/>
        <v>0</v>
      </c>
      <c r="CN974" s="83">
        <f t="shared" si="1900"/>
        <v>3.0681369435113757</v>
      </c>
      <c r="CO974" s="83">
        <f t="shared" si="1846"/>
        <v>3.0681369435113757</v>
      </c>
      <c r="CP974" s="143">
        <f t="shared" si="1847"/>
        <v>0.02</v>
      </c>
      <c r="CQ974" s="83">
        <f t="shared" si="1901"/>
        <v>1.6452564504284447E-2</v>
      </c>
      <c r="CR974" s="84">
        <f t="shared" si="1902"/>
        <v>1104.2782657956711</v>
      </c>
      <c r="CS974" s="83">
        <f t="shared" si="1848"/>
        <v>0</v>
      </c>
      <c r="CT974" s="83">
        <f t="shared" si="1903"/>
        <v>3.0608108240235357</v>
      </c>
      <c r="CU974" s="83">
        <f t="shared" si="1849"/>
        <v>3.0608108240235357</v>
      </c>
      <c r="CV974" s="143">
        <f t="shared" si="1850"/>
        <v>0.02</v>
      </c>
      <c r="CW974" s="83">
        <f t="shared" si="1904"/>
        <v>1.648052698718451E-2</v>
      </c>
      <c r="CX974" s="84">
        <f t="shared" si="1905"/>
        <v>1104.0057554262983</v>
      </c>
      <c r="CY974" s="83">
        <f t="shared" si="1851"/>
        <v>0</v>
      </c>
      <c r="CZ974" s="83">
        <f t="shared" si="1906"/>
        <v>3.0604479784081668</v>
      </c>
      <c r="DA974" s="83">
        <f t="shared" si="1852"/>
        <v>3.0604479784081668</v>
      </c>
      <c r="DB974" s="143">
        <f t="shared" si="1853"/>
        <v>0.02</v>
      </c>
      <c r="DC974" s="83">
        <f t="shared" si="1907"/>
        <v>1.6481446767326442E-2</v>
      </c>
      <c r="DD974" s="84">
        <f t="shared" si="1908"/>
        <v>1104.0091395290722</v>
      </c>
      <c r="DE974" s="86">
        <f t="shared" si="1854"/>
        <v>5220.7624460598699</v>
      </c>
      <c r="DF974" s="86">
        <f t="shared" si="1855"/>
        <v>2088.3049784239479</v>
      </c>
      <c r="DG974" s="86">
        <f t="shared" si="1856"/>
        <v>1305.1906115149675</v>
      </c>
      <c r="DH974" s="86">
        <f t="shared" si="1857"/>
        <v>7.7747000229198795E-2</v>
      </c>
      <c r="DI974" s="86">
        <f t="shared" si="1858"/>
        <v>6.4511124941752901E-2</v>
      </c>
      <c r="DJ974" s="86">
        <f t="shared" si="1859"/>
        <v>0.68158495847505574</v>
      </c>
      <c r="DK974" s="86">
        <f t="shared" si="1860"/>
        <v>-1259.890550657959</v>
      </c>
      <c r="DL974" s="86">
        <f t="shared" si="1918"/>
        <v>-1259.890550657959</v>
      </c>
      <c r="DM974" s="86">
        <f t="shared" si="1861"/>
        <v>-1259.890550657959</v>
      </c>
      <c r="DN974" s="85">
        <f t="shared" si="1862"/>
        <v>0</v>
      </c>
      <c r="DO974" s="85">
        <f t="shared" si="1909"/>
        <v>0</v>
      </c>
      <c r="DP974" s="85">
        <f t="shared" si="1863"/>
        <v>0</v>
      </c>
      <c r="DQ974" s="85">
        <f t="shared" si="1910"/>
        <v>0</v>
      </c>
      <c r="DR974" s="85">
        <f t="shared" si="1864"/>
        <v>0</v>
      </c>
      <c r="DS974" s="85">
        <f t="shared" si="1911"/>
        <v>0</v>
      </c>
      <c r="DT974" s="81"/>
      <c r="DU974" s="81"/>
      <c r="DV974" s="81">
        <f t="shared" si="1912"/>
        <v>0</v>
      </c>
      <c r="DW974" s="100"/>
    </row>
    <row r="975" spans="1:127" x14ac:dyDescent="0.2">
      <c r="A975" s="59">
        <f t="shared" si="1865"/>
        <v>129.3333333333315</v>
      </c>
      <c r="B975" s="44">
        <f t="shared" si="1866"/>
        <v>129333.33333333149</v>
      </c>
      <c r="C975" s="52">
        <f t="shared" si="1800"/>
        <v>133.33333333333334</v>
      </c>
      <c r="D975" s="50">
        <f t="shared" si="1801"/>
        <v>4</v>
      </c>
      <c r="E975" s="44">
        <f t="shared" si="1802"/>
        <v>4.13</v>
      </c>
      <c r="F975" s="47">
        <f t="shared" si="1803"/>
        <v>0.02</v>
      </c>
      <c r="G975" s="52">
        <f t="shared" si="1867"/>
        <v>2.3262225095621748E-2</v>
      </c>
      <c r="H975" s="57">
        <f t="shared" si="1868"/>
        <v>1030.9179321136326</v>
      </c>
      <c r="I975" s="52">
        <f t="shared" si="1869"/>
        <v>0</v>
      </c>
      <c r="J975" s="54">
        <f t="shared" si="1870"/>
        <v>3973.5184732611465</v>
      </c>
      <c r="K975" s="46">
        <f t="shared" si="1913"/>
        <v>3973.5184732611465</v>
      </c>
      <c r="L975" s="80">
        <f t="shared" si="1804"/>
        <v>0</v>
      </c>
      <c r="M975" s="142">
        <f t="shared" si="1805"/>
        <v>0</v>
      </c>
      <c r="N975" s="60">
        <f t="shared" si="1806"/>
        <v>4.13</v>
      </c>
      <c r="O975" s="53">
        <f t="shared" si="1807"/>
        <v>0</v>
      </c>
      <c r="P975" s="58">
        <f t="shared" si="1871"/>
        <v>3.0412673519715776</v>
      </c>
      <c r="Q975" s="49">
        <f t="shared" si="1808"/>
        <v>3.0412673519715776</v>
      </c>
      <c r="R975" s="143">
        <f t="shared" si="1809"/>
        <v>0.02</v>
      </c>
      <c r="S975" s="51">
        <f t="shared" si="1872"/>
        <v>1.7822035596553387E-2</v>
      </c>
      <c r="T975" s="57">
        <f t="shared" si="1873"/>
        <v>1074.3962111539956</v>
      </c>
      <c r="U975" s="53">
        <f t="shared" si="1810"/>
        <v>0</v>
      </c>
      <c r="V975" s="58">
        <f t="shared" si="1874"/>
        <v>3.0894284746681167</v>
      </c>
      <c r="W975" s="49">
        <f t="shared" si="1811"/>
        <v>3.0894284746681167</v>
      </c>
      <c r="X975" s="143">
        <f t="shared" si="1812"/>
        <v>0.02</v>
      </c>
      <c r="Y975" s="51">
        <f t="shared" si="1875"/>
        <v>1.7227213815297633E-2</v>
      </c>
      <c r="Z975" s="57">
        <f t="shared" si="1876"/>
        <v>1046.5171891403286</v>
      </c>
      <c r="AA975" s="53">
        <f t="shared" si="1813"/>
        <v>0</v>
      </c>
      <c r="AB975" s="58">
        <f t="shared" si="1877"/>
        <v>3.0577055840326453</v>
      </c>
      <c r="AC975" s="49">
        <f t="shared" si="1814"/>
        <v>3.0577055840326453</v>
      </c>
      <c r="AD975" s="143">
        <f t="shared" si="1815"/>
        <v>0.02</v>
      </c>
      <c r="AE975" s="49">
        <f t="shared" si="1914"/>
        <v>1.7174523966448633E-2</v>
      </c>
      <c r="AF975" s="57">
        <f t="shared" si="1878"/>
        <v>1043.9646189061127</v>
      </c>
      <c r="AG975" s="53">
        <f t="shared" si="1816"/>
        <v>0</v>
      </c>
      <c r="AH975" s="58">
        <f t="shared" si="1879"/>
        <v>3.0549513864075735</v>
      </c>
      <c r="AI975" s="49">
        <f t="shared" si="1817"/>
        <v>3.0549513864075735</v>
      </c>
      <c r="AJ975" s="143">
        <f t="shared" si="1818"/>
        <v>0.02</v>
      </c>
      <c r="AK975" s="51">
        <f t="shared" si="1880"/>
        <v>1.7175082291310036E-2</v>
      </c>
      <c r="AL975" s="57">
        <f t="shared" si="1881"/>
        <v>1043.8016310030987</v>
      </c>
      <c r="AM975" s="53">
        <f t="shared" si="1819"/>
        <v>0</v>
      </c>
      <c r="AN975" s="58">
        <f t="shared" si="1882"/>
        <v>3.0547763795913179</v>
      </c>
      <c r="AO975" s="49">
        <f t="shared" si="1820"/>
        <v>3.0547763795913179</v>
      </c>
      <c r="AP975" s="143">
        <f t="shared" si="1821"/>
        <v>0.02</v>
      </c>
      <c r="AQ975" s="51">
        <f t="shared" si="1883"/>
        <v>1.7175377941042232E-2</v>
      </c>
      <c r="AR975" s="57">
        <f t="shared" si="1884"/>
        <v>1043.7895672154345</v>
      </c>
      <c r="AS975" s="44">
        <f t="shared" si="1822"/>
        <v>7152.3332518700627</v>
      </c>
      <c r="AT975" s="44">
        <f t="shared" si="1823"/>
        <v>2860.933300748025</v>
      </c>
      <c r="AU975" s="44">
        <f t="shared" si="1824"/>
        <v>1788.0833129675157</v>
      </c>
      <c r="AV975" s="47">
        <f t="shared" si="1825"/>
        <v>0.26164480970039528</v>
      </c>
      <c r="AW975" s="47">
        <f t="shared" si="1826"/>
        <v>0.44085299740362111</v>
      </c>
      <c r="AX975" s="86">
        <f t="shared" si="1827"/>
        <v>1.3440825793179132</v>
      </c>
      <c r="AY975" s="86">
        <f t="shared" si="1828"/>
        <v>0</v>
      </c>
      <c r="AZ975" s="10">
        <f t="shared" si="1885"/>
        <v>0</v>
      </c>
      <c r="BA975" s="44">
        <f t="shared" si="1829"/>
        <v>0</v>
      </c>
      <c r="BB975" s="9">
        <f t="shared" si="1830"/>
        <v>0</v>
      </c>
      <c r="BC975" s="45">
        <f t="shared" si="1919"/>
        <v>0</v>
      </c>
      <c r="BD975" s="9">
        <f t="shared" si="1831"/>
        <v>0</v>
      </c>
      <c r="BE975" s="45">
        <f t="shared" si="1915"/>
        <v>0</v>
      </c>
      <c r="BF975" s="9">
        <f t="shared" si="1832"/>
        <v>0</v>
      </c>
      <c r="BG975" s="45">
        <f t="shared" si="1916"/>
        <v>0</v>
      </c>
      <c r="BH975" s="58"/>
      <c r="BI975" s="58"/>
      <c r="BJ975" s="58">
        <f t="shared" si="1886"/>
        <v>0</v>
      </c>
      <c r="BK975" s="97"/>
      <c r="BL975" s="44"/>
      <c r="BM975" s="82">
        <f t="shared" si="1887"/>
        <v>97</v>
      </c>
      <c r="BN975" s="86">
        <f t="shared" si="1888"/>
        <v>97000</v>
      </c>
      <c r="BO975" s="86">
        <f t="shared" si="1889"/>
        <v>100</v>
      </c>
      <c r="BP975" s="84">
        <f t="shared" si="1833"/>
        <v>4</v>
      </c>
      <c r="BQ975" s="84">
        <f t="shared" si="1834"/>
        <v>4.13</v>
      </c>
      <c r="BR975" s="84">
        <f t="shared" si="1835"/>
        <v>0.02</v>
      </c>
      <c r="BS975" s="84">
        <f t="shared" si="1890"/>
        <v>3.130594307493715E-2</v>
      </c>
      <c r="BT975" s="84">
        <f t="shared" si="1891"/>
        <v>1257.8333380465763</v>
      </c>
      <c r="BU975" s="84">
        <f t="shared" si="1892"/>
        <v>0</v>
      </c>
      <c r="BV975" s="83">
        <f t="shared" si="1893"/>
        <v>2903.6608811443725</v>
      </c>
      <c r="BW975" s="81">
        <f t="shared" si="1917"/>
        <v>2903.6608811443725</v>
      </c>
      <c r="BX975" s="83">
        <f t="shared" si="1836"/>
        <v>0</v>
      </c>
      <c r="BY975" s="141">
        <f t="shared" si="1837"/>
        <v>0</v>
      </c>
      <c r="BZ975" s="83">
        <f t="shared" si="1838"/>
        <v>4.13</v>
      </c>
      <c r="CA975" s="83">
        <f t="shared" si="1839"/>
        <v>0</v>
      </c>
      <c r="CB975" s="83">
        <f t="shared" si="1894"/>
        <v>3.3116804566787366</v>
      </c>
      <c r="CC975" s="83">
        <f t="shared" si="1840"/>
        <v>3.3116804566787366</v>
      </c>
      <c r="CD975" s="143">
        <f t="shared" si="1841"/>
        <v>0.02</v>
      </c>
      <c r="CE975" s="83">
        <f t="shared" si="1895"/>
        <v>1.7098523213570423E-2</v>
      </c>
      <c r="CF975" s="84">
        <f t="shared" si="1896"/>
        <v>1176.6258787630395</v>
      </c>
      <c r="CG975" s="83">
        <f t="shared" si="1842"/>
        <v>0</v>
      </c>
      <c r="CH975" s="83">
        <f t="shared" si="1897"/>
        <v>3.1675527274644502</v>
      </c>
      <c r="CI975" s="83">
        <f t="shared" si="1843"/>
        <v>3.1675527274644502</v>
      </c>
      <c r="CJ975" s="143">
        <f t="shared" si="1844"/>
        <v>0.02</v>
      </c>
      <c r="CK975" s="83">
        <f t="shared" si="1898"/>
        <v>1.629091079975915E-2</v>
      </c>
      <c r="CL975" s="84">
        <f t="shared" si="1899"/>
        <v>1110.2494945537928</v>
      </c>
      <c r="CM975" s="83">
        <f t="shared" si="1845"/>
        <v>0</v>
      </c>
      <c r="CN975" s="83">
        <f t="shared" si="1900"/>
        <v>3.0690322426507519</v>
      </c>
      <c r="CO975" s="83">
        <f t="shared" si="1846"/>
        <v>3.0690322426507519</v>
      </c>
      <c r="CP975" s="143">
        <f t="shared" si="1847"/>
        <v>0.02</v>
      </c>
      <c r="CQ975" s="83">
        <f t="shared" si="1901"/>
        <v>1.6450564504284448E-2</v>
      </c>
      <c r="CR975" s="84">
        <f t="shared" si="1902"/>
        <v>1104.8144727775359</v>
      </c>
      <c r="CS975" s="83">
        <f t="shared" si="1848"/>
        <v>0</v>
      </c>
      <c r="CT975" s="83">
        <f t="shared" si="1903"/>
        <v>3.0617245928720087</v>
      </c>
      <c r="CU975" s="83">
        <f t="shared" si="1849"/>
        <v>3.0617245928720087</v>
      </c>
      <c r="CV975" s="143">
        <f t="shared" si="1850"/>
        <v>0.02</v>
      </c>
      <c r="CW975" s="83">
        <f t="shared" si="1904"/>
        <v>1.6478526987184512E-2</v>
      </c>
      <c r="CX975" s="84">
        <f t="shared" si="1905"/>
        <v>1104.5441593961823</v>
      </c>
      <c r="CY975" s="83">
        <f t="shared" si="1851"/>
        <v>0</v>
      </c>
      <c r="CZ975" s="83">
        <f t="shared" si="1906"/>
        <v>3.0613641297972438</v>
      </c>
      <c r="DA975" s="83">
        <f t="shared" si="1852"/>
        <v>3.0613641297972438</v>
      </c>
      <c r="DB975" s="143">
        <f t="shared" si="1853"/>
        <v>0.02</v>
      </c>
      <c r="DC975" s="83">
        <f t="shared" si="1907"/>
        <v>1.6479446767326444E-2</v>
      </c>
      <c r="DD975" s="84">
        <f t="shared" si="1908"/>
        <v>1104.5476373857127</v>
      </c>
      <c r="DE975" s="86">
        <f t="shared" si="1854"/>
        <v>5226.5895860598703</v>
      </c>
      <c r="DF975" s="86">
        <f t="shared" si="1855"/>
        <v>2090.6358344239479</v>
      </c>
      <c r="DG975" s="86">
        <f t="shared" si="1856"/>
        <v>1306.6473965149676</v>
      </c>
      <c r="DH975" s="86">
        <f t="shared" si="1857"/>
        <v>7.7616334798745662E-2</v>
      </c>
      <c r="DI975" s="86">
        <f t="shared" si="1858"/>
        <v>6.4312112841100055E-2</v>
      </c>
      <c r="DJ975" s="86">
        <f t="shared" si="1859"/>
        <v>0.67764024469540729</v>
      </c>
      <c r="DK975" s="86">
        <f t="shared" si="1860"/>
        <v>-1261.7987320440311</v>
      </c>
      <c r="DL975" s="86">
        <f t="shared" si="1918"/>
        <v>-1261.7987320440311</v>
      </c>
      <c r="DM975" s="86">
        <f t="shared" si="1861"/>
        <v>-1261.7987320440311</v>
      </c>
      <c r="DN975" s="85">
        <f t="shared" si="1862"/>
        <v>0</v>
      </c>
      <c r="DO975" s="85">
        <f t="shared" si="1909"/>
        <v>0</v>
      </c>
      <c r="DP975" s="85">
        <f t="shared" si="1863"/>
        <v>0</v>
      </c>
      <c r="DQ975" s="85">
        <f t="shared" si="1910"/>
        <v>0</v>
      </c>
      <c r="DR975" s="85">
        <f t="shared" si="1864"/>
        <v>0</v>
      </c>
      <c r="DS975" s="85">
        <f t="shared" si="1911"/>
        <v>0</v>
      </c>
      <c r="DT975" s="81"/>
      <c r="DU975" s="81"/>
      <c r="DV975" s="81">
        <f t="shared" si="1912"/>
        <v>0</v>
      </c>
      <c r="DW975" s="100"/>
    </row>
    <row r="976" spans="1:127" x14ac:dyDescent="0.2">
      <c r="A976" s="59">
        <f t="shared" si="1865"/>
        <v>129.46666666666482</v>
      </c>
      <c r="B976" s="44">
        <f t="shared" si="1866"/>
        <v>129466.66666666482</v>
      </c>
      <c r="C976" s="52">
        <f t="shared" si="1800"/>
        <v>133.33333333333334</v>
      </c>
      <c r="D976" s="50">
        <f t="shared" si="1801"/>
        <v>4</v>
      </c>
      <c r="E976" s="44">
        <f t="shared" si="1802"/>
        <v>4.13</v>
      </c>
      <c r="F976" s="47">
        <f t="shared" si="1803"/>
        <v>0.02</v>
      </c>
      <c r="G976" s="52">
        <f t="shared" si="1867"/>
        <v>2.3259558428955079E-2</v>
      </c>
      <c r="H976" s="57">
        <f t="shared" si="1868"/>
        <v>1031.6688890712528</v>
      </c>
      <c r="I976" s="52">
        <f t="shared" si="1869"/>
        <v>0</v>
      </c>
      <c r="J976" s="54">
        <f t="shared" si="1870"/>
        <v>3977.8348732611462</v>
      </c>
      <c r="K976" s="46">
        <f t="shared" si="1913"/>
        <v>3977.8348732611462</v>
      </c>
      <c r="L976" s="80">
        <f t="shared" si="1804"/>
        <v>0</v>
      </c>
      <c r="M976" s="142">
        <f t="shared" si="1805"/>
        <v>0</v>
      </c>
      <c r="N976" s="60">
        <f t="shared" si="1806"/>
        <v>4.13</v>
      </c>
      <c r="O976" s="53">
        <f t="shared" si="1807"/>
        <v>0</v>
      </c>
      <c r="P976" s="58">
        <f t="shared" si="1871"/>
        <v>3.0423097964656121</v>
      </c>
      <c r="Q976" s="49">
        <f t="shared" si="1808"/>
        <v>3.0423097964656121</v>
      </c>
      <c r="R976" s="143">
        <f t="shared" si="1809"/>
        <v>0.02</v>
      </c>
      <c r="S976" s="51">
        <f t="shared" si="1872"/>
        <v>1.7819368929886718E-2</v>
      </c>
      <c r="T976" s="57">
        <f t="shared" si="1873"/>
        <v>1075.1774951912428</v>
      </c>
      <c r="U976" s="53">
        <f t="shared" si="1810"/>
        <v>0</v>
      </c>
      <c r="V976" s="58">
        <f t="shared" si="1874"/>
        <v>3.0906290617175416</v>
      </c>
      <c r="W976" s="49">
        <f t="shared" si="1811"/>
        <v>3.0906290617175416</v>
      </c>
      <c r="X976" s="143">
        <f t="shared" si="1812"/>
        <v>0.02</v>
      </c>
      <c r="Y976" s="51">
        <f t="shared" si="1875"/>
        <v>1.7224547148630965E-2</v>
      </c>
      <c r="Z976" s="57">
        <f t="shared" si="1876"/>
        <v>1047.2606224591752</v>
      </c>
      <c r="AA976" s="53">
        <f t="shared" si="1813"/>
        <v>0</v>
      </c>
      <c r="AB976" s="58">
        <f t="shared" si="1877"/>
        <v>3.0587834970584895</v>
      </c>
      <c r="AC976" s="49">
        <f t="shared" si="1814"/>
        <v>3.0587834970584895</v>
      </c>
      <c r="AD976" s="143">
        <f t="shared" si="1815"/>
        <v>0.02</v>
      </c>
      <c r="AE976" s="49">
        <f t="shared" si="1914"/>
        <v>1.7171857299781965E-2</v>
      </c>
      <c r="AF976" s="57">
        <f t="shared" si="1878"/>
        <v>1044.7134675732436</v>
      </c>
      <c r="AG976" s="53">
        <f t="shared" si="1816"/>
        <v>0</v>
      </c>
      <c r="AH976" s="58">
        <f t="shared" si="1879"/>
        <v>3.0560280567453639</v>
      </c>
      <c r="AI976" s="49">
        <f t="shared" si="1817"/>
        <v>3.0560280567453639</v>
      </c>
      <c r="AJ976" s="143">
        <f t="shared" si="1818"/>
        <v>0.02</v>
      </c>
      <c r="AK976" s="51">
        <f t="shared" si="1880"/>
        <v>1.7172415624643368E-2</v>
      </c>
      <c r="AL976" s="57">
        <f t="shared" si="1881"/>
        <v>1044.551179164351</v>
      </c>
      <c r="AM976" s="53">
        <f t="shared" si="1819"/>
        <v>0</v>
      </c>
      <c r="AN976" s="58">
        <f t="shared" si="1882"/>
        <v>3.0558533477158956</v>
      </c>
      <c r="AO976" s="49">
        <f t="shared" si="1820"/>
        <v>3.0558533477158956</v>
      </c>
      <c r="AP976" s="143">
        <f t="shared" si="1821"/>
        <v>0.02</v>
      </c>
      <c r="AQ976" s="51">
        <f t="shared" si="1883"/>
        <v>1.7172711274375564E-2</v>
      </c>
      <c r="AR976" s="57">
        <f t="shared" si="1884"/>
        <v>1044.5391712223463</v>
      </c>
      <c r="AS976" s="44">
        <f t="shared" si="1822"/>
        <v>7160.1027718700634</v>
      </c>
      <c r="AT976" s="44">
        <f t="shared" si="1823"/>
        <v>2864.0411087480252</v>
      </c>
      <c r="AU976" s="44">
        <f t="shared" si="1824"/>
        <v>1790.0256929675159</v>
      </c>
      <c r="AV976" s="47">
        <f t="shared" si="1825"/>
        <v>0.26087957775564585</v>
      </c>
      <c r="AW976" s="47">
        <f t="shared" si="1826"/>
        <v>0.43843237357646647</v>
      </c>
      <c r="AX976" s="86">
        <f t="shared" si="1827"/>
        <v>1.3322609920049771</v>
      </c>
      <c r="AY976" s="86">
        <f t="shared" si="1828"/>
        <v>0</v>
      </c>
      <c r="AZ976" s="10">
        <f t="shared" si="1885"/>
        <v>0</v>
      </c>
      <c r="BA976" s="44">
        <f t="shared" si="1829"/>
        <v>0</v>
      </c>
      <c r="BB976" s="9">
        <f t="shared" si="1830"/>
        <v>0</v>
      </c>
      <c r="BC976" s="45">
        <f t="shared" si="1919"/>
        <v>0</v>
      </c>
      <c r="BD976" s="9">
        <f t="shared" si="1831"/>
        <v>0</v>
      </c>
      <c r="BE976" s="45">
        <f t="shared" si="1915"/>
        <v>0</v>
      </c>
      <c r="BF976" s="9">
        <f t="shared" si="1832"/>
        <v>0</v>
      </c>
      <c r="BG976" s="45">
        <f t="shared" si="1916"/>
        <v>0</v>
      </c>
      <c r="BH976" s="58"/>
      <c r="BI976" s="58"/>
      <c r="BJ976" s="58">
        <f t="shared" si="1886"/>
        <v>0</v>
      </c>
      <c r="BK976" s="97"/>
      <c r="BL976" s="44"/>
      <c r="BM976" s="82">
        <f t="shared" si="1887"/>
        <v>97.100000000000009</v>
      </c>
      <c r="BN976" s="86">
        <f t="shared" si="1888"/>
        <v>97100</v>
      </c>
      <c r="BO976" s="86">
        <f t="shared" si="1889"/>
        <v>100</v>
      </c>
      <c r="BP976" s="84">
        <f t="shared" si="1833"/>
        <v>4</v>
      </c>
      <c r="BQ976" s="84">
        <f t="shared" si="1834"/>
        <v>4.13</v>
      </c>
      <c r="BR976" s="84">
        <f t="shared" si="1835"/>
        <v>0.02</v>
      </c>
      <c r="BS976" s="84">
        <f t="shared" si="1890"/>
        <v>3.1303943074937148E-2</v>
      </c>
      <c r="BT976" s="84">
        <f t="shared" si="1891"/>
        <v>1258.5913269830155</v>
      </c>
      <c r="BU976" s="84">
        <f t="shared" si="1892"/>
        <v>0</v>
      </c>
      <c r="BV976" s="83">
        <f t="shared" si="1893"/>
        <v>2906.8981811443723</v>
      </c>
      <c r="BW976" s="81">
        <f t="shared" si="1917"/>
        <v>2906.8981811443723</v>
      </c>
      <c r="BX976" s="83">
        <f t="shared" si="1836"/>
        <v>0</v>
      </c>
      <c r="BY976" s="141">
        <f t="shared" si="1837"/>
        <v>0</v>
      </c>
      <c r="BZ976" s="83">
        <f t="shared" si="1838"/>
        <v>4.13</v>
      </c>
      <c r="CA976" s="83">
        <f t="shared" si="1839"/>
        <v>0</v>
      </c>
      <c r="CB976" s="83">
        <f t="shared" si="1894"/>
        <v>3.3133383326910177</v>
      </c>
      <c r="CC976" s="83">
        <f t="shared" si="1840"/>
        <v>3.3133383326910177</v>
      </c>
      <c r="CD976" s="143">
        <f t="shared" si="1841"/>
        <v>0.02</v>
      </c>
      <c r="CE976" s="83">
        <f t="shared" si="1895"/>
        <v>1.7096523213570424E-2</v>
      </c>
      <c r="CF976" s="84">
        <f t="shared" si="1896"/>
        <v>1177.1421581395443</v>
      </c>
      <c r="CG976" s="83">
        <f t="shared" si="1842"/>
        <v>0</v>
      </c>
      <c r="CH976" s="83">
        <f t="shared" si="1897"/>
        <v>3.1685805165257808</v>
      </c>
      <c r="CI976" s="83">
        <f t="shared" si="1843"/>
        <v>3.1685805165257808</v>
      </c>
      <c r="CJ976" s="143">
        <f t="shared" si="1844"/>
        <v>0.02</v>
      </c>
      <c r="CK976" s="83">
        <f t="shared" si="1898"/>
        <v>1.6288910799759151E-2</v>
      </c>
      <c r="CL976" s="84">
        <f t="shared" si="1899"/>
        <v>1110.7637688911548</v>
      </c>
      <c r="CM976" s="83">
        <f t="shared" si="1845"/>
        <v>0</v>
      </c>
      <c r="CN976" s="83">
        <f t="shared" si="1900"/>
        <v>3.0699281816887902</v>
      </c>
      <c r="CO976" s="83">
        <f t="shared" si="1846"/>
        <v>3.0699281816887902</v>
      </c>
      <c r="CP976" s="143">
        <f t="shared" si="1847"/>
        <v>0.02</v>
      </c>
      <c r="CQ976" s="83">
        <f t="shared" si="1901"/>
        <v>1.644856450428445E-2</v>
      </c>
      <c r="CR976" s="84">
        <f t="shared" si="1902"/>
        <v>1105.3504581697935</v>
      </c>
      <c r="CS976" s="83">
        <f t="shared" si="1848"/>
        <v>0</v>
      </c>
      <c r="CT976" s="83">
        <f t="shared" si="1903"/>
        <v>3.062639101375447</v>
      </c>
      <c r="CU976" s="83">
        <f t="shared" si="1849"/>
        <v>3.062639101375447</v>
      </c>
      <c r="CV976" s="143">
        <f t="shared" si="1850"/>
        <v>0.02</v>
      </c>
      <c r="CW976" s="83">
        <f t="shared" si="1904"/>
        <v>1.6476526987184513E-2</v>
      </c>
      <c r="CX976" s="84">
        <f t="shared" si="1905"/>
        <v>1105.0823373572421</v>
      </c>
      <c r="CY976" s="83">
        <f t="shared" si="1851"/>
        <v>0</v>
      </c>
      <c r="CZ976" s="83">
        <f t="shared" si="1906"/>
        <v>3.0622810239168667</v>
      </c>
      <c r="DA976" s="83">
        <f t="shared" si="1852"/>
        <v>3.0622810239168667</v>
      </c>
      <c r="DB976" s="143">
        <f t="shared" si="1853"/>
        <v>0.02</v>
      </c>
      <c r="DC976" s="83">
        <f t="shared" si="1907"/>
        <v>1.6477446767326445E-2</v>
      </c>
      <c r="DD976" s="84">
        <f t="shared" si="1908"/>
        <v>1105.0859087598017</v>
      </c>
      <c r="DE976" s="86">
        <f t="shared" si="1854"/>
        <v>5232.4167260598697</v>
      </c>
      <c r="DF976" s="86">
        <f t="shared" si="1855"/>
        <v>2092.966690423948</v>
      </c>
      <c r="DG976" s="86">
        <f t="shared" si="1856"/>
        <v>1308.1041815149674</v>
      </c>
      <c r="DH976" s="86">
        <f t="shared" si="1857"/>
        <v>7.7486045583735633E-2</v>
      </c>
      <c r="DI976" s="86">
        <f t="shared" si="1858"/>
        <v>6.4113952706742791E-2</v>
      </c>
      <c r="DJ976" s="86">
        <f t="shared" si="1859"/>
        <v>0.6737230600899351</v>
      </c>
      <c r="DK976" s="86">
        <f t="shared" si="1860"/>
        <v>-1263.7057381907534</v>
      </c>
      <c r="DL976" s="86">
        <f t="shared" si="1918"/>
        <v>-1263.7057381907534</v>
      </c>
      <c r="DM976" s="86">
        <f t="shared" si="1861"/>
        <v>-1263.7057381907534</v>
      </c>
      <c r="DN976" s="85">
        <f t="shared" si="1862"/>
        <v>0</v>
      </c>
      <c r="DO976" s="85">
        <f t="shared" si="1909"/>
        <v>0</v>
      </c>
      <c r="DP976" s="85">
        <f t="shared" si="1863"/>
        <v>0</v>
      </c>
      <c r="DQ976" s="85">
        <f t="shared" si="1910"/>
        <v>0</v>
      </c>
      <c r="DR976" s="85">
        <f t="shared" si="1864"/>
        <v>0</v>
      </c>
      <c r="DS976" s="85">
        <f t="shared" si="1911"/>
        <v>0</v>
      </c>
      <c r="DT976" s="81"/>
      <c r="DU976" s="81"/>
      <c r="DV976" s="81">
        <f t="shared" si="1912"/>
        <v>0</v>
      </c>
      <c r="DW976" s="100"/>
    </row>
    <row r="977" spans="1:127" x14ac:dyDescent="0.2">
      <c r="A977" s="59">
        <f t="shared" si="1865"/>
        <v>129.59999999999815</v>
      </c>
      <c r="B977" s="44">
        <f t="shared" si="1866"/>
        <v>129599.99999999815</v>
      </c>
      <c r="C977" s="52">
        <f t="shared" si="1800"/>
        <v>133.33333333333334</v>
      </c>
      <c r="D977" s="50">
        <f t="shared" si="1801"/>
        <v>4</v>
      </c>
      <c r="E977" s="44">
        <f t="shared" si="1802"/>
        <v>4.13</v>
      </c>
      <c r="F977" s="47">
        <f t="shared" si="1803"/>
        <v>0.02</v>
      </c>
      <c r="G977" s="52">
        <f t="shared" si="1867"/>
        <v>2.3256891762288411E-2</v>
      </c>
      <c r="H977" s="57">
        <f t="shared" si="1868"/>
        <v>1032.4197599379395</v>
      </c>
      <c r="I977" s="52">
        <f t="shared" si="1869"/>
        <v>0</v>
      </c>
      <c r="J977" s="54">
        <f t="shared" si="1870"/>
        <v>3982.1512732611459</v>
      </c>
      <c r="K977" s="46">
        <f t="shared" si="1913"/>
        <v>3982.1512732611459</v>
      </c>
      <c r="L977" s="80">
        <f t="shared" si="1804"/>
        <v>0</v>
      </c>
      <c r="M977" s="142">
        <f t="shared" si="1805"/>
        <v>0</v>
      </c>
      <c r="N977" s="60">
        <f t="shared" si="1806"/>
        <v>4.13</v>
      </c>
      <c r="O977" s="53">
        <f t="shared" si="1807"/>
        <v>0</v>
      </c>
      <c r="P977" s="58">
        <f t="shared" si="1871"/>
        <v>3.0433541728464615</v>
      </c>
      <c r="Q977" s="49">
        <f t="shared" si="1808"/>
        <v>3.0433541728464615</v>
      </c>
      <c r="R977" s="143">
        <f t="shared" si="1809"/>
        <v>0.02</v>
      </c>
      <c r="S977" s="51">
        <f t="shared" si="1872"/>
        <v>1.781670226322005E-2</v>
      </c>
      <c r="T977" s="57">
        <f t="shared" si="1873"/>
        <v>1075.9583946520079</v>
      </c>
      <c r="U977" s="53">
        <f t="shared" si="1810"/>
        <v>0</v>
      </c>
      <c r="V977" s="58">
        <f t="shared" si="1874"/>
        <v>3.0918314010759267</v>
      </c>
      <c r="W977" s="49">
        <f t="shared" si="1811"/>
        <v>3.0918314010759267</v>
      </c>
      <c r="X977" s="143">
        <f t="shared" si="1812"/>
        <v>0.02</v>
      </c>
      <c r="Y977" s="51">
        <f t="shared" si="1875"/>
        <v>1.7221880481964297E-2</v>
      </c>
      <c r="Z977" s="57">
        <f t="shared" si="1876"/>
        <v>1048.0036519405035</v>
      </c>
      <c r="AA977" s="53">
        <f t="shared" si="1813"/>
        <v>0</v>
      </c>
      <c r="AB977" s="58">
        <f t="shared" si="1877"/>
        <v>3.0598629546874498</v>
      </c>
      <c r="AC977" s="49">
        <f t="shared" si="1814"/>
        <v>3.0598629546874498</v>
      </c>
      <c r="AD977" s="143">
        <f t="shared" si="1815"/>
        <v>0.02</v>
      </c>
      <c r="AE977" s="49">
        <f t="shared" si="1914"/>
        <v>1.7169190633115297E-2</v>
      </c>
      <c r="AF977" s="57">
        <f t="shared" si="1878"/>
        <v>1045.4619361058246</v>
      </c>
      <c r="AG977" s="53">
        <f t="shared" si="1816"/>
        <v>0</v>
      </c>
      <c r="AH977" s="58">
        <f t="shared" si="1879"/>
        <v>3.0571063303662274</v>
      </c>
      <c r="AI977" s="49">
        <f t="shared" si="1817"/>
        <v>3.0571063303662274</v>
      </c>
      <c r="AJ977" s="143">
        <f t="shared" si="1818"/>
        <v>0.02</v>
      </c>
      <c r="AK977" s="51">
        <f t="shared" si="1880"/>
        <v>1.71697489579767E-2</v>
      </c>
      <c r="AL977" s="57">
        <f t="shared" si="1881"/>
        <v>1045.3003469063774</v>
      </c>
      <c r="AM977" s="53">
        <f t="shared" si="1819"/>
        <v>0</v>
      </c>
      <c r="AN977" s="58">
        <f t="shared" si="1882"/>
        <v>3.0569319228973408</v>
      </c>
      <c r="AO977" s="49">
        <f t="shared" si="1820"/>
        <v>3.0569319228973408</v>
      </c>
      <c r="AP977" s="143">
        <f t="shared" si="1821"/>
        <v>0.02</v>
      </c>
      <c r="AQ977" s="51">
        <f t="shared" si="1883"/>
        <v>1.7170044607708896E-2</v>
      </c>
      <c r="AR977" s="57">
        <f t="shared" si="1884"/>
        <v>1045.2883946955596</v>
      </c>
      <c r="AS977" s="44">
        <f t="shared" si="1822"/>
        <v>7167.8722918700623</v>
      </c>
      <c r="AT977" s="44">
        <f t="shared" si="1823"/>
        <v>2867.1489167480249</v>
      </c>
      <c r="AU977" s="44">
        <f t="shared" si="1824"/>
        <v>1791.9680729675156</v>
      </c>
      <c r="AV977" s="47">
        <f t="shared" si="1825"/>
        <v>0.2601178364260377</v>
      </c>
      <c r="AW977" s="47">
        <f t="shared" si="1826"/>
        <v>0.43602898767840209</v>
      </c>
      <c r="AX977" s="86">
        <f t="shared" si="1827"/>
        <v>1.3205625580529996</v>
      </c>
      <c r="AY977" s="86">
        <f t="shared" si="1828"/>
        <v>0</v>
      </c>
      <c r="AZ977" s="10">
        <f t="shared" si="1885"/>
        <v>0</v>
      </c>
      <c r="BA977" s="44">
        <f t="shared" si="1829"/>
        <v>0</v>
      </c>
      <c r="BB977" s="9">
        <f t="shared" si="1830"/>
        <v>0</v>
      </c>
      <c r="BC977" s="45">
        <f t="shared" si="1919"/>
        <v>0</v>
      </c>
      <c r="BD977" s="9">
        <f t="shared" si="1831"/>
        <v>0</v>
      </c>
      <c r="BE977" s="45">
        <f t="shared" si="1915"/>
        <v>0</v>
      </c>
      <c r="BF977" s="9">
        <f t="shared" si="1832"/>
        <v>0</v>
      </c>
      <c r="BG977" s="45">
        <f t="shared" si="1916"/>
        <v>0</v>
      </c>
      <c r="BH977" s="58"/>
      <c r="BI977" s="58"/>
      <c r="BJ977" s="58">
        <f t="shared" si="1886"/>
        <v>0</v>
      </c>
      <c r="BK977" s="97"/>
      <c r="BL977" s="44"/>
      <c r="BM977" s="82">
        <f t="shared" si="1887"/>
        <v>97.2</v>
      </c>
      <c r="BN977" s="86">
        <f t="shared" si="1888"/>
        <v>97200</v>
      </c>
      <c r="BO977" s="86">
        <f t="shared" si="1889"/>
        <v>100</v>
      </c>
      <c r="BP977" s="84">
        <f t="shared" si="1833"/>
        <v>4</v>
      </c>
      <c r="BQ977" s="84">
        <f t="shared" si="1834"/>
        <v>4.13</v>
      </c>
      <c r="BR977" s="84">
        <f t="shared" si="1835"/>
        <v>0.02</v>
      </c>
      <c r="BS977" s="84">
        <f t="shared" si="1890"/>
        <v>3.1301943074937146E-2</v>
      </c>
      <c r="BT977" s="84">
        <f t="shared" si="1891"/>
        <v>1259.3492674933045</v>
      </c>
      <c r="BU977" s="84">
        <f t="shared" si="1892"/>
        <v>0</v>
      </c>
      <c r="BV977" s="83">
        <f t="shared" si="1893"/>
        <v>2910.1354811443725</v>
      </c>
      <c r="BW977" s="81">
        <f t="shared" si="1917"/>
        <v>2910.1354811443725</v>
      </c>
      <c r="BX977" s="83">
        <f t="shared" si="1836"/>
        <v>0</v>
      </c>
      <c r="BY977" s="141">
        <f t="shared" si="1837"/>
        <v>0</v>
      </c>
      <c r="BZ977" s="83">
        <f t="shared" si="1838"/>
        <v>4.13</v>
      </c>
      <c r="CA977" s="83">
        <f t="shared" si="1839"/>
        <v>0</v>
      </c>
      <c r="CB977" s="83">
        <f t="shared" si="1894"/>
        <v>3.3149983299828421</v>
      </c>
      <c r="CC977" s="83">
        <f t="shared" si="1840"/>
        <v>3.3149983299828421</v>
      </c>
      <c r="CD977" s="143">
        <f t="shared" si="1841"/>
        <v>0.02</v>
      </c>
      <c r="CE977" s="83">
        <f t="shared" si="1895"/>
        <v>1.7094523213570426E-2</v>
      </c>
      <c r="CF977" s="84">
        <f t="shared" si="1896"/>
        <v>1177.6581188262298</v>
      </c>
      <c r="CG977" s="83">
        <f t="shared" si="1842"/>
        <v>0</v>
      </c>
      <c r="CH977" s="83">
        <f t="shared" si="1897"/>
        <v>3.169608768879602</v>
      </c>
      <c r="CI977" s="83">
        <f t="shared" si="1843"/>
        <v>3.169608768879602</v>
      </c>
      <c r="CJ977" s="143">
        <f t="shared" si="1844"/>
        <v>0.02</v>
      </c>
      <c r="CK977" s="83">
        <f t="shared" si="1898"/>
        <v>1.6286910799759153E-2</v>
      </c>
      <c r="CL977" s="84">
        <f t="shared" si="1899"/>
        <v>1111.2778132941551</v>
      </c>
      <c r="CM977" s="83">
        <f t="shared" si="1845"/>
        <v>0</v>
      </c>
      <c r="CN977" s="83">
        <f t="shared" si="1900"/>
        <v>3.0708247595601512</v>
      </c>
      <c r="CO977" s="83">
        <f t="shared" si="1846"/>
        <v>3.0708247595601512</v>
      </c>
      <c r="CP977" s="143">
        <f t="shared" si="1847"/>
        <v>0.02</v>
      </c>
      <c r="CQ977" s="83">
        <f t="shared" si="1901"/>
        <v>1.6446564504284451E-2</v>
      </c>
      <c r="CR977" s="84">
        <f t="shared" si="1902"/>
        <v>1105.8862219900154</v>
      </c>
      <c r="CS977" s="83">
        <f t="shared" si="1848"/>
        <v>0</v>
      </c>
      <c r="CT977" s="83">
        <f t="shared" si="1903"/>
        <v>3.063554348401949</v>
      </c>
      <c r="CU977" s="83">
        <f t="shared" si="1849"/>
        <v>3.063554348401949</v>
      </c>
      <c r="CV977" s="143">
        <f t="shared" si="1850"/>
        <v>0.02</v>
      </c>
      <c r="CW977" s="83">
        <f t="shared" si="1904"/>
        <v>1.6474526987184514E-2</v>
      </c>
      <c r="CX977" s="84">
        <f t="shared" si="1905"/>
        <v>1105.6202893144214</v>
      </c>
      <c r="CY977" s="83">
        <f t="shared" si="1851"/>
        <v>0</v>
      </c>
      <c r="CZ977" s="83">
        <f t="shared" si="1906"/>
        <v>3.0631986595877674</v>
      </c>
      <c r="DA977" s="83">
        <f t="shared" si="1852"/>
        <v>3.0631986595877674</v>
      </c>
      <c r="DB977" s="143">
        <f t="shared" si="1853"/>
        <v>0.02</v>
      </c>
      <c r="DC977" s="83">
        <f t="shared" si="1907"/>
        <v>1.6475446767326447E-2</v>
      </c>
      <c r="DD977" s="84">
        <f t="shared" si="1908"/>
        <v>1105.6239536563558</v>
      </c>
      <c r="DE977" s="86">
        <f t="shared" si="1854"/>
        <v>5238.2438660598709</v>
      </c>
      <c r="DF977" s="86">
        <f t="shared" si="1855"/>
        <v>2095.297546423948</v>
      </c>
      <c r="DG977" s="86">
        <f t="shared" si="1856"/>
        <v>1309.5609665149677</v>
      </c>
      <c r="DH977" s="86">
        <f t="shared" si="1857"/>
        <v>7.7356131178011378E-2</v>
      </c>
      <c r="DI977" s="86">
        <f t="shared" si="1858"/>
        <v>6.3916640067470762E-2</v>
      </c>
      <c r="DJ977" s="86">
        <f t="shared" si="1859"/>
        <v>0.66983318361704558</v>
      </c>
      <c r="DK977" s="86">
        <f t="shared" si="1860"/>
        <v>-1265.611569804387</v>
      </c>
      <c r="DL977" s="86">
        <f t="shared" si="1918"/>
        <v>-1265.611569804387</v>
      </c>
      <c r="DM977" s="86">
        <f t="shared" si="1861"/>
        <v>-1265.611569804387</v>
      </c>
      <c r="DN977" s="85">
        <f t="shared" si="1862"/>
        <v>0</v>
      </c>
      <c r="DO977" s="85">
        <f t="shared" si="1909"/>
        <v>0</v>
      </c>
      <c r="DP977" s="85">
        <f t="shared" si="1863"/>
        <v>0</v>
      </c>
      <c r="DQ977" s="85">
        <f t="shared" si="1910"/>
        <v>0</v>
      </c>
      <c r="DR977" s="85">
        <f t="shared" si="1864"/>
        <v>0</v>
      </c>
      <c r="DS977" s="85">
        <f t="shared" si="1911"/>
        <v>0</v>
      </c>
      <c r="DT977" s="81"/>
      <c r="DU977" s="81"/>
      <c r="DV977" s="81">
        <f t="shared" si="1912"/>
        <v>0</v>
      </c>
      <c r="DW977" s="100"/>
    </row>
    <row r="978" spans="1:127" x14ac:dyDescent="0.2">
      <c r="A978" s="59">
        <f t="shared" si="1865"/>
        <v>129.73333333333147</v>
      </c>
      <c r="B978" s="44">
        <f t="shared" si="1866"/>
        <v>129733.33333333148</v>
      </c>
      <c r="C978" s="52">
        <f t="shared" si="1800"/>
        <v>133.33333333333334</v>
      </c>
      <c r="D978" s="50">
        <f t="shared" si="1801"/>
        <v>4</v>
      </c>
      <c r="E978" s="44">
        <f t="shared" si="1802"/>
        <v>4.13</v>
      </c>
      <c r="F978" s="47">
        <f t="shared" si="1803"/>
        <v>0.02</v>
      </c>
      <c r="G978" s="52">
        <f t="shared" si="1867"/>
        <v>2.3254225095621743E-2</v>
      </c>
      <c r="H978" s="57">
        <f t="shared" si="1868"/>
        <v>1033.1705447136926</v>
      </c>
      <c r="I978" s="52">
        <f t="shared" si="1869"/>
        <v>0</v>
      </c>
      <c r="J978" s="54">
        <f t="shared" si="1870"/>
        <v>3986.467673261146</v>
      </c>
      <c r="K978" s="46">
        <f t="shared" si="1913"/>
        <v>3986.467673261146</v>
      </c>
      <c r="L978" s="80">
        <f t="shared" si="1804"/>
        <v>0</v>
      </c>
      <c r="M978" s="142">
        <f t="shared" si="1805"/>
        <v>0</v>
      </c>
      <c r="N978" s="60">
        <f t="shared" si="1806"/>
        <v>4.13</v>
      </c>
      <c r="O978" s="53">
        <f t="shared" si="1807"/>
        <v>0</v>
      </c>
      <c r="P978" s="58">
        <f t="shared" si="1871"/>
        <v>3.0444004807355016</v>
      </c>
      <c r="Q978" s="49">
        <f t="shared" si="1808"/>
        <v>3.0444004807355016</v>
      </c>
      <c r="R978" s="143">
        <f t="shared" si="1809"/>
        <v>0.02</v>
      </c>
      <c r="S978" s="51">
        <f t="shared" si="1872"/>
        <v>1.7814035596553382E-2</v>
      </c>
      <c r="T978" s="57">
        <f t="shared" si="1873"/>
        <v>1076.7389093042882</v>
      </c>
      <c r="U978" s="53">
        <f t="shared" si="1810"/>
        <v>0</v>
      </c>
      <c r="V978" s="58">
        <f t="shared" si="1874"/>
        <v>3.0930354895404659</v>
      </c>
      <c r="W978" s="49">
        <f t="shared" si="1811"/>
        <v>3.0930354895404659</v>
      </c>
      <c r="X978" s="143">
        <f t="shared" si="1812"/>
        <v>0.02</v>
      </c>
      <c r="Y978" s="51">
        <f t="shared" si="1875"/>
        <v>1.7219213815297629E-2</v>
      </c>
      <c r="Z978" s="57">
        <f t="shared" si="1876"/>
        <v>1048.7462774770549</v>
      </c>
      <c r="AA978" s="53">
        <f t="shared" si="1813"/>
        <v>0</v>
      </c>
      <c r="AB978" s="58">
        <f t="shared" si="1877"/>
        <v>3.0609439538057654</v>
      </c>
      <c r="AC978" s="49">
        <f t="shared" si="1814"/>
        <v>3.0609439538057654</v>
      </c>
      <c r="AD978" s="143">
        <f t="shared" si="1815"/>
        <v>0.02</v>
      </c>
      <c r="AE978" s="49">
        <f t="shared" si="1914"/>
        <v>1.7166523966448629E-2</v>
      </c>
      <c r="AF978" s="57">
        <f t="shared" si="1878"/>
        <v>1046.2100243940481</v>
      </c>
      <c r="AG978" s="53">
        <f t="shared" si="1816"/>
        <v>0</v>
      </c>
      <c r="AH978" s="58">
        <f t="shared" si="1879"/>
        <v>3.0581862043313119</v>
      </c>
      <c r="AI978" s="49">
        <f t="shared" si="1817"/>
        <v>3.0581862043313119</v>
      </c>
      <c r="AJ978" s="143">
        <f t="shared" si="1818"/>
        <v>0.02</v>
      </c>
      <c r="AK978" s="51">
        <f t="shared" si="1880"/>
        <v>1.7167082291310032E-2</v>
      </c>
      <c r="AL978" s="57">
        <f t="shared" si="1881"/>
        <v>1046.0491341044374</v>
      </c>
      <c r="AM978" s="53">
        <f t="shared" si="1819"/>
        <v>0</v>
      </c>
      <c r="AN978" s="58">
        <f t="shared" si="1882"/>
        <v>3.0580121021758897</v>
      </c>
      <c r="AO978" s="49">
        <f t="shared" si="1820"/>
        <v>3.0580121021758897</v>
      </c>
      <c r="AP978" s="143">
        <f t="shared" si="1821"/>
        <v>0.02</v>
      </c>
      <c r="AQ978" s="51">
        <f t="shared" si="1883"/>
        <v>1.7167377941042228E-2</v>
      </c>
      <c r="AR978" s="57">
        <f t="shared" si="1884"/>
        <v>1046.0372375095274</v>
      </c>
      <c r="AS978" s="44">
        <f t="shared" si="1822"/>
        <v>7175.6418118700622</v>
      </c>
      <c r="AT978" s="44">
        <f t="shared" si="1823"/>
        <v>2870.2567247480251</v>
      </c>
      <c r="AU978" s="44">
        <f t="shared" si="1824"/>
        <v>1793.9104529675155</v>
      </c>
      <c r="AV978" s="47">
        <f t="shared" si="1825"/>
        <v>0.25935956553633377</v>
      </c>
      <c r="AW978" s="47">
        <f t="shared" si="1826"/>
        <v>0.43364269347114653</v>
      </c>
      <c r="AX978" s="86">
        <f t="shared" si="1827"/>
        <v>1.3089858172934592</v>
      </c>
      <c r="AY978" s="86">
        <f t="shared" si="1828"/>
        <v>0</v>
      </c>
      <c r="AZ978" s="10">
        <f t="shared" si="1885"/>
        <v>0</v>
      </c>
      <c r="BA978" s="44">
        <f t="shared" si="1829"/>
        <v>0</v>
      </c>
      <c r="BB978" s="9">
        <f t="shared" si="1830"/>
        <v>0</v>
      </c>
      <c r="BC978" s="45">
        <f t="shared" si="1919"/>
        <v>0</v>
      </c>
      <c r="BD978" s="9">
        <f t="shared" si="1831"/>
        <v>0</v>
      </c>
      <c r="BE978" s="45">
        <f t="shared" si="1915"/>
        <v>0</v>
      </c>
      <c r="BF978" s="9">
        <f t="shared" si="1832"/>
        <v>0</v>
      </c>
      <c r="BG978" s="45">
        <f t="shared" si="1916"/>
        <v>0</v>
      </c>
      <c r="BH978" s="58"/>
      <c r="BI978" s="58"/>
      <c r="BJ978" s="58">
        <f t="shared" si="1886"/>
        <v>0</v>
      </c>
      <c r="BK978" s="97"/>
      <c r="BL978" s="44"/>
      <c r="BM978" s="82">
        <f t="shared" si="1887"/>
        <v>97.3</v>
      </c>
      <c r="BN978" s="86">
        <f t="shared" si="1888"/>
        <v>97300</v>
      </c>
      <c r="BO978" s="86">
        <f t="shared" si="1889"/>
        <v>100</v>
      </c>
      <c r="BP978" s="84">
        <f t="shared" si="1833"/>
        <v>4</v>
      </c>
      <c r="BQ978" s="84">
        <f t="shared" si="1834"/>
        <v>4.13</v>
      </c>
      <c r="BR978" s="84">
        <f t="shared" si="1835"/>
        <v>0.02</v>
      </c>
      <c r="BS978" s="84">
        <f t="shared" si="1890"/>
        <v>3.1299943074937144E-2</v>
      </c>
      <c r="BT978" s="84">
        <f t="shared" si="1891"/>
        <v>1260.1071595774436</v>
      </c>
      <c r="BU978" s="84">
        <f t="shared" si="1892"/>
        <v>0</v>
      </c>
      <c r="BV978" s="83">
        <f t="shared" si="1893"/>
        <v>2913.3727811443723</v>
      </c>
      <c r="BW978" s="81">
        <f t="shared" si="1917"/>
        <v>2913.3727811443723</v>
      </c>
      <c r="BX978" s="83">
        <f t="shared" si="1836"/>
        <v>0</v>
      </c>
      <c r="BY978" s="141">
        <f t="shared" si="1837"/>
        <v>0</v>
      </c>
      <c r="BZ978" s="83">
        <f t="shared" si="1838"/>
        <v>4.13</v>
      </c>
      <c r="CA978" s="83">
        <f t="shared" si="1839"/>
        <v>0</v>
      </c>
      <c r="CB978" s="83">
        <f t="shared" si="1894"/>
        <v>3.316660448733852</v>
      </c>
      <c r="CC978" s="83">
        <f t="shared" si="1840"/>
        <v>3.316660448733852</v>
      </c>
      <c r="CD978" s="143">
        <f t="shared" si="1841"/>
        <v>0.02</v>
      </c>
      <c r="CE978" s="83">
        <f t="shared" si="1895"/>
        <v>1.7092523213570427E-2</v>
      </c>
      <c r="CF978" s="84">
        <f t="shared" si="1896"/>
        <v>1178.1737608118974</v>
      </c>
      <c r="CG978" s="83">
        <f t="shared" si="1842"/>
        <v>0</v>
      </c>
      <c r="CH978" s="83">
        <f t="shared" si="1897"/>
        <v>3.1706374828178232</v>
      </c>
      <c r="CI978" s="83">
        <f t="shared" si="1843"/>
        <v>3.1706374828178232</v>
      </c>
      <c r="CJ978" s="143">
        <f t="shared" si="1844"/>
        <v>0.02</v>
      </c>
      <c r="CK978" s="83">
        <f t="shared" si="1898"/>
        <v>1.6284910799759154E-2</v>
      </c>
      <c r="CL978" s="84">
        <f t="shared" si="1899"/>
        <v>1111.7916278368098</v>
      </c>
      <c r="CM978" s="83">
        <f t="shared" si="1845"/>
        <v>0</v>
      </c>
      <c r="CN978" s="83">
        <f t="shared" si="1900"/>
        <v>3.0717219752009042</v>
      </c>
      <c r="CO978" s="83">
        <f t="shared" si="1846"/>
        <v>3.0717219752009042</v>
      </c>
      <c r="CP978" s="143">
        <f t="shared" si="1847"/>
        <v>0.02</v>
      </c>
      <c r="CQ978" s="83">
        <f t="shared" si="1901"/>
        <v>1.6444564504284453E-2</v>
      </c>
      <c r="CR978" s="84">
        <f t="shared" si="1902"/>
        <v>1106.421764256082</v>
      </c>
      <c r="CS978" s="83">
        <f t="shared" si="1848"/>
        <v>0</v>
      </c>
      <c r="CT978" s="83">
        <f t="shared" si="1903"/>
        <v>3.0644703328205831</v>
      </c>
      <c r="CU978" s="83">
        <f t="shared" si="1849"/>
        <v>3.0644703328205831</v>
      </c>
      <c r="CV978" s="143">
        <f t="shared" si="1850"/>
        <v>0.02</v>
      </c>
      <c r="CW978" s="83">
        <f t="shared" si="1904"/>
        <v>1.6472526987184516E-2</v>
      </c>
      <c r="CX978" s="84">
        <f t="shared" si="1905"/>
        <v>1106.1580152730216</v>
      </c>
      <c r="CY978" s="83">
        <f t="shared" si="1851"/>
        <v>0</v>
      </c>
      <c r="CZ978" s="83">
        <f t="shared" si="1906"/>
        <v>3.0641170356316341</v>
      </c>
      <c r="DA978" s="83">
        <f t="shared" si="1852"/>
        <v>3.0641170356316341</v>
      </c>
      <c r="DB978" s="143">
        <f t="shared" si="1853"/>
        <v>0.02</v>
      </c>
      <c r="DC978" s="83">
        <f t="shared" si="1907"/>
        <v>1.6473446767326448E-2</v>
      </c>
      <c r="DD978" s="84">
        <f t="shared" si="1908"/>
        <v>1106.1617720807587</v>
      </c>
      <c r="DE978" s="86">
        <f t="shared" si="1854"/>
        <v>5244.0710060598703</v>
      </c>
      <c r="DF978" s="86">
        <f t="shared" si="1855"/>
        <v>2097.628402423948</v>
      </c>
      <c r="DG978" s="86">
        <f t="shared" si="1856"/>
        <v>1311.0177515149676</v>
      </c>
      <c r="DH978" s="86">
        <f t="shared" si="1857"/>
        <v>7.7226590181747878E-2</v>
      </c>
      <c r="DI978" s="86">
        <f t="shared" si="1858"/>
        <v>6.3720170479433902E-2</v>
      </c>
      <c r="DJ978" s="86">
        <f t="shared" si="1859"/>
        <v>0.66597039622388121</v>
      </c>
      <c r="DK978" s="86">
        <f t="shared" si="1860"/>
        <v>-1267.5162275915216</v>
      </c>
      <c r="DL978" s="86">
        <f t="shared" si="1918"/>
        <v>-1267.5162275915216</v>
      </c>
      <c r="DM978" s="86">
        <f t="shared" si="1861"/>
        <v>-1267.5162275915216</v>
      </c>
      <c r="DN978" s="85">
        <f t="shared" si="1862"/>
        <v>0</v>
      </c>
      <c r="DO978" s="85">
        <f t="shared" si="1909"/>
        <v>0</v>
      </c>
      <c r="DP978" s="85">
        <f t="shared" si="1863"/>
        <v>0</v>
      </c>
      <c r="DQ978" s="85">
        <f t="shared" si="1910"/>
        <v>0</v>
      </c>
      <c r="DR978" s="85">
        <f t="shared" si="1864"/>
        <v>0</v>
      </c>
      <c r="DS978" s="85">
        <f t="shared" si="1911"/>
        <v>0</v>
      </c>
      <c r="DT978" s="81"/>
      <c r="DU978" s="81"/>
      <c r="DV978" s="81">
        <f t="shared" si="1912"/>
        <v>0</v>
      </c>
      <c r="DW978" s="100"/>
    </row>
    <row r="979" spans="1:127" x14ac:dyDescent="0.2">
      <c r="A979" s="59">
        <f t="shared" si="1865"/>
        <v>129.8666666666648</v>
      </c>
      <c r="B979" s="44">
        <f t="shared" si="1866"/>
        <v>129866.66666666481</v>
      </c>
      <c r="C979" s="52">
        <f t="shared" si="1800"/>
        <v>133.33333333333334</v>
      </c>
      <c r="D979" s="50">
        <f t="shared" si="1801"/>
        <v>4</v>
      </c>
      <c r="E979" s="44">
        <f t="shared" si="1802"/>
        <v>4.13</v>
      </c>
      <c r="F979" s="47">
        <f t="shared" si="1803"/>
        <v>0.02</v>
      </c>
      <c r="G979" s="52">
        <f t="shared" si="1867"/>
        <v>2.3251558428955075E-2</v>
      </c>
      <c r="H979" s="57">
        <f t="shared" si="1868"/>
        <v>1033.9212433985122</v>
      </c>
      <c r="I979" s="52">
        <f t="shared" si="1869"/>
        <v>0</v>
      </c>
      <c r="J979" s="54">
        <f t="shared" si="1870"/>
        <v>3990.7840732611457</v>
      </c>
      <c r="K979" s="46">
        <f t="shared" si="1913"/>
        <v>3990.7840732611457</v>
      </c>
      <c r="L979" s="80">
        <f t="shared" si="1804"/>
        <v>0</v>
      </c>
      <c r="M979" s="142">
        <f t="shared" si="1805"/>
        <v>0</v>
      </c>
      <c r="N979" s="60">
        <f t="shared" si="1806"/>
        <v>4.13</v>
      </c>
      <c r="O979" s="53">
        <f t="shared" si="1807"/>
        <v>0</v>
      </c>
      <c r="P979" s="58">
        <f t="shared" si="1871"/>
        <v>3.045448719755214</v>
      </c>
      <c r="Q979" s="49">
        <f t="shared" si="1808"/>
        <v>3.045448719755214</v>
      </c>
      <c r="R979" s="143">
        <f t="shared" si="1809"/>
        <v>0.02</v>
      </c>
      <c r="S979" s="51">
        <f t="shared" si="1872"/>
        <v>1.7811368929886714E-2</v>
      </c>
      <c r="T979" s="57">
        <f t="shared" si="1873"/>
        <v>1077.5190389171489</v>
      </c>
      <c r="U979" s="53">
        <f t="shared" si="1810"/>
        <v>0</v>
      </c>
      <c r="V979" s="58">
        <f t="shared" si="1874"/>
        <v>3.0942413239087134</v>
      </c>
      <c r="W979" s="49">
        <f t="shared" si="1811"/>
        <v>3.0942413239087134</v>
      </c>
      <c r="X979" s="143">
        <f t="shared" si="1812"/>
        <v>0.02</v>
      </c>
      <c r="Y979" s="51">
        <f t="shared" si="1875"/>
        <v>1.721654714863096E-2</v>
      </c>
      <c r="Z979" s="57">
        <f t="shared" si="1876"/>
        <v>1049.4884989631514</v>
      </c>
      <c r="AA979" s="53">
        <f t="shared" si="1813"/>
        <v>0</v>
      </c>
      <c r="AB979" s="58">
        <f t="shared" si="1877"/>
        <v>3.0620264913022357</v>
      </c>
      <c r="AC979" s="49">
        <f t="shared" si="1814"/>
        <v>3.0620264913022357</v>
      </c>
      <c r="AD979" s="143">
        <f t="shared" si="1815"/>
        <v>0.02</v>
      </c>
      <c r="AE979" s="49">
        <f t="shared" si="1914"/>
        <v>1.7163857299781961E-2</v>
      </c>
      <c r="AF979" s="57">
        <f t="shared" si="1878"/>
        <v>1046.9577323295593</v>
      </c>
      <c r="AG979" s="53">
        <f t="shared" si="1816"/>
        <v>0</v>
      </c>
      <c r="AH979" s="58">
        <f t="shared" si="1879"/>
        <v>3.0592676757040267</v>
      </c>
      <c r="AI979" s="49">
        <f t="shared" si="1817"/>
        <v>3.0592676757040267</v>
      </c>
      <c r="AJ979" s="143">
        <f t="shared" si="1818"/>
        <v>0.02</v>
      </c>
      <c r="AK979" s="51">
        <f t="shared" si="1880"/>
        <v>1.7164415624643364E-2</v>
      </c>
      <c r="AL979" s="57">
        <f t="shared" si="1881"/>
        <v>1046.7975406352396</v>
      </c>
      <c r="AM979" s="53">
        <f t="shared" si="1819"/>
        <v>0</v>
      </c>
      <c r="AN979" s="58">
        <f t="shared" si="1882"/>
        <v>3.0590938825938712</v>
      </c>
      <c r="AO979" s="49">
        <f t="shared" si="1820"/>
        <v>3.0590938825938712</v>
      </c>
      <c r="AP979" s="143">
        <f t="shared" si="1821"/>
        <v>0.02</v>
      </c>
      <c r="AQ979" s="51">
        <f t="shared" si="1883"/>
        <v>1.716471127437556E-2</v>
      </c>
      <c r="AR979" s="57">
        <f t="shared" si="1884"/>
        <v>1046.7856995401603</v>
      </c>
      <c r="AS979" s="44">
        <f t="shared" si="1822"/>
        <v>7183.411331870062</v>
      </c>
      <c r="AT979" s="44">
        <f t="shared" si="1823"/>
        <v>2873.3645327480244</v>
      </c>
      <c r="AU979" s="44">
        <f t="shared" si="1824"/>
        <v>1795.8528329675155</v>
      </c>
      <c r="AV979" s="47">
        <f t="shared" si="1825"/>
        <v>0.25860474504985209</v>
      </c>
      <c r="AW979" s="47">
        <f t="shared" si="1826"/>
        <v>0.43127334613739743</v>
      </c>
      <c r="AX979" s="86">
        <f t="shared" si="1827"/>
        <v>1.297529328808092</v>
      </c>
      <c r="AY979" s="86">
        <f t="shared" si="1828"/>
        <v>0</v>
      </c>
      <c r="AZ979" s="10">
        <f t="shared" si="1885"/>
        <v>0</v>
      </c>
      <c r="BA979" s="44">
        <f t="shared" si="1829"/>
        <v>0</v>
      </c>
      <c r="BB979" s="9">
        <f t="shared" si="1830"/>
        <v>0</v>
      </c>
      <c r="BC979" s="45">
        <f t="shared" si="1919"/>
        <v>0</v>
      </c>
      <c r="BD979" s="9">
        <f t="shared" si="1831"/>
        <v>0</v>
      </c>
      <c r="BE979" s="45">
        <f t="shared" si="1915"/>
        <v>0</v>
      </c>
      <c r="BF979" s="9">
        <f t="shared" si="1832"/>
        <v>0</v>
      </c>
      <c r="BG979" s="45">
        <f t="shared" si="1916"/>
        <v>0</v>
      </c>
      <c r="BH979" s="58"/>
      <c r="BI979" s="58"/>
      <c r="BJ979" s="58">
        <f t="shared" si="1886"/>
        <v>0</v>
      </c>
      <c r="BK979" s="97"/>
      <c r="BL979" s="44"/>
      <c r="BM979" s="82">
        <f t="shared" si="1887"/>
        <v>97.4</v>
      </c>
      <c r="BN979" s="86">
        <f t="shared" si="1888"/>
        <v>97400</v>
      </c>
      <c r="BO979" s="86">
        <f t="shared" si="1889"/>
        <v>100</v>
      </c>
      <c r="BP979" s="84">
        <f t="shared" si="1833"/>
        <v>4</v>
      </c>
      <c r="BQ979" s="84">
        <f t="shared" si="1834"/>
        <v>4.13</v>
      </c>
      <c r="BR979" s="84">
        <f t="shared" si="1835"/>
        <v>0.02</v>
      </c>
      <c r="BS979" s="84">
        <f t="shared" si="1890"/>
        <v>3.1297943074937142E-2</v>
      </c>
      <c r="BT979" s="84">
        <f t="shared" si="1891"/>
        <v>1260.8650032354324</v>
      </c>
      <c r="BU979" s="84">
        <f t="shared" si="1892"/>
        <v>0</v>
      </c>
      <c r="BV979" s="83">
        <f t="shared" si="1893"/>
        <v>2916.6100811443725</v>
      </c>
      <c r="BW979" s="81">
        <f t="shared" si="1917"/>
        <v>2916.6100811443725</v>
      </c>
      <c r="BX979" s="83">
        <f t="shared" si="1836"/>
        <v>0</v>
      </c>
      <c r="BY979" s="141">
        <f t="shared" si="1837"/>
        <v>0</v>
      </c>
      <c r="BZ979" s="83">
        <f t="shared" si="1838"/>
        <v>4.13</v>
      </c>
      <c r="CA979" s="83">
        <f t="shared" si="1839"/>
        <v>0</v>
      </c>
      <c r="CB979" s="83">
        <f t="shared" si="1894"/>
        <v>3.3183246891241076</v>
      </c>
      <c r="CC979" s="83">
        <f t="shared" si="1840"/>
        <v>3.3183246891241076</v>
      </c>
      <c r="CD979" s="143">
        <f t="shared" si="1841"/>
        <v>0.02</v>
      </c>
      <c r="CE979" s="83">
        <f t="shared" si="1895"/>
        <v>1.7090523213570429E-2</v>
      </c>
      <c r="CF979" s="84">
        <f t="shared" si="1896"/>
        <v>1178.6890840859485</v>
      </c>
      <c r="CG979" s="83">
        <f t="shared" si="1842"/>
        <v>0</v>
      </c>
      <c r="CH979" s="83">
        <f t="shared" si="1897"/>
        <v>3.1716666566339686</v>
      </c>
      <c r="CI979" s="83">
        <f t="shared" si="1843"/>
        <v>3.1716666566339686</v>
      </c>
      <c r="CJ979" s="143">
        <f t="shared" si="1844"/>
        <v>0.02</v>
      </c>
      <c r="CK979" s="83">
        <f t="shared" si="1898"/>
        <v>1.6282910799759156E-2</v>
      </c>
      <c r="CL979" s="84">
        <f t="shared" si="1899"/>
        <v>1112.30521259344</v>
      </c>
      <c r="CM979" s="83">
        <f t="shared" si="1845"/>
        <v>0</v>
      </c>
      <c r="CN979" s="83">
        <f t="shared" si="1900"/>
        <v>3.0726198275485279</v>
      </c>
      <c r="CO979" s="83">
        <f t="shared" si="1846"/>
        <v>3.0726198275485279</v>
      </c>
      <c r="CP979" s="143">
        <f t="shared" si="1847"/>
        <v>0.02</v>
      </c>
      <c r="CQ979" s="83">
        <f t="shared" si="1901"/>
        <v>1.6442564504284454E-2</v>
      </c>
      <c r="CR979" s="84">
        <f t="shared" si="1902"/>
        <v>1106.9570849861818</v>
      </c>
      <c r="CS979" s="83">
        <f t="shared" si="1848"/>
        <v>0</v>
      </c>
      <c r="CT979" s="83">
        <f t="shared" si="1903"/>
        <v>3.0653870535013912</v>
      </c>
      <c r="CU979" s="83">
        <f t="shared" si="1849"/>
        <v>3.0653870535013912</v>
      </c>
      <c r="CV979" s="143">
        <f t="shared" si="1850"/>
        <v>0.02</v>
      </c>
      <c r="CW979" s="83">
        <f t="shared" si="1904"/>
        <v>1.6470526987184517E-2</v>
      </c>
      <c r="CX979" s="84">
        <f t="shared" si="1905"/>
        <v>1106.6955152387015</v>
      </c>
      <c r="CY979" s="83">
        <f t="shared" si="1851"/>
        <v>0</v>
      </c>
      <c r="CZ979" s="83">
        <f t="shared" si="1906"/>
        <v>3.0650361508711037</v>
      </c>
      <c r="DA979" s="83">
        <f t="shared" si="1852"/>
        <v>3.0650361508711037</v>
      </c>
      <c r="DB979" s="143">
        <f t="shared" si="1853"/>
        <v>0.02</v>
      </c>
      <c r="DC979" s="83">
        <f t="shared" si="1907"/>
        <v>1.647144676732645E-2</v>
      </c>
      <c r="DD979" s="84">
        <f t="shared" si="1908"/>
        <v>1106.6993640387609</v>
      </c>
      <c r="DE979" s="86">
        <f t="shared" si="1854"/>
        <v>5249.8981460598707</v>
      </c>
      <c r="DF979" s="86">
        <f t="shared" si="1855"/>
        <v>2099.9592584239481</v>
      </c>
      <c r="DG979" s="86">
        <f t="shared" si="1856"/>
        <v>1312.4745365149677</v>
      </c>
      <c r="DH979" s="86">
        <f t="shared" si="1857"/>
        <v>7.7097421201419644E-2</v>
      </c>
      <c r="DI979" s="86">
        <f t="shared" si="1858"/>
        <v>6.3524539525952287E-2</v>
      </c>
      <c r="DJ979" s="86">
        <f t="shared" si="1859"/>
        <v>0.66213448082659943</v>
      </c>
      <c r="DK979" s="86">
        <f t="shared" si="1860"/>
        <v>-1269.4197122590651</v>
      </c>
      <c r="DL979" s="86">
        <f t="shared" si="1918"/>
        <v>-1269.4197122590651</v>
      </c>
      <c r="DM979" s="86">
        <f t="shared" si="1861"/>
        <v>-1269.4197122590651</v>
      </c>
      <c r="DN979" s="85">
        <f t="shared" si="1862"/>
        <v>0</v>
      </c>
      <c r="DO979" s="85">
        <f t="shared" si="1909"/>
        <v>0</v>
      </c>
      <c r="DP979" s="85">
        <f t="shared" si="1863"/>
        <v>0</v>
      </c>
      <c r="DQ979" s="85">
        <f t="shared" si="1910"/>
        <v>0</v>
      </c>
      <c r="DR979" s="85">
        <f t="shared" si="1864"/>
        <v>0</v>
      </c>
      <c r="DS979" s="85">
        <f t="shared" si="1911"/>
        <v>0</v>
      </c>
      <c r="DT979" s="81"/>
      <c r="DU979" s="81"/>
      <c r="DV979" s="81">
        <f t="shared" si="1912"/>
        <v>0</v>
      </c>
      <c r="DW979" s="100"/>
    </row>
    <row r="980" spans="1:127" x14ac:dyDescent="0.2">
      <c r="A980" s="59">
        <f t="shared" si="1865"/>
        <v>129.99999999999815</v>
      </c>
      <c r="B980" s="44">
        <f t="shared" si="1866"/>
        <v>129999.99999999814</v>
      </c>
      <c r="C980" s="52">
        <f t="shared" si="1800"/>
        <v>133.33333333333334</v>
      </c>
      <c r="D980" s="50">
        <f t="shared" si="1801"/>
        <v>4</v>
      </c>
      <c r="E980" s="44">
        <f t="shared" si="1802"/>
        <v>4.13</v>
      </c>
      <c r="F980" s="47">
        <f t="shared" si="1803"/>
        <v>0.02</v>
      </c>
      <c r="G980" s="52">
        <f t="shared" si="1867"/>
        <v>2.3248891762288407E-2</v>
      </c>
      <c r="H980" s="57">
        <f t="shared" si="1868"/>
        <v>1034.6718559923982</v>
      </c>
      <c r="I980" s="52">
        <f t="shared" si="1869"/>
        <v>0</v>
      </c>
      <c r="J980" s="54">
        <f t="shared" si="1870"/>
        <v>3995.1004732611455</v>
      </c>
      <c r="K980" s="46">
        <f t="shared" si="1913"/>
        <v>3995.1004732611455</v>
      </c>
      <c r="L980" s="80">
        <f t="shared" si="1804"/>
        <v>0</v>
      </c>
      <c r="M980" s="142">
        <f t="shared" si="1805"/>
        <v>0</v>
      </c>
      <c r="N980" s="60">
        <f t="shared" si="1806"/>
        <v>4.13</v>
      </c>
      <c r="O980" s="53">
        <f t="shared" si="1807"/>
        <v>0</v>
      </c>
      <c r="P980" s="58">
        <f t="shared" si="1871"/>
        <v>3.0464988895291807</v>
      </c>
      <c r="Q980" s="49">
        <f t="shared" si="1808"/>
        <v>3.0464988895291807</v>
      </c>
      <c r="R980" s="143">
        <f t="shared" si="1809"/>
        <v>0.02</v>
      </c>
      <c r="S980" s="51">
        <f t="shared" si="1872"/>
        <v>1.7808702263220046E-2</v>
      </c>
      <c r="T980" s="57">
        <f t="shared" si="1873"/>
        <v>1078.298783260723</v>
      </c>
      <c r="U980" s="53">
        <f t="shared" si="1810"/>
        <v>0</v>
      </c>
      <c r="V980" s="58">
        <f t="shared" si="1874"/>
        <v>3.0954489009785897</v>
      </c>
      <c r="W980" s="49">
        <f t="shared" si="1811"/>
        <v>3.0954489009785897</v>
      </c>
      <c r="X980" s="143">
        <f t="shared" si="1812"/>
        <v>0.02</v>
      </c>
      <c r="Y980" s="51">
        <f t="shared" si="1875"/>
        <v>1.7213880481964292E-2</v>
      </c>
      <c r="Z980" s="57">
        <f t="shared" si="1876"/>
        <v>1050.2303162946905</v>
      </c>
      <c r="AA980" s="53">
        <f t="shared" si="1813"/>
        <v>0</v>
      </c>
      <c r="AB980" s="58">
        <f t="shared" si="1877"/>
        <v>3.0631105640682303</v>
      </c>
      <c r="AC980" s="49">
        <f t="shared" si="1814"/>
        <v>3.0631105640682303</v>
      </c>
      <c r="AD980" s="143">
        <f t="shared" si="1815"/>
        <v>0.02</v>
      </c>
      <c r="AE980" s="49">
        <f t="shared" si="1914"/>
        <v>1.7161190633115293E-2</v>
      </c>
      <c r="AF980" s="57">
        <f t="shared" si="1878"/>
        <v>1047.7050598054514</v>
      </c>
      <c r="AG980" s="53">
        <f t="shared" si="1816"/>
        <v>0</v>
      </c>
      <c r="AH980" s="58">
        <f t="shared" si="1879"/>
        <v>3.0603507415500433</v>
      </c>
      <c r="AI980" s="49">
        <f t="shared" si="1817"/>
        <v>3.0603507415500433</v>
      </c>
      <c r="AJ980" s="143">
        <f t="shared" si="1818"/>
        <v>0.02</v>
      </c>
      <c r="AK980" s="51">
        <f t="shared" si="1880"/>
        <v>1.7161748957976695E-2</v>
      </c>
      <c r="AL980" s="57">
        <f t="shared" si="1881"/>
        <v>1047.5455663769385</v>
      </c>
      <c r="AM980" s="53">
        <f t="shared" si="1819"/>
        <v>0</v>
      </c>
      <c r="AN980" s="58">
        <f t="shared" si="1882"/>
        <v>3.0601772611957152</v>
      </c>
      <c r="AO980" s="49">
        <f t="shared" si="1820"/>
        <v>3.0601772611957152</v>
      </c>
      <c r="AP980" s="143">
        <f t="shared" si="1821"/>
        <v>0.02</v>
      </c>
      <c r="AQ980" s="51">
        <f t="shared" si="1883"/>
        <v>1.7162044607708891E-2</v>
      </c>
      <c r="AR980" s="57">
        <f t="shared" si="1884"/>
        <v>1047.5337806648229</v>
      </c>
      <c r="AS980" s="44">
        <f t="shared" si="1822"/>
        <v>7191.1808518700618</v>
      </c>
      <c r="AT980" s="44">
        <f t="shared" si="1823"/>
        <v>2876.4723407480246</v>
      </c>
      <c r="AU980" s="44">
        <f t="shared" si="1824"/>
        <v>1797.7952129675155</v>
      </c>
      <c r="AV980" s="47">
        <f t="shared" si="1825"/>
        <v>0.25785335506737622</v>
      </c>
      <c r="AW980" s="47">
        <f t="shared" si="1826"/>
        <v>0.42892080226539209</v>
      </c>
      <c r="AX980" s="86">
        <f t="shared" si="1827"/>
        <v>1.286191670651085</v>
      </c>
      <c r="AY980" s="86">
        <f t="shared" si="1828"/>
        <v>0</v>
      </c>
      <c r="AZ980" s="10">
        <f t="shared" si="1885"/>
        <v>0</v>
      </c>
      <c r="BA980" s="44">
        <f t="shared" si="1829"/>
        <v>0</v>
      </c>
      <c r="BB980" s="9">
        <f t="shared" si="1830"/>
        <v>0</v>
      </c>
      <c r="BC980" s="45">
        <f t="shared" si="1919"/>
        <v>0</v>
      </c>
      <c r="BD980" s="9">
        <f t="shared" si="1831"/>
        <v>0</v>
      </c>
      <c r="BE980" s="45">
        <f t="shared" si="1915"/>
        <v>0</v>
      </c>
      <c r="BF980" s="9">
        <f t="shared" si="1832"/>
        <v>0</v>
      </c>
      <c r="BG980" s="45">
        <f t="shared" si="1916"/>
        <v>0</v>
      </c>
      <c r="BH980" s="58"/>
      <c r="BI980" s="58"/>
      <c r="BJ980" s="58">
        <f t="shared" si="1886"/>
        <v>0</v>
      </c>
      <c r="BK980" s="97"/>
      <c r="BL980" s="44"/>
      <c r="BM980" s="82">
        <f t="shared" si="1887"/>
        <v>97.5</v>
      </c>
      <c r="BN980" s="86">
        <f t="shared" si="1888"/>
        <v>97500</v>
      </c>
      <c r="BO980" s="86">
        <f t="shared" si="1889"/>
        <v>100</v>
      </c>
      <c r="BP980" s="84">
        <f t="shared" si="1833"/>
        <v>4</v>
      </c>
      <c r="BQ980" s="84">
        <f t="shared" si="1834"/>
        <v>4.13</v>
      </c>
      <c r="BR980" s="84">
        <f t="shared" si="1835"/>
        <v>0.02</v>
      </c>
      <c r="BS980" s="84">
        <f t="shared" si="1890"/>
        <v>3.129594307493714E-2</v>
      </c>
      <c r="BT980" s="84">
        <f t="shared" si="1891"/>
        <v>1261.6227984672712</v>
      </c>
      <c r="BU980" s="84">
        <f t="shared" si="1892"/>
        <v>0</v>
      </c>
      <c r="BV980" s="83">
        <f t="shared" si="1893"/>
        <v>2919.8473811443723</v>
      </c>
      <c r="BW980" s="81">
        <f t="shared" si="1917"/>
        <v>2919.8473811443723</v>
      </c>
      <c r="BX980" s="83">
        <f t="shared" si="1836"/>
        <v>0</v>
      </c>
      <c r="BY980" s="141">
        <f t="shared" si="1837"/>
        <v>0</v>
      </c>
      <c r="BZ980" s="83">
        <f t="shared" si="1838"/>
        <v>4.13</v>
      </c>
      <c r="CA980" s="83">
        <f t="shared" si="1839"/>
        <v>0</v>
      </c>
      <c r="CB980" s="83">
        <f t="shared" si="1894"/>
        <v>3.3199910513340827</v>
      </c>
      <c r="CC980" s="83">
        <f t="shared" si="1840"/>
        <v>3.3199910513340827</v>
      </c>
      <c r="CD980" s="143">
        <f t="shared" si="1841"/>
        <v>0.02</v>
      </c>
      <c r="CE980" s="83">
        <f t="shared" si="1895"/>
        <v>1.708852321357043E-2</v>
      </c>
      <c r="CF980" s="84">
        <f t="shared" si="1896"/>
        <v>1179.2040886383836</v>
      </c>
      <c r="CG980" s="83">
        <f t="shared" si="1842"/>
        <v>0</v>
      </c>
      <c r="CH980" s="83">
        <f t="shared" si="1897"/>
        <v>3.172696288623178</v>
      </c>
      <c r="CI980" s="83">
        <f t="shared" si="1843"/>
        <v>3.172696288623178</v>
      </c>
      <c r="CJ980" s="143">
        <f t="shared" si="1844"/>
        <v>0.02</v>
      </c>
      <c r="CK980" s="83">
        <f t="shared" si="1898"/>
        <v>1.6280910799759157E-2</v>
      </c>
      <c r="CL980" s="84">
        <f t="shared" si="1899"/>
        <v>1112.8185676386718</v>
      </c>
      <c r="CM980" s="83">
        <f t="shared" si="1845"/>
        <v>0</v>
      </c>
      <c r="CN980" s="83">
        <f t="shared" si="1900"/>
        <v>3.0735183155419117</v>
      </c>
      <c r="CO980" s="83">
        <f t="shared" si="1846"/>
        <v>3.0735183155419117</v>
      </c>
      <c r="CP980" s="143">
        <f t="shared" si="1847"/>
        <v>0.02</v>
      </c>
      <c r="CQ980" s="83">
        <f t="shared" si="1901"/>
        <v>1.6440564504284456E-2</v>
      </c>
      <c r="CR980" s="84">
        <f t="shared" si="1902"/>
        <v>1107.4921841988105</v>
      </c>
      <c r="CS980" s="83">
        <f t="shared" si="1848"/>
        <v>0</v>
      </c>
      <c r="CT980" s="83">
        <f t="shared" si="1903"/>
        <v>3.0663045093153878</v>
      </c>
      <c r="CU980" s="83">
        <f t="shared" si="1849"/>
        <v>3.0663045093153878</v>
      </c>
      <c r="CV980" s="143">
        <f t="shared" si="1850"/>
        <v>0.02</v>
      </c>
      <c r="CW980" s="83">
        <f t="shared" si="1904"/>
        <v>1.6468526987184519E-2</v>
      </c>
      <c r="CX980" s="84">
        <f t="shared" si="1905"/>
        <v>1107.232789217476</v>
      </c>
      <c r="CY980" s="83">
        <f t="shared" si="1851"/>
        <v>0</v>
      </c>
      <c r="CZ980" s="83">
        <f t="shared" si="1906"/>
        <v>3.0659560041297738</v>
      </c>
      <c r="DA980" s="83">
        <f t="shared" si="1852"/>
        <v>3.0659560041297738</v>
      </c>
      <c r="DB980" s="143">
        <f t="shared" si="1853"/>
        <v>0.02</v>
      </c>
      <c r="DC980" s="83">
        <f t="shared" si="1907"/>
        <v>1.6469446767326451E-2</v>
      </c>
      <c r="DD980" s="84">
        <f t="shared" si="1908"/>
        <v>1107.2367295364777</v>
      </c>
      <c r="DE980" s="86">
        <f t="shared" si="1854"/>
        <v>5255.7252860598701</v>
      </c>
      <c r="DF980" s="86">
        <f t="shared" si="1855"/>
        <v>2102.2901144239481</v>
      </c>
      <c r="DG980" s="86">
        <f t="shared" si="1856"/>
        <v>1313.9313215149675</v>
      </c>
      <c r="DH980" s="86">
        <f t="shared" si="1857"/>
        <v>7.696862284976802E-2</v>
      </c>
      <c r="DI980" s="86">
        <f t="shared" si="1858"/>
        <v>6.3329742817328574E-2</v>
      </c>
      <c r="DJ980" s="86">
        <f t="shared" si="1859"/>
        <v>0.65832522229090795</v>
      </c>
      <c r="DK980" s="86">
        <f t="shared" si="1860"/>
        <v>-1271.3220245142452</v>
      </c>
      <c r="DL980" s="86">
        <f t="shared" si="1918"/>
        <v>-1271.3220245142452</v>
      </c>
      <c r="DM980" s="86">
        <f t="shared" si="1861"/>
        <v>-1271.3220245142452</v>
      </c>
      <c r="DN980" s="85">
        <f t="shared" si="1862"/>
        <v>0</v>
      </c>
      <c r="DO980" s="85">
        <f t="shared" si="1909"/>
        <v>0</v>
      </c>
      <c r="DP980" s="85">
        <f t="shared" si="1863"/>
        <v>0</v>
      </c>
      <c r="DQ980" s="85">
        <f t="shared" si="1910"/>
        <v>0</v>
      </c>
      <c r="DR980" s="85">
        <f t="shared" si="1864"/>
        <v>0</v>
      </c>
      <c r="DS980" s="85">
        <f t="shared" si="1911"/>
        <v>0</v>
      </c>
      <c r="DT980" s="81"/>
      <c r="DU980" s="81"/>
      <c r="DV980" s="81">
        <f t="shared" si="1912"/>
        <v>0</v>
      </c>
      <c r="DW980" s="100"/>
    </row>
    <row r="981" spans="1:127" x14ac:dyDescent="0.2">
      <c r="A981" s="59">
        <f t="shared" si="1865"/>
        <v>130.13333333333148</v>
      </c>
      <c r="B981" s="44">
        <f t="shared" si="1866"/>
        <v>130133.33333333147</v>
      </c>
      <c r="C981" s="52">
        <f t="shared" si="1800"/>
        <v>133.33333333333334</v>
      </c>
      <c r="D981" s="50">
        <f t="shared" si="1801"/>
        <v>4</v>
      </c>
      <c r="E981" s="44">
        <f t="shared" si="1802"/>
        <v>4.13</v>
      </c>
      <c r="F981" s="47">
        <f t="shared" si="1803"/>
        <v>0.02</v>
      </c>
      <c r="G981" s="52">
        <f t="shared" si="1867"/>
        <v>2.3246225095621739E-2</v>
      </c>
      <c r="H981" s="57">
        <f t="shared" si="1868"/>
        <v>1035.4223824953506</v>
      </c>
      <c r="I981" s="52">
        <f t="shared" si="1869"/>
        <v>0</v>
      </c>
      <c r="J981" s="54">
        <f t="shared" si="1870"/>
        <v>3999.4168732611456</v>
      </c>
      <c r="K981" s="46">
        <f t="shared" si="1913"/>
        <v>3999.4168732611456</v>
      </c>
      <c r="L981" s="80">
        <f t="shared" si="1804"/>
        <v>0</v>
      </c>
      <c r="M981" s="142">
        <f t="shared" si="1805"/>
        <v>0</v>
      </c>
      <c r="N981" s="60">
        <f t="shared" si="1806"/>
        <v>4.13</v>
      </c>
      <c r="O981" s="53">
        <f t="shared" si="1807"/>
        <v>0</v>
      </c>
      <c r="P981" s="58">
        <f t="shared" si="1871"/>
        <v>3.0475509896820783</v>
      </c>
      <c r="Q981" s="49">
        <f t="shared" si="1808"/>
        <v>3.0475509896820783</v>
      </c>
      <c r="R981" s="143">
        <f t="shared" si="1809"/>
        <v>0.02</v>
      </c>
      <c r="S981" s="51">
        <f t="shared" si="1872"/>
        <v>1.7806035596553377E-2</v>
      </c>
      <c r="T981" s="57">
        <f t="shared" si="1873"/>
        <v>1079.0781421062093</v>
      </c>
      <c r="U981" s="53">
        <f t="shared" si="1810"/>
        <v>0</v>
      </c>
      <c r="V981" s="58">
        <f t="shared" si="1874"/>
        <v>3.0966582175483919</v>
      </c>
      <c r="W981" s="49">
        <f t="shared" si="1811"/>
        <v>3.0966582175483919</v>
      </c>
      <c r="X981" s="143">
        <f t="shared" si="1812"/>
        <v>0.02</v>
      </c>
      <c r="Y981" s="51">
        <f t="shared" si="1875"/>
        <v>1.7211213815297624E-2</v>
      </c>
      <c r="Z981" s="57">
        <f t="shared" si="1876"/>
        <v>1050.9717293691428</v>
      </c>
      <c r="AA981" s="53">
        <f t="shared" si="1813"/>
        <v>0</v>
      </c>
      <c r="AB981" s="58">
        <f t="shared" si="1877"/>
        <v>3.0641961689976949</v>
      </c>
      <c r="AC981" s="49">
        <f t="shared" si="1814"/>
        <v>3.0641961689976949</v>
      </c>
      <c r="AD981" s="143">
        <f t="shared" si="1815"/>
        <v>0.02</v>
      </c>
      <c r="AE981" s="49">
        <f t="shared" si="1914"/>
        <v>1.7158523966448624E-2</v>
      </c>
      <c r="AF981" s="57">
        <f t="shared" si="1878"/>
        <v>1048.4520067162625</v>
      </c>
      <c r="AG981" s="53">
        <f t="shared" si="1816"/>
        <v>0</v>
      </c>
      <c r="AH981" s="58">
        <f t="shared" si="1879"/>
        <v>3.0614353989373084</v>
      </c>
      <c r="AI981" s="49">
        <f t="shared" si="1817"/>
        <v>3.0614353989373084</v>
      </c>
      <c r="AJ981" s="143">
        <f t="shared" si="1818"/>
        <v>0.02</v>
      </c>
      <c r="AK981" s="51">
        <f t="shared" si="1880"/>
        <v>1.7159082291310027E-2</v>
      </c>
      <c r="AL981" s="57">
        <f t="shared" si="1881"/>
        <v>1048.2932112091319</v>
      </c>
      <c r="AM981" s="53">
        <f t="shared" si="1819"/>
        <v>0</v>
      </c>
      <c r="AN981" s="58">
        <f t="shared" si="1882"/>
        <v>3.0612622350279599</v>
      </c>
      <c r="AO981" s="49">
        <f t="shared" si="1820"/>
        <v>3.0612622350279599</v>
      </c>
      <c r="AP981" s="143">
        <f t="shared" si="1821"/>
        <v>0.02</v>
      </c>
      <c r="AQ981" s="51">
        <f t="shared" si="1883"/>
        <v>1.7159377941042223E-2</v>
      </c>
      <c r="AR981" s="57">
        <f t="shared" si="1884"/>
        <v>1048.2814807623295</v>
      </c>
      <c r="AS981" s="44">
        <f t="shared" si="1822"/>
        <v>7198.9503718700616</v>
      </c>
      <c r="AT981" s="44">
        <f t="shared" si="1823"/>
        <v>2879.5801487480248</v>
      </c>
      <c r="AU981" s="44">
        <f t="shared" si="1824"/>
        <v>1799.7375929675154</v>
      </c>
      <c r="AV981" s="47">
        <f t="shared" si="1825"/>
        <v>0.25710537582607323</v>
      </c>
      <c r="AW981" s="47">
        <f t="shared" si="1826"/>
        <v>0.42658491983365354</v>
      </c>
      <c r="AX981" s="86">
        <f t="shared" si="1827"/>
        <v>1.274971439575594</v>
      </c>
      <c r="AY981" s="86">
        <f t="shared" si="1828"/>
        <v>0</v>
      </c>
      <c r="AZ981" s="10">
        <f t="shared" si="1885"/>
        <v>0</v>
      </c>
      <c r="BA981" s="44">
        <f t="shared" si="1829"/>
        <v>0</v>
      </c>
      <c r="BB981" s="9">
        <f t="shared" si="1830"/>
        <v>0</v>
      </c>
      <c r="BC981" s="45">
        <f t="shared" si="1919"/>
        <v>0</v>
      </c>
      <c r="BD981" s="9">
        <f t="shared" si="1831"/>
        <v>0</v>
      </c>
      <c r="BE981" s="45">
        <f t="shared" si="1915"/>
        <v>0</v>
      </c>
      <c r="BF981" s="9">
        <f t="shared" si="1832"/>
        <v>0</v>
      </c>
      <c r="BG981" s="45">
        <f t="shared" si="1916"/>
        <v>0</v>
      </c>
      <c r="BH981" s="58"/>
      <c r="BI981" s="58"/>
      <c r="BJ981" s="58">
        <f t="shared" si="1886"/>
        <v>0</v>
      </c>
      <c r="BK981" s="97"/>
      <c r="BL981" s="44"/>
      <c r="BM981" s="82">
        <f t="shared" si="1887"/>
        <v>97.600000000000009</v>
      </c>
      <c r="BN981" s="86">
        <f t="shared" si="1888"/>
        <v>97600</v>
      </c>
      <c r="BO981" s="86">
        <f t="shared" si="1889"/>
        <v>100</v>
      </c>
      <c r="BP981" s="84">
        <f t="shared" si="1833"/>
        <v>4</v>
      </c>
      <c r="BQ981" s="84">
        <f t="shared" si="1834"/>
        <v>4.13</v>
      </c>
      <c r="BR981" s="84">
        <f t="shared" si="1835"/>
        <v>0.02</v>
      </c>
      <c r="BS981" s="84">
        <f t="shared" si="1890"/>
        <v>3.1293943074937138E-2</v>
      </c>
      <c r="BT981" s="84">
        <f t="shared" si="1891"/>
        <v>1262.3805452729598</v>
      </c>
      <c r="BU981" s="84">
        <f t="shared" si="1892"/>
        <v>0</v>
      </c>
      <c r="BV981" s="83">
        <f t="shared" si="1893"/>
        <v>2923.0846811443726</v>
      </c>
      <c r="BW981" s="81">
        <f t="shared" si="1917"/>
        <v>2923.0846811443726</v>
      </c>
      <c r="BX981" s="83">
        <f t="shared" si="1836"/>
        <v>0</v>
      </c>
      <c r="BY981" s="141">
        <f t="shared" si="1837"/>
        <v>0</v>
      </c>
      <c r="BZ981" s="83">
        <f t="shared" si="1838"/>
        <v>4.13</v>
      </c>
      <c r="CA981" s="83">
        <f t="shared" si="1839"/>
        <v>0</v>
      </c>
      <c r="CB981" s="83">
        <f t="shared" si="1894"/>
        <v>3.3216595355446668</v>
      </c>
      <c r="CC981" s="83">
        <f t="shared" si="1840"/>
        <v>3.3216595355446668</v>
      </c>
      <c r="CD981" s="143">
        <f t="shared" si="1841"/>
        <v>0.02</v>
      </c>
      <c r="CE981" s="83">
        <f t="shared" si="1895"/>
        <v>1.7086523213570431E-2</v>
      </c>
      <c r="CF981" s="84">
        <f t="shared" si="1896"/>
        <v>1179.7187744598018</v>
      </c>
      <c r="CG981" s="83">
        <f t="shared" si="1842"/>
        <v>0</v>
      </c>
      <c r="CH981" s="83">
        <f t="shared" si="1897"/>
        <v>3.1737263770822124</v>
      </c>
      <c r="CI981" s="83">
        <f t="shared" si="1843"/>
        <v>3.1737263770822124</v>
      </c>
      <c r="CJ981" s="143">
        <f t="shared" si="1844"/>
        <v>0.02</v>
      </c>
      <c r="CK981" s="83">
        <f t="shared" si="1898"/>
        <v>1.6278910799759159E-2</v>
      </c>
      <c r="CL981" s="84">
        <f t="shared" si="1899"/>
        <v>1113.3316930474332</v>
      </c>
      <c r="CM981" s="83">
        <f t="shared" si="1845"/>
        <v>0</v>
      </c>
      <c r="CN981" s="83">
        <f t="shared" si="1900"/>
        <v>3.0744174381213516</v>
      </c>
      <c r="CO981" s="83">
        <f t="shared" si="1846"/>
        <v>3.0744174381213516</v>
      </c>
      <c r="CP981" s="143">
        <f t="shared" si="1847"/>
        <v>0.02</v>
      </c>
      <c r="CQ981" s="83">
        <f t="shared" si="1901"/>
        <v>1.6438564504284457E-2</v>
      </c>
      <c r="CR981" s="84">
        <f t="shared" si="1902"/>
        <v>1108.0270619127696</v>
      </c>
      <c r="CS981" s="83">
        <f t="shared" si="1848"/>
        <v>0</v>
      </c>
      <c r="CT981" s="83">
        <f t="shared" si="1903"/>
        <v>3.0672226991345592</v>
      </c>
      <c r="CU981" s="83">
        <f t="shared" si="1849"/>
        <v>3.0672226991345592</v>
      </c>
      <c r="CV981" s="143">
        <f t="shared" si="1850"/>
        <v>0.02</v>
      </c>
      <c r="CW981" s="83">
        <f t="shared" si="1904"/>
        <v>1.646652698718452E-2</v>
      </c>
      <c r="CX981" s="84">
        <f t="shared" si="1905"/>
        <v>1107.7698372157147</v>
      </c>
      <c r="CY981" s="83">
        <f t="shared" si="1851"/>
        <v>0</v>
      </c>
      <c r="CZ981" s="83">
        <f t="shared" si="1906"/>
        <v>3.0668765942321952</v>
      </c>
      <c r="DA981" s="83">
        <f t="shared" si="1852"/>
        <v>3.0668765942321952</v>
      </c>
      <c r="DB981" s="143">
        <f t="shared" si="1853"/>
        <v>0.02</v>
      </c>
      <c r="DC981" s="83">
        <f t="shared" si="1907"/>
        <v>1.6467446767326453E-2</v>
      </c>
      <c r="DD981" s="84">
        <f t="shared" si="1908"/>
        <v>1107.7738685803893</v>
      </c>
      <c r="DE981" s="86">
        <f t="shared" si="1854"/>
        <v>5261.5524260598704</v>
      </c>
      <c r="DF981" s="86">
        <f t="shared" si="1855"/>
        <v>2104.6209704239482</v>
      </c>
      <c r="DG981" s="86">
        <f t="shared" si="1856"/>
        <v>1315.3881065149676</v>
      </c>
      <c r="DH981" s="86">
        <f t="shared" si="1857"/>
        <v>7.6840193745768212E-2</v>
      </c>
      <c r="DI981" s="86">
        <f t="shared" si="1858"/>
        <v>6.3135775990661169E-2</v>
      </c>
      <c r="DJ981" s="86">
        <f t="shared" si="1859"/>
        <v>0.65454240741275915</v>
      </c>
      <c r="DK981" s="86">
        <f t="shared" si="1860"/>
        <v>-1273.2231650646142</v>
      </c>
      <c r="DL981" s="86">
        <f t="shared" si="1918"/>
        <v>-1273.2231650646142</v>
      </c>
      <c r="DM981" s="86">
        <f t="shared" si="1861"/>
        <v>-1273.2231650646142</v>
      </c>
      <c r="DN981" s="85">
        <f t="shared" si="1862"/>
        <v>0</v>
      </c>
      <c r="DO981" s="85">
        <f t="shared" si="1909"/>
        <v>0</v>
      </c>
      <c r="DP981" s="85">
        <f t="shared" si="1863"/>
        <v>0</v>
      </c>
      <c r="DQ981" s="85">
        <f t="shared" si="1910"/>
        <v>0</v>
      </c>
      <c r="DR981" s="85">
        <f t="shared" si="1864"/>
        <v>0</v>
      </c>
      <c r="DS981" s="85">
        <f t="shared" si="1911"/>
        <v>0</v>
      </c>
      <c r="DT981" s="81"/>
      <c r="DU981" s="81"/>
      <c r="DV981" s="81">
        <f t="shared" si="1912"/>
        <v>0</v>
      </c>
      <c r="DW981" s="100"/>
    </row>
    <row r="982" spans="1:127" x14ac:dyDescent="0.2">
      <c r="A982" s="59">
        <f t="shared" si="1865"/>
        <v>130.2666666666648</v>
      </c>
      <c r="B982" s="44">
        <f t="shared" si="1866"/>
        <v>130266.66666666479</v>
      </c>
      <c r="C982" s="52">
        <f t="shared" si="1800"/>
        <v>133.33333333333334</v>
      </c>
      <c r="D982" s="50">
        <f t="shared" si="1801"/>
        <v>4</v>
      </c>
      <c r="E982" s="44">
        <f t="shared" si="1802"/>
        <v>4.13</v>
      </c>
      <c r="F982" s="47">
        <f t="shared" si="1803"/>
        <v>0.02</v>
      </c>
      <c r="G982" s="52">
        <f t="shared" si="1867"/>
        <v>2.324355842895507E-2</v>
      </c>
      <c r="H982" s="57">
        <f t="shared" si="1868"/>
        <v>1036.1728229073697</v>
      </c>
      <c r="I982" s="52">
        <f t="shared" si="1869"/>
        <v>0</v>
      </c>
      <c r="J982" s="54">
        <f t="shared" si="1870"/>
        <v>4003.7332732611453</v>
      </c>
      <c r="K982" s="46">
        <f t="shared" si="1913"/>
        <v>4003.7332732611453</v>
      </c>
      <c r="L982" s="80">
        <f t="shared" si="1804"/>
        <v>0</v>
      </c>
      <c r="M982" s="142">
        <f t="shared" si="1805"/>
        <v>0</v>
      </c>
      <c r="N982" s="60">
        <f t="shared" si="1806"/>
        <v>4.13</v>
      </c>
      <c r="O982" s="53">
        <f t="shared" si="1807"/>
        <v>0</v>
      </c>
      <c r="P982" s="58">
        <f t="shared" si="1871"/>
        <v>3.0486050198396746</v>
      </c>
      <c r="Q982" s="49">
        <f t="shared" si="1808"/>
        <v>3.0486050198396746</v>
      </c>
      <c r="R982" s="143">
        <f t="shared" si="1809"/>
        <v>0.02</v>
      </c>
      <c r="S982" s="51">
        <f t="shared" si="1872"/>
        <v>1.7803368929886709E-2</v>
      </c>
      <c r="T982" s="57">
        <f t="shared" si="1873"/>
        <v>1079.8571152258717</v>
      </c>
      <c r="U982" s="53">
        <f t="shared" si="1810"/>
        <v>0</v>
      </c>
      <c r="V982" s="58">
        <f t="shared" si="1874"/>
        <v>3.0978692704167972</v>
      </c>
      <c r="W982" s="49">
        <f t="shared" si="1811"/>
        <v>3.0978692704167972</v>
      </c>
      <c r="X982" s="143">
        <f t="shared" si="1812"/>
        <v>0.02</v>
      </c>
      <c r="Y982" s="51">
        <f t="shared" si="1875"/>
        <v>1.7208547148630956E-2</v>
      </c>
      <c r="Z982" s="57">
        <f t="shared" si="1876"/>
        <v>1051.7127380855472</v>
      </c>
      <c r="AA982" s="53">
        <f t="shared" si="1813"/>
        <v>0</v>
      </c>
      <c r="AB982" s="58">
        <f t="shared" si="1877"/>
        <v>3.0652833029871678</v>
      </c>
      <c r="AC982" s="49">
        <f t="shared" si="1814"/>
        <v>3.0652833029871678</v>
      </c>
      <c r="AD982" s="143">
        <f t="shared" si="1815"/>
        <v>0.02</v>
      </c>
      <c r="AE982" s="49">
        <f t="shared" si="1914"/>
        <v>1.7155857299781956E-2</v>
      </c>
      <c r="AF982" s="57">
        <f t="shared" si="1878"/>
        <v>1049.1985729579719</v>
      </c>
      <c r="AG982" s="53">
        <f t="shared" si="1816"/>
        <v>0</v>
      </c>
      <c r="AH982" s="58">
        <f t="shared" si="1879"/>
        <v>3.0625216449360528</v>
      </c>
      <c r="AI982" s="49">
        <f t="shared" si="1817"/>
        <v>3.0625216449360528</v>
      </c>
      <c r="AJ982" s="143">
        <f t="shared" si="1818"/>
        <v>0.02</v>
      </c>
      <c r="AK982" s="51">
        <f t="shared" si="1880"/>
        <v>1.7156415624643359E-2</v>
      </c>
      <c r="AL982" s="57">
        <f t="shared" si="1881"/>
        <v>1049.0404750128553</v>
      </c>
      <c r="AM982" s="53">
        <f t="shared" si="1819"/>
        <v>0</v>
      </c>
      <c r="AN982" s="58">
        <f t="shared" si="1882"/>
        <v>3.0623488011392639</v>
      </c>
      <c r="AO982" s="49">
        <f t="shared" si="1820"/>
        <v>3.0623488011392639</v>
      </c>
      <c r="AP982" s="143">
        <f t="shared" si="1821"/>
        <v>0.02</v>
      </c>
      <c r="AQ982" s="51">
        <f t="shared" si="1883"/>
        <v>1.7156711274375555E-2</v>
      </c>
      <c r="AR982" s="57">
        <f t="shared" si="1884"/>
        <v>1049.028799712941</v>
      </c>
      <c r="AS982" s="44">
        <f t="shared" si="1822"/>
        <v>7206.7198918700615</v>
      </c>
      <c r="AT982" s="44">
        <f t="shared" si="1823"/>
        <v>2882.6879567480241</v>
      </c>
      <c r="AU982" s="44">
        <f t="shared" si="1824"/>
        <v>1801.6799729675154</v>
      </c>
      <c r="AV982" s="47">
        <f t="shared" si="1825"/>
        <v>0.25636078769841986</v>
      </c>
      <c r="AW982" s="47">
        <f t="shared" si="1826"/>
        <v>0.42426555819590844</v>
      </c>
      <c r="AX982" s="86">
        <f t="shared" si="1827"/>
        <v>1.2638672507645485</v>
      </c>
      <c r="AY982" s="86">
        <f t="shared" si="1828"/>
        <v>0</v>
      </c>
      <c r="AZ982" s="10">
        <f t="shared" si="1885"/>
        <v>0</v>
      </c>
      <c r="BA982" s="44">
        <f t="shared" si="1829"/>
        <v>0</v>
      </c>
      <c r="BB982" s="9">
        <f t="shared" si="1830"/>
        <v>0</v>
      </c>
      <c r="BC982" s="45">
        <f t="shared" si="1919"/>
        <v>0</v>
      </c>
      <c r="BD982" s="9">
        <f t="shared" si="1831"/>
        <v>0</v>
      </c>
      <c r="BE982" s="45">
        <f t="shared" si="1915"/>
        <v>0</v>
      </c>
      <c r="BF982" s="9">
        <f t="shared" si="1832"/>
        <v>0</v>
      </c>
      <c r="BG982" s="45">
        <f t="shared" si="1916"/>
        <v>0</v>
      </c>
      <c r="BH982" s="58"/>
      <c r="BI982" s="58"/>
      <c r="BJ982" s="58">
        <f t="shared" si="1886"/>
        <v>0</v>
      </c>
      <c r="BK982" s="97"/>
      <c r="BL982" s="44"/>
      <c r="BM982" s="82">
        <f t="shared" si="1887"/>
        <v>97.7</v>
      </c>
      <c r="BN982" s="86">
        <f t="shared" si="1888"/>
        <v>97700</v>
      </c>
      <c r="BO982" s="86">
        <f t="shared" si="1889"/>
        <v>100</v>
      </c>
      <c r="BP982" s="84">
        <f t="shared" si="1833"/>
        <v>4</v>
      </c>
      <c r="BQ982" s="84">
        <f t="shared" si="1834"/>
        <v>4.13</v>
      </c>
      <c r="BR982" s="84">
        <f t="shared" si="1835"/>
        <v>0.02</v>
      </c>
      <c r="BS982" s="84">
        <f t="shared" si="1890"/>
        <v>3.1291943074937136E-2</v>
      </c>
      <c r="BT982" s="84">
        <f t="shared" si="1891"/>
        <v>1263.1382436524982</v>
      </c>
      <c r="BU982" s="84">
        <f t="shared" si="1892"/>
        <v>0</v>
      </c>
      <c r="BV982" s="83">
        <f t="shared" si="1893"/>
        <v>2926.3219811443723</v>
      </c>
      <c r="BW982" s="81">
        <f t="shared" si="1917"/>
        <v>2926.3219811443723</v>
      </c>
      <c r="BX982" s="83">
        <f t="shared" si="1836"/>
        <v>0</v>
      </c>
      <c r="BY982" s="141">
        <f t="shared" si="1837"/>
        <v>0</v>
      </c>
      <c r="BZ982" s="83">
        <f t="shared" si="1838"/>
        <v>4.13</v>
      </c>
      <c r="CA982" s="83">
        <f t="shared" si="1839"/>
        <v>0</v>
      </c>
      <c r="CB982" s="83">
        <f t="shared" si="1894"/>
        <v>3.3233301419371584</v>
      </c>
      <c r="CC982" s="83">
        <f t="shared" si="1840"/>
        <v>3.3233301419371584</v>
      </c>
      <c r="CD982" s="143">
        <f t="shared" si="1841"/>
        <v>0.02</v>
      </c>
      <c r="CE982" s="83">
        <f t="shared" si="1895"/>
        <v>1.7084523213570433E-2</v>
      </c>
      <c r="CF982" s="84">
        <f t="shared" si="1896"/>
        <v>1180.2331415413989</v>
      </c>
      <c r="CG982" s="83">
        <f t="shared" si="1842"/>
        <v>0</v>
      </c>
      <c r="CH982" s="83">
        <f t="shared" si="1897"/>
        <v>3.1747569203094557</v>
      </c>
      <c r="CI982" s="83">
        <f t="shared" si="1843"/>
        <v>3.1747569203094557</v>
      </c>
      <c r="CJ982" s="143">
        <f t="shared" si="1844"/>
        <v>0.02</v>
      </c>
      <c r="CK982" s="83">
        <f t="shared" si="1898"/>
        <v>1.627691079975916E-2</v>
      </c>
      <c r="CL982" s="84">
        <f t="shared" si="1899"/>
        <v>1113.844588894955</v>
      </c>
      <c r="CM982" s="83">
        <f t="shared" si="1845"/>
        <v>0</v>
      </c>
      <c r="CN982" s="83">
        <f t="shared" si="1900"/>
        <v>3.0753171942285542</v>
      </c>
      <c r="CO982" s="83">
        <f t="shared" si="1846"/>
        <v>3.0753171942285542</v>
      </c>
      <c r="CP982" s="143">
        <f t="shared" si="1847"/>
        <v>0.02</v>
      </c>
      <c r="CQ982" s="83">
        <f t="shared" si="1901"/>
        <v>1.6436564504284459E-2</v>
      </c>
      <c r="CR982" s="84">
        <f t="shared" si="1902"/>
        <v>1108.5617181471659</v>
      </c>
      <c r="CS982" s="83">
        <f t="shared" si="1848"/>
        <v>0</v>
      </c>
      <c r="CT982" s="83">
        <f t="shared" si="1903"/>
        <v>3.0681416218318645</v>
      </c>
      <c r="CU982" s="83">
        <f t="shared" si="1849"/>
        <v>3.0681416218318645</v>
      </c>
      <c r="CV982" s="143">
        <f t="shared" si="1850"/>
        <v>0.02</v>
      </c>
      <c r="CW982" s="83">
        <f t="shared" si="1904"/>
        <v>1.6464526987184522E-2</v>
      </c>
      <c r="CX982" s="84">
        <f t="shared" si="1905"/>
        <v>1108.3066592401417</v>
      </c>
      <c r="CY982" s="83">
        <f t="shared" si="1851"/>
        <v>0</v>
      </c>
      <c r="CZ982" s="83">
        <f t="shared" si="1906"/>
        <v>3.0677979200038754</v>
      </c>
      <c r="DA982" s="83">
        <f t="shared" si="1852"/>
        <v>3.0677979200038754</v>
      </c>
      <c r="DB982" s="143">
        <f t="shared" si="1853"/>
        <v>0.02</v>
      </c>
      <c r="DC982" s="83">
        <f t="shared" si="1907"/>
        <v>1.6465446767326454E-2</v>
      </c>
      <c r="DD982" s="84">
        <f t="shared" si="1908"/>
        <v>1108.3107811773389</v>
      </c>
      <c r="DE982" s="86">
        <f t="shared" si="1854"/>
        <v>5267.3795660598698</v>
      </c>
      <c r="DF982" s="86">
        <f t="shared" si="1855"/>
        <v>2106.9518264239478</v>
      </c>
      <c r="DG982" s="86">
        <f t="shared" si="1856"/>
        <v>1316.8448915149675</v>
      </c>
      <c r="DH982" s="86">
        <f t="shared" si="1857"/>
        <v>7.6712132514597187E-2</v>
      </c>
      <c r="DI982" s="86">
        <f t="shared" si="1858"/>
        <v>6.2942634709658316E-2</v>
      </c>
      <c r="DJ982" s="86">
        <f t="shared" si="1859"/>
        <v>0.65078582489929582</v>
      </c>
      <c r="DK982" s="86">
        <f t="shared" si="1860"/>
        <v>-1275.1231346180273</v>
      </c>
      <c r="DL982" s="86">
        <f t="shared" si="1918"/>
        <v>-1275.1231346180273</v>
      </c>
      <c r="DM982" s="86">
        <f t="shared" si="1861"/>
        <v>-1275.1231346180273</v>
      </c>
      <c r="DN982" s="85">
        <f t="shared" si="1862"/>
        <v>0</v>
      </c>
      <c r="DO982" s="85">
        <f t="shared" si="1909"/>
        <v>0</v>
      </c>
      <c r="DP982" s="85">
        <f t="shared" si="1863"/>
        <v>0</v>
      </c>
      <c r="DQ982" s="85">
        <f t="shared" si="1910"/>
        <v>0</v>
      </c>
      <c r="DR982" s="85">
        <f t="shared" si="1864"/>
        <v>0</v>
      </c>
      <c r="DS982" s="85">
        <f t="shared" si="1911"/>
        <v>0</v>
      </c>
      <c r="DT982" s="81"/>
      <c r="DU982" s="81"/>
      <c r="DV982" s="81">
        <f t="shared" si="1912"/>
        <v>0</v>
      </c>
      <c r="DW982" s="100"/>
    </row>
    <row r="983" spans="1:127" x14ac:dyDescent="0.2">
      <c r="A983" s="59">
        <f t="shared" si="1865"/>
        <v>130.39999999999813</v>
      </c>
      <c r="B983" s="44">
        <f t="shared" si="1866"/>
        <v>130399.99999999812</v>
      </c>
      <c r="C983" s="52">
        <f t="shared" si="1800"/>
        <v>133.33333333333334</v>
      </c>
      <c r="D983" s="50">
        <f t="shared" si="1801"/>
        <v>4</v>
      </c>
      <c r="E983" s="44">
        <f t="shared" si="1802"/>
        <v>4.13</v>
      </c>
      <c r="F983" s="47">
        <f t="shared" si="1803"/>
        <v>0.02</v>
      </c>
      <c r="G983" s="52">
        <f t="shared" si="1867"/>
        <v>2.3240891762288402E-2</v>
      </c>
      <c r="H983" s="57">
        <f t="shared" si="1868"/>
        <v>1036.9231772284552</v>
      </c>
      <c r="I983" s="52">
        <f t="shared" si="1869"/>
        <v>0</v>
      </c>
      <c r="J983" s="54">
        <f t="shared" si="1870"/>
        <v>4008.049673261145</v>
      </c>
      <c r="K983" s="46">
        <f t="shared" si="1913"/>
        <v>4008.049673261145</v>
      </c>
      <c r="L983" s="80">
        <f t="shared" si="1804"/>
        <v>0</v>
      </c>
      <c r="M983" s="142">
        <f t="shared" si="1805"/>
        <v>0</v>
      </c>
      <c r="N983" s="60">
        <f t="shared" si="1806"/>
        <v>4.13</v>
      </c>
      <c r="O983" s="53">
        <f t="shared" si="1807"/>
        <v>0</v>
      </c>
      <c r="P983" s="58">
        <f t="shared" si="1871"/>
        <v>3.0496609796288241</v>
      </c>
      <c r="Q983" s="49">
        <f t="shared" si="1808"/>
        <v>3.0496609796288241</v>
      </c>
      <c r="R983" s="143">
        <f t="shared" si="1809"/>
        <v>0.02</v>
      </c>
      <c r="S983" s="51">
        <f t="shared" si="1872"/>
        <v>1.7800702263220041E-2</v>
      </c>
      <c r="T983" s="57">
        <f t="shared" si="1873"/>
        <v>1080.6357023930382</v>
      </c>
      <c r="U983" s="53">
        <f t="shared" si="1810"/>
        <v>0</v>
      </c>
      <c r="V983" s="58">
        <f t="shared" si="1874"/>
        <v>3.099082056382878</v>
      </c>
      <c r="W983" s="49">
        <f t="shared" si="1811"/>
        <v>3.099082056382878</v>
      </c>
      <c r="X983" s="143">
        <f t="shared" si="1812"/>
        <v>0.02</v>
      </c>
      <c r="Y983" s="51">
        <f t="shared" si="1875"/>
        <v>1.7205880481964288E-2</v>
      </c>
      <c r="Z983" s="57">
        <f t="shared" si="1876"/>
        <v>1052.4533423445075</v>
      </c>
      <c r="AA983" s="53">
        <f t="shared" si="1813"/>
        <v>0</v>
      </c>
      <c r="AB983" s="58">
        <f t="shared" si="1877"/>
        <v>3.0663719629357886</v>
      </c>
      <c r="AC983" s="49">
        <f t="shared" si="1814"/>
        <v>3.0663719629357886</v>
      </c>
      <c r="AD983" s="143">
        <f t="shared" si="1815"/>
        <v>0.02</v>
      </c>
      <c r="AE983" s="49">
        <f t="shared" si="1914"/>
        <v>1.7153190633115288E-2</v>
      </c>
      <c r="AF983" s="57">
        <f t="shared" si="1878"/>
        <v>1049.9447584279949</v>
      </c>
      <c r="AG983" s="53">
        <f t="shared" si="1816"/>
        <v>0</v>
      </c>
      <c r="AH983" s="58">
        <f t="shared" si="1879"/>
        <v>3.0636094766187965</v>
      </c>
      <c r="AI983" s="49">
        <f t="shared" si="1817"/>
        <v>3.0636094766187965</v>
      </c>
      <c r="AJ983" s="143">
        <f t="shared" si="1818"/>
        <v>0.02</v>
      </c>
      <c r="AK983" s="51">
        <f t="shared" si="1880"/>
        <v>1.7153748957976691E-2</v>
      </c>
      <c r="AL983" s="57">
        <f t="shared" si="1881"/>
        <v>1049.7873576705795</v>
      </c>
      <c r="AM983" s="53">
        <f t="shared" si="1819"/>
        <v>0</v>
      </c>
      <c r="AN983" s="58">
        <f t="shared" si="1882"/>
        <v>3.0634369565804138</v>
      </c>
      <c r="AO983" s="49">
        <f t="shared" si="1820"/>
        <v>3.0634369565804138</v>
      </c>
      <c r="AP983" s="143">
        <f t="shared" si="1821"/>
        <v>0.02</v>
      </c>
      <c r="AQ983" s="51">
        <f t="shared" si="1883"/>
        <v>1.7154044607708887E-2</v>
      </c>
      <c r="AR983" s="57">
        <f t="shared" si="1884"/>
        <v>1049.7757373983611</v>
      </c>
      <c r="AS983" s="44">
        <f t="shared" si="1822"/>
        <v>7214.4894118700613</v>
      </c>
      <c r="AT983" s="44">
        <f t="shared" si="1823"/>
        <v>2885.7957647480243</v>
      </c>
      <c r="AU983" s="44">
        <f t="shared" si="1824"/>
        <v>1803.6223529675153</v>
      </c>
      <c r="AV983" s="47">
        <f t="shared" si="1825"/>
        <v>0.25561957119113976</v>
      </c>
      <c r="AW983" s="47">
        <f t="shared" si="1826"/>
        <v>0.42196257806619608</v>
      </c>
      <c r="AX983" s="86">
        <f t="shared" si="1827"/>
        <v>1.2528777375656071</v>
      </c>
      <c r="AY983" s="86">
        <f t="shared" si="1828"/>
        <v>0</v>
      </c>
      <c r="AZ983" s="10">
        <f t="shared" si="1885"/>
        <v>0</v>
      </c>
      <c r="BA983" s="44">
        <f t="shared" si="1829"/>
        <v>0</v>
      </c>
      <c r="BB983" s="9">
        <f t="shared" si="1830"/>
        <v>0</v>
      </c>
      <c r="BC983" s="45">
        <f t="shared" si="1919"/>
        <v>0</v>
      </c>
      <c r="BD983" s="9">
        <f t="shared" si="1831"/>
        <v>0</v>
      </c>
      <c r="BE983" s="45">
        <f t="shared" si="1915"/>
        <v>0</v>
      </c>
      <c r="BF983" s="9">
        <f t="shared" si="1832"/>
        <v>0</v>
      </c>
      <c r="BG983" s="45">
        <f t="shared" si="1916"/>
        <v>0</v>
      </c>
      <c r="BH983" s="58"/>
      <c r="BI983" s="58"/>
      <c r="BJ983" s="58">
        <f t="shared" si="1886"/>
        <v>0</v>
      </c>
      <c r="BK983" s="97"/>
      <c r="BL983" s="44"/>
      <c r="BM983" s="82">
        <f t="shared" si="1887"/>
        <v>97.8</v>
      </c>
      <c r="BN983" s="86">
        <f t="shared" si="1888"/>
        <v>97800</v>
      </c>
      <c r="BO983" s="86">
        <f t="shared" si="1889"/>
        <v>100</v>
      </c>
      <c r="BP983" s="84">
        <f t="shared" si="1833"/>
        <v>4</v>
      </c>
      <c r="BQ983" s="84">
        <f t="shared" si="1834"/>
        <v>4.13</v>
      </c>
      <c r="BR983" s="84">
        <f t="shared" si="1835"/>
        <v>0.02</v>
      </c>
      <c r="BS983" s="84">
        <f t="shared" si="1890"/>
        <v>3.1289943074937134E-2</v>
      </c>
      <c r="BT983" s="84">
        <f t="shared" si="1891"/>
        <v>1263.8958936058866</v>
      </c>
      <c r="BU983" s="84">
        <f t="shared" si="1892"/>
        <v>0</v>
      </c>
      <c r="BV983" s="83">
        <f t="shared" si="1893"/>
        <v>2929.5592811443721</v>
      </c>
      <c r="BW983" s="81">
        <f t="shared" si="1917"/>
        <v>2929.5592811443721</v>
      </c>
      <c r="BX983" s="83">
        <f t="shared" si="1836"/>
        <v>0</v>
      </c>
      <c r="BY983" s="141">
        <f t="shared" si="1837"/>
        <v>0</v>
      </c>
      <c r="BZ983" s="83">
        <f t="shared" si="1838"/>
        <v>4.13</v>
      </c>
      <c r="CA983" s="83">
        <f t="shared" si="1839"/>
        <v>0</v>
      </c>
      <c r="CB983" s="83">
        <f t="shared" si="1894"/>
        <v>3.3250028706932691</v>
      </c>
      <c r="CC983" s="83">
        <f t="shared" si="1840"/>
        <v>3.3250028706932691</v>
      </c>
      <c r="CD983" s="143">
        <f t="shared" si="1841"/>
        <v>0.02</v>
      </c>
      <c r="CE983" s="83">
        <f t="shared" si="1895"/>
        <v>1.7082523213570434E-2</v>
      </c>
      <c r="CF983" s="84">
        <f t="shared" si="1896"/>
        <v>1180.7471898749661</v>
      </c>
      <c r="CG983" s="83">
        <f t="shared" si="1842"/>
        <v>0</v>
      </c>
      <c r="CH983" s="83">
        <f t="shared" si="1897"/>
        <v>3.1757879166049223</v>
      </c>
      <c r="CI983" s="83">
        <f t="shared" si="1843"/>
        <v>3.1757879166049223</v>
      </c>
      <c r="CJ983" s="143">
        <f t="shared" si="1844"/>
        <v>0.02</v>
      </c>
      <c r="CK983" s="83">
        <f t="shared" si="1898"/>
        <v>1.6274910799759162E-2</v>
      </c>
      <c r="CL983" s="84">
        <f t="shared" si="1899"/>
        <v>1114.357255256768</v>
      </c>
      <c r="CM983" s="83">
        <f t="shared" si="1845"/>
        <v>0</v>
      </c>
      <c r="CN983" s="83">
        <f t="shared" si="1900"/>
        <v>3.0762175828066343</v>
      </c>
      <c r="CO983" s="83">
        <f t="shared" si="1846"/>
        <v>3.0762175828066343</v>
      </c>
      <c r="CP983" s="143">
        <f t="shared" si="1847"/>
        <v>0.02</v>
      </c>
      <c r="CQ983" s="83">
        <f t="shared" si="1901"/>
        <v>1.643456450428446E-2</v>
      </c>
      <c r="CR983" s="84">
        <f t="shared" si="1902"/>
        <v>1109.0961529214105</v>
      </c>
      <c r="CS983" s="83">
        <f t="shared" si="1848"/>
        <v>0</v>
      </c>
      <c r="CT983" s="83">
        <f t="shared" si="1903"/>
        <v>3.0690612762812375</v>
      </c>
      <c r="CU983" s="83">
        <f t="shared" si="1849"/>
        <v>3.0690612762812375</v>
      </c>
      <c r="CV983" s="143">
        <f t="shared" si="1850"/>
        <v>0.02</v>
      </c>
      <c r="CW983" s="83">
        <f t="shared" si="1904"/>
        <v>1.6462526987184523E-2</v>
      </c>
      <c r="CX983" s="84">
        <f t="shared" si="1905"/>
        <v>1108.8432552978345</v>
      </c>
      <c r="CY983" s="83">
        <f t="shared" si="1851"/>
        <v>0</v>
      </c>
      <c r="CZ983" s="83">
        <f t="shared" si="1906"/>
        <v>3.0687199802712821</v>
      </c>
      <c r="DA983" s="83">
        <f t="shared" si="1852"/>
        <v>3.0687199802712821</v>
      </c>
      <c r="DB983" s="143">
        <f t="shared" si="1853"/>
        <v>0.02</v>
      </c>
      <c r="DC983" s="83">
        <f t="shared" si="1907"/>
        <v>1.6463446767326455E-2</v>
      </c>
      <c r="DD983" s="84">
        <f t="shared" si="1908"/>
        <v>1108.8474673345322</v>
      </c>
      <c r="DE983" s="86">
        <f t="shared" si="1854"/>
        <v>5273.2067060598702</v>
      </c>
      <c r="DF983" s="86">
        <f t="shared" si="1855"/>
        <v>2109.2826824239478</v>
      </c>
      <c r="DG983" s="86">
        <f t="shared" si="1856"/>
        <v>1318.3016765149675</v>
      </c>
      <c r="DH983" s="86">
        <f t="shared" si="1857"/>
        <v>7.6584437787601087E-2</v>
      </c>
      <c r="DI983" s="86">
        <f t="shared" si="1858"/>
        <v>6.27503146644557E-2</v>
      </c>
      <c r="DJ983" s="86">
        <f t="shared" si="1859"/>
        <v>0.64705526534997559</v>
      </c>
      <c r="DK983" s="86">
        <f t="shared" si="1860"/>
        <v>-1277.0219338826582</v>
      </c>
      <c r="DL983" s="86">
        <f t="shared" si="1918"/>
        <v>-1277.0219338826582</v>
      </c>
      <c r="DM983" s="86">
        <f t="shared" si="1861"/>
        <v>-1277.0219338826582</v>
      </c>
      <c r="DN983" s="85">
        <f t="shared" si="1862"/>
        <v>0</v>
      </c>
      <c r="DO983" s="85">
        <f t="shared" si="1909"/>
        <v>0</v>
      </c>
      <c r="DP983" s="85">
        <f t="shared" si="1863"/>
        <v>0</v>
      </c>
      <c r="DQ983" s="85">
        <f t="shared" si="1910"/>
        <v>0</v>
      </c>
      <c r="DR983" s="85">
        <f t="shared" si="1864"/>
        <v>0</v>
      </c>
      <c r="DS983" s="85">
        <f t="shared" si="1911"/>
        <v>0</v>
      </c>
      <c r="DT983" s="81"/>
      <c r="DU983" s="81"/>
      <c r="DV983" s="81">
        <f t="shared" si="1912"/>
        <v>0</v>
      </c>
      <c r="DW983" s="100"/>
    </row>
    <row r="984" spans="1:127" x14ac:dyDescent="0.2">
      <c r="A984" s="59">
        <f t="shared" si="1865"/>
        <v>130.53333333333146</v>
      </c>
      <c r="B984" s="44">
        <f t="shared" si="1866"/>
        <v>130533.33333333145</v>
      </c>
      <c r="C984" s="52">
        <f t="shared" si="1800"/>
        <v>133.33333333333334</v>
      </c>
      <c r="D984" s="50">
        <f t="shared" si="1801"/>
        <v>4</v>
      </c>
      <c r="E984" s="44">
        <f t="shared" si="1802"/>
        <v>4.13</v>
      </c>
      <c r="F984" s="47">
        <f t="shared" si="1803"/>
        <v>0.02</v>
      </c>
      <c r="G984" s="52">
        <f t="shared" si="1867"/>
        <v>2.3238225095621734E-2</v>
      </c>
      <c r="H984" s="57">
        <f t="shared" si="1868"/>
        <v>1037.6734454586071</v>
      </c>
      <c r="I984" s="52">
        <f t="shared" si="1869"/>
        <v>0</v>
      </c>
      <c r="J984" s="54">
        <f t="shared" si="1870"/>
        <v>4012.3660732611447</v>
      </c>
      <c r="K984" s="46">
        <f t="shared" si="1913"/>
        <v>4012.3660732611447</v>
      </c>
      <c r="L984" s="80">
        <f t="shared" si="1804"/>
        <v>0</v>
      </c>
      <c r="M984" s="142">
        <f t="shared" si="1805"/>
        <v>0</v>
      </c>
      <c r="N984" s="60">
        <f t="shared" si="1806"/>
        <v>4.13</v>
      </c>
      <c r="O984" s="53">
        <f t="shared" si="1807"/>
        <v>0</v>
      </c>
      <c r="P984" s="58">
        <f t="shared" si="1871"/>
        <v>3.0507188686774622</v>
      </c>
      <c r="Q984" s="49">
        <f t="shared" si="1808"/>
        <v>3.0507188686774622</v>
      </c>
      <c r="R984" s="143">
        <f t="shared" si="1809"/>
        <v>0.02</v>
      </c>
      <c r="S984" s="51">
        <f t="shared" si="1872"/>
        <v>1.7798035596553373E-2</v>
      </c>
      <c r="T984" s="57">
        <f t="shared" si="1873"/>
        <v>1081.4139033821002</v>
      </c>
      <c r="U984" s="53">
        <f t="shared" si="1810"/>
        <v>0</v>
      </c>
      <c r="V984" s="58">
        <f t="shared" si="1874"/>
        <v>3.1002965722461049</v>
      </c>
      <c r="W984" s="49">
        <f t="shared" si="1811"/>
        <v>3.1002965722461049</v>
      </c>
      <c r="X984" s="143">
        <f t="shared" si="1812"/>
        <v>0.02</v>
      </c>
      <c r="Y984" s="51">
        <f t="shared" si="1875"/>
        <v>1.720321381529762E-2</v>
      </c>
      <c r="Z984" s="57">
        <f t="shared" si="1876"/>
        <v>1053.1935420481884</v>
      </c>
      <c r="AA984" s="53">
        <f t="shared" si="1813"/>
        <v>0</v>
      </c>
      <c r="AB984" s="58">
        <f t="shared" si="1877"/>
        <v>3.067462145745306</v>
      </c>
      <c r="AC984" s="49">
        <f t="shared" si="1814"/>
        <v>3.067462145745306</v>
      </c>
      <c r="AD984" s="143">
        <f t="shared" si="1815"/>
        <v>0.02</v>
      </c>
      <c r="AE984" s="49">
        <f t="shared" si="1914"/>
        <v>1.715052396644862E-2</v>
      </c>
      <c r="AF984" s="57">
        <f t="shared" si="1878"/>
        <v>1050.6905630251802</v>
      </c>
      <c r="AG984" s="53">
        <f t="shared" si="1816"/>
        <v>0</v>
      </c>
      <c r="AH984" s="58">
        <f t="shared" si="1879"/>
        <v>3.0646988910603614</v>
      </c>
      <c r="AI984" s="49">
        <f t="shared" si="1817"/>
        <v>3.0646988910603614</v>
      </c>
      <c r="AJ984" s="143">
        <f t="shared" si="1818"/>
        <v>0.02</v>
      </c>
      <c r="AK984" s="51">
        <f t="shared" si="1880"/>
        <v>1.7151082291310023E-2</v>
      </c>
      <c r="AL984" s="57">
        <f t="shared" si="1881"/>
        <v>1050.5338590662066</v>
      </c>
      <c r="AM984" s="53">
        <f t="shared" si="1819"/>
        <v>0</v>
      </c>
      <c r="AN984" s="58">
        <f t="shared" si="1882"/>
        <v>3.0645266984043316</v>
      </c>
      <c r="AO984" s="49">
        <f t="shared" si="1820"/>
        <v>3.0645266984043316</v>
      </c>
      <c r="AP984" s="143">
        <f t="shared" si="1821"/>
        <v>0.02</v>
      </c>
      <c r="AQ984" s="51">
        <f t="shared" si="1883"/>
        <v>1.7151377941042219E-2</v>
      </c>
      <c r="AR984" s="57">
        <f t="shared" si="1884"/>
        <v>1050.5222937017327</v>
      </c>
      <c r="AS984" s="44">
        <f t="shared" si="1822"/>
        <v>7222.2589318700602</v>
      </c>
      <c r="AT984" s="44">
        <f t="shared" si="1823"/>
        <v>2888.9035727480241</v>
      </c>
      <c r="AU984" s="44">
        <f t="shared" si="1824"/>
        <v>1805.5647329675151</v>
      </c>
      <c r="AV984" s="47">
        <f t="shared" si="1825"/>
        <v>0.25488170694415091</v>
      </c>
      <c r="AW984" s="47">
        <f t="shared" si="1826"/>
        <v>0.4196758415041511</v>
      </c>
      <c r="AX984" s="86">
        <f t="shared" si="1827"/>
        <v>1.2420015512302995</v>
      </c>
      <c r="AY984" s="86">
        <f t="shared" si="1828"/>
        <v>0</v>
      </c>
      <c r="AZ984" s="10">
        <f t="shared" si="1885"/>
        <v>0</v>
      </c>
      <c r="BA984" s="44">
        <f t="shared" si="1829"/>
        <v>0</v>
      </c>
      <c r="BB984" s="9">
        <f t="shared" si="1830"/>
        <v>0</v>
      </c>
      <c r="BC984" s="45">
        <f t="shared" si="1919"/>
        <v>0</v>
      </c>
      <c r="BD984" s="9">
        <f t="shared" si="1831"/>
        <v>0</v>
      </c>
      <c r="BE984" s="45">
        <f t="shared" si="1915"/>
        <v>0</v>
      </c>
      <c r="BF984" s="9">
        <f t="shared" si="1832"/>
        <v>0</v>
      </c>
      <c r="BG984" s="45">
        <f t="shared" si="1916"/>
        <v>0</v>
      </c>
      <c r="BH984" s="58"/>
      <c r="BI984" s="58"/>
      <c r="BJ984" s="58">
        <f t="shared" si="1886"/>
        <v>0</v>
      </c>
      <c r="BK984" s="97"/>
      <c r="BL984" s="44"/>
      <c r="BM984" s="82">
        <f t="shared" si="1887"/>
        <v>97.9</v>
      </c>
      <c r="BN984" s="86">
        <f t="shared" si="1888"/>
        <v>97900</v>
      </c>
      <c r="BO984" s="86">
        <f t="shared" si="1889"/>
        <v>100</v>
      </c>
      <c r="BP984" s="84">
        <f t="shared" si="1833"/>
        <v>4</v>
      </c>
      <c r="BQ984" s="84">
        <f t="shared" si="1834"/>
        <v>4.13</v>
      </c>
      <c r="BR984" s="84">
        <f t="shared" si="1835"/>
        <v>0.02</v>
      </c>
      <c r="BS984" s="84">
        <f t="shared" si="1890"/>
        <v>3.1287943074937132E-2</v>
      </c>
      <c r="BT984" s="84">
        <f t="shared" si="1891"/>
        <v>1264.6534951331248</v>
      </c>
      <c r="BU984" s="84">
        <f t="shared" si="1892"/>
        <v>0</v>
      </c>
      <c r="BV984" s="83">
        <f t="shared" si="1893"/>
        <v>2932.7965811443719</v>
      </c>
      <c r="BW984" s="81">
        <f t="shared" si="1917"/>
        <v>2932.7965811443719</v>
      </c>
      <c r="BX984" s="83">
        <f t="shared" si="1836"/>
        <v>0</v>
      </c>
      <c r="BY984" s="141">
        <f t="shared" si="1837"/>
        <v>0</v>
      </c>
      <c r="BZ984" s="83">
        <f t="shared" si="1838"/>
        <v>4.13</v>
      </c>
      <c r="CA984" s="83">
        <f t="shared" si="1839"/>
        <v>0</v>
      </c>
      <c r="CB984" s="83">
        <f t="shared" si="1894"/>
        <v>3.3266777219951171</v>
      </c>
      <c r="CC984" s="83">
        <f t="shared" si="1840"/>
        <v>3.3266777219951171</v>
      </c>
      <c r="CD984" s="143">
        <f t="shared" si="1841"/>
        <v>0.02</v>
      </c>
      <c r="CE984" s="83">
        <f t="shared" si="1895"/>
        <v>1.7080523213570436E-2</v>
      </c>
      <c r="CF984" s="84">
        <f t="shared" si="1896"/>
        <v>1181.2609194528902</v>
      </c>
      <c r="CG984" s="83">
        <f t="shared" si="1842"/>
        <v>0</v>
      </c>
      <c r="CH984" s="83">
        <f t="shared" si="1897"/>
        <v>3.1768193642702554</v>
      </c>
      <c r="CI984" s="83">
        <f t="shared" si="1843"/>
        <v>3.1768193642702554</v>
      </c>
      <c r="CJ984" s="143">
        <f t="shared" si="1844"/>
        <v>0.02</v>
      </c>
      <c r="CK984" s="83">
        <f t="shared" si="1898"/>
        <v>1.6272910799759163E-2</v>
      </c>
      <c r="CL984" s="84">
        <f t="shared" si="1899"/>
        <v>1114.8696922087026</v>
      </c>
      <c r="CM984" s="83">
        <f t="shared" si="1845"/>
        <v>0</v>
      </c>
      <c r="CN984" s="83">
        <f t="shared" si="1900"/>
        <v>3.0771186028001152</v>
      </c>
      <c r="CO984" s="83">
        <f t="shared" si="1846"/>
        <v>3.0771186028001152</v>
      </c>
      <c r="CP984" s="143">
        <f t="shared" si="1847"/>
        <v>0.02</v>
      </c>
      <c r="CQ984" s="83">
        <f t="shared" si="1901"/>
        <v>1.6432564504284462E-2</v>
      </c>
      <c r="CR984" s="84">
        <f t="shared" si="1902"/>
        <v>1109.6303662552182</v>
      </c>
      <c r="CS984" s="83">
        <f t="shared" si="1848"/>
        <v>0</v>
      </c>
      <c r="CT984" s="83">
        <f t="shared" si="1903"/>
        <v>3.0699816613575877</v>
      </c>
      <c r="CU984" s="83">
        <f t="shared" si="1849"/>
        <v>3.0699816613575877</v>
      </c>
      <c r="CV984" s="143">
        <f t="shared" si="1850"/>
        <v>0.02</v>
      </c>
      <c r="CW984" s="83">
        <f t="shared" si="1904"/>
        <v>1.6460526987184525E-2</v>
      </c>
      <c r="CX984" s="84">
        <f t="shared" si="1905"/>
        <v>1109.3796253962228</v>
      </c>
      <c r="CY984" s="83">
        <f t="shared" si="1851"/>
        <v>0</v>
      </c>
      <c r="CZ984" s="83">
        <f t="shared" si="1906"/>
        <v>3.0696427738618421</v>
      </c>
      <c r="DA984" s="83">
        <f t="shared" si="1852"/>
        <v>3.0696427738618421</v>
      </c>
      <c r="DB984" s="143">
        <f t="shared" si="1853"/>
        <v>0.02</v>
      </c>
      <c r="DC984" s="83">
        <f t="shared" si="1907"/>
        <v>1.6461446767326457E-2</v>
      </c>
      <c r="DD984" s="84">
        <f t="shared" si="1908"/>
        <v>1109.3839270595367</v>
      </c>
      <c r="DE984" s="86">
        <f t="shared" si="1854"/>
        <v>5279.0338460598687</v>
      </c>
      <c r="DF984" s="86">
        <f t="shared" si="1855"/>
        <v>2111.6135384239474</v>
      </c>
      <c r="DG984" s="86">
        <f t="shared" si="1856"/>
        <v>1319.7584615149672</v>
      </c>
      <c r="DH984" s="86">
        <f t="shared" si="1857"/>
        <v>7.6457108202263382E-2</v>
      </c>
      <c r="DI984" s="86">
        <f t="shared" si="1858"/>
        <v>6.2558811571432199E-2</v>
      </c>
      <c r="DJ984" s="86">
        <f t="shared" si="1859"/>
        <v>0.64335052123790182</v>
      </c>
      <c r="DK984" s="86">
        <f t="shared" si="1860"/>
        <v>-1278.9195635669869</v>
      </c>
      <c r="DL984" s="86">
        <f t="shared" si="1918"/>
        <v>-1278.9195635669869</v>
      </c>
      <c r="DM984" s="86">
        <f t="shared" si="1861"/>
        <v>-1278.9195635669869</v>
      </c>
      <c r="DN984" s="85">
        <f t="shared" si="1862"/>
        <v>0</v>
      </c>
      <c r="DO984" s="85">
        <f t="shared" si="1909"/>
        <v>0</v>
      </c>
      <c r="DP984" s="85">
        <f t="shared" si="1863"/>
        <v>0</v>
      </c>
      <c r="DQ984" s="85">
        <f t="shared" si="1910"/>
        <v>0</v>
      </c>
      <c r="DR984" s="85">
        <f t="shared" si="1864"/>
        <v>0</v>
      </c>
      <c r="DS984" s="85">
        <f t="shared" si="1911"/>
        <v>0</v>
      </c>
      <c r="DT984" s="81"/>
      <c r="DU984" s="81"/>
      <c r="DV984" s="81">
        <f t="shared" si="1912"/>
        <v>0</v>
      </c>
      <c r="DW984" s="100"/>
    </row>
    <row r="985" spans="1:127" x14ac:dyDescent="0.2">
      <c r="A985" s="59">
        <f t="shared" si="1865"/>
        <v>130.66666666666478</v>
      </c>
      <c r="B985" s="44">
        <f t="shared" si="1866"/>
        <v>130666.66666666478</v>
      </c>
      <c r="C985" s="52">
        <f t="shared" si="1800"/>
        <v>133.33333333333334</v>
      </c>
      <c r="D985" s="50">
        <f t="shared" si="1801"/>
        <v>4</v>
      </c>
      <c r="E985" s="44">
        <f t="shared" si="1802"/>
        <v>4.13</v>
      </c>
      <c r="F985" s="47">
        <f t="shared" si="1803"/>
        <v>0.02</v>
      </c>
      <c r="G985" s="52">
        <f t="shared" si="1867"/>
        <v>2.3235558428955066E-2</v>
      </c>
      <c r="H985" s="57">
        <f t="shared" si="1868"/>
        <v>1038.4236275978255</v>
      </c>
      <c r="I985" s="52">
        <f t="shared" si="1869"/>
        <v>0</v>
      </c>
      <c r="J985" s="54">
        <f t="shared" si="1870"/>
        <v>4016.6824732611444</v>
      </c>
      <c r="K985" s="46">
        <f t="shared" si="1913"/>
        <v>4016.6824732611444</v>
      </c>
      <c r="L985" s="80">
        <f t="shared" si="1804"/>
        <v>0</v>
      </c>
      <c r="M985" s="142">
        <f t="shared" si="1805"/>
        <v>0</v>
      </c>
      <c r="N985" s="60">
        <f t="shared" si="1806"/>
        <v>4.13</v>
      </c>
      <c r="O985" s="53">
        <f t="shared" si="1807"/>
        <v>0</v>
      </c>
      <c r="P985" s="58">
        <f t="shared" si="1871"/>
        <v>3.0517786866146039</v>
      </c>
      <c r="Q985" s="49">
        <f t="shared" si="1808"/>
        <v>3.0517786866146039</v>
      </c>
      <c r="R985" s="143">
        <f t="shared" si="1809"/>
        <v>0.02</v>
      </c>
      <c r="S985" s="51">
        <f t="shared" si="1872"/>
        <v>1.7795368929886705E-2</v>
      </c>
      <c r="T985" s="57">
        <f t="shared" si="1873"/>
        <v>1082.1917179685111</v>
      </c>
      <c r="U985" s="53">
        <f t="shared" si="1810"/>
        <v>0</v>
      </c>
      <c r="V985" s="58">
        <f t="shared" si="1874"/>
        <v>3.1015128148063558</v>
      </c>
      <c r="W985" s="49">
        <f t="shared" si="1811"/>
        <v>3.1015128148063558</v>
      </c>
      <c r="X985" s="143">
        <f t="shared" si="1812"/>
        <v>0.02</v>
      </c>
      <c r="Y985" s="51">
        <f t="shared" si="1875"/>
        <v>1.7200547148630951E-2</v>
      </c>
      <c r="Z985" s="57">
        <f t="shared" si="1876"/>
        <v>1053.9333371003115</v>
      </c>
      <c r="AA985" s="53">
        <f t="shared" si="1813"/>
        <v>0</v>
      </c>
      <c r="AB985" s="58">
        <f t="shared" si="1877"/>
        <v>3.0685538483200925</v>
      </c>
      <c r="AC985" s="49">
        <f t="shared" si="1814"/>
        <v>3.0685538483200925</v>
      </c>
      <c r="AD985" s="143">
        <f t="shared" si="1815"/>
        <v>0.02</v>
      </c>
      <c r="AE985" s="49">
        <f t="shared" si="1914"/>
        <v>1.7147857299781952E-2</v>
      </c>
      <c r="AF985" s="57">
        <f t="shared" si="1878"/>
        <v>1051.4359866498053</v>
      </c>
      <c r="AG985" s="53">
        <f t="shared" si="1816"/>
        <v>0</v>
      </c>
      <c r="AH985" s="58">
        <f t="shared" si="1879"/>
        <v>3.06578988533788</v>
      </c>
      <c r="AI985" s="49">
        <f t="shared" si="1817"/>
        <v>3.06578988533788</v>
      </c>
      <c r="AJ985" s="143">
        <f t="shared" si="1818"/>
        <v>0.02</v>
      </c>
      <c r="AK985" s="51">
        <f t="shared" si="1880"/>
        <v>1.7148415624643355E-2</v>
      </c>
      <c r="AL985" s="57">
        <f t="shared" si="1881"/>
        <v>1051.2799790850661</v>
      </c>
      <c r="AM985" s="53">
        <f t="shared" si="1819"/>
        <v>0</v>
      </c>
      <c r="AN985" s="58">
        <f t="shared" si="1882"/>
        <v>3.0656180236660879</v>
      </c>
      <c r="AO985" s="49">
        <f t="shared" si="1820"/>
        <v>3.0656180236660879</v>
      </c>
      <c r="AP985" s="143">
        <f t="shared" si="1821"/>
        <v>0.02</v>
      </c>
      <c r="AQ985" s="51">
        <f t="shared" si="1883"/>
        <v>1.7148711274375551E-2</v>
      </c>
      <c r="AR985" s="57">
        <f t="shared" si="1884"/>
        <v>1051.268468507634</v>
      </c>
      <c r="AS985" s="44">
        <f t="shared" si="1822"/>
        <v>7230.0284518700591</v>
      </c>
      <c r="AT985" s="44">
        <f t="shared" si="1823"/>
        <v>2892.0113807480234</v>
      </c>
      <c r="AU985" s="44">
        <f t="shared" si="1824"/>
        <v>1807.5071129675148</v>
      </c>
      <c r="AV985" s="47">
        <f t="shared" si="1825"/>
        <v>0.25414717572951839</v>
      </c>
      <c r="AW985" s="47">
        <f t="shared" si="1826"/>
        <v>0.41740521190045887</v>
      </c>
      <c r="AX985" s="86">
        <f t="shared" si="1827"/>
        <v>1.2312373606571656</v>
      </c>
      <c r="AY985" s="86">
        <f t="shared" si="1828"/>
        <v>0</v>
      </c>
      <c r="AZ985" s="10">
        <f t="shared" si="1885"/>
        <v>0</v>
      </c>
      <c r="BA985" s="44">
        <f t="shared" si="1829"/>
        <v>0</v>
      </c>
      <c r="BB985" s="9">
        <f t="shared" si="1830"/>
        <v>0</v>
      </c>
      <c r="BC985" s="45">
        <f t="shared" si="1919"/>
        <v>0</v>
      </c>
      <c r="BD985" s="9">
        <f t="shared" si="1831"/>
        <v>0</v>
      </c>
      <c r="BE985" s="45">
        <f t="shared" si="1915"/>
        <v>0</v>
      </c>
      <c r="BF985" s="9">
        <f t="shared" si="1832"/>
        <v>0</v>
      </c>
      <c r="BG985" s="45">
        <f t="shared" si="1916"/>
        <v>0</v>
      </c>
      <c r="BH985" s="58"/>
      <c r="BI985" s="58"/>
      <c r="BJ985" s="58">
        <f t="shared" si="1886"/>
        <v>0</v>
      </c>
      <c r="BK985" s="97"/>
      <c r="BL985" s="44"/>
      <c r="BM985" s="82">
        <f t="shared" si="1887"/>
        <v>98</v>
      </c>
      <c r="BN985" s="86">
        <f t="shared" si="1888"/>
        <v>98000</v>
      </c>
      <c r="BO985" s="86">
        <f t="shared" si="1889"/>
        <v>100</v>
      </c>
      <c r="BP985" s="84">
        <f t="shared" si="1833"/>
        <v>4</v>
      </c>
      <c r="BQ985" s="84">
        <f t="shared" si="1834"/>
        <v>4.13</v>
      </c>
      <c r="BR985" s="84">
        <f t="shared" si="1835"/>
        <v>0.02</v>
      </c>
      <c r="BS985" s="84">
        <f t="shared" si="1890"/>
        <v>3.128594307493713E-2</v>
      </c>
      <c r="BT985" s="84">
        <f t="shared" si="1891"/>
        <v>1265.411048234213</v>
      </c>
      <c r="BU985" s="84">
        <f t="shared" si="1892"/>
        <v>0</v>
      </c>
      <c r="BV985" s="83">
        <f t="shared" si="1893"/>
        <v>2936.0338811443717</v>
      </c>
      <c r="BW985" s="81">
        <f t="shared" si="1917"/>
        <v>2936.0338811443717</v>
      </c>
      <c r="BX985" s="83">
        <f t="shared" si="1836"/>
        <v>0</v>
      </c>
      <c r="BY985" s="141">
        <f t="shared" si="1837"/>
        <v>0</v>
      </c>
      <c r="BZ985" s="83">
        <f t="shared" si="1838"/>
        <v>4.13</v>
      </c>
      <c r="CA985" s="83">
        <f t="shared" si="1839"/>
        <v>0</v>
      </c>
      <c r="CB985" s="83">
        <f t="shared" si="1894"/>
        <v>3.3283546960252286</v>
      </c>
      <c r="CC985" s="83">
        <f t="shared" si="1840"/>
        <v>3.3283546960252286</v>
      </c>
      <c r="CD985" s="143">
        <f t="shared" si="1841"/>
        <v>0.02</v>
      </c>
      <c r="CE985" s="83">
        <f t="shared" si="1895"/>
        <v>1.7078523213570437E-2</v>
      </c>
      <c r="CF985" s="84">
        <f t="shared" si="1896"/>
        <v>1181.7743302681502</v>
      </c>
      <c r="CG985" s="83">
        <f t="shared" si="1842"/>
        <v>0</v>
      </c>
      <c r="CH985" s="83">
        <f t="shared" si="1897"/>
        <v>3.1778512616087342</v>
      </c>
      <c r="CI985" s="83">
        <f t="shared" si="1843"/>
        <v>3.1778512616087342</v>
      </c>
      <c r="CJ985" s="143">
        <f t="shared" si="1844"/>
        <v>0.02</v>
      </c>
      <c r="CK985" s="83">
        <f t="shared" si="1898"/>
        <v>1.6270910799759165E-2</v>
      </c>
      <c r="CL985" s="84">
        <f t="shared" si="1899"/>
        <v>1115.3818998268873</v>
      </c>
      <c r="CM985" s="83">
        <f t="shared" si="1845"/>
        <v>0</v>
      </c>
      <c r="CN985" s="83">
        <f t="shared" si="1900"/>
        <v>3.078020253154929</v>
      </c>
      <c r="CO985" s="83">
        <f t="shared" si="1846"/>
        <v>3.078020253154929</v>
      </c>
      <c r="CP985" s="143">
        <f t="shared" si="1847"/>
        <v>0.02</v>
      </c>
      <c r="CQ985" s="83">
        <f t="shared" si="1901"/>
        <v>1.6430564504284463E-2</v>
      </c>
      <c r="CR985" s="84">
        <f t="shared" si="1902"/>
        <v>1110.1643581686053</v>
      </c>
      <c r="CS985" s="83">
        <f t="shared" si="1848"/>
        <v>0</v>
      </c>
      <c r="CT985" s="83">
        <f t="shared" si="1903"/>
        <v>3.0709027759367991</v>
      </c>
      <c r="CU985" s="83">
        <f t="shared" si="1849"/>
        <v>3.0709027759367991</v>
      </c>
      <c r="CV985" s="143">
        <f t="shared" si="1850"/>
        <v>0.02</v>
      </c>
      <c r="CW985" s="83">
        <f t="shared" si="1904"/>
        <v>1.6458526987184526E-2</v>
      </c>
      <c r="CX985" s="84">
        <f t="shared" si="1905"/>
        <v>1109.9157695430872</v>
      </c>
      <c r="CY985" s="83">
        <f t="shared" si="1851"/>
        <v>0</v>
      </c>
      <c r="CZ985" s="83">
        <f t="shared" si="1906"/>
        <v>3.0705662996039407</v>
      </c>
      <c r="DA985" s="83">
        <f t="shared" si="1852"/>
        <v>3.0705662996039407</v>
      </c>
      <c r="DB985" s="143">
        <f t="shared" si="1853"/>
        <v>0.02</v>
      </c>
      <c r="DC985" s="83">
        <f t="shared" si="1907"/>
        <v>1.6459446767326458E-2</v>
      </c>
      <c r="DD985" s="84">
        <f t="shared" si="1908"/>
        <v>1109.9201603602805</v>
      </c>
      <c r="DE985" s="86">
        <f t="shared" si="1854"/>
        <v>5284.860986059869</v>
      </c>
      <c r="DF985" s="86">
        <f t="shared" si="1855"/>
        <v>2113.9443944239474</v>
      </c>
      <c r="DG985" s="86">
        <f t="shared" si="1856"/>
        <v>1321.2152465149672</v>
      </c>
      <c r="DH985" s="86">
        <f t="shared" si="1857"/>
        <v>7.6330142402172826E-2</v>
      </c>
      <c r="DI985" s="86">
        <f t="shared" si="1858"/>
        <v>6.236812117303011E-2</v>
      </c>
      <c r="DJ985" s="86">
        <f t="shared" si="1859"/>
        <v>0.63967138689136605</v>
      </c>
      <c r="DK985" s="86">
        <f t="shared" si="1860"/>
        <v>-1280.8160243797984</v>
      </c>
      <c r="DL985" s="86">
        <f t="shared" si="1918"/>
        <v>-1280.8160243797984</v>
      </c>
      <c r="DM985" s="86">
        <f t="shared" si="1861"/>
        <v>-1280.8160243797984</v>
      </c>
      <c r="DN985" s="85">
        <f t="shared" si="1862"/>
        <v>0</v>
      </c>
      <c r="DO985" s="85">
        <f t="shared" si="1909"/>
        <v>0</v>
      </c>
      <c r="DP985" s="85">
        <f t="shared" si="1863"/>
        <v>0</v>
      </c>
      <c r="DQ985" s="85">
        <f t="shared" si="1910"/>
        <v>0</v>
      </c>
      <c r="DR985" s="85">
        <f t="shared" si="1864"/>
        <v>0</v>
      </c>
      <c r="DS985" s="85">
        <f t="shared" si="1911"/>
        <v>0</v>
      </c>
      <c r="DT985" s="81"/>
      <c r="DU985" s="81"/>
      <c r="DV985" s="81">
        <f t="shared" si="1912"/>
        <v>0</v>
      </c>
      <c r="DW985" s="100"/>
    </row>
    <row r="986" spans="1:127" x14ac:dyDescent="0.2">
      <c r="A986" s="59">
        <f t="shared" si="1865"/>
        <v>130.79999999999811</v>
      </c>
      <c r="B986" s="44">
        <f t="shared" si="1866"/>
        <v>130799.99999999811</v>
      </c>
      <c r="C986" s="52">
        <f t="shared" si="1800"/>
        <v>133.33333333333334</v>
      </c>
      <c r="D986" s="50">
        <f t="shared" si="1801"/>
        <v>4</v>
      </c>
      <c r="E986" s="44">
        <f t="shared" si="1802"/>
        <v>4.13</v>
      </c>
      <c r="F986" s="47">
        <f t="shared" si="1803"/>
        <v>0.02</v>
      </c>
      <c r="G986" s="52">
        <f t="shared" si="1867"/>
        <v>2.3232891762288398E-2</v>
      </c>
      <c r="H986" s="57">
        <f t="shared" si="1868"/>
        <v>1039.1737236461104</v>
      </c>
      <c r="I986" s="52">
        <f t="shared" si="1869"/>
        <v>0</v>
      </c>
      <c r="J986" s="54">
        <f t="shared" si="1870"/>
        <v>4020.9988732611446</v>
      </c>
      <c r="K986" s="46">
        <f t="shared" si="1913"/>
        <v>4020.9988732611446</v>
      </c>
      <c r="L986" s="80">
        <f t="shared" si="1804"/>
        <v>0</v>
      </c>
      <c r="M986" s="142">
        <f t="shared" si="1805"/>
        <v>0</v>
      </c>
      <c r="N986" s="60">
        <f t="shared" si="1806"/>
        <v>4.13</v>
      </c>
      <c r="O986" s="53">
        <f t="shared" si="1807"/>
        <v>0</v>
      </c>
      <c r="P986" s="58">
        <f t="shared" si="1871"/>
        <v>3.0528404330703331</v>
      </c>
      <c r="Q986" s="49">
        <f t="shared" si="1808"/>
        <v>3.0528404330703331</v>
      </c>
      <c r="R986" s="143">
        <f t="shared" si="1809"/>
        <v>0.02</v>
      </c>
      <c r="S986" s="51">
        <f t="shared" si="1872"/>
        <v>1.7792702263220037E-2</v>
      </c>
      <c r="T986" s="57">
        <f t="shared" si="1873"/>
        <v>1082.9691459287844</v>
      </c>
      <c r="U986" s="53">
        <f t="shared" si="1810"/>
        <v>0</v>
      </c>
      <c r="V986" s="58">
        <f t="shared" si="1874"/>
        <v>3.1027307808639248</v>
      </c>
      <c r="W986" s="49">
        <f t="shared" si="1811"/>
        <v>3.1027307808639248</v>
      </c>
      <c r="X986" s="143">
        <f t="shared" si="1812"/>
        <v>0.02</v>
      </c>
      <c r="Y986" s="51">
        <f t="shared" si="1875"/>
        <v>1.7197880481964283E-2</v>
      </c>
      <c r="Z986" s="57">
        <f t="shared" si="1876"/>
        <v>1054.6727274061514</v>
      </c>
      <c r="AA986" s="53">
        <f t="shared" si="1813"/>
        <v>0</v>
      </c>
      <c r="AB986" s="58">
        <f t="shared" si="1877"/>
        <v>3.0696470675671512</v>
      </c>
      <c r="AC986" s="49">
        <f t="shared" si="1814"/>
        <v>3.0696470675671512</v>
      </c>
      <c r="AD986" s="143">
        <f t="shared" si="1815"/>
        <v>0.02</v>
      </c>
      <c r="AE986" s="49">
        <f t="shared" si="1914"/>
        <v>1.7145190633115284E-2</v>
      </c>
      <c r="AF986" s="57">
        <f t="shared" si="1878"/>
        <v>1052.1810292035732</v>
      </c>
      <c r="AG986" s="53">
        <f t="shared" si="1816"/>
        <v>0</v>
      </c>
      <c r="AH986" s="58">
        <f t="shared" si="1879"/>
        <v>3.0668824565308013</v>
      </c>
      <c r="AI986" s="49">
        <f t="shared" si="1817"/>
        <v>3.0668824565308013</v>
      </c>
      <c r="AJ986" s="143">
        <f t="shared" si="1818"/>
        <v>0.02</v>
      </c>
      <c r="AK986" s="51">
        <f t="shared" si="1880"/>
        <v>1.7145748957976686E-2</v>
      </c>
      <c r="AL986" s="57">
        <f t="shared" si="1881"/>
        <v>1052.0257176139116</v>
      </c>
      <c r="AM986" s="53">
        <f t="shared" si="1819"/>
        <v>0</v>
      </c>
      <c r="AN986" s="58">
        <f t="shared" si="1882"/>
        <v>3.0667109294229067</v>
      </c>
      <c r="AO986" s="49">
        <f t="shared" si="1820"/>
        <v>3.0667109294229067</v>
      </c>
      <c r="AP986" s="143">
        <f t="shared" si="1821"/>
        <v>0.02</v>
      </c>
      <c r="AQ986" s="51">
        <f t="shared" si="1883"/>
        <v>1.7146044607708882E-2</v>
      </c>
      <c r="AR986" s="57">
        <f t="shared" si="1884"/>
        <v>1052.0142617020749</v>
      </c>
      <c r="AS986" s="44">
        <f t="shared" si="1822"/>
        <v>7237.797971870059</v>
      </c>
      <c r="AT986" s="44">
        <f t="shared" si="1823"/>
        <v>2895.1191887480236</v>
      </c>
      <c r="AU986" s="44">
        <f t="shared" si="1824"/>
        <v>1809.4494929675147</v>
      </c>
      <c r="AV986" s="47">
        <f t="shared" si="1825"/>
        <v>0.25341595845042275</v>
      </c>
      <c r="AW986" s="47">
        <f t="shared" si="1826"/>
        <v>0.4151505539624854</v>
      </c>
      <c r="AX986" s="86">
        <f t="shared" si="1827"/>
        <v>1.2205838521389334</v>
      </c>
      <c r="AY986" s="86">
        <f t="shared" si="1828"/>
        <v>0</v>
      </c>
      <c r="AZ986" s="10">
        <f t="shared" si="1885"/>
        <v>0</v>
      </c>
      <c r="BA986" s="44">
        <f t="shared" si="1829"/>
        <v>0</v>
      </c>
      <c r="BB986" s="9">
        <f t="shared" si="1830"/>
        <v>0</v>
      </c>
      <c r="BC986" s="45">
        <f t="shared" si="1919"/>
        <v>0</v>
      </c>
      <c r="BD986" s="9">
        <f t="shared" si="1831"/>
        <v>0</v>
      </c>
      <c r="BE986" s="45">
        <f t="shared" si="1915"/>
        <v>0</v>
      </c>
      <c r="BF986" s="9">
        <f t="shared" si="1832"/>
        <v>0</v>
      </c>
      <c r="BG986" s="45">
        <f t="shared" si="1916"/>
        <v>0</v>
      </c>
      <c r="BH986" s="58"/>
      <c r="BI986" s="58"/>
      <c r="BJ986" s="58">
        <f t="shared" si="1886"/>
        <v>0</v>
      </c>
      <c r="BK986" s="97"/>
      <c r="BL986" s="44"/>
      <c r="BM986" s="82">
        <f t="shared" si="1887"/>
        <v>98.100000000000009</v>
      </c>
      <c r="BN986" s="86">
        <f t="shared" si="1888"/>
        <v>98100</v>
      </c>
      <c r="BO986" s="86">
        <f t="shared" si="1889"/>
        <v>100</v>
      </c>
      <c r="BP986" s="84">
        <f t="shared" si="1833"/>
        <v>4</v>
      </c>
      <c r="BQ986" s="84">
        <f t="shared" si="1834"/>
        <v>4.13</v>
      </c>
      <c r="BR986" s="84">
        <f t="shared" si="1835"/>
        <v>0.02</v>
      </c>
      <c r="BS986" s="84">
        <f t="shared" si="1890"/>
        <v>3.1283943074937128E-2</v>
      </c>
      <c r="BT986" s="84">
        <f t="shared" si="1891"/>
        <v>1266.168552909151</v>
      </c>
      <c r="BU986" s="84">
        <f t="shared" si="1892"/>
        <v>0</v>
      </c>
      <c r="BV986" s="83">
        <f t="shared" si="1893"/>
        <v>2939.2711811443714</v>
      </c>
      <c r="BW986" s="81">
        <f t="shared" si="1917"/>
        <v>2939.2711811443714</v>
      </c>
      <c r="BX986" s="83">
        <f t="shared" si="1836"/>
        <v>0</v>
      </c>
      <c r="BY986" s="141">
        <f t="shared" si="1837"/>
        <v>0</v>
      </c>
      <c r="BZ986" s="83">
        <f t="shared" si="1838"/>
        <v>4.13</v>
      </c>
      <c r="CA986" s="83">
        <f t="shared" si="1839"/>
        <v>0</v>
      </c>
      <c r="CB986" s="83">
        <f t="shared" si="1894"/>
        <v>3.3300337929665327</v>
      </c>
      <c r="CC986" s="83">
        <f t="shared" si="1840"/>
        <v>3.3300337929665327</v>
      </c>
      <c r="CD986" s="143">
        <f t="shared" si="1841"/>
        <v>0.02</v>
      </c>
      <c r="CE986" s="83">
        <f t="shared" si="1895"/>
        <v>1.7076523213570439E-2</v>
      </c>
      <c r="CF986" s="84">
        <f t="shared" si="1896"/>
        <v>1182.2874223143183</v>
      </c>
      <c r="CG986" s="83">
        <f t="shared" si="1842"/>
        <v>0</v>
      </c>
      <c r="CH986" s="83">
        <f t="shared" si="1897"/>
        <v>3.178883606925277</v>
      </c>
      <c r="CI986" s="83">
        <f t="shared" si="1843"/>
        <v>3.178883606925277</v>
      </c>
      <c r="CJ986" s="143">
        <f t="shared" si="1844"/>
        <v>0.02</v>
      </c>
      <c r="CK986" s="83">
        <f t="shared" si="1898"/>
        <v>1.6268910799759166E-2</v>
      </c>
      <c r="CL986" s="84">
        <f t="shared" si="1899"/>
        <v>1115.8938781877475</v>
      </c>
      <c r="CM986" s="83">
        <f t="shared" si="1845"/>
        <v>0</v>
      </c>
      <c r="CN986" s="83">
        <f t="shared" si="1900"/>
        <v>3.0789225328184164</v>
      </c>
      <c r="CO986" s="83">
        <f t="shared" si="1846"/>
        <v>3.0789225328184164</v>
      </c>
      <c r="CP986" s="143">
        <f t="shared" si="1847"/>
        <v>0.02</v>
      </c>
      <c r="CQ986" s="83">
        <f t="shared" si="1901"/>
        <v>1.6428564504284465E-2</v>
      </c>
      <c r="CR986" s="84">
        <f t="shared" si="1902"/>
        <v>1110.6981286818905</v>
      </c>
      <c r="CS986" s="83">
        <f t="shared" si="1848"/>
        <v>0</v>
      </c>
      <c r="CT986" s="83">
        <f t="shared" si="1903"/>
        <v>3.0718246188957314</v>
      </c>
      <c r="CU986" s="83">
        <f t="shared" si="1849"/>
        <v>3.0718246188957314</v>
      </c>
      <c r="CV986" s="143">
        <f t="shared" si="1850"/>
        <v>0.02</v>
      </c>
      <c r="CW986" s="83">
        <f t="shared" si="1904"/>
        <v>1.6456526987184528E-2</v>
      </c>
      <c r="CX986" s="84">
        <f t="shared" si="1905"/>
        <v>1110.4516877465596</v>
      </c>
      <c r="CY986" s="83">
        <f t="shared" si="1851"/>
        <v>0</v>
      </c>
      <c r="CZ986" s="83">
        <f t="shared" si="1906"/>
        <v>3.0714905563269292</v>
      </c>
      <c r="DA986" s="83">
        <f t="shared" si="1852"/>
        <v>3.0714905563269292</v>
      </c>
      <c r="DB986" s="143">
        <f t="shared" si="1853"/>
        <v>0.02</v>
      </c>
      <c r="DC986" s="83">
        <f t="shared" si="1907"/>
        <v>1.645744676732646E-2</v>
      </c>
      <c r="DD986" s="84">
        <f t="shared" si="1908"/>
        <v>1110.4561672450513</v>
      </c>
      <c r="DE986" s="86">
        <f t="shared" si="1854"/>
        <v>5290.6881260598684</v>
      </c>
      <c r="DF986" s="86">
        <f t="shared" si="1855"/>
        <v>2116.275250423947</v>
      </c>
      <c r="DG986" s="86">
        <f t="shared" si="1856"/>
        <v>1322.6720315149671</v>
      </c>
      <c r="DH986" s="86">
        <f t="shared" si="1857"/>
        <v>7.6203539036991855E-2</v>
      </c>
      <c r="DI986" s="86">
        <f t="shared" si="1858"/>
        <v>6.2178239237575199E-2</v>
      </c>
      <c r="DJ986" s="86">
        <f t="shared" si="1859"/>
        <v>0.63601765847557357</v>
      </c>
      <c r="DK986" s="86">
        <f t="shared" si="1860"/>
        <v>-1282.7113170301825</v>
      </c>
      <c r="DL986" s="86">
        <f t="shared" si="1918"/>
        <v>-1282.7113170301825</v>
      </c>
      <c r="DM986" s="86">
        <f t="shared" si="1861"/>
        <v>-1282.7113170301825</v>
      </c>
      <c r="DN986" s="85">
        <f t="shared" si="1862"/>
        <v>0</v>
      </c>
      <c r="DO986" s="85">
        <f t="shared" si="1909"/>
        <v>0</v>
      </c>
      <c r="DP986" s="85">
        <f t="shared" si="1863"/>
        <v>0</v>
      </c>
      <c r="DQ986" s="85">
        <f t="shared" si="1910"/>
        <v>0</v>
      </c>
      <c r="DR986" s="85">
        <f t="shared" si="1864"/>
        <v>0</v>
      </c>
      <c r="DS986" s="85">
        <f t="shared" si="1911"/>
        <v>0</v>
      </c>
      <c r="DT986" s="81"/>
      <c r="DU986" s="81"/>
      <c r="DV986" s="81">
        <f t="shared" si="1912"/>
        <v>0</v>
      </c>
      <c r="DW986" s="100"/>
    </row>
    <row r="987" spans="1:127" x14ac:dyDescent="0.2">
      <c r="A987" s="59">
        <f t="shared" si="1865"/>
        <v>130.93333333333143</v>
      </c>
      <c r="B987" s="44">
        <f t="shared" si="1866"/>
        <v>130933.33333333144</v>
      </c>
      <c r="C987" s="52">
        <f t="shared" si="1800"/>
        <v>133.33333333333334</v>
      </c>
      <c r="D987" s="50">
        <f t="shared" si="1801"/>
        <v>4</v>
      </c>
      <c r="E987" s="44">
        <f t="shared" si="1802"/>
        <v>4.13</v>
      </c>
      <c r="F987" s="47">
        <f t="shared" si="1803"/>
        <v>0.02</v>
      </c>
      <c r="G987" s="52">
        <f t="shared" si="1867"/>
        <v>2.3230225095621729E-2</v>
      </c>
      <c r="H987" s="57">
        <f t="shared" si="1868"/>
        <v>1039.9237336034616</v>
      </c>
      <c r="I987" s="52">
        <f t="shared" si="1869"/>
        <v>0</v>
      </c>
      <c r="J987" s="54">
        <f t="shared" si="1870"/>
        <v>4025.3152732611443</v>
      </c>
      <c r="K987" s="46">
        <f t="shared" si="1913"/>
        <v>4025.3152732611443</v>
      </c>
      <c r="L987" s="80">
        <f t="shared" si="1804"/>
        <v>0</v>
      </c>
      <c r="M987" s="142">
        <f t="shared" si="1805"/>
        <v>0</v>
      </c>
      <c r="N987" s="60">
        <f t="shared" si="1806"/>
        <v>4.13</v>
      </c>
      <c r="O987" s="53">
        <f t="shared" si="1807"/>
        <v>0</v>
      </c>
      <c r="P987" s="58">
        <f t="shared" si="1871"/>
        <v>3.0539041076758044</v>
      </c>
      <c r="Q987" s="49">
        <f t="shared" si="1808"/>
        <v>3.0539041076758044</v>
      </c>
      <c r="R987" s="143">
        <f t="shared" si="1809"/>
        <v>0.02</v>
      </c>
      <c r="S987" s="51">
        <f t="shared" si="1872"/>
        <v>1.7790035596553368E-2</v>
      </c>
      <c r="T987" s="57">
        <f t="shared" si="1873"/>
        <v>1083.7461870404939</v>
      </c>
      <c r="U987" s="53">
        <f t="shared" si="1810"/>
        <v>0</v>
      </c>
      <c r="V987" s="58">
        <f t="shared" si="1874"/>
        <v>3.1039504672195317</v>
      </c>
      <c r="W987" s="49">
        <f t="shared" si="1811"/>
        <v>3.1039504672195317</v>
      </c>
      <c r="X987" s="143">
        <f t="shared" si="1812"/>
        <v>0.02</v>
      </c>
      <c r="Y987" s="51">
        <f t="shared" si="1875"/>
        <v>1.7195213815297615E-2</v>
      </c>
      <c r="Z987" s="57">
        <f t="shared" si="1876"/>
        <v>1055.411712872532</v>
      </c>
      <c r="AA987" s="53">
        <f t="shared" si="1813"/>
        <v>0</v>
      </c>
      <c r="AB987" s="58">
        <f t="shared" si="1877"/>
        <v>3.0707418003961293</v>
      </c>
      <c r="AC987" s="49">
        <f t="shared" si="1814"/>
        <v>3.0707418003961293</v>
      </c>
      <c r="AD987" s="143">
        <f t="shared" si="1815"/>
        <v>0.02</v>
      </c>
      <c r="AE987" s="49">
        <f t="shared" si="1914"/>
        <v>1.7142523966448615E-2</v>
      </c>
      <c r="AF987" s="57">
        <f t="shared" si="1878"/>
        <v>1052.9256905896077</v>
      </c>
      <c r="AG987" s="53">
        <f t="shared" si="1816"/>
        <v>0</v>
      </c>
      <c r="AH987" s="58">
        <f t="shared" si="1879"/>
        <v>3.0679766017209009</v>
      </c>
      <c r="AI987" s="49">
        <f t="shared" si="1817"/>
        <v>3.0679766017209009</v>
      </c>
      <c r="AJ987" s="143">
        <f t="shared" si="1818"/>
        <v>0.02</v>
      </c>
      <c r="AK987" s="51">
        <f t="shared" si="1880"/>
        <v>1.7143082291310018E-2</v>
      </c>
      <c r="AL987" s="57">
        <f t="shared" si="1881"/>
        <v>1052.7710745409167</v>
      </c>
      <c r="AM987" s="53">
        <f t="shared" si="1819"/>
        <v>0</v>
      </c>
      <c r="AN987" s="58">
        <f t="shared" si="1882"/>
        <v>3.0678054127341765</v>
      </c>
      <c r="AO987" s="49">
        <f t="shared" si="1820"/>
        <v>3.0678054127341765</v>
      </c>
      <c r="AP987" s="143">
        <f t="shared" si="1821"/>
        <v>0.02</v>
      </c>
      <c r="AQ987" s="51">
        <f t="shared" si="1883"/>
        <v>1.7143377941042214E-2</v>
      </c>
      <c r="AR987" s="57">
        <f t="shared" si="1884"/>
        <v>1052.7596731724936</v>
      </c>
      <c r="AS987" s="44">
        <f t="shared" si="1822"/>
        <v>7245.5674918700597</v>
      </c>
      <c r="AT987" s="44">
        <f t="shared" si="1823"/>
        <v>2898.2269967480238</v>
      </c>
      <c r="AU987" s="44">
        <f t="shared" si="1824"/>
        <v>1811.3918729675149</v>
      </c>
      <c r="AV987" s="47">
        <f t="shared" si="1825"/>
        <v>0.2526880361401308</v>
      </c>
      <c r="AW987" s="47">
        <f t="shared" si="1826"/>
        <v>0.41291173370008205</v>
      </c>
      <c r="AX987" s="86">
        <f t="shared" si="1827"/>
        <v>1.2100397291135825</v>
      </c>
      <c r="AY987" s="86">
        <f t="shared" si="1828"/>
        <v>0</v>
      </c>
      <c r="AZ987" s="10">
        <f t="shared" si="1885"/>
        <v>0</v>
      </c>
      <c r="BA987" s="44">
        <f t="shared" si="1829"/>
        <v>0</v>
      </c>
      <c r="BB987" s="9">
        <f t="shared" si="1830"/>
        <v>0</v>
      </c>
      <c r="BC987" s="45">
        <f t="shared" si="1919"/>
        <v>0</v>
      </c>
      <c r="BD987" s="9">
        <f t="shared" si="1831"/>
        <v>0</v>
      </c>
      <c r="BE987" s="45">
        <f t="shared" si="1915"/>
        <v>0</v>
      </c>
      <c r="BF987" s="9">
        <f t="shared" si="1832"/>
        <v>0</v>
      </c>
      <c r="BG987" s="45">
        <f t="shared" si="1916"/>
        <v>0</v>
      </c>
      <c r="BH987" s="58"/>
      <c r="BI987" s="58"/>
      <c r="BJ987" s="58">
        <f t="shared" si="1886"/>
        <v>0</v>
      </c>
      <c r="BK987" s="97"/>
      <c r="BL987" s="44"/>
      <c r="BM987" s="82">
        <f t="shared" si="1887"/>
        <v>98.2</v>
      </c>
      <c r="BN987" s="86">
        <f t="shared" si="1888"/>
        <v>98200</v>
      </c>
      <c r="BO987" s="86">
        <f t="shared" si="1889"/>
        <v>100</v>
      </c>
      <c r="BP987" s="84">
        <f t="shared" si="1833"/>
        <v>4</v>
      </c>
      <c r="BQ987" s="84">
        <f t="shared" si="1834"/>
        <v>4.13</v>
      </c>
      <c r="BR987" s="84">
        <f t="shared" si="1835"/>
        <v>0.02</v>
      </c>
      <c r="BS987" s="84">
        <f t="shared" si="1890"/>
        <v>3.1281943074937126E-2</v>
      </c>
      <c r="BT987" s="84">
        <f t="shared" si="1891"/>
        <v>1266.926009157939</v>
      </c>
      <c r="BU987" s="84">
        <f t="shared" si="1892"/>
        <v>0</v>
      </c>
      <c r="BV987" s="83">
        <f t="shared" si="1893"/>
        <v>2942.5084811443712</v>
      </c>
      <c r="BW987" s="81">
        <f t="shared" si="1917"/>
        <v>2942.5084811443712</v>
      </c>
      <c r="BX987" s="83">
        <f t="shared" si="1836"/>
        <v>0</v>
      </c>
      <c r="BY987" s="141">
        <f t="shared" si="1837"/>
        <v>0</v>
      </c>
      <c r="BZ987" s="83">
        <f t="shared" si="1838"/>
        <v>4.13</v>
      </c>
      <c r="CA987" s="83">
        <f t="shared" si="1839"/>
        <v>0</v>
      </c>
      <c r="CB987" s="83">
        <f t="shared" si="1894"/>
        <v>3.3317150130023632</v>
      </c>
      <c r="CC987" s="83">
        <f t="shared" si="1840"/>
        <v>3.3317150130023632</v>
      </c>
      <c r="CD987" s="143">
        <f t="shared" si="1841"/>
        <v>0.02</v>
      </c>
      <c r="CE987" s="83">
        <f t="shared" si="1895"/>
        <v>1.707452321357044E-2</v>
      </c>
      <c r="CF987" s="84">
        <f t="shared" si="1896"/>
        <v>1182.8001955855575</v>
      </c>
      <c r="CG987" s="83">
        <f t="shared" si="1842"/>
        <v>0</v>
      </c>
      <c r="CH987" s="83">
        <f t="shared" si="1897"/>
        <v>3.1799163985264443</v>
      </c>
      <c r="CI987" s="83">
        <f t="shared" si="1843"/>
        <v>3.1799163985264443</v>
      </c>
      <c r="CJ987" s="143">
        <f t="shared" si="1844"/>
        <v>0.02</v>
      </c>
      <c r="CK987" s="83">
        <f t="shared" si="1898"/>
        <v>1.6266910799759168E-2</v>
      </c>
      <c r="CL987" s="84">
        <f t="shared" si="1899"/>
        <v>1116.4056273680044</v>
      </c>
      <c r="CM987" s="83">
        <f t="shared" si="1845"/>
        <v>0</v>
      </c>
      <c r="CN987" s="83">
        <f t="shared" si="1900"/>
        <v>3.0798254407393286</v>
      </c>
      <c r="CO987" s="83">
        <f t="shared" si="1846"/>
        <v>3.0798254407393286</v>
      </c>
      <c r="CP987" s="143">
        <f t="shared" si="1847"/>
        <v>0.02</v>
      </c>
      <c r="CQ987" s="83">
        <f t="shared" si="1901"/>
        <v>1.6426564504284466E-2</v>
      </c>
      <c r="CR987" s="84">
        <f t="shared" si="1902"/>
        <v>1111.2316778156926</v>
      </c>
      <c r="CS987" s="83">
        <f t="shared" si="1848"/>
        <v>0</v>
      </c>
      <c r="CT987" s="83">
        <f t="shared" si="1903"/>
        <v>3.0727471891122207</v>
      </c>
      <c r="CU987" s="83">
        <f t="shared" si="1849"/>
        <v>3.0727471891122207</v>
      </c>
      <c r="CV987" s="143">
        <f t="shared" si="1850"/>
        <v>0.02</v>
      </c>
      <c r="CW987" s="83">
        <f t="shared" si="1904"/>
        <v>1.6454526987184529E-2</v>
      </c>
      <c r="CX987" s="84">
        <f t="shared" si="1905"/>
        <v>1110.9873800151208</v>
      </c>
      <c r="CY987" s="83">
        <f t="shared" si="1851"/>
        <v>0</v>
      </c>
      <c r="CZ987" s="83">
        <f t="shared" si="1906"/>
        <v>3.0724155428611191</v>
      </c>
      <c r="DA987" s="83">
        <f t="shared" si="1852"/>
        <v>3.0724155428611191</v>
      </c>
      <c r="DB987" s="143">
        <f t="shared" si="1853"/>
        <v>0.02</v>
      </c>
      <c r="DC987" s="83">
        <f t="shared" si="1907"/>
        <v>1.6455446767326461E-2</v>
      </c>
      <c r="DD987" s="84">
        <f t="shared" si="1908"/>
        <v>1110.9919477224951</v>
      </c>
      <c r="DE987" s="86">
        <f t="shared" si="1854"/>
        <v>5296.5152660598678</v>
      </c>
      <c r="DF987" s="86">
        <f t="shared" si="1855"/>
        <v>2118.606106423947</v>
      </c>
      <c r="DG987" s="86">
        <f t="shared" si="1856"/>
        <v>1324.128816514967</v>
      </c>
      <c r="DH987" s="86">
        <f t="shared" si="1857"/>
        <v>7.6077296762425264E-2</v>
      </c>
      <c r="DI987" s="86">
        <f t="shared" si="1858"/>
        <v>6.1989161559098199E-2</v>
      </c>
      <c r="DJ987" s="86">
        <f t="shared" si="1859"/>
        <v>0.63238913397457919</v>
      </c>
      <c r="DK987" s="86">
        <f t="shared" si="1860"/>
        <v>-1284.6054422275258</v>
      </c>
      <c r="DL987" s="86">
        <f t="shared" si="1918"/>
        <v>-1284.6054422275258</v>
      </c>
      <c r="DM987" s="86">
        <f t="shared" si="1861"/>
        <v>-1284.6054422275258</v>
      </c>
      <c r="DN987" s="85">
        <f t="shared" si="1862"/>
        <v>0</v>
      </c>
      <c r="DO987" s="85">
        <f t="shared" si="1909"/>
        <v>0</v>
      </c>
      <c r="DP987" s="85">
        <f t="shared" si="1863"/>
        <v>0</v>
      </c>
      <c r="DQ987" s="85">
        <f t="shared" si="1910"/>
        <v>0</v>
      </c>
      <c r="DR987" s="85">
        <f t="shared" si="1864"/>
        <v>0</v>
      </c>
      <c r="DS987" s="85">
        <f t="shared" si="1911"/>
        <v>0</v>
      </c>
      <c r="DT987" s="81"/>
      <c r="DU987" s="81"/>
      <c r="DV987" s="81">
        <f t="shared" si="1912"/>
        <v>0</v>
      </c>
      <c r="DW987" s="100"/>
    </row>
    <row r="988" spans="1:127" x14ac:dyDescent="0.2">
      <c r="A988" s="59">
        <f t="shared" si="1865"/>
        <v>131.06666666666476</v>
      </c>
      <c r="B988" s="44">
        <f t="shared" si="1866"/>
        <v>131066.66666666477</v>
      </c>
      <c r="C988" s="52">
        <f t="shared" si="1800"/>
        <v>133.33333333333334</v>
      </c>
      <c r="D988" s="50">
        <f t="shared" si="1801"/>
        <v>4</v>
      </c>
      <c r="E988" s="44">
        <f t="shared" si="1802"/>
        <v>4.13</v>
      </c>
      <c r="F988" s="47">
        <f t="shared" si="1803"/>
        <v>0.02</v>
      </c>
      <c r="G988" s="52">
        <f t="shared" si="1867"/>
        <v>2.3227558428955061E-2</v>
      </c>
      <c r="H988" s="57">
        <f t="shared" si="1868"/>
        <v>1040.6736574698793</v>
      </c>
      <c r="I988" s="52">
        <f t="shared" si="1869"/>
        <v>0</v>
      </c>
      <c r="J988" s="54">
        <f t="shared" si="1870"/>
        <v>4029.631673261144</v>
      </c>
      <c r="K988" s="46">
        <f t="shared" si="1913"/>
        <v>4029.631673261144</v>
      </c>
      <c r="L988" s="80">
        <f t="shared" si="1804"/>
        <v>0</v>
      </c>
      <c r="M988" s="142">
        <f t="shared" si="1805"/>
        <v>0</v>
      </c>
      <c r="N988" s="60">
        <f t="shared" si="1806"/>
        <v>4.13</v>
      </c>
      <c r="O988" s="53">
        <f t="shared" si="1807"/>
        <v>0</v>
      </c>
      <c r="P988" s="58">
        <f t="shared" si="1871"/>
        <v>3.0549697100632383</v>
      </c>
      <c r="Q988" s="49">
        <f t="shared" si="1808"/>
        <v>3.0549697100632383</v>
      </c>
      <c r="R988" s="143">
        <f t="shared" si="1809"/>
        <v>0.02</v>
      </c>
      <c r="S988" s="51">
        <f t="shared" si="1872"/>
        <v>1.77873689298867E-2</v>
      </c>
      <c r="T988" s="57">
        <f t="shared" si="1873"/>
        <v>1084.522841082272</v>
      </c>
      <c r="U988" s="53">
        <f t="shared" si="1810"/>
        <v>0</v>
      </c>
      <c r="V988" s="58">
        <f t="shared" si="1874"/>
        <v>3.1051718706743276</v>
      </c>
      <c r="W988" s="49">
        <f t="shared" si="1811"/>
        <v>3.1051718706743276</v>
      </c>
      <c r="X988" s="143">
        <f t="shared" si="1812"/>
        <v>0.02</v>
      </c>
      <c r="Y988" s="51">
        <f t="shared" si="1875"/>
        <v>1.7192547148630947E-2</v>
      </c>
      <c r="Z988" s="57">
        <f t="shared" si="1876"/>
        <v>1056.1502934078228</v>
      </c>
      <c r="AA988" s="53">
        <f t="shared" si="1813"/>
        <v>0</v>
      </c>
      <c r="AB988" s="58">
        <f t="shared" si="1877"/>
        <v>3.0718380437193269</v>
      </c>
      <c r="AC988" s="49">
        <f t="shared" si="1814"/>
        <v>3.0718380437193269</v>
      </c>
      <c r="AD988" s="143">
        <f t="shared" si="1815"/>
        <v>0.02</v>
      </c>
      <c r="AE988" s="49">
        <f t="shared" si="1914"/>
        <v>1.7139857299781947E-2</v>
      </c>
      <c r="AF988" s="57">
        <f t="shared" si="1878"/>
        <v>1053.6699707124499</v>
      </c>
      <c r="AG988" s="53">
        <f t="shared" si="1816"/>
        <v>0</v>
      </c>
      <c r="AH988" s="58">
        <f t="shared" si="1879"/>
        <v>3.0690723179922896</v>
      </c>
      <c r="AI988" s="49">
        <f t="shared" si="1817"/>
        <v>3.0690723179922896</v>
      </c>
      <c r="AJ988" s="143">
        <f t="shared" si="1818"/>
        <v>0.02</v>
      </c>
      <c r="AK988" s="51">
        <f t="shared" si="1880"/>
        <v>1.714041562464335E-2</v>
      </c>
      <c r="AL988" s="57">
        <f t="shared" si="1881"/>
        <v>1053.5160497556717</v>
      </c>
      <c r="AM988" s="53">
        <f t="shared" si="1819"/>
        <v>0</v>
      </c>
      <c r="AN988" s="58">
        <f t="shared" si="1882"/>
        <v>3.0689014706614608</v>
      </c>
      <c r="AO988" s="49">
        <f t="shared" si="1820"/>
        <v>3.0689014706614608</v>
      </c>
      <c r="AP988" s="143">
        <f t="shared" si="1821"/>
        <v>0.02</v>
      </c>
      <c r="AQ988" s="51">
        <f t="shared" si="1883"/>
        <v>1.7140711274375546E-2</v>
      </c>
      <c r="AR988" s="57">
        <f t="shared" si="1884"/>
        <v>1053.5047028077524</v>
      </c>
      <c r="AS988" s="44">
        <f t="shared" si="1822"/>
        <v>7253.3370118700586</v>
      </c>
      <c r="AT988" s="44">
        <f t="shared" si="1823"/>
        <v>2901.3348047480235</v>
      </c>
      <c r="AU988" s="44">
        <f t="shared" si="1824"/>
        <v>1813.3342529675147</v>
      </c>
      <c r="AV988" s="47">
        <f t="shared" si="1825"/>
        <v>0.25196338996097956</v>
      </c>
      <c r="AW988" s="47">
        <f t="shared" si="1826"/>
        <v>0.41068861841155102</v>
      </c>
      <c r="AX988" s="86">
        <f t="shared" si="1827"/>
        <v>1.1996037119192822</v>
      </c>
      <c r="AY988" s="86">
        <f t="shared" si="1828"/>
        <v>0</v>
      </c>
      <c r="AZ988" s="10">
        <f t="shared" si="1885"/>
        <v>0</v>
      </c>
      <c r="BA988" s="44">
        <f t="shared" si="1829"/>
        <v>0</v>
      </c>
      <c r="BB988" s="9">
        <f t="shared" si="1830"/>
        <v>0</v>
      </c>
      <c r="BC988" s="45">
        <f t="shared" si="1919"/>
        <v>0</v>
      </c>
      <c r="BD988" s="9">
        <f t="shared" si="1831"/>
        <v>0</v>
      </c>
      <c r="BE988" s="45">
        <f t="shared" si="1915"/>
        <v>0</v>
      </c>
      <c r="BF988" s="9">
        <f t="shared" si="1832"/>
        <v>0</v>
      </c>
      <c r="BG988" s="45">
        <f t="shared" si="1916"/>
        <v>0</v>
      </c>
      <c r="BH988" s="58"/>
      <c r="BI988" s="58"/>
      <c r="BJ988" s="58">
        <f t="shared" si="1886"/>
        <v>0</v>
      </c>
      <c r="BK988" s="97"/>
      <c r="BL988" s="44"/>
      <c r="BM988" s="82">
        <f t="shared" si="1887"/>
        <v>98.3</v>
      </c>
      <c r="BN988" s="86">
        <f t="shared" si="1888"/>
        <v>98300</v>
      </c>
      <c r="BO988" s="86">
        <f t="shared" si="1889"/>
        <v>100</v>
      </c>
      <c r="BP988" s="84">
        <f t="shared" si="1833"/>
        <v>4</v>
      </c>
      <c r="BQ988" s="84">
        <f t="shared" si="1834"/>
        <v>4.13</v>
      </c>
      <c r="BR988" s="84">
        <f t="shared" si="1835"/>
        <v>0.02</v>
      </c>
      <c r="BS988" s="84">
        <f t="shared" si="1890"/>
        <v>3.1279943074937124E-2</v>
      </c>
      <c r="BT988" s="84">
        <f t="shared" si="1891"/>
        <v>1267.6834169805768</v>
      </c>
      <c r="BU988" s="84">
        <f t="shared" si="1892"/>
        <v>0</v>
      </c>
      <c r="BV988" s="83">
        <f t="shared" si="1893"/>
        <v>2945.745781144371</v>
      </c>
      <c r="BW988" s="81">
        <f t="shared" si="1917"/>
        <v>2945.745781144371</v>
      </c>
      <c r="BX988" s="83">
        <f t="shared" si="1836"/>
        <v>0</v>
      </c>
      <c r="BY988" s="141">
        <f t="shared" si="1837"/>
        <v>0</v>
      </c>
      <c r="BZ988" s="83">
        <f t="shared" si="1838"/>
        <v>4.13</v>
      </c>
      <c r="CA988" s="83">
        <f t="shared" si="1839"/>
        <v>0</v>
      </c>
      <c r="CB988" s="83">
        <f t="shared" si="1894"/>
        <v>3.3333983563164553</v>
      </c>
      <c r="CC988" s="83">
        <f t="shared" si="1840"/>
        <v>3.3333983563164553</v>
      </c>
      <c r="CD988" s="143">
        <f t="shared" si="1841"/>
        <v>0.02</v>
      </c>
      <c r="CE988" s="83">
        <f t="shared" si="1895"/>
        <v>1.7072523213570442E-2</v>
      </c>
      <c r="CF988" s="84">
        <f t="shared" si="1896"/>
        <v>1183.3126500766211</v>
      </c>
      <c r="CG988" s="83">
        <f t="shared" si="1842"/>
        <v>0</v>
      </c>
      <c r="CH988" s="83">
        <f t="shared" si="1897"/>
        <v>3.180949634720442</v>
      </c>
      <c r="CI988" s="83">
        <f t="shared" si="1843"/>
        <v>3.180949634720442</v>
      </c>
      <c r="CJ988" s="143">
        <f t="shared" si="1844"/>
        <v>0.02</v>
      </c>
      <c r="CK988" s="83">
        <f t="shared" si="1898"/>
        <v>1.6264910799759169E-2</v>
      </c>
      <c r="CL988" s="84">
        <f t="shared" si="1899"/>
        <v>1116.9171474446737</v>
      </c>
      <c r="CM988" s="83">
        <f t="shared" si="1845"/>
        <v>0</v>
      </c>
      <c r="CN988" s="83">
        <f t="shared" si="1900"/>
        <v>3.08072897586782</v>
      </c>
      <c r="CO988" s="83">
        <f t="shared" si="1846"/>
        <v>3.08072897586782</v>
      </c>
      <c r="CP988" s="143">
        <f t="shared" si="1847"/>
        <v>0.02</v>
      </c>
      <c r="CQ988" s="83">
        <f t="shared" si="1901"/>
        <v>1.6424564504284467E-2</v>
      </c>
      <c r="CR988" s="84">
        <f t="shared" si="1902"/>
        <v>1111.7650055909298</v>
      </c>
      <c r="CS988" s="83">
        <f t="shared" si="1848"/>
        <v>0</v>
      </c>
      <c r="CT988" s="83">
        <f t="shared" si="1903"/>
        <v>3.0736704854650809</v>
      </c>
      <c r="CU988" s="83">
        <f t="shared" si="1849"/>
        <v>3.0736704854650809</v>
      </c>
      <c r="CV988" s="143">
        <f t="shared" si="1850"/>
        <v>0.02</v>
      </c>
      <c r="CW988" s="83">
        <f t="shared" si="1904"/>
        <v>1.6452526987184531E-2</v>
      </c>
      <c r="CX988" s="84">
        <f t="shared" si="1905"/>
        <v>1111.5228463576007</v>
      </c>
      <c r="CY988" s="83">
        <f t="shared" si="1851"/>
        <v>0</v>
      </c>
      <c r="CZ988" s="83">
        <f t="shared" si="1906"/>
        <v>3.0733412580377868</v>
      </c>
      <c r="DA988" s="83">
        <f t="shared" si="1852"/>
        <v>3.0733412580377868</v>
      </c>
      <c r="DB988" s="143">
        <f t="shared" si="1853"/>
        <v>0.02</v>
      </c>
      <c r="DC988" s="83">
        <f t="shared" si="1907"/>
        <v>1.6453446767326463E-2</v>
      </c>
      <c r="DD988" s="84">
        <f t="shared" si="1908"/>
        <v>1111.5275018016157</v>
      </c>
      <c r="DE988" s="86">
        <f t="shared" si="1854"/>
        <v>5302.3424060598682</v>
      </c>
      <c r="DF988" s="86">
        <f t="shared" si="1855"/>
        <v>2120.9369624239471</v>
      </c>
      <c r="DG988" s="86">
        <f t="shared" si="1856"/>
        <v>1325.585601514967</v>
      </c>
      <c r="DH988" s="86">
        <f t="shared" si="1857"/>
        <v>7.5951414240188309E-2</v>
      </c>
      <c r="DI988" s="86">
        <f t="shared" si="1858"/>
        <v>6.1800883957158277E-2</v>
      </c>
      <c r="DJ988" s="86">
        <f t="shared" si="1859"/>
        <v>0.62878561317340487</v>
      </c>
      <c r="DK988" s="86">
        <f t="shared" si="1860"/>
        <v>-1286.4984006815155</v>
      </c>
      <c r="DL988" s="86">
        <f t="shared" si="1918"/>
        <v>-1286.4984006815155</v>
      </c>
      <c r="DM988" s="86">
        <f t="shared" si="1861"/>
        <v>-1286.4984006815155</v>
      </c>
      <c r="DN988" s="85">
        <f t="shared" si="1862"/>
        <v>0</v>
      </c>
      <c r="DO988" s="85">
        <f t="shared" si="1909"/>
        <v>0</v>
      </c>
      <c r="DP988" s="85">
        <f t="shared" si="1863"/>
        <v>0</v>
      </c>
      <c r="DQ988" s="85">
        <f t="shared" si="1910"/>
        <v>0</v>
      </c>
      <c r="DR988" s="85">
        <f t="shared" si="1864"/>
        <v>0</v>
      </c>
      <c r="DS988" s="85">
        <f t="shared" si="1911"/>
        <v>0</v>
      </c>
      <c r="DT988" s="81"/>
      <c r="DU988" s="81"/>
      <c r="DV988" s="81">
        <f t="shared" si="1912"/>
        <v>0</v>
      </c>
      <c r="DW988" s="100"/>
    </row>
    <row r="989" spans="1:127" x14ac:dyDescent="0.2">
      <c r="A989" s="59">
        <f t="shared" si="1865"/>
        <v>131.19999999999811</v>
      </c>
      <c r="B989" s="44">
        <f t="shared" si="1866"/>
        <v>131199.99999999811</v>
      </c>
      <c r="C989" s="52">
        <f t="shared" si="1800"/>
        <v>133.33333333333334</v>
      </c>
      <c r="D989" s="50">
        <f t="shared" si="1801"/>
        <v>4</v>
      </c>
      <c r="E989" s="44">
        <f t="shared" si="1802"/>
        <v>4.13</v>
      </c>
      <c r="F989" s="47">
        <f t="shared" si="1803"/>
        <v>0.02</v>
      </c>
      <c r="G989" s="52">
        <f t="shared" si="1867"/>
        <v>2.3224891762288393E-2</v>
      </c>
      <c r="H989" s="57">
        <f t="shared" si="1868"/>
        <v>1041.4234952453635</v>
      </c>
      <c r="I989" s="52">
        <f t="shared" si="1869"/>
        <v>0</v>
      </c>
      <c r="J989" s="54">
        <f t="shared" si="1870"/>
        <v>4033.9480732611441</v>
      </c>
      <c r="K989" s="46">
        <f t="shared" si="1913"/>
        <v>4033.9480732611441</v>
      </c>
      <c r="L989" s="80">
        <f t="shared" si="1804"/>
        <v>0</v>
      </c>
      <c r="M989" s="142">
        <f t="shared" si="1805"/>
        <v>0</v>
      </c>
      <c r="N989" s="60">
        <f t="shared" si="1806"/>
        <v>4.13</v>
      </c>
      <c r="O989" s="53">
        <f t="shared" si="1807"/>
        <v>0</v>
      </c>
      <c r="P989" s="58">
        <f t="shared" si="1871"/>
        <v>3.0560372398659088</v>
      </c>
      <c r="Q989" s="49">
        <f t="shared" si="1808"/>
        <v>3.0560372398659088</v>
      </c>
      <c r="R989" s="143">
        <f t="shared" si="1809"/>
        <v>0.02</v>
      </c>
      <c r="S989" s="51">
        <f t="shared" si="1872"/>
        <v>1.7784702263220032E-2</v>
      </c>
      <c r="T989" s="57">
        <f t="shared" si="1873"/>
        <v>1085.2991078338086</v>
      </c>
      <c r="U989" s="53">
        <f t="shared" si="1810"/>
        <v>0</v>
      </c>
      <c r="V989" s="58">
        <f t="shared" si="1874"/>
        <v>3.1063949880299044</v>
      </c>
      <c r="W989" s="49">
        <f t="shared" si="1811"/>
        <v>3.1063949880299044</v>
      </c>
      <c r="X989" s="143">
        <f t="shared" si="1812"/>
        <v>0.02</v>
      </c>
      <c r="Y989" s="51">
        <f t="shared" si="1875"/>
        <v>1.7189880481964279E-2</v>
      </c>
      <c r="Z989" s="57">
        <f t="shared" si="1876"/>
        <v>1056.8884689219342</v>
      </c>
      <c r="AA989" s="53">
        <f t="shared" si="1813"/>
        <v>0</v>
      </c>
      <c r="AB989" s="58">
        <f t="shared" si="1877"/>
        <v>3.0729357944517059</v>
      </c>
      <c r="AC989" s="49">
        <f t="shared" si="1814"/>
        <v>3.0729357944517059</v>
      </c>
      <c r="AD989" s="143">
        <f t="shared" si="1815"/>
        <v>0.02</v>
      </c>
      <c r="AE989" s="49">
        <f t="shared" si="1914"/>
        <v>1.7137190633115279E-2</v>
      </c>
      <c r="AF989" s="57">
        <f t="shared" si="1878"/>
        <v>1054.4138694780545</v>
      </c>
      <c r="AG989" s="53">
        <f t="shared" si="1816"/>
        <v>0</v>
      </c>
      <c r="AH989" s="58">
        <f t="shared" si="1879"/>
        <v>3.070169602431422</v>
      </c>
      <c r="AI989" s="49">
        <f t="shared" si="1817"/>
        <v>3.070169602431422</v>
      </c>
      <c r="AJ989" s="143">
        <f t="shared" si="1818"/>
        <v>0.02</v>
      </c>
      <c r="AK989" s="51">
        <f t="shared" si="1880"/>
        <v>1.7137748957976682E-2</v>
      </c>
      <c r="AL989" s="57">
        <f t="shared" si="1881"/>
        <v>1054.2606431491795</v>
      </c>
      <c r="AM989" s="53">
        <f t="shared" si="1819"/>
        <v>0</v>
      </c>
      <c r="AN989" s="58">
        <f t="shared" si="1882"/>
        <v>3.0699991002685025</v>
      </c>
      <c r="AO989" s="49">
        <f t="shared" si="1820"/>
        <v>3.0699991002685025</v>
      </c>
      <c r="AP989" s="143">
        <f t="shared" si="1821"/>
        <v>0.02</v>
      </c>
      <c r="AQ989" s="51">
        <f t="shared" si="1883"/>
        <v>1.7138044607708878E-2</v>
      </c>
      <c r="AR989" s="57">
        <f t="shared" si="1884"/>
        <v>1054.2493504981348</v>
      </c>
      <c r="AS989" s="44">
        <f t="shared" si="1822"/>
        <v>7261.1065318700585</v>
      </c>
      <c r="AT989" s="44">
        <f t="shared" si="1823"/>
        <v>2904.4426127480233</v>
      </c>
      <c r="AU989" s="44">
        <f t="shared" si="1824"/>
        <v>1815.2766329675146</v>
      </c>
      <c r="AV989" s="47">
        <f t="shared" si="1825"/>
        <v>0.25124200120336837</v>
      </c>
      <c r="AW989" s="47">
        <f t="shared" si="1826"/>
        <v>0.40848107666978462</v>
      </c>
      <c r="AX989" s="86">
        <f t="shared" si="1827"/>
        <v>1.1892745375531193</v>
      </c>
      <c r="AY989" s="86">
        <f t="shared" si="1828"/>
        <v>0</v>
      </c>
      <c r="AZ989" s="10">
        <f t="shared" si="1885"/>
        <v>0</v>
      </c>
      <c r="BA989" s="44">
        <f t="shared" si="1829"/>
        <v>0</v>
      </c>
      <c r="BB989" s="9">
        <f t="shared" si="1830"/>
        <v>0</v>
      </c>
      <c r="BC989" s="45">
        <f t="shared" si="1919"/>
        <v>0</v>
      </c>
      <c r="BD989" s="9">
        <f t="shared" si="1831"/>
        <v>0</v>
      </c>
      <c r="BE989" s="45">
        <f t="shared" si="1915"/>
        <v>0</v>
      </c>
      <c r="BF989" s="9">
        <f t="shared" si="1832"/>
        <v>0</v>
      </c>
      <c r="BG989" s="45">
        <f t="shared" si="1916"/>
        <v>0</v>
      </c>
      <c r="BH989" s="58"/>
      <c r="BI989" s="58"/>
      <c r="BJ989" s="58">
        <f t="shared" si="1886"/>
        <v>0</v>
      </c>
      <c r="BK989" s="97"/>
      <c r="BL989" s="44"/>
      <c r="BM989" s="82">
        <f t="shared" si="1887"/>
        <v>98.4</v>
      </c>
      <c r="BN989" s="86">
        <f t="shared" si="1888"/>
        <v>98400</v>
      </c>
      <c r="BO989" s="86">
        <f t="shared" si="1889"/>
        <v>100</v>
      </c>
      <c r="BP989" s="84">
        <f t="shared" si="1833"/>
        <v>4</v>
      </c>
      <c r="BQ989" s="84">
        <f t="shared" si="1834"/>
        <v>4.13</v>
      </c>
      <c r="BR989" s="84">
        <f t="shared" si="1835"/>
        <v>0.02</v>
      </c>
      <c r="BS989" s="84">
        <f t="shared" si="1890"/>
        <v>3.1277943074937122E-2</v>
      </c>
      <c r="BT989" s="84">
        <f t="shared" si="1891"/>
        <v>1268.4407763770644</v>
      </c>
      <c r="BU989" s="84">
        <f t="shared" si="1892"/>
        <v>0</v>
      </c>
      <c r="BV989" s="83">
        <f t="shared" si="1893"/>
        <v>2948.9830811443708</v>
      </c>
      <c r="BW989" s="81">
        <f t="shared" si="1917"/>
        <v>2948.9830811443708</v>
      </c>
      <c r="BX989" s="83">
        <f t="shared" si="1836"/>
        <v>0</v>
      </c>
      <c r="BY989" s="141">
        <f t="shared" si="1837"/>
        <v>0</v>
      </c>
      <c r="BZ989" s="83">
        <f t="shared" si="1838"/>
        <v>4.13</v>
      </c>
      <c r="CA989" s="83">
        <f t="shared" si="1839"/>
        <v>0</v>
      </c>
      <c r="CB989" s="83">
        <f t="shared" si="1894"/>
        <v>3.3350838230929423</v>
      </c>
      <c r="CC989" s="83">
        <f t="shared" si="1840"/>
        <v>3.3350838230929423</v>
      </c>
      <c r="CD989" s="143">
        <f t="shared" si="1841"/>
        <v>0.02</v>
      </c>
      <c r="CE989" s="83">
        <f t="shared" si="1895"/>
        <v>1.7070523213570443E-2</v>
      </c>
      <c r="CF989" s="84">
        <f t="shared" si="1896"/>
        <v>1183.8247857828508</v>
      </c>
      <c r="CG989" s="83">
        <f t="shared" si="1842"/>
        <v>0</v>
      </c>
      <c r="CH989" s="83">
        <f t="shared" si="1897"/>
        <v>3.181983313817125</v>
      </c>
      <c r="CI989" s="83">
        <f t="shared" si="1843"/>
        <v>3.181983313817125</v>
      </c>
      <c r="CJ989" s="143">
        <f t="shared" si="1844"/>
        <v>0.02</v>
      </c>
      <c r="CK989" s="83">
        <f t="shared" si="1898"/>
        <v>1.6262910799759171E-2</v>
      </c>
      <c r="CL989" s="84">
        <f t="shared" si="1899"/>
        <v>1117.4284384950643</v>
      </c>
      <c r="CM989" s="83">
        <f t="shared" si="1845"/>
        <v>0</v>
      </c>
      <c r="CN989" s="83">
        <f t="shared" si="1900"/>
        <v>3.0816331371554582</v>
      </c>
      <c r="CO989" s="83">
        <f t="shared" si="1846"/>
        <v>3.0816331371554582</v>
      </c>
      <c r="CP989" s="143">
        <f t="shared" si="1847"/>
        <v>0.02</v>
      </c>
      <c r="CQ989" s="83">
        <f t="shared" si="1901"/>
        <v>1.6422564504284469E-2</v>
      </c>
      <c r="CR989" s="84">
        <f t="shared" si="1902"/>
        <v>1112.2981120288196</v>
      </c>
      <c r="CS989" s="83">
        <f t="shared" si="1848"/>
        <v>0</v>
      </c>
      <c r="CT989" s="83">
        <f t="shared" si="1903"/>
        <v>3.0745945068341038</v>
      </c>
      <c r="CU989" s="83">
        <f t="shared" si="1849"/>
        <v>3.0745945068341038</v>
      </c>
      <c r="CV989" s="143">
        <f t="shared" si="1850"/>
        <v>0.02</v>
      </c>
      <c r="CW989" s="83">
        <f t="shared" si="1904"/>
        <v>1.6450526987184532E-2</v>
      </c>
      <c r="CX989" s="84">
        <f t="shared" si="1905"/>
        <v>1112.0580867831759</v>
      </c>
      <c r="CY989" s="83">
        <f t="shared" si="1851"/>
        <v>0</v>
      </c>
      <c r="CZ989" s="83">
        <f t="shared" si="1906"/>
        <v>3.0742677006891737</v>
      </c>
      <c r="DA989" s="83">
        <f t="shared" si="1852"/>
        <v>3.0742677006891737</v>
      </c>
      <c r="DB989" s="143">
        <f t="shared" si="1853"/>
        <v>0.02</v>
      </c>
      <c r="DC989" s="83">
        <f t="shared" si="1907"/>
        <v>1.6451446767326464E-2</v>
      </c>
      <c r="DD989" s="84">
        <f t="shared" si="1908"/>
        <v>1112.0628294917735</v>
      </c>
      <c r="DE989" s="86">
        <f t="shared" si="1854"/>
        <v>5308.1695460598676</v>
      </c>
      <c r="DF989" s="86">
        <f t="shared" si="1855"/>
        <v>2123.2678184239467</v>
      </c>
      <c r="DG989" s="86">
        <f t="shared" si="1856"/>
        <v>1327.0423865149669</v>
      </c>
      <c r="DH989" s="86">
        <f t="shared" si="1857"/>
        <v>7.5825890137976498E-2</v>
      </c>
      <c r="DI989" s="86">
        <f t="shared" si="1858"/>
        <v>6.1613402276667173E-2</v>
      </c>
      <c r="DJ989" s="86">
        <f t="shared" si="1859"/>
        <v>0.62520689764035353</v>
      </c>
      <c r="DK989" s="86">
        <f t="shared" si="1860"/>
        <v>-1288.390193102128</v>
      </c>
      <c r="DL989" s="86">
        <f t="shared" si="1918"/>
        <v>-1288.390193102128</v>
      </c>
      <c r="DM989" s="86">
        <f t="shared" si="1861"/>
        <v>-1288.390193102128</v>
      </c>
      <c r="DN989" s="85">
        <f t="shared" si="1862"/>
        <v>0</v>
      </c>
      <c r="DO989" s="85">
        <f t="shared" si="1909"/>
        <v>0</v>
      </c>
      <c r="DP989" s="85">
        <f t="shared" si="1863"/>
        <v>0</v>
      </c>
      <c r="DQ989" s="85">
        <f t="shared" si="1910"/>
        <v>0</v>
      </c>
      <c r="DR989" s="85">
        <f t="shared" si="1864"/>
        <v>0</v>
      </c>
      <c r="DS989" s="85">
        <f t="shared" si="1911"/>
        <v>0</v>
      </c>
      <c r="DT989" s="81"/>
      <c r="DU989" s="81"/>
      <c r="DV989" s="81">
        <f t="shared" si="1912"/>
        <v>0</v>
      </c>
      <c r="DW989" s="100"/>
    </row>
    <row r="990" spans="1:127" x14ac:dyDescent="0.2">
      <c r="A990" s="59">
        <f t="shared" si="1865"/>
        <v>131.33333333333147</v>
      </c>
      <c r="B990" s="44">
        <f t="shared" si="1866"/>
        <v>131333.33333333145</v>
      </c>
      <c r="C990" s="52">
        <f t="shared" si="1800"/>
        <v>133.33333333333334</v>
      </c>
      <c r="D990" s="50">
        <f t="shared" si="1801"/>
        <v>4</v>
      </c>
      <c r="E990" s="44">
        <f t="shared" si="1802"/>
        <v>4.13</v>
      </c>
      <c r="F990" s="47">
        <f t="shared" si="1803"/>
        <v>0.02</v>
      </c>
      <c r="G990" s="52">
        <f t="shared" si="1867"/>
        <v>2.3222225095621725E-2</v>
      </c>
      <c r="H990" s="57">
        <f t="shared" si="1868"/>
        <v>1042.1732469299141</v>
      </c>
      <c r="I990" s="52">
        <f t="shared" si="1869"/>
        <v>0</v>
      </c>
      <c r="J990" s="54">
        <f t="shared" si="1870"/>
        <v>4038.2644732611438</v>
      </c>
      <c r="K990" s="46">
        <f t="shared" si="1913"/>
        <v>4038.2644732611438</v>
      </c>
      <c r="L990" s="80">
        <f t="shared" si="1804"/>
        <v>0</v>
      </c>
      <c r="M990" s="142">
        <f t="shared" si="1805"/>
        <v>0</v>
      </c>
      <c r="N990" s="60">
        <f t="shared" si="1806"/>
        <v>4.13</v>
      </c>
      <c r="O990" s="53">
        <f t="shared" si="1807"/>
        <v>0</v>
      </c>
      <c r="P990" s="58">
        <f t="shared" si="1871"/>
        <v>3.0571066967181508</v>
      </c>
      <c r="Q990" s="49">
        <f t="shared" si="1808"/>
        <v>3.0571066967181508</v>
      </c>
      <c r="R990" s="143">
        <f t="shared" si="1809"/>
        <v>0.02</v>
      </c>
      <c r="S990" s="51">
        <f t="shared" si="1872"/>
        <v>1.7782035596553364E-2</v>
      </c>
      <c r="T990" s="57">
        <f t="shared" si="1873"/>
        <v>1086.0749870758505</v>
      </c>
      <c r="U990" s="53">
        <f t="shared" si="1810"/>
        <v>0</v>
      </c>
      <c r="V990" s="58">
        <f t="shared" si="1874"/>
        <v>3.1076198160883033</v>
      </c>
      <c r="W990" s="49">
        <f t="shared" si="1811"/>
        <v>3.1076198160883033</v>
      </c>
      <c r="X990" s="143">
        <f t="shared" si="1812"/>
        <v>0.02</v>
      </c>
      <c r="Y990" s="51">
        <f t="shared" si="1875"/>
        <v>1.718721381529761E-2</v>
      </c>
      <c r="Z990" s="57">
        <f t="shared" si="1876"/>
        <v>1057.6262393263146</v>
      </c>
      <c r="AA990" s="53">
        <f t="shared" si="1813"/>
        <v>0</v>
      </c>
      <c r="AB990" s="58">
        <f t="shared" si="1877"/>
        <v>3.0740350495109032</v>
      </c>
      <c r="AC990" s="49">
        <f t="shared" si="1814"/>
        <v>3.0740350495109032</v>
      </c>
      <c r="AD990" s="143">
        <f t="shared" si="1815"/>
        <v>0.02</v>
      </c>
      <c r="AE990" s="49">
        <f t="shared" si="1914"/>
        <v>1.7134523966448611E-2</v>
      </c>
      <c r="AF990" s="57">
        <f t="shared" si="1878"/>
        <v>1055.1573867937855</v>
      </c>
      <c r="AG990" s="53">
        <f t="shared" si="1816"/>
        <v>0</v>
      </c>
      <c r="AH990" s="58">
        <f t="shared" si="1879"/>
        <v>3.0712684521271045</v>
      </c>
      <c r="AI990" s="49">
        <f t="shared" si="1817"/>
        <v>3.0712684521271045</v>
      </c>
      <c r="AJ990" s="143">
        <f t="shared" si="1818"/>
        <v>0.02</v>
      </c>
      <c r="AK990" s="51">
        <f t="shared" si="1880"/>
        <v>1.7135082291310014E-2</v>
      </c>
      <c r="AL990" s="57">
        <f t="shared" si="1881"/>
        <v>1055.0048546138523</v>
      </c>
      <c r="AM990" s="53">
        <f t="shared" si="1819"/>
        <v>0</v>
      </c>
      <c r="AN990" s="58">
        <f t="shared" si="1882"/>
        <v>3.0710982986212372</v>
      </c>
      <c r="AO990" s="49">
        <f t="shared" si="1820"/>
        <v>3.0710982986212372</v>
      </c>
      <c r="AP990" s="143">
        <f t="shared" si="1821"/>
        <v>0.02</v>
      </c>
      <c r="AQ990" s="51">
        <f t="shared" si="1883"/>
        <v>1.713537794104221E-2</v>
      </c>
      <c r="AR990" s="57">
        <f t="shared" si="1884"/>
        <v>1054.993616135341</v>
      </c>
      <c r="AS990" s="44">
        <f t="shared" si="1822"/>
        <v>7268.8760518700592</v>
      </c>
      <c r="AT990" s="44">
        <f t="shared" si="1823"/>
        <v>2907.5504207480235</v>
      </c>
      <c r="AU990" s="44">
        <f t="shared" si="1824"/>
        <v>1817.2190129675148</v>
      </c>
      <c r="AV990" s="47">
        <f t="shared" si="1825"/>
        <v>0.25052385128475912</v>
      </c>
      <c r="AW990" s="47">
        <f t="shared" si="1826"/>
        <v>0.40628897830856497</v>
      </c>
      <c r="AX990" s="86">
        <f t="shared" si="1827"/>
        <v>1.1790509594335454</v>
      </c>
      <c r="AY990" s="86">
        <f t="shared" si="1828"/>
        <v>0</v>
      </c>
      <c r="AZ990" s="10">
        <f t="shared" si="1885"/>
        <v>0</v>
      </c>
      <c r="BA990" s="44">
        <f t="shared" si="1829"/>
        <v>0</v>
      </c>
      <c r="BB990" s="9">
        <f t="shared" si="1830"/>
        <v>0</v>
      </c>
      <c r="BC990" s="45">
        <f t="shared" si="1919"/>
        <v>0</v>
      </c>
      <c r="BD990" s="9">
        <f t="shared" si="1831"/>
        <v>0</v>
      </c>
      <c r="BE990" s="45">
        <f t="shared" si="1915"/>
        <v>0</v>
      </c>
      <c r="BF990" s="9">
        <f t="shared" si="1832"/>
        <v>0</v>
      </c>
      <c r="BG990" s="45">
        <f t="shared" si="1916"/>
        <v>0</v>
      </c>
      <c r="BH990" s="58"/>
      <c r="BI990" s="58"/>
      <c r="BJ990" s="58">
        <f t="shared" si="1886"/>
        <v>0</v>
      </c>
      <c r="BK990" s="97"/>
      <c r="BL990" s="44"/>
      <c r="BM990" s="82">
        <f t="shared" si="1887"/>
        <v>98.5</v>
      </c>
      <c r="BN990" s="86">
        <f t="shared" si="1888"/>
        <v>98500</v>
      </c>
      <c r="BO990" s="86">
        <f t="shared" si="1889"/>
        <v>100</v>
      </c>
      <c r="BP990" s="84">
        <f t="shared" si="1833"/>
        <v>4</v>
      </c>
      <c r="BQ990" s="84">
        <f t="shared" si="1834"/>
        <v>4.13</v>
      </c>
      <c r="BR990" s="84">
        <f t="shared" si="1835"/>
        <v>0.02</v>
      </c>
      <c r="BS990" s="84">
        <f t="shared" si="1890"/>
        <v>3.127594307493712E-2</v>
      </c>
      <c r="BT990" s="84">
        <f t="shared" si="1891"/>
        <v>1269.198087347402</v>
      </c>
      <c r="BU990" s="84">
        <f t="shared" si="1892"/>
        <v>0</v>
      </c>
      <c r="BV990" s="83">
        <f t="shared" si="1893"/>
        <v>2952.2203811443705</v>
      </c>
      <c r="BW990" s="81">
        <f t="shared" si="1917"/>
        <v>2952.2203811443705</v>
      </c>
      <c r="BX990" s="83">
        <f t="shared" si="1836"/>
        <v>0</v>
      </c>
      <c r="BY990" s="141">
        <f t="shared" si="1837"/>
        <v>0</v>
      </c>
      <c r="BZ990" s="83">
        <f t="shared" si="1838"/>
        <v>4.13</v>
      </c>
      <c r="CA990" s="83">
        <f t="shared" si="1839"/>
        <v>0</v>
      </c>
      <c r="CB990" s="83">
        <f t="shared" si="1894"/>
        <v>3.3367714135163586</v>
      </c>
      <c r="CC990" s="83">
        <f t="shared" si="1840"/>
        <v>3.3367714135163586</v>
      </c>
      <c r="CD990" s="143">
        <f t="shared" si="1841"/>
        <v>0.02</v>
      </c>
      <c r="CE990" s="83">
        <f t="shared" si="1895"/>
        <v>1.7068523213570445E-2</v>
      </c>
      <c r="CF990" s="84">
        <f t="shared" si="1896"/>
        <v>1184.3366027001762</v>
      </c>
      <c r="CG990" s="83">
        <f t="shared" si="1842"/>
        <v>0</v>
      </c>
      <c r="CH990" s="83">
        <f t="shared" si="1897"/>
        <v>3.183017434128002</v>
      </c>
      <c r="CI990" s="83">
        <f t="shared" si="1843"/>
        <v>3.183017434128002</v>
      </c>
      <c r="CJ990" s="143">
        <f t="shared" si="1844"/>
        <v>0.02</v>
      </c>
      <c r="CK990" s="83">
        <f t="shared" si="1898"/>
        <v>1.6260910799759172E-2</v>
      </c>
      <c r="CL990" s="84">
        <f t="shared" si="1899"/>
        <v>1117.9395005967774</v>
      </c>
      <c r="CM990" s="83">
        <f t="shared" si="1845"/>
        <v>0</v>
      </c>
      <c r="CN990" s="83">
        <f t="shared" si="1900"/>
        <v>3.0825379235552166</v>
      </c>
      <c r="CO990" s="83">
        <f t="shared" si="1846"/>
        <v>3.0825379235552166</v>
      </c>
      <c r="CP990" s="143">
        <f t="shared" si="1847"/>
        <v>0.02</v>
      </c>
      <c r="CQ990" s="83">
        <f t="shared" si="1901"/>
        <v>1.642056450428447E-2</v>
      </c>
      <c r="CR990" s="84">
        <f t="shared" si="1902"/>
        <v>1112.8309971508768</v>
      </c>
      <c r="CS990" s="83">
        <f t="shared" si="1848"/>
        <v>0</v>
      </c>
      <c r="CT990" s="83">
        <f t="shared" si="1903"/>
        <v>3.0755192521000581</v>
      </c>
      <c r="CU990" s="83">
        <f t="shared" si="1849"/>
        <v>3.0755192521000581</v>
      </c>
      <c r="CV990" s="143">
        <f t="shared" si="1850"/>
        <v>0.02</v>
      </c>
      <c r="CW990" s="83">
        <f t="shared" si="1904"/>
        <v>1.6448526987184534E-2</v>
      </c>
      <c r="CX990" s="84">
        <f t="shared" si="1905"/>
        <v>1112.5931013013708</v>
      </c>
      <c r="CY990" s="83">
        <f t="shared" si="1851"/>
        <v>0</v>
      </c>
      <c r="CZ990" s="83">
        <f t="shared" si="1906"/>
        <v>3.0751948696484876</v>
      </c>
      <c r="DA990" s="83">
        <f t="shared" si="1852"/>
        <v>3.0751948696484876</v>
      </c>
      <c r="DB990" s="143">
        <f t="shared" si="1853"/>
        <v>0.02</v>
      </c>
      <c r="DC990" s="83">
        <f t="shared" si="1907"/>
        <v>1.6449446767326466E-2</v>
      </c>
      <c r="DD990" s="84">
        <f t="shared" si="1908"/>
        <v>1112.5979308026854</v>
      </c>
      <c r="DE990" s="86">
        <f t="shared" si="1854"/>
        <v>5313.996686059867</v>
      </c>
      <c r="DF990" s="86">
        <f t="shared" si="1855"/>
        <v>2125.5986744239467</v>
      </c>
      <c r="DG990" s="86">
        <f t="shared" si="1856"/>
        <v>1328.4991715149667</v>
      </c>
      <c r="DH990" s="86">
        <f t="shared" si="1857"/>
        <v>7.5700723129433475E-2</v>
      </c>
      <c r="DI990" s="86">
        <f t="shared" si="1858"/>
        <v>6.1426712387714882E-2</v>
      </c>
      <c r="DJ990" s="86">
        <f t="shared" si="1859"/>
        <v>0.62165279070950141</v>
      </c>
      <c r="DK990" s="86">
        <f t="shared" si="1860"/>
        <v>-1290.2808201996356</v>
      </c>
      <c r="DL990" s="86">
        <f t="shared" si="1918"/>
        <v>-1290.2808201996356</v>
      </c>
      <c r="DM990" s="86">
        <f t="shared" si="1861"/>
        <v>-1290.2808201996356</v>
      </c>
      <c r="DN990" s="85">
        <f t="shared" si="1862"/>
        <v>0</v>
      </c>
      <c r="DO990" s="85">
        <f t="shared" si="1909"/>
        <v>0</v>
      </c>
      <c r="DP990" s="85">
        <f t="shared" si="1863"/>
        <v>0</v>
      </c>
      <c r="DQ990" s="85">
        <f t="shared" si="1910"/>
        <v>0</v>
      </c>
      <c r="DR990" s="85">
        <f t="shared" si="1864"/>
        <v>0</v>
      </c>
      <c r="DS990" s="85">
        <f t="shared" si="1911"/>
        <v>0</v>
      </c>
      <c r="DT990" s="81"/>
      <c r="DU990" s="81"/>
      <c r="DV990" s="81">
        <f t="shared" si="1912"/>
        <v>0</v>
      </c>
      <c r="DW990" s="100"/>
    </row>
    <row r="991" spans="1:127" x14ac:dyDescent="0.2">
      <c r="A991" s="59">
        <f t="shared" si="1865"/>
        <v>131.46666666666479</v>
      </c>
      <c r="B991" s="44">
        <f t="shared" si="1866"/>
        <v>131466.66666666479</v>
      </c>
      <c r="C991" s="52">
        <f t="shared" si="1800"/>
        <v>133.33333333333334</v>
      </c>
      <c r="D991" s="50">
        <f t="shared" si="1801"/>
        <v>4</v>
      </c>
      <c r="E991" s="44">
        <f t="shared" si="1802"/>
        <v>4.13</v>
      </c>
      <c r="F991" s="47">
        <f t="shared" si="1803"/>
        <v>0.02</v>
      </c>
      <c r="G991" s="52">
        <f t="shared" si="1867"/>
        <v>2.3219558428955057E-2</v>
      </c>
      <c r="H991" s="57">
        <f t="shared" si="1868"/>
        <v>1042.9229125235311</v>
      </c>
      <c r="I991" s="52">
        <f t="shared" si="1869"/>
        <v>0</v>
      </c>
      <c r="J991" s="54">
        <f t="shared" si="1870"/>
        <v>4042.5808732611436</v>
      </c>
      <c r="K991" s="46">
        <f t="shared" si="1913"/>
        <v>4042.5808732611436</v>
      </c>
      <c r="L991" s="80">
        <f t="shared" si="1804"/>
        <v>0</v>
      </c>
      <c r="M991" s="142">
        <f t="shared" si="1805"/>
        <v>0</v>
      </c>
      <c r="N991" s="60">
        <f t="shared" si="1806"/>
        <v>4.13</v>
      </c>
      <c r="O991" s="53">
        <f t="shared" si="1807"/>
        <v>0</v>
      </c>
      <c r="P991" s="58">
        <f t="shared" si="1871"/>
        <v>3.0581780802553462</v>
      </c>
      <c r="Q991" s="49">
        <f t="shared" si="1808"/>
        <v>3.0581780802553462</v>
      </c>
      <c r="R991" s="143">
        <f t="shared" si="1809"/>
        <v>0.02</v>
      </c>
      <c r="S991" s="51">
        <f t="shared" si="1872"/>
        <v>1.7779368929886696E-2</v>
      </c>
      <c r="T991" s="57">
        <f t="shared" si="1873"/>
        <v>1086.8504785901987</v>
      </c>
      <c r="U991" s="53">
        <f t="shared" si="1810"/>
        <v>0</v>
      </c>
      <c r="V991" s="58">
        <f t="shared" si="1874"/>
        <v>3.1088463516520228</v>
      </c>
      <c r="W991" s="49">
        <f t="shared" si="1811"/>
        <v>3.1088463516520228</v>
      </c>
      <c r="X991" s="143">
        <f t="shared" si="1812"/>
        <v>0.02</v>
      </c>
      <c r="Y991" s="51">
        <f t="shared" si="1875"/>
        <v>1.7184547148630942E-2</v>
      </c>
      <c r="Z991" s="57">
        <f t="shared" si="1876"/>
        <v>1058.3636045339456</v>
      </c>
      <c r="AA991" s="53">
        <f t="shared" si="1813"/>
        <v>0</v>
      </c>
      <c r="AB991" s="58">
        <f t="shared" si="1877"/>
        <v>3.0751358058172378</v>
      </c>
      <c r="AC991" s="49">
        <f t="shared" si="1814"/>
        <v>3.0751358058172378</v>
      </c>
      <c r="AD991" s="143">
        <f t="shared" si="1815"/>
        <v>0.02</v>
      </c>
      <c r="AE991" s="49">
        <f t="shared" si="1914"/>
        <v>1.7131857299781943E-2</v>
      </c>
      <c r="AF991" s="57">
        <f t="shared" si="1878"/>
        <v>1055.9005225684125</v>
      </c>
      <c r="AG991" s="53">
        <f t="shared" si="1816"/>
        <v>0</v>
      </c>
      <c r="AH991" s="58">
        <f t="shared" si="1879"/>
        <v>3.0723688641705049</v>
      </c>
      <c r="AI991" s="49">
        <f t="shared" si="1817"/>
        <v>3.0723688641705049</v>
      </c>
      <c r="AJ991" s="143">
        <f t="shared" si="1818"/>
        <v>0.02</v>
      </c>
      <c r="AK991" s="51">
        <f t="shared" si="1880"/>
        <v>1.7132415624643346E-2</v>
      </c>
      <c r="AL991" s="57">
        <f t="shared" si="1881"/>
        <v>1055.7486840435074</v>
      </c>
      <c r="AM991" s="53">
        <f t="shared" si="1819"/>
        <v>0</v>
      </c>
      <c r="AN991" s="58">
        <f t="shared" si="1882"/>
        <v>3.0721990627877993</v>
      </c>
      <c r="AO991" s="49">
        <f t="shared" si="1820"/>
        <v>3.0721990627877993</v>
      </c>
      <c r="AP991" s="143">
        <f t="shared" si="1821"/>
        <v>0.02</v>
      </c>
      <c r="AQ991" s="51">
        <f t="shared" si="1883"/>
        <v>1.7132711274375542E-2</v>
      </c>
      <c r="AR991" s="57">
        <f t="shared" si="1884"/>
        <v>1055.7374996124845</v>
      </c>
      <c r="AS991" s="44">
        <f t="shared" si="1822"/>
        <v>7276.6455718700581</v>
      </c>
      <c r="AT991" s="44">
        <f t="shared" si="1823"/>
        <v>2910.6582287480232</v>
      </c>
      <c r="AU991" s="44">
        <f t="shared" si="1824"/>
        <v>1819.1613929675145</v>
      </c>
      <c r="AV991" s="47">
        <f t="shared" si="1825"/>
        <v>0.24980892174868527</v>
      </c>
      <c r="AW991" s="47">
        <f t="shared" si="1826"/>
        <v>0.40411219440902391</v>
      </c>
      <c r="AX991" s="86">
        <f t="shared" si="1827"/>
        <v>1.1689317471665177</v>
      </c>
      <c r="AY991" s="86">
        <f t="shared" si="1828"/>
        <v>0</v>
      </c>
      <c r="AZ991" s="10">
        <f t="shared" si="1885"/>
        <v>0</v>
      </c>
      <c r="BA991" s="44">
        <f t="shared" si="1829"/>
        <v>0</v>
      </c>
      <c r="BB991" s="9">
        <f t="shared" si="1830"/>
        <v>0</v>
      </c>
      <c r="BC991" s="45">
        <f t="shared" si="1919"/>
        <v>0</v>
      </c>
      <c r="BD991" s="9">
        <f t="shared" si="1831"/>
        <v>0</v>
      </c>
      <c r="BE991" s="45">
        <f t="shared" si="1915"/>
        <v>0</v>
      </c>
      <c r="BF991" s="9">
        <f t="shared" si="1832"/>
        <v>0</v>
      </c>
      <c r="BG991" s="45">
        <f t="shared" si="1916"/>
        <v>0</v>
      </c>
      <c r="BH991" s="58"/>
      <c r="BI991" s="58"/>
      <c r="BJ991" s="58">
        <f t="shared" si="1886"/>
        <v>0</v>
      </c>
      <c r="BK991" s="97"/>
      <c r="BL991" s="44"/>
      <c r="BM991" s="82">
        <f t="shared" si="1887"/>
        <v>98.600000000000009</v>
      </c>
      <c r="BN991" s="86">
        <f t="shared" si="1888"/>
        <v>98600</v>
      </c>
      <c r="BO991" s="86">
        <f t="shared" si="1889"/>
        <v>100</v>
      </c>
      <c r="BP991" s="84">
        <f t="shared" si="1833"/>
        <v>4</v>
      </c>
      <c r="BQ991" s="84">
        <f t="shared" si="1834"/>
        <v>4.13</v>
      </c>
      <c r="BR991" s="84">
        <f t="shared" si="1835"/>
        <v>0.02</v>
      </c>
      <c r="BS991" s="84">
        <f t="shared" si="1890"/>
        <v>3.1273943074937118E-2</v>
      </c>
      <c r="BT991" s="84">
        <f t="shared" si="1891"/>
        <v>1269.9553498915893</v>
      </c>
      <c r="BU991" s="84">
        <f t="shared" si="1892"/>
        <v>0</v>
      </c>
      <c r="BV991" s="83">
        <f t="shared" si="1893"/>
        <v>2955.4576811443703</v>
      </c>
      <c r="BW991" s="81">
        <f t="shared" si="1917"/>
        <v>2955.4576811443703</v>
      </c>
      <c r="BX991" s="83">
        <f t="shared" si="1836"/>
        <v>0</v>
      </c>
      <c r="BY991" s="141">
        <f t="shared" si="1837"/>
        <v>0</v>
      </c>
      <c r="BZ991" s="83">
        <f t="shared" si="1838"/>
        <v>4.13</v>
      </c>
      <c r="CA991" s="83">
        <f t="shared" si="1839"/>
        <v>0</v>
      </c>
      <c r="CB991" s="83">
        <f t="shared" si="1894"/>
        <v>3.3384611277716338</v>
      </c>
      <c r="CC991" s="83">
        <f t="shared" si="1840"/>
        <v>3.3384611277716338</v>
      </c>
      <c r="CD991" s="143">
        <f t="shared" si="1841"/>
        <v>0.02</v>
      </c>
      <c r="CE991" s="83">
        <f t="shared" si="1895"/>
        <v>1.7066523213570446E-2</v>
      </c>
      <c r="CF991" s="84">
        <f t="shared" si="1896"/>
        <v>1184.8481008251131</v>
      </c>
      <c r="CG991" s="83">
        <f t="shared" si="1842"/>
        <v>0</v>
      </c>
      <c r="CH991" s="83">
        <f t="shared" si="1897"/>
        <v>3.1840519939662379</v>
      </c>
      <c r="CI991" s="83">
        <f t="shared" si="1843"/>
        <v>3.1840519939662379</v>
      </c>
      <c r="CJ991" s="143">
        <f t="shared" si="1844"/>
        <v>0.02</v>
      </c>
      <c r="CK991" s="83">
        <f t="shared" si="1898"/>
        <v>1.6258910799759173E-2</v>
      </c>
      <c r="CL991" s="84">
        <f t="shared" si="1899"/>
        <v>1118.4503338277054</v>
      </c>
      <c r="CM991" s="83">
        <f t="shared" si="1845"/>
        <v>0</v>
      </c>
      <c r="CN991" s="83">
        <f t="shared" si="1900"/>
        <v>3.0834433340214766</v>
      </c>
      <c r="CO991" s="83">
        <f t="shared" si="1846"/>
        <v>3.0834433340214766</v>
      </c>
      <c r="CP991" s="143">
        <f t="shared" si="1847"/>
        <v>0.02</v>
      </c>
      <c r="CQ991" s="83">
        <f t="shared" si="1901"/>
        <v>1.6418564504284472E-2</v>
      </c>
      <c r="CR991" s="84">
        <f t="shared" si="1902"/>
        <v>1113.3636609789132</v>
      </c>
      <c r="CS991" s="83">
        <f t="shared" si="1848"/>
        <v>0</v>
      </c>
      <c r="CT991" s="83">
        <f t="shared" si="1903"/>
        <v>3.0764447201446923</v>
      </c>
      <c r="CU991" s="83">
        <f t="shared" si="1849"/>
        <v>3.0764447201446923</v>
      </c>
      <c r="CV991" s="143">
        <f t="shared" si="1850"/>
        <v>0.02</v>
      </c>
      <c r="CW991" s="83">
        <f t="shared" si="1904"/>
        <v>1.6446526987184535E-2</v>
      </c>
      <c r="CX991" s="84">
        <f t="shared" si="1905"/>
        <v>1113.1278899220551</v>
      </c>
      <c r="CY991" s="83">
        <f t="shared" si="1851"/>
        <v>0</v>
      </c>
      <c r="CZ991" s="83">
        <f t="shared" si="1906"/>
        <v>3.076122763749904</v>
      </c>
      <c r="DA991" s="83">
        <f t="shared" si="1852"/>
        <v>3.076122763749904</v>
      </c>
      <c r="DB991" s="143">
        <f t="shared" si="1853"/>
        <v>0.02</v>
      </c>
      <c r="DC991" s="83">
        <f t="shared" si="1907"/>
        <v>1.6447446767326467E-2</v>
      </c>
      <c r="DD991" s="84">
        <f t="shared" si="1908"/>
        <v>1113.1328057444221</v>
      </c>
      <c r="DE991" s="86">
        <f t="shared" si="1854"/>
        <v>5319.8238260598664</v>
      </c>
      <c r="DF991" s="86">
        <f t="shared" si="1855"/>
        <v>2127.9295304239463</v>
      </c>
      <c r="DG991" s="86">
        <f t="shared" si="1856"/>
        <v>1329.9559565149666</v>
      </c>
      <c r="DH991" s="86">
        <f t="shared" si="1857"/>
        <v>7.5575911894121217E-2</v>
      </c>
      <c r="DI991" s="86">
        <f t="shared" si="1858"/>
        <v>6.1240810185397385E-2</v>
      </c>
      <c r="DJ991" s="86">
        <f t="shared" si="1859"/>
        <v>0.61812309746341032</v>
      </c>
      <c r="DK991" s="86">
        <f t="shared" si="1860"/>
        <v>-1292.1702826845951</v>
      </c>
      <c r="DL991" s="86">
        <f t="shared" si="1918"/>
        <v>-1292.1702826845951</v>
      </c>
      <c r="DM991" s="86">
        <f t="shared" si="1861"/>
        <v>-1292.1702826845951</v>
      </c>
      <c r="DN991" s="85">
        <f t="shared" si="1862"/>
        <v>0</v>
      </c>
      <c r="DO991" s="85">
        <f t="shared" si="1909"/>
        <v>0</v>
      </c>
      <c r="DP991" s="85">
        <f t="shared" si="1863"/>
        <v>0</v>
      </c>
      <c r="DQ991" s="85">
        <f t="shared" si="1910"/>
        <v>0</v>
      </c>
      <c r="DR991" s="85">
        <f t="shared" si="1864"/>
        <v>0</v>
      </c>
      <c r="DS991" s="85">
        <f t="shared" si="1911"/>
        <v>0</v>
      </c>
      <c r="DT991" s="81"/>
      <c r="DU991" s="81"/>
      <c r="DV991" s="81">
        <f t="shared" si="1912"/>
        <v>0</v>
      </c>
      <c r="DW991" s="100"/>
    </row>
    <row r="992" spans="1:127" x14ac:dyDescent="0.2">
      <c r="A992" s="59">
        <f t="shared" si="1865"/>
        <v>131.59999999999815</v>
      </c>
      <c r="B992" s="44">
        <f t="shared" si="1866"/>
        <v>131599.99999999814</v>
      </c>
      <c r="C992" s="52">
        <f t="shared" si="1800"/>
        <v>133.33333333333334</v>
      </c>
      <c r="D992" s="50">
        <f t="shared" si="1801"/>
        <v>4</v>
      </c>
      <c r="E992" s="44">
        <f t="shared" si="1802"/>
        <v>4.13</v>
      </c>
      <c r="F992" s="47">
        <f t="shared" si="1803"/>
        <v>0.02</v>
      </c>
      <c r="G992" s="52">
        <f t="shared" si="1867"/>
        <v>2.3216891762288389E-2</v>
      </c>
      <c r="H992" s="57">
        <f t="shared" si="1868"/>
        <v>1043.6724920262145</v>
      </c>
      <c r="I992" s="52">
        <f t="shared" si="1869"/>
        <v>0</v>
      </c>
      <c r="J992" s="54">
        <f t="shared" si="1870"/>
        <v>4046.8972732611437</v>
      </c>
      <c r="K992" s="46">
        <f t="shared" si="1913"/>
        <v>4046.8972732611437</v>
      </c>
      <c r="L992" s="80">
        <f t="shared" si="1804"/>
        <v>0</v>
      </c>
      <c r="M992" s="142">
        <f t="shared" si="1805"/>
        <v>0</v>
      </c>
      <c r="N992" s="60">
        <f t="shared" si="1806"/>
        <v>4.13</v>
      </c>
      <c r="O992" s="53">
        <f t="shared" si="1807"/>
        <v>0</v>
      </c>
      <c r="P992" s="58">
        <f t="shared" si="1871"/>
        <v>3.059251390113924</v>
      </c>
      <c r="Q992" s="49">
        <f t="shared" si="1808"/>
        <v>3.059251390113924</v>
      </c>
      <c r="R992" s="143">
        <f t="shared" si="1809"/>
        <v>0.02</v>
      </c>
      <c r="S992" s="51">
        <f t="shared" si="1872"/>
        <v>1.7776702263220028E-2</v>
      </c>
      <c r="T992" s="57">
        <f t="shared" si="1873"/>
        <v>1087.6255821597101</v>
      </c>
      <c r="U992" s="53">
        <f t="shared" si="1810"/>
        <v>0</v>
      </c>
      <c r="V992" s="58">
        <f t="shared" si="1874"/>
        <v>3.1100745915240271</v>
      </c>
      <c r="W992" s="49">
        <f t="shared" si="1811"/>
        <v>3.1100745915240271</v>
      </c>
      <c r="X992" s="143">
        <f t="shared" si="1812"/>
        <v>0.02</v>
      </c>
      <c r="Y992" s="51">
        <f t="shared" si="1875"/>
        <v>1.7181880481964274E-2</v>
      </c>
      <c r="Z992" s="57">
        <f t="shared" si="1876"/>
        <v>1059.100564459339</v>
      </c>
      <c r="AA992" s="53">
        <f t="shared" si="1813"/>
        <v>0</v>
      </c>
      <c r="AB992" s="58">
        <f t="shared" si="1877"/>
        <v>3.0762380602937247</v>
      </c>
      <c r="AC992" s="49">
        <f t="shared" si="1814"/>
        <v>3.0762380602937247</v>
      </c>
      <c r="AD992" s="143">
        <f t="shared" si="1815"/>
        <v>0.02</v>
      </c>
      <c r="AE992" s="49">
        <f t="shared" si="1914"/>
        <v>1.7129190633115274E-2</v>
      </c>
      <c r="AF992" s="57">
        <f t="shared" si="1878"/>
        <v>1056.6432767121066</v>
      </c>
      <c r="AG992" s="53">
        <f t="shared" si="1816"/>
        <v>0</v>
      </c>
      <c r="AH992" s="58">
        <f t="shared" si="1879"/>
        <v>3.0734708356551605</v>
      </c>
      <c r="AI992" s="49">
        <f t="shared" si="1817"/>
        <v>3.0734708356551605</v>
      </c>
      <c r="AJ992" s="143">
        <f t="shared" si="1818"/>
        <v>0.02</v>
      </c>
      <c r="AK992" s="51">
        <f t="shared" si="1880"/>
        <v>1.7129748957976677E-2</v>
      </c>
      <c r="AL992" s="57">
        <f t="shared" si="1881"/>
        <v>1056.4921313333641</v>
      </c>
      <c r="AM992" s="53">
        <f t="shared" si="1819"/>
        <v>0</v>
      </c>
      <c r="AN992" s="58">
        <f t="shared" si="1882"/>
        <v>3.0733013898385324</v>
      </c>
      <c r="AO992" s="49">
        <f t="shared" si="1820"/>
        <v>3.0733013898385324</v>
      </c>
      <c r="AP992" s="143">
        <f t="shared" si="1821"/>
        <v>0.02</v>
      </c>
      <c r="AQ992" s="51">
        <f t="shared" si="1883"/>
        <v>1.7130044607708873E-2</v>
      </c>
      <c r="AR992" s="57">
        <f t="shared" si="1884"/>
        <v>1056.4810008240888</v>
      </c>
      <c r="AS992" s="44">
        <f t="shared" si="1822"/>
        <v>7284.4150918700579</v>
      </c>
      <c r="AT992" s="44">
        <f t="shared" si="1823"/>
        <v>2913.7660367480235</v>
      </c>
      <c r="AU992" s="44">
        <f t="shared" si="1824"/>
        <v>1821.1037729675145</v>
      </c>
      <c r="AV992" s="47">
        <f t="shared" si="1825"/>
        <v>0.24909719426377033</v>
      </c>
      <c r="AW992" s="47">
        <f t="shared" si="1826"/>
        <v>0.40195059728626886</v>
      </c>
      <c r="AX992" s="86">
        <f t="shared" si="1827"/>
        <v>1.1589156863152221</v>
      </c>
      <c r="AY992" s="86">
        <f t="shared" si="1828"/>
        <v>0</v>
      </c>
      <c r="AZ992" s="10">
        <f t="shared" si="1885"/>
        <v>0</v>
      </c>
      <c r="BA992" s="44">
        <f t="shared" si="1829"/>
        <v>0</v>
      </c>
      <c r="BB992" s="9">
        <f t="shared" si="1830"/>
        <v>0</v>
      </c>
      <c r="BC992" s="45">
        <f t="shared" si="1919"/>
        <v>0</v>
      </c>
      <c r="BD992" s="9">
        <f t="shared" si="1831"/>
        <v>0</v>
      </c>
      <c r="BE992" s="45">
        <f t="shared" si="1915"/>
        <v>0</v>
      </c>
      <c r="BF992" s="9">
        <f t="shared" si="1832"/>
        <v>0</v>
      </c>
      <c r="BG992" s="45">
        <f t="shared" si="1916"/>
        <v>0</v>
      </c>
      <c r="BH992" s="58"/>
      <c r="BI992" s="58"/>
      <c r="BJ992" s="58">
        <f t="shared" si="1886"/>
        <v>0</v>
      </c>
      <c r="BK992" s="97"/>
      <c r="BL992" s="44"/>
      <c r="BM992" s="82">
        <f t="shared" si="1887"/>
        <v>98.7</v>
      </c>
      <c r="BN992" s="86">
        <f t="shared" si="1888"/>
        <v>98700</v>
      </c>
      <c r="BO992" s="86">
        <f t="shared" si="1889"/>
        <v>100</v>
      </c>
      <c r="BP992" s="84">
        <f t="shared" si="1833"/>
        <v>4</v>
      </c>
      <c r="BQ992" s="84">
        <f t="shared" si="1834"/>
        <v>4.13</v>
      </c>
      <c r="BR992" s="84">
        <f t="shared" si="1835"/>
        <v>0.02</v>
      </c>
      <c r="BS992" s="84">
        <f t="shared" si="1890"/>
        <v>3.1271943074937116E-2</v>
      </c>
      <c r="BT992" s="84">
        <f t="shared" si="1891"/>
        <v>1270.7125640096267</v>
      </c>
      <c r="BU992" s="84">
        <f t="shared" si="1892"/>
        <v>0</v>
      </c>
      <c r="BV992" s="83">
        <f t="shared" si="1893"/>
        <v>2958.6949811443706</v>
      </c>
      <c r="BW992" s="81">
        <f t="shared" si="1917"/>
        <v>2958.6949811443706</v>
      </c>
      <c r="BX992" s="83">
        <f t="shared" si="1836"/>
        <v>0</v>
      </c>
      <c r="BY992" s="141">
        <f t="shared" si="1837"/>
        <v>0</v>
      </c>
      <c r="BZ992" s="83">
        <f t="shared" si="1838"/>
        <v>4.13</v>
      </c>
      <c r="CA992" s="83">
        <f t="shared" si="1839"/>
        <v>0</v>
      </c>
      <c r="CB992" s="83">
        <f t="shared" si="1894"/>
        <v>3.3401529660440907</v>
      </c>
      <c r="CC992" s="83">
        <f t="shared" si="1840"/>
        <v>3.3401529660440907</v>
      </c>
      <c r="CD992" s="143">
        <f t="shared" si="1841"/>
        <v>0.02</v>
      </c>
      <c r="CE992" s="83">
        <f t="shared" si="1895"/>
        <v>1.7064523213570448E-2</v>
      </c>
      <c r="CF992" s="84">
        <f t="shared" si="1896"/>
        <v>1185.3592801547629</v>
      </c>
      <c r="CG992" s="83">
        <f t="shared" si="1842"/>
        <v>0</v>
      </c>
      <c r="CH992" s="83">
        <f t="shared" si="1897"/>
        <v>3.185086991646656</v>
      </c>
      <c r="CI992" s="83">
        <f t="shared" si="1843"/>
        <v>3.185086991646656</v>
      </c>
      <c r="CJ992" s="143">
        <f t="shared" si="1844"/>
        <v>0.02</v>
      </c>
      <c r="CK992" s="83">
        <f t="shared" si="1898"/>
        <v>1.6256910799759175E-2</v>
      </c>
      <c r="CL992" s="84">
        <f t="shared" si="1899"/>
        <v>1118.9609382660301</v>
      </c>
      <c r="CM992" s="83">
        <f t="shared" si="1845"/>
        <v>0</v>
      </c>
      <c r="CN992" s="83">
        <f t="shared" si="1900"/>
        <v>3.0843493675100278</v>
      </c>
      <c r="CO992" s="83">
        <f t="shared" si="1846"/>
        <v>3.0843493675100278</v>
      </c>
      <c r="CP992" s="143">
        <f t="shared" si="1847"/>
        <v>0.02</v>
      </c>
      <c r="CQ992" s="83">
        <f t="shared" si="1901"/>
        <v>1.6416564504284473E-2</v>
      </c>
      <c r="CR992" s="84">
        <f t="shared" si="1902"/>
        <v>1113.8961035350367</v>
      </c>
      <c r="CS992" s="83">
        <f t="shared" si="1848"/>
        <v>0</v>
      </c>
      <c r="CT992" s="83">
        <f t="shared" si="1903"/>
        <v>3.0773709098507336</v>
      </c>
      <c r="CU992" s="83">
        <f t="shared" si="1849"/>
        <v>3.0773709098507336</v>
      </c>
      <c r="CV992" s="143">
        <f t="shared" si="1850"/>
        <v>0.02</v>
      </c>
      <c r="CW992" s="83">
        <f t="shared" si="1904"/>
        <v>1.6444526987184536E-2</v>
      </c>
      <c r="CX992" s="84">
        <f t="shared" si="1905"/>
        <v>1113.6624526554433</v>
      </c>
      <c r="CY992" s="83">
        <f t="shared" si="1851"/>
        <v>0</v>
      </c>
      <c r="CZ992" s="83">
        <f t="shared" si="1906"/>
        <v>3.0770513818285665</v>
      </c>
      <c r="DA992" s="83">
        <f t="shared" si="1852"/>
        <v>3.0770513818285665</v>
      </c>
      <c r="DB992" s="143">
        <f t="shared" si="1853"/>
        <v>0.02</v>
      </c>
      <c r="DC992" s="83">
        <f t="shared" si="1907"/>
        <v>1.6445446767326469E-2</v>
      </c>
      <c r="DD992" s="84">
        <f t="shared" si="1908"/>
        <v>1113.6674543274091</v>
      </c>
      <c r="DE992" s="86">
        <f t="shared" si="1854"/>
        <v>5325.6509660598667</v>
      </c>
      <c r="DF992" s="86">
        <f t="shared" si="1855"/>
        <v>2130.2603864239468</v>
      </c>
      <c r="DG992" s="86">
        <f t="shared" si="1856"/>
        <v>1331.4127415149667</v>
      </c>
      <c r="DH992" s="86">
        <f t="shared" si="1857"/>
        <v>7.545145511748895E-2</v>
      </c>
      <c r="DI992" s="86">
        <f t="shared" si="1858"/>
        <v>6.1055691589644197E-2</v>
      </c>
      <c r="DJ992" s="86">
        <f t="shared" si="1859"/>
        <v>0.61461762471597059</v>
      </c>
      <c r="DK992" s="86">
        <f t="shared" si="1860"/>
        <v>-1294.0585812678535</v>
      </c>
      <c r="DL992" s="86">
        <f t="shared" si="1918"/>
        <v>-1294.0585812678535</v>
      </c>
      <c r="DM992" s="86">
        <f t="shared" si="1861"/>
        <v>-1294.0585812678535</v>
      </c>
      <c r="DN992" s="85">
        <f t="shared" si="1862"/>
        <v>0</v>
      </c>
      <c r="DO992" s="85">
        <f t="shared" si="1909"/>
        <v>0</v>
      </c>
      <c r="DP992" s="85">
        <f t="shared" si="1863"/>
        <v>0</v>
      </c>
      <c r="DQ992" s="85">
        <f t="shared" si="1910"/>
        <v>0</v>
      </c>
      <c r="DR992" s="85">
        <f t="shared" si="1864"/>
        <v>0</v>
      </c>
      <c r="DS992" s="85">
        <f t="shared" si="1911"/>
        <v>0</v>
      </c>
      <c r="DT992" s="81"/>
      <c r="DU992" s="81"/>
      <c r="DV992" s="81">
        <f t="shared" si="1912"/>
        <v>0</v>
      </c>
      <c r="DW992" s="100"/>
    </row>
    <row r="993" spans="1:127" x14ac:dyDescent="0.2">
      <c r="A993" s="59">
        <f t="shared" si="1865"/>
        <v>131.73333333333147</v>
      </c>
      <c r="B993" s="44">
        <f t="shared" si="1866"/>
        <v>131733.33333333148</v>
      </c>
      <c r="C993" s="52">
        <f t="shared" si="1800"/>
        <v>133.33333333333334</v>
      </c>
      <c r="D993" s="50">
        <f t="shared" si="1801"/>
        <v>4</v>
      </c>
      <c r="E993" s="44">
        <f t="shared" si="1802"/>
        <v>4.13</v>
      </c>
      <c r="F993" s="47">
        <f t="shared" si="1803"/>
        <v>0.02</v>
      </c>
      <c r="G993" s="52">
        <f t="shared" si="1867"/>
        <v>2.321422509562172E-2</v>
      </c>
      <c r="H993" s="57">
        <f t="shared" si="1868"/>
        <v>1044.4219854379644</v>
      </c>
      <c r="I993" s="52">
        <f t="shared" si="1869"/>
        <v>0</v>
      </c>
      <c r="J993" s="54">
        <f t="shared" si="1870"/>
        <v>4051.2136732611434</v>
      </c>
      <c r="K993" s="46">
        <f t="shared" si="1913"/>
        <v>4051.2136732611434</v>
      </c>
      <c r="L993" s="80">
        <f t="shared" si="1804"/>
        <v>0</v>
      </c>
      <c r="M993" s="142">
        <f t="shared" si="1805"/>
        <v>0</v>
      </c>
      <c r="N993" s="60">
        <f t="shared" si="1806"/>
        <v>4.13</v>
      </c>
      <c r="O993" s="53">
        <f t="shared" si="1807"/>
        <v>0</v>
      </c>
      <c r="P993" s="58">
        <f t="shared" si="1871"/>
        <v>3.0603266259313551</v>
      </c>
      <c r="Q993" s="49">
        <f t="shared" si="1808"/>
        <v>3.0603266259313551</v>
      </c>
      <c r="R993" s="143">
        <f t="shared" si="1809"/>
        <v>0.02</v>
      </c>
      <c r="S993" s="51">
        <f t="shared" si="1872"/>
        <v>1.7774035596553359E-2</v>
      </c>
      <c r="T993" s="57">
        <f t="shared" si="1873"/>
        <v>1088.4002975682936</v>
      </c>
      <c r="U993" s="53">
        <f t="shared" si="1810"/>
        <v>0</v>
      </c>
      <c r="V993" s="58">
        <f t="shared" si="1874"/>
        <v>3.1113045325077535</v>
      </c>
      <c r="W993" s="49">
        <f t="shared" si="1811"/>
        <v>3.1113045325077535</v>
      </c>
      <c r="X993" s="143">
        <f t="shared" si="1812"/>
        <v>0.02</v>
      </c>
      <c r="Y993" s="51">
        <f t="shared" si="1875"/>
        <v>1.7179213815297606E-2</v>
      </c>
      <c r="Z993" s="57">
        <f t="shared" si="1876"/>
        <v>1059.8371190185321</v>
      </c>
      <c r="AA993" s="53">
        <f t="shared" si="1813"/>
        <v>0</v>
      </c>
      <c r="AB993" s="58">
        <f t="shared" si="1877"/>
        <v>3.0773418098660805</v>
      </c>
      <c r="AC993" s="49">
        <f t="shared" si="1814"/>
        <v>3.0773418098660805</v>
      </c>
      <c r="AD993" s="143">
        <f t="shared" si="1815"/>
        <v>0.02</v>
      </c>
      <c r="AE993" s="49">
        <f t="shared" si="1914"/>
        <v>1.7126523966448606E-2</v>
      </c>
      <c r="AF993" s="57">
        <f t="shared" si="1878"/>
        <v>1057.385649136437</v>
      </c>
      <c r="AG993" s="53">
        <f t="shared" si="1816"/>
        <v>0</v>
      </c>
      <c r="AH993" s="58">
        <f t="shared" si="1879"/>
        <v>3.0745743636769833</v>
      </c>
      <c r="AI993" s="49">
        <f t="shared" si="1817"/>
        <v>3.0745743636769833</v>
      </c>
      <c r="AJ993" s="143">
        <f t="shared" si="1818"/>
        <v>0.02</v>
      </c>
      <c r="AK993" s="51">
        <f t="shared" si="1880"/>
        <v>1.7127082291310009E-2</v>
      </c>
      <c r="AL993" s="57">
        <f t="shared" si="1881"/>
        <v>1057.23519638004</v>
      </c>
      <c r="AM993" s="53">
        <f t="shared" si="1819"/>
        <v>0</v>
      </c>
      <c r="AN993" s="58">
        <f t="shared" si="1882"/>
        <v>3.0744052768459977</v>
      </c>
      <c r="AO993" s="49">
        <f t="shared" si="1820"/>
        <v>3.0744052768459977</v>
      </c>
      <c r="AP993" s="143">
        <f t="shared" si="1821"/>
        <v>0.02</v>
      </c>
      <c r="AQ993" s="51">
        <f t="shared" si="1883"/>
        <v>1.7127377941042205E-2</v>
      </c>
      <c r="AR993" s="57">
        <f t="shared" si="1884"/>
        <v>1057.2241196660834</v>
      </c>
      <c r="AS993" s="44">
        <f t="shared" si="1822"/>
        <v>7292.1846118700578</v>
      </c>
      <c r="AT993" s="44">
        <f t="shared" si="1823"/>
        <v>2916.8738447480227</v>
      </c>
      <c r="AU993" s="44">
        <f t="shared" si="1824"/>
        <v>1823.0461529675144</v>
      </c>
      <c r="AV993" s="47">
        <f t="shared" si="1825"/>
        <v>0.24838865062275392</v>
      </c>
      <c r="AW993" s="47">
        <f t="shared" si="1826"/>
        <v>0.39980406047616102</v>
      </c>
      <c r="AX993" s="86">
        <f t="shared" si="1827"/>
        <v>1.1490015781733471</v>
      </c>
      <c r="AY993" s="86">
        <f t="shared" si="1828"/>
        <v>0</v>
      </c>
      <c r="AZ993" s="10">
        <f t="shared" si="1885"/>
        <v>0</v>
      </c>
      <c r="BA993" s="44">
        <f t="shared" si="1829"/>
        <v>0</v>
      </c>
      <c r="BB993" s="9">
        <f t="shared" si="1830"/>
        <v>0</v>
      </c>
      <c r="BC993" s="45">
        <f t="shared" si="1919"/>
        <v>0</v>
      </c>
      <c r="BD993" s="9">
        <f t="shared" si="1831"/>
        <v>0</v>
      </c>
      <c r="BE993" s="45">
        <f t="shared" si="1915"/>
        <v>0</v>
      </c>
      <c r="BF993" s="9">
        <f t="shared" si="1832"/>
        <v>0</v>
      </c>
      <c r="BG993" s="45">
        <f t="shared" si="1916"/>
        <v>0</v>
      </c>
      <c r="BH993" s="58"/>
      <c r="BI993" s="58"/>
      <c r="BJ993" s="58">
        <f t="shared" si="1886"/>
        <v>0</v>
      </c>
      <c r="BK993" s="97"/>
      <c r="BL993" s="44"/>
      <c r="BM993" s="82">
        <f t="shared" si="1887"/>
        <v>98.8</v>
      </c>
      <c r="BN993" s="86">
        <f t="shared" si="1888"/>
        <v>98800</v>
      </c>
      <c r="BO993" s="86">
        <f t="shared" si="1889"/>
        <v>100</v>
      </c>
      <c r="BP993" s="84">
        <f t="shared" si="1833"/>
        <v>4</v>
      </c>
      <c r="BQ993" s="84">
        <f t="shared" si="1834"/>
        <v>4.13</v>
      </c>
      <c r="BR993" s="84">
        <f t="shared" si="1835"/>
        <v>0.02</v>
      </c>
      <c r="BS993" s="84">
        <f t="shared" si="1890"/>
        <v>3.1269943074937114E-2</v>
      </c>
      <c r="BT993" s="84">
        <f t="shared" si="1891"/>
        <v>1271.4697297015139</v>
      </c>
      <c r="BU993" s="84">
        <f t="shared" si="1892"/>
        <v>0</v>
      </c>
      <c r="BV993" s="83">
        <f t="shared" si="1893"/>
        <v>2961.9322811443703</v>
      </c>
      <c r="BW993" s="81">
        <f t="shared" si="1917"/>
        <v>2961.9322811443703</v>
      </c>
      <c r="BX993" s="83">
        <f t="shared" si="1836"/>
        <v>0</v>
      </c>
      <c r="BY993" s="141">
        <f t="shared" si="1837"/>
        <v>0</v>
      </c>
      <c r="BZ993" s="83">
        <f t="shared" si="1838"/>
        <v>4.13</v>
      </c>
      <c r="CA993" s="83">
        <f t="shared" si="1839"/>
        <v>0</v>
      </c>
      <c r="CB993" s="83">
        <f t="shared" si="1894"/>
        <v>3.3418469285194465</v>
      </c>
      <c r="CC993" s="83">
        <f t="shared" si="1840"/>
        <v>3.3418469285194465</v>
      </c>
      <c r="CD993" s="143">
        <f t="shared" si="1841"/>
        <v>0.02</v>
      </c>
      <c r="CE993" s="83">
        <f t="shared" si="1895"/>
        <v>1.7062523213570449E-2</v>
      </c>
      <c r="CF993" s="84">
        <f t="shared" si="1896"/>
        <v>1185.8701406868115</v>
      </c>
      <c r="CG993" s="83">
        <f t="shared" si="1842"/>
        <v>0</v>
      </c>
      <c r="CH993" s="83">
        <f t="shared" si="1897"/>
        <v>3.1861224254857463</v>
      </c>
      <c r="CI993" s="83">
        <f t="shared" si="1843"/>
        <v>3.1861224254857463</v>
      </c>
      <c r="CJ993" s="143">
        <f t="shared" si="1844"/>
        <v>0.02</v>
      </c>
      <c r="CK993" s="83">
        <f t="shared" si="1898"/>
        <v>1.6254910799759176E-2</v>
      </c>
      <c r="CL993" s="84">
        <f t="shared" si="1899"/>
        <v>1119.4713139902221</v>
      </c>
      <c r="CM993" s="83">
        <f t="shared" si="1845"/>
        <v>0</v>
      </c>
      <c r="CN993" s="83">
        <f t="shared" si="1900"/>
        <v>3.0852560229780663</v>
      </c>
      <c r="CO993" s="83">
        <f t="shared" si="1846"/>
        <v>3.0852560229780663</v>
      </c>
      <c r="CP993" s="143">
        <f t="shared" si="1847"/>
        <v>0.02</v>
      </c>
      <c r="CQ993" s="83">
        <f t="shared" si="1901"/>
        <v>1.6414564504284475E-2</v>
      </c>
      <c r="CR993" s="84">
        <f t="shared" si="1902"/>
        <v>1114.42832484165</v>
      </c>
      <c r="CS993" s="83">
        <f t="shared" si="1848"/>
        <v>0</v>
      </c>
      <c r="CT993" s="83">
        <f t="shared" si="1903"/>
        <v>3.07829782010189</v>
      </c>
      <c r="CU993" s="83">
        <f t="shared" si="1849"/>
        <v>3.07829782010189</v>
      </c>
      <c r="CV993" s="143">
        <f t="shared" si="1850"/>
        <v>0.02</v>
      </c>
      <c r="CW993" s="83">
        <f t="shared" si="1904"/>
        <v>1.6442526987184538E-2</v>
      </c>
      <c r="CX993" s="84">
        <f t="shared" si="1905"/>
        <v>1114.196789512094</v>
      </c>
      <c r="CY993" s="83">
        <f t="shared" si="1851"/>
        <v>0</v>
      </c>
      <c r="CZ993" s="83">
        <f t="shared" si="1906"/>
        <v>3.0779807227205893</v>
      </c>
      <c r="DA993" s="83">
        <f t="shared" si="1852"/>
        <v>3.0779807227205893</v>
      </c>
      <c r="DB993" s="143">
        <f t="shared" si="1853"/>
        <v>0.02</v>
      </c>
      <c r="DC993" s="83">
        <f t="shared" si="1907"/>
        <v>1.644344676732647E-2</v>
      </c>
      <c r="DD993" s="84">
        <f t="shared" si="1908"/>
        <v>1114.2018765624239</v>
      </c>
      <c r="DE993" s="86">
        <f t="shared" si="1854"/>
        <v>5331.4781060598671</v>
      </c>
      <c r="DF993" s="86">
        <f t="shared" si="1855"/>
        <v>2132.5912424239464</v>
      </c>
      <c r="DG993" s="86">
        <f t="shared" si="1856"/>
        <v>1332.8695265149668</v>
      </c>
      <c r="DH993" s="86">
        <f t="shared" si="1857"/>
        <v>7.5327351490842964E-2</v>
      </c>
      <c r="DI993" s="86">
        <f t="shared" si="1858"/>
        <v>6.0871352545049093E-2</v>
      </c>
      <c r="DJ993" s="86">
        <f t="shared" si="1859"/>
        <v>0.6111361809954895</v>
      </c>
      <c r="DK993" s="86">
        <f t="shared" si="1860"/>
        <v>-1295.9457166605357</v>
      </c>
      <c r="DL993" s="86">
        <f t="shared" si="1918"/>
        <v>-1295.9457166605357</v>
      </c>
      <c r="DM993" s="86">
        <f t="shared" si="1861"/>
        <v>-1295.9457166605357</v>
      </c>
      <c r="DN993" s="85">
        <f t="shared" si="1862"/>
        <v>0</v>
      </c>
      <c r="DO993" s="85">
        <f t="shared" si="1909"/>
        <v>0</v>
      </c>
      <c r="DP993" s="85">
        <f t="shared" si="1863"/>
        <v>0</v>
      </c>
      <c r="DQ993" s="85">
        <f t="shared" si="1910"/>
        <v>0</v>
      </c>
      <c r="DR993" s="85">
        <f t="shared" si="1864"/>
        <v>0</v>
      </c>
      <c r="DS993" s="85">
        <f t="shared" si="1911"/>
        <v>0</v>
      </c>
      <c r="DT993" s="81"/>
      <c r="DU993" s="81"/>
      <c r="DV993" s="81">
        <f t="shared" si="1912"/>
        <v>0</v>
      </c>
      <c r="DW993" s="100"/>
    </row>
    <row r="994" spans="1:127" x14ac:dyDescent="0.2">
      <c r="A994" s="59">
        <f t="shared" si="1865"/>
        <v>131.86666666666483</v>
      </c>
      <c r="B994" s="44">
        <f t="shared" si="1866"/>
        <v>131866.66666666482</v>
      </c>
      <c r="C994" s="52">
        <f t="shared" si="1800"/>
        <v>133.33333333333334</v>
      </c>
      <c r="D994" s="50">
        <f t="shared" si="1801"/>
        <v>4</v>
      </c>
      <c r="E994" s="44">
        <f t="shared" si="1802"/>
        <v>4.13</v>
      </c>
      <c r="F994" s="47">
        <f t="shared" si="1803"/>
        <v>0.02</v>
      </c>
      <c r="G994" s="52">
        <f t="shared" si="1867"/>
        <v>2.3211558428955052E-2</v>
      </c>
      <c r="H994" s="57">
        <f t="shared" si="1868"/>
        <v>1045.1713927587807</v>
      </c>
      <c r="I994" s="52">
        <f t="shared" si="1869"/>
        <v>0</v>
      </c>
      <c r="J994" s="54">
        <f t="shared" si="1870"/>
        <v>4055.5300732611431</v>
      </c>
      <c r="K994" s="46">
        <f t="shared" si="1913"/>
        <v>4055.5300732611431</v>
      </c>
      <c r="L994" s="80">
        <f t="shared" si="1804"/>
        <v>0</v>
      </c>
      <c r="M994" s="142">
        <f t="shared" si="1805"/>
        <v>0</v>
      </c>
      <c r="N994" s="60">
        <f t="shared" si="1806"/>
        <v>4.13</v>
      </c>
      <c r="O994" s="53">
        <f t="shared" si="1807"/>
        <v>0</v>
      </c>
      <c r="P994" s="58">
        <f t="shared" si="1871"/>
        <v>3.0614037873461464</v>
      </c>
      <c r="Q994" s="49">
        <f t="shared" si="1808"/>
        <v>3.0614037873461464</v>
      </c>
      <c r="R994" s="143">
        <f t="shared" si="1809"/>
        <v>0.02</v>
      </c>
      <c r="S994" s="51">
        <f t="shared" si="1872"/>
        <v>1.7771368929886691E-2</v>
      </c>
      <c r="T994" s="57">
        <f t="shared" si="1873"/>
        <v>1089.1746246009104</v>
      </c>
      <c r="U994" s="53">
        <f t="shared" si="1810"/>
        <v>0</v>
      </c>
      <c r="V994" s="58">
        <f t="shared" si="1874"/>
        <v>3.1125361714071209</v>
      </c>
      <c r="W994" s="49">
        <f t="shared" si="1811"/>
        <v>3.1125361714071209</v>
      </c>
      <c r="X994" s="143">
        <f t="shared" si="1812"/>
        <v>0.02</v>
      </c>
      <c r="Y994" s="51">
        <f t="shared" si="1875"/>
        <v>1.7176547148630938E-2</v>
      </c>
      <c r="Z994" s="57">
        <f t="shared" si="1876"/>
        <v>1060.573268129084</v>
      </c>
      <c r="AA994" s="53">
        <f t="shared" si="1813"/>
        <v>0</v>
      </c>
      <c r="AB994" s="58">
        <f t="shared" si="1877"/>
        <v>3.0784470514627369</v>
      </c>
      <c r="AC994" s="49">
        <f t="shared" si="1814"/>
        <v>3.0784470514627369</v>
      </c>
      <c r="AD994" s="143">
        <f t="shared" si="1815"/>
        <v>0.02</v>
      </c>
      <c r="AE994" s="49">
        <f t="shared" si="1914"/>
        <v>1.7123857299781938E-2</v>
      </c>
      <c r="AF994" s="57">
        <f t="shared" si="1878"/>
        <v>1058.1276397543663</v>
      </c>
      <c r="AG994" s="53">
        <f t="shared" si="1816"/>
        <v>0</v>
      </c>
      <c r="AH994" s="58">
        <f t="shared" si="1879"/>
        <v>3.0756794453342726</v>
      </c>
      <c r="AI994" s="49">
        <f t="shared" si="1817"/>
        <v>3.0756794453342726</v>
      </c>
      <c r="AJ994" s="143">
        <f t="shared" si="1818"/>
        <v>0.02</v>
      </c>
      <c r="AK994" s="51">
        <f t="shared" si="1880"/>
        <v>1.7124415624643341E-2</v>
      </c>
      <c r="AL994" s="57">
        <f t="shared" si="1881"/>
        <v>1057.977879081546</v>
      </c>
      <c r="AM994" s="53">
        <f t="shared" si="1819"/>
        <v>0</v>
      </c>
      <c r="AN994" s="58">
        <f t="shared" si="1882"/>
        <v>3.0755107208849797</v>
      </c>
      <c r="AO994" s="49">
        <f t="shared" si="1820"/>
        <v>3.0755107208849797</v>
      </c>
      <c r="AP994" s="143">
        <f t="shared" si="1821"/>
        <v>0.02</v>
      </c>
      <c r="AQ994" s="51">
        <f t="shared" si="1883"/>
        <v>1.7124711274375537E-2</v>
      </c>
      <c r="AR994" s="57">
        <f t="shared" si="1884"/>
        <v>1057.9668560357998</v>
      </c>
      <c r="AS994" s="44">
        <f t="shared" si="1822"/>
        <v>7299.9541318700576</v>
      </c>
      <c r="AT994" s="44">
        <f t="shared" si="1823"/>
        <v>2919.981652748023</v>
      </c>
      <c r="AU994" s="44">
        <f t="shared" si="1824"/>
        <v>1824.9885329675144</v>
      </c>
      <c r="AV994" s="47">
        <f t="shared" si="1825"/>
        <v>0.24768327274152807</v>
      </c>
      <c r="AW994" s="47">
        <f t="shared" si="1826"/>
        <v>0.39767245872225121</v>
      </c>
      <c r="AX994" s="86">
        <f t="shared" si="1827"/>
        <v>1.1391882395418587</v>
      </c>
      <c r="AY994" s="86">
        <f t="shared" si="1828"/>
        <v>0</v>
      </c>
      <c r="AZ994" s="10">
        <f t="shared" si="1885"/>
        <v>0</v>
      </c>
      <c r="BA994" s="44">
        <f t="shared" si="1829"/>
        <v>0</v>
      </c>
      <c r="BB994" s="9">
        <f t="shared" si="1830"/>
        <v>0</v>
      </c>
      <c r="BC994" s="45">
        <f t="shared" si="1919"/>
        <v>0</v>
      </c>
      <c r="BD994" s="9">
        <f t="shared" si="1831"/>
        <v>0</v>
      </c>
      <c r="BE994" s="45">
        <f t="shared" si="1915"/>
        <v>0</v>
      </c>
      <c r="BF994" s="9">
        <f t="shared" si="1832"/>
        <v>0</v>
      </c>
      <c r="BG994" s="45">
        <f t="shared" si="1916"/>
        <v>0</v>
      </c>
      <c r="BH994" s="58"/>
      <c r="BI994" s="58"/>
      <c r="BJ994" s="58">
        <f t="shared" si="1886"/>
        <v>0</v>
      </c>
      <c r="BK994" s="97"/>
      <c r="BL994" s="44"/>
      <c r="BM994" s="82">
        <f t="shared" si="1887"/>
        <v>98.9</v>
      </c>
      <c r="BN994" s="86">
        <f t="shared" si="1888"/>
        <v>98900</v>
      </c>
      <c r="BO994" s="86">
        <f t="shared" si="1889"/>
        <v>100</v>
      </c>
      <c r="BP994" s="84">
        <f t="shared" si="1833"/>
        <v>4</v>
      </c>
      <c r="BQ994" s="84">
        <f t="shared" si="1834"/>
        <v>4.13</v>
      </c>
      <c r="BR994" s="84">
        <f t="shared" si="1835"/>
        <v>0.02</v>
      </c>
      <c r="BS994" s="84">
        <f t="shared" si="1890"/>
        <v>3.1267943074937112E-2</v>
      </c>
      <c r="BT994" s="84">
        <f t="shared" si="1891"/>
        <v>1272.2268469672508</v>
      </c>
      <c r="BU994" s="84">
        <f t="shared" si="1892"/>
        <v>0</v>
      </c>
      <c r="BV994" s="83">
        <f t="shared" si="1893"/>
        <v>2965.1695811443706</v>
      </c>
      <c r="BW994" s="81">
        <f t="shared" si="1917"/>
        <v>2965.1695811443706</v>
      </c>
      <c r="BX994" s="83">
        <f t="shared" si="1836"/>
        <v>0</v>
      </c>
      <c r="BY994" s="141">
        <f t="shared" si="1837"/>
        <v>0</v>
      </c>
      <c r="BZ994" s="83">
        <f t="shared" si="1838"/>
        <v>4.13</v>
      </c>
      <c r="CA994" s="83">
        <f t="shared" si="1839"/>
        <v>0</v>
      </c>
      <c r="CB994" s="83">
        <f t="shared" si="1894"/>
        <v>3.3435430153838097</v>
      </c>
      <c r="CC994" s="83">
        <f t="shared" si="1840"/>
        <v>3.3435430153838097</v>
      </c>
      <c r="CD994" s="143">
        <f t="shared" si="1841"/>
        <v>0.02</v>
      </c>
      <c r="CE994" s="83">
        <f t="shared" si="1895"/>
        <v>1.7060523213570451E-2</v>
      </c>
      <c r="CF994" s="84">
        <f t="shared" si="1896"/>
        <v>1186.3806824195274</v>
      </c>
      <c r="CG994" s="83">
        <f t="shared" si="1842"/>
        <v>0</v>
      </c>
      <c r="CH994" s="83">
        <f t="shared" si="1897"/>
        <v>3.1871582938016627</v>
      </c>
      <c r="CI994" s="83">
        <f t="shared" si="1843"/>
        <v>3.1871582938016627</v>
      </c>
      <c r="CJ994" s="143">
        <f t="shared" si="1844"/>
        <v>0.02</v>
      </c>
      <c r="CK994" s="83">
        <f t="shared" si="1898"/>
        <v>1.6252910799759178E-2</v>
      </c>
      <c r="CL994" s="84">
        <f t="shared" si="1899"/>
        <v>1119.981461079039</v>
      </c>
      <c r="CM994" s="83">
        <f t="shared" si="1845"/>
        <v>0</v>
      </c>
      <c r="CN994" s="83">
        <f t="shared" si="1900"/>
        <v>3.086163299384197</v>
      </c>
      <c r="CO994" s="83">
        <f t="shared" si="1846"/>
        <v>3.086163299384197</v>
      </c>
      <c r="CP994" s="143">
        <f t="shared" si="1847"/>
        <v>0.02</v>
      </c>
      <c r="CQ994" s="83">
        <f t="shared" si="1901"/>
        <v>1.6412564504284476E-2</v>
      </c>
      <c r="CR994" s="84">
        <f t="shared" si="1902"/>
        <v>1114.9603249214504</v>
      </c>
      <c r="CS994" s="83">
        <f t="shared" si="1848"/>
        <v>0</v>
      </c>
      <c r="CT994" s="83">
        <f t="shared" si="1903"/>
        <v>3.0792254497828502</v>
      </c>
      <c r="CU994" s="83">
        <f t="shared" si="1849"/>
        <v>3.0792254497828502</v>
      </c>
      <c r="CV994" s="143">
        <f t="shared" si="1850"/>
        <v>0.02</v>
      </c>
      <c r="CW994" s="83">
        <f t="shared" si="1904"/>
        <v>1.6440526987184539E-2</v>
      </c>
      <c r="CX994" s="84">
        <f t="shared" si="1905"/>
        <v>1114.7309005029092</v>
      </c>
      <c r="CY994" s="83">
        <f t="shared" si="1851"/>
        <v>0</v>
      </c>
      <c r="CZ994" s="83">
        <f t="shared" si="1906"/>
        <v>3.0789107852630559</v>
      </c>
      <c r="DA994" s="83">
        <f t="shared" si="1852"/>
        <v>3.0789107852630559</v>
      </c>
      <c r="DB994" s="143">
        <f t="shared" si="1853"/>
        <v>0.02</v>
      </c>
      <c r="DC994" s="83">
        <f t="shared" si="1907"/>
        <v>1.6441446767326472E-2</v>
      </c>
      <c r="DD994" s="84">
        <f t="shared" si="1908"/>
        <v>1114.7360724605969</v>
      </c>
      <c r="DE994" s="86">
        <f t="shared" si="1854"/>
        <v>5337.3052460598674</v>
      </c>
      <c r="DF994" s="86">
        <f t="shared" si="1855"/>
        <v>2134.9220984239469</v>
      </c>
      <c r="DG994" s="86">
        <f t="shared" si="1856"/>
        <v>1334.3263115149668</v>
      </c>
      <c r="DH994" s="86">
        <f t="shared" si="1857"/>
        <v>7.5203599711315919E-2</v>
      </c>
      <c r="DI994" s="86">
        <f t="shared" si="1858"/>
        <v>6.0687789020700197E-2</v>
      </c>
      <c r="DJ994" s="86">
        <f t="shared" si="1859"/>
        <v>0.60767857652789081</v>
      </c>
      <c r="DK994" s="86">
        <f t="shared" si="1860"/>
        <v>-1297.8316895740541</v>
      </c>
      <c r="DL994" s="86">
        <f t="shared" si="1918"/>
        <v>-1297.8316895740541</v>
      </c>
      <c r="DM994" s="86">
        <f t="shared" si="1861"/>
        <v>-1297.8316895740541</v>
      </c>
      <c r="DN994" s="85">
        <f t="shared" si="1862"/>
        <v>0</v>
      </c>
      <c r="DO994" s="85">
        <f t="shared" si="1909"/>
        <v>0</v>
      </c>
      <c r="DP994" s="85">
        <f t="shared" si="1863"/>
        <v>0</v>
      </c>
      <c r="DQ994" s="85">
        <f t="shared" si="1910"/>
        <v>0</v>
      </c>
      <c r="DR994" s="85">
        <f t="shared" si="1864"/>
        <v>0</v>
      </c>
      <c r="DS994" s="85">
        <f t="shared" si="1911"/>
        <v>0</v>
      </c>
      <c r="DT994" s="81"/>
      <c r="DU994" s="81"/>
      <c r="DV994" s="81">
        <f t="shared" si="1912"/>
        <v>0</v>
      </c>
      <c r="DW994" s="100"/>
    </row>
    <row r="995" spans="1:127" x14ac:dyDescent="0.2">
      <c r="A995" s="59">
        <f t="shared" si="1865"/>
        <v>131.99999999999818</v>
      </c>
      <c r="B995" s="44">
        <f t="shared" si="1866"/>
        <v>131999.99999999817</v>
      </c>
      <c r="C995" s="52">
        <f t="shared" si="1800"/>
        <v>133.33333333333334</v>
      </c>
      <c r="D995" s="50">
        <f t="shared" si="1801"/>
        <v>4</v>
      </c>
      <c r="E995" s="44">
        <f t="shared" si="1802"/>
        <v>4.13</v>
      </c>
      <c r="F995" s="47">
        <f t="shared" si="1803"/>
        <v>0.02</v>
      </c>
      <c r="G995" s="52">
        <f t="shared" si="1867"/>
        <v>2.3208891762288384E-2</v>
      </c>
      <c r="H995" s="57">
        <f t="shared" si="1868"/>
        <v>1045.9207139886635</v>
      </c>
      <c r="I995" s="52">
        <f t="shared" si="1869"/>
        <v>0</v>
      </c>
      <c r="J995" s="54">
        <f t="shared" si="1870"/>
        <v>4059.8464732611428</v>
      </c>
      <c r="K995" s="46">
        <f t="shared" si="1913"/>
        <v>4059.8464732611428</v>
      </c>
      <c r="L995" s="80">
        <f t="shared" si="1804"/>
        <v>0</v>
      </c>
      <c r="M995" s="142">
        <f t="shared" si="1805"/>
        <v>0</v>
      </c>
      <c r="N995" s="60">
        <f t="shared" si="1806"/>
        <v>4.13</v>
      </c>
      <c r="O995" s="53">
        <f t="shared" si="1807"/>
        <v>0</v>
      </c>
      <c r="P995" s="58">
        <f t="shared" si="1871"/>
        <v>3.0624828739978405</v>
      </c>
      <c r="Q995" s="49">
        <f t="shared" si="1808"/>
        <v>3.0624828739978405</v>
      </c>
      <c r="R995" s="143">
        <f t="shared" si="1809"/>
        <v>0.02</v>
      </c>
      <c r="S995" s="51">
        <f t="shared" si="1872"/>
        <v>1.7768702263220023E-2</v>
      </c>
      <c r="T995" s="57">
        <f t="shared" si="1873"/>
        <v>1089.9485630435731</v>
      </c>
      <c r="U995" s="53">
        <f t="shared" si="1810"/>
        <v>0</v>
      </c>
      <c r="V995" s="58">
        <f t="shared" si="1874"/>
        <v>3.1137695050265397</v>
      </c>
      <c r="W995" s="49">
        <f t="shared" si="1811"/>
        <v>3.1137695050265397</v>
      </c>
      <c r="X995" s="143">
        <f t="shared" si="1812"/>
        <v>0.02</v>
      </c>
      <c r="Y995" s="51">
        <f t="shared" si="1875"/>
        <v>1.717388048196427E-2</v>
      </c>
      <c r="Z995" s="57">
        <f t="shared" si="1876"/>
        <v>1061.3090117100721</v>
      </c>
      <c r="AA995" s="53">
        <f t="shared" si="1813"/>
        <v>0</v>
      </c>
      <c r="AB995" s="58">
        <f t="shared" si="1877"/>
        <v>3.0795537820148491</v>
      </c>
      <c r="AC995" s="49">
        <f t="shared" si="1814"/>
        <v>3.0795537820148491</v>
      </c>
      <c r="AD995" s="143">
        <f t="shared" si="1815"/>
        <v>0.02</v>
      </c>
      <c r="AE995" s="49">
        <f t="shared" si="1914"/>
        <v>1.712119063311527E-2</v>
      </c>
      <c r="AF995" s="57">
        <f t="shared" si="1878"/>
        <v>1058.8692484802471</v>
      </c>
      <c r="AG995" s="53">
        <f t="shared" si="1816"/>
        <v>0</v>
      </c>
      <c r="AH995" s="58">
        <f t="shared" si="1879"/>
        <v>3.0767860777277227</v>
      </c>
      <c r="AI995" s="49">
        <f t="shared" si="1817"/>
        <v>3.0767860777277227</v>
      </c>
      <c r="AJ995" s="143">
        <f t="shared" si="1818"/>
        <v>0.02</v>
      </c>
      <c r="AK995" s="51">
        <f t="shared" si="1880"/>
        <v>1.7121748957976673E-2</v>
      </c>
      <c r="AL995" s="57">
        <f t="shared" si="1881"/>
        <v>1058.7201793372847</v>
      </c>
      <c r="AM995" s="53">
        <f t="shared" si="1819"/>
        <v>0</v>
      </c>
      <c r="AN995" s="58">
        <f t="shared" si="1882"/>
        <v>3.0766177190325013</v>
      </c>
      <c r="AO995" s="49">
        <f t="shared" si="1820"/>
        <v>3.0766177190325013</v>
      </c>
      <c r="AP995" s="143">
        <f t="shared" si="1821"/>
        <v>0.02</v>
      </c>
      <c r="AQ995" s="51">
        <f t="shared" si="1883"/>
        <v>1.7122044607708869E-2</v>
      </c>
      <c r="AR995" s="57">
        <f t="shared" si="1884"/>
        <v>1058.7092098319681</v>
      </c>
      <c r="AS995" s="44">
        <f t="shared" si="1822"/>
        <v>7307.7236518700565</v>
      </c>
      <c r="AT995" s="44">
        <f t="shared" si="1823"/>
        <v>2923.0894607480227</v>
      </c>
      <c r="AU995" s="44">
        <f t="shared" si="1824"/>
        <v>1826.9309129675141</v>
      </c>
      <c r="AV995" s="47">
        <f t="shared" si="1825"/>
        <v>0.24698104265817911</v>
      </c>
      <c r="AW995" s="47">
        <f t="shared" si="1826"/>
        <v>0.39555566796287567</v>
      </c>
      <c r="AX995" s="86">
        <f t="shared" si="1827"/>
        <v>1.1294745025091895</v>
      </c>
      <c r="AY995" s="86">
        <f t="shared" si="1828"/>
        <v>0</v>
      </c>
      <c r="AZ995" s="10">
        <f t="shared" si="1885"/>
        <v>0</v>
      </c>
      <c r="BA995" s="44">
        <f t="shared" si="1829"/>
        <v>0</v>
      </c>
      <c r="BB995" s="9">
        <f t="shared" si="1830"/>
        <v>0</v>
      </c>
      <c r="BC995" s="45">
        <f t="shared" si="1919"/>
        <v>0</v>
      </c>
      <c r="BD995" s="9">
        <f t="shared" si="1831"/>
        <v>0</v>
      </c>
      <c r="BE995" s="45">
        <f t="shared" si="1915"/>
        <v>0</v>
      </c>
      <c r="BF995" s="9">
        <f t="shared" si="1832"/>
        <v>0</v>
      </c>
      <c r="BG995" s="45">
        <f t="shared" si="1916"/>
        <v>0</v>
      </c>
      <c r="BH995" s="58"/>
      <c r="BI995" s="58"/>
      <c r="BJ995" s="58">
        <f t="shared" si="1886"/>
        <v>0</v>
      </c>
      <c r="BK995" s="97"/>
      <c r="BL995" s="44"/>
      <c r="BM995" s="82">
        <f t="shared" si="1887"/>
        <v>99</v>
      </c>
      <c r="BN995" s="86">
        <f t="shared" si="1888"/>
        <v>99000</v>
      </c>
      <c r="BO995" s="86">
        <f t="shared" si="1889"/>
        <v>100</v>
      </c>
      <c r="BP995" s="84">
        <f t="shared" si="1833"/>
        <v>4</v>
      </c>
      <c r="BQ995" s="84">
        <f t="shared" si="1834"/>
        <v>4.13</v>
      </c>
      <c r="BR995" s="84">
        <f t="shared" si="1835"/>
        <v>0.02</v>
      </c>
      <c r="BS995" s="84">
        <f t="shared" si="1890"/>
        <v>3.126594307493711E-2</v>
      </c>
      <c r="BT995" s="84">
        <f t="shared" si="1891"/>
        <v>1272.9839158068378</v>
      </c>
      <c r="BU995" s="84">
        <f t="shared" si="1892"/>
        <v>0</v>
      </c>
      <c r="BV995" s="83">
        <f t="shared" si="1893"/>
        <v>2968.4068811443703</v>
      </c>
      <c r="BW995" s="81">
        <f t="shared" si="1917"/>
        <v>2968.4068811443703</v>
      </c>
      <c r="BX995" s="83">
        <f t="shared" si="1836"/>
        <v>0</v>
      </c>
      <c r="BY995" s="141">
        <f t="shared" si="1837"/>
        <v>0</v>
      </c>
      <c r="BZ995" s="83">
        <f t="shared" si="1838"/>
        <v>4.13</v>
      </c>
      <c r="CA995" s="83">
        <f t="shared" si="1839"/>
        <v>0</v>
      </c>
      <c r="CB995" s="83">
        <f t="shared" si="1894"/>
        <v>3.3452412268236786</v>
      </c>
      <c r="CC995" s="83">
        <f t="shared" si="1840"/>
        <v>3.3452412268236786</v>
      </c>
      <c r="CD995" s="143">
        <f t="shared" si="1841"/>
        <v>0.02</v>
      </c>
      <c r="CE995" s="83">
        <f t="shared" si="1895"/>
        <v>1.7058523213570452E-2</v>
      </c>
      <c r="CF995" s="84">
        <f t="shared" si="1896"/>
        <v>1186.8909053517607</v>
      </c>
      <c r="CG995" s="83">
        <f t="shared" si="1842"/>
        <v>0</v>
      </c>
      <c r="CH995" s="83">
        <f t="shared" si="1897"/>
        <v>3.1881945949142301</v>
      </c>
      <c r="CI995" s="83">
        <f t="shared" si="1843"/>
        <v>3.1881945949142301</v>
      </c>
      <c r="CJ995" s="143">
        <f t="shared" si="1844"/>
        <v>0.02</v>
      </c>
      <c r="CK995" s="83">
        <f t="shared" si="1898"/>
        <v>1.6250910799759179E-2</v>
      </c>
      <c r="CL995" s="84">
        <f t="shared" si="1899"/>
        <v>1120.491379611525</v>
      </c>
      <c r="CM995" s="83">
        <f t="shared" si="1845"/>
        <v>0</v>
      </c>
      <c r="CN995" s="83">
        <f t="shared" si="1900"/>
        <v>3.0870711956884307</v>
      </c>
      <c r="CO995" s="83">
        <f t="shared" si="1846"/>
        <v>3.0870711956884307</v>
      </c>
      <c r="CP995" s="143">
        <f t="shared" si="1847"/>
        <v>0.02</v>
      </c>
      <c r="CQ995" s="83">
        <f t="shared" si="1901"/>
        <v>1.6410564504284478E-2</v>
      </c>
      <c r="CR995" s="84">
        <f t="shared" si="1902"/>
        <v>1115.4921037974275</v>
      </c>
      <c r="CS995" s="83">
        <f t="shared" si="1848"/>
        <v>0</v>
      </c>
      <c r="CT995" s="83">
        <f t="shared" si="1903"/>
        <v>3.0801537977792823</v>
      </c>
      <c r="CU995" s="83">
        <f t="shared" si="1849"/>
        <v>3.0801537977792823</v>
      </c>
      <c r="CV995" s="143">
        <f t="shared" si="1850"/>
        <v>0.02</v>
      </c>
      <c r="CW995" s="83">
        <f t="shared" si="1904"/>
        <v>1.6438526987184541E-2</v>
      </c>
      <c r="CX995" s="84">
        <f t="shared" si="1905"/>
        <v>1115.2647856391322</v>
      </c>
      <c r="CY995" s="83">
        <f t="shared" si="1851"/>
        <v>0</v>
      </c>
      <c r="CZ995" s="83">
        <f t="shared" si="1906"/>
        <v>3.0798415682940226</v>
      </c>
      <c r="DA995" s="83">
        <f t="shared" si="1852"/>
        <v>3.0798415682940226</v>
      </c>
      <c r="DB995" s="143">
        <f t="shared" si="1853"/>
        <v>0.02</v>
      </c>
      <c r="DC995" s="83">
        <f t="shared" si="1907"/>
        <v>1.6439446767326473E-2</v>
      </c>
      <c r="DD995" s="84">
        <f t="shared" si="1908"/>
        <v>1115.2700420334088</v>
      </c>
      <c r="DE995" s="86">
        <f t="shared" si="1854"/>
        <v>5343.1323860598659</v>
      </c>
      <c r="DF995" s="86">
        <f t="shared" si="1855"/>
        <v>2137.2529544239464</v>
      </c>
      <c r="DG995" s="86">
        <f t="shared" si="1856"/>
        <v>1335.7830965149665</v>
      </c>
      <c r="DH995" s="86">
        <f t="shared" si="1857"/>
        <v>7.5080198481837529E-2</v>
      </c>
      <c r="DI995" s="86">
        <f t="shared" si="1858"/>
        <v>6.0504997010013079E-2</v>
      </c>
      <c r="DJ995" s="86">
        <f t="shared" si="1859"/>
        <v>0.60424462322016659</v>
      </c>
      <c r="DK995" s="86">
        <f t="shared" si="1860"/>
        <v>-1299.7165007200892</v>
      </c>
      <c r="DL995" s="86">
        <f t="shared" si="1918"/>
        <v>-1299.7165007200892</v>
      </c>
      <c r="DM995" s="86">
        <f t="shared" si="1861"/>
        <v>-1299.7165007200892</v>
      </c>
      <c r="DN995" s="85">
        <f t="shared" si="1862"/>
        <v>0</v>
      </c>
      <c r="DO995" s="85">
        <f t="shared" si="1909"/>
        <v>0</v>
      </c>
      <c r="DP995" s="85">
        <f t="shared" si="1863"/>
        <v>0</v>
      </c>
      <c r="DQ995" s="85">
        <f t="shared" si="1910"/>
        <v>0</v>
      </c>
      <c r="DR995" s="85">
        <f t="shared" si="1864"/>
        <v>0</v>
      </c>
      <c r="DS995" s="85">
        <f t="shared" si="1911"/>
        <v>0</v>
      </c>
      <c r="DT995" s="81"/>
      <c r="DU995" s="81"/>
      <c r="DV995" s="81">
        <f t="shared" si="1912"/>
        <v>0</v>
      </c>
      <c r="DW995" s="100"/>
    </row>
    <row r="996" spans="1:127" x14ac:dyDescent="0.2">
      <c r="A996" s="59">
        <f t="shared" si="1865"/>
        <v>132.13333333333151</v>
      </c>
      <c r="B996" s="44">
        <f t="shared" si="1866"/>
        <v>132133.33333333151</v>
      </c>
      <c r="C996" s="52">
        <f t="shared" si="1800"/>
        <v>133.33333333333334</v>
      </c>
      <c r="D996" s="50">
        <f t="shared" si="1801"/>
        <v>4</v>
      </c>
      <c r="E996" s="44">
        <f t="shared" si="1802"/>
        <v>4.13</v>
      </c>
      <c r="F996" s="47">
        <f t="shared" si="1803"/>
        <v>0.02</v>
      </c>
      <c r="G996" s="52">
        <f t="shared" si="1867"/>
        <v>2.3206225095621716E-2</v>
      </c>
      <c r="H996" s="57">
        <f t="shared" si="1868"/>
        <v>1046.6699491276129</v>
      </c>
      <c r="I996" s="52">
        <f t="shared" si="1869"/>
        <v>0</v>
      </c>
      <c r="J996" s="54">
        <f t="shared" si="1870"/>
        <v>4064.1628732611425</v>
      </c>
      <c r="K996" s="46">
        <f t="shared" si="1913"/>
        <v>4064.1628732611425</v>
      </c>
      <c r="L996" s="80">
        <f t="shared" si="1804"/>
        <v>0</v>
      </c>
      <c r="M996" s="142">
        <f t="shared" si="1805"/>
        <v>0</v>
      </c>
      <c r="N996" s="60">
        <f t="shared" si="1806"/>
        <v>4.13</v>
      </c>
      <c r="O996" s="53">
        <f t="shared" si="1807"/>
        <v>0</v>
      </c>
      <c r="P996" s="58">
        <f t="shared" si="1871"/>
        <v>3.0635638855270058</v>
      </c>
      <c r="Q996" s="49">
        <f t="shared" si="1808"/>
        <v>3.0635638855270058</v>
      </c>
      <c r="R996" s="143">
        <f t="shared" si="1809"/>
        <v>0.02</v>
      </c>
      <c r="S996" s="51">
        <f t="shared" si="1872"/>
        <v>1.7766035596553355E-2</v>
      </c>
      <c r="T996" s="57">
        <f t="shared" si="1873"/>
        <v>1090.7221126833438</v>
      </c>
      <c r="U996" s="53">
        <f t="shared" si="1810"/>
        <v>0</v>
      </c>
      <c r="V996" s="58">
        <f t="shared" si="1874"/>
        <v>3.1150045301709177</v>
      </c>
      <c r="W996" s="49">
        <f t="shared" si="1811"/>
        <v>3.1150045301709177</v>
      </c>
      <c r="X996" s="143">
        <f t="shared" si="1812"/>
        <v>0.02</v>
      </c>
      <c r="Y996" s="51">
        <f t="shared" si="1875"/>
        <v>1.7171213815297601E-2</v>
      </c>
      <c r="Z996" s="57">
        <f t="shared" si="1876"/>
        <v>1062.0443496820878</v>
      </c>
      <c r="AA996" s="53">
        <f t="shared" si="1813"/>
        <v>0</v>
      </c>
      <c r="AB996" s="58">
        <f t="shared" si="1877"/>
        <v>3.0806619984563071</v>
      </c>
      <c r="AC996" s="49">
        <f t="shared" si="1814"/>
        <v>3.0806619984563071</v>
      </c>
      <c r="AD996" s="143">
        <f t="shared" si="1815"/>
        <v>0.02</v>
      </c>
      <c r="AE996" s="49">
        <f t="shared" si="1914"/>
        <v>1.7118523966448602E-2</v>
      </c>
      <c r="AF996" s="57">
        <f t="shared" si="1878"/>
        <v>1059.6104752298179</v>
      </c>
      <c r="AG996" s="53">
        <f t="shared" si="1816"/>
        <v>0</v>
      </c>
      <c r="AH996" s="58">
        <f t="shared" si="1879"/>
        <v>3.0778942579604274</v>
      </c>
      <c r="AI996" s="49">
        <f t="shared" si="1817"/>
        <v>3.0778942579604274</v>
      </c>
      <c r="AJ996" s="143">
        <f t="shared" si="1818"/>
        <v>0.02</v>
      </c>
      <c r="AK996" s="51">
        <f t="shared" si="1880"/>
        <v>1.7119082291310005E-2</v>
      </c>
      <c r="AL996" s="57">
        <f t="shared" si="1881"/>
        <v>1059.4620970480446</v>
      </c>
      <c r="AM996" s="53">
        <f t="shared" si="1819"/>
        <v>0</v>
      </c>
      <c r="AN996" s="58">
        <f t="shared" si="1882"/>
        <v>3.0777262683678259</v>
      </c>
      <c r="AO996" s="49">
        <f t="shared" si="1820"/>
        <v>3.0777262683678259</v>
      </c>
      <c r="AP996" s="143">
        <f t="shared" si="1821"/>
        <v>0.02</v>
      </c>
      <c r="AQ996" s="51">
        <f t="shared" si="1883"/>
        <v>1.7119377941042201E-2</v>
      </c>
      <c r="AR996" s="57">
        <f t="shared" si="1884"/>
        <v>1059.4511809547139</v>
      </c>
      <c r="AS996" s="44">
        <f t="shared" si="1822"/>
        <v>7315.4931718700573</v>
      </c>
      <c r="AT996" s="44">
        <f t="shared" si="1823"/>
        <v>2926.1972687480225</v>
      </c>
      <c r="AU996" s="44">
        <f t="shared" si="1824"/>
        <v>1828.8732929675143</v>
      </c>
      <c r="AV996" s="47">
        <f t="shared" si="1825"/>
        <v>0.246281942532041</v>
      </c>
      <c r="AW996" s="47">
        <f t="shared" si="1826"/>
        <v>0.39345356531838727</v>
      </c>
      <c r="AX996" s="86">
        <f t="shared" si="1827"/>
        <v>1.1198592142348243</v>
      </c>
      <c r="AY996" s="86">
        <f t="shared" si="1828"/>
        <v>0</v>
      </c>
      <c r="AZ996" s="10">
        <f t="shared" si="1885"/>
        <v>0</v>
      </c>
      <c r="BA996" s="44">
        <f t="shared" si="1829"/>
        <v>0</v>
      </c>
      <c r="BB996" s="9">
        <f t="shared" si="1830"/>
        <v>0</v>
      </c>
      <c r="BC996" s="45">
        <f t="shared" si="1919"/>
        <v>0</v>
      </c>
      <c r="BD996" s="9">
        <f t="shared" si="1831"/>
        <v>0</v>
      </c>
      <c r="BE996" s="45">
        <f t="shared" si="1915"/>
        <v>0</v>
      </c>
      <c r="BF996" s="9">
        <f t="shared" si="1832"/>
        <v>0</v>
      </c>
      <c r="BG996" s="45">
        <f t="shared" si="1916"/>
        <v>0</v>
      </c>
      <c r="BH996" s="58"/>
      <c r="BI996" s="58"/>
      <c r="BJ996" s="58">
        <f t="shared" si="1886"/>
        <v>0</v>
      </c>
      <c r="BK996" s="97"/>
      <c r="BL996" s="44"/>
      <c r="BM996" s="82">
        <f t="shared" si="1887"/>
        <v>99.100000000000009</v>
      </c>
      <c r="BN996" s="86">
        <f t="shared" si="1888"/>
        <v>99100</v>
      </c>
      <c r="BO996" s="86">
        <f t="shared" si="1889"/>
        <v>100</v>
      </c>
      <c r="BP996" s="84">
        <f t="shared" si="1833"/>
        <v>4</v>
      </c>
      <c r="BQ996" s="84">
        <f t="shared" si="1834"/>
        <v>4.13</v>
      </c>
      <c r="BR996" s="84">
        <f t="shared" si="1835"/>
        <v>0.02</v>
      </c>
      <c r="BS996" s="84">
        <f t="shared" si="1890"/>
        <v>3.1263943074937108E-2</v>
      </c>
      <c r="BT996" s="84">
        <f t="shared" si="1891"/>
        <v>1273.7409362202745</v>
      </c>
      <c r="BU996" s="84">
        <f t="shared" si="1892"/>
        <v>0</v>
      </c>
      <c r="BV996" s="83">
        <f t="shared" si="1893"/>
        <v>2971.6441811443706</v>
      </c>
      <c r="BW996" s="81">
        <f t="shared" si="1917"/>
        <v>2971.6441811443706</v>
      </c>
      <c r="BX996" s="83">
        <f t="shared" si="1836"/>
        <v>0</v>
      </c>
      <c r="BY996" s="141">
        <f t="shared" si="1837"/>
        <v>0</v>
      </c>
      <c r="BZ996" s="83">
        <f t="shared" si="1838"/>
        <v>4.13</v>
      </c>
      <c r="CA996" s="83">
        <f t="shared" si="1839"/>
        <v>0</v>
      </c>
      <c r="CB996" s="83">
        <f t="shared" si="1894"/>
        <v>3.3469415630259385</v>
      </c>
      <c r="CC996" s="83">
        <f t="shared" si="1840"/>
        <v>3.3469415630259385</v>
      </c>
      <c r="CD996" s="143">
        <f t="shared" si="1841"/>
        <v>0.02</v>
      </c>
      <c r="CE996" s="83">
        <f t="shared" si="1895"/>
        <v>1.7056523213570454E-2</v>
      </c>
      <c r="CF996" s="84">
        <f t="shared" si="1896"/>
        <v>1187.4008094829426</v>
      </c>
      <c r="CG996" s="83">
        <f t="shared" si="1842"/>
        <v>0</v>
      </c>
      <c r="CH996" s="83">
        <f t="shared" si="1897"/>
        <v>3.1892313271449471</v>
      </c>
      <c r="CI996" s="83">
        <f t="shared" si="1843"/>
        <v>3.1892313271449471</v>
      </c>
      <c r="CJ996" s="143">
        <f t="shared" si="1844"/>
        <v>0.02</v>
      </c>
      <c r="CK996" s="83">
        <f t="shared" si="1898"/>
        <v>1.6248910799759181E-2</v>
      </c>
      <c r="CL996" s="84">
        <f t="shared" si="1899"/>
        <v>1121.001069667009</v>
      </c>
      <c r="CM996" s="83">
        <f t="shared" si="1845"/>
        <v>0</v>
      </c>
      <c r="CN996" s="83">
        <f t="shared" si="1900"/>
        <v>3.0879797108521867</v>
      </c>
      <c r="CO996" s="83">
        <f t="shared" si="1846"/>
        <v>3.0879797108521867</v>
      </c>
      <c r="CP996" s="143">
        <f t="shared" si="1847"/>
        <v>0.02</v>
      </c>
      <c r="CQ996" s="83">
        <f t="shared" si="1901"/>
        <v>1.6408564504284479E-2</v>
      </c>
      <c r="CR996" s="84">
        <f t="shared" si="1902"/>
        <v>1116.023661492864</v>
      </c>
      <c r="CS996" s="83">
        <f t="shared" si="1848"/>
        <v>0</v>
      </c>
      <c r="CT996" s="83">
        <f t="shared" si="1903"/>
        <v>3.0810828629778375</v>
      </c>
      <c r="CU996" s="83">
        <f t="shared" si="1849"/>
        <v>3.0810828629778375</v>
      </c>
      <c r="CV996" s="143">
        <f t="shared" si="1850"/>
        <v>0.02</v>
      </c>
      <c r="CW996" s="83">
        <f t="shared" si="1904"/>
        <v>1.6436526987184542E-2</v>
      </c>
      <c r="CX996" s="84">
        <f t="shared" si="1905"/>
        <v>1115.7984449323478</v>
      </c>
      <c r="CY996" s="83">
        <f t="shared" si="1851"/>
        <v>0</v>
      </c>
      <c r="CZ996" s="83">
        <f t="shared" si="1906"/>
        <v>3.0807730706525174</v>
      </c>
      <c r="DA996" s="83">
        <f t="shared" si="1852"/>
        <v>3.0807730706525174</v>
      </c>
      <c r="DB996" s="143">
        <f t="shared" si="1853"/>
        <v>0.02</v>
      </c>
      <c r="DC996" s="83">
        <f t="shared" si="1907"/>
        <v>1.6437446767326475E-2</v>
      </c>
      <c r="DD996" s="84">
        <f t="shared" si="1908"/>
        <v>1115.8037852926907</v>
      </c>
      <c r="DE996" s="86">
        <f t="shared" si="1854"/>
        <v>5348.9595260598671</v>
      </c>
      <c r="DF996" s="86">
        <f t="shared" si="1855"/>
        <v>2139.5838104239465</v>
      </c>
      <c r="DG996" s="86">
        <f t="shared" si="1856"/>
        <v>1337.2398815149668</v>
      </c>
      <c r="DH996" s="86">
        <f t="shared" si="1857"/>
        <v>7.4957146511104022E-2</v>
      </c>
      <c r="DI996" s="86">
        <f t="shared" si="1858"/>
        <v>6.0322972530563762E-2</v>
      </c>
      <c r="DJ996" s="86">
        <f t="shared" si="1859"/>
        <v>0.60083413464393876</v>
      </c>
      <c r="DK996" s="86">
        <f t="shared" si="1860"/>
        <v>-1301.6001508106062</v>
      </c>
      <c r="DL996" s="86">
        <f t="shared" si="1918"/>
        <v>-1301.6001508106062</v>
      </c>
      <c r="DM996" s="86">
        <f t="shared" si="1861"/>
        <v>-1301.6001508106062</v>
      </c>
      <c r="DN996" s="85">
        <f t="shared" si="1862"/>
        <v>0</v>
      </c>
      <c r="DO996" s="85">
        <f t="shared" si="1909"/>
        <v>0</v>
      </c>
      <c r="DP996" s="85">
        <f t="shared" si="1863"/>
        <v>0</v>
      </c>
      <c r="DQ996" s="85">
        <f t="shared" si="1910"/>
        <v>0</v>
      </c>
      <c r="DR996" s="85">
        <f t="shared" si="1864"/>
        <v>0</v>
      </c>
      <c r="DS996" s="85">
        <f t="shared" si="1911"/>
        <v>0</v>
      </c>
      <c r="DT996" s="81"/>
      <c r="DU996" s="81"/>
      <c r="DV996" s="81">
        <f t="shared" si="1912"/>
        <v>0</v>
      </c>
      <c r="DW996" s="100"/>
    </row>
    <row r="997" spans="1:127" x14ac:dyDescent="0.2">
      <c r="A997" s="59">
        <f t="shared" si="1865"/>
        <v>132.26666666666486</v>
      </c>
      <c r="B997" s="44">
        <f t="shared" si="1866"/>
        <v>132266.66666666485</v>
      </c>
      <c r="C997" s="52">
        <f t="shared" si="1800"/>
        <v>133.33333333333334</v>
      </c>
      <c r="D997" s="50">
        <f t="shared" si="1801"/>
        <v>4</v>
      </c>
      <c r="E997" s="44">
        <f t="shared" si="1802"/>
        <v>4.13</v>
      </c>
      <c r="F997" s="47">
        <f t="shared" si="1803"/>
        <v>0.02</v>
      </c>
      <c r="G997" s="52">
        <f t="shared" si="1867"/>
        <v>2.3203558428955048E-2</v>
      </c>
      <c r="H997" s="57">
        <f t="shared" si="1868"/>
        <v>1047.4190981756287</v>
      </c>
      <c r="I997" s="52">
        <f t="shared" si="1869"/>
        <v>0</v>
      </c>
      <c r="J997" s="54">
        <f t="shared" si="1870"/>
        <v>4068.4792732611427</v>
      </c>
      <c r="K997" s="46">
        <f t="shared" si="1913"/>
        <v>4068.4792732611427</v>
      </c>
      <c r="L997" s="80">
        <f t="shared" si="1804"/>
        <v>0</v>
      </c>
      <c r="M997" s="142">
        <f t="shared" si="1805"/>
        <v>0</v>
      </c>
      <c r="N997" s="60">
        <f t="shared" si="1806"/>
        <v>4.13</v>
      </c>
      <c r="O997" s="53">
        <f t="shared" si="1807"/>
        <v>0</v>
      </c>
      <c r="P997" s="58">
        <f t="shared" si="1871"/>
        <v>3.064646821575236</v>
      </c>
      <c r="Q997" s="49">
        <f t="shared" si="1808"/>
        <v>3.064646821575236</v>
      </c>
      <c r="R997" s="143">
        <f t="shared" si="1809"/>
        <v>0.02</v>
      </c>
      <c r="S997" s="51">
        <f t="shared" si="1872"/>
        <v>1.7763368929886687E-2</v>
      </c>
      <c r="T997" s="57">
        <f t="shared" si="1873"/>
        <v>1091.4952733083333</v>
      </c>
      <c r="U997" s="53">
        <f t="shared" si="1810"/>
        <v>0</v>
      </c>
      <c r="V997" s="58">
        <f t="shared" si="1874"/>
        <v>3.1162412436456708</v>
      </c>
      <c r="W997" s="49">
        <f t="shared" si="1811"/>
        <v>3.1162412436456708</v>
      </c>
      <c r="X997" s="143">
        <f t="shared" si="1812"/>
        <v>0.02</v>
      </c>
      <c r="Y997" s="51">
        <f t="shared" si="1875"/>
        <v>1.7168547148630933E-2</v>
      </c>
      <c r="Z997" s="57">
        <f t="shared" si="1876"/>
        <v>1062.7792819672329</v>
      </c>
      <c r="AA997" s="53">
        <f t="shared" si="1813"/>
        <v>0</v>
      </c>
      <c r="AB997" s="58">
        <f t="shared" si="1877"/>
        <v>3.0817716977237435</v>
      </c>
      <c r="AC997" s="49">
        <f t="shared" si="1814"/>
        <v>3.0817716977237435</v>
      </c>
      <c r="AD997" s="143">
        <f t="shared" si="1815"/>
        <v>0.02</v>
      </c>
      <c r="AE997" s="49">
        <f t="shared" si="1914"/>
        <v>1.7115857299781934E-2</v>
      </c>
      <c r="AF997" s="57">
        <f t="shared" si="1878"/>
        <v>1060.3513199201991</v>
      </c>
      <c r="AG997" s="53">
        <f t="shared" si="1816"/>
        <v>0</v>
      </c>
      <c r="AH997" s="58">
        <f t="shared" si="1879"/>
        <v>3.079003983137893</v>
      </c>
      <c r="AI997" s="49">
        <f t="shared" si="1817"/>
        <v>3.079003983137893</v>
      </c>
      <c r="AJ997" s="143">
        <f t="shared" si="1818"/>
        <v>0.02</v>
      </c>
      <c r="AK997" s="51">
        <f t="shared" si="1880"/>
        <v>1.7116415624643336E-2</v>
      </c>
      <c r="AL997" s="57">
        <f t="shared" si="1881"/>
        <v>1060.2036321159981</v>
      </c>
      <c r="AM997" s="53">
        <f t="shared" si="1819"/>
        <v>0</v>
      </c>
      <c r="AN997" s="58">
        <f t="shared" si="1882"/>
        <v>3.0788363659724687</v>
      </c>
      <c r="AO997" s="49">
        <f t="shared" si="1820"/>
        <v>3.0788363659724687</v>
      </c>
      <c r="AP997" s="143">
        <f t="shared" si="1821"/>
        <v>0.02</v>
      </c>
      <c r="AQ997" s="51">
        <f t="shared" si="1883"/>
        <v>1.7116711274375532E-2</v>
      </c>
      <c r="AR997" s="57">
        <f t="shared" si="1884"/>
        <v>1060.1927693055536</v>
      </c>
      <c r="AS997" s="44">
        <f t="shared" si="1822"/>
        <v>7323.2626918700571</v>
      </c>
      <c r="AT997" s="44">
        <f t="shared" si="1823"/>
        <v>2929.3050767480227</v>
      </c>
      <c r="AU997" s="44">
        <f t="shared" si="1824"/>
        <v>1830.8156729675143</v>
      </c>
      <c r="AV997" s="47">
        <f t="shared" si="1825"/>
        <v>0.2455859546427539</v>
      </c>
      <c r="AW997" s="47">
        <f t="shared" si="1826"/>
        <v>0.39136602907855916</v>
      </c>
      <c r="AX997" s="86">
        <f t="shared" si="1827"/>
        <v>1.1103412367361833</v>
      </c>
      <c r="AY997" s="86">
        <f t="shared" si="1828"/>
        <v>0</v>
      </c>
      <c r="AZ997" s="10">
        <f t="shared" si="1885"/>
        <v>0</v>
      </c>
      <c r="BA997" s="44">
        <f t="shared" si="1829"/>
        <v>0</v>
      </c>
      <c r="BB997" s="9">
        <f t="shared" si="1830"/>
        <v>0</v>
      </c>
      <c r="BC997" s="45">
        <f t="shared" si="1919"/>
        <v>0</v>
      </c>
      <c r="BD997" s="9">
        <f t="shared" si="1831"/>
        <v>0</v>
      </c>
      <c r="BE997" s="45">
        <f t="shared" si="1915"/>
        <v>0</v>
      </c>
      <c r="BF997" s="9">
        <f t="shared" si="1832"/>
        <v>0</v>
      </c>
      <c r="BG997" s="45">
        <f t="shared" si="1916"/>
        <v>0</v>
      </c>
      <c r="BH997" s="58"/>
      <c r="BI997" s="58"/>
      <c r="BJ997" s="58">
        <f t="shared" si="1886"/>
        <v>0</v>
      </c>
      <c r="BK997" s="97"/>
      <c r="BL997" s="44"/>
      <c r="BM997" s="82">
        <f t="shared" si="1887"/>
        <v>99.2</v>
      </c>
      <c r="BN997" s="86">
        <f t="shared" si="1888"/>
        <v>99200</v>
      </c>
      <c r="BO997" s="86">
        <f t="shared" si="1889"/>
        <v>100</v>
      </c>
      <c r="BP997" s="84">
        <f t="shared" si="1833"/>
        <v>4</v>
      </c>
      <c r="BQ997" s="84">
        <f t="shared" si="1834"/>
        <v>4.13</v>
      </c>
      <c r="BR997" s="84">
        <f t="shared" si="1835"/>
        <v>0.02</v>
      </c>
      <c r="BS997" s="84">
        <f t="shared" si="1890"/>
        <v>3.1261943074937106E-2</v>
      </c>
      <c r="BT997" s="84">
        <f t="shared" si="1891"/>
        <v>1274.4979082075613</v>
      </c>
      <c r="BU997" s="84">
        <f t="shared" si="1892"/>
        <v>0</v>
      </c>
      <c r="BV997" s="83">
        <f t="shared" si="1893"/>
        <v>2974.8814811443704</v>
      </c>
      <c r="BW997" s="81">
        <f t="shared" si="1917"/>
        <v>2974.8814811443704</v>
      </c>
      <c r="BX997" s="83">
        <f t="shared" si="1836"/>
        <v>0</v>
      </c>
      <c r="BY997" s="141">
        <f t="shared" si="1837"/>
        <v>0</v>
      </c>
      <c r="BZ997" s="83">
        <f t="shared" si="1838"/>
        <v>4.13</v>
      </c>
      <c r="CA997" s="83">
        <f t="shared" si="1839"/>
        <v>0</v>
      </c>
      <c r="CB997" s="83">
        <f t="shared" si="1894"/>
        <v>3.348644024177863</v>
      </c>
      <c r="CC997" s="83">
        <f t="shared" si="1840"/>
        <v>3.348644024177863</v>
      </c>
      <c r="CD997" s="143">
        <f t="shared" si="1841"/>
        <v>0.02</v>
      </c>
      <c r="CE997" s="83">
        <f t="shared" si="1895"/>
        <v>1.7054523213570455E-2</v>
      </c>
      <c r="CF997" s="84">
        <f t="shared" si="1896"/>
        <v>1187.9103948130835</v>
      </c>
      <c r="CG997" s="83">
        <f t="shared" si="1842"/>
        <v>0</v>
      </c>
      <c r="CH997" s="83">
        <f t="shared" si="1897"/>
        <v>3.1902684888169888</v>
      </c>
      <c r="CI997" s="83">
        <f t="shared" si="1843"/>
        <v>3.1902684888169888</v>
      </c>
      <c r="CJ997" s="143">
        <f t="shared" si="1844"/>
        <v>0.02</v>
      </c>
      <c r="CK997" s="83">
        <f t="shared" si="1898"/>
        <v>1.6246910799759182E-2</v>
      </c>
      <c r="CL997" s="84">
        <f t="shared" si="1899"/>
        <v>1121.510531325104</v>
      </c>
      <c r="CM997" s="83">
        <f t="shared" si="1845"/>
        <v>0</v>
      </c>
      <c r="CN997" s="83">
        <f t="shared" si="1900"/>
        <v>3.0888888438382889</v>
      </c>
      <c r="CO997" s="83">
        <f t="shared" si="1846"/>
        <v>3.0888888438382889</v>
      </c>
      <c r="CP997" s="143">
        <f t="shared" si="1847"/>
        <v>0.02</v>
      </c>
      <c r="CQ997" s="83">
        <f t="shared" si="1901"/>
        <v>1.6406564504284481E-2</v>
      </c>
      <c r="CR997" s="84">
        <f t="shared" si="1902"/>
        <v>1116.5549980313335</v>
      </c>
      <c r="CS997" s="83">
        <f t="shared" si="1848"/>
        <v>0</v>
      </c>
      <c r="CT997" s="83">
        <f t="shared" si="1903"/>
        <v>3.0820126442661477</v>
      </c>
      <c r="CU997" s="83">
        <f t="shared" si="1849"/>
        <v>3.0820126442661477</v>
      </c>
      <c r="CV997" s="143">
        <f t="shared" si="1850"/>
        <v>0.02</v>
      </c>
      <c r="CW997" s="83">
        <f t="shared" si="1904"/>
        <v>1.6434526987184544E-2</v>
      </c>
      <c r="CX997" s="84">
        <f t="shared" si="1905"/>
        <v>1116.3318783944815</v>
      </c>
      <c r="CY997" s="83">
        <f t="shared" si="1851"/>
        <v>0</v>
      </c>
      <c r="CZ997" s="83">
        <f t="shared" si="1906"/>
        <v>3.0817052911785439</v>
      </c>
      <c r="DA997" s="83">
        <f t="shared" si="1852"/>
        <v>3.0817052911785439</v>
      </c>
      <c r="DB997" s="143">
        <f t="shared" si="1853"/>
        <v>0.02</v>
      </c>
      <c r="DC997" s="83">
        <f t="shared" si="1907"/>
        <v>1.6435446767326476E-2</v>
      </c>
      <c r="DD997" s="84">
        <f t="shared" si="1908"/>
        <v>1116.3373022506225</v>
      </c>
      <c r="DE997" s="86">
        <f t="shared" si="1854"/>
        <v>5354.7866660598665</v>
      </c>
      <c r="DF997" s="86">
        <f t="shared" si="1855"/>
        <v>2141.9146664239465</v>
      </c>
      <c r="DG997" s="86">
        <f t="shared" si="1856"/>
        <v>1338.6966665149666</v>
      </c>
      <c r="DH997" s="86">
        <f t="shared" si="1857"/>
        <v>7.4834442513548705E-2</v>
      </c>
      <c r="DI997" s="86">
        <f t="shared" si="1858"/>
        <v>6.0141711623924274E-2</v>
      </c>
      <c r="DJ997" s="86">
        <f t="shared" si="1859"/>
        <v>0.59744692601924365</v>
      </c>
      <c r="DK997" s="86">
        <f t="shared" si="1860"/>
        <v>-1303.4826405578306</v>
      </c>
      <c r="DL997" s="86">
        <f t="shared" si="1918"/>
        <v>-1303.4826405578306</v>
      </c>
      <c r="DM997" s="86">
        <f t="shared" si="1861"/>
        <v>-1303.4826405578306</v>
      </c>
      <c r="DN997" s="85">
        <f t="shared" si="1862"/>
        <v>0</v>
      </c>
      <c r="DO997" s="85">
        <f t="shared" si="1909"/>
        <v>0</v>
      </c>
      <c r="DP997" s="85">
        <f t="shared" si="1863"/>
        <v>0</v>
      </c>
      <c r="DQ997" s="85">
        <f t="shared" si="1910"/>
        <v>0</v>
      </c>
      <c r="DR997" s="85">
        <f t="shared" si="1864"/>
        <v>0</v>
      </c>
      <c r="DS997" s="85">
        <f t="shared" si="1911"/>
        <v>0</v>
      </c>
      <c r="DT997" s="81"/>
      <c r="DU997" s="81"/>
      <c r="DV997" s="81">
        <f t="shared" si="1912"/>
        <v>0</v>
      </c>
      <c r="DW997" s="100"/>
    </row>
    <row r="998" spans="1:127" x14ac:dyDescent="0.2">
      <c r="A998" s="59">
        <f t="shared" si="1865"/>
        <v>132.39999999999819</v>
      </c>
      <c r="B998" s="44">
        <f t="shared" si="1866"/>
        <v>132399.9999999982</v>
      </c>
      <c r="C998" s="52">
        <f t="shared" si="1800"/>
        <v>133.33333333333334</v>
      </c>
      <c r="D998" s="50">
        <f t="shared" si="1801"/>
        <v>4</v>
      </c>
      <c r="E998" s="44">
        <f t="shared" si="1802"/>
        <v>4.13</v>
      </c>
      <c r="F998" s="47">
        <f t="shared" si="1803"/>
        <v>0.02</v>
      </c>
      <c r="G998" s="52">
        <f t="shared" si="1867"/>
        <v>2.320089176228838E-2</v>
      </c>
      <c r="H998" s="57">
        <f t="shared" si="1868"/>
        <v>1048.168161132711</v>
      </c>
      <c r="I998" s="52">
        <f t="shared" si="1869"/>
        <v>0</v>
      </c>
      <c r="J998" s="54">
        <f t="shared" si="1870"/>
        <v>4072.7956732611424</v>
      </c>
      <c r="K998" s="46">
        <f t="shared" si="1913"/>
        <v>4072.7956732611424</v>
      </c>
      <c r="L998" s="80">
        <f t="shared" si="1804"/>
        <v>0</v>
      </c>
      <c r="M998" s="142">
        <f t="shared" si="1805"/>
        <v>0</v>
      </c>
      <c r="N998" s="60">
        <f t="shared" si="1806"/>
        <v>4.13</v>
      </c>
      <c r="O998" s="53">
        <f t="shared" si="1807"/>
        <v>0</v>
      </c>
      <c r="P998" s="58">
        <f t="shared" si="1871"/>
        <v>3.0657316817851452</v>
      </c>
      <c r="Q998" s="49">
        <f t="shared" si="1808"/>
        <v>3.0657316817851452</v>
      </c>
      <c r="R998" s="143">
        <f t="shared" si="1809"/>
        <v>0.02</v>
      </c>
      <c r="S998" s="51">
        <f t="shared" si="1872"/>
        <v>1.7760702263220018E-2</v>
      </c>
      <c r="T998" s="57">
        <f t="shared" si="1873"/>
        <v>1092.2680447077003</v>
      </c>
      <c r="U998" s="53">
        <f t="shared" si="1810"/>
        <v>0</v>
      </c>
      <c r="V998" s="58">
        <f t="shared" si="1874"/>
        <v>3.1174796422567281</v>
      </c>
      <c r="W998" s="49">
        <f t="shared" si="1811"/>
        <v>3.1174796422567281</v>
      </c>
      <c r="X998" s="143">
        <f t="shared" si="1812"/>
        <v>0.02</v>
      </c>
      <c r="Y998" s="51">
        <f t="shared" si="1875"/>
        <v>1.7165880481964265E-2</v>
      </c>
      <c r="Z998" s="57">
        <f t="shared" si="1876"/>
        <v>1063.5138084891148</v>
      </c>
      <c r="AA998" s="53">
        <f t="shared" si="1813"/>
        <v>0</v>
      </c>
      <c r="AB998" s="58">
        <f t="shared" si="1877"/>
        <v>3.0828828767565448</v>
      </c>
      <c r="AC998" s="49">
        <f t="shared" si="1814"/>
        <v>3.0828828767565448</v>
      </c>
      <c r="AD998" s="143">
        <f t="shared" si="1815"/>
        <v>0.02</v>
      </c>
      <c r="AE998" s="49">
        <f t="shared" si="1914"/>
        <v>1.7113190633115265E-2</v>
      </c>
      <c r="AF998" s="57">
        <f t="shared" si="1878"/>
        <v>1061.0917824698893</v>
      </c>
      <c r="AG998" s="53">
        <f t="shared" si="1816"/>
        <v>0</v>
      </c>
      <c r="AH998" s="58">
        <f t="shared" si="1879"/>
        <v>3.0801152503680429</v>
      </c>
      <c r="AI998" s="49">
        <f t="shared" si="1817"/>
        <v>3.0801152503680429</v>
      </c>
      <c r="AJ998" s="143">
        <f t="shared" si="1818"/>
        <v>0.02</v>
      </c>
      <c r="AK998" s="51">
        <f t="shared" si="1880"/>
        <v>1.7113748957976668E-2</v>
      </c>
      <c r="AL998" s="57">
        <f t="shared" si="1881"/>
        <v>1060.9447844446966</v>
      </c>
      <c r="AM998" s="53">
        <f t="shared" si="1819"/>
        <v>0</v>
      </c>
      <c r="AN998" s="58">
        <f t="shared" si="1882"/>
        <v>3.0799480089302076</v>
      </c>
      <c r="AO998" s="49">
        <f t="shared" si="1820"/>
        <v>3.0799480089302076</v>
      </c>
      <c r="AP998" s="143">
        <f t="shared" si="1821"/>
        <v>0.02</v>
      </c>
      <c r="AQ998" s="51">
        <f t="shared" si="1883"/>
        <v>1.7114044607708864E-2</v>
      </c>
      <c r="AR998" s="57">
        <f t="shared" si="1884"/>
        <v>1060.933974787391</v>
      </c>
      <c r="AS998" s="44">
        <f t="shared" si="1822"/>
        <v>7331.032211870056</v>
      </c>
      <c r="AT998" s="44">
        <f t="shared" si="1823"/>
        <v>2932.4128847480224</v>
      </c>
      <c r="AU998" s="44">
        <f t="shared" si="1824"/>
        <v>1832.758052967514</v>
      </c>
      <c r="AV998" s="47">
        <f t="shared" si="1825"/>
        <v>0.24489306138933459</v>
      </c>
      <c r="AW998" s="47">
        <f t="shared" si="1826"/>
        <v>0.38929293869011772</v>
      </c>
      <c r="AX998" s="86">
        <f t="shared" si="1827"/>
        <v>1.1009194466787762</v>
      </c>
      <c r="AY998" s="86">
        <f t="shared" si="1828"/>
        <v>0</v>
      </c>
      <c r="AZ998" s="10">
        <f t="shared" si="1885"/>
        <v>0</v>
      </c>
      <c r="BA998" s="44">
        <f t="shared" si="1829"/>
        <v>0</v>
      </c>
      <c r="BB998" s="9">
        <f t="shared" si="1830"/>
        <v>0</v>
      </c>
      <c r="BC998" s="45">
        <f t="shared" si="1919"/>
        <v>0</v>
      </c>
      <c r="BD998" s="9">
        <f t="shared" si="1831"/>
        <v>0</v>
      </c>
      <c r="BE998" s="45">
        <f t="shared" si="1915"/>
        <v>0</v>
      </c>
      <c r="BF998" s="9">
        <f t="shared" si="1832"/>
        <v>0</v>
      </c>
      <c r="BG998" s="45">
        <f t="shared" si="1916"/>
        <v>0</v>
      </c>
      <c r="BH998" s="58"/>
      <c r="BI998" s="58"/>
      <c r="BJ998" s="58">
        <f t="shared" si="1886"/>
        <v>0</v>
      </c>
      <c r="BK998" s="97"/>
      <c r="BL998" s="44"/>
      <c r="BM998" s="82">
        <f t="shared" si="1887"/>
        <v>99.3</v>
      </c>
      <c r="BN998" s="86">
        <f t="shared" si="1888"/>
        <v>99300</v>
      </c>
      <c r="BO998" s="86">
        <f t="shared" si="1889"/>
        <v>100</v>
      </c>
      <c r="BP998" s="84">
        <f t="shared" si="1833"/>
        <v>4</v>
      </c>
      <c r="BQ998" s="84">
        <f t="shared" si="1834"/>
        <v>4.13</v>
      </c>
      <c r="BR998" s="84">
        <f t="shared" si="1835"/>
        <v>0.02</v>
      </c>
      <c r="BS998" s="84">
        <f t="shared" si="1890"/>
        <v>3.1259943074937104E-2</v>
      </c>
      <c r="BT998" s="84">
        <f t="shared" si="1891"/>
        <v>1275.2548317686978</v>
      </c>
      <c r="BU998" s="84">
        <f t="shared" si="1892"/>
        <v>0</v>
      </c>
      <c r="BV998" s="83">
        <f t="shared" si="1893"/>
        <v>2978.1187811443706</v>
      </c>
      <c r="BW998" s="81">
        <f t="shared" si="1917"/>
        <v>2978.1187811443706</v>
      </c>
      <c r="BX998" s="83">
        <f t="shared" si="1836"/>
        <v>0</v>
      </c>
      <c r="BY998" s="141">
        <f t="shared" si="1837"/>
        <v>0</v>
      </c>
      <c r="BZ998" s="83">
        <f t="shared" si="1838"/>
        <v>4.13</v>
      </c>
      <c r="CA998" s="83">
        <f t="shared" si="1839"/>
        <v>0</v>
      </c>
      <c r="CB998" s="83">
        <f t="shared" si="1894"/>
        <v>3.3503486104671079</v>
      </c>
      <c r="CC998" s="83">
        <f t="shared" si="1840"/>
        <v>3.3503486104671079</v>
      </c>
      <c r="CD998" s="143">
        <f t="shared" si="1841"/>
        <v>0.02</v>
      </c>
      <c r="CE998" s="83">
        <f t="shared" si="1895"/>
        <v>1.7052523213570456E-2</v>
      </c>
      <c r="CF998" s="84">
        <f t="shared" si="1896"/>
        <v>1188.4196613427725</v>
      </c>
      <c r="CG998" s="83">
        <f t="shared" si="1842"/>
        <v>0</v>
      </c>
      <c r="CH998" s="83">
        <f t="shared" si="1897"/>
        <v>3.1913060782552121</v>
      </c>
      <c r="CI998" s="83">
        <f t="shared" si="1843"/>
        <v>3.1913060782552121</v>
      </c>
      <c r="CJ998" s="143">
        <f t="shared" si="1844"/>
        <v>0.02</v>
      </c>
      <c r="CK998" s="83">
        <f t="shared" si="1898"/>
        <v>1.6244910799759184E-2</v>
      </c>
      <c r="CL998" s="84">
        <f t="shared" si="1899"/>
        <v>1122.0197646657055</v>
      </c>
      <c r="CM998" s="83">
        <f t="shared" si="1845"/>
        <v>0</v>
      </c>
      <c r="CN998" s="83">
        <f t="shared" si="1900"/>
        <v>3.0897985936109698</v>
      </c>
      <c r="CO998" s="83">
        <f t="shared" si="1846"/>
        <v>3.0897985936109698</v>
      </c>
      <c r="CP998" s="143">
        <f t="shared" si="1847"/>
        <v>0.02</v>
      </c>
      <c r="CQ998" s="83">
        <f t="shared" si="1901"/>
        <v>1.6404564504284482E-2</v>
      </c>
      <c r="CR998" s="84">
        <f t="shared" si="1902"/>
        <v>1117.0861134367003</v>
      </c>
      <c r="CS998" s="83">
        <f t="shared" si="1848"/>
        <v>0</v>
      </c>
      <c r="CT998" s="83">
        <f t="shared" si="1903"/>
        <v>3.0829431405328287</v>
      </c>
      <c r="CU998" s="83">
        <f t="shared" si="1849"/>
        <v>3.0829431405328287</v>
      </c>
      <c r="CV998" s="143">
        <f t="shared" si="1850"/>
        <v>0.02</v>
      </c>
      <c r="CW998" s="83">
        <f t="shared" si="1904"/>
        <v>1.6432526987184545E-2</v>
      </c>
      <c r="CX998" s="84">
        <f t="shared" si="1905"/>
        <v>1116.8650860377973</v>
      </c>
      <c r="CY998" s="83">
        <f t="shared" si="1851"/>
        <v>0</v>
      </c>
      <c r="CZ998" s="83">
        <f t="shared" si="1906"/>
        <v>3.0826382287130789</v>
      </c>
      <c r="DA998" s="83">
        <f t="shared" si="1852"/>
        <v>3.0826382287130789</v>
      </c>
      <c r="DB998" s="143">
        <f t="shared" si="1853"/>
        <v>0.02</v>
      </c>
      <c r="DC998" s="83">
        <f t="shared" si="1907"/>
        <v>1.6433446767326478E-2</v>
      </c>
      <c r="DD998" s="84">
        <f t="shared" si="1908"/>
        <v>1116.8705929197324</v>
      </c>
      <c r="DE998" s="86">
        <f t="shared" si="1854"/>
        <v>5360.6138060598669</v>
      </c>
      <c r="DF998" s="86">
        <f t="shared" si="1855"/>
        <v>2144.2455224239466</v>
      </c>
      <c r="DG998" s="86">
        <f t="shared" si="1856"/>
        <v>1340.1534515149667</v>
      </c>
      <c r="DH998" s="86">
        <f t="shared" si="1857"/>
        <v>7.4712085209312454E-2</v>
      </c>
      <c r="DI998" s="86">
        <f t="shared" si="1858"/>
        <v>5.9961210355498062E-2</v>
      </c>
      <c r="DJ998" s="86">
        <f t="shared" si="1859"/>
        <v>0.59408281419845832</v>
      </c>
      <c r="DK998" s="86">
        <f t="shared" si="1860"/>
        <v>-1305.3639706742647</v>
      </c>
      <c r="DL998" s="86">
        <f t="shared" si="1918"/>
        <v>-1305.3639706742647</v>
      </c>
      <c r="DM998" s="86">
        <f t="shared" si="1861"/>
        <v>-1305.3639706742647</v>
      </c>
      <c r="DN998" s="85">
        <f t="shared" si="1862"/>
        <v>0</v>
      </c>
      <c r="DO998" s="85">
        <f t="shared" si="1909"/>
        <v>0</v>
      </c>
      <c r="DP998" s="85">
        <f t="shared" si="1863"/>
        <v>0</v>
      </c>
      <c r="DQ998" s="85">
        <f t="shared" si="1910"/>
        <v>0</v>
      </c>
      <c r="DR998" s="85">
        <f t="shared" si="1864"/>
        <v>0</v>
      </c>
      <c r="DS998" s="85">
        <f t="shared" si="1911"/>
        <v>0</v>
      </c>
      <c r="DT998" s="81"/>
      <c r="DU998" s="81"/>
      <c r="DV998" s="81">
        <f t="shared" si="1912"/>
        <v>0</v>
      </c>
      <c r="DW998" s="100"/>
    </row>
    <row r="999" spans="1:127" x14ac:dyDescent="0.2">
      <c r="A999" s="59">
        <f t="shared" si="1865"/>
        <v>132.53333333333154</v>
      </c>
      <c r="B999" s="44">
        <f t="shared" si="1866"/>
        <v>132533.33333333154</v>
      </c>
      <c r="C999" s="52">
        <f t="shared" si="1800"/>
        <v>133.33333333333334</v>
      </c>
      <c r="D999" s="50">
        <f t="shared" si="1801"/>
        <v>4</v>
      </c>
      <c r="E999" s="44">
        <f t="shared" si="1802"/>
        <v>4.13</v>
      </c>
      <c r="F999" s="47">
        <f t="shared" si="1803"/>
        <v>0.02</v>
      </c>
      <c r="G999" s="52">
        <f t="shared" si="1867"/>
        <v>2.3198225095621711E-2</v>
      </c>
      <c r="H999" s="57">
        <f t="shared" si="1868"/>
        <v>1048.9171379988597</v>
      </c>
      <c r="I999" s="52">
        <f t="shared" si="1869"/>
        <v>0</v>
      </c>
      <c r="J999" s="54">
        <f t="shared" si="1870"/>
        <v>4077.1120732611421</v>
      </c>
      <c r="K999" s="46">
        <f t="shared" si="1913"/>
        <v>4077.1120732611421</v>
      </c>
      <c r="L999" s="80">
        <f t="shared" si="1804"/>
        <v>0</v>
      </c>
      <c r="M999" s="142">
        <f t="shared" si="1805"/>
        <v>0</v>
      </c>
      <c r="N999" s="60">
        <f t="shared" si="1806"/>
        <v>4.13</v>
      </c>
      <c r="O999" s="53">
        <f t="shared" si="1807"/>
        <v>0</v>
      </c>
      <c r="P999" s="58">
        <f t="shared" si="1871"/>
        <v>3.0668184658003614</v>
      </c>
      <c r="Q999" s="49">
        <f t="shared" si="1808"/>
        <v>3.0668184658003614</v>
      </c>
      <c r="R999" s="143">
        <f t="shared" si="1809"/>
        <v>0.02</v>
      </c>
      <c r="S999" s="51">
        <f t="shared" si="1872"/>
        <v>1.775803559655335E-2</v>
      </c>
      <c r="T999" s="57">
        <f t="shared" si="1873"/>
        <v>1093.0404266716494</v>
      </c>
      <c r="U999" s="53">
        <f t="shared" si="1810"/>
        <v>0</v>
      </c>
      <c r="V999" s="58">
        <f t="shared" si="1874"/>
        <v>3.118719722810543</v>
      </c>
      <c r="W999" s="49">
        <f t="shared" si="1811"/>
        <v>3.118719722810543</v>
      </c>
      <c r="X999" s="143">
        <f t="shared" si="1812"/>
        <v>0.02</v>
      </c>
      <c r="Y999" s="51">
        <f t="shared" si="1875"/>
        <v>1.7163213815297597E-2</v>
      </c>
      <c r="Z999" s="57">
        <f t="shared" si="1876"/>
        <v>1064.2479291728434</v>
      </c>
      <c r="AA999" s="53">
        <f t="shared" si="1813"/>
        <v>0</v>
      </c>
      <c r="AB999" s="58">
        <f t="shared" si="1877"/>
        <v>3.0839955324968598</v>
      </c>
      <c r="AC999" s="49">
        <f t="shared" si="1814"/>
        <v>3.0839955324968598</v>
      </c>
      <c r="AD999" s="143">
        <f t="shared" si="1815"/>
        <v>0.02</v>
      </c>
      <c r="AE999" s="49">
        <f t="shared" si="1914"/>
        <v>1.7110523966448597E-2</v>
      </c>
      <c r="AF999" s="57">
        <f t="shared" si="1878"/>
        <v>1061.8318627987614</v>
      </c>
      <c r="AG999" s="53">
        <f t="shared" si="1816"/>
        <v>0</v>
      </c>
      <c r="AH999" s="58">
        <f t="shared" si="1879"/>
        <v>3.0812280567612262</v>
      </c>
      <c r="AI999" s="49">
        <f t="shared" si="1817"/>
        <v>3.0812280567612262</v>
      </c>
      <c r="AJ999" s="143">
        <f t="shared" si="1818"/>
        <v>0.02</v>
      </c>
      <c r="AK999" s="51">
        <f t="shared" si="1880"/>
        <v>1.711108229131E-2</v>
      </c>
      <c r="AL999" s="57">
        <f t="shared" si="1881"/>
        <v>1061.6855539390674</v>
      </c>
      <c r="AM999" s="53">
        <f t="shared" si="1819"/>
        <v>0</v>
      </c>
      <c r="AN999" s="58">
        <f t="shared" si="1882"/>
        <v>3.0810611943270847</v>
      </c>
      <c r="AO999" s="49">
        <f t="shared" si="1820"/>
        <v>3.0810611943270847</v>
      </c>
      <c r="AP999" s="143">
        <f t="shared" si="1821"/>
        <v>0.02</v>
      </c>
      <c r="AQ999" s="51">
        <f t="shared" si="1883"/>
        <v>1.7111377941042196E-2</v>
      </c>
      <c r="AR999" s="57">
        <f t="shared" si="1884"/>
        <v>1061.6747973045137</v>
      </c>
      <c r="AS999" s="44">
        <f t="shared" si="1822"/>
        <v>7338.8017318700549</v>
      </c>
      <c r="AT999" s="44">
        <f t="shared" si="1823"/>
        <v>2935.5206927480217</v>
      </c>
      <c r="AU999" s="44">
        <f t="shared" si="1824"/>
        <v>1834.7004329675137</v>
      </c>
      <c r="AV999" s="47">
        <f t="shared" si="1825"/>
        <v>0.24420324528925075</v>
      </c>
      <c r="AW999" s="47">
        <f t="shared" si="1826"/>
        <v>0.38723417474443322</v>
      </c>
      <c r="AX999" s="86">
        <f t="shared" si="1827"/>
        <v>1.0915927351695827</v>
      </c>
      <c r="AY999" s="86">
        <f t="shared" si="1828"/>
        <v>0</v>
      </c>
      <c r="AZ999" s="10">
        <f t="shared" si="1885"/>
        <v>0</v>
      </c>
      <c r="BA999" s="44">
        <f t="shared" si="1829"/>
        <v>0</v>
      </c>
      <c r="BB999" s="9">
        <f t="shared" si="1830"/>
        <v>0</v>
      </c>
      <c r="BC999" s="45">
        <f t="shared" si="1919"/>
        <v>0</v>
      </c>
      <c r="BD999" s="9">
        <f t="shared" si="1831"/>
        <v>0</v>
      </c>
      <c r="BE999" s="45">
        <f t="shared" si="1915"/>
        <v>0</v>
      </c>
      <c r="BF999" s="9">
        <f t="shared" si="1832"/>
        <v>0</v>
      </c>
      <c r="BG999" s="45">
        <f t="shared" si="1916"/>
        <v>0</v>
      </c>
      <c r="BH999" s="58"/>
      <c r="BI999" s="58"/>
      <c r="BJ999" s="58">
        <f t="shared" si="1886"/>
        <v>0</v>
      </c>
      <c r="BK999" s="97"/>
      <c r="BL999" s="44"/>
      <c r="BM999" s="82">
        <f t="shared" si="1887"/>
        <v>99.4</v>
      </c>
      <c r="BN999" s="86">
        <f t="shared" si="1888"/>
        <v>99400</v>
      </c>
      <c r="BO999" s="86">
        <f t="shared" si="1889"/>
        <v>100</v>
      </c>
      <c r="BP999" s="84">
        <f t="shared" si="1833"/>
        <v>4</v>
      </c>
      <c r="BQ999" s="84">
        <f t="shared" si="1834"/>
        <v>4.13</v>
      </c>
      <c r="BR999" s="84">
        <f t="shared" si="1835"/>
        <v>0.02</v>
      </c>
      <c r="BS999" s="84">
        <f t="shared" si="1890"/>
        <v>3.1257943074937102E-2</v>
      </c>
      <c r="BT999" s="84">
        <f t="shared" si="1891"/>
        <v>1276.0117069036842</v>
      </c>
      <c r="BU999" s="84">
        <f t="shared" si="1892"/>
        <v>0</v>
      </c>
      <c r="BV999" s="83">
        <f t="shared" si="1893"/>
        <v>2981.3560811443704</v>
      </c>
      <c r="BW999" s="81">
        <f t="shared" si="1917"/>
        <v>2981.3560811443704</v>
      </c>
      <c r="BX999" s="83">
        <f t="shared" si="1836"/>
        <v>0</v>
      </c>
      <c r="BY999" s="141">
        <f t="shared" si="1837"/>
        <v>0</v>
      </c>
      <c r="BZ999" s="83">
        <f t="shared" si="1838"/>
        <v>4.13</v>
      </c>
      <c r="CA999" s="83">
        <f t="shared" si="1839"/>
        <v>0</v>
      </c>
      <c r="CB999" s="83">
        <f t="shared" si="1894"/>
        <v>3.3520553220817133</v>
      </c>
      <c r="CC999" s="83">
        <f t="shared" si="1840"/>
        <v>3.3520553220817133</v>
      </c>
      <c r="CD999" s="143">
        <f t="shared" si="1841"/>
        <v>0.02</v>
      </c>
      <c r="CE999" s="83">
        <f t="shared" si="1895"/>
        <v>1.7050523213570458E-2</v>
      </c>
      <c r="CF999" s="84">
        <f t="shared" si="1896"/>
        <v>1188.9286090731757</v>
      </c>
      <c r="CG999" s="83">
        <f t="shared" si="1842"/>
        <v>0</v>
      </c>
      <c r="CH999" s="83">
        <f t="shared" si="1897"/>
        <v>3.1923440937861569</v>
      </c>
      <c r="CI999" s="83">
        <f t="shared" si="1843"/>
        <v>3.1923440937861569</v>
      </c>
      <c r="CJ999" s="143">
        <f t="shared" si="1844"/>
        <v>0.02</v>
      </c>
      <c r="CK999" s="83">
        <f t="shared" si="1898"/>
        <v>1.6242910799759185E-2</v>
      </c>
      <c r="CL999" s="84">
        <f t="shared" si="1899"/>
        <v>1122.5287697689903</v>
      </c>
      <c r="CM999" s="83">
        <f t="shared" si="1845"/>
        <v>0</v>
      </c>
      <c r="CN999" s="83">
        <f t="shared" si="1900"/>
        <v>3.090708959135867</v>
      </c>
      <c r="CO999" s="83">
        <f t="shared" si="1846"/>
        <v>3.090708959135867</v>
      </c>
      <c r="CP999" s="143">
        <f t="shared" si="1847"/>
        <v>0.02</v>
      </c>
      <c r="CQ999" s="83">
        <f t="shared" si="1901"/>
        <v>1.6402564504284484E-2</v>
      </c>
      <c r="CR999" s="84">
        <f t="shared" si="1902"/>
        <v>1117.6170077331183</v>
      </c>
      <c r="CS999" s="83">
        <f t="shared" si="1848"/>
        <v>0</v>
      </c>
      <c r="CT999" s="83">
        <f t="shared" si="1903"/>
        <v>3.0838743506674788</v>
      </c>
      <c r="CU999" s="83">
        <f t="shared" si="1849"/>
        <v>3.0838743506674788</v>
      </c>
      <c r="CV999" s="143">
        <f t="shared" si="1850"/>
        <v>0.02</v>
      </c>
      <c r="CW999" s="83">
        <f t="shared" si="1904"/>
        <v>1.6430526987184547E-2</v>
      </c>
      <c r="CX999" s="84">
        <f t="shared" si="1905"/>
        <v>1117.3980678748981</v>
      </c>
      <c r="CY999" s="83">
        <f t="shared" si="1851"/>
        <v>0</v>
      </c>
      <c r="CZ999" s="83">
        <f t="shared" si="1906"/>
        <v>3.0835718820980755</v>
      </c>
      <c r="DA999" s="83">
        <f t="shared" si="1852"/>
        <v>3.0835718820980755</v>
      </c>
      <c r="DB999" s="143">
        <f t="shared" si="1853"/>
        <v>0.02</v>
      </c>
      <c r="DC999" s="83">
        <f t="shared" si="1907"/>
        <v>1.6431446767326479E-2</v>
      </c>
      <c r="DD999" s="84">
        <f t="shared" si="1908"/>
        <v>1117.4036573128963</v>
      </c>
      <c r="DE999" s="86">
        <f t="shared" si="1854"/>
        <v>5366.4409460598663</v>
      </c>
      <c r="DF999" s="86">
        <f t="shared" si="1855"/>
        <v>2146.5763784239466</v>
      </c>
      <c r="DG999" s="86">
        <f t="shared" si="1856"/>
        <v>1341.6102365149666</v>
      </c>
      <c r="DH999" s="86">
        <f t="shared" si="1857"/>
        <v>7.4590073324214065E-2</v>
      </c>
      <c r="DI999" s="86">
        <f t="shared" si="1858"/>
        <v>5.9781464814357706E-2</v>
      </c>
      <c r="DJ999" s="86">
        <f t="shared" si="1859"/>
        <v>0.59074161765041133</v>
      </c>
      <c r="DK999" s="86">
        <f t="shared" si="1860"/>
        <v>-1307.2441418726789</v>
      </c>
      <c r="DL999" s="86">
        <f t="shared" si="1918"/>
        <v>-1307.2441418726789</v>
      </c>
      <c r="DM999" s="86">
        <f t="shared" si="1861"/>
        <v>-1307.2441418726789</v>
      </c>
      <c r="DN999" s="85">
        <f t="shared" si="1862"/>
        <v>0</v>
      </c>
      <c r="DO999" s="85">
        <f t="shared" si="1909"/>
        <v>0</v>
      </c>
      <c r="DP999" s="85">
        <f t="shared" si="1863"/>
        <v>0</v>
      </c>
      <c r="DQ999" s="85">
        <f t="shared" si="1910"/>
        <v>0</v>
      </c>
      <c r="DR999" s="85">
        <f t="shared" si="1864"/>
        <v>0</v>
      </c>
      <c r="DS999" s="85">
        <f t="shared" si="1911"/>
        <v>0</v>
      </c>
      <c r="DT999" s="81"/>
      <c r="DU999" s="81"/>
      <c r="DV999" s="81">
        <f t="shared" si="1912"/>
        <v>0</v>
      </c>
      <c r="DW999" s="100"/>
    </row>
    <row r="1000" spans="1:127" x14ac:dyDescent="0.2">
      <c r="A1000" s="59">
        <f t="shared" si="1865"/>
        <v>132.6666666666649</v>
      </c>
      <c r="B1000" s="44">
        <f t="shared" si="1866"/>
        <v>132666.66666666488</v>
      </c>
      <c r="C1000" s="52">
        <f t="shared" si="1800"/>
        <v>133.33333333333334</v>
      </c>
      <c r="D1000" s="50">
        <f t="shared" si="1801"/>
        <v>4</v>
      </c>
      <c r="E1000" s="44">
        <f t="shared" si="1802"/>
        <v>4.13</v>
      </c>
      <c r="F1000" s="47">
        <f t="shared" si="1803"/>
        <v>0.02</v>
      </c>
      <c r="G1000" s="52">
        <f t="shared" si="1867"/>
        <v>2.3195558428955043E-2</v>
      </c>
      <c r="H1000" s="57">
        <f t="shared" si="1868"/>
        <v>1049.6660287740749</v>
      </c>
      <c r="I1000" s="52">
        <f t="shared" si="1869"/>
        <v>0</v>
      </c>
      <c r="J1000" s="54">
        <f t="shared" si="1870"/>
        <v>4081.4284732611422</v>
      </c>
      <c r="K1000" s="46">
        <f t="shared" si="1913"/>
        <v>4081.4284732611422</v>
      </c>
      <c r="L1000" s="80">
        <f t="shared" si="1804"/>
        <v>0</v>
      </c>
      <c r="M1000" s="142">
        <f t="shared" si="1805"/>
        <v>0</v>
      </c>
      <c r="N1000" s="60">
        <f t="shared" si="1806"/>
        <v>4.13</v>
      </c>
      <c r="O1000" s="53">
        <f t="shared" si="1807"/>
        <v>0</v>
      </c>
      <c r="P1000" s="58">
        <f t="shared" si="1871"/>
        <v>3.0679071732655272</v>
      </c>
      <c r="Q1000" s="49">
        <f t="shared" si="1808"/>
        <v>3.0679071732655272</v>
      </c>
      <c r="R1000" s="143">
        <f t="shared" si="1809"/>
        <v>0.02</v>
      </c>
      <c r="S1000" s="51">
        <f t="shared" si="1872"/>
        <v>1.7755368929886682E-2</v>
      </c>
      <c r="T1000" s="57">
        <f t="shared" si="1873"/>
        <v>1093.8124189914311</v>
      </c>
      <c r="U1000" s="53">
        <f t="shared" si="1810"/>
        <v>0</v>
      </c>
      <c r="V1000" s="58">
        <f t="shared" si="1874"/>
        <v>3.1199614821141011</v>
      </c>
      <c r="W1000" s="49">
        <f t="shared" si="1811"/>
        <v>3.1199614821141011</v>
      </c>
      <c r="X1000" s="143">
        <f t="shared" si="1812"/>
        <v>0.02</v>
      </c>
      <c r="Y1000" s="51">
        <f t="shared" si="1875"/>
        <v>1.7160547148630929E-2</v>
      </c>
      <c r="Z1000" s="57">
        <f t="shared" si="1876"/>
        <v>1064.9816439450276</v>
      </c>
      <c r="AA1000" s="53">
        <f t="shared" si="1813"/>
        <v>0</v>
      </c>
      <c r="AB1000" s="58">
        <f t="shared" si="1877"/>
        <v>3.0851096618896134</v>
      </c>
      <c r="AC1000" s="49">
        <f t="shared" si="1814"/>
        <v>3.0851096618896134</v>
      </c>
      <c r="AD1000" s="143">
        <f t="shared" si="1815"/>
        <v>0.02</v>
      </c>
      <c r="AE1000" s="49">
        <f t="shared" si="1914"/>
        <v>1.7107857299781929E-2</v>
      </c>
      <c r="AF1000" s="57">
        <f t="shared" si="1878"/>
        <v>1062.5715608280584</v>
      </c>
      <c r="AG1000" s="53">
        <f t="shared" si="1816"/>
        <v>0</v>
      </c>
      <c r="AH1000" s="58">
        <f t="shared" si="1879"/>
        <v>3.0823423994302286</v>
      </c>
      <c r="AI1000" s="49">
        <f t="shared" si="1817"/>
        <v>3.0823423994302286</v>
      </c>
      <c r="AJ1000" s="143">
        <f t="shared" si="1818"/>
        <v>0.02</v>
      </c>
      <c r="AK1000" s="51">
        <f t="shared" si="1880"/>
        <v>1.7108415624643332E-2</v>
      </c>
      <c r="AL1000" s="57">
        <f t="shared" si="1881"/>
        <v>1062.4259405054097</v>
      </c>
      <c r="AM1000" s="53">
        <f t="shared" si="1819"/>
        <v>0</v>
      </c>
      <c r="AN1000" s="58">
        <f t="shared" si="1882"/>
        <v>3.0821759192514229</v>
      </c>
      <c r="AO1000" s="49">
        <f t="shared" si="1820"/>
        <v>3.0821759192514229</v>
      </c>
      <c r="AP1000" s="143">
        <f t="shared" si="1821"/>
        <v>0.02</v>
      </c>
      <c r="AQ1000" s="51">
        <f t="shared" si="1883"/>
        <v>1.7108711274375528E-2</v>
      </c>
      <c r="AR1000" s="57">
        <f t="shared" si="1884"/>
        <v>1062.4152367625902</v>
      </c>
      <c r="AS1000" s="44">
        <f t="shared" si="1822"/>
        <v>7346.5712518700548</v>
      </c>
      <c r="AT1000" s="44">
        <f t="shared" si="1823"/>
        <v>2938.6285007480219</v>
      </c>
      <c r="AU1000" s="44">
        <f t="shared" si="1824"/>
        <v>1836.6428129675137</v>
      </c>
      <c r="AV1000" s="47">
        <f t="shared" si="1825"/>
        <v>0.24351648897750666</v>
      </c>
      <c r="AW1000" s="47">
        <f t="shared" si="1826"/>
        <v>0.38518961896534748</v>
      </c>
      <c r="AX1000" s="86">
        <f t="shared" si="1827"/>
        <v>1.0823600075535433</v>
      </c>
      <c r="AY1000" s="86">
        <f t="shared" si="1828"/>
        <v>0</v>
      </c>
      <c r="AZ1000" s="10">
        <f t="shared" si="1885"/>
        <v>0</v>
      </c>
      <c r="BA1000" s="44">
        <f t="shared" si="1829"/>
        <v>0</v>
      </c>
      <c r="BB1000" s="9">
        <f t="shared" si="1830"/>
        <v>0</v>
      </c>
      <c r="BC1000" s="45">
        <f t="shared" si="1919"/>
        <v>0</v>
      </c>
      <c r="BD1000" s="9">
        <f t="shared" si="1831"/>
        <v>0</v>
      </c>
      <c r="BE1000" s="45">
        <f t="shared" si="1915"/>
        <v>0</v>
      </c>
      <c r="BF1000" s="9">
        <f t="shared" si="1832"/>
        <v>0</v>
      </c>
      <c r="BG1000" s="45">
        <f t="shared" si="1916"/>
        <v>0</v>
      </c>
      <c r="BH1000" s="58"/>
      <c r="BI1000" s="58"/>
      <c r="BJ1000" s="58">
        <f t="shared" si="1886"/>
        <v>0</v>
      </c>
      <c r="BK1000" s="97"/>
      <c r="BL1000" s="44"/>
      <c r="BM1000" s="82">
        <f t="shared" si="1887"/>
        <v>99.5</v>
      </c>
      <c r="BN1000" s="86">
        <f t="shared" si="1888"/>
        <v>99500</v>
      </c>
      <c r="BO1000" s="86">
        <f t="shared" si="1889"/>
        <v>100</v>
      </c>
      <c r="BP1000" s="84">
        <f t="shared" si="1833"/>
        <v>4</v>
      </c>
      <c r="BQ1000" s="84">
        <f t="shared" si="1834"/>
        <v>4.13</v>
      </c>
      <c r="BR1000" s="84">
        <f t="shared" si="1835"/>
        <v>0.02</v>
      </c>
      <c r="BS1000" s="84">
        <f t="shared" si="1890"/>
        <v>3.12559430749371E-2</v>
      </c>
      <c r="BT1000" s="84">
        <f t="shared" si="1891"/>
        <v>1276.7685336125205</v>
      </c>
      <c r="BU1000" s="84">
        <f t="shared" si="1892"/>
        <v>0</v>
      </c>
      <c r="BV1000" s="83">
        <f t="shared" si="1893"/>
        <v>2984.5933811443706</v>
      </c>
      <c r="BW1000" s="81">
        <f t="shared" si="1917"/>
        <v>2984.5933811443706</v>
      </c>
      <c r="BX1000" s="83">
        <f t="shared" si="1836"/>
        <v>0</v>
      </c>
      <c r="BY1000" s="141">
        <f t="shared" si="1837"/>
        <v>0</v>
      </c>
      <c r="BZ1000" s="83">
        <f t="shared" si="1838"/>
        <v>4.13</v>
      </c>
      <c r="CA1000" s="83">
        <f t="shared" si="1839"/>
        <v>0</v>
      </c>
      <c r="CB1000" s="83">
        <f t="shared" si="1894"/>
        <v>3.353764159210102</v>
      </c>
      <c r="CC1000" s="83">
        <f t="shared" si="1840"/>
        <v>3.353764159210102</v>
      </c>
      <c r="CD1000" s="143">
        <f t="shared" si="1841"/>
        <v>0.02</v>
      </c>
      <c r="CE1000" s="83">
        <f t="shared" si="1895"/>
        <v>1.7048523213570459E-2</v>
      </c>
      <c r="CF1000" s="84">
        <f t="shared" si="1896"/>
        <v>1189.4372380060354</v>
      </c>
      <c r="CG1000" s="83">
        <f t="shared" si="1842"/>
        <v>0</v>
      </c>
      <c r="CH1000" s="83">
        <f t="shared" si="1897"/>
        <v>3.1933825337380517</v>
      </c>
      <c r="CI1000" s="83">
        <f t="shared" si="1843"/>
        <v>3.1933825337380517</v>
      </c>
      <c r="CJ1000" s="143">
        <f t="shared" si="1844"/>
        <v>0.02</v>
      </c>
      <c r="CK1000" s="83">
        <f t="shared" si="1898"/>
        <v>1.6240910799759187E-2</v>
      </c>
      <c r="CL1000" s="84">
        <f t="shared" si="1899"/>
        <v>1123.0375467154156</v>
      </c>
      <c r="CM1000" s="83">
        <f t="shared" si="1845"/>
        <v>0</v>
      </c>
      <c r="CN1000" s="83">
        <f t="shared" si="1900"/>
        <v>3.0916199393800241</v>
      </c>
      <c r="CO1000" s="83">
        <f t="shared" si="1846"/>
        <v>3.0916199393800241</v>
      </c>
      <c r="CP1000" s="143">
        <f t="shared" si="1847"/>
        <v>0.02</v>
      </c>
      <c r="CQ1000" s="83">
        <f t="shared" si="1901"/>
        <v>1.6400564504284485E-2</v>
      </c>
      <c r="CR1000" s="84">
        <f t="shared" si="1902"/>
        <v>1118.1476809450298</v>
      </c>
      <c r="CS1000" s="83">
        <f t="shared" si="1848"/>
        <v>0</v>
      </c>
      <c r="CT1000" s="83">
        <f t="shared" si="1903"/>
        <v>3.0848062735606803</v>
      </c>
      <c r="CU1000" s="83">
        <f t="shared" si="1849"/>
        <v>3.0848062735606803</v>
      </c>
      <c r="CV1000" s="143">
        <f t="shared" si="1850"/>
        <v>0.02</v>
      </c>
      <c r="CW1000" s="83">
        <f t="shared" si="1904"/>
        <v>1.6428526987184548E-2</v>
      </c>
      <c r="CX1000" s="84">
        <f t="shared" si="1905"/>
        <v>1117.9308239187244</v>
      </c>
      <c r="CY1000" s="83">
        <f t="shared" si="1851"/>
        <v>0</v>
      </c>
      <c r="CZ1000" s="83">
        <f t="shared" si="1906"/>
        <v>3.0845062501764655</v>
      </c>
      <c r="DA1000" s="83">
        <f t="shared" si="1852"/>
        <v>3.0845062501764655</v>
      </c>
      <c r="DB1000" s="143">
        <f t="shared" si="1853"/>
        <v>0.02</v>
      </c>
      <c r="DC1000" s="83">
        <f t="shared" si="1907"/>
        <v>1.642944676732648E-2</v>
      </c>
      <c r="DD1000" s="84">
        <f t="shared" si="1908"/>
        <v>1117.9364954433356</v>
      </c>
      <c r="DE1000" s="86">
        <f t="shared" si="1854"/>
        <v>5372.2680860598666</v>
      </c>
      <c r="DF1000" s="86">
        <f t="shared" si="1855"/>
        <v>2148.9072344239466</v>
      </c>
      <c r="DG1000" s="86">
        <f t="shared" si="1856"/>
        <v>1343.0670215149667</v>
      </c>
      <c r="DH1000" s="86">
        <f t="shared" si="1857"/>
        <v>7.4468405589721537E-2</v>
      </c>
      <c r="DI1000" s="86">
        <f t="shared" si="1858"/>
        <v>5.9602471113083297E-2</v>
      </c>
      <c r="DJ1000" s="86">
        <f t="shared" si="1859"/>
        <v>0.58742315644465837</v>
      </c>
      <c r="DK1000" s="86">
        <f t="shared" si="1860"/>
        <v>-1309.1231548661008</v>
      </c>
      <c r="DL1000" s="86">
        <f t="shared" si="1918"/>
        <v>-1309.1231548661008</v>
      </c>
      <c r="DM1000" s="86">
        <f t="shared" si="1861"/>
        <v>-1309.1231548661008</v>
      </c>
      <c r="DN1000" s="85">
        <f t="shared" si="1862"/>
        <v>0</v>
      </c>
      <c r="DO1000" s="85">
        <f t="shared" si="1909"/>
        <v>0</v>
      </c>
      <c r="DP1000" s="85">
        <f t="shared" si="1863"/>
        <v>0</v>
      </c>
      <c r="DQ1000" s="85">
        <f t="shared" si="1910"/>
        <v>0</v>
      </c>
      <c r="DR1000" s="85">
        <f t="shared" si="1864"/>
        <v>0</v>
      </c>
      <c r="DS1000" s="85">
        <f t="shared" si="1911"/>
        <v>0</v>
      </c>
      <c r="DT1000" s="81"/>
      <c r="DU1000" s="81"/>
      <c r="DV1000" s="81">
        <f t="shared" si="1912"/>
        <v>0</v>
      </c>
      <c r="DW1000" s="100"/>
    </row>
    <row r="1001" spans="1:127" x14ac:dyDescent="0.2">
      <c r="A1001" s="59">
        <f t="shared" si="1865"/>
        <v>132.79999999999822</v>
      </c>
      <c r="B1001" s="44">
        <f t="shared" si="1866"/>
        <v>132799.99999999822</v>
      </c>
      <c r="C1001" s="52">
        <f t="shared" si="1800"/>
        <v>133.33333333333334</v>
      </c>
      <c r="D1001" s="50">
        <f t="shared" si="1801"/>
        <v>4</v>
      </c>
      <c r="E1001" s="44">
        <f t="shared" si="1802"/>
        <v>4.13</v>
      </c>
      <c r="F1001" s="47">
        <f t="shared" si="1803"/>
        <v>0.02</v>
      </c>
      <c r="G1001" s="52">
        <f t="shared" si="1867"/>
        <v>2.3192891762288375E-2</v>
      </c>
      <c r="H1001" s="57">
        <f t="shared" si="1868"/>
        <v>1050.4148334583565</v>
      </c>
      <c r="I1001" s="52">
        <f t="shared" si="1869"/>
        <v>0</v>
      </c>
      <c r="J1001" s="54">
        <f t="shared" si="1870"/>
        <v>4085.7448732611419</v>
      </c>
      <c r="K1001" s="46">
        <f t="shared" si="1913"/>
        <v>4085.7448732611419</v>
      </c>
      <c r="L1001" s="80">
        <f t="shared" si="1804"/>
        <v>0</v>
      </c>
      <c r="M1001" s="142">
        <f t="shared" si="1805"/>
        <v>0</v>
      </c>
      <c r="N1001" s="60">
        <f t="shared" si="1806"/>
        <v>4.13</v>
      </c>
      <c r="O1001" s="53">
        <f t="shared" si="1807"/>
        <v>0</v>
      </c>
      <c r="P1001" s="58">
        <f t="shared" si="1871"/>
        <v>3.0689978038262882</v>
      </c>
      <c r="Q1001" s="49">
        <f t="shared" si="1808"/>
        <v>3.0689978038262882</v>
      </c>
      <c r="R1001" s="143">
        <f t="shared" si="1809"/>
        <v>0.02</v>
      </c>
      <c r="S1001" s="51">
        <f t="shared" si="1872"/>
        <v>1.7752702263220014E-2</v>
      </c>
      <c r="T1001" s="57">
        <f t="shared" si="1873"/>
        <v>1094.58402145934</v>
      </c>
      <c r="U1001" s="53">
        <f t="shared" si="1810"/>
        <v>0</v>
      </c>
      <c r="V1001" s="58">
        <f t="shared" si="1874"/>
        <v>3.1212049169749267</v>
      </c>
      <c r="W1001" s="49">
        <f t="shared" si="1811"/>
        <v>3.1212049169749267</v>
      </c>
      <c r="X1001" s="143">
        <f t="shared" si="1812"/>
        <v>0.02</v>
      </c>
      <c r="Y1001" s="51">
        <f t="shared" si="1875"/>
        <v>1.7157880481964261E-2</v>
      </c>
      <c r="Z1001" s="57">
        <f t="shared" si="1876"/>
        <v>1065.7149527337701</v>
      </c>
      <c r="AA1001" s="53">
        <f t="shared" si="1813"/>
        <v>0</v>
      </c>
      <c r="AB1001" s="58">
        <f t="shared" si="1877"/>
        <v>3.0862252618825101</v>
      </c>
      <c r="AC1001" s="49">
        <f t="shared" si="1814"/>
        <v>3.0862252618825101</v>
      </c>
      <c r="AD1001" s="143">
        <f t="shared" si="1815"/>
        <v>0.02</v>
      </c>
      <c r="AE1001" s="49">
        <f t="shared" si="1914"/>
        <v>1.7105190633115261E-2</v>
      </c>
      <c r="AF1001" s="57">
        <f t="shared" si="1878"/>
        <v>1063.3108764803894</v>
      </c>
      <c r="AG1001" s="53">
        <f t="shared" si="1816"/>
        <v>0</v>
      </c>
      <c r="AH1001" s="58">
        <f t="shared" si="1879"/>
        <v>3.0834582754902771</v>
      </c>
      <c r="AI1001" s="49">
        <f t="shared" si="1817"/>
        <v>3.0834582754902771</v>
      </c>
      <c r="AJ1001" s="143">
        <f t="shared" si="1818"/>
        <v>0.02</v>
      </c>
      <c r="AK1001" s="51">
        <f t="shared" si="1880"/>
        <v>1.7105748957976664E-2</v>
      </c>
      <c r="AL1001" s="57">
        <f t="shared" si="1881"/>
        <v>1063.1659440513913</v>
      </c>
      <c r="AM1001" s="53">
        <f t="shared" si="1819"/>
        <v>0</v>
      </c>
      <c r="AN1001" s="58">
        <f t="shared" si="1882"/>
        <v>3.0832921807938298</v>
      </c>
      <c r="AO1001" s="49">
        <f t="shared" si="1820"/>
        <v>3.0832921807938298</v>
      </c>
      <c r="AP1001" s="143">
        <f t="shared" si="1821"/>
        <v>0.02</v>
      </c>
      <c r="AQ1001" s="51">
        <f t="shared" si="1883"/>
        <v>1.710604460770886E-2</v>
      </c>
      <c r="AR1001" s="57">
        <f t="shared" si="1884"/>
        <v>1063.1552930686646</v>
      </c>
      <c r="AS1001" s="44">
        <f t="shared" si="1822"/>
        <v>7354.3407718700555</v>
      </c>
      <c r="AT1001" s="44">
        <f t="shared" si="1823"/>
        <v>2941.7363087480221</v>
      </c>
      <c r="AU1001" s="44">
        <f t="shared" si="1824"/>
        <v>1838.5851929675139</v>
      </c>
      <c r="AV1001" s="47">
        <f t="shared" si="1825"/>
        <v>0.24283277520573532</v>
      </c>
      <c r="AW1001" s="47">
        <f t="shared" si="1826"/>
        <v>0.38315915419714902</v>
      </c>
      <c r="AX1001" s="86">
        <f t="shared" si="1827"/>
        <v>1.0732201832132342</v>
      </c>
      <c r="AY1001" s="86">
        <f t="shared" si="1828"/>
        <v>0</v>
      </c>
      <c r="AZ1001" s="10">
        <f t="shared" si="1885"/>
        <v>0</v>
      </c>
      <c r="BA1001" s="44">
        <f t="shared" si="1829"/>
        <v>0</v>
      </c>
      <c r="BB1001" s="9">
        <f t="shared" si="1830"/>
        <v>0</v>
      </c>
      <c r="BC1001" s="45">
        <f t="shared" si="1919"/>
        <v>0</v>
      </c>
      <c r="BD1001" s="9">
        <f t="shared" si="1831"/>
        <v>0</v>
      </c>
      <c r="BE1001" s="45">
        <f t="shared" si="1915"/>
        <v>0</v>
      </c>
      <c r="BF1001" s="9">
        <f t="shared" si="1832"/>
        <v>0</v>
      </c>
      <c r="BG1001" s="45">
        <f t="shared" si="1916"/>
        <v>0</v>
      </c>
      <c r="BH1001" s="58"/>
      <c r="BI1001" s="58"/>
      <c r="BJ1001" s="58">
        <f t="shared" si="1886"/>
        <v>0</v>
      </c>
      <c r="BK1001" s="97"/>
      <c r="BL1001" s="44"/>
      <c r="BM1001" s="82">
        <f t="shared" si="1887"/>
        <v>99.600000000000009</v>
      </c>
      <c r="BN1001" s="86">
        <f t="shared" si="1888"/>
        <v>99600</v>
      </c>
      <c r="BO1001" s="86">
        <f t="shared" si="1889"/>
        <v>100</v>
      </c>
      <c r="BP1001" s="84">
        <f t="shared" si="1833"/>
        <v>4</v>
      </c>
      <c r="BQ1001" s="84">
        <f t="shared" si="1834"/>
        <v>4.13</v>
      </c>
      <c r="BR1001" s="84">
        <f t="shared" si="1835"/>
        <v>0.02</v>
      </c>
      <c r="BS1001" s="84">
        <f t="shared" si="1890"/>
        <v>3.1253943074937098E-2</v>
      </c>
      <c r="BT1001" s="84">
        <f t="shared" si="1891"/>
        <v>1277.5253118952066</v>
      </c>
      <c r="BU1001" s="84">
        <f t="shared" si="1892"/>
        <v>0</v>
      </c>
      <c r="BV1001" s="83">
        <f t="shared" si="1893"/>
        <v>2987.8306811443704</v>
      </c>
      <c r="BW1001" s="81">
        <f t="shared" si="1917"/>
        <v>2987.8306811443704</v>
      </c>
      <c r="BX1001" s="83">
        <f t="shared" si="1836"/>
        <v>0</v>
      </c>
      <c r="BY1001" s="141">
        <f t="shared" si="1837"/>
        <v>0</v>
      </c>
      <c r="BZ1001" s="83">
        <f t="shared" si="1838"/>
        <v>4.13</v>
      </c>
      <c r="CA1001" s="83">
        <f t="shared" si="1839"/>
        <v>0</v>
      </c>
      <c r="CB1001" s="83">
        <f t="shared" si="1894"/>
        <v>3.3554751220410743</v>
      </c>
      <c r="CC1001" s="83">
        <f t="shared" si="1840"/>
        <v>3.3554751220410743</v>
      </c>
      <c r="CD1001" s="143">
        <f t="shared" si="1841"/>
        <v>0.02</v>
      </c>
      <c r="CE1001" s="83">
        <f t="shared" si="1895"/>
        <v>1.7046523213570461E-2</v>
      </c>
      <c r="CF1001" s="84">
        <f t="shared" si="1896"/>
        <v>1189.9455481436685</v>
      </c>
      <c r="CG1001" s="83">
        <f t="shared" si="1842"/>
        <v>0</v>
      </c>
      <c r="CH1001" s="83">
        <f t="shared" si="1897"/>
        <v>3.1944213964408128</v>
      </c>
      <c r="CI1001" s="83">
        <f t="shared" si="1843"/>
        <v>3.1944213964408128</v>
      </c>
      <c r="CJ1001" s="143">
        <f t="shared" si="1844"/>
        <v>0.02</v>
      </c>
      <c r="CK1001" s="83">
        <f t="shared" si="1898"/>
        <v>1.6238910799759188E-2</v>
      </c>
      <c r="CL1001" s="84">
        <f t="shared" si="1899"/>
        <v>1123.5460955857181</v>
      </c>
      <c r="CM1001" s="83">
        <f t="shared" si="1845"/>
        <v>0</v>
      </c>
      <c r="CN1001" s="83">
        <f t="shared" si="1900"/>
        <v>3.092531533311893</v>
      </c>
      <c r="CO1001" s="83">
        <f t="shared" si="1846"/>
        <v>3.092531533311893</v>
      </c>
      <c r="CP1001" s="143">
        <f t="shared" si="1847"/>
        <v>0.02</v>
      </c>
      <c r="CQ1001" s="83">
        <f t="shared" si="1901"/>
        <v>1.6398564504284487E-2</v>
      </c>
      <c r="CR1001" s="84">
        <f t="shared" si="1902"/>
        <v>1118.6781330971651</v>
      </c>
      <c r="CS1001" s="83">
        <f t="shared" si="1848"/>
        <v>0</v>
      </c>
      <c r="CT1001" s="83">
        <f t="shared" si="1903"/>
        <v>3.0857389081039988</v>
      </c>
      <c r="CU1001" s="83">
        <f t="shared" si="1849"/>
        <v>3.0857389081039988</v>
      </c>
      <c r="CV1001" s="143">
        <f t="shared" si="1850"/>
        <v>0.02</v>
      </c>
      <c r="CW1001" s="83">
        <f t="shared" si="1904"/>
        <v>1.642652698718455E-2</v>
      </c>
      <c r="CX1001" s="84">
        <f t="shared" si="1905"/>
        <v>1118.4633541825526</v>
      </c>
      <c r="CY1001" s="83">
        <f t="shared" si="1851"/>
        <v>0</v>
      </c>
      <c r="CZ1001" s="83">
        <f t="shared" si="1906"/>
        <v>3.085441331792155</v>
      </c>
      <c r="DA1001" s="83">
        <f t="shared" si="1852"/>
        <v>3.085441331792155</v>
      </c>
      <c r="DB1001" s="143">
        <f t="shared" si="1853"/>
        <v>0.02</v>
      </c>
      <c r="DC1001" s="83">
        <f t="shared" si="1907"/>
        <v>1.6427446767326482E-2</v>
      </c>
      <c r="DD1001" s="84">
        <f t="shared" si="1908"/>
        <v>1118.4691073246177</v>
      </c>
      <c r="DE1001" s="86">
        <f t="shared" si="1854"/>
        <v>5378.095226059866</v>
      </c>
      <c r="DF1001" s="86">
        <f t="shared" si="1855"/>
        <v>2151.2380904239462</v>
      </c>
      <c r="DG1001" s="86">
        <f t="shared" si="1856"/>
        <v>1344.5238065149665</v>
      </c>
      <c r="DH1001" s="86">
        <f t="shared" si="1857"/>
        <v>7.4347080742922428E-2</v>
      </c>
      <c r="DI1001" s="86">
        <f t="shared" si="1858"/>
        <v>5.9424225387602919E-2</v>
      </c>
      <c r="DJ1001" s="86">
        <f t="shared" si="1859"/>
        <v>0.58412725223592488</v>
      </c>
      <c r="DK1001" s="86">
        <f t="shared" si="1860"/>
        <v>-1311.0010103678219</v>
      </c>
      <c r="DL1001" s="86">
        <f t="shared" si="1918"/>
        <v>-1311.0010103678219</v>
      </c>
      <c r="DM1001" s="86">
        <f t="shared" si="1861"/>
        <v>-1311.0010103678219</v>
      </c>
      <c r="DN1001" s="85">
        <f t="shared" si="1862"/>
        <v>0</v>
      </c>
      <c r="DO1001" s="85">
        <f t="shared" si="1909"/>
        <v>0</v>
      </c>
      <c r="DP1001" s="85">
        <f t="shared" si="1863"/>
        <v>0</v>
      </c>
      <c r="DQ1001" s="85">
        <f t="shared" si="1910"/>
        <v>0</v>
      </c>
      <c r="DR1001" s="85">
        <f t="shared" si="1864"/>
        <v>0</v>
      </c>
      <c r="DS1001" s="85">
        <f t="shared" si="1911"/>
        <v>0</v>
      </c>
      <c r="DT1001" s="81"/>
      <c r="DU1001" s="81"/>
      <c r="DV1001" s="81">
        <f t="shared" si="1912"/>
        <v>0</v>
      </c>
      <c r="DW1001" s="100"/>
    </row>
    <row r="1002" spans="1:127" x14ac:dyDescent="0.2">
      <c r="A1002" s="59">
        <f t="shared" si="1865"/>
        <v>132.93333333333157</v>
      </c>
      <c r="B1002" s="44">
        <f t="shared" si="1866"/>
        <v>132933.33333333157</v>
      </c>
      <c r="C1002" s="52">
        <f t="shared" si="1800"/>
        <v>133.33333333333334</v>
      </c>
      <c r="D1002" s="50">
        <f t="shared" si="1801"/>
        <v>4</v>
      </c>
      <c r="E1002" s="44">
        <f t="shared" si="1802"/>
        <v>4.13</v>
      </c>
      <c r="F1002" s="47">
        <f t="shared" si="1803"/>
        <v>0.02</v>
      </c>
      <c r="G1002" s="52">
        <f t="shared" si="1867"/>
        <v>2.3190225095621707E-2</v>
      </c>
      <c r="H1002" s="57">
        <f t="shared" si="1868"/>
        <v>1051.1635520517045</v>
      </c>
      <c r="I1002" s="52">
        <f t="shared" si="1869"/>
        <v>0</v>
      </c>
      <c r="J1002" s="54">
        <f t="shared" si="1870"/>
        <v>4090.0612732611417</v>
      </c>
      <c r="K1002" s="46">
        <f t="shared" si="1913"/>
        <v>4090.0612732611417</v>
      </c>
      <c r="L1002" s="80">
        <f t="shared" si="1804"/>
        <v>0</v>
      </c>
      <c r="M1002" s="142">
        <f t="shared" si="1805"/>
        <v>0</v>
      </c>
      <c r="N1002" s="60">
        <f t="shared" si="1806"/>
        <v>4.13</v>
      </c>
      <c r="O1002" s="53">
        <f t="shared" si="1807"/>
        <v>0</v>
      </c>
      <c r="P1002" s="58">
        <f t="shared" si="1871"/>
        <v>3.0700903571292959</v>
      </c>
      <c r="Q1002" s="49">
        <f t="shared" si="1808"/>
        <v>3.0700903571292959</v>
      </c>
      <c r="R1002" s="143">
        <f t="shared" si="1809"/>
        <v>0.02</v>
      </c>
      <c r="S1002" s="51">
        <f t="shared" si="1872"/>
        <v>1.7750035596553346E-2</v>
      </c>
      <c r="T1002" s="57">
        <f t="shared" si="1873"/>
        <v>1095.3552338687136</v>
      </c>
      <c r="U1002" s="53">
        <f t="shared" si="1810"/>
        <v>0</v>
      </c>
      <c r="V1002" s="58">
        <f t="shared" si="1874"/>
        <v>3.1224500242010937</v>
      </c>
      <c r="W1002" s="49">
        <f t="shared" si="1811"/>
        <v>3.1224500242010937</v>
      </c>
      <c r="X1002" s="143">
        <f t="shared" si="1812"/>
        <v>0.02</v>
      </c>
      <c r="Y1002" s="51">
        <f t="shared" si="1875"/>
        <v>1.7155213815297592E-2</v>
      </c>
      <c r="Z1002" s="57">
        <f t="shared" si="1876"/>
        <v>1066.4478554686648</v>
      </c>
      <c r="AA1002" s="53">
        <f t="shared" si="1813"/>
        <v>0</v>
      </c>
      <c r="AB1002" s="58">
        <f t="shared" si="1877"/>
        <v>3.0873423294260487</v>
      </c>
      <c r="AC1002" s="49">
        <f t="shared" si="1814"/>
        <v>3.0873423294260487</v>
      </c>
      <c r="AD1002" s="143">
        <f t="shared" si="1815"/>
        <v>0.02</v>
      </c>
      <c r="AE1002" s="49">
        <f t="shared" si="1914"/>
        <v>1.7102523966448593E-2</v>
      </c>
      <c r="AF1002" s="57">
        <f t="shared" si="1878"/>
        <v>1064.0498096797264</v>
      </c>
      <c r="AG1002" s="53">
        <f t="shared" si="1816"/>
        <v>0</v>
      </c>
      <c r="AH1002" s="58">
        <f t="shared" si="1879"/>
        <v>3.0845756820590484</v>
      </c>
      <c r="AI1002" s="49">
        <f t="shared" si="1817"/>
        <v>3.0845756820590484</v>
      </c>
      <c r="AJ1002" s="143">
        <f t="shared" si="1818"/>
        <v>0.02</v>
      </c>
      <c r="AK1002" s="51">
        <f t="shared" si="1880"/>
        <v>1.7103082291309996E-2</v>
      </c>
      <c r="AL1002" s="57">
        <f t="shared" si="1881"/>
        <v>1063.9055644860443</v>
      </c>
      <c r="AM1002" s="53">
        <f t="shared" si="1819"/>
        <v>0</v>
      </c>
      <c r="AN1002" s="58">
        <f t="shared" si="1882"/>
        <v>3.0844099760472061</v>
      </c>
      <c r="AO1002" s="49">
        <f t="shared" si="1820"/>
        <v>3.0844099760472061</v>
      </c>
      <c r="AP1002" s="143">
        <f t="shared" si="1821"/>
        <v>0.02</v>
      </c>
      <c r="AQ1002" s="51">
        <f t="shared" si="1883"/>
        <v>1.7103377941042192E-2</v>
      </c>
      <c r="AR1002" s="57">
        <f t="shared" si="1884"/>
        <v>1063.8949661311538</v>
      </c>
      <c r="AS1002" s="44">
        <f t="shared" si="1822"/>
        <v>7362.1102918700544</v>
      </c>
      <c r="AT1002" s="44">
        <f t="shared" si="1823"/>
        <v>2944.8441167480219</v>
      </c>
      <c r="AU1002" s="44">
        <f t="shared" si="1824"/>
        <v>1840.5275729675136</v>
      </c>
      <c r="AV1002" s="47">
        <f t="shared" si="1825"/>
        <v>0.24215208684129827</v>
      </c>
      <c r="AW1002" s="47">
        <f t="shared" si="1826"/>
        <v>0.38114266439268635</v>
      </c>
      <c r="AX1002" s="86">
        <f t="shared" si="1827"/>
        <v>1.0641721953715209</v>
      </c>
      <c r="AY1002" s="86">
        <f t="shared" si="1828"/>
        <v>0</v>
      </c>
      <c r="AZ1002" s="10">
        <f t="shared" si="1885"/>
        <v>0</v>
      </c>
      <c r="BA1002" s="44">
        <f t="shared" si="1829"/>
        <v>0</v>
      </c>
      <c r="BB1002" s="9">
        <f t="shared" si="1830"/>
        <v>0</v>
      </c>
      <c r="BC1002" s="45">
        <f t="shared" si="1919"/>
        <v>0</v>
      </c>
      <c r="BD1002" s="9">
        <f t="shared" si="1831"/>
        <v>0</v>
      </c>
      <c r="BE1002" s="45">
        <f t="shared" si="1915"/>
        <v>0</v>
      </c>
      <c r="BF1002" s="9">
        <f t="shared" si="1832"/>
        <v>0</v>
      </c>
      <c r="BG1002" s="45">
        <f t="shared" si="1916"/>
        <v>0</v>
      </c>
      <c r="BH1002" s="58"/>
      <c r="BI1002" s="58"/>
      <c r="BJ1002" s="58">
        <f t="shared" si="1886"/>
        <v>0</v>
      </c>
      <c r="BK1002" s="97"/>
      <c r="BL1002" s="44"/>
      <c r="BM1002" s="82">
        <f t="shared" si="1887"/>
        <v>99.7</v>
      </c>
      <c r="BN1002" s="86">
        <f t="shared" si="1888"/>
        <v>99700</v>
      </c>
      <c r="BO1002" s="86">
        <f t="shared" si="1889"/>
        <v>100</v>
      </c>
      <c r="BP1002" s="84">
        <f t="shared" si="1833"/>
        <v>4</v>
      </c>
      <c r="BQ1002" s="84">
        <f t="shared" si="1834"/>
        <v>4.13</v>
      </c>
      <c r="BR1002" s="84">
        <f t="shared" si="1835"/>
        <v>0.02</v>
      </c>
      <c r="BS1002" s="84">
        <f t="shared" si="1890"/>
        <v>3.1251943074937096E-2</v>
      </c>
      <c r="BT1002" s="84">
        <f t="shared" si="1891"/>
        <v>1278.2820417517428</v>
      </c>
      <c r="BU1002" s="84">
        <f t="shared" si="1892"/>
        <v>0</v>
      </c>
      <c r="BV1002" s="83">
        <f t="shared" si="1893"/>
        <v>2991.0679811443706</v>
      </c>
      <c r="BW1002" s="81">
        <f t="shared" si="1917"/>
        <v>2991.0679811443706</v>
      </c>
      <c r="BX1002" s="83">
        <f t="shared" si="1836"/>
        <v>0</v>
      </c>
      <c r="BY1002" s="141">
        <f t="shared" si="1837"/>
        <v>0</v>
      </c>
      <c r="BZ1002" s="83">
        <f t="shared" si="1838"/>
        <v>4.13</v>
      </c>
      <c r="CA1002" s="83">
        <f t="shared" si="1839"/>
        <v>0</v>
      </c>
      <c r="CB1002" s="83">
        <f t="shared" si="1894"/>
        <v>3.3571882107638094</v>
      </c>
      <c r="CC1002" s="83">
        <f t="shared" si="1840"/>
        <v>3.3571882107638094</v>
      </c>
      <c r="CD1002" s="143">
        <f t="shared" si="1841"/>
        <v>0.02</v>
      </c>
      <c r="CE1002" s="83">
        <f t="shared" si="1895"/>
        <v>1.7044523213570462E-2</v>
      </c>
      <c r="CF1002" s="84">
        <f t="shared" si="1896"/>
        <v>1190.4535394889658</v>
      </c>
      <c r="CG1002" s="83">
        <f t="shared" si="1842"/>
        <v>0</v>
      </c>
      <c r="CH1002" s="83">
        <f t="shared" si="1897"/>
        <v>3.195460680226053</v>
      </c>
      <c r="CI1002" s="83">
        <f t="shared" si="1843"/>
        <v>3.195460680226053</v>
      </c>
      <c r="CJ1002" s="143">
        <f t="shared" si="1844"/>
        <v>0.02</v>
      </c>
      <c r="CK1002" s="83">
        <f t="shared" si="1898"/>
        <v>1.623691079975919E-2</v>
      </c>
      <c r="CL1002" s="84">
        <f t="shared" si="1899"/>
        <v>1124.0544164609119</v>
      </c>
      <c r="CM1002" s="83">
        <f t="shared" si="1845"/>
        <v>0</v>
      </c>
      <c r="CN1002" s="83">
        <f t="shared" si="1900"/>
        <v>3.0934437399013279</v>
      </c>
      <c r="CO1002" s="83">
        <f t="shared" si="1846"/>
        <v>3.0934437399013279</v>
      </c>
      <c r="CP1002" s="143">
        <f t="shared" si="1847"/>
        <v>0.02</v>
      </c>
      <c r="CQ1002" s="83">
        <f t="shared" si="1901"/>
        <v>1.6396564504284488E-2</v>
      </c>
      <c r="CR1002" s="84">
        <f t="shared" si="1902"/>
        <v>1119.208364214541</v>
      </c>
      <c r="CS1002" s="83">
        <f t="shared" si="1848"/>
        <v>0</v>
      </c>
      <c r="CT1002" s="83">
        <f t="shared" si="1903"/>
        <v>3.0866722531899846</v>
      </c>
      <c r="CU1002" s="83">
        <f t="shared" si="1849"/>
        <v>3.0866722531899846</v>
      </c>
      <c r="CV1002" s="143">
        <f t="shared" si="1850"/>
        <v>0.02</v>
      </c>
      <c r="CW1002" s="83">
        <f t="shared" si="1904"/>
        <v>1.6424526987184551E-2</v>
      </c>
      <c r="CX1002" s="84">
        <f t="shared" si="1905"/>
        <v>1118.9956586799956</v>
      </c>
      <c r="CY1002" s="83">
        <f t="shared" si="1851"/>
        <v>0</v>
      </c>
      <c r="CZ1002" s="83">
        <f t="shared" si="1906"/>
        <v>3.0863771257900323</v>
      </c>
      <c r="DA1002" s="83">
        <f t="shared" si="1852"/>
        <v>3.0863771257900323</v>
      </c>
      <c r="DB1002" s="143">
        <f t="shared" si="1853"/>
        <v>0.02</v>
      </c>
      <c r="DC1002" s="83">
        <f t="shared" si="1907"/>
        <v>1.6425446767326483E-2</v>
      </c>
      <c r="DD1002" s="84">
        <f t="shared" si="1908"/>
        <v>1119.0014929706538</v>
      </c>
      <c r="DE1002" s="86">
        <f t="shared" si="1854"/>
        <v>5383.9223660598673</v>
      </c>
      <c r="DF1002" s="86">
        <f t="shared" si="1855"/>
        <v>2153.5689464239467</v>
      </c>
      <c r="DG1002" s="86">
        <f t="shared" si="1856"/>
        <v>1345.9805915149668</v>
      </c>
      <c r="DH1002" s="86">
        <f t="shared" si="1857"/>
        <v>7.4226097526495616E-2</v>
      </c>
      <c r="DI1002" s="86">
        <f t="shared" si="1858"/>
        <v>5.9246723797032906E-2</v>
      </c>
      <c r="DJ1002" s="86">
        <f t="shared" si="1859"/>
        <v>0.58085372824871995</v>
      </c>
      <c r="DK1002" s="86">
        <f t="shared" si="1860"/>
        <v>-1312.8777090913925</v>
      </c>
      <c r="DL1002" s="86">
        <f t="shared" si="1918"/>
        <v>-1312.8777090913925</v>
      </c>
      <c r="DM1002" s="86">
        <f t="shared" si="1861"/>
        <v>-1312.8777090913925</v>
      </c>
      <c r="DN1002" s="85">
        <f t="shared" si="1862"/>
        <v>0</v>
      </c>
      <c r="DO1002" s="85">
        <f t="shared" si="1909"/>
        <v>0</v>
      </c>
      <c r="DP1002" s="85">
        <f t="shared" si="1863"/>
        <v>0</v>
      </c>
      <c r="DQ1002" s="85">
        <f t="shared" si="1910"/>
        <v>0</v>
      </c>
      <c r="DR1002" s="85">
        <f t="shared" si="1864"/>
        <v>0</v>
      </c>
      <c r="DS1002" s="85">
        <f t="shared" si="1911"/>
        <v>0</v>
      </c>
      <c r="DT1002" s="81"/>
      <c r="DU1002" s="81"/>
      <c r="DV1002" s="81">
        <f t="shared" si="1912"/>
        <v>0</v>
      </c>
      <c r="DW1002" s="100"/>
    </row>
    <row r="1003" spans="1:127" x14ac:dyDescent="0.2">
      <c r="A1003" s="59">
        <f t="shared" si="1865"/>
        <v>133.0666666666649</v>
      </c>
      <c r="B1003" s="44">
        <f t="shared" si="1866"/>
        <v>133066.66666666491</v>
      </c>
      <c r="C1003" s="52">
        <f t="shared" si="1800"/>
        <v>133.33333333333334</v>
      </c>
      <c r="D1003" s="50">
        <f t="shared" si="1801"/>
        <v>4</v>
      </c>
      <c r="E1003" s="44">
        <f t="shared" si="1802"/>
        <v>4.13</v>
      </c>
      <c r="F1003" s="47">
        <f t="shared" si="1803"/>
        <v>0.02</v>
      </c>
      <c r="G1003" s="52">
        <f t="shared" si="1867"/>
        <v>2.3187558428955039E-2</v>
      </c>
      <c r="H1003" s="57">
        <f t="shared" si="1868"/>
        <v>1051.912184554119</v>
      </c>
      <c r="I1003" s="52">
        <f t="shared" si="1869"/>
        <v>0</v>
      </c>
      <c r="J1003" s="54">
        <f t="shared" si="1870"/>
        <v>4094.3776732611418</v>
      </c>
      <c r="K1003" s="46">
        <f t="shared" si="1913"/>
        <v>4094.3776732611418</v>
      </c>
      <c r="L1003" s="80">
        <f t="shared" si="1804"/>
        <v>0</v>
      </c>
      <c r="M1003" s="142">
        <f t="shared" si="1805"/>
        <v>0</v>
      </c>
      <c r="N1003" s="60">
        <f t="shared" si="1806"/>
        <v>4.13</v>
      </c>
      <c r="O1003" s="53">
        <f t="shared" si="1807"/>
        <v>0</v>
      </c>
      <c r="P1003" s="58">
        <f t="shared" si="1871"/>
        <v>3.0711848328221993</v>
      </c>
      <c r="Q1003" s="49">
        <f t="shared" si="1808"/>
        <v>3.0711848328221993</v>
      </c>
      <c r="R1003" s="143">
        <f t="shared" si="1809"/>
        <v>0.02</v>
      </c>
      <c r="S1003" s="51">
        <f t="shared" si="1872"/>
        <v>1.7747368929886678E-2</v>
      </c>
      <c r="T1003" s="57">
        <f t="shared" si="1873"/>
        <v>1096.1260560139317</v>
      </c>
      <c r="U1003" s="53">
        <f t="shared" si="1810"/>
        <v>0</v>
      </c>
      <c r="V1003" s="58">
        <f t="shared" si="1874"/>
        <v>3.1236968006012318</v>
      </c>
      <c r="W1003" s="49">
        <f t="shared" si="1811"/>
        <v>3.1236968006012318</v>
      </c>
      <c r="X1003" s="143">
        <f t="shared" si="1812"/>
        <v>0.02</v>
      </c>
      <c r="Y1003" s="51">
        <f t="shared" si="1875"/>
        <v>1.7152547148630924E-2</v>
      </c>
      <c r="Z1003" s="57">
        <f t="shared" si="1876"/>
        <v>1067.1803520807914</v>
      </c>
      <c r="AA1003" s="53">
        <f t="shared" si="1813"/>
        <v>0</v>
      </c>
      <c r="AB1003" s="58">
        <f t="shared" si="1877"/>
        <v>3.0884608614735294</v>
      </c>
      <c r="AC1003" s="49">
        <f t="shared" si="1814"/>
        <v>3.0884608614735294</v>
      </c>
      <c r="AD1003" s="143">
        <f t="shared" si="1815"/>
        <v>0.02</v>
      </c>
      <c r="AE1003" s="49">
        <f t="shared" si="1914"/>
        <v>1.7099857299781925E-2</v>
      </c>
      <c r="AF1003" s="57">
        <f t="shared" si="1878"/>
        <v>1064.7883603513994</v>
      </c>
      <c r="AG1003" s="53">
        <f t="shared" si="1816"/>
        <v>0</v>
      </c>
      <c r="AH1003" s="58">
        <f t="shared" si="1879"/>
        <v>3.0856946162566783</v>
      </c>
      <c r="AI1003" s="49">
        <f t="shared" si="1817"/>
        <v>3.0856946162566783</v>
      </c>
      <c r="AJ1003" s="143">
        <f t="shared" si="1818"/>
        <v>0.02</v>
      </c>
      <c r="AK1003" s="51">
        <f t="shared" si="1880"/>
        <v>1.7100415624643327E-2</v>
      </c>
      <c r="AL1003" s="57">
        <f t="shared" si="1881"/>
        <v>1064.6448017197617</v>
      </c>
      <c r="AM1003" s="53">
        <f t="shared" si="1819"/>
        <v>0</v>
      </c>
      <c r="AN1003" s="58">
        <f t="shared" si="1882"/>
        <v>3.0855293021067549</v>
      </c>
      <c r="AO1003" s="49">
        <f t="shared" si="1820"/>
        <v>3.0855293021067549</v>
      </c>
      <c r="AP1003" s="143">
        <f t="shared" si="1821"/>
        <v>0.02</v>
      </c>
      <c r="AQ1003" s="51">
        <f t="shared" si="1883"/>
        <v>1.7100711274375523E-2</v>
      </c>
      <c r="AR1003" s="57">
        <f t="shared" si="1884"/>
        <v>1064.634255859844</v>
      </c>
      <c r="AS1003" s="44">
        <f t="shared" si="1822"/>
        <v>7369.8798118700543</v>
      </c>
      <c r="AT1003" s="44">
        <f t="shared" si="1823"/>
        <v>2947.9519247480216</v>
      </c>
      <c r="AU1003" s="44">
        <f t="shared" si="1824"/>
        <v>1842.4699529675136</v>
      </c>
      <c r="AV1003" s="47">
        <f t="shared" si="1825"/>
        <v>0.24147440686639438</v>
      </c>
      <c r="AW1003" s="47">
        <f t="shared" si="1826"/>
        <v>0.37914003460162105</v>
      </c>
      <c r="AX1003" s="86">
        <f t="shared" si="1827"/>
        <v>1.0552149908972501</v>
      </c>
      <c r="AY1003" s="86">
        <f t="shared" si="1828"/>
        <v>0</v>
      </c>
      <c r="AZ1003" s="10">
        <f t="shared" si="1885"/>
        <v>0</v>
      </c>
      <c r="BA1003" s="44">
        <f t="shared" si="1829"/>
        <v>0</v>
      </c>
      <c r="BB1003" s="9">
        <f t="shared" si="1830"/>
        <v>0</v>
      </c>
      <c r="BC1003" s="45">
        <f t="shared" si="1919"/>
        <v>0</v>
      </c>
      <c r="BD1003" s="9">
        <f t="shared" si="1831"/>
        <v>0</v>
      </c>
      <c r="BE1003" s="45">
        <f t="shared" si="1915"/>
        <v>0</v>
      </c>
      <c r="BF1003" s="9">
        <f t="shared" si="1832"/>
        <v>0</v>
      </c>
      <c r="BG1003" s="45">
        <f t="shared" si="1916"/>
        <v>0</v>
      </c>
      <c r="BH1003" s="58"/>
      <c r="BI1003" s="58"/>
      <c r="BJ1003" s="58">
        <f t="shared" si="1886"/>
        <v>0</v>
      </c>
      <c r="BK1003" s="97"/>
      <c r="BL1003" s="44"/>
      <c r="BM1003" s="82">
        <f t="shared" si="1887"/>
        <v>99.8</v>
      </c>
      <c r="BN1003" s="86">
        <f t="shared" si="1888"/>
        <v>99800</v>
      </c>
      <c r="BO1003" s="86">
        <f t="shared" si="1889"/>
        <v>100</v>
      </c>
      <c r="BP1003" s="84">
        <f t="shared" si="1833"/>
        <v>4</v>
      </c>
      <c r="BQ1003" s="84">
        <f t="shared" si="1834"/>
        <v>4.13</v>
      </c>
      <c r="BR1003" s="84">
        <f t="shared" si="1835"/>
        <v>0.02</v>
      </c>
      <c r="BS1003" s="84">
        <f t="shared" si="1890"/>
        <v>3.1249943074937097E-2</v>
      </c>
      <c r="BT1003" s="84">
        <f t="shared" si="1891"/>
        <v>1279.0387231821287</v>
      </c>
      <c r="BU1003" s="84">
        <f t="shared" si="1892"/>
        <v>0</v>
      </c>
      <c r="BV1003" s="83">
        <f t="shared" si="1893"/>
        <v>2994.3052811443704</v>
      </c>
      <c r="BW1003" s="81">
        <f t="shared" si="1917"/>
        <v>2994.3052811443704</v>
      </c>
      <c r="BX1003" s="83">
        <f t="shared" si="1836"/>
        <v>0</v>
      </c>
      <c r="BY1003" s="141">
        <f t="shared" si="1837"/>
        <v>0</v>
      </c>
      <c r="BZ1003" s="83">
        <f t="shared" si="1838"/>
        <v>4.13</v>
      </c>
      <c r="CA1003" s="83">
        <f t="shared" si="1839"/>
        <v>0</v>
      </c>
      <c r="CB1003" s="83">
        <f t="shared" si="1894"/>
        <v>3.3589034255678625</v>
      </c>
      <c r="CC1003" s="83">
        <f t="shared" si="1840"/>
        <v>3.3589034255678625</v>
      </c>
      <c r="CD1003" s="143">
        <f t="shared" si="1841"/>
        <v>0.02</v>
      </c>
      <c r="CE1003" s="83">
        <f t="shared" si="1895"/>
        <v>1.7042523213570464E-2</v>
      </c>
      <c r="CF1003" s="84">
        <f t="shared" si="1896"/>
        <v>1190.9612120453903</v>
      </c>
      <c r="CG1003" s="83">
        <f t="shared" si="1842"/>
        <v>0</v>
      </c>
      <c r="CH1003" s="83">
        <f t="shared" si="1897"/>
        <v>3.1965003834270802</v>
      </c>
      <c r="CI1003" s="83">
        <f t="shared" si="1843"/>
        <v>3.1965003834270802</v>
      </c>
      <c r="CJ1003" s="143">
        <f t="shared" si="1844"/>
        <v>0.02</v>
      </c>
      <c r="CK1003" s="83">
        <f t="shared" si="1898"/>
        <v>1.6234910799759191E-2</v>
      </c>
      <c r="CL1003" s="84">
        <f t="shared" si="1899"/>
        <v>1124.5625094222876</v>
      </c>
      <c r="CM1003" s="83">
        <f t="shared" si="1845"/>
        <v>0</v>
      </c>
      <c r="CN1003" s="83">
        <f t="shared" si="1900"/>
        <v>3.0943565581195891</v>
      </c>
      <c r="CO1003" s="83">
        <f t="shared" si="1846"/>
        <v>3.0943565581195891</v>
      </c>
      <c r="CP1003" s="143">
        <f t="shared" si="1847"/>
        <v>0.02</v>
      </c>
      <c r="CQ1003" s="83">
        <f t="shared" si="1901"/>
        <v>1.639456450428449E-2</v>
      </c>
      <c r="CR1003" s="84">
        <f t="shared" si="1902"/>
        <v>1119.7383743224607</v>
      </c>
      <c r="CS1003" s="83">
        <f t="shared" si="1848"/>
        <v>0</v>
      </c>
      <c r="CT1003" s="83">
        <f t="shared" si="1903"/>
        <v>3.0876063077121749</v>
      </c>
      <c r="CU1003" s="83">
        <f t="shared" si="1849"/>
        <v>3.0876063077121749</v>
      </c>
      <c r="CV1003" s="143">
        <f t="shared" si="1850"/>
        <v>0.02</v>
      </c>
      <c r="CW1003" s="83">
        <f t="shared" si="1904"/>
        <v>1.6422526987184553E-2</v>
      </c>
      <c r="CX1003" s="84">
        <f t="shared" si="1905"/>
        <v>1119.5277374250004</v>
      </c>
      <c r="CY1003" s="83">
        <f t="shared" si="1851"/>
        <v>0</v>
      </c>
      <c r="CZ1003" s="83">
        <f t="shared" si="1906"/>
        <v>3.0873136310159657</v>
      </c>
      <c r="DA1003" s="83">
        <f t="shared" si="1852"/>
        <v>3.0873136310159657</v>
      </c>
      <c r="DB1003" s="143">
        <f t="shared" si="1853"/>
        <v>0.02</v>
      </c>
      <c r="DC1003" s="83">
        <f t="shared" si="1907"/>
        <v>1.6423446767326485E-2</v>
      </c>
      <c r="DD1003" s="84">
        <f t="shared" si="1908"/>
        <v>1119.5336523956989</v>
      </c>
      <c r="DE1003" s="86">
        <f t="shared" si="1854"/>
        <v>5389.7495060598667</v>
      </c>
      <c r="DF1003" s="86">
        <f t="shared" si="1855"/>
        <v>2155.8998024239468</v>
      </c>
      <c r="DG1003" s="86">
        <f t="shared" si="1856"/>
        <v>1347.4373765149667</v>
      </c>
      <c r="DH1003" s="86">
        <f t="shared" si="1857"/>
        <v>7.410545468868214E-2</v>
      </c>
      <c r="DI1003" s="86">
        <f t="shared" si="1858"/>
        <v>5.9069962523520342E-2</v>
      </c>
      <c r="DJ1003" s="86">
        <f t="shared" si="1859"/>
        <v>0.57760240926209494</v>
      </c>
      <c r="DK1003" s="86">
        <f t="shared" si="1860"/>
        <v>-1314.7532517506188</v>
      </c>
      <c r="DL1003" s="86">
        <f t="shared" si="1918"/>
        <v>-1314.7532517506188</v>
      </c>
      <c r="DM1003" s="86">
        <f t="shared" si="1861"/>
        <v>-1314.7532517506188</v>
      </c>
      <c r="DN1003" s="85">
        <f t="shared" si="1862"/>
        <v>0</v>
      </c>
      <c r="DO1003" s="85">
        <f t="shared" si="1909"/>
        <v>0</v>
      </c>
      <c r="DP1003" s="85">
        <f t="shared" si="1863"/>
        <v>0</v>
      </c>
      <c r="DQ1003" s="85">
        <f t="shared" si="1910"/>
        <v>0</v>
      </c>
      <c r="DR1003" s="85">
        <f t="shared" si="1864"/>
        <v>0</v>
      </c>
      <c r="DS1003" s="85">
        <f t="shared" si="1911"/>
        <v>0</v>
      </c>
      <c r="DT1003" s="81"/>
      <c r="DU1003" s="81"/>
      <c r="DV1003" s="81">
        <f t="shared" si="1912"/>
        <v>0</v>
      </c>
      <c r="DW1003" s="100"/>
    </row>
    <row r="1004" spans="1:127" x14ac:dyDescent="0.2">
      <c r="A1004" s="59">
        <f t="shared" si="1865"/>
        <v>133.19999999999825</v>
      </c>
      <c r="B1004" s="44">
        <f t="shared" si="1866"/>
        <v>133199.99999999825</v>
      </c>
      <c r="C1004" s="52">
        <f t="shared" si="1800"/>
        <v>133.33333333333334</v>
      </c>
      <c r="D1004" s="50">
        <f t="shared" si="1801"/>
        <v>4</v>
      </c>
      <c r="E1004" s="44">
        <f t="shared" si="1802"/>
        <v>4.13</v>
      </c>
      <c r="F1004" s="47">
        <f t="shared" si="1803"/>
        <v>0.02</v>
      </c>
      <c r="G1004" s="52">
        <f t="shared" si="1867"/>
        <v>2.318489176228837E-2</v>
      </c>
      <c r="H1004" s="57">
        <f t="shared" si="1868"/>
        <v>1052.6607309655999</v>
      </c>
      <c r="I1004" s="52">
        <f t="shared" si="1869"/>
        <v>0</v>
      </c>
      <c r="J1004" s="54">
        <f t="shared" si="1870"/>
        <v>4098.694073261142</v>
      </c>
      <c r="K1004" s="46">
        <f t="shared" si="1913"/>
        <v>4098.694073261142</v>
      </c>
      <c r="L1004" s="80">
        <f t="shared" si="1804"/>
        <v>0</v>
      </c>
      <c r="M1004" s="142">
        <f t="shared" si="1805"/>
        <v>0</v>
      </c>
      <c r="N1004" s="60">
        <f t="shared" si="1806"/>
        <v>4.13</v>
      </c>
      <c r="O1004" s="53">
        <f t="shared" si="1807"/>
        <v>0</v>
      </c>
      <c r="P1004" s="58">
        <f t="shared" si="1871"/>
        <v>3.0722812305536422</v>
      </c>
      <c r="Q1004" s="49">
        <f t="shared" si="1808"/>
        <v>3.0722812305536422</v>
      </c>
      <c r="R1004" s="143">
        <f t="shared" si="1809"/>
        <v>0.02</v>
      </c>
      <c r="S1004" s="51">
        <f t="shared" si="1872"/>
        <v>1.7744702263220009E-2</v>
      </c>
      <c r="T1004" s="57">
        <f t="shared" si="1873"/>
        <v>1096.8964876904149</v>
      </c>
      <c r="U1004" s="53">
        <f t="shared" si="1810"/>
        <v>0</v>
      </c>
      <c r="V1004" s="58">
        <f t="shared" si="1874"/>
        <v>3.1249452429845355</v>
      </c>
      <c r="W1004" s="49">
        <f t="shared" si="1811"/>
        <v>3.1249452429845355</v>
      </c>
      <c r="X1004" s="143">
        <f t="shared" si="1812"/>
        <v>0.02</v>
      </c>
      <c r="Y1004" s="51">
        <f t="shared" si="1875"/>
        <v>1.7149880481964256E-2</v>
      </c>
      <c r="Z1004" s="57">
        <f t="shared" si="1876"/>
        <v>1067.9124425027128</v>
      </c>
      <c r="AA1004" s="53">
        <f t="shared" si="1813"/>
        <v>0</v>
      </c>
      <c r="AB1004" s="58">
        <f t="shared" si="1877"/>
        <v>3.0895808549810622</v>
      </c>
      <c r="AC1004" s="49">
        <f t="shared" si="1814"/>
        <v>3.0895808549810622</v>
      </c>
      <c r="AD1004" s="143">
        <f t="shared" si="1815"/>
        <v>0.02</v>
      </c>
      <c r="AE1004" s="49">
        <f t="shared" si="1914"/>
        <v>1.7097190633115256E-2</v>
      </c>
      <c r="AF1004" s="57">
        <f t="shared" si="1878"/>
        <v>1065.5265284220932</v>
      </c>
      <c r="AG1004" s="53">
        <f t="shared" si="1816"/>
        <v>0</v>
      </c>
      <c r="AH1004" s="58">
        <f t="shared" si="1879"/>
        <v>3.0868150752057679</v>
      </c>
      <c r="AI1004" s="49">
        <f t="shared" si="1817"/>
        <v>3.0868150752057679</v>
      </c>
      <c r="AJ1004" s="143">
        <f t="shared" si="1818"/>
        <v>0.02</v>
      </c>
      <c r="AK1004" s="51">
        <f t="shared" si="1880"/>
        <v>1.7097748957976659E-2</v>
      </c>
      <c r="AL1004" s="57">
        <f t="shared" si="1881"/>
        <v>1065.3836556642934</v>
      </c>
      <c r="AM1004" s="53">
        <f t="shared" si="1819"/>
        <v>0</v>
      </c>
      <c r="AN1004" s="58">
        <f t="shared" si="1882"/>
        <v>3.0866501560699895</v>
      </c>
      <c r="AO1004" s="49">
        <f t="shared" si="1820"/>
        <v>3.0866501560699895</v>
      </c>
      <c r="AP1004" s="143">
        <f t="shared" si="1821"/>
        <v>0.02</v>
      </c>
      <c r="AQ1004" s="51">
        <f t="shared" si="1883"/>
        <v>1.7098044607708855E-2</v>
      </c>
      <c r="AR1004" s="57">
        <f t="shared" si="1884"/>
        <v>1065.3731621658865</v>
      </c>
      <c r="AS1004" s="44">
        <f t="shared" si="1822"/>
        <v>7377.649331870055</v>
      </c>
      <c r="AT1004" s="44">
        <f t="shared" si="1823"/>
        <v>2951.0597327480218</v>
      </c>
      <c r="AU1004" s="44">
        <f t="shared" si="1824"/>
        <v>1844.4123329675137</v>
      </c>
      <c r="AV1004" s="47">
        <f t="shared" si="1825"/>
        <v>0.24079971837717504</v>
      </c>
      <c r="AW1004" s="47">
        <f t="shared" si="1826"/>
        <v>0.37715115095881852</v>
      </c>
      <c r="AX1004" s="86">
        <f t="shared" si="1827"/>
        <v>1.0463475301139082</v>
      </c>
      <c r="AY1004" s="86">
        <f t="shared" si="1828"/>
        <v>0</v>
      </c>
      <c r="AZ1004" s="10">
        <f t="shared" si="1885"/>
        <v>0</v>
      </c>
      <c r="BA1004" s="44">
        <f t="shared" si="1829"/>
        <v>0</v>
      </c>
      <c r="BB1004" s="9">
        <f t="shared" si="1830"/>
        <v>0</v>
      </c>
      <c r="BC1004" s="45">
        <f t="shared" si="1919"/>
        <v>0</v>
      </c>
      <c r="BD1004" s="9">
        <f t="shared" si="1831"/>
        <v>0</v>
      </c>
      <c r="BE1004" s="45">
        <f t="shared" si="1915"/>
        <v>0</v>
      </c>
      <c r="BF1004" s="9">
        <f t="shared" si="1832"/>
        <v>0</v>
      </c>
      <c r="BG1004" s="45">
        <f t="shared" si="1916"/>
        <v>0</v>
      </c>
      <c r="BH1004" s="58"/>
      <c r="BI1004" s="58"/>
      <c r="BJ1004" s="58">
        <f t="shared" si="1886"/>
        <v>0</v>
      </c>
      <c r="BK1004" s="97"/>
      <c r="BL1004" s="44"/>
      <c r="BM1004" s="82">
        <f t="shared" si="1887"/>
        <v>99.9</v>
      </c>
      <c r="BN1004" s="86">
        <f t="shared" si="1888"/>
        <v>99900</v>
      </c>
      <c r="BO1004" s="86">
        <f t="shared" si="1889"/>
        <v>100</v>
      </c>
      <c r="BP1004" s="84">
        <f t="shared" si="1833"/>
        <v>4</v>
      </c>
      <c r="BQ1004" s="84">
        <f t="shared" si="1834"/>
        <v>4.13</v>
      </c>
      <c r="BR1004" s="84">
        <f t="shared" si="1835"/>
        <v>0.02</v>
      </c>
      <c r="BS1004" s="84">
        <f t="shared" si="1890"/>
        <v>3.1247943074937098E-2</v>
      </c>
      <c r="BT1004" s="84">
        <f t="shared" si="1891"/>
        <v>1279.7953561863646</v>
      </c>
      <c r="BU1004" s="84">
        <f t="shared" si="1892"/>
        <v>0</v>
      </c>
      <c r="BV1004" s="83">
        <f t="shared" si="1893"/>
        <v>2997.5425811443706</v>
      </c>
      <c r="BW1004" s="81">
        <f t="shared" si="1917"/>
        <v>2997.5425811443706</v>
      </c>
      <c r="BX1004" s="83">
        <f t="shared" si="1836"/>
        <v>0</v>
      </c>
      <c r="BY1004" s="141">
        <f t="shared" si="1837"/>
        <v>0</v>
      </c>
      <c r="BZ1004" s="83">
        <f t="shared" si="1838"/>
        <v>4.13</v>
      </c>
      <c r="CA1004" s="83">
        <f t="shared" si="1839"/>
        <v>0</v>
      </c>
      <c r="CB1004" s="83">
        <f t="shared" si="1894"/>
        <v>3.3606207666431649</v>
      </c>
      <c r="CC1004" s="83">
        <f t="shared" si="1840"/>
        <v>3.3606207666431649</v>
      </c>
      <c r="CD1004" s="143">
        <f t="shared" si="1841"/>
        <v>0.02</v>
      </c>
      <c r="CE1004" s="83">
        <f t="shared" si="1895"/>
        <v>1.7040523213570465E-2</v>
      </c>
      <c r="CF1004" s="84">
        <f t="shared" si="1896"/>
        <v>1191.4685658169769</v>
      </c>
      <c r="CG1004" s="83">
        <f t="shared" si="1842"/>
        <v>0</v>
      </c>
      <c r="CH1004" s="83">
        <f t="shared" si="1897"/>
        <v>3.197540504378904</v>
      </c>
      <c r="CI1004" s="83">
        <f t="shared" si="1843"/>
        <v>3.197540504378904</v>
      </c>
      <c r="CJ1004" s="143">
        <f t="shared" si="1844"/>
        <v>0.02</v>
      </c>
      <c r="CK1004" s="83">
        <f t="shared" si="1898"/>
        <v>1.6232910799759193E-2</v>
      </c>
      <c r="CL1004" s="84">
        <f t="shared" si="1899"/>
        <v>1125.0703745514122</v>
      </c>
      <c r="CM1004" s="83">
        <f t="shared" si="1845"/>
        <v>0</v>
      </c>
      <c r="CN1004" s="83">
        <f t="shared" si="1900"/>
        <v>3.0952699869393445</v>
      </c>
      <c r="CO1004" s="83">
        <f t="shared" si="1846"/>
        <v>3.0952699869393445</v>
      </c>
      <c r="CP1004" s="143">
        <f t="shared" si="1847"/>
        <v>0.02</v>
      </c>
      <c r="CQ1004" s="83">
        <f t="shared" si="1901"/>
        <v>1.6392564504284491E-2</v>
      </c>
      <c r="CR1004" s="84">
        <f t="shared" si="1902"/>
        <v>1120.2681634465121</v>
      </c>
      <c r="CS1004" s="83">
        <f t="shared" si="1848"/>
        <v>0</v>
      </c>
      <c r="CT1004" s="83">
        <f t="shared" si="1903"/>
        <v>3.0885410705650891</v>
      </c>
      <c r="CU1004" s="83">
        <f t="shared" si="1849"/>
        <v>3.0885410705650891</v>
      </c>
      <c r="CV1004" s="143">
        <f t="shared" si="1850"/>
        <v>0.02</v>
      </c>
      <c r="CW1004" s="83">
        <f t="shared" si="1904"/>
        <v>1.6420526987184554E-2</v>
      </c>
      <c r="CX1004" s="84">
        <f t="shared" si="1905"/>
        <v>1120.0595904318479</v>
      </c>
      <c r="CY1004" s="83">
        <f t="shared" si="1851"/>
        <v>0</v>
      </c>
      <c r="CZ1004" s="83">
        <f t="shared" si="1906"/>
        <v>3.0882508463168015</v>
      </c>
      <c r="DA1004" s="83">
        <f t="shared" si="1852"/>
        <v>3.0882508463168015</v>
      </c>
      <c r="DB1004" s="143">
        <f t="shared" si="1853"/>
        <v>0.02</v>
      </c>
      <c r="DC1004" s="83">
        <f t="shared" si="1907"/>
        <v>1.6421446767326486E-2</v>
      </c>
      <c r="DD1004" s="84">
        <f t="shared" si="1908"/>
        <v>1120.0655856143503</v>
      </c>
      <c r="DE1004" s="86">
        <f t="shared" si="1854"/>
        <v>5395.576646059867</v>
      </c>
      <c r="DF1004" s="86">
        <f t="shared" si="1855"/>
        <v>2158.2306584239468</v>
      </c>
      <c r="DG1004" s="86">
        <f t="shared" si="1856"/>
        <v>1348.8941615149668</v>
      </c>
      <c r="DH1004" s="86">
        <f t="shared" si="1857"/>
        <v>7.3985150983257086E-2</v>
      </c>
      <c r="DI1004" s="86">
        <f t="shared" si="1858"/>
        <v>5.8893937772086707E-2</v>
      </c>
      <c r="DJ1004" s="86">
        <f t="shared" si="1859"/>
        <v>0.57437312159458132</v>
      </c>
      <c r="DK1004" s="86">
        <f t="shared" si="1860"/>
        <v>-1316.6276390595556</v>
      </c>
      <c r="DL1004" s="86">
        <f t="shared" si="1918"/>
        <v>-1316.6276390595556</v>
      </c>
      <c r="DM1004" s="86">
        <f t="shared" si="1861"/>
        <v>-1316.6276390595556</v>
      </c>
      <c r="DN1004" s="85">
        <f t="shared" si="1862"/>
        <v>0</v>
      </c>
      <c r="DO1004" s="85">
        <f t="shared" si="1909"/>
        <v>0</v>
      </c>
      <c r="DP1004" s="85">
        <f t="shared" si="1863"/>
        <v>0</v>
      </c>
      <c r="DQ1004" s="85">
        <f t="shared" si="1910"/>
        <v>0</v>
      </c>
      <c r="DR1004" s="85">
        <f t="shared" si="1864"/>
        <v>0</v>
      </c>
      <c r="DS1004" s="85">
        <f t="shared" si="1911"/>
        <v>0</v>
      </c>
      <c r="DT1004" s="81"/>
      <c r="DU1004" s="81"/>
      <c r="DV1004" s="81">
        <f t="shared" si="1912"/>
        <v>0</v>
      </c>
      <c r="DW1004" s="100"/>
    </row>
    <row r="1005" spans="1:127" x14ac:dyDescent="0.2">
      <c r="A1005" s="59">
        <f t="shared" si="1865"/>
        <v>133.33333333333161</v>
      </c>
      <c r="B1005" s="44">
        <f t="shared" si="1866"/>
        <v>133333.3333333316</v>
      </c>
      <c r="C1005" s="52">
        <f t="shared" si="1800"/>
        <v>133.33333333333334</v>
      </c>
      <c r="D1005" s="50">
        <f t="shared" si="1801"/>
        <v>4</v>
      </c>
      <c r="E1005" s="44">
        <f t="shared" si="1802"/>
        <v>4.13</v>
      </c>
      <c r="F1005" s="47">
        <f t="shared" si="1803"/>
        <v>0.02</v>
      </c>
      <c r="G1005" s="52">
        <f t="shared" si="1867"/>
        <v>2.3182225095621702E-2</v>
      </c>
      <c r="H1005" s="57">
        <f t="shared" si="1868"/>
        <v>1053.4091912861472</v>
      </c>
      <c r="I1005" s="52">
        <f t="shared" si="1869"/>
        <v>0</v>
      </c>
      <c r="J1005" s="54">
        <f t="shared" si="1870"/>
        <v>4103.0104732611417</v>
      </c>
      <c r="K1005" s="46">
        <f t="shared" si="1913"/>
        <v>4103.0104732611417</v>
      </c>
      <c r="L1005" s="80">
        <f t="shared" si="1804"/>
        <v>0</v>
      </c>
      <c r="M1005" s="142">
        <f t="shared" si="1805"/>
        <v>0</v>
      </c>
      <c r="N1005" s="60">
        <f t="shared" si="1806"/>
        <v>4.13</v>
      </c>
      <c r="O1005" s="53">
        <f t="shared" si="1807"/>
        <v>0</v>
      </c>
      <c r="P1005" s="58">
        <f t="shared" si="1871"/>
        <v>3.0733795499732581</v>
      </c>
      <c r="Q1005" s="49">
        <f t="shared" si="1808"/>
        <v>3.0733795499732581</v>
      </c>
      <c r="R1005" s="143">
        <f t="shared" si="1809"/>
        <v>0.02</v>
      </c>
      <c r="S1005" s="51">
        <f t="shared" si="1872"/>
        <v>1.7742035596553341E-2</v>
      </c>
      <c r="T1005" s="57">
        <f t="shared" si="1873"/>
        <v>1097.6665286946229</v>
      </c>
      <c r="U1005" s="53">
        <f t="shared" si="1810"/>
        <v>0</v>
      </c>
      <c r="V1005" s="58">
        <f t="shared" si="1874"/>
        <v>3.1261953481607714</v>
      </c>
      <c r="W1005" s="49">
        <f t="shared" si="1811"/>
        <v>3.1261953481607714</v>
      </c>
      <c r="X1005" s="143">
        <f t="shared" si="1812"/>
        <v>0.02</v>
      </c>
      <c r="Y1005" s="51">
        <f t="shared" si="1875"/>
        <v>1.7147213815297588E-2</v>
      </c>
      <c r="Z1005" s="57">
        <f t="shared" si="1876"/>
        <v>1068.6441266684703</v>
      </c>
      <c r="AA1005" s="53">
        <f t="shared" si="1813"/>
        <v>0</v>
      </c>
      <c r="AB1005" s="58">
        <f t="shared" si="1877"/>
        <v>3.0907023069075823</v>
      </c>
      <c r="AC1005" s="49">
        <f t="shared" si="1814"/>
        <v>3.0907023069075823</v>
      </c>
      <c r="AD1005" s="143">
        <f t="shared" si="1815"/>
        <v>0.02</v>
      </c>
      <c r="AE1005" s="49">
        <f t="shared" si="1914"/>
        <v>1.7094523966448588E-2</v>
      </c>
      <c r="AF1005" s="57">
        <f t="shared" si="1878"/>
        <v>1066.2643138198425</v>
      </c>
      <c r="AG1005" s="53">
        <f t="shared" si="1816"/>
        <v>0</v>
      </c>
      <c r="AH1005" s="58">
        <f t="shared" si="1879"/>
        <v>3.0879370560313921</v>
      </c>
      <c r="AI1005" s="49">
        <f t="shared" si="1817"/>
        <v>3.0879370560313921</v>
      </c>
      <c r="AJ1005" s="143">
        <f t="shared" si="1818"/>
        <v>0.02</v>
      </c>
      <c r="AK1005" s="51">
        <f t="shared" si="1880"/>
        <v>1.7095082291309991E-2</v>
      </c>
      <c r="AL1005" s="57">
        <f t="shared" si="1881"/>
        <v>1066.1221262327429</v>
      </c>
      <c r="AM1005" s="53">
        <f t="shared" si="1819"/>
        <v>0</v>
      </c>
      <c r="AN1005" s="58">
        <f t="shared" si="1882"/>
        <v>3.0877725350367422</v>
      </c>
      <c r="AO1005" s="49">
        <f t="shared" si="1820"/>
        <v>3.0877725350367422</v>
      </c>
      <c r="AP1005" s="143">
        <f t="shared" si="1821"/>
        <v>0.02</v>
      </c>
      <c r="AQ1005" s="51">
        <f t="shared" si="1883"/>
        <v>1.7095377941042187E-2</v>
      </c>
      <c r="AR1005" s="57">
        <f t="shared" si="1884"/>
        <v>1066.1116849617945</v>
      </c>
      <c r="AS1005" s="44">
        <f t="shared" si="1822"/>
        <v>7385.4188518700557</v>
      </c>
      <c r="AT1005" s="44">
        <f t="shared" si="1823"/>
        <v>2954.167540748022</v>
      </c>
      <c r="AU1005" s="44">
        <f t="shared" si="1824"/>
        <v>1846.3547129675139</v>
      </c>
      <c r="AV1005" s="47">
        <f t="shared" si="1825"/>
        <v>0.24012800458286765</v>
      </c>
      <c r="AW1005" s="47">
        <f t="shared" si="1826"/>
        <v>0.37517590067287077</v>
      </c>
      <c r="AX1005" s="86">
        <f t="shared" si="1827"/>
        <v>1.0375687866111643</v>
      </c>
      <c r="AY1005" s="86">
        <f t="shared" si="1828"/>
        <v>0</v>
      </c>
      <c r="AZ1005" s="10">
        <f t="shared" si="1885"/>
        <v>0</v>
      </c>
      <c r="BA1005" s="44">
        <f t="shared" si="1829"/>
        <v>0</v>
      </c>
      <c r="BB1005" s="9">
        <f t="shared" si="1830"/>
        <v>0</v>
      </c>
      <c r="BC1005" s="45">
        <f t="shared" si="1919"/>
        <v>0</v>
      </c>
      <c r="BD1005" s="9">
        <f t="shared" si="1831"/>
        <v>0</v>
      </c>
      <c r="BE1005" s="45">
        <f t="shared" si="1915"/>
        <v>0</v>
      </c>
      <c r="BF1005" s="9">
        <f t="shared" si="1832"/>
        <v>0</v>
      </c>
      <c r="BG1005" s="45">
        <f t="shared" si="1916"/>
        <v>0</v>
      </c>
      <c r="BH1005" s="58"/>
      <c r="BI1005" s="58"/>
      <c r="BJ1005" s="58">
        <f t="shared" si="1886"/>
        <v>0</v>
      </c>
      <c r="BK1005" s="97"/>
      <c r="BL1005" s="44"/>
      <c r="BM1005" s="82">
        <f t="shared" si="1887"/>
        <v>100</v>
      </c>
      <c r="BN1005" s="86">
        <f t="shared" si="1888"/>
        <v>100000</v>
      </c>
      <c r="BO1005" s="86">
        <f t="shared" si="1889"/>
        <v>100</v>
      </c>
      <c r="BP1005" s="84">
        <f t="shared" si="1833"/>
        <v>4</v>
      </c>
      <c r="BQ1005" s="84">
        <f t="shared" si="1834"/>
        <v>4.13</v>
      </c>
      <c r="BR1005" s="84">
        <f t="shared" si="1835"/>
        <v>0.02</v>
      </c>
      <c r="BS1005" s="84">
        <f t="shared" si="1890"/>
        <v>3.12459430749371E-2</v>
      </c>
      <c r="BT1005" s="84">
        <f t="shared" si="1891"/>
        <v>1280.5519407644504</v>
      </c>
      <c r="BU1005" s="84">
        <f t="shared" si="1892"/>
        <v>0</v>
      </c>
      <c r="BV1005" s="83">
        <f t="shared" si="1893"/>
        <v>3000.7798811443704</v>
      </c>
      <c r="BW1005" s="81">
        <f t="shared" si="1917"/>
        <v>3000.7798811443704</v>
      </c>
      <c r="BX1005" s="83">
        <f t="shared" si="1836"/>
        <v>0</v>
      </c>
      <c r="BY1005" s="141">
        <f t="shared" si="1837"/>
        <v>0</v>
      </c>
      <c r="BZ1005" s="83">
        <f t="shared" si="1838"/>
        <v>4.13</v>
      </c>
      <c r="CA1005" s="83">
        <f t="shared" si="1839"/>
        <v>0</v>
      </c>
      <c r="CB1005" s="83">
        <f t="shared" si="1894"/>
        <v>3.3623402341800208</v>
      </c>
      <c r="CC1005" s="83">
        <f t="shared" si="1840"/>
        <v>3.3623402341800208</v>
      </c>
      <c r="CD1005" s="143">
        <f t="shared" si="1841"/>
        <v>0.02</v>
      </c>
      <c r="CE1005" s="83">
        <f t="shared" si="1895"/>
        <v>1.7038523213570467E-2</v>
      </c>
      <c r="CF1005" s="84">
        <f t="shared" si="1896"/>
        <v>1191.9756008083302</v>
      </c>
      <c r="CG1005" s="83">
        <f t="shared" si="1842"/>
        <v>0</v>
      </c>
      <c r="CH1005" s="83">
        <f t="shared" si="1897"/>
        <v>3.1985810414182376</v>
      </c>
      <c r="CI1005" s="83">
        <f t="shared" si="1843"/>
        <v>3.1985810414182376</v>
      </c>
      <c r="CJ1005" s="143">
        <f t="shared" si="1844"/>
        <v>0.02</v>
      </c>
      <c r="CK1005" s="83">
        <f t="shared" si="1898"/>
        <v>1.6230910799759194E-2</v>
      </c>
      <c r="CL1005" s="84">
        <f t="shared" si="1899"/>
        <v>1125.5780119301266</v>
      </c>
      <c r="CM1005" s="83">
        <f t="shared" si="1845"/>
        <v>0</v>
      </c>
      <c r="CN1005" s="83">
        <f t="shared" si="1900"/>
        <v>3.0961840253346637</v>
      </c>
      <c r="CO1005" s="83">
        <f t="shared" si="1846"/>
        <v>3.0961840253346637</v>
      </c>
      <c r="CP1005" s="143">
        <f t="shared" si="1847"/>
        <v>0.02</v>
      </c>
      <c r="CQ1005" s="83">
        <f t="shared" si="1901"/>
        <v>1.6390564504284492E-2</v>
      </c>
      <c r="CR1005" s="84">
        <f t="shared" si="1902"/>
        <v>1120.7977316125671</v>
      </c>
      <c r="CS1005" s="83">
        <f t="shared" si="1848"/>
        <v>0</v>
      </c>
      <c r="CT1005" s="83">
        <f t="shared" si="1903"/>
        <v>3.0894765406442364</v>
      </c>
      <c r="CU1005" s="83">
        <f t="shared" si="1849"/>
        <v>3.0894765406442364</v>
      </c>
      <c r="CV1005" s="143">
        <f t="shared" si="1850"/>
        <v>0.02</v>
      </c>
      <c r="CW1005" s="83">
        <f t="shared" si="1904"/>
        <v>1.6418526987184556E-2</v>
      </c>
      <c r="CX1005" s="84">
        <f t="shared" si="1905"/>
        <v>1120.5912177151524</v>
      </c>
      <c r="CY1005" s="83">
        <f t="shared" si="1851"/>
        <v>0</v>
      </c>
      <c r="CZ1005" s="83">
        <f t="shared" si="1906"/>
        <v>3.0891887705403716</v>
      </c>
      <c r="DA1005" s="83">
        <f t="shared" si="1852"/>
        <v>3.0891887705403716</v>
      </c>
      <c r="DB1005" s="143">
        <f t="shared" si="1853"/>
        <v>0.02</v>
      </c>
      <c r="DC1005" s="83">
        <f t="shared" si="1907"/>
        <v>1.6419446767326488E-2</v>
      </c>
      <c r="DD1005" s="84">
        <f t="shared" si="1908"/>
        <v>1120.597292641547</v>
      </c>
      <c r="DE1005" s="86">
        <f t="shared" si="1854"/>
        <v>5401.4037860598664</v>
      </c>
      <c r="DF1005" s="86">
        <f t="shared" si="1855"/>
        <v>2160.5615144239464</v>
      </c>
      <c r="DG1005" s="86">
        <f t="shared" si="1856"/>
        <v>1350.3509465149666</v>
      </c>
      <c r="DH1005" s="86">
        <f t="shared" si="1857"/>
        <v>7.3865185169500636E-2</v>
      </c>
      <c r="DI1005" s="86">
        <f t="shared" si="1858"/>
        <v>5.8718645770472311E-2</v>
      </c>
      <c r="DJ1005" s="86">
        <f t="shared" si="1859"/>
        <v>0.57116569308927512</v>
      </c>
      <c r="DK1005" s="86">
        <f t="shared" si="1860"/>
        <v>-1318.5008717325093</v>
      </c>
      <c r="DL1005" s="86">
        <f t="shared" si="1918"/>
        <v>-1318.5008717325093</v>
      </c>
      <c r="DM1005" s="86">
        <f t="shared" si="1861"/>
        <v>-1318.5008717325093</v>
      </c>
      <c r="DN1005" s="85">
        <f t="shared" si="1862"/>
        <v>0</v>
      </c>
      <c r="DO1005" s="85">
        <f t="shared" si="1909"/>
        <v>0</v>
      </c>
      <c r="DP1005" s="85">
        <f t="shared" si="1863"/>
        <v>0</v>
      </c>
      <c r="DQ1005" s="85">
        <f t="shared" si="1910"/>
        <v>0</v>
      </c>
      <c r="DR1005" s="85">
        <f t="shared" si="1864"/>
        <v>0</v>
      </c>
      <c r="DS1005" s="85">
        <f t="shared" si="1911"/>
        <v>0</v>
      </c>
      <c r="DT1005" s="81"/>
      <c r="DU1005" s="81"/>
      <c r="DV1005" s="81">
        <f t="shared" si="1912"/>
        <v>0</v>
      </c>
      <c r="DW1005" s="100"/>
    </row>
    <row r="1006" spans="1:127" x14ac:dyDescent="0.2">
      <c r="A1006" s="59">
        <f t="shared" si="1865"/>
        <v>133.46666666666493</v>
      </c>
      <c r="B1006" s="44">
        <f t="shared" si="1866"/>
        <v>133466.66666666494</v>
      </c>
      <c r="C1006" s="52">
        <f t="shared" si="1800"/>
        <v>133.33333333333334</v>
      </c>
      <c r="D1006" s="50">
        <f t="shared" si="1801"/>
        <v>4</v>
      </c>
      <c r="E1006" s="44">
        <f t="shared" si="1802"/>
        <v>4.13</v>
      </c>
      <c r="F1006" s="47">
        <f t="shared" si="1803"/>
        <v>0.02</v>
      </c>
      <c r="G1006" s="52">
        <f t="shared" si="1867"/>
        <v>2.3179558428955034E-2</v>
      </c>
      <c r="H1006" s="57">
        <f t="shared" si="1868"/>
        <v>1054.157565515761</v>
      </c>
      <c r="I1006" s="52">
        <f t="shared" si="1869"/>
        <v>0</v>
      </c>
      <c r="J1006" s="54">
        <f t="shared" si="1870"/>
        <v>4107.3268732611414</v>
      </c>
      <c r="K1006" s="46">
        <f t="shared" si="1913"/>
        <v>4107.3268732611414</v>
      </c>
      <c r="L1006" s="80">
        <f t="shared" si="1804"/>
        <v>0</v>
      </c>
      <c r="M1006" s="142">
        <f t="shared" si="1805"/>
        <v>0</v>
      </c>
      <c r="N1006" s="60">
        <f t="shared" si="1806"/>
        <v>4.13</v>
      </c>
      <c r="O1006" s="53">
        <f t="shared" si="1807"/>
        <v>0</v>
      </c>
      <c r="P1006" s="58">
        <f t="shared" si="1871"/>
        <v>3.0744797907316661</v>
      </c>
      <c r="Q1006" s="49">
        <f t="shared" si="1808"/>
        <v>3.0744797907316661</v>
      </c>
      <c r="R1006" s="143">
        <f t="shared" si="1809"/>
        <v>0.02</v>
      </c>
      <c r="S1006" s="51">
        <f t="shared" si="1872"/>
        <v>1.7739368929886673E-2</v>
      </c>
      <c r="T1006" s="57">
        <f t="shared" si="1873"/>
        <v>1098.4361788240547</v>
      </c>
      <c r="U1006" s="53">
        <f t="shared" si="1810"/>
        <v>0</v>
      </c>
      <c r="V1006" s="58">
        <f t="shared" si="1874"/>
        <v>3.1274471129402897</v>
      </c>
      <c r="W1006" s="49">
        <f t="shared" si="1811"/>
        <v>3.1274471129402897</v>
      </c>
      <c r="X1006" s="143">
        <f t="shared" si="1812"/>
        <v>0.02</v>
      </c>
      <c r="Y1006" s="51">
        <f t="shared" si="1875"/>
        <v>1.714454714863092E-2</v>
      </c>
      <c r="Z1006" s="57">
        <f t="shared" si="1876"/>
        <v>1069.37540451358</v>
      </c>
      <c r="AA1006" s="53">
        <f t="shared" si="1813"/>
        <v>0</v>
      </c>
      <c r="AB1006" s="58">
        <f t="shared" si="1877"/>
        <v>3.0918252142148508</v>
      </c>
      <c r="AC1006" s="49">
        <f t="shared" si="1814"/>
        <v>3.0918252142148508</v>
      </c>
      <c r="AD1006" s="143">
        <f t="shared" si="1815"/>
        <v>0.02</v>
      </c>
      <c r="AE1006" s="49">
        <f t="shared" si="1914"/>
        <v>1.709185729978192E-2</v>
      </c>
      <c r="AF1006" s="57">
        <f t="shared" si="1878"/>
        <v>1067.0017164740295</v>
      </c>
      <c r="AG1006" s="53">
        <f t="shared" si="1816"/>
        <v>0</v>
      </c>
      <c r="AH1006" s="58">
        <f t="shared" si="1879"/>
        <v>3.0890605558611091</v>
      </c>
      <c r="AI1006" s="49">
        <f t="shared" si="1817"/>
        <v>3.0890605558611091</v>
      </c>
      <c r="AJ1006" s="143">
        <f t="shared" si="1818"/>
        <v>0.02</v>
      </c>
      <c r="AK1006" s="51">
        <f t="shared" si="1880"/>
        <v>1.7092415624643323E-2</v>
      </c>
      <c r="AL1006" s="57">
        <f t="shared" si="1881"/>
        <v>1066.8602133395634</v>
      </c>
      <c r="AM1006" s="53">
        <f t="shared" si="1819"/>
        <v>0</v>
      </c>
      <c r="AN1006" s="58">
        <f t="shared" si="1882"/>
        <v>3.0888964361091711</v>
      </c>
      <c r="AO1006" s="49">
        <f t="shared" si="1820"/>
        <v>3.0888964361091711</v>
      </c>
      <c r="AP1006" s="143">
        <f t="shared" si="1821"/>
        <v>0.02</v>
      </c>
      <c r="AQ1006" s="51">
        <f t="shared" si="1883"/>
        <v>1.7092711274375519E-2</v>
      </c>
      <c r="AR1006" s="57">
        <f t="shared" si="1884"/>
        <v>1066.8498241614384</v>
      </c>
      <c r="AS1006" s="44">
        <f t="shared" si="1822"/>
        <v>7393.1883718700537</v>
      </c>
      <c r="AT1006" s="44">
        <f t="shared" si="1823"/>
        <v>2957.2753487480218</v>
      </c>
      <c r="AU1006" s="44">
        <f t="shared" si="1824"/>
        <v>1848.2970929675134</v>
      </c>
      <c r="AV1006" s="47">
        <f t="shared" si="1825"/>
        <v>0.23945924880490663</v>
      </c>
      <c r="AW1006" s="47">
        <f t="shared" si="1826"/>
        <v>0.37321417201476043</v>
      </c>
      <c r="AX1006" s="86">
        <f t="shared" si="1827"/>
        <v>1.0288777470592898</v>
      </c>
      <c r="AY1006" s="86">
        <f t="shared" si="1828"/>
        <v>0</v>
      </c>
      <c r="AZ1006" s="10">
        <f t="shared" si="1885"/>
        <v>0</v>
      </c>
      <c r="BA1006" s="44">
        <f t="shared" si="1829"/>
        <v>0</v>
      </c>
      <c r="BB1006" s="9">
        <f t="shared" si="1830"/>
        <v>0</v>
      </c>
      <c r="BC1006" s="45">
        <f t="shared" si="1919"/>
        <v>0</v>
      </c>
      <c r="BD1006" s="9">
        <f t="shared" si="1831"/>
        <v>0</v>
      </c>
      <c r="BE1006" s="45">
        <f t="shared" si="1915"/>
        <v>0</v>
      </c>
      <c r="BF1006" s="9">
        <f t="shared" si="1832"/>
        <v>0</v>
      </c>
      <c r="BG1006" s="45">
        <f t="shared" si="1916"/>
        <v>0</v>
      </c>
      <c r="BH1006" s="58"/>
      <c r="BI1006" s="58"/>
      <c r="BJ1006" s="58">
        <f t="shared" si="1886"/>
        <v>0</v>
      </c>
      <c r="BK1006" s="97"/>
      <c r="BL1006" s="44"/>
      <c r="BM1006" s="82">
        <f t="shared" si="1887"/>
        <v>100.10000000000001</v>
      </c>
      <c r="BN1006" s="86">
        <f t="shared" si="1888"/>
        <v>100100</v>
      </c>
      <c r="BO1006" s="86">
        <f t="shared" si="1889"/>
        <v>100</v>
      </c>
      <c r="BP1006" s="84">
        <f t="shared" si="1833"/>
        <v>4</v>
      </c>
      <c r="BQ1006" s="84">
        <f t="shared" si="1834"/>
        <v>4.13</v>
      </c>
      <c r="BR1006" s="84">
        <f t="shared" si="1835"/>
        <v>0.02</v>
      </c>
      <c r="BS1006" s="84">
        <f t="shared" si="1890"/>
        <v>3.1243943074937101E-2</v>
      </c>
      <c r="BT1006" s="84">
        <f t="shared" si="1891"/>
        <v>1281.3084769163859</v>
      </c>
      <c r="BU1006" s="84">
        <f t="shared" si="1892"/>
        <v>0</v>
      </c>
      <c r="BV1006" s="83">
        <f t="shared" si="1893"/>
        <v>3004.0171811443706</v>
      </c>
      <c r="BW1006" s="81">
        <f t="shared" si="1917"/>
        <v>3004.0171811443706</v>
      </c>
      <c r="BX1006" s="83">
        <f t="shared" si="1836"/>
        <v>0</v>
      </c>
      <c r="BY1006" s="141">
        <f t="shared" si="1837"/>
        <v>0</v>
      </c>
      <c r="BZ1006" s="83">
        <f t="shared" si="1838"/>
        <v>4.13</v>
      </c>
      <c r="CA1006" s="83">
        <f t="shared" si="1839"/>
        <v>0</v>
      </c>
      <c r="CB1006" s="83">
        <f t="shared" si="1894"/>
        <v>3.3640618283691044</v>
      </c>
      <c r="CC1006" s="83">
        <f t="shared" si="1840"/>
        <v>3.3640618283691044</v>
      </c>
      <c r="CD1006" s="143">
        <f t="shared" si="1841"/>
        <v>0.02</v>
      </c>
      <c r="CE1006" s="83">
        <f t="shared" si="1895"/>
        <v>1.7036523213570468E-2</v>
      </c>
      <c r="CF1006" s="84">
        <f t="shared" si="1896"/>
        <v>1192.4823170246243</v>
      </c>
      <c r="CG1006" s="83">
        <f t="shared" si="1842"/>
        <v>0</v>
      </c>
      <c r="CH1006" s="83">
        <f t="shared" si="1897"/>
        <v>3.1996219928835021</v>
      </c>
      <c r="CI1006" s="83">
        <f t="shared" si="1843"/>
        <v>3.1996219928835021</v>
      </c>
      <c r="CJ1006" s="143">
        <f t="shared" si="1844"/>
        <v>0.02</v>
      </c>
      <c r="CK1006" s="83">
        <f t="shared" si="1898"/>
        <v>1.6228910799759196E-2</v>
      </c>
      <c r="CL1006" s="84">
        <f t="shared" si="1899"/>
        <v>1126.0854216405451</v>
      </c>
      <c r="CM1006" s="83">
        <f t="shared" si="1845"/>
        <v>0</v>
      </c>
      <c r="CN1006" s="83">
        <f t="shared" si="1900"/>
        <v>3.0970986722810228</v>
      </c>
      <c r="CO1006" s="83">
        <f t="shared" si="1846"/>
        <v>3.0970986722810228</v>
      </c>
      <c r="CP1006" s="143">
        <f t="shared" si="1847"/>
        <v>0.02</v>
      </c>
      <c r="CQ1006" s="83">
        <f t="shared" si="1901"/>
        <v>1.6388564504284494E-2</v>
      </c>
      <c r="CR1006" s="84">
        <f t="shared" si="1902"/>
        <v>1121.327078846781</v>
      </c>
      <c r="CS1006" s="83">
        <f t="shared" si="1848"/>
        <v>0</v>
      </c>
      <c r="CT1006" s="83">
        <f t="shared" si="1903"/>
        <v>3.0904127168461102</v>
      </c>
      <c r="CU1006" s="83">
        <f t="shared" si="1849"/>
        <v>3.0904127168461102</v>
      </c>
      <c r="CV1006" s="143">
        <f t="shared" si="1850"/>
        <v>0.02</v>
      </c>
      <c r="CW1006" s="83">
        <f t="shared" si="1904"/>
        <v>1.6416526987184557E-2</v>
      </c>
      <c r="CX1006" s="84">
        <f t="shared" si="1905"/>
        <v>1121.1226192898594</v>
      </c>
      <c r="CY1006" s="83">
        <f t="shared" si="1851"/>
        <v>0</v>
      </c>
      <c r="CZ1006" s="83">
        <f t="shared" si="1906"/>
        <v>3.0901274025354883</v>
      </c>
      <c r="DA1006" s="83">
        <f t="shared" si="1852"/>
        <v>3.0901274025354883</v>
      </c>
      <c r="DB1006" s="143">
        <f t="shared" si="1853"/>
        <v>0.02</v>
      </c>
      <c r="DC1006" s="83">
        <f t="shared" si="1907"/>
        <v>1.6417446767326489E-2</v>
      </c>
      <c r="DD1006" s="84">
        <f t="shared" si="1908"/>
        <v>1121.1287734925684</v>
      </c>
      <c r="DE1006" s="86">
        <f t="shared" si="1854"/>
        <v>5407.2309260598668</v>
      </c>
      <c r="DF1006" s="86">
        <f t="shared" si="1855"/>
        <v>2162.8923704239469</v>
      </c>
      <c r="DG1006" s="86">
        <f t="shared" si="1856"/>
        <v>1351.8077315149667</v>
      </c>
      <c r="DH1006" s="86">
        <f t="shared" si="1857"/>
        <v>7.374555601217056E-2</v>
      </c>
      <c r="DI1006" s="86">
        <f t="shared" si="1858"/>
        <v>5.8544082768982028E-2</v>
      </c>
      <c r="DJ1006" s="86">
        <f t="shared" si="1859"/>
        <v>0.56797995309909177</v>
      </c>
      <c r="DK1006" s="86">
        <f t="shared" si="1860"/>
        <v>-1320.372950484038</v>
      </c>
      <c r="DL1006" s="86">
        <f t="shared" si="1918"/>
        <v>-1320.372950484038</v>
      </c>
      <c r="DM1006" s="86">
        <f t="shared" si="1861"/>
        <v>-1320.372950484038</v>
      </c>
      <c r="DN1006" s="85">
        <f t="shared" si="1862"/>
        <v>0</v>
      </c>
      <c r="DO1006" s="85">
        <f t="shared" si="1909"/>
        <v>0</v>
      </c>
      <c r="DP1006" s="85">
        <f t="shared" si="1863"/>
        <v>0</v>
      </c>
      <c r="DQ1006" s="85">
        <f t="shared" si="1910"/>
        <v>0</v>
      </c>
      <c r="DR1006" s="85">
        <f t="shared" si="1864"/>
        <v>0</v>
      </c>
      <c r="DS1006" s="85">
        <f t="shared" si="1911"/>
        <v>0</v>
      </c>
      <c r="DT1006" s="81"/>
      <c r="DU1006" s="81"/>
      <c r="DV1006" s="81">
        <f t="shared" si="1912"/>
        <v>0</v>
      </c>
      <c r="DW1006" s="100"/>
    </row>
    <row r="1007" spans="1:127" x14ac:dyDescent="0.2">
      <c r="A1007" s="59">
        <f t="shared" si="1865"/>
        <v>133.59999999999829</v>
      </c>
      <c r="B1007" s="44">
        <f t="shared" si="1866"/>
        <v>133599.99999999828</v>
      </c>
      <c r="C1007" s="52">
        <f t="shared" si="1800"/>
        <v>133.33333333333334</v>
      </c>
      <c r="D1007" s="50">
        <f t="shared" si="1801"/>
        <v>4</v>
      </c>
      <c r="E1007" s="44">
        <f t="shared" si="1802"/>
        <v>4.13</v>
      </c>
      <c r="F1007" s="47">
        <f t="shared" si="1803"/>
        <v>0.02</v>
      </c>
      <c r="G1007" s="52">
        <f t="shared" si="1867"/>
        <v>2.3176891762288366E-2</v>
      </c>
      <c r="H1007" s="57">
        <f t="shared" si="1868"/>
        <v>1054.9058536544412</v>
      </c>
      <c r="I1007" s="52">
        <f t="shared" si="1869"/>
        <v>0</v>
      </c>
      <c r="J1007" s="54">
        <f t="shared" si="1870"/>
        <v>4111.6432732611411</v>
      </c>
      <c r="K1007" s="46">
        <f t="shared" si="1913"/>
        <v>4111.6432732611411</v>
      </c>
      <c r="L1007" s="80">
        <f t="shared" si="1804"/>
        <v>0</v>
      </c>
      <c r="M1007" s="142">
        <f t="shared" si="1805"/>
        <v>0</v>
      </c>
      <c r="N1007" s="60">
        <f t="shared" si="1806"/>
        <v>4.13</v>
      </c>
      <c r="O1007" s="53">
        <f t="shared" si="1807"/>
        <v>0</v>
      </c>
      <c r="P1007" s="58">
        <f t="shared" si="1871"/>
        <v>3.075581952480468</v>
      </c>
      <c r="Q1007" s="49">
        <f t="shared" si="1808"/>
        <v>3.075581952480468</v>
      </c>
      <c r="R1007" s="143">
        <f t="shared" si="1809"/>
        <v>0.02</v>
      </c>
      <c r="S1007" s="51">
        <f t="shared" si="1872"/>
        <v>1.7736702263220005E-2</v>
      </c>
      <c r="T1007" s="57">
        <f t="shared" si="1873"/>
        <v>1099.2054378772459</v>
      </c>
      <c r="U1007" s="53">
        <f t="shared" si="1810"/>
        <v>0</v>
      </c>
      <c r="V1007" s="58">
        <f t="shared" si="1874"/>
        <v>3.1287005341340293</v>
      </c>
      <c r="W1007" s="49">
        <f t="shared" si="1811"/>
        <v>3.1287005341340293</v>
      </c>
      <c r="X1007" s="143">
        <f t="shared" si="1812"/>
        <v>0.02</v>
      </c>
      <c r="Y1007" s="51">
        <f t="shared" si="1875"/>
        <v>1.7141880481964251E-2</v>
      </c>
      <c r="Z1007" s="57">
        <f t="shared" si="1876"/>
        <v>1070.1062759750291</v>
      </c>
      <c r="AA1007" s="53">
        <f t="shared" si="1813"/>
        <v>0</v>
      </c>
      <c r="AB1007" s="58">
        <f t="shared" si="1877"/>
        <v>3.0929495738674717</v>
      </c>
      <c r="AC1007" s="49">
        <f t="shared" si="1814"/>
        <v>3.0929495738674717</v>
      </c>
      <c r="AD1007" s="143">
        <f t="shared" si="1815"/>
        <v>0.02</v>
      </c>
      <c r="AE1007" s="49">
        <f t="shared" si="1914"/>
        <v>1.7089190633115252E-2</v>
      </c>
      <c r="AF1007" s="57">
        <f t="shared" si="1878"/>
        <v>1067.7387363153787</v>
      </c>
      <c r="AG1007" s="53">
        <f t="shared" si="1816"/>
        <v>0</v>
      </c>
      <c r="AH1007" s="58">
        <f t="shared" si="1879"/>
        <v>3.0901855718249642</v>
      </c>
      <c r="AI1007" s="49">
        <f t="shared" si="1817"/>
        <v>3.0901855718249642</v>
      </c>
      <c r="AJ1007" s="143">
        <f t="shared" si="1818"/>
        <v>0.02</v>
      </c>
      <c r="AK1007" s="51">
        <f t="shared" si="1880"/>
        <v>1.7089748957976655E-2</v>
      </c>
      <c r="AL1007" s="57">
        <f t="shared" si="1881"/>
        <v>1067.5979169005541</v>
      </c>
      <c r="AM1007" s="53">
        <f t="shared" si="1819"/>
        <v>0</v>
      </c>
      <c r="AN1007" s="58">
        <f t="shared" si="1882"/>
        <v>3.0900218563917705</v>
      </c>
      <c r="AO1007" s="49">
        <f t="shared" si="1820"/>
        <v>3.0900218563917705</v>
      </c>
      <c r="AP1007" s="143">
        <f t="shared" si="1821"/>
        <v>0.02</v>
      </c>
      <c r="AQ1007" s="51">
        <f t="shared" si="1883"/>
        <v>1.7090044607708851E-2</v>
      </c>
      <c r="AR1007" s="57">
        <f t="shared" si="1884"/>
        <v>1067.5875796800433</v>
      </c>
      <c r="AS1007" s="44">
        <f t="shared" si="1822"/>
        <v>7400.9578918700536</v>
      </c>
      <c r="AT1007" s="44">
        <f t="shared" si="1823"/>
        <v>2960.3831567480211</v>
      </c>
      <c r="AU1007" s="44">
        <f t="shared" si="1824"/>
        <v>1850.2394729675134</v>
      </c>
      <c r="AV1007" s="47">
        <f t="shared" si="1825"/>
        <v>0.23879343447607265</v>
      </c>
      <c r="AW1007" s="47">
        <f t="shared" si="1826"/>
        <v>0.37126585430664505</v>
      </c>
      <c r="AX1007" s="86">
        <f t="shared" si="1827"/>
        <v>1.0202734110263845</v>
      </c>
      <c r="AY1007" s="86">
        <f t="shared" si="1828"/>
        <v>0</v>
      </c>
      <c r="AZ1007" s="10">
        <f t="shared" si="1885"/>
        <v>0</v>
      </c>
      <c r="BA1007" s="44">
        <f t="shared" si="1829"/>
        <v>0</v>
      </c>
      <c r="BB1007" s="9">
        <f t="shared" si="1830"/>
        <v>0</v>
      </c>
      <c r="BC1007" s="45">
        <f t="shared" si="1919"/>
        <v>0</v>
      </c>
      <c r="BD1007" s="9">
        <f t="shared" si="1831"/>
        <v>0</v>
      </c>
      <c r="BE1007" s="45">
        <f t="shared" si="1915"/>
        <v>0</v>
      </c>
      <c r="BF1007" s="9">
        <f t="shared" si="1832"/>
        <v>0</v>
      </c>
      <c r="BG1007" s="45">
        <f t="shared" si="1916"/>
        <v>0</v>
      </c>
      <c r="BH1007" s="58"/>
      <c r="BI1007" s="58"/>
      <c r="BJ1007" s="58">
        <f t="shared" si="1886"/>
        <v>0</v>
      </c>
      <c r="BK1007" s="97"/>
      <c r="BL1007" s="44"/>
      <c r="BM1007" s="82">
        <f t="shared" si="1887"/>
        <v>100.2</v>
      </c>
      <c r="BN1007" s="86">
        <f t="shared" si="1888"/>
        <v>100200</v>
      </c>
      <c r="BO1007" s="86">
        <f t="shared" si="1889"/>
        <v>100</v>
      </c>
      <c r="BP1007" s="84">
        <f t="shared" si="1833"/>
        <v>4</v>
      </c>
      <c r="BQ1007" s="84">
        <f t="shared" si="1834"/>
        <v>4.13</v>
      </c>
      <c r="BR1007" s="84">
        <f t="shared" si="1835"/>
        <v>0.02</v>
      </c>
      <c r="BS1007" s="84">
        <f t="shared" si="1890"/>
        <v>3.1241943074937103E-2</v>
      </c>
      <c r="BT1007" s="84">
        <f t="shared" si="1891"/>
        <v>1282.0649646421714</v>
      </c>
      <c r="BU1007" s="84">
        <f t="shared" si="1892"/>
        <v>0</v>
      </c>
      <c r="BV1007" s="83">
        <f t="shared" si="1893"/>
        <v>3007.2544811443704</v>
      </c>
      <c r="BW1007" s="81">
        <f t="shared" si="1917"/>
        <v>3007.2544811443704</v>
      </c>
      <c r="BX1007" s="83">
        <f t="shared" si="1836"/>
        <v>0</v>
      </c>
      <c r="BY1007" s="141">
        <f t="shared" si="1837"/>
        <v>0</v>
      </c>
      <c r="BZ1007" s="83">
        <f t="shared" si="1838"/>
        <v>4.13</v>
      </c>
      <c r="CA1007" s="83">
        <f t="shared" si="1839"/>
        <v>0</v>
      </c>
      <c r="CB1007" s="83">
        <f t="shared" si="1894"/>
        <v>3.3657855494014619</v>
      </c>
      <c r="CC1007" s="83">
        <f t="shared" si="1840"/>
        <v>3.3657855494014619</v>
      </c>
      <c r="CD1007" s="143">
        <f t="shared" si="1841"/>
        <v>0.02</v>
      </c>
      <c r="CE1007" s="83">
        <f t="shared" si="1895"/>
        <v>1.703452321357047E-2</v>
      </c>
      <c r="CF1007" s="84">
        <f t="shared" si="1896"/>
        <v>1192.9887144716008</v>
      </c>
      <c r="CG1007" s="83">
        <f t="shared" si="1842"/>
        <v>0</v>
      </c>
      <c r="CH1007" s="83">
        <f t="shared" si="1897"/>
        <v>3.2006633571148262</v>
      </c>
      <c r="CI1007" s="83">
        <f t="shared" si="1843"/>
        <v>3.2006633571148262</v>
      </c>
      <c r="CJ1007" s="143">
        <f t="shared" si="1844"/>
        <v>0.02</v>
      </c>
      <c r="CK1007" s="83">
        <f t="shared" si="1898"/>
        <v>1.6226910799759197E-2</v>
      </c>
      <c r="CL1007" s="84">
        <f t="shared" si="1899"/>
        <v>1126.5926037650538</v>
      </c>
      <c r="CM1007" s="83">
        <f t="shared" si="1845"/>
        <v>0</v>
      </c>
      <c r="CN1007" s="83">
        <f t="shared" si="1900"/>
        <v>3.0980139267553017</v>
      </c>
      <c r="CO1007" s="83">
        <f t="shared" si="1846"/>
        <v>3.0980139267553017</v>
      </c>
      <c r="CP1007" s="143">
        <f t="shared" si="1847"/>
        <v>0.02</v>
      </c>
      <c r="CQ1007" s="83">
        <f t="shared" si="1901"/>
        <v>1.6386564504284495E-2</v>
      </c>
      <c r="CR1007" s="84">
        <f t="shared" si="1902"/>
        <v>1121.8562051755916</v>
      </c>
      <c r="CS1007" s="83">
        <f t="shared" si="1848"/>
        <v>0</v>
      </c>
      <c r="CT1007" s="83">
        <f t="shared" si="1903"/>
        <v>3.0913495980681911</v>
      </c>
      <c r="CU1007" s="83">
        <f t="shared" si="1849"/>
        <v>3.0913495980681911</v>
      </c>
      <c r="CV1007" s="143">
        <f t="shared" si="1850"/>
        <v>0.02</v>
      </c>
      <c r="CW1007" s="83">
        <f t="shared" si="1904"/>
        <v>1.6414526987184559E-2</v>
      </c>
      <c r="CX1007" s="84">
        <f t="shared" si="1905"/>
        <v>1121.6537951712457</v>
      </c>
      <c r="CY1007" s="83">
        <f t="shared" si="1851"/>
        <v>0</v>
      </c>
      <c r="CZ1007" s="83">
        <f t="shared" si="1906"/>
        <v>3.0910667411519488</v>
      </c>
      <c r="DA1007" s="83">
        <f t="shared" si="1852"/>
        <v>3.0910667411519488</v>
      </c>
      <c r="DB1007" s="143">
        <f t="shared" si="1853"/>
        <v>0.02</v>
      </c>
      <c r="DC1007" s="83">
        <f t="shared" si="1907"/>
        <v>1.6415446767326491E-2</v>
      </c>
      <c r="DD1007" s="84">
        <f t="shared" si="1908"/>
        <v>1121.6600281830338</v>
      </c>
      <c r="DE1007" s="86">
        <f t="shared" si="1854"/>
        <v>5413.0580660598671</v>
      </c>
      <c r="DF1007" s="86">
        <f t="shared" si="1855"/>
        <v>2165.2232264239465</v>
      </c>
      <c r="DG1007" s="86">
        <f t="shared" si="1856"/>
        <v>1353.2645165149668</v>
      </c>
      <c r="DH1007" s="86">
        <f t="shared" si="1857"/>
        <v>7.3626262281473731E-2</v>
      </c>
      <c r="DI1007" s="86">
        <f t="shared" si="1858"/>
        <v>5.8370245040332329E-2</v>
      </c>
      <c r="DJ1007" s="86">
        <f t="shared" si="1859"/>
        <v>0.56481573247215944</v>
      </c>
      <c r="DK1007" s="86">
        <f t="shared" si="1860"/>
        <v>-1322.2438760289376</v>
      </c>
      <c r="DL1007" s="86">
        <f t="shared" si="1918"/>
        <v>-1322.2438760289376</v>
      </c>
      <c r="DM1007" s="86">
        <f t="shared" si="1861"/>
        <v>-1322.2438760289376</v>
      </c>
      <c r="DN1007" s="85">
        <f t="shared" si="1862"/>
        <v>0</v>
      </c>
      <c r="DO1007" s="85">
        <f t="shared" si="1909"/>
        <v>0</v>
      </c>
      <c r="DP1007" s="85">
        <f t="shared" si="1863"/>
        <v>0</v>
      </c>
      <c r="DQ1007" s="85">
        <f t="shared" si="1910"/>
        <v>0</v>
      </c>
      <c r="DR1007" s="85">
        <f t="shared" si="1864"/>
        <v>0</v>
      </c>
      <c r="DS1007" s="85">
        <f t="shared" si="1911"/>
        <v>0</v>
      </c>
      <c r="DT1007" s="81"/>
      <c r="DU1007" s="81"/>
      <c r="DV1007" s="81">
        <f t="shared" si="1912"/>
        <v>0</v>
      </c>
      <c r="DW1007" s="100"/>
    </row>
    <row r="1008" spans="1:127" x14ac:dyDescent="0.2">
      <c r="A1008" s="59">
        <f t="shared" si="1865"/>
        <v>133.73333333333161</v>
      </c>
      <c r="B1008" s="44">
        <f t="shared" si="1866"/>
        <v>133733.33333333163</v>
      </c>
      <c r="C1008" s="52">
        <f t="shared" si="1800"/>
        <v>133.33333333333334</v>
      </c>
      <c r="D1008" s="50">
        <f t="shared" si="1801"/>
        <v>4</v>
      </c>
      <c r="E1008" s="44">
        <f t="shared" si="1802"/>
        <v>4.13</v>
      </c>
      <c r="F1008" s="47">
        <f t="shared" si="1803"/>
        <v>0.02</v>
      </c>
      <c r="G1008" s="52">
        <f t="shared" si="1867"/>
        <v>2.3174225095621698E-2</v>
      </c>
      <c r="H1008" s="57">
        <f t="shared" si="1868"/>
        <v>1055.6540557021879</v>
      </c>
      <c r="I1008" s="52">
        <f t="shared" si="1869"/>
        <v>0</v>
      </c>
      <c r="J1008" s="54">
        <f t="shared" si="1870"/>
        <v>4115.9596732611408</v>
      </c>
      <c r="K1008" s="46">
        <f t="shared" si="1913"/>
        <v>4115.9596732611408</v>
      </c>
      <c r="L1008" s="80">
        <f t="shared" si="1804"/>
        <v>0</v>
      </c>
      <c r="M1008" s="142">
        <f t="shared" si="1805"/>
        <v>0</v>
      </c>
      <c r="N1008" s="60">
        <f t="shared" si="1806"/>
        <v>4.13</v>
      </c>
      <c r="O1008" s="53">
        <f t="shared" si="1807"/>
        <v>0</v>
      </c>
      <c r="P1008" s="58">
        <f t="shared" si="1871"/>
        <v>3.076686034872242</v>
      </c>
      <c r="Q1008" s="49">
        <f t="shared" si="1808"/>
        <v>3.076686034872242</v>
      </c>
      <c r="R1008" s="143">
        <f t="shared" si="1809"/>
        <v>0.02</v>
      </c>
      <c r="S1008" s="51">
        <f t="shared" si="1872"/>
        <v>1.7734035596553337E-2</v>
      </c>
      <c r="T1008" s="57">
        <f t="shared" si="1873"/>
        <v>1099.9743056537689</v>
      </c>
      <c r="U1008" s="53">
        <f t="shared" si="1810"/>
        <v>0</v>
      </c>
      <c r="V1008" s="58">
        <f t="shared" si="1874"/>
        <v>3.1299556085535261</v>
      </c>
      <c r="W1008" s="49">
        <f t="shared" si="1811"/>
        <v>3.1299556085535261</v>
      </c>
      <c r="X1008" s="143">
        <f t="shared" si="1812"/>
        <v>0.02</v>
      </c>
      <c r="Y1008" s="51">
        <f t="shared" si="1875"/>
        <v>1.7139213815297583E-2</v>
      </c>
      <c r="Z1008" s="57">
        <f t="shared" si="1876"/>
        <v>1070.8367409912717</v>
      </c>
      <c r="AA1008" s="53">
        <f t="shared" si="1813"/>
        <v>0</v>
      </c>
      <c r="AB1008" s="58">
        <f t="shared" si="1877"/>
        <v>3.0940753828328971</v>
      </c>
      <c r="AC1008" s="49">
        <f t="shared" si="1814"/>
        <v>3.0940753828328971</v>
      </c>
      <c r="AD1008" s="143">
        <f t="shared" si="1815"/>
        <v>0.02</v>
      </c>
      <c r="AE1008" s="49">
        <f t="shared" si="1914"/>
        <v>1.7086523966448584E-2</v>
      </c>
      <c r="AF1008" s="57">
        <f t="shared" si="1878"/>
        <v>1068.4753732759534</v>
      </c>
      <c r="AG1008" s="53">
        <f t="shared" si="1816"/>
        <v>0</v>
      </c>
      <c r="AH1008" s="58">
        <f t="shared" si="1879"/>
        <v>3.0913121010555011</v>
      </c>
      <c r="AI1008" s="49">
        <f t="shared" si="1817"/>
        <v>3.0913121010555011</v>
      </c>
      <c r="AJ1008" s="143">
        <f t="shared" si="1818"/>
        <v>0.02</v>
      </c>
      <c r="AK1008" s="51">
        <f t="shared" si="1880"/>
        <v>1.7087082291309987E-2</v>
      </c>
      <c r="AL1008" s="57">
        <f t="shared" si="1881"/>
        <v>1068.3352368328563</v>
      </c>
      <c r="AM1008" s="53">
        <f t="shared" si="1819"/>
        <v>0</v>
      </c>
      <c r="AN1008" s="58">
        <f t="shared" si="1882"/>
        <v>3.0911487929913766</v>
      </c>
      <c r="AO1008" s="49">
        <f t="shared" si="1820"/>
        <v>3.0911487929913766</v>
      </c>
      <c r="AP1008" s="143">
        <f t="shared" si="1821"/>
        <v>0.02</v>
      </c>
      <c r="AQ1008" s="51">
        <f t="shared" si="1883"/>
        <v>1.7087377941042182E-2</v>
      </c>
      <c r="AR1008" s="57">
        <f t="shared" si="1884"/>
        <v>1068.3249514341849</v>
      </c>
      <c r="AS1008" s="44">
        <f t="shared" si="1822"/>
        <v>7408.7274118700534</v>
      </c>
      <c r="AT1008" s="44">
        <f t="shared" si="1823"/>
        <v>2963.4909647480213</v>
      </c>
      <c r="AU1008" s="44">
        <f t="shared" si="1824"/>
        <v>1852.1818529675134</v>
      </c>
      <c r="AV1008" s="47">
        <f t="shared" si="1825"/>
        <v>0.23813054513963719</v>
      </c>
      <c r="AW1008" s="47">
        <f t="shared" si="1826"/>
        <v>0.36933083791078319</v>
      </c>
      <c r="AX1008" s="86">
        <f t="shared" si="1827"/>
        <v>1.0117547907983562</v>
      </c>
      <c r="AY1008" s="86">
        <f t="shared" si="1828"/>
        <v>0</v>
      </c>
      <c r="AZ1008" s="10">
        <f t="shared" si="1885"/>
        <v>0</v>
      </c>
      <c r="BA1008" s="44">
        <f t="shared" si="1829"/>
        <v>0</v>
      </c>
      <c r="BB1008" s="9">
        <f t="shared" si="1830"/>
        <v>0</v>
      </c>
      <c r="BC1008" s="45">
        <f t="shared" si="1919"/>
        <v>0</v>
      </c>
      <c r="BD1008" s="9">
        <f t="shared" si="1831"/>
        <v>0</v>
      </c>
      <c r="BE1008" s="45">
        <f t="shared" si="1915"/>
        <v>0</v>
      </c>
      <c r="BF1008" s="9">
        <f t="shared" si="1832"/>
        <v>0</v>
      </c>
      <c r="BG1008" s="45">
        <f t="shared" si="1916"/>
        <v>0</v>
      </c>
      <c r="BH1008" s="58"/>
      <c r="BI1008" s="58"/>
      <c r="BJ1008" s="58">
        <f t="shared" si="1886"/>
        <v>0</v>
      </c>
      <c r="BK1008" s="97"/>
      <c r="BL1008" s="44"/>
      <c r="BM1008" s="82">
        <f t="shared" si="1887"/>
        <v>100.3</v>
      </c>
      <c r="BN1008" s="86">
        <f t="shared" si="1888"/>
        <v>100300</v>
      </c>
      <c r="BO1008" s="86">
        <f t="shared" si="1889"/>
        <v>100</v>
      </c>
      <c r="BP1008" s="84">
        <f t="shared" si="1833"/>
        <v>4</v>
      </c>
      <c r="BQ1008" s="84">
        <f t="shared" si="1834"/>
        <v>4.13</v>
      </c>
      <c r="BR1008" s="84">
        <f t="shared" si="1835"/>
        <v>0.02</v>
      </c>
      <c r="BS1008" s="84">
        <f t="shared" si="1890"/>
        <v>3.1239943074937104E-2</v>
      </c>
      <c r="BT1008" s="84">
        <f t="shared" si="1891"/>
        <v>1282.8214039418067</v>
      </c>
      <c r="BU1008" s="84">
        <f t="shared" si="1892"/>
        <v>0</v>
      </c>
      <c r="BV1008" s="83">
        <f t="shared" si="1893"/>
        <v>3010.4917811443706</v>
      </c>
      <c r="BW1008" s="81">
        <f t="shared" si="1917"/>
        <v>3010.4917811443706</v>
      </c>
      <c r="BX1008" s="83">
        <f t="shared" si="1836"/>
        <v>0</v>
      </c>
      <c r="BY1008" s="141">
        <f t="shared" si="1837"/>
        <v>0</v>
      </c>
      <c r="BZ1008" s="83">
        <f t="shared" si="1838"/>
        <v>4.13</v>
      </c>
      <c r="CA1008" s="83">
        <f t="shared" si="1839"/>
        <v>0</v>
      </c>
      <c r="CB1008" s="83">
        <f t="shared" si="1894"/>
        <v>3.3675113974685056</v>
      </c>
      <c r="CC1008" s="83">
        <f t="shared" si="1840"/>
        <v>3.3675113974685056</v>
      </c>
      <c r="CD1008" s="143">
        <f t="shared" si="1841"/>
        <v>0.02</v>
      </c>
      <c r="CE1008" s="83">
        <f t="shared" si="1895"/>
        <v>1.7032523213570471E-2</v>
      </c>
      <c r="CF1008" s="84">
        <f t="shared" si="1896"/>
        <v>1193.4947931555682</v>
      </c>
      <c r="CG1008" s="83">
        <f t="shared" si="1842"/>
        <v>0</v>
      </c>
      <c r="CH1008" s="83">
        <f t="shared" si="1897"/>
        <v>3.2017051324540553</v>
      </c>
      <c r="CI1008" s="83">
        <f t="shared" si="1843"/>
        <v>3.2017051324540553</v>
      </c>
      <c r="CJ1008" s="143">
        <f t="shared" si="1844"/>
        <v>0.02</v>
      </c>
      <c r="CK1008" s="83">
        <f t="shared" si="1898"/>
        <v>1.6224910799759198E-2</v>
      </c>
      <c r="CL1008" s="84">
        <f t="shared" si="1899"/>
        <v>1127.0995583863105</v>
      </c>
      <c r="CM1008" s="83">
        <f t="shared" si="1845"/>
        <v>0</v>
      </c>
      <c r="CN1008" s="83">
        <f t="shared" si="1900"/>
        <v>3.0989297877357833</v>
      </c>
      <c r="CO1008" s="83">
        <f t="shared" si="1846"/>
        <v>3.0989297877357833</v>
      </c>
      <c r="CP1008" s="143">
        <f t="shared" si="1847"/>
        <v>0.02</v>
      </c>
      <c r="CQ1008" s="83">
        <f t="shared" si="1901"/>
        <v>1.6384564504284497E-2</v>
      </c>
      <c r="CR1008" s="84">
        <f t="shared" si="1902"/>
        <v>1122.385110625718</v>
      </c>
      <c r="CS1008" s="83">
        <f t="shared" si="1848"/>
        <v>0</v>
      </c>
      <c r="CT1008" s="83">
        <f t="shared" si="1903"/>
        <v>3.0922871832089474</v>
      </c>
      <c r="CU1008" s="83">
        <f t="shared" si="1849"/>
        <v>3.0922871832089474</v>
      </c>
      <c r="CV1008" s="143">
        <f t="shared" si="1850"/>
        <v>0.02</v>
      </c>
      <c r="CW1008" s="83">
        <f t="shared" si="1904"/>
        <v>1.641252698718456E-2</v>
      </c>
      <c r="CX1008" s="84">
        <f t="shared" si="1905"/>
        <v>1122.1847453749187</v>
      </c>
      <c r="CY1008" s="83">
        <f t="shared" si="1851"/>
        <v>0</v>
      </c>
      <c r="CZ1008" s="83">
        <f t="shared" si="1906"/>
        <v>3.0920067852405362</v>
      </c>
      <c r="DA1008" s="83">
        <f t="shared" si="1852"/>
        <v>3.0920067852405362</v>
      </c>
      <c r="DB1008" s="143">
        <f t="shared" si="1853"/>
        <v>0.02</v>
      </c>
      <c r="DC1008" s="83">
        <f t="shared" si="1907"/>
        <v>1.6413446767326492E-2</v>
      </c>
      <c r="DD1008" s="84">
        <f t="shared" si="1908"/>
        <v>1122.191056728901</v>
      </c>
      <c r="DE1008" s="86">
        <f t="shared" si="1854"/>
        <v>5418.8852060598665</v>
      </c>
      <c r="DF1008" s="86">
        <f t="shared" si="1855"/>
        <v>2167.5540824239465</v>
      </c>
      <c r="DG1008" s="86">
        <f t="shared" si="1856"/>
        <v>1354.7213015149666</v>
      </c>
      <c r="DH1008" s="86">
        <f t="shared" si="1857"/>
        <v>7.3507302753038226E-2</v>
      </c>
      <c r="DI1008" s="86">
        <f t="shared" si="1858"/>
        <v>5.8197128879499599E-2</v>
      </c>
      <c r="DJ1008" s="86">
        <f t="shared" si="1859"/>
        <v>0.56167286353738133</v>
      </c>
      <c r="DK1008" s="86">
        <f t="shared" si="1860"/>
        <v>-1324.1136490822489</v>
      </c>
      <c r="DL1008" s="86">
        <f t="shared" si="1918"/>
        <v>-1324.1136490822489</v>
      </c>
      <c r="DM1008" s="86">
        <f t="shared" si="1861"/>
        <v>-1324.1136490822489</v>
      </c>
      <c r="DN1008" s="85">
        <f t="shared" si="1862"/>
        <v>0</v>
      </c>
      <c r="DO1008" s="85">
        <f t="shared" si="1909"/>
        <v>0</v>
      </c>
      <c r="DP1008" s="85">
        <f t="shared" si="1863"/>
        <v>0</v>
      </c>
      <c r="DQ1008" s="85">
        <f t="shared" si="1910"/>
        <v>0</v>
      </c>
      <c r="DR1008" s="85">
        <f t="shared" si="1864"/>
        <v>0</v>
      </c>
      <c r="DS1008" s="85">
        <f t="shared" si="1911"/>
        <v>0</v>
      </c>
      <c r="DT1008" s="81"/>
      <c r="DU1008" s="81"/>
      <c r="DV1008" s="81">
        <f t="shared" si="1912"/>
        <v>0</v>
      </c>
      <c r="DW1008" s="100"/>
    </row>
    <row r="1009" spans="1:127" x14ac:dyDescent="0.2">
      <c r="A1009" s="59">
        <f t="shared" si="1865"/>
        <v>133.86666666666497</v>
      </c>
      <c r="B1009" s="44">
        <f t="shared" si="1866"/>
        <v>133866.66666666497</v>
      </c>
      <c r="C1009" s="52">
        <f t="shared" si="1800"/>
        <v>133.33333333333334</v>
      </c>
      <c r="D1009" s="50">
        <f t="shared" si="1801"/>
        <v>4</v>
      </c>
      <c r="E1009" s="44">
        <f t="shared" si="1802"/>
        <v>4.13</v>
      </c>
      <c r="F1009" s="47">
        <f t="shared" si="1803"/>
        <v>0.02</v>
      </c>
      <c r="G1009" s="52">
        <f t="shared" si="1867"/>
        <v>2.317155842895503E-2</v>
      </c>
      <c r="H1009" s="57">
        <f t="shared" si="1868"/>
        <v>1056.4021716590009</v>
      </c>
      <c r="I1009" s="52">
        <f t="shared" si="1869"/>
        <v>0</v>
      </c>
      <c r="J1009" s="54">
        <f t="shared" si="1870"/>
        <v>4120.2760732611405</v>
      </c>
      <c r="K1009" s="46">
        <f t="shared" si="1913"/>
        <v>4120.2760732611405</v>
      </c>
      <c r="L1009" s="80">
        <f t="shared" si="1804"/>
        <v>0</v>
      </c>
      <c r="M1009" s="142">
        <f t="shared" si="1805"/>
        <v>0</v>
      </c>
      <c r="N1009" s="60">
        <f t="shared" si="1806"/>
        <v>4.13</v>
      </c>
      <c r="O1009" s="53">
        <f t="shared" si="1807"/>
        <v>0</v>
      </c>
      <c r="P1009" s="58">
        <f t="shared" si="1871"/>
        <v>3.0777920375605419</v>
      </c>
      <c r="Q1009" s="49">
        <f t="shared" si="1808"/>
        <v>3.0777920375605419</v>
      </c>
      <c r="R1009" s="143">
        <f t="shared" si="1809"/>
        <v>0.02</v>
      </c>
      <c r="S1009" s="51">
        <f t="shared" si="1872"/>
        <v>1.7731368929886668E-2</v>
      </c>
      <c r="T1009" s="57">
        <f t="shared" si="1873"/>
        <v>1100.7427819542311</v>
      </c>
      <c r="U1009" s="53">
        <f t="shared" si="1810"/>
        <v>0</v>
      </c>
      <c r="V1009" s="58">
        <f t="shared" si="1874"/>
        <v>3.1312123330109243</v>
      </c>
      <c r="W1009" s="49">
        <f t="shared" si="1811"/>
        <v>3.1312123330109243</v>
      </c>
      <c r="X1009" s="143">
        <f t="shared" si="1812"/>
        <v>0.02</v>
      </c>
      <c r="Y1009" s="51">
        <f t="shared" si="1875"/>
        <v>1.7136547148630915E-2</v>
      </c>
      <c r="Z1009" s="57">
        <f t="shared" si="1876"/>
        <v>1071.5667995022243</v>
      </c>
      <c r="AA1009" s="53">
        <f t="shared" si="1813"/>
        <v>0</v>
      </c>
      <c r="AB1009" s="58">
        <f t="shared" si="1877"/>
        <v>3.0952026380814366</v>
      </c>
      <c r="AC1009" s="49">
        <f t="shared" si="1814"/>
        <v>3.0952026380814366</v>
      </c>
      <c r="AD1009" s="143">
        <f t="shared" si="1815"/>
        <v>0.02</v>
      </c>
      <c r="AE1009" s="49">
        <f t="shared" si="1914"/>
        <v>1.7083857299781915E-2</v>
      </c>
      <c r="AF1009" s="57">
        <f t="shared" si="1878"/>
        <v>1069.2116272891517</v>
      </c>
      <c r="AG1009" s="53">
        <f t="shared" si="1816"/>
        <v>0</v>
      </c>
      <c r="AH1009" s="58">
        <f t="shared" si="1879"/>
        <v>3.0924401406877662</v>
      </c>
      <c r="AI1009" s="49">
        <f t="shared" si="1817"/>
        <v>3.0924401406877662</v>
      </c>
      <c r="AJ1009" s="143">
        <f t="shared" si="1818"/>
        <v>0.02</v>
      </c>
      <c r="AK1009" s="51">
        <f t="shared" si="1880"/>
        <v>1.7084415624643318E-2</v>
      </c>
      <c r="AL1009" s="57">
        <f t="shared" si="1881"/>
        <v>1069.0721730549496</v>
      </c>
      <c r="AM1009" s="53">
        <f t="shared" si="1819"/>
        <v>0</v>
      </c>
      <c r="AN1009" s="58">
        <f t="shared" si="1882"/>
        <v>3.0922772430171759</v>
      </c>
      <c r="AO1009" s="49">
        <f t="shared" si="1820"/>
        <v>3.0922772430171759</v>
      </c>
      <c r="AP1009" s="143">
        <f t="shared" si="1821"/>
        <v>0.02</v>
      </c>
      <c r="AQ1009" s="51">
        <f t="shared" si="1883"/>
        <v>1.7084711274375514E-2</v>
      </c>
      <c r="AR1009" s="57">
        <f t="shared" si="1884"/>
        <v>1069.0619393417851</v>
      </c>
      <c r="AS1009" s="44">
        <f t="shared" si="1822"/>
        <v>7416.4969318700523</v>
      </c>
      <c r="AT1009" s="44">
        <f t="shared" si="1823"/>
        <v>2966.598772748021</v>
      </c>
      <c r="AU1009" s="44">
        <f t="shared" si="1824"/>
        <v>1854.1242329675131</v>
      </c>
      <c r="AV1009" s="47">
        <f t="shared" si="1825"/>
        <v>0.23747056444851608</v>
      </c>
      <c r="AW1009" s="47">
        <f t="shared" si="1826"/>
        <v>0.36740901421858446</v>
      </c>
      <c r="AX1009" s="86">
        <f t="shared" si="1827"/>
        <v>1.0033209112016588</v>
      </c>
      <c r="AY1009" s="86">
        <f t="shared" si="1828"/>
        <v>0</v>
      </c>
      <c r="AZ1009" s="10">
        <f t="shared" si="1885"/>
        <v>0</v>
      </c>
      <c r="BA1009" s="44">
        <f t="shared" si="1829"/>
        <v>0</v>
      </c>
      <c r="BB1009" s="9">
        <f t="shared" si="1830"/>
        <v>0</v>
      </c>
      <c r="BC1009" s="45">
        <f t="shared" si="1919"/>
        <v>0</v>
      </c>
      <c r="BD1009" s="9">
        <f t="shared" si="1831"/>
        <v>0</v>
      </c>
      <c r="BE1009" s="45">
        <f t="shared" si="1915"/>
        <v>0</v>
      </c>
      <c r="BF1009" s="9">
        <f t="shared" si="1832"/>
        <v>0</v>
      </c>
      <c r="BG1009" s="45">
        <f t="shared" si="1916"/>
        <v>0</v>
      </c>
      <c r="BH1009" s="58"/>
      <c r="BI1009" s="58"/>
      <c r="BJ1009" s="58">
        <f t="shared" si="1886"/>
        <v>0</v>
      </c>
      <c r="BK1009" s="97"/>
      <c r="BL1009" s="44"/>
      <c r="BM1009" s="82">
        <f t="shared" si="1887"/>
        <v>100.4</v>
      </c>
      <c r="BN1009" s="86">
        <f t="shared" si="1888"/>
        <v>100400</v>
      </c>
      <c r="BO1009" s="86">
        <f t="shared" si="1889"/>
        <v>100</v>
      </c>
      <c r="BP1009" s="84">
        <f t="shared" si="1833"/>
        <v>4</v>
      </c>
      <c r="BQ1009" s="84">
        <f t="shared" si="1834"/>
        <v>4.13</v>
      </c>
      <c r="BR1009" s="84">
        <f t="shared" si="1835"/>
        <v>0.02</v>
      </c>
      <c r="BS1009" s="84">
        <f t="shared" si="1890"/>
        <v>3.1237943074937106E-2</v>
      </c>
      <c r="BT1009" s="84">
        <f t="shared" si="1891"/>
        <v>1283.577794815292</v>
      </c>
      <c r="BU1009" s="84">
        <f t="shared" si="1892"/>
        <v>0</v>
      </c>
      <c r="BV1009" s="83">
        <f t="shared" si="1893"/>
        <v>3013.7290811443704</v>
      </c>
      <c r="BW1009" s="81">
        <f t="shared" si="1917"/>
        <v>3013.7290811443704</v>
      </c>
      <c r="BX1009" s="83">
        <f t="shared" si="1836"/>
        <v>0</v>
      </c>
      <c r="BY1009" s="141">
        <f t="shared" si="1837"/>
        <v>0</v>
      </c>
      <c r="BZ1009" s="83">
        <f t="shared" si="1838"/>
        <v>4.13</v>
      </c>
      <c r="CA1009" s="83">
        <f t="shared" si="1839"/>
        <v>0</v>
      </c>
      <c r="CB1009" s="83">
        <f t="shared" si="1894"/>
        <v>3.369239372762018</v>
      </c>
      <c r="CC1009" s="83">
        <f t="shared" si="1840"/>
        <v>3.369239372762018</v>
      </c>
      <c r="CD1009" s="143">
        <f t="shared" si="1841"/>
        <v>0.02</v>
      </c>
      <c r="CE1009" s="83">
        <f t="shared" si="1895"/>
        <v>1.7030523213570473E-2</v>
      </c>
      <c r="CF1009" s="84">
        <f t="shared" si="1896"/>
        <v>1194.0005530834003</v>
      </c>
      <c r="CG1009" s="83">
        <f t="shared" si="1842"/>
        <v>0</v>
      </c>
      <c r="CH1009" s="83">
        <f t="shared" si="1897"/>
        <v>3.2027473172447478</v>
      </c>
      <c r="CI1009" s="83">
        <f t="shared" si="1843"/>
        <v>3.2027473172447478</v>
      </c>
      <c r="CJ1009" s="143">
        <f t="shared" si="1844"/>
        <v>0.02</v>
      </c>
      <c r="CK1009" s="83">
        <f t="shared" si="1898"/>
        <v>1.62229107997592E-2</v>
      </c>
      <c r="CL1009" s="84">
        <f t="shared" si="1899"/>
        <v>1127.6062855872417</v>
      </c>
      <c r="CM1009" s="83">
        <f t="shared" si="1845"/>
        <v>0</v>
      </c>
      <c r="CN1009" s="83">
        <f t="shared" si="1900"/>
        <v>3.0998462542021556</v>
      </c>
      <c r="CO1009" s="83">
        <f t="shared" si="1846"/>
        <v>3.0998462542021556</v>
      </c>
      <c r="CP1009" s="143">
        <f t="shared" si="1847"/>
        <v>0.02</v>
      </c>
      <c r="CQ1009" s="83">
        <f t="shared" si="1901"/>
        <v>1.6382564504284498E-2</v>
      </c>
      <c r="CR1009" s="84">
        <f t="shared" si="1902"/>
        <v>1122.9137952241597</v>
      </c>
      <c r="CS1009" s="83">
        <f t="shared" si="1848"/>
        <v>0</v>
      </c>
      <c r="CT1009" s="83">
        <f t="shared" si="1903"/>
        <v>3.0932254711678362</v>
      </c>
      <c r="CU1009" s="83">
        <f t="shared" si="1849"/>
        <v>3.0932254711678362</v>
      </c>
      <c r="CV1009" s="143">
        <f t="shared" si="1850"/>
        <v>0.02</v>
      </c>
      <c r="CW1009" s="83">
        <f t="shared" si="1904"/>
        <v>1.6410526987184561E-2</v>
      </c>
      <c r="CX1009" s="84">
        <f t="shared" si="1905"/>
        <v>1122.7154699168145</v>
      </c>
      <c r="CY1009" s="83">
        <f t="shared" si="1851"/>
        <v>0</v>
      </c>
      <c r="CZ1009" s="83">
        <f t="shared" si="1906"/>
        <v>3.0929475336530174</v>
      </c>
      <c r="DA1009" s="83">
        <f t="shared" si="1852"/>
        <v>3.0929475336530174</v>
      </c>
      <c r="DB1009" s="143">
        <f t="shared" si="1853"/>
        <v>0.02</v>
      </c>
      <c r="DC1009" s="83">
        <f t="shared" si="1907"/>
        <v>1.6411446767326494E-2</v>
      </c>
      <c r="DD1009" s="84">
        <f t="shared" si="1908"/>
        <v>1122.7218591464657</v>
      </c>
      <c r="DE1009" s="86">
        <f t="shared" si="1854"/>
        <v>5424.7123460598668</v>
      </c>
      <c r="DF1009" s="86">
        <f t="shared" si="1855"/>
        <v>2169.8849384239466</v>
      </c>
      <c r="DG1009" s="86">
        <f t="shared" si="1856"/>
        <v>1356.1780865149667</v>
      </c>
      <c r="DH1009" s="86">
        <f t="shared" si="1857"/>
        <v>7.3388676207885986E-2</v>
      </c>
      <c r="DI1009" s="86">
        <f t="shared" si="1858"/>
        <v>5.8024730603569066E-2</v>
      </c>
      <c r="DJ1009" s="86">
        <f t="shared" si="1859"/>
        <v>0.55855118009013993</v>
      </c>
      <c r="DK1009" s="86">
        <f t="shared" si="1860"/>
        <v>-1325.9822703592533</v>
      </c>
      <c r="DL1009" s="86">
        <f t="shared" si="1918"/>
        <v>-1325.9822703592533</v>
      </c>
      <c r="DM1009" s="86">
        <f t="shared" si="1861"/>
        <v>-1325.9822703592533</v>
      </c>
      <c r="DN1009" s="85">
        <f t="shared" si="1862"/>
        <v>0</v>
      </c>
      <c r="DO1009" s="85">
        <f t="shared" si="1909"/>
        <v>0</v>
      </c>
      <c r="DP1009" s="85">
        <f t="shared" si="1863"/>
        <v>0</v>
      </c>
      <c r="DQ1009" s="85">
        <f t="shared" si="1910"/>
        <v>0</v>
      </c>
      <c r="DR1009" s="85">
        <f t="shared" si="1864"/>
        <v>0</v>
      </c>
      <c r="DS1009" s="85">
        <f t="shared" si="1911"/>
        <v>0</v>
      </c>
      <c r="DT1009" s="81"/>
      <c r="DU1009" s="81"/>
      <c r="DV1009" s="81">
        <f t="shared" si="1912"/>
        <v>0</v>
      </c>
      <c r="DW1009" s="100"/>
    </row>
    <row r="1010" spans="1:127" x14ac:dyDescent="0.2">
      <c r="A1010" s="59">
        <f t="shared" si="1865"/>
        <v>133.99999999999832</v>
      </c>
      <c r="B1010" s="44">
        <f t="shared" si="1866"/>
        <v>133999.99999999831</v>
      </c>
      <c r="C1010" s="52">
        <f t="shared" si="1800"/>
        <v>133.33333333333334</v>
      </c>
      <c r="D1010" s="50">
        <f t="shared" si="1801"/>
        <v>4</v>
      </c>
      <c r="E1010" s="44">
        <f t="shared" si="1802"/>
        <v>4.13</v>
      </c>
      <c r="F1010" s="47">
        <f t="shared" si="1803"/>
        <v>0.02</v>
      </c>
      <c r="G1010" s="52">
        <f t="shared" si="1867"/>
        <v>2.3168891762288361E-2</v>
      </c>
      <c r="H1010" s="57">
        <f t="shared" si="1868"/>
        <v>1057.1502015248805</v>
      </c>
      <c r="I1010" s="52">
        <f t="shared" si="1869"/>
        <v>0</v>
      </c>
      <c r="J1010" s="54">
        <f t="shared" si="1870"/>
        <v>4124.5924732611402</v>
      </c>
      <c r="K1010" s="46">
        <f t="shared" si="1913"/>
        <v>4124.5924732611402</v>
      </c>
      <c r="L1010" s="80">
        <f t="shared" si="1804"/>
        <v>0</v>
      </c>
      <c r="M1010" s="142">
        <f t="shared" si="1805"/>
        <v>0</v>
      </c>
      <c r="N1010" s="60">
        <f t="shared" si="1806"/>
        <v>4.13</v>
      </c>
      <c r="O1010" s="53">
        <f t="shared" si="1807"/>
        <v>0</v>
      </c>
      <c r="P1010" s="58">
        <f t="shared" si="1871"/>
        <v>3.0788999601998879</v>
      </c>
      <c r="Q1010" s="49">
        <f t="shared" si="1808"/>
        <v>3.0788999601998879</v>
      </c>
      <c r="R1010" s="143">
        <f t="shared" si="1809"/>
        <v>0.02</v>
      </c>
      <c r="S1010" s="51">
        <f t="shared" si="1872"/>
        <v>1.772870226322E-2</v>
      </c>
      <c r="T1010" s="57">
        <f t="shared" si="1873"/>
        <v>1101.5108665802738</v>
      </c>
      <c r="U1010" s="53">
        <f t="shared" si="1810"/>
        <v>0</v>
      </c>
      <c r="V1010" s="58">
        <f t="shared" si="1874"/>
        <v>3.1324707043189823</v>
      </c>
      <c r="W1010" s="49">
        <f t="shared" si="1811"/>
        <v>3.1324707043189823</v>
      </c>
      <c r="X1010" s="143">
        <f t="shared" si="1812"/>
        <v>0.02</v>
      </c>
      <c r="Y1010" s="51">
        <f t="shared" si="1875"/>
        <v>1.7133880481964247E-2</v>
      </c>
      <c r="Z1010" s="57">
        <f t="shared" si="1876"/>
        <v>1072.296451449263</v>
      </c>
      <c r="AA1010" s="53">
        <f t="shared" si="1813"/>
        <v>0</v>
      </c>
      <c r="AB1010" s="58">
        <f t="shared" si="1877"/>
        <v>3.0963313365862697</v>
      </c>
      <c r="AC1010" s="49">
        <f t="shared" si="1814"/>
        <v>3.0963313365862697</v>
      </c>
      <c r="AD1010" s="143">
        <f t="shared" si="1815"/>
        <v>0.02</v>
      </c>
      <c r="AE1010" s="49">
        <f t="shared" si="1914"/>
        <v>1.7081190633115247E-2</v>
      </c>
      <c r="AF1010" s="57">
        <f t="shared" si="1878"/>
        <v>1069.9474982897027</v>
      </c>
      <c r="AG1010" s="53">
        <f t="shared" si="1816"/>
        <v>0</v>
      </c>
      <c r="AH1010" s="58">
        <f t="shared" si="1879"/>
        <v>3.0935696878593206</v>
      </c>
      <c r="AI1010" s="49">
        <f t="shared" si="1817"/>
        <v>3.0935696878593206</v>
      </c>
      <c r="AJ1010" s="143">
        <f t="shared" si="1818"/>
        <v>0.02</v>
      </c>
      <c r="AK1010" s="51">
        <f t="shared" si="1880"/>
        <v>1.708174895797665E-2</v>
      </c>
      <c r="AL1010" s="57">
        <f t="shared" si="1881"/>
        <v>1069.8087254866489</v>
      </c>
      <c r="AM1010" s="53">
        <f t="shared" si="1819"/>
        <v>0</v>
      </c>
      <c r="AN1010" s="58">
        <f t="shared" si="1882"/>
        <v>3.0934072035807159</v>
      </c>
      <c r="AO1010" s="49">
        <f t="shared" si="1820"/>
        <v>3.0934072035807159</v>
      </c>
      <c r="AP1010" s="143">
        <f t="shared" si="1821"/>
        <v>0.02</v>
      </c>
      <c r="AQ1010" s="51">
        <f t="shared" si="1883"/>
        <v>1.7082044607708846E-2</v>
      </c>
      <c r="AR1010" s="57">
        <f t="shared" si="1884"/>
        <v>1069.7985433221093</v>
      </c>
      <c r="AS1010" s="44">
        <f t="shared" si="1822"/>
        <v>7424.2664518700531</v>
      </c>
      <c r="AT1010" s="44">
        <f t="shared" si="1823"/>
        <v>2969.7065807480208</v>
      </c>
      <c r="AU1010" s="44">
        <f t="shared" si="1824"/>
        <v>1856.0666129675133</v>
      </c>
      <c r="AV1010" s="47">
        <f t="shared" si="1825"/>
        <v>0.23681347616443149</v>
      </c>
      <c r="AW1010" s="47">
        <f t="shared" si="1826"/>
        <v>0.36550027563978083</v>
      </c>
      <c r="AX1010" s="86">
        <f t="shared" si="1827"/>
        <v>0.99497080942868121</v>
      </c>
      <c r="AY1010" s="86">
        <f t="shared" si="1828"/>
        <v>0</v>
      </c>
      <c r="AZ1010" s="10">
        <f t="shared" si="1885"/>
        <v>0</v>
      </c>
      <c r="BA1010" s="44">
        <f t="shared" si="1829"/>
        <v>0</v>
      </c>
      <c r="BB1010" s="9">
        <f t="shared" si="1830"/>
        <v>0</v>
      </c>
      <c r="BC1010" s="45">
        <f t="shared" si="1919"/>
        <v>0</v>
      </c>
      <c r="BD1010" s="9">
        <f t="shared" si="1831"/>
        <v>0</v>
      </c>
      <c r="BE1010" s="45">
        <f t="shared" si="1915"/>
        <v>0</v>
      </c>
      <c r="BF1010" s="9">
        <f t="shared" si="1832"/>
        <v>0</v>
      </c>
      <c r="BG1010" s="45">
        <f t="shared" si="1916"/>
        <v>0</v>
      </c>
      <c r="BH1010" s="58"/>
      <c r="BI1010" s="58"/>
      <c r="BJ1010" s="58">
        <f t="shared" si="1886"/>
        <v>0</v>
      </c>
      <c r="BK1010" s="97"/>
      <c r="BL1010" s="44"/>
      <c r="BM1010" s="82">
        <f t="shared" si="1887"/>
        <v>100.5</v>
      </c>
      <c r="BN1010" s="86">
        <f t="shared" si="1888"/>
        <v>100500</v>
      </c>
      <c r="BO1010" s="86">
        <f t="shared" si="1889"/>
        <v>100</v>
      </c>
      <c r="BP1010" s="84">
        <f t="shared" si="1833"/>
        <v>4</v>
      </c>
      <c r="BQ1010" s="84">
        <f t="shared" si="1834"/>
        <v>4.13</v>
      </c>
      <c r="BR1010" s="84">
        <f t="shared" si="1835"/>
        <v>0.02</v>
      </c>
      <c r="BS1010" s="84">
        <f t="shared" si="1890"/>
        <v>3.1235943074937107E-2</v>
      </c>
      <c r="BT1010" s="84">
        <f t="shared" si="1891"/>
        <v>1284.3341372626271</v>
      </c>
      <c r="BU1010" s="84">
        <f t="shared" si="1892"/>
        <v>0</v>
      </c>
      <c r="BV1010" s="83">
        <f t="shared" si="1893"/>
        <v>3016.9663811443706</v>
      </c>
      <c r="BW1010" s="81">
        <f t="shared" si="1917"/>
        <v>3016.9663811443706</v>
      </c>
      <c r="BX1010" s="83">
        <f t="shared" si="1836"/>
        <v>0</v>
      </c>
      <c r="BY1010" s="141">
        <f t="shared" si="1837"/>
        <v>0</v>
      </c>
      <c r="BZ1010" s="83">
        <f t="shared" si="1838"/>
        <v>4.13</v>
      </c>
      <c r="CA1010" s="83">
        <f t="shared" si="1839"/>
        <v>0</v>
      </c>
      <c r="CB1010" s="83">
        <f t="shared" si="1894"/>
        <v>3.3709694754741428</v>
      </c>
      <c r="CC1010" s="83">
        <f t="shared" si="1840"/>
        <v>3.3709694754741428</v>
      </c>
      <c r="CD1010" s="143">
        <f t="shared" si="1841"/>
        <v>0.02</v>
      </c>
      <c r="CE1010" s="83">
        <f t="shared" si="1895"/>
        <v>1.7028523213570474E-2</v>
      </c>
      <c r="CF1010" s="84">
        <f t="shared" si="1896"/>
        <v>1194.5059942625353</v>
      </c>
      <c r="CG1010" s="83">
        <f t="shared" si="1842"/>
        <v>0</v>
      </c>
      <c r="CH1010" s="83">
        <f t="shared" si="1897"/>
        <v>3.2037899098321851</v>
      </c>
      <c r="CI1010" s="83">
        <f t="shared" si="1843"/>
        <v>3.2037899098321851</v>
      </c>
      <c r="CJ1010" s="143">
        <f t="shared" si="1844"/>
        <v>0.02</v>
      </c>
      <c r="CK1010" s="83">
        <f t="shared" si="1898"/>
        <v>1.6220910799759201E-2</v>
      </c>
      <c r="CL1010" s="84">
        <f t="shared" si="1899"/>
        <v>1128.1127854510435</v>
      </c>
      <c r="CM1010" s="83">
        <f t="shared" si="1845"/>
        <v>0</v>
      </c>
      <c r="CN1010" s="83">
        <f t="shared" si="1900"/>
        <v>3.1007633251355089</v>
      </c>
      <c r="CO1010" s="83">
        <f t="shared" si="1846"/>
        <v>3.1007633251355089</v>
      </c>
      <c r="CP1010" s="143">
        <f t="shared" si="1847"/>
        <v>0.02</v>
      </c>
      <c r="CQ1010" s="83">
        <f t="shared" si="1901"/>
        <v>1.63805645042845E-2</v>
      </c>
      <c r="CR1010" s="84">
        <f t="shared" si="1902"/>
        <v>1123.4422589981962</v>
      </c>
      <c r="CS1010" s="83">
        <f t="shared" si="1848"/>
        <v>0</v>
      </c>
      <c r="CT1010" s="83">
        <f t="shared" si="1903"/>
        <v>3.0941644608453016</v>
      </c>
      <c r="CU1010" s="83">
        <f t="shared" si="1849"/>
        <v>3.0941644608453016</v>
      </c>
      <c r="CV1010" s="143">
        <f t="shared" si="1850"/>
        <v>0.02</v>
      </c>
      <c r="CW1010" s="83">
        <f t="shared" si="1904"/>
        <v>1.6408526987184563E-2</v>
      </c>
      <c r="CX1010" s="84">
        <f t="shared" si="1905"/>
        <v>1123.2459688131976</v>
      </c>
      <c r="CY1010" s="83">
        <f t="shared" si="1851"/>
        <v>0</v>
      </c>
      <c r="CZ1010" s="83">
        <f t="shared" si="1906"/>
        <v>3.0938889852421463</v>
      </c>
      <c r="DA1010" s="83">
        <f t="shared" si="1852"/>
        <v>3.0938889852421463</v>
      </c>
      <c r="DB1010" s="143">
        <f t="shared" si="1853"/>
        <v>0.02</v>
      </c>
      <c r="DC1010" s="83">
        <f t="shared" si="1907"/>
        <v>1.6409446767326495E-2</v>
      </c>
      <c r="DD1010" s="84">
        <f t="shared" si="1908"/>
        <v>1123.2524354523607</v>
      </c>
      <c r="DE1010" s="86">
        <f t="shared" si="1854"/>
        <v>5430.5394860598672</v>
      </c>
      <c r="DF1010" s="86">
        <f t="shared" si="1855"/>
        <v>2172.2157944239466</v>
      </c>
      <c r="DG1010" s="86">
        <f t="shared" si="1856"/>
        <v>1357.6348715149668</v>
      </c>
      <c r="DH1010" s="86">
        <f t="shared" si="1857"/>
        <v>7.3270381432404982E-2</v>
      </c>
      <c r="DI1010" s="86">
        <f t="shared" si="1858"/>
        <v>5.7853046551585074E-2</v>
      </c>
      <c r="DJ1010" s="86">
        <f t="shared" si="1859"/>
        <v>0.55545051737815243</v>
      </c>
      <c r="DK1010" s="86">
        <f t="shared" si="1860"/>
        <v>-1327.8497405754651</v>
      </c>
      <c r="DL1010" s="86">
        <f t="shared" si="1918"/>
        <v>-1327.8497405754651</v>
      </c>
      <c r="DM1010" s="86">
        <f t="shared" si="1861"/>
        <v>-1327.8497405754651</v>
      </c>
      <c r="DN1010" s="85">
        <f t="shared" si="1862"/>
        <v>0</v>
      </c>
      <c r="DO1010" s="85">
        <f t="shared" si="1909"/>
        <v>0</v>
      </c>
      <c r="DP1010" s="85">
        <f t="shared" si="1863"/>
        <v>0</v>
      </c>
      <c r="DQ1010" s="85">
        <f t="shared" si="1910"/>
        <v>0</v>
      </c>
      <c r="DR1010" s="85">
        <f t="shared" si="1864"/>
        <v>0</v>
      </c>
      <c r="DS1010" s="85">
        <f t="shared" si="1911"/>
        <v>0</v>
      </c>
      <c r="DT1010" s="81"/>
      <c r="DU1010" s="81"/>
      <c r="DV1010" s="81">
        <f t="shared" si="1912"/>
        <v>0</v>
      </c>
      <c r="DW1010" s="100"/>
    </row>
    <row r="1011" spans="1:127" x14ac:dyDescent="0.2">
      <c r="A1011" s="59">
        <f t="shared" si="1865"/>
        <v>134.13333333333165</v>
      </c>
      <c r="B1011" s="44">
        <f t="shared" si="1866"/>
        <v>134133.33333333166</v>
      </c>
      <c r="C1011" s="52">
        <f t="shared" si="1800"/>
        <v>133.33333333333334</v>
      </c>
      <c r="D1011" s="50">
        <f t="shared" si="1801"/>
        <v>4</v>
      </c>
      <c r="E1011" s="44">
        <f t="shared" si="1802"/>
        <v>4.13</v>
      </c>
      <c r="F1011" s="47">
        <f t="shared" si="1803"/>
        <v>0.02</v>
      </c>
      <c r="G1011" s="52">
        <f t="shared" si="1867"/>
        <v>2.3166225095621693E-2</v>
      </c>
      <c r="H1011" s="57">
        <f t="shared" si="1868"/>
        <v>1057.8981452998266</v>
      </c>
      <c r="I1011" s="52">
        <f t="shared" si="1869"/>
        <v>0</v>
      </c>
      <c r="J1011" s="54">
        <f t="shared" si="1870"/>
        <v>4128.9088732611399</v>
      </c>
      <c r="K1011" s="46">
        <f t="shared" si="1913"/>
        <v>4128.9088732611399</v>
      </c>
      <c r="L1011" s="80">
        <f t="shared" si="1804"/>
        <v>0</v>
      </c>
      <c r="M1011" s="142">
        <f t="shared" si="1805"/>
        <v>0</v>
      </c>
      <c r="N1011" s="60">
        <f t="shared" si="1806"/>
        <v>4.13</v>
      </c>
      <c r="O1011" s="53">
        <f t="shared" si="1807"/>
        <v>0</v>
      </c>
      <c r="P1011" s="58">
        <f t="shared" si="1871"/>
        <v>3.0800098024457681</v>
      </c>
      <c r="Q1011" s="49">
        <f t="shared" si="1808"/>
        <v>3.0800098024457681</v>
      </c>
      <c r="R1011" s="143">
        <f t="shared" si="1809"/>
        <v>0.02</v>
      </c>
      <c r="S1011" s="51">
        <f t="shared" si="1872"/>
        <v>1.7726035596553332E-2</v>
      </c>
      <c r="T1011" s="57">
        <f t="shared" si="1873"/>
        <v>1102.2785593345711</v>
      </c>
      <c r="U1011" s="53">
        <f t="shared" si="1810"/>
        <v>0</v>
      </c>
      <c r="V1011" s="58">
        <f t="shared" si="1874"/>
        <v>3.1337307192910808</v>
      </c>
      <c r="W1011" s="49">
        <f t="shared" si="1811"/>
        <v>3.1337307192910808</v>
      </c>
      <c r="X1011" s="143">
        <f t="shared" si="1812"/>
        <v>0.02</v>
      </c>
      <c r="Y1011" s="51">
        <f t="shared" si="1875"/>
        <v>1.7131213815297579E-2</v>
      </c>
      <c r="Z1011" s="57">
        <f t="shared" si="1876"/>
        <v>1073.0256967752186</v>
      </c>
      <c r="AA1011" s="53">
        <f t="shared" si="1813"/>
        <v>0</v>
      </c>
      <c r="AB1011" s="58">
        <f t="shared" si="1877"/>
        <v>3.09746147532345</v>
      </c>
      <c r="AC1011" s="49">
        <f t="shared" si="1814"/>
        <v>3.09746147532345</v>
      </c>
      <c r="AD1011" s="143">
        <f t="shared" si="1815"/>
        <v>0.02</v>
      </c>
      <c r="AE1011" s="49">
        <f t="shared" si="1914"/>
        <v>1.7078523966448579E-2</v>
      </c>
      <c r="AF1011" s="57">
        <f t="shared" si="1878"/>
        <v>1070.6829862136626</v>
      </c>
      <c r="AG1011" s="53">
        <f t="shared" si="1816"/>
        <v>0</v>
      </c>
      <c r="AH1011" s="58">
        <f t="shared" si="1879"/>
        <v>3.0947007397102433</v>
      </c>
      <c r="AI1011" s="49">
        <f t="shared" si="1817"/>
        <v>3.0947007397102433</v>
      </c>
      <c r="AJ1011" s="143">
        <f t="shared" si="1818"/>
        <v>0.02</v>
      </c>
      <c r="AK1011" s="51">
        <f t="shared" si="1880"/>
        <v>1.7079082291309982E-2</v>
      </c>
      <c r="AL1011" s="57">
        <f t="shared" si="1881"/>
        <v>1070.5448940490996</v>
      </c>
      <c r="AM1011" s="53">
        <f t="shared" si="1819"/>
        <v>0</v>
      </c>
      <c r="AN1011" s="58">
        <f t="shared" si="1882"/>
        <v>3.0945386717959087</v>
      </c>
      <c r="AO1011" s="49">
        <f t="shared" si="1820"/>
        <v>3.0945386717959087</v>
      </c>
      <c r="AP1011" s="143">
        <f t="shared" si="1821"/>
        <v>0.02</v>
      </c>
      <c r="AQ1011" s="51">
        <f t="shared" si="1883"/>
        <v>1.7079377941042178E-2</v>
      </c>
      <c r="AR1011" s="57">
        <f t="shared" si="1884"/>
        <v>1070.5347632957616</v>
      </c>
      <c r="AS1011" s="44">
        <f t="shared" si="1822"/>
        <v>7432.0359718700511</v>
      </c>
      <c r="AT1011" s="44">
        <f t="shared" si="1823"/>
        <v>2972.8143887480205</v>
      </c>
      <c r="AU1011" s="44">
        <f t="shared" si="1824"/>
        <v>1858.0089929675128</v>
      </c>
      <c r="AV1011" s="47">
        <f t="shared" si="1825"/>
        <v>0.23615926415707839</v>
      </c>
      <c r="AW1011" s="47">
        <f t="shared" si="1826"/>
        <v>0.36360451559173834</v>
      </c>
      <c r="AX1011" s="86">
        <f t="shared" si="1827"/>
        <v>0.98670353486577167</v>
      </c>
      <c r="AY1011" s="86">
        <f t="shared" si="1828"/>
        <v>0</v>
      </c>
      <c r="AZ1011" s="10">
        <f t="shared" si="1885"/>
        <v>0</v>
      </c>
      <c r="BA1011" s="44">
        <f t="shared" si="1829"/>
        <v>0</v>
      </c>
      <c r="BB1011" s="9">
        <f t="shared" si="1830"/>
        <v>0</v>
      </c>
      <c r="BC1011" s="45">
        <f t="shared" si="1919"/>
        <v>0</v>
      </c>
      <c r="BD1011" s="9">
        <f t="shared" si="1831"/>
        <v>0</v>
      </c>
      <c r="BE1011" s="45">
        <f t="shared" si="1915"/>
        <v>0</v>
      </c>
      <c r="BF1011" s="9">
        <f t="shared" si="1832"/>
        <v>0</v>
      </c>
      <c r="BG1011" s="45">
        <f t="shared" si="1916"/>
        <v>0</v>
      </c>
      <c r="BH1011" s="58"/>
      <c r="BI1011" s="58"/>
      <c r="BJ1011" s="58">
        <f t="shared" si="1886"/>
        <v>0</v>
      </c>
      <c r="BK1011" s="97"/>
      <c r="BL1011" s="44"/>
      <c r="BM1011" s="82">
        <f t="shared" si="1887"/>
        <v>100.60000000000001</v>
      </c>
      <c r="BN1011" s="86">
        <f t="shared" si="1888"/>
        <v>100600</v>
      </c>
      <c r="BO1011" s="86">
        <f t="shared" si="1889"/>
        <v>100</v>
      </c>
      <c r="BP1011" s="84">
        <f t="shared" si="1833"/>
        <v>4</v>
      </c>
      <c r="BQ1011" s="84">
        <f t="shared" si="1834"/>
        <v>4.13</v>
      </c>
      <c r="BR1011" s="84">
        <f t="shared" si="1835"/>
        <v>0.02</v>
      </c>
      <c r="BS1011" s="84">
        <f t="shared" si="1890"/>
        <v>3.1233943074937109E-2</v>
      </c>
      <c r="BT1011" s="84">
        <f t="shared" si="1891"/>
        <v>1285.090431283812</v>
      </c>
      <c r="BU1011" s="84">
        <f t="shared" si="1892"/>
        <v>0</v>
      </c>
      <c r="BV1011" s="83">
        <f t="shared" si="1893"/>
        <v>3020.2036811443704</v>
      </c>
      <c r="BW1011" s="81">
        <f t="shared" si="1917"/>
        <v>3020.2036811443704</v>
      </c>
      <c r="BX1011" s="83">
        <f t="shared" si="1836"/>
        <v>0</v>
      </c>
      <c r="BY1011" s="141">
        <f t="shared" si="1837"/>
        <v>0</v>
      </c>
      <c r="BZ1011" s="83">
        <f t="shared" si="1838"/>
        <v>4.13</v>
      </c>
      <c r="CA1011" s="83">
        <f t="shared" si="1839"/>
        <v>0</v>
      </c>
      <c r="CB1011" s="83">
        <f t="shared" si="1894"/>
        <v>3.37270170579739</v>
      </c>
      <c r="CC1011" s="83">
        <f t="shared" si="1840"/>
        <v>3.37270170579739</v>
      </c>
      <c r="CD1011" s="143">
        <f t="shared" si="1841"/>
        <v>0.02</v>
      </c>
      <c r="CE1011" s="83">
        <f t="shared" si="1895"/>
        <v>1.7026523213570476E-2</v>
      </c>
      <c r="CF1011" s="84">
        <f t="shared" si="1896"/>
        <v>1195.011116700975</v>
      </c>
      <c r="CG1011" s="83">
        <f t="shared" si="1842"/>
        <v>0</v>
      </c>
      <c r="CH1011" s="83">
        <f t="shared" si="1897"/>
        <v>3.20483290856337</v>
      </c>
      <c r="CI1011" s="83">
        <f t="shared" si="1843"/>
        <v>3.20483290856337</v>
      </c>
      <c r="CJ1011" s="143">
        <f t="shared" si="1844"/>
        <v>0.02</v>
      </c>
      <c r="CK1011" s="83">
        <f t="shared" si="1898"/>
        <v>1.6218910799759203E-2</v>
      </c>
      <c r="CL1011" s="84">
        <f t="shared" si="1899"/>
        <v>1128.6190580611787</v>
      </c>
      <c r="CM1011" s="83">
        <f t="shared" si="1845"/>
        <v>0</v>
      </c>
      <c r="CN1011" s="83">
        <f t="shared" si="1900"/>
        <v>3.1016809995183383</v>
      </c>
      <c r="CO1011" s="83">
        <f t="shared" si="1846"/>
        <v>3.1016809995183383</v>
      </c>
      <c r="CP1011" s="143">
        <f t="shared" si="1847"/>
        <v>0.02</v>
      </c>
      <c r="CQ1011" s="83">
        <f t="shared" si="1901"/>
        <v>1.6378564504284501E-2</v>
      </c>
      <c r="CR1011" s="84">
        <f t="shared" si="1902"/>
        <v>1123.9705019753853</v>
      </c>
      <c r="CS1011" s="83">
        <f t="shared" si="1848"/>
        <v>0</v>
      </c>
      <c r="CT1011" s="83">
        <f t="shared" si="1903"/>
        <v>3.0951041511427779</v>
      </c>
      <c r="CU1011" s="83">
        <f t="shared" si="1849"/>
        <v>3.0951041511427779</v>
      </c>
      <c r="CV1011" s="143">
        <f t="shared" si="1850"/>
        <v>0.02</v>
      </c>
      <c r="CW1011" s="83">
        <f t="shared" si="1904"/>
        <v>1.6406526987184564E-2</v>
      </c>
      <c r="CX1011" s="84">
        <f t="shared" si="1905"/>
        <v>1123.77624208066</v>
      </c>
      <c r="CY1011" s="83">
        <f t="shared" si="1851"/>
        <v>0</v>
      </c>
      <c r="CZ1011" s="83">
        <f t="shared" si="1906"/>
        <v>3.0948311388616672</v>
      </c>
      <c r="DA1011" s="83">
        <f t="shared" si="1852"/>
        <v>3.0948311388616672</v>
      </c>
      <c r="DB1011" s="143">
        <f t="shared" si="1853"/>
        <v>0.02</v>
      </c>
      <c r="DC1011" s="83">
        <f t="shared" si="1907"/>
        <v>1.6407446767326497E-2</v>
      </c>
      <c r="DD1011" s="84">
        <f t="shared" si="1908"/>
        <v>1123.7827856635543</v>
      </c>
      <c r="DE1011" s="86">
        <f t="shared" si="1854"/>
        <v>5436.3666260598666</v>
      </c>
      <c r="DF1011" s="86">
        <f t="shared" si="1855"/>
        <v>2174.5466504239466</v>
      </c>
      <c r="DG1011" s="86">
        <f t="shared" si="1856"/>
        <v>1359.0916565149666</v>
      </c>
      <c r="DH1011" s="86">
        <f t="shared" si="1857"/>
        <v>7.3152417218321733E-2</v>
      </c>
      <c r="DI1011" s="86">
        <f t="shared" si="1858"/>
        <v>5.7682073084403221E-2</v>
      </c>
      <c r="DJ1011" s="86">
        <f t="shared" si="1859"/>
        <v>0.55237071208748689</v>
      </c>
      <c r="DK1011" s="86">
        <f t="shared" si="1860"/>
        <v>-1329.7160604466374</v>
      </c>
      <c r="DL1011" s="86">
        <f t="shared" si="1918"/>
        <v>-1329.7160604466374</v>
      </c>
      <c r="DM1011" s="86">
        <f t="shared" si="1861"/>
        <v>-1329.7160604466374</v>
      </c>
      <c r="DN1011" s="85">
        <f t="shared" si="1862"/>
        <v>0</v>
      </c>
      <c r="DO1011" s="85">
        <f t="shared" si="1909"/>
        <v>0</v>
      </c>
      <c r="DP1011" s="85">
        <f t="shared" si="1863"/>
        <v>0</v>
      </c>
      <c r="DQ1011" s="85">
        <f t="shared" si="1910"/>
        <v>0</v>
      </c>
      <c r="DR1011" s="85">
        <f t="shared" si="1864"/>
        <v>0</v>
      </c>
      <c r="DS1011" s="85">
        <f t="shared" si="1911"/>
        <v>0</v>
      </c>
      <c r="DT1011" s="81"/>
      <c r="DU1011" s="81"/>
      <c r="DV1011" s="81">
        <f t="shared" si="1912"/>
        <v>0</v>
      </c>
      <c r="DW1011" s="100"/>
    </row>
    <row r="1012" spans="1:127" x14ac:dyDescent="0.2">
      <c r="A1012" s="59">
        <f t="shared" si="1865"/>
        <v>134.266666666665</v>
      </c>
      <c r="B1012" s="44">
        <f t="shared" si="1866"/>
        <v>134266.666666665</v>
      </c>
      <c r="C1012" s="52">
        <f t="shared" si="1800"/>
        <v>133.33333333333334</v>
      </c>
      <c r="D1012" s="50">
        <f t="shared" si="1801"/>
        <v>4</v>
      </c>
      <c r="E1012" s="44">
        <f t="shared" si="1802"/>
        <v>4.13</v>
      </c>
      <c r="F1012" s="47">
        <f t="shared" si="1803"/>
        <v>0.02</v>
      </c>
      <c r="G1012" s="52">
        <f t="shared" si="1867"/>
        <v>2.3163558428955025E-2</v>
      </c>
      <c r="H1012" s="57">
        <f t="shared" si="1868"/>
        <v>1058.6460029838393</v>
      </c>
      <c r="I1012" s="52">
        <f t="shared" si="1869"/>
        <v>0</v>
      </c>
      <c r="J1012" s="54">
        <f t="shared" si="1870"/>
        <v>4133.2252732611396</v>
      </c>
      <c r="K1012" s="46">
        <f t="shared" si="1913"/>
        <v>4133.2252732611396</v>
      </c>
      <c r="L1012" s="80">
        <f t="shared" si="1804"/>
        <v>0</v>
      </c>
      <c r="M1012" s="142">
        <f t="shared" si="1805"/>
        <v>0</v>
      </c>
      <c r="N1012" s="60">
        <f t="shared" si="1806"/>
        <v>4.13</v>
      </c>
      <c r="O1012" s="53">
        <f t="shared" si="1807"/>
        <v>0</v>
      </c>
      <c r="P1012" s="58">
        <f t="shared" si="1871"/>
        <v>3.0811215639546297</v>
      </c>
      <c r="Q1012" s="49">
        <f t="shared" si="1808"/>
        <v>3.0811215639546297</v>
      </c>
      <c r="R1012" s="143">
        <f t="shared" si="1809"/>
        <v>0.02</v>
      </c>
      <c r="S1012" s="51">
        <f t="shared" si="1872"/>
        <v>1.7723368929886664E-2</v>
      </c>
      <c r="T1012" s="57">
        <f t="shared" si="1873"/>
        <v>1103.0458600208283</v>
      </c>
      <c r="U1012" s="53">
        <f t="shared" si="1810"/>
        <v>0</v>
      </c>
      <c r="V1012" s="58">
        <f t="shared" si="1874"/>
        <v>3.1349923747412323</v>
      </c>
      <c r="W1012" s="49">
        <f t="shared" si="1811"/>
        <v>3.1349923747412323</v>
      </c>
      <c r="X1012" s="143">
        <f t="shared" si="1812"/>
        <v>0.02</v>
      </c>
      <c r="Y1012" s="51">
        <f t="shared" si="1875"/>
        <v>1.7128547148630911E-2</v>
      </c>
      <c r="Z1012" s="57">
        <f t="shared" si="1876"/>
        <v>1073.754535424373</v>
      </c>
      <c r="AA1012" s="53">
        <f t="shared" si="1813"/>
        <v>0</v>
      </c>
      <c r="AB1012" s="58">
        <f t="shared" si="1877"/>
        <v>3.0985930512719202</v>
      </c>
      <c r="AC1012" s="49">
        <f t="shared" si="1814"/>
        <v>3.0985930512719202</v>
      </c>
      <c r="AD1012" s="143">
        <f t="shared" si="1815"/>
        <v>0.02</v>
      </c>
      <c r="AE1012" s="49">
        <f t="shared" si="1914"/>
        <v>1.7075857299781911E-2</v>
      </c>
      <c r="AF1012" s="57">
        <f t="shared" si="1878"/>
        <v>1071.4180909984104</v>
      </c>
      <c r="AG1012" s="53">
        <f t="shared" si="1816"/>
        <v>0</v>
      </c>
      <c r="AH1012" s="58">
        <f t="shared" si="1879"/>
        <v>3.0958332933831407</v>
      </c>
      <c r="AI1012" s="49">
        <f t="shared" si="1817"/>
        <v>3.0958332933831407</v>
      </c>
      <c r="AJ1012" s="143">
        <f t="shared" si="1818"/>
        <v>0.02</v>
      </c>
      <c r="AK1012" s="51">
        <f t="shared" si="1880"/>
        <v>1.7076415624643314E-2</v>
      </c>
      <c r="AL1012" s="57">
        <f t="shared" si="1881"/>
        <v>1071.2806786647748</v>
      </c>
      <c r="AM1012" s="53">
        <f t="shared" si="1819"/>
        <v>0</v>
      </c>
      <c r="AN1012" s="58">
        <f t="shared" si="1882"/>
        <v>3.0956716447790433</v>
      </c>
      <c r="AO1012" s="49">
        <f t="shared" si="1820"/>
        <v>3.0956716447790433</v>
      </c>
      <c r="AP1012" s="143">
        <f t="shared" si="1821"/>
        <v>0.02</v>
      </c>
      <c r="AQ1012" s="51">
        <f t="shared" si="1883"/>
        <v>1.707671127437551E-2</v>
      </c>
      <c r="AR1012" s="57">
        <f t="shared" si="1884"/>
        <v>1071.2705991846826</v>
      </c>
      <c r="AS1012" s="44">
        <f t="shared" si="1822"/>
        <v>7439.8054918700509</v>
      </c>
      <c r="AT1012" s="44">
        <f t="shared" si="1823"/>
        <v>2975.9221967480203</v>
      </c>
      <c r="AU1012" s="44">
        <f t="shared" si="1824"/>
        <v>1859.9513729675127</v>
      </c>
      <c r="AV1012" s="47">
        <f t="shared" si="1825"/>
        <v>0.23550791240329899</v>
      </c>
      <c r="AW1012" s="47">
        <f t="shared" si="1826"/>
        <v>0.36172162848887418</v>
      </c>
      <c r="AX1012" s="86">
        <f t="shared" si="1827"/>
        <v>0.97851814892385891</v>
      </c>
      <c r="AY1012" s="86">
        <f t="shared" si="1828"/>
        <v>0</v>
      </c>
      <c r="AZ1012" s="10">
        <f t="shared" si="1885"/>
        <v>0</v>
      </c>
      <c r="BA1012" s="44">
        <f t="shared" si="1829"/>
        <v>0</v>
      </c>
      <c r="BB1012" s="9">
        <f t="shared" si="1830"/>
        <v>0</v>
      </c>
      <c r="BC1012" s="45">
        <f t="shared" si="1919"/>
        <v>0</v>
      </c>
      <c r="BD1012" s="9">
        <f t="shared" si="1831"/>
        <v>0</v>
      </c>
      <c r="BE1012" s="45">
        <f t="shared" si="1915"/>
        <v>0</v>
      </c>
      <c r="BF1012" s="9">
        <f t="shared" si="1832"/>
        <v>0</v>
      </c>
      <c r="BG1012" s="45">
        <f t="shared" si="1916"/>
        <v>0</v>
      </c>
      <c r="BH1012" s="58"/>
      <c r="BI1012" s="58"/>
      <c r="BJ1012" s="58">
        <f t="shared" si="1886"/>
        <v>0</v>
      </c>
      <c r="BK1012" s="97"/>
      <c r="BL1012" s="44"/>
      <c r="BM1012" s="82">
        <f t="shared" si="1887"/>
        <v>100.7</v>
      </c>
      <c r="BN1012" s="86">
        <f t="shared" si="1888"/>
        <v>100700</v>
      </c>
      <c r="BO1012" s="86">
        <f t="shared" si="1889"/>
        <v>100</v>
      </c>
      <c r="BP1012" s="84">
        <f t="shared" si="1833"/>
        <v>4</v>
      </c>
      <c r="BQ1012" s="84">
        <f t="shared" si="1834"/>
        <v>4.13</v>
      </c>
      <c r="BR1012" s="84">
        <f t="shared" si="1835"/>
        <v>0.02</v>
      </c>
      <c r="BS1012" s="84">
        <f t="shared" si="1890"/>
        <v>3.123194307493711E-2</v>
      </c>
      <c r="BT1012" s="84">
        <f t="shared" si="1891"/>
        <v>1285.8466768788469</v>
      </c>
      <c r="BU1012" s="84">
        <f t="shared" si="1892"/>
        <v>0</v>
      </c>
      <c r="BV1012" s="83">
        <f t="shared" si="1893"/>
        <v>3023.4409811443702</v>
      </c>
      <c r="BW1012" s="81">
        <f t="shared" si="1917"/>
        <v>3023.4409811443702</v>
      </c>
      <c r="BX1012" s="83">
        <f t="shared" si="1836"/>
        <v>0</v>
      </c>
      <c r="BY1012" s="141">
        <f t="shared" si="1837"/>
        <v>0</v>
      </c>
      <c r="BZ1012" s="83">
        <f t="shared" si="1838"/>
        <v>4.13</v>
      </c>
      <c r="CA1012" s="83">
        <f t="shared" si="1839"/>
        <v>0</v>
      </c>
      <c r="CB1012" s="83">
        <f t="shared" si="1894"/>
        <v>3.3744360639246294</v>
      </c>
      <c r="CC1012" s="83">
        <f t="shared" si="1840"/>
        <v>3.3744360639246294</v>
      </c>
      <c r="CD1012" s="143">
        <f t="shared" si="1841"/>
        <v>0.02</v>
      </c>
      <c r="CE1012" s="83">
        <f t="shared" si="1895"/>
        <v>1.7024523213570477E-2</v>
      </c>
      <c r="CF1012" s="84">
        <f t="shared" si="1896"/>
        <v>1195.5159204072829</v>
      </c>
      <c r="CG1012" s="83">
        <f t="shared" si="1842"/>
        <v>0</v>
      </c>
      <c r="CH1012" s="83">
        <f t="shared" si="1897"/>
        <v>3.2058763117870326</v>
      </c>
      <c r="CI1012" s="83">
        <f t="shared" si="1843"/>
        <v>3.2058763117870326</v>
      </c>
      <c r="CJ1012" s="143">
        <f t="shared" si="1844"/>
        <v>0.02</v>
      </c>
      <c r="CK1012" s="83">
        <f t="shared" si="1898"/>
        <v>1.6216910799759204E-2</v>
      </c>
      <c r="CL1012" s="84">
        <f t="shared" si="1899"/>
        <v>1129.125103501377</v>
      </c>
      <c r="CM1012" s="83">
        <f t="shared" si="1845"/>
        <v>0</v>
      </c>
      <c r="CN1012" s="83">
        <f t="shared" si="1900"/>
        <v>3.102599276334538</v>
      </c>
      <c r="CO1012" s="83">
        <f t="shared" si="1846"/>
        <v>3.102599276334538</v>
      </c>
      <c r="CP1012" s="143">
        <f t="shared" si="1847"/>
        <v>0.02</v>
      </c>
      <c r="CQ1012" s="83">
        <f t="shared" si="1901"/>
        <v>1.6376564504284503E-2</v>
      </c>
      <c r="CR1012" s="84">
        <f t="shared" si="1902"/>
        <v>1124.4985241835632</v>
      </c>
      <c r="CS1012" s="83">
        <f t="shared" si="1848"/>
        <v>0</v>
      </c>
      <c r="CT1012" s="83">
        <f t="shared" si="1903"/>
        <v>3.0960445409626867</v>
      </c>
      <c r="CU1012" s="83">
        <f t="shared" si="1849"/>
        <v>3.0960445409626867</v>
      </c>
      <c r="CV1012" s="143">
        <f t="shared" si="1850"/>
        <v>0.02</v>
      </c>
      <c r="CW1012" s="83">
        <f t="shared" si="1904"/>
        <v>1.6404526987184566E-2</v>
      </c>
      <c r="CX1012" s="84">
        <f t="shared" si="1905"/>
        <v>1124.3062897361201</v>
      </c>
      <c r="CY1012" s="83">
        <f t="shared" si="1851"/>
        <v>0</v>
      </c>
      <c r="CZ1012" s="83">
        <f t="shared" si="1906"/>
        <v>3.0957739933663109</v>
      </c>
      <c r="DA1012" s="83">
        <f t="shared" si="1852"/>
        <v>3.0957739933663109</v>
      </c>
      <c r="DB1012" s="143">
        <f t="shared" si="1853"/>
        <v>0.02</v>
      </c>
      <c r="DC1012" s="83">
        <f t="shared" si="1907"/>
        <v>1.6405446767326498E-2</v>
      </c>
      <c r="DD1012" s="84">
        <f t="shared" si="1908"/>
        <v>1124.3129097973497</v>
      </c>
      <c r="DE1012" s="86">
        <f t="shared" si="1854"/>
        <v>5442.193766059866</v>
      </c>
      <c r="DF1012" s="86">
        <f t="shared" si="1855"/>
        <v>2176.8775064239462</v>
      </c>
      <c r="DG1012" s="86">
        <f t="shared" si="1856"/>
        <v>1360.5484415149665</v>
      </c>
      <c r="DH1012" s="86">
        <f t="shared" si="1857"/>
        <v>7.3034782362674425E-2</v>
      </c>
      <c r="DI1012" s="86">
        <f t="shared" si="1858"/>
        <v>5.7511806584542427E-2</v>
      </c>
      <c r="DJ1012" s="86">
        <f t="shared" si="1859"/>
        <v>0.5493116023287038</v>
      </c>
      <c r="DK1012" s="86">
        <f t="shared" si="1860"/>
        <v>-1331.5812306887453</v>
      </c>
      <c r="DL1012" s="86">
        <f t="shared" si="1918"/>
        <v>-1331.5812306887453</v>
      </c>
      <c r="DM1012" s="86">
        <f t="shared" si="1861"/>
        <v>-1331.5812306887453</v>
      </c>
      <c r="DN1012" s="85">
        <f t="shared" si="1862"/>
        <v>0</v>
      </c>
      <c r="DO1012" s="85">
        <f t="shared" si="1909"/>
        <v>0</v>
      </c>
      <c r="DP1012" s="85">
        <f t="shared" si="1863"/>
        <v>0</v>
      </c>
      <c r="DQ1012" s="85">
        <f t="shared" si="1910"/>
        <v>0</v>
      </c>
      <c r="DR1012" s="85">
        <f t="shared" si="1864"/>
        <v>0</v>
      </c>
      <c r="DS1012" s="85">
        <f t="shared" si="1911"/>
        <v>0</v>
      </c>
      <c r="DT1012" s="81"/>
      <c r="DU1012" s="81"/>
      <c r="DV1012" s="81">
        <f t="shared" si="1912"/>
        <v>0</v>
      </c>
      <c r="DW1012" s="100"/>
    </row>
    <row r="1013" spans="1:127" x14ac:dyDescent="0.2">
      <c r="A1013" s="59">
        <f t="shared" si="1865"/>
        <v>134.39999999999836</v>
      </c>
      <c r="B1013" s="44">
        <f t="shared" si="1866"/>
        <v>134399.99999999834</v>
      </c>
      <c r="C1013" s="52">
        <f t="shared" si="1800"/>
        <v>133.33333333333334</v>
      </c>
      <c r="D1013" s="50">
        <f t="shared" si="1801"/>
        <v>4</v>
      </c>
      <c r="E1013" s="44">
        <f t="shared" si="1802"/>
        <v>4.13</v>
      </c>
      <c r="F1013" s="47">
        <f t="shared" si="1803"/>
        <v>0.02</v>
      </c>
      <c r="G1013" s="52">
        <f t="shared" si="1867"/>
        <v>2.3160891762288357E-2</v>
      </c>
      <c r="H1013" s="57">
        <f t="shared" si="1868"/>
        <v>1059.3937745769183</v>
      </c>
      <c r="I1013" s="52">
        <f t="shared" si="1869"/>
        <v>0</v>
      </c>
      <c r="J1013" s="54">
        <f t="shared" si="1870"/>
        <v>4137.5416732611393</v>
      </c>
      <c r="K1013" s="46">
        <f t="shared" si="1913"/>
        <v>4137.5416732611393</v>
      </c>
      <c r="L1013" s="80">
        <f t="shared" si="1804"/>
        <v>0</v>
      </c>
      <c r="M1013" s="142">
        <f t="shared" si="1805"/>
        <v>0</v>
      </c>
      <c r="N1013" s="60">
        <f t="shared" si="1806"/>
        <v>4.13</v>
      </c>
      <c r="O1013" s="53">
        <f t="shared" si="1807"/>
        <v>0</v>
      </c>
      <c r="P1013" s="58">
        <f t="shared" si="1871"/>
        <v>3.0822352443838783</v>
      </c>
      <c r="Q1013" s="49">
        <f t="shared" si="1808"/>
        <v>3.0822352443838783</v>
      </c>
      <c r="R1013" s="143">
        <f t="shared" si="1809"/>
        <v>0.02</v>
      </c>
      <c r="S1013" s="51">
        <f t="shared" si="1872"/>
        <v>1.7720702263219996E-2</v>
      </c>
      <c r="T1013" s="57">
        <f t="shared" si="1873"/>
        <v>1103.8127684437818</v>
      </c>
      <c r="U1013" s="53">
        <f t="shared" si="1810"/>
        <v>0</v>
      </c>
      <c r="V1013" s="58">
        <f t="shared" si="1874"/>
        <v>3.13625566748409</v>
      </c>
      <c r="W1013" s="49">
        <f t="shared" si="1811"/>
        <v>3.13625566748409</v>
      </c>
      <c r="X1013" s="143">
        <f t="shared" si="1812"/>
        <v>0.02</v>
      </c>
      <c r="Y1013" s="51">
        <f t="shared" si="1875"/>
        <v>1.7125880481964242E-2</v>
      </c>
      <c r="Z1013" s="57">
        <f t="shared" si="1876"/>
        <v>1074.4829673424554</v>
      </c>
      <c r="AA1013" s="53">
        <f t="shared" si="1813"/>
        <v>0</v>
      </c>
      <c r="AB1013" s="58">
        <f t="shared" si="1877"/>
        <v>3.0997260614135147</v>
      </c>
      <c r="AC1013" s="49">
        <f t="shared" si="1814"/>
        <v>3.0997260614135147</v>
      </c>
      <c r="AD1013" s="143">
        <f t="shared" si="1815"/>
        <v>0.02</v>
      </c>
      <c r="AE1013" s="49">
        <f t="shared" si="1914"/>
        <v>1.7073190633115243E-2</v>
      </c>
      <c r="AF1013" s="57">
        <f t="shared" si="1878"/>
        <v>1072.1528125826444</v>
      </c>
      <c r="AG1013" s="53">
        <f t="shared" si="1816"/>
        <v>0</v>
      </c>
      <c r="AH1013" s="58">
        <f t="shared" si="1879"/>
        <v>3.0969673460231535</v>
      </c>
      <c r="AI1013" s="49">
        <f t="shared" si="1817"/>
        <v>3.0969673460231535</v>
      </c>
      <c r="AJ1013" s="143">
        <f t="shared" si="1818"/>
        <v>0.02</v>
      </c>
      <c r="AK1013" s="51">
        <f t="shared" si="1880"/>
        <v>1.7073748957976646E-2</v>
      </c>
      <c r="AL1013" s="57">
        <f t="shared" si="1881"/>
        <v>1072.0160792574704</v>
      </c>
      <c r="AM1013" s="53">
        <f t="shared" si="1819"/>
        <v>0</v>
      </c>
      <c r="AN1013" s="58">
        <f t="shared" si="1882"/>
        <v>3.0968061196487895</v>
      </c>
      <c r="AO1013" s="49">
        <f t="shared" si="1820"/>
        <v>3.0968061196487895</v>
      </c>
      <c r="AP1013" s="143">
        <f t="shared" si="1821"/>
        <v>0.02</v>
      </c>
      <c r="AQ1013" s="51">
        <f t="shared" si="1883"/>
        <v>1.7074044607708842E-2</v>
      </c>
      <c r="AR1013" s="57">
        <f t="shared" si="1884"/>
        <v>1072.0060509121438</v>
      </c>
      <c r="AS1013" s="44">
        <f t="shared" si="1822"/>
        <v>7447.5750118700507</v>
      </c>
      <c r="AT1013" s="44">
        <f t="shared" si="1823"/>
        <v>2979.03000474802</v>
      </c>
      <c r="AU1013" s="44">
        <f t="shared" si="1824"/>
        <v>1861.8937529675127</v>
      </c>
      <c r="AV1013" s="47">
        <f t="shared" si="1825"/>
        <v>0.23485940498626703</v>
      </c>
      <c r="AW1013" s="47">
        <f t="shared" si="1826"/>
        <v>0.35985150973221086</v>
      </c>
      <c r="AX1013" s="86">
        <f t="shared" si="1827"/>
        <v>0.97041372487163824</v>
      </c>
      <c r="AY1013" s="86">
        <f t="shared" si="1828"/>
        <v>0</v>
      </c>
      <c r="AZ1013" s="10">
        <f t="shared" si="1885"/>
        <v>0</v>
      </c>
      <c r="BA1013" s="44">
        <f t="shared" si="1829"/>
        <v>0</v>
      </c>
      <c r="BB1013" s="9">
        <f t="shared" si="1830"/>
        <v>0</v>
      </c>
      <c r="BC1013" s="45">
        <f t="shared" si="1919"/>
        <v>0</v>
      </c>
      <c r="BD1013" s="9">
        <f t="shared" si="1831"/>
        <v>0</v>
      </c>
      <c r="BE1013" s="45">
        <f t="shared" si="1915"/>
        <v>0</v>
      </c>
      <c r="BF1013" s="9">
        <f t="shared" si="1832"/>
        <v>0</v>
      </c>
      <c r="BG1013" s="45">
        <f t="shared" si="1916"/>
        <v>0</v>
      </c>
      <c r="BH1013" s="58"/>
      <c r="BI1013" s="58"/>
      <c r="BJ1013" s="58">
        <f t="shared" si="1886"/>
        <v>0</v>
      </c>
      <c r="BK1013" s="97"/>
      <c r="BL1013" s="44"/>
      <c r="BM1013" s="82">
        <f t="shared" si="1887"/>
        <v>100.8</v>
      </c>
      <c r="BN1013" s="86">
        <f t="shared" si="1888"/>
        <v>100800</v>
      </c>
      <c r="BO1013" s="86">
        <f t="shared" si="1889"/>
        <v>100</v>
      </c>
      <c r="BP1013" s="84">
        <f t="shared" si="1833"/>
        <v>4</v>
      </c>
      <c r="BQ1013" s="84">
        <f t="shared" si="1834"/>
        <v>4.13</v>
      </c>
      <c r="BR1013" s="84">
        <f t="shared" si="1835"/>
        <v>0.02</v>
      </c>
      <c r="BS1013" s="84">
        <f t="shared" si="1890"/>
        <v>3.1229943074937112E-2</v>
      </c>
      <c r="BT1013" s="84">
        <f t="shared" si="1891"/>
        <v>1286.6028740477316</v>
      </c>
      <c r="BU1013" s="84">
        <f t="shared" si="1892"/>
        <v>0</v>
      </c>
      <c r="BV1013" s="83">
        <f t="shared" si="1893"/>
        <v>3026.67828114437</v>
      </c>
      <c r="BW1013" s="81">
        <f t="shared" si="1917"/>
        <v>3026.67828114437</v>
      </c>
      <c r="BX1013" s="83">
        <f t="shared" si="1836"/>
        <v>0</v>
      </c>
      <c r="BY1013" s="141">
        <f t="shared" si="1837"/>
        <v>0</v>
      </c>
      <c r="BZ1013" s="83">
        <f t="shared" si="1838"/>
        <v>4.13</v>
      </c>
      <c r="CA1013" s="83">
        <f t="shared" si="1839"/>
        <v>0</v>
      </c>
      <c r="CB1013" s="83">
        <f t="shared" si="1894"/>
        <v>3.3761725500490947</v>
      </c>
      <c r="CC1013" s="83">
        <f t="shared" si="1840"/>
        <v>3.3761725500490947</v>
      </c>
      <c r="CD1013" s="143">
        <f t="shared" si="1841"/>
        <v>0.02</v>
      </c>
      <c r="CE1013" s="83">
        <f t="shared" si="1895"/>
        <v>1.7022523213570478E-2</v>
      </c>
      <c r="CF1013" s="84">
        <f t="shared" si="1896"/>
        <v>1196.0204053905832</v>
      </c>
      <c r="CG1013" s="83">
        <f t="shared" si="1842"/>
        <v>0</v>
      </c>
      <c r="CH1013" s="83">
        <f t="shared" si="1897"/>
        <v>3.2069201178536302</v>
      </c>
      <c r="CI1013" s="83">
        <f t="shared" si="1843"/>
        <v>3.2069201178536302</v>
      </c>
      <c r="CJ1013" s="143">
        <f t="shared" si="1844"/>
        <v>0.02</v>
      </c>
      <c r="CK1013" s="83">
        <f t="shared" si="1898"/>
        <v>1.6214910799759206E-2</v>
      </c>
      <c r="CL1013" s="84">
        <f t="shared" si="1899"/>
        <v>1129.630921855633</v>
      </c>
      <c r="CM1013" s="83">
        <f t="shared" si="1845"/>
        <v>0</v>
      </c>
      <c r="CN1013" s="83">
        <f t="shared" si="1900"/>
        <v>3.103518154569409</v>
      </c>
      <c r="CO1013" s="83">
        <f t="shared" si="1846"/>
        <v>3.103518154569409</v>
      </c>
      <c r="CP1013" s="143">
        <f t="shared" si="1847"/>
        <v>0.02</v>
      </c>
      <c r="CQ1013" s="83">
        <f t="shared" si="1901"/>
        <v>1.6374564504284504E-2</v>
      </c>
      <c r="CR1013" s="84">
        <f t="shared" si="1902"/>
        <v>1125.0263256508422</v>
      </c>
      <c r="CS1013" s="83">
        <f t="shared" si="1848"/>
        <v>0</v>
      </c>
      <c r="CT1013" s="83">
        <f t="shared" si="1903"/>
        <v>3.096985629208441</v>
      </c>
      <c r="CU1013" s="83">
        <f t="shared" si="1849"/>
        <v>3.096985629208441</v>
      </c>
      <c r="CV1013" s="143">
        <f t="shared" si="1850"/>
        <v>0.02</v>
      </c>
      <c r="CW1013" s="83">
        <f t="shared" si="1904"/>
        <v>1.6402526987184567E-2</v>
      </c>
      <c r="CX1013" s="84">
        <f t="shared" si="1905"/>
        <v>1124.8361117968223</v>
      </c>
      <c r="CY1013" s="83">
        <f t="shared" si="1851"/>
        <v>0</v>
      </c>
      <c r="CZ1013" s="83">
        <f t="shared" si="1906"/>
        <v>3.0967175476117976</v>
      </c>
      <c r="DA1013" s="83">
        <f t="shared" si="1852"/>
        <v>3.0967175476117976</v>
      </c>
      <c r="DB1013" s="143">
        <f t="shared" si="1853"/>
        <v>0.02</v>
      </c>
      <c r="DC1013" s="83">
        <f t="shared" si="1907"/>
        <v>1.64034467673265E-2</v>
      </c>
      <c r="DD1013" s="84">
        <f t="shared" si="1908"/>
        <v>1124.8428078713846</v>
      </c>
      <c r="DE1013" s="86">
        <f t="shared" si="1854"/>
        <v>5448.0209060598663</v>
      </c>
      <c r="DF1013" s="86">
        <f t="shared" si="1855"/>
        <v>2179.2083624239463</v>
      </c>
      <c r="DG1013" s="86">
        <f t="shared" si="1856"/>
        <v>1362.0052265149666</v>
      </c>
      <c r="DH1013" s="86">
        <f t="shared" si="1857"/>
        <v>7.2917475667785545E-2</v>
      </c>
      <c r="DI1013" s="86">
        <f t="shared" si="1858"/>
        <v>5.7342243456038895E-2</v>
      </c>
      <c r="DJ1013" s="86">
        <f t="shared" si="1859"/>
        <v>0.54627302762315988</v>
      </c>
      <c r="DK1013" s="86">
        <f t="shared" si="1860"/>
        <v>-1333.4452520180023</v>
      </c>
      <c r="DL1013" s="86">
        <f t="shared" si="1918"/>
        <v>-1333.4452520180023</v>
      </c>
      <c r="DM1013" s="86">
        <f t="shared" si="1861"/>
        <v>-1333.4452520180023</v>
      </c>
      <c r="DN1013" s="85">
        <f t="shared" si="1862"/>
        <v>0</v>
      </c>
      <c r="DO1013" s="85">
        <f t="shared" si="1909"/>
        <v>0</v>
      </c>
      <c r="DP1013" s="85">
        <f t="shared" si="1863"/>
        <v>0</v>
      </c>
      <c r="DQ1013" s="85">
        <f t="shared" si="1910"/>
        <v>0</v>
      </c>
      <c r="DR1013" s="85">
        <f t="shared" si="1864"/>
        <v>0</v>
      </c>
      <c r="DS1013" s="85">
        <f t="shared" si="1911"/>
        <v>0</v>
      </c>
      <c r="DT1013" s="81"/>
      <c r="DU1013" s="81"/>
      <c r="DV1013" s="81">
        <f t="shared" si="1912"/>
        <v>0</v>
      </c>
      <c r="DW1013" s="100"/>
    </row>
    <row r="1014" spans="1:127" x14ac:dyDescent="0.2">
      <c r="A1014" s="59">
        <f t="shared" si="1865"/>
        <v>134.53333333333168</v>
      </c>
      <c r="B1014" s="44">
        <f t="shared" si="1866"/>
        <v>134533.33333333168</v>
      </c>
      <c r="C1014" s="52">
        <f t="shared" si="1800"/>
        <v>133.33333333333334</v>
      </c>
      <c r="D1014" s="50">
        <f t="shared" si="1801"/>
        <v>4</v>
      </c>
      <c r="E1014" s="44">
        <f t="shared" si="1802"/>
        <v>4.13</v>
      </c>
      <c r="F1014" s="47">
        <f t="shared" si="1803"/>
        <v>0.02</v>
      </c>
      <c r="G1014" s="52">
        <f t="shared" si="1867"/>
        <v>2.3158225095621689E-2</v>
      </c>
      <c r="H1014" s="57">
        <f t="shared" si="1868"/>
        <v>1060.1414600790638</v>
      </c>
      <c r="I1014" s="52">
        <f t="shared" si="1869"/>
        <v>0</v>
      </c>
      <c r="J1014" s="54">
        <f t="shared" si="1870"/>
        <v>4141.858073261139</v>
      </c>
      <c r="K1014" s="46">
        <f t="shared" si="1913"/>
        <v>4141.858073261139</v>
      </c>
      <c r="L1014" s="80">
        <f t="shared" si="1804"/>
        <v>0</v>
      </c>
      <c r="M1014" s="142">
        <f t="shared" si="1805"/>
        <v>0</v>
      </c>
      <c r="N1014" s="60">
        <f t="shared" si="1806"/>
        <v>4.13</v>
      </c>
      <c r="O1014" s="53">
        <f t="shared" si="1807"/>
        <v>0</v>
      </c>
      <c r="P1014" s="58">
        <f t="shared" si="1871"/>
        <v>3.0833508433918722</v>
      </c>
      <c r="Q1014" s="49">
        <f t="shared" si="1808"/>
        <v>3.0833508433918722</v>
      </c>
      <c r="R1014" s="143">
        <f t="shared" si="1809"/>
        <v>0.02</v>
      </c>
      <c r="S1014" s="51">
        <f t="shared" si="1872"/>
        <v>1.7718035596553328E-2</v>
      </c>
      <c r="T1014" s="57">
        <f t="shared" si="1873"/>
        <v>1104.5792844091968</v>
      </c>
      <c r="U1014" s="53">
        <f t="shared" si="1810"/>
        <v>0</v>
      </c>
      <c r="V1014" s="58">
        <f t="shared" si="1874"/>
        <v>3.1375205943349536</v>
      </c>
      <c r="W1014" s="49">
        <f t="shared" si="1811"/>
        <v>3.1375205943349536</v>
      </c>
      <c r="X1014" s="143">
        <f t="shared" si="1812"/>
        <v>0.02</v>
      </c>
      <c r="Y1014" s="51">
        <f t="shared" si="1875"/>
        <v>1.7123213815297574E-2</v>
      </c>
      <c r="Z1014" s="57">
        <f t="shared" si="1876"/>
        <v>1075.2109924766378</v>
      </c>
      <c r="AA1014" s="53">
        <f t="shared" si="1813"/>
        <v>0</v>
      </c>
      <c r="AB1014" s="58">
        <f t="shared" si="1877"/>
        <v>3.1008605027329743</v>
      </c>
      <c r="AC1014" s="49">
        <f t="shared" si="1814"/>
        <v>3.1008605027329743</v>
      </c>
      <c r="AD1014" s="143">
        <f t="shared" si="1815"/>
        <v>0.02</v>
      </c>
      <c r="AE1014" s="49">
        <f t="shared" si="1914"/>
        <v>1.7070523966448575E-2</v>
      </c>
      <c r="AF1014" s="57">
        <f t="shared" si="1878"/>
        <v>1072.8871509063777</v>
      </c>
      <c r="AG1014" s="53">
        <f t="shared" si="1816"/>
        <v>0</v>
      </c>
      <c r="AH1014" s="58">
        <f t="shared" si="1879"/>
        <v>3.098102894777965</v>
      </c>
      <c r="AI1014" s="49">
        <f t="shared" si="1817"/>
        <v>3.098102894777965</v>
      </c>
      <c r="AJ1014" s="143">
        <f t="shared" si="1818"/>
        <v>0.02</v>
      </c>
      <c r="AK1014" s="51">
        <f t="shared" si="1880"/>
        <v>1.7071082291309977E-2</v>
      </c>
      <c r="AL1014" s="57">
        <f t="shared" si="1881"/>
        <v>1072.7510957523034</v>
      </c>
      <c r="AM1014" s="53">
        <f t="shared" si="1819"/>
        <v>0</v>
      </c>
      <c r="AN1014" s="58">
        <f t="shared" si="1882"/>
        <v>3.0979420935262088</v>
      </c>
      <c r="AO1014" s="49">
        <f t="shared" si="1820"/>
        <v>3.0979420935262088</v>
      </c>
      <c r="AP1014" s="143">
        <f t="shared" si="1821"/>
        <v>0.02</v>
      </c>
      <c r="AQ1014" s="51">
        <f t="shared" si="1883"/>
        <v>1.7071377941042173E-2</v>
      </c>
      <c r="AR1014" s="57">
        <f t="shared" si="1884"/>
        <v>1072.7411184027455</v>
      </c>
      <c r="AS1014" s="44">
        <f t="shared" si="1822"/>
        <v>7455.3445318700497</v>
      </c>
      <c r="AT1014" s="44">
        <f t="shared" si="1823"/>
        <v>2982.1378127480198</v>
      </c>
      <c r="AU1014" s="44">
        <f t="shared" si="1824"/>
        <v>1863.8361329675124</v>
      </c>
      <c r="AV1014" s="47">
        <f t="shared" si="1825"/>
        <v>0.2342137260946737</v>
      </c>
      <c r="AW1014" s="47">
        <f t="shared" si="1826"/>
        <v>0.35799405569904141</v>
      </c>
      <c r="AX1014" s="86">
        <f t="shared" si="1827"/>
        <v>0.96238934767123563</v>
      </c>
      <c r="AY1014" s="86">
        <f t="shared" si="1828"/>
        <v>0</v>
      </c>
      <c r="AZ1014" s="10">
        <f t="shared" si="1885"/>
        <v>0</v>
      </c>
      <c r="BA1014" s="44">
        <f t="shared" si="1829"/>
        <v>0</v>
      </c>
      <c r="BB1014" s="9">
        <f t="shared" si="1830"/>
        <v>0</v>
      </c>
      <c r="BC1014" s="45">
        <f t="shared" si="1919"/>
        <v>0</v>
      </c>
      <c r="BD1014" s="9">
        <f t="shared" si="1831"/>
        <v>0</v>
      </c>
      <c r="BE1014" s="45">
        <f t="shared" si="1915"/>
        <v>0</v>
      </c>
      <c r="BF1014" s="9">
        <f t="shared" si="1832"/>
        <v>0</v>
      </c>
      <c r="BG1014" s="45">
        <f t="shared" si="1916"/>
        <v>0</v>
      </c>
      <c r="BH1014" s="58"/>
      <c r="BI1014" s="58"/>
      <c r="BJ1014" s="58">
        <f t="shared" si="1886"/>
        <v>0</v>
      </c>
      <c r="BK1014" s="97"/>
      <c r="BL1014" s="44"/>
      <c r="BM1014" s="82">
        <f t="shared" si="1887"/>
        <v>100.9</v>
      </c>
      <c r="BN1014" s="86">
        <f t="shared" si="1888"/>
        <v>100900</v>
      </c>
      <c r="BO1014" s="86">
        <f t="shared" si="1889"/>
        <v>100</v>
      </c>
      <c r="BP1014" s="84">
        <f t="shared" si="1833"/>
        <v>4</v>
      </c>
      <c r="BQ1014" s="84">
        <f t="shared" si="1834"/>
        <v>4.13</v>
      </c>
      <c r="BR1014" s="84">
        <f t="shared" si="1835"/>
        <v>0.02</v>
      </c>
      <c r="BS1014" s="84">
        <f t="shared" si="1890"/>
        <v>3.1227943074937113E-2</v>
      </c>
      <c r="BT1014" s="84">
        <f t="shared" si="1891"/>
        <v>1287.3590227904663</v>
      </c>
      <c r="BU1014" s="84">
        <f t="shared" si="1892"/>
        <v>0</v>
      </c>
      <c r="BV1014" s="83">
        <f t="shared" si="1893"/>
        <v>3029.9155811443698</v>
      </c>
      <c r="BW1014" s="81">
        <f t="shared" si="1917"/>
        <v>3029.9155811443698</v>
      </c>
      <c r="BX1014" s="83">
        <f t="shared" si="1836"/>
        <v>0</v>
      </c>
      <c r="BY1014" s="141">
        <f t="shared" si="1837"/>
        <v>0</v>
      </c>
      <c r="BZ1014" s="83">
        <f t="shared" si="1838"/>
        <v>4.13</v>
      </c>
      <c r="CA1014" s="83">
        <f t="shared" si="1839"/>
        <v>0</v>
      </c>
      <c r="CB1014" s="83">
        <f t="shared" si="1894"/>
        <v>3.3779111643643738</v>
      </c>
      <c r="CC1014" s="83">
        <f t="shared" si="1840"/>
        <v>3.3779111643643738</v>
      </c>
      <c r="CD1014" s="143">
        <f t="shared" si="1841"/>
        <v>0.02</v>
      </c>
      <c r="CE1014" s="83">
        <f t="shared" si="1895"/>
        <v>1.702052321357048E-2</v>
      </c>
      <c r="CF1014" s="84">
        <f t="shared" si="1896"/>
        <v>1196.5245716605602</v>
      </c>
      <c r="CG1014" s="83">
        <f t="shared" si="1842"/>
        <v>0</v>
      </c>
      <c r="CH1014" s="83">
        <f t="shared" si="1897"/>
        <v>3.2079643251153547</v>
      </c>
      <c r="CI1014" s="83">
        <f t="shared" si="1843"/>
        <v>3.2079643251153547</v>
      </c>
      <c r="CJ1014" s="143">
        <f t="shared" si="1844"/>
        <v>0.02</v>
      </c>
      <c r="CK1014" s="83">
        <f t="shared" si="1898"/>
        <v>1.6212910799759207E-2</v>
      </c>
      <c r="CL1014" s="84">
        <f t="shared" si="1899"/>
        <v>1130.1365132082051</v>
      </c>
      <c r="CM1014" s="83">
        <f t="shared" si="1845"/>
        <v>0</v>
      </c>
      <c r="CN1014" s="83">
        <f t="shared" si="1900"/>
        <v>3.1044376332096508</v>
      </c>
      <c r="CO1014" s="83">
        <f t="shared" si="1846"/>
        <v>3.1044376332096508</v>
      </c>
      <c r="CP1014" s="143">
        <f t="shared" si="1847"/>
        <v>0.02</v>
      </c>
      <c r="CQ1014" s="83">
        <f t="shared" si="1901"/>
        <v>1.6372564504284506E-2</v>
      </c>
      <c r="CR1014" s="84">
        <f t="shared" si="1902"/>
        <v>1125.5539064056118</v>
      </c>
      <c r="CS1014" s="83">
        <f t="shared" si="1848"/>
        <v>0</v>
      </c>
      <c r="CT1014" s="83">
        <f t="shared" si="1903"/>
        <v>3.0979274147844436</v>
      </c>
      <c r="CU1014" s="83">
        <f t="shared" si="1849"/>
        <v>3.0979274147844436</v>
      </c>
      <c r="CV1014" s="143">
        <f t="shared" si="1850"/>
        <v>0.02</v>
      </c>
      <c r="CW1014" s="83">
        <f t="shared" si="1904"/>
        <v>1.6400526987184569E-2</v>
      </c>
      <c r="CX1014" s="84">
        <f t="shared" si="1905"/>
        <v>1125.365708280335</v>
      </c>
      <c r="CY1014" s="83">
        <f t="shared" si="1851"/>
        <v>0</v>
      </c>
      <c r="CZ1014" s="83">
        <f t="shared" si="1906"/>
        <v>3.0976618004548389</v>
      </c>
      <c r="DA1014" s="83">
        <f t="shared" si="1852"/>
        <v>3.0976618004548389</v>
      </c>
      <c r="DB1014" s="143">
        <f t="shared" si="1853"/>
        <v>0.02</v>
      </c>
      <c r="DC1014" s="83">
        <f t="shared" si="1907"/>
        <v>1.6401446767326501E-2</v>
      </c>
      <c r="DD1014" s="84">
        <f t="shared" si="1908"/>
        <v>1125.3724799036297</v>
      </c>
      <c r="DE1014" s="86">
        <f t="shared" si="1854"/>
        <v>5453.8480460598657</v>
      </c>
      <c r="DF1014" s="86">
        <f t="shared" si="1855"/>
        <v>2181.5392184239458</v>
      </c>
      <c r="DG1014" s="86">
        <f t="shared" si="1856"/>
        <v>1363.4620115149664</v>
      </c>
      <c r="DH1014" s="86">
        <f t="shared" si="1857"/>
        <v>7.2800495941235069E-2</v>
      </c>
      <c r="DI1014" s="86">
        <f t="shared" si="1858"/>
        <v>5.7173380124300892E-2</v>
      </c>
      <c r="DJ1014" s="86">
        <f t="shared" si="1859"/>
        <v>0.54325482888945043</v>
      </c>
      <c r="DK1014" s="86">
        <f t="shared" si="1860"/>
        <v>-1335.308125150844</v>
      </c>
      <c r="DL1014" s="86">
        <f t="shared" si="1918"/>
        <v>-1335.308125150844</v>
      </c>
      <c r="DM1014" s="86">
        <f t="shared" si="1861"/>
        <v>-1335.308125150844</v>
      </c>
      <c r="DN1014" s="85">
        <f t="shared" si="1862"/>
        <v>0</v>
      </c>
      <c r="DO1014" s="85">
        <f t="shared" si="1909"/>
        <v>0</v>
      </c>
      <c r="DP1014" s="85">
        <f t="shared" si="1863"/>
        <v>0</v>
      </c>
      <c r="DQ1014" s="85">
        <f t="shared" si="1910"/>
        <v>0</v>
      </c>
      <c r="DR1014" s="85">
        <f t="shared" si="1864"/>
        <v>0</v>
      </c>
      <c r="DS1014" s="85">
        <f t="shared" si="1911"/>
        <v>0</v>
      </c>
      <c r="DT1014" s="81"/>
      <c r="DU1014" s="81"/>
      <c r="DV1014" s="81">
        <f t="shared" si="1912"/>
        <v>0</v>
      </c>
      <c r="DW1014" s="100"/>
    </row>
    <row r="1015" spans="1:127" x14ac:dyDescent="0.2">
      <c r="A1015" s="59">
        <f t="shared" si="1865"/>
        <v>134.66666666666504</v>
      </c>
      <c r="B1015" s="44">
        <f t="shared" si="1866"/>
        <v>134666.66666666503</v>
      </c>
      <c r="C1015" s="52">
        <f t="shared" si="1800"/>
        <v>133.33333333333334</v>
      </c>
      <c r="D1015" s="50">
        <f t="shared" si="1801"/>
        <v>4</v>
      </c>
      <c r="E1015" s="44">
        <f t="shared" si="1802"/>
        <v>4.13</v>
      </c>
      <c r="F1015" s="47">
        <f t="shared" si="1803"/>
        <v>0.02</v>
      </c>
      <c r="G1015" s="52">
        <f t="shared" si="1867"/>
        <v>2.3155558428955021E-2</v>
      </c>
      <c r="H1015" s="57">
        <f t="shared" si="1868"/>
        <v>1060.8890594902757</v>
      </c>
      <c r="I1015" s="52">
        <f t="shared" si="1869"/>
        <v>0</v>
      </c>
      <c r="J1015" s="54">
        <f t="shared" si="1870"/>
        <v>4146.1744732611387</v>
      </c>
      <c r="K1015" s="46">
        <f t="shared" si="1913"/>
        <v>4146.1744732611387</v>
      </c>
      <c r="L1015" s="80">
        <f t="shared" si="1804"/>
        <v>0</v>
      </c>
      <c r="M1015" s="142">
        <f t="shared" si="1805"/>
        <v>0</v>
      </c>
      <c r="N1015" s="60">
        <f t="shared" si="1806"/>
        <v>4.13</v>
      </c>
      <c r="O1015" s="53">
        <f t="shared" si="1807"/>
        <v>0</v>
      </c>
      <c r="P1015" s="58">
        <f t="shared" si="1871"/>
        <v>3.0844683606379171</v>
      </c>
      <c r="Q1015" s="49">
        <f t="shared" si="1808"/>
        <v>3.0844683606379171</v>
      </c>
      <c r="R1015" s="143">
        <f t="shared" si="1809"/>
        <v>0.02</v>
      </c>
      <c r="S1015" s="51">
        <f t="shared" si="1872"/>
        <v>1.7715368929886659E-2</v>
      </c>
      <c r="T1015" s="57">
        <f t="shared" si="1873"/>
        <v>1105.3454077238666</v>
      </c>
      <c r="U1015" s="53">
        <f t="shared" si="1810"/>
        <v>0</v>
      </c>
      <c r="V1015" s="58">
        <f t="shared" si="1874"/>
        <v>3.1387871521097805</v>
      </c>
      <c r="W1015" s="49">
        <f t="shared" si="1811"/>
        <v>3.1387871521097805</v>
      </c>
      <c r="X1015" s="143">
        <f t="shared" si="1812"/>
        <v>0.02</v>
      </c>
      <c r="Y1015" s="51">
        <f t="shared" si="1875"/>
        <v>1.7120547148630906E-2</v>
      </c>
      <c r="Z1015" s="57">
        <f t="shared" si="1876"/>
        <v>1075.938610775532</v>
      </c>
      <c r="AA1015" s="53">
        <f t="shared" si="1813"/>
        <v>0</v>
      </c>
      <c r="AB1015" s="58">
        <f t="shared" si="1877"/>
        <v>3.101996372217954</v>
      </c>
      <c r="AC1015" s="49">
        <f t="shared" si="1814"/>
        <v>3.101996372217954</v>
      </c>
      <c r="AD1015" s="143">
        <f t="shared" si="1815"/>
        <v>0.02</v>
      </c>
      <c r="AE1015" s="49">
        <f t="shared" si="1914"/>
        <v>1.7067857299781906E-2</v>
      </c>
      <c r="AF1015" s="57">
        <f t="shared" si="1878"/>
        <v>1073.6211059109351</v>
      </c>
      <c r="AG1015" s="53">
        <f t="shared" si="1816"/>
        <v>0</v>
      </c>
      <c r="AH1015" s="58">
        <f t="shared" si="1879"/>
        <v>3.0992399367978072</v>
      </c>
      <c r="AI1015" s="49">
        <f t="shared" si="1817"/>
        <v>3.0992399367978072</v>
      </c>
      <c r="AJ1015" s="143">
        <f t="shared" si="1818"/>
        <v>0.02</v>
      </c>
      <c r="AK1015" s="51">
        <f t="shared" si="1880"/>
        <v>1.7068415624643309E-2</v>
      </c>
      <c r="AL1015" s="57">
        <f t="shared" si="1881"/>
        <v>1073.4857280757058</v>
      </c>
      <c r="AM1015" s="53">
        <f t="shared" si="1819"/>
        <v>0</v>
      </c>
      <c r="AN1015" s="58">
        <f t="shared" si="1882"/>
        <v>3.0990795635347599</v>
      </c>
      <c r="AO1015" s="49">
        <f t="shared" si="1820"/>
        <v>3.0990795635347599</v>
      </c>
      <c r="AP1015" s="143">
        <f t="shared" si="1821"/>
        <v>0.02</v>
      </c>
      <c r="AQ1015" s="51">
        <f t="shared" si="1883"/>
        <v>1.7068711274375505E-2</v>
      </c>
      <c r="AR1015" s="57">
        <f t="shared" si="1884"/>
        <v>1073.475801582412</v>
      </c>
      <c r="AS1015" s="44">
        <f t="shared" si="1822"/>
        <v>7463.1140518700504</v>
      </c>
      <c r="AT1015" s="44">
        <f t="shared" si="1823"/>
        <v>2985.24562074802</v>
      </c>
      <c r="AU1015" s="44">
        <f t="shared" si="1824"/>
        <v>1865.7785129675126</v>
      </c>
      <c r="AV1015" s="47">
        <f t="shared" si="1825"/>
        <v>0.23357086002192659</v>
      </c>
      <c r="AW1015" s="47">
        <f t="shared" si="1826"/>
        <v>0.35614916373272221</v>
      </c>
      <c r="AX1015" s="86">
        <f t="shared" si="1827"/>
        <v>0.95444411381637995</v>
      </c>
      <c r="AY1015" s="86">
        <f t="shared" si="1828"/>
        <v>0</v>
      </c>
      <c r="AZ1015" s="10">
        <f t="shared" si="1885"/>
        <v>0</v>
      </c>
      <c r="BA1015" s="44">
        <f t="shared" si="1829"/>
        <v>0</v>
      </c>
      <c r="BB1015" s="9">
        <f t="shared" si="1830"/>
        <v>0</v>
      </c>
      <c r="BC1015" s="45">
        <f t="shared" si="1919"/>
        <v>0</v>
      </c>
      <c r="BD1015" s="9">
        <f t="shared" si="1831"/>
        <v>0</v>
      </c>
      <c r="BE1015" s="45">
        <f t="shared" si="1915"/>
        <v>0</v>
      </c>
      <c r="BF1015" s="9">
        <f t="shared" si="1832"/>
        <v>0</v>
      </c>
      <c r="BG1015" s="45">
        <f t="shared" si="1916"/>
        <v>0</v>
      </c>
      <c r="BH1015" s="58"/>
      <c r="BI1015" s="58"/>
      <c r="BJ1015" s="58">
        <f t="shared" si="1886"/>
        <v>0</v>
      </c>
      <c r="BK1015" s="97"/>
      <c r="BL1015" s="44"/>
      <c r="BM1015" s="82">
        <f t="shared" si="1887"/>
        <v>101</v>
      </c>
      <c r="BN1015" s="86">
        <f t="shared" si="1888"/>
        <v>101000</v>
      </c>
      <c r="BO1015" s="86">
        <f t="shared" si="1889"/>
        <v>100</v>
      </c>
      <c r="BP1015" s="84">
        <f t="shared" si="1833"/>
        <v>4</v>
      </c>
      <c r="BQ1015" s="84">
        <f t="shared" si="1834"/>
        <v>4.13</v>
      </c>
      <c r="BR1015" s="84">
        <f t="shared" si="1835"/>
        <v>0.02</v>
      </c>
      <c r="BS1015" s="84">
        <f t="shared" si="1890"/>
        <v>3.1225943074937115E-2</v>
      </c>
      <c r="BT1015" s="84">
        <f t="shared" si="1891"/>
        <v>1288.1151231070507</v>
      </c>
      <c r="BU1015" s="84">
        <f t="shared" si="1892"/>
        <v>0</v>
      </c>
      <c r="BV1015" s="83">
        <f t="shared" si="1893"/>
        <v>3033.1528811443695</v>
      </c>
      <c r="BW1015" s="81">
        <f t="shared" si="1917"/>
        <v>3033.1528811443695</v>
      </c>
      <c r="BX1015" s="83">
        <f t="shared" si="1836"/>
        <v>0</v>
      </c>
      <c r="BY1015" s="141">
        <f t="shared" si="1837"/>
        <v>0</v>
      </c>
      <c r="BZ1015" s="83">
        <f t="shared" si="1838"/>
        <v>4.13</v>
      </c>
      <c r="CA1015" s="83">
        <f t="shared" si="1839"/>
        <v>0</v>
      </c>
      <c r="CB1015" s="83">
        <f t="shared" si="1894"/>
        <v>3.3796519070644155</v>
      </c>
      <c r="CC1015" s="83">
        <f t="shared" si="1840"/>
        <v>3.3796519070644155</v>
      </c>
      <c r="CD1015" s="143">
        <f t="shared" si="1841"/>
        <v>0.02</v>
      </c>
      <c r="CE1015" s="83">
        <f t="shared" si="1895"/>
        <v>1.7018523213570481E-2</v>
      </c>
      <c r="CF1015" s="84">
        <f t="shared" si="1896"/>
        <v>1197.0284192274567</v>
      </c>
      <c r="CG1015" s="83">
        <f t="shared" si="1842"/>
        <v>0</v>
      </c>
      <c r="CH1015" s="83">
        <f t="shared" si="1897"/>
        <v>3.2090089319261326</v>
      </c>
      <c r="CI1015" s="83">
        <f t="shared" si="1843"/>
        <v>3.2090089319261326</v>
      </c>
      <c r="CJ1015" s="143">
        <f t="shared" si="1844"/>
        <v>0.02</v>
      </c>
      <c r="CK1015" s="83">
        <f t="shared" si="1898"/>
        <v>1.6210910799759209E-2</v>
      </c>
      <c r="CL1015" s="84">
        <f t="shared" si="1899"/>
        <v>1130.6418776436146</v>
      </c>
      <c r="CM1015" s="83">
        <f t="shared" si="1845"/>
        <v>0</v>
      </c>
      <c r="CN1015" s="83">
        <f t="shared" si="1900"/>
        <v>3.1053577112433661</v>
      </c>
      <c r="CO1015" s="83">
        <f t="shared" si="1846"/>
        <v>3.1053577112433661</v>
      </c>
      <c r="CP1015" s="143">
        <f t="shared" si="1847"/>
        <v>0.02</v>
      </c>
      <c r="CQ1015" s="83">
        <f t="shared" si="1901"/>
        <v>1.6370564504284507E-2</v>
      </c>
      <c r="CR1015" s="84">
        <f t="shared" si="1902"/>
        <v>1126.0812664765356</v>
      </c>
      <c r="CS1015" s="83">
        <f t="shared" si="1848"/>
        <v>0</v>
      </c>
      <c r="CT1015" s="83">
        <f t="shared" si="1903"/>
        <v>3.0988698965960864</v>
      </c>
      <c r="CU1015" s="83">
        <f t="shared" si="1849"/>
        <v>3.0988698965960864</v>
      </c>
      <c r="CV1015" s="143">
        <f t="shared" si="1850"/>
        <v>0.02</v>
      </c>
      <c r="CW1015" s="83">
        <f t="shared" si="1904"/>
        <v>1.639852698718457E-2</v>
      </c>
      <c r="CX1015" s="84">
        <f t="shared" si="1905"/>
        <v>1125.8950792045509</v>
      </c>
      <c r="CY1015" s="83">
        <f t="shared" si="1851"/>
        <v>0</v>
      </c>
      <c r="CZ1015" s="83">
        <f t="shared" si="1906"/>
        <v>3.0986067507531381</v>
      </c>
      <c r="DA1015" s="83">
        <f t="shared" si="1852"/>
        <v>3.0986067507531381</v>
      </c>
      <c r="DB1015" s="143">
        <f t="shared" si="1853"/>
        <v>0.02</v>
      </c>
      <c r="DC1015" s="83">
        <f t="shared" si="1907"/>
        <v>1.6399446767326502E-2</v>
      </c>
      <c r="DD1015" s="84">
        <f t="shared" si="1908"/>
        <v>1125.9019259123877</v>
      </c>
      <c r="DE1015" s="86">
        <f t="shared" si="1854"/>
        <v>5459.6751860598652</v>
      </c>
      <c r="DF1015" s="86">
        <f t="shared" si="1855"/>
        <v>2183.8700744239459</v>
      </c>
      <c r="DG1015" s="86">
        <f t="shared" si="1856"/>
        <v>1364.9187965149663</v>
      </c>
      <c r="DH1015" s="86">
        <f t="shared" si="1857"/>
        <v>7.2683841995833665E-2</v>
      </c>
      <c r="DI1015" s="86">
        <f t="shared" si="1858"/>
        <v>5.7005213035964612E-2</v>
      </c>
      <c r="DJ1015" s="86">
        <f t="shared" si="1859"/>
        <v>0.54025684842999044</v>
      </c>
      <c r="DK1015" s="86">
        <f t="shared" si="1860"/>
        <v>-1337.1698508039256</v>
      </c>
      <c r="DL1015" s="86">
        <f t="shared" si="1918"/>
        <v>-1337.1698508039256</v>
      </c>
      <c r="DM1015" s="86">
        <f t="shared" si="1861"/>
        <v>-1337.1698508039256</v>
      </c>
      <c r="DN1015" s="85">
        <f t="shared" si="1862"/>
        <v>0</v>
      </c>
      <c r="DO1015" s="85">
        <f t="shared" si="1909"/>
        <v>0</v>
      </c>
      <c r="DP1015" s="85">
        <f t="shared" si="1863"/>
        <v>0</v>
      </c>
      <c r="DQ1015" s="85">
        <f t="shared" si="1910"/>
        <v>0</v>
      </c>
      <c r="DR1015" s="85">
        <f t="shared" si="1864"/>
        <v>0</v>
      </c>
      <c r="DS1015" s="85">
        <f t="shared" si="1911"/>
        <v>0</v>
      </c>
      <c r="DT1015" s="81"/>
      <c r="DU1015" s="81"/>
      <c r="DV1015" s="81">
        <f t="shared" si="1912"/>
        <v>0</v>
      </c>
      <c r="DW1015" s="100"/>
    </row>
    <row r="1016" spans="1:127" x14ac:dyDescent="0.2">
      <c r="A1016" s="59">
        <f t="shared" si="1865"/>
        <v>134.79999999999836</v>
      </c>
      <c r="B1016" s="44">
        <f t="shared" si="1866"/>
        <v>134799.99999999837</v>
      </c>
      <c r="C1016" s="52">
        <f t="shared" si="1800"/>
        <v>133.33333333333334</v>
      </c>
      <c r="D1016" s="50">
        <f t="shared" si="1801"/>
        <v>4</v>
      </c>
      <c r="E1016" s="44">
        <f t="shared" si="1802"/>
        <v>4.13</v>
      </c>
      <c r="F1016" s="47">
        <f t="shared" si="1803"/>
        <v>0.02</v>
      </c>
      <c r="G1016" s="52">
        <f t="shared" si="1867"/>
        <v>2.3152891762288352E-2</v>
      </c>
      <c r="H1016" s="57">
        <f t="shared" si="1868"/>
        <v>1061.6365728105541</v>
      </c>
      <c r="I1016" s="52">
        <f t="shared" si="1869"/>
        <v>0</v>
      </c>
      <c r="J1016" s="54">
        <f t="shared" si="1870"/>
        <v>4150.4908732611384</v>
      </c>
      <c r="K1016" s="46">
        <f t="shared" si="1913"/>
        <v>4150.4908732611384</v>
      </c>
      <c r="L1016" s="80">
        <f t="shared" si="1804"/>
        <v>0</v>
      </c>
      <c r="M1016" s="142">
        <f t="shared" si="1805"/>
        <v>0</v>
      </c>
      <c r="N1016" s="60">
        <f t="shared" si="1806"/>
        <v>4.13</v>
      </c>
      <c r="O1016" s="53">
        <f t="shared" si="1807"/>
        <v>0</v>
      </c>
      <c r="P1016" s="58">
        <f t="shared" si="1871"/>
        <v>3.0855877957822648</v>
      </c>
      <c r="Q1016" s="49">
        <f t="shared" si="1808"/>
        <v>3.0855877957822648</v>
      </c>
      <c r="R1016" s="143">
        <f t="shared" si="1809"/>
        <v>0.02</v>
      </c>
      <c r="S1016" s="51">
        <f t="shared" si="1872"/>
        <v>1.7712702263219991E-2</v>
      </c>
      <c r="T1016" s="57">
        <f t="shared" si="1873"/>
        <v>1106.1111381956116</v>
      </c>
      <c r="U1016" s="53">
        <f t="shared" si="1810"/>
        <v>0</v>
      </c>
      <c r="V1016" s="58">
        <f t="shared" si="1874"/>
        <v>3.1400553376251921</v>
      </c>
      <c r="W1016" s="49">
        <f t="shared" si="1811"/>
        <v>3.1400553376251921</v>
      </c>
      <c r="X1016" s="143">
        <f t="shared" si="1812"/>
        <v>0.02</v>
      </c>
      <c r="Y1016" s="51">
        <f t="shared" si="1875"/>
        <v>1.7117880481964238E-2</v>
      </c>
      <c r="Z1016" s="57">
        <f t="shared" si="1876"/>
        <v>1076.6658221891842</v>
      </c>
      <c r="AA1016" s="53">
        <f t="shared" si="1813"/>
        <v>0</v>
      </c>
      <c r="AB1016" s="58">
        <f t="shared" si="1877"/>
        <v>3.1031336668590264</v>
      </c>
      <c r="AC1016" s="49">
        <f t="shared" si="1814"/>
        <v>3.1031336668590264</v>
      </c>
      <c r="AD1016" s="143">
        <f t="shared" si="1815"/>
        <v>0.02</v>
      </c>
      <c r="AE1016" s="49">
        <f t="shared" si="1914"/>
        <v>1.7065190633115238E-2</v>
      </c>
      <c r="AF1016" s="57">
        <f t="shared" si="1878"/>
        <v>1074.3546775389484</v>
      </c>
      <c r="AG1016" s="53">
        <f t="shared" si="1816"/>
        <v>0</v>
      </c>
      <c r="AH1016" s="58">
        <f t="shared" si="1879"/>
        <v>3.1003784692354683</v>
      </c>
      <c r="AI1016" s="49">
        <f t="shared" si="1817"/>
        <v>3.1003784692354683</v>
      </c>
      <c r="AJ1016" s="143">
        <f t="shared" si="1818"/>
        <v>0.02</v>
      </c>
      <c r="AK1016" s="51">
        <f t="shared" si="1880"/>
        <v>1.7065748957976641E-2</v>
      </c>
      <c r="AL1016" s="57">
        <f t="shared" si="1881"/>
        <v>1074.2199761554225</v>
      </c>
      <c r="AM1016" s="53">
        <f t="shared" si="1819"/>
        <v>0</v>
      </c>
      <c r="AN1016" s="58">
        <f t="shared" si="1882"/>
        <v>3.1002185268003082</v>
      </c>
      <c r="AO1016" s="49">
        <f t="shared" si="1820"/>
        <v>3.1002185268003082</v>
      </c>
      <c r="AP1016" s="143">
        <f t="shared" si="1821"/>
        <v>0.02</v>
      </c>
      <c r="AQ1016" s="51">
        <f t="shared" si="1883"/>
        <v>1.7066044607708837E-2</v>
      </c>
      <c r="AR1016" s="57">
        <f t="shared" si="1884"/>
        <v>1074.2101003783885</v>
      </c>
      <c r="AS1016" s="44">
        <f t="shared" si="1822"/>
        <v>7470.8835718700484</v>
      </c>
      <c r="AT1016" s="44">
        <f t="shared" si="1823"/>
        <v>2988.3534287480193</v>
      </c>
      <c r="AU1016" s="44">
        <f t="shared" si="1824"/>
        <v>1867.7208929675121</v>
      </c>
      <c r="AV1016" s="47">
        <f t="shared" si="1825"/>
        <v>0.23293079116535051</v>
      </c>
      <c r="AW1016" s="47">
        <f t="shared" si="1826"/>
        <v>0.35431673213257547</v>
      </c>
      <c r="AX1016" s="86">
        <f t="shared" si="1827"/>
        <v>0.94657713117295228</v>
      </c>
      <c r="AY1016" s="86">
        <f t="shared" si="1828"/>
        <v>0</v>
      </c>
      <c r="AZ1016" s="10">
        <f t="shared" si="1885"/>
        <v>0</v>
      </c>
      <c r="BA1016" s="44">
        <f t="shared" si="1829"/>
        <v>0</v>
      </c>
      <c r="BB1016" s="9">
        <f t="shared" si="1830"/>
        <v>0</v>
      </c>
      <c r="BC1016" s="45">
        <f t="shared" si="1919"/>
        <v>0</v>
      </c>
      <c r="BD1016" s="9">
        <f t="shared" si="1831"/>
        <v>0</v>
      </c>
      <c r="BE1016" s="45">
        <f t="shared" si="1915"/>
        <v>0</v>
      </c>
      <c r="BF1016" s="9">
        <f t="shared" si="1832"/>
        <v>0</v>
      </c>
      <c r="BG1016" s="45">
        <f t="shared" si="1916"/>
        <v>0</v>
      </c>
      <c r="BH1016" s="58"/>
      <c r="BI1016" s="58"/>
      <c r="BJ1016" s="58">
        <f t="shared" si="1886"/>
        <v>0</v>
      </c>
      <c r="BK1016" s="97"/>
      <c r="BL1016" s="44"/>
      <c r="BM1016" s="82">
        <f t="shared" si="1887"/>
        <v>101.10000000000001</v>
      </c>
      <c r="BN1016" s="86">
        <f t="shared" si="1888"/>
        <v>101100</v>
      </c>
      <c r="BO1016" s="86">
        <f t="shared" si="1889"/>
        <v>100</v>
      </c>
      <c r="BP1016" s="84">
        <f t="shared" si="1833"/>
        <v>4</v>
      </c>
      <c r="BQ1016" s="84">
        <f t="shared" si="1834"/>
        <v>4.13</v>
      </c>
      <c r="BR1016" s="84">
        <f t="shared" si="1835"/>
        <v>0.02</v>
      </c>
      <c r="BS1016" s="84">
        <f t="shared" si="1890"/>
        <v>3.1223943074937116E-2</v>
      </c>
      <c r="BT1016" s="84">
        <f t="shared" si="1891"/>
        <v>1288.8711749974852</v>
      </c>
      <c r="BU1016" s="84">
        <f t="shared" si="1892"/>
        <v>0</v>
      </c>
      <c r="BV1016" s="83">
        <f t="shared" si="1893"/>
        <v>3036.3901811443693</v>
      </c>
      <c r="BW1016" s="81">
        <f t="shared" si="1917"/>
        <v>3036.3901811443693</v>
      </c>
      <c r="BX1016" s="83">
        <f t="shared" si="1836"/>
        <v>0</v>
      </c>
      <c r="BY1016" s="141">
        <f t="shared" si="1837"/>
        <v>0</v>
      </c>
      <c r="BZ1016" s="83">
        <f t="shared" si="1838"/>
        <v>4.13</v>
      </c>
      <c r="CA1016" s="83">
        <f t="shared" si="1839"/>
        <v>0</v>
      </c>
      <c r="CB1016" s="83">
        <f t="shared" si="1894"/>
        <v>3.3813947783435219</v>
      </c>
      <c r="CC1016" s="83">
        <f t="shared" si="1840"/>
        <v>3.3813947783435219</v>
      </c>
      <c r="CD1016" s="143">
        <f t="shared" si="1841"/>
        <v>0.02</v>
      </c>
      <c r="CE1016" s="83">
        <f t="shared" si="1895"/>
        <v>1.7016523213570483E-2</v>
      </c>
      <c r="CF1016" s="84">
        <f t="shared" si="1896"/>
        <v>1197.5319481020724</v>
      </c>
      <c r="CG1016" s="83">
        <f t="shared" si="1842"/>
        <v>0</v>
      </c>
      <c r="CH1016" s="83">
        <f t="shared" si="1897"/>
        <v>3.2100539366416294</v>
      </c>
      <c r="CI1016" s="83">
        <f t="shared" si="1843"/>
        <v>3.2100539366416294</v>
      </c>
      <c r="CJ1016" s="143">
        <f t="shared" si="1844"/>
        <v>0.02</v>
      </c>
      <c r="CK1016" s="83">
        <f t="shared" si="1898"/>
        <v>1.620891079975921E-2</v>
      </c>
      <c r="CL1016" s="84">
        <f t="shared" si="1899"/>
        <v>1131.147015246645</v>
      </c>
      <c r="CM1016" s="83">
        <f t="shared" si="1845"/>
        <v>0</v>
      </c>
      <c r="CN1016" s="83">
        <f t="shared" si="1900"/>
        <v>3.1062783876600593</v>
      </c>
      <c r="CO1016" s="83">
        <f t="shared" si="1846"/>
        <v>3.1062783876600593</v>
      </c>
      <c r="CP1016" s="143">
        <f t="shared" si="1847"/>
        <v>0.02</v>
      </c>
      <c r="CQ1016" s="83">
        <f t="shared" si="1901"/>
        <v>1.6368564504284509E-2</v>
      </c>
      <c r="CR1016" s="84">
        <f t="shared" si="1902"/>
        <v>1126.6084058925524</v>
      </c>
      <c r="CS1016" s="83">
        <f t="shared" si="1848"/>
        <v>0</v>
      </c>
      <c r="CT1016" s="83">
        <f t="shared" si="1903"/>
        <v>3.099813073549754</v>
      </c>
      <c r="CU1016" s="83">
        <f t="shared" si="1849"/>
        <v>3.099813073549754</v>
      </c>
      <c r="CV1016" s="143">
        <f t="shared" si="1850"/>
        <v>0.02</v>
      </c>
      <c r="CW1016" s="83">
        <f t="shared" si="1904"/>
        <v>1.6396526987184572E-2</v>
      </c>
      <c r="CX1016" s="84">
        <f t="shared" si="1905"/>
        <v>1126.4242245876856</v>
      </c>
      <c r="CY1016" s="83">
        <f t="shared" si="1851"/>
        <v>0</v>
      </c>
      <c r="CZ1016" s="83">
        <f t="shared" si="1906"/>
        <v>3.0995523973653896</v>
      </c>
      <c r="DA1016" s="83">
        <f t="shared" si="1852"/>
        <v>3.0995523973653896</v>
      </c>
      <c r="DB1016" s="143">
        <f t="shared" si="1853"/>
        <v>0.02</v>
      </c>
      <c r="DC1016" s="83">
        <f t="shared" si="1907"/>
        <v>1.6397446767326504E-2</v>
      </c>
      <c r="DD1016" s="84">
        <f t="shared" si="1908"/>
        <v>1126.4311459162925</v>
      </c>
      <c r="DE1016" s="86">
        <f t="shared" si="1854"/>
        <v>5465.5023260598646</v>
      </c>
      <c r="DF1016" s="86">
        <f t="shared" si="1855"/>
        <v>2186.2009304239455</v>
      </c>
      <c r="DG1016" s="86">
        <f t="shared" si="1856"/>
        <v>1366.3755815149661</v>
      </c>
      <c r="DH1016" s="86">
        <f t="shared" si="1857"/>
        <v>7.25675126495961E-2</v>
      </c>
      <c r="DI1016" s="86">
        <f t="shared" si="1858"/>
        <v>5.6837738658751503E-2</v>
      </c>
      <c r="DJ1016" s="86">
        <f t="shared" si="1859"/>
        <v>0.53727892991774262</v>
      </c>
      <c r="DK1016" s="86">
        <f t="shared" si="1860"/>
        <v>-1339.0304296941242</v>
      </c>
      <c r="DL1016" s="86">
        <f t="shared" si="1918"/>
        <v>-1339.0304296941242</v>
      </c>
      <c r="DM1016" s="86">
        <f t="shared" si="1861"/>
        <v>-1339.0304296941242</v>
      </c>
      <c r="DN1016" s="85">
        <f t="shared" si="1862"/>
        <v>0</v>
      </c>
      <c r="DO1016" s="85">
        <f t="shared" si="1909"/>
        <v>0</v>
      </c>
      <c r="DP1016" s="85">
        <f t="shared" si="1863"/>
        <v>0</v>
      </c>
      <c r="DQ1016" s="85">
        <f t="shared" si="1910"/>
        <v>0</v>
      </c>
      <c r="DR1016" s="85">
        <f t="shared" si="1864"/>
        <v>0</v>
      </c>
      <c r="DS1016" s="85">
        <f t="shared" si="1911"/>
        <v>0</v>
      </c>
      <c r="DT1016" s="81"/>
      <c r="DU1016" s="81"/>
      <c r="DV1016" s="81">
        <f t="shared" si="1912"/>
        <v>0</v>
      </c>
      <c r="DW1016" s="100"/>
    </row>
    <row r="1017" spans="1:127" x14ac:dyDescent="0.2">
      <c r="A1017" s="59">
        <f t="shared" si="1865"/>
        <v>134.93333333333172</v>
      </c>
      <c r="B1017" s="44">
        <f t="shared" si="1866"/>
        <v>134933.33333333171</v>
      </c>
      <c r="C1017" s="52">
        <f t="shared" si="1800"/>
        <v>133.33333333333334</v>
      </c>
      <c r="D1017" s="50">
        <f t="shared" si="1801"/>
        <v>4</v>
      </c>
      <c r="E1017" s="44">
        <f t="shared" si="1802"/>
        <v>4.13</v>
      </c>
      <c r="F1017" s="47">
        <f t="shared" si="1803"/>
        <v>0.02</v>
      </c>
      <c r="G1017" s="52">
        <f t="shared" si="1867"/>
        <v>2.3150225095621684E-2</v>
      </c>
      <c r="H1017" s="57">
        <f t="shared" si="1868"/>
        <v>1062.3840000398989</v>
      </c>
      <c r="I1017" s="52">
        <f t="shared" si="1869"/>
        <v>0</v>
      </c>
      <c r="J1017" s="54">
        <f t="shared" si="1870"/>
        <v>4154.8072732611381</v>
      </c>
      <c r="K1017" s="46">
        <f t="shared" si="1913"/>
        <v>4154.8072732611381</v>
      </c>
      <c r="L1017" s="80">
        <f t="shared" si="1804"/>
        <v>0</v>
      </c>
      <c r="M1017" s="142">
        <f t="shared" si="1805"/>
        <v>0</v>
      </c>
      <c r="N1017" s="60">
        <f t="shared" si="1806"/>
        <v>4.13</v>
      </c>
      <c r="O1017" s="53">
        <f t="shared" si="1807"/>
        <v>0</v>
      </c>
      <c r="P1017" s="58">
        <f t="shared" si="1871"/>
        <v>3.0867091484861087</v>
      </c>
      <c r="Q1017" s="49">
        <f t="shared" si="1808"/>
        <v>3.0867091484861087</v>
      </c>
      <c r="R1017" s="143">
        <f t="shared" si="1809"/>
        <v>0.02</v>
      </c>
      <c r="S1017" s="51">
        <f t="shared" si="1872"/>
        <v>1.7710035596553323E-2</v>
      </c>
      <c r="T1017" s="57">
        <f t="shared" si="1873"/>
        <v>1106.8764756332778</v>
      </c>
      <c r="U1017" s="53">
        <f t="shared" si="1810"/>
        <v>0</v>
      </c>
      <c r="V1017" s="58">
        <f t="shared" si="1874"/>
        <v>3.1413251476984825</v>
      </c>
      <c r="W1017" s="49">
        <f t="shared" si="1811"/>
        <v>3.1413251476984825</v>
      </c>
      <c r="X1017" s="143">
        <f t="shared" si="1812"/>
        <v>0.02</v>
      </c>
      <c r="Y1017" s="51">
        <f t="shared" si="1875"/>
        <v>1.711521381529757E-2</v>
      </c>
      <c r="Z1017" s="57">
        <f t="shared" si="1876"/>
        <v>1077.3926266690728</v>
      </c>
      <c r="AA1017" s="53">
        <f t="shared" si="1813"/>
        <v>0</v>
      </c>
      <c r="AB1017" s="58">
        <f t="shared" si="1877"/>
        <v>3.104272383649699</v>
      </c>
      <c r="AC1017" s="49">
        <f t="shared" si="1814"/>
        <v>3.104272383649699</v>
      </c>
      <c r="AD1017" s="143">
        <f t="shared" si="1815"/>
        <v>0.02</v>
      </c>
      <c r="AE1017" s="49">
        <f t="shared" si="1914"/>
        <v>1.706252396644857E-2</v>
      </c>
      <c r="AF1017" s="57">
        <f t="shared" si="1878"/>
        <v>1075.087865734353</v>
      </c>
      <c r="AG1017" s="53">
        <f t="shared" si="1816"/>
        <v>0</v>
      </c>
      <c r="AH1017" s="58">
        <f t="shared" si="1879"/>
        <v>3.1015184892463008</v>
      </c>
      <c r="AI1017" s="49">
        <f t="shared" si="1817"/>
        <v>3.1015184892463008</v>
      </c>
      <c r="AJ1017" s="143">
        <f t="shared" si="1818"/>
        <v>0.02</v>
      </c>
      <c r="AK1017" s="51">
        <f t="shared" si="1880"/>
        <v>1.7063082291309973E-2</v>
      </c>
      <c r="AL1017" s="57">
        <f t="shared" si="1881"/>
        <v>1074.9538399205069</v>
      </c>
      <c r="AM1017" s="53">
        <f t="shared" si="1819"/>
        <v>0</v>
      </c>
      <c r="AN1017" s="58">
        <f t="shared" si="1882"/>
        <v>3.1013589804511326</v>
      </c>
      <c r="AO1017" s="49">
        <f t="shared" si="1820"/>
        <v>3.1013589804511326</v>
      </c>
      <c r="AP1017" s="143">
        <f t="shared" si="1821"/>
        <v>0.02</v>
      </c>
      <c r="AQ1017" s="51">
        <f t="shared" si="1883"/>
        <v>1.7063377941042169E-2</v>
      </c>
      <c r="AR1017" s="57">
        <f t="shared" si="1884"/>
        <v>1074.944014719237</v>
      </c>
      <c r="AS1017" s="44">
        <f t="shared" si="1822"/>
        <v>7478.6530918700482</v>
      </c>
      <c r="AT1017" s="44">
        <f t="shared" si="1823"/>
        <v>2991.461236748019</v>
      </c>
      <c r="AU1017" s="44">
        <f t="shared" si="1824"/>
        <v>1869.6632729675121</v>
      </c>
      <c r="AV1017" s="47">
        <f t="shared" si="1825"/>
        <v>0.23229350402539806</v>
      </c>
      <c r="AW1017" s="47">
        <f t="shared" si="1826"/>
        <v>0.35249666014391307</v>
      </c>
      <c r="AX1017" s="86">
        <f t="shared" si="1827"/>
        <v>0.93878751882198541</v>
      </c>
      <c r="AY1017" s="86">
        <f t="shared" si="1828"/>
        <v>0</v>
      </c>
      <c r="AZ1017" s="10">
        <f t="shared" si="1885"/>
        <v>0</v>
      </c>
      <c r="BA1017" s="44">
        <f t="shared" si="1829"/>
        <v>0</v>
      </c>
      <c r="BB1017" s="9">
        <f t="shared" si="1830"/>
        <v>0</v>
      </c>
      <c r="BC1017" s="45">
        <f t="shared" si="1919"/>
        <v>0</v>
      </c>
      <c r="BD1017" s="9">
        <f t="shared" si="1831"/>
        <v>0</v>
      </c>
      <c r="BE1017" s="45">
        <f t="shared" si="1915"/>
        <v>0</v>
      </c>
      <c r="BF1017" s="9">
        <f t="shared" si="1832"/>
        <v>0</v>
      </c>
      <c r="BG1017" s="45">
        <f t="shared" si="1916"/>
        <v>0</v>
      </c>
      <c r="BH1017" s="58"/>
      <c r="BI1017" s="58"/>
      <c r="BJ1017" s="58">
        <f t="shared" si="1886"/>
        <v>0</v>
      </c>
      <c r="BK1017" s="97"/>
      <c r="BL1017" s="44"/>
      <c r="BM1017" s="82">
        <f t="shared" si="1887"/>
        <v>101.2</v>
      </c>
      <c r="BN1017" s="86">
        <f t="shared" si="1888"/>
        <v>101200</v>
      </c>
      <c r="BO1017" s="86">
        <f t="shared" si="1889"/>
        <v>100</v>
      </c>
      <c r="BP1017" s="84">
        <f t="shared" si="1833"/>
        <v>4</v>
      </c>
      <c r="BQ1017" s="84">
        <f t="shared" si="1834"/>
        <v>4.13</v>
      </c>
      <c r="BR1017" s="84">
        <f t="shared" si="1835"/>
        <v>0.02</v>
      </c>
      <c r="BS1017" s="84">
        <f t="shared" si="1890"/>
        <v>3.1221943074937118E-2</v>
      </c>
      <c r="BT1017" s="84">
        <f t="shared" si="1891"/>
        <v>1289.6271784617695</v>
      </c>
      <c r="BU1017" s="84">
        <f t="shared" si="1892"/>
        <v>0</v>
      </c>
      <c r="BV1017" s="83">
        <f t="shared" si="1893"/>
        <v>3039.6274811443691</v>
      </c>
      <c r="BW1017" s="81">
        <f t="shared" si="1917"/>
        <v>3039.6274811443691</v>
      </c>
      <c r="BX1017" s="83">
        <f t="shared" si="1836"/>
        <v>0</v>
      </c>
      <c r="BY1017" s="141">
        <f t="shared" si="1837"/>
        <v>0</v>
      </c>
      <c r="BZ1017" s="83">
        <f t="shared" si="1838"/>
        <v>4.13</v>
      </c>
      <c r="CA1017" s="83">
        <f t="shared" si="1839"/>
        <v>0</v>
      </c>
      <c r="CB1017" s="83">
        <f t="shared" si="1894"/>
        <v>3.3831397783963499</v>
      </c>
      <c r="CC1017" s="83">
        <f t="shared" si="1840"/>
        <v>3.3831397783963499</v>
      </c>
      <c r="CD1017" s="143">
        <f t="shared" si="1841"/>
        <v>0.02</v>
      </c>
      <c r="CE1017" s="83">
        <f t="shared" si="1895"/>
        <v>1.7014523213570484E-2</v>
      </c>
      <c r="CF1017" s="84">
        <f t="shared" si="1896"/>
        <v>1198.0351582957637</v>
      </c>
      <c r="CG1017" s="83">
        <f t="shared" si="1842"/>
        <v>0</v>
      </c>
      <c r="CH1017" s="83">
        <f t="shared" si="1897"/>
        <v>3.2110993376192511</v>
      </c>
      <c r="CI1017" s="83">
        <f t="shared" si="1843"/>
        <v>3.2110993376192511</v>
      </c>
      <c r="CJ1017" s="143">
        <f t="shared" si="1844"/>
        <v>0.02</v>
      </c>
      <c r="CK1017" s="83">
        <f t="shared" si="1898"/>
        <v>1.6206910799759212E-2</v>
      </c>
      <c r="CL1017" s="84">
        <f t="shared" si="1899"/>
        <v>1131.6519261023395</v>
      </c>
      <c r="CM1017" s="83">
        <f t="shared" si="1845"/>
        <v>0</v>
      </c>
      <c r="CN1017" s="83">
        <f t="shared" si="1900"/>
        <v>3.1071996614506343</v>
      </c>
      <c r="CO1017" s="83">
        <f t="shared" si="1846"/>
        <v>3.1071996614506343</v>
      </c>
      <c r="CP1017" s="143">
        <f t="shared" si="1847"/>
        <v>0.02</v>
      </c>
      <c r="CQ1017" s="83">
        <f t="shared" si="1901"/>
        <v>1.636656450428451E-2</v>
      </c>
      <c r="CR1017" s="84">
        <f t="shared" si="1902"/>
        <v>1127.1353246828742</v>
      </c>
      <c r="CS1017" s="83">
        <f t="shared" si="1848"/>
        <v>0</v>
      </c>
      <c r="CT1017" s="83">
        <f t="shared" si="1903"/>
        <v>3.1007569445528218</v>
      </c>
      <c r="CU1017" s="83">
        <f t="shared" si="1849"/>
        <v>3.1007569445528218</v>
      </c>
      <c r="CV1017" s="143">
        <f t="shared" si="1850"/>
        <v>0.02</v>
      </c>
      <c r="CW1017" s="83">
        <f t="shared" si="1904"/>
        <v>1.6394526987184573E-2</v>
      </c>
      <c r="CX1017" s="84">
        <f t="shared" si="1905"/>
        <v>1126.9531444482761</v>
      </c>
      <c r="CY1017" s="83">
        <f t="shared" si="1851"/>
        <v>0</v>
      </c>
      <c r="CZ1017" s="83">
        <f t="shared" si="1906"/>
        <v>3.1004987391512842</v>
      </c>
      <c r="DA1017" s="83">
        <f t="shared" si="1852"/>
        <v>3.1004987391512842</v>
      </c>
      <c r="DB1017" s="143">
        <f t="shared" si="1853"/>
        <v>0.02</v>
      </c>
      <c r="DC1017" s="83">
        <f t="shared" si="1907"/>
        <v>1.6395446767326505E-2</v>
      </c>
      <c r="DD1017" s="84">
        <f t="shared" si="1908"/>
        <v>1126.9601399343082</v>
      </c>
      <c r="DE1017" s="86">
        <f t="shared" si="1854"/>
        <v>5471.329466059864</v>
      </c>
      <c r="DF1017" s="86">
        <f t="shared" si="1855"/>
        <v>2188.5317864239455</v>
      </c>
      <c r="DG1017" s="86">
        <f t="shared" si="1856"/>
        <v>1367.832366514966</v>
      </c>
      <c r="DH1017" s="86">
        <f t="shared" si="1857"/>
        <v>7.245150672571489E-2</v>
      </c>
      <c r="DI1017" s="86">
        <f t="shared" si="1858"/>
        <v>5.6670953481326038E-2</v>
      </c>
      <c r="DJ1017" s="86">
        <f t="shared" si="1859"/>
        <v>0.5343209183830756</v>
      </c>
      <c r="DK1017" s="86">
        <f t="shared" si="1860"/>
        <v>-1340.8898625385384</v>
      </c>
      <c r="DL1017" s="86">
        <f t="shared" si="1918"/>
        <v>-1340.8898625385384</v>
      </c>
      <c r="DM1017" s="86">
        <f t="shared" si="1861"/>
        <v>-1340.8898625385384</v>
      </c>
      <c r="DN1017" s="85">
        <f t="shared" si="1862"/>
        <v>0</v>
      </c>
      <c r="DO1017" s="85">
        <f t="shared" si="1909"/>
        <v>0</v>
      </c>
      <c r="DP1017" s="85">
        <f t="shared" si="1863"/>
        <v>0</v>
      </c>
      <c r="DQ1017" s="85">
        <f t="shared" si="1910"/>
        <v>0</v>
      </c>
      <c r="DR1017" s="85">
        <f t="shared" si="1864"/>
        <v>0</v>
      </c>
      <c r="DS1017" s="85">
        <f t="shared" si="1911"/>
        <v>0</v>
      </c>
      <c r="DT1017" s="81"/>
      <c r="DU1017" s="81"/>
      <c r="DV1017" s="81">
        <f t="shared" si="1912"/>
        <v>0</v>
      </c>
      <c r="DW1017" s="100"/>
    </row>
    <row r="1018" spans="1:127" x14ac:dyDescent="0.2">
      <c r="A1018" s="59">
        <f t="shared" si="1865"/>
        <v>135.06666666666507</v>
      </c>
      <c r="B1018" s="44">
        <f t="shared" si="1866"/>
        <v>135066.66666666506</v>
      </c>
      <c r="C1018" s="52">
        <f t="shared" si="1800"/>
        <v>133.33333333333334</v>
      </c>
      <c r="D1018" s="50">
        <f t="shared" si="1801"/>
        <v>4</v>
      </c>
      <c r="E1018" s="44">
        <f t="shared" si="1802"/>
        <v>4.13</v>
      </c>
      <c r="F1018" s="47">
        <f t="shared" si="1803"/>
        <v>0.02</v>
      </c>
      <c r="G1018" s="52">
        <f t="shared" si="1867"/>
        <v>2.3147558428955016E-2</v>
      </c>
      <c r="H1018" s="57">
        <f t="shared" si="1868"/>
        <v>1063.1313411783101</v>
      </c>
      <c r="I1018" s="52">
        <f t="shared" si="1869"/>
        <v>0</v>
      </c>
      <c r="J1018" s="54">
        <f t="shared" si="1870"/>
        <v>4159.1236732611378</v>
      </c>
      <c r="K1018" s="46">
        <f t="shared" si="1913"/>
        <v>4159.1236732611378</v>
      </c>
      <c r="L1018" s="80">
        <f t="shared" si="1804"/>
        <v>0</v>
      </c>
      <c r="M1018" s="142">
        <f t="shared" si="1805"/>
        <v>0</v>
      </c>
      <c r="N1018" s="60">
        <f t="shared" si="1806"/>
        <v>4.13</v>
      </c>
      <c r="O1018" s="53">
        <f t="shared" si="1807"/>
        <v>0</v>
      </c>
      <c r="P1018" s="58">
        <f t="shared" si="1871"/>
        <v>3.0878324184115771</v>
      </c>
      <c r="Q1018" s="49">
        <f t="shared" si="1808"/>
        <v>3.0878324184115771</v>
      </c>
      <c r="R1018" s="143">
        <f t="shared" si="1809"/>
        <v>0.02</v>
      </c>
      <c r="S1018" s="51">
        <f t="shared" si="1872"/>
        <v>1.7707368929886655E-2</v>
      </c>
      <c r="T1018" s="57">
        <f t="shared" si="1873"/>
        <v>1107.641419846736</v>
      </c>
      <c r="U1018" s="53">
        <f t="shared" si="1810"/>
        <v>0</v>
      </c>
      <c r="V1018" s="58">
        <f t="shared" si="1874"/>
        <v>3.1425965791476291</v>
      </c>
      <c r="W1018" s="49">
        <f t="shared" si="1811"/>
        <v>3.1425965791476291</v>
      </c>
      <c r="X1018" s="143">
        <f t="shared" si="1812"/>
        <v>0.02</v>
      </c>
      <c r="Y1018" s="51">
        <f t="shared" si="1875"/>
        <v>1.7112547148630902E-2</v>
      </c>
      <c r="Z1018" s="57">
        <f t="shared" si="1876"/>
        <v>1078.1190241681029</v>
      </c>
      <c r="AA1018" s="53">
        <f t="shared" si="1813"/>
        <v>0</v>
      </c>
      <c r="AB1018" s="58">
        <f t="shared" si="1877"/>
        <v>3.1054125195864173</v>
      </c>
      <c r="AC1018" s="49">
        <f t="shared" si="1814"/>
        <v>3.1054125195864173</v>
      </c>
      <c r="AD1018" s="143">
        <f t="shared" si="1815"/>
        <v>0.02</v>
      </c>
      <c r="AE1018" s="49">
        <f t="shared" si="1914"/>
        <v>1.7059857299781902E-2</v>
      </c>
      <c r="AF1018" s="57">
        <f t="shared" si="1878"/>
        <v>1075.820670442384</v>
      </c>
      <c r="AG1018" s="53">
        <f t="shared" si="1816"/>
        <v>0</v>
      </c>
      <c r="AH1018" s="58">
        <f t="shared" si="1879"/>
        <v>3.1026599939882287</v>
      </c>
      <c r="AI1018" s="49">
        <f t="shared" si="1817"/>
        <v>3.1026599939882287</v>
      </c>
      <c r="AJ1018" s="143">
        <f t="shared" si="1818"/>
        <v>0.02</v>
      </c>
      <c r="AK1018" s="51">
        <f t="shared" si="1880"/>
        <v>1.7060415624643305E-2</v>
      </c>
      <c r="AL1018" s="57">
        <f t="shared" si="1881"/>
        <v>1075.6873193013171</v>
      </c>
      <c r="AM1018" s="53">
        <f t="shared" si="1819"/>
        <v>0</v>
      </c>
      <c r="AN1018" s="58">
        <f t="shared" si="1882"/>
        <v>3.1025009216179331</v>
      </c>
      <c r="AO1018" s="49">
        <f t="shared" si="1820"/>
        <v>3.1025009216179331</v>
      </c>
      <c r="AP1018" s="143">
        <f t="shared" si="1821"/>
        <v>0.02</v>
      </c>
      <c r="AQ1018" s="51">
        <f t="shared" si="1883"/>
        <v>1.7060711274375501E-2</v>
      </c>
      <c r="AR1018" s="57">
        <f t="shared" si="1884"/>
        <v>1075.6775445348333</v>
      </c>
      <c r="AS1018" s="44">
        <f t="shared" si="1822"/>
        <v>7486.4226118700481</v>
      </c>
      <c r="AT1018" s="44">
        <f t="shared" si="1823"/>
        <v>2994.5690447480192</v>
      </c>
      <c r="AU1018" s="44">
        <f t="shared" si="1824"/>
        <v>1871.605652967512</v>
      </c>
      <c r="AV1018" s="47">
        <f t="shared" si="1825"/>
        <v>0.23165898320486539</v>
      </c>
      <c r="AW1018" s="47">
        <f t="shared" si="1826"/>
        <v>0.35068884794817318</v>
      </c>
      <c r="AX1018" s="86">
        <f t="shared" si="1827"/>
        <v>0.93107440690495769</v>
      </c>
      <c r="AY1018" s="86">
        <f t="shared" si="1828"/>
        <v>0</v>
      </c>
      <c r="AZ1018" s="10">
        <f t="shared" si="1885"/>
        <v>0</v>
      </c>
      <c r="BA1018" s="44">
        <f t="shared" si="1829"/>
        <v>0</v>
      </c>
      <c r="BB1018" s="9">
        <f t="shared" si="1830"/>
        <v>0</v>
      </c>
      <c r="BC1018" s="45">
        <f t="shared" si="1919"/>
        <v>0</v>
      </c>
      <c r="BD1018" s="9">
        <f t="shared" si="1831"/>
        <v>0</v>
      </c>
      <c r="BE1018" s="45">
        <f t="shared" si="1915"/>
        <v>0</v>
      </c>
      <c r="BF1018" s="9">
        <f t="shared" si="1832"/>
        <v>0</v>
      </c>
      <c r="BG1018" s="45">
        <f t="shared" si="1916"/>
        <v>0</v>
      </c>
      <c r="BH1018" s="58"/>
      <c r="BI1018" s="58"/>
      <c r="BJ1018" s="58">
        <f t="shared" si="1886"/>
        <v>0</v>
      </c>
      <c r="BK1018" s="97"/>
      <c r="BL1018" s="44"/>
      <c r="BM1018" s="82">
        <f t="shared" si="1887"/>
        <v>101.3</v>
      </c>
      <c r="BN1018" s="86">
        <f t="shared" si="1888"/>
        <v>101300</v>
      </c>
      <c r="BO1018" s="86">
        <f t="shared" si="1889"/>
        <v>100</v>
      </c>
      <c r="BP1018" s="84">
        <f t="shared" si="1833"/>
        <v>4</v>
      </c>
      <c r="BQ1018" s="84">
        <f t="shared" si="1834"/>
        <v>4.13</v>
      </c>
      <c r="BR1018" s="84">
        <f t="shared" si="1835"/>
        <v>0.02</v>
      </c>
      <c r="BS1018" s="84">
        <f t="shared" si="1890"/>
        <v>3.1219943074937119E-2</v>
      </c>
      <c r="BT1018" s="84">
        <f t="shared" si="1891"/>
        <v>1290.3831334999036</v>
      </c>
      <c r="BU1018" s="84">
        <f t="shared" si="1892"/>
        <v>0</v>
      </c>
      <c r="BV1018" s="83">
        <f t="shared" si="1893"/>
        <v>3042.8647811443689</v>
      </c>
      <c r="BW1018" s="81">
        <f t="shared" si="1917"/>
        <v>3042.8647811443689</v>
      </c>
      <c r="BX1018" s="83">
        <f t="shared" si="1836"/>
        <v>0</v>
      </c>
      <c r="BY1018" s="141">
        <f t="shared" si="1837"/>
        <v>0</v>
      </c>
      <c r="BZ1018" s="83">
        <f t="shared" si="1838"/>
        <v>4.13</v>
      </c>
      <c r="CA1018" s="83">
        <f t="shared" si="1839"/>
        <v>0</v>
      </c>
      <c r="CB1018" s="83">
        <f t="shared" si="1894"/>
        <v>3.3848869074179104</v>
      </c>
      <c r="CC1018" s="83">
        <f t="shared" si="1840"/>
        <v>3.3848869074179104</v>
      </c>
      <c r="CD1018" s="143">
        <f t="shared" si="1841"/>
        <v>0.02</v>
      </c>
      <c r="CE1018" s="83">
        <f t="shared" si="1895"/>
        <v>1.7012523213570486E-2</v>
      </c>
      <c r="CF1018" s="84">
        <f t="shared" si="1896"/>
        <v>1198.5380498204418</v>
      </c>
      <c r="CG1018" s="83">
        <f t="shared" si="1842"/>
        <v>0</v>
      </c>
      <c r="CH1018" s="83">
        <f t="shared" si="1897"/>
        <v>3.2121451332181499</v>
      </c>
      <c r="CI1018" s="83">
        <f t="shared" si="1843"/>
        <v>3.2121451332181499</v>
      </c>
      <c r="CJ1018" s="143">
        <f t="shared" si="1844"/>
        <v>0.02</v>
      </c>
      <c r="CK1018" s="83">
        <f t="shared" si="1898"/>
        <v>1.6204910799759213E-2</v>
      </c>
      <c r="CL1018" s="84">
        <f t="shared" si="1899"/>
        <v>1132.1566102960019</v>
      </c>
      <c r="CM1018" s="83">
        <f t="shared" si="1845"/>
        <v>0</v>
      </c>
      <c r="CN1018" s="83">
        <f t="shared" si="1900"/>
        <v>3.1081215316073969</v>
      </c>
      <c r="CO1018" s="83">
        <f t="shared" si="1846"/>
        <v>3.1081215316073969</v>
      </c>
      <c r="CP1018" s="143">
        <f t="shared" si="1847"/>
        <v>0.02</v>
      </c>
      <c r="CQ1018" s="83">
        <f t="shared" si="1901"/>
        <v>1.6364564504284512E-2</v>
      </c>
      <c r="CR1018" s="84">
        <f t="shared" si="1902"/>
        <v>1127.6620228769852</v>
      </c>
      <c r="CS1018" s="83">
        <f t="shared" si="1848"/>
        <v>0</v>
      </c>
      <c r="CT1018" s="83">
        <f t="shared" si="1903"/>
        <v>3.1017015085136572</v>
      </c>
      <c r="CU1018" s="83">
        <f t="shared" si="1849"/>
        <v>3.1017015085136572</v>
      </c>
      <c r="CV1018" s="143">
        <f t="shared" si="1850"/>
        <v>0.02</v>
      </c>
      <c r="CW1018" s="83">
        <f t="shared" si="1904"/>
        <v>1.6392526987184575E-2</v>
      </c>
      <c r="CX1018" s="84">
        <f t="shared" si="1905"/>
        <v>1127.4818388051808</v>
      </c>
      <c r="CY1018" s="83">
        <f t="shared" si="1851"/>
        <v>0</v>
      </c>
      <c r="CZ1018" s="83">
        <f t="shared" si="1906"/>
        <v>3.1014457749715016</v>
      </c>
      <c r="DA1018" s="83">
        <f t="shared" si="1852"/>
        <v>3.1014457749715016</v>
      </c>
      <c r="DB1018" s="143">
        <f t="shared" si="1853"/>
        <v>0.02</v>
      </c>
      <c r="DC1018" s="83">
        <f t="shared" si="1907"/>
        <v>1.6393446767326507E-2</v>
      </c>
      <c r="DD1018" s="84">
        <f t="shared" si="1908"/>
        <v>1127.4889079857287</v>
      </c>
      <c r="DE1018" s="86">
        <f t="shared" si="1854"/>
        <v>5477.1566060598643</v>
      </c>
      <c r="DF1018" s="86">
        <f t="shared" si="1855"/>
        <v>2190.8626424239455</v>
      </c>
      <c r="DG1018" s="86">
        <f t="shared" si="1856"/>
        <v>1369.2891515149661</v>
      </c>
      <c r="DH1018" s="86">
        <f t="shared" si="1857"/>
        <v>7.2335823052533763E-2</v>
      </c>
      <c r="DI1018" s="86">
        <f t="shared" si="1858"/>
        <v>5.6504854013154644E-2</v>
      </c>
      <c r="DJ1018" s="86">
        <f t="shared" si="1859"/>
        <v>0.53138266020076375</v>
      </c>
      <c r="DK1018" s="86">
        <f t="shared" si="1860"/>
        <v>-1342.7481500544779</v>
      </c>
      <c r="DL1018" s="86">
        <f t="shared" si="1918"/>
        <v>-1342.7481500544779</v>
      </c>
      <c r="DM1018" s="86">
        <f t="shared" si="1861"/>
        <v>-1342.7481500544779</v>
      </c>
      <c r="DN1018" s="85">
        <f t="shared" si="1862"/>
        <v>0</v>
      </c>
      <c r="DO1018" s="85">
        <f t="shared" si="1909"/>
        <v>0</v>
      </c>
      <c r="DP1018" s="85">
        <f t="shared" si="1863"/>
        <v>0</v>
      </c>
      <c r="DQ1018" s="85">
        <f t="shared" si="1910"/>
        <v>0</v>
      </c>
      <c r="DR1018" s="85">
        <f t="shared" si="1864"/>
        <v>0</v>
      </c>
      <c r="DS1018" s="85">
        <f t="shared" si="1911"/>
        <v>0</v>
      </c>
      <c r="DT1018" s="81"/>
      <c r="DU1018" s="81"/>
      <c r="DV1018" s="81">
        <f t="shared" si="1912"/>
        <v>0</v>
      </c>
      <c r="DW1018" s="100"/>
    </row>
    <row r="1019" spans="1:127" x14ac:dyDescent="0.2">
      <c r="A1019" s="59">
        <f t="shared" si="1865"/>
        <v>135.1999999999984</v>
      </c>
      <c r="B1019" s="44">
        <f t="shared" si="1866"/>
        <v>135199.9999999984</v>
      </c>
      <c r="C1019" s="52">
        <f t="shared" si="1800"/>
        <v>133.33333333333334</v>
      </c>
      <c r="D1019" s="50">
        <f t="shared" si="1801"/>
        <v>4</v>
      </c>
      <c r="E1019" s="44">
        <f t="shared" si="1802"/>
        <v>4.13</v>
      </c>
      <c r="F1019" s="47">
        <f t="shared" si="1803"/>
        <v>0.02</v>
      </c>
      <c r="G1019" s="52">
        <f t="shared" si="1867"/>
        <v>2.3144891762288348E-2</v>
      </c>
      <c r="H1019" s="57">
        <f t="shared" si="1868"/>
        <v>1063.8785962257878</v>
      </c>
      <c r="I1019" s="52">
        <f t="shared" si="1869"/>
        <v>0</v>
      </c>
      <c r="J1019" s="54">
        <f t="shared" si="1870"/>
        <v>4163.4400732611375</v>
      </c>
      <c r="K1019" s="46">
        <f t="shared" si="1913"/>
        <v>4163.4400732611375</v>
      </c>
      <c r="L1019" s="80">
        <f t="shared" si="1804"/>
        <v>0</v>
      </c>
      <c r="M1019" s="142">
        <f t="shared" si="1805"/>
        <v>0</v>
      </c>
      <c r="N1019" s="60">
        <f t="shared" si="1806"/>
        <v>4.13</v>
      </c>
      <c r="O1019" s="53">
        <f t="shared" si="1807"/>
        <v>0</v>
      </c>
      <c r="P1019" s="58">
        <f t="shared" si="1871"/>
        <v>3.088957605221732</v>
      </c>
      <c r="Q1019" s="49">
        <f t="shared" si="1808"/>
        <v>3.088957605221732</v>
      </c>
      <c r="R1019" s="143">
        <f t="shared" si="1809"/>
        <v>0.02</v>
      </c>
      <c r="S1019" s="51">
        <f t="shared" si="1872"/>
        <v>1.7704702263219987E-2</v>
      </c>
      <c r="T1019" s="57">
        <f t="shared" si="1873"/>
        <v>1108.40597064688</v>
      </c>
      <c r="U1019" s="53">
        <f t="shared" si="1810"/>
        <v>0</v>
      </c>
      <c r="V1019" s="58">
        <f t="shared" si="1874"/>
        <v>3.1438696287912977</v>
      </c>
      <c r="W1019" s="49">
        <f t="shared" si="1811"/>
        <v>3.1438696287912977</v>
      </c>
      <c r="X1019" s="143">
        <f t="shared" si="1812"/>
        <v>0.02</v>
      </c>
      <c r="Y1019" s="51">
        <f t="shared" si="1875"/>
        <v>1.7109880481964233E-2</v>
      </c>
      <c r="Z1019" s="57">
        <f t="shared" si="1876"/>
        <v>1078.845014640603</v>
      </c>
      <c r="AA1019" s="53">
        <f t="shared" si="1813"/>
        <v>0</v>
      </c>
      <c r="AB1019" s="58">
        <f t="shared" si="1877"/>
        <v>3.106554071668576</v>
      </c>
      <c r="AC1019" s="49">
        <f t="shared" si="1814"/>
        <v>3.106554071668576</v>
      </c>
      <c r="AD1019" s="143">
        <f t="shared" si="1815"/>
        <v>0.02</v>
      </c>
      <c r="AE1019" s="49">
        <f t="shared" si="1914"/>
        <v>1.7057190633115234E-2</v>
      </c>
      <c r="AF1019" s="57">
        <f t="shared" si="1878"/>
        <v>1076.5530916095711</v>
      </c>
      <c r="AG1019" s="53">
        <f t="shared" si="1816"/>
        <v>0</v>
      </c>
      <c r="AH1019" s="58">
        <f t="shared" si="1879"/>
        <v>3.1038029806217522</v>
      </c>
      <c r="AI1019" s="49">
        <f t="shared" si="1817"/>
        <v>3.1038029806217522</v>
      </c>
      <c r="AJ1019" s="143">
        <f t="shared" si="1818"/>
        <v>0.02</v>
      </c>
      <c r="AK1019" s="51">
        <f t="shared" si="1880"/>
        <v>1.7057748957976637E-2</v>
      </c>
      <c r="AL1019" s="57">
        <f t="shared" si="1881"/>
        <v>1076.4204142295125</v>
      </c>
      <c r="AM1019" s="53">
        <f t="shared" si="1819"/>
        <v>0</v>
      </c>
      <c r="AN1019" s="58">
        <f t="shared" si="1882"/>
        <v>3.1036443474338382</v>
      </c>
      <c r="AO1019" s="49">
        <f t="shared" si="1820"/>
        <v>3.1036443474338382</v>
      </c>
      <c r="AP1019" s="143">
        <f t="shared" si="1821"/>
        <v>0.02</v>
      </c>
      <c r="AQ1019" s="51">
        <f t="shared" si="1883"/>
        <v>1.7058044607708833E-2</v>
      </c>
      <c r="AR1019" s="57">
        <f t="shared" si="1884"/>
        <v>1076.4106897563618</v>
      </c>
      <c r="AS1019" s="44">
        <f t="shared" si="1822"/>
        <v>7494.192131870047</v>
      </c>
      <c r="AT1019" s="44">
        <f t="shared" si="1823"/>
        <v>2997.6768527480185</v>
      </c>
      <c r="AU1019" s="44">
        <f t="shared" si="1824"/>
        <v>1873.5480329675117</v>
      </c>
      <c r="AV1019" s="47">
        <f t="shared" si="1825"/>
        <v>0.23102721340811683</v>
      </c>
      <c r="AW1019" s="47">
        <f t="shared" si="1826"/>
        <v>0.34889319665317187</v>
      </c>
      <c r="AX1019" s="86">
        <f t="shared" si="1827"/>
        <v>0.92343693647144565</v>
      </c>
      <c r="AY1019" s="86">
        <f t="shared" si="1828"/>
        <v>0</v>
      </c>
      <c r="AZ1019" s="10">
        <f t="shared" si="1885"/>
        <v>0</v>
      </c>
      <c r="BA1019" s="44">
        <f t="shared" si="1829"/>
        <v>0</v>
      </c>
      <c r="BB1019" s="9">
        <f t="shared" si="1830"/>
        <v>0</v>
      </c>
      <c r="BC1019" s="45">
        <f t="shared" si="1919"/>
        <v>0</v>
      </c>
      <c r="BD1019" s="9">
        <f t="shared" si="1831"/>
        <v>0</v>
      </c>
      <c r="BE1019" s="45">
        <f t="shared" si="1915"/>
        <v>0</v>
      </c>
      <c r="BF1019" s="9">
        <f t="shared" si="1832"/>
        <v>0</v>
      </c>
      <c r="BG1019" s="45">
        <f t="shared" si="1916"/>
        <v>0</v>
      </c>
      <c r="BH1019" s="58"/>
      <c r="BI1019" s="58"/>
      <c r="BJ1019" s="58">
        <f t="shared" si="1886"/>
        <v>0</v>
      </c>
      <c r="BK1019" s="97"/>
      <c r="BL1019" s="44"/>
      <c r="BM1019" s="82">
        <f t="shared" si="1887"/>
        <v>101.4</v>
      </c>
      <c r="BN1019" s="86">
        <f t="shared" si="1888"/>
        <v>101400</v>
      </c>
      <c r="BO1019" s="86">
        <f t="shared" si="1889"/>
        <v>100</v>
      </c>
      <c r="BP1019" s="84">
        <f t="shared" si="1833"/>
        <v>4</v>
      </c>
      <c r="BQ1019" s="84">
        <f t="shared" si="1834"/>
        <v>4.13</v>
      </c>
      <c r="BR1019" s="84">
        <f t="shared" si="1835"/>
        <v>0.02</v>
      </c>
      <c r="BS1019" s="84">
        <f t="shared" si="1890"/>
        <v>3.121794307493712E-2</v>
      </c>
      <c r="BT1019" s="84">
        <f t="shared" si="1891"/>
        <v>1291.1390401118877</v>
      </c>
      <c r="BU1019" s="84">
        <f t="shared" si="1892"/>
        <v>0</v>
      </c>
      <c r="BV1019" s="83">
        <f t="shared" si="1893"/>
        <v>3046.1020811443686</v>
      </c>
      <c r="BW1019" s="81">
        <f t="shared" si="1917"/>
        <v>3046.1020811443686</v>
      </c>
      <c r="BX1019" s="83">
        <f t="shared" si="1836"/>
        <v>0</v>
      </c>
      <c r="BY1019" s="141">
        <f t="shared" si="1837"/>
        <v>0</v>
      </c>
      <c r="BZ1019" s="83">
        <f t="shared" si="1838"/>
        <v>4.13</v>
      </c>
      <c r="CA1019" s="83">
        <f t="shared" si="1839"/>
        <v>0</v>
      </c>
      <c r="CB1019" s="83">
        <f t="shared" si="1894"/>
        <v>3.3866361656035622</v>
      </c>
      <c r="CC1019" s="83">
        <f t="shared" si="1840"/>
        <v>3.3866361656035622</v>
      </c>
      <c r="CD1019" s="143">
        <f t="shared" si="1841"/>
        <v>0.02</v>
      </c>
      <c r="CE1019" s="83">
        <f t="shared" si="1895"/>
        <v>1.7010523213570487E-2</v>
      </c>
      <c r="CF1019" s="84">
        <f t="shared" si="1896"/>
        <v>1199.0406226885718</v>
      </c>
      <c r="CG1019" s="83">
        <f t="shared" si="1842"/>
        <v>0</v>
      </c>
      <c r="CH1019" s="83">
        <f t="shared" si="1897"/>
        <v>3.2131913217992238</v>
      </c>
      <c r="CI1019" s="83">
        <f t="shared" si="1843"/>
        <v>3.2131913217992238</v>
      </c>
      <c r="CJ1019" s="143">
        <f t="shared" si="1844"/>
        <v>0.02</v>
      </c>
      <c r="CK1019" s="83">
        <f t="shared" si="1898"/>
        <v>1.6202910799759215E-2</v>
      </c>
      <c r="CL1019" s="84">
        <f t="shared" si="1899"/>
        <v>1132.6610679131932</v>
      </c>
      <c r="CM1019" s="83">
        <f t="shared" si="1845"/>
        <v>0</v>
      </c>
      <c r="CN1019" s="83">
        <f t="shared" si="1900"/>
        <v>3.1090439971240524</v>
      </c>
      <c r="CO1019" s="83">
        <f t="shared" si="1846"/>
        <v>3.1090439971240524</v>
      </c>
      <c r="CP1019" s="143">
        <f t="shared" si="1847"/>
        <v>0.02</v>
      </c>
      <c r="CQ1019" s="83">
        <f t="shared" si="1901"/>
        <v>1.6362564504284513E-2</v>
      </c>
      <c r="CR1019" s="84">
        <f t="shared" si="1902"/>
        <v>1128.1885005046415</v>
      </c>
      <c r="CS1019" s="83">
        <f t="shared" si="1848"/>
        <v>0</v>
      </c>
      <c r="CT1019" s="83">
        <f t="shared" si="1903"/>
        <v>3.1026467643416171</v>
      </c>
      <c r="CU1019" s="83">
        <f t="shared" si="1849"/>
        <v>3.1026467643416171</v>
      </c>
      <c r="CV1019" s="143">
        <f t="shared" si="1850"/>
        <v>0.02</v>
      </c>
      <c r="CW1019" s="83">
        <f t="shared" si="1904"/>
        <v>1.6390526987184576E-2</v>
      </c>
      <c r="CX1019" s="84">
        <f t="shared" si="1905"/>
        <v>1128.0103076775786</v>
      </c>
      <c r="CY1019" s="83">
        <f t="shared" si="1851"/>
        <v>0</v>
      </c>
      <c r="CZ1019" s="83">
        <f t="shared" si="1906"/>
        <v>3.1023935036877219</v>
      </c>
      <c r="DA1019" s="83">
        <f t="shared" si="1852"/>
        <v>3.1023935036877219</v>
      </c>
      <c r="DB1019" s="143">
        <f t="shared" si="1853"/>
        <v>0.02</v>
      </c>
      <c r="DC1019" s="83">
        <f t="shared" si="1907"/>
        <v>1.6391446767326508E-2</v>
      </c>
      <c r="DD1019" s="84">
        <f t="shared" si="1908"/>
        <v>1128.017450090176</v>
      </c>
      <c r="DE1019" s="86">
        <f t="shared" si="1854"/>
        <v>5482.9837460598628</v>
      </c>
      <c r="DF1019" s="86">
        <f t="shared" si="1855"/>
        <v>2193.1934984239451</v>
      </c>
      <c r="DG1019" s="86">
        <f t="shared" si="1856"/>
        <v>1370.7459365149657</v>
      </c>
      <c r="DH1019" s="86">
        <f t="shared" si="1857"/>
        <v>7.2220460463521652E-2</v>
      </c>
      <c r="DI1019" s="86">
        <f t="shared" si="1858"/>
        <v>5.6339436784366509E-2</v>
      </c>
      <c r="DJ1019" s="86">
        <f t="shared" si="1859"/>
        <v>0.52846400307712438</v>
      </c>
      <c r="DK1019" s="86">
        <f t="shared" si="1860"/>
        <v>-1344.6052929594659</v>
      </c>
      <c r="DL1019" s="86">
        <f t="shared" si="1918"/>
        <v>-1344.6052929594659</v>
      </c>
      <c r="DM1019" s="86">
        <f t="shared" si="1861"/>
        <v>-1344.6052929594659</v>
      </c>
      <c r="DN1019" s="85">
        <f t="shared" si="1862"/>
        <v>0</v>
      </c>
      <c r="DO1019" s="85">
        <f t="shared" si="1909"/>
        <v>0</v>
      </c>
      <c r="DP1019" s="85">
        <f t="shared" si="1863"/>
        <v>0</v>
      </c>
      <c r="DQ1019" s="85">
        <f t="shared" si="1910"/>
        <v>0</v>
      </c>
      <c r="DR1019" s="85">
        <f t="shared" si="1864"/>
        <v>0</v>
      </c>
      <c r="DS1019" s="85">
        <f t="shared" si="1911"/>
        <v>0</v>
      </c>
      <c r="DT1019" s="81"/>
      <c r="DU1019" s="81"/>
      <c r="DV1019" s="81">
        <f t="shared" si="1912"/>
        <v>0</v>
      </c>
      <c r="DW1019" s="100"/>
    </row>
    <row r="1020" spans="1:127" x14ac:dyDescent="0.2">
      <c r="A1020" s="59">
        <f t="shared" si="1865"/>
        <v>135.33333333333175</v>
      </c>
      <c r="B1020" s="44">
        <f t="shared" si="1866"/>
        <v>135333.33333333174</v>
      </c>
      <c r="C1020" s="52">
        <f t="shared" si="1800"/>
        <v>133.33333333333334</v>
      </c>
      <c r="D1020" s="50">
        <f t="shared" si="1801"/>
        <v>4</v>
      </c>
      <c r="E1020" s="44">
        <f t="shared" si="1802"/>
        <v>4.13</v>
      </c>
      <c r="F1020" s="47">
        <f t="shared" si="1803"/>
        <v>0.02</v>
      </c>
      <c r="G1020" s="52">
        <f t="shared" si="1867"/>
        <v>2.314222509562168E-2</v>
      </c>
      <c r="H1020" s="57">
        <f t="shared" si="1868"/>
        <v>1064.6257651823319</v>
      </c>
      <c r="I1020" s="52">
        <f t="shared" si="1869"/>
        <v>0</v>
      </c>
      <c r="J1020" s="54">
        <f t="shared" si="1870"/>
        <v>4167.7564732611372</v>
      </c>
      <c r="K1020" s="46">
        <f t="shared" si="1913"/>
        <v>4167.7564732611372</v>
      </c>
      <c r="L1020" s="80">
        <f t="shared" si="1804"/>
        <v>0</v>
      </c>
      <c r="M1020" s="142">
        <f t="shared" si="1805"/>
        <v>0</v>
      </c>
      <c r="N1020" s="60">
        <f t="shared" si="1806"/>
        <v>4.13</v>
      </c>
      <c r="O1020" s="53">
        <f t="shared" si="1807"/>
        <v>0</v>
      </c>
      <c r="P1020" s="58">
        <f t="shared" si="1871"/>
        <v>3.0900847085805641</v>
      </c>
      <c r="Q1020" s="49">
        <f t="shared" si="1808"/>
        <v>3.0900847085805641</v>
      </c>
      <c r="R1020" s="143">
        <f t="shared" si="1809"/>
        <v>0.02</v>
      </c>
      <c r="S1020" s="51">
        <f t="shared" si="1872"/>
        <v>1.7702035596553319E-2</v>
      </c>
      <c r="T1020" s="57">
        <f t="shared" si="1873"/>
        <v>1109.170127845626</v>
      </c>
      <c r="U1020" s="53">
        <f t="shared" si="1810"/>
        <v>0</v>
      </c>
      <c r="V1020" s="58">
        <f t="shared" si="1874"/>
        <v>3.145144293448852</v>
      </c>
      <c r="W1020" s="49">
        <f t="shared" si="1811"/>
        <v>3.145144293448852</v>
      </c>
      <c r="X1020" s="143">
        <f t="shared" si="1812"/>
        <v>0.02</v>
      </c>
      <c r="Y1020" s="51">
        <f t="shared" si="1875"/>
        <v>1.7107213815297565E-2</v>
      </c>
      <c r="Z1020" s="57">
        <f t="shared" si="1876"/>
        <v>1079.5705980423215</v>
      </c>
      <c r="AA1020" s="53">
        <f t="shared" si="1813"/>
        <v>0</v>
      </c>
      <c r="AB1020" s="58">
        <f t="shared" si="1877"/>
        <v>3.1076970368985259</v>
      </c>
      <c r="AC1020" s="49">
        <f t="shared" si="1814"/>
        <v>3.1076970368985259</v>
      </c>
      <c r="AD1020" s="143">
        <f t="shared" si="1815"/>
        <v>0.02</v>
      </c>
      <c r="AE1020" s="49">
        <f t="shared" si="1914"/>
        <v>1.7054523966448566E-2</v>
      </c>
      <c r="AF1020" s="57">
        <f t="shared" si="1878"/>
        <v>1077.2851291837364</v>
      </c>
      <c r="AG1020" s="53">
        <f t="shared" si="1816"/>
        <v>0</v>
      </c>
      <c r="AH1020" s="58">
        <f t="shared" si="1879"/>
        <v>3.1049474463099593</v>
      </c>
      <c r="AI1020" s="49">
        <f t="shared" si="1817"/>
        <v>3.1049474463099593</v>
      </c>
      <c r="AJ1020" s="143">
        <f t="shared" si="1818"/>
        <v>0.02</v>
      </c>
      <c r="AK1020" s="51">
        <f t="shared" si="1880"/>
        <v>1.7055082291309968E-2</v>
      </c>
      <c r="AL1020" s="57">
        <f t="shared" si="1881"/>
        <v>1077.1531246380503</v>
      </c>
      <c r="AM1020" s="53">
        <f t="shared" si="1819"/>
        <v>0</v>
      </c>
      <c r="AN1020" s="58">
        <f t="shared" si="1882"/>
        <v>3.1047892550344143</v>
      </c>
      <c r="AO1020" s="49">
        <f t="shared" si="1820"/>
        <v>3.1047892550344143</v>
      </c>
      <c r="AP1020" s="143">
        <f t="shared" si="1821"/>
        <v>0.02</v>
      </c>
      <c r="AQ1020" s="51">
        <f t="shared" si="1883"/>
        <v>1.7055377941042164E-2</v>
      </c>
      <c r="AR1020" s="57">
        <f t="shared" si="1884"/>
        <v>1077.1434503163136</v>
      </c>
      <c r="AS1020" s="44">
        <f t="shared" si="1822"/>
        <v>7501.9616518700477</v>
      </c>
      <c r="AT1020" s="44">
        <f t="shared" si="1823"/>
        <v>3000.7846607480187</v>
      </c>
      <c r="AU1020" s="44">
        <f t="shared" si="1824"/>
        <v>1875.4904129675119</v>
      </c>
      <c r="AV1020" s="47">
        <f t="shared" si="1825"/>
        <v>0.23039817944031263</v>
      </c>
      <c r="AW1020" s="47">
        <f t="shared" si="1826"/>
        <v>0.3471096082834616</v>
      </c>
      <c r="AX1020" s="86">
        <f t="shared" si="1827"/>
        <v>0.91587425932900812</v>
      </c>
      <c r="AY1020" s="86">
        <f t="shared" si="1828"/>
        <v>0</v>
      </c>
      <c r="AZ1020" s="10">
        <f t="shared" si="1885"/>
        <v>0</v>
      </c>
      <c r="BA1020" s="44">
        <f t="shared" si="1829"/>
        <v>0</v>
      </c>
      <c r="BB1020" s="9">
        <f t="shared" si="1830"/>
        <v>0</v>
      </c>
      <c r="BC1020" s="45">
        <f t="shared" si="1919"/>
        <v>0</v>
      </c>
      <c r="BD1020" s="9">
        <f t="shared" si="1831"/>
        <v>0</v>
      </c>
      <c r="BE1020" s="45">
        <f t="shared" si="1915"/>
        <v>0</v>
      </c>
      <c r="BF1020" s="9">
        <f t="shared" si="1832"/>
        <v>0</v>
      </c>
      <c r="BG1020" s="45">
        <f t="shared" si="1916"/>
        <v>0</v>
      </c>
      <c r="BH1020" s="58"/>
      <c r="BI1020" s="58"/>
      <c r="BJ1020" s="58">
        <f t="shared" si="1886"/>
        <v>0</v>
      </c>
      <c r="BK1020" s="97"/>
      <c r="BL1020" s="44"/>
      <c r="BM1020" s="82">
        <f t="shared" si="1887"/>
        <v>101.5</v>
      </c>
      <c r="BN1020" s="86">
        <f t="shared" si="1888"/>
        <v>101500</v>
      </c>
      <c r="BO1020" s="86">
        <f t="shared" si="1889"/>
        <v>100</v>
      </c>
      <c r="BP1020" s="84">
        <f t="shared" si="1833"/>
        <v>4</v>
      </c>
      <c r="BQ1020" s="84">
        <f t="shared" si="1834"/>
        <v>4.13</v>
      </c>
      <c r="BR1020" s="84">
        <f t="shared" si="1835"/>
        <v>0.02</v>
      </c>
      <c r="BS1020" s="84">
        <f t="shared" si="1890"/>
        <v>3.1215943074937122E-2</v>
      </c>
      <c r="BT1020" s="84">
        <f t="shared" si="1891"/>
        <v>1291.8948982977215</v>
      </c>
      <c r="BU1020" s="84">
        <f t="shared" si="1892"/>
        <v>0</v>
      </c>
      <c r="BV1020" s="83">
        <f t="shared" si="1893"/>
        <v>3049.3393811443684</v>
      </c>
      <c r="BW1020" s="81">
        <f t="shared" si="1917"/>
        <v>3049.3393811443684</v>
      </c>
      <c r="BX1020" s="83">
        <f t="shared" si="1836"/>
        <v>0</v>
      </c>
      <c r="BY1020" s="141">
        <f t="shared" si="1837"/>
        <v>0</v>
      </c>
      <c r="BZ1020" s="83">
        <f t="shared" si="1838"/>
        <v>4.13</v>
      </c>
      <c r="CA1020" s="83">
        <f t="shared" si="1839"/>
        <v>0</v>
      </c>
      <c r="CB1020" s="83">
        <f t="shared" si="1894"/>
        <v>3.3883875531490166</v>
      </c>
      <c r="CC1020" s="83">
        <f t="shared" si="1840"/>
        <v>3.3883875531490166</v>
      </c>
      <c r="CD1020" s="143">
        <f t="shared" si="1841"/>
        <v>0.02</v>
      </c>
      <c r="CE1020" s="83">
        <f t="shared" si="1895"/>
        <v>1.7008523213570489E-2</v>
      </c>
      <c r="CF1020" s="84">
        <f t="shared" si="1896"/>
        <v>1199.5428769131715</v>
      </c>
      <c r="CG1020" s="83">
        <f t="shared" si="1842"/>
        <v>0</v>
      </c>
      <c r="CH1020" s="83">
        <f t="shared" si="1897"/>
        <v>3.2142379017251246</v>
      </c>
      <c r="CI1020" s="83">
        <f t="shared" si="1843"/>
        <v>3.2142379017251246</v>
      </c>
      <c r="CJ1020" s="143">
        <f t="shared" si="1844"/>
        <v>0.02</v>
      </c>
      <c r="CK1020" s="83">
        <f t="shared" si="1898"/>
        <v>1.6200910799759216E-2</v>
      </c>
      <c r="CL1020" s="84">
        <f t="shared" si="1899"/>
        <v>1133.1652990397322</v>
      </c>
      <c r="CM1020" s="83">
        <f t="shared" si="1845"/>
        <v>0</v>
      </c>
      <c r="CN1020" s="83">
        <f t="shared" si="1900"/>
        <v>3.109967056995707</v>
      </c>
      <c r="CO1020" s="83">
        <f t="shared" si="1846"/>
        <v>3.109967056995707</v>
      </c>
      <c r="CP1020" s="143">
        <f t="shared" si="1847"/>
        <v>0.02</v>
      </c>
      <c r="CQ1020" s="83">
        <f t="shared" si="1901"/>
        <v>1.6360564504284515E-2</v>
      </c>
      <c r="CR1020" s="84">
        <f t="shared" si="1902"/>
        <v>1128.7147575958702</v>
      </c>
      <c r="CS1020" s="83">
        <f t="shared" si="1848"/>
        <v>0</v>
      </c>
      <c r="CT1020" s="83">
        <f t="shared" si="1903"/>
        <v>3.1035927109470558</v>
      </c>
      <c r="CU1020" s="83">
        <f t="shared" si="1849"/>
        <v>3.1035927109470558</v>
      </c>
      <c r="CV1020" s="143">
        <f t="shared" si="1850"/>
        <v>0.02</v>
      </c>
      <c r="CW1020" s="83">
        <f t="shared" si="1904"/>
        <v>1.6388526987184578E-2</v>
      </c>
      <c r="CX1020" s="84">
        <f t="shared" si="1905"/>
        <v>1128.5385510849671</v>
      </c>
      <c r="CY1020" s="83">
        <f t="shared" si="1851"/>
        <v>0</v>
      </c>
      <c r="CZ1020" s="83">
        <f t="shared" si="1906"/>
        <v>3.1033419241626188</v>
      </c>
      <c r="DA1020" s="83">
        <f t="shared" si="1852"/>
        <v>3.1033419241626188</v>
      </c>
      <c r="DB1020" s="143">
        <f t="shared" si="1853"/>
        <v>0.02</v>
      </c>
      <c r="DC1020" s="83">
        <f t="shared" si="1907"/>
        <v>1.638944676732651E-2</v>
      </c>
      <c r="DD1020" s="84">
        <f t="shared" si="1908"/>
        <v>1128.5457662675999</v>
      </c>
      <c r="DE1020" s="86">
        <f t="shared" si="1854"/>
        <v>5488.8108860598632</v>
      </c>
      <c r="DF1020" s="86">
        <f t="shared" si="1855"/>
        <v>2195.5243544239452</v>
      </c>
      <c r="DG1020" s="86">
        <f t="shared" si="1856"/>
        <v>1372.2027215149658</v>
      </c>
      <c r="DH1020" s="86">
        <f t="shared" si="1857"/>
        <v>7.2105417797246579E-2</v>
      </c>
      <c r="DI1020" s="86">
        <f t="shared" si="1858"/>
        <v>5.6174698345614345E-2</v>
      </c>
      <c r="DJ1020" s="86">
        <f t="shared" si="1859"/>
        <v>0.52556479603728545</v>
      </c>
      <c r="DK1020" s="86">
        <f t="shared" si="1860"/>
        <v>-1346.4612919712388</v>
      </c>
      <c r="DL1020" s="86">
        <f t="shared" si="1918"/>
        <v>-1346.4612919712388</v>
      </c>
      <c r="DM1020" s="86">
        <f t="shared" si="1861"/>
        <v>-1346.4612919712388</v>
      </c>
      <c r="DN1020" s="85">
        <f t="shared" si="1862"/>
        <v>0</v>
      </c>
      <c r="DO1020" s="85">
        <f t="shared" si="1909"/>
        <v>0</v>
      </c>
      <c r="DP1020" s="85">
        <f t="shared" si="1863"/>
        <v>0</v>
      </c>
      <c r="DQ1020" s="85">
        <f t="shared" si="1910"/>
        <v>0</v>
      </c>
      <c r="DR1020" s="85">
        <f t="shared" si="1864"/>
        <v>0</v>
      </c>
      <c r="DS1020" s="85">
        <f t="shared" si="1911"/>
        <v>0</v>
      </c>
      <c r="DT1020" s="81"/>
      <c r="DU1020" s="81"/>
      <c r="DV1020" s="81">
        <f t="shared" si="1912"/>
        <v>0</v>
      </c>
      <c r="DW1020" s="100"/>
    </row>
    <row r="1021" spans="1:127" x14ac:dyDescent="0.2">
      <c r="A1021" s="59">
        <f t="shared" si="1865"/>
        <v>135.46666666666508</v>
      </c>
      <c r="B1021" s="44">
        <f t="shared" si="1866"/>
        <v>135466.66666666509</v>
      </c>
      <c r="C1021" s="52">
        <f t="shared" si="1800"/>
        <v>133.33333333333334</v>
      </c>
      <c r="D1021" s="50">
        <f t="shared" si="1801"/>
        <v>4</v>
      </c>
      <c r="E1021" s="44">
        <f t="shared" si="1802"/>
        <v>4.13</v>
      </c>
      <c r="F1021" s="47">
        <f t="shared" si="1803"/>
        <v>0.02</v>
      </c>
      <c r="G1021" s="52">
        <f t="shared" si="1867"/>
        <v>2.3139558428955011E-2</v>
      </c>
      <c r="H1021" s="57">
        <f t="shared" si="1868"/>
        <v>1065.3728480479424</v>
      </c>
      <c r="I1021" s="52">
        <f t="shared" si="1869"/>
        <v>0</v>
      </c>
      <c r="J1021" s="54">
        <f t="shared" si="1870"/>
        <v>4172.0728732611369</v>
      </c>
      <c r="K1021" s="46">
        <f t="shared" si="1913"/>
        <v>4172.0728732611369</v>
      </c>
      <c r="L1021" s="80">
        <f t="shared" si="1804"/>
        <v>0</v>
      </c>
      <c r="M1021" s="142">
        <f t="shared" si="1805"/>
        <v>0</v>
      </c>
      <c r="N1021" s="60">
        <f t="shared" si="1806"/>
        <v>4.13</v>
      </c>
      <c r="O1021" s="53">
        <f t="shared" si="1807"/>
        <v>0</v>
      </c>
      <c r="P1021" s="58">
        <f t="shared" si="1871"/>
        <v>3.0912137281529888</v>
      </c>
      <c r="Q1021" s="49">
        <f t="shared" si="1808"/>
        <v>3.0912137281529888</v>
      </c>
      <c r="R1021" s="143">
        <f t="shared" si="1809"/>
        <v>0.02</v>
      </c>
      <c r="S1021" s="51">
        <f t="shared" si="1872"/>
        <v>1.769936892988665E-2</v>
      </c>
      <c r="T1021" s="57">
        <f t="shared" si="1873"/>
        <v>1109.9338912559112</v>
      </c>
      <c r="U1021" s="53">
        <f t="shared" si="1810"/>
        <v>0</v>
      </c>
      <c r="V1021" s="58">
        <f t="shared" si="1874"/>
        <v>3.1464205699403633</v>
      </c>
      <c r="W1021" s="49">
        <f t="shared" si="1811"/>
        <v>3.1464205699403633</v>
      </c>
      <c r="X1021" s="143">
        <f t="shared" si="1812"/>
        <v>0.02</v>
      </c>
      <c r="Y1021" s="51">
        <f t="shared" si="1875"/>
        <v>1.7104547148630897E-2</v>
      </c>
      <c r="Z1021" s="57">
        <f t="shared" si="1876"/>
        <v>1080.2957743304214</v>
      </c>
      <c r="AA1021" s="53">
        <f t="shared" si="1813"/>
        <v>0</v>
      </c>
      <c r="AB1021" s="58">
        <f t="shared" si="1877"/>
        <v>3.1088414122815853</v>
      </c>
      <c r="AC1021" s="49">
        <f t="shared" si="1814"/>
        <v>3.1088414122815853</v>
      </c>
      <c r="AD1021" s="143">
        <f t="shared" si="1815"/>
        <v>0.02</v>
      </c>
      <c r="AE1021" s="49">
        <f t="shared" si="1914"/>
        <v>1.7051857299781897E-2</v>
      </c>
      <c r="AF1021" s="57">
        <f t="shared" si="1878"/>
        <v>1078.0167831139893</v>
      </c>
      <c r="AG1021" s="53">
        <f t="shared" si="1816"/>
        <v>0</v>
      </c>
      <c r="AH1021" s="58">
        <f t="shared" si="1879"/>
        <v>3.1060933882185271</v>
      </c>
      <c r="AI1021" s="49">
        <f t="shared" si="1817"/>
        <v>3.1060933882185271</v>
      </c>
      <c r="AJ1021" s="143">
        <f t="shared" si="1818"/>
        <v>0.02</v>
      </c>
      <c r="AK1021" s="51">
        <f t="shared" si="1880"/>
        <v>1.70524156246433E-2</v>
      </c>
      <c r="AL1021" s="57">
        <f t="shared" si="1881"/>
        <v>1077.8854504611811</v>
      </c>
      <c r="AM1021" s="53">
        <f t="shared" si="1819"/>
        <v>0</v>
      </c>
      <c r="AN1021" s="58">
        <f t="shared" si="1882"/>
        <v>3.1059356415576702</v>
      </c>
      <c r="AO1021" s="49">
        <f t="shared" si="1820"/>
        <v>3.1059356415576702</v>
      </c>
      <c r="AP1021" s="143">
        <f t="shared" si="1821"/>
        <v>0.02</v>
      </c>
      <c r="AQ1021" s="51">
        <f t="shared" si="1883"/>
        <v>1.7052711274375496E-2</v>
      </c>
      <c r="AR1021" s="57">
        <f t="shared" si="1884"/>
        <v>1077.8758261484813</v>
      </c>
      <c r="AS1021" s="44">
        <f t="shared" si="1822"/>
        <v>7509.7311718700457</v>
      </c>
      <c r="AT1021" s="44">
        <f t="shared" si="1823"/>
        <v>3003.8924687480185</v>
      </c>
      <c r="AU1021" s="44">
        <f t="shared" si="1824"/>
        <v>1877.4327929675114</v>
      </c>
      <c r="AV1021" s="47">
        <f t="shared" si="1825"/>
        <v>0.2297718662066465</v>
      </c>
      <c r="AW1021" s="47">
        <f t="shared" si="1826"/>
        <v>0.34533798577081226</v>
      </c>
      <c r="AX1021" s="86">
        <f t="shared" si="1827"/>
        <v>0.90838553789536591</v>
      </c>
      <c r="AY1021" s="86">
        <f t="shared" si="1828"/>
        <v>0</v>
      </c>
      <c r="AZ1021" s="10">
        <f t="shared" si="1885"/>
        <v>0</v>
      </c>
      <c r="BA1021" s="44">
        <f t="shared" si="1829"/>
        <v>0</v>
      </c>
      <c r="BB1021" s="9">
        <f t="shared" si="1830"/>
        <v>0</v>
      </c>
      <c r="BC1021" s="45">
        <f t="shared" si="1919"/>
        <v>0</v>
      </c>
      <c r="BD1021" s="9">
        <f t="shared" si="1831"/>
        <v>0</v>
      </c>
      <c r="BE1021" s="45">
        <f t="shared" si="1915"/>
        <v>0</v>
      </c>
      <c r="BF1021" s="9">
        <f t="shared" si="1832"/>
        <v>0</v>
      </c>
      <c r="BG1021" s="45">
        <f t="shared" si="1916"/>
        <v>0</v>
      </c>
      <c r="BH1021" s="58"/>
      <c r="BI1021" s="58"/>
      <c r="BJ1021" s="58">
        <f t="shared" si="1886"/>
        <v>0</v>
      </c>
      <c r="BK1021" s="97"/>
      <c r="BL1021" s="44"/>
      <c r="BM1021" s="82">
        <f t="shared" si="1887"/>
        <v>101.60000000000001</v>
      </c>
      <c r="BN1021" s="86">
        <f t="shared" si="1888"/>
        <v>101600</v>
      </c>
      <c r="BO1021" s="86">
        <f t="shared" si="1889"/>
        <v>100</v>
      </c>
      <c r="BP1021" s="84">
        <f t="shared" si="1833"/>
        <v>4</v>
      </c>
      <c r="BQ1021" s="84">
        <f t="shared" si="1834"/>
        <v>4.13</v>
      </c>
      <c r="BR1021" s="84">
        <f t="shared" si="1835"/>
        <v>0.02</v>
      </c>
      <c r="BS1021" s="84">
        <f t="shared" si="1890"/>
        <v>3.1213943074937123E-2</v>
      </c>
      <c r="BT1021" s="84">
        <f t="shared" si="1891"/>
        <v>1292.6507080574054</v>
      </c>
      <c r="BU1021" s="84">
        <f t="shared" si="1892"/>
        <v>0</v>
      </c>
      <c r="BV1021" s="83">
        <f t="shared" si="1893"/>
        <v>3052.5766811443686</v>
      </c>
      <c r="BW1021" s="81">
        <f t="shared" si="1917"/>
        <v>3052.5766811443686</v>
      </c>
      <c r="BX1021" s="83">
        <f t="shared" si="1836"/>
        <v>0</v>
      </c>
      <c r="BY1021" s="141">
        <f t="shared" si="1837"/>
        <v>0</v>
      </c>
      <c r="BZ1021" s="83">
        <f t="shared" si="1838"/>
        <v>4.13</v>
      </c>
      <c r="CA1021" s="83">
        <f t="shared" si="1839"/>
        <v>0</v>
      </c>
      <c r="CB1021" s="83">
        <f t="shared" si="1894"/>
        <v>3.3901410702503303</v>
      </c>
      <c r="CC1021" s="83">
        <f t="shared" si="1840"/>
        <v>3.3901410702503303</v>
      </c>
      <c r="CD1021" s="143">
        <f t="shared" si="1841"/>
        <v>0.02</v>
      </c>
      <c r="CE1021" s="83">
        <f t="shared" si="1895"/>
        <v>1.700652321357049E-2</v>
      </c>
      <c r="CF1021" s="84">
        <f t="shared" si="1896"/>
        <v>1200.0448125078105</v>
      </c>
      <c r="CG1021" s="83">
        <f t="shared" si="1842"/>
        <v>0</v>
      </c>
      <c r="CH1021" s="83">
        <f t="shared" si="1897"/>
        <v>3.2152848713602551</v>
      </c>
      <c r="CI1021" s="83">
        <f t="shared" si="1843"/>
        <v>3.2152848713602551</v>
      </c>
      <c r="CJ1021" s="143">
        <f t="shared" si="1844"/>
        <v>0.02</v>
      </c>
      <c r="CK1021" s="83">
        <f t="shared" si="1898"/>
        <v>1.6198910799759218E-2</v>
      </c>
      <c r="CL1021" s="84">
        <f t="shared" si="1899"/>
        <v>1133.6693037616933</v>
      </c>
      <c r="CM1021" s="83">
        <f t="shared" si="1845"/>
        <v>0</v>
      </c>
      <c r="CN1021" s="83">
        <f t="shared" si="1900"/>
        <v>3.1108907102188632</v>
      </c>
      <c r="CO1021" s="83">
        <f t="shared" si="1846"/>
        <v>3.1108907102188632</v>
      </c>
      <c r="CP1021" s="143">
        <f t="shared" si="1847"/>
        <v>0.02</v>
      </c>
      <c r="CQ1021" s="83">
        <f t="shared" si="1901"/>
        <v>1.6358564504284516E-2</v>
      </c>
      <c r="CR1021" s="84">
        <f t="shared" si="1902"/>
        <v>1129.2407941809679</v>
      </c>
      <c r="CS1021" s="83">
        <f t="shared" si="1848"/>
        <v>0</v>
      </c>
      <c r="CT1021" s="83">
        <f t="shared" si="1903"/>
        <v>3.1045393472413156</v>
      </c>
      <c r="CU1021" s="83">
        <f t="shared" si="1849"/>
        <v>3.1045393472413156</v>
      </c>
      <c r="CV1021" s="143">
        <f t="shared" si="1850"/>
        <v>0.02</v>
      </c>
      <c r="CW1021" s="83">
        <f t="shared" si="1904"/>
        <v>1.6386526987184579E-2</v>
      </c>
      <c r="CX1021" s="84">
        <f t="shared" si="1905"/>
        <v>1129.0665690471624</v>
      </c>
      <c r="CY1021" s="83">
        <f t="shared" si="1851"/>
        <v>0</v>
      </c>
      <c r="CZ1021" s="83">
        <f t="shared" si="1906"/>
        <v>3.1042910352598616</v>
      </c>
      <c r="DA1021" s="83">
        <f t="shared" si="1852"/>
        <v>3.1042910352598616</v>
      </c>
      <c r="DB1021" s="143">
        <f t="shared" si="1853"/>
        <v>0.02</v>
      </c>
      <c r="DC1021" s="83">
        <f t="shared" si="1907"/>
        <v>1.6387446767326511E-2</v>
      </c>
      <c r="DD1021" s="84">
        <f t="shared" si="1908"/>
        <v>1129.0738565382762</v>
      </c>
      <c r="DE1021" s="86">
        <f t="shared" si="1854"/>
        <v>5494.6380260598635</v>
      </c>
      <c r="DF1021" s="86">
        <f t="shared" si="1855"/>
        <v>2197.8552104239452</v>
      </c>
      <c r="DG1021" s="86">
        <f t="shared" si="1856"/>
        <v>1373.6595065149659</v>
      </c>
      <c r="DH1021" s="86">
        <f t="shared" si="1857"/>
        <v>7.199069389735023E-2</v>
      </c>
      <c r="DI1021" s="86">
        <f t="shared" si="1858"/>
        <v>5.6010635267936967E-2</v>
      </c>
      <c r="DJ1021" s="86">
        <f t="shared" si="1859"/>
        <v>0.52268488941259139</v>
      </c>
      <c r="DK1021" s="86">
        <f t="shared" si="1860"/>
        <v>-1348.3161478077309</v>
      </c>
      <c r="DL1021" s="86">
        <f t="shared" si="1918"/>
        <v>-1348.3161478077309</v>
      </c>
      <c r="DM1021" s="86">
        <f t="shared" si="1861"/>
        <v>-1348.3161478077309</v>
      </c>
      <c r="DN1021" s="85">
        <f t="shared" si="1862"/>
        <v>0</v>
      </c>
      <c r="DO1021" s="85">
        <f t="shared" si="1909"/>
        <v>0</v>
      </c>
      <c r="DP1021" s="85">
        <f t="shared" si="1863"/>
        <v>0</v>
      </c>
      <c r="DQ1021" s="85">
        <f t="shared" si="1910"/>
        <v>0</v>
      </c>
      <c r="DR1021" s="85">
        <f t="shared" si="1864"/>
        <v>0</v>
      </c>
      <c r="DS1021" s="85">
        <f t="shared" si="1911"/>
        <v>0</v>
      </c>
      <c r="DT1021" s="81"/>
      <c r="DU1021" s="81"/>
      <c r="DV1021" s="81">
        <f t="shared" si="1912"/>
        <v>0</v>
      </c>
      <c r="DW1021" s="100"/>
    </row>
    <row r="1022" spans="1:127" x14ac:dyDescent="0.2">
      <c r="A1022" s="59">
        <f t="shared" si="1865"/>
        <v>135.59999999999843</v>
      </c>
      <c r="B1022" s="44">
        <f t="shared" si="1866"/>
        <v>135599.99999999843</v>
      </c>
      <c r="C1022" s="52">
        <f t="shared" si="1800"/>
        <v>133.33333333333334</v>
      </c>
      <c r="D1022" s="50">
        <f t="shared" si="1801"/>
        <v>4</v>
      </c>
      <c r="E1022" s="44">
        <f t="shared" si="1802"/>
        <v>4.13</v>
      </c>
      <c r="F1022" s="47">
        <f t="shared" si="1803"/>
        <v>0.02</v>
      </c>
      <c r="G1022" s="52">
        <f t="shared" si="1867"/>
        <v>2.3136891762288343E-2</v>
      </c>
      <c r="H1022" s="57">
        <f t="shared" si="1868"/>
        <v>1066.1198448226194</v>
      </c>
      <c r="I1022" s="52">
        <f t="shared" si="1869"/>
        <v>0</v>
      </c>
      <c r="J1022" s="54">
        <f t="shared" si="1870"/>
        <v>4176.3892732611366</v>
      </c>
      <c r="K1022" s="46">
        <f t="shared" si="1913"/>
        <v>4176.3892732611366</v>
      </c>
      <c r="L1022" s="80">
        <f t="shared" si="1804"/>
        <v>0</v>
      </c>
      <c r="M1022" s="142">
        <f t="shared" si="1805"/>
        <v>0</v>
      </c>
      <c r="N1022" s="60">
        <f t="shared" si="1806"/>
        <v>4.13</v>
      </c>
      <c r="O1022" s="53">
        <f t="shared" si="1807"/>
        <v>0</v>
      </c>
      <c r="P1022" s="58">
        <f t="shared" si="1871"/>
        <v>3.0923446636048428</v>
      </c>
      <c r="Q1022" s="49">
        <f t="shared" si="1808"/>
        <v>3.0923446636048428</v>
      </c>
      <c r="R1022" s="143">
        <f t="shared" si="1809"/>
        <v>0.02</v>
      </c>
      <c r="S1022" s="51">
        <f t="shared" si="1872"/>
        <v>1.7696702263219982E-2</v>
      </c>
      <c r="T1022" s="57">
        <f t="shared" si="1873"/>
        <v>1110.6972606916929</v>
      </c>
      <c r="U1022" s="53">
        <f t="shared" si="1810"/>
        <v>0</v>
      </c>
      <c r="V1022" s="58">
        <f t="shared" si="1874"/>
        <v>3.1476984550866169</v>
      </c>
      <c r="W1022" s="49">
        <f t="shared" si="1811"/>
        <v>3.1476984550866169</v>
      </c>
      <c r="X1022" s="143">
        <f t="shared" si="1812"/>
        <v>0.02</v>
      </c>
      <c r="Y1022" s="51">
        <f t="shared" si="1875"/>
        <v>1.7101880481964229E-2</v>
      </c>
      <c r="Z1022" s="57">
        <f t="shared" si="1876"/>
        <v>1081.0205434634777</v>
      </c>
      <c r="AA1022" s="53">
        <f t="shared" si="1813"/>
        <v>0</v>
      </c>
      <c r="AB1022" s="58">
        <f t="shared" si="1877"/>
        <v>3.1099871948260454</v>
      </c>
      <c r="AC1022" s="49">
        <f t="shared" si="1814"/>
        <v>3.1099871948260454</v>
      </c>
      <c r="AD1022" s="143">
        <f t="shared" si="1815"/>
        <v>0.02</v>
      </c>
      <c r="AE1022" s="49">
        <f t="shared" si="1914"/>
        <v>1.7049190633115229E-2</v>
      </c>
      <c r="AF1022" s="57">
        <f t="shared" si="1878"/>
        <v>1078.7480533507228</v>
      </c>
      <c r="AG1022" s="53">
        <f t="shared" si="1816"/>
        <v>0</v>
      </c>
      <c r="AH1022" s="58">
        <f t="shared" si="1879"/>
        <v>3.1072408035157348</v>
      </c>
      <c r="AI1022" s="49">
        <f t="shared" si="1817"/>
        <v>3.1072408035157348</v>
      </c>
      <c r="AJ1022" s="143">
        <f t="shared" si="1818"/>
        <v>0.02</v>
      </c>
      <c r="AK1022" s="51">
        <f t="shared" si="1880"/>
        <v>1.7049748957976632E-2</v>
      </c>
      <c r="AL1022" s="57">
        <f t="shared" si="1881"/>
        <v>1078.6173916344455</v>
      </c>
      <c r="AM1022" s="53">
        <f t="shared" si="1819"/>
        <v>0</v>
      </c>
      <c r="AN1022" s="58">
        <f t="shared" si="1882"/>
        <v>3.1070835041440668</v>
      </c>
      <c r="AO1022" s="49">
        <f t="shared" si="1820"/>
        <v>3.1070835041440668</v>
      </c>
      <c r="AP1022" s="143">
        <f t="shared" si="1821"/>
        <v>0.02</v>
      </c>
      <c r="AQ1022" s="51">
        <f t="shared" si="1883"/>
        <v>1.7050044607708828E-2</v>
      </c>
      <c r="AR1022" s="57">
        <f t="shared" si="1884"/>
        <v>1078.607817187956</v>
      </c>
      <c r="AS1022" s="44">
        <f t="shared" si="1822"/>
        <v>7517.5006918700456</v>
      </c>
      <c r="AT1022" s="44">
        <f t="shared" si="1823"/>
        <v>3007.0002767480178</v>
      </c>
      <c r="AU1022" s="44">
        <f t="shared" si="1824"/>
        <v>1879.3751729675114</v>
      </c>
      <c r="AV1022" s="47">
        <f t="shared" si="1825"/>
        <v>0.2291482587115892</v>
      </c>
      <c r="AW1022" s="47">
        <f t="shared" si="1826"/>
        <v>0.34357823294478362</v>
      </c>
      <c r="AX1022" s="86">
        <f t="shared" si="1827"/>
        <v>0.90096994505272487</v>
      </c>
      <c r="AY1022" s="86">
        <f t="shared" si="1828"/>
        <v>0</v>
      </c>
      <c r="AZ1022" s="10">
        <f t="shared" si="1885"/>
        <v>0</v>
      </c>
      <c r="BA1022" s="44">
        <f t="shared" si="1829"/>
        <v>0</v>
      </c>
      <c r="BB1022" s="9">
        <f t="shared" si="1830"/>
        <v>0</v>
      </c>
      <c r="BC1022" s="45">
        <f t="shared" si="1919"/>
        <v>0</v>
      </c>
      <c r="BD1022" s="9">
        <f t="shared" si="1831"/>
        <v>0</v>
      </c>
      <c r="BE1022" s="45">
        <f t="shared" si="1915"/>
        <v>0</v>
      </c>
      <c r="BF1022" s="9">
        <f t="shared" si="1832"/>
        <v>0</v>
      </c>
      <c r="BG1022" s="45">
        <f t="shared" si="1916"/>
        <v>0</v>
      </c>
      <c r="BH1022" s="58"/>
      <c r="BI1022" s="58"/>
      <c r="BJ1022" s="58">
        <f t="shared" si="1886"/>
        <v>0</v>
      </c>
      <c r="BK1022" s="97"/>
      <c r="BL1022" s="44"/>
      <c r="BM1022" s="82">
        <f t="shared" si="1887"/>
        <v>101.7</v>
      </c>
      <c r="BN1022" s="86">
        <f t="shared" si="1888"/>
        <v>101700</v>
      </c>
      <c r="BO1022" s="86">
        <f t="shared" si="1889"/>
        <v>100</v>
      </c>
      <c r="BP1022" s="84">
        <f t="shared" si="1833"/>
        <v>4</v>
      </c>
      <c r="BQ1022" s="84">
        <f t="shared" si="1834"/>
        <v>4.13</v>
      </c>
      <c r="BR1022" s="84">
        <f t="shared" si="1835"/>
        <v>0.02</v>
      </c>
      <c r="BS1022" s="84">
        <f t="shared" si="1890"/>
        <v>3.1211943074937125E-2</v>
      </c>
      <c r="BT1022" s="84">
        <f t="shared" si="1891"/>
        <v>1293.406469390939</v>
      </c>
      <c r="BU1022" s="84">
        <f t="shared" si="1892"/>
        <v>0</v>
      </c>
      <c r="BV1022" s="83">
        <f t="shared" si="1893"/>
        <v>3055.8139811443684</v>
      </c>
      <c r="BW1022" s="81">
        <f t="shared" si="1917"/>
        <v>3055.8139811443684</v>
      </c>
      <c r="BX1022" s="83">
        <f t="shared" si="1836"/>
        <v>0</v>
      </c>
      <c r="BY1022" s="141">
        <f t="shared" si="1837"/>
        <v>0</v>
      </c>
      <c r="BZ1022" s="83">
        <f t="shared" si="1838"/>
        <v>4.13</v>
      </c>
      <c r="CA1022" s="83">
        <f t="shared" si="1839"/>
        <v>0</v>
      </c>
      <c r="CB1022" s="83">
        <f t="shared" si="1894"/>
        <v>3.3918967171039078</v>
      </c>
      <c r="CC1022" s="83">
        <f t="shared" si="1840"/>
        <v>3.3918967171039078</v>
      </c>
      <c r="CD1022" s="143">
        <f t="shared" si="1841"/>
        <v>0.02</v>
      </c>
      <c r="CE1022" s="83">
        <f t="shared" si="1895"/>
        <v>1.7004523213570492E-2</v>
      </c>
      <c r="CF1022" s="84">
        <f t="shared" si="1896"/>
        <v>1200.5464294866083</v>
      </c>
      <c r="CG1022" s="83">
        <f t="shared" si="1842"/>
        <v>0</v>
      </c>
      <c r="CH1022" s="83">
        <f t="shared" si="1897"/>
        <v>3.2163322290707761</v>
      </c>
      <c r="CI1022" s="83">
        <f t="shared" si="1843"/>
        <v>3.2163322290707761</v>
      </c>
      <c r="CJ1022" s="143">
        <f t="shared" si="1844"/>
        <v>0.02</v>
      </c>
      <c r="CK1022" s="83">
        <f t="shared" si="1898"/>
        <v>1.6196910799759219E-2</v>
      </c>
      <c r="CL1022" s="84">
        <f t="shared" si="1899"/>
        <v>1134.1730821654062</v>
      </c>
      <c r="CM1022" s="83">
        <f t="shared" si="1845"/>
        <v>0</v>
      </c>
      <c r="CN1022" s="83">
        <f t="shared" si="1900"/>
        <v>3.1118149557914259</v>
      </c>
      <c r="CO1022" s="83">
        <f t="shared" si="1846"/>
        <v>3.1118149557914259</v>
      </c>
      <c r="CP1022" s="143">
        <f t="shared" si="1847"/>
        <v>0.02</v>
      </c>
      <c r="CQ1022" s="83">
        <f t="shared" si="1901"/>
        <v>1.6356564504284517E-2</v>
      </c>
      <c r="CR1022" s="84">
        <f t="shared" si="1902"/>
        <v>1129.7666102905005</v>
      </c>
      <c r="CS1022" s="83">
        <f t="shared" si="1848"/>
        <v>0</v>
      </c>
      <c r="CT1022" s="83">
        <f t="shared" si="1903"/>
        <v>3.1054866721367347</v>
      </c>
      <c r="CU1022" s="83">
        <f t="shared" si="1849"/>
        <v>3.1054866721367347</v>
      </c>
      <c r="CV1022" s="143">
        <f t="shared" si="1850"/>
        <v>0.02</v>
      </c>
      <c r="CW1022" s="83">
        <f t="shared" si="1904"/>
        <v>1.6384526987184581E-2</v>
      </c>
      <c r="CX1022" s="84">
        <f t="shared" si="1905"/>
        <v>1129.5943615842982</v>
      </c>
      <c r="CY1022" s="83">
        <f t="shared" si="1851"/>
        <v>0</v>
      </c>
      <c r="CZ1022" s="83">
        <f t="shared" si="1906"/>
        <v>3.1052408358441204</v>
      </c>
      <c r="DA1022" s="83">
        <f t="shared" si="1852"/>
        <v>3.1052408358441204</v>
      </c>
      <c r="DB1022" s="143">
        <f t="shared" si="1853"/>
        <v>0.02</v>
      </c>
      <c r="DC1022" s="83">
        <f t="shared" si="1907"/>
        <v>1.6385446767326513E-2</v>
      </c>
      <c r="DD1022" s="84">
        <f t="shared" si="1908"/>
        <v>1129.6017209228073</v>
      </c>
      <c r="DE1022" s="86">
        <f t="shared" si="1854"/>
        <v>5500.4651660598629</v>
      </c>
      <c r="DF1022" s="86">
        <f t="shared" si="1855"/>
        <v>2200.1860664239452</v>
      </c>
      <c r="DG1022" s="86">
        <f t="shared" si="1856"/>
        <v>1375.1162915149657</v>
      </c>
      <c r="DH1022" s="86">
        <f t="shared" si="1857"/>
        <v>7.1876287612521461E-2</v>
      </c>
      <c r="DI1022" s="86">
        <f t="shared" si="1858"/>
        <v>5.5847244142622113E-2</v>
      </c>
      <c r="DJ1022" s="86">
        <f t="shared" si="1859"/>
        <v>0.5198241348281285</v>
      </c>
      <c r="DK1022" s="86">
        <f t="shared" si="1860"/>
        <v>-1350.1698611870918</v>
      </c>
      <c r="DL1022" s="86">
        <f t="shared" si="1918"/>
        <v>-1350.1698611870918</v>
      </c>
      <c r="DM1022" s="86">
        <f t="shared" si="1861"/>
        <v>-1350.1698611870918</v>
      </c>
      <c r="DN1022" s="85">
        <f t="shared" si="1862"/>
        <v>0</v>
      </c>
      <c r="DO1022" s="85">
        <f t="shared" si="1909"/>
        <v>0</v>
      </c>
      <c r="DP1022" s="85">
        <f t="shared" si="1863"/>
        <v>0</v>
      </c>
      <c r="DQ1022" s="85">
        <f t="shared" si="1910"/>
        <v>0</v>
      </c>
      <c r="DR1022" s="85">
        <f t="shared" si="1864"/>
        <v>0</v>
      </c>
      <c r="DS1022" s="85">
        <f t="shared" si="1911"/>
        <v>0</v>
      </c>
      <c r="DT1022" s="81"/>
      <c r="DU1022" s="81"/>
      <c r="DV1022" s="81">
        <f t="shared" si="1912"/>
        <v>0</v>
      </c>
      <c r="DW1022" s="100"/>
    </row>
    <row r="1023" spans="1:127" x14ac:dyDescent="0.2">
      <c r="A1023" s="59">
        <f t="shared" si="1865"/>
        <v>135.73333333333179</v>
      </c>
      <c r="B1023" s="44">
        <f t="shared" si="1866"/>
        <v>135733.33333333177</v>
      </c>
      <c r="C1023" s="52">
        <f t="shared" si="1800"/>
        <v>133.33333333333334</v>
      </c>
      <c r="D1023" s="50">
        <f t="shared" si="1801"/>
        <v>4</v>
      </c>
      <c r="E1023" s="44">
        <f t="shared" si="1802"/>
        <v>4.13</v>
      </c>
      <c r="F1023" s="47">
        <f t="shared" si="1803"/>
        <v>0.02</v>
      </c>
      <c r="G1023" s="52">
        <f t="shared" si="1867"/>
        <v>2.3134225095621675E-2</v>
      </c>
      <c r="H1023" s="57">
        <f t="shared" si="1868"/>
        <v>1066.8667555063628</v>
      </c>
      <c r="I1023" s="52">
        <f t="shared" si="1869"/>
        <v>0</v>
      </c>
      <c r="J1023" s="54">
        <f t="shared" si="1870"/>
        <v>4180.7056732611363</v>
      </c>
      <c r="K1023" s="46">
        <f t="shared" si="1913"/>
        <v>4180.7056732611363</v>
      </c>
      <c r="L1023" s="80">
        <f t="shared" si="1804"/>
        <v>0</v>
      </c>
      <c r="M1023" s="142">
        <f t="shared" si="1805"/>
        <v>0</v>
      </c>
      <c r="N1023" s="60">
        <f t="shared" si="1806"/>
        <v>4.13</v>
      </c>
      <c r="O1023" s="53">
        <f t="shared" si="1807"/>
        <v>0</v>
      </c>
      <c r="P1023" s="58">
        <f t="shared" si="1871"/>
        <v>3.0934775146028786</v>
      </c>
      <c r="Q1023" s="49">
        <f t="shared" si="1808"/>
        <v>3.0934775146028786</v>
      </c>
      <c r="R1023" s="143">
        <f t="shared" si="1809"/>
        <v>0.02</v>
      </c>
      <c r="S1023" s="51">
        <f t="shared" si="1872"/>
        <v>1.7694035596553314E-2</v>
      </c>
      <c r="T1023" s="57">
        <f t="shared" si="1873"/>
        <v>1111.4602359679466</v>
      </c>
      <c r="U1023" s="53">
        <f t="shared" si="1810"/>
        <v>0</v>
      </c>
      <c r="V1023" s="58">
        <f t="shared" si="1874"/>
        <v>3.148977945709122</v>
      </c>
      <c r="W1023" s="49">
        <f t="shared" si="1811"/>
        <v>3.148977945709122</v>
      </c>
      <c r="X1023" s="143">
        <f t="shared" si="1812"/>
        <v>0.02</v>
      </c>
      <c r="Y1023" s="51">
        <f t="shared" si="1875"/>
        <v>1.7099213815297561E-2</v>
      </c>
      <c r="Z1023" s="57">
        <f t="shared" si="1876"/>
        <v>1081.7449054014728</v>
      </c>
      <c r="AA1023" s="53">
        <f t="shared" si="1813"/>
        <v>0</v>
      </c>
      <c r="AB1023" s="58">
        <f t="shared" si="1877"/>
        <v>3.1111343815431809</v>
      </c>
      <c r="AC1023" s="49">
        <f t="shared" si="1814"/>
        <v>3.1111343815431809</v>
      </c>
      <c r="AD1023" s="143">
        <f t="shared" si="1815"/>
        <v>0.02</v>
      </c>
      <c r="AE1023" s="49">
        <f t="shared" si="1914"/>
        <v>1.7046523966448561E-2</v>
      </c>
      <c r="AF1023" s="57">
        <f t="shared" si="1878"/>
        <v>1079.4789398456101</v>
      </c>
      <c r="AG1023" s="53">
        <f t="shared" si="1816"/>
        <v>0</v>
      </c>
      <c r="AH1023" s="58">
        <f t="shared" si="1879"/>
        <v>3.1083896893724656</v>
      </c>
      <c r="AI1023" s="49">
        <f t="shared" si="1817"/>
        <v>3.1083896893724656</v>
      </c>
      <c r="AJ1023" s="143">
        <f t="shared" si="1818"/>
        <v>0.02</v>
      </c>
      <c r="AK1023" s="51">
        <f t="shared" si="1880"/>
        <v>1.7047082291309964E-2</v>
      </c>
      <c r="AL1023" s="57">
        <f t="shared" si="1881"/>
        <v>1079.3489480946703</v>
      </c>
      <c r="AM1023" s="53">
        <f t="shared" si="1819"/>
        <v>0</v>
      </c>
      <c r="AN1023" s="58">
        <f t="shared" si="1882"/>
        <v>3.1082328399365236</v>
      </c>
      <c r="AO1023" s="49">
        <f t="shared" si="1820"/>
        <v>3.1082328399365236</v>
      </c>
      <c r="AP1023" s="143">
        <f t="shared" si="1821"/>
        <v>0.02</v>
      </c>
      <c r="AQ1023" s="51">
        <f t="shared" si="1883"/>
        <v>1.704737794104216E-2</v>
      </c>
      <c r="AR1023" s="57">
        <f t="shared" si="1884"/>
        <v>1079.3394233711238</v>
      </c>
      <c r="AS1023" s="44">
        <f t="shared" si="1822"/>
        <v>7525.2702118700454</v>
      </c>
      <c r="AT1023" s="44">
        <f t="shared" si="1823"/>
        <v>3010.108084748018</v>
      </c>
      <c r="AU1023" s="44">
        <f t="shared" si="1824"/>
        <v>1881.3175529675113</v>
      </c>
      <c r="AV1023" s="47">
        <f t="shared" si="1825"/>
        <v>0.22852734205813477</v>
      </c>
      <c r="AW1023" s="47">
        <f t="shared" si="1826"/>
        <v>0.34183025452342103</v>
      </c>
      <c r="AX1023" s="86">
        <f t="shared" si="1827"/>
        <v>0.89362666400430713</v>
      </c>
      <c r="AY1023" s="86">
        <f t="shared" si="1828"/>
        <v>0</v>
      </c>
      <c r="AZ1023" s="10">
        <f t="shared" si="1885"/>
        <v>0</v>
      </c>
      <c r="BA1023" s="44">
        <f t="shared" si="1829"/>
        <v>0</v>
      </c>
      <c r="BB1023" s="9">
        <f t="shared" si="1830"/>
        <v>0</v>
      </c>
      <c r="BC1023" s="45">
        <f t="shared" si="1919"/>
        <v>0</v>
      </c>
      <c r="BD1023" s="9">
        <f t="shared" si="1831"/>
        <v>0</v>
      </c>
      <c r="BE1023" s="45">
        <f t="shared" si="1915"/>
        <v>0</v>
      </c>
      <c r="BF1023" s="9">
        <f t="shared" si="1832"/>
        <v>0</v>
      </c>
      <c r="BG1023" s="45">
        <f t="shared" si="1916"/>
        <v>0</v>
      </c>
      <c r="BH1023" s="58"/>
      <c r="BI1023" s="58"/>
      <c r="BJ1023" s="58">
        <f t="shared" si="1886"/>
        <v>0</v>
      </c>
      <c r="BK1023" s="97"/>
      <c r="BL1023" s="44"/>
      <c r="BM1023" s="82">
        <f t="shared" si="1887"/>
        <v>101.8</v>
      </c>
      <c r="BN1023" s="86">
        <f t="shared" si="1888"/>
        <v>101800</v>
      </c>
      <c r="BO1023" s="86">
        <f t="shared" si="1889"/>
        <v>100</v>
      </c>
      <c r="BP1023" s="84">
        <f t="shared" si="1833"/>
        <v>4</v>
      </c>
      <c r="BQ1023" s="84">
        <f t="shared" si="1834"/>
        <v>4.13</v>
      </c>
      <c r="BR1023" s="84">
        <f t="shared" si="1835"/>
        <v>0.02</v>
      </c>
      <c r="BS1023" s="84">
        <f t="shared" si="1890"/>
        <v>3.1209943074937126E-2</v>
      </c>
      <c r="BT1023" s="84">
        <f t="shared" si="1891"/>
        <v>1294.1621822983225</v>
      </c>
      <c r="BU1023" s="84">
        <f t="shared" si="1892"/>
        <v>0</v>
      </c>
      <c r="BV1023" s="83">
        <f t="shared" si="1893"/>
        <v>3059.0512811443687</v>
      </c>
      <c r="BW1023" s="81">
        <f t="shared" si="1917"/>
        <v>3059.0512811443687</v>
      </c>
      <c r="BX1023" s="83">
        <f t="shared" si="1836"/>
        <v>0</v>
      </c>
      <c r="BY1023" s="141">
        <f t="shared" si="1837"/>
        <v>0</v>
      </c>
      <c r="BZ1023" s="83">
        <f t="shared" si="1838"/>
        <v>4.13</v>
      </c>
      <c r="CA1023" s="83">
        <f t="shared" si="1839"/>
        <v>0</v>
      </c>
      <c r="CB1023" s="83">
        <f t="shared" si="1894"/>
        <v>3.3936544939064968</v>
      </c>
      <c r="CC1023" s="83">
        <f t="shared" si="1840"/>
        <v>3.3936544939064968</v>
      </c>
      <c r="CD1023" s="143">
        <f t="shared" si="1841"/>
        <v>0.02</v>
      </c>
      <c r="CE1023" s="83">
        <f t="shared" si="1895"/>
        <v>1.7002523213570493E-2</v>
      </c>
      <c r="CF1023" s="84">
        <f t="shared" si="1896"/>
        <v>1201.0477278642338</v>
      </c>
      <c r="CG1023" s="83">
        <f t="shared" si="1842"/>
        <v>0</v>
      </c>
      <c r="CH1023" s="83">
        <f t="shared" si="1897"/>
        <v>3.2173799732246082</v>
      </c>
      <c r="CI1023" s="83">
        <f t="shared" si="1843"/>
        <v>3.2173799732246082</v>
      </c>
      <c r="CJ1023" s="143">
        <f t="shared" si="1844"/>
        <v>0.02</v>
      </c>
      <c r="CK1023" s="83">
        <f t="shared" si="1898"/>
        <v>1.6194910799759221E-2</v>
      </c>
      <c r="CL1023" s="84">
        <f t="shared" si="1899"/>
        <v>1134.6766343374538</v>
      </c>
      <c r="CM1023" s="83">
        <f t="shared" si="1845"/>
        <v>0</v>
      </c>
      <c r="CN1023" s="83">
        <f t="shared" si="1900"/>
        <v>3.1127397927126967</v>
      </c>
      <c r="CO1023" s="83">
        <f t="shared" si="1846"/>
        <v>3.1127397927126967</v>
      </c>
      <c r="CP1023" s="143">
        <f t="shared" si="1847"/>
        <v>0.02</v>
      </c>
      <c r="CQ1023" s="83">
        <f t="shared" si="1901"/>
        <v>1.6354564504284519E-2</v>
      </c>
      <c r="CR1023" s="84">
        <f t="shared" si="1902"/>
        <v>1130.2922059553021</v>
      </c>
      <c r="CS1023" s="83">
        <f t="shared" si="1848"/>
        <v>0</v>
      </c>
      <c r="CT1023" s="83">
        <f t="shared" si="1903"/>
        <v>3.1064346845466453</v>
      </c>
      <c r="CU1023" s="83">
        <f t="shared" si="1849"/>
        <v>3.1064346845466453</v>
      </c>
      <c r="CV1023" s="143">
        <f t="shared" si="1850"/>
        <v>0.02</v>
      </c>
      <c r="CW1023" s="83">
        <f t="shared" si="1904"/>
        <v>1.6382526987184582E-2</v>
      </c>
      <c r="CX1023" s="84">
        <f t="shared" si="1905"/>
        <v>1130.1219287168249</v>
      </c>
      <c r="CY1023" s="83">
        <f t="shared" si="1851"/>
        <v>0</v>
      </c>
      <c r="CZ1023" s="83">
        <f t="shared" si="1906"/>
        <v>3.1061913247810615</v>
      </c>
      <c r="DA1023" s="83">
        <f t="shared" si="1852"/>
        <v>3.1061913247810615</v>
      </c>
      <c r="DB1023" s="143">
        <f t="shared" si="1853"/>
        <v>0.02</v>
      </c>
      <c r="DC1023" s="83">
        <f t="shared" si="1907"/>
        <v>1.6383446767326514E-2</v>
      </c>
      <c r="DD1023" s="84">
        <f t="shared" si="1908"/>
        <v>1130.1293594421197</v>
      </c>
      <c r="DE1023" s="86">
        <f t="shared" si="1854"/>
        <v>5506.2923060598632</v>
      </c>
      <c r="DF1023" s="86">
        <f t="shared" si="1855"/>
        <v>2202.5169224239453</v>
      </c>
      <c r="DG1023" s="86">
        <f t="shared" si="1856"/>
        <v>1376.5730765149658</v>
      </c>
      <c r="DH1023" s="86">
        <f t="shared" si="1857"/>
        <v>7.1762197796471555E-2</v>
      </c>
      <c r="DI1023" s="86">
        <f t="shared" si="1858"/>
        <v>5.5684521581071546E-2</v>
      </c>
      <c r="DJ1023" s="86">
        <f t="shared" si="1859"/>
        <v>0.51698238519039375</v>
      </c>
      <c r="DK1023" s="86">
        <f t="shared" si="1860"/>
        <v>-1352.0224328276674</v>
      </c>
      <c r="DL1023" s="86">
        <f t="shared" si="1918"/>
        <v>-1352.0224328276674</v>
      </c>
      <c r="DM1023" s="86">
        <f t="shared" si="1861"/>
        <v>-1352.0224328276674</v>
      </c>
      <c r="DN1023" s="85">
        <f t="shared" si="1862"/>
        <v>0</v>
      </c>
      <c r="DO1023" s="85">
        <f t="shared" si="1909"/>
        <v>0</v>
      </c>
      <c r="DP1023" s="85">
        <f t="shared" si="1863"/>
        <v>0</v>
      </c>
      <c r="DQ1023" s="85">
        <f t="shared" si="1910"/>
        <v>0</v>
      </c>
      <c r="DR1023" s="85">
        <f t="shared" si="1864"/>
        <v>0</v>
      </c>
      <c r="DS1023" s="85">
        <f t="shared" si="1911"/>
        <v>0</v>
      </c>
      <c r="DT1023" s="81"/>
      <c r="DU1023" s="81"/>
      <c r="DV1023" s="81">
        <f t="shared" si="1912"/>
        <v>0</v>
      </c>
      <c r="DW1023" s="100"/>
    </row>
    <row r="1024" spans="1:127" x14ac:dyDescent="0.2">
      <c r="A1024" s="59">
        <f t="shared" si="1865"/>
        <v>135.86666666666511</v>
      </c>
      <c r="B1024" s="44">
        <f t="shared" si="1866"/>
        <v>135866.66666666511</v>
      </c>
      <c r="C1024" s="52">
        <f t="shared" si="1800"/>
        <v>133.33333333333334</v>
      </c>
      <c r="D1024" s="50">
        <f t="shared" si="1801"/>
        <v>4</v>
      </c>
      <c r="E1024" s="44">
        <f t="shared" si="1802"/>
        <v>4.13</v>
      </c>
      <c r="F1024" s="47">
        <f t="shared" si="1803"/>
        <v>0.02</v>
      </c>
      <c r="G1024" s="52">
        <f t="shared" si="1867"/>
        <v>2.3131558428955007E-2</v>
      </c>
      <c r="H1024" s="57">
        <f t="shared" si="1868"/>
        <v>1067.6135800991726</v>
      </c>
      <c r="I1024" s="52">
        <f t="shared" si="1869"/>
        <v>0</v>
      </c>
      <c r="J1024" s="54">
        <f t="shared" si="1870"/>
        <v>4185.022073261136</v>
      </c>
      <c r="K1024" s="46">
        <f t="shared" si="1913"/>
        <v>4185.022073261136</v>
      </c>
      <c r="L1024" s="80">
        <f t="shared" si="1804"/>
        <v>0</v>
      </c>
      <c r="M1024" s="142">
        <f t="shared" si="1805"/>
        <v>0</v>
      </c>
      <c r="N1024" s="60">
        <f t="shared" si="1806"/>
        <v>4.13</v>
      </c>
      <c r="O1024" s="53">
        <f t="shared" si="1807"/>
        <v>0</v>
      </c>
      <c r="P1024" s="58">
        <f t="shared" si="1871"/>
        <v>3.0946122808147631</v>
      </c>
      <c r="Q1024" s="49">
        <f t="shared" si="1808"/>
        <v>3.0946122808147631</v>
      </c>
      <c r="R1024" s="143">
        <f t="shared" si="1809"/>
        <v>0.02</v>
      </c>
      <c r="S1024" s="51">
        <f t="shared" si="1872"/>
        <v>1.7691368929886646E-2</v>
      </c>
      <c r="T1024" s="57">
        <f t="shared" si="1873"/>
        <v>1112.2228169006651</v>
      </c>
      <c r="U1024" s="53">
        <f t="shared" si="1810"/>
        <v>0</v>
      </c>
      <c r="V1024" s="58">
        <f t="shared" si="1874"/>
        <v>3.1502590386301188</v>
      </c>
      <c r="W1024" s="49">
        <f t="shared" si="1811"/>
        <v>3.1502590386301188</v>
      </c>
      <c r="X1024" s="143">
        <f t="shared" si="1812"/>
        <v>0.02</v>
      </c>
      <c r="Y1024" s="51">
        <f t="shared" si="1875"/>
        <v>1.7096547148630892E-2</v>
      </c>
      <c r="Z1024" s="57">
        <f t="shared" si="1876"/>
        <v>1082.4688601057926</v>
      </c>
      <c r="AA1024" s="53">
        <f t="shared" si="1813"/>
        <v>0</v>
      </c>
      <c r="AB1024" s="58">
        <f t="shared" si="1877"/>
        <v>3.1122829694472594</v>
      </c>
      <c r="AC1024" s="49">
        <f t="shared" si="1814"/>
        <v>3.1122829694472594</v>
      </c>
      <c r="AD1024" s="143">
        <f t="shared" si="1815"/>
        <v>0.02</v>
      </c>
      <c r="AE1024" s="49">
        <f t="shared" si="1914"/>
        <v>1.7043857299781893E-2</v>
      </c>
      <c r="AF1024" s="57">
        <f t="shared" si="1878"/>
        <v>1080.2094425515998</v>
      </c>
      <c r="AG1024" s="53">
        <f t="shared" si="1816"/>
        <v>0</v>
      </c>
      <c r="AH1024" s="58">
        <f t="shared" si="1879"/>
        <v>3.1095400429622178</v>
      </c>
      <c r="AI1024" s="49">
        <f t="shared" si="1817"/>
        <v>3.1095400429622178</v>
      </c>
      <c r="AJ1024" s="143">
        <f t="shared" si="1818"/>
        <v>0.02</v>
      </c>
      <c r="AK1024" s="51">
        <f t="shared" si="1880"/>
        <v>1.7044415624643296E-2</v>
      </c>
      <c r="AL1024" s="57">
        <f t="shared" si="1881"/>
        <v>1080.0801197799647</v>
      </c>
      <c r="AM1024" s="53">
        <f t="shared" si="1819"/>
        <v>0</v>
      </c>
      <c r="AN1024" s="58">
        <f t="shared" si="1882"/>
        <v>3.1093836460804263</v>
      </c>
      <c r="AO1024" s="49">
        <f t="shared" si="1820"/>
        <v>3.1093836460804263</v>
      </c>
      <c r="AP1024" s="143">
        <f t="shared" si="1821"/>
        <v>0.02</v>
      </c>
      <c r="AQ1024" s="51">
        <f t="shared" si="1883"/>
        <v>1.7044711274375492E-2</v>
      </c>
      <c r="AR1024" s="57">
        <f t="shared" si="1884"/>
        <v>1080.070644635661</v>
      </c>
      <c r="AS1024" s="44">
        <f t="shared" si="1822"/>
        <v>7533.0397318700443</v>
      </c>
      <c r="AT1024" s="44">
        <f t="shared" si="1823"/>
        <v>3013.2158927480177</v>
      </c>
      <c r="AU1024" s="44">
        <f t="shared" si="1824"/>
        <v>1883.2599329675111</v>
      </c>
      <c r="AV1024" s="47">
        <f t="shared" si="1825"/>
        <v>0.22790910144705992</v>
      </c>
      <c r="AW1024" s="47">
        <f t="shared" si="1826"/>
        <v>0.34009395610405074</v>
      </c>
      <c r="AX1024" s="86">
        <f t="shared" si="1827"/>
        <v>0.88635488813300534</v>
      </c>
      <c r="AY1024" s="86">
        <f t="shared" si="1828"/>
        <v>0</v>
      </c>
      <c r="AZ1024" s="10">
        <f t="shared" si="1885"/>
        <v>0</v>
      </c>
      <c r="BA1024" s="44">
        <f t="shared" si="1829"/>
        <v>0</v>
      </c>
      <c r="BB1024" s="9">
        <f t="shared" si="1830"/>
        <v>0</v>
      </c>
      <c r="BC1024" s="45">
        <f t="shared" si="1919"/>
        <v>0</v>
      </c>
      <c r="BD1024" s="9">
        <f t="shared" si="1831"/>
        <v>0</v>
      </c>
      <c r="BE1024" s="45">
        <f t="shared" si="1915"/>
        <v>0</v>
      </c>
      <c r="BF1024" s="9">
        <f t="shared" si="1832"/>
        <v>0</v>
      </c>
      <c r="BG1024" s="45">
        <f t="shared" si="1916"/>
        <v>0</v>
      </c>
      <c r="BH1024" s="58"/>
      <c r="BI1024" s="58"/>
      <c r="BJ1024" s="58">
        <f t="shared" si="1886"/>
        <v>0</v>
      </c>
      <c r="BK1024" s="97"/>
      <c r="BL1024" s="44"/>
      <c r="BM1024" s="82">
        <f t="shared" si="1887"/>
        <v>101.9</v>
      </c>
      <c r="BN1024" s="86">
        <f t="shared" si="1888"/>
        <v>101900</v>
      </c>
      <c r="BO1024" s="86">
        <f t="shared" si="1889"/>
        <v>100</v>
      </c>
      <c r="BP1024" s="84">
        <f t="shared" si="1833"/>
        <v>4</v>
      </c>
      <c r="BQ1024" s="84">
        <f t="shared" si="1834"/>
        <v>4.13</v>
      </c>
      <c r="BR1024" s="84">
        <f t="shared" si="1835"/>
        <v>0.02</v>
      </c>
      <c r="BS1024" s="84">
        <f t="shared" si="1890"/>
        <v>3.1207943074937128E-2</v>
      </c>
      <c r="BT1024" s="84">
        <f t="shared" si="1891"/>
        <v>1294.9178467795559</v>
      </c>
      <c r="BU1024" s="84">
        <f t="shared" si="1892"/>
        <v>0</v>
      </c>
      <c r="BV1024" s="83">
        <f t="shared" si="1893"/>
        <v>3062.2885811443684</v>
      </c>
      <c r="BW1024" s="81">
        <f t="shared" si="1917"/>
        <v>3062.2885811443684</v>
      </c>
      <c r="BX1024" s="83">
        <f t="shared" si="1836"/>
        <v>0</v>
      </c>
      <c r="BY1024" s="141">
        <f t="shared" si="1837"/>
        <v>0</v>
      </c>
      <c r="BZ1024" s="83">
        <f t="shared" si="1838"/>
        <v>4.13</v>
      </c>
      <c r="CA1024" s="83">
        <f t="shared" si="1839"/>
        <v>0</v>
      </c>
      <c r="CB1024" s="83">
        <f t="shared" si="1894"/>
        <v>3.3954144008551905</v>
      </c>
      <c r="CC1024" s="83">
        <f t="shared" si="1840"/>
        <v>3.3954144008551905</v>
      </c>
      <c r="CD1024" s="143">
        <f t="shared" si="1841"/>
        <v>0.02</v>
      </c>
      <c r="CE1024" s="83">
        <f t="shared" si="1895"/>
        <v>1.7000523213570495E-2</v>
      </c>
      <c r="CF1024" s="84">
        <f t="shared" si="1896"/>
        <v>1201.5487076559036</v>
      </c>
      <c r="CG1024" s="83">
        <f t="shared" si="1842"/>
        <v>0</v>
      </c>
      <c r="CH1024" s="83">
        <f t="shared" si="1897"/>
        <v>3.2184281021914329</v>
      </c>
      <c r="CI1024" s="83">
        <f t="shared" si="1843"/>
        <v>3.2184281021914329</v>
      </c>
      <c r="CJ1024" s="143">
        <f t="shared" si="1844"/>
        <v>0.02</v>
      </c>
      <c r="CK1024" s="83">
        <f t="shared" si="1898"/>
        <v>1.6192910799759222E-2</v>
      </c>
      <c r="CL1024" s="84">
        <f t="shared" si="1899"/>
        <v>1135.1799603646723</v>
      </c>
      <c r="CM1024" s="83">
        <f t="shared" si="1845"/>
        <v>0</v>
      </c>
      <c r="CN1024" s="83">
        <f t="shared" si="1900"/>
        <v>3.1136652199833756</v>
      </c>
      <c r="CO1024" s="83">
        <f t="shared" si="1846"/>
        <v>3.1136652199833756</v>
      </c>
      <c r="CP1024" s="143">
        <f t="shared" si="1847"/>
        <v>0.02</v>
      </c>
      <c r="CQ1024" s="83">
        <f t="shared" si="1901"/>
        <v>1.635256450428452E-2</v>
      </c>
      <c r="CR1024" s="84">
        <f t="shared" si="1902"/>
        <v>1130.8175812064737</v>
      </c>
      <c r="CS1024" s="83">
        <f t="shared" si="1848"/>
        <v>0</v>
      </c>
      <c r="CT1024" s="83">
        <f t="shared" si="1903"/>
        <v>3.1073833833853719</v>
      </c>
      <c r="CU1024" s="83">
        <f t="shared" si="1849"/>
        <v>3.1073833833853719</v>
      </c>
      <c r="CV1024" s="143">
        <f t="shared" si="1850"/>
        <v>0.02</v>
      </c>
      <c r="CW1024" s="83">
        <f t="shared" si="1904"/>
        <v>1.6380526987184583E-2</v>
      </c>
      <c r="CX1024" s="84">
        <f t="shared" si="1905"/>
        <v>1130.6492704655079</v>
      </c>
      <c r="CY1024" s="83">
        <f t="shared" si="1851"/>
        <v>0</v>
      </c>
      <c r="CZ1024" s="83">
        <f t="shared" si="1906"/>
        <v>3.1071425009373494</v>
      </c>
      <c r="DA1024" s="83">
        <f t="shared" si="1852"/>
        <v>3.1071425009373494</v>
      </c>
      <c r="DB1024" s="143">
        <f t="shared" si="1853"/>
        <v>0.02</v>
      </c>
      <c r="DC1024" s="83">
        <f t="shared" si="1907"/>
        <v>1.6381446767326516E-2</v>
      </c>
      <c r="DD1024" s="84">
        <f t="shared" si="1908"/>
        <v>1130.6567721174636</v>
      </c>
      <c r="DE1024" s="86">
        <f t="shared" si="1854"/>
        <v>5512.1194460598635</v>
      </c>
      <c r="DF1024" s="86">
        <f t="shared" si="1855"/>
        <v>2204.8477784239453</v>
      </c>
      <c r="DG1024" s="86">
        <f t="shared" si="1856"/>
        <v>1378.0298615149659</v>
      </c>
      <c r="DH1024" s="86">
        <f t="shared" si="1857"/>
        <v>7.1648423307908271E-2</v>
      </c>
      <c r="DI1024" s="86">
        <f t="shared" si="1858"/>
        <v>5.5522464214665536E-2</v>
      </c>
      <c r="DJ1024" s="86">
        <f t="shared" si="1859"/>
        <v>0.51415949467508526</v>
      </c>
      <c r="DK1024" s="86">
        <f t="shared" si="1860"/>
        <v>-1353.8738634480039</v>
      </c>
      <c r="DL1024" s="86">
        <f t="shared" si="1918"/>
        <v>-1353.8738634480039</v>
      </c>
      <c r="DM1024" s="86">
        <f t="shared" si="1861"/>
        <v>-1353.8738634480039</v>
      </c>
      <c r="DN1024" s="85">
        <f t="shared" si="1862"/>
        <v>0</v>
      </c>
      <c r="DO1024" s="85">
        <f t="shared" si="1909"/>
        <v>0</v>
      </c>
      <c r="DP1024" s="85">
        <f t="shared" si="1863"/>
        <v>0</v>
      </c>
      <c r="DQ1024" s="85">
        <f t="shared" si="1910"/>
        <v>0</v>
      </c>
      <c r="DR1024" s="85">
        <f t="shared" si="1864"/>
        <v>0</v>
      </c>
      <c r="DS1024" s="85">
        <f t="shared" si="1911"/>
        <v>0</v>
      </c>
      <c r="DT1024" s="81"/>
      <c r="DU1024" s="81"/>
      <c r="DV1024" s="81">
        <f t="shared" si="1912"/>
        <v>0</v>
      </c>
      <c r="DW1024" s="100"/>
    </row>
    <row r="1025" spans="1:127" x14ac:dyDescent="0.2">
      <c r="A1025" s="59">
        <f t="shared" si="1865"/>
        <v>135.99999999999847</v>
      </c>
      <c r="B1025" s="44">
        <f t="shared" si="1866"/>
        <v>135999.99999999846</v>
      </c>
      <c r="C1025" s="52">
        <f t="shared" si="1800"/>
        <v>133.33333333333334</v>
      </c>
      <c r="D1025" s="50">
        <f t="shared" si="1801"/>
        <v>4</v>
      </c>
      <c r="E1025" s="44">
        <f t="shared" si="1802"/>
        <v>4.13</v>
      </c>
      <c r="F1025" s="47">
        <f t="shared" si="1803"/>
        <v>0.02</v>
      </c>
      <c r="G1025" s="52">
        <f t="shared" si="1867"/>
        <v>2.3128891762288339E-2</v>
      </c>
      <c r="H1025" s="57">
        <f t="shared" si="1868"/>
        <v>1068.3603186010491</v>
      </c>
      <c r="I1025" s="52">
        <f t="shared" si="1869"/>
        <v>0</v>
      </c>
      <c r="J1025" s="54">
        <f t="shared" si="1870"/>
        <v>4189.3384732611357</v>
      </c>
      <c r="K1025" s="46">
        <f t="shared" si="1913"/>
        <v>4189.3384732611357</v>
      </c>
      <c r="L1025" s="80">
        <f t="shared" si="1804"/>
        <v>0</v>
      </c>
      <c r="M1025" s="142">
        <f t="shared" si="1805"/>
        <v>0</v>
      </c>
      <c r="N1025" s="60">
        <f t="shared" si="1806"/>
        <v>4.13</v>
      </c>
      <c r="O1025" s="53">
        <f t="shared" si="1807"/>
        <v>0</v>
      </c>
      <c r="P1025" s="58">
        <f t="shared" si="1871"/>
        <v>3.0957489619090706</v>
      </c>
      <c r="Q1025" s="49">
        <f t="shared" si="1808"/>
        <v>3.0957489619090706</v>
      </c>
      <c r="R1025" s="143">
        <f t="shared" si="1809"/>
        <v>0.02</v>
      </c>
      <c r="S1025" s="51">
        <f t="shared" si="1872"/>
        <v>1.7688702263219978E-2</v>
      </c>
      <c r="T1025" s="57">
        <f t="shared" si="1873"/>
        <v>1112.9850033068576</v>
      </c>
      <c r="U1025" s="53">
        <f t="shared" si="1810"/>
        <v>0</v>
      </c>
      <c r="V1025" s="58">
        <f t="shared" si="1874"/>
        <v>3.1515417306725872</v>
      </c>
      <c r="W1025" s="49">
        <f t="shared" si="1811"/>
        <v>3.1515417306725872</v>
      </c>
      <c r="X1025" s="143">
        <f t="shared" si="1812"/>
        <v>0.02</v>
      </c>
      <c r="Y1025" s="51">
        <f t="shared" si="1875"/>
        <v>1.7093880481964224E-2</v>
      </c>
      <c r="Z1025" s="57">
        <f t="shared" si="1876"/>
        <v>1083.1924075392224</v>
      </c>
      <c r="AA1025" s="53">
        <f t="shared" si="1813"/>
        <v>0</v>
      </c>
      <c r="AB1025" s="58">
        <f t="shared" si="1877"/>
        <v>3.1134329555555462</v>
      </c>
      <c r="AC1025" s="49">
        <f t="shared" si="1814"/>
        <v>3.1134329555555462</v>
      </c>
      <c r="AD1025" s="143">
        <f t="shared" si="1815"/>
        <v>0.02</v>
      </c>
      <c r="AE1025" s="49">
        <f t="shared" si="1914"/>
        <v>1.7041190633115225E-2</v>
      </c>
      <c r="AF1025" s="57">
        <f t="shared" si="1878"/>
        <v>1080.9395614229129</v>
      </c>
      <c r="AG1025" s="53">
        <f t="shared" si="1816"/>
        <v>0</v>
      </c>
      <c r="AH1025" s="58">
        <f t="shared" si="1879"/>
        <v>3.1106918614611083</v>
      </c>
      <c r="AI1025" s="49">
        <f t="shared" si="1817"/>
        <v>3.1106918614611083</v>
      </c>
      <c r="AJ1025" s="143">
        <f t="shared" si="1818"/>
        <v>0.02</v>
      </c>
      <c r="AK1025" s="51">
        <f t="shared" si="1880"/>
        <v>1.7041748957976628E-2</v>
      </c>
      <c r="AL1025" s="57">
        <f t="shared" si="1881"/>
        <v>1080.810906629717</v>
      </c>
      <c r="AM1025" s="53">
        <f t="shared" si="1819"/>
        <v>0</v>
      </c>
      <c r="AN1025" s="58">
        <f t="shared" si="1882"/>
        <v>3.1105359197236342</v>
      </c>
      <c r="AO1025" s="49">
        <f t="shared" si="1820"/>
        <v>3.1105359197236342</v>
      </c>
      <c r="AP1025" s="143">
        <f t="shared" si="1821"/>
        <v>0.02</v>
      </c>
      <c r="AQ1025" s="51">
        <f t="shared" si="1883"/>
        <v>1.7042044607708823E-2</v>
      </c>
      <c r="AR1025" s="57">
        <f t="shared" si="1884"/>
        <v>1080.8014809205317</v>
      </c>
      <c r="AS1025" s="44">
        <f t="shared" si="1822"/>
        <v>7540.809251870045</v>
      </c>
      <c r="AT1025" s="44">
        <f t="shared" si="1823"/>
        <v>3016.3237007480179</v>
      </c>
      <c r="AU1025" s="44">
        <f t="shared" si="1824"/>
        <v>1885.2023129675113</v>
      </c>
      <c r="AV1025" s="47">
        <f t="shared" si="1825"/>
        <v>0.2272935221761834</v>
      </c>
      <c r="AW1025" s="47">
        <f t="shared" si="1826"/>
        <v>0.33836924415418035</v>
      </c>
      <c r="AX1025" s="86">
        <f t="shared" si="1827"/>
        <v>0.87915382086212723</v>
      </c>
      <c r="AY1025" s="86">
        <f t="shared" si="1828"/>
        <v>0</v>
      </c>
      <c r="AZ1025" s="10">
        <f t="shared" si="1885"/>
        <v>0</v>
      </c>
      <c r="BA1025" s="44">
        <f t="shared" si="1829"/>
        <v>0</v>
      </c>
      <c r="BB1025" s="9">
        <f t="shared" si="1830"/>
        <v>0</v>
      </c>
      <c r="BC1025" s="45">
        <f t="shared" si="1919"/>
        <v>0</v>
      </c>
      <c r="BD1025" s="9">
        <f t="shared" si="1831"/>
        <v>0</v>
      </c>
      <c r="BE1025" s="45">
        <f t="shared" si="1915"/>
        <v>0</v>
      </c>
      <c r="BF1025" s="9">
        <f t="shared" si="1832"/>
        <v>0</v>
      </c>
      <c r="BG1025" s="45">
        <f t="shared" si="1916"/>
        <v>0</v>
      </c>
      <c r="BH1025" s="58"/>
      <c r="BI1025" s="58"/>
      <c r="BJ1025" s="58">
        <f t="shared" si="1886"/>
        <v>0</v>
      </c>
      <c r="BK1025" s="97"/>
      <c r="BL1025" s="44"/>
      <c r="BM1025" s="82">
        <f t="shared" si="1887"/>
        <v>102</v>
      </c>
      <c r="BN1025" s="86">
        <f t="shared" si="1888"/>
        <v>102000</v>
      </c>
      <c r="BO1025" s="86">
        <f t="shared" si="1889"/>
        <v>100</v>
      </c>
      <c r="BP1025" s="84">
        <f t="shared" si="1833"/>
        <v>4</v>
      </c>
      <c r="BQ1025" s="84">
        <f t="shared" si="1834"/>
        <v>4.13</v>
      </c>
      <c r="BR1025" s="84">
        <f t="shared" si="1835"/>
        <v>0.02</v>
      </c>
      <c r="BS1025" s="84">
        <f t="shared" si="1890"/>
        <v>3.1205943074937129E-2</v>
      </c>
      <c r="BT1025" s="84">
        <f t="shared" si="1891"/>
        <v>1295.6734628346392</v>
      </c>
      <c r="BU1025" s="84">
        <f t="shared" si="1892"/>
        <v>0</v>
      </c>
      <c r="BV1025" s="83">
        <f t="shared" si="1893"/>
        <v>3065.5258811443687</v>
      </c>
      <c r="BW1025" s="81">
        <f t="shared" si="1917"/>
        <v>3065.5258811443687</v>
      </c>
      <c r="BX1025" s="83">
        <f t="shared" si="1836"/>
        <v>0</v>
      </c>
      <c r="BY1025" s="141">
        <f t="shared" si="1837"/>
        <v>0</v>
      </c>
      <c r="BZ1025" s="83">
        <f t="shared" si="1838"/>
        <v>4.13</v>
      </c>
      <c r="CA1025" s="83">
        <f t="shared" si="1839"/>
        <v>0</v>
      </c>
      <c r="CB1025" s="83">
        <f t="shared" si="1894"/>
        <v>3.3971764381474223</v>
      </c>
      <c r="CC1025" s="83">
        <f t="shared" si="1840"/>
        <v>3.3971764381474223</v>
      </c>
      <c r="CD1025" s="143">
        <f t="shared" si="1841"/>
        <v>0.02</v>
      </c>
      <c r="CE1025" s="83">
        <f t="shared" si="1895"/>
        <v>1.6998523213570496E-2</v>
      </c>
      <c r="CF1025" s="84">
        <f t="shared" si="1896"/>
        <v>1202.0493688773818</v>
      </c>
      <c r="CG1025" s="83">
        <f t="shared" si="1842"/>
        <v>0</v>
      </c>
      <c r="CH1025" s="83">
        <f t="shared" si="1897"/>
        <v>3.2194766143427005</v>
      </c>
      <c r="CI1025" s="83">
        <f t="shared" si="1843"/>
        <v>3.2194766143427005</v>
      </c>
      <c r="CJ1025" s="143">
        <f t="shared" si="1844"/>
        <v>0.02</v>
      </c>
      <c r="CK1025" s="83">
        <f t="shared" si="1898"/>
        <v>1.6190910799759223E-2</v>
      </c>
      <c r="CL1025" s="84">
        <f t="shared" si="1899"/>
        <v>1135.6830603341493</v>
      </c>
      <c r="CM1025" s="83">
        <f t="shared" si="1845"/>
        <v>0</v>
      </c>
      <c r="CN1025" s="83">
        <f t="shared" si="1900"/>
        <v>3.1145912366055626</v>
      </c>
      <c r="CO1025" s="83">
        <f t="shared" si="1846"/>
        <v>3.1145912366055626</v>
      </c>
      <c r="CP1025" s="143">
        <f t="shared" si="1847"/>
        <v>0.02</v>
      </c>
      <c r="CQ1025" s="83">
        <f t="shared" si="1901"/>
        <v>1.6350564504284522E-2</v>
      </c>
      <c r="CR1025" s="84">
        <f t="shared" si="1902"/>
        <v>1131.3427360753831</v>
      </c>
      <c r="CS1025" s="83">
        <f t="shared" si="1848"/>
        <v>0</v>
      </c>
      <c r="CT1025" s="83">
        <f t="shared" si="1903"/>
        <v>3.1083327675682337</v>
      </c>
      <c r="CU1025" s="83">
        <f t="shared" si="1849"/>
        <v>3.1083327675682337</v>
      </c>
      <c r="CV1025" s="143">
        <f t="shared" si="1850"/>
        <v>0.02</v>
      </c>
      <c r="CW1025" s="83">
        <f t="shared" si="1904"/>
        <v>1.6378526987184585E-2</v>
      </c>
      <c r="CX1025" s="84">
        <f t="shared" si="1905"/>
        <v>1131.1763868514281</v>
      </c>
      <c r="CY1025" s="83">
        <f t="shared" si="1851"/>
        <v>0</v>
      </c>
      <c r="CZ1025" s="83">
        <f t="shared" si="1906"/>
        <v>3.1080943631806535</v>
      </c>
      <c r="DA1025" s="83">
        <f t="shared" si="1852"/>
        <v>3.1080943631806535</v>
      </c>
      <c r="DB1025" s="143">
        <f t="shared" si="1853"/>
        <v>0.02</v>
      </c>
      <c r="DC1025" s="83">
        <f t="shared" si="1907"/>
        <v>1.6379446767326517E-2</v>
      </c>
      <c r="DD1025" s="84">
        <f t="shared" si="1908"/>
        <v>1131.1839589704123</v>
      </c>
      <c r="DE1025" s="86">
        <f t="shared" si="1854"/>
        <v>5517.946586059863</v>
      </c>
      <c r="DF1025" s="86">
        <f t="shared" si="1855"/>
        <v>2207.1786344239454</v>
      </c>
      <c r="DG1025" s="86">
        <f t="shared" si="1856"/>
        <v>1379.4866465149657</v>
      </c>
      <c r="DH1025" s="86">
        <f t="shared" si="1857"/>
        <v>7.1534963010510794E-2</v>
      </c>
      <c r="DI1025" s="86">
        <f t="shared" si="1858"/>
        <v>5.5361068694629895E-2</v>
      </c>
      <c r="DJ1025" s="86">
        <f t="shared" si="1859"/>
        <v>0.51135531871501605</v>
      </c>
      <c r="DK1025" s="86">
        <f t="shared" si="1860"/>
        <v>-1355.7241537668438</v>
      </c>
      <c r="DL1025" s="86">
        <f t="shared" si="1918"/>
        <v>-1355.7241537668438</v>
      </c>
      <c r="DM1025" s="86">
        <f t="shared" si="1861"/>
        <v>-1355.7241537668438</v>
      </c>
      <c r="DN1025" s="85">
        <f t="shared" si="1862"/>
        <v>0</v>
      </c>
      <c r="DO1025" s="85">
        <f t="shared" si="1909"/>
        <v>0</v>
      </c>
      <c r="DP1025" s="85">
        <f t="shared" si="1863"/>
        <v>0</v>
      </c>
      <c r="DQ1025" s="85">
        <f t="shared" si="1910"/>
        <v>0</v>
      </c>
      <c r="DR1025" s="85">
        <f t="shared" si="1864"/>
        <v>0</v>
      </c>
      <c r="DS1025" s="85">
        <f t="shared" si="1911"/>
        <v>0</v>
      </c>
      <c r="DT1025" s="81"/>
      <c r="DU1025" s="81"/>
      <c r="DV1025" s="81">
        <f t="shared" si="1912"/>
        <v>0</v>
      </c>
      <c r="DW1025" s="100"/>
    </row>
    <row r="1026" spans="1:127" x14ac:dyDescent="0.2">
      <c r="A1026" s="59">
        <f t="shared" si="1865"/>
        <v>136.13333333333179</v>
      </c>
      <c r="B1026" s="44">
        <f t="shared" si="1866"/>
        <v>136133.3333333318</v>
      </c>
      <c r="C1026" s="52">
        <f t="shared" si="1800"/>
        <v>133.33333333333334</v>
      </c>
      <c r="D1026" s="50">
        <f t="shared" si="1801"/>
        <v>4</v>
      </c>
      <c r="E1026" s="44">
        <f t="shared" si="1802"/>
        <v>4.13</v>
      </c>
      <c r="F1026" s="47">
        <f t="shared" si="1803"/>
        <v>0.02</v>
      </c>
      <c r="G1026" s="52">
        <f t="shared" si="1867"/>
        <v>2.3126225095621671E-2</v>
      </c>
      <c r="H1026" s="57">
        <f t="shared" si="1868"/>
        <v>1069.1069710119921</v>
      </c>
      <c r="I1026" s="52">
        <f t="shared" si="1869"/>
        <v>0</v>
      </c>
      <c r="J1026" s="54">
        <f t="shared" si="1870"/>
        <v>4193.6548732611354</v>
      </c>
      <c r="K1026" s="46">
        <f t="shared" si="1913"/>
        <v>4193.6548732611354</v>
      </c>
      <c r="L1026" s="80">
        <f t="shared" si="1804"/>
        <v>0</v>
      </c>
      <c r="M1026" s="142">
        <f t="shared" si="1805"/>
        <v>0</v>
      </c>
      <c r="N1026" s="60">
        <f t="shared" si="1806"/>
        <v>4.13</v>
      </c>
      <c r="O1026" s="53">
        <f t="shared" si="1807"/>
        <v>0</v>
      </c>
      <c r="P1026" s="58">
        <f t="shared" si="1871"/>
        <v>3.0968875575552817</v>
      </c>
      <c r="Q1026" s="49">
        <f t="shared" si="1808"/>
        <v>3.0968875575552817</v>
      </c>
      <c r="R1026" s="143">
        <f t="shared" si="1809"/>
        <v>0.02</v>
      </c>
      <c r="S1026" s="51">
        <f t="shared" si="1872"/>
        <v>1.7686035596553309E-2</v>
      </c>
      <c r="T1026" s="57">
        <f t="shared" si="1873"/>
        <v>1113.7467950045486</v>
      </c>
      <c r="U1026" s="53">
        <f t="shared" si="1810"/>
        <v>0</v>
      </c>
      <c r="V1026" s="58">
        <f t="shared" si="1874"/>
        <v>3.1528260186602557</v>
      </c>
      <c r="W1026" s="49">
        <f t="shared" si="1811"/>
        <v>3.1528260186602557</v>
      </c>
      <c r="X1026" s="143">
        <f t="shared" si="1812"/>
        <v>0.02</v>
      </c>
      <c r="Y1026" s="51">
        <f t="shared" si="1875"/>
        <v>1.7091213815297556E-2</v>
      </c>
      <c r="Z1026" s="57">
        <f t="shared" si="1876"/>
        <v>1083.915547665943</v>
      </c>
      <c r="AA1026" s="53">
        <f t="shared" si="1813"/>
        <v>0</v>
      </c>
      <c r="AB1026" s="58">
        <f t="shared" si="1877"/>
        <v>3.1145843368883175</v>
      </c>
      <c r="AC1026" s="49">
        <f t="shared" si="1814"/>
        <v>3.1145843368883175</v>
      </c>
      <c r="AD1026" s="143">
        <f t="shared" si="1815"/>
        <v>0.02</v>
      </c>
      <c r="AE1026" s="49">
        <f t="shared" si="1914"/>
        <v>1.7038523966448556E-2</v>
      </c>
      <c r="AF1026" s="57">
        <f t="shared" si="1878"/>
        <v>1081.6692964150379</v>
      </c>
      <c r="AG1026" s="53">
        <f t="shared" si="1816"/>
        <v>0</v>
      </c>
      <c r="AH1026" s="58">
        <f t="shared" si="1879"/>
        <v>3.1118451420478821</v>
      </c>
      <c r="AI1026" s="49">
        <f t="shared" si="1817"/>
        <v>3.1118451420478821</v>
      </c>
      <c r="AJ1026" s="143">
        <f t="shared" si="1818"/>
        <v>0.02</v>
      </c>
      <c r="AK1026" s="51">
        <f t="shared" si="1880"/>
        <v>1.7039082291309959E-2</v>
      </c>
      <c r="AL1026" s="57">
        <f t="shared" si="1881"/>
        <v>1081.5413085845903</v>
      </c>
      <c r="AM1026" s="53">
        <f t="shared" si="1819"/>
        <v>0</v>
      </c>
      <c r="AN1026" s="58">
        <f t="shared" si="1882"/>
        <v>3.1116896580164881</v>
      </c>
      <c r="AO1026" s="49">
        <f t="shared" si="1820"/>
        <v>3.1116896580164881</v>
      </c>
      <c r="AP1026" s="143">
        <f t="shared" si="1821"/>
        <v>0.02</v>
      </c>
      <c r="AQ1026" s="51">
        <f t="shared" si="1883"/>
        <v>1.7039377941042155E-2</v>
      </c>
      <c r="AR1026" s="57">
        <f t="shared" si="1884"/>
        <v>1081.5319321659831</v>
      </c>
      <c r="AS1026" s="44">
        <f t="shared" si="1822"/>
        <v>7548.5787718700431</v>
      </c>
      <c r="AT1026" s="44">
        <f t="shared" si="1823"/>
        <v>3019.4315087480172</v>
      </c>
      <c r="AU1026" s="44">
        <f t="shared" si="1824"/>
        <v>1887.1446929675108</v>
      </c>
      <c r="AV1026" s="47">
        <f t="shared" si="1825"/>
        <v>0.22668058963963586</v>
      </c>
      <c r="AW1026" s="47">
        <f t="shared" si="1826"/>
        <v>0.33665602600250549</v>
      </c>
      <c r="AX1026" s="86">
        <f t="shared" si="1827"/>
        <v>0.87202267551823176</v>
      </c>
      <c r="AY1026" s="86">
        <f t="shared" si="1828"/>
        <v>0</v>
      </c>
      <c r="AZ1026" s="10">
        <f t="shared" si="1885"/>
        <v>0</v>
      </c>
      <c r="BA1026" s="44">
        <f t="shared" si="1829"/>
        <v>0</v>
      </c>
      <c r="BB1026" s="9">
        <f t="shared" si="1830"/>
        <v>0</v>
      </c>
      <c r="BC1026" s="45">
        <f t="shared" si="1919"/>
        <v>0</v>
      </c>
      <c r="BD1026" s="9">
        <f t="shared" si="1831"/>
        <v>0</v>
      </c>
      <c r="BE1026" s="45">
        <f t="shared" si="1915"/>
        <v>0</v>
      </c>
      <c r="BF1026" s="9">
        <f t="shared" si="1832"/>
        <v>0</v>
      </c>
      <c r="BG1026" s="45">
        <f t="shared" si="1916"/>
        <v>0</v>
      </c>
      <c r="BH1026" s="58"/>
      <c r="BI1026" s="58"/>
      <c r="BJ1026" s="58">
        <f t="shared" si="1886"/>
        <v>0</v>
      </c>
      <c r="BK1026" s="97"/>
      <c r="BL1026" s="44"/>
      <c r="BM1026" s="82">
        <f t="shared" si="1887"/>
        <v>102.10000000000001</v>
      </c>
      <c r="BN1026" s="86">
        <f t="shared" si="1888"/>
        <v>102100</v>
      </c>
      <c r="BO1026" s="86">
        <f t="shared" si="1889"/>
        <v>100</v>
      </c>
      <c r="BP1026" s="84">
        <f t="shared" si="1833"/>
        <v>4</v>
      </c>
      <c r="BQ1026" s="84">
        <f t="shared" si="1834"/>
        <v>4.13</v>
      </c>
      <c r="BR1026" s="84">
        <f t="shared" si="1835"/>
        <v>0.02</v>
      </c>
      <c r="BS1026" s="84">
        <f t="shared" si="1890"/>
        <v>3.1203943074937131E-2</v>
      </c>
      <c r="BT1026" s="84">
        <f t="shared" si="1891"/>
        <v>1296.4290304635724</v>
      </c>
      <c r="BU1026" s="84">
        <f t="shared" si="1892"/>
        <v>0</v>
      </c>
      <c r="BV1026" s="83">
        <f t="shared" si="1893"/>
        <v>3068.7631811443684</v>
      </c>
      <c r="BW1026" s="81">
        <f t="shared" si="1917"/>
        <v>3068.7631811443684</v>
      </c>
      <c r="BX1026" s="83">
        <f t="shared" si="1836"/>
        <v>0</v>
      </c>
      <c r="BY1026" s="141">
        <f t="shared" si="1837"/>
        <v>0</v>
      </c>
      <c r="BZ1026" s="83">
        <f t="shared" si="1838"/>
        <v>4.13</v>
      </c>
      <c r="CA1026" s="83">
        <f t="shared" si="1839"/>
        <v>0</v>
      </c>
      <c r="CB1026" s="83">
        <f t="shared" si="1894"/>
        <v>3.3989406059809659</v>
      </c>
      <c r="CC1026" s="83">
        <f t="shared" si="1840"/>
        <v>3.3989406059809659</v>
      </c>
      <c r="CD1026" s="143">
        <f t="shared" si="1841"/>
        <v>0.02</v>
      </c>
      <c r="CE1026" s="83">
        <f t="shared" si="1895"/>
        <v>1.6996523213570498E-2</v>
      </c>
      <c r="CF1026" s="84">
        <f t="shared" si="1896"/>
        <v>1202.5497115449778</v>
      </c>
      <c r="CG1026" s="83">
        <f t="shared" si="1842"/>
        <v>0</v>
      </c>
      <c r="CH1026" s="83">
        <f t="shared" si="1897"/>
        <v>3.2205255080516273</v>
      </c>
      <c r="CI1026" s="83">
        <f t="shared" si="1843"/>
        <v>3.2205255080516273</v>
      </c>
      <c r="CJ1026" s="143">
        <f t="shared" si="1844"/>
        <v>0.02</v>
      </c>
      <c r="CK1026" s="83">
        <f t="shared" si="1898"/>
        <v>1.6188910799759225E-2</v>
      </c>
      <c r="CL1026" s="84">
        <f t="shared" si="1899"/>
        <v>1136.1859343332221</v>
      </c>
      <c r="CM1026" s="83">
        <f t="shared" si="1845"/>
        <v>0</v>
      </c>
      <c r="CN1026" s="83">
        <f t="shared" si="1900"/>
        <v>3.1155178415827507</v>
      </c>
      <c r="CO1026" s="83">
        <f t="shared" si="1846"/>
        <v>3.1155178415827507</v>
      </c>
      <c r="CP1026" s="143">
        <f t="shared" si="1847"/>
        <v>0.02</v>
      </c>
      <c r="CQ1026" s="83">
        <f t="shared" si="1901"/>
        <v>1.6348564504284523E-2</v>
      </c>
      <c r="CR1026" s="84">
        <f t="shared" si="1902"/>
        <v>1131.8676705936637</v>
      </c>
      <c r="CS1026" s="83">
        <f t="shared" si="1848"/>
        <v>0</v>
      </c>
      <c r="CT1026" s="83">
        <f t="shared" si="1903"/>
        <v>3.1092828360115465</v>
      </c>
      <c r="CU1026" s="83">
        <f t="shared" si="1849"/>
        <v>3.1092828360115465</v>
      </c>
      <c r="CV1026" s="143">
        <f t="shared" si="1850"/>
        <v>0.02</v>
      </c>
      <c r="CW1026" s="83">
        <f t="shared" si="1904"/>
        <v>1.6376526987184586E-2</v>
      </c>
      <c r="CX1026" s="84">
        <f t="shared" si="1905"/>
        <v>1131.7032778959797</v>
      </c>
      <c r="CY1026" s="83">
        <f t="shared" si="1851"/>
        <v>0</v>
      </c>
      <c r="CZ1026" s="83">
        <f t="shared" si="1906"/>
        <v>3.1090469103796408</v>
      </c>
      <c r="DA1026" s="83">
        <f t="shared" si="1852"/>
        <v>3.1090469103796408</v>
      </c>
      <c r="DB1026" s="143">
        <f t="shared" si="1853"/>
        <v>0.02</v>
      </c>
      <c r="DC1026" s="83">
        <f t="shared" si="1907"/>
        <v>1.6377446767326519E-2</v>
      </c>
      <c r="DD1026" s="84">
        <f t="shared" si="1908"/>
        <v>1131.7109200228613</v>
      </c>
      <c r="DE1026" s="86">
        <f t="shared" si="1854"/>
        <v>5523.7737260598633</v>
      </c>
      <c r="DF1026" s="86">
        <f t="shared" si="1855"/>
        <v>2209.509490423945</v>
      </c>
      <c r="DG1026" s="86">
        <f t="shared" si="1856"/>
        <v>1380.9434315149658</v>
      </c>
      <c r="DH1026" s="86">
        <f t="shared" si="1857"/>
        <v>7.1421815772904518E-2</v>
      </c>
      <c r="DI1026" s="86">
        <f t="shared" si="1858"/>
        <v>5.5200331691902853E-2</v>
      </c>
      <c r="DJ1026" s="86">
        <f t="shared" si="1859"/>
        <v>0.50856971398815598</v>
      </c>
      <c r="DK1026" s="86">
        <f t="shared" si="1860"/>
        <v>-1357.5733045031252</v>
      </c>
      <c r="DL1026" s="86">
        <f t="shared" si="1918"/>
        <v>-1357.5733045031252</v>
      </c>
      <c r="DM1026" s="86">
        <f t="shared" si="1861"/>
        <v>-1357.5733045031252</v>
      </c>
      <c r="DN1026" s="85">
        <f t="shared" si="1862"/>
        <v>0</v>
      </c>
      <c r="DO1026" s="85">
        <f t="shared" si="1909"/>
        <v>0</v>
      </c>
      <c r="DP1026" s="85">
        <f t="shared" si="1863"/>
        <v>0</v>
      </c>
      <c r="DQ1026" s="85">
        <f t="shared" si="1910"/>
        <v>0</v>
      </c>
      <c r="DR1026" s="85">
        <f t="shared" si="1864"/>
        <v>0</v>
      </c>
      <c r="DS1026" s="85">
        <f t="shared" si="1911"/>
        <v>0</v>
      </c>
      <c r="DT1026" s="81"/>
      <c r="DU1026" s="81"/>
      <c r="DV1026" s="81">
        <f t="shared" si="1912"/>
        <v>0</v>
      </c>
      <c r="DW1026" s="100"/>
    </row>
    <row r="1027" spans="1:127" x14ac:dyDescent="0.2">
      <c r="A1027" s="59">
        <f t="shared" si="1865"/>
        <v>136.26666666666515</v>
      </c>
      <c r="B1027" s="44">
        <f t="shared" si="1866"/>
        <v>136266.66666666514</v>
      </c>
      <c r="C1027" s="52">
        <f t="shared" si="1800"/>
        <v>133.33333333333334</v>
      </c>
      <c r="D1027" s="50">
        <f t="shared" si="1801"/>
        <v>4</v>
      </c>
      <c r="E1027" s="44">
        <f t="shared" si="1802"/>
        <v>4.13</v>
      </c>
      <c r="F1027" s="47">
        <f t="shared" si="1803"/>
        <v>0.02</v>
      </c>
      <c r="G1027" s="52">
        <f t="shared" si="1867"/>
        <v>2.3123558428955002E-2</v>
      </c>
      <c r="H1027" s="57">
        <f t="shared" si="1868"/>
        <v>1069.8535373320015</v>
      </c>
      <c r="I1027" s="52">
        <f t="shared" si="1869"/>
        <v>0</v>
      </c>
      <c r="J1027" s="54">
        <f t="shared" si="1870"/>
        <v>4197.9712732611351</v>
      </c>
      <c r="K1027" s="46">
        <f t="shared" si="1913"/>
        <v>4197.9712732611351</v>
      </c>
      <c r="L1027" s="80">
        <f t="shared" si="1804"/>
        <v>0</v>
      </c>
      <c r="M1027" s="142">
        <f t="shared" si="1805"/>
        <v>0</v>
      </c>
      <c r="N1027" s="60">
        <f t="shared" si="1806"/>
        <v>4.13</v>
      </c>
      <c r="O1027" s="53">
        <f t="shared" si="1807"/>
        <v>0</v>
      </c>
      <c r="P1027" s="58">
        <f t="shared" si="1871"/>
        <v>3.0980280674237788</v>
      </c>
      <c r="Q1027" s="49">
        <f t="shared" si="1808"/>
        <v>3.0980280674237788</v>
      </c>
      <c r="R1027" s="143">
        <f t="shared" si="1809"/>
        <v>0.02</v>
      </c>
      <c r="S1027" s="51">
        <f t="shared" si="1872"/>
        <v>1.7683368929886641E-2</v>
      </c>
      <c r="T1027" s="57">
        <f t="shared" si="1873"/>
        <v>1114.5081918127762</v>
      </c>
      <c r="U1027" s="53">
        <f t="shared" si="1810"/>
        <v>0</v>
      </c>
      <c r="V1027" s="58">
        <f t="shared" si="1874"/>
        <v>3.1541118994176105</v>
      </c>
      <c r="W1027" s="49">
        <f t="shared" si="1811"/>
        <v>3.1541118994176105</v>
      </c>
      <c r="X1027" s="143">
        <f t="shared" si="1812"/>
        <v>0.02</v>
      </c>
      <c r="Y1027" s="51">
        <f t="shared" si="1875"/>
        <v>1.7088547148630888E-2</v>
      </c>
      <c r="Z1027" s="57">
        <f t="shared" si="1876"/>
        <v>1084.6382804515272</v>
      </c>
      <c r="AA1027" s="53">
        <f t="shared" si="1813"/>
        <v>0</v>
      </c>
      <c r="AB1027" s="58">
        <f t="shared" si="1877"/>
        <v>3.115737110468864</v>
      </c>
      <c r="AC1027" s="49">
        <f t="shared" si="1814"/>
        <v>3.115737110468864</v>
      </c>
      <c r="AD1027" s="143">
        <f t="shared" si="1815"/>
        <v>0.02</v>
      </c>
      <c r="AE1027" s="49">
        <f t="shared" si="1914"/>
        <v>1.7035857299781888E-2</v>
      </c>
      <c r="AF1027" s="57">
        <f t="shared" si="1878"/>
        <v>1082.3986474847277</v>
      </c>
      <c r="AG1027" s="53">
        <f t="shared" si="1816"/>
        <v>0</v>
      </c>
      <c r="AH1027" s="58">
        <f t="shared" si="1879"/>
        <v>3.1129998819039164</v>
      </c>
      <c r="AI1027" s="49">
        <f t="shared" si="1817"/>
        <v>3.1129998819039164</v>
      </c>
      <c r="AJ1027" s="143">
        <f t="shared" si="1818"/>
        <v>0.02</v>
      </c>
      <c r="AK1027" s="51">
        <f t="shared" si="1880"/>
        <v>1.7036415624643291E-2</v>
      </c>
      <c r="AL1027" s="57">
        <f t="shared" si="1881"/>
        <v>1082.2713255865187</v>
      </c>
      <c r="AM1027" s="53">
        <f t="shared" si="1819"/>
        <v>0</v>
      </c>
      <c r="AN1027" s="58">
        <f t="shared" si="1882"/>
        <v>3.1128448581118153</v>
      </c>
      <c r="AO1027" s="49">
        <f t="shared" si="1820"/>
        <v>3.1128448581118153</v>
      </c>
      <c r="AP1027" s="143">
        <f t="shared" si="1821"/>
        <v>0.02</v>
      </c>
      <c r="AQ1027" s="51">
        <f t="shared" si="1883"/>
        <v>1.7036711274375487E-2</v>
      </c>
      <c r="AR1027" s="57">
        <f t="shared" si="1884"/>
        <v>1082.2619983135423</v>
      </c>
      <c r="AS1027" s="44">
        <f t="shared" si="1822"/>
        <v>7556.3482918700429</v>
      </c>
      <c r="AT1027" s="44">
        <f t="shared" si="1823"/>
        <v>3022.539316748017</v>
      </c>
      <c r="AU1027" s="44">
        <f t="shared" si="1824"/>
        <v>1889.0870729675107</v>
      </c>
      <c r="AV1027" s="47">
        <f t="shared" si="1825"/>
        <v>0.22607028932713188</v>
      </c>
      <c r="AW1027" s="47">
        <f t="shared" si="1826"/>
        <v>0.33495420983001462</v>
      </c>
      <c r="AX1027" s="86">
        <f t="shared" si="1827"/>
        <v>0.86496067519595554</v>
      </c>
      <c r="AY1027" s="86">
        <f t="shared" si="1828"/>
        <v>0</v>
      </c>
      <c r="AZ1027" s="10">
        <f t="shared" si="1885"/>
        <v>0</v>
      </c>
      <c r="BA1027" s="44">
        <f t="shared" si="1829"/>
        <v>0</v>
      </c>
      <c r="BB1027" s="9">
        <f t="shared" si="1830"/>
        <v>0</v>
      </c>
      <c r="BC1027" s="45">
        <f t="shared" si="1919"/>
        <v>0</v>
      </c>
      <c r="BD1027" s="9">
        <f t="shared" si="1831"/>
        <v>0</v>
      </c>
      <c r="BE1027" s="45">
        <f t="shared" si="1915"/>
        <v>0</v>
      </c>
      <c r="BF1027" s="9">
        <f t="shared" si="1832"/>
        <v>0</v>
      </c>
      <c r="BG1027" s="45">
        <f t="shared" si="1916"/>
        <v>0</v>
      </c>
      <c r="BH1027" s="58"/>
      <c r="BI1027" s="58"/>
      <c r="BJ1027" s="58">
        <f t="shared" si="1886"/>
        <v>0</v>
      </c>
      <c r="BK1027" s="97"/>
      <c r="BL1027" s="44"/>
      <c r="BM1027" s="82">
        <f t="shared" si="1887"/>
        <v>102.2</v>
      </c>
      <c r="BN1027" s="86">
        <f t="shared" si="1888"/>
        <v>102200</v>
      </c>
      <c r="BO1027" s="86">
        <f t="shared" si="1889"/>
        <v>100</v>
      </c>
      <c r="BP1027" s="84">
        <f t="shared" si="1833"/>
        <v>4</v>
      </c>
      <c r="BQ1027" s="84">
        <f t="shared" si="1834"/>
        <v>4.13</v>
      </c>
      <c r="BR1027" s="84">
        <f t="shared" si="1835"/>
        <v>0.02</v>
      </c>
      <c r="BS1027" s="84">
        <f t="shared" si="1890"/>
        <v>3.1201943074937132E-2</v>
      </c>
      <c r="BT1027" s="84">
        <f t="shared" si="1891"/>
        <v>1297.1845496663555</v>
      </c>
      <c r="BU1027" s="84">
        <f t="shared" si="1892"/>
        <v>0</v>
      </c>
      <c r="BV1027" s="83">
        <f t="shared" si="1893"/>
        <v>3072.0004811443687</v>
      </c>
      <c r="BW1027" s="81">
        <f t="shared" si="1917"/>
        <v>3072.0004811443687</v>
      </c>
      <c r="BX1027" s="83">
        <f t="shared" si="1836"/>
        <v>0</v>
      </c>
      <c r="BY1027" s="141">
        <f t="shared" si="1837"/>
        <v>0</v>
      </c>
      <c r="BZ1027" s="83">
        <f t="shared" si="1838"/>
        <v>4.13</v>
      </c>
      <c r="CA1027" s="83">
        <f t="shared" si="1839"/>
        <v>0</v>
      </c>
      <c r="CB1027" s="83">
        <f t="shared" si="1894"/>
        <v>3.4007069045539335</v>
      </c>
      <c r="CC1027" s="83">
        <f t="shared" si="1840"/>
        <v>3.4007069045539335</v>
      </c>
      <c r="CD1027" s="143">
        <f t="shared" si="1841"/>
        <v>0.02</v>
      </c>
      <c r="CE1027" s="83">
        <f t="shared" si="1895"/>
        <v>1.6994523213570499E-2</v>
      </c>
      <c r="CF1027" s="84">
        <f t="shared" si="1896"/>
        <v>1203.0497356755454</v>
      </c>
      <c r="CG1027" s="83">
        <f t="shared" si="1842"/>
        <v>0</v>
      </c>
      <c r="CH1027" s="83">
        <f t="shared" si="1897"/>
        <v>3.2215747816932021</v>
      </c>
      <c r="CI1027" s="83">
        <f t="shared" si="1843"/>
        <v>3.2215747816932021</v>
      </c>
      <c r="CJ1027" s="143">
        <f t="shared" si="1844"/>
        <v>0.02</v>
      </c>
      <c r="CK1027" s="83">
        <f t="shared" si="1898"/>
        <v>1.6186910799759226E-2</v>
      </c>
      <c r="CL1027" s="84">
        <f t="shared" si="1899"/>
        <v>1136.688582449478</v>
      </c>
      <c r="CM1027" s="83">
        <f t="shared" si="1845"/>
        <v>0</v>
      </c>
      <c r="CN1027" s="83">
        <f t="shared" si="1900"/>
        <v>3.1164450339198329</v>
      </c>
      <c r="CO1027" s="83">
        <f t="shared" si="1846"/>
        <v>3.1164450339198329</v>
      </c>
      <c r="CP1027" s="143">
        <f t="shared" si="1847"/>
        <v>0.02</v>
      </c>
      <c r="CQ1027" s="83">
        <f t="shared" si="1901"/>
        <v>1.6346564504284525E-2</v>
      </c>
      <c r="CR1027" s="84">
        <f t="shared" si="1902"/>
        <v>1132.3923847932131</v>
      </c>
      <c r="CS1027" s="83">
        <f t="shared" si="1848"/>
        <v>0</v>
      </c>
      <c r="CT1027" s="83">
        <f t="shared" si="1903"/>
        <v>3.1102335876326181</v>
      </c>
      <c r="CU1027" s="83">
        <f t="shared" si="1849"/>
        <v>3.1102335876326181</v>
      </c>
      <c r="CV1027" s="143">
        <f t="shared" si="1850"/>
        <v>0.02</v>
      </c>
      <c r="CW1027" s="83">
        <f t="shared" si="1904"/>
        <v>1.6374526987184588E-2</v>
      </c>
      <c r="CX1027" s="84">
        <f t="shared" si="1905"/>
        <v>1132.2299436208702</v>
      </c>
      <c r="CY1027" s="83">
        <f t="shared" si="1851"/>
        <v>0</v>
      </c>
      <c r="CZ1027" s="83">
        <f t="shared" si="1906"/>
        <v>3.1100001414039795</v>
      </c>
      <c r="DA1027" s="83">
        <f t="shared" si="1852"/>
        <v>3.1100001414039795</v>
      </c>
      <c r="DB1027" s="143">
        <f t="shared" si="1853"/>
        <v>0.02</v>
      </c>
      <c r="DC1027" s="83">
        <f t="shared" si="1907"/>
        <v>1.637544676732652E-2</v>
      </c>
      <c r="DD1027" s="84">
        <f t="shared" si="1908"/>
        <v>1132.237655297027</v>
      </c>
      <c r="DE1027" s="86">
        <f t="shared" si="1854"/>
        <v>5529.6008660598636</v>
      </c>
      <c r="DF1027" s="86">
        <f t="shared" si="1855"/>
        <v>2211.8403464239454</v>
      </c>
      <c r="DG1027" s="86">
        <f t="shared" si="1856"/>
        <v>1382.4002165149659</v>
      </c>
      <c r="DH1027" s="86">
        <f t="shared" si="1857"/>
        <v>7.130898046863611E-2</v>
      </c>
      <c r="DI1027" s="86">
        <f t="shared" si="1858"/>
        <v>5.5040249897003561E-2</v>
      </c>
      <c r="DJ1027" s="86">
        <f t="shared" si="1859"/>
        <v>0.50580253840580514</v>
      </c>
      <c r="DK1027" s="86">
        <f t="shared" si="1860"/>
        <v>-1359.4213163759773</v>
      </c>
      <c r="DL1027" s="86">
        <f t="shared" si="1918"/>
        <v>-1359.4213163759773</v>
      </c>
      <c r="DM1027" s="86">
        <f t="shared" si="1861"/>
        <v>-1359.4213163759773</v>
      </c>
      <c r="DN1027" s="85">
        <f t="shared" si="1862"/>
        <v>0</v>
      </c>
      <c r="DO1027" s="85">
        <f t="shared" si="1909"/>
        <v>0</v>
      </c>
      <c r="DP1027" s="85">
        <f t="shared" si="1863"/>
        <v>0</v>
      </c>
      <c r="DQ1027" s="85">
        <f t="shared" si="1910"/>
        <v>0</v>
      </c>
      <c r="DR1027" s="85">
        <f t="shared" si="1864"/>
        <v>0</v>
      </c>
      <c r="DS1027" s="85">
        <f t="shared" si="1911"/>
        <v>0</v>
      </c>
      <c r="DT1027" s="81"/>
      <c r="DU1027" s="81"/>
      <c r="DV1027" s="81">
        <f t="shared" si="1912"/>
        <v>0</v>
      </c>
      <c r="DW1027" s="100"/>
    </row>
    <row r="1028" spans="1:127" x14ac:dyDescent="0.2">
      <c r="A1028" s="59">
        <f t="shared" si="1865"/>
        <v>136.3999999999985</v>
      </c>
      <c r="B1028" s="44">
        <f t="shared" si="1866"/>
        <v>136399.99999999849</v>
      </c>
      <c r="C1028" s="52">
        <f t="shared" si="1800"/>
        <v>133.33333333333334</v>
      </c>
      <c r="D1028" s="50">
        <f t="shared" si="1801"/>
        <v>4</v>
      </c>
      <c r="E1028" s="44">
        <f t="shared" si="1802"/>
        <v>4.13</v>
      </c>
      <c r="F1028" s="47">
        <f t="shared" si="1803"/>
        <v>0.02</v>
      </c>
      <c r="G1028" s="52">
        <f t="shared" si="1867"/>
        <v>2.3120891762288334E-2</v>
      </c>
      <c r="H1028" s="57">
        <f t="shared" si="1868"/>
        <v>1070.6000175610773</v>
      </c>
      <c r="I1028" s="52">
        <f t="shared" si="1869"/>
        <v>0</v>
      </c>
      <c r="J1028" s="54">
        <f t="shared" si="1870"/>
        <v>4202.2876732611348</v>
      </c>
      <c r="K1028" s="46">
        <f t="shared" si="1913"/>
        <v>4202.2876732611348</v>
      </c>
      <c r="L1028" s="80">
        <f t="shared" si="1804"/>
        <v>0</v>
      </c>
      <c r="M1028" s="142">
        <f t="shared" si="1805"/>
        <v>0</v>
      </c>
      <c r="N1028" s="60">
        <f t="shared" si="1806"/>
        <v>4.13</v>
      </c>
      <c r="O1028" s="53">
        <f t="shared" si="1807"/>
        <v>0</v>
      </c>
      <c r="P1028" s="58">
        <f t="shared" si="1871"/>
        <v>3.0991704911858378</v>
      </c>
      <c r="Q1028" s="49">
        <f t="shared" si="1808"/>
        <v>3.0991704911858378</v>
      </c>
      <c r="R1028" s="143">
        <f t="shared" si="1809"/>
        <v>0.02</v>
      </c>
      <c r="S1028" s="51">
        <f t="shared" si="1872"/>
        <v>1.7680702263219973E-2</v>
      </c>
      <c r="T1028" s="57">
        <f t="shared" si="1873"/>
        <v>1115.2691935515911</v>
      </c>
      <c r="U1028" s="53">
        <f t="shared" si="1810"/>
        <v>0</v>
      </c>
      <c r="V1028" s="58">
        <f t="shared" si="1874"/>
        <v>3.155399369769901</v>
      </c>
      <c r="W1028" s="49">
        <f t="shared" si="1811"/>
        <v>3.155399369769901</v>
      </c>
      <c r="X1028" s="143">
        <f t="shared" si="1812"/>
        <v>0.02</v>
      </c>
      <c r="Y1028" s="51">
        <f t="shared" si="1875"/>
        <v>1.708588048196422E-2</v>
      </c>
      <c r="Z1028" s="57">
        <f t="shared" si="1876"/>
        <v>1085.360605862935</v>
      </c>
      <c r="AA1028" s="53">
        <f t="shared" si="1813"/>
        <v>0</v>
      </c>
      <c r="AB1028" s="58">
        <f t="shared" si="1877"/>
        <v>3.1168912733235037</v>
      </c>
      <c r="AC1028" s="49">
        <f t="shared" si="1814"/>
        <v>3.1168912733235037</v>
      </c>
      <c r="AD1028" s="143">
        <f t="shared" si="1815"/>
        <v>0.02</v>
      </c>
      <c r="AE1028" s="49">
        <f t="shared" si="1914"/>
        <v>1.703319063311522E-2</v>
      </c>
      <c r="AF1028" s="57">
        <f t="shared" si="1878"/>
        <v>1083.1276145899953</v>
      </c>
      <c r="AG1028" s="53">
        <f t="shared" si="1816"/>
        <v>0</v>
      </c>
      <c r="AH1028" s="58">
        <f t="shared" si="1879"/>
        <v>3.1141560782132292</v>
      </c>
      <c r="AI1028" s="49">
        <f t="shared" si="1817"/>
        <v>3.1141560782132292</v>
      </c>
      <c r="AJ1028" s="143">
        <f t="shared" si="1818"/>
        <v>0.02</v>
      </c>
      <c r="AK1028" s="51">
        <f t="shared" si="1880"/>
        <v>1.7033748957976623E-2</v>
      </c>
      <c r="AL1028" s="57">
        <f t="shared" si="1881"/>
        <v>1083.0009575787046</v>
      </c>
      <c r="AM1028" s="53">
        <f t="shared" si="1819"/>
        <v>0</v>
      </c>
      <c r="AN1028" s="58">
        <f t="shared" si="1882"/>
        <v>3.1140015171649402</v>
      </c>
      <c r="AO1028" s="49">
        <f t="shared" si="1820"/>
        <v>3.1140015171649402</v>
      </c>
      <c r="AP1028" s="143">
        <f t="shared" si="1821"/>
        <v>0.02</v>
      </c>
      <c r="AQ1028" s="51">
        <f t="shared" si="1883"/>
        <v>1.7034044607708819E-2</v>
      </c>
      <c r="AR1028" s="57">
        <f t="shared" si="1884"/>
        <v>1082.9916793060122</v>
      </c>
      <c r="AS1028" s="44">
        <f t="shared" si="1822"/>
        <v>7564.1178118700427</v>
      </c>
      <c r="AT1028" s="44">
        <f t="shared" si="1823"/>
        <v>3025.6471247480172</v>
      </c>
      <c r="AU1028" s="44">
        <f t="shared" si="1824"/>
        <v>1891.0294529675107</v>
      </c>
      <c r="AV1028" s="47">
        <f t="shared" si="1825"/>
        <v>0.22546260682325392</v>
      </c>
      <c r="AW1028" s="47">
        <f t="shared" si="1826"/>
        <v>0.33326370466120253</v>
      </c>
      <c r="AX1028" s="86">
        <f t="shared" si="1827"/>
        <v>0.85796705262488815</v>
      </c>
      <c r="AY1028" s="86">
        <f t="shared" si="1828"/>
        <v>0</v>
      </c>
      <c r="AZ1028" s="10">
        <f t="shared" si="1885"/>
        <v>0</v>
      </c>
      <c r="BA1028" s="44">
        <f t="shared" si="1829"/>
        <v>0</v>
      </c>
      <c r="BB1028" s="9">
        <f t="shared" si="1830"/>
        <v>0</v>
      </c>
      <c r="BC1028" s="45">
        <f t="shared" si="1919"/>
        <v>0</v>
      </c>
      <c r="BD1028" s="9">
        <f t="shared" si="1831"/>
        <v>0</v>
      </c>
      <c r="BE1028" s="45">
        <f t="shared" si="1915"/>
        <v>0</v>
      </c>
      <c r="BF1028" s="9">
        <f t="shared" si="1832"/>
        <v>0</v>
      </c>
      <c r="BG1028" s="45">
        <f t="shared" si="1916"/>
        <v>0</v>
      </c>
      <c r="BH1028" s="58"/>
      <c r="BI1028" s="58"/>
      <c r="BJ1028" s="58">
        <f t="shared" si="1886"/>
        <v>0</v>
      </c>
      <c r="BK1028" s="97"/>
      <c r="BL1028" s="44"/>
      <c r="BM1028" s="82">
        <f t="shared" si="1887"/>
        <v>102.3</v>
      </c>
      <c r="BN1028" s="86">
        <f t="shared" si="1888"/>
        <v>102300</v>
      </c>
      <c r="BO1028" s="86">
        <f t="shared" si="1889"/>
        <v>100</v>
      </c>
      <c r="BP1028" s="84">
        <f t="shared" si="1833"/>
        <v>4</v>
      </c>
      <c r="BQ1028" s="84">
        <f t="shared" si="1834"/>
        <v>4.13</v>
      </c>
      <c r="BR1028" s="84">
        <f t="shared" si="1835"/>
        <v>0.02</v>
      </c>
      <c r="BS1028" s="84">
        <f t="shared" si="1890"/>
        <v>3.1199943074937134E-2</v>
      </c>
      <c r="BT1028" s="84">
        <f t="shared" si="1891"/>
        <v>1297.9400204429883</v>
      </c>
      <c r="BU1028" s="84">
        <f t="shared" si="1892"/>
        <v>0</v>
      </c>
      <c r="BV1028" s="83">
        <f t="shared" si="1893"/>
        <v>3075.2377811443685</v>
      </c>
      <c r="BW1028" s="81">
        <f t="shared" si="1917"/>
        <v>3075.2377811443685</v>
      </c>
      <c r="BX1028" s="83">
        <f t="shared" si="1836"/>
        <v>0</v>
      </c>
      <c r="BY1028" s="141">
        <f t="shared" si="1837"/>
        <v>0</v>
      </c>
      <c r="BZ1028" s="83">
        <f t="shared" si="1838"/>
        <v>4.13</v>
      </c>
      <c r="CA1028" s="83">
        <f t="shared" si="1839"/>
        <v>0</v>
      </c>
      <c r="CB1028" s="83">
        <f t="shared" si="1894"/>
        <v>3.4024753340647735</v>
      </c>
      <c r="CC1028" s="83">
        <f t="shared" si="1840"/>
        <v>3.4024753340647735</v>
      </c>
      <c r="CD1028" s="143">
        <f t="shared" si="1841"/>
        <v>0.02</v>
      </c>
      <c r="CE1028" s="83">
        <f t="shared" si="1895"/>
        <v>1.6992523213570501E-2</v>
      </c>
      <c r="CF1028" s="84">
        <f t="shared" si="1896"/>
        <v>1203.5494412864823</v>
      </c>
      <c r="CG1028" s="83">
        <f t="shared" si="1842"/>
        <v>0</v>
      </c>
      <c r="CH1028" s="83">
        <f t="shared" si="1897"/>
        <v>3.2226244336441869</v>
      </c>
      <c r="CI1028" s="83">
        <f t="shared" si="1843"/>
        <v>3.2226244336441869</v>
      </c>
      <c r="CJ1028" s="143">
        <f t="shared" si="1844"/>
        <v>0.02</v>
      </c>
      <c r="CK1028" s="83">
        <f t="shared" si="1898"/>
        <v>1.6184910799759228E-2</v>
      </c>
      <c r="CL1028" s="84">
        <f t="shared" si="1899"/>
        <v>1137.191004770752</v>
      </c>
      <c r="CM1028" s="83">
        <f t="shared" si="1845"/>
        <v>0</v>
      </c>
      <c r="CN1028" s="83">
        <f t="shared" si="1900"/>
        <v>3.1173728126230964</v>
      </c>
      <c r="CO1028" s="83">
        <f t="shared" si="1846"/>
        <v>3.1173728126230964</v>
      </c>
      <c r="CP1028" s="143">
        <f t="shared" si="1847"/>
        <v>0.02</v>
      </c>
      <c r="CQ1028" s="83">
        <f t="shared" si="1901"/>
        <v>1.6344564504284526E-2</v>
      </c>
      <c r="CR1028" s="84">
        <f t="shared" si="1902"/>
        <v>1132.9168787061933</v>
      </c>
      <c r="CS1028" s="83">
        <f t="shared" si="1848"/>
        <v>0</v>
      </c>
      <c r="CT1028" s="83">
        <f t="shared" si="1903"/>
        <v>3.1111850213497534</v>
      </c>
      <c r="CU1028" s="83">
        <f t="shared" si="1849"/>
        <v>3.1111850213497534</v>
      </c>
      <c r="CV1028" s="143">
        <f t="shared" si="1850"/>
        <v>0.02</v>
      </c>
      <c r="CW1028" s="83">
        <f t="shared" si="1904"/>
        <v>1.6372526987184589E-2</v>
      </c>
      <c r="CX1028" s="84">
        <f t="shared" si="1905"/>
        <v>1132.7563840481196</v>
      </c>
      <c r="CY1028" s="83">
        <f t="shared" si="1851"/>
        <v>0</v>
      </c>
      <c r="CZ1028" s="83">
        <f t="shared" si="1906"/>
        <v>3.1109540551243438</v>
      </c>
      <c r="DA1028" s="83">
        <f t="shared" si="1852"/>
        <v>3.1109540551243438</v>
      </c>
      <c r="DB1028" s="143">
        <f t="shared" si="1853"/>
        <v>0.02</v>
      </c>
      <c r="DC1028" s="83">
        <f t="shared" si="1907"/>
        <v>1.6373446767326522E-2</v>
      </c>
      <c r="DD1028" s="84">
        <f t="shared" si="1908"/>
        <v>1132.7641648154456</v>
      </c>
      <c r="DE1028" s="86">
        <f t="shared" si="1854"/>
        <v>5535.428006059863</v>
      </c>
      <c r="DF1028" s="86">
        <f t="shared" si="1855"/>
        <v>2214.171202423945</v>
      </c>
      <c r="DG1028" s="86">
        <f t="shared" si="1856"/>
        <v>1383.8570015149658</v>
      </c>
      <c r="DH1028" s="86">
        <f t="shared" si="1857"/>
        <v>7.1196455976148862E-2</v>
      </c>
      <c r="DI1028" s="86">
        <f t="shared" si="1858"/>
        <v>5.4880820019901487E-2</v>
      </c>
      <c r="DJ1028" s="86">
        <f t="shared" si="1859"/>
        <v>0.50305365110087408</v>
      </c>
      <c r="DK1028" s="86">
        <f t="shared" si="1860"/>
        <v>-1361.2681901047165</v>
      </c>
      <c r="DL1028" s="86">
        <f t="shared" si="1918"/>
        <v>-1361.2681901047165</v>
      </c>
      <c r="DM1028" s="86">
        <f t="shared" si="1861"/>
        <v>-1361.2681901047165</v>
      </c>
      <c r="DN1028" s="85">
        <f t="shared" si="1862"/>
        <v>0</v>
      </c>
      <c r="DO1028" s="85">
        <f t="shared" si="1909"/>
        <v>0</v>
      </c>
      <c r="DP1028" s="85">
        <f t="shared" si="1863"/>
        <v>0</v>
      </c>
      <c r="DQ1028" s="85">
        <f t="shared" si="1910"/>
        <v>0</v>
      </c>
      <c r="DR1028" s="85">
        <f t="shared" si="1864"/>
        <v>0</v>
      </c>
      <c r="DS1028" s="85">
        <f t="shared" si="1911"/>
        <v>0</v>
      </c>
      <c r="DT1028" s="81"/>
      <c r="DU1028" s="81"/>
      <c r="DV1028" s="81">
        <f t="shared" si="1912"/>
        <v>0</v>
      </c>
      <c r="DW1028" s="100"/>
    </row>
    <row r="1029" spans="1:127" x14ac:dyDescent="0.2">
      <c r="A1029" s="59">
        <f t="shared" si="1865"/>
        <v>136.53333333333183</v>
      </c>
      <c r="B1029" s="44">
        <f t="shared" si="1866"/>
        <v>136533.33333333183</v>
      </c>
      <c r="C1029" s="52">
        <f t="shared" ref="C1029:C1092" si="1920">Dlith/1200</f>
        <v>133.33333333333334</v>
      </c>
      <c r="D1029" s="50">
        <f t="shared" ref="D1029:D1092" si="1921">IF(B1029&lt;Dzsed,1,IF(B1029&lt;Dzsed+Dzuc,2,IF(B1029&lt;Dzsed+Dzuc+Dzlc,3,4)))</f>
        <v>4</v>
      </c>
      <c r="E1029" s="44">
        <f t="shared" ref="E1029:E1092" si="1922">IF(B1029&lt;Dzsed,ksed,IF(B1029&lt;(Dzsed+Dzuc),kuc,IF(B1029&lt;(Dzsed+Dzuc+Dzlc),klc,kma)))</f>
        <v>4.13</v>
      </c>
      <c r="F1029" s="47">
        <f t="shared" ref="F1029:F1092" si="1923">IF(B1029&lt;Dzsed,Ased,IF(B1029&lt;(Dzsed+Dzuc),Auc,IF(B1029&lt;(Dzsed+Dzuc+Dzlc),Alc,Ama)))</f>
        <v>0.02</v>
      </c>
      <c r="G1029" s="52">
        <f t="shared" si="1867"/>
        <v>2.3118225095621666E-2</v>
      </c>
      <c r="H1029" s="57">
        <f t="shared" si="1868"/>
        <v>1071.3464116992195</v>
      </c>
      <c r="I1029" s="52">
        <f t="shared" si="1869"/>
        <v>0</v>
      </c>
      <c r="J1029" s="54">
        <f t="shared" si="1870"/>
        <v>4206.6040732611345</v>
      </c>
      <c r="K1029" s="46">
        <f t="shared" si="1913"/>
        <v>4206.6040732611345</v>
      </c>
      <c r="L1029" s="80">
        <f t="shared" ref="L1029:L1092" si="1924">IF(B1029&lt;Dzsed,φ_0*0.01*EXP((-k_athy_z)*(B1029+Dzburial)*0.001),0)</f>
        <v>0</v>
      </c>
      <c r="M1029" s="142">
        <f t="shared" ref="M1029:M1092" si="1925">IF(B1029&lt;Dzsed,φ_0*0.01*EXP((-k_athy_P)*(K1029+(rhosed*9.81*0.000001)+(1078*9.81*Dzburial*0.000001))),0)</f>
        <v>0</v>
      </c>
      <c r="N1029" s="60">
        <f t="shared" ref="N1029:N1092" si="1926">IF(L1029=0,E1029,(IF(B1029&lt;Dzsed,λRMv20*f^(M1029/φ_0),0)))</f>
        <v>4.13</v>
      </c>
      <c r="O1029" s="53">
        <f t="shared" ref="O1029:O1092" si="1927">IF(B1029&lt;Dzsed,IF(H1029&gt;450,0.1,IF(H1029&lt;137,(0.565+((1.88*10^(-3))*H1029)-(7.23*10^(-6))*(H1029^2)),(0.602+((1.31*10^(-3))*H1029)-(5.14*10^(-6))*(H1029^2)))),0)</f>
        <v>0</v>
      </c>
      <c r="P1029" s="58">
        <f t="shared" si="1871"/>
        <v>3.1003148285136342</v>
      </c>
      <c r="Q1029" s="49">
        <f t="shared" ref="Q1029:Q1092" si="1928">IF(B1029&lt;Dzsed,IF(O1029&lt;0,(1)*(P1029^(1-$M1029)),(O1029^$M1029)*(P1029^(1-$M1029))),P1029)</f>
        <v>3.1003148285136342</v>
      </c>
      <c r="R1029" s="143">
        <f t="shared" ref="R1029:R1092" si="1929">IF($B1029&lt;Dzsed,Ased*(1-M1029),IF($B1029&lt;(Dzsed+Dzuc),Auc1_,IF($B1029&lt;(Dzsed+Dzuc+Dzlc),Alc,Ama)))</f>
        <v>0.02</v>
      </c>
      <c r="S1029" s="51">
        <f t="shared" si="1872"/>
        <v>1.7678035596553305E-2</v>
      </c>
      <c r="T1029" s="57">
        <f t="shared" si="1873"/>
        <v>1116.0298000420555</v>
      </c>
      <c r="U1029" s="53">
        <f t="shared" ref="U1029:U1092" si="1930">IF($B1029&lt;Dzsed,IF(T1029&gt;450,0.1,IF(T1029&lt;137,(0.565+((1.88*10^(-3))*T1029)-(7.23*10^(-6))*(T1029^2)),(0.602+((1.31*10^(-3))*T1029)-(5.14*10^(-6))*(T1029^2)))),0)</f>
        <v>0</v>
      </c>
      <c r="V1029" s="58">
        <f t="shared" si="1874"/>
        <v>3.1566884265431518</v>
      </c>
      <c r="W1029" s="49">
        <f t="shared" ref="W1029:W1092" si="1931">IF($B1029&lt;Dzsed,IF(U1029&lt;0,(1)*(V1029^(1-$M1029)),(U1029^$M1029)*(V1029^(1-$M1029))),V1029)</f>
        <v>3.1566884265431518</v>
      </c>
      <c r="X1029" s="143">
        <f t="shared" ref="X1029:X1092" si="1932">IF($B1029&lt;Dzsed,Ased*(1-M1029),IF($B1029&lt;(Dzsed+Dzuc),Auc2_,IF($B1029&lt;(Dzsed+Dzuc+Dzlc),Alc,Ama)))</f>
        <v>0.02</v>
      </c>
      <c r="Y1029" s="51">
        <f t="shared" si="1875"/>
        <v>1.7083213815297552E-2</v>
      </c>
      <c r="Z1029" s="57">
        <f t="shared" si="1876"/>
        <v>1086.0825238685102</v>
      </c>
      <c r="AA1029" s="53">
        <f t="shared" ref="AA1029:AA1092" si="1933">IF($B1029&lt;Dzsed,IF(Z1029&gt;450,0.1,IF(Z1029&lt;137,(0.565+((1.88*10^(-3))*Z1029)-(7.23*10^(-6))*(Z1029^2)),(0.602+((1.31*10^(-3))*Z1029)-(5.14*10^(-6))*(Z1029^2)))),0)</f>
        <v>0</v>
      </c>
      <c r="AB1029" s="58">
        <f t="shared" si="1877"/>
        <v>3.118046822481586</v>
      </c>
      <c r="AC1029" s="49">
        <f t="shared" ref="AC1029:AC1092" si="1934">IF($B1029&lt;Dzsed,IF(AA1029&lt;0,(1)*(AB1029^(1-$M1029)),(AA1029^$M1029)*(AB1029^(1-$M1029))),AB1029)</f>
        <v>3.118046822481586</v>
      </c>
      <c r="AD1029" s="143">
        <f t="shared" ref="AD1029:AD1092" si="1935">IF($B1029&lt;Dzsed,Ased*(1-M1029),IF($B1029&lt;(Dzsed+Dzuc),Auc3_,IF($B1029&lt;(Dzsed+Dzuc+Dzlc),Alc,Ama)))</f>
        <v>0.02</v>
      </c>
      <c r="AE1029" s="49">
        <f t="shared" si="1914"/>
        <v>1.7030523966448552E-2</v>
      </c>
      <c r="AF1029" s="57">
        <f t="shared" si="1878"/>
        <v>1083.8561976901099</v>
      </c>
      <c r="AG1029" s="53">
        <f t="shared" ref="AG1029:AG1092" si="1936">IF($B1029&lt;Dzsed,IF(AF1029&gt;450,0.1,IF(AF1029&lt;137,(0.565+((1.88*10^(-3))*AF1029)-(7.23*10^(-6))*(AF1029^2)),(0.602+((1.31*10^(-3))*AF1029)-(5.14*10^(-6))*(AF1029^2)))),0)</f>
        <v>0</v>
      </c>
      <c r="AH1029" s="58">
        <f t="shared" si="1879"/>
        <v>3.1153137281624863</v>
      </c>
      <c r="AI1029" s="49">
        <f t="shared" ref="AI1029:AI1092" si="1937">IF($B1029&lt;Dzsed,IF(AG1029&lt;0,(1)*(AH1029^(1-$M1029)),(AG1029^$M1029)*(AH1029^(1-$M1029))),AH1029)</f>
        <v>3.1153137281624863</v>
      </c>
      <c r="AJ1029" s="143">
        <f t="shared" ref="AJ1029:AJ1092" si="1938">IF($B1029&lt;Dzsed,Ased*(1-M1029),IF($B1029&lt;(Dzsed+Dzuc),Auc4_,IF($B1029&lt;(Dzsed+Dzuc+Dzlc),Alc,Ama)))</f>
        <v>0.02</v>
      </c>
      <c r="AK1029" s="51">
        <f t="shared" si="1880"/>
        <v>1.7031082291309955E-2</v>
      </c>
      <c r="AL1029" s="57">
        <f t="shared" si="1881"/>
        <v>1083.7302045056138</v>
      </c>
      <c r="AM1029" s="53">
        <f t="shared" ref="AM1029:AM1092" si="1939">IF($B1029&lt;Dzsed,IF(AL1029&gt;450,0.1,IF(AL1029&lt;137,(0.565+((1.88*10^(-3))*AL1029)-(7.23*10^(-6))*(AL1029^2)),(0.602+((1.31*10^(-3))*AL1029)-(5.14*10^(-6))*(AL1029^2)))),0)</f>
        <v>0</v>
      </c>
      <c r="AN1029" s="58">
        <f t="shared" si="1882"/>
        <v>3.1151596323336888</v>
      </c>
      <c r="AO1029" s="49">
        <f t="shared" ref="AO1029:AO1092" si="1940">IF($B1029&lt;Dzsed,IF(AM1029&lt;0,(1)*(AN1029^(1-$M1029)),(AM1029^$M1029)*(AN1029^(1-$M1029))),AN1029)</f>
        <v>3.1151596323336888</v>
      </c>
      <c r="AP1029" s="143">
        <f t="shared" ref="AP1029:AP1092" si="1941">IF($B1029&lt;Dzsed,Ased*(1-M1029),IF($B1029&lt;(Dzsed+Dzuc),Auc5_,IF($B1029&lt;(Dzsed+Dzuc+Dzlc),Alc,Ama)))</f>
        <v>0.02</v>
      </c>
      <c r="AQ1029" s="51">
        <f t="shared" si="1883"/>
        <v>1.7031377941042151E-2</v>
      </c>
      <c r="AR1029" s="57">
        <f t="shared" si="1884"/>
        <v>1083.7209750874683</v>
      </c>
      <c r="AS1029" s="44">
        <f t="shared" ref="AS1029:AS1092" si="1942">IF(AND(B1029&lt;=Dlith,B1029&gt;(Dzlc+Dzuc+Dzsed)),J1029*(1-lambdama)*fcompma,IF(AND(B1029&lt;=(Dzlc+Dzuc+Dzsed),B1029&gt;(Dzuc+Dzsed)),J1029*(1-lambdalc)*fcomplc,IF(AND(B1029&lt;=(Dzuc+Dzsed),B1029&gt;Dzsed),J1029*(1-lambdauc)*fcompuc,J1029*(1-lambdased)*fcompsed)))</f>
        <v>7571.8873318700416</v>
      </c>
      <c r="AT1029" s="44">
        <f t="shared" ref="AT1029:AT1092" si="1943">IF(AND(B1029&lt;=Dlith,B1029&gt;(Dzlc+Dzuc+Dzsed)),J1029*(1-lambdama)*fssma,IF(AND(B1029&lt;=(Dzlc+Dzuc+Dzsed),B1029&gt;(Dzuc+Dzsed)),J1029*(1-lambdalc)*fsslc,IF(AND(B1029&lt;=(Dzuc+Dzsed),B1029&gt;Dzsed),J1029*(1-lambdauc)*fssuc,J1029*(1-lambdased)*fsssed)))</f>
        <v>3028.7549327480165</v>
      </c>
      <c r="AU1029" s="44">
        <f t="shared" ref="AU1029:AU1092" si="1944">IF(AND(B1029&lt;=Dlith,B1029&gt;(Dzlc+Dzuc+Dzsed)),J1029*(1-lambdama)*fextma,IF(AND(B1029&lt;=(Dzlc+Dzuc+Dzsed),B1029&gt;(Dzuc+Dzsed)),J1029*(1-lambdalc)*fextlc,IF(AND(B1029&lt;=(Dzuc+Dzsed),B1029&gt;Dzsed),J1029*(1-lambdauc)*fextuc,J1029*(1-lambdased)*fextsed)))</f>
        <v>1892.9718329675104</v>
      </c>
      <c r="AV1029" s="47">
        <f t="shared" ref="AV1029:AV1092" si="1945">((εuc/Apuc)^(1/nuc))*EXP(Epuc/(nuc*Rgas*(AR1029+273)))*0.000001</f>
        <v>0.22485752780673599</v>
      </c>
      <c r="AW1029" s="47">
        <f t="shared" ref="AW1029:AW1092" si="1946">((εlc/Aplc)^(1/nlc))*EXP(Eplc/(nlc*Rgas*(AR1029+273)))*0.000001</f>
        <v>0.33158442035537511</v>
      </c>
      <c r="AX1029" s="86">
        <f t="shared" ref="AX1029:AX1092" si="1947">((εma/0.00000000000007)^(1/3))*EXP(510/(3*Rgas*(AR1029+273)))*0.000001</f>
        <v>0.85104105003837482</v>
      </c>
      <c r="AY1029" s="86">
        <f t="shared" ref="AY1029:AY1092" si="1948">IF(nma=0,IF(AR1029&lt;846.3,σD*(1-SQRT(-((Rgas*(AR1029+273))/ED)*LN(εma/AD)))^2*0.000001,0),σD*(1-SQRT(-((Rgas*(AR1029+273))/ED)*LN(εma/AD)))*0.000001)</f>
        <v>0</v>
      </c>
      <c r="AZ1029" s="10">
        <f t="shared" si="1885"/>
        <v>0</v>
      </c>
      <c r="BA1029" s="44">
        <f t="shared" ref="BA1029:BA1092" si="1949">IF(AND(B1029&lt;=Dlith,B1029&gt;(Dzlc+Dzuc+Dzsed)),AZ1029,IF(AND(B1029&lt;=(Dzlc+Dzuc+Dzsed),B1029&gt;(Dzuc+Dzsed)),AW1029,IF(AND(B1029&lt;=(Dzuc+Dzsed),B1029&gt;Dzsed),AV1029,0)))</f>
        <v>0</v>
      </c>
      <c r="BB1029" s="9">
        <f t="shared" ref="BB1029:BB1092" si="1950">IF(BA1029&gt;=0,(IF(B1029&gt;Dzsed,IF(BA1029&lt;AS1029,BA1029,AS1029),AS1029)),0)</f>
        <v>0</v>
      </c>
      <c r="BC1029" s="45">
        <f t="shared" si="1919"/>
        <v>0</v>
      </c>
      <c r="BD1029" s="9">
        <f t="shared" ref="BD1029:BD1092" si="1951">IF(BA1029&gt;=0,(IF(B1029&gt;Dzsed,IF(BA1029&lt;AU1029,BA1029,AU1029),AU1029)),0)</f>
        <v>0</v>
      </c>
      <c r="BE1029" s="45">
        <f t="shared" si="1915"/>
        <v>0</v>
      </c>
      <c r="BF1029" s="9">
        <f t="shared" ref="BF1029:BF1092" si="1952">IF(BA1029&gt;=0,(IF(B1029&gt;Dzsed,IF(BA1029&lt;AT1029,BA1029,AT1029),AT1029)),0)</f>
        <v>0</v>
      </c>
      <c r="BG1029" s="45">
        <f t="shared" si="1916"/>
        <v>0</v>
      </c>
      <c r="BH1029" s="58"/>
      <c r="BI1029" s="58"/>
      <c r="BJ1029" s="58">
        <f t="shared" si="1886"/>
        <v>0</v>
      </c>
      <c r="BK1029" s="97"/>
      <c r="BL1029" s="44"/>
      <c r="BM1029" s="82">
        <f t="shared" si="1887"/>
        <v>102.4</v>
      </c>
      <c r="BN1029" s="86">
        <f t="shared" si="1888"/>
        <v>102400</v>
      </c>
      <c r="BO1029" s="86">
        <f t="shared" si="1889"/>
        <v>100</v>
      </c>
      <c r="BP1029" s="84">
        <f t="shared" ref="BP1029:BP1092" si="1953">IF(BN1029&lt;Dzsedb,1,IF(BN1029&lt;Dzsedb+Dzucb,2,IF(BN1029&lt;Dzsedb+Dzucb+Dzlcb,3,4)))</f>
        <v>4</v>
      </c>
      <c r="BQ1029" s="84">
        <f t="shared" ref="BQ1029:BQ1092" si="1954">IF(BN1029&lt;Dzsedb,ksedb,IF(BN1029&lt;(Dzsedb+Dzucb),kucb,IF(BN1029&lt;(Dzsedb+Dzucb+Dzlcb),klcb,kmab)))</f>
        <v>4.13</v>
      </c>
      <c r="BR1029" s="84">
        <f t="shared" ref="BR1029:BR1092" si="1955">IF($BN1029&lt;Dzsedb,Asedb,IF($B1029&lt;(Dzsedb+Dzucb),Aucb,IF($BN1029&lt;(Dzsedb+Dzucb+Dzlcb),Alcb,Amab)))</f>
        <v>0.02</v>
      </c>
      <c r="BS1029" s="84">
        <f t="shared" si="1890"/>
        <v>3.1197943074937135E-2</v>
      </c>
      <c r="BT1029" s="84">
        <f t="shared" si="1891"/>
        <v>1298.6954427934711</v>
      </c>
      <c r="BU1029" s="84">
        <f t="shared" si="1892"/>
        <v>0</v>
      </c>
      <c r="BV1029" s="83">
        <f t="shared" si="1893"/>
        <v>3078.4750811443687</v>
      </c>
      <c r="BW1029" s="81">
        <f t="shared" si="1917"/>
        <v>3078.4750811443687</v>
      </c>
      <c r="BX1029" s="83">
        <f t="shared" ref="BX1029:BX1092" si="1956">IF(BN1029&lt;Dzsedb,φ_0b*0.01*EXP((-k_athy_zb)*(BN1029+Dzburialb)*0.001),0)</f>
        <v>0</v>
      </c>
      <c r="BY1029" s="141">
        <f t="shared" ref="BY1029:BY1092" si="1957">IF(BN1029&lt;Dzsedb,φ_0b*0.01*EXP((-k_athy_Pb)*(BW1029+(rhosedb*9.81*0.000001)+(1078*9.81*Dzburialb*0.000001))),0)</f>
        <v>0</v>
      </c>
      <c r="BZ1029" s="83">
        <f t="shared" ref="BZ1029:BZ1092" si="1958">IF(BX1029=0,BQ1029,(IF(BN1029&lt;Dzsedb,λRMv20b*fb^(BY1029/φ_0b),0)))</f>
        <v>4.13</v>
      </c>
      <c r="CA1029" s="83">
        <f t="shared" ref="CA1029:CA1092" si="1959">IF(BN1029&lt;Dzsedb,IF(BT1029&gt;450,0.1,IF(BT1029&lt;137,(0.565+((1.88*10^(-3))*BT1029)-(7.23*10^(-6))*(BT1029^2)),(0.602+((1.31*10^(-3))*BT1029)-(5.14*10^(-6))*(BT1029^2)))),0)</f>
        <v>0</v>
      </c>
      <c r="CB1029" s="83">
        <f t="shared" si="1894"/>
        <v>3.4042458947122727</v>
      </c>
      <c r="CC1029" s="83">
        <f t="shared" ref="CC1029:CC1092" si="1960">IF(BN1029&lt;Dzsedb,IF(CA1029&lt;0,(1)*(CB1029^(1-$BY1029)),(CA1029^$BY1029)*(CB1029^(1-$BY1029))),CB1029)</f>
        <v>3.4042458947122727</v>
      </c>
      <c r="CD1029" s="143">
        <f t="shared" ref="CD1029:CD1092" si="1961">IF($BN1029&lt;Dzsedb,Asedb*(1-BY1029),IF($BN1029&lt;(Dzsedb+Dzucb),Aucb1,IF($BN1029&lt;(Dzsedb+Dzucb+Dzlcb),Alcb,Amab)))</f>
        <v>0.02</v>
      </c>
      <c r="CE1029" s="83">
        <f t="shared" si="1895"/>
        <v>1.6990523213570502E-2</v>
      </c>
      <c r="CF1029" s="84">
        <f t="shared" si="1896"/>
        <v>1204.0488283957275</v>
      </c>
      <c r="CG1029" s="83">
        <f t="shared" ref="CG1029:CG1092" si="1962">IF($BN1029&lt;Dzsedb,IF(CF1029&gt;450,0.1,IF(CF1029&lt;137,(0.565+((1.88*10^(-3))*CF1029)-(7.23*10^(-6))*(CF1029^2)),(0.602+((1.31*10^(-3))*CF1029)-(5.14*10^(-6))*(CF1029^2)))),0)</f>
        <v>0</v>
      </c>
      <c r="CH1029" s="83">
        <f t="shared" si="1897"/>
        <v>3.2236744622831228</v>
      </c>
      <c r="CI1029" s="83">
        <f t="shared" ref="CI1029:CI1092" si="1963">IF($BN1029&lt;Dzsedb,IF(CG1029&lt;0,(1)*(CH1029^(1-$BY1029)),(CG1029^$BY1029)*(CH1029^(1-$BY1029))),CH1029)</f>
        <v>3.2236744622831228</v>
      </c>
      <c r="CJ1029" s="143">
        <f t="shared" ref="CJ1029:CJ1092" si="1964">IF($BN1029&lt;Dzsedb,Asedb*(1-BY1029),IF($BN1029&lt;(Dzsedb+Dzucb),Aucb2,IF($BN1029&lt;(Dzsedb+Dzucb+Dzlcb),Alcb,Amab)))</f>
        <v>0.02</v>
      </c>
      <c r="CK1029" s="83">
        <f t="shared" si="1898"/>
        <v>1.6182910799759229E-2</v>
      </c>
      <c r="CL1029" s="84">
        <f t="shared" si="1899"/>
        <v>1137.6932013851263</v>
      </c>
      <c r="CM1029" s="83">
        <f t="shared" ref="CM1029:CM1092" si="1965">IF($BN1029&lt;Dzsedb,IF(CL1029&gt;450,0.1,IF(CL1029&lt;137,(0.565+((1.88*10^(-3))*CL1029)-(7.23*10^(-6))*(CL1029^2)),(0.602+((1.31*10^(-3))*CL1029)-(5.14*10^(-6))*(CL1029^2)))),0)</f>
        <v>0</v>
      </c>
      <c r="CN1029" s="83">
        <f t="shared" si="1900"/>
        <v>3.1183011767002267</v>
      </c>
      <c r="CO1029" s="83">
        <f t="shared" ref="CO1029:CO1092" si="1966">IF($BN1029&lt;Dzsedb,IF(CM1029&lt;0,(1)*(CN1029^(1-$BY1029)),(CM1029^$BY1029)*(CN1029^(1-$BY1029))),CN1029)</f>
        <v>3.1183011767002267</v>
      </c>
      <c r="CP1029" s="143">
        <f t="shared" ref="CP1029:CP1092" si="1967">IF($BN1029&lt;Dzsedb,Asedb*(1-BY1029),IF($BN1029&lt;(Dzsedb+Dzucb),Aucb3,IF($BN1029&lt;(Dzsedb+Dzucb+Dzlcb),Alcb,Amab)))</f>
        <v>0.02</v>
      </c>
      <c r="CQ1029" s="83">
        <f t="shared" si="1901"/>
        <v>1.6342564504284528E-2</v>
      </c>
      <c r="CR1029" s="84">
        <f t="shared" si="1902"/>
        <v>1133.4411523650288</v>
      </c>
      <c r="CS1029" s="83">
        <f t="shared" ref="CS1029:CS1092" si="1968">IF($BN1029&lt;Dzsedb,IF(CR1029&gt;450,0.1,IF(CR1029&lt;137,(0.565+((1.88*10^(-3))*CR1029)-(7.23*10^(-6))*(CR1029^2)),(0.602+((1.31*10^(-3))*CR1029)-(5.14*10^(-6))*(CR1029^2)))),0)</f>
        <v>0</v>
      </c>
      <c r="CT1029" s="83">
        <f t="shared" si="1903"/>
        <v>3.1121371360822536</v>
      </c>
      <c r="CU1029" s="83">
        <f t="shared" ref="CU1029:CU1092" si="1969">IF($BN1029&lt;Dzsedb,IF(CS1029&lt;0,(1)*(CT1029^(1-$BY1029)),(CS1029^$BY1029)*(CT1029^(1-$BY1029))),CT1029)</f>
        <v>3.1121371360822536</v>
      </c>
      <c r="CV1029" s="143">
        <f t="shared" ref="CV1029:CV1092" si="1970">IF($BN1029&lt;Dzsedb,Asedb*(1-BY1029),IF($BN1029&lt;(Dzsedb+Dzucb),Aucb4,IF($BN1029&lt;(Dzsedb+Dzucb+Dzlcb),Alcb,Amab)))</f>
        <v>0.02</v>
      </c>
      <c r="CW1029" s="83">
        <f t="shared" si="1904"/>
        <v>1.6370526987184591E-2</v>
      </c>
      <c r="CX1029" s="84">
        <f t="shared" si="1905"/>
        <v>1133.2825992000583</v>
      </c>
      <c r="CY1029" s="83">
        <f t="shared" ref="CY1029:CY1092" si="1971">IF($BN1029&lt;Dzsedb,IF(CX1029&gt;450,0.1,IF(CX1029&lt;137,(0.565+((1.88*10^(-3))*CX1029)-(7.23*10^(-6))*(CX1029^2)),(0.602+((1.31*10^(-3))*CX1029)-(5.14*10^(-6))*(CX1029^2)))),0)</f>
        <v>0</v>
      </c>
      <c r="CZ1029" s="83">
        <f t="shared" si="1906"/>
        <v>3.1119086504124103</v>
      </c>
      <c r="DA1029" s="83">
        <f t="shared" ref="DA1029:DA1092" si="1972">IF($BN1029&lt;Dzsedb,IF(CY1029&lt;0,(1)*(CZ1029^(1-$BY1029)),(CY1029^$BY1029)*(CZ1029^(1-$BY1029))),CZ1029)</f>
        <v>3.1119086504124103</v>
      </c>
      <c r="DB1029" s="143">
        <f t="shared" ref="DB1029:DB1092" si="1973">IF($BN1029&lt;Dzsedb,Asedb*(1-BY1029),IF($BN1029&lt;(Dzsedb+Dzucb),Aucb5,IF($BN1029&lt;(Dzsedb+Dzucb+Dzlcb),Alcb,Amab)))</f>
        <v>0.02</v>
      </c>
      <c r="DC1029" s="83">
        <f t="shared" si="1907"/>
        <v>1.6371446767326523E-2</v>
      </c>
      <c r="DD1029" s="84">
        <f t="shared" si="1908"/>
        <v>1133.2904486009729</v>
      </c>
      <c r="DE1029" s="86">
        <f t="shared" ref="DE1029:DE1092" si="1974">IF(AND(BN1029&lt;=Dlithb,BN1029&gt;(Dzlcb+Dzucb+Dzsedb)),BV1029*(1-lambdamab)*fcompmab,IF(AND(BN1029&lt;=(Dzlcb+Dzucb+Dzsedb),BN1029&gt;(Dzucb+Dzsedb)),BV1029*(1-lambdalcb)*fcomplcb,IF(AND(BN1029&lt;=(Dzucb+Dzsedb),BN1029&gt;Dzsedb),BV1029*(1-lambdaucb)*fcompucb,BV1029*(1-lambdasedb)*fcompsedb)))</f>
        <v>5541.2551460598634</v>
      </c>
      <c r="DF1029" s="86">
        <f t="shared" ref="DF1029:DF1092" si="1975">IF(AND(BN1029&lt;=Dlithb,BN1029&gt;(Dzlcb+Dzucb+Dzsedb)),BV1029*(1-lambdamab)*fssmab,IF(AND(BN1029&lt;=(Dzlcb+Dzucb+Dzsedb),BN1029&gt;(Dzucb+Dzsedb)),BV1029*(1-lambdalcb)*fsslcb,IF(AND(BN1029&lt;=(Dzucb+Dzsedb),BN1029&gt;Dzsedb),BV1029*(1-lambdaucb)*fssucb,BV1029*(1-lambdasedb)*fsssedb)))</f>
        <v>2216.5020584239451</v>
      </c>
      <c r="DG1029" s="86">
        <f t="shared" ref="DG1029:DG1092" si="1976">IF(AND(BN1029&lt;=Dlithb,BN1029&gt;(Dzlcb+Dzucb+Dzsedb)),BV1029*(1-lambdamab)*fextmab,IF(AND(BN1029&lt;=(Dzlcb+Dzucb+Dzsedb),BN1029&gt;(Dzucb+Dzsedb)),BV1029*(1-lambdalcb)*fextlcb,IF(AND(BN1029&lt;=(Dzucb+Dzsedb),BN1029&gt;Dzsedb),BV1029*(1-lambdaucb)*fextucb,BV1029*(1-lambdasedb)*fextsedb)))</f>
        <v>1385.3137865149658</v>
      </c>
      <c r="DH1029" s="86">
        <f t="shared" ref="DH1029:DH1092" si="1977">((εucb/Apucb)^(1/nucb))*EXP(Epucb/(nucb*Rgas*(DD1029+273)))*0.000001</f>
        <v>7.1084241178757668E-2</v>
      </c>
      <c r="DI1029" s="86">
        <f t="shared" ref="DI1029:DI1092" si="1978">((εlcb/Aplcb)^(1/nlcb))*EXP(Eplcb/(nlcb*Rgas*(DD1029+273)))*0.000001</f>
        <v>5.4722038789886414E-2</v>
      </c>
      <c r="DJ1029" s="86">
        <f t="shared" ref="DJ1029:DJ1092" si="1979">((εmab/0.00000000000007)^(1/3))*EXP(510/(3*Rgas*(DD1029+273)))*0.000001</f>
        <v>0.50032291241630167</v>
      </c>
      <c r="DK1029" s="86">
        <f t="shared" ref="DK1029:DK1092" si="1980">IF(nmab=0,IF(DD1029&lt;846.3,σDb*(1-SQRT(-((Rgas*(DD1029+273))/EDb)*LN(εmab/ADb)))^2*0.000001,0),σDb*(1-SQRT(-((Rgas*(DD1029+273))/EDb)*LN(εmab/ADb)))*0.000001)</f>
        <v>-1363.1139264088472</v>
      </c>
      <c r="DL1029" s="86">
        <f t="shared" si="1918"/>
        <v>-1363.1139264088472</v>
      </c>
      <c r="DM1029" s="86">
        <f t="shared" ref="DM1029:DM1092" si="1981">IF(AND(BN1029&lt;=Dlithb,BN1029&gt;(Dzlcb+Dzucb+Dzsedb)),DL1029,IF(AND(BN1029&lt;=(Dzlcb+Dzucb+Dzsedb),BN1029&gt;(Dzucb+Dzsedb)),DI1029,IF(AND(BN1029&lt;=(Dzucb+Dzsedb),BN1029&gt;Dzsedb),DH1029,0)))</f>
        <v>-1363.1139264088472</v>
      </c>
      <c r="DN1029" s="85">
        <f t="shared" ref="DN1029:DN1092" si="1982">IF(DM1029&gt;=0,(IF(BN1029&gt;Dzsedb,IF(DM1029&lt;DE1029,DM1029,DE1029),DE1029)),0)</f>
        <v>0</v>
      </c>
      <c r="DO1029" s="85">
        <f t="shared" si="1909"/>
        <v>0</v>
      </c>
      <c r="DP1029" s="85">
        <f t="shared" ref="DP1029:DP1092" si="1983">IF(DM1029&gt;=0,(IF(BN1029&gt;Dzsedb,IF(DM1029&lt;DG1029,DM1029,DG1029),DG1029)),0)</f>
        <v>0</v>
      </c>
      <c r="DQ1029" s="85">
        <f t="shared" si="1910"/>
        <v>0</v>
      </c>
      <c r="DR1029" s="85">
        <f t="shared" ref="DR1029:DR1092" si="1984">IF(DM1029&gt;=0,(IF(BN1029&gt;Dzsedb,IF(DM1029&lt;DF1029,DM1029,DF1029),DF1029)),0)</f>
        <v>0</v>
      </c>
      <c r="DS1029" s="85">
        <f t="shared" si="1911"/>
        <v>0</v>
      </c>
      <c r="DT1029" s="81"/>
      <c r="DU1029" s="81"/>
      <c r="DV1029" s="81">
        <f t="shared" si="1912"/>
        <v>0</v>
      </c>
      <c r="DW1029" s="100"/>
    </row>
    <row r="1030" spans="1:127" x14ac:dyDescent="0.2">
      <c r="A1030" s="59">
        <f t="shared" ref="A1030:A1093" si="1985">B1030*0.001</f>
        <v>136.66666666666518</v>
      </c>
      <c r="B1030" s="44">
        <f t="shared" ref="B1030:B1093" si="1986">B1029+Dlith/1200</f>
        <v>136666.66666666517</v>
      </c>
      <c r="C1030" s="52">
        <f t="shared" si="1920"/>
        <v>133.33333333333334</v>
      </c>
      <c r="D1030" s="50">
        <f t="shared" si="1921"/>
        <v>4</v>
      </c>
      <c r="E1030" s="44">
        <f t="shared" si="1922"/>
        <v>4.13</v>
      </c>
      <c r="F1030" s="47">
        <f t="shared" si="1923"/>
        <v>0.02</v>
      </c>
      <c r="G1030" s="52">
        <f t="shared" ref="G1030:G1093" si="1987">G1029-0.5*(F1030+F1029)*(dz)*0.000001</f>
        <v>2.3115558428954998E-2</v>
      </c>
      <c r="H1030" s="57">
        <f t="shared" ref="H1030:H1093" si="1988">H1029+(G1029*(dz)/E1029)-(0.5*F1029*0.000001*((dz)^2)/E1029)</f>
        <v>1072.0927197464282</v>
      </c>
      <c r="I1030" s="52">
        <f t="shared" ref="I1030:I1093" si="1989">IF(B1030&lt;Dzsed,I1029+1078*9.81*(dz)*0.000001,0)</f>
        <v>0</v>
      </c>
      <c r="J1030" s="54">
        <f t="shared" ref="J1030:J1093" si="1990">IF(AND(B1030&lt;=Dlith,B1030&gt;(Dzlc+Dzuc+Dzsed)),rhoma*9.81*(dz)+J1029*1000000,IF(AND(B1030&lt;=(Dzlc+Dzuc+Dzsed),B1030&gt;(Dzuc+Dzsed)),rholc*9.81*(dz)+J1029*1000000,IF(AND(B1030&lt;=(Dzuc+Dzsed),B1030&gt;Dzsed),rhouc*9.81*(dz)+J1029*1000000,((rhosed*(1-L1030))+(1078*L1030))*9.81*(dz)+J1029*1000000)))*0.000001</f>
        <v>4210.9204732611342</v>
      </c>
      <c r="K1030" s="46">
        <f t="shared" si="1913"/>
        <v>4210.9204732611342</v>
      </c>
      <c r="L1030" s="80">
        <f t="shared" si="1924"/>
        <v>0</v>
      </c>
      <c r="M1030" s="142">
        <f t="shared" si="1925"/>
        <v>0</v>
      </c>
      <c r="N1030" s="60">
        <f t="shared" si="1926"/>
        <v>4.13</v>
      </c>
      <c r="O1030" s="53">
        <f t="shared" si="1927"/>
        <v>0</v>
      </c>
      <c r="P1030" s="58">
        <f t="shared" ref="P1030:P1093" si="1991">IF(B1030&lt;Dzsed,358*(1.0227*$N1030-1.882)*((1/(H1030+273))-0.00068)+1.84,IF(B1030&lt;Dzsed+Dzuc,E1030*(1+c_*J1030)/(1+buc*H1030),IF(B1030&lt;Dzsed+Dzuc+Dzlc,E1030*(1+c_*J1030)/(1+blc*H1030),(E1030*(298/(H1030+273))^0.5*(1+0.032*K1030*0.001)+(0.368*10^-9*(H1030+273)^3)))))</f>
        <v>3.1014610790802264</v>
      </c>
      <c r="Q1030" s="49">
        <f t="shared" si="1928"/>
        <v>3.1014610790802264</v>
      </c>
      <c r="R1030" s="143">
        <f t="shared" si="1929"/>
        <v>0.02</v>
      </c>
      <c r="S1030" s="51">
        <f t="shared" ref="S1030:S1093" si="1992">S1029-0.5*(R1030+R1029)*(dz)*0.000001</f>
        <v>1.7675368929886637E-2</v>
      </c>
      <c r="T1030" s="57">
        <f t="shared" ref="T1030:T1093" si="1993">T1029+(S1029*(dz)/Q1029)-(0.5*R1029*0.000001*((dz)^2)/Q1029)</f>
        <v>1116.7900111062415</v>
      </c>
      <c r="U1030" s="53">
        <f t="shared" si="1930"/>
        <v>0</v>
      </c>
      <c r="V1030" s="58">
        <f t="shared" ref="V1030:V1093" si="1994">IF($B1030&lt;Dzsed,358*(1.0227*$N1030-1.882)*((1/(T1030+273))-0.00068)+1.84,IF($B1030&lt;Dzsed+Dzuc,$E1030*(1+c_*$J1030)/(1+buc*T1030),IF($B1030&lt;Dzsed+Dzuc+Dzlc,$E1030*(1+c_*$J1030)/(1+blc*T1030),($E1030*(298/(T1030+273))^0.5*(1+0.032*$K1030*0.001)+(0.368*10^-9*(T1030+273)^3)))))</f>
        <v>3.1579790665641667</v>
      </c>
      <c r="W1030" s="49">
        <f t="shared" si="1931"/>
        <v>3.1579790665641667</v>
      </c>
      <c r="X1030" s="143">
        <f t="shared" si="1932"/>
        <v>0.02</v>
      </c>
      <c r="Y1030" s="51">
        <f t="shared" ref="Y1030:Y1093" si="1995">Y1029-0.5*(X1030+X1029)*(dz)*0.000001</f>
        <v>1.7080547148630883E-2</v>
      </c>
      <c r="Z1030" s="57">
        <f t="shared" ref="Z1030:Z1093" si="1996">Z1029+(Y1029*(dz)/W1029)-(0.5*X1029*0.000001*((dz)^2)/W1029)</f>
        <v>1086.8040344379763</v>
      </c>
      <c r="AA1030" s="53">
        <f t="shared" si="1933"/>
        <v>0</v>
      </c>
      <c r="AB1030" s="58">
        <f t="shared" ref="AB1030:AB1093" si="1997">IF($B1030&lt;Dzsed,358*(1.0227*$N1030-1.882)*((1/(Z1030+273))-0.00068)+1.84,IF($B1030&lt;Dzsed+Dzuc,$E1030*(1+c_*$J1030)/(1+buc*Z1030),IF($B1030&lt;Dzsed+Dzuc+Dzlc,$E1030*(1+c_*$J1030)/(1+blc*Z1030),($E1030*(298/(Z1030+273))^0.5*(1+0.032*$K1030*0.001)+(0.368*10^-9*(Z1030+273)^3)))))</f>
        <v>3.1192037549755045</v>
      </c>
      <c r="AC1030" s="49">
        <f t="shared" si="1934"/>
        <v>3.1192037549755045</v>
      </c>
      <c r="AD1030" s="143">
        <f t="shared" si="1935"/>
        <v>0.02</v>
      </c>
      <c r="AE1030" s="49">
        <f t="shared" si="1914"/>
        <v>1.7027857299781884E-2</v>
      </c>
      <c r="AF1030" s="57">
        <f t="shared" ref="AF1030:AF1093" si="1998">AF1029+(AE1029*(dz)/AC1029)-(0.5*AD1029*0.000001*((dz)^2)/AC1029)</f>
        <v>1084.5843967455926</v>
      </c>
      <c r="AG1030" s="53">
        <f t="shared" si="1936"/>
        <v>0</v>
      </c>
      <c r="AH1030" s="58">
        <f t="shared" ref="AH1030:AH1093" si="1999">IF($B1030&lt;Dzsed,358*(1.0227*$N1030-1.882)*((1/(AF1030+273))-0.00068)+1.84,IF($B1030&lt;Dzsed+Dzuc,$E1030*(1+c_*$J1030)/(1+buc*AF1030),IF($B1030&lt;Dzsed+Dzuc+Dzlc,$E1030*(1+c_*$J1030)/(1+blc*AF1030),($E1030*(298/(AF1030+273))^0.5*(1+0.032*$K1030*0.001)+(0.368*10^-9*(AF1030+273)^3)))))</f>
        <v>3.116472828941006</v>
      </c>
      <c r="AI1030" s="49">
        <f t="shared" si="1937"/>
        <v>3.116472828941006</v>
      </c>
      <c r="AJ1030" s="143">
        <f t="shared" si="1938"/>
        <v>0.02</v>
      </c>
      <c r="AK1030" s="51">
        <f t="shared" ref="AK1030:AK1093" si="2000">AK1029-0.5*(AJ1030+AJ1029)*(dz)*0.000001</f>
        <v>1.7028415624643287E-2</v>
      </c>
      <c r="AL1030" s="57">
        <f t="shared" ref="AL1030:AL1093" si="2001">AL1029+(AK1029*(dz)/AI1029)-(0.5*AJ1029*0.000001*((dz)^2)/AI1029)</f>
        <v>1084.4590663129723</v>
      </c>
      <c r="AM1030" s="53">
        <f t="shared" si="1939"/>
        <v>0</v>
      </c>
      <c r="AN1030" s="58">
        <f t="shared" ref="AN1030:AN1093" si="2002">IF($B1030&lt;Dzsed,358*(1.0227*$N1030-1.882)*((1/(AL1030+273))-0.00068)+1.84,IF($B1030&lt;Dzsed+Dzuc,$E1030*(1+c_*$J1030)/(1+buc*AL1030),IF($B1030&lt;Dzsed+Dzuc+Dzlc,$E1030*(1+c_*$J1030)/(1+blc*AL1030),($E1030*(298/(AL1030+273))^0.5*(1+0.032*$K1030*0.001)+(0.368*10^-9*(AL1030+273)^3)))))</f>
        <v>3.116319200778396</v>
      </c>
      <c r="AO1030" s="49">
        <f t="shared" si="1940"/>
        <v>3.116319200778396</v>
      </c>
      <c r="AP1030" s="143">
        <f t="shared" si="1941"/>
        <v>0.02</v>
      </c>
      <c r="AQ1030" s="51">
        <f t="shared" ref="AQ1030:AQ1093" si="2003">AQ1029-0.5*(AP1030+AP1029)*(dz)*0.000001</f>
        <v>1.7028711274375483E-2</v>
      </c>
      <c r="AR1030" s="57">
        <f t="shared" ref="AR1030:AR1093" si="2004">AR1029+(AQ1029*(dz)/AO1029)-(0.5*AP1029*0.000001*((dz)^2)/AO1029)</f>
        <v>1084.4498856032546</v>
      </c>
      <c r="AS1030" s="44">
        <f t="shared" si="1942"/>
        <v>7579.6568518700424</v>
      </c>
      <c r="AT1030" s="44">
        <f t="shared" si="1943"/>
        <v>3031.8627407480167</v>
      </c>
      <c r="AU1030" s="44">
        <f t="shared" si="1944"/>
        <v>1894.9142129675106</v>
      </c>
      <c r="AV1030" s="47">
        <f t="shared" si="1945"/>
        <v>0.22425503804975797</v>
      </c>
      <c r="AW1030" s="47">
        <f t="shared" si="1946"/>
        <v>0.32991626759805798</v>
      </c>
      <c r="AX1030" s="86">
        <f t="shared" si="1947"/>
        <v>0.84418191904428563</v>
      </c>
      <c r="AY1030" s="86">
        <f t="shared" si="1948"/>
        <v>0</v>
      </c>
      <c r="AZ1030" s="10">
        <f t="shared" ref="AZ1030:AZ1093" si="2005">MIN(AX1030:AY1030)</f>
        <v>0</v>
      </c>
      <c r="BA1030" s="44">
        <f t="shared" si="1949"/>
        <v>0</v>
      </c>
      <c r="BB1030" s="9">
        <f t="shared" si="1950"/>
        <v>0</v>
      </c>
      <c r="BC1030" s="45">
        <f t="shared" si="1919"/>
        <v>0</v>
      </c>
      <c r="BD1030" s="9">
        <f t="shared" si="1951"/>
        <v>0</v>
      </c>
      <c r="BE1030" s="45">
        <f t="shared" si="1915"/>
        <v>0</v>
      </c>
      <c r="BF1030" s="9">
        <f t="shared" si="1952"/>
        <v>0</v>
      </c>
      <c r="BG1030" s="45">
        <f t="shared" si="1916"/>
        <v>0</v>
      </c>
      <c r="BH1030" s="58"/>
      <c r="BI1030" s="58"/>
      <c r="BJ1030" s="58">
        <f t="shared" ref="BJ1030:BJ1093" si="2006">BB1030*-1</f>
        <v>0</v>
      </c>
      <c r="BK1030" s="97"/>
      <c r="BL1030" s="44"/>
      <c r="BM1030" s="82">
        <f t="shared" ref="BM1030:BM1093" si="2007">BN1030*0.001</f>
        <v>102.5</v>
      </c>
      <c r="BN1030" s="86">
        <f t="shared" ref="BN1030:BN1093" si="2008">BN1029+Dlithb/1200</f>
        <v>102500</v>
      </c>
      <c r="BO1030" s="86">
        <f t="shared" ref="BO1030:BO1093" si="2009">Dlithb/1200</f>
        <v>100</v>
      </c>
      <c r="BP1030" s="84">
        <f t="shared" si="1953"/>
        <v>4</v>
      </c>
      <c r="BQ1030" s="84">
        <f t="shared" si="1954"/>
        <v>4.13</v>
      </c>
      <c r="BR1030" s="84">
        <f t="shared" si="1955"/>
        <v>0.02</v>
      </c>
      <c r="BS1030" s="84">
        <f t="shared" ref="BS1030:BS1093" si="2010">BS1029-0.5*(BR1030+BR1029)*(dzb)*0.000001</f>
        <v>3.1195943074937137E-2</v>
      </c>
      <c r="BT1030" s="84">
        <f t="shared" ref="BT1030:BT1093" si="2011">BT1029+(BS1029*(dzb)/BQ1029)-(0.5*BR1029*0.000001*((dzb)^2)/BQ1029)</f>
        <v>1299.4508167178037</v>
      </c>
      <c r="BU1030" s="84">
        <f t="shared" ref="BU1030:BU1093" si="2012">IF(BN1030&lt;Dzsedb,BU1029+1078*9.81*(dzb)*0.000001,0)</f>
        <v>0</v>
      </c>
      <c r="BV1030" s="83">
        <f t="shared" ref="BV1030:BV1093" si="2013">IF(AND(BN1030&lt;=Dlithb,BN1030&gt;(Dzlcb+Dzucb+Dzsedb)),rhomab*9.81*(dzb)+BV1029*1000000,IF(AND(BN1030&lt;=(Dzlcb+Dzucb+Dzsedb),BN1030&gt;(Dzucb+Dzsedb)),rholcb*9.81*(dzb)+BV1029*1000000,IF(AND(BN1030&lt;=(Dzucb+Dzsedb),BN1030&gt;Dzsedb),rhoucb*9.81*(dzb)+BV1029*1000000,((rhosedb*(1-BX1030))+(1078*BX1030))*9.81*(dzb)+BV1029*1000000)))*0.000001</f>
        <v>3081.7123811443685</v>
      </c>
      <c r="BW1030" s="81">
        <f t="shared" si="1917"/>
        <v>3081.7123811443685</v>
      </c>
      <c r="BX1030" s="83">
        <f t="shared" si="1956"/>
        <v>0</v>
      </c>
      <c r="BY1030" s="141">
        <f t="shared" si="1957"/>
        <v>0</v>
      </c>
      <c r="BZ1030" s="83">
        <f t="shared" si="1958"/>
        <v>4.13</v>
      </c>
      <c r="CA1030" s="83">
        <f t="shared" si="1959"/>
        <v>0</v>
      </c>
      <c r="CB1030" s="83">
        <f t="shared" ref="CB1030:CB1093" si="2014">IF(BN1030&lt;Dzsed,358*(1.0227*$BZ1030-1.882)*((1/(BT1030+273))-0.00068)+1.84,IF(BN1030&lt;Dzsedb+Dzucb,BQ1030*(1+c_b*BV1030)/(1+bucb*BT1030),IF(BN1030&lt;Dzsedb+Dzucb+Dzlcb,BQ1030*(1+c_b*BV1030)/(1+blcb*BT1030),(BQ1030*(298/(BT1030+273))^0.5*(1+0.032*BW1030*0.001)+(0.368*10^-9*(BT1030+273)^3)))))</f>
        <v>3.4060185866955495</v>
      </c>
      <c r="CC1030" s="83">
        <f t="shared" si="1960"/>
        <v>3.4060185866955495</v>
      </c>
      <c r="CD1030" s="143">
        <f t="shared" si="1961"/>
        <v>0.02</v>
      </c>
      <c r="CE1030" s="83">
        <f t="shared" ref="CE1030:CE1093" si="2015">CE1029-0.5*(CD1030+CD1029)*(dzb)*0.000001</f>
        <v>1.6988523213570503E-2</v>
      </c>
      <c r="CF1030" s="84">
        <f t="shared" ref="CF1030:CF1093" si="2016">CF1029+(CE1029*(dzb)/CC1029)-(0.5*CD1029*0.000001*((dzb)^2)/CC1029)</f>
        <v>1204.5478970217619</v>
      </c>
      <c r="CG1030" s="83">
        <f t="shared" si="1962"/>
        <v>0</v>
      </c>
      <c r="CH1030" s="83">
        <f t="shared" ref="CH1030:CH1093" si="2017">IF($BN1030&lt;Dzsedb,358*(1.0227*$BZ1030-1.882)*((1/(CF1030+273))-0.00068)+1.84,IF($BN1030&lt;Dzsedb+Dzucb,$BQ1030*(1+c_b*$BV1030)/(1+bucb*CF1030),IF($BN1030&lt;Dzsedb+Dzucb+Dzlcb,$BQ1030*(1+c_b*$BV1030)/(1+blcb*CF1030),($BQ1030*(298/(CF1030+273))^0.5*(1+0.032*$BW1030*0.001)+(0.368*10^-9*(CF1030+273)^3)))))</f>
        <v>3.2247248659903294</v>
      </c>
      <c r="CI1030" s="83">
        <f t="shared" si="1963"/>
        <v>3.2247248659903294</v>
      </c>
      <c r="CJ1030" s="143">
        <f t="shared" si="1964"/>
        <v>0.02</v>
      </c>
      <c r="CK1030" s="83">
        <f t="shared" ref="CK1030:CK1093" si="2018">CK1029-0.5*(CJ1030+CJ1029)*(dzb)*0.000001</f>
        <v>1.6180910799759231E-2</v>
      </c>
      <c r="CL1030" s="84">
        <f t="shared" ref="CL1030:CL1093" si="2019">CL1029+(CK1029*(dzb)/CI1029)-(0.5*CJ1029*0.000001*((dzb)^2)/CI1029)</f>
        <v>1138.1951723809291</v>
      </c>
      <c r="CM1030" s="83">
        <f t="shared" si="1965"/>
        <v>0</v>
      </c>
      <c r="CN1030" s="83">
        <f t="shared" ref="CN1030:CN1093" si="2020">IF($BN1030&lt;Dzsedb,358*(1.0227*$BZ1030-1.882)*((1/(CL1030+273))-0.00068)+1.84,IF($BN1030&lt;Dzsedb+Dzucb,$BQ1030*(1+c_b*$BV1030)/(1+bucb*CL1030),IF($BN1030&lt;Dzsedb+Dzucb+Dzlcb,$BQ1030*(1+c_b*$BV1030)/(1+blcb*CL1030),($BQ1030*(298/(CL1030+273))^0.5*(1+0.032*$BW1030*0.001)+(0.368*10^-9*(CL1030+273)^3)))))</f>
        <v>3.1192301251603025</v>
      </c>
      <c r="CO1030" s="83">
        <f t="shared" si="1966"/>
        <v>3.1192301251603025</v>
      </c>
      <c r="CP1030" s="143">
        <f t="shared" si="1967"/>
        <v>0.02</v>
      </c>
      <c r="CQ1030" s="83">
        <f t="shared" ref="CQ1030:CQ1093" si="2021">CQ1029-0.5*(CP1030+CP1029)*(dzb)*0.000001</f>
        <v>1.6340564504284529E-2</v>
      </c>
      <c r="CR1030" s="84">
        <f t="shared" ref="CR1030:CR1093" si="2022">CR1029+(CQ1029*(dzb)/CO1029)-(0.5*CP1029*0.000001*((dzb)^2)/CO1029)</f>
        <v>1133.9652058024062</v>
      </c>
      <c r="CS1030" s="83">
        <f t="shared" si="1968"/>
        <v>0</v>
      </c>
      <c r="CT1030" s="83">
        <f t="shared" ref="CT1030:CT1093" si="2023">IF($BN1030&lt;Dzsedb,358*(1.0227*$BZ1030-1.882)*((1/(CR1030+273))-0.00068)+1.84,IF($BN1030&lt;Dzsedb+Dzucb,$BQ1030*(1+c_b*$BV1030)/(1+bucb*CR1030),IF($BN1030&lt;Dzsedb+Dzucb+Dzlcb,$BQ1030*(1+c_b*$BV1030)/(1+blcb*CR1030),($BQ1030*(298/(CR1030+273))^0.5*(1+0.032*$BW1030*0.001)+(0.368*10^-9*(CR1030+273)^3)))))</f>
        <v>3.113089930750415</v>
      </c>
      <c r="CU1030" s="83">
        <f t="shared" si="1969"/>
        <v>3.113089930750415</v>
      </c>
      <c r="CV1030" s="143">
        <f t="shared" si="1970"/>
        <v>0.02</v>
      </c>
      <c r="CW1030" s="83">
        <f t="shared" ref="CW1030:CW1093" si="2024">CW1029-0.5*(CV1030+CV1029)*(dzb)*0.000001</f>
        <v>1.6368526987184592E-2</v>
      </c>
      <c r="CX1030" s="84">
        <f t="shared" ref="CX1030:CX1093" si="2025">CX1029+(CW1029*(dzb)/CU1029)-(0.5*CV1029*0.000001*((dzb)^2)/CU1029)</f>
        <v>1133.8085890993268</v>
      </c>
      <c r="CY1030" s="83">
        <f t="shared" si="1971"/>
        <v>0</v>
      </c>
      <c r="CZ1030" s="83">
        <f t="shared" ref="CZ1030:CZ1093" si="2026">IF($BN1030&lt;Dzsedb,358*(1.0227*$BZ1030-1.882)*((1/(CX1030+273))-0.00068)+1.84,IF($BN1030&lt;Dzsedb+Dzucb,$BQ1030*(1+c_b*$BV1030)/(1+bucb*CX1030),IF($BN1030&lt;Dzsedb+Dzucb+Dzlcb,$BQ1030*(1+c_b*$BV1030)/(1+blcb*CX1030),($BQ1030*(298/(CX1030+273))^0.5*(1+0.032*$BW1030*0.001)+(0.368*10^-9*(CX1030+273)^3)))))</f>
        <v>3.1128639261408573</v>
      </c>
      <c r="DA1030" s="83">
        <f t="shared" si="1972"/>
        <v>3.1128639261408573</v>
      </c>
      <c r="DB1030" s="143">
        <f t="shared" si="1973"/>
        <v>0.02</v>
      </c>
      <c r="DC1030" s="83">
        <f t="shared" ref="DC1030:DC1093" si="2027">DC1029-0.5*(DB1030+DB1029)*(dzb)*0.000001</f>
        <v>1.6369446767326525E-2</v>
      </c>
      <c r="DD1030" s="84">
        <f t="shared" ref="DD1030:DD1093" si="2028">DD1029+(DC1029*(dzb)/DA1029)-(0.5*DB1029*0.000001*((dzb)^2)/DA1029)</f>
        <v>1133.8165066767829</v>
      </c>
      <c r="DE1030" s="86">
        <f t="shared" si="1974"/>
        <v>5547.0822860598637</v>
      </c>
      <c r="DF1030" s="86">
        <f t="shared" si="1975"/>
        <v>2218.8329144239451</v>
      </c>
      <c r="DG1030" s="86">
        <f t="shared" si="1976"/>
        <v>1386.7705715149659</v>
      </c>
      <c r="DH1030" s="86">
        <f t="shared" si="1977"/>
        <v>7.0972334964624559E-2</v>
      </c>
      <c r="DI1030" s="86">
        <f t="shared" si="1978"/>
        <v>5.4563902955440037E-2</v>
      </c>
      <c r="DJ1030" s="86">
        <f t="shared" si="1979"/>
        <v>0.49761018389357864</v>
      </c>
      <c r="DK1030" s="86">
        <f t="shared" si="1980"/>
        <v>-1364.9585260080596</v>
      </c>
      <c r="DL1030" s="86">
        <f t="shared" si="1918"/>
        <v>-1364.9585260080596</v>
      </c>
      <c r="DM1030" s="86">
        <f t="shared" si="1981"/>
        <v>-1364.9585260080596</v>
      </c>
      <c r="DN1030" s="85">
        <f t="shared" si="1982"/>
        <v>0</v>
      </c>
      <c r="DO1030" s="85">
        <f t="shared" ref="DO1030:DO1093" si="2029">DN1030*$BN$6</f>
        <v>0</v>
      </c>
      <c r="DP1030" s="85">
        <f t="shared" si="1983"/>
        <v>0</v>
      </c>
      <c r="DQ1030" s="85">
        <f t="shared" ref="DQ1030:DQ1093" si="2030">DP1030*$BN$6</f>
        <v>0</v>
      </c>
      <c r="DR1030" s="85">
        <f t="shared" si="1984"/>
        <v>0</v>
      </c>
      <c r="DS1030" s="85">
        <f t="shared" ref="DS1030:DS1093" si="2031">DR1030*$BN$6</f>
        <v>0</v>
      </c>
      <c r="DT1030" s="81"/>
      <c r="DU1030" s="81"/>
      <c r="DV1030" s="81">
        <f t="shared" ref="DV1030:DV1093" si="2032">DN1030*-1</f>
        <v>0</v>
      </c>
      <c r="DW1030" s="100"/>
    </row>
    <row r="1031" spans="1:127" x14ac:dyDescent="0.2">
      <c r="A1031" s="59">
        <f t="shared" si="1985"/>
        <v>136.79999999999851</v>
      </c>
      <c r="B1031" s="44">
        <f t="shared" si="1986"/>
        <v>136799.99999999852</v>
      </c>
      <c r="C1031" s="52">
        <f t="shared" si="1920"/>
        <v>133.33333333333334</v>
      </c>
      <c r="D1031" s="50">
        <f t="shared" si="1921"/>
        <v>4</v>
      </c>
      <c r="E1031" s="44">
        <f t="shared" si="1922"/>
        <v>4.13</v>
      </c>
      <c r="F1031" s="47">
        <f t="shared" si="1923"/>
        <v>0.02</v>
      </c>
      <c r="G1031" s="52">
        <f t="shared" si="1987"/>
        <v>2.311289176228833E-2</v>
      </c>
      <c r="H1031" s="57">
        <f t="shared" si="1988"/>
        <v>1072.8389417027033</v>
      </c>
      <c r="I1031" s="52">
        <f t="shared" si="1989"/>
        <v>0</v>
      </c>
      <c r="J1031" s="54">
        <f t="shared" si="1990"/>
        <v>4215.236873261134</v>
      </c>
      <c r="K1031" s="46">
        <f t="shared" ref="K1031:K1094" si="2033">J1031-I1031</f>
        <v>4215.236873261134</v>
      </c>
      <c r="L1031" s="80">
        <f t="shared" si="1924"/>
        <v>0</v>
      </c>
      <c r="M1031" s="142">
        <f t="shared" si="1925"/>
        <v>0</v>
      </c>
      <c r="N1031" s="60">
        <f t="shared" si="1926"/>
        <v>4.13</v>
      </c>
      <c r="O1031" s="53">
        <f t="shared" si="1927"/>
        <v>0</v>
      </c>
      <c r="P1031" s="58">
        <f t="shared" si="1991"/>
        <v>3.1026092425595655</v>
      </c>
      <c r="Q1031" s="49">
        <f t="shared" si="1928"/>
        <v>3.1026092425595655</v>
      </c>
      <c r="R1031" s="143">
        <f t="shared" si="1929"/>
        <v>0.02</v>
      </c>
      <c r="S1031" s="51">
        <f t="shared" si="1992"/>
        <v>1.7672702263219969E-2</v>
      </c>
      <c r="T1031" s="57">
        <f t="shared" si="1993"/>
        <v>1117.5498265672304</v>
      </c>
      <c r="U1031" s="53">
        <f t="shared" si="1930"/>
        <v>0</v>
      </c>
      <c r="V1031" s="58">
        <f t="shared" si="1994"/>
        <v>3.1592712866605424</v>
      </c>
      <c r="W1031" s="49">
        <f t="shared" si="1931"/>
        <v>3.1592712866605424</v>
      </c>
      <c r="X1031" s="143">
        <f t="shared" si="1932"/>
        <v>0.02</v>
      </c>
      <c r="Y1031" s="51">
        <f t="shared" si="1995"/>
        <v>1.7077880481964215E-2</v>
      </c>
      <c r="Z1031" s="57">
        <f t="shared" si="1996"/>
        <v>1087.5251375424323</v>
      </c>
      <c r="AA1031" s="53">
        <f t="shared" si="1933"/>
        <v>0</v>
      </c>
      <c r="AB1031" s="58">
        <f t="shared" si="1997"/>
        <v>3.1203620678407007</v>
      </c>
      <c r="AC1031" s="49">
        <f t="shared" si="1934"/>
        <v>3.1203620678407007</v>
      </c>
      <c r="AD1031" s="143">
        <f t="shared" si="1935"/>
        <v>0.02</v>
      </c>
      <c r="AE1031" s="49">
        <f t="shared" ref="AE1031:AE1094" si="2034">AE1030-0.5*(AD1031+AD1030)*($B1031-$B1030)*0.000001</f>
        <v>1.7025190633115216E-2</v>
      </c>
      <c r="AF1031" s="57">
        <f t="shared" si="1998"/>
        <v>1085.3122117182136</v>
      </c>
      <c r="AG1031" s="53">
        <f t="shared" si="1936"/>
        <v>0</v>
      </c>
      <c r="AH1031" s="58">
        <f t="shared" si="1999"/>
        <v>3.1176333777407681</v>
      </c>
      <c r="AI1031" s="49">
        <f t="shared" si="1937"/>
        <v>3.1176333777407681</v>
      </c>
      <c r="AJ1031" s="143">
        <f t="shared" si="1938"/>
        <v>0.02</v>
      </c>
      <c r="AK1031" s="51">
        <f t="shared" si="2000"/>
        <v>1.7025748957976618E-2</v>
      </c>
      <c r="AL1031" s="57">
        <f t="shared" si="2001"/>
        <v>1085.1875429477623</v>
      </c>
      <c r="AM1031" s="53">
        <f t="shared" si="1939"/>
        <v>0</v>
      </c>
      <c r="AN1031" s="58">
        <f t="shared" si="2002"/>
        <v>3.1174802196619154</v>
      </c>
      <c r="AO1031" s="49">
        <f t="shared" si="1940"/>
        <v>3.1174802196619154</v>
      </c>
      <c r="AP1031" s="143">
        <f t="shared" si="1941"/>
        <v>0.02</v>
      </c>
      <c r="AQ1031" s="51">
        <f t="shared" si="2003"/>
        <v>1.7026044607708814E-2</v>
      </c>
      <c r="AR1031" s="57">
        <f t="shared" si="2004"/>
        <v>1085.1784107999797</v>
      </c>
      <c r="AS1031" s="44">
        <f t="shared" si="1942"/>
        <v>7587.4263718700404</v>
      </c>
      <c r="AT1031" s="44">
        <f t="shared" si="1943"/>
        <v>3034.9705487480164</v>
      </c>
      <c r="AU1031" s="44">
        <f t="shared" si="1944"/>
        <v>1896.8565929675101</v>
      </c>
      <c r="AV1031" s="47">
        <f t="shared" si="1945"/>
        <v>0.22365512341724367</v>
      </c>
      <c r="AW1031" s="47">
        <f t="shared" si="1946"/>
        <v>0.32825915789250426</v>
      </c>
      <c r="AX1031" s="86">
        <f t="shared" si="1947"/>
        <v>0.83738892049767677</v>
      </c>
      <c r="AY1031" s="86">
        <f t="shared" si="1948"/>
        <v>0</v>
      </c>
      <c r="AZ1031" s="10">
        <f t="shared" si="2005"/>
        <v>0</v>
      </c>
      <c r="BA1031" s="44">
        <f t="shared" si="1949"/>
        <v>0</v>
      </c>
      <c r="BB1031" s="9">
        <f t="shared" si="1950"/>
        <v>0</v>
      </c>
      <c r="BC1031" s="45">
        <f t="shared" si="1919"/>
        <v>0</v>
      </c>
      <c r="BD1031" s="9">
        <f t="shared" si="1951"/>
        <v>0</v>
      </c>
      <c r="BE1031" s="45">
        <f t="shared" ref="BE1031:BE1094" si="2035">BD1031*$B$6</f>
        <v>0</v>
      </c>
      <c r="BF1031" s="9">
        <f t="shared" si="1952"/>
        <v>0</v>
      </c>
      <c r="BG1031" s="45">
        <f t="shared" ref="BG1031:BG1094" si="2036">BF1031*$B$6</f>
        <v>0</v>
      </c>
      <c r="BH1031" s="58"/>
      <c r="BI1031" s="58"/>
      <c r="BJ1031" s="58">
        <f t="shared" si="2006"/>
        <v>0</v>
      </c>
      <c r="BK1031" s="97"/>
      <c r="BL1031" s="44"/>
      <c r="BM1031" s="82">
        <f t="shared" si="2007"/>
        <v>102.60000000000001</v>
      </c>
      <c r="BN1031" s="86">
        <f t="shared" si="2008"/>
        <v>102600</v>
      </c>
      <c r="BO1031" s="86">
        <f t="shared" si="2009"/>
        <v>100</v>
      </c>
      <c r="BP1031" s="84">
        <f t="shared" si="1953"/>
        <v>4</v>
      </c>
      <c r="BQ1031" s="84">
        <f t="shared" si="1954"/>
        <v>4.13</v>
      </c>
      <c r="BR1031" s="84">
        <f t="shared" si="1955"/>
        <v>0.02</v>
      </c>
      <c r="BS1031" s="84">
        <f t="shared" si="2010"/>
        <v>3.1193943074937138E-2</v>
      </c>
      <c r="BT1031" s="84">
        <f t="shared" si="2011"/>
        <v>1300.2061422159863</v>
      </c>
      <c r="BU1031" s="84">
        <f t="shared" si="2012"/>
        <v>0</v>
      </c>
      <c r="BV1031" s="83">
        <f t="shared" si="2013"/>
        <v>3084.9496811443687</v>
      </c>
      <c r="BW1031" s="81">
        <f t="shared" ref="BW1031:BW1094" si="2037">BV1031-BU1031</f>
        <v>3084.9496811443687</v>
      </c>
      <c r="BX1031" s="83">
        <f t="shared" si="1956"/>
        <v>0</v>
      </c>
      <c r="BY1031" s="141">
        <f t="shared" si="1957"/>
        <v>0</v>
      </c>
      <c r="BZ1031" s="83">
        <f t="shared" si="1958"/>
        <v>4.13</v>
      </c>
      <c r="CA1031" s="83">
        <f t="shared" si="1959"/>
        <v>0</v>
      </c>
      <c r="CB1031" s="83">
        <f t="shared" si="2014"/>
        <v>3.407793410214055</v>
      </c>
      <c r="CC1031" s="83">
        <f t="shared" si="1960"/>
        <v>3.407793410214055</v>
      </c>
      <c r="CD1031" s="143">
        <f t="shared" si="1961"/>
        <v>0.02</v>
      </c>
      <c r="CE1031" s="83">
        <f t="shared" si="2015"/>
        <v>1.6986523213570505E-2</v>
      </c>
      <c r="CF1031" s="84">
        <f t="shared" si="2016"/>
        <v>1205.0466471836057</v>
      </c>
      <c r="CG1031" s="83">
        <f t="shared" si="1962"/>
        <v>0</v>
      </c>
      <c r="CH1031" s="83">
        <f t="shared" si="2017"/>
        <v>3.2257756431479088</v>
      </c>
      <c r="CI1031" s="83">
        <f t="shared" si="1963"/>
        <v>3.2257756431479088</v>
      </c>
      <c r="CJ1031" s="143">
        <f t="shared" si="1964"/>
        <v>0.02</v>
      </c>
      <c r="CK1031" s="83">
        <f t="shared" si="2018"/>
        <v>1.6178910799759232E-2</v>
      </c>
      <c r="CL1031" s="84">
        <f t="shared" si="2019"/>
        <v>1138.696917846733</v>
      </c>
      <c r="CM1031" s="83">
        <f t="shared" si="1965"/>
        <v>0</v>
      </c>
      <c r="CN1031" s="83">
        <f t="shared" si="2020"/>
        <v>3.1201596570137982</v>
      </c>
      <c r="CO1031" s="83">
        <f t="shared" si="1966"/>
        <v>3.1201596570137982</v>
      </c>
      <c r="CP1031" s="143">
        <f t="shared" si="1967"/>
        <v>0.02</v>
      </c>
      <c r="CQ1031" s="83">
        <f t="shared" si="2021"/>
        <v>1.6338564504284531E-2</v>
      </c>
      <c r="CR1031" s="84">
        <f t="shared" si="2022"/>
        <v>1134.4890390512739</v>
      </c>
      <c r="CS1031" s="83">
        <f t="shared" si="1968"/>
        <v>0</v>
      </c>
      <c r="CT1031" s="83">
        <f t="shared" si="2023"/>
        <v>3.1140434042755314</v>
      </c>
      <c r="CU1031" s="83">
        <f t="shared" si="1969"/>
        <v>3.1140434042755314</v>
      </c>
      <c r="CV1031" s="143">
        <f t="shared" si="1970"/>
        <v>0.02</v>
      </c>
      <c r="CW1031" s="83">
        <f t="shared" si="2024"/>
        <v>1.6366526987184594E-2</v>
      </c>
      <c r="CX1031" s="84">
        <f t="shared" si="2025"/>
        <v>1134.3343537688763</v>
      </c>
      <c r="CY1031" s="83">
        <f t="shared" si="1971"/>
        <v>0</v>
      </c>
      <c r="CZ1031" s="83">
        <f t="shared" si="2026"/>
        <v>3.1138198811833711</v>
      </c>
      <c r="DA1031" s="83">
        <f t="shared" si="1972"/>
        <v>3.1138198811833711</v>
      </c>
      <c r="DB1031" s="143">
        <f t="shared" si="1973"/>
        <v>0.02</v>
      </c>
      <c r="DC1031" s="83">
        <f t="shared" si="2027"/>
        <v>1.6367446767326526E-2</v>
      </c>
      <c r="DD1031" s="84">
        <f t="shared" si="2028"/>
        <v>1134.342339066367</v>
      </c>
      <c r="DE1031" s="86">
        <f t="shared" si="1974"/>
        <v>5552.9094260598631</v>
      </c>
      <c r="DF1031" s="86">
        <f t="shared" si="1975"/>
        <v>2221.1637704239452</v>
      </c>
      <c r="DG1031" s="86">
        <f t="shared" si="1976"/>
        <v>1388.2273565149658</v>
      </c>
      <c r="DH1031" s="86">
        <f t="shared" si="1977"/>
        <v>7.08607362267345E-2</v>
      </c>
      <c r="DI1031" s="86">
        <f t="shared" si="1978"/>
        <v>5.4406409284107692E-2</v>
      </c>
      <c r="DJ1031" s="86">
        <f t="shared" si="1979"/>
        <v>0.49491532826139656</v>
      </c>
      <c r="DK1031" s="86">
        <f t="shared" si="1980"/>
        <v>-1366.8019896222206</v>
      </c>
      <c r="DL1031" s="86">
        <f t="shared" ref="DL1031:DL1094" si="2038">MIN(DJ1031:DK1031)</f>
        <v>-1366.8019896222206</v>
      </c>
      <c r="DM1031" s="86">
        <f t="shared" si="1981"/>
        <v>-1366.8019896222206</v>
      </c>
      <c r="DN1031" s="85">
        <f t="shared" si="1982"/>
        <v>0</v>
      </c>
      <c r="DO1031" s="85">
        <f t="shared" si="2029"/>
        <v>0</v>
      </c>
      <c r="DP1031" s="85">
        <f t="shared" si="1983"/>
        <v>0</v>
      </c>
      <c r="DQ1031" s="85">
        <f t="shared" si="2030"/>
        <v>0</v>
      </c>
      <c r="DR1031" s="85">
        <f t="shared" si="1984"/>
        <v>0</v>
      </c>
      <c r="DS1031" s="85">
        <f t="shared" si="2031"/>
        <v>0</v>
      </c>
      <c r="DT1031" s="81"/>
      <c r="DU1031" s="81"/>
      <c r="DV1031" s="81">
        <f t="shared" si="2032"/>
        <v>0</v>
      </c>
      <c r="DW1031" s="100"/>
    </row>
    <row r="1032" spans="1:127" x14ac:dyDescent="0.2">
      <c r="A1032" s="59">
        <f t="shared" si="1985"/>
        <v>136.93333333333186</v>
      </c>
      <c r="B1032" s="44">
        <f t="shared" si="1986"/>
        <v>136933.33333333186</v>
      </c>
      <c r="C1032" s="52">
        <f t="shared" si="1920"/>
        <v>133.33333333333334</v>
      </c>
      <c r="D1032" s="50">
        <f t="shared" si="1921"/>
        <v>4</v>
      </c>
      <c r="E1032" s="44">
        <f t="shared" si="1922"/>
        <v>4.13</v>
      </c>
      <c r="F1032" s="47">
        <f t="shared" si="1923"/>
        <v>0.02</v>
      </c>
      <c r="G1032" s="52">
        <f t="shared" si="1987"/>
        <v>2.3110225095621661E-2</v>
      </c>
      <c r="H1032" s="57">
        <f t="shared" si="1988"/>
        <v>1073.5850775680449</v>
      </c>
      <c r="I1032" s="52">
        <f t="shared" si="1989"/>
        <v>0</v>
      </c>
      <c r="J1032" s="54">
        <f t="shared" si="1990"/>
        <v>4219.5532732611337</v>
      </c>
      <c r="K1032" s="46">
        <f t="shared" si="2033"/>
        <v>4219.5532732611337</v>
      </c>
      <c r="L1032" s="80">
        <f t="shared" si="1924"/>
        <v>0</v>
      </c>
      <c r="M1032" s="142">
        <f t="shared" si="1925"/>
        <v>0</v>
      </c>
      <c r="N1032" s="60">
        <f t="shared" si="1926"/>
        <v>4.13</v>
      </c>
      <c r="O1032" s="53">
        <f t="shared" si="1927"/>
        <v>0</v>
      </c>
      <c r="P1032" s="58">
        <f t="shared" si="1991"/>
        <v>3.1037593186264791</v>
      </c>
      <c r="Q1032" s="49">
        <f t="shared" si="1928"/>
        <v>3.1037593186264791</v>
      </c>
      <c r="R1032" s="143">
        <f t="shared" si="1929"/>
        <v>0.02</v>
      </c>
      <c r="S1032" s="51">
        <f t="shared" si="1992"/>
        <v>1.76700355965533E-2</v>
      </c>
      <c r="T1032" s="57">
        <f t="shared" si="1993"/>
        <v>1118.3092462491113</v>
      </c>
      <c r="U1032" s="53">
        <f t="shared" si="1930"/>
        <v>0</v>
      </c>
      <c r="V1032" s="58">
        <f t="shared" si="1994"/>
        <v>3.1605650836606713</v>
      </c>
      <c r="W1032" s="49">
        <f t="shared" si="1931"/>
        <v>3.1605650836606713</v>
      </c>
      <c r="X1032" s="143">
        <f t="shared" si="1932"/>
        <v>0.02</v>
      </c>
      <c r="Y1032" s="51">
        <f t="shared" si="1995"/>
        <v>1.7075213815297547E-2</v>
      </c>
      <c r="Z1032" s="57">
        <f t="shared" si="1996"/>
        <v>1088.2458331543489</v>
      </c>
      <c r="AA1032" s="53">
        <f t="shared" si="1933"/>
        <v>0</v>
      </c>
      <c r="AB1032" s="58">
        <f t="shared" si="1997"/>
        <v>3.1215217581156738</v>
      </c>
      <c r="AC1032" s="49">
        <f t="shared" si="1934"/>
        <v>3.1215217581156738</v>
      </c>
      <c r="AD1032" s="143">
        <f t="shared" si="1935"/>
        <v>0.02</v>
      </c>
      <c r="AE1032" s="49">
        <f t="shared" si="2034"/>
        <v>1.7022523966448547E-2</v>
      </c>
      <c r="AF1032" s="57">
        <f t="shared" si="1998"/>
        <v>1086.0396425709869</v>
      </c>
      <c r="AG1032" s="53">
        <f t="shared" si="1936"/>
        <v>0</v>
      </c>
      <c r="AH1032" s="58">
        <f t="shared" si="1999"/>
        <v>3.1187953717564185</v>
      </c>
      <c r="AI1032" s="49">
        <f t="shared" si="1937"/>
        <v>3.1187953717564185</v>
      </c>
      <c r="AJ1032" s="143">
        <f t="shared" si="1938"/>
        <v>0.02</v>
      </c>
      <c r="AK1032" s="51">
        <f t="shared" si="2000"/>
        <v>1.702308229130995E-2</v>
      </c>
      <c r="AL1032" s="57">
        <f t="shared" si="2001"/>
        <v>1085.9156343582188</v>
      </c>
      <c r="AM1032" s="53">
        <f t="shared" si="1939"/>
        <v>0</v>
      </c>
      <c r="AN1032" s="58">
        <f t="shared" si="2002"/>
        <v>3.1186426861496224</v>
      </c>
      <c r="AO1032" s="49">
        <f t="shared" si="1940"/>
        <v>3.1186426861496224</v>
      </c>
      <c r="AP1032" s="143">
        <f t="shared" si="1941"/>
        <v>0.02</v>
      </c>
      <c r="AQ1032" s="51">
        <f t="shared" si="2003"/>
        <v>1.7023377941042146E-2</v>
      </c>
      <c r="AR1032" s="57">
        <f t="shared" si="2004"/>
        <v>1085.9065506255138</v>
      </c>
      <c r="AS1032" s="44">
        <f t="shared" si="1942"/>
        <v>7595.1958918700402</v>
      </c>
      <c r="AT1032" s="44">
        <f t="shared" si="1943"/>
        <v>3038.0783567480157</v>
      </c>
      <c r="AU1032" s="44">
        <f t="shared" si="1944"/>
        <v>1898.7989729675101</v>
      </c>
      <c r="AV1032" s="47">
        <f t="shared" si="1945"/>
        <v>0.22305776986616546</v>
      </c>
      <c r="AW1032" s="47">
        <f t="shared" si="1946"/>
        <v>0.32661300355129169</v>
      </c>
      <c r="AX1032" s="86">
        <f t="shared" si="1947"/>
        <v>0.83066132437533269</v>
      </c>
      <c r="AY1032" s="86">
        <f t="shared" si="1948"/>
        <v>0</v>
      </c>
      <c r="AZ1032" s="10">
        <f t="shared" si="2005"/>
        <v>0</v>
      </c>
      <c r="BA1032" s="44">
        <f t="shared" si="1949"/>
        <v>0</v>
      </c>
      <c r="BB1032" s="9">
        <f t="shared" si="1950"/>
        <v>0</v>
      </c>
      <c r="BC1032" s="45">
        <f t="shared" ref="BC1032:BC1095" si="2039">BB1032*$B$6</f>
        <v>0</v>
      </c>
      <c r="BD1032" s="9">
        <f t="shared" si="1951"/>
        <v>0</v>
      </c>
      <c r="BE1032" s="45">
        <f t="shared" si="2035"/>
        <v>0</v>
      </c>
      <c r="BF1032" s="9">
        <f t="shared" si="1952"/>
        <v>0</v>
      </c>
      <c r="BG1032" s="45">
        <f t="shared" si="2036"/>
        <v>0</v>
      </c>
      <c r="BH1032" s="58"/>
      <c r="BI1032" s="58"/>
      <c r="BJ1032" s="58">
        <f t="shared" si="2006"/>
        <v>0</v>
      </c>
      <c r="BK1032" s="97"/>
      <c r="BL1032" s="44"/>
      <c r="BM1032" s="82">
        <f t="shared" si="2007"/>
        <v>102.7</v>
      </c>
      <c r="BN1032" s="86">
        <f t="shared" si="2008"/>
        <v>102700</v>
      </c>
      <c r="BO1032" s="86">
        <f t="shared" si="2009"/>
        <v>100</v>
      </c>
      <c r="BP1032" s="84">
        <f t="shared" si="1953"/>
        <v>4</v>
      </c>
      <c r="BQ1032" s="84">
        <f t="shared" si="1954"/>
        <v>4.13</v>
      </c>
      <c r="BR1032" s="84">
        <f t="shared" si="1955"/>
        <v>0.02</v>
      </c>
      <c r="BS1032" s="84">
        <f t="shared" si="2010"/>
        <v>3.119194307493714E-2</v>
      </c>
      <c r="BT1032" s="84">
        <f t="shared" si="2011"/>
        <v>1300.9614192880188</v>
      </c>
      <c r="BU1032" s="84">
        <f t="shared" si="2012"/>
        <v>0</v>
      </c>
      <c r="BV1032" s="83">
        <f t="shared" si="2013"/>
        <v>3088.1869811443685</v>
      </c>
      <c r="BW1032" s="81">
        <f t="shared" si="2037"/>
        <v>3088.1869811443685</v>
      </c>
      <c r="BX1032" s="83">
        <f t="shared" si="1956"/>
        <v>0</v>
      </c>
      <c r="BY1032" s="141">
        <f t="shared" si="1957"/>
        <v>0</v>
      </c>
      <c r="BZ1032" s="83">
        <f t="shared" si="1958"/>
        <v>4.13</v>
      </c>
      <c r="CA1032" s="83">
        <f t="shared" si="1959"/>
        <v>0</v>
      </c>
      <c r="CB1032" s="83">
        <f t="shared" si="2014"/>
        <v>3.4095703654675731</v>
      </c>
      <c r="CC1032" s="83">
        <f t="shared" si="1960"/>
        <v>3.4095703654675731</v>
      </c>
      <c r="CD1032" s="143">
        <f t="shared" si="1961"/>
        <v>0.02</v>
      </c>
      <c r="CE1032" s="83">
        <f t="shared" si="2015"/>
        <v>1.6984523213570506E-2</v>
      </c>
      <c r="CF1032" s="84">
        <f t="shared" si="2016"/>
        <v>1205.5450789008178</v>
      </c>
      <c r="CG1032" s="83">
        <f t="shared" si="1962"/>
        <v>0</v>
      </c>
      <c r="CH1032" s="83">
        <f t="shared" si="2017"/>
        <v>3.2268267921397502</v>
      </c>
      <c r="CI1032" s="83">
        <f t="shared" si="1963"/>
        <v>3.2268267921397502</v>
      </c>
      <c r="CJ1032" s="143">
        <f t="shared" si="1964"/>
        <v>0.02</v>
      </c>
      <c r="CK1032" s="83">
        <f t="shared" si="2018"/>
        <v>1.6176910799759234E-2</v>
      </c>
      <c r="CL1032" s="84">
        <f t="shared" si="2019"/>
        <v>1139.1984378713548</v>
      </c>
      <c r="CM1032" s="83">
        <f t="shared" si="1965"/>
        <v>0</v>
      </c>
      <c r="CN1032" s="83">
        <f t="shared" si="2020"/>
        <v>3.1210897712725831</v>
      </c>
      <c r="CO1032" s="83">
        <f t="shared" si="1966"/>
        <v>3.1210897712725831</v>
      </c>
      <c r="CP1032" s="143">
        <f t="shared" si="1967"/>
        <v>0.02</v>
      </c>
      <c r="CQ1032" s="83">
        <f t="shared" si="2021"/>
        <v>1.6336564504284532E-2</v>
      </c>
      <c r="CR1032" s="84">
        <f t="shared" si="2022"/>
        <v>1135.0126521448399</v>
      </c>
      <c r="CS1032" s="83">
        <f t="shared" si="1968"/>
        <v>0</v>
      </c>
      <c r="CT1032" s="83">
        <f t="shared" si="2023"/>
        <v>3.1149975555798908</v>
      </c>
      <c r="CU1032" s="83">
        <f t="shared" si="1969"/>
        <v>3.1149975555798908</v>
      </c>
      <c r="CV1032" s="143">
        <f t="shared" si="1970"/>
        <v>0.02</v>
      </c>
      <c r="CW1032" s="83">
        <f t="shared" si="2024"/>
        <v>1.6364526987184595E-2</v>
      </c>
      <c r="CX1032" s="84">
        <f t="shared" si="2025"/>
        <v>1134.8598932319651</v>
      </c>
      <c r="CY1032" s="83">
        <f t="shared" si="1971"/>
        <v>0</v>
      </c>
      <c r="CZ1032" s="83">
        <f t="shared" si="2026"/>
        <v>3.1147765144146442</v>
      </c>
      <c r="DA1032" s="83">
        <f t="shared" si="1972"/>
        <v>3.1147765144146442</v>
      </c>
      <c r="DB1032" s="143">
        <f t="shared" si="1973"/>
        <v>0.02</v>
      </c>
      <c r="DC1032" s="83">
        <f t="shared" si="2027"/>
        <v>1.6365446767326527E-2</v>
      </c>
      <c r="DD1032" s="84">
        <f t="shared" si="2028"/>
        <v>1134.8679457935327</v>
      </c>
      <c r="DE1032" s="86">
        <f t="shared" si="1974"/>
        <v>5558.7365660598625</v>
      </c>
      <c r="DF1032" s="86">
        <f t="shared" si="1975"/>
        <v>2223.4946264239452</v>
      </c>
      <c r="DG1032" s="86">
        <f t="shared" si="1976"/>
        <v>1389.6841415149656</v>
      </c>
      <c r="DH1032" s="86">
        <f t="shared" si="1977"/>
        <v>7.0749443862870881E-2</v>
      </c>
      <c r="DI1032" s="86">
        <f t="shared" si="1978"/>
        <v>5.4249554562371981E-2</v>
      </c>
      <c r="DJ1032" s="86">
        <f t="shared" si="1979"/>
        <v>0.49223820942442231</v>
      </c>
      <c r="DK1032" s="86">
        <f t="shared" si="1980"/>
        <v>-1368.6443179713804</v>
      </c>
      <c r="DL1032" s="86">
        <f t="shared" si="2038"/>
        <v>-1368.6443179713804</v>
      </c>
      <c r="DM1032" s="86">
        <f t="shared" si="1981"/>
        <v>-1368.6443179713804</v>
      </c>
      <c r="DN1032" s="85">
        <f t="shared" si="1982"/>
        <v>0</v>
      </c>
      <c r="DO1032" s="85">
        <f t="shared" si="2029"/>
        <v>0</v>
      </c>
      <c r="DP1032" s="85">
        <f t="shared" si="1983"/>
        <v>0</v>
      </c>
      <c r="DQ1032" s="85">
        <f t="shared" si="2030"/>
        <v>0</v>
      </c>
      <c r="DR1032" s="85">
        <f t="shared" si="1984"/>
        <v>0</v>
      </c>
      <c r="DS1032" s="85">
        <f t="shared" si="2031"/>
        <v>0</v>
      </c>
      <c r="DT1032" s="81"/>
      <c r="DU1032" s="81"/>
      <c r="DV1032" s="81">
        <f t="shared" si="2032"/>
        <v>0</v>
      </c>
      <c r="DW1032" s="100"/>
    </row>
    <row r="1033" spans="1:127" x14ac:dyDescent="0.2">
      <c r="A1033" s="59">
        <f t="shared" si="1985"/>
        <v>137.06666666666521</v>
      </c>
      <c r="B1033" s="44">
        <f t="shared" si="1986"/>
        <v>137066.6666666652</v>
      </c>
      <c r="C1033" s="52">
        <f t="shared" si="1920"/>
        <v>133.33333333333334</v>
      </c>
      <c r="D1033" s="50">
        <f t="shared" si="1921"/>
        <v>4</v>
      </c>
      <c r="E1033" s="44">
        <f t="shared" si="1922"/>
        <v>4.13</v>
      </c>
      <c r="F1033" s="47">
        <f t="shared" si="1923"/>
        <v>0.02</v>
      </c>
      <c r="G1033" s="52">
        <f t="shared" si="1987"/>
        <v>2.3107558428954993E-2</v>
      </c>
      <c r="H1033" s="57">
        <f t="shared" si="1988"/>
        <v>1074.3311273424529</v>
      </c>
      <c r="I1033" s="52">
        <f t="shared" si="1989"/>
        <v>0</v>
      </c>
      <c r="J1033" s="54">
        <f t="shared" si="1990"/>
        <v>4223.8696732611334</v>
      </c>
      <c r="K1033" s="46">
        <f t="shared" si="2033"/>
        <v>4223.8696732611334</v>
      </c>
      <c r="L1033" s="80">
        <f t="shared" si="1924"/>
        <v>0</v>
      </c>
      <c r="M1033" s="142">
        <f t="shared" si="1925"/>
        <v>0</v>
      </c>
      <c r="N1033" s="60">
        <f t="shared" si="1926"/>
        <v>4.13</v>
      </c>
      <c r="O1033" s="53">
        <f t="shared" si="1927"/>
        <v>0</v>
      </c>
      <c r="P1033" s="58">
        <f t="shared" si="1991"/>
        <v>3.1049113069566743</v>
      </c>
      <c r="Q1033" s="49">
        <f t="shared" si="1928"/>
        <v>3.1049113069566743</v>
      </c>
      <c r="R1033" s="143">
        <f t="shared" si="1929"/>
        <v>0.02</v>
      </c>
      <c r="S1033" s="51">
        <f t="shared" si="1992"/>
        <v>1.7667368929886632E-2</v>
      </c>
      <c r="T1033" s="57">
        <f t="shared" si="1993"/>
        <v>1119.0682699769795</v>
      </c>
      <c r="U1033" s="53">
        <f t="shared" si="1930"/>
        <v>0</v>
      </c>
      <c r="V1033" s="58">
        <f t="shared" si="1994"/>
        <v>3.161860454393755</v>
      </c>
      <c r="W1033" s="49">
        <f t="shared" si="1931"/>
        <v>3.161860454393755</v>
      </c>
      <c r="X1033" s="143">
        <f t="shared" si="1932"/>
        <v>0.02</v>
      </c>
      <c r="Y1033" s="51">
        <f t="shared" si="1995"/>
        <v>1.7072547148630879E-2</v>
      </c>
      <c r="Z1033" s="57">
        <f t="shared" si="1996"/>
        <v>1088.9661212475648</v>
      </c>
      <c r="AA1033" s="53">
        <f t="shared" si="1933"/>
        <v>0</v>
      </c>
      <c r="AB1033" s="58">
        <f t="shared" si="1997"/>
        <v>3.1226828228419894</v>
      </c>
      <c r="AC1033" s="49">
        <f t="shared" si="1934"/>
        <v>3.1226828228419894</v>
      </c>
      <c r="AD1033" s="143">
        <f t="shared" si="1935"/>
        <v>0.02</v>
      </c>
      <c r="AE1033" s="49">
        <f t="shared" si="2034"/>
        <v>1.7019857299781879E-2</v>
      </c>
      <c r="AF1033" s="57">
        <f t="shared" si="1998"/>
        <v>1086.7666892681673</v>
      </c>
      <c r="AG1033" s="53">
        <f t="shared" si="1936"/>
        <v>0</v>
      </c>
      <c r="AH1033" s="58">
        <f t="shared" si="1999"/>
        <v>3.1199588081852756</v>
      </c>
      <c r="AI1033" s="49">
        <f t="shared" si="1937"/>
        <v>3.1199588081852756</v>
      </c>
      <c r="AJ1033" s="143">
        <f t="shared" si="1938"/>
        <v>0.02</v>
      </c>
      <c r="AK1033" s="51">
        <f t="shared" si="2000"/>
        <v>1.7020415624643282E-2</v>
      </c>
      <c r="AL1033" s="57">
        <f t="shared" si="2001"/>
        <v>1086.6433404938259</v>
      </c>
      <c r="AM1033" s="53">
        <f t="shared" si="1939"/>
        <v>0</v>
      </c>
      <c r="AN1033" s="58">
        <f t="shared" si="2002"/>
        <v>3.1198065974094238</v>
      </c>
      <c r="AO1033" s="49">
        <f t="shared" si="1940"/>
        <v>3.1198065974094238</v>
      </c>
      <c r="AP1033" s="143">
        <f t="shared" si="1941"/>
        <v>0.02</v>
      </c>
      <c r="AQ1033" s="51">
        <f t="shared" si="2003"/>
        <v>1.7020711274375478E-2</v>
      </c>
      <c r="AR1033" s="57">
        <f t="shared" si="2004"/>
        <v>1086.6343050289836</v>
      </c>
      <c r="AS1033" s="44">
        <f t="shared" si="1942"/>
        <v>7602.96541187004</v>
      </c>
      <c r="AT1033" s="44">
        <f t="shared" si="1943"/>
        <v>3041.1861647480159</v>
      </c>
      <c r="AU1033" s="44">
        <f t="shared" si="1944"/>
        <v>1900.74135296751</v>
      </c>
      <c r="AV1033" s="47">
        <f t="shared" si="1945"/>
        <v>0.22246296344485525</v>
      </c>
      <c r="AW1033" s="47">
        <f t="shared" si="1946"/>
        <v>0.32497771768802614</v>
      </c>
      <c r="AX1033" s="86">
        <f t="shared" si="1947"/>
        <v>0.82399840965215265</v>
      </c>
      <c r="AY1033" s="86">
        <f t="shared" si="1948"/>
        <v>0</v>
      </c>
      <c r="AZ1033" s="10">
        <f t="shared" si="2005"/>
        <v>0</v>
      </c>
      <c r="BA1033" s="44">
        <f t="shared" si="1949"/>
        <v>0</v>
      </c>
      <c r="BB1033" s="9">
        <f t="shared" si="1950"/>
        <v>0</v>
      </c>
      <c r="BC1033" s="45">
        <f t="shared" si="2039"/>
        <v>0</v>
      </c>
      <c r="BD1033" s="9">
        <f t="shared" si="1951"/>
        <v>0</v>
      </c>
      <c r="BE1033" s="45">
        <f t="shared" si="2035"/>
        <v>0</v>
      </c>
      <c r="BF1033" s="9">
        <f t="shared" si="1952"/>
        <v>0</v>
      </c>
      <c r="BG1033" s="45">
        <f t="shared" si="2036"/>
        <v>0</v>
      </c>
      <c r="BH1033" s="58"/>
      <c r="BI1033" s="58"/>
      <c r="BJ1033" s="58">
        <f t="shared" si="2006"/>
        <v>0</v>
      </c>
      <c r="BK1033" s="97"/>
      <c r="BL1033" s="44"/>
      <c r="BM1033" s="82">
        <f t="shared" si="2007"/>
        <v>102.8</v>
      </c>
      <c r="BN1033" s="86">
        <f t="shared" si="2008"/>
        <v>102800</v>
      </c>
      <c r="BO1033" s="86">
        <f t="shared" si="2009"/>
        <v>100</v>
      </c>
      <c r="BP1033" s="84">
        <f t="shared" si="1953"/>
        <v>4</v>
      </c>
      <c r="BQ1033" s="84">
        <f t="shared" si="1954"/>
        <v>4.13</v>
      </c>
      <c r="BR1033" s="84">
        <f t="shared" si="1955"/>
        <v>0.02</v>
      </c>
      <c r="BS1033" s="84">
        <f t="shared" si="2010"/>
        <v>3.1189943074937141E-2</v>
      </c>
      <c r="BT1033" s="84">
        <f t="shared" si="2011"/>
        <v>1301.7166479339012</v>
      </c>
      <c r="BU1033" s="84">
        <f t="shared" si="2012"/>
        <v>0</v>
      </c>
      <c r="BV1033" s="83">
        <f t="shared" si="2013"/>
        <v>3091.4242811443687</v>
      </c>
      <c r="BW1033" s="81">
        <f t="shared" si="2037"/>
        <v>3091.4242811443687</v>
      </c>
      <c r="BX1033" s="83">
        <f t="shared" si="1956"/>
        <v>0</v>
      </c>
      <c r="BY1033" s="141">
        <f t="shared" si="1957"/>
        <v>0</v>
      </c>
      <c r="BZ1033" s="83">
        <f t="shared" si="1958"/>
        <v>4.13</v>
      </c>
      <c r="CA1033" s="83">
        <f t="shared" si="1959"/>
        <v>0</v>
      </c>
      <c r="CB1033" s="83">
        <f t="shared" si="2014"/>
        <v>3.4113494526562151</v>
      </c>
      <c r="CC1033" s="83">
        <f t="shared" si="1960"/>
        <v>3.4113494526562151</v>
      </c>
      <c r="CD1033" s="143">
        <f t="shared" si="1961"/>
        <v>0.02</v>
      </c>
      <c r="CE1033" s="83">
        <f t="shared" si="2015"/>
        <v>1.6982523213570508E-2</v>
      </c>
      <c r="CF1033" s="84">
        <f t="shared" si="2016"/>
        <v>1206.0431921934949</v>
      </c>
      <c r="CG1033" s="83">
        <f t="shared" si="1962"/>
        <v>0</v>
      </c>
      <c r="CH1033" s="83">
        <f t="shared" si="2017"/>
        <v>3.2278783113515308</v>
      </c>
      <c r="CI1033" s="83">
        <f t="shared" si="1963"/>
        <v>3.2278783113515308</v>
      </c>
      <c r="CJ1033" s="143">
        <f t="shared" si="1964"/>
        <v>0.02</v>
      </c>
      <c r="CK1033" s="83">
        <f t="shared" si="2018"/>
        <v>1.6174910799759235E-2</v>
      </c>
      <c r="CL1033" s="84">
        <f t="shared" si="2019"/>
        <v>1139.6997325438535</v>
      </c>
      <c r="CM1033" s="83">
        <f t="shared" si="1965"/>
        <v>0</v>
      </c>
      <c r="CN1033" s="83">
        <f t="shared" si="2020"/>
        <v>3.1220204669499205</v>
      </c>
      <c r="CO1033" s="83">
        <f t="shared" si="1966"/>
        <v>3.1220204669499205</v>
      </c>
      <c r="CP1033" s="143">
        <f t="shared" si="1967"/>
        <v>0.02</v>
      </c>
      <c r="CQ1033" s="83">
        <f t="shared" si="2021"/>
        <v>1.6334564504284534E-2</v>
      </c>
      <c r="CR1033" s="84">
        <f t="shared" si="2022"/>
        <v>1135.5360451165718</v>
      </c>
      <c r="CS1033" s="83">
        <f t="shared" si="1968"/>
        <v>0</v>
      </c>
      <c r="CT1033" s="83">
        <f t="shared" si="2023"/>
        <v>3.1159523835867802</v>
      </c>
      <c r="CU1033" s="83">
        <f t="shared" si="1969"/>
        <v>3.1159523835867802</v>
      </c>
      <c r="CV1033" s="143">
        <f t="shared" si="1970"/>
        <v>0.02</v>
      </c>
      <c r="CW1033" s="83">
        <f t="shared" si="2024"/>
        <v>1.6362526987184597E-2</v>
      </c>
      <c r="CX1033" s="84">
        <f t="shared" si="2025"/>
        <v>1135.3852075121599</v>
      </c>
      <c r="CY1033" s="83">
        <f t="shared" si="1971"/>
        <v>0</v>
      </c>
      <c r="CZ1033" s="83">
        <f t="shared" si="2026"/>
        <v>3.1157338247103739</v>
      </c>
      <c r="DA1033" s="83">
        <f t="shared" si="1972"/>
        <v>3.1157338247103739</v>
      </c>
      <c r="DB1033" s="143">
        <f t="shared" si="1973"/>
        <v>0.02</v>
      </c>
      <c r="DC1033" s="83">
        <f t="shared" si="2027"/>
        <v>1.6363446767326529E-2</v>
      </c>
      <c r="DD1033" s="84">
        <f t="shared" si="2028"/>
        <v>1135.3933268824037</v>
      </c>
      <c r="DE1033" s="86">
        <f t="shared" si="1974"/>
        <v>5564.5637060598638</v>
      </c>
      <c r="DF1033" s="86">
        <f t="shared" si="1975"/>
        <v>2225.8254824239452</v>
      </c>
      <c r="DG1033" s="86">
        <f t="shared" si="1976"/>
        <v>1391.1409265149659</v>
      </c>
      <c r="DH1033" s="86">
        <f t="shared" si="1977"/>
        <v>7.0638456775591579E-2</v>
      </c>
      <c r="DI1033" s="86">
        <f t="shared" si="1978"/>
        <v>5.4093335595526426E-2</v>
      </c>
      <c r="DJ1033" s="86">
        <f t="shared" si="1979"/>
        <v>0.48957869245216351</v>
      </c>
      <c r="DK1033" s="86">
        <f t="shared" si="1980"/>
        <v>-1370.4855117757631</v>
      </c>
      <c r="DL1033" s="86">
        <f t="shared" si="2038"/>
        <v>-1370.4855117757631</v>
      </c>
      <c r="DM1033" s="86">
        <f t="shared" si="1981"/>
        <v>-1370.4855117757631</v>
      </c>
      <c r="DN1033" s="85">
        <f t="shared" si="1982"/>
        <v>0</v>
      </c>
      <c r="DO1033" s="85">
        <f t="shared" si="2029"/>
        <v>0</v>
      </c>
      <c r="DP1033" s="85">
        <f t="shared" si="1983"/>
        <v>0</v>
      </c>
      <c r="DQ1033" s="85">
        <f t="shared" si="2030"/>
        <v>0</v>
      </c>
      <c r="DR1033" s="85">
        <f t="shared" si="1984"/>
        <v>0</v>
      </c>
      <c r="DS1033" s="85">
        <f t="shared" si="2031"/>
        <v>0</v>
      </c>
      <c r="DT1033" s="81"/>
      <c r="DU1033" s="81"/>
      <c r="DV1033" s="81">
        <f t="shared" si="2032"/>
        <v>0</v>
      </c>
      <c r="DW1033" s="100"/>
    </row>
    <row r="1034" spans="1:127" x14ac:dyDescent="0.2">
      <c r="A1034" s="59">
        <f t="shared" si="1985"/>
        <v>137.19999999999854</v>
      </c>
      <c r="B1034" s="44">
        <f t="shared" si="1986"/>
        <v>137199.99999999854</v>
      </c>
      <c r="C1034" s="52">
        <f t="shared" si="1920"/>
        <v>133.33333333333334</v>
      </c>
      <c r="D1034" s="50">
        <f t="shared" si="1921"/>
        <v>4</v>
      </c>
      <c r="E1034" s="44">
        <f t="shared" si="1922"/>
        <v>4.13</v>
      </c>
      <c r="F1034" s="47">
        <f t="shared" si="1923"/>
        <v>0.02</v>
      </c>
      <c r="G1034" s="52">
        <f t="shared" si="1987"/>
        <v>2.3104891762288325E-2</v>
      </c>
      <c r="H1034" s="57">
        <f t="shared" si="1988"/>
        <v>1075.0770910259273</v>
      </c>
      <c r="I1034" s="52">
        <f t="shared" si="1989"/>
        <v>0</v>
      </c>
      <c r="J1034" s="54">
        <f t="shared" si="1990"/>
        <v>4228.1860732611331</v>
      </c>
      <c r="K1034" s="46">
        <f t="shared" si="2033"/>
        <v>4228.1860732611331</v>
      </c>
      <c r="L1034" s="80">
        <f t="shared" si="1924"/>
        <v>0</v>
      </c>
      <c r="M1034" s="142">
        <f t="shared" si="1925"/>
        <v>0</v>
      </c>
      <c r="N1034" s="60">
        <f t="shared" si="1926"/>
        <v>4.13</v>
      </c>
      <c r="O1034" s="53">
        <f t="shared" si="1927"/>
        <v>0</v>
      </c>
      <c r="P1034" s="58">
        <f t="shared" si="1991"/>
        <v>3.1060652072267341</v>
      </c>
      <c r="Q1034" s="49">
        <f t="shared" si="1928"/>
        <v>3.1060652072267341</v>
      </c>
      <c r="R1034" s="143">
        <f t="shared" si="1929"/>
        <v>0.02</v>
      </c>
      <c r="S1034" s="51">
        <f t="shared" si="1992"/>
        <v>1.7664702263219964E-2</v>
      </c>
      <c r="T1034" s="57">
        <f t="shared" si="1993"/>
        <v>1119.8268975769361</v>
      </c>
      <c r="U1034" s="53">
        <f t="shared" si="1930"/>
        <v>0</v>
      </c>
      <c r="V1034" s="58">
        <f t="shared" si="1994"/>
        <v>3.1631573956898085</v>
      </c>
      <c r="W1034" s="49">
        <f t="shared" si="1931"/>
        <v>3.1631573956898085</v>
      </c>
      <c r="X1034" s="143">
        <f t="shared" si="1932"/>
        <v>0.02</v>
      </c>
      <c r="Y1034" s="51">
        <f t="shared" si="1995"/>
        <v>1.7069880481964211E-2</v>
      </c>
      <c r="Z1034" s="57">
        <f t="shared" si="1996"/>
        <v>1089.6860017972824</v>
      </c>
      <c r="AA1034" s="53">
        <f t="shared" si="1933"/>
        <v>0</v>
      </c>
      <c r="AB1034" s="58">
        <f t="shared" si="1997"/>
        <v>3.123845259064288</v>
      </c>
      <c r="AC1034" s="49">
        <f t="shared" si="1934"/>
        <v>3.123845259064288</v>
      </c>
      <c r="AD1034" s="143">
        <f t="shared" si="1935"/>
        <v>0.02</v>
      </c>
      <c r="AE1034" s="49">
        <f t="shared" si="2034"/>
        <v>1.7017190633115211E-2</v>
      </c>
      <c r="AF1034" s="57">
        <f t="shared" si="1998"/>
        <v>1087.4933517752468</v>
      </c>
      <c r="AG1034" s="53">
        <f t="shared" si="1936"/>
        <v>0</v>
      </c>
      <c r="AH1034" s="58">
        <f t="shared" si="1999"/>
        <v>3.1211236842273395</v>
      </c>
      <c r="AI1034" s="49">
        <f t="shared" si="1937"/>
        <v>3.1211236842273395</v>
      </c>
      <c r="AJ1034" s="143">
        <f t="shared" si="1938"/>
        <v>0.02</v>
      </c>
      <c r="AK1034" s="51">
        <f t="shared" si="2000"/>
        <v>1.7017748957976614E-2</v>
      </c>
      <c r="AL1034" s="57">
        <f t="shared" si="2001"/>
        <v>1087.3706613053128</v>
      </c>
      <c r="AM1034" s="53">
        <f t="shared" si="1939"/>
        <v>0</v>
      </c>
      <c r="AN1034" s="58">
        <f t="shared" si="2002"/>
        <v>3.1209719506117635</v>
      </c>
      <c r="AO1034" s="49">
        <f t="shared" si="1940"/>
        <v>3.1209719506117635</v>
      </c>
      <c r="AP1034" s="143">
        <f t="shared" si="1941"/>
        <v>0.02</v>
      </c>
      <c r="AQ1034" s="51">
        <f t="shared" si="2003"/>
        <v>1.701804460770881E-2</v>
      </c>
      <c r="AR1034" s="57">
        <f t="shared" si="2004"/>
        <v>1087.3616739607703</v>
      </c>
      <c r="AS1034" s="44">
        <f t="shared" si="1942"/>
        <v>7610.734931870039</v>
      </c>
      <c r="AT1034" s="44">
        <f t="shared" si="1943"/>
        <v>3044.2939727480157</v>
      </c>
      <c r="AU1034" s="44">
        <f t="shared" si="1944"/>
        <v>1902.6837329675097</v>
      </c>
      <c r="AV1034" s="47">
        <f t="shared" si="1945"/>
        <v>0.22187069029231965</v>
      </c>
      <c r="AW1034" s="47">
        <f t="shared" si="1946"/>
        <v>0.32335321420912494</v>
      </c>
      <c r="AX1034" s="86">
        <f t="shared" si="1947"/>
        <v>0.81739946417936593</v>
      </c>
      <c r="AY1034" s="86">
        <f t="shared" si="1948"/>
        <v>0</v>
      </c>
      <c r="AZ1034" s="10">
        <f t="shared" si="2005"/>
        <v>0</v>
      </c>
      <c r="BA1034" s="44">
        <f t="shared" si="1949"/>
        <v>0</v>
      </c>
      <c r="BB1034" s="9">
        <f t="shared" si="1950"/>
        <v>0</v>
      </c>
      <c r="BC1034" s="45">
        <f t="shared" si="2039"/>
        <v>0</v>
      </c>
      <c r="BD1034" s="9">
        <f t="shared" si="1951"/>
        <v>0</v>
      </c>
      <c r="BE1034" s="45">
        <f t="shared" si="2035"/>
        <v>0</v>
      </c>
      <c r="BF1034" s="9">
        <f t="shared" si="1952"/>
        <v>0</v>
      </c>
      <c r="BG1034" s="45">
        <f t="shared" si="2036"/>
        <v>0</v>
      </c>
      <c r="BH1034" s="58"/>
      <c r="BI1034" s="58"/>
      <c r="BJ1034" s="58">
        <f t="shared" si="2006"/>
        <v>0</v>
      </c>
      <c r="BK1034" s="97"/>
      <c r="BL1034" s="44"/>
      <c r="BM1034" s="82">
        <f t="shared" si="2007"/>
        <v>102.9</v>
      </c>
      <c r="BN1034" s="86">
        <f t="shared" si="2008"/>
        <v>102900</v>
      </c>
      <c r="BO1034" s="86">
        <f t="shared" si="2009"/>
        <v>100</v>
      </c>
      <c r="BP1034" s="84">
        <f t="shared" si="1953"/>
        <v>4</v>
      </c>
      <c r="BQ1034" s="84">
        <f t="shared" si="1954"/>
        <v>4.13</v>
      </c>
      <c r="BR1034" s="84">
        <f t="shared" si="1955"/>
        <v>0.02</v>
      </c>
      <c r="BS1034" s="84">
        <f t="shared" si="2010"/>
        <v>3.1187943074937143E-2</v>
      </c>
      <c r="BT1034" s="84">
        <f t="shared" si="2011"/>
        <v>1302.4718281536334</v>
      </c>
      <c r="BU1034" s="84">
        <f t="shared" si="2012"/>
        <v>0</v>
      </c>
      <c r="BV1034" s="83">
        <f t="shared" si="2013"/>
        <v>3094.6615811443685</v>
      </c>
      <c r="BW1034" s="81">
        <f t="shared" si="2037"/>
        <v>3094.6615811443685</v>
      </c>
      <c r="BX1034" s="83">
        <f t="shared" si="1956"/>
        <v>0</v>
      </c>
      <c r="BY1034" s="141">
        <f t="shared" si="1957"/>
        <v>0</v>
      </c>
      <c r="BZ1034" s="83">
        <f t="shared" si="1958"/>
        <v>4.13</v>
      </c>
      <c r="CA1034" s="83">
        <f t="shared" si="1959"/>
        <v>0</v>
      </c>
      <c r="CB1034" s="83">
        <f t="shared" si="2014"/>
        <v>3.4131306719804222</v>
      </c>
      <c r="CC1034" s="83">
        <f t="shared" si="1960"/>
        <v>3.4131306719804222</v>
      </c>
      <c r="CD1034" s="143">
        <f t="shared" si="1961"/>
        <v>0.02</v>
      </c>
      <c r="CE1034" s="83">
        <f t="shared" si="2015"/>
        <v>1.6980523213570509E-2</v>
      </c>
      <c r="CF1034" s="84">
        <f t="shared" si="2016"/>
        <v>1206.5409870822698</v>
      </c>
      <c r="CG1034" s="83">
        <f t="shared" si="1962"/>
        <v>0</v>
      </c>
      <c r="CH1034" s="83">
        <f t="shared" si="2017"/>
        <v>3.2289301991707182</v>
      </c>
      <c r="CI1034" s="83">
        <f t="shared" si="1963"/>
        <v>3.2289301991707182</v>
      </c>
      <c r="CJ1034" s="143">
        <f t="shared" si="1964"/>
        <v>0.02</v>
      </c>
      <c r="CK1034" s="83">
        <f t="shared" si="2018"/>
        <v>1.6172910799759237E-2</v>
      </c>
      <c r="CL1034" s="84">
        <f t="shared" si="2019"/>
        <v>1140.2008019535299</v>
      </c>
      <c r="CM1034" s="83">
        <f t="shared" si="1965"/>
        <v>0</v>
      </c>
      <c r="CN1034" s="83">
        <f t="shared" si="2020"/>
        <v>3.122951743060467</v>
      </c>
      <c r="CO1034" s="83">
        <f t="shared" si="1966"/>
        <v>3.122951743060467</v>
      </c>
      <c r="CP1034" s="143">
        <f t="shared" si="1967"/>
        <v>0.02</v>
      </c>
      <c r="CQ1034" s="83">
        <f t="shared" si="2021"/>
        <v>1.6332564504284535E-2</v>
      </c>
      <c r="CR1034" s="84">
        <f t="shared" si="2022"/>
        <v>1136.0592180001961</v>
      </c>
      <c r="CS1034" s="83">
        <f t="shared" si="1968"/>
        <v>0</v>
      </c>
      <c r="CT1034" s="83">
        <f t="shared" si="2023"/>
        <v>3.1169078872204832</v>
      </c>
      <c r="CU1034" s="83">
        <f t="shared" si="1969"/>
        <v>3.1169078872204832</v>
      </c>
      <c r="CV1034" s="143">
        <f t="shared" si="1970"/>
        <v>0.02</v>
      </c>
      <c r="CW1034" s="83">
        <f t="shared" si="2024"/>
        <v>1.6360526987184598E-2</v>
      </c>
      <c r="CX1034" s="84">
        <f t="shared" si="2025"/>
        <v>1135.9102966333342</v>
      </c>
      <c r="CY1034" s="83">
        <f t="shared" si="1971"/>
        <v>0</v>
      </c>
      <c r="CZ1034" s="83">
        <f t="shared" si="2026"/>
        <v>3.1166918109472661</v>
      </c>
      <c r="DA1034" s="83">
        <f t="shared" si="1972"/>
        <v>3.1166918109472661</v>
      </c>
      <c r="DB1034" s="143">
        <f t="shared" si="1973"/>
        <v>0.02</v>
      </c>
      <c r="DC1034" s="83">
        <f t="shared" si="2027"/>
        <v>1.636144676732653E-2</v>
      </c>
      <c r="DD1034" s="84">
        <f t="shared" si="2028"/>
        <v>1135.9184823574176</v>
      </c>
      <c r="DE1034" s="86">
        <f t="shared" si="1974"/>
        <v>5570.3908460598632</v>
      </c>
      <c r="DF1034" s="86">
        <f t="shared" si="1975"/>
        <v>2228.1563384239448</v>
      </c>
      <c r="DG1034" s="86">
        <f t="shared" si="1976"/>
        <v>1392.5977115149658</v>
      </c>
      <c r="DH1034" s="86">
        <f t="shared" si="1977"/>
        <v>7.0527773872204699E-2</v>
      </c>
      <c r="DI1034" s="86">
        <f t="shared" si="1978"/>
        <v>5.3937749207550768E-2</v>
      </c>
      <c r="DJ1034" s="86">
        <f t="shared" si="1979"/>
        <v>0.48693664356798116</v>
      </c>
      <c r="DK1034" s="86">
        <f t="shared" si="1980"/>
        <v>-1372.3255717557661</v>
      </c>
      <c r="DL1034" s="86">
        <f t="shared" si="2038"/>
        <v>-1372.3255717557661</v>
      </c>
      <c r="DM1034" s="86">
        <f t="shared" si="1981"/>
        <v>-1372.3255717557661</v>
      </c>
      <c r="DN1034" s="85">
        <f t="shared" si="1982"/>
        <v>0</v>
      </c>
      <c r="DO1034" s="85">
        <f t="shared" si="2029"/>
        <v>0</v>
      </c>
      <c r="DP1034" s="85">
        <f t="shared" si="1983"/>
        <v>0</v>
      </c>
      <c r="DQ1034" s="85">
        <f t="shared" si="2030"/>
        <v>0</v>
      </c>
      <c r="DR1034" s="85">
        <f t="shared" si="1984"/>
        <v>0</v>
      </c>
      <c r="DS1034" s="85">
        <f t="shared" si="2031"/>
        <v>0</v>
      </c>
      <c r="DT1034" s="81"/>
      <c r="DU1034" s="81"/>
      <c r="DV1034" s="81">
        <f t="shared" si="2032"/>
        <v>0</v>
      </c>
      <c r="DW1034" s="100"/>
    </row>
    <row r="1035" spans="1:127" x14ac:dyDescent="0.2">
      <c r="A1035" s="59">
        <f t="shared" si="1985"/>
        <v>137.33333333333189</v>
      </c>
      <c r="B1035" s="44">
        <f t="shared" si="1986"/>
        <v>137333.33333333189</v>
      </c>
      <c r="C1035" s="52">
        <f t="shared" si="1920"/>
        <v>133.33333333333334</v>
      </c>
      <c r="D1035" s="50">
        <f t="shared" si="1921"/>
        <v>4</v>
      </c>
      <c r="E1035" s="44">
        <f t="shared" si="1922"/>
        <v>4.13</v>
      </c>
      <c r="F1035" s="47">
        <f t="shared" si="1923"/>
        <v>0.02</v>
      </c>
      <c r="G1035" s="52">
        <f t="shared" si="1987"/>
        <v>2.3102225095621657E-2</v>
      </c>
      <c r="H1035" s="57">
        <f t="shared" si="1988"/>
        <v>1075.8229686184682</v>
      </c>
      <c r="I1035" s="52">
        <f t="shared" si="1989"/>
        <v>0</v>
      </c>
      <c r="J1035" s="54">
        <f t="shared" si="1990"/>
        <v>4232.5024732611328</v>
      </c>
      <c r="K1035" s="46">
        <f t="shared" si="2033"/>
        <v>4232.5024732611328</v>
      </c>
      <c r="L1035" s="80">
        <f t="shared" si="1924"/>
        <v>0</v>
      </c>
      <c r="M1035" s="142">
        <f t="shared" si="1925"/>
        <v>0</v>
      </c>
      <c r="N1035" s="60">
        <f t="shared" si="1926"/>
        <v>4.13</v>
      </c>
      <c r="O1035" s="53">
        <f t="shared" si="1927"/>
        <v>0</v>
      </c>
      <c r="P1035" s="58">
        <f t="shared" si="1991"/>
        <v>3.1072210191141107</v>
      </c>
      <c r="Q1035" s="49">
        <f t="shared" si="1928"/>
        <v>3.1072210191141107</v>
      </c>
      <c r="R1035" s="143">
        <f t="shared" si="1929"/>
        <v>0.02</v>
      </c>
      <c r="S1035" s="51">
        <f t="shared" si="1992"/>
        <v>1.7662035596553296E-2</v>
      </c>
      <c r="T1035" s="57">
        <f t="shared" si="1993"/>
        <v>1120.5851288760855</v>
      </c>
      <c r="U1035" s="53">
        <f t="shared" si="1930"/>
        <v>0</v>
      </c>
      <c r="V1035" s="58">
        <f t="shared" si="1994"/>
        <v>3.1644559043796709</v>
      </c>
      <c r="W1035" s="49">
        <f t="shared" si="1931"/>
        <v>3.1644559043796709</v>
      </c>
      <c r="X1035" s="143">
        <f t="shared" si="1932"/>
        <v>0.02</v>
      </c>
      <c r="Y1035" s="51">
        <f t="shared" si="1995"/>
        <v>1.7067213815297543E-2</v>
      </c>
      <c r="Z1035" s="57">
        <f t="shared" si="1996"/>
        <v>1090.4054747800637</v>
      </c>
      <c r="AA1035" s="53">
        <f t="shared" si="1933"/>
        <v>0</v>
      </c>
      <c r="AB1035" s="58">
        <f t="shared" si="1997"/>
        <v>3.1250090638302916</v>
      </c>
      <c r="AC1035" s="49">
        <f t="shared" si="1934"/>
        <v>3.1250090638302916</v>
      </c>
      <c r="AD1035" s="143">
        <f t="shared" si="1935"/>
        <v>0.02</v>
      </c>
      <c r="AE1035" s="49">
        <f t="shared" si="2034"/>
        <v>1.7014523966448543E-2</v>
      </c>
      <c r="AF1035" s="57">
        <f t="shared" si="1998"/>
        <v>1088.2196300589487</v>
      </c>
      <c r="AG1035" s="53">
        <f t="shared" si="1936"/>
        <v>0</v>
      </c>
      <c r="AH1035" s="58">
        <f t="shared" si="1999"/>
        <v>3.1222899970852946</v>
      </c>
      <c r="AI1035" s="49">
        <f t="shared" si="1937"/>
        <v>3.1222899970852946</v>
      </c>
      <c r="AJ1035" s="143">
        <f t="shared" si="1938"/>
        <v>0.02</v>
      </c>
      <c r="AK1035" s="51">
        <f t="shared" si="2000"/>
        <v>1.7015082291309946E-2</v>
      </c>
      <c r="AL1035" s="57">
        <f t="shared" si="2001"/>
        <v>1088.0975967446498</v>
      </c>
      <c r="AM1035" s="53">
        <f t="shared" si="1939"/>
        <v>0</v>
      </c>
      <c r="AN1035" s="58">
        <f t="shared" si="2002"/>
        <v>3.1221387429296321</v>
      </c>
      <c r="AO1035" s="49">
        <f t="shared" si="1940"/>
        <v>3.1221387429296321</v>
      </c>
      <c r="AP1035" s="143">
        <f t="shared" si="1941"/>
        <v>0.02</v>
      </c>
      <c r="AQ1035" s="51">
        <f t="shared" si="2003"/>
        <v>1.7015377941042142E-2</v>
      </c>
      <c r="AR1035" s="57">
        <f t="shared" si="2004"/>
        <v>1088.0886573725049</v>
      </c>
      <c r="AS1035" s="44">
        <f t="shared" si="1942"/>
        <v>7618.5044518700397</v>
      </c>
      <c r="AT1035" s="44">
        <f t="shared" si="1943"/>
        <v>3047.4017807480154</v>
      </c>
      <c r="AU1035" s="44">
        <f t="shared" si="1944"/>
        <v>1904.6261129675099</v>
      </c>
      <c r="AV1035" s="47">
        <f t="shared" si="1945"/>
        <v>0.22128093663756263</v>
      </c>
      <c r="AW1035" s="47">
        <f t="shared" si="1946"/>
        <v>0.32173940780570226</v>
      </c>
      <c r="AX1035" s="86">
        <f t="shared" si="1947"/>
        <v>0.81086378456450137</v>
      </c>
      <c r="AY1035" s="86">
        <f t="shared" si="1948"/>
        <v>0</v>
      </c>
      <c r="AZ1035" s="10">
        <f t="shared" si="2005"/>
        <v>0</v>
      </c>
      <c r="BA1035" s="44">
        <f t="shared" si="1949"/>
        <v>0</v>
      </c>
      <c r="BB1035" s="9">
        <f t="shared" si="1950"/>
        <v>0</v>
      </c>
      <c r="BC1035" s="45">
        <f t="shared" si="2039"/>
        <v>0</v>
      </c>
      <c r="BD1035" s="9">
        <f t="shared" si="1951"/>
        <v>0</v>
      </c>
      <c r="BE1035" s="45">
        <f t="shared" si="2035"/>
        <v>0</v>
      </c>
      <c r="BF1035" s="9">
        <f t="shared" si="1952"/>
        <v>0</v>
      </c>
      <c r="BG1035" s="45">
        <f t="shared" si="2036"/>
        <v>0</v>
      </c>
      <c r="BH1035" s="58"/>
      <c r="BI1035" s="58"/>
      <c r="BJ1035" s="58">
        <f t="shared" si="2006"/>
        <v>0</v>
      </c>
      <c r="BK1035" s="97"/>
      <c r="BL1035" s="44"/>
      <c r="BM1035" s="82">
        <f t="shared" si="2007"/>
        <v>103</v>
      </c>
      <c r="BN1035" s="86">
        <f t="shared" si="2008"/>
        <v>103000</v>
      </c>
      <c r="BO1035" s="86">
        <f t="shared" si="2009"/>
        <v>100</v>
      </c>
      <c r="BP1035" s="84">
        <f t="shared" si="1953"/>
        <v>4</v>
      </c>
      <c r="BQ1035" s="84">
        <f t="shared" si="1954"/>
        <v>4.13</v>
      </c>
      <c r="BR1035" s="84">
        <f t="shared" si="1955"/>
        <v>0.02</v>
      </c>
      <c r="BS1035" s="84">
        <f t="shared" si="2010"/>
        <v>3.1185943074937144E-2</v>
      </c>
      <c r="BT1035" s="84">
        <f t="shared" si="2011"/>
        <v>1303.2269599472154</v>
      </c>
      <c r="BU1035" s="84">
        <f t="shared" si="2012"/>
        <v>0</v>
      </c>
      <c r="BV1035" s="83">
        <f t="shared" si="2013"/>
        <v>3097.8988811443687</v>
      </c>
      <c r="BW1035" s="81">
        <f t="shared" si="2037"/>
        <v>3097.8988811443687</v>
      </c>
      <c r="BX1035" s="83">
        <f t="shared" si="1956"/>
        <v>0</v>
      </c>
      <c r="BY1035" s="141">
        <f t="shared" si="1957"/>
        <v>0</v>
      </c>
      <c r="BZ1035" s="83">
        <f t="shared" si="1958"/>
        <v>4.13</v>
      </c>
      <c r="CA1035" s="83">
        <f t="shared" si="1959"/>
        <v>0</v>
      </c>
      <c r="CB1035" s="83">
        <f t="shared" si="2014"/>
        <v>3.4149140236409607</v>
      </c>
      <c r="CC1035" s="83">
        <f t="shared" si="1960"/>
        <v>3.4149140236409607</v>
      </c>
      <c r="CD1035" s="143">
        <f t="shared" si="1961"/>
        <v>0.02</v>
      </c>
      <c r="CE1035" s="83">
        <f t="shared" si="2015"/>
        <v>1.6978523213570511E-2</v>
      </c>
      <c r="CF1035" s="84">
        <f t="shared" si="2016"/>
        <v>1207.0384635883104</v>
      </c>
      <c r="CG1035" s="83">
        <f t="shared" si="1962"/>
        <v>0</v>
      </c>
      <c r="CH1035" s="83">
        <f t="shared" si="2017"/>
        <v>3.2299824539865751</v>
      </c>
      <c r="CI1035" s="83">
        <f t="shared" si="1963"/>
        <v>3.2299824539865751</v>
      </c>
      <c r="CJ1035" s="143">
        <f t="shared" si="1964"/>
        <v>0.02</v>
      </c>
      <c r="CK1035" s="83">
        <f t="shared" si="2018"/>
        <v>1.6170910799759238E-2</v>
      </c>
      <c r="CL1035" s="84">
        <f t="shared" si="2019"/>
        <v>1140.7016461899248</v>
      </c>
      <c r="CM1035" s="83">
        <f t="shared" si="1965"/>
        <v>0</v>
      </c>
      <c r="CN1035" s="83">
        <f t="shared" si="2020"/>
        <v>3.1238835986202709</v>
      </c>
      <c r="CO1035" s="83">
        <f t="shared" si="1966"/>
        <v>3.1238835986202709</v>
      </c>
      <c r="CP1035" s="143">
        <f t="shared" si="1967"/>
        <v>0.02</v>
      </c>
      <c r="CQ1035" s="83">
        <f t="shared" si="2021"/>
        <v>1.6330564504284537E-2</v>
      </c>
      <c r="CR1035" s="84">
        <f t="shared" si="2022"/>
        <v>1136.5821708296971</v>
      </c>
      <c r="CS1035" s="83">
        <f t="shared" si="1968"/>
        <v>0</v>
      </c>
      <c r="CT1035" s="83">
        <f t="shared" si="2023"/>
        <v>3.1178640654062821</v>
      </c>
      <c r="CU1035" s="83">
        <f t="shared" si="1969"/>
        <v>3.1178640654062821</v>
      </c>
      <c r="CV1035" s="143">
        <f t="shared" si="1970"/>
        <v>0.02</v>
      </c>
      <c r="CW1035" s="83">
        <f t="shared" si="2024"/>
        <v>1.63585269871846E-2</v>
      </c>
      <c r="CX1035" s="84">
        <f t="shared" si="2025"/>
        <v>1136.4351606196669</v>
      </c>
      <c r="CY1035" s="83">
        <f t="shared" si="1971"/>
        <v>0</v>
      </c>
      <c r="CZ1035" s="83">
        <f t="shared" si="2026"/>
        <v>3.1176504720030365</v>
      </c>
      <c r="DA1035" s="83">
        <f t="shared" si="1972"/>
        <v>3.1176504720030365</v>
      </c>
      <c r="DB1035" s="143">
        <f t="shared" si="1973"/>
        <v>0.02</v>
      </c>
      <c r="DC1035" s="83">
        <f t="shared" si="2027"/>
        <v>1.6359446767326532E-2</v>
      </c>
      <c r="DD1035" s="84">
        <f t="shared" si="2028"/>
        <v>1136.4434122433263</v>
      </c>
      <c r="DE1035" s="86">
        <f t="shared" si="1974"/>
        <v>5576.2179860598635</v>
      </c>
      <c r="DF1035" s="86">
        <f t="shared" si="1975"/>
        <v>2230.4871944239453</v>
      </c>
      <c r="DG1035" s="86">
        <f t="shared" si="1976"/>
        <v>1394.0544965149659</v>
      </c>
      <c r="DH1035" s="86">
        <f t="shared" si="1977"/>
        <v>7.0417394064744926E-2</v>
      </c>
      <c r="DI1035" s="86">
        <f t="shared" si="1978"/>
        <v>5.3782792240986692E-2</v>
      </c>
      <c r="DJ1035" s="86">
        <f t="shared" si="1979"/>
        <v>0.48431193013818252</v>
      </c>
      <c r="DK1035" s="86">
        <f t="shared" si="1980"/>
        <v>-1374.1644986319584</v>
      </c>
      <c r="DL1035" s="86">
        <f t="shared" si="2038"/>
        <v>-1374.1644986319584</v>
      </c>
      <c r="DM1035" s="86">
        <f t="shared" si="1981"/>
        <v>-1374.1644986319584</v>
      </c>
      <c r="DN1035" s="85">
        <f t="shared" si="1982"/>
        <v>0</v>
      </c>
      <c r="DO1035" s="85">
        <f t="shared" si="2029"/>
        <v>0</v>
      </c>
      <c r="DP1035" s="85">
        <f t="shared" si="1983"/>
        <v>0</v>
      </c>
      <c r="DQ1035" s="85">
        <f t="shared" si="2030"/>
        <v>0</v>
      </c>
      <c r="DR1035" s="85">
        <f t="shared" si="1984"/>
        <v>0</v>
      </c>
      <c r="DS1035" s="85">
        <f t="shared" si="2031"/>
        <v>0</v>
      </c>
      <c r="DT1035" s="81"/>
      <c r="DU1035" s="81"/>
      <c r="DV1035" s="81">
        <f t="shared" si="2032"/>
        <v>0</v>
      </c>
      <c r="DW1035" s="100"/>
    </row>
    <row r="1036" spans="1:127" x14ac:dyDescent="0.2">
      <c r="A1036" s="59">
        <f t="shared" si="1985"/>
        <v>137.46666666666525</v>
      </c>
      <c r="B1036" s="44">
        <f t="shared" si="1986"/>
        <v>137466.66666666523</v>
      </c>
      <c r="C1036" s="52">
        <f t="shared" si="1920"/>
        <v>133.33333333333334</v>
      </c>
      <c r="D1036" s="50">
        <f t="shared" si="1921"/>
        <v>4</v>
      </c>
      <c r="E1036" s="44">
        <f t="shared" si="1922"/>
        <v>4.13</v>
      </c>
      <c r="F1036" s="47">
        <f t="shared" si="1923"/>
        <v>0.02</v>
      </c>
      <c r="G1036" s="52">
        <f t="shared" si="1987"/>
        <v>2.3099558428954989E-2</v>
      </c>
      <c r="H1036" s="57">
        <f t="shared" si="1988"/>
        <v>1076.5687601200755</v>
      </c>
      <c r="I1036" s="52">
        <f t="shared" si="1989"/>
        <v>0</v>
      </c>
      <c r="J1036" s="54">
        <f t="shared" si="1990"/>
        <v>4236.8188732611325</v>
      </c>
      <c r="K1036" s="46">
        <f t="shared" si="2033"/>
        <v>4236.8188732611325</v>
      </c>
      <c r="L1036" s="80">
        <f t="shared" si="1924"/>
        <v>0</v>
      </c>
      <c r="M1036" s="142">
        <f t="shared" si="1925"/>
        <v>0</v>
      </c>
      <c r="N1036" s="60">
        <f t="shared" si="1926"/>
        <v>4.13</v>
      </c>
      <c r="O1036" s="53">
        <f t="shared" si="1927"/>
        <v>0</v>
      </c>
      <c r="P1036" s="58">
        <f t="shared" si="1991"/>
        <v>3.1083787422971239</v>
      </c>
      <c r="Q1036" s="49">
        <f t="shared" si="1928"/>
        <v>3.1083787422971239</v>
      </c>
      <c r="R1036" s="143">
        <f t="shared" si="1929"/>
        <v>0.02</v>
      </c>
      <c r="S1036" s="51">
        <f t="shared" si="1992"/>
        <v>1.7659368929886628E-2</v>
      </c>
      <c r="T1036" s="57">
        <f t="shared" si="1993"/>
        <v>1121.3429637025358</v>
      </c>
      <c r="U1036" s="53">
        <f t="shared" si="1930"/>
        <v>0</v>
      </c>
      <c r="V1036" s="58">
        <f t="shared" si="1994"/>
        <v>3.1657559772950132</v>
      </c>
      <c r="W1036" s="49">
        <f t="shared" si="1931"/>
        <v>3.1657559772950132</v>
      </c>
      <c r="X1036" s="143">
        <f t="shared" si="1932"/>
        <v>0.02</v>
      </c>
      <c r="Y1036" s="51">
        <f t="shared" si="1995"/>
        <v>1.7064547148630874E-2</v>
      </c>
      <c r="Z1036" s="57">
        <f t="shared" si="1996"/>
        <v>1091.1245401738267</v>
      </c>
      <c r="AA1036" s="53">
        <f t="shared" si="1933"/>
        <v>0</v>
      </c>
      <c r="AB1036" s="58">
        <f t="shared" si="1997"/>
        <v>3.1261742341908114</v>
      </c>
      <c r="AC1036" s="49">
        <f t="shared" si="1934"/>
        <v>3.1261742341908114</v>
      </c>
      <c r="AD1036" s="143">
        <f t="shared" si="1935"/>
        <v>0.02</v>
      </c>
      <c r="AE1036" s="49">
        <f t="shared" si="2034"/>
        <v>1.7011857299781875E-2</v>
      </c>
      <c r="AF1036" s="57">
        <f t="shared" si="1998"/>
        <v>1088.9455240872264</v>
      </c>
      <c r="AG1036" s="53">
        <f t="shared" si="1936"/>
        <v>0</v>
      </c>
      <c r="AH1036" s="58">
        <f t="shared" si="1999"/>
        <v>3.1234577439645212</v>
      </c>
      <c r="AI1036" s="49">
        <f t="shared" si="1937"/>
        <v>3.1234577439645212</v>
      </c>
      <c r="AJ1036" s="143">
        <f t="shared" si="1938"/>
        <v>0.02</v>
      </c>
      <c r="AK1036" s="51">
        <f t="shared" si="2000"/>
        <v>1.7012415624643278E-2</v>
      </c>
      <c r="AL1036" s="57">
        <f t="shared" si="2001"/>
        <v>1088.8241467650455</v>
      </c>
      <c r="AM1036" s="53">
        <f t="shared" si="1939"/>
        <v>0</v>
      </c>
      <c r="AN1036" s="58">
        <f t="shared" si="2002"/>
        <v>3.1233069715385682</v>
      </c>
      <c r="AO1036" s="49">
        <f t="shared" si="1940"/>
        <v>3.1233069715385682</v>
      </c>
      <c r="AP1036" s="143">
        <f t="shared" si="1941"/>
        <v>0.02</v>
      </c>
      <c r="AQ1036" s="51">
        <f t="shared" si="2003"/>
        <v>1.7012711274375474E-2</v>
      </c>
      <c r="AR1036" s="57">
        <f t="shared" si="2004"/>
        <v>1088.8152552170643</v>
      </c>
      <c r="AS1036" s="44">
        <f t="shared" si="1942"/>
        <v>7626.2739718700377</v>
      </c>
      <c r="AT1036" s="44">
        <f t="shared" si="1943"/>
        <v>3050.5095887480152</v>
      </c>
      <c r="AU1036" s="44">
        <f t="shared" si="1944"/>
        <v>1906.5684929675094</v>
      </c>
      <c r="AV1036" s="47">
        <f t="shared" si="1945"/>
        <v>0.22069368879891341</v>
      </c>
      <c r="AW1036" s="47">
        <f t="shared" si="1946"/>
        <v>0.3201362139455487</v>
      </c>
      <c r="AX1036" s="86">
        <f t="shared" si="1947"/>
        <v>0.80439067605317804</v>
      </c>
      <c r="AY1036" s="86">
        <f t="shared" si="1948"/>
        <v>0</v>
      </c>
      <c r="AZ1036" s="10">
        <f t="shared" si="2005"/>
        <v>0</v>
      </c>
      <c r="BA1036" s="44">
        <f t="shared" si="1949"/>
        <v>0</v>
      </c>
      <c r="BB1036" s="9">
        <f t="shared" si="1950"/>
        <v>0</v>
      </c>
      <c r="BC1036" s="45">
        <f t="shared" si="2039"/>
        <v>0</v>
      </c>
      <c r="BD1036" s="9">
        <f t="shared" si="1951"/>
        <v>0</v>
      </c>
      <c r="BE1036" s="45">
        <f t="shared" si="2035"/>
        <v>0</v>
      </c>
      <c r="BF1036" s="9">
        <f t="shared" si="1952"/>
        <v>0</v>
      </c>
      <c r="BG1036" s="45">
        <f t="shared" si="2036"/>
        <v>0</v>
      </c>
      <c r="BH1036" s="58"/>
      <c r="BI1036" s="58"/>
      <c r="BJ1036" s="58">
        <f t="shared" si="2006"/>
        <v>0</v>
      </c>
      <c r="BK1036" s="97"/>
      <c r="BL1036" s="44"/>
      <c r="BM1036" s="82">
        <f t="shared" si="2007"/>
        <v>103.10000000000001</v>
      </c>
      <c r="BN1036" s="86">
        <f t="shared" si="2008"/>
        <v>103100</v>
      </c>
      <c r="BO1036" s="86">
        <f t="shared" si="2009"/>
        <v>100</v>
      </c>
      <c r="BP1036" s="84">
        <f t="shared" si="1953"/>
        <v>4</v>
      </c>
      <c r="BQ1036" s="84">
        <f t="shared" si="1954"/>
        <v>4.13</v>
      </c>
      <c r="BR1036" s="84">
        <f t="shared" si="1955"/>
        <v>0.02</v>
      </c>
      <c r="BS1036" s="84">
        <f t="shared" si="2010"/>
        <v>3.1183943074937145E-2</v>
      </c>
      <c r="BT1036" s="84">
        <f t="shared" si="2011"/>
        <v>1303.9820433146474</v>
      </c>
      <c r="BU1036" s="84">
        <f t="shared" si="2012"/>
        <v>0</v>
      </c>
      <c r="BV1036" s="83">
        <f t="shared" si="2013"/>
        <v>3101.1361811443685</v>
      </c>
      <c r="BW1036" s="81">
        <f t="shared" si="2037"/>
        <v>3101.1361811443685</v>
      </c>
      <c r="BX1036" s="83">
        <f t="shared" si="1956"/>
        <v>0</v>
      </c>
      <c r="BY1036" s="141">
        <f t="shared" si="1957"/>
        <v>0</v>
      </c>
      <c r="BZ1036" s="83">
        <f t="shared" si="1958"/>
        <v>4.13</v>
      </c>
      <c r="CA1036" s="83">
        <f t="shared" si="1959"/>
        <v>0</v>
      </c>
      <c r="CB1036" s="83">
        <f t="shared" si="2014"/>
        <v>3.4166995078389233</v>
      </c>
      <c r="CC1036" s="83">
        <f t="shared" si="1960"/>
        <v>3.4166995078389233</v>
      </c>
      <c r="CD1036" s="143">
        <f t="shared" si="1961"/>
        <v>0.02</v>
      </c>
      <c r="CE1036" s="83">
        <f t="shared" si="2015"/>
        <v>1.6976523213570512E-2</v>
      </c>
      <c r="CF1036" s="84">
        <f t="shared" si="2016"/>
        <v>1207.535621733319</v>
      </c>
      <c r="CG1036" s="83">
        <f t="shared" si="1962"/>
        <v>0</v>
      </c>
      <c r="CH1036" s="83">
        <f t="shared" si="2017"/>
        <v>3.2310350741901601</v>
      </c>
      <c r="CI1036" s="83">
        <f t="shared" si="1963"/>
        <v>3.2310350741901601</v>
      </c>
      <c r="CJ1036" s="143">
        <f t="shared" si="1964"/>
        <v>0.02</v>
      </c>
      <c r="CK1036" s="83">
        <f t="shared" si="2018"/>
        <v>1.616891079975924E-2</v>
      </c>
      <c r="CL1036" s="84">
        <f t="shared" si="2019"/>
        <v>1141.2022653428185</v>
      </c>
      <c r="CM1036" s="83">
        <f t="shared" si="1965"/>
        <v>0</v>
      </c>
      <c r="CN1036" s="83">
        <f t="shared" si="2020"/>
        <v>3.1248160326467751</v>
      </c>
      <c r="CO1036" s="83">
        <f t="shared" si="1966"/>
        <v>3.1248160326467751</v>
      </c>
      <c r="CP1036" s="143">
        <f t="shared" si="1967"/>
        <v>0.02</v>
      </c>
      <c r="CQ1036" s="83">
        <f t="shared" si="2021"/>
        <v>1.6328564504284538E-2</v>
      </c>
      <c r="CR1036" s="84">
        <f t="shared" si="2022"/>
        <v>1137.1049036393158</v>
      </c>
      <c r="CS1036" s="83">
        <f t="shared" si="1968"/>
        <v>0</v>
      </c>
      <c r="CT1036" s="83">
        <f t="shared" si="2023"/>
        <v>3.1188209170704564</v>
      </c>
      <c r="CU1036" s="83">
        <f t="shared" si="1969"/>
        <v>3.1188209170704564</v>
      </c>
      <c r="CV1036" s="143">
        <f t="shared" si="1970"/>
        <v>0.02</v>
      </c>
      <c r="CW1036" s="83">
        <f t="shared" si="2024"/>
        <v>1.6356526987184601E-2</v>
      </c>
      <c r="CX1036" s="84">
        <f t="shared" si="2025"/>
        <v>1136.9597994956421</v>
      </c>
      <c r="CY1036" s="83">
        <f t="shared" si="1971"/>
        <v>0</v>
      </c>
      <c r="CZ1036" s="83">
        <f t="shared" si="2026"/>
        <v>3.1186098067564081</v>
      </c>
      <c r="DA1036" s="83">
        <f t="shared" si="1972"/>
        <v>3.1186098067564081</v>
      </c>
      <c r="DB1036" s="143">
        <f t="shared" si="1973"/>
        <v>0.02</v>
      </c>
      <c r="DC1036" s="83">
        <f t="shared" si="2027"/>
        <v>1.6357446767326533E-2</v>
      </c>
      <c r="DD1036" s="84">
        <f t="shared" si="2028"/>
        <v>1136.9681165651939</v>
      </c>
      <c r="DE1036" s="86">
        <f t="shared" si="1974"/>
        <v>5582.0451260598629</v>
      </c>
      <c r="DF1036" s="86">
        <f t="shared" si="1975"/>
        <v>2232.8180504239454</v>
      </c>
      <c r="DG1036" s="86">
        <f t="shared" si="1976"/>
        <v>1395.5112815149657</v>
      </c>
      <c r="DH1036" s="86">
        <f t="shared" si="1977"/>
        <v>7.0307316269949766E-2</v>
      </c>
      <c r="DI1036" s="86">
        <f t="shared" si="1978"/>
        <v>5.3628461556814951E-2</v>
      </c>
      <c r="DJ1036" s="86">
        <f t="shared" si="1979"/>
        <v>0.48170442066126012</v>
      </c>
      <c r="DK1036" s="86">
        <f t="shared" si="1980"/>
        <v>-1376.0022931250796</v>
      </c>
      <c r="DL1036" s="86">
        <f t="shared" si="2038"/>
        <v>-1376.0022931250796</v>
      </c>
      <c r="DM1036" s="86">
        <f t="shared" si="1981"/>
        <v>-1376.0022931250796</v>
      </c>
      <c r="DN1036" s="85">
        <f t="shared" si="1982"/>
        <v>0</v>
      </c>
      <c r="DO1036" s="85">
        <f t="shared" si="2029"/>
        <v>0</v>
      </c>
      <c r="DP1036" s="85">
        <f t="shared" si="1983"/>
        <v>0</v>
      </c>
      <c r="DQ1036" s="85">
        <f t="shared" si="2030"/>
        <v>0</v>
      </c>
      <c r="DR1036" s="85">
        <f t="shared" si="1984"/>
        <v>0</v>
      </c>
      <c r="DS1036" s="85">
        <f t="shared" si="2031"/>
        <v>0</v>
      </c>
      <c r="DT1036" s="81"/>
      <c r="DU1036" s="81"/>
      <c r="DV1036" s="81">
        <f t="shared" si="2032"/>
        <v>0</v>
      </c>
      <c r="DW1036" s="100"/>
    </row>
    <row r="1037" spans="1:127" x14ac:dyDescent="0.2">
      <c r="A1037" s="59">
        <f t="shared" si="1985"/>
        <v>137.59999999999857</v>
      </c>
      <c r="B1037" s="44">
        <f t="shared" si="1986"/>
        <v>137599.99999999857</v>
      </c>
      <c r="C1037" s="52">
        <f t="shared" si="1920"/>
        <v>133.33333333333334</v>
      </c>
      <c r="D1037" s="50">
        <f t="shared" si="1921"/>
        <v>4</v>
      </c>
      <c r="E1037" s="44">
        <f t="shared" si="1922"/>
        <v>4.13</v>
      </c>
      <c r="F1037" s="47">
        <f t="shared" si="1923"/>
        <v>0.02</v>
      </c>
      <c r="G1037" s="52">
        <f t="shared" si="1987"/>
        <v>2.3096891762288321E-2</v>
      </c>
      <c r="H1037" s="57">
        <f t="shared" si="1988"/>
        <v>1077.3144655307492</v>
      </c>
      <c r="I1037" s="52">
        <f t="shared" si="1989"/>
        <v>0</v>
      </c>
      <c r="J1037" s="54">
        <f t="shared" si="1990"/>
        <v>4241.1352732611322</v>
      </c>
      <c r="K1037" s="46">
        <f t="shared" si="2033"/>
        <v>4241.1352732611322</v>
      </c>
      <c r="L1037" s="80">
        <f t="shared" si="1924"/>
        <v>0</v>
      </c>
      <c r="M1037" s="142">
        <f t="shared" si="1925"/>
        <v>0</v>
      </c>
      <c r="N1037" s="60">
        <f t="shared" si="1926"/>
        <v>4.13</v>
      </c>
      <c r="O1037" s="53">
        <f t="shared" si="1927"/>
        <v>0</v>
      </c>
      <c r="P1037" s="58">
        <f t="shared" si="1991"/>
        <v>3.1095383764549545</v>
      </c>
      <c r="Q1037" s="49">
        <f t="shared" si="1928"/>
        <v>3.1095383764549545</v>
      </c>
      <c r="R1037" s="143">
        <f t="shared" si="1929"/>
        <v>0.02</v>
      </c>
      <c r="S1037" s="51">
        <f t="shared" si="1992"/>
        <v>1.765670226321996E-2</v>
      </c>
      <c r="T1037" s="57">
        <f t="shared" si="1993"/>
        <v>1122.1004018853962</v>
      </c>
      <c r="U1037" s="53">
        <f t="shared" si="1930"/>
        <v>0</v>
      </c>
      <c r="V1037" s="58">
        <f t="shared" si="1994"/>
        <v>3.167057611268346</v>
      </c>
      <c r="W1037" s="49">
        <f t="shared" si="1931"/>
        <v>3.167057611268346</v>
      </c>
      <c r="X1037" s="143">
        <f t="shared" si="1932"/>
        <v>0.02</v>
      </c>
      <c r="Y1037" s="51">
        <f t="shared" si="1995"/>
        <v>1.7061880481964206E-2</v>
      </c>
      <c r="Z1037" s="57">
        <f t="shared" si="1996"/>
        <v>1091.8431979578411</v>
      </c>
      <c r="AA1037" s="53">
        <f t="shared" si="1933"/>
        <v>0</v>
      </c>
      <c r="AB1037" s="58">
        <f t="shared" si="1997"/>
        <v>3.1273407671997564</v>
      </c>
      <c r="AC1037" s="49">
        <f t="shared" si="1934"/>
        <v>3.1273407671997564</v>
      </c>
      <c r="AD1037" s="143">
        <f t="shared" si="1935"/>
        <v>0.02</v>
      </c>
      <c r="AE1037" s="49">
        <f t="shared" si="2034"/>
        <v>1.7009190633115207E-2</v>
      </c>
      <c r="AF1037" s="57">
        <f t="shared" si="1998"/>
        <v>1089.6710338292578</v>
      </c>
      <c r="AG1037" s="53">
        <f t="shared" si="1936"/>
        <v>0</v>
      </c>
      <c r="AH1037" s="58">
        <f t="shared" si="1999"/>
        <v>3.1246269220730936</v>
      </c>
      <c r="AI1037" s="49">
        <f t="shared" si="1937"/>
        <v>3.1246269220730936</v>
      </c>
      <c r="AJ1037" s="143">
        <f t="shared" si="1938"/>
        <v>0.02</v>
      </c>
      <c r="AK1037" s="51">
        <f t="shared" si="2000"/>
        <v>1.7009748957976609E-2</v>
      </c>
      <c r="AL1037" s="57">
        <f t="shared" si="2001"/>
        <v>1089.5503113209422</v>
      </c>
      <c r="AM1037" s="53">
        <f t="shared" si="1939"/>
        <v>0</v>
      </c>
      <c r="AN1037" s="58">
        <f t="shared" si="2002"/>
        <v>3.1244766336166716</v>
      </c>
      <c r="AO1037" s="49">
        <f t="shared" si="1940"/>
        <v>3.1244766336166716</v>
      </c>
      <c r="AP1037" s="143">
        <f t="shared" si="1941"/>
        <v>0.02</v>
      </c>
      <c r="AQ1037" s="51">
        <f t="shared" si="2003"/>
        <v>1.7010044607708805E-2</v>
      </c>
      <c r="AR1037" s="57">
        <f t="shared" si="2004"/>
        <v>1089.5414674485683</v>
      </c>
      <c r="AS1037" s="44">
        <f t="shared" si="1942"/>
        <v>7634.0434918700375</v>
      </c>
      <c r="AT1037" s="44">
        <f t="shared" si="1943"/>
        <v>3053.6173967480149</v>
      </c>
      <c r="AU1037" s="44">
        <f t="shared" si="1944"/>
        <v>1908.5108729675094</v>
      </c>
      <c r="AV1037" s="47">
        <f t="shared" si="1945"/>
        <v>0.2201089331833597</v>
      </c>
      <c r="AW1037" s="47">
        <f t="shared" si="1946"/>
        <v>0.31854354886519237</v>
      </c>
      <c r="AX1037" s="86">
        <f t="shared" si="1947"/>
        <v>0.79797945241256019</v>
      </c>
      <c r="AY1037" s="86">
        <f t="shared" si="1948"/>
        <v>0</v>
      </c>
      <c r="AZ1037" s="10">
        <f t="shared" si="2005"/>
        <v>0</v>
      </c>
      <c r="BA1037" s="44">
        <f t="shared" si="1949"/>
        <v>0</v>
      </c>
      <c r="BB1037" s="9">
        <f t="shared" si="1950"/>
        <v>0</v>
      </c>
      <c r="BC1037" s="45">
        <f t="shared" si="2039"/>
        <v>0</v>
      </c>
      <c r="BD1037" s="9">
        <f t="shared" si="1951"/>
        <v>0</v>
      </c>
      <c r="BE1037" s="45">
        <f t="shared" si="2035"/>
        <v>0</v>
      </c>
      <c r="BF1037" s="9">
        <f t="shared" si="1952"/>
        <v>0</v>
      </c>
      <c r="BG1037" s="45">
        <f t="shared" si="2036"/>
        <v>0</v>
      </c>
      <c r="BH1037" s="58"/>
      <c r="BI1037" s="58"/>
      <c r="BJ1037" s="58">
        <f t="shared" si="2006"/>
        <v>0</v>
      </c>
      <c r="BK1037" s="97"/>
      <c r="BL1037" s="44"/>
      <c r="BM1037" s="82">
        <f t="shared" si="2007"/>
        <v>103.2</v>
      </c>
      <c r="BN1037" s="86">
        <f t="shared" si="2008"/>
        <v>103200</v>
      </c>
      <c r="BO1037" s="86">
        <f t="shared" si="2009"/>
        <v>100</v>
      </c>
      <c r="BP1037" s="84">
        <f t="shared" si="1953"/>
        <v>4</v>
      </c>
      <c r="BQ1037" s="84">
        <f t="shared" si="1954"/>
        <v>4.13</v>
      </c>
      <c r="BR1037" s="84">
        <f t="shared" si="1955"/>
        <v>0.02</v>
      </c>
      <c r="BS1037" s="84">
        <f t="shared" si="2010"/>
        <v>3.1181943074937147E-2</v>
      </c>
      <c r="BT1037" s="84">
        <f t="shared" si="2011"/>
        <v>1304.7370782559292</v>
      </c>
      <c r="BU1037" s="84">
        <f t="shared" si="2012"/>
        <v>0</v>
      </c>
      <c r="BV1037" s="83">
        <f t="shared" si="2013"/>
        <v>3104.3734811443687</v>
      </c>
      <c r="BW1037" s="81">
        <f t="shared" si="2037"/>
        <v>3104.3734811443687</v>
      </c>
      <c r="BX1037" s="83">
        <f t="shared" si="1956"/>
        <v>0</v>
      </c>
      <c r="BY1037" s="141">
        <f t="shared" si="1957"/>
        <v>0</v>
      </c>
      <c r="BZ1037" s="83">
        <f t="shared" si="1958"/>
        <v>4.13</v>
      </c>
      <c r="CA1037" s="83">
        <f t="shared" si="1959"/>
        <v>0</v>
      </c>
      <c r="CB1037" s="83">
        <f t="shared" si="2014"/>
        <v>3.4184871247757256</v>
      </c>
      <c r="CC1037" s="83">
        <f t="shared" si="1960"/>
        <v>3.4184871247757256</v>
      </c>
      <c r="CD1037" s="143">
        <f t="shared" si="1961"/>
        <v>0.02</v>
      </c>
      <c r="CE1037" s="83">
        <f t="shared" si="2015"/>
        <v>1.6974523213570514E-2</v>
      </c>
      <c r="CF1037" s="84">
        <f t="shared" si="2016"/>
        <v>1208.0324615395305</v>
      </c>
      <c r="CG1037" s="83">
        <f t="shared" si="1962"/>
        <v>0</v>
      </c>
      <c r="CH1037" s="83">
        <f t="shared" si="2017"/>
        <v>3.2320880581743321</v>
      </c>
      <c r="CI1037" s="83">
        <f t="shared" si="1963"/>
        <v>3.2320880581743321</v>
      </c>
      <c r="CJ1037" s="143">
        <f t="shared" si="1964"/>
        <v>0.02</v>
      </c>
      <c r="CK1037" s="83">
        <f t="shared" si="2018"/>
        <v>1.6166910799759241E-2</v>
      </c>
      <c r="CL1037" s="84">
        <f t="shared" si="2019"/>
        <v>1141.7026595022292</v>
      </c>
      <c r="CM1037" s="83">
        <f t="shared" si="1965"/>
        <v>0</v>
      </c>
      <c r="CN1037" s="83">
        <f t="shared" si="2020"/>
        <v>3.1257490441588125</v>
      </c>
      <c r="CO1037" s="83">
        <f t="shared" si="1966"/>
        <v>3.1257490441588125</v>
      </c>
      <c r="CP1037" s="143">
        <f t="shared" si="1967"/>
        <v>0.02</v>
      </c>
      <c r="CQ1037" s="83">
        <f t="shared" si="2021"/>
        <v>1.6326564504284539E-2</v>
      </c>
      <c r="CR1037" s="84">
        <f t="shared" si="2022"/>
        <v>1137.6274164635493</v>
      </c>
      <c r="CS1037" s="83">
        <f t="shared" si="1968"/>
        <v>0</v>
      </c>
      <c r="CT1037" s="83">
        <f t="shared" si="2023"/>
        <v>3.1197784411402827</v>
      </c>
      <c r="CU1037" s="83">
        <f t="shared" si="1969"/>
        <v>3.1197784411402827</v>
      </c>
      <c r="CV1037" s="143">
        <f t="shared" si="1970"/>
        <v>0.02</v>
      </c>
      <c r="CW1037" s="83">
        <f t="shared" si="2024"/>
        <v>1.6354526987184603E-2</v>
      </c>
      <c r="CX1037" s="84">
        <f t="shared" si="2025"/>
        <v>1137.4842132860481</v>
      </c>
      <c r="CY1037" s="83">
        <f t="shared" si="1971"/>
        <v>0</v>
      </c>
      <c r="CZ1037" s="83">
        <f t="shared" si="2026"/>
        <v>3.1195698140871126</v>
      </c>
      <c r="DA1037" s="83">
        <f t="shared" si="1972"/>
        <v>3.1195698140871126</v>
      </c>
      <c r="DB1037" s="143">
        <f t="shared" si="1973"/>
        <v>0.02</v>
      </c>
      <c r="DC1037" s="83">
        <f t="shared" si="2027"/>
        <v>1.6355446767326535E-2</v>
      </c>
      <c r="DD1037" s="84">
        <f t="shared" si="2028"/>
        <v>1137.4925953483969</v>
      </c>
      <c r="DE1037" s="86">
        <f t="shared" si="1974"/>
        <v>5587.8722660598633</v>
      </c>
      <c r="DF1037" s="86">
        <f t="shared" si="1975"/>
        <v>2235.1489064239454</v>
      </c>
      <c r="DG1037" s="86">
        <f t="shared" si="1976"/>
        <v>1396.9680665149658</v>
      </c>
      <c r="DH1037" s="86">
        <f t="shared" si="1977"/>
        <v>7.019753940923594E-2</v>
      </c>
      <c r="DI1037" s="86">
        <f t="shared" si="1978"/>
        <v>5.34747540343328E-2</v>
      </c>
      <c r="DJ1037" s="86">
        <f t="shared" si="1979"/>
        <v>0.47911398475720463</v>
      </c>
      <c r="DK1037" s="86">
        <f t="shared" si="1980"/>
        <v>-1377.838955956033</v>
      </c>
      <c r="DL1037" s="86">
        <f t="shared" si="2038"/>
        <v>-1377.838955956033</v>
      </c>
      <c r="DM1037" s="86">
        <f t="shared" si="1981"/>
        <v>-1377.838955956033</v>
      </c>
      <c r="DN1037" s="85">
        <f t="shared" si="1982"/>
        <v>0</v>
      </c>
      <c r="DO1037" s="85">
        <f t="shared" si="2029"/>
        <v>0</v>
      </c>
      <c r="DP1037" s="85">
        <f t="shared" si="1983"/>
        <v>0</v>
      </c>
      <c r="DQ1037" s="85">
        <f t="shared" si="2030"/>
        <v>0</v>
      </c>
      <c r="DR1037" s="85">
        <f t="shared" si="1984"/>
        <v>0</v>
      </c>
      <c r="DS1037" s="85">
        <f t="shared" si="2031"/>
        <v>0</v>
      </c>
      <c r="DT1037" s="81"/>
      <c r="DU1037" s="81"/>
      <c r="DV1037" s="81">
        <f t="shared" si="2032"/>
        <v>0</v>
      </c>
      <c r="DW1037" s="100"/>
    </row>
    <row r="1038" spans="1:127" x14ac:dyDescent="0.2">
      <c r="A1038" s="59">
        <f t="shared" si="1985"/>
        <v>137.73333333333193</v>
      </c>
      <c r="B1038" s="44">
        <f t="shared" si="1986"/>
        <v>137733.33333333192</v>
      </c>
      <c r="C1038" s="52">
        <f t="shared" si="1920"/>
        <v>133.33333333333334</v>
      </c>
      <c r="D1038" s="50">
        <f t="shared" si="1921"/>
        <v>4</v>
      </c>
      <c r="E1038" s="44">
        <f t="shared" si="1922"/>
        <v>4.13</v>
      </c>
      <c r="F1038" s="47">
        <f t="shared" si="1923"/>
        <v>0.02</v>
      </c>
      <c r="G1038" s="52">
        <f t="shared" si="1987"/>
        <v>2.3094225095621652E-2</v>
      </c>
      <c r="H1038" s="57">
        <f t="shared" si="1988"/>
        <v>1078.0600848504894</v>
      </c>
      <c r="I1038" s="52">
        <f t="shared" si="1989"/>
        <v>0</v>
      </c>
      <c r="J1038" s="54">
        <f t="shared" si="1990"/>
        <v>4245.4516732611319</v>
      </c>
      <c r="K1038" s="46">
        <f t="shared" si="2033"/>
        <v>4245.4516732611319</v>
      </c>
      <c r="L1038" s="80">
        <f t="shared" si="1924"/>
        <v>0</v>
      </c>
      <c r="M1038" s="142">
        <f t="shared" si="1925"/>
        <v>0</v>
      </c>
      <c r="N1038" s="60">
        <f t="shared" si="1926"/>
        <v>4.13</v>
      </c>
      <c r="O1038" s="53">
        <f t="shared" si="1927"/>
        <v>0</v>
      </c>
      <c r="P1038" s="58">
        <f t="shared" si="1991"/>
        <v>3.1106999212676452</v>
      </c>
      <c r="Q1038" s="49">
        <f t="shared" si="1928"/>
        <v>3.1106999212676452</v>
      </c>
      <c r="R1038" s="143">
        <f t="shared" si="1929"/>
        <v>0.02</v>
      </c>
      <c r="S1038" s="51">
        <f t="shared" si="1992"/>
        <v>1.7654035596553291E-2</v>
      </c>
      <c r="T1038" s="57">
        <f t="shared" si="1993"/>
        <v>1122.8574432547764</v>
      </c>
      <c r="U1038" s="53">
        <f t="shared" si="1930"/>
        <v>0</v>
      </c>
      <c r="V1038" s="58">
        <f t="shared" si="1994"/>
        <v>3.1683608031330288</v>
      </c>
      <c r="W1038" s="49">
        <f t="shared" si="1931"/>
        <v>3.1683608031330288</v>
      </c>
      <c r="X1038" s="143">
        <f t="shared" si="1932"/>
        <v>0.02</v>
      </c>
      <c r="Y1038" s="51">
        <f t="shared" si="1995"/>
        <v>1.7059213815297538E-2</v>
      </c>
      <c r="Z1038" s="57">
        <f t="shared" si="1996"/>
        <v>1092.5614481127243</v>
      </c>
      <c r="AA1038" s="53">
        <f t="shared" si="1933"/>
        <v>0</v>
      </c>
      <c r="AB1038" s="58">
        <f t="shared" si="1997"/>
        <v>3.128508659914143</v>
      </c>
      <c r="AC1038" s="49">
        <f t="shared" si="1934"/>
        <v>3.128508659914143</v>
      </c>
      <c r="AD1038" s="143">
        <f t="shared" si="1935"/>
        <v>0.02</v>
      </c>
      <c r="AE1038" s="49">
        <f t="shared" si="2034"/>
        <v>1.7006523966448538E-2</v>
      </c>
      <c r="AF1038" s="57">
        <f t="shared" si="1998"/>
        <v>1090.3961592554417</v>
      </c>
      <c r="AG1038" s="53">
        <f t="shared" si="1936"/>
        <v>0</v>
      </c>
      <c r="AH1038" s="58">
        <f t="shared" si="1999"/>
        <v>3.1257975286217965</v>
      </c>
      <c r="AI1038" s="49">
        <f t="shared" si="1937"/>
        <v>3.1257975286217965</v>
      </c>
      <c r="AJ1038" s="143">
        <f t="shared" si="1938"/>
        <v>0.02</v>
      </c>
      <c r="AK1038" s="51">
        <f t="shared" si="2000"/>
        <v>1.7007082291309941E-2</v>
      </c>
      <c r="AL1038" s="57">
        <f t="shared" si="2001"/>
        <v>1090.2760903680125</v>
      </c>
      <c r="AM1038" s="53">
        <f t="shared" si="1939"/>
        <v>0</v>
      </c>
      <c r="AN1038" s="58">
        <f t="shared" si="2002"/>
        <v>3.1256477263446052</v>
      </c>
      <c r="AO1038" s="49">
        <f t="shared" si="1940"/>
        <v>3.1256477263446052</v>
      </c>
      <c r="AP1038" s="143">
        <f t="shared" si="1941"/>
        <v>0.02</v>
      </c>
      <c r="AQ1038" s="51">
        <f t="shared" si="2003"/>
        <v>1.7007377941042137E-2</v>
      </c>
      <c r="AR1038" s="57">
        <f t="shared" si="2004"/>
        <v>1090.2672940223749</v>
      </c>
      <c r="AS1038" s="44">
        <f t="shared" si="1942"/>
        <v>7641.8130118700374</v>
      </c>
      <c r="AT1038" s="44">
        <f t="shared" si="1943"/>
        <v>3056.7252047480147</v>
      </c>
      <c r="AU1038" s="44">
        <f t="shared" si="1944"/>
        <v>1910.4532529675093</v>
      </c>
      <c r="AV1038" s="47">
        <f t="shared" si="1945"/>
        <v>0.21952665628588594</v>
      </c>
      <c r="AW1038" s="47">
        <f t="shared" si="1946"/>
        <v>0.31696132956205453</v>
      </c>
      <c r="AX1038" s="86">
        <f t="shared" si="1947"/>
        <v>0.79162943581656997</v>
      </c>
      <c r="AY1038" s="86">
        <f t="shared" si="1948"/>
        <v>0</v>
      </c>
      <c r="AZ1038" s="10">
        <f t="shared" si="2005"/>
        <v>0</v>
      </c>
      <c r="BA1038" s="44">
        <f t="shared" si="1949"/>
        <v>0</v>
      </c>
      <c r="BB1038" s="9">
        <f t="shared" si="1950"/>
        <v>0</v>
      </c>
      <c r="BC1038" s="45">
        <f t="shared" si="2039"/>
        <v>0</v>
      </c>
      <c r="BD1038" s="9">
        <f t="shared" si="1951"/>
        <v>0</v>
      </c>
      <c r="BE1038" s="45">
        <f t="shared" si="2035"/>
        <v>0</v>
      </c>
      <c r="BF1038" s="9">
        <f t="shared" si="1952"/>
        <v>0</v>
      </c>
      <c r="BG1038" s="45">
        <f t="shared" si="2036"/>
        <v>0</v>
      </c>
      <c r="BH1038" s="58"/>
      <c r="BI1038" s="58"/>
      <c r="BJ1038" s="58">
        <f t="shared" si="2006"/>
        <v>0</v>
      </c>
      <c r="BK1038" s="97"/>
      <c r="BL1038" s="44"/>
      <c r="BM1038" s="82">
        <f t="shared" si="2007"/>
        <v>103.3</v>
      </c>
      <c r="BN1038" s="86">
        <f t="shared" si="2008"/>
        <v>103300</v>
      </c>
      <c r="BO1038" s="86">
        <f t="shared" si="2009"/>
        <v>100</v>
      </c>
      <c r="BP1038" s="84">
        <f t="shared" si="1953"/>
        <v>4</v>
      </c>
      <c r="BQ1038" s="84">
        <f t="shared" si="1954"/>
        <v>4.13</v>
      </c>
      <c r="BR1038" s="84">
        <f t="shared" si="1955"/>
        <v>0.02</v>
      </c>
      <c r="BS1038" s="84">
        <f t="shared" si="2010"/>
        <v>3.1179943074937148E-2</v>
      </c>
      <c r="BT1038" s="84">
        <f t="shared" si="2011"/>
        <v>1305.492064771061</v>
      </c>
      <c r="BU1038" s="84">
        <f t="shared" si="2012"/>
        <v>0</v>
      </c>
      <c r="BV1038" s="83">
        <f t="shared" si="2013"/>
        <v>3107.6107811443685</v>
      </c>
      <c r="BW1038" s="81">
        <f t="shared" si="2037"/>
        <v>3107.6107811443685</v>
      </c>
      <c r="BX1038" s="83">
        <f t="shared" si="1956"/>
        <v>0</v>
      </c>
      <c r="BY1038" s="141">
        <f t="shared" si="1957"/>
        <v>0</v>
      </c>
      <c r="BZ1038" s="83">
        <f t="shared" si="1958"/>
        <v>4.13</v>
      </c>
      <c r="CA1038" s="83">
        <f t="shared" si="1959"/>
        <v>0</v>
      </c>
      <c r="CB1038" s="83">
        <f t="shared" si="2014"/>
        <v>3.4202768746531049</v>
      </c>
      <c r="CC1038" s="83">
        <f t="shared" si="1960"/>
        <v>3.4202768746531049</v>
      </c>
      <c r="CD1038" s="143">
        <f t="shared" si="1961"/>
        <v>0.02</v>
      </c>
      <c r="CE1038" s="83">
        <f t="shared" si="2015"/>
        <v>1.6972523213570515E-2</v>
      </c>
      <c r="CF1038" s="84">
        <f t="shared" si="2016"/>
        <v>1208.5289830297111</v>
      </c>
      <c r="CG1038" s="83">
        <f t="shared" si="1962"/>
        <v>0</v>
      </c>
      <c r="CH1038" s="83">
        <f t="shared" si="2017"/>
        <v>3.2331414043337512</v>
      </c>
      <c r="CI1038" s="83">
        <f t="shared" si="1963"/>
        <v>3.2331414043337512</v>
      </c>
      <c r="CJ1038" s="143">
        <f t="shared" si="1964"/>
        <v>0.02</v>
      </c>
      <c r="CK1038" s="83">
        <f t="shared" si="2018"/>
        <v>1.6164910799759243E-2</v>
      </c>
      <c r="CL1038" s="84">
        <f t="shared" si="2019"/>
        <v>1142.2028287584126</v>
      </c>
      <c r="CM1038" s="83">
        <f t="shared" si="1965"/>
        <v>0</v>
      </c>
      <c r="CN1038" s="83">
        <f t="shared" si="2020"/>
        <v>3.1266826321766081</v>
      </c>
      <c r="CO1038" s="83">
        <f t="shared" si="1966"/>
        <v>3.1266826321766081</v>
      </c>
      <c r="CP1038" s="143">
        <f t="shared" si="1967"/>
        <v>0.02</v>
      </c>
      <c r="CQ1038" s="83">
        <f t="shared" si="2021"/>
        <v>1.6324564504284541E-2</v>
      </c>
      <c r="CR1038" s="84">
        <f t="shared" si="2022"/>
        <v>1138.1497093371502</v>
      </c>
      <c r="CS1038" s="83">
        <f t="shared" si="1968"/>
        <v>0</v>
      </c>
      <c r="CT1038" s="83">
        <f t="shared" si="2023"/>
        <v>3.1207366365440379</v>
      </c>
      <c r="CU1038" s="83">
        <f t="shared" si="1969"/>
        <v>3.1207366365440379</v>
      </c>
      <c r="CV1038" s="143">
        <f t="shared" si="1970"/>
        <v>0.02</v>
      </c>
      <c r="CW1038" s="83">
        <f t="shared" si="2024"/>
        <v>1.6352526987184604E-2</v>
      </c>
      <c r="CX1038" s="84">
        <f t="shared" si="2025"/>
        <v>1138.0084020159761</v>
      </c>
      <c r="CY1038" s="83">
        <f t="shared" si="1971"/>
        <v>0</v>
      </c>
      <c r="CZ1038" s="83">
        <f t="shared" si="2026"/>
        <v>3.1205304928758961</v>
      </c>
      <c r="DA1038" s="83">
        <f t="shared" si="1972"/>
        <v>3.1205304928758961</v>
      </c>
      <c r="DB1038" s="143">
        <f t="shared" si="1973"/>
        <v>0.02</v>
      </c>
      <c r="DC1038" s="83">
        <f t="shared" si="2027"/>
        <v>1.6353446767326536E-2</v>
      </c>
      <c r="DD1038" s="84">
        <f t="shared" si="2028"/>
        <v>1138.0168486186226</v>
      </c>
      <c r="DE1038" s="86">
        <f t="shared" si="1974"/>
        <v>5593.6994060598627</v>
      </c>
      <c r="DF1038" s="86">
        <f t="shared" si="1975"/>
        <v>2237.479762423945</v>
      </c>
      <c r="DG1038" s="86">
        <f t="shared" si="1976"/>
        <v>1398.4248515149657</v>
      </c>
      <c r="DH1038" s="86">
        <f t="shared" si="1977"/>
        <v>7.0088062408675905E-2</v>
      </c>
      <c r="DI1038" s="86">
        <f t="shared" si="1978"/>
        <v>5.3321666571032843E-2</v>
      </c>
      <c r="DJ1038" s="86">
        <f t="shared" si="1979"/>
        <v>0.47654049315695951</v>
      </c>
      <c r="DK1038" s="86">
        <f t="shared" si="1980"/>
        <v>-1379.6744878458858</v>
      </c>
      <c r="DL1038" s="86">
        <f t="shared" si="2038"/>
        <v>-1379.6744878458858</v>
      </c>
      <c r="DM1038" s="86">
        <f t="shared" si="1981"/>
        <v>-1379.6744878458858</v>
      </c>
      <c r="DN1038" s="85">
        <f t="shared" si="1982"/>
        <v>0</v>
      </c>
      <c r="DO1038" s="85">
        <f t="shared" si="2029"/>
        <v>0</v>
      </c>
      <c r="DP1038" s="85">
        <f t="shared" si="1983"/>
        <v>0</v>
      </c>
      <c r="DQ1038" s="85">
        <f t="shared" si="2030"/>
        <v>0</v>
      </c>
      <c r="DR1038" s="85">
        <f t="shared" si="1984"/>
        <v>0</v>
      </c>
      <c r="DS1038" s="85">
        <f t="shared" si="2031"/>
        <v>0</v>
      </c>
      <c r="DT1038" s="81"/>
      <c r="DU1038" s="81"/>
      <c r="DV1038" s="81">
        <f t="shared" si="2032"/>
        <v>0</v>
      </c>
      <c r="DW1038" s="100"/>
    </row>
    <row r="1039" spans="1:127" x14ac:dyDescent="0.2">
      <c r="A1039" s="59">
        <f t="shared" si="1985"/>
        <v>137.86666666666525</v>
      </c>
      <c r="B1039" s="44">
        <f t="shared" si="1986"/>
        <v>137866.66666666526</v>
      </c>
      <c r="C1039" s="52">
        <f t="shared" si="1920"/>
        <v>133.33333333333334</v>
      </c>
      <c r="D1039" s="50">
        <f t="shared" si="1921"/>
        <v>4</v>
      </c>
      <c r="E1039" s="44">
        <f t="shared" si="1922"/>
        <v>4.13</v>
      </c>
      <c r="F1039" s="47">
        <f t="shared" si="1923"/>
        <v>0.02</v>
      </c>
      <c r="G1039" s="52">
        <f t="shared" si="1987"/>
        <v>2.3091558428954984E-2</v>
      </c>
      <c r="H1039" s="57">
        <f t="shared" si="1988"/>
        <v>1078.805618079296</v>
      </c>
      <c r="I1039" s="52">
        <f t="shared" si="1989"/>
        <v>0</v>
      </c>
      <c r="J1039" s="54">
        <f t="shared" si="1990"/>
        <v>4249.7680732611316</v>
      </c>
      <c r="K1039" s="46">
        <f t="shared" si="2033"/>
        <v>4249.7680732611316</v>
      </c>
      <c r="L1039" s="80">
        <f t="shared" si="1924"/>
        <v>0</v>
      </c>
      <c r="M1039" s="142">
        <f t="shared" si="1925"/>
        <v>0</v>
      </c>
      <c r="N1039" s="60">
        <f t="shared" si="1926"/>
        <v>4.13</v>
      </c>
      <c r="O1039" s="53">
        <f t="shared" si="1927"/>
        <v>0</v>
      </c>
      <c r="P1039" s="58">
        <f t="shared" si="1991"/>
        <v>3.1118633764160939</v>
      </c>
      <c r="Q1039" s="49">
        <f t="shared" si="1928"/>
        <v>3.1118633764160939</v>
      </c>
      <c r="R1039" s="143">
        <f t="shared" si="1929"/>
        <v>0.02</v>
      </c>
      <c r="S1039" s="51">
        <f t="shared" si="1992"/>
        <v>1.7651368929886623E-2</v>
      </c>
      <c r="T1039" s="57">
        <f t="shared" si="1993"/>
        <v>1123.6140876417853</v>
      </c>
      <c r="U1039" s="53">
        <f t="shared" si="1930"/>
        <v>0</v>
      </c>
      <c r="V1039" s="58">
        <f t="shared" si="1994"/>
        <v>3.1696655497232777</v>
      </c>
      <c r="W1039" s="49">
        <f t="shared" si="1931"/>
        <v>3.1696655497232777</v>
      </c>
      <c r="X1039" s="143">
        <f t="shared" si="1932"/>
        <v>0.02</v>
      </c>
      <c r="Y1039" s="51">
        <f t="shared" si="1995"/>
        <v>1.705654714863087E-2</v>
      </c>
      <c r="Z1039" s="57">
        <f t="shared" si="1996"/>
        <v>1093.2792906204377</v>
      </c>
      <c r="AA1039" s="53">
        <f t="shared" si="1933"/>
        <v>0</v>
      </c>
      <c r="AB1039" s="58">
        <f t="shared" si="1997"/>
        <v>3.1296779093940987</v>
      </c>
      <c r="AC1039" s="49">
        <f t="shared" si="1934"/>
        <v>3.1296779093940987</v>
      </c>
      <c r="AD1039" s="143">
        <f t="shared" si="1935"/>
        <v>0.02</v>
      </c>
      <c r="AE1039" s="49">
        <f t="shared" si="2034"/>
        <v>1.700385729978187E-2</v>
      </c>
      <c r="AF1039" s="57">
        <f t="shared" si="1998"/>
        <v>1091.1209003373936</v>
      </c>
      <c r="AG1039" s="53">
        <f t="shared" si="1936"/>
        <v>0</v>
      </c>
      <c r="AH1039" s="58">
        <f t="shared" si="1999"/>
        <v>3.1269695608241217</v>
      </c>
      <c r="AI1039" s="49">
        <f t="shared" si="1937"/>
        <v>3.1269695608241217</v>
      </c>
      <c r="AJ1039" s="143">
        <f t="shared" si="1938"/>
        <v>0.02</v>
      </c>
      <c r="AK1039" s="51">
        <f t="shared" si="2000"/>
        <v>1.7004415624643273E-2</v>
      </c>
      <c r="AL1039" s="57">
        <f t="shared" si="2001"/>
        <v>1091.0014838631557</v>
      </c>
      <c r="AM1039" s="53">
        <f t="shared" si="1939"/>
        <v>0</v>
      </c>
      <c r="AN1039" s="58">
        <f t="shared" si="2002"/>
        <v>3.1268202469056052</v>
      </c>
      <c r="AO1039" s="49">
        <f t="shared" si="1940"/>
        <v>3.1268202469056052</v>
      </c>
      <c r="AP1039" s="143">
        <f t="shared" si="1941"/>
        <v>0.02</v>
      </c>
      <c r="AQ1039" s="51">
        <f t="shared" si="2003"/>
        <v>1.7004711274375469E-2</v>
      </c>
      <c r="AR1039" s="57">
        <f t="shared" si="2004"/>
        <v>1090.992734895078</v>
      </c>
      <c r="AS1039" s="44">
        <f t="shared" si="1942"/>
        <v>7649.5825318700363</v>
      </c>
      <c r="AT1039" s="44">
        <f t="shared" si="1943"/>
        <v>3059.8330127480144</v>
      </c>
      <c r="AU1039" s="44">
        <f t="shared" si="1944"/>
        <v>1912.3956329675091</v>
      </c>
      <c r="AV1039" s="47">
        <f t="shared" si="1945"/>
        <v>0.218946844688819</v>
      </c>
      <c r="AW1039" s="47">
        <f t="shared" si="1946"/>
        <v>0.31538947378669391</v>
      </c>
      <c r="AX1039" s="86">
        <f t="shared" si="1947"/>
        <v>0.78533995673275414</v>
      </c>
      <c r="AY1039" s="86">
        <f t="shared" si="1948"/>
        <v>0</v>
      </c>
      <c r="AZ1039" s="10">
        <f t="shared" si="2005"/>
        <v>0</v>
      </c>
      <c r="BA1039" s="44">
        <f t="shared" si="1949"/>
        <v>0</v>
      </c>
      <c r="BB1039" s="9">
        <f t="shared" si="1950"/>
        <v>0</v>
      </c>
      <c r="BC1039" s="45">
        <f t="shared" si="2039"/>
        <v>0</v>
      </c>
      <c r="BD1039" s="9">
        <f t="shared" si="1951"/>
        <v>0</v>
      </c>
      <c r="BE1039" s="45">
        <f t="shared" si="2035"/>
        <v>0</v>
      </c>
      <c r="BF1039" s="9">
        <f t="shared" si="1952"/>
        <v>0</v>
      </c>
      <c r="BG1039" s="45">
        <f t="shared" si="2036"/>
        <v>0</v>
      </c>
      <c r="BH1039" s="58"/>
      <c r="BI1039" s="58"/>
      <c r="BJ1039" s="58">
        <f t="shared" si="2006"/>
        <v>0</v>
      </c>
      <c r="BK1039" s="97"/>
      <c r="BL1039" s="44"/>
      <c r="BM1039" s="82">
        <f t="shared" si="2007"/>
        <v>103.4</v>
      </c>
      <c r="BN1039" s="86">
        <f t="shared" si="2008"/>
        <v>103400</v>
      </c>
      <c r="BO1039" s="86">
        <f t="shared" si="2009"/>
        <v>100</v>
      </c>
      <c r="BP1039" s="84">
        <f t="shared" si="1953"/>
        <v>4</v>
      </c>
      <c r="BQ1039" s="84">
        <f t="shared" si="1954"/>
        <v>4.13</v>
      </c>
      <c r="BR1039" s="84">
        <f t="shared" si="1955"/>
        <v>0.02</v>
      </c>
      <c r="BS1039" s="84">
        <f t="shared" si="2010"/>
        <v>3.117794307493715E-2</v>
      </c>
      <c r="BT1039" s="84">
        <f t="shared" si="2011"/>
        <v>1306.2470028600426</v>
      </c>
      <c r="BU1039" s="84">
        <f t="shared" si="2012"/>
        <v>0</v>
      </c>
      <c r="BV1039" s="83">
        <f t="shared" si="2013"/>
        <v>3110.8480811443687</v>
      </c>
      <c r="BW1039" s="81">
        <f t="shared" si="2037"/>
        <v>3110.8480811443687</v>
      </c>
      <c r="BX1039" s="83">
        <f t="shared" si="1956"/>
        <v>0</v>
      </c>
      <c r="BY1039" s="141">
        <f t="shared" si="1957"/>
        <v>0</v>
      </c>
      <c r="BZ1039" s="83">
        <f t="shared" si="1958"/>
        <v>4.13</v>
      </c>
      <c r="CA1039" s="83">
        <f t="shared" si="1959"/>
        <v>0</v>
      </c>
      <c r="CB1039" s="83">
        <f t="shared" si="2014"/>
        <v>3.4220687576731206</v>
      </c>
      <c r="CC1039" s="83">
        <f t="shared" si="1960"/>
        <v>3.4220687576731206</v>
      </c>
      <c r="CD1039" s="143">
        <f t="shared" si="1961"/>
        <v>0.02</v>
      </c>
      <c r="CE1039" s="83">
        <f t="shared" si="2015"/>
        <v>1.6970523213570517E-2</v>
      </c>
      <c r="CF1039" s="84">
        <f t="shared" si="2016"/>
        <v>1209.0251862271582</v>
      </c>
      <c r="CG1039" s="83">
        <f t="shared" si="1962"/>
        <v>0</v>
      </c>
      <c r="CH1039" s="83">
        <f t="shared" si="2017"/>
        <v>3.2341951110648846</v>
      </c>
      <c r="CI1039" s="83">
        <f t="shared" si="1963"/>
        <v>3.2341951110648846</v>
      </c>
      <c r="CJ1039" s="143">
        <f t="shared" si="1964"/>
        <v>0.02</v>
      </c>
      <c r="CK1039" s="83">
        <f t="shared" si="2018"/>
        <v>1.6162910799759244E-2</v>
      </c>
      <c r="CL1039" s="84">
        <f t="shared" si="2019"/>
        <v>1142.7027732018598</v>
      </c>
      <c r="CM1039" s="83">
        <f t="shared" si="1965"/>
        <v>0</v>
      </c>
      <c r="CN1039" s="83">
        <f t="shared" si="2020"/>
        <v>3.1276167957217784</v>
      </c>
      <c r="CO1039" s="83">
        <f t="shared" si="1966"/>
        <v>3.1276167957217784</v>
      </c>
      <c r="CP1039" s="143">
        <f t="shared" si="1967"/>
        <v>0.02</v>
      </c>
      <c r="CQ1039" s="83">
        <f t="shared" si="2021"/>
        <v>1.6322564504284542E-2</v>
      </c>
      <c r="CR1039" s="84">
        <f t="shared" si="2022"/>
        <v>1138.6717822951248</v>
      </c>
      <c r="CS1039" s="83">
        <f t="shared" si="1968"/>
        <v>0</v>
      </c>
      <c r="CT1039" s="83">
        <f t="shared" si="2023"/>
        <v>3.1216955022109962</v>
      </c>
      <c r="CU1039" s="83">
        <f t="shared" si="1969"/>
        <v>3.1216955022109962</v>
      </c>
      <c r="CV1039" s="143">
        <f t="shared" si="1970"/>
        <v>0.02</v>
      </c>
      <c r="CW1039" s="83">
        <f t="shared" si="2024"/>
        <v>1.6350526987184606E-2</v>
      </c>
      <c r="CX1039" s="84">
        <f t="shared" si="2025"/>
        <v>1138.5323657108202</v>
      </c>
      <c r="CY1039" s="83">
        <f t="shared" si="1971"/>
        <v>0</v>
      </c>
      <c r="CZ1039" s="83">
        <f t="shared" si="2026"/>
        <v>3.1214918420045126</v>
      </c>
      <c r="DA1039" s="83">
        <f t="shared" si="1972"/>
        <v>3.1214918420045126</v>
      </c>
      <c r="DB1039" s="143">
        <f t="shared" si="1973"/>
        <v>0.02</v>
      </c>
      <c r="DC1039" s="83">
        <f t="shared" si="2027"/>
        <v>1.6351446767326538E-2</v>
      </c>
      <c r="DD1039" s="84">
        <f t="shared" si="2028"/>
        <v>1138.5408764018684</v>
      </c>
      <c r="DE1039" s="86">
        <f t="shared" si="1974"/>
        <v>5599.5265460598639</v>
      </c>
      <c r="DF1039" s="86">
        <f t="shared" si="1975"/>
        <v>2239.8106184239455</v>
      </c>
      <c r="DG1039" s="86">
        <f t="shared" si="1976"/>
        <v>1399.881636514966</v>
      </c>
      <c r="DH1039" s="86">
        <f t="shared" si="1977"/>
        <v>6.9978884198974453E-2</v>
      </c>
      <c r="DI1039" s="86">
        <f t="shared" si="1978"/>
        <v>5.3169196082482315E-2</v>
      </c>
      <c r="DJ1039" s="86">
        <f t="shared" si="1979"/>
        <v>0.47398381769196424</v>
      </c>
      <c r="DK1039" s="86">
        <f t="shared" si="1980"/>
        <v>-1381.508889515864</v>
      </c>
      <c r="DL1039" s="86">
        <f t="shared" si="2038"/>
        <v>-1381.508889515864</v>
      </c>
      <c r="DM1039" s="86">
        <f t="shared" si="1981"/>
        <v>-1381.508889515864</v>
      </c>
      <c r="DN1039" s="85">
        <f t="shared" si="1982"/>
        <v>0</v>
      </c>
      <c r="DO1039" s="85">
        <f t="shared" si="2029"/>
        <v>0</v>
      </c>
      <c r="DP1039" s="85">
        <f t="shared" si="1983"/>
        <v>0</v>
      </c>
      <c r="DQ1039" s="85">
        <f t="shared" si="2030"/>
        <v>0</v>
      </c>
      <c r="DR1039" s="85">
        <f t="shared" si="1984"/>
        <v>0</v>
      </c>
      <c r="DS1039" s="85">
        <f t="shared" si="2031"/>
        <v>0</v>
      </c>
      <c r="DT1039" s="81"/>
      <c r="DU1039" s="81"/>
      <c r="DV1039" s="81">
        <f t="shared" si="2032"/>
        <v>0</v>
      </c>
      <c r="DW1039" s="100"/>
    </row>
    <row r="1040" spans="1:127" x14ac:dyDescent="0.2">
      <c r="A1040" s="59">
        <f t="shared" si="1985"/>
        <v>137.99999999999861</v>
      </c>
      <c r="B1040" s="44">
        <f t="shared" si="1986"/>
        <v>137999.9999999986</v>
      </c>
      <c r="C1040" s="52">
        <f t="shared" si="1920"/>
        <v>133.33333333333334</v>
      </c>
      <c r="D1040" s="50">
        <f t="shared" si="1921"/>
        <v>4</v>
      </c>
      <c r="E1040" s="44">
        <f t="shared" si="1922"/>
        <v>4.13</v>
      </c>
      <c r="F1040" s="47">
        <f t="shared" si="1923"/>
        <v>0.02</v>
      </c>
      <c r="G1040" s="52">
        <f t="shared" si="1987"/>
        <v>2.3088891762288316E-2</v>
      </c>
      <c r="H1040" s="57">
        <f t="shared" si="1988"/>
        <v>1079.5510652171693</v>
      </c>
      <c r="I1040" s="52">
        <f t="shared" si="1989"/>
        <v>0</v>
      </c>
      <c r="J1040" s="54">
        <f t="shared" si="1990"/>
        <v>4254.0844732611313</v>
      </c>
      <c r="K1040" s="46">
        <f t="shared" si="2033"/>
        <v>4254.0844732611313</v>
      </c>
      <c r="L1040" s="80">
        <f t="shared" si="1924"/>
        <v>0</v>
      </c>
      <c r="M1040" s="142">
        <f t="shared" si="1925"/>
        <v>0</v>
      </c>
      <c r="N1040" s="60">
        <f t="shared" si="1926"/>
        <v>4.13</v>
      </c>
      <c r="O1040" s="53">
        <f t="shared" si="1927"/>
        <v>0</v>
      </c>
      <c r="P1040" s="58">
        <f t="shared" si="1991"/>
        <v>3.1130287415820477</v>
      </c>
      <c r="Q1040" s="49">
        <f t="shared" si="1928"/>
        <v>3.1130287415820477</v>
      </c>
      <c r="R1040" s="143">
        <f t="shared" si="1929"/>
        <v>0.02</v>
      </c>
      <c r="S1040" s="51">
        <f t="shared" si="1992"/>
        <v>1.7648702263219955E-2</v>
      </c>
      <c r="T1040" s="57">
        <f t="shared" si="1993"/>
        <v>1124.3703348785295</v>
      </c>
      <c r="U1040" s="53">
        <f t="shared" si="1930"/>
        <v>0</v>
      </c>
      <c r="V1040" s="58">
        <f t="shared" si="1994"/>
        <v>3.1709718478741751</v>
      </c>
      <c r="W1040" s="49">
        <f t="shared" si="1931"/>
        <v>3.1709718478741751</v>
      </c>
      <c r="X1040" s="143">
        <f t="shared" si="1932"/>
        <v>0.02</v>
      </c>
      <c r="Y1040" s="51">
        <f t="shared" si="1995"/>
        <v>1.7053880481964202E-2</v>
      </c>
      <c r="Z1040" s="57">
        <f t="shared" si="1996"/>
        <v>1093.9967254642825</v>
      </c>
      <c r="AA1040" s="53">
        <f t="shared" si="1933"/>
        <v>0</v>
      </c>
      <c r="AB1040" s="58">
        <f t="shared" si="1997"/>
        <v>3.1308485127028716</v>
      </c>
      <c r="AC1040" s="49">
        <f t="shared" si="1934"/>
        <v>3.1308485127028716</v>
      </c>
      <c r="AD1040" s="143">
        <f t="shared" si="1935"/>
        <v>0.02</v>
      </c>
      <c r="AE1040" s="49">
        <f t="shared" si="2034"/>
        <v>1.7001190633115202E-2</v>
      </c>
      <c r="AF1040" s="57">
        <f t="shared" si="1998"/>
        <v>1091.8452570479426</v>
      </c>
      <c r="AG1040" s="53">
        <f t="shared" si="1936"/>
        <v>0</v>
      </c>
      <c r="AH1040" s="58">
        <f t="shared" si="1999"/>
        <v>3.1281430158962813</v>
      </c>
      <c r="AI1040" s="49">
        <f t="shared" si="1937"/>
        <v>3.1281430158962813</v>
      </c>
      <c r="AJ1040" s="143">
        <f t="shared" si="1938"/>
        <v>0.02</v>
      </c>
      <c r="AK1040" s="51">
        <f t="shared" si="2000"/>
        <v>1.7001748957976605E-2</v>
      </c>
      <c r="AL1040" s="57">
        <f t="shared" si="2001"/>
        <v>1091.7264917644939</v>
      </c>
      <c r="AM1040" s="53">
        <f t="shared" si="1939"/>
        <v>0</v>
      </c>
      <c r="AN1040" s="58">
        <f t="shared" si="2002"/>
        <v>3.1279941924854846</v>
      </c>
      <c r="AO1040" s="49">
        <f t="shared" si="1940"/>
        <v>3.1279941924854846</v>
      </c>
      <c r="AP1040" s="143">
        <f t="shared" si="1941"/>
        <v>0.02</v>
      </c>
      <c r="AQ1040" s="51">
        <f t="shared" si="2003"/>
        <v>1.7002044607708801E-2</v>
      </c>
      <c r="AR1040" s="57">
        <f t="shared" si="2004"/>
        <v>1091.7177900245019</v>
      </c>
      <c r="AS1040" s="44">
        <f t="shared" si="1942"/>
        <v>7657.352051870037</v>
      </c>
      <c r="AT1040" s="44">
        <f t="shared" si="1943"/>
        <v>3062.9408207480146</v>
      </c>
      <c r="AU1040" s="44">
        <f t="shared" si="1944"/>
        <v>1914.3380129675093</v>
      </c>
      <c r="AV1040" s="47">
        <f t="shared" si="1945"/>
        <v>0.21836948506117673</v>
      </c>
      <c r="AW1040" s="47">
        <f t="shared" si="1946"/>
        <v>0.31382790003513833</v>
      </c>
      <c r="AX1040" s="86">
        <f t="shared" si="1947"/>
        <v>0.77911035381080485</v>
      </c>
      <c r="AY1040" s="86">
        <f t="shared" si="1948"/>
        <v>0</v>
      </c>
      <c r="AZ1040" s="10">
        <f t="shared" si="2005"/>
        <v>0</v>
      </c>
      <c r="BA1040" s="44">
        <f t="shared" si="1949"/>
        <v>0</v>
      </c>
      <c r="BB1040" s="9">
        <f t="shared" si="1950"/>
        <v>0</v>
      </c>
      <c r="BC1040" s="45">
        <f t="shared" si="2039"/>
        <v>0</v>
      </c>
      <c r="BD1040" s="9">
        <f t="shared" si="1951"/>
        <v>0</v>
      </c>
      <c r="BE1040" s="45">
        <f t="shared" si="2035"/>
        <v>0</v>
      </c>
      <c r="BF1040" s="9">
        <f t="shared" si="1952"/>
        <v>0</v>
      </c>
      <c r="BG1040" s="45">
        <f t="shared" si="2036"/>
        <v>0</v>
      </c>
      <c r="BH1040" s="58"/>
      <c r="BI1040" s="58"/>
      <c r="BJ1040" s="58">
        <f t="shared" si="2006"/>
        <v>0</v>
      </c>
      <c r="BK1040" s="97"/>
      <c r="BL1040" s="44"/>
      <c r="BM1040" s="82">
        <f t="shared" si="2007"/>
        <v>103.5</v>
      </c>
      <c r="BN1040" s="86">
        <f t="shared" si="2008"/>
        <v>103500</v>
      </c>
      <c r="BO1040" s="86">
        <f t="shared" si="2009"/>
        <v>100</v>
      </c>
      <c r="BP1040" s="84">
        <f t="shared" si="1953"/>
        <v>4</v>
      </c>
      <c r="BQ1040" s="84">
        <f t="shared" si="1954"/>
        <v>4.13</v>
      </c>
      <c r="BR1040" s="84">
        <f t="shared" si="1955"/>
        <v>0.02</v>
      </c>
      <c r="BS1040" s="84">
        <f t="shared" si="2010"/>
        <v>3.1175943074937151E-2</v>
      </c>
      <c r="BT1040" s="84">
        <f t="shared" si="2011"/>
        <v>1307.001892522874</v>
      </c>
      <c r="BU1040" s="84">
        <f t="shared" si="2012"/>
        <v>0</v>
      </c>
      <c r="BV1040" s="83">
        <f t="shared" si="2013"/>
        <v>3114.0853811443685</v>
      </c>
      <c r="BW1040" s="81">
        <f t="shared" si="2037"/>
        <v>3114.0853811443685</v>
      </c>
      <c r="BX1040" s="83">
        <f t="shared" si="1956"/>
        <v>0</v>
      </c>
      <c r="BY1040" s="141">
        <f t="shared" si="1957"/>
        <v>0</v>
      </c>
      <c r="BZ1040" s="83">
        <f t="shared" si="1958"/>
        <v>4.13</v>
      </c>
      <c r="CA1040" s="83">
        <f t="shared" si="1959"/>
        <v>0</v>
      </c>
      <c r="CB1040" s="83">
        <f t="shared" si="2014"/>
        <v>3.4238627740381498</v>
      </c>
      <c r="CC1040" s="83">
        <f t="shared" si="1960"/>
        <v>3.4238627740381498</v>
      </c>
      <c r="CD1040" s="143">
        <f t="shared" si="1961"/>
        <v>0.02</v>
      </c>
      <c r="CE1040" s="83">
        <f t="shared" si="2015"/>
        <v>1.6968523213570518E-2</v>
      </c>
      <c r="CF1040" s="84">
        <f t="shared" si="2016"/>
        <v>1209.5210711556981</v>
      </c>
      <c r="CG1040" s="83">
        <f t="shared" si="1962"/>
        <v>0</v>
      </c>
      <c r="CH1040" s="83">
        <f t="shared" si="2017"/>
        <v>3.2352491767660045</v>
      </c>
      <c r="CI1040" s="83">
        <f t="shared" si="1963"/>
        <v>3.2352491767660045</v>
      </c>
      <c r="CJ1040" s="143">
        <f t="shared" si="1964"/>
        <v>0.02</v>
      </c>
      <c r="CK1040" s="83">
        <f t="shared" si="2018"/>
        <v>1.6160910799759245E-2</v>
      </c>
      <c r="CL1040" s="84">
        <f t="shared" si="2019"/>
        <v>1143.2024929232973</v>
      </c>
      <c r="CM1040" s="83">
        <f t="shared" si="1965"/>
        <v>0</v>
      </c>
      <c r="CN1040" s="83">
        <f t="shared" si="2020"/>
        <v>3.1285515338173289</v>
      </c>
      <c r="CO1040" s="83">
        <f t="shared" si="1966"/>
        <v>3.1285515338173289</v>
      </c>
      <c r="CP1040" s="143">
        <f t="shared" si="1967"/>
        <v>0.02</v>
      </c>
      <c r="CQ1040" s="83">
        <f t="shared" si="2021"/>
        <v>1.6320564504284544E-2</v>
      </c>
      <c r="CR1040" s="84">
        <f t="shared" si="2022"/>
        <v>1139.1936353727335</v>
      </c>
      <c r="CS1040" s="83">
        <f t="shared" si="1968"/>
        <v>0</v>
      </c>
      <c r="CT1040" s="83">
        <f t="shared" si="2023"/>
        <v>3.1226550370714312</v>
      </c>
      <c r="CU1040" s="83">
        <f t="shared" si="1969"/>
        <v>3.1226550370714312</v>
      </c>
      <c r="CV1040" s="143">
        <f t="shared" si="1970"/>
        <v>0.02</v>
      </c>
      <c r="CW1040" s="83">
        <f t="shared" si="2024"/>
        <v>1.6348526987184607E-2</v>
      </c>
      <c r="CX1040" s="84">
        <f t="shared" si="2025"/>
        <v>1139.056104396275</v>
      </c>
      <c r="CY1040" s="83">
        <f t="shared" si="1971"/>
        <v>0</v>
      </c>
      <c r="CZ1040" s="83">
        <f t="shared" si="2026"/>
        <v>3.1224538603557299</v>
      </c>
      <c r="DA1040" s="83">
        <f t="shared" si="1972"/>
        <v>3.1224538603557299</v>
      </c>
      <c r="DB1040" s="143">
        <f t="shared" si="1973"/>
        <v>0.02</v>
      </c>
      <c r="DC1040" s="83">
        <f t="shared" si="2027"/>
        <v>1.6349446767326539E-2</v>
      </c>
      <c r="DD1040" s="84">
        <f t="shared" si="2028"/>
        <v>1139.0646787244409</v>
      </c>
      <c r="DE1040" s="86">
        <f t="shared" si="1974"/>
        <v>5605.3536860598633</v>
      </c>
      <c r="DF1040" s="86">
        <f t="shared" si="1975"/>
        <v>2242.1414744239451</v>
      </c>
      <c r="DG1040" s="86">
        <f t="shared" si="1976"/>
        <v>1401.3384215149658</v>
      </c>
      <c r="DH1040" s="86">
        <f t="shared" si="1977"/>
        <v>6.9870003715445592E-2</v>
      </c>
      <c r="DI1040" s="86">
        <f t="shared" si="1978"/>
        <v>5.3017339502204185E-2</v>
      </c>
      <c r="DJ1040" s="86">
        <f t="shared" si="1979"/>
        <v>0.47144383128381445</v>
      </c>
      <c r="DK1040" s="86">
        <f t="shared" si="1980"/>
        <v>-1383.3421616873602</v>
      </c>
      <c r="DL1040" s="86">
        <f t="shared" si="2038"/>
        <v>-1383.3421616873602</v>
      </c>
      <c r="DM1040" s="86">
        <f t="shared" si="1981"/>
        <v>-1383.3421616873602</v>
      </c>
      <c r="DN1040" s="85">
        <f t="shared" si="1982"/>
        <v>0</v>
      </c>
      <c r="DO1040" s="85">
        <f t="shared" si="2029"/>
        <v>0</v>
      </c>
      <c r="DP1040" s="85">
        <f t="shared" si="1983"/>
        <v>0</v>
      </c>
      <c r="DQ1040" s="85">
        <f t="shared" si="2030"/>
        <v>0</v>
      </c>
      <c r="DR1040" s="85">
        <f t="shared" si="1984"/>
        <v>0</v>
      </c>
      <c r="DS1040" s="85">
        <f t="shared" si="2031"/>
        <v>0</v>
      </c>
      <c r="DT1040" s="81"/>
      <c r="DU1040" s="81"/>
      <c r="DV1040" s="81">
        <f t="shared" si="2032"/>
        <v>0</v>
      </c>
      <c r="DW1040" s="100"/>
    </row>
    <row r="1041" spans="1:127" x14ac:dyDescent="0.2">
      <c r="A1041" s="59">
        <f t="shared" si="1985"/>
        <v>138.13333333333196</v>
      </c>
      <c r="B1041" s="44">
        <f t="shared" si="1986"/>
        <v>138133.33333333195</v>
      </c>
      <c r="C1041" s="52">
        <f t="shared" si="1920"/>
        <v>133.33333333333334</v>
      </c>
      <c r="D1041" s="50">
        <f t="shared" si="1921"/>
        <v>4</v>
      </c>
      <c r="E1041" s="44">
        <f t="shared" si="1922"/>
        <v>4.13</v>
      </c>
      <c r="F1041" s="47">
        <f t="shared" si="1923"/>
        <v>0.02</v>
      </c>
      <c r="G1041" s="52">
        <f t="shared" si="1987"/>
        <v>2.3086225095621648E-2</v>
      </c>
      <c r="H1041" s="57">
        <f t="shared" si="1988"/>
        <v>1080.296426264109</v>
      </c>
      <c r="I1041" s="52">
        <f t="shared" si="1989"/>
        <v>0</v>
      </c>
      <c r="J1041" s="54">
        <f t="shared" si="1990"/>
        <v>4258.400873261131</v>
      </c>
      <c r="K1041" s="46">
        <f t="shared" si="2033"/>
        <v>4258.400873261131</v>
      </c>
      <c r="L1041" s="80">
        <f t="shared" si="1924"/>
        <v>0</v>
      </c>
      <c r="M1041" s="142">
        <f t="shared" si="1925"/>
        <v>0</v>
      </c>
      <c r="N1041" s="60">
        <f t="shared" si="1926"/>
        <v>4.13</v>
      </c>
      <c r="O1041" s="53">
        <f t="shared" si="1927"/>
        <v>0</v>
      </c>
      <c r="P1041" s="58">
        <f t="shared" si="1991"/>
        <v>3.1141960164481048</v>
      </c>
      <c r="Q1041" s="49">
        <f t="shared" si="1928"/>
        <v>3.1141960164481048</v>
      </c>
      <c r="R1041" s="143">
        <f t="shared" si="1929"/>
        <v>0.02</v>
      </c>
      <c r="S1041" s="51">
        <f t="shared" si="1992"/>
        <v>1.7646035596553287E-2</v>
      </c>
      <c r="T1041" s="57">
        <f t="shared" si="1993"/>
        <v>1125.1261847981127</v>
      </c>
      <c r="U1041" s="53">
        <f t="shared" si="1930"/>
        <v>0</v>
      </c>
      <c r="V1041" s="58">
        <f t="shared" si="1994"/>
        <v>3.1722796944216745</v>
      </c>
      <c r="W1041" s="49">
        <f t="shared" si="1931"/>
        <v>3.1722796944216745</v>
      </c>
      <c r="X1041" s="143">
        <f t="shared" si="1932"/>
        <v>0.02</v>
      </c>
      <c r="Y1041" s="51">
        <f t="shared" si="1995"/>
        <v>1.7051213815297533E-2</v>
      </c>
      <c r="Z1041" s="57">
        <f t="shared" si="1996"/>
        <v>1094.7137526288961</v>
      </c>
      <c r="AA1041" s="53">
        <f t="shared" si="1933"/>
        <v>0</v>
      </c>
      <c r="AB1041" s="58">
        <f t="shared" si="1997"/>
        <v>3.132020466906841</v>
      </c>
      <c r="AC1041" s="49">
        <f t="shared" si="1934"/>
        <v>3.132020466906841</v>
      </c>
      <c r="AD1041" s="143">
        <f t="shared" si="1935"/>
        <v>0.02</v>
      </c>
      <c r="AE1041" s="49">
        <f t="shared" si="2034"/>
        <v>1.6998523966448534E-2</v>
      </c>
      <c r="AF1041" s="57">
        <f t="shared" si="1998"/>
        <v>1092.5692293611269</v>
      </c>
      <c r="AG1041" s="53">
        <f t="shared" si="1936"/>
        <v>0</v>
      </c>
      <c r="AH1041" s="58">
        <f t="shared" si="1999"/>
        <v>3.1293178910572097</v>
      </c>
      <c r="AI1041" s="49">
        <f t="shared" si="1937"/>
        <v>3.1293178910572097</v>
      </c>
      <c r="AJ1041" s="143">
        <f t="shared" si="1938"/>
        <v>0.02</v>
      </c>
      <c r="AK1041" s="51">
        <f t="shared" si="2000"/>
        <v>1.6999082291309937E-2</v>
      </c>
      <c r="AL1041" s="57">
        <f t="shared" si="2001"/>
        <v>1092.4511140313682</v>
      </c>
      <c r="AM1041" s="53">
        <f t="shared" si="1939"/>
        <v>0</v>
      </c>
      <c r="AN1041" s="58">
        <f t="shared" si="2002"/>
        <v>3.1291695602726435</v>
      </c>
      <c r="AO1041" s="49">
        <f t="shared" si="1940"/>
        <v>3.1291695602726435</v>
      </c>
      <c r="AP1041" s="143">
        <f t="shared" si="1941"/>
        <v>0.02</v>
      </c>
      <c r="AQ1041" s="51">
        <f t="shared" si="2003"/>
        <v>1.6999377941042133E-2</v>
      </c>
      <c r="AR1041" s="57">
        <f t="shared" si="2004"/>
        <v>1092.4424593696995</v>
      </c>
      <c r="AS1041" s="44">
        <f t="shared" si="1942"/>
        <v>7665.121571870035</v>
      </c>
      <c r="AT1041" s="44">
        <f t="shared" si="1943"/>
        <v>3066.0486287480139</v>
      </c>
      <c r="AU1041" s="44">
        <f t="shared" si="1944"/>
        <v>1916.2803929675088</v>
      </c>
      <c r="AV1041" s="47">
        <f t="shared" si="1945"/>
        <v>0.2177945641580247</v>
      </c>
      <c r="AW1041" s="47">
        <f t="shared" si="1946"/>
        <v>0.3122765275412982</v>
      </c>
      <c r="AX1041" s="86">
        <f t="shared" si="1947"/>
        <v>0.77293997377271517</v>
      </c>
      <c r="AY1041" s="86">
        <f t="shared" si="1948"/>
        <v>0</v>
      </c>
      <c r="AZ1041" s="10">
        <f t="shared" si="2005"/>
        <v>0</v>
      </c>
      <c r="BA1041" s="44">
        <f t="shared" si="1949"/>
        <v>0</v>
      </c>
      <c r="BB1041" s="9">
        <f t="shared" si="1950"/>
        <v>0</v>
      </c>
      <c r="BC1041" s="45">
        <f t="shared" si="2039"/>
        <v>0</v>
      </c>
      <c r="BD1041" s="9">
        <f t="shared" si="1951"/>
        <v>0</v>
      </c>
      <c r="BE1041" s="45">
        <f t="shared" si="2035"/>
        <v>0</v>
      </c>
      <c r="BF1041" s="9">
        <f t="shared" si="1952"/>
        <v>0</v>
      </c>
      <c r="BG1041" s="45">
        <f t="shared" si="2036"/>
        <v>0</v>
      </c>
      <c r="BH1041" s="58"/>
      <c r="BI1041" s="58"/>
      <c r="BJ1041" s="58">
        <f t="shared" si="2006"/>
        <v>0</v>
      </c>
      <c r="BK1041" s="97"/>
      <c r="BL1041" s="44"/>
      <c r="BM1041" s="82">
        <f t="shared" si="2007"/>
        <v>103.60000000000001</v>
      </c>
      <c r="BN1041" s="86">
        <f t="shared" si="2008"/>
        <v>103600</v>
      </c>
      <c r="BO1041" s="86">
        <f t="shared" si="2009"/>
        <v>100</v>
      </c>
      <c r="BP1041" s="84">
        <f t="shared" si="1953"/>
        <v>4</v>
      </c>
      <c r="BQ1041" s="84">
        <f t="shared" si="1954"/>
        <v>4.13</v>
      </c>
      <c r="BR1041" s="84">
        <f t="shared" si="1955"/>
        <v>0.02</v>
      </c>
      <c r="BS1041" s="84">
        <f t="shared" si="2010"/>
        <v>3.1173943074937153E-2</v>
      </c>
      <c r="BT1041" s="84">
        <f t="shared" si="2011"/>
        <v>1307.7567337595553</v>
      </c>
      <c r="BU1041" s="84">
        <f t="shared" si="2012"/>
        <v>0</v>
      </c>
      <c r="BV1041" s="83">
        <f t="shared" si="2013"/>
        <v>3117.3226811443683</v>
      </c>
      <c r="BW1041" s="81">
        <f t="shared" si="2037"/>
        <v>3117.3226811443683</v>
      </c>
      <c r="BX1041" s="83">
        <f t="shared" si="1956"/>
        <v>0</v>
      </c>
      <c r="BY1041" s="141">
        <f t="shared" si="1957"/>
        <v>0</v>
      </c>
      <c r="BZ1041" s="83">
        <f t="shared" si="1958"/>
        <v>4.13</v>
      </c>
      <c r="CA1041" s="83">
        <f t="shared" si="1959"/>
        <v>0</v>
      </c>
      <c r="CB1041" s="83">
        <f t="shared" si="2014"/>
        <v>3.4256589239508886</v>
      </c>
      <c r="CC1041" s="83">
        <f t="shared" si="1960"/>
        <v>3.4256589239508886</v>
      </c>
      <c r="CD1041" s="143">
        <f t="shared" si="1961"/>
        <v>0.02</v>
      </c>
      <c r="CE1041" s="83">
        <f t="shared" si="2015"/>
        <v>1.696652321357052E-2</v>
      </c>
      <c r="CF1041" s="84">
        <f t="shared" si="2016"/>
        <v>1210.0166378396852</v>
      </c>
      <c r="CG1041" s="83">
        <f t="shared" si="1962"/>
        <v>0</v>
      </c>
      <c r="CH1041" s="83">
        <f t="shared" si="2017"/>
        <v>3.2363035998371945</v>
      </c>
      <c r="CI1041" s="83">
        <f t="shared" si="1963"/>
        <v>3.2363035998371945</v>
      </c>
      <c r="CJ1041" s="143">
        <f t="shared" si="1964"/>
        <v>0.02</v>
      </c>
      <c r="CK1041" s="83">
        <f t="shared" si="2018"/>
        <v>1.6158910799759247E-2</v>
      </c>
      <c r="CL1041" s="84">
        <f t="shared" si="2019"/>
        <v>1143.7019880136852</v>
      </c>
      <c r="CM1041" s="83">
        <f t="shared" si="1965"/>
        <v>0</v>
      </c>
      <c r="CN1041" s="83">
        <f t="shared" si="2020"/>
        <v>3.1294868454876568</v>
      </c>
      <c r="CO1041" s="83">
        <f t="shared" si="1966"/>
        <v>3.1294868454876568</v>
      </c>
      <c r="CP1041" s="143">
        <f t="shared" si="1967"/>
        <v>0.02</v>
      </c>
      <c r="CQ1041" s="83">
        <f t="shared" si="2021"/>
        <v>1.6318564504284545E-2</v>
      </c>
      <c r="CR1041" s="84">
        <f t="shared" si="2022"/>
        <v>1139.7152686054894</v>
      </c>
      <c r="CS1041" s="83">
        <f t="shared" si="1968"/>
        <v>0</v>
      </c>
      <c r="CT1041" s="83">
        <f t="shared" si="2023"/>
        <v>3.1236152400566173</v>
      </c>
      <c r="CU1041" s="83">
        <f t="shared" si="1969"/>
        <v>3.1236152400566173</v>
      </c>
      <c r="CV1041" s="143">
        <f t="shared" si="1970"/>
        <v>0.02</v>
      </c>
      <c r="CW1041" s="83">
        <f t="shared" si="2024"/>
        <v>1.6346526987184608E-2</v>
      </c>
      <c r="CX1041" s="84">
        <f t="shared" si="2025"/>
        <v>1139.5796180983366</v>
      </c>
      <c r="CY1041" s="83">
        <f t="shared" si="1971"/>
        <v>0</v>
      </c>
      <c r="CZ1041" s="83">
        <f t="shared" si="2026"/>
        <v>3.1234165468133286</v>
      </c>
      <c r="DA1041" s="83">
        <f t="shared" si="1972"/>
        <v>3.1234165468133286</v>
      </c>
      <c r="DB1041" s="143">
        <f t="shared" si="1973"/>
        <v>0.02</v>
      </c>
      <c r="DC1041" s="83">
        <f t="shared" si="2027"/>
        <v>1.6347446767326541E-2</v>
      </c>
      <c r="DD1041" s="84">
        <f t="shared" si="2028"/>
        <v>1139.5882556129545</v>
      </c>
      <c r="DE1041" s="86">
        <f t="shared" si="1974"/>
        <v>5611.1808260598627</v>
      </c>
      <c r="DF1041" s="86">
        <f t="shared" si="1975"/>
        <v>2244.4723304239451</v>
      </c>
      <c r="DG1041" s="86">
        <f t="shared" si="1976"/>
        <v>1402.7952065149657</v>
      </c>
      <c r="DH1041" s="86">
        <f t="shared" si="1977"/>
        <v>6.9761419897989771E-2</v>
      </c>
      <c r="DI1041" s="86">
        <f t="shared" si="1978"/>
        <v>5.286609378155762E-2</v>
      </c>
      <c r="DJ1041" s="86">
        <f t="shared" si="1979"/>
        <v>0.4689204079340224</v>
      </c>
      <c r="DK1041" s="86">
        <f t="shared" si="1980"/>
        <v>-1385.1743050819155</v>
      </c>
      <c r="DL1041" s="86">
        <f t="shared" si="2038"/>
        <v>-1385.1743050819155</v>
      </c>
      <c r="DM1041" s="86">
        <f t="shared" si="1981"/>
        <v>-1385.1743050819155</v>
      </c>
      <c r="DN1041" s="85">
        <f t="shared" si="1982"/>
        <v>0</v>
      </c>
      <c r="DO1041" s="85">
        <f t="shared" si="2029"/>
        <v>0</v>
      </c>
      <c r="DP1041" s="85">
        <f t="shared" si="1983"/>
        <v>0</v>
      </c>
      <c r="DQ1041" s="85">
        <f t="shared" si="2030"/>
        <v>0</v>
      </c>
      <c r="DR1041" s="85">
        <f t="shared" si="1984"/>
        <v>0</v>
      </c>
      <c r="DS1041" s="85">
        <f t="shared" si="2031"/>
        <v>0</v>
      </c>
      <c r="DT1041" s="81"/>
      <c r="DU1041" s="81"/>
      <c r="DV1041" s="81">
        <f t="shared" si="2032"/>
        <v>0</v>
      </c>
      <c r="DW1041" s="100"/>
    </row>
    <row r="1042" spans="1:127" x14ac:dyDescent="0.2">
      <c r="A1042" s="59">
        <f t="shared" si="1985"/>
        <v>138.26666666666529</v>
      </c>
      <c r="B1042" s="44">
        <f t="shared" si="1986"/>
        <v>138266.66666666529</v>
      </c>
      <c r="C1042" s="52">
        <f t="shared" si="1920"/>
        <v>133.33333333333334</v>
      </c>
      <c r="D1042" s="50">
        <f t="shared" si="1921"/>
        <v>4</v>
      </c>
      <c r="E1042" s="44">
        <f t="shared" si="1922"/>
        <v>4.13</v>
      </c>
      <c r="F1042" s="47">
        <f t="shared" si="1923"/>
        <v>0.02</v>
      </c>
      <c r="G1042" s="52">
        <f t="shared" si="1987"/>
        <v>2.308355842895498E-2</v>
      </c>
      <c r="H1042" s="57">
        <f t="shared" si="1988"/>
        <v>1081.0417012201151</v>
      </c>
      <c r="I1042" s="52">
        <f t="shared" si="1989"/>
        <v>0</v>
      </c>
      <c r="J1042" s="54">
        <f t="shared" si="1990"/>
        <v>4262.7172732611307</v>
      </c>
      <c r="K1042" s="46">
        <f t="shared" si="2033"/>
        <v>4262.7172732611307</v>
      </c>
      <c r="L1042" s="80">
        <f t="shared" si="1924"/>
        <v>0</v>
      </c>
      <c r="M1042" s="142">
        <f t="shared" si="1925"/>
        <v>0</v>
      </c>
      <c r="N1042" s="60">
        <f t="shared" si="1926"/>
        <v>4.13</v>
      </c>
      <c r="O1042" s="53">
        <f t="shared" si="1927"/>
        <v>0</v>
      </c>
      <c r="P1042" s="58">
        <f t="shared" si="1991"/>
        <v>3.1153652006977057</v>
      </c>
      <c r="Q1042" s="49">
        <f t="shared" si="1928"/>
        <v>3.1153652006977057</v>
      </c>
      <c r="R1042" s="143">
        <f t="shared" si="1929"/>
        <v>0.02</v>
      </c>
      <c r="S1042" s="51">
        <f t="shared" si="1992"/>
        <v>1.7643368929886619E-2</v>
      </c>
      <c r="T1042" s="57">
        <f t="shared" si="1993"/>
        <v>1125.8816372346337</v>
      </c>
      <c r="U1042" s="53">
        <f t="shared" si="1930"/>
        <v>0</v>
      </c>
      <c r="V1042" s="58">
        <f t="shared" si="1994"/>
        <v>3.1735890862026137</v>
      </c>
      <c r="W1042" s="49">
        <f t="shared" si="1931"/>
        <v>3.1735890862026137</v>
      </c>
      <c r="X1042" s="143">
        <f t="shared" si="1932"/>
        <v>0.02</v>
      </c>
      <c r="Y1042" s="51">
        <f t="shared" si="1995"/>
        <v>1.7048547148630865E-2</v>
      </c>
      <c r="Z1042" s="57">
        <f t="shared" si="1996"/>
        <v>1095.4303721002475</v>
      </c>
      <c r="AA1042" s="53">
        <f t="shared" si="1933"/>
        <v>0</v>
      </c>
      <c r="AB1042" s="58">
        <f t="shared" si="1997"/>
        <v>3.1331937690755201</v>
      </c>
      <c r="AC1042" s="49">
        <f t="shared" si="1934"/>
        <v>3.1331937690755201</v>
      </c>
      <c r="AD1042" s="143">
        <f t="shared" si="1935"/>
        <v>0.02</v>
      </c>
      <c r="AE1042" s="49">
        <f t="shared" si="2034"/>
        <v>1.6995857299781866E-2</v>
      </c>
      <c r="AF1042" s="57">
        <f t="shared" si="1998"/>
        <v>1093.2928172521897</v>
      </c>
      <c r="AG1042" s="53">
        <f t="shared" si="1936"/>
        <v>0</v>
      </c>
      <c r="AH1042" s="58">
        <f t="shared" si="1999"/>
        <v>3.1304941835285716</v>
      </c>
      <c r="AI1042" s="49">
        <f t="shared" si="1937"/>
        <v>3.1304941835285716</v>
      </c>
      <c r="AJ1042" s="143">
        <f t="shared" si="1938"/>
        <v>0.02</v>
      </c>
      <c r="AK1042" s="51">
        <f t="shared" si="2000"/>
        <v>1.6996415624643268E-2</v>
      </c>
      <c r="AL1042" s="57">
        <f t="shared" si="2001"/>
        <v>1093.1753506243351</v>
      </c>
      <c r="AM1042" s="53">
        <f t="shared" si="1939"/>
        <v>0</v>
      </c>
      <c r="AN1042" s="58">
        <f t="shared" si="2002"/>
        <v>3.1303463474580706</v>
      </c>
      <c r="AO1042" s="49">
        <f t="shared" si="1940"/>
        <v>3.1303463474580706</v>
      </c>
      <c r="AP1042" s="143">
        <f t="shared" si="1941"/>
        <v>0.02</v>
      </c>
      <c r="AQ1042" s="51">
        <f t="shared" si="2003"/>
        <v>1.6996711274375464E-2</v>
      </c>
      <c r="AR1042" s="57">
        <f t="shared" si="2004"/>
        <v>1093.166742890947</v>
      </c>
      <c r="AS1042" s="44">
        <f t="shared" si="1942"/>
        <v>7672.8910918700349</v>
      </c>
      <c r="AT1042" s="44">
        <f t="shared" si="1943"/>
        <v>3069.1564367480137</v>
      </c>
      <c r="AU1042" s="44">
        <f t="shared" si="1944"/>
        <v>1918.2227729675087</v>
      </c>
      <c r="AV1042" s="47">
        <f t="shared" si="1945"/>
        <v>0.2172220688198353</v>
      </c>
      <c r="AW1042" s="47">
        <f t="shared" si="1946"/>
        <v>0.31073527626947051</v>
      </c>
      <c r="AX1042" s="86">
        <f t="shared" si="1947"/>
        <v>0.76682817130452097</v>
      </c>
      <c r="AY1042" s="86">
        <f t="shared" si="1948"/>
        <v>0</v>
      </c>
      <c r="AZ1042" s="10">
        <f t="shared" si="2005"/>
        <v>0</v>
      </c>
      <c r="BA1042" s="44">
        <f t="shared" si="1949"/>
        <v>0</v>
      </c>
      <c r="BB1042" s="9">
        <f t="shared" si="1950"/>
        <v>0</v>
      </c>
      <c r="BC1042" s="45">
        <f t="shared" si="2039"/>
        <v>0</v>
      </c>
      <c r="BD1042" s="9">
        <f t="shared" si="1951"/>
        <v>0</v>
      </c>
      <c r="BE1042" s="45">
        <f t="shared" si="2035"/>
        <v>0</v>
      </c>
      <c r="BF1042" s="9">
        <f t="shared" si="1952"/>
        <v>0</v>
      </c>
      <c r="BG1042" s="45">
        <f t="shared" si="2036"/>
        <v>0</v>
      </c>
      <c r="BH1042" s="58"/>
      <c r="BI1042" s="58"/>
      <c r="BJ1042" s="58">
        <f t="shared" si="2006"/>
        <v>0</v>
      </c>
      <c r="BK1042" s="97"/>
      <c r="BL1042" s="44"/>
      <c r="BM1042" s="82">
        <f t="shared" si="2007"/>
        <v>103.7</v>
      </c>
      <c r="BN1042" s="86">
        <f t="shared" si="2008"/>
        <v>103700</v>
      </c>
      <c r="BO1042" s="86">
        <f t="shared" si="2009"/>
        <v>100</v>
      </c>
      <c r="BP1042" s="84">
        <f t="shared" si="1953"/>
        <v>4</v>
      </c>
      <c r="BQ1042" s="84">
        <f t="shared" si="1954"/>
        <v>4.13</v>
      </c>
      <c r="BR1042" s="84">
        <f t="shared" si="1955"/>
        <v>0.02</v>
      </c>
      <c r="BS1042" s="84">
        <f t="shared" si="2010"/>
        <v>3.1171943074937154E-2</v>
      </c>
      <c r="BT1042" s="84">
        <f t="shared" si="2011"/>
        <v>1308.5115265700865</v>
      </c>
      <c r="BU1042" s="84">
        <f t="shared" si="2012"/>
        <v>0</v>
      </c>
      <c r="BV1042" s="83">
        <f t="shared" si="2013"/>
        <v>3120.5599811443681</v>
      </c>
      <c r="BW1042" s="81">
        <f t="shared" si="2037"/>
        <v>3120.5599811443681</v>
      </c>
      <c r="BX1042" s="83">
        <f t="shared" si="1956"/>
        <v>0</v>
      </c>
      <c r="BY1042" s="141">
        <f t="shared" si="1957"/>
        <v>0</v>
      </c>
      <c r="BZ1042" s="83">
        <f t="shared" si="1958"/>
        <v>4.13</v>
      </c>
      <c r="CA1042" s="83">
        <f t="shared" si="1959"/>
        <v>0</v>
      </c>
      <c r="CB1042" s="83">
        <f t="shared" si="2014"/>
        <v>3.4274572076143484</v>
      </c>
      <c r="CC1042" s="83">
        <f t="shared" si="1960"/>
        <v>3.4274572076143484</v>
      </c>
      <c r="CD1042" s="143">
        <f t="shared" si="1961"/>
        <v>0.02</v>
      </c>
      <c r="CE1042" s="83">
        <f t="shared" si="2015"/>
        <v>1.6964523213570521E-2</v>
      </c>
      <c r="CF1042" s="84">
        <f t="shared" si="2016"/>
        <v>1210.5118863040013</v>
      </c>
      <c r="CG1042" s="83">
        <f t="shared" si="1962"/>
        <v>0</v>
      </c>
      <c r="CH1042" s="83">
        <f t="shared" si="2017"/>
        <v>3.2373583786803515</v>
      </c>
      <c r="CI1042" s="83">
        <f t="shared" si="1963"/>
        <v>3.2373583786803515</v>
      </c>
      <c r="CJ1042" s="143">
        <f t="shared" si="1964"/>
        <v>0.02</v>
      </c>
      <c r="CK1042" s="83">
        <f t="shared" si="2018"/>
        <v>1.6156910799759248E-2</v>
      </c>
      <c r="CL1042" s="84">
        <f t="shared" si="2019"/>
        <v>1144.201258564216</v>
      </c>
      <c r="CM1042" s="83">
        <f t="shared" si="1965"/>
        <v>0</v>
      </c>
      <c r="CN1042" s="83">
        <f t="shared" si="2020"/>
        <v>3.1304227297585459</v>
      </c>
      <c r="CO1042" s="83">
        <f t="shared" si="1966"/>
        <v>3.1304227297585459</v>
      </c>
      <c r="CP1042" s="143">
        <f t="shared" si="1967"/>
        <v>0.02</v>
      </c>
      <c r="CQ1042" s="83">
        <f t="shared" si="2021"/>
        <v>1.6316564504284547E-2</v>
      </c>
      <c r="CR1042" s="84">
        <f t="shared" si="2022"/>
        <v>1140.236682029157</v>
      </c>
      <c r="CS1042" s="83">
        <f t="shared" si="1968"/>
        <v>0</v>
      </c>
      <c r="CT1042" s="83">
        <f t="shared" si="2023"/>
        <v>3.1245761100988254</v>
      </c>
      <c r="CU1042" s="83">
        <f t="shared" si="1969"/>
        <v>3.1245761100988254</v>
      </c>
      <c r="CV1042" s="143">
        <f t="shared" si="1970"/>
        <v>0.02</v>
      </c>
      <c r="CW1042" s="83">
        <f t="shared" si="2024"/>
        <v>1.634452698718461E-2</v>
      </c>
      <c r="CX1042" s="84">
        <f t="shared" si="2025"/>
        <v>1140.1029068433002</v>
      </c>
      <c r="CY1042" s="83">
        <f t="shared" si="1971"/>
        <v>0</v>
      </c>
      <c r="CZ1042" s="83">
        <f t="shared" si="2026"/>
        <v>3.1243799002621016</v>
      </c>
      <c r="DA1042" s="83">
        <f t="shared" si="1972"/>
        <v>3.1243799002621016</v>
      </c>
      <c r="DB1042" s="143">
        <f t="shared" si="1973"/>
        <v>0.02</v>
      </c>
      <c r="DC1042" s="83">
        <f t="shared" si="2027"/>
        <v>1.6345446767326542E-2</v>
      </c>
      <c r="DD1042" s="84">
        <f t="shared" si="2028"/>
        <v>1140.1116070943317</v>
      </c>
      <c r="DE1042" s="86">
        <f t="shared" si="1974"/>
        <v>5617.0079660598622</v>
      </c>
      <c r="DF1042" s="86">
        <f t="shared" si="1975"/>
        <v>2246.8031864239447</v>
      </c>
      <c r="DG1042" s="86">
        <f t="shared" si="1976"/>
        <v>1404.2519915149655</v>
      </c>
      <c r="DH1042" s="86">
        <f t="shared" si="1977"/>
        <v>6.9653131691070305E-2</v>
      </c>
      <c r="DI1042" s="86">
        <f t="shared" si="1978"/>
        <v>5.2715455889620934E-2</v>
      </c>
      <c r="DJ1042" s="86">
        <f t="shared" si="1979"/>
        <v>0.46641342271388725</v>
      </c>
      <c r="DK1042" s="86">
        <f t="shared" si="1980"/>
        <v>-1387.005320421224</v>
      </c>
      <c r="DL1042" s="86">
        <f t="shared" si="2038"/>
        <v>-1387.005320421224</v>
      </c>
      <c r="DM1042" s="86">
        <f t="shared" si="1981"/>
        <v>-1387.005320421224</v>
      </c>
      <c r="DN1042" s="85">
        <f t="shared" si="1982"/>
        <v>0</v>
      </c>
      <c r="DO1042" s="85">
        <f t="shared" si="2029"/>
        <v>0</v>
      </c>
      <c r="DP1042" s="85">
        <f t="shared" si="1983"/>
        <v>0</v>
      </c>
      <c r="DQ1042" s="85">
        <f t="shared" si="2030"/>
        <v>0</v>
      </c>
      <c r="DR1042" s="85">
        <f t="shared" si="1984"/>
        <v>0</v>
      </c>
      <c r="DS1042" s="85">
        <f t="shared" si="2031"/>
        <v>0</v>
      </c>
      <c r="DT1042" s="81"/>
      <c r="DU1042" s="81"/>
      <c r="DV1042" s="81">
        <f t="shared" si="2032"/>
        <v>0</v>
      </c>
      <c r="DW1042" s="100"/>
    </row>
    <row r="1043" spans="1:127" x14ac:dyDescent="0.2">
      <c r="A1043" s="59">
        <f t="shared" si="1985"/>
        <v>138.39999999999864</v>
      </c>
      <c r="B1043" s="44">
        <f t="shared" si="1986"/>
        <v>138399.99999999863</v>
      </c>
      <c r="C1043" s="52">
        <f t="shared" si="1920"/>
        <v>133.33333333333334</v>
      </c>
      <c r="D1043" s="50">
        <f t="shared" si="1921"/>
        <v>4</v>
      </c>
      <c r="E1043" s="44">
        <f t="shared" si="1922"/>
        <v>4.13</v>
      </c>
      <c r="F1043" s="47">
        <f t="shared" si="1923"/>
        <v>0.02</v>
      </c>
      <c r="G1043" s="52">
        <f t="shared" si="1987"/>
        <v>2.3080891762288312E-2</v>
      </c>
      <c r="H1043" s="57">
        <f t="shared" si="1988"/>
        <v>1081.7868900851877</v>
      </c>
      <c r="I1043" s="52">
        <f t="shared" si="1989"/>
        <v>0</v>
      </c>
      <c r="J1043" s="54">
        <f t="shared" si="1990"/>
        <v>4267.0336732611304</v>
      </c>
      <c r="K1043" s="46">
        <f t="shared" si="2033"/>
        <v>4267.0336732611304</v>
      </c>
      <c r="L1043" s="80">
        <f t="shared" si="1924"/>
        <v>0</v>
      </c>
      <c r="M1043" s="142">
        <f t="shared" si="1925"/>
        <v>0</v>
      </c>
      <c r="N1043" s="60">
        <f t="shared" si="1926"/>
        <v>4.13</v>
      </c>
      <c r="O1043" s="53">
        <f t="shared" si="1927"/>
        <v>0</v>
      </c>
      <c r="P1043" s="58">
        <f t="shared" si="1991"/>
        <v>3.1165362940151344</v>
      </c>
      <c r="Q1043" s="49">
        <f t="shared" si="1928"/>
        <v>3.1165362940151344</v>
      </c>
      <c r="R1043" s="143">
        <f t="shared" si="1929"/>
        <v>0.02</v>
      </c>
      <c r="S1043" s="51">
        <f t="shared" si="1992"/>
        <v>1.764070226321995E-2</v>
      </c>
      <c r="T1043" s="57">
        <f t="shared" si="1993"/>
        <v>1126.6366920231853</v>
      </c>
      <c r="U1043" s="53">
        <f t="shared" si="1930"/>
        <v>0</v>
      </c>
      <c r="V1043" s="58">
        <f t="shared" si="1994"/>
        <v>3.1749000200547197</v>
      </c>
      <c r="W1043" s="49">
        <f t="shared" si="1931"/>
        <v>3.1749000200547197</v>
      </c>
      <c r="X1043" s="143">
        <f t="shared" si="1932"/>
        <v>0.02</v>
      </c>
      <c r="Y1043" s="51">
        <f t="shared" si="1995"/>
        <v>1.7045880481964197E-2</v>
      </c>
      <c r="Z1043" s="57">
        <f t="shared" si="1996"/>
        <v>1096.1465838656338</v>
      </c>
      <c r="AA1043" s="53">
        <f t="shared" si="1933"/>
        <v>0</v>
      </c>
      <c r="AB1043" s="58">
        <f t="shared" si="1997"/>
        <v>3.1343684162815681</v>
      </c>
      <c r="AC1043" s="49">
        <f t="shared" si="1934"/>
        <v>3.1343684162815681</v>
      </c>
      <c r="AD1043" s="143">
        <f t="shared" si="1935"/>
        <v>0.02</v>
      </c>
      <c r="AE1043" s="49">
        <f t="shared" si="2034"/>
        <v>1.6993190633115197E-2</v>
      </c>
      <c r="AF1043" s="57">
        <f t="shared" si="1998"/>
        <v>1094.0160206975766</v>
      </c>
      <c r="AG1043" s="53">
        <f t="shared" si="1936"/>
        <v>0</v>
      </c>
      <c r="AH1043" s="58">
        <f t="shared" si="1999"/>
        <v>3.1316718905347689</v>
      </c>
      <c r="AI1043" s="49">
        <f t="shared" si="1937"/>
        <v>3.1316718905347689</v>
      </c>
      <c r="AJ1043" s="143">
        <f t="shared" si="1938"/>
        <v>0.02</v>
      </c>
      <c r="AK1043" s="51">
        <f t="shared" si="2000"/>
        <v>1.69937489579766E-2</v>
      </c>
      <c r="AL1043" s="57">
        <f t="shared" si="2001"/>
        <v>1093.8992015051633</v>
      </c>
      <c r="AM1043" s="53">
        <f t="shared" si="1939"/>
        <v>0</v>
      </c>
      <c r="AN1043" s="58">
        <f t="shared" si="2002"/>
        <v>3.1315245512353571</v>
      </c>
      <c r="AO1043" s="49">
        <f t="shared" si="1940"/>
        <v>3.1315245512353571</v>
      </c>
      <c r="AP1043" s="143">
        <f t="shared" si="1941"/>
        <v>0.02</v>
      </c>
      <c r="AQ1043" s="51">
        <f t="shared" si="2003"/>
        <v>1.6994044607708796E-2</v>
      </c>
      <c r="AR1043" s="57">
        <f t="shared" si="2004"/>
        <v>1093.890640549741</v>
      </c>
      <c r="AS1043" s="44">
        <f t="shared" si="1942"/>
        <v>7680.6606118700347</v>
      </c>
      <c r="AT1043" s="44">
        <f t="shared" si="1943"/>
        <v>3072.2642447480139</v>
      </c>
      <c r="AU1043" s="44">
        <f t="shared" si="1944"/>
        <v>1920.1651529675087</v>
      </c>
      <c r="AV1043" s="47">
        <f t="shared" si="1945"/>
        <v>0.21665198597185698</v>
      </c>
      <c r="AW1043" s="47">
        <f t="shared" si="1946"/>
        <v>0.30920406690692742</v>
      </c>
      <c r="AX1043" s="86">
        <f t="shared" si="1947"/>
        <v>0.76077430894964371</v>
      </c>
      <c r="AY1043" s="86">
        <f t="shared" si="1948"/>
        <v>0</v>
      </c>
      <c r="AZ1043" s="10">
        <f t="shared" si="2005"/>
        <v>0</v>
      </c>
      <c r="BA1043" s="44">
        <f t="shared" si="1949"/>
        <v>0</v>
      </c>
      <c r="BB1043" s="9">
        <f t="shared" si="1950"/>
        <v>0</v>
      </c>
      <c r="BC1043" s="45">
        <f t="shared" si="2039"/>
        <v>0</v>
      </c>
      <c r="BD1043" s="9">
        <f t="shared" si="1951"/>
        <v>0</v>
      </c>
      <c r="BE1043" s="45">
        <f t="shared" si="2035"/>
        <v>0</v>
      </c>
      <c r="BF1043" s="9">
        <f t="shared" si="1952"/>
        <v>0</v>
      </c>
      <c r="BG1043" s="45">
        <f t="shared" si="2036"/>
        <v>0</v>
      </c>
      <c r="BH1043" s="58"/>
      <c r="BI1043" s="58"/>
      <c r="BJ1043" s="58">
        <f t="shared" si="2006"/>
        <v>0</v>
      </c>
      <c r="BK1043" s="97"/>
      <c r="BL1043" s="44"/>
      <c r="BM1043" s="82">
        <f t="shared" si="2007"/>
        <v>103.8</v>
      </c>
      <c r="BN1043" s="86">
        <f t="shared" si="2008"/>
        <v>103800</v>
      </c>
      <c r="BO1043" s="86">
        <f t="shared" si="2009"/>
        <v>100</v>
      </c>
      <c r="BP1043" s="84">
        <f t="shared" si="1953"/>
        <v>4</v>
      </c>
      <c r="BQ1043" s="84">
        <f t="shared" si="1954"/>
        <v>4.13</v>
      </c>
      <c r="BR1043" s="84">
        <f t="shared" si="1955"/>
        <v>0.02</v>
      </c>
      <c r="BS1043" s="84">
        <f t="shared" si="2010"/>
        <v>3.1169943074937156E-2</v>
      </c>
      <c r="BT1043" s="84">
        <f t="shared" si="2011"/>
        <v>1309.2662709544677</v>
      </c>
      <c r="BU1043" s="84">
        <f t="shared" si="2012"/>
        <v>0</v>
      </c>
      <c r="BV1043" s="83">
        <f t="shared" si="2013"/>
        <v>3123.7972811443678</v>
      </c>
      <c r="BW1043" s="81">
        <f t="shared" si="2037"/>
        <v>3123.7972811443678</v>
      </c>
      <c r="BX1043" s="83">
        <f t="shared" si="1956"/>
        <v>0</v>
      </c>
      <c r="BY1043" s="141">
        <f t="shared" si="1957"/>
        <v>0</v>
      </c>
      <c r="BZ1043" s="83">
        <f t="shared" si="1958"/>
        <v>4.13</v>
      </c>
      <c r="CA1043" s="83">
        <f t="shared" si="1959"/>
        <v>0</v>
      </c>
      <c r="CB1043" s="83">
        <f t="shared" si="2014"/>
        <v>3.4292576252318563</v>
      </c>
      <c r="CC1043" s="83">
        <f t="shared" si="1960"/>
        <v>3.4292576252318563</v>
      </c>
      <c r="CD1043" s="143">
        <f t="shared" si="1961"/>
        <v>0.02</v>
      </c>
      <c r="CE1043" s="83">
        <f t="shared" si="2015"/>
        <v>1.6962523213570523E-2</v>
      </c>
      <c r="CF1043" s="84">
        <f t="shared" si="2016"/>
        <v>1211.0068165740536</v>
      </c>
      <c r="CG1043" s="83">
        <f t="shared" si="1962"/>
        <v>0</v>
      </c>
      <c r="CH1043" s="83">
        <f t="shared" si="2017"/>
        <v>3.2384135116991883</v>
      </c>
      <c r="CI1043" s="83">
        <f t="shared" si="1963"/>
        <v>3.2384135116991883</v>
      </c>
      <c r="CJ1043" s="143">
        <f t="shared" si="1964"/>
        <v>0.02</v>
      </c>
      <c r="CK1043" s="83">
        <f t="shared" si="2018"/>
        <v>1.615491079975925E-2</v>
      </c>
      <c r="CL1043" s="84">
        <f t="shared" si="2019"/>
        <v>1144.7003046663144</v>
      </c>
      <c r="CM1043" s="83">
        <f t="shared" si="1965"/>
        <v>0</v>
      </c>
      <c r="CN1043" s="83">
        <f t="shared" si="2020"/>
        <v>3.1313591856571703</v>
      </c>
      <c r="CO1043" s="83">
        <f t="shared" si="1966"/>
        <v>3.1313591856571703</v>
      </c>
      <c r="CP1043" s="143">
        <f t="shared" si="1967"/>
        <v>0.02</v>
      </c>
      <c r="CQ1043" s="83">
        <f t="shared" si="2021"/>
        <v>1.6314564504284548E-2</v>
      </c>
      <c r="CR1043" s="84">
        <f t="shared" si="2022"/>
        <v>1140.757875679752</v>
      </c>
      <c r="CS1043" s="83">
        <f t="shared" si="1968"/>
        <v>0</v>
      </c>
      <c r="CT1043" s="83">
        <f t="shared" si="2023"/>
        <v>3.1255376461313302</v>
      </c>
      <c r="CU1043" s="83">
        <f t="shared" si="1969"/>
        <v>3.1255376461313302</v>
      </c>
      <c r="CV1043" s="143">
        <f t="shared" si="1970"/>
        <v>0.02</v>
      </c>
      <c r="CW1043" s="83">
        <f t="shared" si="2024"/>
        <v>1.6342526987184611E-2</v>
      </c>
      <c r="CX1043" s="84">
        <f t="shared" si="2025"/>
        <v>1140.62597065776</v>
      </c>
      <c r="CY1043" s="83">
        <f t="shared" si="1971"/>
        <v>0</v>
      </c>
      <c r="CZ1043" s="83">
        <f t="shared" si="2026"/>
        <v>3.1253439195878583</v>
      </c>
      <c r="DA1043" s="83">
        <f t="shared" si="1972"/>
        <v>3.1253439195878583</v>
      </c>
      <c r="DB1043" s="143">
        <f t="shared" si="1973"/>
        <v>0.02</v>
      </c>
      <c r="DC1043" s="83">
        <f t="shared" si="2027"/>
        <v>1.6343446767326544E-2</v>
      </c>
      <c r="DD1043" s="84">
        <f t="shared" si="2028"/>
        <v>1140.6347331958007</v>
      </c>
      <c r="DE1043" s="86">
        <f t="shared" si="1974"/>
        <v>5622.8351060598616</v>
      </c>
      <c r="DF1043" s="86">
        <f t="shared" si="1975"/>
        <v>2249.1340424239447</v>
      </c>
      <c r="DG1043" s="86">
        <f t="shared" si="1976"/>
        <v>1405.7087765149654</v>
      </c>
      <c r="DH1043" s="86">
        <f t="shared" si="1977"/>
        <v>6.954513804369114E-2</v>
      </c>
      <c r="DI1043" s="86">
        <f t="shared" si="1978"/>
        <v>5.256542281307397E-2</v>
      </c>
      <c r="DJ1043" s="86">
        <f t="shared" si="1979"/>
        <v>0.46392275175446357</v>
      </c>
      <c r="DK1043" s="86">
        <f t="shared" si="1980"/>
        <v>-1388.8352084271366</v>
      </c>
      <c r="DL1043" s="86">
        <f t="shared" si="2038"/>
        <v>-1388.8352084271366</v>
      </c>
      <c r="DM1043" s="86">
        <f t="shared" si="1981"/>
        <v>-1388.8352084271366</v>
      </c>
      <c r="DN1043" s="85">
        <f t="shared" si="1982"/>
        <v>0</v>
      </c>
      <c r="DO1043" s="85">
        <f t="shared" si="2029"/>
        <v>0</v>
      </c>
      <c r="DP1043" s="85">
        <f t="shared" si="1983"/>
        <v>0</v>
      </c>
      <c r="DQ1043" s="85">
        <f t="shared" si="2030"/>
        <v>0</v>
      </c>
      <c r="DR1043" s="85">
        <f t="shared" si="1984"/>
        <v>0</v>
      </c>
      <c r="DS1043" s="85">
        <f t="shared" si="2031"/>
        <v>0</v>
      </c>
      <c r="DT1043" s="81"/>
      <c r="DU1043" s="81"/>
      <c r="DV1043" s="81">
        <f t="shared" si="2032"/>
        <v>0</v>
      </c>
      <c r="DW1043" s="100"/>
    </row>
    <row r="1044" spans="1:127" x14ac:dyDescent="0.2">
      <c r="A1044" s="59">
        <f t="shared" si="1985"/>
        <v>138.53333333333197</v>
      </c>
      <c r="B1044" s="44">
        <f t="shared" si="1986"/>
        <v>138533.33333333198</v>
      </c>
      <c r="C1044" s="52">
        <f t="shared" si="1920"/>
        <v>133.33333333333334</v>
      </c>
      <c r="D1044" s="50">
        <f t="shared" si="1921"/>
        <v>4</v>
      </c>
      <c r="E1044" s="44">
        <f t="shared" si="1922"/>
        <v>4.13</v>
      </c>
      <c r="F1044" s="47">
        <f t="shared" si="1923"/>
        <v>0.02</v>
      </c>
      <c r="G1044" s="52">
        <f t="shared" si="1987"/>
        <v>2.3078225095621643E-2</v>
      </c>
      <c r="H1044" s="57">
        <f t="shared" si="1988"/>
        <v>1082.5319928593267</v>
      </c>
      <c r="I1044" s="52">
        <f t="shared" si="1989"/>
        <v>0</v>
      </c>
      <c r="J1044" s="54">
        <f t="shared" si="1990"/>
        <v>4271.3500732611301</v>
      </c>
      <c r="K1044" s="46">
        <f t="shared" si="2033"/>
        <v>4271.3500732611301</v>
      </c>
      <c r="L1044" s="80">
        <f t="shared" si="1924"/>
        <v>0</v>
      </c>
      <c r="M1044" s="142">
        <f t="shared" si="1925"/>
        <v>0</v>
      </c>
      <c r="N1044" s="60">
        <f t="shared" si="1926"/>
        <v>4.13</v>
      </c>
      <c r="O1044" s="53">
        <f t="shared" si="1927"/>
        <v>0</v>
      </c>
      <c r="P1044" s="58">
        <f t="shared" si="1991"/>
        <v>3.1177092960855077</v>
      </c>
      <c r="Q1044" s="49">
        <f t="shared" si="1928"/>
        <v>3.1177092960855077</v>
      </c>
      <c r="R1044" s="143">
        <f t="shared" si="1929"/>
        <v>0.02</v>
      </c>
      <c r="S1044" s="51">
        <f t="shared" si="1992"/>
        <v>1.7638035596553282E-2</v>
      </c>
      <c r="T1044" s="57">
        <f t="shared" si="1993"/>
        <v>1127.3913489998536</v>
      </c>
      <c r="U1044" s="53">
        <f t="shared" si="1930"/>
        <v>0</v>
      </c>
      <c r="V1044" s="58">
        <f t="shared" si="1994"/>
        <v>3.1762124928166173</v>
      </c>
      <c r="W1044" s="49">
        <f t="shared" si="1931"/>
        <v>3.1762124928166173</v>
      </c>
      <c r="X1044" s="143">
        <f t="shared" si="1932"/>
        <v>0.02</v>
      </c>
      <c r="Y1044" s="51">
        <f t="shared" si="1995"/>
        <v>1.7043213815297529E-2</v>
      </c>
      <c r="Z1044" s="57">
        <f t="shared" si="1996"/>
        <v>1096.862387913676</v>
      </c>
      <c r="AA1044" s="53">
        <f t="shared" si="1933"/>
        <v>0</v>
      </c>
      <c r="AB1044" s="58">
        <f t="shared" si="1997"/>
        <v>3.1355444056007933</v>
      </c>
      <c r="AC1044" s="49">
        <f t="shared" si="1934"/>
        <v>3.1355444056007933</v>
      </c>
      <c r="AD1044" s="143">
        <f t="shared" si="1935"/>
        <v>0.02</v>
      </c>
      <c r="AE1044" s="49">
        <f t="shared" si="2034"/>
        <v>1.6990523966448529E-2</v>
      </c>
      <c r="AF1044" s="57">
        <f t="shared" si="1998"/>
        <v>1094.7388396749297</v>
      </c>
      <c r="AG1044" s="53">
        <f t="shared" si="1936"/>
        <v>0</v>
      </c>
      <c r="AH1044" s="58">
        <f t="shared" si="1999"/>
        <v>3.1328510093029438</v>
      </c>
      <c r="AI1044" s="49">
        <f t="shared" si="1937"/>
        <v>3.1328510093029438</v>
      </c>
      <c r="AJ1044" s="143">
        <f t="shared" si="1938"/>
        <v>0.02</v>
      </c>
      <c r="AK1044" s="51">
        <f t="shared" si="2000"/>
        <v>1.6991082291309932E-2</v>
      </c>
      <c r="AL1044" s="57">
        <f t="shared" si="2001"/>
        <v>1094.6226666368289</v>
      </c>
      <c r="AM1044" s="53">
        <f t="shared" si="1939"/>
        <v>0</v>
      </c>
      <c r="AN1044" s="58">
        <f t="shared" si="2002"/>
        <v>3.1327041688006951</v>
      </c>
      <c r="AO1044" s="49">
        <f t="shared" si="1940"/>
        <v>3.1327041688006951</v>
      </c>
      <c r="AP1044" s="143">
        <f t="shared" si="1941"/>
        <v>0.02</v>
      </c>
      <c r="AQ1044" s="51">
        <f t="shared" si="2003"/>
        <v>1.6991377941042128E-2</v>
      </c>
      <c r="AR1044" s="57">
        <f t="shared" si="2004"/>
        <v>1094.6141523087945</v>
      </c>
      <c r="AS1044" s="44">
        <f t="shared" si="1942"/>
        <v>7688.4301318700336</v>
      </c>
      <c r="AT1044" s="44">
        <f t="shared" si="1943"/>
        <v>3075.3720527480132</v>
      </c>
      <c r="AU1044" s="44">
        <f t="shared" si="1944"/>
        <v>1922.1075329675084</v>
      </c>
      <c r="AV1044" s="47">
        <f t="shared" si="1945"/>
        <v>0.21608430262348163</v>
      </c>
      <c r="AW1044" s="47">
        <f t="shared" si="1946"/>
        <v>0.30768282085657916</v>
      </c>
      <c r="AX1044" s="86">
        <f t="shared" si="1947"/>
        <v>0.75477775700374872</v>
      </c>
      <c r="AY1044" s="86">
        <f t="shared" si="1948"/>
        <v>0</v>
      </c>
      <c r="AZ1044" s="10">
        <f t="shared" si="2005"/>
        <v>0</v>
      </c>
      <c r="BA1044" s="44">
        <f t="shared" si="1949"/>
        <v>0</v>
      </c>
      <c r="BB1044" s="9">
        <f t="shared" si="1950"/>
        <v>0</v>
      </c>
      <c r="BC1044" s="45">
        <f t="shared" si="2039"/>
        <v>0</v>
      </c>
      <c r="BD1044" s="9">
        <f t="shared" si="1951"/>
        <v>0</v>
      </c>
      <c r="BE1044" s="45">
        <f t="shared" si="2035"/>
        <v>0</v>
      </c>
      <c r="BF1044" s="9">
        <f t="shared" si="1952"/>
        <v>0</v>
      </c>
      <c r="BG1044" s="45">
        <f t="shared" si="2036"/>
        <v>0</v>
      </c>
      <c r="BH1044" s="58"/>
      <c r="BI1044" s="58"/>
      <c r="BJ1044" s="58">
        <f t="shared" si="2006"/>
        <v>0</v>
      </c>
      <c r="BK1044" s="97"/>
      <c r="BL1044" s="44"/>
      <c r="BM1044" s="82">
        <f t="shared" si="2007"/>
        <v>103.9</v>
      </c>
      <c r="BN1044" s="86">
        <f t="shared" si="2008"/>
        <v>103900</v>
      </c>
      <c r="BO1044" s="86">
        <f t="shared" si="2009"/>
        <v>100</v>
      </c>
      <c r="BP1044" s="84">
        <f t="shared" si="1953"/>
        <v>4</v>
      </c>
      <c r="BQ1044" s="84">
        <f t="shared" si="1954"/>
        <v>4.13</v>
      </c>
      <c r="BR1044" s="84">
        <f t="shared" si="1955"/>
        <v>0.02</v>
      </c>
      <c r="BS1044" s="84">
        <f t="shared" si="2010"/>
        <v>3.1167943074937157E-2</v>
      </c>
      <c r="BT1044" s="84">
        <f t="shared" si="2011"/>
        <v>1310.0209669126987</v>
      </c>
      <c r="BU1044" s="84">
        <f t="shared" si="2012"/>
        <v>0</v>
      </c>
      <c r="BV1044" s="83">
        <f t="shared" si="2013"/>
        <v>3127.0345811443676</v>
      </c>
      <c r="BW1044" s="81">
        <f t="shared" si="2037"/>
        <v>3127.0345811443676</v>
      </c>
      <c r="BX1044" s="83">
        <f t="shared" si="1956"/>
        <v>0</v>
      </c>
      <c r="BY1044" s="141">
        <f t="shared" si="1957"/>
        <v>0</v>
      </c>
      <c r="BZ1044" s="83">
        <f t="shared" si="1958"/>
        <v>4.13</v>
      </c>
      <c r="CA1044" s="83">
        <f t="shared" si="1959"/>
        <v>0</v>
      </c>
      <c r="CB1044" s="83">
        <f t="shared" si="2014"/>
        <v>3.4310601770070512</v>
      </c>
      <c r="CC1044" s="83">
        <f t="shared" si="1960"/>
        <v>3.4310601770070512</v>
      </c>
      <c r="CD1044" s="143">
        <f t="shared" si="1961"/>
        <v>0.02</v>
      </c>
      <c r="CE1044" s="83">
        <f t="shared" si="2015"/>
        <v>1.6960523213570524E-2</v>
      </c>
      <c r="CF1044" s="84">
        <f t="shared" si="2016"/>
        <v>1211.5014286757742</v>
      </c>
      <c r="CG1044" s="83">
        <f t="shared" si="1962"/>
        <v>0</v>
      </c>
      <c r="CH1044" s="83">
        <f t="shared" si="2017"/>
        <v>3.2394689972992339</v>
      </c>
      <c r="CI1044" s="83">
        <f t="shared" si="1963"/>
        <v>3.2394689972992339</v>
      </c>
      <c r="CJ1044" s="143">
        <f t="shared" si="1964"/>
        <v>0.02</v>
      </c>
      <c r="CK1044" s="83">
        <f t="shared" si="2018"/>
        <v>1.6152910799759251E-2</v>
      </c>
      <c r="CL1044" s="84">
        <f t="shared" si="2019"/>
        <v>1145.199126411635</v>
      </c>
      <c r="CM1044" s="83">
        <f t="shared" si="1965"/>
        <v>0</v>
      </c>
      <c r="CN1044" s="83">
        <f t="shared" si="2020"/>
        <v>3.1322962122120925</v>
      </c>
      <c r="CO1044" s="83">
        <f t="shared" si="1966"/>
        <v>3.1322962122120925</v>
      </c>
      <c r="CP1044" s="143">
        <f t="shared" si="1967"/>
        <v>0.02</v>
      </c>
      <c r="CQ1044" s="83">
        <f t="shared" si="2021"/>
        <v>1.631256450428455E-2</v>
      </c>
      <c r="CR1044" s="84">
        <f t="shared" si="2022"/>
        <v>1141.2788495935401</v>
      </c>
      <c r="CS1044" s="83">
        <f t="shared" si="1968"/>
        <v>0</v>
      </c>
      <c r="CT1044" s="83">
        <f t="shared" si="2023"/>
        <v>3.126499847088402</v>
      </c>
      <c r="CU1044" s="83">
        <f t="shared" si="1969"/>
        <v>3.126499847088402</v>
      </c>
      <c r="CV1044" s="143">
        <f t="shared" si="1970"/>
        <v>0.02</v>
      </c>
      <c r="CW1044" s="83">
        <f t="shared" si="2024"/>
        <v>1.6340526987184613E-2</v>
      </c>
      <c r="CX1044" s="84">
        <f t="shared" si="2025"/>
        <v>1141.1488095686084</v>
      </c>
      <c r="CY1044" s="83">
        <f t="shared" si="1971"/>
        <v>0</v>
      </c>
      <c r="CZ1044" s="83">
        <f t="shared" si="2026"/>
        <v>3.1263086036774208</v>
      </c>
      <c r="DA1044" s="83">
        <f t="shared" si="1972"/>
        <v>3.1263086036774208</v>
      </c>
      <c r="DB1044" s="143">
        <f t="shared" si="1973"/>
        <v>0.02</v>
      </c>
      <c r="DC1044" s="83">
        <f t="shared" si="2027"/>
        <v>1.6341446767326545E-2</v>
      </c>
      <c r="DD1044" s="84">
        <f t="shared" si="2028"/>
        <v>1141.1576339448959</v>
      </c>
      <c r="DE1044" s="86">
        <f t="shared" si="1974"/>
        <v>5628.662246059861</v>
      </c>
      <c r="DF1044" s="86">
        <f t="shared" si="1975"/>
        <v>2251.4648984239443</v>
      </c>
      <c r="DG1044" s="86">
        <f t="shared" si="1976"/>
        <v>1407.1655615149652</v>
      </c>
      <c r="DH1044" s="86">
        <f t="shared" si="1977"/>
        <v>6.9437437909374025E-2</v>
      </c>
      <c r="DI1044" s="86">
        <f t="shared" si="1978"/>
        <v>5.2415991556082613E-2</v>
      </c>
      <c r="DJ1044" s="86">
        <f t="shared" si="1979"/>
        <v>0.46144827223663165</v>
      </c>
      <c r="DK1044" s="86">
        <f t="shared" si="1980"/>
        <v>-1390.6639698216493</v>
      </c>
      <c r="DL1044" s="86">
        <f t="shared" si="2038"/>
        <v>-1390.6639698216493</v>
      </c>
      <c r="DM1044" s="86">
        <f t="shared" si="1981"/>
        <v>-1390.6639698216493</v>
      </c>
      <c r="DN1044" s="85">
        <f t="shared" si="1982"/>
        <v>0</v>
      </c>
      <c r="DO1044" s="85">
        <f t="shared" si="2029"/>
        <v>0</v>
      </c>
      <c r="DP1044" s="85">
        <f t="shared" si="1983"/>
        <v>0</v>
      </c>
      <c r="DQ1044" s="85">
        <f t="shared" si="2030"/>
        <v>0</v>
      </c>
      <c r="DR1044" s="85">
        <f t="shared" si="1984"/>
        <v>0</v>
      </c>
      <c r="DS1044" s="85">
        <f t="shared" si="2031"/>
        <v>0</v>
      </c>
      <c r="DT1044" s="81"/>
      <c r="DU1044" s="81"/>
      <c r="DV1044" s="81">
        <f t="shared" si="2032"/>
        <v>0</v>
      </c>
      <c r="DW1044" s="100"/>
    </row>
    <row r="1045" spans="1:127" x14ac:dyDescent="0.2">
      <c r="A1045" s="59">
        <f t="shared" si="1985"/>
        <v>138.66666666666532</v>
      </c>
      <c r="B1045" s="44">
        <f t="shared" si="1986"/>
        <v>138666.66666666532</v>
      </c>
      <c r="C1045" s="52">
        <f t="shared" si="1920"/>
        <v>133.33333333333334</v>
      </c>
      <c r="D1045" s="50">
        <f t="shared" si="1921"/>
        <v>4</v>
      </c>
      <c r="E1045" s="44">
        <f t="shared" si="1922"/>
        <v>4.13</v>
      </c>
      <c r="F1045" s="47">
        <f t="shared" si="1923"/>
        <v>0.02</v>
      </c>
      <c r="G1045" s="52">
        <f t="shared" si="1987"/>
        <v>2.3075558428954975E-2</v>
      </c>
      <c r="H1045" s="57">
        <f t="shared" si="1988"/>
        <v>1083.2770095425321</v>
      </c>
      <c r="I1045" s="52">
        <f t="shared" si="1989"/>
        <v>0</v>
      </c>
      <c r="J1045" s="54">
        <f t="shared" si="1990"/>
        <v>4275.6664732611298</v>
      </c>
      <c r="K1045" s="46">
        <f t="shared" si="2033"/>
        <v>4275.6664732611298</v>
      </c>
      <c r="L1045" s="80">
        <f t="shared" si="1924"/>
        <v>0</v>
      </c>
      <c r="M1045" s="142">
        <f t="shared" si="1925"/>
        <v>0</v>
      </c>
      <c r="N1045" s="60">
        <f t="shared" si="1926"/>
        <v>4.13</v>
      </c>
      <c r="O1045" s="53">
        <f t="shared" si="1927"/>
        <v>0</v>
      </c>
      <c r="P1045" s="58">
        <f t="shared" si="1991"/>
        <v>3.1188842065947795</v>
      </c>
      <c r="Q1045" s="49">
        <f t="shared" si="1928"/>
        <v>3.1188842065947795</v>
      </c>
      <c r="R1045" s="143">
        <f t="shared" si="1929"/>
        <v>0.02</v>
      </c>
      <c r="S1045" s="51">
        <f t="shared" si="1992"/>
        <v>1.7635368929886614E-2</v>
      </c>
      <c r="T1045" s="57">
        <f t="shared" si="1993"/>
        <v>1128.145608001716</v>
      </c>
      <c r="U1045" s="53">
        <f t="shared" si="1930"/>
        <v>0</v>
      </c>
      <c r="V1045" s="58">
        <f t="shared" si="1994"/>
        <v>3.17752650132784</v>
      </c>
      <c r="W1045" s="49">
        <f t="shared" si="1931"/>
        <v>3.17752650132784</v>
      </c>
      <c r="X1045" s="143">
        <f t="shared" si="1932"/>
        <v>0.02</v>
      </c>
      <c r="Y1045" s="51">
        <f t="shared" si="1995"/>
        <v>1.7040547148630861E-2</v>
      </c>
      <c r="Z1045" s="57">
        <f t="shared" si="1996"/>
        <v>1097.577784234315</v>
      </c>
      <c r="AA1045" s="53">
        <f t="shared" si="1933"/>
        <v>0</v>
      </c>
      <c r="AB1045" s="58">
        <f t="shared" si="1997"/>
        <v>3.1367217341121636</v>
      </c>
      <c r="AC1045" s="49">
        <f t="shared" si="1934"/>
        <v>3.1367217341121636</v>
      </c>
      <c r="AD1045" s="143">
        <f t="shared" si="1935"/>
        <v>0.02</v>
      </c>
      <c r="AE1045" s="49">
        <f t="shared" si="2034"/>
        <v>1.6987857299781861E-2</v>
      </c>
      <c r="AF1045" s="57">
        <f t="shared" si="1998"/>
        <v>1095.4612741630851</v>
      </c>
      <c r="AG1045" s="53">
        <f t="shared" si="1936"/>
        <v>0</v>
      </c>
      <c r="AH1045" s="58">
        <f t="shared" si="1999"/>
        <v>3.1340315370629872</v>
      </c>
      <c r="AI1045" s="49">
        <f t="shared" si="1937"/>
        <v>3.1340315370629872</v>
      </c>
      <c r="AJ1045" s="143">
        <f t="shared" si="1938"/>
        <v>0.02</v>
      </c>
      <c r="AK1045" s="51">
        <f t="shared" si="2000"/>
        <v>1.6988415624643264E-2</v>
      </c>
      <c r="AL1045" s="57">
        <f t="shared" si="2001"/>
        <v>1095.3457459835124</v>
      </c>
      <c r="AM1045" s="53">
        <f t="shared" si="1939"/>
        <v>0</v>
      </c>
      <c r="AN1045" s="58">
        <f t="shared" si="2002"/>
        <v>3.1338851973528894</v>
      </c>
      <c r="AO1045" s="49">
        <f t="shared" si="1940"/>
        <v>3.1338851973528894</v>
      </c>
      <c r="AP1045" s="143">
        <f t="shared" si="1941"/>
        <v>0.02</v>
      </c>
      <c r="AQ1045" s="51">
        <f t="shared" si="2003"/>
        <v>1.698871127437546E-2</v>
      </c>
      <c r="AR1045" s="57">
        <f t="shared" si="2004"/>
        <v>1095.3372781320334</v>
      </c>
      <c r="AS1045" s="44">
        <f t="shared" si="1942"/>
        <v>7696.1996518700344</v>
      </c>
      <c r="AT1045" s="44">
        <f t="shared" si="1943"/>
        <v>3078.4798607480134</v>
      </c>
      <c r="AU1045" s="44">
        <f t="shared" si="1944"/>
        <v>1924.0499129675086</v>
      </c>
      <c r="AV1045" s="47">
        <f t="shared" si="1945"/>
        <v>0.21551900586762437</v>
      </c>
      <c r="AW1045" s="47">
        <f t="shared" si="1946"/>
        <v>0.30617146022973096</v>
      </c>
      <c r="AX1045" s="86">
        <f t="shared" si="1947"/>
        <v>0.74883789341116813</v>
      </c>
      <c r="AY1045" s="86">
        <f t="shared" si="1948"/>
        <v>0</v>
      </c>
      <c r="AZ1045" s="10">
        <f t="shared" si="2005"/>
        <v>0</v>
      </c>
      <c r="BA1045" s="44">
        <f t="shared" si="1949"/>
        <v>0</v>
      </c>
      <c r="BB1045" s="9">
        <f t="shared" si="1950"/>
        <v>0</v>
      </c>
      <c r="BC1045" s="45">
        <f t="shared" si="2039"/>
        <v>0</v>
      </c>
      <c r="BD1045" s="9">
        <f t="shared" si="1951"/>
        <v>0</v>
      </c>
      <c r="BE1045" s="45">
        <f t="shared" si="2035"/>
        <v>0</v>
      </c>
      <c r="BF1045" s="9">
        <f t="shared" si="1952"/>
        <v>0</v>
      </c>
      <c r="BG1045" s="45">
        <f t="shared" si="2036"/>
        <v>0</v>
      </c>
      <c r="BH1045" s="58"/>
      <c r="BI1045" s="58"/>
      <c r="BJ1045" s="58">
        <f t="shared" si="2006"/>
        <v>0</v>
      </c>
      <c r="BK1045" s="97"/>
      <c r="BL1045" s="44"/>
      <c r="BM1045" s="82">
        <f t="shared" si="2007"/>
        <v>104</v>
      </c>
      <c r="BN1045" s="86">
        <f t="shared" si="2008"/>
        <v>104000</v>
      </c>
      <c r="BO1045" s="86">
        <f t="shared" si="2009"/>
        <v>100</v>
      </c>
      <c r="BP1045" s="84">
        <f t="shared" si="1953"/>
        <v>4</v>
      </c>
      <c r="BQ1045" s="84">
        <f t="shared" si="1954"/>
        <v>4.13</v>
      </c>
      <c r="BR1045" s="84">
        <f t="shared" si="1955"/>
        <v>0.02</v>
      </c>
      <c r="BS1045" s="84">
        <f t="shared" si="2010"/>
        <v>3.1165943074937159E-2</v>
      </c>
      <c r="BT1045" s="84">
        <f t="shared" si="2011"/>
        <v>1310.7756144447796</v>
      </c>
      <c r="BU1045" s="84">
        <f t="shared" si="2012"/>
        <v>0</v>
      </c>
      <c r="BV1045" s="83">
        <f t="shared" si="2013"/>
        <v>3130.2718811443674</v>
      </c>
      <c r="BW1045" s="81">
        <f t="shared" si="2037"/>
        <v>3130.2718811443674</v>
      </c>
      <c r="BX1045" s="83">
        <f t="shared" si="1956"/>
        <v>0</v>
      </c>
      <c r="BY1045" s="141">
        <f t="shared" si="1957"/>
        <v>0</v>
      </c>
      <c r="BZ1045" s="83">
        <f t="shared" si="1958"/>
        <v>4.13</v>
      </c>
      <c r="CA1045" s="83">
        <f t="shared" si="1959"/>
        <v>0</v>
      </c>
      <c r="CB1045" s="83">
        <f t="shared" si="2014"/>
        <v>3.4328648631438869</v>
      </c>
      <c r="CC1045" s="83">
        <f t="shared" si="1960"/>
        <v>3.4328648631438869</v>
      </c>
      <c r="CD1045" s="143">
        <f t="shared" si="1961"/>
        <v>0.02</v>
      </c>
      <c r="CE1045" s="83">
        <f t="shared" si="2015"/>
        <v>1.6958523213570526E-2</v>
      </c>
      <c r="CF1045" s="84">
        <f t="shared" si="2016"/>
        <v>1211.9957226356184</v>
      </c>
      <c r="CG1045" s="83">
        <f t="shared" si="1962"/>
        <v>0</v>
      </c>
      <c r="CH1045" s="83">
        <f t="shared" si="2017"/>
        <v>3.2405248338878394</v>
      </c>
      <c r="CI1045" s="83">
        <f t="shared" si="1963"/>
        <v>3.2405248338878394</v>
      </c>
      <c r="CJ1045" s="143">
        <f t="shared" si="1964"/>
        <v>0.02</v>
      </c>
      <c r="CK1045" s="83">
        <f t="shared" si="2018"/>
        <v>1.6150910799759253E-2</v>
      </c>
      <c r="CL1045" s="84">
        <f t="shared" si="2019"/>
        <v>1145.6977238920622</v>
      </c>
      <c r="CM1045" s="83">
        <f t="shared" si="1965"/>
        <v>0</v>
      </c>
      <c r="CN1045" s="83">
        <f t="shared" si="2020"/>
        <v>3.1332338084532605</v>
      </c>
      <c r="CO1045" s="83">
        <f t="shared" si="1966"/>
        <v>3.1332338084532605</v>
      </c>
      <c r="CP1045" s="143">
        <f t="shared" si="1967"/>
        <v>0.02</v>
      </c>
      <c r="CQ1045" s="83">
        <f t="shared" si="2021"/>
        <v>1.6310564504284551E-2</v>
      </c>
      <c r="CR1045" s="84">
        <f t="shared" si="2022"/>
        <v>1141.7996038070364</v>
      </c>
      <c r="CS1045" s="83">
        <f t="shared" si="1968"/>
        <v>0</v>
      </c>
      <c r="CT1045" s="83">
        <f t="shared" si="2023"/>
        <v>3.1274627119053147</v>
      </c>
      <c r="CU1045" s="83">
        <f t="shared" si="1969"/>
        <v>3.1274627119053147</v>
      </c>
      <c r="CV1045" s="143">
        <f t="shared" si="1970"/>
        <v>0.02</v>
      </c>
      <c r="CW1045" s="83">
        <f t="shared" si="2024"/>
        <v>1.6338526987184614E-2</v>
      </c>
      <c r="CX1045" s="84">
        <f t="shared" si="2025"/>
        <v>1141.6714236030341</v>
      </c>
      <c r="CY1045" s="83">
        <f t="shared" si="1971"/>
        <v>0</v>
      </c>
      <c r="CZ1045" s="83">
        <f t="shared" si="2026"/>
        <v>3.1272739514186281</v>
      </c>
      <c r="DA1045" s="83">
        <f t="shared" si="1972"/>
        <v>3.1272739514186281</v>
      </c>
      <c r="DB1045" s="143">
        <f t="shared" si="1973"/>
        <v>0.02</v>
      </c>
      <c r="DC1045" s="83">
        <f t="shared" si="2027"/>
        <v>1.6339446767326547E-2</v>
      </c>
      <c r="DD1045" s="84">
        <f t="shared" si="2028"/>
        <v>1141.6803093694559</v>
      </c>
      <c r="DE1045" s="86">
        <f t="shared" si="1974"/>
        <v>5634.4893860598613</v>
      </c>
      <c r="DF1045" s="86">
        <f t="shared" si="1975"/>
        <v>2253.7957544239443</v>
      </c>
      <c r="DG1045" s="86">
        <f t="shared" si="1976"/>
        <v>1408.6223465149653</v>
      </c>
      <c r="DH1045" s="86">
        <f t="shared" si="1977"/>
        <v>6.9330030246135765E-2</v>
      </c>
      <c r="DI1045" s="86">
        <f t="shared" si="1978"/>
        <v>5.2267159140183164E-2</v>
      </c>
      <c r="DJ1045" s="86">
        <f t="shared" si="1979"/>
        <v>0.45898986238128064</v>
      </c>
      <c r="DK1045" s="86">
        <f t="shared" si="1980"/>
        <v>-1392.4916053269035</v>
      </c>
      <c r="DL1045" s="86">
        <f t="shared" si="2038"/>
        <v>-1392.4916053269035</v>
      </c>
      <c r="DM1045" s="86">
        <f t="shared" si="1981"/>
        <v>-1392.4916053269035</v>
      </c>
      <c r="DN1045" s="85">
        <f t="shared" si="1982"/>
        <v>0</v>
      </c>
      <c r="DO1045" s="85">
        <f t="shared" si="2029"/>
        <v>0</v>
      </c>
      <c r="DP1045" s="85">
        <f t="shared" si="1983"/>
        <v>0</v>
      </c>
      <c r="DQ1045" s="85">
        <f t="shared" si="2030"/>
        <v>0</v>
      </c>
      <c r="DR1045" s="85">
        <f t="shared" si="1984"/>
        <v>0</v>
      </c>
      <c r="DS1045" s="85">
        <f t="shared" si="2031"/>
        <v>0</v>
      </c>
      <c r="DT1045" s="81"/>
      <c r="DU1045" s="81"/>
      <c r="DV1045" s="81">
        <f t="shared" si="2032"/>
        <v>0</v>
      </c>
      <c r="DW1045" s="100"/>
    </row>
    <row r="1046" spans="1:127" x14ac:dyDescent="0.2">
      <c r="A1046" s="59">
        <f t="shared" si="1985"/>
        <v>138.79999999999868</v>
      </c>
      <c r="B1046" s="44">
        <f t="shared" si="1986"/>
        <v>138799.99999999866</v>
      </c>
      <c r="C1046" s="52">
        <f t="shared" si="1920"/>
        <v>133.33333333333334</v>
      </c>
      <c r="D1046" s="50">
        <f t="shared" si="1921"/>
        <v>4</v>
      </c>
      <c r="E1046" s="44">
        <f t="shared" si="1922"/>
        <v>4.13</v>
      </c>
      <c r="F1046" s="47">
        <f t="shared" si="1923"/>
        <v>0.02</v>
      </c>
      <c r="G1046" s="52">
        <f t="shared" si="1987"/>
        <v>2.3072891762288307E-2</v>
      </c>
      <c r="H1046" s="57">
        <f t="shared" si="1988"/>
        <v>1084.021940134804</v>
      </c>
      <c r="I1046" s="52">
        <f t="shared" si="1989"/>
        <v>0</v>
      </c>
      <c r="J1046" s="54">
        <f t="shared" si="1990"/>
        <v>4279.9828732611295</v>
      </c>
      <c r="K1046" s="46">
        <f t="shared" si="2033"/>
        <v>4279.9828732611295</v>
      </c>
      <c r="L1046" s="80">
        <f t="shared" si="1924"/>
        <v>0</v>
      </c>
      <c r="M1046" s="142">
        <f t="shared" si="1925"/>
        <v>0</v>
      </c>
      <c r="N1046" s="60">
        <f t="shared" si="1926"/>
        <v>4.13</v>
      </c>
      <c r="O1046" s="53">
        <f t="shared" si="1927"/>
        <v>0</v>
      </c>
      <c r="P1046" s="58">
        <f t="shared" si="1991"/>
        <v>3.1200610252297318</v>
      </c>
      <c r="Q1046" s="49">
        <f t="shared" si="1928"/>
        <v>3.1200610252297318</v>
      </c>
      <c r="R1046" s="143">
        <f t="shared" si="1929"/>
        <v>0.02</v>
      </c>
      <c r="S1046" s="51">
        <f t="shared" si="1992"/>
        <v>1.7632702263219946E-2</v>
      </c>
      <c r="T1046" s="57">
        <f t="shared" si="1993"/>
        <v>1128.8994688668408</v>
      </c>
      <c r="U1046" s="53">
        <f t="shared" si="1930"/>
        <v>0</v>
      </c>
      <c r="V1046" s="58">
        <f t="shared" si="1994"/>
        <v>3.1788420424288351</v>
      </c>
      <c r="W1046" s="49">
        <f t="shared" si="1931"/>
        <v>3.1788420424288351</v>
      </c>
      <c r="X1046" s="143">
        <f t="shared" si="1932"/>
        <v>0.02</v>
      </c>
      <c r="Y1046" s="51">
        <f t="shared" si="1995"/>
        <v>1.7037880481964193E-2</v>
      </c>
      <c r="Z1046" s="57">
        <f t="shared" si="1996"/>
        <v>1098.2927728188079</v>
      </c>
      <c r="AA1046" s="53">
        <f t="shared" si="1933"/>
        <v>0</v>
      </c>
      <c r="AB1046" s="58">
        <f t="shared" si="1997"/>
        <v>3.137900398897814</v>
      </c>
      <c r="AC1046" s="49">
        <f t="shared" si="1934"/>
        <v>3.137900398897814</v>
      </c>
      <c r="AD1046" s="143">
        <f t="shared" si="1935"/>
        <v>0.02</v>
      </c>
      <c r="AE1046" s="49">
        <f t="shared" si="2034"/>
        <v>1.6985190633115193E-2</v>
      </c>
      <c r="AF1046" s="57">
        <f t="shared" si="1998"/>
        <v>1096.1833241420686</v>
      </c>
      <c r="AG1046" s="53">
        <f t="shared" si="1936"/>
        <v>0</v>
      </c>
      <c r="AH1046" s="58">
        <f t="shared" si="1999"/>
        <v>3.1352134710475434</v>
      </c>
      <c r="AI1046" s="49">
        <f t="shared" si="1937"/>
        <v>3.1352134710475434</v>
      </c>
      <c r="AJ1046" s="143">
        <f t="shared" si="1938"/>
        <v>0.02</v>
      </c>
      <c r="AK1046" s="51">
        <f t="shared" si="2000"/>
        <v>1.6985748957976596E-2</v>
      </c>
      <c r="AL1046" s="57">
        <f t="shared" si="2001"/>
        <v>1096.068439510595</v>
      </c>
      <c r="AM1046" s="53">
        <f t="shared" si="1939"/>
        <v>0</v>
      </c>
      <c r="AN1046" s="58">
        <f t="shared" si="2002"/>
        <v>3.1350676340933634</v>
      </c>
      <c r="AO1046" s="49">
        <f t="shared" si="1940"/>
        <v>3.1350676340933634</v>
      </c>
      <c r="AP1046" s="143">
        <f t="shared" si="1941"/>
        <v>0.02</v>
      </c>
      <c r="AQ1046" s="51">
        <f t="shared" si="2003"/>
        <v>1.6986044607708792E-2</v>
      </c>
      <c r="AR1046" s="57">
        <f t="shared" si="2004"/>
        <v>1096.0600179845926</v>
      </c>
      <c r="AS1046" s="44">
        <f t="shared" si="1942"/>
        <v>7703.9691718700324</v>
      </c>
      <c r="AT1046" s="44">
        <f t="shared" si="1943"/>
        <v>3081.5876687480131</v>
      </c>
      <c r="AU1046" s="44">
        <f t="shared" si="1944"/>
        <v>1925.9922929675081</v>
      </c>
      <c r="AV1046" s="47">
        <f t="shared" si="1945"/>
        <v>0.21495608288010415</v>
      </c>
      <c r="AW1046" s="47">
        <f t="shared" si="1946"/>
        <v>0.30466990783891063</v>
      </c>
      <c r="AX1046" s="86">
        <f t="shared" si="1947"/>
        <v>0.74295410366279491</v>
      </c>
      <c r="AY1046" s="86">
        <f t="shared" si="1948"/>
        <v>0</v>
      </c>
      <c r="AZ1046" s="10">
        <f t="shared" si="2005"/>
        <v>0</v>
      </c>
      <c r="BA1046" s="44">
        <f t="shared" si="1949"/>
        <v>0</v>
      </c>
      <c r="BB1046" s="9">
        <f t="shared" si="1950"/>
        <v>0</v>
      </c>
      <c r="BC1046" s="45">
        <f t="shared" si="2039"/>
        <v>0</v>
      </c>
      <c r="BD1046" s="9">
        <f t="shared" si="1951"/>
        <v>0</v>
      </c>
      <c r="BE1046" s="45">
        <f t="shared" si="2035"/>
        <v>0</v>
      </c>
      <c r="BF1046" s="9">
        <f t="shared" si="1952"/>
        <v>0</v>
      </c>
      <c r="BG1046" s="45">
        <f t="shared" si="2036"/>
        <v>0</v>
      </c>
      <c r="BH1046" s="58"/>
      <c r="BI1046" s="58"/>
      <c r="BJ1046" s="58">
        <f t="shared" si="2006"/>
        <v>0</v>
      </c>
      <c r="BK1046" s="97"/>
      <c r="BL1046" s="44"/>
      <c r="BM1046" s="82">
        <f t="shared" si="2007"/>
        <v>104.10000000000001</v>
      </c>
      <c r="BN1046" s="86">
        <f t="shared" si="2008"/>
        <v>104100</v>
      </c>
      <c r="BO1046" s="86">
        <f t="shared" si="2009"/>
        <v>100</v>
      </c>
      <c r="BP1046" s="84">
        <f t="shared" si="1953"/>
        <v>4</v>
      </c>
      <c r="BQ1046" s="84">
        <f t="shared" si="1954"/>
        <v>4.13</v>
      </c>
      <c r="BR1046" s="84">
        <f t="shared" si="1955"/>
        <v>0.02</v>
      </c>
      <c r="BS1046" s="84">
        <f t="shared" si="2010"/>
        <v>3.116394307493716E-2</v>
      </c>
      <c r="BT1046" s="84">
        <f t="shared" si="2011"/>
        <v>1311.5302135507104</v>
      </c>
      <c r="BU1046" s="84">
        <f t="shared" si="2012"/>
        <v>0</v>
      </c>
      <c r="BV1046" s="83">
        <f t="shared" si="2013"/>
        <v>3133.5091811443672</v>
      </c>
      <c r="BW1046" s="81">
        <f t="shared" si="2037"/>
        <v>3133.5091811443672</v>
      </c>
      <c r="BX1046" s="83">
        <f t="shared" si="1956"/>
        <v>0</v>
      </c>
      <c r="BY1046" s="141">
        <f t="shared" si="1957"/>
        <v>0</v>
      </c>
      <c r="BZ1046" s="83">
        <f t="shared" si="1958"/>
        <v>4.13</v>
      </c>
      <c r="CA1046" s="83">
        <f t="shared" si="1959"/>
        <v>0</v>
      </c>
      <c r="CB1046" s="83">
        <f t="shared" si="2014"/>
        <v>3.4346716838466249</v>
      </c>
      <c r="CC1046" s="83">
        <f t="shared" si="1960"/>
        <v>3.4346716838466249</v>
      </c>
      <c r="CD1046" s="143">
        <f t="shared" si="1961"/>
        <v>0.02</v>
      </c>
      <c r="CE1046" s="83">
        <f t="shared" si="2015"/>
        <v>1.6956523213570527E-2</v>
      </c>
      <c r="CF1046" s="84">
        <f t="shared" si="2016"/>
        <v>1212.4896984805646</v>
      </c>
      <c r="CG1046" s="83">
        <f t="shared" si="1962"/>
        <v>0</v>
      </c>
      <c r="CH1046" s="83">
        <f t="shared" si="2017"/>
        <v>3.241581019874181</v>
      </c>
      <c r="CI1046" s="83">
        <f t="shared" si="1963"/>
        <v>3.241581019874181</v>
      </c>
      <c r="CJ1046" s="143">
        <f t="shared" si="1964"/>
        <v>0.02</v>
      </c>
      <c r="CK1046" s="83">
        <f t="shared" si="2018"/>
        <v>1.6148910799759254E-2</v>
      </c>
      <c r="CL1046" s="84">
        <f t="shared" si="2019"/>
        <v>1146.1960971997087</v>
      </c>
      <c r="CM1046" s="83">
        <f t="shared" si="1965"/>
        <v>0</v>
      </c>
      <c r="CN1046" s="83">
        <f t="shared" si="2020"/>
        <v>3.1341719734120113</v>
      </c>
      <c r="CO1046" s="83">
        <f t="shared" si="1966"/>
        <v>3.1341719734120113</v>
      </c>
      <c r="CP1046" s="143">
        <f t="shared" si="1967"/>
        <v>0.02</v>
      </c>
      <c r="CQ1046" s="83">
        <f t="shared" si="2021"/>
        <v>1.6308564504284553E-2</v>
      </c>
      <c r="CR1046" s="84">
        <f t="shared" si="2022"/>
        <v>1142.3201383570047</v>
      </c>
      <c r="CS1046" s="83">
        <f t="shared" si="1968"/>
        <v>0</v>
      </c>
      <c r="CT1046" s="83">
        <f t="shared" si="2023"/>
        <v>3.1284262395183418</v>
      </c>
      <c r="CU1046" s="83">
        <f t="shared" si="1969"/>
        <v>3.1284262395183418</v>
      </c>
      <c r="CV1046" s="143">
        <f t="shared" si="1970"/>
        <v>0.02</v>
      </c>
      <c r="CW1046" s="83">
        <f t="shared" si="2024"/>
        <v>1.6336526987184616E-2</v>
      </c>
      <c r="CX1046" s="84">
        <f t="shared" si="2025"/>
        <v>1142.1938127885228</v>
      </c>
      <c r="CY1046" s="83">
        <f t="shared" si="1971"/>
        <v>0</v>
      </c>
      <c r="CZ1046" s="83">
        <f t="shared" si="2026"/>
        <v>3.1282399617003369</v>
      </c>
      <c r="DA1046" s="83">
        <f t="shared" si="1972"/>
        <v>3.1282399617003369</v>
      </c>
      <c r="DB1046" s="143">
        <f t="shared" si="1973"/>
        <v>0.02</v>
      </c>
      <c r="DC1046" s="83">
        <f t="shared" si="2027"/>
        <v>1.6337446767326548E-2</v>
      </c>
      <c r="DD1046" s="84">
        <f t="shared" si="2028"/>
        <v>1142.2027594976232</v>
      </c>
      <c r="DE1046" s="86">
        <f t="shared" si="1974"/>
        <v>5640.3165260598607</v>
      </c>
      <c r="DF1046" s="86">
        <f t="shared" si="1975"/>
        <v>2256.1266104239439</v>
      </c>
      <c r="DG1046" s="86">
        <f t="shared" si="1976"/>
        <v>1410.0791315149652</v>
      </c>
      <c r="DH1046" s="86">
        <f t="shared" si="1977"/>
        <v>6.9222914016466103E-2</v>
      </c>
      <c r="DI1046" s="86">
        <f t="shared" si="1978"/>
        <v>5.2118922604168186E-2</v>
      </c>
      <c r="DJ1046" s="86">
        <f t="shared" si="1979"/>
        <v>0.45654740143957662</v>
      </c>
      <c r="DK1046" s="86">
        <f t="shared" si="1980"/>
        <v>-1394.3181156651883</v>
      </c>
      <c r="DL1046" s="86">
        <f t="shared" si="2038"/>
        <v>-1394.3181156651883</v>
      </c>
      <c r="DM1046" s="86">
        <f t="shared" si="1981"/>
        <v>-1394.3181156651883</v>
      </c>
      <c r="DN1046" s="85">
        <f t="shared" si="1982"/>
        <v>0</v>
      </c>
      <c r="DO1046" s="85">
        <f t="shared" si="2029"/>
        <v>0</v>
      </c>
      <c r="DP1046" s="85">
        <f t="shared" si="1983"/>
        <v>0</v>
      </c>
      <c r="DQ1046" s="85">
        <f t="shared" si="2030"/>
        <v>0</v>
      </c>
      <c r="DR1046" s="85">
        <f t="shared" si="1984"/>
        <v>0</v>
      </c>
      <c r="DS1046" s="85">
        <f t="shared" si="2031"/>
        <v>0</v>
      </c>
      <c r="DT1046" s="81"/>
      <c r="DU1046" s="81"/>
      <c r="DV1046" s="81">
        <f t="shared" si="2032"/>
        <v>0</v>
      </c>
      <c r="DW1046" s="100"/>
    </row>
    <row r="1047" spans="1:127" x14ac:dyDescent="0.2">
      <c r="A1047" s="59">
        <f t="shared" si="1985"/>
        <v>138.933333333332</v>
      </c>
      <c r="B1047" s="44">
        <f t="shared" si="1986"/>
        <v>138933.333333332</v>
      </c>
      <c r="C1047" s="52">
        <f t="shared" si="1920"/>
        <v>133.33333333333334</v>
      </c>
      <c r="D1047" s="50">
        <f t="shared" si="1921"/>
        <v>4</v>
      </c>
      <c r="E1047" s="44">
        <f t="shared" si="1922"/>
        <v>4.13</v>
      </c>
      <c r="F1047" s="47">
        <f t="shared" si="1923"/>
        <v>0.02</v>
      </c>
      <c r="G1047" s="52">
        <f t="shared" si="1987"/>
        <v>2.3070225095621639E-2</v>
      </c>
      <c r="H1047" s="57">
        <f t="shared" si="1988"/>
        <v>1084.7667846361423</v>
      </c>
      <c r="I1047" s="52">
        <f t="shared" si="1989"/>
        <v>0</v>
      </c>
      <c r="J1047" s="54">
        <f t="shared" si="1990"/>
        <v>4284.2992732611292</v>
      </c>
      <c r="K1047" s="46">
        <f t="shared" si="2033"/>
        <v>4284.2992732611292</v>
      </c>
      <c r="L1047" s="80">
        <f t="shared" si="1924"/>
        <v>0</v>
      </c>
      <c r="M1047" s="142">
        <f t="shared" si="1925"/>
        <v>0</v>
      </c>
      <c r="N1047" s="60">
        <f t="shared" si="1926"/>
        <v>4.13</v>
      </c>
      <c r="O1047" s="53">
        <f t="shared" si="1927"/>
        <v>0</v>
      </c>
      <c r="P1047" s="58">
        <f t="shared" si="1991"/>
        <v>3.1212397516779729</v>
      </c>
      <c r="Q1047" s="49">
        <f t="shared" si="1928"/>
        <v>3.1212397516779729</v>
      </c>
      <c r="R1047" s="143">
        <f t="shared" si="1929"/>
        <v>0.02</v>
      </c>
      <c r="S1047" s="51">
        <f t="shared" si="1992"/>
        <v>1.7630035596553278E-2</v>
      </c>
      <c r="T1047" s="57">
        <f t="shared" si="1993"/>
        <v>1129.6529314342849</v>
      </c>
      <c r="U1047" s="53">
        <f t="shared" si="1930"/>
        <v>0</v>
      </c>
      <c r="V1047" s="58">
        <f t="shared" si="1994"/>
        <v>3.1801591129609719</v>
      </c>
      <c r="W1047" s="49">
        <f t="shared" si="1931"/>
        <v>3.1801591129609719</v>
      </c>
      <c r="X1047" s="143">
        <f t="shared" si="1932"/>
        <v>0.02</v>
      </c>
      <c r="Y1047" s="51">
        <f t="shared" si="1995"/>
        <v>1.7035213815297524E-2</v>
      </c>
      <c r="Z1047" s="57">
        <f t="shared" si="1996"/>
        <v>1099.0073536597238</v>
      </c>
      <c r="AA1047" s="53">
        <f t="shared" si="1933"/>
        <v>0</v>
      </c>
      <c r="AB1047" s="58">
        <f t="shared" si="1997"/>
        <v>3.1390803970430516</v>
      </c>
      <c r="AC1047" s="49">
        <f t="shared" si="1934"/>
        <v>3.1390803970430516</v>
      </c>
      <c r="AD1047" s="143">
        <f t="shared" si="1935"/>
        <v>0.02</v>
      </c>
      <c r="AE1047" s="49">
        <f t="shared" si="2034"/>
        <v>1.6982523966448525E-2</v>
      </c>
      <c r="AF1047" s="57">
        <f t="shared" si="1998"/>
        <v>1096.9049895930923</v>
      </c>
      <c r="AG1047" s="53">
        <f t="shared" si="1936"/>
        <v>0</v>
      </c>
      <c r="AH1047" s="58">
        <f t="shared" si="1999"/>
        <v>3.1363968084920164</v>
      </c>
      <c r="AI1047" s="49">
        <f t="shared" si="1937"/>
        <v>3.1363968084920164</v>
      </c>
      <c r="AJ1047" s="143">
        <f t="shared" si="1938"/>
        <v>0.02</v>
      </c>
      <c r="AK1047" s="51">
        <f t="shared" si="2000"/>
        <v>1.6983082291309928E-2</v>
      </c>
      <c r="AL1047" s="57">
        <f t="shared" si="2001"/>
        <v>1096.7907471846545</v>
      </c>
      <c r="AM1047" s="53">
        <f t="shared" si="1939"/>
        <v>0</v>
      </c>
      <c r="AN1047" s="58">
        <f t="shared" si="2002"/>
        <v>3.1362514762261635</v>
      </c>
      <c r="AO1047" s="49">
        <f t="shared" si="1940"/>
        <v>3.1362514762261635</v>
      </c>
      <c r="AP1047" s="143">
        <f t="shared" si="1941"/>
        <v>0.02</v>
      </c>
      <c r="AQ1047" s="51">
        <f t="shared" si="2003"/>
        <v>1.6983377941042124E-2</v>
      </c>
      <c r="AR1047" s="57">
        <f t="shared" si="2004"/>
        <v>1096.7823718328123</v>
      </c>
      <c r="AS1047" s="44">
        <f t="shared" si="1942"/>
        <v>7711.7386918700322</v>
      </c>
      <c r="AT1047" s="44">
        <f t="shared" si="1943"/>
        <v>3084.6954767480124</v>
      </c>
      <c r="AU1047" s="44">
        <f t="shared" si="1944"/>
        <v>1927.934672967508</v>
      </c>
      <c r="AV1047" s="47">
        <f t="shared" si="1945"/>
        <v>0.214395520919031</v>
      </c>
      <c r="AW1047" s="47">
        <f t="shared" si="1946"/>
        <v>0.30317808719078498</v>
      </c>
      <c r="AX1047" s="86">
        <f t="shared" si="1947"/>
        <v>0.73712578069547319</v>
      </c>
      <c r="AY1047" s="86">
        <f t="shared" si="1948"/>
        <v>0</v>
      </c>
      <c r="AZ1047" s="10">
        <f t="shared" si="2005"/>
        <v>0</v>
      </c>
      <c r="BA1047" s="44">
        <f t="shared" si="1949"/>
        <v>0</v>
      </c>
      <c r="BB1047" s="9">
        <f t="shared" si="1950"/>
        <v>0</v>
      </c>
      <c r="BC1047" s="45">
        <f t="shared" si="2039"/>
        <v>0</v>
      </c>
      <c r="BD1047" s="9">
        <f t="shared" si="1951"/>
        <v>0</v>
      </c>
      <c r="BE1047" s="45">
        <f t="shared" si="2035"/>
        <v>0</v>
      </c>
      <c r="BF1047" s="9">
        <f t="shared" si="1952"/>
        <v>0</v>
      </c>
      <c r="BG1047" s="45">
        <f t="shared" si="2036"/>
        <v>0</v>
      </c>
      <c r="BH1047" s="58"/>
      <c r="BI1047" s="58"/>
      <c r="BJ1047" s="58">
        <f t="shared" si="2006"/>
        <v>0</v>
      </c>
      <c r="BK1047" s="97"/>
      <c r="BL1047" s="44"/>
      <c r="BM1047" s="82">
        <f t="shared" si="2007"/>
        <v>104.2</v>
      </c>
      <c r="BN1047" s="86">
        <f t="shared" si="2008"/>
        <v>104200</v>
      </c>
      <c r="BO1047" s="86">
        <f t="shared" si="2009"/>
        <v>100</v>
      </c>
      <c r="BP1047" s="84">
        <f t="shared" si="1953"/>
        <v>4</v>
      </c>
      <c r="BQ1047" s="84">
        <f t="shared" si="1954"/>
        <v>4.13</v>
      </c>
      <c r="BR1047" s="84">
        <f t="shared" si="1955"/>
        <v>0.02</v>
      </c>
      <c r="BS1047" s="84">
        <f t="shared" si="2010"/>
        <v>3.1161943074937162E-2</v>
      </c>
      <c r="BT1047" s="84">
        <f t="shared" si="2011"/>
        <v>1312.284764230491</v>
      </c>
      <c r="BU1047" s="84">
        <f t="shared" si="2012"/>
        <v>0</v>
      </c>
      <c r="BV1047" s="83">
        <f t="shared" si="2013"/>
        <v>3136.746481144367</v>
      </c>
      <c r="BW1047" s="81">
        <f t="shared" si="2037"/>
        <v>3136.746481144367</v>
      </c>
      <c r="BX1047" s="83">
        <f t="shared" si="1956"/>
        <v>0</v>
      </c>
      <c r="BY1047" s="141">
        <f t="shared" si="1957"/>
        <v>0</v>
      </c>
      <c r="BZ1047" s="83">
        <f t="shared" si="1958"/>
        <v>4.13</v>
      </c>
      <c r="CA1047" s="83">
        <f t="shared" si="1959"/>
        <v>0</v>
      </c>
      <c r="CB1047" s="83">
        <f t="shared" si="2014"/>
        <v>3.4364806393198362</v>
      </c>
      <c r="CC1047" s="83">
        <f t="shared" si="1960"/>
        <v>3.4364806393198362</v>
      </c>
      <c r="CD1047" s="143">
        <f t="shared" si="1961"/>
        <v>0.02</v>
      </c>
      <c r="CE1047" s="83">
        <f t="shared" si="2015"/>
        <v>1.6954523213570528E-2</v>
      </c>
      <c r="CF1047" s="84">
        <f t="shared" si="2016"/>
        <v>1212.9833562381114</v>
      </c>
      <c r="CG1047" s="83">
        <f t="shared" si="1962"/>
        <v>0</v>
      </c>
      <c r="CH1047" s="83">
        <f t="shared" si="2017"/>
        <v>3.2426375536692573</v>
      </c>
      <c r="CI1047" s="83">
        <f t="shared" si="1963"/>
        <v>3.2426375536692573</v>
      </c>
      <c r="CJ1047" s="143">
        <f t="shared" si="1964"/>
        <v>0.02</v>
      </c>
      <c r="CK1047" s="83">
        <f t="shared" si="2018"/>
        <v>1.6146910799759256E-2</v>
      </c>
      <c r="CL1047" s="84">
        <f t="shared" si="2019"/>
        <v>1146.6942464269146</v>
      </c>
      <c r="CM1047" s="83">
        <f t="shared" si="1965"/>
        <v>0</v>
      </c>
      <c r="CN1047" s="83">
        <f t="shared" si="2020"/>
        <v>3.1351107061210679</v>
      </c>
      <c r="CO1047" s="83">
        <f t="shared" si="1966"/>
        <v>3.1351107061210679</v>
      </c>
      <c r="CP1047" s="143">
        <f t="shared" si="1967"/>
        <v>0.02</v>
      </c>
      <c r="CQ1047" s="83">
        <f t="shared" si="2021"/>
        <v>1.6306564504284554E-2</v>
      </c>
      <c r="CR1047" s="84">
        <f t="shared" si="2022"/>
        <v>1142.8404532804559</v>
      </c>
      <c r="CS1047" s="83">
        <f t="shared" si="1968"/>
        <v>0</v>
      </c>
      <c r="CT1047" s="83">
        <f t="shared" si="2023"/>
        <v>3.1293904288647578</v>
      </c>
      <c r="CU1047" s="83">
        <f t="shared" si="1969"/>
        <v>3.1293904288647578</v>
      </c>
      <c r="CV1047" s="143">
        <f t="shared" si="1970"/>
        <v>0.02</v>
      </c>
      <c r="CW1047" s="83">
        <f t="shared" si="2024"/>
        <v>1.6334526987184617E-2</v>
      </c>
      <c r="CX1047" s="84">
        <f t="shared" si="2025"/>
        <v>1142.7159771528552</v>
      </c>
      <c r="CY1047" s="83">
        <f t="shared" si="1971"/>
        <v>0</v>
      </c>
      <c r="CZ1047" s="83">
        <f t="shared" si="2026"/>
        <v>3.1292066334124184</v>
      </c>
      <c r="DA1047" s="83">
        <f t="shared" si="1972"/>
        <v>3.1292066334124184</v>
      </c>
      <c r="DB1047" s="143">
        <f t="shared" si="1973"/>
        <v>0.02</v>
      </c>
      <c r="DC1047" s="83">
        <f t="shared" si="2027"/>
        <v>1.633544676732655E-2</v>
      </c>
      <c r="DD1047" s="84">
        <f t="shared" si="2028"/>
        <v>1142.7249843578429</v>
      </c>
      <c r="DE1047" s="86">
        <f t="shared" si="1974"/>
        <v>5646.1436660598602</v>
      </c>
      <c r="DF1047" s="86">
        <f t="shared" si="1975"/>
        <v>2258.457466423944</v>
      </c>
      <c r="DG1047" s="86">
        <f t="shared" si="1976"/>
        <v>1411.535916514965</v>
      </c>
      <c r="DH1047" s="86">
        <f t="shared" si="1977"/>
        <v>6.9116088187305316E-2</v>
      </c>
      <c r="DI1047" s="86">
        <f t="shared" si="1978"/>
        <v>5.1971279003972901E-2</v>
      </c>
      <c r="DJ1047" s="86">
        <f t="shared" si="1979"/>
        <v>0.45412076968334109</v>
      </c>
      <c r="DK1047" s="86">
        <f t="shared" si="1980"/>
        <v>-1396.1435015589277</v>
      </c>
      <c r="DL1047" s="86">
        <f t="shared" si="2038"/>
        <v>-1396.1435015589277</v>
      </c>
      <c r="DM1047" s="86">
        <f t="shared" si="1981"/>
        <v>-1396.1435015589277</v>
      </c>
      <c r="DN1047" s="85">
        <f t="shared" si="1982"/>
        <v>0</v>
      </c>
      <c r="DO1047" s="85">
        <f t="shared" si="2029"/>
        <v>0</v>
      </c>
      <c r="DP1047" s="85">
        <f t="shared" si="1983"/>
        <v>0</v>
      </c>
      <c r="DQ1047" s="85">
        <f t="shared" si="2030"/>
        <v>0</v>
      </c>
      <c r="DR1047" s="85">
        <f t="shared" si="1984"/>
        <v>0</v>
      </c>
      <c r="DS1047" s="85">
        <f t="shared" si="2031"/>
        <v>0</v>
      </c>
      <c r="DT1047" s="81"/>
      <c r="DU1047" s="81"/>
      <c r="DV1047" s="81">
        <f t="shared" si="2032"/>
        <v>0</v>
      </c>
      <c r="DW1047" s="100"/>
    </row>
    <row r="1048" spans="1:127" x14ac:dyDescent="0.2">
      <c r="A1048" s="59">
        <f t="shared" si="1985"/>
        <v>139.06666666666536</v>
      </c>
      <c r="B1048" s="44">
        <f t="shared" si="1986"/>
        <v>139066.66666666535</v>
      </c>
      <c r="C1048" s="52">
        <f t="shared" si="1920"/>
        <v>133.33333333333334</v>
      </c>
      <c r="D1048" s="50">
        <f t="shared" si="1921"/>
        <v>4</v>
      </c>
      <c r="E1048" s="44">
        <f t="shared" si="1922"/>
        <v>4.13</v>
      </c>
      <c r="F1048" s="47">
        <f t="shared" si="1923"/>
        <v>0.02</v>
      </c>
      <c r="G1048" s="52">
        <f t="shared" si="1987"/>
        <v>2.3067558428954971E-2</v>
      </c>
      <c r="H1048" s="57">
        <f t="shared" si="1988"/>
        <v>1085.5115430465471</v>
      </c>
      <c r="I1048" s="52">
        <f t="shared" si="1989"/>
        <v>0</v>
      </c>
      <c r="J1048" s="54">
        <f t="shared" si="1990"/>
        <v>4288.6156732611289</v>
      </c>
      <c r="K1048" s="46">
        <f t="shared" si="2033"/>
        <v>4288.6156732611289</v>
      </c>
      <c r="L1048" s="80">
        <f t="shared" si="1924"/>
        <v>0</v>
      </c>
      <c r="M1048" s="142">
        <f t="shared" si="1925"/>
        <v>0</v>
      </c>
      <c r="N1048" s="60">
        <f t="shared" si="1926"/>
        <v>4.13</v>
      </c>
      <c r="O1048" s="53">
        <f t="shared" si="1927"/>
        <v>0</v>
      </c>
      <c r="P1048" s="58">
        <f t="shared" si="1991"/>
        <v>3.122420385627934</v>
      </c>
      <c r="Q1048" s="49">
        <f t="shared" si="1928"/>
        <v>3.122420385627934</v>
      </c>
      <c r="R1048" s="143">
        <f t="shared" si="1929"/>
        <v>0.02</v>
      </c>
      <c r="S1048" s="51">
        <f t="shared" si="1992"/>
        <v>1.762736892988661E-2</v>
      </c>
      <c r="T1048" s="57">
        <f t="shared" si="1993"/>
        <v>1130.4059955440935</v>
      </c>
      <c r="U1048" s="53">
        <f t="shared" si="1930"/>
        <v>0</v>
      </c>
      <c r="V1048" s="58">
        <f t="shared" si="1994"/>
        <v>3.181477709766555</v>
      </c>
      <c r="W1048" s="49">
        <f t="shared" si="1931"/>
        <v>3.181477709766555</v>
      </c>
      <c r="X1048" s="143">
        <f t="shared" si="1932"/>
        <v>0.02</v>
      </c>
      <c r="Y1048" s="51">
        <f t="shared" si="1995"/>
        <v>1.7032547148630856E-2</v>
      </c>
      <c r="Z1048" s="57">
        <f t="shared" si="1996"/>
        <v>1099.7215267509398</v>
      </c>
      <c r="AA1048" s="53">
        <f t="shared" si="1933"/>
        <v>0</v>
      </c>
      <c r="AB1048" s="58">
        <f t="shared" si="1997"/>
        <v>3.1402617256363659</v>
      </c>
      <c r="AC1048" s="49">
        <f t="shared" si="1934"/>
        <v>3.1402617256363659</v>
      </c>
      <c r="AD1048" s="143">
        <f t="shared" si="1935"/>
        <v>0.02</v>
      </c>
      <c r="AE1048" s="49">
        <f t="shared" si="2034"/>
        <v>1.6979857299781857E-2</v>
      </c>
      <c r="AF1048" s="57">
        <f t="shared" si="1998"/>
        <v>1097.6262704985495</v>
      </c>
      <c r="AG1048" s="53">
        <f t="shared" si="1936"/>
        <v>0</v>
      </c>
      <c r="AH1048" s="58">
        <f t="shared" si="1999"/>
        <v>3.1375815466345776</v>
      </c>
      <c r="AI1048" s="49">
        <f t="shared" si="1937"/>
        <v>3.1375815466345776</v>
      </c>
      <c r="AJ1048" s="143">
        <f t="shared" si="1938"/>
        <v>0.02</v>
      </c>
      <c r="AK1048" s="51">
        <f t="shared" si="2000"/>
        <v>1.6980415624643259E-2</v>
      </c>
      <c r="AL1048" s="57">
        <f t="shared" si="2001"/>
        <v>1097.512668973462</v>
      </c>
      <c r="AM1048" s="53">
        <f t="shared" si="1939"/>
        <v>0</v>
      </c>
      <c r="AN1048" s="58">
        <f t="shared" si="2002"/>
        <v>3.1374367209579668</v>
      </c>
      <c r="AO1048" s="49">
        <f t="shared" si="1940"/>
        <v>3.1374367209579668</v>
      </c>
      <c r="AP1048" s="143">
        <f t="shared" si="1941"/>
        <v>0.02</v>
      </c>
      <c r="AQ1048" s="51">
        <f t="shared" si="2003"/>
        <v>1.6980711274375455E-2</v>
      </c>
      <c r="AR1048" s="57">
        <f t="shared" si="2004"/>
        <v>1097.5043396442347</v>
      </c>
      <c r="AS1048" s="44">
        <f t="shared" si="1942"/>
        <v>7719.508211870032</v>
      </c>
      <c r="AT1048" s="44">
        <f t="shared" si="1943"/>
        <v>3087.8032847480126</v>
      </c>
      <c r="AU1048" s="44">
        <f t="shared" si="1944"/>
        <v>1929.877052967508</v>
      </c>
      <c r="AV1048" s="47">
        <f t="shared" si="1945"/>
        <v>0.21383730732419753</v>
      </c>
      <c r="AW1048" s="47">
        <f t="shared" si="1946"/>
        <v>0.30169592247914573</v>
      </c>
      <c r="AX1048" s="86">
        <f t="shared" si="1947"/>
        <v>0.73135232479284085</v>
      </c>
      <c r="AY1048" s="86">
        <f t="shared" si="1948"/>
        <v>0</v>
      </c>
      <c r="AZ1048" s="10">
        <f t="shared" si="2005"/>
        <v>0</v>
      </c>
      <c r="BA1048" s="44">
        <f t="shared" si="1949"/>
        <v>0</v>
      </c>
      <c r="BB1048" s="9">
        <f t="shared" si="1950"/>
        <v>0</v>
      </c>
      <c r="BC1048" s="45">
        <f t="shared" si="2039"/>
        <v>0</v>
      </c>
      <c r="BD1048" s="9">
        <f t="shared" si="1951"/>
        <v>0</v>
      </c>
      <c r="BE1048" s="45">
        <f t="shared" si="2035"/>
        <v>0</v>
      </c>
      <c r="BF1048" s="9">
        <f t="shared" si="1952"/>
        <v>0</v>
      </c>
      <c r="BG1048" s="45">
        <f t="shared" si="2036"/>
        <v>0</v>
      </c>
      <c r="BH1048" s="58"/>
      <c r="BI1048" s="58"/>
      <c r="BJ1048" s="58">
        <f t="shared" si="2006"/>
        <v>0</v>
      </c>
      <c r="BK1048" s="97"/>
      <c r="BL1048" s="44"/>
      <c r="BM1048" s="82">
        <f t="shared" si="2007"/>
        <v>104.3</v>
      </c>
      <c r="BN1048" s="86">
        <f t="shared" si="2008"/>
        <v>104300</v>
      </c>
      <c r="BO1048" s="86">
        <f t="shared" si="2009"/>
        <v>100</v>
      </c>
      <c r="BP1048" s="84">
        <f t="shared" si="1953"/>
        <v>4</v>
      </c>
      <c r="BQ1048" s="84">
        <f t="shared" si="1954"/>
        <v>4.13</v>
      </c>
      <c r="BR1048" s="84">
        <f t="shared" si="1955"/>
        <v>0.02</v>
      </c>
      <c r="BS1048" s="84">
        <f t="shared" si="2010"/>
        <v>3.1159943074937163E-2</v>
      </c>
      <c r="BT1048" s="84">
        <f t="shared" si="2011"/>
        <v>1313.0392664841215</v>
      </c>
      <c r="BU1048" s="84">
        <f t="shared" si="2012"/>
        <v>0</v>
      </c>
      <c r="BV1048" s="83">
        <f t="shared" si="2013"/>
        <v>3139.9837811443667</v>
      </c>
      <c r="BW1048" s="81">
        <f t="shared" si="2037"/>
        <v>3139.9837811443667</v>
      </c>
      <c r="BX1048" s="83">
        <f t="shared" si="1956"/>
        <v>0</v>
      </c>
      <c r="BY1048" s="141">
        <f t="shared" si="1957"/>
        <v>0</v>
      </c>
      <c r="BZ1048" s="83">
        <f t="shared" si="1958"/>
        <v>4.13</v>
      </c>
      <c r="CA1048" s="83">
        <f t="shared" si="1959"/>
        <v>0</v>
      </c>
      <c r="CB1048" s="83">
        <f t="shared" si="2014"/>
        <v>3.4382917297684013</v>
      </c>
      <c r="CC1048" s="83">
        <f t="shared" si="1960"/>
        <v>3.4382917297684013</v>
      </c>
      <c r="CD1048" s="143">
        <f t="shared" si="1961"/>
        <v>0.02</v>
      </c>
      <c r="CE1048" s="83">
        <f t="shared" si="2015"/>
        <v>1.695252321357053E-2</v>
      </c>
      <c r="CF1048" s="84">
        <f t="shared" si="2016"/>
        <v>1213.4766959362778</v>
      </c>
      <c r="CG1048" s="83">
        <f t="shared" si="1962"/>
        <v>0</v>
      </c>
      <c r="CH1048" s="83">
        <f t="shared" si="2017"/>
        <v>3.2436944336858979</v>
      </c>
      <c r="CI1048" s="83">
        <f t="shared" si="1963"/>
        <v>3.2436944336858979</v>
      </c>
      <c r="CJ1048" s="143">
        <f t="shared" si="1964"/>
        <v>0.02</v>
      </c>
      <c r="CK1048" s="83">
        <f t="shared" si="2018"/>
        <v>1.6144910799759257E-2</v>
      </c>
      <c r="CL1048" s="84">
        <f t="shared" si="2019"/>
        <v>1147.1921716662459</v>
      </c>
      <c r="CM1048" s="83">
        <f t="shared" si="1965"/>
        <v>0</v>
      </c>
      <c r="CN1048" s="83">
        <f t="shared" si="2020"/>
        <v>3.1360500056145382</v>
      </c>
      <c r="CO1048" s="83">
        <f t="shared" si="1966"/>
        <v>3.1360500056145382</v>
      </c>
      <c r="CP1048" s="143">
        <f t="shared" si="1967"/>
        <v>0.02</v>
      </c>
      <c r="CQ1048" s="83">
        <f t="shared" si="2021"/>
        <v>1.6304564504284556E-2</v>
      </c>
      <c r="CR1048" s="84">
        <f t="shared" si="2022"/>
        <v>1143.3605486146478</v>
      </c>
      <c r="CS1048" s="83">
        <f t="shared" si="1968"/>
        <v>0</v>
      </c>
      <c r="CT1048" s="83">
        <f t="shared" si="2023"/>
        <v>3.1303552788828366</v>
      </c>
      <c r="CU1048" s="83">
        <f t="shared" si="1969"/>
        <v>3.1303552788828366</v>
      </c>
      <c r="CV1048" s="143">
        <f t="shared" si="1970"/>
        <v>0.02</v>
      </c>
      <c r="CW1048" s="83">
        <f t="shared" si="2024"/>
        <v>1.6332526987184619E-2</v>
      </c>
      <c r="CX1048" s="84">
        <f t="shared" si="2025"/>
        <v>1143.2379167241063</v>
      </c>
      <c r="CY1048" s="83">
        <f t="shared" si="1971"/>
        <v>0</v>
      </c>
      <c r="CZ1048" s="83">
        <f t="shared" si="2026"/>
        <v>3.1301739654457634</v>
      </c>
      <c r="DA1048" s="83">
        <f t="shared" si="1972"/>
        <v>3.1301739654457634</v>
      </c>
      <c r="DB1048" s="143">
        <f t="shared" si="1973"/>
        <v>0.02</v>
      </c>
      <c r="DC1048" s="83">
        <f t="shared" si="2027"/>
        <v>1.6333446767326551E-2</v>
      </c>
      <c r="DD1048" s="84">
        <f t="shared" si="2028"/>
        <v>1143.2469839788623</v>
      </c>
      <c r="DE1048" s="86">
        <f t="shared" si="1974"/>
        <v>5651.9708060598596</v>
      </c>
      <c r="DF1048" s="86">
        <f t="shared" si="1975"/>
        <v>2260.7883224239436</v>
      </c>
      <c r="DG1048" s="86">
        <f t="shared" si="1976"/>
        <v>1412.9927015149649</v>
      </c>
      <c r="DH1048" s="86">
        <f t="shared" si="1977"/>
        <v>6.9009551730021837E-2</v>
      </c>
      <c r="DI1048" s="86">
        <f t="shared" si="1978"/>
        <v>5.1824225412562396E-2</v>
      </c>
      <c r="DJ1048" s="86">
        <f t="shared" si="1979"/>
        <v>0.45170984839552131</v>
      </c>
      <c r="DK1048" s="86">
        <f t="shared" si="1980"/>
        <v>-1397.9677637306918</v>
      </c>
      <c r="DL1048" s="86">
        <f t="shared" si="2038"/>
        <v>-1397.9677637306918</v>
      </c>
      <c r="DM1048" s="86">
        <f t="shared" si="1981"/>
        <v>-1397.9677637306918</v>
      </c>
      <c r="DN1048" s="85">
        <f t="shared" si="1982"/>
        <v>0</v>
      </c>
      <c r="DO1048" s="85">
        <f t="shared" si="2029"/>
        <v>0</v>
      </c>
      <c r="DP1048" s="85">
        <f t="shared" si="1983"/>
        <v>0</v>
      </c>
      <c r="DQ1048" s="85">
        <f t="shared" si="2030"/>
        <v>0</v>
      </c>
      <c r="DR1048" s="85">
        <f t="shared" si="1984"/>
        <v>0</v>
      </c>
      <c r="DS1048" s="85">
        <f t="shared" si="2031"/>
        <v>0</v>
      </c>
      <c r="DT1048" s="81"/>
      <c r="DU1048" s="81"/>
      <c r="DV1048" s="81">
        <f t="shared" si="2032"/>
        <v>0</v>
      </c>
      <c r="DW1048" s="100"/>
    </row>
    <row r="1049" spans="1:127" x14ac:dyDescent="0.2">
      <c r="A1049" s="59">
        <f t="shared" si="1985"/>
        <v>139.19999999999868</v>
      </c>
      <c r="B1049" s="44">
        <f t="shared" si="1986"/>
        <v>139199.99999999869</v>
      </c>
      <c r="C1049" s="52">
        <f t="shared" si="1920"/>
        <v>133.33333333333334</v>
      </c>
      <c r="D1049" s="50">
        <f t="shared" si="1921"/>
        <v>4</v>
      </c>
      <c r="E1049" s="44">
        <f t="shared" si="1922"/>
        <v>4.13</v>
      </c>
      <c r="F1049" s="47">
        <f t="shared" si="1923"/>
        <v>0.02</v>
      </c>
      <c r="G1049" s="52">
        <f t="shared" si="1987"/>
        <v>2.3064891762288302E-2</v>
      </c>
      <c r="H1049" s="57">
        <f t="shared" si="1988"/>
        <v>1086.2562153660183</v>
      </c>
      <c r="I1049" s="52">
        <f t="shared" si="1989"/>
        <v>0</v>
      </c>
      <c r="J1049" s="54">
        <f t="shared" si="1990"/>
        <v>4292.9320732611286</v>
      </c>
      <c r="K1049" s="46">
        <f t="shared" si="2033"/>
        <v>4292.9320732611286</v>
      </c>
      <c r="L1049" s="80">
        <f t="shared" si="1924"/>
        <v>0</v>
      </c>
      <c r="M1049" s="142">
        <f t="shared" si="1925"/>
        <v>0</v>
      </c>
      <c r="N1049" s="60">
        <f t="shared" si="1926"/>
        <v>4.13</v>
      </c>
      <c r="O1049" s="53">
        <f t="shared" si="1927"/>
        <v>0</v>
      </c>
      <c r="P1049" s="58">
        <f t="shared" si="1991"/>
        <v>3.1236029267688656</v>
      </c>
      <c r="Q1049" s="49">
        <f t="shared" si="1928"/>
        <v>3.1236029267688656</v>
      </c>
      <c r="R1049" s="143">
        <f t="shared" si="1929"/>
        <v>0.02</v>
      </c>
      <c r="S1049" s="51">
        <f t="shared" si="1992"/>
        <v>1.7624702263219941E-2</v>
      </c>
      <c r="T1049" s="57">
        <f t="shared" si="1993"/>
        <v>1131.1586610372981</v>
      </c>
      <c r="U1049" s="53">
        <f t="shared" si="1930"/>
        <v>0</v>
      </c>
      <c r="V1049" s="58">
        <f t="shared" si="1994"/>
        <v>3.1827978296888269</v>
      </c>
      <c r="W1049" s="49">
        <f t="shared" si="1931"/>
        <v>3.1827978296888269</v>
      </c>
      <c r="X1049" s="143">
        <f t="shared" si="1932"/>
        <v>0.02</v>
      </c>
      <c r="Y1049" s="51">
        <f t="shared" si="1995"/>
        <v>1.7029880481964188E-2</v>
      </c>
      <c r="Z1049" s="57">
        <f t="shared" si="1996"/>
        <v>1100.435292087637</v>
      </c>
      <c r="AA1049" s="53">
        <f t="shared" si="1933"/>
        <v>0</v>
      </c>
      <c r="AB1049" s="58">
        <f t="shared" si="1997"/>
        <v>3.1414443817694329</v>
      </c>
      <c r="AC1049" s="49">
        <f t="shared" si="1934"/>
        <v>3.1414443817694329</v>
      </c>
      <c r="AD1049" s="143">
        <f t="shared" si="1935"/>
        <v>0.02</v>
      </c>
      <c r="AE1049" s="49">
        <f t="shared" si="2034"/>
        <v>1.6977190633115188E-2</v>
      </c>
      <c r="AF1049" s="57">
        <f t="shared" si="1998"/>
        <v>1098.347166842012</v>
      </c>
      <c r="AG1049" s="53">
        <f t="shared" si="1936"/>
        <v>0</v>
      </c>
      <c r="AH1049" s="58">
        <f t="shared" si="1999"/>
        <v>3.1387676827161668</v>
      </c>
      <c r="AI1049" s="49">
        <f t="shared" si="1937"/>
        <v>3.1387676827161668</v>
      </c>
      <c r="AJ1049" s="143">
        <f t="shared" si="1938"/>
        <v>0.02</v>
      </c>
      <c r="AK1049" s="51">
        <f t="shared" si="2000"/>
        <v>1.6977748957976591E-2</v>
      </c>
      <c r="AL1049" s="57">
        <f t="shared" si="2001"/>
        <v>1098.234204845978</v>
      </c>
      <c r="AM1049" s="53">
        <f t="shared" si="1939"/>
        <v>0</v>
      </c>
      <c r="AN1049" s="58">
        <f t="shared" si="2002"/>
        <v>3.1386233654980864</v>
      </c>
      <c r="AO1049" s="49">
        <f t="shared" si="1940"/>
        <v>3.1386233654980864</v>
      </c>
      <c r="AP1049" s="143">
        <f t="shared" si="1941"/>
        <v>0.02</v>
      </c>
      <c r="AQ1049" s="51">
        <f t="shared" si="2003"/>
        <v>1.6978044607708787E-2</v>
      </c>
      <c r="AR1049" s="57">
        <f t="shared" si="2004"/>
        <v>1098.2259213875996</v>
      </c>
      <c r="AS1049" s="44">
        <f t="shared" si="1942"/>
        <v>7727.2777318700309</v>
      </c>
      <c r="AT1049" s="44">
        <f t="shared" si="1943"/>
        <v>3090.9110927480124</v>
      </c>
      <c r="AU1049" s="44">
        <f t="shared" si="1944"/>
        <v>1931.8194329675077</v>
      </c>
      <c r="AV1049" s="47">
        <f t="shared" si="1945"/>
        <v>0.21328142951647744</v>
      </c>
      <c r="AW1049" s="47">
        <f t="shared" si="1946"/>
        <v>0.30022333857798367</v>
      </c>
      <c r="AX1049" s="86">
        <f t="shared" si="1947"/>
        <v>0.72563314348761188</v>
      </c>
      <c r="AY1049" s="86">
        <f t="shared" si="1948"/>
        <v>0</v>
      </c>
      <c r="AZ1049" s="10">
        <f t="shared" si="2005"/>
        <v>0</v>
      </c>
      <c r="BA1049" s="44">
        <f t="shared" si="1949"/>
        <v>0</v>
      </c>
      <c r="BB1049" s="9">
        <f t="shared" si="1950"/>
        <v>0</v>
      </c>
      <c r="BC1049" s="45">
        <f t="shared" si="2039"/>
        <v>0</v>
      </c>
      <c r="BD1049" s="9">
        <f t="shared" si="1951"/>
        <v>0</v>
      </c>
      <c r="BE1049" s="45">
        <f t="shared" si="2035"/>
        <v>0</v>
      </c>
      <c r="BF1049" s="9">
        <f t="shared" si="1952"/>
        <v>0</v>
      </c>
      <c r="BG1049" s="45">
        <f t="shared" si="2036"/>
        <v>0</v>
      </c>
      <c r="BH1049" s="58"/>
      <c r="BI1049" s="58"/>
      <c r="BJ1049" s="58">
        <f t="shared" si="2006"/>
        <v>0</v>
      </c>
      <c r="BK1049" s="97"/>
      <c r="BL1049" s="44"/>
      <c r="BM1049" s="82">
        <f t="shared" si="2007"/>
        <v>104.4</v>
      </c>
      <c r="BN1049" s="86">
        <f t="shared" si="2008"/>
        <v>104400</v>
      </c>
      <c r="BO1049" s="86">
        <f t="shared" si="2009"/>
        <v>100</v>
      </c>
      <c r="BP1049" s="84">
        <f t="shared" si="1953"/>
        <v>4</v>
      </c>
      <c r="BQ1049" s="84">
        <f t="shared" si="1954"/>
        <v>4.13</v>
      </c>
      <c r="BR1049" s="84">
        <f t="shared" si="1955"/>
        <v>0.02</v>
      </c>
      <c r="BS1049" s="84">
        <f t="shared" si="2010"/>
        <v>3.1157943074937165E-2</v>
      </c>
      <c r="BT1049" s="84">
        <f t="shared" si="2011"/>
        <v>1313.7937203116019</v>
      </c>
      <c r="BU1049" s="84">
        <f t="shared" si="2012"/>
        <v>0</v>
      </c>
      <c r="BV1049" s="83">
        <f t="shared" si="2013"/>
        <v>3143.2210811443665</v>
      </c>
      <c r="BW1049" s="81">
        <f t="shared" si="2037"/>
        <v>3143.2210811443665</v>
      </c>
      <c r="BX1049" s="83">
        <f t="shared" si="1956"/>
        <v>0</v>
      </c>
      <c r="BY1049" s="141">
        <f t="shared" si="1957"/>
        <v>0</v>
      </c>
      <c r="BZ1049" s="83">
        <f t="shared" si="1958"/>
        <v>4.13</v>
      </c>
      <c r="CA1049" s="83">
        <f t="shared" si="1959"/>
        <v>0</v>
      </c>
      <c r="CB1049" s="83">
        <f t="shared" si="2014"/>
        <v>3.440104955397504</v>
      </c>
      <c r="CC1049" s="83">
        <f t="shared" si="1960"/>
        <v>3.440104955397504</v>
      </c>
      <c r="CD1049" s="143">
        <f t="shared" si="1961"/>
        <v>0.02</v>
      </c>
      <c r="CE1049" s="83">
        <f t="shared" si="2015"/>
        <v>1.6950523213570531E-2</v>
      </c>
      <c r="CF1049" s="84">
        <f t="shared" si="2016"/>
        <v>1213.9697176036018</v>
      </c>
      <c r="CG1049" s="83">
        <f t="shared" si="1962"/>
        <v>0</v>
      </c>
      <c r="CH1049" s="83">
        <f t="shared" si="2017"/>
        <v>3.2447516583387621</v>
      </c>
      <c r="CI1049" s="83">
        <f t="shared" si="1963"/>
        <v>3.2447516583387621</v>
      </c>
      <c r="CJ1049" s="143">
        <f t="shared" si="1964"/>
        <v>0.02</v>
      </c>
      <c r="CK1049" s="83">
        <f t="shared" si="2018"/>
        <v>1.6142910799759259E-2</v>
      </c>
      <c r="CL1049" s="84">
        <f t="shared" si="2019"/>
        <v>1147.689873010494</v>
      </c>
      <c r="CM1049" s="83">
        <f t="shared" si="1965"/>
        <v>0</v>
      </c>
      <c r="CN1049" s="83">
        <f t="shared" si="2020"/>
        <v>3.1369898709279145</v>
      </c>
      <c r="CO1049" s="83">
        <f t="shared" si="1966"/>
        <v>3.1369898709279145</v>
      </c>
      <c r="CP1049" s="143">
        <f t="shared" si="1967"/>
        <v>0.02</v>
      </c>
      <c r="CQ1049" s="83">
        <f t="shared" si="2021"/>
        <v>1.6302564504284557E-2</v>
      </c>
      <c r="CR1049" s="84">
        <f t="shared" si="2022"/>
        <v>1143.8804243970842</v>
      </c>
      <c r="CS1049" s="83">
        <f t="shared" si="1968"/>
        <v>0</v>
      </c>
      <c r="CT1049" s="83">
        <f t="shared" si="2023"/>
        <v>3.1313207885118555</v>
      </c>
      <c r="CU1049" s="83">
        <f t="shared" si="1969"/>
        <v>3.1313207885118555</v>
      </c>
      <c r="CV1049" s="143">
        <f t="shared" si="1970"/>
        <v>0.02</v>
      </c>
      <c r="CW1049" s="83">
        <f t="shared" si="2024"/>
        <v>1.633052698718462E-2</v>
      </c>
      <c r="CX1049" s="84">
        <f t="shared" si="2025"/>
        <v>1143.7596315306446</v>
      </c>
      <c r="CY1049" s="83">
        <f t="shared" si="1971"/>
        <v>0</v>
      </c>
      <c r="CZ1049" s="83">
        <f t="shared" si="2026"/>
        <v>3.13114195669228</v>
      </c>
      <c r="DA1049" s="83">
        <f t="shared" si="1972"/>
        <v>3.13114195669228</v>
      </c>
      <c r="DB1049" s="143">
        <f t="shared" si="1973"/>
        <v>0.02</v>
      </c>
      <c r="DC1049" s="83">
        <f t="shared" si="2027"/>
        <v>1.6331446767326552E-2</v>
      </c>
      <c r="DD1049" s="84">
        <f t="shared" si="2028"/>
        <v>1143.7687583897296</v>
      </c>
      <c r="DE1049" s="86">
        <f t="shared" si="1974"/>
        <v>5657.7979460598599</v>
      </c>
      <c r="DF1049" s="86">
        <f t="shared" si="1975"/>
        <v>2263.1191784239436</v>
      </c>
      <c r="DG1049" s="86">
        <f t="shared" si="1976"/>
        <v>1414.449486514965</v>
      </c>
      <c r="DH1049" s="86">
        <f t="shared" si="1977"/>
        <v>6.8903303620390752E-2</v>
      </c>
      <c r="DI1049" s="86">
        <f t="shared" si="1978"/>
        <v>5.1677758919819614E-2</v>
      </c>
      <c r="DJ1049" s="86">
        <f t="shared" si="1979"/>
        <v>0.4493145198607571</v>
      </c>
      <c r="DK1049" s="86">
        <f t="shared" si="1980"/>
        <v>-1399.7909029031773</v>
      </c>
      <c r="DL1049" s="86">
        <f t="shared" si="2038"/>
        <v>-1399.7909029031773</v>
      </c>
      <c r="DM1049" s="86">
        <f t="shared" si="1981"/>
        <v>-1399.7909029031773</v>
      </c>
      <c r="DN1049" s="85">
        <f t="shared" si="1982"/>
        <v>0</v>
      </c>
      <c r="DO1049" s="85">
        <f t="shared" si="2029"/>
        <v>0</v>
      </c>
      <c r="DP1049" s="85">
        <f t="shared" si="1983"/>
        <v>0</v>
      </c>
      <c r="DQ1049" s="85">
        <f t="shared" si="2030"/>
        <v>0</v>
      </c>
      <c r="DR1049" s="85">
        <f t="shared" si="1984"/>
        <v>0</v>
      </c>
      <c r="DS1049" s="85">
        <f t="shared" si="2031"/>
        <v>0</v>
      </c>
      <c r="DT1049" s="81"/>
      <c r="DU1049" s="81"/>
      <c r="DV1049" s="81">
        <f t="shared" si="2032"/>
        <v>0</v>
      </c>
      <c r="DW1049" s="100"/>
    </row>
    <row r="1050" spans="1:127" x14ac:dyDescent="0.2">
      <c r="A1050" s="59">
        <f t="shared" si="1985"/>
        <v>139.33333333333204</v>
      </c>
      <c r="B1050" s="44">
        <f t="shared" si="1986"/>
        <v>139333.33333333203</v>
      </c>
      <c r="C1050" s="52">
        <f t="shared" si="1920"/>
        <v>133.33333333333334</v>
      </c>
      <c r="D1050" s="50">
        <f t="shared" si="1921"/>
        <v>4</v>
      </c>
      <c r="E1050" s="44">
        <f t="shared" si="1922"/>
        <v>4.13</v>
      </c>
      <c r="F1050" s="47">
        <f t="shared" si="1923"/>
        <v>0.02</v>
      </c>
      <c r="G1050" s="52">
        <f t="shared" si="1987"/>
        <v>2.3062225095621634E-2</v>
      </c>
      <c r="H1050" s="57">
        <f t="shared" si="1988"/>
        <v>1087.0008015945559</v>
      </c>
      <c r="I1050" s="52">
        <f t="shared" si="1989"/>
        <v>0</v>
      </c>
      <c r="J1050" s="54">
        <f t="shared" si="1990"/>
        <v>4297.2484732611283</v>
      </c>
      <c r="K1050" s="46">
        <f t="shared" si="2033"/>
        <v>4297.2484732611283</v>
      </c>
      <c r="L1050" s="80">
        <f t="shared" si="1924"/>
        <v>0</v>
      </c>
      <c r="M1050" s="142">
        <f t="shared" si="1925"/>
        <v>0</v>
      </c>
      <c r="N1050" s="60">
        <f t="shared" si="1926"/>
        <v>4.13</v>
      </c>
      <c r="O1050" s="53">
        <f t="shared" si="1927"/>
        <v>0</v>
      </c>
      <c r="P1050" s="58">
        <f t="shared" si="1991"/>
        <v>3.1247873747908312</v>
      </c>
      <c r="Q1050" s="49">
        <f t="shared" si="1928"/>
        <v>3.1247873747908312</v>
      </c>
      <c r="R1050" s="143">
        <f t="shared" si="1929"/>
        <v>0.02</v>
      </c>
      <c r="S1050" s="51">
        <f t="shared" si="1992"/>
        <v>1.7622035596553273E-2</v>
      </c>
      <c r="T1050" s="57">
        <f t="shared" si="1993"/>
        <v>1131.9109277559157</v>
      </c>
      <c r="U1050" s="53">
        <f t="shared" si="1930"/>
        <v>0</v>
      </c>
      <c r="V1050" s="58">
        <f t="shared" si="1994"/>
        <v>3.1841194695719777</v>
      </c>
      <c r="W1050" s="49">
        <f t="shared" si="1931"/>
        <v>3.1841194695719777</v>
      </c>
      <c r="X1050" s="143">
        <f t="shared" si="1932"/>
        <v>0.02</v>
      </c>
      <c r="Y1050" s="51">
        <f t="shared" si="1995"/>
        <v>1.702721381529752E-2</v>
      </c>
      <c r="Z1050" s="57">
        <f t="shared" si="1996"/>
        <v>1101.1486496662967</v>
      </c>
      <c r="AA1050" s="53">
        <f t="shared" si="1933"/>
        <v>0</v>
      </c>
      <c r="AB1050" s="58">
        <f t="shared" si="1997"/>
        <v>3.1426283625371241</v>
      </c>
      <c r="AC1050" s="49">
        <f t="shared" si="1934"/>
        <v>3.1426283625371241</v>
      </c>
      <c r="AD1050" s="143">
        <f t="shared" si="1935"/>
        <v>0.02</v>
      </c>
      <c r="AE1050" s="49">
        <f t="shared" si="2034"/>
        <v>1.697452396644852E-2</v>
      </c>
      <c r="AF1050" s="57">
        <f t="shared" si="1998"/>
        <v>1099.0676786082258</v>
      </c>
      <c r="AG1050" s="53">
        <f t="shared" si="1936"/>
        <v>0</v>
      </c>
      <c r="AH1050" s="58">
        <f t="shared" si="1999"/>
        <v>3.1399552139805027</v>
      </c>
      <c r="AI1050" s="49">
        <f t="shared" si="1937"/>
        <v>3.1399552139805027</v>
      </c>
      <c r="AJ1050" s="143">
        <f t="shared" si="1938"/>
        <v>0.02</v>
      </c>
      <c r="AK1050" s="51">
        <f t="shared" si="2000"/>
        <v>1.6975082291309923E-2</v>
      </c>
      <c r="AL1050" s="57">
        <f t="shared" si="2001"/>
        <v>1098.9553547723488</v>
      </c>
      <c r="AM1050" s="53">
        <f t="shared" si="1939"/>
        <v>0</v>
      </c>
      <c r="AN1050" s="58">
        <f t="shared" si="2002"/>
        <v>3.1398114070584793</v>
      </c>
      <c r="AO1050" s="49">
        <f t="shared" si="1940"/>
        <v>3.1398114070584793</v>
      </c>
      <c r="AP1050" s="143">
        <f t="shared" si="1941"/>
        <v>0.02</v>
      </c>
      <c r="AQ1050" s="51">
        <f t="shared" si="2003"/>
        <v>1.6975377941042119E-2</v>
      </c>
      <c r="AR1050" s="57">
        <f t="shared" si="2004"/>
        <v>1098.9471170328409</v>
      </c>
      <c r="AS1050" s="44">
        <f t="shared" si="1942"/>
        <v>7735.0472518700317</v>
      </c>
      <c r="AT1050" s="44">
        <f t="shared" si="1943"/>
        <v>3094.0189007480126</v>
      </c>
      <c r="AU1050" s="44">
        <f t="shared" si="1944"/>
        <v>1933.7618129675079</v>
      </c>
      <c r="AV1050" s="47">
        <f t="shared" si="1945"/>
        <v>0.21272787499722609</v>
      </c>
      <c r="AW1050" s="47">
        <f t="shared" si="1946"/>
        <v>0.29876026103463427</v>
      </c>
      <c r="AX1050" s="86">
        <f t="shared" si="1947"/>
        <v>0.71996765146525854</v>
      </c>
      <c r="AY1050" s="86">
        <f t="shared" si="1948"/>
        <v>0</v>
      </c>
      <c r="AZ1050" s="10">
        <f t="shared" si="2005"/>
        <v>0</v>
      </c>
      <c r="BA1050" s="44">
        <f t="shared" si="1949"/>
        <v>0</v>
      </c>
      <c r="BB1050" s="9">
        <f t="shared" si="1950"/>
        <v>0</v>
      </c>
      <c r="BC1050" s="45">
        <f t="shared" si="2039"/>
        <v>0</v>
      </c>
      <c r="BD1050" s="9">
        <f t="shared" si="1951"/>
        <v>0</v>
      </c>
      <c r="BE1050" s="45">
        <f t="shared" si="2035"/>
        <v>0</v>
      </c>
      <c r="BF1050" s="9">
        <f t="shared" si="1952"/>
        <v>0</v>
      </c>
      <c r="BG1050" s="45">
        <f t="shared" si="2036"/>
        <v>0</v>
      </c>
      <c r="BH1050" s="58"/>
      <c r="BI1050" s="58"/>
      <c r="BJ1050" s="58">
        <f t="shared" si="2006"/>
        <v>0</v>
      </c>
      <c r="BK1050" s="97"/>
      <c r="BL1050" s="44"/>
      <c r="BM1050" s="82">
        <f t="shared" si="2007"/>
        <v>104.5</v>
      </c>
      <c r="BN1050" s="86">
        <f t="shared" si="2008"/>
        <v>104500</v>
      </c>
      <c r="BO1050" s="86">
        <f t="shared" si="2009"/>
        <v>100</v>
      </c>
      <c r="BP1050" s="84">
        <f t="shared" si="1953"/>
        <v>4</v>
      </c>
      <c r="BQ1050" s="84">
        <f t="shared" si="1954"/>
        <v>4.13</v>
      </c>
      <c r="BR1050" s="84">
        <f t="shared" si="1955"/>
        <v>0.02</v>
      </c>
      <c r="BS1050" s="84">
        <f t="shared" si="2010"/>
        <v>3.1155943074937166E-2</v>
      </c>
      <c r="BT1050" s="84">
        <f t="shared" si="2011"/>
        <v>1314.5481257129322</v>
      </c>
      <c r="BU1050" s="84">
        <f t="shared" si="2012"/>
        <v>0</v>
      </c>
      <c r="BV1050" s="83">
        <f t="shared" si="2013"/>
        <v>3146.4583811443667</v>
      </c>
      <c r="BW1050" s="81">
        <f t="shared" si="2037"/>
        <v>3146.4583811443667</v>
      </c>
      <c r="BX1050" s="83">
        <f t="shared" si="1956"/>
        <v>0</v>
      </c>
      <c r="BY1050" s="141">
        <f t="shared" si="1957"/>
        <v>0</v>
      </c>
      <c r="BZ1050" s="83">
        <f t="shared" si="1958"/>
        <v>4.13</v>
      </c>
      <c r="CA1050" s="83">
        <f t="shared" si="1959"/>
        <v>0</v>
      </c>
      <c r="CB1050" s="83">
        <f t="shared" si="2014"/>
        <v>3.4419203164126362</v>
      </c>
      <c r="CC1050" s="83">
        <f t="shared" si="1960"/>
        <v>3.4419203164126362</v>
      </c>
      <c r="CD1050" s="143">
        <f t="shared" si="1961"/>
        <v>0.02</v>
      </c>
      <c r="CE1050" s="83">
        <f t="shared" si="2015"/>
        <v>1.6948523213570533E-2</v>
      </c>
      <c r="CF1050" s="84">
        <f t="shared" si="2016"/>
        <v>1214.462421269139</v>
      </c>
      <c r="CG1050" s="83">
        <f t="shared" si="1962"/>
        <v>0</v>
      </c>
      <c r="CH1050" s="83">
        <f t="shared" si="2017"/>
        <v>3.2458092260443445</v>
      </c>
      <c r="CI1050" s="83">
        <f t="shared" si="1963"/>
        <v>3.2458092260443445</v>
      </c>
      <c r="CJ1050" s="143">
        <f t="shared" si="1964"/>
        <v>0.02</v>
      </c>
      <c r="CK1050" s="83">
        <f t="shared" si="2018"/>
        <v>1.614091079975926E-2</v>
      </c>
      <c r="CL1050" s="84">
        <f t="shared" si="2019"/>
        <v>1148.1873505526742</v>
      </c>
      <c r="CM1050" s="83">
        <f t="shared" si="1965"/>
        <v>0</v>
      </c>
      <c r="CN1050" s="83">
        <f t="shared" si="2020"/>
        <v>3.1379303010980752</v>
      </c>
      <c r="CO1050" s="83">
        <f t="shared" si="1966"/>
        <v>3.1379303010980752</v>
      </c>
      <c r="CP1050" s="143">
        <f t="shared" si="1967"/>
        <v>0.02</v>
      </c>
      <c r="CQ1050" s="83">
        <f t="shared" si="2021"/>
        <v>1.6300564504284559E-2</v>
      </c>
      <c r="CR1050" s="84">
        <f t="shared" si="2022"/>
        <v>1144.400080665514</v>
      </c>
      <c r="CS1050" s="83">
        <f t="shared" si="1968"/>
        <v>0</v>
      </c>
      <c r="CT1050" s="83">
        <f t="shared" si="2023"/>
        <v>3.1322869566920923</v>
      </c>
      <c r="CU1050" s="83">
        <f t="shared" si="1969"/>
        <v>3.1322869566920923</v>
      </c>
      <c r="CV1050" s="143">
        <f t="shared" si="1970"/>
        <v>0.02</v>
      </c>
      <c r="CW1050" s="83">
        <f t="shared" si="2024"/>
        <v>1.6328526987184622E-2</v>
      </c>
      <c r="CX1050" s="84">
        <f t="shared" si="2025"/>
        <v>1144.2811216011316</v>
      </c>
      <c r="CY1050" s="83">
        <f t="shared" si="1971"/>
        <v>0</v>
      </c>
      <c r="CZ1050" s="83">
        <f t="shared" si="2026"/>
        <v>3.1321106060448973</v>
      </c>
      <c r="DA1050" s="83">
        <f t="shared" si="1972"/>
        <v>3.1321106060448973</v>
      </c>
      <c r="DB1050" s="143">
        <f t="shared" si="1973"/>
        <v>0.02</v>
      </c>
      <c r="DC1050" s="83">
        <f t="shared" si="2027"/>
        <v>1.6329446767326554E-2</v>
      </c>
      <c r="DD1050" s="84">
        <f t="shared" si="2028"/>
        <v>1144.2903076197931</v>
      </c>
      <c r="DE1050" s="86">
        <f t="shared" si="1974"/>
        <v>5663.6250860598602</v>
      </c>
      <c r="DF1050" s="86">
        <f t="shared" si="1975"/>
        <v>2265.4500344239441</v>
      </c>
      <c r="DG1050" s="86">
        <f t="shared" si="1976"/>
        <v>1415.9062715149651</v>
      </c>
      <c r="DH1050" s="86">
        <f t="shared" si="1977"/>
        <v>6.8797342838571196E-2</v>
      </c>
      <c r="DI1050" s="86">
        <f t="shared" si="1978"/>
        <v>5.1531876632434762E-2</v>
      </c>
      <c r="DJ1050" s="86">
        <f t="shared" si="1979"/>
        <v>0.44693466735604975</v>
      </c>
      <c r="DK1050" s="86">
        <f t="shared" si="1980"/>
        <v>-1401.6129197992291</v>
      </c>
      <c r="DL1050" s="86">
        <f t="shared" si="2038"/>
        <v>-1401.6129197992291</v>
      </c>
      <c r="DM1050" s="86">
        <f t="shared" si="1981"/>
        <v>-1401.6129197992291</v>
      </c>
      <c r="DN1050" s="85">
        <f t="shared" si="1982"/>
        <v>0</v>
      </c>
      <c r="DO1050" s="85">
        <f t="shared" si="2029"/>
        <v>0</v>
      </c>
      <c r="DP1050" s="85">
        <f t="shared" si="1983"/>
        <v>0</v>
      </c>
      <c r="DQ1050" s="85">
        <f t="shared" si="2030"/>
        <v>0</v>
      </c>
      <c r="DR1050" s="85">
        <f t="shared" si="1984"/>
        <v>0</v>
      </c>
      <c r="DS1050" s="85">
        <f t="shared" si="2031"/>
        <v>0</v>
      </c>
      <c r="DT1050" s="81"/>
      <c r="DU1050" s="81"/>
      <c r="DV1050" s="81">
        <f t="shared" si="2032"/>
        <v>0</v>
      </c>
      <c r="DW1050" s="100"/>
    </row>
    <row r="1051" spans="1:127" x14ac:dyDescent="0.2">
      <c r="A1051" s="59">
        <f t="shared" si="1985"/>
        <v>139.46666666666539</v>
      </c>
      <c r="B1051" s="44">
        <f t="shared" si="1986"/>
        <v>139466.66666666538</v>
      </c>
      <c r="C1051" s="52">
        <f t="shared" si="1920"/>
        <v>133.33333333333334</v>
      </c>
      <c r="D1051" s="50">
        <f t="shared" si="1921"/>
        <v>4</v>
      </c>
      <c r="E1051" s="44">
        <f t="shared" si="1922"/>
        <v>4.13</v>
      </c>
      <c r="F1051" s="47">
        <f t="shared" si="1923"/>
        <v>0.02</v>
      </c>
      <c r="G1051" s="52">
        <f t="shared" si="1987"/>
        <v>2.3059558428954966E-2</v>
      </c>
      <c r="H1051" s="57">
        <f t="shared" si="1988"/>
        <v>1087.74530173216</v>
      </c>
      <c r="I1051" s="52">
        <f t="shared" si="1989"/>
        <v>0</v>
      </c>
      <c r="J1051" s="54">
        <f t="shared" si="1990"/>
        <v>4301.564873261128</v>
      </c>
      <c r="K1051" s="46">
        <f t="shared" si="2033"/>
        <v>4301.564873261128</v>
      </c>
      <c r="L1051" s="80">
        <f t="shared" si="1924"/>
        <v>0</v>
      </c>
      <c r="M1051" s="142">
        <f t="shared" si="1925"/>
        <v>0</v>
      </c>
      <c r="N1051" s="60">
        <f t="shared" si="1926"/>
        <v>4.13</v>
      </c>
      <c r="O1051" s="53">
        <f t="shared" si="1927"/>
        <v>0</v>
      </c>
      <c r="P1051" s="58">
        <f t="shared" si="1991"/>
        <v>3.1259737293847096</v>
      </c>
      <c r="Q1051" s="49">
        <f t="shared" si="1928"/>
        <v>3.1259737293847096</v>
      </c>
      <c r="R1051" s="143">
        <f t="shared" si="1929"/>
        <v>0.02</v>
      </c>
      <c r="S1051" s="51">
        <f t="shared" si="1992"/>
        <v>1.7619368929886605E-2</v>
      </c>
      <c r="T1051" s="57">
        <f t="shared" si="1993"/>
        <v>1132.6627955429476</v>
      </c>
      <c r="U1051" s="53">
        <f t="shared" si="1930"/>
        <v>0</v>
      </c>
      <c r="V1051" s="58">
        <f t="shared" si="1994"/>
        <v>3.1854426262611568</v>
      </c>
      <c r="W1051" s="49">
        <f t="shared" si="1931"/>
        <v>3.1854426262611568</v>
      </c>
      <c r="X1051" s="143">
        <f t="shared" si="1932"/>
        <v>0.02</v>
      </c>
      <c r="Y1051" s="51">
        <f t="shared" si="1995"/>
        <v>1.7024547148630852E-2</v>
      </c>
      <c r="Z1051" s="57">
        <f t="shared" si="1996"/>
        <v>1101.8615994846969</v>
      </c>
      <c r="AA1051" s="53">
        <f t="shared" si="1933"/>
        <v>0</v>
      </c>
      <c r="AB1051" s="58">
        <f t="shared" si="1997"/>
        <v>3.1438136650375155</v>
      </c>
      <c r="AC1051" s="49">
        <f t="shared" si="1934"/>
        <v>3.1438136650375155</v>
      </c>
      <c r="AD1051" s="143">
        <f t="shared" si="1935"/>
        <v>0.02</v>
      </c>
      <c r="AE1051" s="49">
        <f t="shared" si="2034"/>
        <v>1.6971857299781852E-2</v>
      </c>
      <c r="AF1051" s="57">
        <f t="shared" si="1998"/>
        <v>1099.7878057831072</v>
      </c>
      <c r="AG1051" s="53">
        <f t="shared" si="1936"/>
        <v>0</v>
      </c>
      <c r="AH1051" s="58">
        <f t="shared" si="1999"/>
        <v>3.1411441376740861</v>
      </c>
      <c r="AI1051" s="49">
        <f t="shared" si="1937"/>
        <v>3.1411441376740861</v>
      </c>
      <c r="AJ1051" s="143">
        <f t="shared" si="1938"/>
        <v>0.02</v>
      </c>
      <c r="AK1051" s="51">
        <f t="shared" si="2000"/>
        <v>1.6972415624643255E-2</v>
      </c>
      <c r="AL1051" s="57">
        <f t="shared" si="2001"/>
        <v>1099.6761187239024</v>
      </c>
      <c r="AM1051" s="53">
        <f t="shared" si="1939"/>
        <v>0</v>
      </c>
      <c r="AN1051" s="58">
        <f t="shared" si="2002"/>
        <v>3.141000842853753</v>
      </c>
      <c r="AO1051" s="49">
        <f t="shared" si="1940"/>
        <v>3.141000842853753</v>
      </c>
      <c r="AP1051" s="143">
        <f t="shared" si="1941"/>
        <v>0.02</v>
      </c>
      <c r="AQ1051" s="51">
        <f t="shared" si="2003"/>
        <v>1.6972711274375451E-2</v>
      </c>
      <c r="AR1051" s="57">
        <f t="shared" si="2004"/>
        <v>1099.6679265510834</v>
      </c>
      <c r="AS1051" s="44">
        <f t="shared" si="1942"/>
        <v>7742.8167718700297</v>
      </c>
      <c r="AT1051" s="44">
        <f t="shared" si="1943"/>
        <v>3097.1267087480119</v>
      </c>
      <c r="AU1051" s="44">
        <f t="shared" si="1944"/>
        <v>1935.7041929675074</v>
      </c>
      <c r="AV1051" s="47">
        <f t="shared" si="1945"/>
        <v>0.2121766313476891</v>
      </c>
      <c r="AW1051" s="47">
        <f t="shared" si="1946"/>
        <v>0.29730661606299547</v>
      </c>
      <c r="AX1051" s="86">
        <f t="shared" si="1947"/>
        <v>0.71435527046909308</v>
      </c>
      <c r="AY1051" s="86">
        <f t="shared" si="1948"/>
        <v>0</v>
      </c>
      <c r="AZ1051" s="10">
        <f t="shared" si="2005"/>
        <v>0</v>
      </c>
      <c r="BA1051" s="44">
        <f t="shared" si="1949"/>
        <v>0</v>
      </c>
      <c r="BB1051" s="9">
        <f t="shared" si="1950"/>
        <v>0</v>
      </c>
      <c r="BC1051" s="45">
        <f t="shared" si="2039"/>
        <v>0</v>
      </c>
      <c r="BD1051" s="9">
        <f t="shared" si="1951"/>
        <v>0</v>
      </c>
      <c r="BE1051" s="45">
        <f t="shared" si="2035"/>
        <v>0</v>
      </c>
      <c r="BF1051" s="9">
        <f t="shared" si="1952"/>
        <v>0</v>
      </c>
      <c r="BG1051" s="45">
        <f t="shared" si="2036"/>
        <v>0</v>
      </c>
      <c r="BH1051" s="58"/>
      <c r="BI1051" s="58"/>
      <c r="BJ1051" s="58">
        <f t="shared" si="2006"/>
        <v>0</v>
      </c>
      <c r="BK1051" s="97"/>
      <c r="BL1051" s="44"/>
      <c r="BM1051" s="82">
        <f t="shared" si="2007"/>
        <v>104.60000000000001</v>
      </c>
      <c r="BN1051" s="86">
        <f t="shared" si="2008"/>
        <v>104600</v>
      </c>
      <c r="BO1051" s="86">
        <f t="shared" si="2009"/>
        <v>100</v>
      </c>
      <c r="BP1051" s="84">
        <f t="shared" si="1953"/>
        <v>4</v>
      </c>
      <c r="BQ1051" s="84">
        <f t="shared" si="1954"/>
        <v>4.13</v>
      </c>
      <c r="BR1051" s="84">
        <f t="shared" si="1955"/>
        <v>0.02</v>
      </c>
      <c r="BS1051" s="84">
        <f t="shared" si="2010"/>
        <v>3.1153943074937167E-2</v>
      </c>
      <c r="BT1051" s="84">
        <f t="shared" si="2011"/>
        <v>1315.3024826881124</v>
      </c>
      <c r="BU1051" s="84">
        <f t="shared" si="2012"/>
        <v>0</v>
      </c>
      <c r="BV1051" s="83">
        <f t="shared" si="2013"/>
        <v>3149.6956811443665</v>
      </c>
      <c r="BW1051" s="81">
        <f t="shared" si="2037"/>
        <v>3149.6956811443665</v>
      </c>
      <c r="BX1051" s="83">
        <f t="shared" si="1956"/>
        <v>0</v>
      </c>
      <c r="BY1051" s="141">
        <f t="shared" si="1957"/>
        <v>0</v>
      </c>
      <c r="BZ1051" s="83">
        <f t="shared" si="1958"/>
        <v>4.13</v>
      </c>
      <c r="CA1051" s="83">
        <f t="shared" si="1959"/>
        <v>0</v>
      </c>
      <c r="CB1051" s="83">
        <f t="shared" si="2014"/>
        <v>3.4437378130195904</v>
      </c>
      <c r="CC1051" s="83">
        <f t="shared" si="1960"/>
        <v>3.4437378130195904</v>
      </c>
      <c r="CD1051" s="143">
        <f t="shared" si="1961"/>
        <v>0.02</v>
      </c>
      <c r="CE1051" s="83">
        <f t="shared" si="2015"/>
        <v>1.6946523213570534E-2</v>
      </c>
      <c r="CF1051" s="84">
        <f t="shared" si="2016"/>
        <v>1214.9548069624614</v>
      </c>
      <c r="CG1051" s="83">
        <f t="shared" si="1962"/>
        <v>0</v>
      </c>
      <c r="CH1051" s="83">
        <f t="shared" si="2017"/>
        <v>3.2468671352209748</v>
      </c>
      <c r="CI1051" s="83">
        <f t="shared" si="1963"/>
        <v>3.2468671352209748</v>
      </c>
      <c r="CJ1051" s="143">
        <f t="shared" si="1964"/>
        <v>0.02</v>
      </c>
      <c r="CK1051" s="83">
        <f t="shared" si="2018"/>
        <v>1.6138910799759262E-2</v>
      </c>
      <c r="CL1051" s="84">
        <f t="shared" si="2019"/>
        <v>1148.6846043860251</v>
      </c>
      <c r="CM1051" s="83">
        <f t="shared" si="1965"/>
        <v>0</v>
      </c>
      <c r="CN1051" s="83">
        <f t="shared" si="2020"/>
        <v>3.1388712951632831</v>
      </c>
      <c r="CO1051" s="83">
        <f t="shared" si="1966"/>
        <v>3.1388712951632831</v>
      </c>
      <c r="CP1051" s="143">
        <f t="shared" si="1967"/>
        <v>0.02</v>
      </c>
      <c r="CQ1051" s="83">
        <f t="shared" si="2021"/>
        <v>1.629856450428456E-2</v>
      </c>
      <c r="CR1051" s="84">
        <f t="shared" si="2022"/>
        <v>1144.9195174579304</v>
      </c>
      <c r="CS1051" s="83">
        <f t="shared" si="1968"/>
        <v>0</v>
      </c>
      <c r="CT1051" s="83">
        <f t="shared" si="2023"/>
        <v>3.133253782364827</v>
      </c>
      <c r="CU1051" s="83">
        <f t="shared" si="1969"/>
        <v>3.133253782364827</v>
      </c>
      <c r="CV1051" s="143">
        <f t="shared" si="1970"/>
        <v>0.02</v>
      </c>
      <c r="CW1051" s="83">
        <f t="shared" si="2024"/>
        <v>1.6326526987184623E-2</v>
      </c>
      <c r="CX1051" s="84">
        <f t="shared" si="2025"/>
        <v>1144.8023869645206</v>
      </c>
      <c r="CY1051" s="83">
        <f t="shared" si="1971"/>
        <v>0</v>
      </c>
      <c r="CZ1051" s="83">
        <f t="shared" si="2026"/>
        <v>3.1330799123975623</v>
      </c>
      <c r="DA1051" s="83">
        <f t="shared" si="1972"/>
        <v>3.1330799123975623</v>
      </c>
      <c r="DB1051" s="143">
        <f t="shared" si="1973"/>
        <v>0.02</v>
      </c>
      <c r="DC1051" s="83">
        <f t="shared" si="2027"/>
        <v>1.6327446767326555E-2</v>
      </c>
      <c r="DD1051" s="84">
        <f t="shared" si="2028"/>
        <v>1144.8116316987007</v>
      </c>
      <c r="DE1051" s="86">
        <f t="shared" si="1974"/>
        <v>5669.4522260598587</v>
      </c>
      <c r="DF1051" s="86">
        <f t="shared" si="1975"/>
        <v>2267.7808904239437</v>
      </c>
      <c r="DG1051" s="86">
        <f t="shared" si="1976"/>
        <v>1417.3630565149647</v>
      </c>
      <c r="DH1051" s="86">
        <f t="shared" si="1977"/>
        <v>6.8691668369085135E-2</v>
      </c>
      <c r="DI1051" s="86">
        <f t="shared" si="1978"/>
        <v>5.1386575673794586E-2</v>
      </c>
      <c r="DJ1051" s="86">
        <f t="shared" si="1979"/>
        <v>0.44457017514151931</v>
      </c>
      <c r="DK1051" s="86">
        <f t="shared" si="1980"/>
        <v>-1403.4338151418101</v>
      </c>
      <c r="DL1051" s="86">
        <f t="shared" si="2038"/>
        <v>-1403.4338151418101</v>
      </c>
      <c r="DM1051" s="86">
        <f t="shared" si="1981"/>
        <v>-1403.4338151418101</v>
      </c>
      <c r="DN1051" s="85">
        <f t="shared" si="1982"/>
        <v>0</v>
      </c>
      <c r="DO1051" s="85">
        <f t="shared" si="2029"/>
        <v>0</v>
      </c>
      <c r="DP1051" s="85">
        <f t="shared" si="1983"/>
        <v>0</v>
      </c>
      <c r="DQ1051" s="85">
        <f t="shared" si="2030"/>
        <v>0</v>
      </c>
      <c r="DR1051" s="85">
        <f t="shared" si="1984"/>
        <v>0</v>
      </c>
      <c r="DS1051" s="85">
        <f t="shared" si="2031"/>
        <v>0</v>
      </c>
      <c r="DT1051" s="81"/>
      <c r="DU1051" s="81"/>
      <c r="DV1051" s="81">
        <f t="shared" si="2032"/>
        <v>0</v>
      </c>
      <c r="DW1051" s="100"/>
    </row>
    <row r="1052" spans="1:127" x14ac:dyDescent="0.2">
      <c r="A1052" s="59">
        <f t="shared" si="1985"/>
        <v>139.59999999999872</v>
      </c>
      <c r="B1052" s="44">
        <f t="shared" si="1986"/>
        <v>139599.99999999872</v>
      </c>
      <c r="C1052" s="52">
        <f t="shared" si="1920"/>
        <v>133.33333333333334</v>
      </c>
      <c r="D1052" s="50">
        <f t="shared" si="1921"/>
        <v>4</v>
      </c>
      <c r="E1052" s="44">
        <f t="shared" si="1922"/>
        <v>4.13</v>
      </c>
      <c r="F1052" s="47">
        <f t="shared" si="1923"/>
        <v>0.02</v>
      </c>
      <c r="G1052" s="52">
        <f t="shared" si="1987"/>
        <v>2.3056891762288298E-2</v>
      </c>
      <c r="H1052" s="57">
        <f t="shared" si="1988"/>
        <v>1088.4897157788305</v>
      </c>
      <c r="I1052" s="52">
        <f t="shared" si="1989"/>
        <v>0</v>
      </c>
      <c r="J1052" s="54">
        <f t="shared" si="1990"/>
        <v>4305.8812732611286</v>
      </c>
      <c r="K1052" s="46">
        <f t="shared" si="2033"/>
        <v>4305.8812732611286</v>
      </c>
      <c r="L1052" s="80">
        <f t="shared" si="1924"/>
        <v>0</v>
      </c>
      <c r="M1052" s="142">
        <f t="shared" si="1925"/>
        <v>0</v>
      </c>
      <c r="N1052" s="60">
        <f t="shared" si="1926"/>
        <v>4.13</v>
      </c>
      <c r="O1052" s="53">
        <f t="shared" si="1927"/>
        <v>0</v>
      </c>
      <c r="P1052" s="58">
        <f t="shared" si="1991"/>
        <v>3.1271619902421852</v>
      </c>
      <c r="Q1052" s="49">
        <f t="shared" si="1928"/>
        <v>3.1271619902421852</v>
      </c>
      <c r="R1052" s="143">
        <f t="shared" si="1929"/>
        <v>0.02</v>
      </c>
      <c r="S1052" s="51">
        <f t="shared" si="1992"/>
        <v>1.7616702263219937E-2</v>
      </c>
      <c r="T1052" s="57">
        <f t="shared" si="1993"/>
        <v>1133.4142642423778</v>
      </c>
      <c r="U1052" s="53">
        <f t="shared" si="1930"/>
        <v>0</v>
      </c>
      <c r="V1052" s="58">
        <f t="shared" si="1994"/>
        <v>3.1867672966024774</v>
      </c>
      <c r="W1052" s="49">
        <f t="shared" si="1931"/>
        <v>3.1867672966024774</v>
      </c>
      <c r="X1052" s="143">
        <f t="shared" si="1932"/>
        <v>0.02</v>
      </c>
      <c r="Y1052" s="51">
        <f t="shared" si="1995"/>
        <v>1.7021880481964183E-2</v>
      </c>
      <c r="Z1052" s="57">
        <f t="shared" si="1996"/>
        <v>1102.5741415419066</v>
      </c>
      <c r="AA1052" s="53">
        <f t="shared" si="1933"/>
        <v>0</v>
      </c>
      <c r="AB1052" s="58">
        <f t="shared" si="1997"/>
        <v>3.1450002863718902</v>
      </c>
      <c r="AC1052" s="49">
        <f t="shared" si="1934"/>
        <v>3.1450002863718902</v>
      </c>
      <c r="AD1052" s="143">
        <f t="shared" si="1935"/>
        <v>0.02</v>
      </c>
      <c r="AE1052" s="49">
        <f t="shared" si="2034"/>
        <v>1.6969190633115184E-2</v>
      </c>
      <c r="AF1052" s="57">
        <f t="shared" si="1998"/>
        <v>1100.5075483537385</v>
      </c>
      <c r="AG1052" s="53">
        <f t="shared" si="1936"/>
        <v>0</v>
      </c>
      <c r="AH1052" s="58">
        <f t="shared" si="1999"/>
        <v>3.1423344510462066</v>
      </c>
      <c r="AI1052" s="49">
        <f t="shared" si="1937"/>
        <v>3.1423344510462066</v>
      </c>
      <c r="AJ1052" s="143">
        <f t="shared" si="1938"/>
        <v>0.02</v>
      </c>
      <c r="AK1052" s="51">
        <f t="shared" si="2000"/>
        <v>1.6969748957976587E-2</v>
      </c>
      <c r="AL1052" s="57">
        <f t="shared" si="2001"/>
        <v>1100.3964966731455</v>
      </c>
      <c r="AM1052" s="53">
        <f t="shared" si="1939"/>
        <v>0</v>
      </c>
      <c r="AN1052" s="58">
        <f t="shared" si="2002"/>
        <v>3.1421916701011661</v>
      </c>
      <c r="AO1052" s="49">
        <f t="shared" si="1940"/>
        <v>3.1421916701011661</v>
      </c>
      <c r="AP1052" s="143">
        <f t="shared" si="1941"/>
        <v>0.02</v>
      </c>
      <c r="AQ1052" s="51">
        <f t="shared" si="2003"/>
        <v>1.6970044607708783E-2</v>
      </c>
      <c r="AR1052" s="57">
        <f t="shared" si="2004"/>
        <v>1100.3883499146389</v>
      </c>
      <c r="AS1052" s="44">
        <f t="shared" si="1942"/>
        <v>7750.5862918700313</v>
      </c>
      <c r="AT1052" s="44">
        <f t="shared" si="1943"/>
        <v>3100.2345167480125</v>
      </c>
      <c r="AU1052" s="44">
        <f t="shared" si="1944"/>
        <v>1937.6465729675078</v>
      </c>
      <c r="AV1052" s="47">
        <f t="shared" si="1945"/>
        <v>0.21162768622841327</v>
      </c>
      <c r="AW1052" s="47">
        <f t="shared" si="1946"/>
        <v>0.2958623305368327</v>
      </c>
      <c r="AX1052" s="86">
        <f t="shared" si="1947"/>
        <v>0.70879542920670457</v>
      </c>
      <c r="AY1052" s="86">
        <f t="shared" si="1948"/>
        <v>0</v>
      </c>
      <c r="AZ1052" s="10">
        <f t="shared" si="2005"/>
        <v>0</v>
      </c>
      <c r="BA1052" s="44">
        <f t="shared" si="1949"/>
        <v>0</v>
      </c>
      <c r="BB1052" s="9">
        <f t="shared" si="1950"/>
        <v>0</v>
      </c>
      <c r="BC1052" s="45">
        <f t="shared" si="2039"/>
        <v>0</v>
      </c>
      <c r="BD1052" s="9">
        <f t="shared" si="1951"/>
        <v>0</v>
      </c>
      <c r="BE1052" s="45">
        <f t="shared" si="2035"/>
        <v>0</v>
      </c>
      <c r="BF1052" s="9">
        <f t="shared" si="1952"/>
        <v>0</v>
      </c>
      <c r="BG1052" s="45">
        <f t="shared" si="2036"/>
        <v>0</v>
      </c>
      <c r="BH1052" s="58"/>
      <c r="BI1052" s="58"/>
      <c r="BJ1052" s="58">
        <f t="shared" si="2006"/>
        <v>0</v>
      </c>
      <c r="BK1052" s="97"/>
      <c r="BL1052" s="44"/>
      <c r="BM1052" s="82">
        <f t="shared" si="2007"/>
        <v>104.7</v>
      </c>
      <c r="BN1052" s="86">
        <f t="shared" si="2008"/>
        <v>104700</v>
      </c>
      <c r="BO1052" s="86">
        <f t="shared" si="2009"/>
        <v>100</v>
      </c>
      <c r="BP1052" s="84">
        <f t="shared" si="1953"/>
        <v>4</v>
      </c>
      <c r="BQ1052" s="84">
        <f t="shared" si="1954"/>
        <v>4.13</v>
      </c>
      <c r="BR1052" s="84">
        <f t="shared" si="1955"/>
        <v>0.02</v>
      </c>
      <c r="BS1052" s="84">
        <f t="shared" si="2010"/>
        <v>3.1151943074937169E-2</v>
      </c>
      <c r="BT1052" s="84">
        <f t="shared" si="2011"/>
        <v>1316.0567912371423</v>
      </c>
      <c r="BU1052" s="84">
        <f t="shared" si="2012"/>
        <v>0</v>
      </c>
      <c r="BV1052" s="83">
        <f t="shared" si="2013"/>
        <v>3152.9329811443667</v>
      </c>
      <c r="BW1052" s="81">
        <f t="shared" si="2037"/>
        <v>3152.9329811443667</v>
      </c>
      <c r="BX1052" s="83">
        <f t="shared" si="1956"/>
        <v>0</v>
      </c>
      <c r="BY1052" s="141">
        <f t="shared" si="1957"/>
        <v>0</v>
      </c>
      <c r="BZ1052" s="83">
        <f t="shared" si="1958"/>
        <v>4.13</v>
      </c>
      <c r="CA1052" s="83">
        <f t="shared" si="1959"/>
        <v>0</v>
      </c>
      <c r="CB1052" s="83">
        <f t="shared" si="2014"/>
        <v>3.4455574454244622</v>
      </c>
      <c r="CC1052" s="83">
        <f t="shared" si="1960"/>
        <v>3.4455574454244622</v>
      </c>
      <c r="CD1052" s="143">
        <f t="shared" si="1961"/>
        <v>0.02</v>
      </c>
      <c r="CE1052" s="83">
        <f t="shared" si="2015"/>
        <v>1.6944523213570536E-2</v>
      </c>
      <c r="CF1052" s="84">
        <f t="shared" si="2016"/>
        <v>1215.4468747136564</v>
      </c>
      <c r="CG1052" s="83">
        <f t="shared" si="1962"/>
        <v>0</v>
      </c>
      <c r="CH1052" s="83">
        <f t="shared" si="2017"/>
        <v>3.2479253842888207</v>
      </c>
      <c r="CI1052" s="83">
        <f t="shared" si="1963"/>
        <v>3.2479253842888207</v>
      </c>
      <c r="CJ1052" s="143">
        <f t="shared" si="1964"/>
        <v>0.02</v>
      </c>
      <c r="CK1052" s="83">
        <f t="shared" si="2018"/>
        <v>1.6136910799759263E-2</v>
      </c>
      <c r="CL1052" s="84">
        <f t="shared" si="2019"/>
        <v>1149.1816346040066</v>
      </c>
      <c r="CM1052" s="83">
        <f t="shared" si="1965"/>
        <v>0</v>
      </c>
      <c r="CN1052" s="83">
        <f t="shared" si="2020"/>
        <v>3.1398128521631814</v>
      </c>
      <c r="CO1052" s="83">
        <f t="shared" si="1966"/>
        <v>3.1398128521631814</v>
      </c>
      <c r="CP1052" s="143">
        <f t="shared" si="1967"/>
        <v>0.02</v>
      </c>
      <c r="CQ1052" s="83">
        <f t="shared" si="2021"/>
        <v>1.6296564504284562E-2</v>
      </c>
      <c r="CR1052" s="84">
        <f t="shared" si="2022"/>
        <v>1145.4387348125699</v>
      </c>
      <c r="CS1052" s="83">
        <f t="shared" si="1968"/>
        <v>0</v>
      </c>
      <c r="CT1052" s="83">
        <f t="shared" si="2023"/>
        <v>3.1342212644723402</v>
      </c>
      <c r="CU1052" s="83">
        <f t="shared" si="1969"/>
        <v>3.1342212644723402</v>
      </c>
      <c r="CV1052" s="143">
        <f t="shared" si="1970"/>
        <v>0.02</v>
      </c>
      <c r="CW1052" s="83">
        <f t="shared" si="2024"/>
        <v>1.6324526987184625E-2</v>
      </c>
      <c r="CX1052" s="84">
        <f t="shared" si="2025"/>
        <v>1145.3234276500557</v>
      </c>
      <c r="CY1052" s="83">
        <f t="shared" si="1971"/>
        <v>0</v>
      </c>
      <c r="CZ1052" s="83">
        <f t="shared" si="2026"/>
        <v>3.1340498746452439</v>
      </c>
      <c r="DA1052" s="83">
        <f t="shared" si="1972"/>
        <v>3.1340498746452439</v>
      </c>
      <c r="DB1052" s="143">
        <f t="shared" si="1973"/>
        <v>0.02</v>
      </c>
      <c r="DC1052" s="83">
        <f t="shared" si="2027"/>
        <v>1.6325446767326557E-2</v>
      </c>
      <c r="DD1052" s="84">
        <f t="shared" si="2028"/>
        <v>1145.3327306563979</v>
      </c>
      <c r="DE1052" s="86">
        <f t="shared" si="1974"/>
        <v>5675.27936605986</v>
      </c>
      <c r="DF1052" s="86">
        <f t="shared" si="1975"/>
        <v>2270.1117464239437</v>
      </c>
      <c r="DG1052" s="86">
        <f t="shared" si="1976"/>
        <v>1418.819841514965</v>
      </c>
      <c r="DH1052" s="86">
        <f t="shared" si="1977"/>
        <v>6.8586279200795339E-2</v>
      </c>
      <c r="DI1052" s="86">
        <f t="shared" si="1978"/>
        <v>5.124185318387308E-2</v>
      </c>
      <c r="DJ1052" s="86">
        <f t="shared" si="1979"/>
        <v>0.44222092845126387</v>
      </c>
      <c r="DK1052" s="86">
        <f t="shared" si="1980"/>
        <v>-1405.2535896540164</v>
      </c>
      <c r="DL1052" s="86">
        <f t="shared" si="2038"/>
        <v>-1405.2535896540164</v>
      </c>
      <c r="DM1052" s="86">
        <f t="shared" si="1981"/>
        <v>-1405.2535896540164</v>
      </c>
      <c r="DN1052" s="85">
        <f t="shared" si="1982"/>
        <v>0</v>
      </c>
      <c r="DO1052" s="85">
        <f t="shared" si="2029"/>
        <v>0</v>
      </c>
      <c r="DP1052" s="85">
        <f t="shared" si="1983"/>
        <v>0</v>
      </c>
      <c r="DQ1052" s="85">
        <f t="shared" si="2030"/>
        <v>0</v>
      </c>
      <c r="DR1052" s="85">
        <f t="shared" si="1984"/>
        <v>0</v>
      </c>
      <c r="DS1052" s="85">
        <f t="shared" si="2031"/>
        <v>0</v>
      </c>
      <c r="DT1052" s="81"/>
      <c r="DU1052" s="81"/>
      <c r="DV1052" s="81">
        <f t="shared" si="2032"/>
        <v>0</v>
      </c>
      <c r="DW1052" s="100"/>
    </row>
    <row r="1053" spans="1:127" x14ac:dyDescent="0.2">
      <c r="A1053" s="59">
        <f t="shared" si="1985"/>
        <v>139.73333333333207</v>
      </c>
      <c r="B1053" s="44">
        <f t="shared" si="1986"/>
        <v>139733.33333333206</v>
      </c>
      <c r="C1053" s="52">
        <f t="shared" si="1920"/>
        <v>133.33333333333334</v>
      </c>
      <c r="D1053" s="50">
        <f t="shared" si="1921"/>
        <v>4</v>
      </c>
      <c r="E1053" s="44">
        <f t="shared" si="1922"/>
        <v>4.13</v>
      </c>
      <c r="F1053" s="47">
        <f t="shared" si="1923"/>
        <v>0.02</v>
      </c>
      <c r="G1053" s="52">
        <f t="shared" si="1987"/>
        <v>2.305422509562163E-2</v>
      </c>
      <c r="H1053" s="57">
        <f t="shared" si="1988"/>
        <v>1089.2340437345674</v>
      </c>
      <c r="I1053" s="52">
        <f t="shared" si="1989"/>
        <v>0</v>
      </c>
      <c r="J1053" s="54">
        <f t="shared" si="1990"/>
        <v>4310.1976732611283</v>
      </c>
      <c r="K1053" s="46">
        <f t="shared" si="2033"/>
        <v>4310.1976732611283</v>
      </c>
      <c r="L1053" s="80">
        <f t="shared" si="1924"/>
        <v>0</v>
      </c>
      <c r="M1053" s="142">
        <f t="shared" si="1925"/>
        <v>0</v>
      </c>
      <c r="N1053" s="60">
        <f t="shared" si="1926"/>
        <v>4.13</v>
      </c>
      <c r="O1053" s="53">
        <f t="shared" si="1927"/>
        <v>0</v>
      </c>
      <c r="P1053" s="58">
        <f t="shared" si="1991"/>
        <v>3.1283521570557471</v>
      </c>
      <c r="Q1053" s="49">
        <f t="shared" si="1928"/>
        <v>3.1283521570557471</v>
      </c>
      <c r="R1053" s="143">
        <f t="shared" si="1929"/>
        <v>0.02</v>
      </c>
      <c r="S1053" s="51">
        <f t="shared" si="1992"/>
        <v>1.7614035596553269E-2</v>
      </c>
      <c r="T1053" s="57">
        <f t="shared" si="1993"/>
        <v>1134.1653336991719</v>
      </c>
      <c r="U1053" s="53">
        <f t="shared" si="1930"/>
        <v>0</v>
      </c>
      <c r="V1053" s="58">
        <f t="shared" si="1994"/>
        <v>3.188093477443025</v>
      </c>
      <c r="W1053" s="49">
        <f t="shared" si="1931"/>
        <v>3.188093477443025</v>
      </c>
      <c r="X1053" s="143">
        <f t="shared" si="1932"/>
        <v>0.02</v>
      </c>
      <c r="Y1053" s="51">
        <f t="shared" si="1995"/>
        <v>1.7019213815297515E-2</v>
      </c>
      <c r="Z1053" s="57">
        <f t="shared" si="1996"/>
        <v>1103.2862758382837</v>
      </c>
      <c r="AA1053" s="53">
        <f t="shared" si="1933"/>
        <v>0</v>
      </c>
      <c r="AB1053" s="58">
        <f t="shared" si="1997"/>
        <v>3.1461882236447485</v>
      </c>
      <c r="AC1053" s="49">
        <f t="shared" si="1934"/>
        <v>3.1461882236447485</v>
      </c>
      <c r="AD1053" s="143">
        <f t="shared" si="1935"/>
        <v>0.02</v>
      </c>
      <c r="AE1053" s="49">
        <f t="shared" si="2034"/>
        <v>1.6966523966448516E-2</v>
      </c>
      <c r="AF1053" s="57">
        <f t="shared" si="1998"/>
        <v>1101.226906308365</v>
      </c>
      <c r="AG1053" s="53">
        <f t="shared" si="1936"/>
        <v>0</v>
      </c>
      <c r="AH1053" s="58">
        <f t="shared" si="1999"/>
        <v>3.1435261513489481</v>
      </c>
      <c r="AI1053" s="49">
        <f t="shared" si="1937"/>
        <v>3.1435261513489481</v>
      </c>
      <c r="AJ1053" s="143">
        <f t="shared" si="1938"/>
        <v>0.02</v>
      </c>
      <c r="AK1053" s="51">
        <f t="shared" si="2000"/>
        <v>1.6967082291309919E-2</v>
      </c>
      <c r="AL1053" s="57">
        <f t="shared" si="2001"/>
        <v>1101.1164885937592</v>
      </c>
      <c r="AM1053" s="53">
        <f t="shared" si="1939"/>
        <v>0</v>
      </c>
      <c r="AN1053" s="58">
        <f t="shared" si="2002"/>
        <v>3.1433838860206444</v>
      </c>
      <c r="AO1053" s="49">
        <f t="shared" si="1940"/>
        <v>3.1433838860206444</v>
      </c>
      <c r="AP1053" s="143">
        <f t="shared" si="1941"/>
        <v>0.02</v>
      </c>
      <c r="AQ1053" s="51">
        <f t="shared" si="2003"/>
        <v>1.6967377941042115E-2</v>
      </c>
      <c r="AR1053" s="57">
        <f t="shared" si="2004"/>
        <v>1101.1083870970017</v>
      </c>
      <c r="AS1053" s="44">
        <f t="shared" si="1942"/>
        <v>7758.3558118700312</v>
      </c>
      <c r="AT1053" s="44">
        <f t="shared" si="1943"/>
        <v>3103.3423247480123</v>
      </c>
      <c r="AU1053" s="44">
        <f t="shared" si="1944"/>
        <v>1939.5889529675078</v>
      </c>
      <c r="AV1053" s="47">
        <f t="shared" si="1945"/>
        <v>0.21108102737866399</v>
      </c>
      <c r="AW1053" s="47">
        <f t="shared" si="1946"/>
        <v>0.29442733198314641</v>
      </c>
      <c r="AX1053" s="86">
        <f t="shared" si="1947"/>
        <v>0.70328756325776132</v>
      </c>
      <c r="AY1053" s="86">
        <f t="shared" si="1948"/>
        <v>0</v>
      </c>
      <c r="AZ1053" s="10">
        <f t="shared" si="2005"/>
        <v>0</v>
      </c>
      <c r="BA1053" s="44">
        <f t="shared" si="1949"/>
        <v>0</v>
      </c>
      <c r="BB1053" s="9">
        <f t="shared" si="1950"/>
        <v>0</v>
      </c>
      <c r="BC1053" s="45">
        <f t="shared" si="2039"/>
        <v>0</v>
      </c>
      <c r="BD1053" s="9">
        <f t="shared" si="1951"/>
        <v>0</v>
      </c>
      <c r="BE1053" s="45">
        <f t="shared" si="2035"/>
        <v>0</v>
      </c>
      <c r="BF1053" s="9">
        <f t="shared" si="1952"/>
        <v>0</v>
      </c>
      <c r="BG1053" s="45">
        <f t="shared" si="2036"/>
        <v>0</v>
      </c>
      <c r="BH1053" s="58"/>
      <c r="BI1053" s="58"/>
      <c r="BJ1053" s="58">
        <f t="shared" si="2006"/>
        <v>0</v>
      </c>
      <c r="BK1053" s="97"/>
      <c r="BL1053" s="44"/>
      <c r="BM1053" s="82">
        <f t="shared" si="2007"/>
        <v>104.8</v>
      </c>
      <c r="BN1053" s="86">
        <f t="shared" si="2008"/>
        <v>104800</v>
      </c>
      <c r="BO1053" s="86">
        <f t="shared" si="2009"/>
        <v>100</v>
      </c>
      <c r="BP1053" s="84">
        <f t="shared" si="1953"/>
        <v>4</v>
      </c>
      <c r="BQ1053" s="84">
        <f t="shared" si="1954"/>
        <v>4.13</v>
      </c>
      <c r="BR1053" s="84">
        <f t="shared" si="1955"/>
        <v>0.02</v>
      </c>
      <c r="BS1053" s="84">
        <f t="shared" si="2010"/>
        <v>3.114994307493717E-2</v>
      </c>
      <c r="BT1053" s="84">
        <f t="shared" si="2011"/>
        <v>1316.8110513600222</v>
      </c>
      <c r="BU1053" s="84">
        <f t="shared" si="2012"/>
        <v>0</v>
      </c>
      <c r="BV1053" s="83">
        <f t="shared" si="2013"/>
        <v>3156.1702811443665</v>
      </c>
      <c r="BW1053" s="81">
        <f t="shared" si="2037"/>
        <v>3156.1702811443665</v>
      </c>
      <c r="BX1053" s="83">
        <f t="shared" si="1956"/>
        <v>0</v>
      </c>
      <c r="BY1053" s="141">
        <f t="shared" si="1957"/>
        <v>0</v>
      </c>
      <c r="BZ1053" s="83">
        <f t="shared" si="1958"/>
        <v>4.13</v>
      </c>
      <c r="CA1053" s="83">
        <f t="shared" si="1959"/>
        <v>0</v>
      </c>
      <c r="CB1053" s="83">
        <f t="shared" si="2014"/>
        <v>3.4473792138336483</v>
      </c>
      <c r="CC1053" s="83">
        <f t="shared" si="1960"/>
        <v>3.4473792138336483</v>
      </c>
      <c r="CD1053" s="143">
        <f t="shared" si="1961"/>
        <v>0.02</v>
      </c>
      <c r="CE1053" s="83">
        <f t="shared" si="2015"/>
        <v>1.6942523213570537E-2</v>
      </c>
      <c r="CF1053" s="84">
        <f t="shared" si="2016"/>
        <v>1215.9386245533251</v>
      </c>
      <c r="CG1053" s="83">
        <f t="shared" si="1962"/>
        <v>0</v>
      </c>
      <c r="CH1053" s="83">
        <f t="shared" si="2017"/>
        <v>3.2489839716698903</v>
      </c>
      <c r="CI1053" s="83">
        <f t="shared" si="1963"/>
        <v>3.2489839716698903</v>
      </c>
      <c r="CJ1053" s="143">
        <f t="shared" si="1964"/>
        <v>0.02</v>
      </c>
      <c r="CK1053" s="83">
        <f t="shared" si="2018"/>
        <v>1.6134910799759265E-2</v>
      </c>
      <c r="CL1053" s="84">
        <f t="shared" si="2019"/>
        <v>1149.6784413002999</v>
      </c>
      <c r="CM1053" s="83">
        <f t="shared" si="1965"/>
        <v>0</v>
      </c>
      <c r="CN1053" s="83">
        <f t="shared" si="2020"/>
        <v>3.1407549711387972</v>
      </c>
      <c r="CO1053" s="83">
        <f t="shared" si="1966"/>
        <v>3.1407549711387972</v>
      </c>
      <c r="CP1053" s="143">
        <f t="shared" si="1967"/>
        <v>0.02</v>
      </c>
      <c r="CQ1053" s="83">
        <f t="shared" si="2021"/>
        <v>1.6294564504284563E-2</v>
      </c>
      <c r="CR1053" s="84">
        <f t="shared" si="2022"/>
        <v>1145.9577327679117</v>
      </c>
      <c r="CS1053" s="83">
        <f t="shared" si="1968"/>
        <v>0</v>
      </c>
      <c r="CT1053" s="83">
        <f t="shared" si="2023"/>
        <v>3.1351894019579154</v>
      </c>
      <c r="CU1053" s="83">
        <f t="shared" si="1969"/>
        <v>3.1351894019579154</v>
      </c>
      <c r="CV1053" s="143">
        <f t="shared" si="1970"/>
        <v>0.02</v>
      </c>
      <c r="CW1053" s="83">
        <f t="shared" si="2024"/>
        <v>1.6322526987184626E-2</v>
      </c>
      <c r="CX1053" s="84">
        <f t="shared" si="2025"/>
        <v>1145.844243687271</v>
      </c>
      <c r="CY1053" s="83">
        <f t="shared" si="1971"/>
        <v>0</v>
      </c>
      <c r="CZ1053" s="83">
        <f t="shared" si="2026"/>
        <v>3.1350204916839308</v>
      </c>
      <c r="DA1053" s="83">
        <f t="shared" si="1972"/>
        <v>3.1350204916839308</v>
      </c>
      <c r="DB1053" s="143">
        <f t="shared" si="1973"/>
        <v>0.02</v>
      </c>
      <c r="DC1053" s="83">
        <f t="shared" si="2027"/>
        <v>1.6323446767326558E-2</v>
      </c>
      <c r="DD1053" s="84">
        <f t="shared" si="2028"/>
        <v>1145.8536045231283</v>
      </c>
      <c r="DE1053" s="86">
        <f t="shared" si="1974"/>
        <v>5681.1065060598594</v>
      </c>
      <c r="DF1053" s="86">
        <f t="shared" si="1975"/>
        <v>2272.4426024239438</v>
      </c>
      <c r="DG1053" s="86">
        <f t="shared" si="1976"/>
        <v>1420.2766265149648</v>
      </c>
      <c r="DH1053" s="86">
        <f t="shared" si="1977"/>
        <v>6.8481174326884109E-2</v>
      </c>
      <c r="DI1053" s="86">
        <f t="shared" si="1978"/>
        <v>5.1097706319122908E-2</v>
      </c>
      <c r="DJ1053" s="86">
        <f t="shared" si="1979"/>
        <v>0.43988681348429343</v>
      </c>
      <c r="DK1053" s="86">
        <f t="shared" si="1980"/>
        <v>-1407.0722440590732</v>
      </c>
      <c r="DL1053" s="86">
        <f t="shared" si="2038"/>
        <v>-1407.0722440590732</v>
      </c>
      <c r="DM1053" s="86">
        <f t="shared" si="1981"/>
        <v>-1407.0722440590732</v>
      </c>
      <c r="DN1053" s="85">
        <f t="shared" si="1982"/>
        <v>0</v>
      </c>
      <c r="DO1053" s="85">
        <f t="shared" si="2029"/>
        <v>0</v>
      </c>
      <c r="DP1053" s="85">
        <f t="shared" si="1983"/>
        <v>0</v>
      </c>
      <c r="DQ1053" s="85">
        <f t="shared" si="2030"/>
        <v>0</v>
      </c>
      <c r="DR1053" s="85">
        <f t="shared" si="1984"/>
        <v>0</v>
      </c>
      <c r="DS1053" s="85">
        <f t="shared" si="2031"/>
        <v>0</v>
      </c>
      <c r="DT1053" s="81"/>
      <c r="DU1053" s="81"/>
      <c r="DV1053" s="81">
        <f t="shared" si="2032"/>
        <v>0</v>
      </c>
      <c r="DW1053" s="100"/>
    </row>
    <row r="1054" spans="1:127" x14ac:dyDescent="0.2">
      <c r="A1054" s="59">
        <f t="shared" si="1985"/>
        <v>139.8666666666654</v>
      </c>
      <c r="B1054" s="44">
        <f t="shared" si="1986"/>
        <v>139866.66666666541</v>
      </c>
      <c r="C1054" s="52">
        <f t="shared" si="1920"/>
        <v>133.33333333333334</v>
      </c>
      <c r="D1054" s="50">
        <f t="shared" si="1921"/>
        <v>4</v>
      </c>
      <c r="E1054" s="44">
        <f t="shared" si="1922"/>
        <v>4.13</v>
      </c>
      <c r="F1054" s="47">
        <f t="shared" si="1923"/>
        <v>0.02</v>
      </c>
      <c r="G1054" s="52">
        <f t="shared" si="1987"/>
        <v>2.3051558428954962E-2</v>
      </c>
      <c r="H1054" s="57">
        <f t="shared" si="1988"/>
        <v>1089.978285599371</v>
      </c>
      <c r="I1054" s="52">
        <f t="shared" si="1989"/>
        <v>0</v>
      </c>
      <c r="J1054" s="54">
        <f t="shared" si="1990"/>
        <v>4314.514073261128</v>
      </c>
      <c r="K1054" s="46">
        <f t="shared" si="2033"/>
        <v>4314.514073261128</v>
      </c>
      <c r="L1054" s="80">
        <f t="shared" si="1924"/>
        <v>0</v>
      </c>
      <c r="M1054" s="142">
        <f t="shared" si="1925"/>
        <v>0</v>
      </c>
      <c r="N1054" s="60">
        <f t="shared" si="1926"/>
        <v>4.13</v>
      </c>
      <c r="O1054" s="53">
        <f t="shared" si="1927"/>
        <v>0</v>
      </c>
      <c r="P1054" s="58">
        <f t="shared" si="1991"/>
        <v>3.1295442295186868</v>
      </c>
      <c r="Q1054" s="49">
        <f t="shared" si="1928"/>
        <v>3.1295442295186868</v>
      </c>
      <c r="R1054" s="143">
        <f t="shared" si="1929"/>
        <v>0.02</v>
      </c>
      <c r="S1054" s="51">
        <f t="shared" si="1992"/>
        <v>1.7611368929886601E-2</v>
      </c>
      <c r="T1054" s="57">
        <f t="shared" si="1993"/>
        <v>1134.9160037592756</v>
      </c>
      <c r="U1054" s="53">
        <f t="shared" si="1930"/>
        <v>0</v>
      </c>
      <c r="V1054" s="58">
        <f t="shared" si="1994"/>
        <v>3.1894211656308684</v>
      </c>
      <c r="W1054" s="49">
        <f t="shared" si="1931"/>
        <v>3.1894211656308684</v>
      </c>
      <c r="X1054" s="143">
        <f t="shared" si="1932"/>
        <v>0.02</v>
      </c>
      <c r="Y1054" s="51">
        <f t="shared" si="1995"/>
        <v>1.7016547148630847E-2</v>
      </c>
      <c r="Z1054" s="57">
        <f t="shared" si="1996"/>
        <v>1103.9980023754706</v>
      </c>
      <c r="AA1054" s="53">
        <f t="shared" si="1933"/>
        <v>0</v>
      </c>
      <c r="AB1054" s="58">
        <f t="shared" si="1997"/>
        <v>3.1473774739638154</v>
      </c>
      <c r="AC1054" s="49">
        <f t="shared" si="1934"/>
        <v>3.1473774739638154</v>
      </c>
      <c r="AD1054" s="143">
        <f t="shared" si="1935"/>
        <v>0.02</v>
      </c>
      <c r="AE1054" s="49">
        <f t="shared" si="2034"/>
        <v>1.6963857299781848E-2</v>
      </c>
      <c r="AF1054" s="57">
        <f t="shared" si="1998"/>
        <v>1101.9458796363906</v>
      </c>
      <c r="AG1054" s="53">
        <f t="shared" si="1936"/>
        <v>0</v>
      </c>
      <c r="AH1054" s="58">
        <f t="shared" si="1999"/>
        <v>3.144719235837194</v>
      </c>
      <c r="AI1054" s="49">
        <f t="shared" si="1937"/>
        <v>3.144719235837194</v>
      </c>
      <c r="AJ1054" s="143">
        <f t="shared" si="1938"/>
        <v>0.02</v>
      </c>
      <c r="AK1054" s="51">
        <f t="shared" si="2000"/>
        <v>1.696441562464325E-2</v>
      </c>
      <c r="AL1054" s="57">
        <f t="shared" si="2001"/>
        <v>1101.8360944605954</v>
      </c>
      <c r="AM1054" s="53">
        <f t="shared" si="1939"/>
        <v>0</v>
      </c>
      <c r="AN1054" s="58">
        <f t="shared" si="2002"/>
        <v>3.1445774878347756</v>
      </c>
      <c r="AO1054" s="49">
        <f t="shared" si="1940"/>
        <v>3.1445774878347756</v>
      </c>
      <c r="AP1054" s="143">
        <f t="shared" si="1941"/>
        <v>0.02</v>
      </c>
      <c r="AQ1054" s="51">
        <f t="shared" si="2003"/>
        <v>1.6964711274375446E-2</v>
      </c>
      <c r="AR1054" s="57">
        <f t="shared" si="2004"/>
        <v>1101.8280380728461</v>
      </c>
      <c r="AS1054" s="44">
        <f t="shared" si="1942"/>
        <v>7766.1253318700292</v>
      </c>
      <c r="AT1054" s="44">
        <f t="shared" si="1943"/>
        <v>3106.4501327480116</v>
      </c>
      <c r="AU1054" s="44">
        <f t="shared" si="1944"/>
        <v>1941.5313329675073</v>
      </c>
      <c r="AV1054" s="47">
        <f t="shared" si="1945"/>
        <v>0.21053664261584676</v>
      </c>
      <c r="AW1054" s="47">
        <f t="shared" si="1946"/>
        <v>0.29300154857562039</v>
      </c>
      <c r="AX1054" s="86">
        <f t="shared" si="1947"/>
        <v>0.69783111498312633</v>
      </c>
      <c r="AY1054" s="86">
        <f t="shared" si="1948"/>
        <v>0</v>
      </c>
      <c r="AZ1054" s="10">
        <f t="shared" si="2005"/>
        <v>0</v>
      </c>
      <c r="BA1054" s="44">
        <f t="shared" si="1949"/>
        <v>0</v>
      </c>
      <c r="BB1054" s="9">
        <f t="shared" si="1950"/>
        <v>0</v>
      </c>
      <c r="BC1054" s="45">
        <f t="shared" si="2039"/>
        <v>0</v>
      </c>
      <c r="BD1054" s="9">
        <f t="shared" si="1951"/>
        <v>0</v>
      </c>
      <c r="BE1054" s="45">
        <f t="shared" si="2035"/>
        <v>0</v>
      </c>
      <c r="BF1054" s="9">
        <f t="shared" si="1952"/>
        <v>0</v>
      </c>
      <c r="BG1054" s="45">
        <f t="shared" si="2036"/>
        <v>0</v>
      </c>
      <c r="BH1054" s="58"/>
      <c r="BI1054" s="58"/>
      <c r="BJ1054" s="58">
        <f t="shared" si="2006"/>
        <v>0</v>
      </c>
      <c r="BK1054" s="97"/>
      <c r="BL1054" s="44"/>
      <c r="BM1054" s="82">
        <f t="shared" si="2007"/>
        <v>104.9</v>
      </c>
      <c r="BN1054" s="86">
        <f t="shared" si="2008"/>
        <v>104900</v>
      </c>
      <c r="BO1054" s="86">
        <f t="shared" si="2009"/>
        <v>100</v>
      </c>
      <c r="BP1054" s="84">
        <f t="shared" si="1953"/>
        <v>4</v>
      </c>
      <c r="BQ1054" s="84">
        <f t="shared" si="1954"/>
        <v>4.13</v>
      </c>
      <c r="BR1054" s="84">
        <f t="shared" si="1955"/>
        <v>0.02</v>
      </c>
      <c r="BS1054" s="84">
        <f t="shared" si="2010"/>
        <v>3.1147943074937172E-2</v>
      </c>
      <c r="BT1054" s="84">
        <f t="shared" si="2011"/>
        <v>1317.565263056752</v>
      </c>
      <c r="BU1054" s="84">
        <f t="shared" si="2012"/>
        <v>0</v>
      </c>
      <c r="BV1054" s="83">
        <f t="shared" si="2013"/>
        <v>3159.4075811443668</v>
      </c>
      <c r="BW1054" s="81">
        <f t="shared" si="2037"/>
        <v>3159.4075811443668</v>
      </c>
      <c r="BX1054" s="83">
        <f t="shared" si="1956"/>
        <v>0</v>
      </c>
      <c r="BY1054" s="141">
        <f t="shared" si="1957"/>
        <v>0</v>
      </c>
      <c r="BZ1054" s="83">
        <f t="shared" si="1958"/>
        <v>4.13</v>
      </c>
      <c r="CA1054" s="83">
        <f t="shared" si="1959"/>
        <v>0</v>
      </c>
      <c r="CB1054" s="83">
        <f t="shared" si="2014"/>
        <v>3.449203118453843</v>
      </c>
      <c r="CC1054" s="83">
        <f t="shared" si="1960"/>
        <v>3.449203118453843</v>
      </c>
      <c r="CD1054" s="143">
        <f t="shared" si="1961"/>
        <v>0.02</v>
      </c>
      <c r="CE1054" s="83">
        <f t="shared" si="2015"/>
        <v>1.6940523213570539E-2</v>
      </c>
      <c r="CF1054" s="84">
        <f t="shared" si="2016"/>
        <v>1216.4300565125825</v>
      </c>
      <c r="CG1054" s="83">
        <f t="shared" si="1962"/>
        <v>0</v>
      </c>
      <c r="CH1054" s="83">
        <f t="shared" si="2017"/>
        <v>3.2500428957880381</v>
      </c>
      <c r="CI1054" s="83">
        <f t="shared" si="1963"/>
        <v>3.2500428957880381</v>
      </c>
      <c r="CJ1054" s="143">
        <f t="shared" si="1964"/>
        <v>0.02</v>
      </c>
      <c r="CK1054" s="83">
        <f t="shared" si="2018"/>
        <v>1.6132910799759266E-2</v>
      </c>
      <c r="CL1054" s="84">
        <f t="shared" si="2019"/>
        <v>1150.1750245688061</v>
      </c>
      <c r="CM1054" s="83">
        <f t="shared" si="1965"/>
        <v>0</v>
      </c>
      <c r="CN1054" s="83">
        <f t="shared" si="2020"/>
        <v>3.1416976511325405</v>
      </c>
      <c r="CO1054" s="83">
        <f t="shared" si="1966"/>
        <v>3.1416976511325405</v>
      </c>
      <c r="CP1054" s="143">
        <f t="shared" si="1967"/>
        <v>0.02</v>
      </c>
      <c r="CQ1054" s="83">
        <f t="shared" si="2021"/>
        <v>1.6292564504284564E-2</v>
      </c>
      <c r="CR1054" s="84">
        <f t="shared" si="2022"/>
        <v>1146.4765113626765</v>
      </c>
      <c r="CS1054" s="83">
        <f t="shared" si="1968"/>
        <v>0</v>
      </c>
      <c r="CT1054" s="83">
        <f t="shared" si="2023"/>
        <v>3.136158193765838</v>
      </c>
      <c r="CU1054" s="83">
        <f t="shared" si="1969"/>
        <v>3.136158193765838</v>
      </c>
      <c r="CV1054" s="143">
        <f t="shared" si="1970"/>
        <v>0.02</v>
      </c>
      <c r="CW1054" s="83">
        <f t="shared" si="2024"/>
        <v>1.6320526987184628E-2</v>
      </c>
      <c r="CX1054" s="84">
        <f t="shared" si="2025"/>
        <v>1146.3648351059901</v>
      </c>
      <c r="CY1054" s="83">
        <f t="shared" si="1971"/>
        <v>0</v>
      </c>
      <c r="CZ1054" s="83">
        <f t="shared" si="2026"/>
        <v>3.1359917624106339</v>
      </c>
      <c r="DA1054" s="83">
        <f t="shared" si="1972"/>
        <v>3.1359917624106339</v>
      </c>
      <c r="DB1054" s="143">
        <f t="shared" si="1973"/>
        <v>0.02</v>
      </c>
      <c r="DC1054" s="83">
        <f t="shared" si="2027"/>
        <v>1.632144676732656E-2</v>
      </c>
      <c r="DD1054" s="84">
        <f t="shared" si="2028"/>
        <v>1146.3742533294319</v>
      </c>
      <c r="DE1054" s="86">
        <f t="shared" si="1974"/>
        <v>5686.9336460598606</v>
      </c>
      <c r="DF1054" s="86">
        <f t="shared" si="1975"/>
        <v>2274.7734584239438</v>
      </c>
      <c r="DG1054" s="86">
        <f t="shared" si="1976"/>
        <v>1421.7334115149652</v>
      </c>
      <c r="DH1054" s="86">
        <f t="shared" si="1977"/>
        <v>6.8376352744831642E-2</v>
      </c>
      <c r="DI1054" s="86">
        <f t="shared" si="1978"/>
        <v>5.0954132252367335E-2</v>
      </c>
      <c r="DJ1054" s="86">
        <f t="shared" si="1979"/>
        <v>0.43756771739558331</v>
      </c>
      <c r="DK1054" s="86">
        <f t="shared" si="1980"/>
        <v>-1408.8897790803278</v>
      </c>
      <c r="DL1054" s="86">
        <f t="shared" si="2038"/>
        <v>-1408.8897790803278</v>
      </c>
      <c r="DM1054" s="86">
        <f t="shared" si="1981"/>
        <v>-1408.8897790803278</v>
      </c>
      <c r="DN1054" s="85">
        <f t="shared" si="1982"/>
        <v>0</v>
      </c>
      <c r="DO1054" s="85">
        <f t="shared" si="2029"/>
        <v>0</v>
      </c>
      <c r="DP1054" s="85">
        <f t="shared" si="1983"/>
        <v>0</v>
      </c>
      <c r="DQ1054" s="85">
        <f t="shared" si="2030"/>
        <v>0</v>
      </c>
      <c r="DR1054" s="85">
        <f t="shared" si="1984"/>
        <v>0</v>
      </c>
      <c r="DS1054" s="85">
        <f t="shared" si="2031"/>
        <v>0</v>
      </c>
      <c r="DT1054" s="81"/>
      <c r="DU1054" s="81"/>
      <c r="DV1054" s="81">
        <f t="shared" si="2032"/>
        <v>0</v>
      </c>
      <c r="DW1054" s="100"/>
    </row>
    <row r="1055" spans="1:127" x14ac:dyDescent="0.2">
      <c r="A1055" s="59">
        <f t="shared" si="1985"/>
        <v>139.99999999999875</v>
      </c>
      <c r="B1055" s="44">
        <f t="shared" si="1986"/>
        <v>139999.99999999875</v>
      </c>
      <c r="C1055" s="52">
        <f t="shared" si="1920"/>
        <v>133.33333333333334</v>
      </c>
      <c r="D1055" s="50">
        <f t="shared" si="1921"/>
        <v>4</v>
      </c>
      <c r="E1055" s="44">
        <f t="shared" si="1922"/>
        <v>4.13</v>
      </c>
      <c r="F1055" s="47">
        <f t="shared" si="1923"/>
        <v>0.02</v>
      </c>
      <c r="G1055" s="52">
        <f t="shared" si="1987"/>
        <v>2.3048891762288293E-2</v>
      </c>
      <c r="H1055" s="57">
        <f t="shared" si="1988"/>
        <v>1090.7224413732411</v>
      </c>
      <c r="I1055" s="52">
        <f t="shared" si="1989"/>
        <v>0</v>
      </c>
      <c r="J1055" s="54">
        <f t="shared" si="1990"/>
        <v>4318.8304732611286</v>
      </c>
      <c r="K1055" s="46">
        <f t="shared" si="2033"/>
        <v>4318.8304732611286</v>
      </c>
      <c r="L1055" s="80">
        <f t="shared" si="1924"/>
        <v>0</v>
      </c>
      <c r="M1055" s="142">
        <f t="shared" si="1925"/>
        <v>0</v>
      </c>
      <c r="N1055" s="60">
        <f t="shared" si="1926"/>
        <v>4.13</v>
      </c>
      <c r="O1055" s="53">
        <f t="shared" si="1927"/>
        <v>0</v>
      </c>
      <c r="P1055" s="58">
        <f t="shared" si="1991"/>
        <v>3.1307382073250931</v>
      </c>
      <c r="Q1055" s="49">
        <f t="shared" si="1928"/>
        <v>3.1307382073250931</v>
      </c>
      <c r="R1055" s="143">
        <f t="shared" si="1929"/>
        <v>0.02</v>
      </c>
      <c r="S1055" s="51">
        <f t="shared" si="1992"/>
        <v>1.7608702263219932E-2</v>
      </c>
      <c r="T1055" s="57">
        <f t="shared" si="1993"/>
        <v>1135.666274269614</v>
      </c>
      <c r="U1055" s="53">
        <f t="shared" si="1930"/>
        <v>0</v>
      </c>
      <c r="V1055" s="58">
        <f t="shared" si="1994"/>
        <v>3.190750358015066</v>
      </c>
      <c r="W1055" s="49">
        <f t="shared" si="1931"/>
        <v>3.190750358015066</v>
      </c>
      <c r="X1055" s="143">
        <f t="shared" si="1932"/>
        <v>0.02</v>
      </c>
      <c r="Y1055" s="51">
        <f t="shared" si="1995"/>
        <v>1.7013880481964179E-2</v>
      </c>
      <c r="Z1055" s="57">
        <f t="shared" si="1996"/>
        <v>1104.7093211563895</v>
      </c>
      <c r="AA1055" s="53">
        <f t="shared" si="1933"/>
        <v>0</v>
      </c>
      <c r="AB1055" s="58">
        <f t="shared" si="1997"/>
        <v>3.1485680344400446</v>
      </c>
      <c r="AC1055" s="49">
        <f t="shared" si="1934"/>
        <v>3.1485680344400446</v>
      </c>
      <c r="AD1055" s="143">
        <f t="shared" si="1935"/>
        <v>0.02</v>
      </c>
      <c r="AE1055" s="49">
        <f t="shared" si="2034"/>
        <v>1.6961190633115179E-2</v>
      </c>
      <c r="AF1055" s="57">
        <f t="shared" si="1998"/>
        <v>1102.6644683283737</v>
      </c>
      <c r="AG1055" s="53">
        <f t="shared" si="1936"/>
        <v>0</v>
      </c>
      <c r="AH1055" s="58">
        <f t="shared" si="1999"/>
        <v>3.1459137017686323</v>
      </c>
      <c r="AI1055" s="49">
        <f t="shared" si="1937"/>
        <v>3.1459137017686323</v>
      </c>
      <c r="AJ1055" s="143">
        <f t="shared" si="1938"/>
        <v>0.02</v>
      </c>
      <c r="AK1055" s="51">
        <f t="shared" si="2000"/>
        <v>1.6961748957976582E-2</v>
      </c>
      <c r="AL1055" s="57">
        <f t="shared" si="2001"/>
        <v>1102.5553142496731</v>
      </c>
      <c r="AM1055" s="53">
        <f t="shared" si="1939"/>
        <v>0</v>
      </c>
      <c r="AN1055" s="58">
        <f t="shared" si="2002"/>
        <v>3.1457724727688254</v>
      </c>
      <c r="AO1055" s="49">
        <f t="shared" si="1940"/>
        <v>3.1457724727688254</v>
      </c>
      <c r="AP1055" s="143">
        <f t="shared" si="1941"/>
        <v>0.02</v>
      </c>
      <c r="AQ1055" s="51">
        <f t="shared" si="2003"/>
        <v>1.6962044607708778E-2</v>
      </c>
      <c r="AR1055" s="57">
        <f t="shared" si="2004"/>
        <v>1102.5473028180218</v>
      </c>
      <c r="AS1055" s="44">
        <f t="shared" si="1942"/>
        <v>7773.8948518700308</v>
      </c>
      <c r="AT1055" s="44">
        <f t="shared" si="1943"/>
        <v>3109.5579407480122</v>
      </c>
      <c r="AU1055" s="44">
        <f t="shared" si="1944"/>
        <v>1943.4737129675077</v>
      </c>
      <c r="AV1055" s="47">
        <f t="shared" si="1945"/>
        <v>0.20999451983493408</v>
      </c>
      <c r="AW1055" s="47">
        <f t="shared" si="1946"/>
        <v>0.29158490912813834</v>
      </c>
      <c r="AX1055" s="86">
        <f t="shared" si="1947"/>
        <v>0.69242553343527846</v>
      </c>
      <c r="AY1055" s="86">
        <f t="shared" si="1948"/>
        <v>0</v>
      </c>
      <c r="AZ1055" s="10">
        <f t="shared" si="2005"/>
        <v>0</v>
      </c>
      <c r="BA1055" s="44">
        <f t="shared" si="1949"/>
        <v>0</v>
      </c>
      <c r="BB1055" s="9">
        <f t="shared" si="1950"/>
        <v>0</v>
      </c>
      <c r="BC1055" s="45">
        <f t="shared" si="2039"/>
        <v>0</v>
      </c>
      <c r="BD1055" s="9">
        <f t="shared" si="1951"/>
        <v>0</v>
      </c>
      <c r="BE1055" s="45">
        <f t="shared" si="2035"/>
        <v>0</v>
      </c>
      <c r="BF1055" s="9">
        <f t="shared" si="1952"/>
        <v>0</v>
      </c>
      <c r="BG1055" s="45">
        <f t="shared" si="2036"/>
        <v>0</v>
      </c>
      <c r="BH1055" s="58"/>
      <c r="BI1055" s="58"/>
      <c r="BJ1055" s="58">
        <f t="shared" si="2006"/>
        <v>0</v>
      </c>
      <c r="BK1055" s="97"/>
      <c r="BL1055" s="44"/>
      <c r="BM1055" s="82">
        <f t="shared" si="2007"/>
        <v>105</v>
      </c>
      <c r="BN1055" s="86">
        <f t="shared" si="2008"/>
        <v>105000</v>
      </c>
      <c r="BO1055" s="86">
        <f t="shared" si="2009"/>
        <v>100</v>
      </c>
      <c r="BP1055" s="84">
        <f t="shared" si="1953"/>
        <v>4</v>
      </c>
      <c r="BQ1055" s="84">
        <f t="shared" si="1954"/>
        <v>4.13</v>
      </c>
      <c r="BR1055" s="84">
        <f t="shared" si="1955"/>
        <v>0.02</v>
      </c>
      <c r="BS1055" s="84">
        <f t="shared" si="2010"/>
        <v>3.1145943074937173E-2</v>
      </c>
      <c r="BT1055" s="84">
        <f t="shared" si="2011"/>
        <v>1318.3194263273317</v>
      </c>
      <c r="BU1055" s="84">
        <f t="shared" si="2012"/>
        <v>0</v>
      </c>
      <c r="BV1055" s="83">
        <f t="shared" si="2013"/>
        <v>3162.6448811443665</v>
      </c>
      <c r="BW1055" s="81">
        <f t="shared" si="2037"/>
        <v>3162.6448811443665</v>
      </c>
      <c r="BX1055" s="83">
        <f t="shared" si="1956"/>
        <v>0</v>
      </c>
      <c r="BY1055" s="141">
        <f t="shared" si="1957"/>
        <v>0</v>
      </c>
      <c r="BZ1055" s="83">
        <f t="shared" si="1958"/>
        <v>4.13</v>
      </c>
      <c r="CA1055" s="83">
        <f t="shared" si="1959"/>
        <v>0</v>
      </c>
      <c r="CB1055" s="83">
        <f t="shared" si="2014"/>
        <v>3.4510291594920393</v>
      </c>
      <c r="CC1055" s="83">
        <f t="shared" si="1960"/>
        <v>3.4510291594920393</v>
      </c>
      <c r="CD1055" s="143">
        <f t="shared" si="1961"/>
        <v>0.02</v>
      </c>
      <c r="CE1055" s="83">
        <f t="shared" si="2015"/>
        <v>1.693852321357054E-2</v>
      </c>
      <c r="CF1055" s="84">
        <f t="shared" si="2016"/>
        <v>1216.9211706230546</v>
      </c>
      <c r="CG1055" s="83">
        <f t="shared" si="1962"/>
        <v>0</v>
      </c>
      <c r="CH1055" s="83">
        <f t="shared" si="2017"/>
        <v>3.2511021550689616</v>
      </c>
      <c r="CI1055" s="83">
        <f t="shared" si="1963"/>
        <v>3.2511021550689616</v>
      </c>
      <c r="CJ1055" s="143">
        <f t="shared" si="1964"/>
        <v>0.02</v>
      </c>
      <c r="CK1055" s="83">
        <f t="shared" si="2018"/>
        <v>1.6130910799759268E-2</v>
      </c>
      <c r="CL1055" s="84">
        <f t="shared" si="2019"/>
        <v>1150.6713845036447</v>
      </c>
      <c r="CM1055" s="83">
        <f t="shared" si="1965"/>
        <v>0</v>
      </c>
      <c r="CN1055" s="83">
        <f t="shared" si="2020"/>
        <v>3.1426408911882024</v>
      </c>
      <c r="CO1055" s="83">
        <f t="shared" si="1966"/>
        <v>3.1426408911882024</v>
      </c>
      <c r="CP1055" s="143">
        <f t="shared" si="1967"/>
        <v>0.02</v>
      </c>
      <c r="CQ1055" s="83">
        <f t="shared" si="2021"/>
        <v>1.6290564504284566E-2</v>
      </c>
      <c r="CR1055" s="84">
        <f t="shared" si="2022"/>
        <v>1146.9950706358266</v>
      </c>
      <c r="CS1055" s="83">
        <f t="shared" si="1968"/>
        <v>0</v>
      </c>
      <c r="CT1055" s="83">
        <f t="shared" si="2023"/>
        <v>3.1371276388413976</v>
      </c>
      <c r="CU1055" s="83">
        <f t="shared" si="1969"/>
        <v>3.1371276388413976</v>
      </c>
      <c r="CV1055" s="143">
        <f t="shared" si="1970"/>
        <v>0.02</v>
      </c>
      <c r="CW1055" s="83">
        <f t="shared" si="2024"/>
        <v>1.6318526987184629E-2</v>
      </c>
      <c r="CX1055" s="84">
        <f t="shared" si="2025"/>
        <v>1146.8852019363248</v>
      </c>
      <c r="CY1055" s="83">
        <f t="shared" si="1971"/>
        <v>0</v>
      </c>
      <c r="CZ1055" s="83">
        <f t="shared" si="2026"/>
        <v>3.136963685723388</v>
      </c>
      <c r="DA1055" s="83">
        <f t="shared" si="1972"/>
        <v>3.136963685723388</v>
      </c>
      <c r="DB1055" s="143">
        <f t="shared" si="1973"/>
        <v>0.02</v>
      </c>
      <c r="DC1055" s="83">
        <f t="shared" si="2027"/>
        <v>1.6319446767326561E-2</v>
      </c>
      <c r="DD1055" s="84">
        <f t="shared" si="2028"/>
        <v>1146.8946771061444</v>
      </c>
      <c r="DE1055" s="86">
        <f t="shared" si="1974"/>
        <v>5692.7607860598591</v>
      </c>
      <c r="DF1055" s="86">
        <f t="shared" si="1975"/>
        <v>2277.1043144239438</v>
      </c>
      <c r="DG1055" s="86">
        <f t="shared" si="1976"/>
        <v>1423.1901965149648</v>
      </c>
      <c r="DH1055" s="86">
        <f t="shared" si="1977"/>
        <v>6.8271813456394673E-2</v>
      </c>
      <c r="DI1055" s="86">
        <f t="shared" si="1978"/>
        <v>5.0811128172693343E-2</v>
      </c>
      <c r="DJ1055" s="86">
        <f t="shared" si="1979"/>
        <v>0.43526352828718928</v>
      </c>
      <c r="DK1055" s="86">
        <f t="shared" si="1980"/>
        <v>-1410.706195441252</v>
      </c>
      <c r="DL1055" s="86">
        <f t="shared" si="2038"/>
        <v>-1410.706195441252</v>
      </c>
      <c r="DM1055" s="86">
        <f t="shared" si="1981"/>
        <v>-1410.706195441252</v>
      </c>
      <c r="DN1055" s="85">
        <f t="shared" si="1982"/>
        <v>0</v>
      </c>
      <c r="DO1055" s="85">
        <f t="shared" si="2029"/>
        <v>0</v>
      </c>
      <c r="DP1055" s="85">
        <f t="shared" si="1983"/>
        <v>0</v>
      </c>
      <c r="DQ1055" s="85">
        <f t="shared" si="2030"/>
        <v>0</v>
      </c>
      <c r="DR1055" s="85">
        <f t="shared" si="1984"/>
        <v>0</v>
      </c>
      <c r="DS1055" s="85">
        <f t="shared" si="2031"/>
        <v>0</v>
      </c>
      <c r="DT1055" s="81"/>
      <c r="DU1055" s="81"/>
      <c r="DV1055" s="81">
        <f t="shared" si="2032"/>
        <v>0</v>
      </c>
      <c r="DW1055" s="100"/>
    </row>
    <row r="1056" spans="1:127" x14ac:dyDescent="0.2">
      <c r="A1056" s="59">
        <f t="shared" si="1985"/>
        <v>140.1333333333321</v>
      </c>
      <c r="B1056" s="44">
        <f t="shared" si="1986"/>
        <v>140133.33333333209</v>
      </c>
      <c r="C1056" s="52">
        <f t="shared" si="1920"/>
        <v>133.33333333333334</v>
      </c>
      <c r="D1056" s="50">
        <f t="shared" si="1921"/>
        <v>4</v>
      </c>
      <c r="E1056" s="44">
        <f t="shared" si="1922"/>
        <v>4.13</v>
      </c>
      <c r="F1056" s="47">
        <f t="shared" si="1923"/>
        <v>0.02</v>
      </c>
      <c r="G1056" s="52">
        <f t="shared" si="1987"/>
        <v>2.3046225095621625E-2</v>
      </c>
      <c r="H1056" s="57">
        <f t="shared" si="1988"/>
        <v>1091.4665110561775</v>
      </c>
      <c r="I1056" s="52">
        <f t="shared" si="1989"/>
        <v>0</v>
      </c>
      <c r="J1056" s="54">
        <f t="shared" si="1990"/>
        <v>4323.1468732611283</v>
      </c>
      <c r="K1056" s="46">
        <f t="shared" si="2033"/>
        <v>4323.1468732611283</v>
      </c>
      <c r="L1056" s="80">
        <f t="shared" si="1924"/>
        <v>0</v>
      </c>
      <c r="M1056" s="142">
        <f t="shared" si="1925"/>
        <v>0</v>
      </c>
      <c r="N1056" s="60">
        <f t="shared" si="1926"/>
        <v>4.13</v>
      </c>
      <c r="O1056" s="53">
        <f t="shared" si="1927"/>
        <v>0</v>
      </c>
      <c r="P1056" s="58">
        <f t="shared" si="1991"/>
        <v>3.1319340901698478</v>
      </c>
      <c r="Q1056" s="49">
        <f t="shared" si="1928"/>
        <v>3.1319340901698478</v>
      </c>
      <c r="R1056" s="143">
        <f t="shared" si="1929"/>
        <v>0.02</v>
      </c>
      <c r="S1056" s="51">
        <f t="shared" si="1992"/>
        <v>1.7606035596553264E-2</v>
      </c>
      <c r="T1056" s="57">
        <f t="shared" si="1993"/>
        <v>1136.4161450780891</v>
      </c>
      <c r="U1056" s="53">
        <f t="shared" si="1930"/>
        <v>0</v>
      </c>
      <c r="V1056" s="58">
        <f t="shared" si="1994"/>
        <v>3.192081051445673</v>
      </c>
      <c r="W1056" s="49">
        <f t="shared" si="1931"/>
        <v>3.192081051445673</v>
      </c>
      <c r="X1056" s="143">
        <f t="shared" si="1932"/>
        <v>0.02</v>
      </c>
      <c r="Y1056" s="51">
        <f t="shared" si="1995"/>
        <v>1.7011213815297511E-2</v>
      </c>
      <c r="Z1056" s="57">
        <f t="shared" si="1996"/>
        <v>1105.4202321852385</v>
      </c>
      <c r="AA1056" s="53">
        <f t="shared" si="1933"/>
        <v>0</v>
      </c>
      <c r="AB1056" s="58">
        <f t="shared" si="1997"/>
        <v>3.1497599021876295</v>
      </c>
      <c r="AC1056" s="49">
        <f t="shared" si="1934"/>
        <v>3.1497599021876295</v>
      </c>
      <c r="AD1056" s="143">
        <f t="shared" si="1935"/>
        <v>0.02</v>
      </c>
      <c r="AE1056" s="49">
        <f t="shared" si="2034"/>
        <v>1.6958523966448511E-2</v>
      </c>
      <c r="AF1056" s="57">
        <f t="shared" si="1998"/>
        <v>1103.3826723760239</v>
      </c>
      <c r="AG1056" s="53">
        <f t="shared" si="1936"/>
        <v>0</v>
      </c>
      <c r="AH1056" s="58">
        <f t="shared" si="1999"/>
        <v>3.1471095464037613</v>
      </c>
      <c r="AI1056" s="49">
        <f t="shared" si="1937"/>
        <v>3.1471095464037613</v>
      </c>
      <c r="AJ1056" s="143">
        <f t="shared" si="1938"/>
        <v>0.02</v>
      </c>
      <c r="AK1056" s="51">
        <f t="shared" si="2000"/>
        <v>1.6959082291309914E-2</v>
      </c>
      <c r="AL1056" s="57">
        <f t="shared" si="2001"/>
        <v>1103.2741479381755</v>
      </c>
      <c r="AM1056" s="53">
        <f t="shared" si="1939"/>
        <v>0</v>
      </c>
      <c r="AN1056" s="58">
        <f t="shared" si="2002"/>
        <v>3.1469688380507383</v>
      </c>
      <c r="AO1056" s="49">
        <f t="shared" si="1940"/>
        <v>3.1469688380507383</v>
      </c>
      <c r="AP1056" s="143">
        <f t="shared" si="1941"/>
        <v>0.02</v>
      </c>
      <c r="AQ1056" s="51">
        <f t="shared" si="2003"/>
        <v>1.695937794104211E-2</v>
      </c>
      <c r="AR1056" s="57">
        <f t="shared" si="2004"/>
        <v>1103.2661813095506</v>
      </c>
      <c r="AS1056" s="44">
        <f t="shared" si="1942"/>
        <v>7781.6643718700307</v>
      </c>
      <c r="AT1056" s="44">
        <f t="shared" si="1943"/>
        <v>3112.665748748012</v>
      </c>
      <c r="AU1056" s="44">
        <f t="shared" si="1944"/>
        <v>1945.4160929675077</v>
      </c>
      <c r="AV1056" s="47">
        <f t="shared" si="1945"/>
        <v>0.20945464700789621</v>
      </c>
      <c r="AW1056" s="47">
        <f t="shared" si="1946"/>
        <v>0.29017734308837551</v>
      </c>
      <c r="AX1056" s="86">
        <f t="shared" si="1947"/>
        <v>0.6870702742700221</v>
      </c>
      <c r="AY1056" s="86">
        <f t="shared" si="1948"/>
        <v>0</v>
      </c>
      <c r="AZ1056" s="10">
        <f t="shared" si="2005"/>
        <v>0</v>
      </c>
      <c r="BA1056" s="44">
        <f t="shared" si="1949"/>
        <v>0</v>
      </c>
      <c r="BB1056" s="9">
        <f t="shared" si="1950"/>
        <v>0</v>
      </c>
      <c r="BC1056" s="45">
        <f t="shared" si="2039"/>
        <v>0</v>
      </c>
      <c r="BD1056" s="9">
        <f t="shared" si="1951"/>
        <v>0</v>
      </c>
      <c r="BE1056" s="45">
        <f t="shared" si="2035"/>
        <v>0</v>
      </c>
      <c r="BF1056" s="9">
        <f t="shared" si="1952"/>
        <v>0</v>
      </c>
      <c r="BG1056" s="45">
        <f t="shared" si="2036"/>
        <v>0</v>
      </c>
      <c r="BH1056" s="58"/>
      <c r="BI1056" s="58"/>
      <c r="BJ1056" s="58">
        <f t="shared" si="2006"/>
        <v>0</v>
      </c>
      <c r="BK1056" s="97"/>
      <c r="BL1056" s="44"/>
      <c r="BM1056" s="82">
        <f t="shared" si="2007"/>
        <v>105.10000000000001</v>
      </c>
      <c r="BN1056" s="86">
        <f t="shared" si="2008"/>
        <v>105100</v>
      </c>
      <c r="BO1056" s="86">
        <f t="shared" si="2009"/>
        <v>100</v>
      </c>
      <c r="BP1056" s="84">
        <f t="shared" si="1953"/>
        <v>4</v>
      </c>
      <c r="BQ1056" s="84">
        <f t="shared" si="1954"/>
        <v>4.13</v>
      </c>
      <c r="BR1056" s="84">
        <f t="shared" si="1955"/>
        <v>0.02</v>
      </c>
      <c r="BS1056" s="84">
        <f t="shared" si="2010"/>
        <v>3.1143943074937175E-2</v>
      </c>
      <c r="BT1056" s="84">
        <f t="shared" si="2011"/>
        <v>1319.0735411717612</v>
      </c>
      <c r="BU1056" s="84">
        <f t="shared" si="2012"/>
        <v>0</v>
      </c>
      <c r="BV1056" s="83">
        <f t="shared" si="2013"/>
        <v>3165.8821811443668</v>
      </c>
      <c r="BW1056" s="81">
        <f t="shared" si="2037"/>
        <v>3165.8821811443668</v>
      </c>
      <c r="BX1056" s="83">
        <f t="shared" si="1956"/>
        <v>0</v>
      </c>
      <c r="BY1056" s="141">
        <f t="shared" si="1957"/>
        <v>0</v>
      </c>
      <c r="BZ1056" s="83">
        <f t="shared" si="1958"/>
        <v>4.13</v>
      </c>
      <c r="CA1056" s="83">
        <f t="shared" si="1959"/>
        <v>0</v>
      </c>
      <c r="CB1056" s="83">
        <f t="shared" si="2014"/>
        <v>3.4528573371555273</v>
      </c>
      <c r="CC1056" s="83">
        <f t="shared" si="1960"/>
        <v>3.4528573371555273</v>
      </c>
      <c r="CD1056" s="143">
        <f t="shared" si="1961"/>
        <v>0.02</v>
      </c>
      <c r="CE1056" s="83">
        <f t="shared" si="2015"/>
        <v>1.6936523213570542E-2</v>
      </c>
      <c r="CF1056" s="84">
        <f t="shared" si="2016"/>
        <v>1217.4119669168786</v>
      </c>
      <c r="CG1056" s="83">
        <f t="shared" si="1962"/>
        <v>0</v>
      </c>
      <c r="CH1056" s="83">
        <f t="shared" si="2017"/>
        <v>3.2521617479402076</v>
      </c>
      <c r="CI1056" s="83">
        <f t="shared" si="1963"/>
        <v>3.2521617479402076</v>
      </c>
      <c r="CJ1056" s="143">
        <f t="shared" si="1964"/>
        <v>0.02</v>
      </c>
      <c r="CK1056" s="83">
        <f t="shared" si="2018"/>
        <v>1.6128910799759269E-2</v>
      </c>
      <c r="CL1056" s="84">
        <f t="shared" si="2019"/>
        <v>1151.167521199153</v>
      </c>
      <c r="CM1056" s="83">
        <f t="shared" si="1965"/>
        <v>0</v>
      </c>
      <c r="CN1056" s="83">
        <f t="shared" si="2020"/>
        <v>3.143584690350953</v>
      </c>
      <c r="CO1056" s="83">
        <f t="shared" si="1966"/>
        <v>3.143584690350953</v>
      </c>
      <c r="CP1056" s="143">
        <f t="shared" si="1967"/>
        <v>0.02</v>
      </c>
      <c r="CQ1056" s="83">
        <f t="shared" si="2021"/>
        <v>1.6288564504284567E-2</v>
      </c>
      <c r="CR1056" s="84">
        <f t="shared" si="2022"/>
        <v>1147.5134106265637</v>
      </c>
      <c r="CS1056" s="83">
        <f t="shared" si="1968"/>
        <v>0</v>
      </c>
      <c r="CT1056" s="83">
        <f t="shared" si="2023"/>
        <v>3.1380977361308835</v>
      </c>
      <c r="CU1056" s="83">
        <f t="shared" si="1969"/>
        <v>3.1380977361308835</v>
      </c>
      <c r="CV1056" s="143">
        <f t="shared" si="1970"/>
        <v>0.02</v>
      </c>
      <c r="CW1056" s="83">
        <f t="shared" si="2024"/>
        <v>1.6316526987184631E-2</v>
      </c>
      <c r="CX1056" s="84">
        <f t="shared" si="2025"/>
        <v>1147.4053442086745</v>
      </c>
      <c r="CY1056" s="83">
        <f t="shared" si="1971"/>
        <v>0</v>
      </c>
      <c r="CZ1056" s="83">
        <f t="shared" si="2026"/>
        <v>3.1379362605212497</v>
      </c>
      <c r="DA1056" s="83">
        <f t="shared" si="1972"/>
        <v>3.1379362605212497</v>
      </c>
      <c r="DB1056" s="143">
        <f t="shared" si="1973"/>
        <v>0.02</v>
      </c>
      <c r="DC1056" s="83">
        <f t="shared" si="2027"/>
        <v>1.6317446767326563E-2</v>
      </c>
      <c r="DD1056" s="84">
        <f t="shared" si="2028"/>
        <v>1147.4148758843958</v>
      </c>
      <c r="DE1056" s="86">
        <f t="shared" si="1974"/>
        <v>5698.5879260598595</v>
      </c>
      <c r="DF1056" s="86">
        <f t="shared" si="1975"/>
        <v>2279.4351704239439</v>
      </c>
      <c r="DG1056" s="86">
        <f t="shared" si="1976"/>
        <v>1424.6469815149649</v>
      </c>
      <c r="DH1056" s="86">
        <f t="shared" si="1977"/>
        <v>6.8167555467585725E-2</v>
      </c>
      <c r="DI1056" s="86">
        <f t="shared" si="1978"/>
        <v>5.0668691285345416E-2</v>
      </c>
      <c r="DJ1056" s="86">
        <f t="shared" si="1979"/>
        <v>0.43297413519947975</v>
      </c>
      <c r="DK1056" s="86">
        <f t="shared" si="1980"/>
        <v>-1412.5214938654333</v>
      </c>
      <c r="DL1056" s="86">
        <f t="shared" si="2038"/>
        <v>-1412.5214938654333</v>
      </c>
      <c r="DM1056" s="86">
        <f t="shared" si="1981"/>
        <v>-1412.5214938654333</v>
      </c>
      <c r="DN1056" s="85">
        <f t="shared" si="1982"/>
        <v>0</v>
      </c>
      <c r="DO1056" s="85">
        <f t="shared" si="2029"/>
        <v>0</v>
      </c>
      <c r="DP1056" s="85">
        <f t="shared" si="1983"/>
        <v>0</v>
      </c>
      <c r="DQ1056" s="85">
        <f t="shared" si="2030"/>
        <v>0</v>
      </c>
      <c r="DR1056" s="85">
        <f t="shared" si="1984"/>
        <v>0</v>
      </c>
      <c r="DS1056" s="85">
        <f t="shared" si="2031"/>
        <v>0</v>
      </c>
      <c r="DT1056" s="81"/>
      <c r="DU1056" s="81"/>
      <c r="DV1056" s="81">
        <f t="shared" si="2032"/>
        <v>0</v>
      </c>
      <c r="DW1056" s="100"/>
    </row>
    <row r="1057" spans="1:127" x14ac:dyDescent="0.2">
      <c r="A1057" s="59">
        <f t="shared" si="1985"/>
        <v>140.26666666666543</v>
      </c>
      <c r="B1057" s="44">
        <f t="shared" si="1986"/>
        <v>140266.66666666543</v>
      </c>
      <c r="C1057" s="52">
        <f t="shared" si="1920"/>
        <v>133.33333333333334</v>
      </c>
      <c r="D1057" s="50">
        <f t="shared" si="1921"/>
        <v>4</v>
      </c>
      <c r="E1057" s="44">
        <f t="shared" si="1922"/>
        <v>4.13</v>
      </c>
      <c r="F1057" s="47">
        <f t="shared" si="1923"/>
        <v>0.02</v>
      </c>
      <c r="G1057" s="52">
        <f t="shared" si="1987"/>
        <v>2.3043558428954957E-2</v>
      </c>
      <c r="H1057" s="57">
        <f t="shared" si="1988"/>
        <v>1092.2104946481804</v>
      </c>
      <c r="I1057" s="52">
        <f t="shared" si="1989"/>
        <v>0</v>
      </c>
      <c r="J1057" s="54">
        <f t="shared" si="1990"/>
        <v>4327.4632732611281</v>
      </c>
      <c r="K1057" s="46">
        <f t="shared" si="2033"/>
        <v>4327.4632732611281</v>
      </c>
      <c r="L1057" s="80">
        <f t="shared" si="1924"/>
        <v>0</v>
      </c>
      <c r="M1057" s="142">
        <f t="shared" si="1925"/>
        <v>0</v>
      </c>
      <c r="N1057" s="60">
        <f t="shared" si="1926"/>
        <v>4.13</v>
      </c>
      <c r="O1057" s="53">
        <f t="shared" si="1927"/>
        <v>0</v>
      </c>
      <c r="P1057" s="58">
        <f t="shared" si="1991"/>
        <v>3.1331318777486228</v>
      </c>
      <c r="Q1057" s="49">
        <f t="shared" si="1928"/>
        <v>3.1331318777486228</v>
      </c>
      <c r="R1057" s="143">
        <f t="shared" si="1929"/>
        <v>0.02</v>
      </c>
      <c r="S1057" s="51">
        <f t="shared" si="1992"/>
        <v>1.7603368929886596E-2</v>
      </c>
      <c r="T1057" s="57">
        <f t="shared" si="1993"/>
        <v>1137.1656160335808</v>
      </c>
      <c r="U1057" s="53">
        <f t="shared" si="1930"/>
        <v>0</v>
      </c>
      <c r="V1057" s="58">
        <f t="shared" si="1994"/>
        <v>3.1934132427737532</v>
      </c>
      <c r="W1057" s="49">
        <f t="shared" si="1931"/>
        <v>3.1934132427737532</v>
      </c>
      <c r="X1057" s="143">
        <f t="shared" si="1932"/>
        <v>0.02</v>
      </c>
      <c r="Y1057" s="51">
        <f t="shared" si="1995"/>
        <v>1.7008547148630843E-2</v>
      </c>
      <c r="Z1057" s="57">
        <f t="shared" si="1996"/>
        <v>1106.1307354674891</v>
      </c>
      <c r="AA1057" s="53">
        <f t="shared" si="1933"/>
        <v>0</v>
      </c>
      <c r="AB1057" s="58">
        <f t="shared" si="1997"/>
        <v>3.1509530743240055</v>
      </c>
      <c r="AC1057" s="49">
        <f t="shared" si="1934"/>
        <v>3.1509530743240055</v>
      </c>
      <c r="AD1057" s="143">
        <f t="shared" si="1935"/>
        <v>0.02</v>
      </c>
      <c r="AE1057" s="49">
        <f t="shared" si="2034"/>
        <v>1.6955857299781843E-2</v>
      </c>
      <c r="AF1057" s="57">
        <f t="shared" si="1998"/>
        <v>1104.1004917721982</v>
      </c>
      <c r="AG1057" s="53">
        <f t="shared" si="1936"/>
        <v>0</v>
      </c>
      <c r="AH1057" s="58">
        <f t="shared" si="1999"/>
        <v>3.1483067670058968</v>
      </c>
      <c r="AI1057" s="49">
        <f t="shared" si="1937"/>
        <v>3.1483067670058968</v>
      </c>
      <c r="AJ1057" s="143">
        <f t="shared" si="1938"/>
        <v>0.02</v>
      </c>
      <c r="AK1057" s="51">
        <f t="shared" si="2000"/>
        <v>1.6956415624643246E-2</v>
      </c>
      <c r="AL1057" s="57">
        <f t="shared" si="2001"/>
        <v>1103.9925955044448</v>
      </c>
      <c r="AM1057" s="53">
        <f t="shared" si="1939"/>
        <v>0</v>
      </c>
      <c r="AN1057" s="58">
        <f t="shared" si="2002"/>
        <v>3.1481665809111412</v>
      </c>
      <c r="AO1057" s="49">
        <f t="shared" si="1940"/>
        <v>3.1481665809111412</v>
      </c>
      <c r="AP1057" s="143">
        <f t="shared" si="1941"/>
        <v>0.02</v>
      </c>
      <c r="AQ1057" s="51">
        <f t="shared" si="2003"/>
        <v>1.6956711274375442E-2</v>
      </c>
      <c r="AR1057" s="57">
        <f t="shared" si="2004"/>
        <v>1103.9846735256228</v>
      </c>
      <c r="AS1057" s="44">
        <f t="shared" si="1942"/>
        <v>7789.4338918700305</v>
      </c>
      <c r="AT1057" s="44">
        <f t="shared" si="1943"/>
        <v>3115.7735567480122</v>
      </c>
      <c r="AU1057" s="44">
        <f t="shared" si="1944"/>
        <v>1947.3584729675076</v>
      </c>
      <c r="AV1057" s="47">
        <f t="shared" si="1945"/>
        <v>0.20891701218313732</v>
      </c>
      <c r="AW1057" s="47">
        <f t="shared" si="1946"/>
        <v>0.28877878053145795</v>
      </c>
      <c r="AX1057" s="86">
        <f t="shared" si="1947"/>
        <v>0.68176479965946113</v>
      </c>
      <c r="AY1057" s="86">
        <f t="shared" si="1948"/>
        <v>0</v>
      </c>
      <c r="AZ1057" s="10">
        <f t="shared" si="2005"/>
        <v>0</v>
      </c>
      <c r="BA1057" s="44">
        <f t="shared" si="1949"/>
        <v>0</v>
      </c>
      <c r="BB1057" s="9">
        <f t="shared" si="1950"/>
        <v>0</v>
      </c>
      <c r="BC1057" s="45">
        <f t="shared" si="2039"/>
        <v>0</v>
      </c>
      <c r="BD1057" s="9">
        <f t="shared" si="1951"/>
        <v>0</v>
      </c>
      <c r="BE1057" s="45">
        <f t="shared" si="2035"/>
        <v>0</v>
      </c>
      <c r="BF1057" s="9">
        <f t="shared" si="1952"/>
        <v>0</v>
      </c>
      <c r="BG1057" s="45">
        <f t="shared" si="2036"/>
        <v>0</v>
      </c>
      <c r="BH1057" s="58"/>
      <c r="BI1057" s="58"/>
      <c r="BJ1057" s="58">
        <f t="shared" si="2006"/>
        <v>0</v>
      </c>
      <c r="BK1057" s="97"/>
      <c r="BL1057" s="44"/>
      <c r="BM1057" s="82">
        <f t="shared" si="2007"/>
        <v>105.2</v>
      </c>
      <c r="BN1057" s="86">
        <f t="shared" si="2008"/>
        <v>105200</v>
      </c>
      <c r="BO1057" s="86">
        <f t="shared" si="2009"/>
        <v>100</v>
      </c>
      <c r="BP1057" s="84">
        <f t="shared" si="1953"/>
        <v>4</v>
      </c>
      <c r="BQ1057" s="84">
        <f t="shared" si="1954"/>
        <v>4.13</v>
      </c>
      <c r="BR1057" s="84">
        <f t="shared" si="1955"/>
        <v>0.02</v>
      </c>
      <c r="BS1057" s="84">
        <f t="shared" si="2010"/>
        <v>3.1141943074937176E-2</v>
      </c>
      <c r="BT1057" s="84">
        <f t="shared" si="2011"/>
        <v>1319.8276075900405</v>
      </c>
      <c r="BU1057" s="84">
        <f t="shared" si="2012"/>
        <v>0</v>
      </c>
      <c r="BV1057" s="83">
        <f t="shared" si="2013"/>
        <v>3169.1194811443665</v>
      </c>
      <c r="BW1057" s="81">
        <f t="shared" si="2037"/>
        <v>3169.1194811443665</v>
      </c>
      <c r="BX1057" s="83">
        <f t="shared" si="1956"/>
        <v>0</v>
      </c>
      <c r="BY1057" s="141">
        <f t="shared" si="1957"/>
        <v>0</v>
      </c>
      <c r="BZ1057" s="83">
        <f t="shared" si="1958"/>
        <v>4.13</v>
      </c>
      <c r="CA1057" s="83">
        <f t="shared" si="1959"/>
        <v>0</v>
      </c>
      <c r="CB1057" s="83">
        <f t="shared" si="2014"/>
        <v>3.4546876516518887</v>
      </c>
      <c r="CC1057" s="83">
        <f t="shared" si="1960"/>
        <v>3.4546876516518887</v>
      </c>
      <c r="CD1057" s="143">
        <f t="shared" si="1961"/>
        <v>0.02</v>
      </c>
      <c r="CE1057" s="83">
        <f t="shared" si="2015"/>
        <v>1.6934523213570543E-2</v>
      </c>
      <c r="CF1057" s="84">
        <f t="shared" si="2016"/>
        <v>1217.902445426701</v>
      </c>
      <c r="CG1057" s="83">
        <f t="shared" si="1962"/>
        <v>0</v>
      </c>
      <c r="CH1057" s="83">
        <f t="shared" si="2017"/>
        <v>3.2532216728311738</v>
      </c>
      <c r="CI1057" s="83">
        <f t="shared" si="1963"/>
        <v>3.2532216728311738</v>
      </c>
      <c r="CJ1057" s="143">
        <f t="shared" si="1964"/>
        <v>0.02</v>
      </c>
      <c r="CK1057" s="83">
        <f t="shared" si="2018"/>
        <v>1.612691079975927E-2</v>
      </c>
      <c r="CL1057" s="84">
        <f t="shared" si="2019"/>
        <v>1151.6634347498853</v>
      </c>
      <c r="CM1057" s="83">
        <f t="shared" si="1965"/>
        <v>0</v>
      </c>
      <c r="CN1057" s="83">
        <f t="shared" si="2020"/>
        <v>3.1445290476673442</v>
      </c>
      <c r="CO1057" s="83">
        <f t="shared" si="1966"/>
        <v>3.1445290476673442</v>
      </c>
      <c r="CP1057" s="143">
        <f t="shared" si="1967"/>
        <v>0.02</v>
      </c>
      <c r="CQ1057" s="83">
        <f t="shared" si="2021"/>
        <v>1.6286564504284569E-2</v>
      </c>
      <c r="CR1057" s="84">
        <f t="shared" si="2022"/>
        <v>1148.0315313743292</v>
      </c>
      <c r="CS1057" s="83">
        <f t="shared" si="1968"/>
        <v>0</v>
      </c>
      <c r="CT1057" s="83">
        <f t="shared" si="2023"/>
        <v>3.1390684845815908</v>
      </c>
      <c r="CU1057" s="83">
        <f t="shared" si="1969"/>
        <v>3.1390684845815908</v>
      </c>
      <c r="CV1057" s="143">
        <f t="shared" si="1970"/>
        <v>0.02</v>
      </c>
      <c r="CW1057" s="83">
        <f t="shared" si="2024"/>
        <v>1.6314526987184632E-2</v>
      </c>
      <c r="CX1057" s="84">
        <f t="shared" si="2025"/>
        <v>1147.9252619537253</v>
      </c>
      <c r="CY1057" s="83">
        <f t="shared" si="1971"/>
        <v>0</v>
      </c>
      <c r="CZ1057" s="83">
        <f t="shared" si="2026"/>
        <v>3.138909485704299</v>
      </c>
      <c r="DA1057" s="83">
        <f t="shared" si="1972"/>
        <v>3.138909485704299</v>
      </c>
      <c r="DB1057" s="143">
        <f t="shared" si="1973"/>
        <v>0.02</v>
      </c>
      <c r="DC1057" s="83">
        <f t="shared" si="2027"/>
        <v>1.6315446767326564E-2</v>
      </c>
      <c r="DD1057" s="84">
        <f t="shared" si="2028"/>
        <v>1147.9348496956106</v>
      </c>
      <c r="DE1057" s="86">
        <f t="shared" si="1974"/>
        <v>5704.4150660598598</v>
      </c>
      <c r="DF1057" s="86">
        <f t="shared" si="1975"/>
        <v>2281.7660264239439</v>
      </c>
      <c r="DG1057" s="86">
        <f t="shared" si="1976"/>
        <v>1426.1037665149649</v>
      </c>
      <c r="DH1057" s="86">
        <f t="shared" si="1977"/>
        <v>6.8063577788651367E-2</v>
      </c>
      <c r="DI1057" s="86">
        <f t="shared" si="1978"/>
        <v>5.0526818811619599E-2</v>
      </c>
      <c r="DJ1057" s="86">
        <f t="shared" si="1979"/>
        <v>0.43069942810242851</v>
      </c>
      <c r="DK1057" s="86">
        <f t="shared" si="1980"/>
        <v>-1414.335675076574</v>
      </c>
      <c r="DL1057" s="86">
        <f t="shared" si="2038"/>
        <v>-1414.335675076574</v>
      </c>
      <c r="DM1057" s="86">
        <f t="shared" si="1981"/>
        <v>-1414.335675076574</v>
      </c>
      <c r="DN1057" s="85">
        <f t="shared" si="1982"/>
        <v>0</v>
      </c>
      <c r="DO1057" s="85">
        <f t="shared" si="2029"/>
        <v>0</v>
      </c>
      <c r="DP1057" s="85">
        <f t="shared" si="1983"/>
        <v>0</v>
      </c>
      <c r="DQ1057" s="85">
        <f t="shared" si="2030"/>
        <v>0</v>
      </c>
      <c r="DR1057" s="85">
        <f t="shared" si="1984"/>
        <v>0</v>
      </c>
      <c r="DS1057" s="85">
        <f t="shared" si="2031"/>
        <v>0</v>
      </c>
      <c r="DT1057" s="81"/>
      <c r="DU1057" s="81"/>
      <c r="DV1057" s="81">
        <f t="shared" si="2032"/>
        <v>0</v>
      </c>
      <c r="DW1057" s="100"/>
    </row>
    <row r="1058" spans="1:127" x14ac:dyDescent="0.2">
      <c r="A1058" s="59">
        <f t="shared" si="1985"/>
        <v>140.39999999999878</v>
      </c>
      <c r="B1058" s="44">
        <f t="shared" si="1986"/>
        <v>140399.99999999878</v>
      </c>
      <c r="C1058" s="52">
        <f t="shared" si="1920"/>
        <v>133.33333333333334</v>
      </c>
      <c r="D1058" s="50">
        <f t="shared" si="1921"/>
        <v>4</v>
      </c>
      <c r="E1058" s="44">
        <f t="shared" si="1922"/>
        <v>4.13</v>
      </c>
      <c r="F1058" s="47">
        <f t="shared" si="1923"/>
        <v>0.02</v>
      </c>
      <c r="G1058" s="52">
        <f t="shared" si="1987"/>
        <v>2.3040891762288289E-2</v>
      </c>
      <c r="H1058" s="57">
        <f t="shared" si="1988"/>
        <v>1092.9543921492498</v>
      </c>
      <c r="I1058" s="52">
        <f t="shared" si="1989"/>
        <v>0</v>
      </c>
      <c r="J1058" s="54">
        <f t="shared" si="1990"/>
        <v>4331.7796732611287</v>
      </c>
      <c r="K1058" s="46">
        <f t="shared" si="2033"/>
        <v>4331.7796732611287</v>
      </c>
      <c r="L1058" s="80">
        <f t="shared" si="1924"/>
        <v>0</v>
      </c>
      <c r="M1058" s="142">
        <f t="shared" si="1925"/>
        <v>0</v>
      </c>
      <c r="N1058" s="60">
        <f t="shared" si="1926"/>
        <v>4.13</v>
      </c>
      <c r="O1058" s="53">
        <f t="shared" si="1927"/>
        <v>0</v>
      </c>
      <c r="P1058" s="58">
        <f t="shared" si="1991"/>
        <v>3.1343315697578791</v>
      </c>
      <c r="Q1058" s="49">
        <f t="shared" si="1928"/>
        <v>3.1343315697578791</v>
      </c>
      <c r="R1058" s="143">
        <f t="shared" si="1929"/>
        <v>0.02</v>
      </c>
      <c r="S1058" s="51">
        <f t="shared" si="1992"/>
        <v>1.7600702263219928E-2</v>
      </c>
      <c r="T1058" s="57">
        <f t="shared" si="1993"/>
        <v>1137.9146869859426</v>
      </c>
      <c r="U1058" s="53">
        <f t="shared" si="1930"/>
        <v>0</v>
      </c>
      <c r="V1058" s="58">
        <f t="shared" si="1994"/>
        <v>3.1947469288513828</v>
      </c>
      <c r="W1058" s="49">
        <f t="shared" si="1931"/>
        <v>3.1947469288513828</v>
      </c>
      <c r="X1058" s="143">
        <f t="shared" si="1932"/>
        <v>0.02</v>
      </c>
      <c r="Y1058" s="51">
        <f t="shared" si="1995"/>
        <v>1.7005880481964174E-2</v>
      </c>
      <c r="Z1058" s="57">
        <f t="shared" si="1996"/>
        <v>1106.8408310098803</v>
      </c>
      <c r="AA1058" s="53">
        <f t="shared" si="1933"/>
        <v>0</v>
      </c>
      <c r="AB1058" s="58">
        <f t="shared" si="1997"/>
        <v>3.1521475479698609</v>
      </c>
      <c r="AC1058" s="49">
        <f t="shared" si="1934"/>
        <v>3.1521475479698609</v>
      </c>
      <c r="AD1058" s="143">
        <f t="shared" si="1935"/>
        <v>0.02</v>
      </c>
      <c r="AE1058" s="49">
        <f t="shared" si="2034"/>
        <v>1.6953190633115175E-2</v>
      </c>
      <c r="AF1058" s="57">
        <f t="shared" si="1998"/>
        <v>1104.8179265108961</v>
      </c>
      <c r="AG1058" s="53">
        <f t="shared" si="1936"/>
        <v>0</v>
      </c>
      <c r="AH1058" s="58">
        <f t="shared" si="1999"/>
        <v>3.1495053608411756</v>
      </c>
      <c r="AI1058" s="49">
        <f t="shared" si="1937"/>
        <v>3.1495053608411756</v>
      </c>
      <c r="AJ1058" s="143">
        <f t="shared" si="1938"/>
        <v>0.02</v>
      </c>
      <c r="AK1058" s="51">
        <f t="shared" si="2000"/>
        <v>1.6953748957976578E-2</v>
      </c>
      <c r="AL1058" s="57">
        <f t="shared" si="2001"/>
        <v>1104.7106569279797</v>
      </c>
      <c r="AM1058" s="53">
        <f t="shared" si="1939"/>
        <v>0</v>
      </c>
      <c r="AN1058" s="58">
        <f t="shared" si="2002"/>
        <v>3.1493656985833574</v>
      </c>
      <c r="AO1058" s="49">
        <f t="shared" si="1940"/>
        <v>3.1493656985833574</v>
      </c>
      <c r="AP1058" s="143">
        <f t="shared" si="1941"/>
        <v>0.02</v>
      </c>
      <c r="AQ1058" s="51">
        <f t="shared" si="2003"/>
        <v>1.6954044607708774E-2</v>
      </c>
      <c r="AR1058" s="57">
        <f t="shared" si="2004"/>
        <v>1104.7027794455935</v>
      </c>
      <c r="AS1058" s="44">
        <f t="shared" si="1942"/>
        <v>7797.2034118700303</v>
      </c>
      <c r="AT1058" s="44">
        <f t="shared" si="1943"/>
        <v>3118.8813647480124</v>
      </c>
      <c r="AU1058" s="44">
        <f t="shared" si="1944"/>
        <v>1949.3008529675076</v>
      </c>
      <c r="AV1058" s="47">
        <f t="shared" si="1945"/>
        <v>0.20838160348493626</v>
      </c>
      <c r="AW1058" s="47">
        <f t="shared" si="1946"/>
        <v>0.28738915215369587</v>
      </c>
      <c r="AX1058" s="86">
        <f t="shared" si="1947"/>
        <v>0.67650857820621602</v>
      </c>
      <c r="AY1058" s="86">
        <f t="shared" si="1948"/>
        <v>0</v>
      </c>
      <c r="AZ1058" s="10">
        <f t="shared" si="2005"/>
        <v>0</v>
      </c>
      <c r="BA1058" s="44">
        <f t="shared" si="1949"/>
        <v>0</v>
      </c>
      <c r="BB1058" s="9">
        <f t="shared" si="1950"/>
        <v>0</v>
      </c>
      <c r="BC1058" s="45">
        <f t="shared" si="2039"/>
        <v>0</v>
      </c>
      <c r="BD1058" s="9">
        <f t="shared" si="1951"/>
        <v>0</v>
      </c>
      <c r="BE1058" s="45">
        <f t="shared" si="2035"/>
        <v>0</v>
      </c>
      <c r="BF1058" s="9">
        <f t="shared" si="1952"/>
        <v>0</v>
      </c>
      <c r="BG1058" s="45">
        <f t="shared" si="2036"/>
        <v>0</v>
      </c>
      <c r="BH1058" s="58"/>
      <c r="BI1058" s="58"/>
      <c r="BJ1058" s="58">
        <f t="shared" si="2006"/>
        <v>0</v>
      </c>
      <c r="BK1058" s="97"/>
      <c r="BL1058" s="44"/>
      <c r="BM1058" s="82">
        <f t="shared" si="2007"/>
        <v>105.3</v>
      </c>
      <c r="BN1058" s="86">
        <f t="shared" si="2008"/>
        <v>105300</v>
      </c>
      <c r="BO1058" s="86">
        <f t="shared" si="2009"/>
        <v>100</v>
      </c>
      <c r="BP1058" s="84">
        <f t="shared" si="1953"/>
        <v>4</v>
      </c>
      <c r="BQ1058" s="84">
        <f t="shared" si="1954"/>
        <v>4.13</v>
      </c>
      <c r="BR1058" s="84">
        <f t="shared" si="1955"/>
        <v>0.02</v>
      </c>
      <c r="BS1058" s="84">
        <f t="shared" si="2010"/>
        <v>3.1139943074937178E-2</v>
      </c>
      <c r="BT1058" s="84">
        <f t="shared" si="2011"/>
        <v>1320.5816255821699</v>
      </c>
      <c r="BU1058" s="84">
        <f t="shared" si="2012"/>
        <v>0</v>
      </c>
      <c r="BV1058" s="83">
        <f t="shared" si="2013"/>
        <v>3172.3567811443668</v>
      </c>
      <c r="BW1058" s="81">
        <f t="shared" si="2037"/>
        <v>3172.3567811443668</v>
      </c>
      <c r="BX1058" s="83">
        <f t="shared" si="1956"/>
        <v>0</v>
      </c>
      <c r="BY1058" s="141">
        <f t="shared" si="1957"/>
        <v>0</v>
      </c>
      <c r="BZ1058" s="83">
        <f t="shared" si="1958"/>
        <v>4.13</v>
      </c>
      <c r="CA1058" s="83">
        <f t="shared" si="1959"/>
        <v>0</v>
      </c>
      <c r="CB1058" s="83">
        <f t="shared" si="2014"/>
        <v>3.4565201031890043</v>
      </c>
      <c r="CC1058" s="83">
        <f t="shared" si="1960"/>
        <v>3.4565201031890043</v>
      </c>
      <c r="CD1058" s="143">
        <f t="shared" si="1961"/>
        <v>0.02</v>
      </c>
      <c r="CE1058" s="83">
        <f t="shared" si="2015"/>
        <v>1.6932523213570545E-2</v>
      </c>
      <c r="CF1058" s="84">
        <f t="shared" si="2016"/>
        <v>1218.3926061856766</v>
      </c>
      <c r="CG1058" s="83">
        <f t="shared" si="1962"/>
        <v>0</v>
      </c>
      <c r="CH1058" s="83">
        <f t="shared" si="2017"/>
        <v>3.2542819281731115</v>
      </c>
      <c r="CI1058" s="83">
        <f t="shared" si="1963"/>
        <v>3.2542819281731115</v>
      </c>
      <c r="CJ1058" s="143">
        <f t="shared" si="1964"/>
        <v>0.02</v>
      </c>
      <c r="CK1058" s="83">
        <f t="shared" si="2018"/>
        <v>1.6124910799759272E-2</v>
      </c>
      <c r="CL1058" s="84">
        <f t="shared" si="2019"/>
        <v>1152.1591252506105</v>
      </c>
      <c r="CM1058" s="83">
        <f t="shared" si="1965"/>
        <v>0</v>
      </c>
      <c r="CN1058" s="83">
        <f t="shared" si="2020"/>
        <v>3.1454739621853065</v>
      </c>
      <c r="CO1058" s="83">
        <f t="shared" si="1966"/>
        <v>3.1454739621853065</v>
      </c>
      <c r="CP1058" s="143">
        <f t="shared" si="1967"/>
        <v>0.02</v>
      </c>
      <c r="CQ1058" s="83">
        <f t="shared" si="2021"/>
        <v>1.628456450428457E-2</v>
      </c>
      <c r="CR1058" s="84">
        <f t="shared" si="2022"/>
        <v>1148.5494329188027</v>
      </c>
      <c r="CS1058" s="83">
        <f t="shared" si="1968"/>
        <v>0</v>
      </c>
      <c r="CT1058" s="83">
        <f t="shared" si="2023"/>
        <v>3.1400398831418155</v>
      </c>
      <c r="CU1058" s="83">
        <f t="shared" si="1969"/>
        <v>3.1400398831418155</v>
      </c>
      <c r="CV1058" s="143">
        <f t="shared" si="1970"/>
        <v>0.02</v>
      </c>
      <c r="CW1058" s="83">
        <f t="shared" si="2024"/>
        <v>1.6312526987184633E-2</v>
      </c>
      <c r="CX1058" s="84">
        <f t="shared" si="2025"/>
        <v>1148.4449552024489</v>
      </c>
      <c r="CY1058" s="83">
        <f t="shared" si="1971"/>
        <v>0</v>
      </c>
      <c r="CZ1058" s="83">
        <f t="shared" si="2026"/>
        <v>3.1398833601736396</v>
      </c>
      <c r="DA1058" s="83">
        <f t="shared" si="1972"/>
        <v>3.1398833601736396</v>
      </c>
      <c r="DB1058" s="143">
        <f t="shared" si="1973"/>
        <v>0.02</v>
      </c>
      <c r="DC1058" s="83">
        <f t="shared" si="2027"/>
        <v>1.6313446767326566E-2</v>
      </c>
      <c r="DD1058" s="84">
        <f t="shared" si="2028"/>
        <v>1148.454598571506</v>
      </c>
      <c r="DE1058" s="86">
        <f t="shared" si="1974"/>
        <v>5710.2422060598601</v>
      </c>
      <c r="DF1058" s="86">
        <f t="shared" si="1975"/>
        <v>2284.096882423944</v>
      </c>
      <c r="DG1058" s="86">
        <f t="shared" si="1976"/>
        <v>1427.560551514965</v>
      </c>
      <c r="DH1058" s="86">
        <f t="shared" si="1977"/>
        <v>6.795987943405192E-2</v>
      </c>
      <c r="DI1058" s="86">
        <f t="shared" si="1978"/>
        <v>5.0385507988759404E-2</v>
      </c>
      <c r="DJ1058" s="86">
        <f t="shared" si="1979"/>
        <v>0.42843929788702395</v>
      </c>
      <c r="DK1058" s="86">
        <f t="shared" si="1980"/>
        <v>-1416.148739798499</v>
      </c>
      <c r="DL1058" s="86">
        <f t="shared" si="2038"/>
        <v>-1416.148739798499</v>
      </c>
      <c r="DM1058" s="86">
        <f t="shared" si="1981"/>
        <v>-1416.148739798499</v>
      </c>
      <c r="DN1058" s="85">
        <f t="shared" si="1982"/>
        <v>0</v>
      </c>
      <c r="DO1058" s="85">
        <f t="shared" si="2029"/>
        <v>0</v>
      </c>
      <c r="DP1058" s="85">
        <f t="shared" si="1983"/>
        <v>0</v>
      </c>
      <c r="DQ1058" s="85">
        <f t="shared" si="2030"/>
        <v>0</v>
      </c>
      <c r="DR1058" s="85">
        <f t="shared" si="1984"/>
        <v>0</v>
      </c>
      <c r="DS1058" s="85">
        <f t="shared" si="2031"/>
        <v>0</v>
      </c>
      <c r="DT1058" s="81"/>
      <c r="DU1058" s="81"/>
      <c r="DV1058" s="81">
        <f t="shared" si="2032"/>
        <v>0</v>
      </c>
      <c r="DW1058" s="100"/>
    </row>
    <row r="1059" spans="1:127" x14ac:dyDescent="0.2">
      <c r="A1059" s="59">
        <f t="shared" si="1985"/>
        <v>140.53333333333214</v>
      </c>
      <c r="B1059" s="44">
        <f t="shared" si="1986"/>
        <v>140533.33333333212</v>
      </c>
      <c r="C1059" s="52">
        <f t="shared" si="1920"/>
        <v>133.33333333333334</v>
      </c>
      <c r="D1059" s="50">
        <f t="shared" si="1921"/>
        <v>4</v>
      </c>
      <c r="E1059" s="44">
        <f t="shared" si="1922"/>
        <v>4.13</v>
      </c>
      <c r="F1059" s="47">
        <f t="shared" si="1923"/>
        <v>0.02</v>
      </c>
      <c r="G1059" s="52">
        <f t="shared" si="1987"/>
        <v>2.3038225095621621E-2</v>
      </c>
      <c r="H1059" s="57">
        <f t="shared" si="1988"/>
        <v>1093.6982035593855</v>
      </c>
      <c r="I1059" s="52">
        <f t="shared" si="1989"/>
        <v>0</v>
      </c>
      <c r="J1059" s="54">
        <f t="shared" si="1990"/>
        <v>4336.0960732611284</v>
      </c>
      <c r="K1059" s="46">
        <f t="shared" si="2033"/>
        <v>4336.0960732611284</v>
      </c>
      <c r="L1059" s="80">
        <f t="shared" si="1924"/>
        <v>0</v>
      </c>
      <c r="M1059" s="142">
        <f t="shared" si="1925"/>
        <v>0</v>
      </c>
      <c r="N1059" s="60">
        <f t="shared" si="1926"/>
        <v>4.13</v>
      </c>
      <c r="O1059" s="53">
        <f t="shared" si="1927"/>
        <v>0</v>
      </c>
      <c r="P1059" s="58">
        <f t="shared" si="1991"/>
        <v>3.1355331658948598</v>
      </c>
      <c r="Q1059" s="49">
        <f t="shared" si="1928"/>
        <v>3.1355331658948598</v>
      </c>
      <c r="R1059" s="143">
        <f t="shared" si="1929"/>
        <v>0.02</v>
      </c>
      <c r="S1059" s="51">
        <f t="shared" si="1992"/>
        <v>1.759803559655326E-2</v>
      </c>
      <c r="T1059" s="57">
        <f t="shared" si="1993"/>
        <v>1138.663357786003</v>
      </c>
      <c r="U1059" s="53">
        <f t="shared" si="1930"/>
        <v>0</v>
      </c>
      <c r="V1059" s="58">
        <f t="shared" si="1994"/>
        <v>3.1960821065316645</v>
      </c>
      <c r="W1059" s="49">
        <f t="shared" si="1931"/>
        <v>3.1960821065316645</v>
      </c>
      <c r="X1059" s="143">
        <f t="shared" si="1932"/>
        <v>0.02</v>
      </c>
      <c r="Y1059" s="51">
        <f t="shared" si="1995"/>
        <v>1.7003213815297506E-2</v>
      </c>
      <c r="Z1059" s="57">
        <f t="shared" si="1996"/>
        <v>1107.5505188204156</v>
      </c>
      <c r="AA1059" s="53">
        <f t="shared" si="1933"/>
        <v>0</v>
      </c>
      <c r="AB1059" s="58">
        <f t="shared" si="1997"/>
        <v>3.153343320249141</v>
      </c>
      <c r="AC1059" s="49">
        <f t="shared" si="1934"/>
        <v>3.153343320249141</v>
      </c>
      <c r="AD1059" s="143">
        <f t="shared" si="1935"/>
        <v>0.02</v>
      </c>
      <c r="AE1059" s="49">
        <f t="shared" si="2034"/>
        <v>1.6950523966448507E-2</v>
      </c>
      <c r="AF1059" s="57">
        <f t="shared" si="1998"/>
        <v>1105.5349765872563</v>
      </c>
      <c r="AG1059" s="53">
        <f t="shared" si="1936"/>
        <v>0</v>
      </c>
      <c r="AH1059" s="58">
        <f t="shared" si="1999"/>
        <v>3.1507053251785599</v>
      </c>
      <c r="AI1059" s="49">
        <f t="shared" si="1937"/>
        <v>3.1507053251785599</v>
      </c>
      <c r="AJ1059" s="143">
        <f t="shared" si="1938"/>
        <v>0.02</v>
      </c>
      <c r="AK1059" s="51">
        <f t="shared" si="2000"/>
        <v>1.6951082291309909E-2</v>
      </c>
      <c r="AL1059" s="57">
        <f t="shared" si="2001"/>
        <v>1105.4283321894316</v>
      </c>
      <c r="AM1059" s="53">
        <f t="shared" si="1939"/>
        <v>0</v>
      </c>
      <c r="AN1059" s="58">
        <f t="shared" si="2002"/>
        <v>3.1505661883034048</v>
      </c>
      <c r="AO1059" s="49">
        <f t="shared" si="1940"/>
        <v>3.1505661883034048</v>
      </c>
      <c r="AP1059" s="143">
        <f t="shared" si="1941"/>
        <v>0.02</v>
      </c>
      <c r="AQ1059" s="51">
        <f t="shared" si="2003"/>
        <v>1.6951377941042105E-2</v>
      </c>
      <c r="AR1059" s="57">
        <f t="shared" si="2004"/>
        <v>1105.4204990499782</v>
      </c>
      <c r="AS1059" s="44">
        <f t="shared" si="1942"/>
        <v>7804.9729318700311</v>
      </c>
      <c r="AT1059" s="44">
        <f t="shared" si="1943"/>
        <v>3121.9891727480122</v>
      </c>
      <c r="AU1059" s="44">
        <f t="shared" si="1944"/>
        <v>1951.2432329675078</v>
      </c>
      <c r="AV1059" s="47">
        <f t="shared" si="1945"/>
        <v>0.20784840911289107</v>
      </c>
      <c r="AW1059" s="47">
        <f t="shared" si="1946"/>
        <v>0.28600838926638245</v>
      </c>
      <c r="AX1059" s="86">
        <f t="shared" si="1947"/>
        <v>0.67130108485887507</v>
      </c>
      <c r="AY1059" s="86">
        <f t="shared" si="1948"/>
        <v>0</v>
      </c>
      <c r="AZ1059" s="10">
        <f t="shared" si="2005"/>
        <v>0</v>
      </c>
      <c r="BA1059" s="44">
        <f t="shared" si="1949"/>
        <v>0</v>
      </c>
      <c r="BB1059" s="9">
        <f t="shared" si="1950"/>
        <v>0</v>
      </c>
      <c r="BC1059" s="45">
        <f t="shared" si="2039"/>
        <v>0</v>
      </c>
      <c r="BD1059" s="9">
        <f t="shared" si="1951"/>
        <v>0</v>
      </c>
      <c r="BE1059" s="45">
        <f t="shared" si="2035"/>
        <v>0</v>
      </c>
      <c r="BF1059" s="9">
        <f t="shared" si="1952"/>
        <v>0</v>
      </c>
      <c r="BG1059" s="45">
        <f t="shared" si="2036"/>
        <v>0</v>
      </c>
      <c r="BH1059" s="58"/>
      <c r="BI1059" s="58"/>
      <c r="BJ1059" s="58">
        <f t="shared" si="2006"/>
        <v>0</v>
      </c>
      <c r="BK1059" s="97"/>
      <c r="BL1059" s="44"/>
      <c r="BM1059" s="82">
        <f t="shared" si="2007"/>
        <v>105.4</v>
      </c>
      <c r="BN1059" s="86">
        <f t="shared" si="2008"/>
        <v>105400</v>
      </c>
      <c r="BO1059" s="86">
        <f t="shared" si="2009"/>
        <v>100</v>
      </c>
      <c r="BP1059" s="84">
        <f t="shared" si="1953"/>
        <v>4</v>
      </c>
      <c r="BQ1059" s="84">
        <f t="shared" si="1954"/>
        <v>4.13</v>
      </c>
      <c r="BR1059" s="84">
        <f t="shared" si="1955"/>
        <v>0.02</v>
      </c>
      <c r="BS1059" s="84">
        <f t="shared" si="2010"/>
        <v>3.1137943074937179E-2</v>
      </c>
      <c r="BT1059" s="84">
        <f t="shared" si="2011"/>
        <v>1321.335595148149</v>
      </c>
      <c r="BU1059" s="84">
        <f t="shared" si="2012"/>
        <v>0</v>
      </c>
      <c r="BV1059" s="83">
        <f t="shared" si="2013"/>
        <v>3175.5940811443666</v>
      </c>
      <c r="BW1059" s="81">
        <f t="shared" si="2037"/>
        <v>3175.5940811443666</v>
      </c>
      <c r="BX1059" s="83">
        <f t="shared" si="1956"/>
        <v>0</v>
      </c>
      <c r="BY1059" s="141">
        <f t="shared" si="1957"/>
        <v>0</v>
      </c>
      <c r="BZ1059" s="83">
        <f t="shared" si="1958"/>
        <v>4.13</v>
      </c>
      <c r="CA1059" s="83">
        <f t="shared" si="1959"/>
        <v>0</v>
      </c>
      <c r="CB1059" s="83">
        <f t="shared" si="2014"/>
        <v>3.4583546919750425</v>
      </c>
      <c r="CC1059" s="83">
        <f t="shared" si="1960"/>
        <v>3.4583546919750425</v>
      </c>
      <c r="CD1059" s="143">
        <f t="shared" si="1961"/>
        <v>0.02</v>
      </c>
      <c r="CE1059" s="83">
        <f t="shared" si="2015"/>
        <v>1.6930523213570546E-2</v>
      </c>
      <c r="CF1059" s="84">
        <f t="shared" si="2016"/>
        <v>1218.8824492274673</v>
      </c>
      <c r="CG1059" s="83">
        <f t="shared" si="1962"/>
        <v>0</v>
      </c>
      <c r="CH1059" s="83">
        <f t="shared" si="2017"/>
        <v>3.2553425123991255</v>
      </c>
      <c r="CI1059" s="83">
        <f t="shared" si="1963"/>
        <v>3.2553425123991255</v>
      </c>
      <c r="CJ1059" s="143">
        <f t="shared" si="1964"/>
        <v>0.02</v>
      </c>
      <c r="CK1059" s="83">
        <f t="shared" si="2018"/>
        <v>1.6122910799759273E-2</v>
      </c>
      <c r="CL1059" s="84">
        <f t="shared" si="2019"/>
        <v>1152.6545927963132</v>
      </c>
      <c r="CM1059" s="83">
        <f t="shared" si="1965"/>
        <v>0</v>
      </c>
      <c r="CN1059" s="83">
        <f t="shared" si="2020"/>
        <v>3.1464194329541488</v>
      </c>
      <c r="CO1059" s="83">
        <f t="shared" si="1966"/>
        <v>3.1464194329541488</v>
      </c>
      <c r="CP1059" s="143">
        <f t="shared" si="1967"/>
        <v>0.02</v>
      </c>
      <c r="CQ1059" s="83">
        <f t="shared" si="2021"/>
        <v>1.6282564504284572E-2</v>
      </c>
      <c r="CR1059" s="84">
        <f t="shared" si="2022"/>
        <v>1149.0671152999016</v>
      </c>
      <c r="CS1059" s="83">
        <f t="shared" si="1968"/>
        <v>0</v>
      </c>
      <c r="CT1059" s="83">
        <f t="shared" si="2023"/>
        <v>3.1410119307608562</v>
      </c>
      <c r="CU1059" s="83">
        <f t="shared" si="1969"/>
        <v>3.1410119307608562</v>
      </c>
      <c r="CV1059" s="143">
        <f t="shared" si="1970"/>
        <v>0.02</v>
      </c>
      <c r="CW1059" s="83">
        <f t="shared" si="2024"/>
        <v>1.6310526987184635E-2</v>
      </c>
      <c r="CX1059" s="84">
        <f t="shared" si="2025"/>
        <v>1148.9644239861022</v>
      </c>
      <c r="CY1059" s="83">
        <f t="shared" si="1971"/>
        <v>0</v>
      </c>
      <c r="CZ1059" s="83">
        <f t="shared" si="2026"/>
        <v>3.140857882831404</v>
      </c>
      <c r="DA1059" s="83">
        <f t="shared" si="1972"/>
        <v>3.140857882831404</v>
      </c>
      <c r="DB1059" s="143">
        <f t="shared" si="1973"/>
        <v>0.02</v>
      </c>
      <c r="DC1059" s="83">
        <f t="shared" si="2027"/>
        <v>1.6311446767326567E-2</v>
      </c>
      <c r="DD1059" s="84">
        <f t="shared" si="2028"/>
        <v>1148.9741225440914</v>
      </c>
      <c r="DE1059" s="86">
        <f t="shared" si="1974"/>
        <v>5716.0693460598595</v>
      </c>
      <c r="DF1059" s="86">
        <f t="shared" si="1975"/>
        <v>2286.4277384239435</v>
      </c>
      <c r="DG1059" s="86">
        <f t="shared" si="1976"/>
        <v>1429.0173365149649</v>
      </c>
      <c r="DH1059" s="86">
        <f t="shared" si="1977"/>
        <v>6.7856459422440132E-2</v>
      </c>
      <c r="DI1059" s="86">
        <f t="shared" si="1978"/>
        <v>5.0244756069851057E-2</v>
      </c>
      <c r="DJ1059" s="86">
        <f t="shared" si="1979"/>
        <v>0.42619363635674096</v>
      </c>
      <c r="DK1059" s="86">
        <f t="shared" si="1980"/>
        <v>-1417.9606887551392</v>
      </c>
      <c r="DL1059" s="86">
        <f t="shared" si="2038"/>
        <v>-1417.9606887551392</v>
      </c>
      <c r="DM1059" s="86">
        <f t="shared" si="1981"/>
        <v>-1417.9606887551392</v>
      </c>
      <c r="DN1059" s="85">
        <f t="shared" si="1982"/>
        <v>0</v>
      </c>
      <c r="DO1059" s="85">
        <f t="shared" si="2029"/>
        <v>0</v>
      </c>
      <c r="DP1059" s="85">
        <f t="shared" si="1983"/>
        <v>0</v>
      </c>
      <c r="DQ1059" s="85">
        <f t="shared" si="2030"/>
        <v>0</v>
      </c>
      <c r="DR1059" s="85">
        <f t="shared" si="1984"/>
        <v>0</v>
      </c>
      <c r="DS1059" s="85">
        <f t="shared" si="2031"/>
        <v>0</v>
      </c>
      <c r="DT1059" s="81"/>
      <c r="DU1059" s="81"/>
      <c r="DV1059" s="81">
        <f t="shared" si="2032"/>
        <v>0</v>
      </c>
      <c r="DW1059" s="100"/>
    </row>
    <row r="1060" spans="1:127" x14ac:dyDescent="0.2">
      <c r="A1060" s="59">
        <f t="shared" si="1985"/>
        <v>140.66666666666546</v>
      </c>
      <c r="B1060" s="44">
        <f t="shared" si="1986"/>
        <v>140666.66666666546</v>
      </c>
      <c r="C1060" s="52">
        <f t="shared" si="1920"/>
        <v>133.33333333333334</v>
      </c>
      <c r="D1060" s="50">
        <f t="shared" si="1921"/>
        <v>4</v>
      </c>
      <c r="E1060" s="44">
        <f t="shared" si="1922"/>
        <v>4.13</v>
      </c>
      <c r="F1060" s="47">
        <f t="shared" si="1923"/>
        <v>0.02</v>
      </c>
      <c r="G1060" s="52">
        <f t="shared" si="1987"/>
        <v>2.3035558428954953E-2</v>
      </c>
      <c r="H1060" s="57">
        <f t="shared" si="1988"/>
        <v>1094.4419288785878</v>
      </c>
      <c r="I1060" s="52">
        <f t="shared" si="1989"/>
        <v>0</v>
      </c>
      <c r="J1060" s="54">
        <f t="shared" si="1990"/>
        <v>4340.4124732611281</v>
      </c>
      <c r="K1060" s="46">
        <f t="shared" si="2033"/>
        <v>4340.4124732611281</v>
      </c>
      <c r="L1060" s="80">
        <f t="shared" si="1924"/>
        <v>0</v>
      </c>
      <c r="M1060" s="142">
        <f t="shared" si="1925"/>
        <v>0</v>
      </c>
      <c r="N1060" s="60">
        <f t="shared" si="1926"/>
        <v>4.13</v>
      </c>
      <c r="O1060" s="53">
        <f t="shared" si="1927"/>
        <v>0</v>
      </c>
      <c r="P1060" s="58">
        <f t="shared" si="1991"/>
        <v>3.1367366658575881</v>
      </c>
      <c r="Q1060" s="49">
        <f t="shared" si="1928"/>
        <v>3.1367366658575881</v>
      </c>
      <c r="R1060" s="143">
        <f t="shared" si="1929"/>
        <v>0.02</v>
      </c>
      <c r="S1060" s="51">
        <f t="shared" si="1992"/>
        <v>1.7595368929886591E-2</v>
      </c>
      <c r="T1060" s="57">
        <f t="shared" si="1993"/>
        <v>1139.4116282855623</v>
      </c>
      <c r="U1060" s="53">
        <f t="shared" si="1930"/>
        <v>0</v>
      </c>
      <c r="V1060" s="58">
        <f t="shared" si="1994"/>
        <v>3.1974187726687275</v>
      </c>
      <c r="W1060" s="49">
        <f t="shared" si="1931"/>
        <v>3.1974187726687275</v>
      </c>
      <c r="X1060" s="143">
        <f t="shared" si="1932"/>
        <v>0.02</v>
      </c>
      <c r="Y1060" s="51">
        <f t="shared" si="1995"/>
        <v>1.7000547148630838E-2</v>
      </c>
      <c r="Z1060" s="57">
        <f t="shared" si="1996"/>
        <v>1108.259798908359</v>
      </c>
      <c r="AA1060" s="53">
        <f t="shared" si="1933"/>
        <v>0</v>
      </c>
      <c r="AB1060" s="58">
        <f t="shared" si="1997"/>
        <v>3.154540388289055</v>
      </c>
      <c r="AC1060" s="49">
        <f t="shared" si="1934"/>
        <v>3.154540388289055</v>
      </c>
      <c r="AD1060" s="143">
        <f t="shared" si="1935"/>
        <v>0.02</v>
      </c>
      <c r="AE1060" s="49">
        <f t="shared" si="2034"/>
        <v>1.6947857299781838E-2</v>
      </c>
      <c r="AF1060" s="57">
        <f t="shared" si="1998"/>
        <v>1106.2516419975539</v>
      </c>
      <c r="AG1060" s="53">
        <f t="shared" si="1936"/>
        <v>0</v>
      </c>
      <c r="AH1060" s="58">
        <f t="shared" si="1999"/>
        <v>3.1519066572898455</v>
      </c>
      <c r="AI1060" s="49">
        <f t="shared" si="1937"/>
        <v>3.1519066572898455</v>
      </c>
      <c r="AJ1060" s="143">
        <f t="shared" si="1938"/>
        <v>0.02</v>
      </c>
      <c r="AK1060" s="51">
        <f t="shared" si="2000"/>
        <v>1.6948415624643241E-2</v>
      </c>
      <c r="AL1060" s="57">
        <f t="shared" si="2001"/>
        <v>1106.1456212706003</v>
      </c>
      <c r="AM1060" s="53">
        <f t="shared" si="1939"/>
        <v>0</v>
      </c>
      <c r="AN1060" s="58">
        <f t="shared" si="2002"/>
        <v>3.151768047310004</v>
      </c>
      <c r="AO1060" s="49">
        <f t="shared" si="1940"/>
        <v>3.151768047310004</v>
      </c>
      <c r="AP1060" s="143">
        <f t="shared" si="1941"/>
        <v>0.02</v>
      </c>
      <c r="AQ1060" s="51">
        <f t="shared" si="2003"/>
        <v>1.6948711274375437E-2</v>
      </c>
      <c r="AR1060" s="57">
        <f t="shared" si="2004"/>
        <v>1106.1378323204501</v>
      </c>
      <c r="AS1060" s="44">
        <f t="shared" si="1942"/>
        <v>7812.74245187003</v>
      </c>
      <c r="AT1060" s="44">
        <f t="shared" si="1943"/>
        <v>3125.0969807480119</v>
      </c>
      <c r="AU1060" s="44">
        <f t="shared" si="1944"/>
        <v>1953.1856129675075</v>
      </c>
      <c r="AV1060" s="47">
        <f t="shared" si="1945"/>
        <v>0.20731741734137002</v>
      </c>
      <c r="AW1060" s="47">
        <f t="shared" si="1946"/>
        <v>0.28463642378966181</v>
      </c>
      <c r="AX1060" s="86">
        <f t="shared" si="1947"/>
        <v>0.66614180082864649</v>
      </c>
      <c r="AY1060" s="86">
        <f t="shared" si="1948"/>
        <v>0</v>
      </c>
      <c r="AZ1060" s="10">
        <f t="shared" si="2005"/>
        <v>0</v>
      </c>
      <c r="BA1060" s="44">
        <f t="shared" si="1949"/>
        <v>0</v>
      </c>
      <c r="BB1060" s="9">
        <f t="shared" si="1950"/>
        <v>0</v>
      </c>
      <c r="BC1060" s="45">
        <f t="shared" si="2039"/>
        <v>0</v>
      </c>
      <c r="BD1060" s="9">
        <f t="shared" si="1951"/>
        <v>0</v>
      </c>
      <c r="BE1060" s="45">
        <f t="shared" si="2035"/>
        <v>0</v>
      </c>
      <c r="BF1060" s="9">
        <f t="shared" si="1952"/>
        <v>0</v>
      </c>
      <c r="BG1060" s="45">
        <f t="shared" si="2036"/>
        <v>0</v>
      </c>
      <c r="BH1060" s="58"/>
      <c r="BI1060" s="58"/>
      <c r="BJ1060" s="58">
        <f t="shared" si="2006"/>
        <v>0</v>
      </c>
      <c r="BK1060" s="97"/>
      <c r="BL1060" s="44"/>
      <c r="BM1060" s="82">
        <f t="shared" si="2007"/>
        <v>105.5</v>
      </c>
      <c r="BN1060" s="86">
        <f t="shared" si="2008"/>
        <v>105500</v>
      </c>
      <c r="BO1060" s="86">
        <f t="shared" si="2009"/>
        <v>100</v>
      </c>
      <c r="BP1060" s="84">
        <f t="shared" si="1953"/>
        <v>4</v>
      </c>
      <c r="BQ1060" s="84">
        <f t="shared" si="1954"/>
        <v>4.13</v>
      </c>
      <c r="BR1060" s="84">
        <f t="shared" si="1955"/>
        <v>0.02</v>
      </c>
      <c r="BS1060" s="84">
        <f t="shared" si="2010"/>
        <v>3.1135943074937181E-2</v>
      </c>
      <c r="BT1060" s="84">
        <f t="shared" si="2011"/>
        <v>1322.0895162879781</v>
      </c>
      <c r="BU1060" s="84">
        <f t="shared" si="2012"/>
        <v>0</v>
      </c>
      <c r="BV1060" s="83">
        <f t="shared" si="2013"/>
        <v>3178.8313811443668</v>
      </c>
      <c r="BW1060" s="81">
        <f t="shared" si="2037"/>
        <v>3178.8313811443668</v>
      </c>
      <c r="BX1060" s="83">
        <f t="shared" si="1956"/>
        <v>0</v>
      </c>
      <c r="BY1060" s="141">
        <f t="shared" si="1957"/>
        <v>0</v>
      </c>
      <c r="BZ1060" s="83">
        <f t="shared" si="1958"/>
        <v>4.13</v>
      </c>
      <c r="CA1060" s="83">
        <f t="shared" si="1959"/>
        <v>0</v>
      </c>
      <c r="CB1060" s="83">
        <f t="shared" si="2014"/>
        <v>3.460191418218463</v>
      </c>
      <c r="CC1060" s="83">
        <f t="shared" si="1960"/>
        <v>3.460191418218463</v>
      </c>
      <c r="CD1060" s="143">
        <f t="shared" si="1961"/>
        <v>0.02</v>
      </c>
      <c r="CE1060" s="83">
        <f t="shared" si="2015"/>
        <v>1.6928523213570548E-2</v>
      </c>
      <c r="CF1060" s="84">
        <f t="shared" si="2016"/>
        <v>1219.3719745862413</v>
      </c>
      <c r="CG1060" s="83">
        <f t="shared" si="1962"/>
        <v>0</v>
      </c>
      <c r="CH1060" s="83">
        <f t="shared" si="2017"/>
        <v>3.2564034239441817</v>
      </c>
      <c r="CI1060" s="83">
        <f t="shared" si="1963"/>
        <v>3.2564034239441817</v>
      </c>
      <c r="CJ1060" s="143">
        <f t="shared" si="1964"/>
        <v>0.02</v>
      </c>
      <c r="CK1060" s="83">
        <f t="shared" si="2018"/>
        <v>1.6120910799759275E-2</v>
      </c>
      <c r="CL1060" s="84">
        <f t="shared" si="2019"/>
        <v>1153.1498374821904</v>
      </c>
      <c r="CM1060" s="83">
        <f t="shared" si="1965"/>
        <v>0</v>
      </c>
      <c r="CN1060" s="83">
        <f t="shared" si="2020"/>
        <v>3.1473654590245577</v>
      </c>
      <c r="CO1060" s="83">
        <f t="shared" si="1966"/>
        <v>3.1473654590245577</v>
      </c>
      <c r="CP1060" s="143">
        <f t="shared" si="1967"/>
        <v>0.02</v>
      </c>
      <c r="CQ1060" s="83">
        <f t="shared" si="2021"/>
        <v>1.6280564504284573E-2</v>
      </c>
      <c r="CR1060" s="84">
        <f t="shared" si="2022"/>
        <v>1149.5845785577799</v>
      </c>
      <c r="CS1060" s="83">
        <f t="shared" si="1968"/>
        <v>0</v>
      </c>
      <c r="CT1060" s="83">
        <f t="shared" si="2023"/>
        <v>3.141984626389017</v>
      </c>
      <c r="CU1060" s="83">
        <f t="shared" si="1969"/>
        <v>3.141984626389017</v>
      </c>
      <c r="CV1060" s="143">
        <f t="shared" si="1970"/>
        <v>0.02</v>
      </c>
      <c r="CW1060" s="83">
        <f t="shared" si="2024"/>
        <v>1.6308526987184636E-2</v>
      </c>
      <c r="CX1060" s="84">
        <f t="shared" si="2025"/>
        <v>1149.4836683362259</v>
      </c>
      <c r="CY1060" s="83">
        <f t="shared" si="1971"/>
        <v>0</v>
      </c>
      <c r="CZ1060" s="83">
        <f t="shared" si="2026"/>
        <v>3.1418330525807452</v>
      </c>
      <c r="DA1060" s="83">
        <f t="shared" si="1972"/>
        <v>3.1418330525807452</v>
      </c>
      <c r="DB1060" s="143">
        <f t="shared" si="1973"/>
        <v>0.02</v>
      </c>
      <c r="DC1060" s="83">
        <f t="shared" si="2027"/>
        <v>1.6309446767326569E-2</v>
      </c>
      <c r="DD1060" s="84">
        <f t="shared" si="2028"/>
        <v>1149.4934216456675</v>
      </c>
      <c r="DE1060" s="86">
        <f t="shared" si="1974"/>
        <v>5721.8964860598599</v>
      </c>
      <c r="DF1060" s="86">
        <f t="shared" si="1975"/>
        <v>2288.758594423944</v>
      </c>
      <c r="DG1060" s="86">
        <f t="shared" si="1976"/>
        <v>1430.474121514965</v>
      </c>
      <c r="DH1060" s="86">
        <f t="shared" si="1977"/>
        <v>6.7753316776640787E-2</v>
      </c>
      <c r="DI1060" s="86">
        <f t="shared" si="1978"/>
        <v>5.0104560323720779E-2</v>
      </c>
      <c r="DJ1060" s="86">
        <f t="shared" si="1979"/>
        <v>0.42396233621911306</v>
      </c>
      <c r="DK1060" s="86">
        <f t="shared" si="1980"/>
        <v>-1419.7715226705384</v>
      </c>
      <c r="DL1060" s="86">
        <f t="shared" si="2038"/>
        <v>-1419.7715226705384</v>
      </c>
      <c r="DM1060" s="86">
        <f t="shared" si="1981"/>
        <v>-1419.7715226705384</v>
      </c>
      <c r="DN1060" s="85">
        <f t="shared" si="1982"/>
        <v>0</v>
      </c>
      <c r="DO1060" s="85">
        <f t="shared" si="2029"/>
        <v>0</v>
      </c>
      <c r="DP1060" s="85">
        <f t="shared" si="1983"/>
        <v>0</v>
      </c>
      <c r="DQ1060" s="85">
        <f t="shared" si="2030"/>
        <v>0</v>
      </c>
      <c r="DR1060" s="85">
        <f t="shared" si="1984"/>
        <v>0</v>
      </c>
      <c r="DS1060" s="85">
        <f t="shared" si="2031"/>
        <v>0</v>
      </c>
      <c r="DT1060" s="81"/>
      <c r="DU1060" s="81"/>
      <c r="DV1060" s="81">
        <f t="shared" si="2032"/>
        <v>0</v>
      </c>
      <c r="DW1060" s="100"/>
    </row>
    <row r="1061" spans="1:127" x14ac:dyDescent="0.2">
      <c r="A1061" s="59">
        <f t="shared" si="1985"/>
        <v>140.79999999999882</v>
      </c>
      <c r="B1061" s="44">
        <f t="shared" si="1986"/>
        <v>140799.99999999881</v>
      </c>
      <c r="C1061" s="52">
        <f t="shared" si="1920"/>
        <v>133.33333333333334</v>
      </c>
      <c r="D1061" s="50">
        <f t="shared" si="1921"/>
        <v>4</v>
      </c>
      <c r="E1061" s="44">
        <f t="shared" si="1922"/>
        <v>4.13</v>
      </c>
      <c r="F1061" s="47">
        <f t="shared" si="1923"/>
        <v>0.02</v>
      </c>
      <c r="G1061" s="52">
        <f t="shared" si="1987"/>
        <v>2.3032891762288284E-2</v>
      </c>
      <c r="H1061" s="57">
        <f t="shared" si="1988"/>
        <v>1095.1855681068564</v>
      </c>
      <c r="I1061" s="52">
        <f t="shared" si="1989"/>
        <v>0</v>
      </c>
      <c r="J1061" s="54">
        <f t="shared" si="1990"/>
        <v>4344.7288732611287</v>
      </c>
      <c r="K1061" s="46">
        <f t="shared" si="2033"/>
        <v>4344.7288732611287</v>
      </c>
      <c r="L1061" s="80">
        <f t="shared" si="1924"/>
        <v>0</v>
      </c>
      <c r="M1061" s="142">
        <f t="shared" si="1925"/>
        <v>0</v>
      </c>
      <c r="N1061" s="60">
        <f t="shared" si="1926"/>
        <v>4.13</v>
      </c>
      <c r="O1061" s="53">
        <f t="shared" si="1927"/>
        <v>0</v>
      </c>
      <c r="P1061" s="58">
        <f t="shared" si="1991"/>
        <v>3.1379420693448643</v>
      </c>
      <c r="Q1061" s="49">
        <f t="shared" si="1928"/>
        <v>3.1379420693448643</v>
      </c>
      <c r="R1061" s="143">
        <f t="shared" si="1929"/>
        <v>0.02</v>
      </c>
      <c r="S1061" s="51">
        <f t="shared" si="1992"/>
        <v>1.7592702263219923E-2</v>
      </c>
      <c r="T1061" s="57">
        <f t="shared" si="1993"/>
        <v>1140.159498337393</v>
      </c>
      <c r="U1061" s="53">
        <f t="shared" si="1930"/>
        <v>0</v>
      </c>
      <c r="V1061" s="58">
        <f t="shared" si="1994"/>
        <v>3.1987569241177454</v>
      </c>
      <c r="W1061" s="49">
        <f t="shared" si="1931"/>
        <v>3.1987569241177454</v>
      </c>
      <c r="X1061" s="143">
        <f t="shared" si="1932"/>
        <v>0.02</v>
      </c>
      <c r="Y1061" s="51">
        <f t="shared" si="1995"/>
        <v>1.699788048196417E-2</v>
      </c>
      <c r="Z1061" s="57">
        <f t="shared" si="1996"/>
        <v>1108.968671284231</v>
      </c>
      <c r="AA1061" s="53">
        <f t="shared" si="1933"/>
        <v>0</v>
      </c>
      <c r="AB1061" s="58">
        <f t="shared" si="1997"/>
        <v>3.1557387492200841</v>
      </c>
      <c r="AC1061" s="49">
        <f t="shared" si="1934"/>
        <v>3.1557387492200841</v>
      </c>
      <c r="AD1061" s="143">
        <f t="shared" si="1935"/>
        <v>0.02</v>
      </c>
      <c r="AE1061" s="49">
        <f t="shared" si="2034"/>
        <v>1.694519063311517E-2</v>
      </c>
      <c r="AF1061" s="57">
        <f t="shared" si="1998"/>
        <v>1106.9679227391946</v>
      </c>
      <c r="AG1061" s="53">
        <f t="shared" si="1936"/>
        <v>0</v>
      </c>
      <c r="AH1061" s="58">
        <f t="shared" si="1999"/>
        <v>3.1531093544496649</v>
      </c>
      <c r="AI1061" s="49">
        <f t="shared" si="1937"/>
        <v>3.1531093544496649</v>
      </c>
      <c r="AJ1061" s="143">
        <f t="shared" si="1938"/>
        <v>0.02</v>
      </c>
      <c r="AK1061" s="51">
        <f t="shared" si="2000"/>
        <v>1.6945748957976573E-2</v>
      </c>
      <c r="AL1061" s="57">
        <f t="shared" si="2001"/>
        <v>1106.8625241544305</v>
      </c>
      <c r="AM1061" s="53">
        <f t="shared" si="1939"/>
        <v>0</v>
      </c>
      <c r="AN1061" s="58">
        <f t="shared" si="2002"/>
        <v>3.1529712728445869</v>
      </c>
      <c r="AO1061" s="49">
        <f t="shared" si="1940"/>
        <v>3.1529712728445869</v>
      </c>
      <c r="AP1061" s="143">
        <f t="shared" si="1941"/>
        <v>0.02</v>
      </c>
      <c r="AQ1061" s="51">
        <f t="shared" si="2003"/>
        <v>1.6946044607708769E-2</v>
      </c>
      <c r="AR1061" s="57">
        <f t="shared" si="2004"/>
        <v>1106.8547792398365</v>
      </c>
      <c r="AS1061" s="44">
        <f t="shared" si="1942"/>
        <v>7820.5119718700316</v>
      </c>
      <c r="AT1061" s="44">
        <f t="shared" si="1943"/>
        <v>3128.2047887480126</v>
      </c>
      <c r="AU1061" s="44">
        <f t="shared" si="1944"/>
        <v>1955.1279929675079</v>
      </c>
      <c r="AV1061" s="47">
        <f t="shared" si="1945"/>
        <v>0.20678861651896394</v>
      </c>
      <c r="AW1061" s="47">
        <f t="shared" si="1946"/>
        <v>0.28327318824646558</v>
      </c>
      <c r="AX1061" s="86">
        <f t="shared" si="1947"/>
        <v>0.66103021350719438</v>
      </c>
      <c r="AY1061" s="86">
        <f t="shared" si="1948"/>
        <v>0</v>
      </c>
      <c r="AZ1061" s="10">
        <f t="shared" si="2005"/>
        <v>0</v>
      </c>
      <c r="BA1061" s="44">
        <f t="shared" si="1949"/>
        <v>0</v>
      </c>
      <c r="BB1061" s="9">
        <f t="shared" si="1950"/>
        <v>0</v>
      </c>
      <c r="BC1061" s="45">
        <f t="shared" si="2039"/>
        <v>0</v>
      </c>
      <c r="BD1061" s="9">
        <f t="shared" si="1951"/>
        <v>0</v>
      </c>
      <c r="BE1061" s="45">
        <f t="shared" si="2035"/>
        <v>0</v>
      </c>
      <c r="BF1061" s="9">
        <f t="shared" si="1952"/>
        <v>0</v>
      </c>
      <c r="BG1061" s="45">
        <f t="shared" si="2036"/>
        <v>0</v>
      </c>
      <c r="BH1061" s="58"/>
      <c r="BI1061" s="58"/>
      <c r="BJ1061" s="58">
        <f t="shared" si="2006"/>
        <v>0</v>
      </c>
      <c r="BK1061" s="97"/>
      <c r="BL1061" s="44"/>
      <c r="BM1061" s="82">
        <f t="shared" si="2007"/>
        <v>105.60000000000001</v>
      </c>
      <c r="BN1061" s="86">
        <f t="shared" si="2008"/>
        <v>105600</v>
      </c>
      <c r="BO1061" s="86">
        <f t="shared" si="2009"/>
        <v>100</v>
      </c>
      <c r="BP1061" s="84">
        <f t="shared" si="1953"/>
        <v>4</v>
      </c>
      <c r="BQ1061" s="84">
        <f t="shared" si="1954"/>
        <v>4.13</v>
      </c>
      <c r="BR1061" s="84">
        <f t="shared" si="1955"/>
        <v>0.02</v>
      </c>
      <c r="BS1061" s="84">
        <f t="shared" si="2010"/>
        <v>3.1133943074937182E-2</v>
      </c>
      <c r="BT1061" s="84">
        <f t="shared" si="2011"/>
        <v>1322.843389001657</v>
      </c>
      <c r="BU1061" s="84">
        <f t="shared" si="2012"/>
        <v>0</v>
      </c>
      <c r="BV1061" s="83">
        <f t="shared" si="2013"/>
        <v>3182.0686811443666</v>
      </c>
      <c r="BW1061" s="81">
        <f t="shared" si="2037"/>
        <v>3182.0686811443666</v>
      </c>
      <c r="BX1061" s="83">
        <f t="shared" si="1956"/>
        <v>0</v>
      </c>
      <c r="BY1061" s="141">
        <f t="shared" si="1957"/>
        <v>0</v>
      </c>
      <c r="BZ1061" s="83">
        <f t="shared" si="1958"/>
        <v>4.13</v>
      </c>
      <c r="CA1061" s="83">
        <f t="shared" si="1959"/>
        <v>0</v>
      </c>
      <c r="CB1061" s="83">
        <f t="shared" si="2014"/>
        <v>3.4620302821280169</v>
      </c>
      <c r="CC1061" s="83">
        <f t="shared" si="1960"/>
        <v>3.4620302821280169</v>
      </c>
      <c r="CD1061" s="143">
        <f t="shared" si="1961"/>
        <v>0.02</v>
      </c>
      <c r="CE1061" s="83">
        <f t="shared" si="2015"/>
        <v>1.6926523213570549E-2</v>
      </c>
      <c r="CF1061" s="84">
        <f t="shared" si="2016"/>
        <v>1219.8611822966716</v>
      </c>
      <c r="CG1061" s="83">
        <f t="shared" si="1962"/>
        <v>0</v>
      </c>
      <c r="CH1061" s="83">
        <f t="shared" si="2017"/>
        <v>3.2574646612451037</v>
      </c>
      <c r="CI1061" s="83">
        <f t="shared" si="1963"/>
        <v>3.2574646612451037</v>
      </c>
      <c r="CJ1061" s="143">
        <f t="shared" si="1964"/>
        <v>0.02</v>
      </c>
      <c r="CK1061" s="83">
        <f t="shared" si="2018"/>
        <v>1.6118910799759276E-2</v>
      </c>
      <c r="CL1061" s="84">
        <f t="shared" si="2019"/>
        <v>1153.6448594036522</v>
      </c>
      <c r="CM1061" s="83">
        <f t="shared" si="1965"/>
        <v>0</v>
      </c>
      <c r="CN1061" s="83">
        <f t="shared" si="2020"/>
        <v>3.1483120394485979</v>
      </c>
      <c r="CO1061" s="83">
        <f t="shared" si="1966"/>
        <v>3.1483120394485979</v>
      </c>
      <c r="CP1061" s="143">
        <f t="shared" si="1967"/>
        <v>0.02</v>
      </c>
      <c r="CQ1061" s="83">
        <f t="shared" si="2021"/>
        <v>1.6278564504284575E-2</v>
      </c>
      <c r="CR1061" s="84">
        <f t="shared" si="2022"/>
        <v>1150.1018227328282</v>
      </c>
      <c r="CS1061" s="83">
        <f t="shared" si="1968"/>
        <v>0</v>
      </c>
      <c r="CT1061" s="83">
        <f t="shared" si="2023"/>
        <v>3.1429579689776053</v>
      </c>
      <c r="CU1061" s="83">
        <f t="shared" si="1969"/>
        <v>3.1429579689776053</v>
      </c>
      <c r="CV1061" s="143">
        <f t="shared" si="1970"/>
        <v>0.02</v>
      </c>
      <c r="CW1061" s="83">
        <f t="shared" si="2024"/>
        <v>1.6306526987184638E-2</v>
      </c>
      <c r="CX1061" s="84">
        <f t="shared" si="2025"/>
        <v>1150.0026882846439</v>
      </c>
      <c r="CY1061" s="83">
        <f t="shared" si="1971"/>
        <v>0</v>
      </c>
      <c r="CZ1061" s="83">
        <f t="shared" si="2026"/>
        <v>3.1428088683258451</v>
      </c>
      <c r="DA1061" s="83">
        <f t="shared" si="1972"/>
        <v>3.1428088683258451</v>
      </c>
      <c r="DB1061" s="143">
        <f t="shared" si="1973"/>
        <v>0.02</v>
      </c>
      <c r="DC1061" s="83">
        <f t="shared" si="2027"/>
        <v>1.630744676732657E-2</v>
      </c>
      <c r="DD1061" s="84">
        <f t="shared" si="2028"/>
        <v>1150.012495908825</v>
      </c>
      <c r="DE1061" s="86">
        <f t="shared" si="1974"/>
        <v>5727.7236260598593</v>
      </c>
      <c r="DF1061" s="86">
        <f t="shared" si="1975"/>
        <v>2291.0894504239436</v>
      </c>
      <c r="DG1061" s="86">
        <f t="shared" si="1976"/>
        <v>1431.9309065149648</v>
      </c>
      <c r="DH1061" s="86">
        <f t="shared" si="1977"/>
        <v>6.7650450523629918E-2</v>
      </c>
      <c r="DI1061" s="86">
        <f t="shared" si="1978"/>
        <v>4.9964918034832349E-2</v>
      </c>
      <c r="DJ1061" s="86">
        <f t="shared" si="1979"/>
        <v>0.42174529107738423</v>
      </c>
      <c r="DK1061" s="86">
        <f t="shared" si="1980"/>
        <v>-1421.5812422688443</v>
      </c>
      <c r="DL1061" s="86">
        <f t="shared" si="2038"/>
        <v>-1421.5812422688443</v>
      </c>
      <c r="DM1061" s="86">
        <f t="shared" si="1981"/>
        <v>-1421.5812422688443</v>
      </c>
      <c r="DN1061" s="85">
        <f t="shared" si="1982"/>
        <v>0</v>
      </c>
      <c r="DO1061" s="85">
        <f t="shared" si="2029"/>
        <v>0</v>
      </c>
      <c r="DP1061" s="85">
        <f t="shared" si="1983"/>
        <v>0</v>
      </c>
      <c r="DQ1061" s="85">
        <f t="shared" si="2030"/>
        <v>0</v>
      </c>
      <c r="DR1061" s="85">
        <f t="shared" si="1984"/>
        <v>0</v>
      </c>
      <c r="DS1061" s="85">
        <f t="shared" si="2031"/>
        <v>0</v>
      </c>
      <c r="DT1061" s="81"/>
      <c r="DU1061" s="81"/>
      <c r="DV1061" s="81">
        <f t="shared" si="2032"/>
        <v>0</v>
      </c>
      <c r="DW1061" s="100"/>
    </row>
    <row r="1062" spans="1:127" x14ac:dyDescent="0.2">
      <c r="A1062" s="59">
        <f t="shared" si="1985"/>
        <v>140.93333333333214</v>
      </c>
      <c r="B1062" s="44">
        <f t="shared" si="1986"/>
        <v>140933.33333333215</v>
      </c>
      <c r="C1062" s="52">
        <f t="shared" si="1920"/>
        <v>133.33333333333334</v>
      </c>
      <c r="D1062" s="50">
        <f t="shared" si="1921"/>
        <v>4</v>
      </c>
      <c r="E1062" s="44">
        <f t="shared" si="1922"/>
        <v>4.13</v>
      </c>
      <c r="F1062" s="47">
        <f t="shared" si="1923"/>
        <v>0.02</v>
      </c>
      <c r="G1062" s="52">
        <f t="shared" si="1987"/>
        <v>2.3030225095621616E-2</v>
      </c>
      <c r="H1062" s="57">
        <f t="shared" si="1988"/>
        <v>1095.9291212441915</v>
      </c>
      <c r="I1062" s="52">
        <f t="shared" si="1989"/>
        <v>0</v>
      </c>
      <c r="J1062" s="54">
        <f t="shared" si="1990"/>
        <v>4349.0452732611284</v>
      </c>
      <c r="K1062" s="46">
        <f t="shared" si="2033"/>
        <v>4349.0452732611284</v>
      </c>
      <c r="L1062" s="80">
        <f t="shared" si="1924"/>
        <v>0</v>
      </c>
      <c r="M1062" s="142">
        <f t="shared" si="1925"/>
        <v>0</v>
      </c>
      <c r="N1062" s="60">
        <f t="shared" si="1926"/>
        <v>4.13</v>
      </c>
      <c r="O1062" s="53">
        <f t="shared" si="1927"/>
        <v>0</v>
      </c>
      <c r="P1062" s="58">
        <f t="shared" si="1991"/>
        <v>3.1391493760562623</v>
      </c>
      <c r="Q1062" s="49">
        <f t="shared" si="1928"/>
        <v>3.1391493760562623</v>
      </c>
      <c r="R1062" s="143">
        <f t="shared" si="1929"/>
        <v>0.02</v>
      </c>
      <c r="S1062" s="51">
        <f t="shared" si="1992"/>
        <v>1.7590035596553255E-2</v>
      </c>
      <c r="T1062" s="57">
        <f t="shared" si="1993"/>
        <v>1140.9069677952368</v>
      </c>
      <c r="U1062" s="53">
        <f t="shared" si="1930"/>
        <v>0</v>
      </c>
      <c r="V1062" s="58">
        <f t="shared" si="1994"/>
        <v>3.2000965577349367</v>
      </c>
      <c r="W1062" s="49">
        <f t="shared" si="1931"/>
        <v>3.2000965577349367</v>
      </c>
      <c r="X1062" s="143">
        <f t="shared" si="1932"/>
        <v>0.02</v>
      </c>
      <c r="Y1062" s="51">
        <f t="shared" si="1995"/>
        <v>1.6995213815297502E-2</v>
      </c>
      <c r="Z1062" s="57">
        <f t="shared" si="1996"/>
        <v>1109.6771359598047</v>
      </c>
      <c r="AA1062" s="53">
        <f t="shared" si="1933"/>
        <v>0</v>
      </c>
      <c r="AB1062" s="58">
        <f t="shared" si="1997"/>
        <v>3.1569384001759873</v>
      </c>
      <c r="AC1062" s="49">
        <f t="shared" si="1934"/>
        <v>3.1569384001759873</v>
      </c>
      <c r="AD1062" s="143">
        <f t="shared" si="1935"/>
        <v>0.02</v>
      </c>
      <c r="AE1062" s="49">
        <f t="shared" si="2034"/>
        <v>1.6942523966448502E-2</v>
      </c>
      <c r="AF1062" s="57">
        <f t="shared" si="1998"/>
        <v>1107.6838188107126</v>
      </c>
      <c r="AG1062" s="53">
        <f t="shared" si="1936"/>
        <v>0</v>
      </c>
      <c r="AH1062" s="58">
        <f t="shared" si="1999"/>
        <v>3.154313413935494</v>
      </c>
      <c r="AI1062" s="49">
        <f t="shared" si="1937"/>
        <v>3.154313413935494</v>
      </c>
      <c r="AJ1062" s="143">
        <f t="shared" si="1938"/>
        <v>0.02</v>
      </c>
      <c r="AK1062" s="51">
        <f t="shared" si="2000"/>
        <v>1.6943082291309905E-2</v>
      </c>
      <c r="AL1062" s="57">
        <f t="shared" si="2001"/>
        <v>1107.5790408250086</v>
      </c>
      <c r="AM1062" s="53">
        <f t="shared" si="1939"/>
        <v>0</v>
      </c>
      <c r="AN1062" s="58">
        <f t="shared" si="2002"/>
        <v>3.1541758621512983</v>
      </c>
      <c r="AO1062" s="49">
        <f t="shared" si="1940"/>
        <v>3.1541758621512983</v>
      </c>
      <c r="AP1062" s="143">
        <f t="shared" si="1941"/>
        <v>0.02</v>
      </c>
      <c r="AQ1062" s="51">
        <f t="shared" si="2003"/>
        <v>1.6943377941042101E-2</v>
      </c>
      <c r="AR1062" s="57">
        <f t="shared" si="2004"/>
        <v>1107.5713397921136</v>
      </c>
      <c r="AS1062" s="44">
        <f t="shared" si="1942"/>
        <v>7828.2814918700305</v>
      </c>
      <c r="AT1062" s="44">
        <f t="shared" si="1943"/>
        <v>3131.3125967480123</v>
      </c>
      <c r="AU1062" s="44">
        <f t="shared" si="1944"/>
        <v>1957.0703729675076</v>
      </c>
      <c r="AV1062" s="47">
        <f t="shared" si="1945"/>
        <v>0.2062619950679471</v>
      </c>
      <c r="AW1062" s="47">
        <f t="shared" si="1946"/>
        <v>0.28191861575651683</v>
      </c>
      <c r="AX1062" s="86">
        <f t="shared" si="1947"/>
        <v>0.65596581638566531</v>
      </c>
      <c r="AY1062" s="86">
        <f t="shared" si="1948"/>
        <v>0</v>
      </c>
      <c r="AZ1062" s="10">
        <f t="shared" si="2005"/>
        <v>0</v>
      </c>
      <c r="BA1062" s="44">
        <f t="shared" si="1949"/>
        <v>0</v>
      </c>
      <c r="BB1062" s="9">
        <f t="shared" si="1950"/>
        <v>0</v>
      </c>
      <c r="BC1062" s="45">
        <f t="shared" si="2039"/>
        <v>0</v>
      </c>
      <c r="BD1062" s="9">
        <f t="shared" si="1951"/>
        <v>0</v>
      </c>
      <c r="BE1062" s="45">
        <f t="shared" si="2035"/>
        <v>0</v>
      </c>
      <c r="BF1062" s="9">
        <f t="shared" si="1952"/>
        <v>0</v>
      </c>
      <c r="BG1062" s="45">
        <f t="shared" si="2036"/>
        <v>0</v>
      </c>
      <c r="BH1062" s="58"/>
      <c r="BI1062" s="58"/>
      <c r="BJ1062" s="58">
        <f t="shared" si="2006"/>
        <v>0</v>
      </c>
      <c r="BK1062" s="97"/>
      <c r="BL1062" s="44"/>
      <c r="BM1062" s="82">
        <f t="shared" si="2007"/>
        <v>105.7</v>
      </c>
      <c r="BN1062" s="86">
        <f t="shared" si="2008"/>
        <v>105700</v>
      </c>
      <c r="BO1062" s="86">
        <f t="shared" si="2009"/>
        <v>100</v>
      </c>
      <c r="BP1062" s="84">
        <f t="shared" si="1953"/>
        <v>4</v>
      </c>
      <c r="BQ1062" s="84">
        <f t="shared" si="1954"/>
        <v>4.13</v>
      </c>
      <c r="BR1062" s="84">
        <f t="shared" si="1955"/>
        <v>0.02</v>
      </c>
      <c r="BS1062" s="84">
        <f t="shared" si="2010"/>
        <v>3.1131943074937184E-2</v>
      </c>
      <c r="BT1062" s="84">
        <f t="shared" si="2011"/>
        <v>1323.5972132891859</v>
      </c>
      <c r="BU1062" s="84">
        <f t="shared" si="2012"/>
        <v>0</v>
      </c>
      <c r="BV1062" s="83">
        <f t="shared" si="2013"/>
        <v>3185.3059811443668</v>
      </c>
      <c r="BW1062" s="81">
        <f t="shared" si="2037"/>
        <v>3185.3059811443668</v>
      </c>
      <c r="BX1062" s="83">
        <f t="shared" si="1956"/>
        <v>0</v>
      </c>
      <c r="BY1062" s="141">
        <f t="shared" si="1957"/>
        <v>0</v>
      </c>
      <c r="BZ1062" s="83">
        <f t="shared" si="1958"/>
        <v>4.13</v>
      </c>
      <c r="CA1062" s="83">
        <f t="shared" si="1959"/>
        <v>0</v>
      </c>
      <c r="CB1062" s="83">
        <f t="shared" si="2014"/>
        <v>3.4638712839127415</v>
      </c>
      <c r="CC1062" s="83">
        <f t="shared" si="1960"/>
        <v>3.4638712839127415</v>
      </c>
      <c r="CD1062" s="143">
        <f t="shared" si="1961"/>
        <v>0.02</v>
      </c>
      <c r="CE1062" s="83">
        <f t="shared" si="2015"/>
        <v>1.692452321357055E-2</v>
      </c>
      <c r="CF1062" s="84">
        <f t="shared" si="2016"/>
        <v>1220.3500723939346</v>
      </c>
      <c r="CG1062" s="83">
        <f t="shared" si="1962"/>
        <v>0</v>
      </c>
      <c r="CH1062" s="83">
        <f t="shared" si="2017"/>
        <v>3.2585262227405787</v>
      </c>
      <c r="CI1062" s="83">
        <f t="shared" si="1963"/>
        <v>3.2585262227405787</v>
      </c>
      <c r="CJ1062" s="143">
        <f t="shared" si="1964"/>
        <v>0.02</v>
      </c>
      <c r="CK1062" s="83">
        <f t="shared" si="2018"/>
        <v>1.6116910799759278E-2</v>
      </c>
      <c r="CL1062" s="84">
        <f t="shared" si="2019"/>
        <v>1154.1396586563201</v>
      </c>
      <c r="CM1062" s="83">
        <f t="shared" si="1965"/>
        <v>0</v>
      </c>
      <c r="CN1062" s="83">
        <f t="shared" si="2020"/>
        <v>3.1492591732797108</v>
      </c>
      <c r="CO1062" s="83">
        <f t="shared" si="1966"/>
        <v>3.1492591732797108</v>
      </c>
      <c r="CP1062" s="143">
        <f t="shared" si="1967"/>
        <v>0.02</v>
      </c>
      <c r="CQ1062" s="83">
        <f t="shared" si="2021"/>
        <v>1.6276564504284576E-2</v>
      </c>
      <c r="CR1062" s="84">
        <f t="shared" si="2022"/>
        <v>1150.6188478656716</v>
      </c>
      <c r="CS1062" s="83">
        <f t="shared" si="1968"/>
        <v>0</v>
      </c>
      <c r="CT1062" s="83">
        <f t="shared" si="2023"/>
        <v>3.1439319574789311</v>
      </c>
      <c r="CU1062" s="83">
        <f t="shared" si="1969"/>
        <v>3.1439319574789311</v>
      </c>
      <c r="CV1062" s="143">
        <f t="shared" si="1970"/>
        <v>0.02</v>
      </c>
      <c r="CW1062" s="83">
        <f t="shared" si="2024"/>
        <v>1.6304526987184639E-2</v>
      </c>
      <c r="CX1062" s="84">
        <f t="shared" si="2025"/>
        <v>1150.5214838634627</v>
      </c>
      <c r="CY1062" s="83">
        <f t="shared" si="1971"/>
        <v>0</v>
      </c>
      <c r="CZ1062" s="83">
        <f t="shared" si="2026"/>
        <v>3.1437853289719118</v>
      </c>
      <c r="DA1062" s="83">
        <f t="shared" si="1972"/>
        <v>3.1437853289719118</v>
      </c>
      <c r="DB1062" s="143">
        <f t="shared" si="1973"/>
        <v>0.02</v>
      </c>
      <c r="DC1062" s="83">
        <f t="shared" si="2027"/>
        <v>1.6305446767326572E-2</v>
      </c>
      <c r="DD1062" s="84">
        <f t="shared" si="2028"/>
        <v>1150.5313453664446</v>
      </c>
      <c r="DE1062" s="86">
        <f t="shared" si="1974"/>
        <v>5733.5507660598596</v>
      </c>
      <c r="DF1062" s="86">
        <f t="shared" si="1975"/>
        <v>2293.4203064239437</v>
      </c>
      <c r="DG1062" s="86">
        <f t="shared" si="1976"/>
        <v>1433.3876915149649</v>
      </c>
      <c r="DH1062" s="86">
        <f t="shared" si="1977"/>
        <v>6.7547859694514309E-2</v>
      </c>
      <c r="DI1062" s="86">
        <f t="shared" si="1978"/>
        <v>4.9825826503184824E-2</v>
      </c>
      <c r="DJ1062" s="86">
        <f t="shared" si="1979"/>
        <v>0.41954239542224947</v>
      </c>
      <c r="DK1062" s="86">
        <f t="shared" si="1980"/>
        <v>-1423.3898482743141</v>
      </c>
      <c r="DL1062" s="86">
        <f t="shared" si="2038"/>
        <v>-1423.3898482743141</v>
      </c>
      <c r="DM1062" s="86">
        <f t="shared" si="1981"/>
        <v>-1423.3898482743141</v>
      </c>
      <c r="DN1062" s="85">
        <f t="shared" si="1982"/>
        <v>0</v>
      </c>
      <c r="DO1062" s="85">
        <f t="shared" si="2029"/>
        <v>0</v>
      </c>
      <c r="DP1062" s="85">
        <f t="shared" si="1983"/>
        <v>0</v>
      </c>
      <c r="DQ1062" s="85">
        <f t="shared" si="2030"/>
        <v>0</v>
      </c>
      <c r="DR1062" s="85">
        <f t="shared" si="1984"/>
        <v>0</v>
      </c>
      <c r="DS1062" s="85">
        <f t="shared" si="2031"/>
        <v>0</v>
      </c>
      <c r="DT1062" s="81"/>
      <c r="DU1062" s="81"/>
      <c r="DV1062" s="81">
        <f t="shared" si="2032"/>
        <v>0</v>
      </c>
      <c r="DW1062" s="100"/>
    </row>
    <row r="1063" spans="1:127" x14ac:dyDescent="0.2">
      <c r="A1063" s="59">
        <f t="shared" si="1985"/>
        <v>141.0666666666655</v>
      </c>
      <c r="B1063" s="44">
        <f t="shared" si="1986"/>
        <v>141066.66666666549</v>
      </c>
      <c r="C1063" s="52">
        <f t="shared" si="1920"/>
        <v>133.33333333333334</v>
      </c>
      <c r="D1063" s="50">
        <f t="shared" si="1921"/>
        <v>4</v>
      </c>
      <c r="E1063" s="44">
        <f t="shared" si="1922"/>
        <v>4.13</v>
      </c>
      <c r="F1063" s="47">
        <f t="shared" si="1923"/>
        <v>0.02</v>
      </c>
      <c r="G1063" s="52">
        <f t="shared" si="1987"/>
        <v>2.3027558428954948E-2</v>
      </c>
      <c r="H1063" s="57">
        <f t="shared" si="1988"/>
        <v>1096.672588290593</v>
      </c>
      <c r="I1063" s="52">
        <f t="shared" si="1989"/>
        <v>0</v>
      </c>
      <c r="J1063" s="54">
        <f t="shared" si="1990"/>
        <v>4353.3616732611281</v>
      </c>
      <c r="K1063" s="46">
        <f t="shared" si="2033"/>
        <v>4353.3616732611281</v>
      </c>
      <c r="L1063" s="80">
        <f t="shared" si="1924"/>
        <v>0</v>
      </c>
      <c r="M1063" s="142">
        <f t="shared" si="1925"/>
        <v>0</v>
      </c>
      <c r="N1063" s="60">
        <f t="shared" si="1926"/>
        <v>4.13</v>
      </c>
      <c r="O1063" s="53">
        <f t="shared" si="1927"/>
        <v>0</v>
      </c>
      <c r="P1063" s="58">
        <f t="shared" si="1991"/>
        <v>3.1403585856921237</v>
      </c>
      <c r="Q1063" s="49">
        <f t="shared" si="1928"/>
        <v>3.1403585856921237</v>
      </c>
      <c r="R1063" s="143">
        <f t="shared" si="1929"/>
        <v>0.02</v>
      </c>
      <c r="S1063" s="51">
        <f t="shared" si="1992"/>
        <v>1.7587368929886587E-2</v>
      </c>
      <c r="T1063" s="57">
        <f t="shared" si="1993"/>
        <v>1141.6540365138044</v>
      </c>
      <c r="U1063" s="53">
        <f t="shared" si="1930"/>
        <v>0</v>
      </c>
      <c r="V1063" s="58">
        <f t="shared" si="1994"/>
        <v>3.2014376703775769</v>
      </c>
      <c r="W1063" s="49">
        <f t="shared" si="1931"/>
        <v>3.2014376703775769</v>
      </c>
      <c r="X1063" s="143">
        <f t="shared" si="1932"/>
        <v>0.02</v>
      </c>
      <c r="Y1063" s="51">
        <f t="shared" si="1995"/>
        <v>1.6992547148630834E-2</v>
      </c>
      <c r="Z1063" s="57">
        <f t="shared" si="1996"/>
        <v>1110.3851929481013</v>
      </c>
      <c r="AA1063" s="53">
        <f t="shared" si="1933"/>
        <v>0</v>
      </c>
      <c r="AB1063" s="58">
        <f t="shared" si="1997"/>
        <v>3.1581393382938079</v>
      </c>
      <c r="AC1063" s="49">
        <f t="shared" si="1934"/>
        <v>3.1581393382938079</v>
      </c>
      <c r="AD1063" s="143">
        <f t="shared" si="1935"/>
        <v>0.02</v>
      </c>
      <c r="AE1063" s="49">
        <f t="shared" si="2034"/>
        <v>1.6939857299781834E-2</v>
      </c>
      <c r="AF1063" s="57">
        <f t="shared" si="1998"/>
        <v>1108.399330211766</v>
      </c>
      <c r="AG1063" s="53">
        <f t="shared" si="1936"/>
        <v>0</v>
      </c>
      <c r="AH1063" s="58">
        <f t="shared" si="1999"/>
        <v>3.1555188330276551</v>
      </c>
      <c r="AI1063" s="49">
        <f t="shared" si="1937"/>
        <v>3.1555188330276551</v>
      </c>
      <c r="AJ1063" s="143">
        <f t="shared" si="1938"/>
        <v>0.02</v>
      </c>
      <c r="AK1063" s="51">
        <f t="shared" si="2000"/>
        <v>1.6940415624643237E-2</v>
      </c>
      <c r="AL1063" s="57">
        <f t="shared" si="2001"/>
        <v>1108.2951712675588</v>
      </c>
      <c r="AM1063" s="53">
        <f t="shared" si="1939"/>
        <v>0</v>
      </c>
      <c r="AN1063" s="58">
        <f t="shared" si="2002"/>
        <v>3.1553818124770041</v>
      </c>
      <c r="AO1063" s="49">
        <f t="shared" si="1940"/>
        <v>3.1553818124770041</v>
      </c>
      <c r="AP1063" s="143">
        <f t="shared" si="1941"/>
        <v>0.02</v>
      </c>
      <c r="AQ1063" s="51">
        <f t="shared" si="2003"/>
        <v>1.6940711274375433E-2</v>
      </c>
      <c r="AR1063" s="57">
        <f t="shared" si="2004"/>
        <v>1108.2875139624045</v>
      </c>
      <c r="AS1063" s="44">
        <f t="shared" si="1942"/>
        <v>7836.0510118700313</v>
      </c>
      <c r="AT1063" s="44">
        <f t="shared" si="1943"/>
        <v>3134.4204047480121</v>
      </c>
      <c r="AU1063" s="44">
        <f t="shared" si="1944"/>
        <v>1959.0127529675078</v>
      </c>
      <c r="AV1063" s="47">
        <f t="shared" si="1945"/>
        <v>0.20573754148373902</v>
      </c>
      <c r="AW1063" s="47">
        <f t="shared" si="1946"/>
        <v>0.28057264003039611</v>
      </c>
      <c r="AX1063" s="86">
        <f t="shared" si="1947"/>
        <v>0.6509481089748449</v>
      </c>
      <c r="AY1063" s="86">
        <f t="shared" si="1948"/>
        <v>0</v>
      </c>
      <c r="AZ1063" s="10">
        <f t="shared" si="2005"/>
        <v>0</v>
      </c>
      <c r="BA1063" s="44">
        <f t="shared" si="1949"/>
        <v>0</v>
      </c>
      <c r="BB1063" s="9">
        <f t="shared" si="1950"/>
        <v>0</v>
      </c>
      <c r="BC1063" s="45">
        <f t="shared" si="2039"/>
        <v>0</v>
      </c>
      <c r="BD1063" s="9">
        <f t="shared" si="1951"/>
        <v>0</v>
      </c>
      <c r="BE1063" s="45">
        <f t="shared" si="2035"/>
        <v>0</v>
      </c>
      <c r="BF1063" s="9">
        <f t="shared" si="1952"/>
        <v>0</v>
      </c>
      <c r="BG1063" s="45">
        <f t="shared" si="2036"/>
        <v>0</v>
      </c>
      <c r="BH1063" s="58"/>
      <c r="BI1063" s="58"/>
      <c r="BJ1063" s="58">
        <f t="shared" si="2006"/>
        <v>0</v>
      </c>
      <c r="BK1063" s="97"/>
      <c r="BL1063" s="44"/>
      <c r="BM1063" s="82">
        <f t="shared" si="2007"/>
        <v>105.8</v>
      </c>
      <c r="BN1063" s="86">
        <f t="shared" si="2008"/>
        <v>105800</v>
      </c>
      <c r="BO1063" s="86">
        <f t="shared" si="2009"/>
        <v>100</v>
      </c>
      <c r="BP1063" s="84">
        <f t="shared" si="1953"/>
        <v>4</v>
      </c>
      <c r="BQ1063" s="84">
        <f t="shared" si="1954"/>
        <v>4.13</v>
      </c>
      <c r="BR1063" s="84">
        <f t="shared" si="1955"/>
        <v>0.02</v>
      </c>
      <c r="BS1063" s="84">
        <f t="shared" si="2010"/>
        <v>3.1129943074937185E-2</v>
      </c>
      <c r="BT1063" s="84">
        <f t="shared" si="2011"/>
        <v>1324.3509891505646</v>
      </c>
      <c r="BU1063" s="84">
        <f t="shared" si="2012"/>
        <v>0</v>
      </c>
      <c r="BV1063" s="83">
        <f t="shared" si="2013"/>
        <v>3188.5432811443666</v>
      </c>
      <c r="BW1063" s="81">
        <f t="shared" si="2037"/>
        <v>3188.5432811443666</v>
      </c>
      <c r="BX1063" s="83">
        <f t="shared" si="1956"/>
        <v>0</v>
      </c>
      <c r="BY1063" s="141">
        <f t="shared" si="1957"/>
        <v>0</v>
      </c>
      <c r="BZ1063" s="83">
        <f t="shared" si="1958"/>
        <v>4.13</v>
      </c>
      <c r="CA1063" s="83">
        <f t="shared" si="1959"/>
        <v>0</v>
      </c>
      <c r="CB1063" s="83">
        <f t="shared" si="2014"/>
        <v>3.4657144237819617</v>
      </c>
      <c r="CC1063" s="83">
        <f t="shared" si="1960"/>
        <v>3.4657144237819617</v>
      </c>
      <c r="CD1063" s="143">
        <f t="shared" si="1961"/>
        <v>0.02</v>
      </c>
      <c r="CE1063" s="83">
        <f t="shared" si="2015"/>
        <v>1.6922523213570552E-2</v>
      </c>
      <c r="CF1063" s="84">
        <f t="shared" si="2016"/>
        <v>1220.8386449137095</v>
      </c>
      <c r="CG1063" s="83">
        <f t="shared" si="1962"/>
        <v>0</v>
      </c>
      <c r="CH1063" s="83">
        <f t="shared" si="2017"/>
        <v>3.2595881068711576</v>
      </c>
      <c r="CI1063" s="83">
        <f t="shared" si="1963"/>
        <v>3.2595881068711576</v>
      </c>
      <c r="CJ1063" s="143">
        <f t="shared" si="1964"/>
        <v>0.02</v>
      </c>
      <c r="CK1063" s="83">
        <f t="shared" si="2018"/>
        <v>1.6114910799759279E-2</v>
      </c>
      <c r="CL1063" s="84">
        <f t="shared" si="2019"/>
        <v>1154.6342353360255</v>
      </c>
      <c r="CM1063" s="83">
        <f t="shared" si="1965"/>
        <v>0</v>
      </c>
      <c r="CN1063" s="83">
        <f t="shared" si="2020"/>
        <v>3.1502068595727128</v>
      </c>
      <c r="CO1063" s="83">
        <f t="shared" si="1966"/>
        <v>3.1502068595727128</v>
      </c>
      <c r="CP1063" s="143">
        <f t="shared" si="1967"/>
        <v>0.02</v>
      </c>
      <c r="CQ1063" s="83">
        <f t="shared" si="2021"/>
        <v>1.6274564504284578E-2</v>
      </c>
      <c r="CR1063" s="84">
        <f t="shared" si="2022"/>
        <v>1151.13565399717</v>
      </c>
      <c r="CS1063" s="83">
        <f t="shared" si="1968"/>
        <v>0</v>
      </c>
      <c r="CT1063" s="83">
        <f t="shared" si="2023"/>
        <v>3.1449065908463076</v>
      </c>
      <c r="CU1063" s="83">
        <f t="shared" si="1969"/>
        <v>3.1449065908463076</v>
      </c>
      <c r="CV1063" s="143">
        <f t="shared" si="1970"/>
        <v>0.02</v>
      </c>
      <c r="CW1063" s="83">
        <f t="shared" si="2024"/>
        <v>1.6302526987184641E-2</v>
      </c>
      <c r="CX1063" s="84">
        <f t="shared" si="2025"/>
        <v>1151.04005510507</v>
      </c>
      <c r="CY1063" s="83">
        <f t="shared" si="1971"/>
        <v>0</v>
      </c>
      <c r="CZ1063" s="83">
        <f t="shared" si="2026"/>
        <v>3.1447624334251811</v>
      </c>
      <c r="DA1063" s="83">
        <f t="shared" si="1972"/>
        <v>3.1447624334251811</v>
      </c>
      <c r="DB1063" s="143">
        <f t="shared" si="1973"/>
        <v>0.02</v>
      </c>
      <c r="DC1063" s="83">
        <f t="shared" si="2027"/>
        <v>1.6303446767326573E-2</v>
      </c>
      <c r="DD1063" s="84">
        <f t="shared" si="2028"/>
        <v>1151.0499700516948</v>
      </c>
      <c r="DE1063" s="86">
        <f t="shared" si="1974"/>
        <v>5739.3779060598599</v>
      </c>
      <c r="DF1063" s="86">
        <f t="shared" si="1975"/>
        <v>2295.7511624239437</v>
      </c>
      <c r="DG1063" s="86">
        <f t="shared" si="1976"/>
        <v>1434.844476514965</v>
      </c>
      <c r="DH1063" s="86">
        <f t="shared" si="1977"/>
        <v>6.7445543324511512E-2</v>
      </c>
      <c r="DI1063" s="86">
        <f t="shared" si="1978"/>
        <v>4.9687283044212285E-2</v>
      </c>
      <c r="DJ1063" s="86">
        <f t="shared" si="1979"/>
        <v>0.41735354462366858</v>
      </c>
      <c r="DK1063" s="86">
        <f t="shared" si="1980"/>
        <v>-1425.1973414113031</v>
      </c>
      <c r="DL1063" s="86">
        <f t="shared" si="2038"/>
        <v>-1425.1973414113031</v>
      </c>
      <c r="DM1063" s="86">
        <f t="shared" si="1981"/>
        <v>-1425.1973414113031</v>
      </c>
      <c r="DN1063" s="85">
        <f t="shared" si="1982"/>
        <v>0</v>
      </c>
      <c r="DO1063" s="85">
        <f t="shared" si="2029"/>
        <v>0</v>
      </c>
      <c r="DP1063" s="85">
        <f t="shared" si="1983"/>
        <v>0</v>
      </c>
      <c r="DQ1063" s="85">
        <f t="shared" si="2030"/>
        <v>0</v>
      </c>
      <c r="DR1063" s="85">
        <f t="shared" si="1984"/>
        <v>0</v>
      </c>
      <c r="DS1063" s="85">
        <f t="shared" si="2031"/>
        <v>0</v>
      </c>
      <c r="DT1063" s="81"/>
      <c r="DU1063" s="81"/>
      <c r="DV1063" s="81">
        <f t="shared" si="2032"/>
        <v>0</v>
      </c>
      <c r="DW1063" s="100"/>
    </row>
    <row r="1064" spans="1:127" x14ac:dyDescent="0.2">
      <c r="A1064" s="59">
        <f t="shared" si="1985"/>
        <v>141.19999999999885</v>
      </c>
      <c r="B1064" s="44">
        <f t="shared" si="1986"/>
        <v>141199.99999999884</v>
      </c>
      <c r="C1064" s="52">
        <f t="shared" si="1920"/>
        <v>133.33333333333334</v>
      </c>
      <c r="D1064" s="50">
        <f t="shared" si="1921"/>
        <v>4</v>
      </c>
      <c r="E1064" s="44">
        <f t="shared" si="1922"/>
        <v>4.13</v>
      </c>
      <c r="F1064" s="47">
        <f t="shared" si="1923"/>
        <v>0.02</v>
      </c>
      <c r="G1064" s="52">
        <f t="shared" si="1987"/>
        <v>2.302489176228828E-2</v>
      </c>
      <c r="H1064" s="57">
        <f t="shared" si="1988"/>
        <v>1097.415969246061</v>
      </c>
      <c r="I1064" s="52">
        <f t="shared" si="1989"/>
        <v>0</v>
      </c>
      <c r="J1064" s="54">
        <f t="shared" si="1990"/>
        <v>4357.6780732611278</v>
      </c>
      <c r="K1064" s="46">
        <f t="shared" si="2033"/>
        <v>4357.6780732611278</v>
      </c>
      <c r="L1064" s="80">
        <f t="shared" si="1924"/>
        <v>0</v>
      </c>
      <c r="M1064" s="142">
        <f t="shared" si="1925"/>
        <v>0</v>
      </c>
      <c r="N1064" s="60">
        <f t="shared" si="1926"/>
        <v>4.13</v>
      </c>
      <c r="O1064" s="53">
        <f t="shared" si="1927"/>
        <v>0</v>
      </c>
      <c r="P1064" s="58">
        <f t="shared" si="1991"/>
        <v>3.1415696979535586</v>
      </c>
      <c r="Q1064" s="49">
        <f t="shared" si="1928"/>
        <v>3.1415696979535586</v>
      </c>
      <c r="R1064" s="143">
        <f t="shared" si="1929"/>
        <v>0.02</v>
      </c>
      <c r="S1064" s="51">
        <f t="shared" si="1992"/>
        <v>1.7584702263219919E-2</v>
      </c>
      <c r="T1064" s="57">
        <f t="shared" si="1993"/>
        <v>1142.4007043487738</v>
      </c>
      <c r="U1064" s="53">
        <f t="shared" si="1930"/>
        <v>0</v>
      </c>
      <c r="V1064" s="58">
        <f t="shared" si="1994"/>
        <v>3.2027802589040046</v>
      </c>
      <c r="W1064" s="49">
        <f t="shared" si="1931"/>
        <v>3.2027802589040046</v>
      </c>
      <c r="X1064" s="143">
        <f t="shared" si="1932"/>
        <v>0.02</v>
      </c>
      <c r="Y1064" s="51">
        <f t="shared" si="1995"/>
        <v>1.6989880481964165E-2</v>
      </c>
      <c r="Z1064" s="57">
        <f t="shared" si="1996"/>
        <v>1111.0928422633872</v>
      </c>
      <c r="AA1064" s="53">
        <f t="shared" si="1933"/>
        <v>0</v>
      </c>
      <c r="AB1064" s="58">
        <f t="shared" si="1997"/>
        <v>3.1593415607138806</v>
      </c>
      <c r="AC1064" s="49">
        <f t="shared" si="1934"/>
        <v>3.1593415607138806</v>
      </c>
      <c r="AD1064" s="143">
        <f t="shared" si="1935"/>
        <v>0.02</v>
      </c>
      <c r="AE1064" s="49">
        <f t="shared" si="2034"/>
        <v>1.6937190633115166E-2</v>
      </c>
      <c r="AF1064" s="57">
        <f t="shared" si="1998"/>
        <v>1109.1144569431324</v>
      </c>
      <c r="AG1064" s="53">
        <f t="shared" si="1936"/>
        <v>0</v>
      </c>
      <c r="AH1064" s="58">
        <f t="shared" si="1999"/>
        <v>3.1567256090093245</v>
      </c>
      <c r="AI1064" s="49">
        <f t="shared" si="1937"/>
        <v>3.1567256090093245</v>
      </c>
      <c r="AJ1064" s="143">
        <f t="shared" si="1938"/>
        <v>0.02</v>
      </c>
      <c r="AK1064" s="51">
        <f t="shared" si="2000"/>
        <v>1.6937748957976569E-2</v>
      </c>
      <c r="AL1064" s="57">
        <f t="shared" si="2001"/>
        <v>1109.010915468439</v>
      </c>
      <c r="AM1064" s="53">
        <f t="shared" si="1939"/>
        <v>0</v>
      </c>
      <c r="AN1064" s="58">
        <f t="shared" si="2002"/>
        <v>3.1565891210712973</v>
      </c>
      <c r="AO1064" s="49">
        <f t="shared" si="1940"/>
        <v>3.1565891210712973</v>
      </c>
      <c r="AP1064" s="143">
        <f t="shared" si="1941"/>
        <v>0.02</v>
      </c>
      <c r="AQ1064" s="51">
        <f t="shared" si="2003"/>
        <v>1.6938044607708765E-2</v>
      </c>
      <c r="AR1064" s="57">
        <f t="shared" si="2004"/>
        <v>1109.0033017369749</v>
      </c>
      <c r="AS1064" s="44">
        <f t="shared" si="1942"/>
        <v>7843.8205318700293</v>
      </c>
      <c r="AT1064" s="44">
        <f t="shared" si="1943"/>
        <v>3137.5282127480118</v>
      </c>
      <c r="AU1064" s="44">
        <f t="shared" si="1944"/>
        <v>1960.9551329675073</v>
      </c>
      <c r="AV1064" s="47">
        <f t="shared" si="1945"/>
        <v>0.20521524433437222</v>
      </c>
      <c r="AW1064" s="47">
        <f t="shared" si="1946"/>
        <v>0.27923519536367725</v>
      </c>
      <c r="AX1064" s="86">
        <f t="shared" si="1947"/>
        <v>0.64597659672646413</v>
      </c>
      <c r="AY1064" s="86">
        <f t="shared" si="1948"/>
        <v>0</v>
      </c>
      <c r="AZ1064" s="10">
        <f t="shared" si="2005"/>
        <v>0</v>
      </c>
      <c r="BA1064" s="44">
        <f t="shared" si="1949"/>
        <v>0</v>
      </c>
      <c r="BB1064" s="9">
        <f t="shared" si="1950"/>
        <v>0</v>
      </c>
      <c r="BC1064" s="45">
        <f t="shared" si="2039"/>
        <v>0</v>
      </c>
      <c r="BD1064" s="9">
        <f t="shared" si="1951"/>
        <v>0</v>
      </c>
      <c r="BE1064" s="45">
        <f t="shared" si="2035"/>
        <v>0</v>
      </c>
      <c r="BF1064" s="9">
        <f t="shared" si="1952"/>
        <v>0</v>
      </c>
      <c r="BG1064" s="45">
        <f t="shared" si="2036"/>
        <v>0</v>
      </c>
      <c r="BH1064" s="58"/>
      <c r="BI1064" s="58"/>
      <c r="BJ1064" s="58">
        <f t="shared" si="2006"/>
        <v>0</v>
      </c>
      <c r="BK1064" s="97"/>
      <c r="BL1064" s="44"/>
      <c r="BM1064" s="82">
        <f t="shared" si="2007"/>
        <v>105.9</v>
      </c>
      <c r="BN1064" s="86">
        <f t="shared" si="2008"/>
        <v>105900</v>
      </c>
      <c r="BO1064" s="86">
        <f t="shared" si="2009"/>
        <v>100</v>
      </c>
      <c r="BP1064" s="84">
        <f t="shared" si="1953"/>
        <v>4</v>
      </c>
      <c r="BQ1064" s="84">
        <f t="shared" si="1954"/>
        <v>4.13</v>
      </c>
      <c r="BR1064" s="84">
        <f t="shared" si="1955"/>
        <v>0.02</v>
      </c>
      <c r="BS1064" s="84">
        <f t="shared" si="2010"/>
        <v>3.1127943074937187E-2</v>
      </c>
      <c r="BT1064" s="84">
        <f t="shared" si="2011"/>
        <v>1325.1047165857931</v>
      </c>
      <c r="BU1064" s="84">
        <f t="shared" si="2012"/>
        <v>0</v>
      </c>
      <c r="BV1064" s="83">
        <f t="shared" si="2013"/>
        <v>3191.7805811443668</v>
      </c>
      <c r="BW1064" s="81">
        <f t="shared" si="2037"/>
        <v>3191.7805811443668</v>
      </c>
      <c r="BX1064" s="83">
        <f t="shared" si="1956"/>
        <v>0</v>
      </c>
      <c r="BY1064" s="141">
        <f t="shared" si="1957"/>
        <v>0</v>
      </c>
      <c r="BZ1064" s="83">
        <f t="shared" si="1958"/>
        <v>4.13</v>
      </c>
      <c r="CA1064" s="83">
        <f t="shared" si="1959"/>
        <v>0</v>
      </c>
      <c r="CB1064" s="83">
        <f t="shared" si="2014"/>
        <v>3.4675597019452868</v>
      </c>
      <c r="CC1064" s="83">
        <f t="shared" si="1960"/>
        <v>3.4675597019452868</v>
      </c>
      <c r="CD1064" s="143">
        <f t="shared" si="1961"/>
        <v>0.02</v>
      </c>
      <c r="CE1064" s="83">
        <f t="shared" si="2015"/>
        <v>1.6920523213570553E-2</v>
      </c>
      <c r="CF1064" s="84">
        <f t="shared" si="2016"/>
        <v>1221.3268998921767</v>
      </c>
      <c r="CG1064" s="83">
        <f t="shared" si="1962"/>
        <v>0</v>
      </c>
      <c r="CH1064" s="83">
        <f t="shared" si="2017"/>
        <v>3.2606503120792603</v>
      </c>
      <c r="CI1064" s="83">
        <f t="shared" si="1963"/>
        <v>3.2606503120792603</v>
      </c>
      <c r="CJ1064" s="143">
        <f t="shared" si="1964"/>
        <v>0.02</v>
      </c>
      <c r="CK1064" s="83">
        <f t="shared" si="2018"/>
        <v>1.6112910799759281E-2</v>
      </c>
      <c r="CL1064" s="84">
        <f t="shared" si="2019"/>
        <v>1155.1285895388094</v>
      </c>
      <c r="CM1064" s="83">
        <f t="shared" si="1965"/>
        <v>0</v>
      </c>
      <c r="CN1064" s="83">
        <f t="shared" si="2020"/>
        <v>3.1511550973837954</v>
      </c>
      <c r="CO1064" s="83">
        <f t="shared" si="1966"/>
        <v>3.1511550973837954</v>
      </c>
      <c r="CP1064" s="143">
        <f t="shared" si="1967"/>
        <v>0.02</v>
      </c>
      <c r="CQ1064" s="83">
        <f t="shared" si="2021"/>
        <v>1.6272564504284579E-2</v>
      </c>
      <c r="CR1064" s="84">
        <f t="shared" si="2022"/>
        <v>1151.6522411684166</v>
      </c>
      <c r="CS1064" s="83">
        <f t="shared" si="1968"/>
        <v>0</v>
      </c>
      <c r="CT1064" s="83">
        <f t="shared" si="2023"/>
        <v>3.1458818680340523</v>
      </c>
      <c r="CU1064" s="83">
        <f t="shared" si="1969"/>
        <v>3.1458818680340523</v>
      </c>
      <c r="CV1064" s="143">
        <f t="shared" si="1970"/>
        <v>0.02</v>
      </c>
      <c r="CW1064" s="83">
        <f t="shared" si="2024"/>
        <v>1.6300526987184642E-2</v>
      </c>
      <c r="CX1064" s="84">
        <f t="shared" si="2025"/>
        <v>1151.5584020421343</v>
      </c>
      <c r="CY1064" s="83">
        <f t="shared" si="1971"/>
        <v>0</v>
      </c>
      <c r="CZ1064" s="83">
        <f t="shared" si="2026"/>
        <v>3.1457401805929166</v>
      </c>
      <c r="DA1064" s="83">
        <f t="shared" si="1972"/>
        <v>3.1457401805929166</v>
      </c>
      <c r="DB1064" s="143">
        <f t="shared" si="1973"/>
        <v>0.02</v>
      </c>
      <c r="DC1064" s="83">
        <f t="shared" si="2027"/>
        <v>1.6301446767326574E-2</v>
      </c>
      <c r="DD1064" s="84">
        <f t="shared" si="2028"/>
        <v>1151.5683699980325</v>
      </c>
      <c r="DE1064" s="86">
        <f t="shared" si="1974"/>
        <v>5745.2050460598603</v>
      </c>
      <c r="DF1064" s="86">
        <f t="shared" si="1975"/>
        <v>2298.0820184239442</v>
      </c>
      <c r="DG1064" s="86">
        <f t="shared" si="1976"/>
        <v>1436.3012615149651</v>
      </c>
      <c r="DH1064" s="86">
        <f t="shared" si="1977"/>
        <v>6.7343500452928959E-2</v>
      </c>
      <c r="DI1064" s="86">
        <f t="shared" si="1978"/>
        <v>4.9549284988682704E-2</v>
      </c>
      <c r="DJ1064" s="86">
        <f t="shared" si="1979"/>
        <v>0.4151786349227729</v>
      </c>
      <c r="DK1064" s="86">
        <f t="shared" si="1980"/>
        <v>-1427.0037224042708</v>
      </c>
      <c r="DL1064" s="86">
        <f t="shared" si="2038"/>
        <v>-1427.0037224042708</v>
      </c>
      <c r="DM1064" s="86">
        <f t="shared" si="1981"/>
        <v>-1427.0037224042708</v>
      </c>
      <c r="DN1064" s="85">
        <f t="shared" si="1982"/>
        <v>0</v>
      </c>
      <c r="DO1064" s="85">
        <f t="shared" si="2029"/>
        <v>0</v>
      </c>
      <c r="DP1064" s="85">
        <f t="shared" si="1983"/>
        <v>0</v>
      </c>
      <c r="DQ1064" s="85">
        <f t="shared" si="2030"/>
        <v>0</v>
      </c>
      <c r="DR1064" s="85">
        <f t="shared" si="1984"/>
        <v>0</v>
      </c>
      <c r="DS1064" s="85">
        <f t="shared" si="2031"/>
        <v>0</v>
      </c>
      <c r="DT1064" s="81"/>
      <c r="DU1064" s="81"/>
      <c r="DV1064" s="81">
        <f t="shared" si="2032"/>
        <v>0</v>
      </c>
      <c r="DW1064" s="100"/>
    </row>
    <row r="1065" spans="1:127" x14ac:dyDescent="0.2">
      <c r="A1065" s="59">
        <f t="shared" si="1985"/>
        <v>141.33333333333218</v>
      </c>
      <c r="B1065" s="44">
        <f t="shared" si="1986"/>
        <v>141333.33333333218</v>
      </c>
      <c r="C1065" s="52">
        <f t="shared" si="1920"/>
        <v>133.33333333333334</v>
      </c>
      <c r="D1065" s="50">
        <f t="shared" si="1921"/>
        <v>4</v>
      </c>
      <c r="E1065" s="44">
        <f t="shared" si="1922"/>
        <v>4.13</v>
      </c>
      <c r="F1065" s="47">
        <f t="shared" si="1923"/>
        <v>0.02</v>
      </c>
      <c r="G1065" s="52">
        <f t="shared" si="1987"/>
        <v>2.3022225095621612E-2</v>
      </c>
      <c r="H1065" s="57">
        <f t="shared" si="1988"/>
        <v>1098.1592641105954</v>
      </c>
      <c r="I1065" s="52">
        <f t="shared" si="1989"/>
        <v>0</v>
      </c>
      <c r="J1065" s="54">
        <f t="shared" si="1990"/>
        <v>4361.9944732611275</v>
      </c>
      <c r="K1065" s="46">
        <f t="shared" si="2033"/>
        <v>4361.9944732611275</v>
      </c>
      <c r="L1065" s="80">
        <f t="shared" si="1924"/>
        <v>0</v>
      </c>
      <c r="M1065" s="142">
        <f t="shared" si="1925"/>
        <v>0</v>
      </c>
      <c r="N1065" s="60">
        <f t="shared" si="1926"/>
        <v>4.13</v>
      </c>
      <c r="O1065" s="53">
        <f t="shared" si="1927"/>
        <v>0</v>
      </c>
      <c r="P1065" s="58">
        <f t="shared" si="1991"/>
        <v>3.1427827125424388</v>
      </c>
      <c r="Q1065" s="49">
        <f t="shared" si="1928"/>
        <v>3.1427827125424388</v>
      </c>
      <c r="R1065" s="143">
        <f t="shared" si="1929"/>
        <v>0.02</v>
      </c>
      <c r="S1065" s="51">
        <f t="shared" si="1992"/>
        <v>1.7582035596553251E-2</v>
      </c>
      <c r="T1065" s="57">
        <f t="shared" si="1993"/>
        <v>1143.14697115679</v>
      </c>
      <c r="U1065" s="53">
        <f t="shared" si="1930"/>
        <v>0</v>
      </c>
      <c r="V1065" s="58">
        <f t="shared" si="1994"/>
        <v>3.204124320173634</v>
      </c>
      <c r="W1065" s="49">
        <f t="shared" si="1931"/>
        <v>3.204124320173634</v>
      </c>
      <c r="X1065" s="143">
        <f t="shared" si="1932"/>
        <v>0.02</v>
      </c>
      <c r="Y1065" s="51">
        <f t="shared" si="1995"/>
        <v>1.6987213815297497E-2</v>
      </c>
      <c r="Z1065" s="57">
        <f t="shared" si="1996"/>
        <v>1111.8000839211688</v>
      </c>
      <c r="AA1065" s="53">
        <f t="shared" si="1933"/>
        <v>0</v>
      </c>
      <c r="AB1065" s="58">
        <f t="shared" si="1997"/>
        <v>3.1605450645798348</v>
      </c>
      <c r="AC1065" s="49">
        <f t="shared" si="1934"/>
        <v>3.1605450645798348</v>
      </c>
      <c r="AD1065" s="143">
        <f t="shared" si="1935"/>
        <v>0.02</v>
      </c>
      <c r="AE1065" s="49">
        <f t="shared" si="2034"/>
        <v>1.6934523966448498E-2</v>
      </c>
      <c r="AF1065" s="57">
        <f t="shared" si="1998"/>
        <v>1109.8291990067057</v>
      </c>
      <c r="AG1065" s="53">
        <f t="shared" si="1936"/>
        <v>0</v>
      </c>
      <c r="AH1065" s="58">
        <f t="shared" si="1999"/>
        <v>3.157933739166535</v>
      </c>
      <c r="AI1065" s="49">
        <f t="shared" si="1937"/>
        <v>3.157933739166535</v>
      </c>
      <c r="AJ1065" s="143">
        <f t="shared" si="1938"/>
        <v>0.02</v>
      </c>
      <c r="AK1065" s="51">
        <f t="shared" si="2000"/>
        <v>1.69350822913099E-2</v>
      </c>
      <c r="AL1065" s="57">
        <f t="shared" si="2001"/>
        <v>1109.7262734151377</v>
      </c>
      <c r="AM1065" s="53">
        <f t="shared" si="1939"/>
        <v>0</v>
      </c>
      <c r="AN1065" s="58">
        <f t="shared" si="2002"/>
        <v>3.1577977851865016</v>
      </c>
      <c r="AO1065" s="49">
        <f t="shared" si="1940"/>
        <v>3.1577977851865016</v>
      </c>
      <c r="AP1065" s="143">
        <f t="shared" si="1941"/>
        <v>0.02</v>
      </c>
      <c r="AQ1065" s="51">
        <f t="shared" si="2003"/>
        <v>1.6935377941042096E-2</v>
      </c>
      <c r="AR1065" s="57">
        <f t="shared" si="2004"/>
        <v>1109.7187031032288</v>
      </c>
      <c r="AS1065" s="44">
        <f t="shared" si="1942"/>
        <v>7851.5900518700291</v>
      </c>
      <c r="AT1065" s="44">
        <f t="shared" si="1943"/>
        <v>3140.6360207480116</v>
      </c>
      <c r="AU1065" s="44">
        <f t="shared" si="1944"/>
        <v>1962.8975129675073</v>
      </c>
      <c r="AV1065" s="47">
        <f t="shared" si="1945"/>
        <v>0.20469509225996521</v>
      </c>
      <c r="AW1065" s="47">
        <f t="shared" si="1946"/>
        <v>0.27790621663112464</v>
      </c>
      <c r="AX1065" s="86">
        <f t="shared" si="1947"/>
        <v>0.64105079095562378</v>
      </c>
      <c r="AY1065" s="86">
        <f t="shared" si="1948"/>
        <v>0</v>
      </c>
      <c r="AZ1065" s="10">
        <f t="shared" si="2005"/>
        <v>0</v>
      </c>
      <c r="BA1065" s="44">
        <f t="shared" si="1949"/>
        <v>0</v>
      </c>
      <c r="BB1065" s="9">
        <f t="shared" si="1950"/>
        <v>0</v>
      </c>
      <c r="BC1065" s="45">
        <f t="shared" si="2039"/>
        <v>0</v>
      </c>
      <c r="BD1065" s="9">
        <f t="shared" si="1951"/>
        <v>0</v>
      </c>
      <c r="BE1065" s="45">
        <f t="shared" si="2035"/>
        <v>0</v>
      </c>
      <c r="BF1065" s="9">
        <f t="shared" si="1952"/>
        <v>0</v>
      </c>
      <c r="BG1065" s="45">
        <f t="shared" si="2036"/>
        <v>0</v>
      </c>
      <c r="BH1065" s="58"/>
      <c r="BI1065" s="58"/>
      <c r="BJ1065" s="58">
        <f t="shared" si="2006"/>
        <v>0</v>
      </c>
      <c r="BK1065" s="97"/>
      <c r="BL1065" s="44"/>
      <c r="BM1065" s="82">
        <f t="shared" si="2007"/>
        <v>106</v>
      </c>
      <c r="BN1065" s="86">
        <f t="shared" si="2008"/>
        <v>106000</v>
      </c>
      <c r="BO1065" s="86">
        <f t="shared" si="2009"/>
        <v>100</v>
      </c>
      <c r="BP1065" s="84">
        <f t="shared" si="1953"/>
        <v>4</v>
      </c>
      <c r="BQ1065" s="84">
        <f t="shared" si="1954"/>
        <v>4.13</v>
      </c>
      <c r="BR1065" s="84">
        <f t="shared" si="1955"/>
        <v>0.02</v>
      </c>
      <c r="BS1065" s="84">
        <f t="shared" si="2010"/>
        <v>3.1125943074937188E-2</v>
      </c>
      <c r="BT1065" s="84">
        <f t="shared" si="2011"/>
        <v>1325.8583955948716</v>
      </c>
      <c r="BU1065" s="84">
        <f t="shared" si="2012"/>
        <v>0</v>
      </c>
      <c r="BV1065" s="83">
        <f t="shared" si="2013"/>
        <v>3195.0178811443666</v>
      </c>
      <c r="BW1065" s="81">
        <f t="shared" si="2037"/>
        <v>3195.0178811443666</v>
      </c>
      <c r="BX1065" s="83">
        <f t="shared" si="1956"/>
        <v>0</v>
      </c>
      <c r="BY1065" s="141">
        <f t="shared" si="1957"/>
        <v>0</v>
      </c>
      <c r="BZ1065" s="83">
        <f t="shared" si="1958"/>
        <v>4.13</v>
      </c>
      <c r="CA1065" s="83">
        <f t="shared" si="1959"/>
        <v>0</v>
      </c>
      <c r="CB1065" s="83">
        <f t="shared" si="2014"/>
        <v>3.4694071186126112</v>
      </c>
      <c r="CC1065" s="83">
        <f t="shared" si="1960"/>
        <v>3.4694071186126112</v>
      </c>
      <c r="CD1065" s="143">
        <f t="shared" si="1961"/>
        <v>0.02</v>
      </c>
      <c r="CE1065" s="83">
        <f t="shared" si="2015"/>
        <v>1.6918523213570555E-2</v>
      </c>
      <c r="CF1065" s="84">
        <f t="shared" si="2016"/>
        <v>1221.8148373660169</v>
      </c>
      <c r="CG1065" s="83">
        <f t="shared" si="1962"/>
        <v>0</v>
      </c>
      <c r="CH1065" s="83">
        <f t="shared" si="2017"/>
        <v>3.2617128368091746</v>
      </c>
      <c r="CI1065" s="83">
        <f t="shared" si="1963"/>
        <v>3.2617128368091746</v>
      </c>
      <c r="CJ1065" s="143">
        <f t="shared" si="1964"/>
        <v>0.02</v>
      </c>
      <c r="CK1065" s="83">
        <f t="shared" si="2018"/>
        <v>1.6110910799759282E-2</v>
      </c>
      <c r="CL1065" s="84">
        <f t="shared" si="2019"/>
        <v>1155.6227213609207</v>
      </c>
      <c r="CM1065" s="83">
        <f t="shared" si="1965"/>
        <v>0</v>
      </c>
      <c r="CN1065" s="83">
        <f t="shared" si="2020"/>
        <v>3.1521038857705257</v>
      </c>
      <c r="CO1065" s="83">
        <f t="shared" si="1966"/>
        <v>3.1521038857705257</v>
      </c>
      <c r="CP1065" s="143">
        <f t="shared" si="1967"/>
        <v>0.02</v>
      </c>
      <c r="CQ1065" s="83">
        <f t="shared" si="2021"/>
        <v>1.6270564504284581E-2</v>
      </c>
      <c r="CR1065" s="84">
        <f t="shared" si="2022"/>
        <v>1152.1686094207378</v>
      </c>
      <c r="CS1065" s="83">
        <f t="shared" si="1968"/>
        <v>0</v>
      </c>
      <c r="CT1065" s="83">
        <f t="shared" si="2023"/>
        <v>3.1468577879974902</v>
      </c>
      <c r="CU1065" s="83">
        <f t="shared" si="1969"/>
        <v>3.1468577879974902</v>
      </c>
      <c r="CV1065" s="143">
        <f t="shared" si="1970"/>
        <v>0.02</v>
      </c>
      <c r="CW1065" s="83">
        <f t="shared" si="2024"/>
        <v>1.6298526987184644E-2</v>
      </c>
      <c r="CX1065" s="84">
        <f t="shared" si="2025"/>
        <v>1152.076524707604</v>
      </c>
      <c r="CY1065" s="83">
        <f t="shared" si="1971"/>
        <v>0</v>
      </c>
      <c r="CZ1065" s="83">
        <f t="shared" si="2026"/>
        <v>3.1467185693834088</v>
      </c>
      <c r="DA1065" s="83">
        <f t="shared" si="1972"/>
        <v>3.1467185693834088</v>
      </c>
      <c r="DB1065" s="143">
        <f t="shared" si="1973"/>
        <v>0.02</v>
      </c>
      <c r="DC1065" s="83">
        <f t="shared" si="2027"/>
        <v>1.6299446767326576E-2</v>
      </c>
      <c r="DD1065" s="84">
        <f t="shared" si="2028"/>
        <v>1152.0865452392011</v>
      </c>
      <c r="DE1065" s="86">
        <f t="shared" si="1974"/>
        <v>5751.0321860598597</v>
      </c>
      <c r="DF1065" s="86">
        <f t="shared" si="1975"/>
        <v>2300.4128744239438</v>
      </c>
      <c r="DG1065" s="86">
        <f t="shared" si="1976"/>
        <v>1437.7580465149649</v>
      </c>
      <c r="DH1065" s="86">
        <f t="shared" si="1977"/>
        <v>6.7241730123144342E-2</v>
      </c>
      <c r="DI1065" s="86">
        <f t="shared" si="1978"/>
        <v>4.9411829682599301E-2</v>
      </c>
      <c r="DJ1065" s="86">
        <f t="shared" si="1979"/>
        <v>0.41301756342384777</v>
      </c>
      <c r="DK1065" s="86">
        <f t="shared" si="1980"/>
        <v>-1428.8089919777763</v>
      </c>
      <c r="DL1065" s="86">
        <f t="shared" si="2038"/>
        <v>-1428.8089919777763</v>
      </c>
      <c r="DM1065" s="86">
        <f t="shared" si="1981"/>
        <v>-1428.8089919777763</v>
      </c>
      <c r="DN1065" s="85">
        <f t="shared" si="1982"/>
        <v>0</v>
      </c>
      <c r="DO1065" s="85">
        <f t="shared" si="2029"/>
        <v>0</v>
      </c>
      <c r="DP1065" s="85">
        <f t="shared" si="1983"/>
        <v>0</v>
      </c>
      <c r="DQ1065" s="85">
        <f t="shared" si="2030"/>
        <v>0</v>
      </c>
      <c r="DR1065" s="85">
        <f t="shared" si="1984"/>
        <v>0</v>
      </c>
      <c r="DS1065" s="85">
        <f t="shared" si="2031"/>
        <v>0</v>
      </c>
      <c r="DT1065" s="81"/>
      <c r="DU1065" s="81"/>
      <c r="DV1065" s="81">
        <f t="shared" si="2032"/>
        <v>0</v>
      </c>
      <c r="DW1065" s="100"/>
    </row>
    <row r="1066" spans="1:127" x14ac:dyDescent="0.2">
      <c r="A1066" s="59">
        <f t="shared" si="1985"/>
        <v>141.46666666666553</v>
      </c>
      <c r="B1066" s="44">
        <f t="shared" si="1986"/>
        <v>141466.66666666552</v>
      </c>
      <c r="C1066" s="52">
        <f t="shared" si="1920"/>
        <v>133.33333333333334</v>
      </c>
      <c r="D1066" s="50">
        <f t="shared" si="1921"/>
        <v>4</v>
      </c>
      <c r="E1066" s="44">
        <f t="shared" si="1922"/>
        <v>4.13</v>
      </c>
      <c r="F1066" s="47">
        <f t="shared" si="1923"/>
        <v>0.02</v>
      </c>
      <c r="G1066" s="52">
        <f t="shared" si="1987"/>
        <v>2.3019558428954943E-2</v>
      </c>
      <c r="H1066" s="57">
        <f t="shared" si="1988"/>
        <v>1098.9024728841962</v>
      </c>
      <c r="I1066" s="52">
        <f t="shared" si="1989"/>
        <v>0</v>
      </c>
      <c r="J1066" s="54">
        <f t="shared" si="1990"/>
        <v>4366.3108732611272</v>
      </c>
      <c r="K1066" s="46">
        <f t="shared" si="2033"/>
        <v>4366.3108732611272</v>
      </c>
      <c r="L1066" s="80">
        <f t="shared" si="1924"/>
        <v>0</v>
      </c>
      <c r="M1066" s="142">
        <f t="shared" si="1925"/>
        <v>0</v>
      </c>
      <c r="N1066" s="60">
        <f t="shared" si="1926"/>
        <v>4.13</v>
      </c>
      <c r="O1066" s="53">
        <f t="shared" si="1927"/>
        <v>0</v>
      </c>
      <c r="P1066" s="58">
        <f t="shared" si="1991"/>
        <v>3.1439976291613965</v>
      </c>
      <c r="Q1066" s="49">
        <f t="shared" si="1928"/>
        <v>3.1439976291613965</v>
      </c>
      <c r="R1066" s="143">
        <f t="shared" si="1929"/>
        <v>0.02</v>
      </c>
      <c r="S1066" s="51">
        <f t="shared" si="1992"/>
        <v>1.7579368929886582E-2</v>
      </c>
      <c r="T1066" s="57">
        <f t="shared" si="1993"/>
        <v>1143.8928367954616</v>
      </c>
      <c r="U1066" s="53">
        <f t="shared" si="1930"/>
        <v>0</v>
      </c>
      <c r="V1066" s="58">
        <f t="shared" si="1994"/>
        <v>3.2054698510469581</v>
      </c>
      <c r="W1066" s="49">
        <f t="shared" si="1931"/>
        <v>3.2054698510469581</v>
      </c>
      <c r="X1066" s="143">
        <f t="shared" si="1932"/>
        <v>0.02</v>
      </c>
      <c r="Y1066" s="51">
        <f t="shared" si="1995"/>
        <v>1.6984547148630829E-2</v>
      </c>
      <c r="Z1066" s="57">
        <f t="shared" si="1996"/>
        <v>1112.5069179381896</v>
      </c>
      <c r="AA1066" s="53">
        <f t="shared" si="1933"/>
        <v>0</v>
      </c>
      <c r="AB1066" s="58">
        <f t="shared" si="1997"/>
        <v>3.1617498470386085</v>
      </c>
      <c r="AC1066" s="49">
        <f t="shared" si="1934"/>
        <v>3.1617498470386085</v>
      </c>
      <c r="AD1066" s="143">
        <f t="shared" si="1935"/>
        <v>0.02</v>
      </c>
      <c r="AE1066" s="49">
        <f t="shared" si="2034"/>
        <v>1.6931857299781829E-2</v>
      </c>
      <c r="AF1066" s="57">
        <f t="shared" si="1998"/>
        <v>1110.5435564054926</v>
      </c>
      <c r="AG1066" s="53">
        <f t="shared" si="1936"/>
        <v>0</v>
      </c>
      <c r="AH1066" s="58">
        <f t="shared" si="1999"/>
        <v>3.1591432207881844</v>
      </c>
      <c r="AI1066" s="49">
        <f t="shared" si="1937"/>
        <v>3.1591432207881844</v>
      </c>
      <c r="AJ1066" s="143">
        <f t="shared" si="1938"/>
        <v>0.02</v>
      </c>
      <c r="AK1066" s="51">
        <f t="shared" si="2000"/>
        <v>1.6932415624643232E-2</v>
      </c>
      <c r="AL1066" s="57">
        <f t="shared" si="2001"/>
        <v>1110.44124509627</v>
      </c>
      <c r="AM1066" s="53">
        <f t="shared" si="1939"/>
        <v>0</v>
      </c>
      <c r="AN1066" s="58">
        <f t="shared" si="2002"/>
        <v>3.1590078020776788</v>
      </c>
      <c r="AO1066" s="49">
        <f t="shared" si="1940"/>
        <v>3.1590078020776788</v>
      </c>
      <c r="AP1066" s="143">
        <f t="shared" si="1941"/>
        <v>0.02</v>
      </c>
      <c r="AQ1066" s="51">
        <f t="shared" si="2003"/>
        <v>1.6932711274375428E-2</v>
      </c>
      <c r="AR1066" s="57">
        <f t="shared" si="2004"/>
        <v>1110.4337180497062</v>
      </c>
      <c r="AS1066" s="44">
        <f t="shared" si="1942"/>
        <v>7859.359571870029</v>
      </c>
      <c r="AT1066" s="44">
        <f t="shared" si="1943"/>
        <v>3143.7438287480113</v>
      </c>
      <c r="AU1066" s="44">
        <f t="shared" si="1944"/>
        <v>1964.8398929675072</v>
      </c>
      <c r="AV1066" s="47">
        <f t="shared" si="1945"/>
        <v>0.20417707397219725</v>
      </c>
      <c r="AW1066" s="47">
        <f t="shared" si="1946"/>
        <v>0.27658563928095481</v>
      </c>
      <c r="AX1066" s="86">
        <f t="shared" si="1947"/>
        <v>0.63617020876430663</v>
      </c>
      <c r="AY1066" s="86">
        <f t="shared" si="1948"/>
        <v>0</v>
      </c>
      <c r="AZ1066" s="10">
        <f t="shared" si="2005"/>
        <v>0</v>
      </c>
      <c r="BA1066" s="44">
        <f t="shared" si="1949"/>
        <v>0</v>
      </c>
      <c r="BB1066" s="9">
        <f t="shared" si="1950"/>
        <v>0</v>
      </c>
      <c r="BC1066" s="45">
        <f t="shared" si="2039"/>
        <v>0</v>
      </c>
      <c r="BD1066" s="9">
        <f t="shared" si="1951"/>
        <v>0</v>
      </c>
      <c r="BE1066" s="45">
        <f t="shared" si="2035"/>
        <v>0</v>
      </c>
      <c r="BF1066" s="9">
        <f t="shared" si="1952"/>
        <v>0</v>
      </c>
      <c r="BG1066" s="45">
        <f t="shared" si="2036"/>
        <v>0</v>
      </c>
      <c r="BH1066" s="58"/>
      <c r="BI1066" s="58"/>
      <c r="BJ1066" s="58">
        <f t="shared" si="2006"/>
        <v>0</v>
      </c>
      <c r="BK1066" s="97"/>
      <c r="BL1066" s="44"/>
      <c r="BM1066" s="82">
        <f t="shared" si="2007"/>
        <v>106.10000000000001</v>
      </c>
      <c r="BN1066" s="86">
        <f t="shared" si="2008"/>
        <v>106100</v>
      </c>
      <c r="BO1066" s="86">
        <f t="shared" si="2009"/>
        <v>100</v>
      </c>
      <c r="BP1066" s="84">
        <f t="shared" si="1953"/>
        <v>4</v>
      </c>
      <c r="BQ1066" s="84">
        <f t="shared" si="1954"/>
        <v>4.13</v>
      </c>
      <c r="BR1066" s="84">
        <f t="shared" si="1955"/>
        <v>0.02</v>
      </c>
      <c r="BS1066" s="84">
        <f t="shared" si="2010"/>
        <v>3.112394307493719E-2</v>
      </c>
      <c r="BT1066" s="84">
        <f t="shared" si="2011"/>
        <v>1326.6120261777999</v>
      </c>
      <c r="BU1066" s="84">
        <f t="shared" si="2012"/>
        <v>0</v>
      </c>
      <c r="BV1066" s="83">
        <f t="shared" si="2013"/>
        <v>3198.2551811443668</v>
      </c>
      <c r="BW1066" s="81">
        <f t="shared" si="2037"/>
        <v>3198.2551811443668</v>
      </c>
      <c r="BX1066" s="83">
        <f t="shared" si="1956"/>
        <v>0</v>
      </c>
      <c r="BY1066" s="141">
        <f t="shared" si="1957"/>
        <v>0</v>
      </c>
      <c r="BZ1066" s="83">
        <f t="shared" si="1958"/>
        <v>4.13</v>
      </c>
      <c r="CA1066" s="83">
        <f t="shared" si="1959"/>
        <v>0</v>
      </c>
      <c r="CB1066" s="83">
        <f t="shared" si="2014"/>
        <v>3.4712566739941111</v>
      </c>
      <c r="CC1066" s="83">
        <f t="shared" si="1960"/>
        <v>3.4712566739941111</v>
      </c>
      <c r="CD1066" s="143">
        <f t="shared" si="1961"/>
        <v>0.02</v>
      </c>
      <c r="CE1066" s="83">
        <f t="shared" si="2015"/>
        <v>1.6916523213570556E-2</v>
      </c>
      <c r="CF1066" s="84">
        <f t="shared" si="2016"/>
        <v>1222.3024573724099</v>
      </c>
      <c r="CG1066" s="83">
        <f t="shared" si="1962"/>
        <v>0</v>
      </c>
      <c r="CH1066" s="83">
        <f t="shared" si="2017"/>
        <v>3.2627756795070604</v>
      </c>
      <c r="CI1066" s="83">
        <f t="shared" si="1963"/>
        <v>3.2627756795070604</v>
      </c>
      <c r="CJ1066" s="143">
        <f t="shared" si="1964"/>
        <v>0.02</v>
      </c>
      <c r="CK1066" s="83">
        <f t="shared" si="2018"/>
        <v>1.6108910799759284E-2</v>
      </c>
      <c r="CL1066" s="84">
        <f t="shared" si="2019"/>
        <v>1156.1166308988161</v>
      </c>
      <c r="CM1066" s="83">
        <f t="shared" si="1965"/>
        <v>0</v>
      </c>
      <c r="CN1066" s="83">
        <f t="shared" si="2020"/>
        <v>3.1530532237918427</v>
      </c>
      <c r="CO1066" s="83">
        <f t="shared" si="1966"/>
        <v>3.1530532237918427</v>
      </c>
      <c r="CP1066" s="143">
        <f t="shared" si="1967"/>
        <v>0.02</v>
      </c>
      <c r="CQ1066" s="83">
        <f t="shared" si="2021"/>
        <v>1.6268564504284582E-2</v>
      </c>
      <c r="CR1066" s="84">
        <f t="shared" si="2022"/>
        <v>1152.6847587956911</v>
      </c>
      <c r="CS1066" s="83">
        <f t="shared" si="1968"/>
        <v>0</v>
      </c>
      <c r="CT1066" s="83">
        <f t="shared" si="2023"/>
        <v>3.1478343496929453</v>
      </c>
      <c r="CU1066" s="83">
        <f t="shared" si="1969"/>
        <v>3.1478343496929453</v>
      </c>
      <c r="CV1066" s="143">
        <f t="shared" si="1970"/>
        <v>0.02</v>
      </c>
      <c r="CW1066" s="83">
        <f t="shared" si="2024"/>
        <v>1.6296526987184645E-2</v>
      </c>
      <c r="CX1066" s="84">
        <f t="shared" si="2025"/>
        <v>1152.5944231347062</v>
      </c>
      <c r="CY1066" s="83">
        <f t="shared" si="1971"/>
        <v>0</v>
      </c>
      <c r="CZ1066" s="83">
        <f t="shared" si="2026"/>
        <v>3.1476975987059799</v>
      </c>
      <c r="DA1066" s="83">
        <f t="shared" si="1972"/>
        <v>3.1476975987059799</v>
      </c>
      <c r="DB1066" s="143">
        <f t="shared" si="1973"/>
        <v>0.02</v>
      </c>
      <c r="DC1066" s="83">
        <f t="shared" si="2027"/>
        <v>1.6297446767326577E-2</v>
      </c>
      <c r="DD1066" s="84">
        <f t="shared" si="2028"/>
        <v>1152.60449580923</v>
      </c>
      <c r="DE1066" s="86">
        <f t="shared" si="1974"/>
        <v>5756.85932605986</v>
      </c>
      <c r="DF1066" s="86">
        <f t="shared" si="1975"/>
        <v>2302.7437304239438</v>
      </c>
      <c r="DG1066" s="86">
        <f t="shared" si="1976"/>
        <v>1439.214831514965</v>
      </c>
      <c r="DH1066" s="86">
        <f t="shared" si="1977"/>
        <v>6.7140231382585167E-2</v>
      </c>
      <c r="DI1066" s="86">
        <f t="shared" si="1978"/>
        <v>4.92749144871008E-2</v>
      </c>
      <c r="DJ1066" s="86">
        <f t="shared" si="1979"/>
        <v>0.41087022808639756</v>
      </c>
      <c r="DK1066" s="86">
        <f t="shared" si="1980"/>
        <v>-1430.6131508564649</v>
      </c>
      <c r="DL1066" s="86">
        <f t="shared" si="2038"/>
        <v>-1430.6131508564649</v>
      </c>
      <c r="DM1066" s="86">
        <f t="shared" si="1981"/>
        <v>-1430.6131508564649</v>
      </c>
      <c r="DN1066" s="85">
        <f t="shared" si="1982"/>
        <v>0</v>
      </c>
      <c r="DO1066" s="85">
        <f t="shared" si="2029"/>
        <v>0</v>
      </c>
      <c r="DP1066" s="85">
        <f t="shared" si="1983"/>
        <v>0</v>
      </c>
      <c r="DQ1066" s="85">
        <f t="shared" si="2030"/>
        <v>0</v>
      </c>
      <c r="DR1066" s="85">
        <f t="shared" si="1984"/>
        <v>0</v>
      </c>
      <c r="DS1066" s="85">
        <f t="shared" si="2031"/>
        <v>0</v>
      </c>
      <c r="DT1066" s="81"/>
      <c r="DU1066" s="81"/>
      <c r="DV1066" s="81">
        <f t="shared" si="2032"/>
        <v>0</v>
      </c>
      <c r="DW1066" s="100"/>
    </row>
    <row r="1067" spans="1:127" x14ac:dyDescent="0.2">
      <c r="A1067" s="59">
        <f t="shared" si="1985"/>
        <v>141.59999999999886</v>
      </c>
      <c r="B1067" s="44">
        <f t="shared" si="1986"/>
        <v>141599.99999999886</v>
      </c>
      <c r="C1067" s="52">
        <f t="shared" si="1920"/>
        <v>133.33333333333334</v>
      </c>
      <c r="D1067" s="50">
        <f t="shared" si="1921"/>
        <v>4</v>
      </c>
      <c r="E1067" s="44">
        <f t="shared" si="1922"/>
        <v>4.13</v>
      </c>
      <c r="F1067" s="47">
        <f t="shared" si="1923"/>
        <v>0.02</v>
      </c>
      <c r="G1067" s="52">
        <f t="shared" si="1987"/>
        <v>2.3016891762288275E-2</v>
      </c>
      <c r="H1067" s="57">
        <f t="shared" si="1988"/>
        <v>1099.6455955668634</v>
      </c>
      <c r="I1067" s="52">
        <f t="shared" si="1989"/>
        <v>0</v>
      </c>
      <c r="J1067" s="54">
        <f t="shared" si="1990"/>
        <v>4370.6272732611269</v>
      </c>
      <c r="K1067" s="46">
        <f t="shared" si="2033"/>
        <v>4370.6272732611269</v>
      </c>
      <c r="L1067" s="80">
        <f t="shared" si="1924"/>
        <v>0</v>
      </c>
      <c r="M1067" s="142">
        <f t="shared" si="1925"/>
        <v>0</v>
      </c>
      <c r="N1067" s="60">
        <f t="shared" si="1926"/>
        <v>4.13</v>
      </c>
      <c r="O1067" s="53">
        <f t="shared" si="1927"/>
        <v>0</v>
      </c>
      <c r="P1067" s="58">
        <f t="shared" si="1991"/>
        <v>3.1452144475138186</v>
      </c>
      <c r="Q1067" s="49">
        <f t="shared" si="1928"/>
        <v>3.1452144475138186</v>
      </c>
      <c r="R1067" s="143">
        <f t="shared" si="1929"/>
        <v>0.02</v>
      </c>
      <c r="S1067" s="51">
        <f t="shared" si="1992"/>
        <v>1.7576702263219914E-2</v>
      </c>
      <c r="T1067" s="57">
        <f t="shared" si="1993"/>
        <v>1144.6383011233611</v>
      </c>
      <c r="U1067" s="53">
        <f t="shared" si="1930"/>
        <v>0</v>
      </c>
      <c r="V1067" s="58">
        <f t="shared" si="1994"/>
        <v>3.2068168483855573</v>
      </c>
      <c r="W1067" s="49">
        <f t="shared" si="1931"/>
        <v>3.2068168483855573</v>
      </c>
      <c r="X1067" s="143">
        <f t="shared" si="1932"/>
        <v>0.02</v>
      </c>
      <c r="Y1067" s="51">
        <f t="shared" si="1995"/>
        <v>1.6981880481964161E-2</v>
      </c>
      <c r="Z1067" s="57">
        <f t="shared" si="1996"/>
        <v>1113.2133443324253</v>
      </c>
      <c r="AA1067" s="53">
        <f t="shared" si="1933"/>
        <v>0</v>
      </c>
      <c r="AB1067" s="58">
        <f t="shared" si="1997"/>
        <v>3.1629559052404428</v>
      </c>
      <c r="AC1067" s="49">
        <f t="shared" si="1934"/>
        <v>3.1629559052404428</v>
      </c>
      <c r="AD1067" s="143">
        <f t="shared" si="1935"/>
        <v>0.02</v>
      </c>
      <c r="AE1067" s="49">
        <f t="shared" si="2034"/>
        <v>1.6929190633115161E-2</v>
      </c>
      <c r="AF1067" s="57">
        <f t="shared" si="1998"/>
        <v>1111.2575291436083</v>
      </c>
      <c r="AG1067" s="53">
        <f t="shared" si="1936"/>
        <v>0</v>
      </c>
      <c r="AH1067" s="58">
        <f t="shared" si="1999"/>
        <v>3.1603540511660366</v>
      </c>
      <c r="AI1067" s="49">
        <f t="shared" si="1937"/>
        <v>3.1603540511660366</v>
      </c>
      <c r="AJ1067" s="143">
        <f t="shared" si="1938"/>
        <v>0.02</v>
      </c>
      <c r="AK1067" s="51">
        <f t="shared" si="2000"/>
        <v>1.6929748957976564E-2</v>
      </c>
      <c r="AL1067" s="57">
        <f t="shared" si="2001"/>
        <v>1111.1558305015744</v>
      </c>
      <c r="AM1067" s="53">
        <f t="shared" si="1939"/>
        <v>0</v>
      </c>
      <c r="AN1067" s="58">
        <f t="shared" si="2002"/>
        <v>3.1602191690026329</v>
      </c>
      <c r="AO1067" s="49">
        <f t="shared" si="1940"/>
        <v>3.1602191690026329</v>
      </c>
      <c r="AP1067" s="143">
        <f t="shared" si="1941"/>
        <v>0.02</v>
      </c>
      <c r="AQ1067" s="51">
        <f t="shared" si="2003"/>
        <v>1.693004460770876E-2</v>
      </c>
      <c r="AR1067" s="57">
        <f t="shared" si="2004"/>
        <v>1111.1483465660779</v>
      </c>
      <c r="AS1067" s="44">
        <f t="shared" si="1942"/>
        <v>7867.1290918700279</v>
      </c>
      <c r="AT1067" s="44">
        <f t="shared" si="1943"/>
        <v>3146.8516367480111</v>
      </c>
      <c r="AU1067" s="44">
        <f t="shared" si="1944"/>
        <v>1966.782272967507</v>
      </c>
      <c r="AV1067" s="47">
        <f t="shared" si="1945"/>
        <v>0.20366117825378993</v>
      </c>
      <c r="AW1067" s="47">
        <f t="shared" si="1946"/>
        <v>0.27527339932916051</v>
      </c>
      <c r="AX1067" s="86">
        <f t="shared" si="1947"/>
        <v>0.63133437296598605</v>
      </c>
      <c r="AY1067" s="86">
        <f t="shared" si="1948"/>
        <v>0</v>
      </c>
      <c r="AZ1067" s="10">
        <f t="shared" si="2005"/>
        <v>0</v>
      </c>
      <c r="BA1067" s="44">
        <f t="shared" si="1949"/>
        <v>0</v>
      </c>
      <c r="BB1067" s="9">
        <f t="shared" si="1950"/>
        <v>0</v>
      </c>
      <c r="BC1067" s="45">
        <f t="shared" si="2039"/>
        <v>0</v>
      </c>
      <c r="BD1067" s="9">
        <f t="shared" si="1951"/>
        <v>0</v>
      </c>
      <c r="BE1067" s="45">
        <f t="shared" si="2035"/>
        <v>0</v>
      </c>
      <c r="BF1067" s="9">
        <f t="shared" si="1952"/>
        <v>0</v>
      </c>
      <c r="BG1067" s="45">
        <f t="shared" si="2036"/>
        <v>0</v>
      </c>
      <c r="BH1067" s="58"/>
      <c r="BI1067" s="58"/>
      <c r="BJ1067" s="58">
        <f t="shared" si="2006"/>
        <v>0</v>
      </c>
      <c r="BK1067" s="97"/>
      <c r="BL1067" s="44"/>
      <c r="BM1067" s="82">
        <f t="shared" si="2007"/>
        <v>106.2</v>
      </c>
      <c r="BN1067" s="86">
        <f t="shared" si="2008"/>
        <v>106200</v>
      </c>
      <c r="BO1067" s="86">
        <f t="shared" si="2009"/>
        <v>100</v>
      </c>
      <c r="BP1067" s="84">
        <f t="shared" si="1953"/>
        <v>4</v>
      </c>
      <c r="BQ1067" s="84">
        <f t="shared" si="1954"/>
        <v>4.13</v>
      </c>
      <c r="BR1067" s="84">
        <f t="shared" si="1955"/>
        <v>0.02</v>
      </c>
      <c r="BS1067" s="84">
        <f t="shared" si="2010"/>
        <v>3.1121943074937191E-2</v>
      </c>
      <c r="BT1067" s="84">
        <f t="shared" si="2011"/>
        <v>1327.3656083345782</v>
      </c>
      <c r="BU1067" s="84">
        <f t="shared" si="2012"/>
        <v>0</v>
      </c>
      <c r="BV1067" s="83">
        <f t="shared" si="2013"/>
        <v>3201.4924811443666</v>
      </c>
      <c r="BW1067" s="81">
        <f t="shared" si="2037"/>
        <v>3201.4924811443666</v>
      </c>
      <c r="BX1067" s="83">
        <f t="shared" si="1956"/>
        <v>0</v>
      </c>
      <c r="BY1067" s="141">
        <f t="shared" si="1957"/>
        <v>0</v>
      </c>
      <c r="BZ1067" s="83">
        <f t="shared" si="1958"/>
        <v>4.13</v>
      </c>
      <c r="CA1067" s="83">
        <f t="shared" si="1959"/>
        <v>0</v>
      </c>
      <c r="CB1067" s="83">
        <f t="shared" si="2014"/>
        <v>3.4731083683002431</v>
      </c>
      <c r="CC1067" s="83">
        <f t="shared" si="1960"/>
        <v>3.4731083683002431</v>
      </c>
      <c r="CD1067" s="143">
        <f t="shared" si="1961"/>
        <v>0.02</v>
      </c>
      <c r="CE1067" s="83">
        <f t="shared" si="2015"/>
        <v>1.6914523213570558E-2</v>
      </c>
      <c r="CF1067" s="84">
        <f t="shared" si="2016"/>
        <v>1222.7897599490327</v>
      </c>
      <c r="CG1067" s="83">
        <f t="shared" si="1962"/>
        <v>0</v>
      </c>
      <c r="CH1067" s="83">
        <f t="shared" si="2017"/>
        <v>3.2638388386209511</v>
      </c>
      <c r="CI1067" s="83">
        <f t="shared" si="1963"/>
        <v>3.2638388386209511</v>
      </c>
      <c r="CJ1067" s="143">
        <f t="shared" si="1964"/>
        <v>0.02</v>
      </c>
      <c r="CK1067" s="83">
        <f t="shared" si="2018"/>
        <v>1.6106910799759285E-2</v>
      </c>
      <c r="CL1067" s="84">
        <f t="shared" si="2019"/>
        <v>1156.6103182491581</v>
      </c>
      <c r="CM1067" s="83">
        <f t="shared" si="1965"/>
        <v>0</v>
      </c>
      <c r="CN1067" s="83">
        <f t="shared" si="2020"/>
        <v>3.1540031105080608</v>
      </c>
      <c r="CO1067" s="83">
        <f t="shared" si="1966"/>
        <v>3.1540031105080608</v>
      </c>
      <c r="CP1067" s="143">
        <f t="shared" si="1967"/>
        <v>0.02</v>
      </c>
      <c r="CQ1067" s="83">
        <f t="shared" si="2021"/>
        <v>1.6266564504284584E-2</v>
      </c>
      <c r="CR1067" s="84">
        <f t="shared" si="2022"/>
        <v>1153.200689335066</v>
      </c>
      <c r="CS1067" s="83">
        <f t="shared" si="1968"/>
        <v>0</v>
      </c>
      <c r="CT1067" s="83">
        <f t="shared" si="2023"/>
        <v>3.1488115520777482</v>
      </c>
      <c r="CU1067" s="83">
        <f t="shared" si="1969"/>
        <v>3.1488115520777482</v>
      </c>
      <c r="CV1067" s="143">
        <f t="shared" si="1970"/>
        <v>0.02</v>
      </c>
      <c r="CW1067" s="83">
        <f t="shared" si="2024"/>
        <v>1.6294526987184647E-2</v>
      </c>
      <c r="CX1067" s="84">
        <f t="shared" si="2025"/>
        <v>1153.1120973569466</v>
      </c>
      <c r="CY1067" s="83">
        <f t="shared" si="1971"/>
        <v>0</v>
      </c>
      <c r="CZ1067" s="83">
        <f t="shared" si="2026"/>
        <v>3.1486772674709798</v>
      </c>
      <c r="DA1067" s="83">
        <f t="shared" si="1972"/>
        <v>3.1486772674709798</v>
      </c>
      <c r="DB1067" s="143">
        <f t="shared" si="1973"/>
        <v>0.02</v>
      </c>
      <c r="DC1067" s="83">
        <f t="shared" si="2027"/>
        <v>1.6295446767326579E-2</v>
      </c>
      <c r="DD1067" s="84">
        <f t="shared" si="2028"/>
        <v>1153.1222217424336</v>
      </c>
      <c r="DE1067" s="86">
        <f t="shared" si="1974"/>
        <v>5762.6864660598603</v>
      </c>
      <c r="DF1067" s="86">
        <f t="shared" si="1975"/>
        <v>2305.0745864239439</v>
      </c>
      <c r="DG1067" s="86">
        <f t="shared" si="1976"/>
        <v>1440.6716165149651</v>
      </c>
      <c r="DH1067" s="86">
        <f t="shared" si="1977"/>
        <v>6.7039003282709342E-2</v>
      </c>
      <c r="DI1067" s="86">
        <f t="shared" si="1978"/>
        <v>4.9138536778364161E-2</v>
      </c>
      <c r="DJ1067" s="86">
        <f t="shared" si="1979"/>
        <v>0.40873652771728602</v>
      </c>
      <c r="DK1067" s="86">
        <f t="shared" si="1980"/>
        <v>-1432.4161997650856</v>
      </c>
      <c r="DL1067" s="86">
        <f t="shared" si="2038"/>
        <v>-1432.4161997650856</v>
      </c>
      <c r="DM1067" s="86">
        <f t="shared" si="1981"/>
        <v>-1432.4161997650856</v>
      </c>
      <c r="DN1067" s="85">
        <f t="shared" si="1982"/>
        <v>0</v>
      </c>
      <c r="DO1067" s="85">
        <f t="shared" si="2029"/>
        <v>0</v>
      </c>
      <c r="DP1067" s="85">
        <f t="shared" si="1983"/>
        <v>0</v>
      </c>
      <c r="DQ1067" s="85">
        <f t="shared" si="2030"/>
        <v>0</v>
      </c>
      <c r="DR1067" s="85">
        <f t="shared" si="1984"/>
        <v>0</v>
      </c>
      <c r="DS1067" s="85">
        <f t="shared" si="2031"/>
        <v>0</v>
      </c>
      <c r="DT1067" s="81"/>
      <c r="DU1067" s="81"/>
      <c r="DV1067" s="81">
        <f t="shared" si="2032"/>
        <v>0</v>
      </c>
      <c r="DW1067" s="100"/>
    </row>
    <row r="1068" spans="1:127" x14ac:dyDescent="0.2">
      <c r="A1068" s="59">
        <f t="shared" si="1985"/>
        <v>141.73333333333221</v>
      </c>
      <c r="B1068" s="44">
        <f t="shared" si="1986"/>
        <v>141733.33333333221</v>
      </c>
      <c r="C1068" s="52">
        <f t="shared" si="1920"/>
        <v>133.33333333333334</v>
      </c>
      <c r="D1068" s="50">
        <f t="shared" si="1921"/>
        <v>4</v>
      </c>
      <c r="E1068" s="44">
        <f t="shared" si="1922"/>
        <v>4.13</v>
      </c>
      <c r="F1068" s="47">
        <f t="shared" si="1923"/>
        <v>0.02</v>
      </c>
      <c r="G1068" s="52">
        <f t="shared" si="1987"/>
        <v>2.3014225095621607E-2</v>
      </c>
      <c r="H1068" s="57">
        <f t="shared" si="1988"/>
        <v>1100.3886321585971</v>
      </c>
      <c r="I1068" s="52">
        <f t="shared" si="1989"/>
        <v>0</v>
      </c>
      <c r="J1068" s="54">
        <f t="shared" si="1990"/>
        <v>4374.9436732611266</v>
      </c>
      <c r="K1068" s="46">
        <f t="shared" si="2033"/>
        <v>4374.9436732611266</v>
      </c>
      <c r="L1068" s="80">
        <f t="shared" si="1924"/>
        <v>0</v>
      </c>
      <c r="M1068" s="142">
        <f t="shared" si="1925"/>
        <v>0</v>
      </c>
      <c r="N1068" s="60">
        <f t="shared" si="1926"/>
        <v>4.13</v>
      </c>
      <c r="O1068" s="53">
        <f t="shared" si="1927"/>
        <v>0</v>
      </c>
      <c r="P1068" s="58">
        <f t="shared" si="1991"/>
        <v>3.1464331673038473</v>
      </c>
      <c r="Q1068" s="49">
        <f t="shared" si="1928"/>
        <v>3.1464331673038473</v>
      </c>
      <c r="R1068" s="143">
        <f t="shared" si="1929"/>
        <v>0.02</v>
      </c>
      <c r="S1068" s="51">
        <f t="shared" si="1992"/>
        <v>1.7574035596553246E-2</v>
      </c>
      <c r="T1068" s="57">
        <f t="shared" si="1993"/>
        <v>1145.3833640000234</v>
      </c>
      <c r="U1068" s="53">
        <f t="shared" si="1930"/>
        <v>0</v>
      </c>
      <c r="V1068" s="58">
        <f t="shared" si="1994"/>
        <v>3.2081653090521121</v>
      </c>
      <c r="W1068" s="49">
        <f t="shared" si="1931"/>
        <v>3.2081653090521121</v>
      </c>
      <c r="X1068" s="143">
        <f t="shared" si="1932"/>
        <v>0.02</v>
      </c>
      <c r="Y1068" s="51">
        <f t="shared" si="1995"/>
        <v>1.6979213815297493E-2</v>
      </c>
      <c r="Z1068" s="57">
        <f t="shared" si="1996"/>
        <v>1113.919363123081</v>
      </c>
      <c r="AA1068" s="53">
        <f t="shared" si="1933"/>
        <v>0</v>
      </c>
      <c r="AB1068" s="58">
        <f t="shared" si="1997"/>
        <v>3.1641632363389016</v>
      </c>
      <c r="AC1068" s="49">
        <f t="shared" si="1934"/>
        <v>3.1641632363389016</v>
      </c>
      <c r="AD1068" s="143">
        <f t="shared" si="1935"/>
        <v>0.02</v>
      </c>
      <c r="AE1068" s="49">
        <f t="shared" si="2034"/>
        <v>1.6926523966448493E-2</v>
      </c>
      <c r="AF1068" s="57">
        <f t="shared" si="1998"/>
        <v>1111.9711172262721</v>
      </c>
      <c r="AG1068" s="53">
        <f t="shared" si="1936"/>
        <v>0</v>
      </c>
      <c r="AH1068" s="58">
        <f t="shared" si="1999"/>
        <v>3.1615662275947303</v>
      </c>
      <c r="AI1068" s="49">
        <f t="shared" si="1937"/>
        <v>3.1615662275947303</v>
      </c>
      <c r="AJ1068" s="143">
        <f t="shared" si="1938"/>
        <v>0.02</v>
      </c>
      <c r="AK1068" s="51">
        <f t="shared" si="2000"/>
        <v>1.6927082291309896E-2</v>
      </c>
      <c r="AL1068" s="57">
        <f t="shared" si="2001"/>
        <v>1111.8700296219081</v>
      </c>
      <c r="AM1068" s="53">
        <f t="shared" si="1939"/>
        <v>0</v>
      </c>
      <c r="AN1068" s="58">
        <f t="shared" si="2002"/>
        <v>3.1614318832219173</v>
      </c>
      <c r="AO1068" s="49">
        <f t="shared" si="1940"/>
        <v>3.1614318832219173</v>
      </c>
      <c r="AP1068" s="143">
        <f t="shared" si="1941"/>
        <v>0.02</v>
      </c>
      <c r="AQ1068" s="51">
        <f t="shared" si="2003"/>
        <v>1.6927377941042092E-2</v>
      </c>
      <c r="AR1068" s="57">
        <f t="shared" si="2004"/>
        <v>1111.8625886431432</v>
      </c>
      <c r="AS1068" s="44">
        <f t="shared" si="1942"/>
        <v>7874.8986118700286</v>
      </c>
      <c r="AT1068" s="44">
        <f t="shared" si="1943"/>
        <v>3149.9594447480113</v>
      </c>
      <c r="AU1068" s="44">
        <f t="shared" si="1944"/>
        <v>1968.7246529675072</v>
      </c>
      <c r="AV1068" s="47">
        <f t="shared" si="1945"/>
        <v>0.20314739395799195</v>
      </c>
      <c r="AW1068" s="47">
        <f t="shared" si="1946"/>
        <v>0.27396943335389767</v>
      </c>
      <c r="AX1068" s="86">
        <f t="shared" si="1947"/>
        <v>0.62654281201130058</v>
      </c>
      <c r="AY1068" s="86">
        <f t="shared" si="1948"/>
        <v>0</v>
      </c>
      <c r="AZ1068" s="10">
        <f t="shared" si="2005"/>
        <v>0</v>
      </c>
      <c r="BA1068" s="44">
        <f t="shared" si="1949"/>
        <v>0</v>
      </c>
      <c r="BB1068" s="9">
        <f t="shared" si="1950"/>
        <v>0</v>
      </c>
      <c r="BC1068" s="45">
        <f t="shared" si="2039"/>
        <v>0</v>
      </c>
      <c r="BD1068" s="9">
        <f t="shared" si="1951"/>
        <v>0</v>
      </c>
      <c r="BE1068" s="45">
        <f t="shared" si="2035"/>
        <v>0</v>
      </c>
      <c r="BF1068" s="9">
        <f t="shared" si="1952"/>
        <v>0</v>
      </c>
      <c r="BG1068" s="45">
        <f t="shared" si="2036"/>
        <v>0</v>
      </c>
      <c r="BH1068" s="58"/>
      <c r="BI1068" s="58"/>
      <c r="BJ1068" s="58">
        <f t="shared" si="2006"/>
        <v>0</v>
      </c>
      <c r="BK1068" s="97"/>
      <c r="BL1068" s="44"/>
      <c r="BM1068" s="82">
        <f t="shared" si="2007"/>
        <v>106.3</v>
      </c>
      <c r="BN1068" s="86">
        <f t="shared" si="2008"/>
        <v>106300</v>
      </c>
      <c r="BO1068" s="86">
        <f t="shared" si="2009"/>
        <v>100</v>
      </c>
      <c r="BP1068" s="84">
        <f t="shared" si="1953"/>
        <v>4</v>
      </c>
      <c r="BQ1068" s="84">
        <f t="shared" si="1954"/>
        <v>4.13</v>
      </c>
      <c r="BR1068" s="84">
        <f t="shared" si="1955"/>
        <v>0.02</v>
      </c>
      <c r="BS1068" s="84">
        <f t="shared" si="2010"/>
        <v>3.1119943074937192E-2</v>
      </c>
      <c r="BT1068" s="84">
        <f t="shared" si="2011"/>
        <v>1328.1191420652062</v>
      </c>
      <c r="BU1068" s="84">
        <f t="shared" si="2012"/>
        <v>0</v>
      </c>
      <c r="BV1068" s="83">
        <f t="shared" si="2013"/>
        <v>3204.7297811443664</v>
      </c>
      <c r="BW1068" s="81">
        <f t="shared" si="2037"/>
        <v>3204.7297811443664</v>
      </c>
      <c r="BX1068" s="83">
        <f t="shared" si="1956"/>
        <v>0</v>
      </c>
      <c r="BY1068" s="141">
        <f t="shared" si="1957"/>
        <v>0</v>
      </c>
      <c r="BZ1068" s="83">
        <f t="shared" si="1958"/>
        <v>4.13</v>
      </c>
      <c r="CA1068" s="83">
        <f t="shared" si="1959"/>
        <v>0</v>
      </c>
      <c r="CB1068" s="83">
        <f t="shared" si="2014"/>
        <v>3.4749622017417456</v>
      </c>
      <c r="CC1068" s="83">
        <f t="shared" si="1960"/>
        <v>3.4749622017417456</v>
      </c>
      <c r="CD1068" s="143">
        <f t="shared" si="1961"/>
        <v>0.02</v>
      </c>
      <c r="CE1068" s="83">
        <f t="shared" si="2015"/>
        <v>1.6912523213570559E-2</v>
      </c>
      <c r="CF1068" s="84">
        <f t="shared" si="2016"/>
        <v>1223.2767451340601</v>
      </c>
      <c r="CG1068" s="83">
        <f t="shared" si="1962"/>
        <v>0</v>
      </c>
      <c r="CH1068" s="83">
        <f t="shared" si="2017"/>
        <v>3.2649023126007579</v>
      </c>
      <c r="CI1068" s="83">
        <f t="shared" si="1963"/>
        <v>3.2649023126007579</v>
      </c>
      <c r="CJ1068" s="143">
        <f t="shared" si="1964"/>
        <v>0.02</v>
      </c>
      <c r="CK1068" s="83">
        <f t="shared" si="2018"/>
        <v>1.6104910799759287E-2</v>
      </c>
      <c r="CL1068" s="84">
        <f t="shared" si="2019"/>
        <v>1157.1037835088143</v>
      </c>
      <c r="CM1068" s="83">
        <f t="shared" si="1965"/>
        <v>0</v>
      </c>
      <c r="CN1068" s="83">
        <f t="shared" si="2020"/>
        <v>3.1549535449808643</v>
      </c>
      <c r="CO1068" s="83">
        <f t="shared" si="1966"/>
        <v>3.1549535449808643</v>
      </c>
      <c r="CP1068" s="143">
        <f t="shared" si="1967"/>
        <v>0.02</v>
      </c>
      <c r="CQ1068" s="83">
        <f t="shared" si="2021"/>
        <v>1.6264564504284585E-2</v>
      </c>
      <c r="CR1068" s="84">
        <f t="shared" si="2022"/>
        <v>1153.7164010808817</v>
      </c>
      <c r="CS1068" s="83">
        <f t="shared" si="1968"/>
        <v>0</v>
      </c>
      <c r="CT1068" s="83">
        <f t="shared" si="2023"/>
        <v>3.1497893941102344</v>
      </c>
      <c r="CU1068" s="83">
        <f t="shared" si="1969"/>
        <v>3.1497893941102344</v>
      </c>
      <c r="CV1068" s="143">
        <f t="shared" si="1970"/>
        <v>0.02</v>
      </c>
      <c r="CW1068" s="83">
        <f t="shared" si="2024"/>
        <v>1.6292526987184648E-2</v>
      </c>
      <c r="CX1068" s="84">
        <f t="shared" si="2025"/>
        <v>1153.6295474081073</v>
      </c>
      <c r="CY1068" s="83">
        <f t="shared" si="1971"/>
        <v>0</v>
      </c>
      <c r="CZ1068" s="83">
        <f t="shared" si="2026"/>
        <v>3.149657574589789</v>
      </c>
      <c r="DA1068" s="83">
        <f t="shared" si="1972"/>
        <v>3.149657574589789</v>
      </c>
      <c r="DB1068" s="143">
        <f t="shared" si="1973"/>
        <v>0.02</v>
      </c>
      <c r="DC1068" s="83">
        <f t="shared" si="2027"/>
        <v>1.629344676732658E-2</v>
      </c>
      <c r="DD1068" s="84">
        <f t="shared" si="2028"/>
        <v>1153.6397230734103</v>
      </c>
      <c r="DE1068" s="86">
        <f t="shared" si="1974"/>
        <v>5768.5136060598588</v>
      </c>
      <c r="DF1068" s="86">
        <f t="shared" si="1975"/>
        <v>2307.4054424239434</v>
      </c>
      <c r="DG1068" s="86">
        <f t="shared" si="1976"/>
        <v>1442.1284015149647</v>
      </c>
      <c r="DH1068" s="86">
        <f t="shared" si="1977"/>
        <v>6.6938044878984887E-2</v>
      </c>
      <c r="DI1068" s="86">
        <f t="shared" si="1978"/>
        <v>4.9002693947506636E-2</v>
      </c>
      <c r="DJ1068" s="86">
        <f t="shared" si="1979"/>
        <v>0.40661636196296419</v>
      </c>
      <c r="DK1068" s="86">
        <f t="shared" si="1980"/>
        <v>-1434.218139428476</v>
      </c>
      <c r="DL1068" s="86">
        <f t="shared" si="2038"/>
        <v>-1434.218139428476</v>
      </c>
      <c r="DM1068" s="86">
        <f t="shared" si="1981"/>
        <v>-1434.218139428476</v>
      </c>
      <c r="DN1068" s="85">
        <f t="shared" si="1982"/>
        <v>0</v>
      </c>
      <c r="DO1068" s="85">
        <f t="shared" si="2029"/>
        <v>0</v>
      </c>
      <c r="DP1068" s="85">
        <f t="shared" si="1983"/>
        <v>0</v>
      </c>
      <c r="DQ1068" s="85">
        <f t="shared" si="2030"/>
        <v>0</v>
      </c>
      <c r="DR1068" s="85">
        <f t="shared" si="1984"/>
        <v>0</v>
      </c>
      <c r="DS1068" s="85">
        <f t="shared" si="2031"/>
        <v>0</v>
      </c>
      <c r="DT1068" s="81"/>
      <c r="DU1068" s="81"/>
      <c r="DV1068" s="81">
        <f t="shared" si="2032"/>
        <v>0</v>
      </c>
      <c r="DW1068" s="100"/>
    </row>
    <row r="1069" spans="1:127" x14ac:dyDescent="0.2">
      <c r="A1069" s="59">
        <f t="shared" si="1985"/>
        <v>141.86666666666557</v>
      </c>
      <c r="B1069" s="44">
        <f t="shared" si="1986"/>
        <v>141866.66666666555</v>
      </c>
      <c r="C1069" s="52">
        <f t="shared" si="1920"/>
        <v>133.33333333333334</v>
      </c>
      <c r="D1069" s="50">
        <f t="shared" si="1921"/>
        <v>4</v>
      </c>
      <c r="E1069" s="44">
        <f t="shared" si="1922"/>
        <v>4.13</v>
      </c>
      <c r="F1069" s="47">
        <f t="shared" si="1923"/>
        <v>0.02</v>
      </c>
      <c r="G1069" s="52">
        <f t="shared" si="1987"/>
        <v>2.3011558428954939E-2</v>
      </c>
      <c r="H1069" s="57">
        <f t="shared" si="1988"/>
        <v>1101.1315826593975</v>
      </c>
      <c r="I1069" s="52">
        <f t="shared" si="1989"/>
        <v>0</v>
      </c>
      <c r="J1069" s="54">
        <f t="shared" si="1990"/>
        <v>4379.2600732611263</v>
      </c>
      <c r="K1069" s="46">
        <f t="shared" si="2033"/>
        <v>4379.2600732611263</v>
      </c>
      <c r="L1069" s="80">
        <f t="shared" si="1924"/>
        <v>0</v>
      </c>
      <c r="M1069" s="142">
        <f t="shared" si="1925"/>
        <v>0</v>
      </c>
      <c r="N1069" s="60">
        <f t="shared" si="1926"/>
        <v>4.13</v>
      </c>
      <c r="O1069" s="53">
        <f t="shared" si="1927"/>
        <v>0</v>
      </c>
      <c r="P1069" s="58">
        <f t="shared" si="1991"/>
        <v>3.1476537882363713</v>
      </c>
      <c r="Q1069" s="49">
        <f t="shared" si="1928"/>
        <v>3.1476537882363713</v>
      </c>
      <c r="R1069" s="143">
        <f t="shared" si="1929"/>
        <v>0.02</v>
      </c>
      <c r="S1069" s="51">
        <f t="shared" si="1992"/>
        <v>1.7571368929886578E-2</v>
      </c>
      <c r="T1069" s="57">
        <f t="shared" si="1993"/>
        <v>1146.1280252859444</v>
      </c>
      <c r="U1069" s="53">
        <f t="shared" si="1930"/>
        <v>0</v>
      </c>
      <c r="V1069" s="58">
        <f t="shared" si="1994"/>
        <v>3.2095152299104077</v>
      </c>
      <c r="W1069" s="49">
        <f t="shared" si="1931"/>
        <v>3.2095152299104077</v>
      </c>
      <c r="X1069" s="143">
        <f t="shared" si="1932"/>
        <v>0.02</v>
      </c>
      <c r="Y1069" s="51">
        <f t="shared" si="1995"/>
        <v>1.6976547148630824E-2</v>
      </c>
      <c r="Z1069" s="57">
        <f t="shared" si="1996"/>
        <v>1114.6249743305857</v>
      </c>
      <c r="AA1069" s="53">
        <f t="shared" si="1933"/>
        <v>0</v>
      </c>
      <c r="AB1069" s="58">
        <f t="shared" si="1997"/>
        <v>3.1653718374908686</v>
      </c>
      <c r="AC1069" s="49">
        <f t="shared" si="1934"/>
        <v>3.1653718374908686</v>
      </c>
      <c r="AD1069" s="143">
        <f t="shared" si="1935"/>
        <v>0.02</v>
      </c>
      <c r="AE1069" s="49">
        <f t="shared" si="2034"/>
        <v>1.6923857299781825E-2</v>
      </c>
      <c r="AF1069" s="57">
        <f t="shared" si="1998"/>
        <v>1112.6843206598051</v>
      </c>
      <c r="AG1069" s="53">
        <f t="shared" si="1936"/>
        <v>0</v>
      </c>
      <c r="AH1069" s="58">
        <f t="shared" si="1999"/>
        <v>3.1627797473717805</v>
      </c>
      <c r="AI1069" s="49">
        <f t="shared" si="1937"/>
        <v>3.1627797473717805</v>
      </c>
      <c r="AJ1069" s="143">
        <f t="shared" si="1938"/>
        <v>0.02</v>
      </c>
      <c r="AK1069" s="51">
        <f t="shared" si="2000"/>
        <v>1.6924415624643228E-2</v>
      </c>
      <c r="AL1069" s="57">
        <f t="shared" si="2001"/>
        <v>1112.5838424492442</v>
      </c>
      <c r="AM1069" s="53">
        <f t="shared" si="1939"/>
        <v>0</v>
      </c>
      <c r="AN1069" s="58">
        <f t="shared" si="2002"/>
        <v>3.1626459419988384</v>
      </c>
      <c r="AO1069" s="49">
        <f t="shared" si="1940"/>
        <v>3.1626459419988384</v>
      </c>
      <c r="AP1069" s="143">
        <f t="shared" si="1941"/>
        <v>0.02</v>
      </c>
      <c r="AQ1069" s="51">
        <f t="shared" si="2003"/>
        <v>1.6924711274375424E-2</v>
      </c>
      <c r="AR1069" s="57">
        <f t="shared" si="2004"/>
        <v>1112.5764442728253</v>
      </c>
      <c r="AS1069" s="44">
        <f t="shared" si="1942"/>
        <v>7882.6681318700266</v>
      </c>
      <c r="AT1069" s="44">
        <f t="shared" si="1943"/>
        <v>3153.0672527480106</v>
      </c>
      <c r="AU1069" s="44">
        <f t="shared" si="1944"/>
        <v>1970.6670329675067</v>
      </c>
      <c r="AV1069" s="47">
        <f t="shared" si="1945"/>
        <v>0.20263571000806757</v>
      </c>
      <c r="AW1069" s="47">
        <f t="shared" si="1946"/>
        <v>0.27267367848993251</v>
      </c>
      <c r="AX1069" s="86">
        <f t="shared" si="1947"/>
        <v>0.62179505991477368</v>
      </c>
      <c r="AY1069" s="86">
        <f t="shared" si="1948"/>
        <v>0</v>
      </c>
      <c r="AZ1069" s="10">
        <f t="shared" si="2005"/>
        <v>0</v>
      </c>
      <c r="BA1069" s="44">
        <f t="shared" si="1949"/>
        <v>0</v>
      </c>
      <c r="BB1069" s="9">
        <f t="shared" si="1950"/>
        <v>0</v>
      </c>
      <c r="BC1069" s="45">
        <f t="shared" si="2039"/>
        <v>0</v>
      </c>
      <c r="BD1069" s="9">
        <f t="shared" si="1951"/>
        <v>0</v>
      </c>
      <c r="BE1069" s="45">
        <f t="shared" si="2035"/>
        <v>0</v>
      </c>
      <c r="BF1069" s="9">
        <f t="shared" si="1952"/>
        <v>0</v>
      </c>
      <c r="BG1069" s="45">
        <f t="shared" si="2036"/>
        <v>0</v>
      </c>
      <c r="BH1069" s="58"/>
      <c r="BI1069" s="58"/>
      <c r="BJ1069" s="58">
        <f t="shared" si="2006"/>
        <v>0</v>
      </c>
      <c r="BK1069" s="97"/>
      <c r="BL1069" s="44"/>
      <c r="BM1069" s="82">
        <f t="shared" si="2007"/>
        <v>106.4</v>
      </c>
      <c r="BN1069" s="86">
        <f t="shared" si="2008"/>
        <v>106400</v>
      </c>
      <c r="BO1069" s="86">
        <f t="shared" si="2009"/>
        <v>100</v>
      </c>
      <c r="BP1069" s="84">
        <f t="shared" si="1953"/>
        <v>4</v>
      </c>
      <c r="BQ1069" s="84">
        <f t="shared" si="1954"/>
        <v>4.13</v>
      </c>
      <c r="BR1069" s="84">
        <f t="shared" si="1955"/>
        <v>0.02</v>
      </c>
      <c r="BS1069" s="84">
        <f t="shared" si="2010"/>
        <v>3.1117943074937194E-2</v>
      </c>
      <c r="BT1069" s="84">
        <f t="shared" si="2011"/>
        <v>1328.8726273696841</v>
      </c>
      <c r="BU1069" s="84">
        <f t="shared" si="2012"/>
        <v>0</v>
      </c>
      <c r="BV1069" s="83">
        <f t="shared" si="2013"/>
        <v>3207.9670811443661</v>
      </c>
      <c r="BW1069" s="81">
        <f t="shared" si="2037"/>
        <v>3207.9670811443661</v>
      </c>
      <c r="BX1069" s="83">
        <f t="shared" si="1956"/>
        <v>0</v>
      </c>
      <c r="BY1069" s="141">
        <f t="shared" si="1957"/>
        <v>0</v>
      </c>
      <c r="BZ1069" s="83">
        <f t="shared" si="1958"/>
        <v>4.13</v>
      </c>
      <c r="CA1069" s="83">
        <f t="shared" si="1959"/>
        <v>0</v>
      </c>
      <c r="CB1069" s="83">
        <f t="shared" si="2014"/>
        <v>3.4768181745296336</v>
      </c>
      <c r="CC1069" s="83">
        <f t="shared" si="1960"/>
        <v>3.4768181745296336</v>
      </c>
      <c r="CD1069" s="143">
        <f t="shared" si="1961"/>
        <v>0.02</v>
      </c>
      <c r="CE1069" s="83">
        <f t="shared" si="2015"/>
        <v>1.6910523213570561E-2</v>
      </c>
      <c r="CF1069" s="84">
        <f t="shared" si="2016"/>
        <v>1223.7634129661619</v>
      </c>
      <c r="CG1069" s="83">
        <f t="shared" si="1962"/>
        <v>0</v>
      </c>
      <c r="CH1069" s="83">
        <f t="shared" si="2017"/>
        <v>3.2659660998982685</v>
      </c>
      <c r="CI1069" s="83">
        <f t="shared" si="1963"/>
        <v>3.2659660998982685</v>
      </c>
      <c r="CJ1069" s="143">
        <f t="shared" si="1964"/>
        <v>0.02</v>
      </c>
      <c r="CK1069" s="83">
        <f t="shared" si="2018"/>
        <v>1.6102910799759288E-2</v>
      </c>
      <c r="CL1069" s="84">
        <f t="shared" si="2019"/>
        <v>1157.5970267748567</v>
      </c>
      <c r="CM1069" s="83">
        <f t="shared" si="1965"/>
        <v>0</v>
      </c>
      <c r="CN1069" s="83">
        <f t="shared" si="2020"/>
        <v>3.1559045262733099</v>
      </c>
      <c r="CO1069" s="83">
        <f t="shared" si="1966"/>
        <v>3.1559045262733099</v>
      </c>
      <c r="CP1069" s="143">
        <f t="shared" si="1967"/>
        <v>0.02</v>
      </c>
      <c r="CQ1069" s="83">
        <f t="shared" si="2021"/>
        <v>1.6262564504284586E-2</v>
      </c>
      <c r="CR1069" s="84">
        <f t="shared" si="2022"/>
        <v>1154.2318940753873</v>
      </c>
      <c r="CS1069" s="83">
        <f t="shared" si="1968"/>
        <v>0</v>
      </c>
      <c r="CT1069" s="83">
        <f t="shared" si="2023"/>
        <v>3.1507678747497438</v>
      </c>
      <c r="CU1069" s="83">
        <f t="shared" si="1969"/>
        <v>3.1507678747497438</v>
      </c>
      <c r="CV1069" s="143">
        <f t="shared" si="1970"/>
        <v>0.02</v>
      </c>
      <c r="CW1069" s="83">
        <f t="shared" si="2024"/>
        <v>1.629052698718465E-2</v>
      </c>
      <c r="CX1069" s="84">
        <f t="shared" si="2025"/>
        <v>1154.1467733222478</v>
      </c>
      <c r="CY1069" s="83">
        <f t="shared" si="1971"/>
        <v>0</v>
      </c>
      <c r="CZ1069" s="83">
        <f t="shared" si="2026"/>
        <v>3.1506385189748198</v>
      </c>
      <c r="DA1069" s="83">
        <f t="shared" si="1972"/>
        <v>3.1506385189748198</v>
      </c>
      <c r="DB1069" s="143">
        <f t="shared" si="1973"/>
        <v>0.02</v>
      </c>
      <c r="DC1069" s="83">
        <f t="shared" si="2027"/>
        <v>1.6291446767326582E-2</v>
      </c>
      <c r="DD1069" s="84">
        <f t="shared" si="2028"/>
        <v>1154.1569998370423</v>
      </c>
      <c r="DE1069" s="86">
        <f t="shared" si="1974"/>
        <v>5774.3407460598592</v>
      </c>
      <c r="DF1069" s="86">
        <f t="shared" si="1975"/>
        <v>2309.7362984239435</v>
      </c>
      <c r="DG1069" s="86">
        <f t="shared" si="1976"/>
        <v>1443.5851865149648</v>
      </c>
      <c r="DH1069" s="86">
        <f t="shared" si="1977"/>
        <v>6.6837355230870366E-2</v>
      </c>
      <c r="DI1069" s="86">
        <f t="shared" si="1978"/>
        <v>4.8867383400489198E-2</v>
      </c>
      <c r="DJ1069" s="86">
        <f t="shared" si="1979"/>
        <v>0.40450963130176465</v>
      </c>
      <c r="DK1069" s="86">
        <f t="shared" si="1980"/>
        <v>-1436.0189705715584</v>
      </c>
      <c r="DL1069" s="86">
        <f t="shared" si="2038"/>
        <v>-1436.0189705715584</v>
      </c>
      <c r="DM1069" s="86">
        <f t="shared" si="1981"/>
        <v>-1436.0189705715584</v>
      </c>
      <c r="DN1069" s="85">
        <f t="shared" si="1982"/>
        <v>0</v>
      </c>
      <c r="DO1069" s="85">
        <f t="shared" si="2029"/>
        <v>0</v>
      </c>
      <c r="DP1069" s="85">
        <f t="shared" si="1983"/>
        <v>0</v>
      </c>
      <c r="DQ1069" s="85">
        <f t="shared" si="2030"/>
        <v>0</v>
      </c>
      <c r="DR1069" s="85">
        <f t="shared" si="1984"/>
        <v>0</v>
      </c>
      <c r="DS1069" s="85">
        <f t="shared" si="2031"/>
        <v>0</v>
      </c>
      <c r="DT1069" s="81"/>
      <c r="DU1069" s="81"/>
      <c r="DV1069" s="81">
        <f t="shared" si="2032"/>
        <v>0</v>
      </c>
      <c r="DW1069" s="100"/>
    </row>
    <row r="1070" spans="1:127" x14ac:dyDescent="0.2">
      <c r="A1070" s="59">
        <f t="shared" si="1985"/>
        <v>141.99999999999889</v>
      </c>
      <c r="B1070" s="44">
        <f t="shared" si="1986"/>
        <v>141999.99999999889</v>
      </c>
      <c r="C1070" s="52">
        <f t="shared" si="1920"/>
        <v>133.33333333333334</v>
      </c>
      <c r="D1070" s="50">
        <f t="shared" si="1921"/>
        <v>4</v>
      </c>
      <c r="E1070" s="44">
        <f t="shared" si="1922"/>
        <v>4.13</v>
      </c>
      <c r="F1070" s="47">
        <f t="shared" si="1923"/>
        <v>0.02</v>
      </c>
      <c r="G1070" s="52">
        <f t="shared" si="1987"/>
        <v>2.3008891762288271E-2</v>
      </c>
      <c r="H1070" s="57">
        <f t="shared" si="1988"/>
        <v>1101.8744470692643</v>
      </c>
      <c r="I1070" s="52">
        <f t="shared" si="1989"/>
        <v>0</v>
      </c>
      <c r="J1070" s="54">
        <f t="shared" si="1990"/>
        <v>4383.576473261126</v>
      </c>
      <c r="K1070" s="46">
        <f t="shared" si="2033"/>
        <v>4383.576473261126</v>
      </c>
      <c r="L1070" s="80">
        <f t="shared" si="1924"/>
        <v>0</v>
      </c>
      <c r="M1070" s="142">
        <f t="shared" si="1925"/>
        <v>0</v>
      </c>
      <c r="N1070" s="60">
        <f t="shared" si="1926"/>
        <v>4.13</v>
      </c>
      <c r="O1070" s="53">
        <f t="shared" si="1927"/>
        <v>0</v>
      </c>
      <c r="P1070" s="58">
        <f t="shared" si="1991"/>
        <v>3.1488763100170254</v>
      </c>
      <c r="Q1070" s="49">
        <f t="shared" si="1928"/>
        <v>3.1488763100170254</v>
      </c>
      <c r="R1070" s="143">
        <f t="shared" si="1929"/>
        <v>0.02</v>
      </c>
      <c r="S1070" s="51">
        <f t="shared" si="1992"/>
        <v>1.756870226321991E-2</v>
      </c>
      <c r="T1070" s="57">
        <f t="shared" si="1993"/>
        <v>1146.8722848425796</v>
      </c>
      <c r="U1070" s="53">
        <f t="shared" si="1930"/>
        <v>0</v>
      </c>
      <c r="V1070" s="58">
        <f t="shared" si="1994"/>
        <v>3.2108666078253409</v>
      </c>
      <c r="W1070" s="49">
        <f t="shared" si="1931"/>
        <v>3.2108666078253409</v>
      </c>
      <c r="X1070" s="143">
        <f t="shared" si="1932"/>
        <v>0.02</v>
      </c>
      <c r="Y1070" s="51">
        <f t="shared" si="1995"/>
        <v>1.6973880481964156E-2</v>
      </c>
      <c r="Z1070" s="57">
        <f t="shared" si="1996"/>
        <v>1115.3301779765902</v>
      </c>
      <c r="AA1070" s="53">
        <f t="shared" si="1933"/>
        <v>0</v>
      </c>
      <c r="AB1070" s="58">
        <f t="shared" si="1997"/>
        <v>3.1665817058565549</v>
      </c>
      <c r="AC1070" s="49">
        <f t="shared" si="1934"/>
        <v>3.1665817058565549</v>
      </c>
      <c r="AD1070" s="143">
        <f t="shared" si="1935"/>
        <v>0.02</v>
      </c>
      <c r="AE1070" s="49">
        <f t="shared" si="2034"/>
        <v>1.6921190633115157E-2</v>
      </c>
      <c r="AF1070" s="57">
        <f t="shared" si="1998"/>
        <v>1113.3971394516245</v>
      </c>
      <c r="AG1070" s="53">
        <f t="shared" si="1936"/>
        <v>0</v>
      </c>
      <c r="AH1070" s="58">
        <f t="shared" si="1999"/>
        <v>3.1639946077975845</v>
      </c>
      <c r="AI1070" s="49">
        <f t="shared" si="1937"/>
        <v>3.1639946077975845</v>
      </c>
      <c r="AJ1070" s="143">
        <f t="shared" si="1938"/>
        <v>0.02</v>
      </c>
      <c r="AK1070" s="51">
        <f t="shared" si="2000"/>
        <v>1.692174895797656E-2</v>
      </c>
      <c r="AL1070" s="57">
        <f t="shared" si="2001"/>
        <v>1113.2972689766684</v>
      </c>
      <c r="AM1070" s="53">
        <f t="shared" si="1939"/>
        <v>0</v>
      </c>
      <c r="AN1070" s="58">
        <f t="shared" si="2002"/>
        <v>3.1638613425994633</v>
      </c>
      <c r="AO1070" s="49">
        <f t="shared" si="1940"/>
        <v>3.1638613425994633</v>
      </c>
      <c r="AP1070" s="143">
        <f t="shared" si="1941"/>
        <v>0.02</v>
      </c>
      <c r="AQ1070" s="51">
        <f t="shared" si="2003"/>
        <v>1.6922044607708756E-2</v>
      </c>
      <c r="AR1070" s="57">
        <f t="shared" si="2004"/>
        <v>1113.2899134481681</v>
      </c>
      <c r="AS1070" s="44">
        <f t="shared" si="1942"/>
        <v>7890.4376518700265</v>
      </c>
      <c r="AT1070" s="44">
        <f t="shared" si="1943"/>
        <v>3156.1750607480103</v>
      </c>
      <c r="AU1070" s="44">
        <f t="shared" si="1944"/>
        <v>1972.6094129675066</v>
      </c>
      <c r="AV1070" s="47">
        <f t="shared" si="1945"/>
        <v>0.20212611539678982</v>
      </c>
      <c r="AW1070" s="47">
        <f t="shared" si="1946"/>
        <v>0.27138607242315077</v>
      </c>
      <c r="AX1070" s="86">
        <f t="shared" si="1947"/>
        <v>0.61709065618257475</v>
      </c>
      <c r="AY1070" s="86">
        <f t="shared" si="1948"/>
        <v>0</v>
      </c>
      <c r="AZ1070" s="10">
        <f t="shared" si="2005"/>
        <v>0</v>
      </c>
      <c r="BA1070" s="44">
        <f t="shared" si="1949"/>
        <v>0</v>
      </c>
      <c r="BB1070" s="9">
        <f t="shared" si="1950"/>
        <v>0</v>
      </c>
      <c r="BC1070" s="45">
        <f t="shared" si="2039"/>
        <v>0</v>
      </c>
      <c r="BD1070" s="9">
        <f t="shared" si="1951"/>
        <v>0</v>
      </c>
      <c r="BE1070" s="45">
        <f t="shared" si="2035"/>
        <v>0</v>
      </c>
      <c r="BF1070" s="9">
        <f t="shared" si="1952"/>
        <v>0</v>
      </c>
      <c r="BG1070" s="45">
        <f t="shared" si="2036"/>
        <v>0</v>
      </c>
      <c r="BH1070" s="58"/>
      <c r="BI1070" s="58"/>
      <c r="BJ1070" s="58">
        <f t="shared" si="2006"/>
        <v>0</v>
      </c>
      <c r="BK1070" s="97"/>
      <c r="BL1070" s="44"/>
      <c r="BM1070" s="82">
        <f t="shared" si="2007"/>
        <v>106.5</v>
      </c>
      <c r="BN1070" s="86">
        <f t="shared" si="2008"/>
        <v>106500</v>
      </c>
      <c r="BO1070" s="86">
        <f t="shared" si="2009"/>
        <v>100</v>
      </c>
      <c r="BP1070" s="84">
        <f t="shared" si="1953"/>
        <v>4</v>
      </c>
      <c r="BQ1070" s="84">
        <f t="shared" si="1954"/>
        <v>4.13</v>
      </c>
      <c r="BR1070" s="84">
        <f t="shared" si="1955"/>
        <v>0.02</v>
      </c>
      <c r="BS1070" s="84">
        <f t="shared" si="2010"/>
        <v>3.1115943074937195E-2</v>
      </c>
      <c r="BT1070" s="84">
        <f t="shared" si="2011"/>
        <v>1329.626064248012</v>
      </c>
      <c r="BU1070" s="84">
        <f t="shared" si="2012"/>
        <v>0</v>
      </c>
      <c r="BV1070" s="83">
        <f t="shared" si="2013"/>
        <v>3211.2043811443659</v>
      </c>
      <c r="BW1070" s="81">
        <f t="shared" si="2037"/>
        <v>3211.2043811443659</v>
      </c>
      <c r="BX1070" s="83">
        <f t="shared" si="1956"/>
        <v>0</v>
      </c>
      <c r="BY1070" s="141">
        <f t="shared" si="1957"/>
        <v>0</v>
      </c>
      <c r="BZ1070" s="83">
        <f t="shared" si="1958"/>
        <v>4.13</v>
      </c>
      <c r="CA1070" s="83">
        <f t="shared" si="1959"/>
        <v>0</v>
      </c>
      <c r="CB1070" s="83">
        <f t="shared" si="2014"/>
        <v>3.4786762868752006</v>
      </c>
      <c r="CC1070" s="83">
        <f t="shared" si="1960"/>
        <v>3.4786762868752006</v>
      </c>
      <c r="CD1070" s="143">
        <f t="shared" si="1961"/>
        <v>0.02</v>
      </c>
      <c r="CE1070" s="83">
        <f t="shared" si="2015"/>
        <v>1.6908523213570562E-2</v>
      </c>
      <c r="CF1070" s="84">
        <f t="shared" si="2016"/>
        <v>1224.249763484502</v>
      </c>
      <c r="CG1070" s="83">
        <f t="shared" si="1962"/>
        <v>0</v>
      </c>
      <c r="CH1070" s="83">
        <f t="shared" si="2017"/>
        <v>3.2670301989671513</v>
      </c>
      <c r="CI1070" s="83">
        <f t="shared" si="1963"/>
        <v>3.2670301989671513</v>
      </c>
      <c r="CJ1070" s="143">
        <f t="shared" si="1964"/>
        <v>0.02</v>
      </c>
      <c r="CK1070" s="83">
        <f t="shared" si="2018"/>
        <v>1.610091079975929E-2</v>
      </c>
      <c r="CL1070" s="84">
        <f t="shared" si="2019"/>
        <v>1158.0900481445597</v>
      </c>
      <c r="CM1070" s="83">
        <f t="shared" si="1965"/>
        <v>0</v>
      </c>
      <c r="CN1070" s="83">
        <f t="shared" si="2020"/>
        <v>3.1568560534498258</v>
      </c>
      <c r="CO1070" s="83">
        <f t="shared" si="1966"/>
        <v>3.1568560534498258</v>
      </c>
      <c r="CP1070" s="143">
        <f t="shared" si="1967"/>
        <v>0.02</v>
      </c>
      <c r="CQ1070" s="83">
        <f t="shared" si="2021"/>
        <v>1.6260564504284588E-2</v>
      </c>
      <c r="CR1070" s="84">
        <f t="shared" si="2022"/>
        <v>1154.7471683610606</v>
      </c>
      <c r="CS1070" s="83">
        <f t="shared" si="1968"/>
        <v>0</v>
      </c>
      <c r="CT1070" s="83">
        <f t="shared" si="2023"/>
        <v>3.1517469929566211</v>
      </c>
      <c r="CU1070" s="83">
        <f t="shared" si="1969"/>
        <v>3.1517469929566211</v>
      </c>
      <c r="CV1070" s="143">
        <f t="shared" si="1970"/>
        <v>0.02</v>
      </c>
      <c r="CW1070" s="83">
        <f t="shared" si="2024"/>
        <v>1.6288526987184651E-2</v>
      </c>
      <c r="CX1070" s="84">
        <f t="shared" si="2025"/>
        <v>1154.6637751337023</v>
      </c>
      <c r="CY1070" s="83">
        <f t="shared" si="1971"/>
        <v>0</v>
      </c>
      <c r="CZ1070" s="83">
        <f t="shared" si="2026"/>
        <v>3.1516200995395138</v>
      </c>
      <c r="DA1070" s="83">
        <f t="shared" si="1972"/>
        <v>3.1516200995395138</v>
      </c>
      <c r="DB1070" s="143">
        <f t="shared" si="1973"/>
        <v>0.02</v>
      </c>
      <c r="DC1070" s="83">
        <f t="shared" si="2027"/>
        <v>1.6289446767326583E-2</v>
      </c>
      <c r="DD1070" s="84">
        <f t="shared" si="2028"/>
        <v>1154.6740520684939</v>
      </c>
      <c r="DE1070" s="86">
        <f t="shared" si="1974"/>
        <v>5780.1678860598586</v>
      </c>
      <c r="DF1070" s="86">
        <f t="shared" si="1975"/>
        <v>2312.0671544239431</v>
      </c>
      <c r="DG1070" s="86">
        <f t="shared" si="1976"/>
        <v>1445.0419715149646</v>
      </c>
      <c r="DH1070" s="86">
        <f t="shared" si="1977"/>
        <v>6.6736933401795706E-2</v>
      </c>
      <c r="DI1070" s="86">
        <f t="shared" si="1978"/>
        <v>4.8732602558020352E-2</v>
      </c>
      <c r="DJ1070" s="86">
        <f t="shared" si="1979"/>
        <v>0.40241623703628215</v>
      </c>
      <c r="DK1070" s="86">
        <f t="shared" si="1980"/>
        <v>-1437.8186939193447</v>
      </c>
      <c r="DL1070" s="86">
        <f t="shared" si="2038"/>
        <v>-1437.8186939193447</v>
      </c>
      <c r="DM1070" s="86">
        <f t="shared" si="1981"/>
        <v>-1437.8186939193447</v>
      </c>
      <c r="DN1070" s="85">
        <f t="shared" si="1982"/>
        <v>0</v>
      </c>
      <c r="DO1070" s="85">
        <f t="shared" si="2029"/>
        <v>0</v>
      </c>
      <c r="DP1070" s="85">
        <f t="shared" si="1983"/>
        <v>0</v>
      </c>
      <c r="DQ1070" s="85">
        <f t="shared" si="2030"/>
        <v>0</v>
      </c>
      <c r="DR1070" s="85">
        <f t="shared" si="1984"/>
        <v>0</v>
      </c>
      <c r="DS1070" s="85">
        <f t="shared" si="2031"/>
        <v>0</v>
      </c>
      <c r="DT1070" s="81"/>
      <c r="DU1070" s="81"/>
      <c r="DV1070" s="81">
        <f t="shared" si="2032"/>
        <v>0</v>
      </c>
      <c r="DW1070" s="100"/>
    </row>
    <row r="1071" spans="1:127" x14ac:dyDescent="0.2">
      <c r="A1071" s="59">
        <f t="shared" si="1985"/>
        <v>142.13333333333225</v>
      </c>
      <c r="B1071" s="44">
        <f t="shared" si="1986"/>
        <v>142133.33333333224</v>
      </c>
      <c r="C1071" s="52">
        <f t="shared" si="1920"/>
        <v>133.33333333333334</v>
      </c>
      <c r="D1071" s="50">
        <f t="shared" si="1921"/>
        <v>4</v>
      </c>
      <c r="E1071" s="44">
        <f t="shared" si="1922"/>
        <v>4.13</v>
      </c>
      <c r="F1071" s="47">
        <f t="shared" si="1923"/>
        <v>0.02</v>
      </c>
      <c r="G1071" s="52">
        <f t="shared" si="1987"/>
        <v>2.3006225095621603E-2</v>
      </c>
      <c r="H1071" s="57">
        <f t="shared" si="1988"/>
        <v>1102.6172253881975</v>
      </c>
      <c r="I1071" s="52">
        <f t="shared" si="1989"/>
        <v>0</v>
      </c>
      <c r="J1071" s="54">
        <f t="shared" si="1990"/>
        <v>4387.8928732611257</v>
      </c>
      <c r="K1071" s="46">
        <f t="shared" si="2033"/>
        <v>4387.8928732611257</v>
      </c>
      <c r="L1071" s="80">
        <f t="shared" si="1924"/>
        <v>0</v>
      </c>
      <c r="M1071" s="142">
        <f t="shared" si="1925"/>
        <v>0</v>
      </c>
      <c r="N1071" s="60">
        <f t="shared" si="1926"/>
        <v>4.13</v>
      </c>
      <c r="O1071" s="53">
        <f t="shared" si="1927"/>
        <v>0</v>
      </c>
      <c r="P1071" s="58">
        <f t="shared" si="1991"/>
        <v>3.150100732352191</v>
      </c>
      <c r="Q1071" s="49">
        <f t="shared" si="1928"/>
        <v>3.150100732352191</v>
      </c>
      <c r="R1071" s="143">
        <f t="shared" si="1929"/>
        <v>0.02</v>
      </c>
      <c r="S1071" s="51">
        <f t="shared" si="1992"/>
        <v>1.7566035596553242E-2</v>
      </c>
      <c r="T1071" s="57">
        <f t="shared" si="1993"/>
        <v>1147.6161425323426</v>
      </c>
      <c r="U1071" s="53">
        <f t="shared" si="1930"/>
        <v>0</v>
      </c>
      <c r="V1071" s="58">
        <f t="shared" si="1994"/>
        <v>3.2122194396629347</v>
      </c>
      <c r="W1071" s="49">
        <f t="shared" si="1931"/>
        <v>3.2122194396629347</v>
      </c>
      <c r="X1071" s="143">
        <f t="shared" si="1932"/>
        <v>0.02</v>
      </c>
      <c r="Y1071" s="51">
        <f t="shared" si="1995"/>
        <v>1.6971213815297488E-2</v>
      </c>
      <c r="Z1071" s="57">
        <f t="shared" si="1996"/>
        <v>1116.0349740839615</v>
      </c>
      <c r="AA1071" s="53">
        <f t="shared" si="1933"/>
        <v>0</v>
      </c>
      <c r="AB1071" s="58">
        <f t="shared" si="1997"/>
        <v>3.1677928385995093</v>
      </c>
      <c r="AC1071" s="49">
        <f t="shared" si="1934"/>
        <v>3.1677928385995093</v>
      </c>
      <c r="AD1071" s="143">
        <f t="shared" si="1935"/>
        <v>0.02</v>
      </c>
      <c r="AE1071" s="49">
        <f t="shared" si="2034"/>
        <v>1.6918523966448488E-2</v>
      </c>
      <c r="AF1071" s="57">
        <f t="shared" si="1998"/>
        <v>1114.1095736102416</v>
      </c>
      <c r="AG1071" s="53">
        <f t="shared" si="1936"/>
        <v>0</v>
      </c>
      <c r="AH1071" s="58">
        <f t="shared" si="1999"/>
        <v>3.1652108061754296</v>
      </c>
      <c r="AI1071" s="49">
        <f t="shared" si="1937"/>
        <v>3.1652108061754296</v>
      </c>
      <c r="AJ1071" s="143">
        <f t="shared" si="1938"/>
        <v>0.02</v>
      </c>
      <c r="AK1071" s="51">
        <f t="shared" si="2000"/>
        <v>1.6919082291309891E-2</v>
      </c>
      <c r="AL1071" s="57">
        <f t="shared" si="2001"/>
        <v>1114.010309198374</v>
      </c>
      <c r="AM1071" s="53">
        <f t="shared" si="1939"/>
        <v>0</v>
      </c>
      <c r="AN1071" s="58">
        <f t="shared" si="2002"/>
        <v>3.1650780822926223</v>
      </c>
      <c r="AO1071" s="49">
        <f t="shared" si="1940"/>
        <v>3.1650780822926223</v>
      </c>
      <c r="AP1071" s="143">
        <f t="shared" si="1941"/>
        <v>0.02</v>
      </c>
      <c r="AQ1071" s="51">
        <f t="shared" si="2003"/>
        <v>1.6919377941042087E-2</v>
      </c>
      <c r="AR1071" s="57">
        <f t="shared" si="2004"/>
        <v>1114.0029961633322</v>
      </c>
      <c r="AS1071" s="44">
        <f t="shared" si="1942"/>
        <v>7898.2071718700263</v>
      </c>
      <c r="AT1071" s="44">
        <f t="shared" si="1943"/>
        <v>3159.2828687480105</v>
      </c>
      <c r="AU1071" s="44">
        <f t="shared" si="1944"/>
        <v>1974.5517929675066</v>
      </c>
      <c r="AV1071" s="47">
        <f t="shared" si="1945"/>
        <v>0.20161859918593916</v>
      </c>
      <c r="AW1071" s="47">
        <f t="shared" si="1946"/>
        <v>0.27010655338512457</v>
      </c>
      <c r="AX1071" s="86">
        <f t="shared" si="1947"/>
        <v>0.61242914574129914</v>
      </c>
      <c r="AY1071" s="86">
        <f t="shared" si="1948"/>
        <v>0</v>
      </c>
      <c r="AZ1071" s="10">
        <f t="shared" si="2005"/>
        <v>0</v>
      </c>
      <c r="BA1071" s="44">
        <f t="shared" si="1949"/>
        <v>0</v>
      </c>
      <c r="BB1071" s="9">
        <f t="shared" si="1950"/>
        <v>0</v>
      </c>
      <c r="BC1071" s="45">
        <f t="shared" si="2039"/>
        <v>0</v>
      </c>
      <c r="BD1071" s="9">
        <f t="shared" si="1951"/>
        <v>0</v>
      </c>
      <c r="BE1071" s="45">
        <f t="shared" si="2035"/>
        <v>0</v>
      </c>
      <c r="BF1071" s="9">
        <f t="shared" si="1952"/>
        <v>0</v>
      </c>
      <c r="BG1071" s="45">
        <f t="shared" si="2036"/>
        <v>0</v>
      </c>
      <c r="BH1071" s="58"/>
      <c r="BI1071" s="58"/>
      <c r="BJ1071" s="58">
        <f t="shared" si="2006"/>
        <v>0</v>
      </c>
      <c r="BK1071" s="97"/>
      <c r="BL1071" s="44"/>
      <c r="BM1071" s="82">
        <f t="shared" si="2007"/>
        <v>106.60000000000001</v>
      </c>
      <c r="BN1071" s="86">
        <f t="shared" si="2008"/>
        <v>106600</v>
      </c>
      <c r="BO1071" s="86">
        <f t="shared" si="2009"/>
        <v>100</v>
      </c>
      <c r="BP1071" s="84">
        <f t="shared" si="1953"/>
        <v>4</v>
      </c>
      <c r="BQ1071" s="84">
        <f t="shared" si="1954"/>
        <v>4.13</v>
      </c>
      <c r="BR1071" s="84">
        <f t="shared" si="1955"/>
        <v>0.02</v>
      </c>
      <c r="BS1071" s="84">
        <f t="shared" si="2010"/>
        <v>3.1113943074937197E-2</v>
      </c>
      <c r="BT1071" s="84">
        <f t="shared" si="2011"/>
        <v>1330.3794527001896</v>
      </c>
      <c r="BU1071" s="84">
        <f t="shared" si="2012"/>
        <v>0</v>
      </c>
      <c r="BV1071" s="83">
        <f t="shared" si="2013"/>
        <v>3214.4416811443657</v>
      </c>
      <c r="BW1071" s="81">
        <f t="shared" si="2037"/>
        <v>3214.4416811443657</v>
      </c>
      <c r="BX1071" s="83">
        <f t="shared" si="1956"/>
        <v>0</v>
      </c>
      <c r="BY1071" s="141">
        <f t="shared" si="1957"/>
        <v>0</v>
      </c>
      <c r="BZ1071" s="83">
        <f t="shared" si="1958"/>
        <v>4.13</v>
      </c>
      <c r="CA1071" s="83">
        <f t="shared" si="1959"/>
        <v>0</v>
      </c>
      <c r="CB1071" s="83">
        <f t="shared" si="2014"/>
        <v>3.4805365389900143</v>
      </c>
      <c r="CC1071" s="83">
        <f t="shared" si="1960"/>
        <v>3.4805365389900143</v>
      </c>
      <c r="CD1071" s="143">
        <f t="shared" si="1961"/>
        <v>0.02</v>
      </c>
      <c r="CE1071" s="83">
        <f t="shared" si="2015"/>
        <v>1.6906523213570564E-2</v>
      </c>
      <c r="CF1071" s="84">
        <f t="shared" si="2016"/>
        <v>1224.7357967287383</v>
      </c>
      <c r="CG1071" s="83">
        <f t="shared" si="1962"/>
        <v>0</v>
      </c>
      <c r="CH1071" s="83">
        <f t="shared" si="2017"/>
        <v>3.2680946082629596</v>
      </c>
      <c r="CI1071" s="83">
        <f t="shared" si="1963"/>
        <v>3.2680946082629596</v>
      </c>
      <c r="CJ1071" s="143">
        <f t="shared" si="1964"/>
        <v>0.02</v>
      </c>
      <c r="CK1071" s="83">
        <f t="shared" si="2018"/>
        <v>1.6098910799759291E-2</v>
      </c>
      <c r="CL1071" s="84">
        <f t="shared" si="2019"/>
        <v>1158.5828477154007</v>
      </c>
      <c r="CM1071" s="83">
        <f t="shared" si="1965"/>
        <v>0</v>
      </c>
      <c r="CN1071" s="83">
        <f t="shared" si="2020"/>
        <v>3.1578081255762092</v>
      </c>
      <c r="CO1071" s="83">
        <f t="shared" si="1966"/>
        <v>3.1578081255762092</v>
      </c>
      <c r="CP1071" s="143">
        <f t="shared" si="1967"/>
        <v>0.02</v>
      </c>
      <c r="CQ1071" s="83">
        <f t="shared" si="2021"/>
        <v>1.6258564504284589E-2</v>
      </c>
      <c r="CR1071" s="84">
        <f t="shared" si="2022"/>
        <v>1155.2622239806069</v>
      </c>
      <c r="CS1071" s="83">
        <f t="shared" si="1968"/>
        <v>0</v>
      </c>
      <c r="CT1071" s="83">
        <f t="shared" si="2023"/>
        <v>3.1527267476922152</v>
      </c>
      <c r="CU1071" s="83">
        <f t="shared" si="1969"/>
        <v>3.1527267476922152</v>
      </c>
      <c r="CV1071" s="143">
        <f t="shared" si="1970"/>
        <v>0.02</v>
      </c>
      <c r="CW1071" s="83">
        <f t="shared" si="2024"/>
        <v>1.6286526987184653E-2</v>
      </c>
      <c r="CX1071" s="84">
        <f t="shared" si="2025"/>
        <v>1155.1805528770803</v>
      </c>
      <c r="CY1071" s="83">
        <f t="shared" si="1971"/>
        <v>0</v>
      </c>
      <c r="CZ1071" s="83">
        <f t="shared" si="2026"/>
        <v>3.1526023151983464</v>
      </c>
      <c r="DA1071" s="83">
        <f t="shared" si="1972"/>
        <v>3.1526023151983464</v>
      </c>
      <c r="DB1071" s="143">
        <f t="shared" si="1973"/>
        <v>0.02</v>
      </c>
      <c r="DC1071" s="83">
        <f t="shared" si="2027"/>
        <v>1.6287446767326585E-2</v>
      </c>
      <c r="DD1071" s="84">
        <f t="shared" si="2028"/>
        <v>1155.1908798032105</v>
      </c>
      <c r="DE1071" s="86">
        <f t="shared" si="1974"/>
        <v>5785.995026059858</v>
      </c>
      <c r="DF1071" s="86">
        <f t="shared" si="1975"/>
        <v>2314.3980104239431</v>
      </c>
      <c r="DG1071" s="86">
        <f t="shared" si="1976"/>
        <v>1446.4987565149645</v>
      </c>
      <c r="DH1071" s="86">
        <f t="shared" si="1977"/>
        <v>6.6636778459142093E-2</v>
      </c>
      <c r="DI1071" s="86">
        <f t="shared" si="1978"/>
        <v>4.8598348855461569E-2</v>
      </c>
      <c r="DJ1071" s="86">
        <f t="shared" si="1979"/>
        <v>0.4003360812858302</v>
      </c>
      <c r="DK1071" s="86">
        <f t="shared" si="1980"/>
        <v>-1439.6173101969277</v>
      </c>
      <c r="DL1071" s="86">
        <f t="shared" si="2038"/>
        <v>-1439.6173101969277</v>
      </c>
      <c r="DM1071" s="86">
        <f t="shared" si="1981"/>
        <v>-1439.6173101969277</v>
      </c>
      <c r="DN1071" s="85">
        <f t="shared" si="1982"/>
        <v>0</v>
      </c>
      <c r="DO1071" s="85">
        <f t="shared" si="2029"/>
        <v>0</v>
      </c>
      <c r="DP1071" s="85">
        <f t="shared" si="1983"/>
        <v>0</v>
      </c>
      <c r="DQ1071" s="85">
        <f t="shared" si="2030"/>
        <v>0</v>
      </c>
      <c r="DR1071" s="85">
        <f t="shared" si="1984"/>
        <v>0</v>
      </c>
      <c r="DS1071" s="85">
        <f t="shared" si="2031"/>
        <v>0</v>
      </c>
      <c r="DT1071" s="81"/>
      <c r="DU1071" s="81"/>
      <c r="DV1071" s="81">
        <f t="shared" si="2032"/>
        <v>0</v>
      </c>
      <c r="DW1071" s="100"/>
    </row>
    <row r="1072" spans="1:127" x14ac:dyDescent="0.2">
      <c r="A1072" s="59">
        <f t="shared" si="1985"/>
        <v>142.26666666666557</v>
      </c>
      <c r="B1072" s="44">
        <f t="shared" si="1986"/>
        <v>142266.66666666558</v>
      </c>
      <c r="C1072" s="52">
        <f t="shared" si="1920"/>
        <v>133.33333333333334</v>
      </c>
      <c r="D1072" s="50">
        <f t="shared" si="1921"/>
        <v>4</v>
      </c>
      <c r="E1072" s="44">
        <f t="shared" si="1922"/>
        <v>4.13</v>
      </c>
      <c r="F1072" s="47">
        <f t="shared" si="1923"/>
        <v>0.02</v>
      </c>
      <c r="G1072" s="52">
        <f t="shared" si="1987"/>
        <v>2.3003558428954934E-2</v>
      </c>
      <c r="H1072" s="57">
        <f t="shared" si="1988"/>
        <v>1103.3599176161972</v>
      </c>
      <c r="I1072" s="52">
        <f t="shared" si="1989"/>
        <v>0</v>
      </c>
      <c r="J1072" s="54">
        <f t="shared" si="1990"/>
        <v>4392.2092732611254</v>
      </c>
      <c r="K1072" s="46">
        <f t="shared" si="2033"/>
        <v>4392.2092732611254</v>
      </c>
      <c r="L1072" s="80">
        <f t="shared" si="1924"/>
        <v>0</v>
      </c>
      <c r="M1072" s="142">
        <f t="shared" si="1925"/>
        <v>0</v>
      </c>
      <c r="N1072" s="60">
        <f t="shared" si="1926"/>
        <v>4.13</v>
      </c>
      <c r="O1072" s="53">
        <f t="shared" si="1927"/>
        <v>0</v>
      </c>
      <c r="P1072" s="58">
        <f t="shared" si="1991"/>
        <v>3.1513270549489834</v>
      </c>
      <c r="Q1072" s="49">
        <f t="shared" si="1928"/>
        <v>3.1513270549489834</v>
      </c>
      <c r="R1072" s="143">
        <f t="shared" si="1929"/>
        <v>0.02</v>
      </c>
      <c r="S1072" s="51">
        <f t="shared" si="1992"/>
        <v>1.7563368929886573E-2</v>
      </c>
      <c r="T1072" s="57">
        <f t="shared" si="1993"/>
        <v>1148.3595982186037</v>
      </c>
      <c r="U1072" s="53">
        <f t="shared" si="1930"/>
        <v>0</v>
      </c>
      <c r="V1072" s="58">
        <f t="shared" si="1994"/>
        <v>3.2135737222903384</v>
      </c>
      <c r="W1072" s="49">
        <f t="shared" si="1931"/>
        <v>3.2135737222903384</v>
      </c>
      <c r="X1072" s="143">
        <f t="shared" si="1932"/>
        <v>0.02</v>
      </c>
      <c r="Y1072" s="51">
        <f t="shared" si="1995"/>
        <v>1.696854714863082E-2</v>
      </c>
      <c r="Z1072" s="57">
        <f t="shared" si="1996"/>
        <v>1116.73936267678</v>
      </c>
      <c r="AA1072" s="53">
        <f t="shared" si="1933"/>
        <v>0</v>
      </c>
      <c r="AB1072" s="58">
        <f t="shared" si="1997"/>
        <v>3.1690052328866187</v>
      </c>
      <c r="AC1072" s="49">
        <f t="shared" si="1934"/>
        <v>3.1690052328866187</v>
      </c>
      <c r="AD1072" s="143">
        <f t="shared" si="1935"/>
        <v>0.02</v>
      </c>
      <c r="AE1072" s="49">
        <f t="shared" si="2034"/>
        <v>1.691585729978182E-2</v>
      </c>
      <c r="AF1072" s="57">
        <f t="shared" si="1998"/>
        <v>1114.8216231452566</v>
      </c>
      <c r="AG1072" s="53">
        <f t="shared" si="1936"/>
        <v>0</v>
      </c>
      <c r="AH1072" s="58">
        <f t="shared" si="1999"/>
        <v>3.1664283398114925</v>
      </c>
      <c r="AI1072" s="49">
        <f t="shared" si="1937"/>
        <v>3.1664283398114925</v>
      </c>
      <c r="AJ1072" s="143">
        <f t="shared" si="1938"/>
        <v>0.02</v>
      </c>
      <c r="AK1072" s="51">
        <f t="shared" si="2000"/>
        <v>1.6916415624643223E-2</v>
      </c>
      <c r="AL1072" s="57">
        <f t="shared" si="2001"/>
        <v>1114.7229631096593</v>
      </c>
      <c r="AM1072" s="53">
        <f t="shared" si="1939"/>
        <v>0</v>
      </c>
      <c r="AN1072" s="58">
        <f t="shared" si="2002"/>
        <v>3.1662961583499154</v>
      </c>
      <c r="AO1072" s="49">
        <f t="shared" si="1940"/>
        <v>3.1662961583499154</v>
      </c>
      <c r="AP1072" s="143">
        <f t="shared" si="1941"/>
        <v>0.02</v>
      </c>
      <c r="AQ1072" s="51">
        <f t="shared" si="2003"/>
        <v>1.6916711274375419E-2</v>
      </c>
      <c r="AR1072" s="57">
        <f t="shared" si="2004"/>
        <v>1114.7156924135916</v>
      </c>
      <c r="AS1072" s="44">
        <f t="shared" si="1942"/>
        <v>7905.9766918700252</v>
      </c>
      <c r="AT1072" s="44">
        <f t="shared" si="1943"/>
        <v>3162.3906767480098</v>
      </c>
      <c r="AU1072" s="44">
        <f t="shared" si="1944"/>
        <v>1976.4941729675063</v>
      </c>
      <c r="AV1072" s="47">
        <f t="shared" si="1945"/>
        <v>0.20111315050580308</v>
      </c>
      <c r="AW1072" s="47">
        <f t="shared" si="1946"/>
        <v>0.26883506014774183</v>
      </c>
      <c r="AX1072" s="86">
        <f t="shared" si="1947"/>
        <v>0.6078100788677423</v>
      </c>
      <c r="AY1072" s="86">
        <f t="shared" si="1948"/>
        <v>0</v>
      </c>
      <c r="AZ1072" s="10">
        <f t="shared" si="2005"/>
        <v>0</v>
      </c>
      <c r="BA1072" s="44">
        <f t="shared" si="1949"/>
        <v>0</v>
      </c>
      <c r="BB1072" s="9">
        <f t="shared" si="1950"/>
        <v>0</v>
      </c>
      <c r="BC1072" s="45">
        <f t="shared" si="2039"/>
        <v>0</v>
      </c>
      <c r="BD1072" s="9">
        <f t="shared" si="1951"/>
        <v>0</v>
      </c>
      <c r="BE1072" s="45">
        <f t="shared" si="2035"/>
        <v>0</v>
      </c>
      <c r="BF1072" s="9">
        <f t="shared" si="1952"/>
        <v>0</v>
      </c>
      <c r="BG1072" s="45">
        <f t="shared" si="2036"/>
        <v>0</v>
      </c>
      <c r="BH1072" s="58"/>
      <c r="BI1072" s="58"/>
      <c r="BJ1072" s="58">
        <f t="shared" si="2006"/>
        <v>0</v>
      </c>
      <c r="BK1072" s="97"/>
      <c r="BL1072" s="44"/>
      <c r="BM1072" s="82">
        <f t="shared" si="2007"/>
        <v>106.7</v>
      </c>
      <c r="BN1072" s="86">
        <f t="shared" si="2008"/>
        <v>106700</v>
      </c>
      <c r="BO1072" s="86">
        <f t="shared" si="2009"/>
        <v>100</v>
      </c>
      <c r="BP1072" s="84">
        <f t="shared" si="1953"/>
        <v>4</v>
      </c>
      <c r="BQ1072" s="84">
        <f t="shared" si="1954"/>
        <v>4.13</v>
      </c>
      <c r="BR1072" s="84">
        <f t="shared" si="1955"/>
        <v>0.02</v>
      </c>
      <c r="BS1072" s="84">
        <f t="shared" si="2010"/>
        <v>3.1111943074937198E-2</v>
      </c>
      <c r="BT1072" s="84">
        <f t="shared" si="2011"/>
        <v>1331.1327927262173</v>
      </c>
      <c r="BU1072" s="84">
        <f t="shared" si="2012"/>
        <v>0</v>
      </c>
      <c r="BV1072" s="83">
        <f t="shared" si="2013"/>
        <v>3217.6789811443655</v>
      </c>
      <c r="BW1072" s="81">
        <f t="shared" si="2037"/>
        <v>3217.6789811443655</v>
      </c>
      <c r="BX1072" s="83">
        <f t="shared" si="1956"/>
        <v>0</v>
      </c>
      <c r="BY1072" s="141">
        <f t="shared" si="1957"/>
        <v>0</v>
      </c>
      <c r="BZ1072" s="83">
        <f t="shared" si="1958"/>
        <v>4.13</v>
      </c>
      <c r="CA1072" s="83">
        <f t="shared" si="1959"/>
        <v>0</v>
      </c>
      <c r="CB1072" s="83">
        <f t="shared" si="2014"/>
        <v>3.4823989310859194</v>
      </c>
      <c r="CC1072" s="83">
        <f t="shared" si="1960"/>
        <v>3.4823989310859194</v>
      </c>
      <c r="CD1072" s="143">
        <f t="shared" si="1961"/>
        <v>0.02</v>
      </c>
      <c r="CE1072" s="83">
        <f t="shared" si="2015"/>
        <v>1.6904523213570565E-2</v>
      </c>
      <c r="CF1072" s="84">
        <f t="shared" si="2016"/>
        <v>1225.2215127390195</v>
      </c>
      <c r="CG1072" s="83">
        <f t="shared" si="1962"/>
        <v>0</v>
      </c>
      <c r="CH1072" s="83">
        <f t="shared" si="2017"/>
        <v>3.2691593262431278</v>
      </c>
      <c r="CI1072" s="83">
        <f t="shared" si="1963"/>
        <v>3.2691593262431278</v>
      </c>
      <c r="CJ1072" s="143">
        <f t="shared" si="1964"/>
        <v>0.02</v>
      </c>
      <c r="CK1072" s="83">
        <f t="shared" si="2018"/>
        <v>1.6096910799759293E-2</v>
      </c>
      <c r="CL1072" s="84">
        <f t="shared" si="2019"/>
        <v>1159.0754255850577</v>
      </c>
      <c r="CM1072" s="83">
        <f t="shared" si="1965"/>
        <v>0</v>
      </c>
      <c r="CN1072" s="83">
        <f t="shared" si="2020"/>
        <v>3.1587607417196271</v>
      </c>
      <c r="CO1072" s="83">
        <f t="shared" si="1966"/>
        <v>3.1587607417196271</v>
      </c>
      <c r="CP1072" s="143">
        <f t="shared" si="1967"/>
        <v>0.02</v>
      </c>
      <c r="CQ1072" s="83">
        <f t="shared" si="2021"/>
        <v>1.6256564504284591E-2</v>
      </c>
      <c r="CR1072" s="84">
        <f t="shared" si="2022"/>
        <v>1155.7770609769591</v>
      </c>
      <c r="CS1072" s="83">
        <f t="shared" si="1968"/>
        <v>0</v>
      </c>
      <c r="CT1072" s="83">
        <f t="shared" si="2023"/>
        <v>3.1537071379188806</v>
      </c>
      <c r="CU1072" s="83">
        <f t="shared" si="1969"/>
        <v>3.1537071379188806</v>
      </c>
      <c r="CV1072" s="143">
        <f t="shared" si="1970"/>
        <v>0.02</v>
      </c>
      <c r="CW1072" s="83">
        <f t="shared" si="2024"/>
        <v>1.6284526987184654E-2</v>
      </c>
      <c r="CX1072" s="84">
        <f t="shared" si="2025"/>
        <v>1155.6971065872649</v>
      </c>
      <c r="CY1072" s="83">
        <f t="shared" si="1971"/>
        <v>0</v>
      </c>
      <c r="CZ1072" s="83">
        <f t="shared" si="2026"/>
        <v>3.1535851648668238</v>
      </c>
      <c r="DA1072" s="83">
        <f t="shared" si="1972"/>
        <v>3.1535851648668238</v>
      </c>
      <c r="DB1072" s="143">
        <f t="shared" si="1973"/>
        <v>0.02</v>
      </c>
      <c r="DC1072" s="83">
        <f t="shared" si="2027"/>
        <v>1.6285446767326586E-2</v>
      </c>
      <c r="DD1072" s="84">
        <f t="shared" si="2028"/>
        <v>1155.7074830769191</v>
      </c>
      <c r="DE1072" s="86">
        <f t="shared" si="1974"/>
        <v>5791.8221660598574</v>
      </c>
      <c r="DF1072" s="86">
        <f t="shared" si="1975"/>
        <v>2316.7288664239431</v>
      </c>
      <c r="DG1072" s="86">
        <f t="shared" si="1976"/>
        <v>1447.9555415149644</v>
      </c>
      <c r="DH1072" s="86">
        <f t="shared" si="1977"/>
        <v>6.6536889474222691E-2</v>
      </c>
      <c r="DI1072" s="86">
        <f t="shared" si="1978"/>
        <v>4.8464619742731412E-2</v>
      </c>
      <c r="DJ1072" s="86">
        <f t="shared" si="1979"/>
        <v>0.39826906697895975</v>
      </c>
      <c r="DK1072" s="86">
        <f t="shared" si="1980"/>
        <v>-1441.4148201294904</v>
      </c>
      <c r="DL1072" s="86">
        <f t="shared" si="2038"/>
        <v>-1441.4148201294904</v>
      </c>
      <c r="DM1072" s="86">
        <f t="shared" si="1981"/>
        <v>-1441.4148201294904</v>
      </c>
      <c r="DN1072" s="85">
        <f t="shared" si="1982"/>
        <v>0</v>
      </c>
      <c r="DO1072" s="85">
        <f t="shared" si="2029"/>
        <v>0</v>
      </c>
      <c r="DP1072" s="85">
        <f t="shared" si="1983"/>
        <v>0</v>
      </c>
      <c r="DQ1072" s="85">
        <f t="shared" si="2030"/>
        <v>0</v>
      </c>
      <c r="DR1072" s="85">
        <f t="shared" si="1984"/>
        <v>0</v>
      </c>
      <c r="DS1072" s="85">
        <f t="shared" si="2031"/>
        <v>0</v>
      </c>
      <c r="DT1072" s="81"/>
      <c r="DU1072" s="81"/>
      <c r="DV1072" s="81">
        <f t="shared" si="2032"/>
        <v>0</v>
      </c>
      <c r="DW1072" s="100"/>
    </row>
    <row r="1073" spans="1:127" x14ac:dyDescent="0.2">
      <c r="A1073" s="59">
        <f t="shared" si="1985"/>
        <v>142.39999999999893</v>
      </c>
      <c r="B1073" s="44">
        <f t="shared" si="1986"/>
        <v>142399.99999999892</v>
      </c>
      <c r="C1073" s="52">
        <f t="shared" si="1920"/>
        <v>133.33333333333334</v>
      </c>
      <c r="D1073" s="50">
        <f t="shared" si="1921"/>
        <v>4</v>
      </c>
      <c r="E1073" s="44">
        <f t="shared" si="1922"/>
        <v>4.13</v>
      </c>
      <c r="F1073" s="47">
        <f t="shared" si="1923"/>
        <v>0.02</v>
      </c>
      <c r="G1073" s="52">
        <f t="shared" si="1987"/>
        <v>2.3000891762288266E-2</v>
      </c>
      <c r="H1073" s="57">
        <f t="shared" si="1988"/>
        <v>1104.1025237532633</v>
      </c>
      <c r="I1073" s="52">
        <f t="shared" si="1989"/>
        <v>0</v>
      </c>
      <c r="J1073" s="54">
        <f t="shared" si="1990"/>
        <v>4396.5256732611251</v>
      </c>
      <c r="K1073" s="46">
        <f t="shared" si="2033"/>
        <v>4396.5256732611251</v>
      </c>
      <c r="L1073" s="80">
        <f t="shared" si="1924"/>
        <v>0</v>
      </c>
      <c r="M1073" s="142">
        <f t="shared" si="1925"/>
        <v>0</v>
      </c>
      <c r="N1073" s="60">
        <f t="shared" si="1926"/>
        <v>4.13</v>
      </c>
      <c r="O1073" s="53">
        <f t="shared" si="1927"/>
        <v>0</v>
      </c>
      <c r="P1073" s="58">
        <f t="shared" si="1991"/>
        <v>3.1525552775152583</v>
      </c>
      <c r="Q1073" s="49">
        <f t="shared" si="1928"/>
        <v>3.1525552775152583</v>
      </c>
      <c r="R1073" s="143">
        <f t="shared" si="1929"/>
        <v>0.02</v>
      </c>
      <c r="S1073" s="51">
        <f t="shared" si="1992"/>
        <v>1.7560702263219905E-2</v>
      </c>
      <c r="T1073" s="57">
        <f t="shared" si="1993"/>
        <v>1149.1026517656894</v>
      </c>
      <c r="U1073" s="53">
        <f t="shared" si="1930"/>
        <v>0</v>
      </c>
      <c r="V1073" s="58">
        <f t="shared" si="1994"/>
        <v>3.2149294525758401</v>
      </c>
      <c r="W1073" s="49">
        <f t="shared" si="1931"/>
        <v>3.2149294525758401</v>
      </c>
      <c r="X1073" s="143">
        <f t="shared" si="1932"/>
        <v>0.02</v>
      </c>
      <c r="Y1073" s="51">
        <f t="shared" si="1995"/>
        <v>1.6965880481964152E-2</v>
      </c>
      <c r="Z1073" s="57">
        <f t="shared" si="1996"/>
        <v>1117.443343780335</v>
      </c>
      <c r="AA1073" s="53">
        <f t="shared" si="1933"/>
        <v>0</v>
      </c>
      <c r="AB1073" s="58">
        <f t="shared" si="1997"/>
        <v>3.1702188858881213</v>
      </c>
      <c r="AC1073" s="49">
        <f t="shared" si="1934"/>
        <v>3.1702188858881213</v>
      </c>
      <c r="AD1073" s="143">
        <f t="shared" si="1935"/>
        <v>0.02</v>
      </c>
      <c r="AE1073" s="49">
        <f t="shared" si="2034"/>
        <v>1.6913190633115152E-2</v>
      </c>
      <c r="AF1073" s="57">
        <f t="shared" si="1998"/>
        <v>1115.5332880673554</v>
      </c>
      <c r="AG1073" s="53">
        <f t="shared" si="1936"/>
        <v>0</v>
      </c>
      <c r="AH1073" s="58">
        <f t="shared" si="1999"/>
        <v>3.1676472060148493</v>
      </c>
      <c r="AI1073" s="49">
        <f t="shared" si="1937"/>
        <v>3.1676472060148493</v>
      </c>
      <c r="AJ1073" s="143">
        <f t="shared" si="1938"/>
        <v>0.02</v>
      </c>
      <c r="AK1073" s="51">
        <f t="shared" si="2000"/>
        <v>1.6913748957976555E-2</v>
      </c>
      <c r="AL1073" s="57">
        <f t="shared" si="2001"/>
        <v>1115.4352307069239</v>
      </c>
      <c r="AM1073" s="53">
        <f t="shared" si="1939"/>
        <v>0</v>
      </c>
      <c r="AN1073" s="58">
        <f t="shared" si="2002"/>
        <v>3.1675155680457205</v>
      </c>
      <c r="AO1073" s="49">
        <f t="shared" si="1940"/>
        <v>3.1675155680457205</v>
      </c>
      <c r="AP1073" s="143">
        <f t="shared" si="1941"/>
        <v>0.02</v>
      </c>
      <c r="AQ1073" s="51">
        <f t="shared" si="2003"/>
        <v>1.6914044607708751E-2</v>
      </c>
      <c r="AR1073" s="57">
        <f t="shared" si="2004"/>
        <v>1115.4280021953296</v>
      </c>
      <c r="AS1073" s="44">
        <f t="shared" si="1942"/>
        <v>7913.7462118700259</v>
      </c>
      <c r="AT1073" s="44">
        <f t="shared" si="1943"/>
        <v>3165.49848474801</v>
      </c>
      <c r="AU1073" s="44">
        <f t="shared" si="1944"/>
        <v>1978.4365529675065</v>
      </c>
      <c r="AV1073" s="47">
        <f t="shared" si="1945"/>
        <v>0.20060975855468233</v>
      </c>
      <c r="AW1073" s="47">
        <f t="shared" si="1946"/>
        <v>0.26757153201788902</v>
      </c>
      <c r="AX1073" s="86">
        <f t="shared" si="1947"/>
        <v>0.60323301111968397</v>
      </c>
      <c r="AY1073" s="86">
        <f t="shared" si="1948"/>
        <v>0</v>
      </c>
      <c r="AZ1073" s="10">
        <f t="shared" si="2005"/>
        <v>0</v>
      </c>
      <c r="BA1073" s="44">
        <f t="shared" si="1949"/>
        <v>0</v>
      </c>
      <c r="BB1073" s="9">
        <f t="shared" si="1950"/>
        <v>0</v>
      </c>
      <c r="BC1073" s="45">
        <f t="shared" si="2039"/>
        <v>0</v>
      </c>
      <c r="BD1073" s="9">
        <f t="shared" si="1951"/>
        <v>0</v>
      </c>
      <c r="BE1073" s="45">
        <f t="shared" si="2035"/>
        <v>0</v>
      </c>
      <c r="BF1073" s="9">
        <f t="shared" si="1952"/>
        <v>0</v>
      </c>
      <c r="BG1073" s="45">
        <f t="shared" si="2036"/>
        <v>0</v>
      </c>
      <c r="BH1073" s="58"/>
      <c r="BI1073" s="58"/>
      <c r="BJ1073" s="58">
        <f t="shared" si="2006"/>
        <v>0</v>
      </c>
      <c r="BK1073" s="97"/>
      <c r="BL1073" s="44"/>
      <c r="BM1073" s="82">
        <f t="shared" si="2007"/>
        <v>106.8</v>
      </c>
      <c r="BN1073" s="86">
        <f t="shared" si="2008"/>
        <v>106800</v>
      </c>
      <c r="BO1073" s="86">
        <f t="shared" si="2009"/>
        <v>100</v>
      </c>
      <c r="BP1073" s="84">
        <f t="shared" si="1953"/>
        <v>4</v>
      </c>
      <c r="BQ1073" s="84">
        <f t="shared" si="1954"/>
        <v>4.13</v>
      </c>
      <c r="BR1073" s="84">
        <f t="shared" si="1955"/>
        <v>0.02</v>
      </c>
      <c r="BS1073" s="84">
        <f t="shared" si="2010"/>
        <v>3.11099430749372E-2</v>
      </c>
      <c r="BT1073" s="84">
        <f t="shared" si="2011"/>
        <v>1331.8860843260948</v>
      </c>
      <c r="BU1073" s="84">
        <f t="shared" si="2012"/>
        <v>0</v>
      </c>
      <c r="BV1073" s="83">
        <f t="shared" si="2013"/>
        <v>3220.9162811443653</v>
      </c>
      <c r="BW1073" s="81">
        <f t="shared" si="2037"/>
        <v>3220.9162811443653</v>
      </c>
      <c r="BX1073" s="83">
        <f t="shared" si="1956"/>
        <v>0</v>
      </c>
      <c r="BY1073" s="141">
        <f t="shared" si="1957"/>
        <v>0</v>
      </c>
      <c r="BZ1073" s="83">
        <f t="shared" si="1958"/>
        <v>4.13</v>
      </c>
      <c r="CA1073" s="83">
        <f t="shared" si="1959"/>
        <v>0</v>
      </c>
      <c r="CB1073" s="83">
        <f t="shared" si="2014"/>
        <v>3.4842634633750307</v>
      </c>
      <c r="CC1073" s="83">
        <f t="shared" si="1960"/>
        <v>3.4842634633750307</v>
      </c>
      <c r="CD1073" s="143">
        <f t="shared" si="1961"/>
        <v>0.02</v>
      </c>
      <c r="CE1073" s="83">
        <f t="shared" si="2015"/>
        <v>1.6902523213570567E-2</v>
      </c>
      <c r="CF1073" s="84">
        <f t="shared" si="2016"/>
        <v>1225.7069115559866</v>
      </c>
      <c r="CG1073" s="83">
        <f t="shared" si="1962"/>
        <v>0</v>
      </c>
      <c r="CH1073" s="83">
        <f t="shared" si="2017"/>
        <v>3.2702243513669811</v>
      </c>
      <c r="CI1073" s="83">
        <f t="shared" si="1963"/>
        <v>3.2702243513669811</v>
      </c>
      <c r="CJ1073" s="143">
        <f t="shared" si="1964"/>
        <v>0.02</v>
      </c>
      <c r="CK1073" s="83">
        <f t="shared" si="2018"/>
        <v>1.6094910799759294E-2</v>
      </c>
      <c r="CL1073" s="84">
        <f t="shared" si="2019"/>
        <v>1159.5677818514089</v>
      </c>
      <c r="CM1073" s="83">
        <f t="shared" si="1965"/>
        <v>0</v>
      </c>
      <c r="CN1073" s="83">
        <f t="shared" si="2020"/>
        <v>3.1597139009486144</v>
      </c>
      <c r="CO1073" s="83">
        <f t="shared" si="1966"/>
        <v>3.1597139009486144</v>
      </c>
      <c r="CP1073" s="143">
        <f t="shared" si="1967"/>
        <v>0.02</v>
      </c>
      <c r="CQ1073" s="83">
        <f t="shared" si="2021"/>
        <v>1.6254564504284592E-2</v>
      </c>
      <c r="CR1073" s="84">
        <f t="shared" si="2022"/>
        <v>1156.2916793932764</v>
      </c>
      <c r="CS1073" s="83">
        <f t="shared" si="1968"/>
        <v>0</v>
      </c>
      <c r="CT1073" s="83">
        <f t="shared" si="2023"/>
        <v>3.1546881625999754</v>
      </c>
      <c r="CU1073" s="83">
        <f t="shared" si="1969"/>
        <v>3.1546881625999754</v>
      </c>
      <c r="CV1073" s="143">
        <f t="shared" si="1970"/>
        <v>0.02</v>
      </c>
      <c r="CW1073" s="83">
        <f t="shared" si="2024"/>
        <v>1.6282526987184655E-2</v>
      </c>
      <c r="CX1073" s="84">
        <f t="shared" si="2025"/>
        <v>1156.2134362994123</v>
      </c>
      <c r="CY1073" s="83">
        <f t="shared" si="1971"/>
        <v>0</v>
      </c>
      <c r="CZ1073" s="83">
        <f t="shared" si="2026"/>
        <v>3.1545686474614856</v>
      </c>
      <c r="DA1073" s="83">
        <f t="shared" si="1972"/>
        <v>3.1545686474614856</v>
      </c>
      <c r="DB1073" s="143">
        <f t="shared" si="1973"/>
        <v>0.02</v>
      </c>
      <c r="DC1073" s="83">
        <f t="shared" si="2027"/>
        <v>1.6283446767326588E-2</v>
      </c>
      <c r="DD1073" s="84">
        <f t="shared" si="2028"/>
        <v>1156.2238619256259</v>
      </c>
      <c r="DE1073" s="86">
        <f t="shared" si="1974"/>
        <v>5797.6493060598568</v>
      </c>
      <c r="DF1073" s="86">
        <f t="shared" si="1975"/>
        <v>2319.0597224239427</v>
      </c>
      <c r="DG1073" s="86">
        <f t="shared" si="1976"/>
        <v>1449.4123265149642</v>
      </c>
      <c r="DH1073" s="86">
        <f t="shared" si="1977"/>
        <v>6.6437265522264158E-2</v>
      </c>
      <c r="DI1073" s="86">
        <f t="shared" si="1978"/>
        <v>4.8331412684212677E-2</v>
      </c>
      <c r="DJ1073" s="86">
        <f t="shared" si="1979"/>
        <v>0.39621509784607317</v>
      </c>
      <c r="DK1073" s="86">
        <f t="shared" si="1980"/>
        <v>-1443.2112244422838</v>
      </c>
      <c r="DL1073" s="86">
        <f t="shared" si="2038"/>
        <v>-1443.2112244422838</v>
      </c>
      <c r="DM1073" s="86">
        <f t="shared" si="1981"/>
        <v>-1443.2112244422838</v>
      </c>
      <c r="DN1073" s="85">
        <f t="shared" si="1982"/>
        <v>0</v>
      </c>
      <c r="DO1073" s="85">
        <f t="shared" si="2029"/>
        <v>0</v>
      </c>
      <c r="DP1073" s="85">
        <f t="shared" si="1983"/>
        <v>0</v>
      </c>
      <c r="DQ1073" s="85">
        <f t="shared" si="2030"/>
        <v>0</v>
      </c>
      <c r="DR1073" s="85">
        <f t="shared" si="1984"/>
        <v>0</v>
      </c>
      <c r="DS1073" s="85">
        <f t="shared" si="2031"/>
        <v>0</v>
      </c>
      <c r="DT1073" s="81"/>
      <c r="DU1073" s="81"/>
      <c r="DV1073" s="81">
        <f t="shared" si="2032"/>
        <v>0</v>
      </c>
      <c r="DW1073" s="100"/>
    </row>
    <row r="1074" spans="1:127" x14ac:dyDescent="0.2">
      <c r="A1074" s="59">
        <f t="shared" si="1985"/>
        <v>142.53333333333228</v>
      </c>
      <c r="B1074" s="44">
        <f t="shared" si="1986"/>
        <v>142533.33333333227</v>
      </c>
      <c r="C1074" s="52">
        <f t="shared" si="1920"/>
        <v>133.33333333333334</v>
      </c>
      <c r="D1074" s="50">
        <f t="shared" si="1921"/>
        <v>4</v>
      </c>
      <c r="E1074" s="44">
        <f t="shared" si="1922"/>
        <v>4.13</v>
      </c>
      <c r="F1074" s="47">
        <f t="shared" si="1923"/>
        <v>0.02</v>
      </c>
      <c r="G1074" s="52">
        <f t="shared" si="1987"/>
        <v>2.2998225095621598E-2</v>
      </c>
      <c r="H1074" s="57">
        <f t="shared" si="1988"/>
        <v>1104.8450437993959</v>
      </c>
      <c r="I1074" s="52">
        <f t="shared" si="1989"/>
        <v>0</v>
      </c>
      <c r="J1074" s="54">
        <f t="shared" si="1990"/>
        <v>4400.8420732611257</v>
      </c>
      <c r="K1074" s="46">
        <f t="shared" si="2033"/>
        <v>4400.8420732611257</v>
      </c>
      <c r="L1074" s="80">
        <f t="shared" si="1924"/>
        <v>0</v>
      </c>
      <c r="M1074" s="142">
        <f t="shared" si="1925"/>
        <v>0</v>
      </c>
      <c r="N1074" s="60">
        <f t="shared" si="1926"/>
        <v>4.13</v>
      </c>
      <c r="O1074" s="53">
        <f t="shared" si="1927"/>
        <v>0</v>
      </c>
      <c r="P1074" s="58">
        <f t="shared" si="1991"/>
        <v>3.1537853997596015</v>
      </c>
      <c r="Q1074" s="49">
        <f t="shared" si="1928"/>
        <v>3.1537853997596015</v>
      </c>
      <c r="R1074" s="143">
        <f t="shared" si="1929"/>
        <v>0.02</v>
      </c>
      <c r="S1074" s="51">
        <f t="shared" si="1992"/>
        <v>1.7558035596553237E-2</v>
      </c>
      <c r="T1074" s="57">
        <f t="shared" si="1993"/>
        <v>1149.8453030388805</v>
      </c>
      <c r="U1074" s="53">
        <f t="shared" si="1930"/>
        <v>0</v>
      </c>
      <c r="V1074" s="58">
        <f t="shared" si="1994"/>
        <v>3.2162866273888762</v>
      </c>
      <c r="W1074" s="49">
        <f t="shared" si="1931"/>
        <v>3.2162866273888762</v>
      </c>
      <c r="X1074" s="143">
        <f t="shared" si="1932"/>
        <v>0.02</v>
      </c>
      <c r="Y1074" s="51">
        <f t="shared" si="1995"/>
        <v>1.6963213815297484E-2</v>
      </c>
      <c r="Z1074" s="57">
        <f t="shared" si="1996"/>
        <v>1118.1469174211206</v>
      </c>
      <c r="AA1074" s="53">
        <f t="shared" si="1933"/>
        <v>0</v>
      </c>
      <c r="AB1074" s="58">
        <f t="shared" si="1997"/>
        <v>3.1714337947776037</v>
      </c>
      <c r="AC1074" s="49">
        <f t="shared" si="1934"/>
        <v>3.1714337947776037</v>
      </c>
      <c r="AD1074" s="143">
        <f t="shared" si="1935"/>
        <v>0.02</v>
      </c>
      <c r="AE1074" s="49">
        <f t="shared" si="2034"/>
        <v>1.6910523966448484E-2</v>
      </c>
      <c r="AF1074" s="57">
        <f t="shared" si="1998"/>
        <v>1116.2445683883059</v>
      </c>
      <c r="AG1074" s="53">
        <f t="shared" si="1936"/>
        <v>0</v>
      </c>
      <c r="AH1074" s="58">
        <f t="shared" si="1999"/>
        <v>3.1688674020974767</v>
      </c>
      <c r="AI1074" s="49">
        <f t="shared" si="1937"/>
        <v>3.1688674020974767</v>
      </c>
      <c r="AJ1074" s="143">
        <f t="shared" si="1938"/>
        <v>0.02</v>
      </c>
      <c r="AK1074" s="51">
        <f t="shared" si="2000"/>
        <v>1.6911082291309887E-2</v>
      </c>
      <c r="AL1074" s="57">
        <f t="shared" si="2001"/>
        <v>1116.1471119876646</v>
      </c>
      <c r="AM1074" s="53">
        <f t="shared" si="1939"/>
        <v>0</v>
      </c>
      <c r="AN1074" s="58">
        <f t="shared" si="2002"/>
        <v>3.168736308657194</v>
      </c>
      <c r="AO1074" s="49">
        <f t="shared" si="1940"/>
        <v>3.168736308657194</v>
      </c>
      <c r="AP1074" s="143">
        <f t="shared" si="1941"/>
        <v>0.02</v>
      </c>
      <c r="AQ1074" s="51">
        <f t="shared" si="2003"/>
        <v>1.6911377941042083E-2</v>
      </c>
      <c r="AR1074" s="57">
        <f t="shared" si="2004"/>
        <v>1116.139925506036</v>
      </c>
      <c r="AS1074" s="44">
        <f t="shared" si="1942"/>
        <v>7921.5157318700258</v>
      </c>
      <c r="AT1074" s="44">
        <f t="shared" si="1943"/>
        <v>3168.6062927480102</v>
      </c>
      <c r="AU1074" s="44">
        <f t="shared" si="1944"/>
        <v>1980.3789329675064</v>
      </c>
      <c r="AV1074" s="47">
        <f t="shared" si="1945"/>
        <v>0.20010841259840043</v>
      </c>
      <c r="AW1074" s="47">
        <f t="shared" si="1946"/>
        <v>0.26631590883219741</v>
      </c>
      <c r="AX1074" s="86">
        <f t="shared" si="1947"/>
        <v>0.59869750326761562</v>
      </c>
      <c r="AY1074" s="86">
        <f t="shared" si="1948"/>
        <v>0</v>
      </c>
      <c r="AZ1074" s="10">
        <f t="shared" si="2005"/>
        <v>0</v>
      </c>
      <c r="BA1074" s="44">
        <f t="shared" si="1949"/>
        <v>0</v>
      </c>
      <c r="BB1074" s="9">
        <f t="shared" si="1950"/>
        <v>0</v>
      </c>
      <c r="BC1074" s="45">
        <f t="shared" si="2039"/>
        <v>0</v>
      </c>
      <c r="BD1074" s="9">
        <f t="shared" si="1951"/>
        <v>0</v>
      </c>
      <c r="BE1074" s="45">
        <f t="shared" si="2035"/>
        <v>0</v>
      </c>
      <c r="BF1074" s="9">
        <f t="shared" si="1952"/>
        <v>0</v>
      </c>
      <c r="BG1074" s="45">
        <f t="shared" si="2036"/>
        <v>0</v>
      </c>
      <c r="BH1074" s="58"/>
      <c r="BI1074" s="58"/>
      <c r="BJ1074" s="58">
        <f t="shared" si="2006"/>
        <v>0</v>
      </c>
      <c r="BK1074" s="97"/>
      <c r="BL1074" s="44"/>
      <c r="BM1074" s="82">
        <f t="shared" si="2007"/>
        <v>106.9</v>
      </c>
      <c r="BN1074" s="86">
        <f t="shared" si="2008"/>
        <v>106900</v>
      </c>
      <c r="BO1074" s="86">
        <f t="shared" si="2009"/>
        <v>100</v>
      </c>
      <c r="BP1074" s="84">
        <f t="shared" si="1953"/>
        <v>4</v>
      </c>
      <c r="BQ1074" s="84">
        <f t="shared" si="1954"/>
        <v>4.13</v>
      </c>
      <c r="BR1074" s="84">
        <f t="shared" si="1955"/>
        <v>0.02</v>
      </c>
      <c r="BS1074" s="84">
        <f t="shared" si="2010"/>
        <v>3.1107943074937201E-2</v>
      </c>
      <c r="BT1074" s="84">
        <f t="shared" si="2011"/>
        <v>1332.6393274998222</v>
      </c>
      <c r="BU1074" s="84">
        <f t="shared" si="2012"/>
        <v>0</v>
      </c>
      <c r="BV1074" s="83">
        <f t="shared" si="2013"/>
        <v>3224.153581144365</v>
      </c>
      <c r="BW1074" s="81">
        <f t="shared" si="2037"/>
        <v>3224.153581144365</v>
      </c>
      <c r="BX1074" s="83">
        <f t="shared" si="1956"/>
        <v>0</v>
      </c>
      <c r="BY1074" s="141">
        <f t="shared" si="1957"/>
        <v>0</v>
      </c>
      <c r="BZ1074" s="83">
        <f t="shared" si="1958"/>
        <v>4.13</v>
      </c>
      <c r="CA1074" s="83">
        <f t="shared" si="1959"/>
        <v>0</v>
      </c>
      <c r="CB1074" s="83">
        <f t="shared" si="2014"/>
        <v>3.4861301360697379</v>
      </c>
      <c r="CC1074" s="83">
        <f t="shared" si="1960"/>
        <v>3.4861301360697379</v>
      </c>
      <c r="CD1074" s="143">
        <f t="shared" si="1961"/>
        <v>0.02</v>
      </c>
      <c r="CE1074" s="83">
        <f t="shared" si="2015"/>
        <v>1.6900523213570568E-2</v>
      </c>
      <c r="CF1074" s="84">
        <f t="shared" si="2016"/>
        <v>1226.1919932207697</v>
      </c>
      <c r="CG1074" s="83">
        <f t="shared" si="1962"/>
        <v>0</v>
      </c>
      <c r="CH1074" s="83">
        <f t="shared" si="2017"/>
        <v>3.2712896820957322</v>
      </c>
      <c r="CI1074" s="83">
        <f t="shared" si="1963"/>
        <v>3.2712896820957322</v>
      </c>
      <c r="CJ1074" s="143">
        <f t="shared" si="1964"/>
        <v>0.02</v>
      </c>
      <c r="CK1074" s="83">
        <f t="shared" si="2018"/>
        <v>1.6092910799759295E-2</v>
      </c>
      <c r="CL1074" s="84">
        <f t="shared" si="2019"/>
        <v>1160.0599166125312</v>
      </c>
      <c r="CM1074" s="83">
        <f t="shared" si="1965"/>
        <v>0</v>
      </c>
      <c r="CN1074" s="83">
        <f t="shared" si="2020"/>
        <v>3.1606676023330751</v>
      </c>
      <c r="CO1074" s="83">
        <f t="shared" si="1966"/>
        <v>3.1606676023330751</v>
      </c>
      <c r="CP1074" s="143">
        <f t="shared" si="1967"/>
        <v>0.02</v>
      </c>
      <c r="CQ1074" s="83">
        <f t="shared" si="2021"/>
        <v>1.6252564504284594E-2</v>
      </c>
      <c r="CR1074" s="84">
        <f t="shared" si="2022"/>
        <v>1156.806079272943</v>
      </c>
      <c r="CS1074" s="83">
        <f t="shared" si="1968"/>
        <v>0</v>
      </c>
      <c r="CT1074" s="83">
        <f t="shared" si="2023"/>
        <v>3.155669820699865</v>
      </c>
      <c r="CU1074" s="83">
        <f t="shared" si="1969"/>
        <v>3.155669820699865</v>
      </c>
      <c r="CV1074" s="143">
        <f t="shared" si="1970"/>
        <v>0.02</v>
      </c>
      <c r="CW1074" s="83">
        <f t="shared" si="2024"/>
        <v>1.6280526987184657E-2</v>
      </c>
      <c r="CX1074" s="84">
        <f t="shared" si="2025"/>
        <v>1156.7295420489506</v>
      </c>
      <c r="CY1074" s="83">
        <f t="shared" si="1971"/>
        <v>0</v>
      </c>
      <c r="CZ1074" s="83">
        <f t="shared" si="2026"/>
        <v>3.1555527618999051</v>
      </c>
      <c r="DA1074" s="83">
        <f t="shared" si="1972"/>
        <v>3.1555527618999051</v>
      </c>
      <c r="DB1074" s="143">
        <f t="shared" si="1973"/>
        <v>0.02</v>
      </c>
      <c r="DC1074" s="83">
        <f t="shared" si="2027"/>
        <v>1.6281446767326589E-2</v>
      </c>
      <c r="DD1074" s="84">
        <f t="shared" si="2028"/>
        <v>1156.7400163856162</v>
      </c>
      <c r="DE1074" s="86">
        <f t="shared" si="1974"/>
        <v>5803.4764460598572</v>
      </c>
      <c r="DF1074" s="86">
        <f t="shared" si="1975"/>
        <v>2321.3905784239428</v>
      </c>
      <c r="DG1074" s="86">
        <f t="shared" si="1976"/>
        <v>1450.8691115149643</v>
      </c>
      <c r="DH1074" s="86">
        <f t="shared" si="1977"/>
        <v>6.6337905682386358E-2</v>
      </c>
      <c r="DI1074" s="86">
        <f t="shared" si="1978"/>
        <v>4.8198725158658771E-2</v>
      </c>
      <c r="DJ1074" s="86">
        <f t="shared" si="1979"/>
        <v>0.39417407841209823</v>
      </c>
      <c r="DK1074" s="86">
        <f t="shared" si="1980"/>
        <v>-1445.0065238606451</v>
      </c>
      <c r="DL1074" s="86">
        <f t="shared" si="2038"/>
        <v>-1445.0065238606451</v>
      </c>
      <c r="DM1074" s="86">
        <f t="shared" si="1981"/>
        <v>-1445.0065238606451</v>
      </c>
      <c r="DN1074" s="85">
        <f t="shared" si="1982"/>
        <v>0</v>
      </c>
      <c r="DO1074" s="85">
        <f t="shared" si="2029"/>
        <v>0</v>
      </c>
      <c r="DP1074" s="85">
        <f t="shared" si="1983"/>
        <v>0</v>
      </c>
      <c r="DQ1074" s="85">
        <f t="shared" si="2030"/>
        <v>0</v>
      </c>
      <c r="DR1074" s="85">
        <f t="shared" si="1984"/>
        <v>0</v>
      </c>
      <c r="DS1074" s="85">
        <f t="shared" si="2031"/>
        <v>0</v>
      </c>
      <c r="DT1074" s="81"/>
      <c r="DU1074" s="81"/>
      <c r="DV1074" s="81">
        <f t="shared" si="2032"/>
        <v>0</v>
      </c>
      <c r="DW1074" s="100"/>
    </row>
    <row r="1075" spans="1:127" x14ac:dyDescent="0.2">
      <c r="A1075" s="59">
        <f t="shared" si="1985"/>
        <v>142.66666666666561</v>
      </c>
      <c r="B1075" s="44">
        <f t="shared" si="1986"/>
        <v>142666.66666666561</v>
      </c>
      <c r="C1075" s="52">
        <f t="shared" si="1920"/>
        <v>133.33333333333334</v>
      </c>
      <c r="D1075" s="50">
        <f t="shared" si="1921"/>
        <v>4</v>
      </c>
      <c r="E1075" s="44">
        <f t="shared" si="1922"/>
        <v>4.13</v>
      </c>
      <c r="F1075" s="47">
        <f t="shared" si="1923"/>
        <v>0.02</v>
      </c>
      <c r="G1075" s="52">
        <f t="shared" si="1987"/>
        <v>2.299555842895493E-2</v>
      </c>
      <c r="H1075" s="57">
        <f t="shared" si="1988"/>
        <v>1105.5874777545948</v>
      </c>
      <c r="I1075" s="52">
        <f t="shared" si="1989"/>
        <v>0</v>
      </c>
      <c r="J1075" s="54">
        <f t="shared" si="1990"/>
        <v>4405.1584732611254</v>
      </c>
      <c r="K1075" s="46">
        <f t="shared" si="2033"/>
        <v>4405.1584732611254</v>
      </c>
      <c r="L1075" s="80">
        <f t="shared" si="1924"/>
        <v>0</v>
      </c>
      <c r="M1075" s="142">
        <f t="shared" si="1925"/>
        <v>0</v>
      </c>
      <c r="N1075" s="60">
        <f t="shared" si="1926"/>
        <v>4.13</v>
      </c>
      <c r="O1075" s="53">
        <f t="shared" si="1927"/>
        <v>0</v>
      </c>
      <c r="P1075" s="58">
        <f t="shared" si="1991"/>
        <v>3.1550174213913298</v>
      </c>
      <c r="Q1075" s="49">
        <f t="shared" si="1928"/>
        <v>3.1550174213913298</v>
      </c>
      <c r="R1075" s="143">
        <f t="shared" si="1929"/>
        <v>0.02</v>
      </c>
      <c r="S1075" s="51">
        <f t="shared" si="1992"/>
        <v>1.7555368929886569E-2</v>
      </c>
      <c r="T1075" s="57">
        <f t="shared" si="1993"/>
        <v>1150.5875519044102</v>
      </c>
      <c r="U1075" s="53">
        <f t="shared" si="1930"/>
        <v>0</v>
      </c>
      <c r="V1075" s="58">
        <f t="shared" si="1994"/>
        <v>3.2176452436000362</v>
      </c>
      <c r="W1075" s="49">
        <f t="shared" si="1931"/>
        <v>3.2176452436000362</v>
      </c>
      <c r="X1075" s="143">
        <f t="shared" si="1932"/>
        <v>0.02</v>
      </c>
      <c r="Y1075" s="51">
        <f t="shared" si="1995"/>
        <v>1.6960547148630815E-2</v>
      </c>
      <c r="Z1075" s="57">
        <f t="shared" si="1996"/>
        <v>1118.8500836268322</v>
      </c>
      <c r="AA1075" s="53">
        <f t="shared" si="1933"/>
        <v>0</v>
      </c>
      <c r="AB1075" s="58">
        <f t="shared" si="1997"/>
        <v>3.1726499567320143</v>
      </c>
      <c r="AC1075" s="49">
        <f t="shared" si="1934"/>
        <v>3.1726499567320143</v>
      </c>
      <c r="AD1075" s="143">
        <f t="shared" si="1935"/>
        <v>0.02</v>
      </c>
      <c r="AE1075" s="49">
        <f t="shared" si="2034"/>
        <v>1.6907857299781816E-2</v>
      </c>
      <c r="AF1075" s="57">
        <f t="shared" si="1998"/>
        <v>1116.9554641209536</v>
      </c>
      <c r="AG1075" s="53">
        <f t="shared" si="1936"/>
        <v>0</v>
      </c>
      <c r="AH1075" s="58">
        <f t="shared" si="1999"/>
        <v>3.170088925374257</v>
      </c>
      <c r="AI1075" s="49">
        <f t="shared" si="1937"/>
        <v>3.170088925374257</v>
      </c>
      <c r="AJ1075" s="143">
        <f t="shared" si="1938"/>
        <v>0.02</v>
      </c>
      <c r="AK1075" s="51">
        <f t="shared" si="2000"/>
        <v>1.6908415624643219E-2</v>
      </c>
      <c r="AL1075" s="57">
        <f t="shared" si="2001"/>
        <v>1116.858606950472</v>
      </c>
      <c r="AM1075" s="53">
        <f t="shared" si="1939"/>
        <v>0</v>
      </c>
      <c r="AN1075" s="58">
        <f t="shared" si="2002"/>
        <v>3.1699583774642788</v>
      </c>
      <c r="AO1075" s="49">
        <f t="shared" si="1940"/>
        <v>3.1699583774642788</v>
      </c>
      <c r="AP1075" s="143">
        <f t="shared" si="1941"/>
        <v>0.02</v>
      </c>
      <c r="AQ1075" s="51">
        <f t="shared" si="2003"/>
        <v>1.6908711274375415E-2</v>
      </c>
      <c r="AR1075" s="57">
        <f t="shared" si="2004"/>
        <v>1116.851462344302</v>
      </c>
      <c r="AS1075" s="44">
        <f t="shared" si="1942"/>
        <v>7929.2852518700256</v>
      </c>
      <c r="AT1075" s="44">
        <f t="shared" si="1943"/>
        <v>3171.7141007480104</v>
      </c>
      <c r="AU1075" s="44">
        <f t="shared" si="1944"/>
        <v>1982.3213129675064</v>
      </c>
      <c r="AV1075" s="47">
        <f t="shared" si="1945"/>
        <v>0.19960910196981771</v>
      </c>
      <c r="AW1075" s="47">
        <f t="shared" si="1946"/>
        <v>0.26506813095184212</v>
      </c>
      <c r="AX1075" s="86">
        <f t="shared" si="1947"/>
        <v>0.594203121227459</v>
      </c>
      <c r="AY1075" s="86">
        <f t="shared" si="1948"/>
        <v>0</v>
      </c>
      <c r="AZ1075" s="10">
        <f t="shared" si="2005"/>
        <v>0</v>
      </c>
      <c r="BA1075" s="44">
        <f t="shared" si="1949"/>
        <v>0</v>
      </c>
      <c r="BB1075" s="9">
        <f t="shared" si="1950"/>
        <v>0</v>
      </c>
      <c r="BC1075" s="45">
        <f t="shared" si="2039"/>
        <v>0</v>
      </c>
      <c r="BD1075" s="9">
        <f t="shared" si="1951"/>
        <v>0</v>
      </c>
      <c r="BE1075" s="45">
        <f t="shared" si="2035"/>
        <v>0</v>
      </c>
      <c r="BF1075" s="9">
        <f t="shared" si="1952"/>
        <v>0</v>
      </c>
      <c r="BG1075" s="45">
        <f t="shared" si="2036"/>
        <v>0</v>
      </c>
      <c r="BH1075" s="58"/>
      <c r="BI1075" s="58"/>
      <c r="BJ1075" s="58">
        <f t="shared" si="2006"/>
        <v>0</v>
      </c>
      <c r="BK1075" s="97"/>
      <c r="BL1075" s="44"/>
      <c r="BM1075" s="82">
        <f t="shared" si="2007"/>
        <v>107</v>
      </c>
      <c r="BN1075" s="86">
        <f t="shared" si="2008"/>
        <v>107000</v>
      </c>
      <c r="BO1075" s="86">
        <f t="shared" si="2009"/>
        <v>100</v>
      </c>
      <c r="BP1075" s="84">
        <f t="shared" si="1953"/>
        <v>4</v>
      </c>
      <c r="BQ1075" s="84">
        <f t="shared" si="1954"/>
        <v>4.13</v>
      </c>
      <c r="BR1075" s="84">
        <f t="shared" si="1955"/>
        <v>0.02</v>
      </c>
      <c r="BS1075" s="84">
        <f t="shared" si="2010"/>
        <v>3.1105943074937203E-2</v>
      </c>
      <c r="BT1075" s="84">
        <f t="shared" si="2011"/>
        <v>1333.3925222473995</v>
      </c>
      <c r="BU1075" s="84">
        <f t="shared" si="2012"/>
        <v>0</v>
      </c>
      <c r="BV1075" s="83">
        <f t="shared" si="2013"/>
        <v>3227.3908811443648</v>
      </c>
      <c r="BW1075" s="81">
        <f t="shared" si="2037"/>
        <v>3227.3908811443648</v>
      </c>
      <c r="BX1075" s="83">
        <f t="shared" si="1956"/>
        <v>0</v>
      </c>
      <c r="BY1075" s="141">
        <f t="shared" si="1957"/>
        <v>0</v>
      </c>
      <c r="BZ1075" s="83">
        <f t="shared" si="1958"/>
        <v>4.13</v>
      </c>
      <c r="CA1075" s="83">
        <f t="shared" si="1959"/>
        <v>0</v>
      </c>
      <c r="CB1075" s="83">
        <f t="shared" si="2014"/>
        <v>3.4879989493826979</v>
      </c>
      <c r="CC1075" s="83">
        <f t="shared" si="1960"/>
        <v>3.4879989493826979</v>
      </c>
      <c r="CD1075" s="143">
        <f t="shared" si="1961"/>
        <v>0.02</v>
      </c>
      <c r="CE1075" s="83">
        <f t="shared" si="2015"/>
        <v>1.689852321357057E-2</v>
      </c>
      <c r="CF1075" s="84">
        <f t="shared" si="2016"/>
        <v>1226.6767577749874</v>
      </c>
      <c r="CG1075" s="83">
        <f t="shared" si="1962"/>
        <v>0</v>
      </c>
      <c r="CH1075" s="83">
        <f t="shared" si="2017"/>
        <v>3.2723553168924857</v>
      </c>
      <c r="CI1075" s="83">
        <f t="shared" si="1963"/>
        <v>3.2723553168924857</v>
      </c>
      <c r="CJ1075" s="143">
        <f t="shared" si="1964"/>
        <v>0.02</v>
      </c>
      <c r="CK1075" s="83">
        <f t="shared" si="2018"/>
        <v>1.6090910799759297E-2</v>
      </c>
      <c r="CL1075" s="84">
        <f t="shared" si="2019"/>
        <v>1160.5518299666994</v>
      </c>
      <c r="CM1075" s="83">
        <f t="shared" si="1965"/>
        <v>0</v>
      </c>
      <c r="CN1075" s="83">
        <f t="shared" si="2020"/>
        <v>3.1616218449442792</v>
      </c>
      <c r="CO1075" s="83">
        <f t="shared" si="1966"/>
        <v>3.1616218449442792</v>
      </c>
      <c r="CP1075" s="143">
        <f t="shared" si="1967"/>
        <v>0.02</v>
      </c>
      <c r="CQ1075" s="83">
        <f t="shared" si="2021"/>
        <v>1.6250564504284595E-2</v>
      </c>
      <c r="CR1075" s="84">
        <f t="shared" si="2022"/>
        <v>1157.320260659568</v>
      </c>
      <c r="CS1075" s="83">
        <f t="shared" si="1968"/>
        <v>0</v>
      </c>
      <c r="CT1075" s="83">
        <f t="shared" si="2023"/>
        <v>3.1566521111839183</v>
      </c>
      <c r="CU1075" s="83">
        <f t="shared" si="1969"/>
        <v>3.1566521111839183</v>
      </c>
      <c r="CV1075" s="143">
        <f t="shared" si="1970"/>
        <v>0.02</v>
      </c>
      <c r="CW1075" s="83">
        <f t="shared" si="2024"/>
        <v>1.6278526987184658E-2</v>
      </c>
      <c r="CX1075" s="84">
        <f t="shared" si="2025"/>
        <v>1157.2454238715798</v>
      </c>
      <c r="CY1075" s="83">
        <f t="shared" si="1971"/>
        <v>0</v>
      </c>
      <c r="CZ1075" s="83">
        <f t="shared" si="2026"/>
        <v>3.1565375071006896</v>
      </c>
      <c r="DA1075" s="83">
        <f t="shared" si="1972"/>
        <v>3.1565375071006896</v>
      </c>
      <c r="DB1075" s="143">
        <f t="shared" si="1973"/>
        <v>0.02</v>
      </c>
      <c r="DC1075" s="83">
        <f t="shared" si="2027"/>
        <v>1.6279446767326591E-2</v>
      </c>
      <c r="DD1075" s="84">
        <f t="shared" si="2028"/>
        <v>1157.2559464934532</v>
      </c>
      <c r="DE1075" s="86">
        <f t="shared" si="1974"/>
        <v>5809.3035860598557</v>
      </c>
      <c r="DF1075" s="86">
        <f t="shared" si="1975"/>
        <v>2323.7214344239424</v>
      </c>
      <c r="DG1075" s="86">
        <f t="shared" si="1976"/>
        <v>1452.3258965149639</v>
      </c>
      <c r="DH1075" s="86">
        <f t="shared" si="1977"/>
        <v>6.623880903758414E-2</v>
      </c>
      <c r="DI1075" s="86">
        <f t="shared" si="1978"/>
        <v>4.8066554659100869E-2</v>
      </c>
      <c r="DJ1075" s="86">
        <f t="shared" si="1979"/>
        <v>0.39214591398923293</v>
      </c>
      <c r="DK1075" s="86">
        <f t="shared" si="1980"/>
        <v>-1446.8007191099807</v>
      </c>
      <c r="DL1075" s="86">
        <f t="shared" si="2038"/>
        <v>-1446.8007191099807</v>
      </c>
      <c r="DM1075" s="86">
        <f t="shared" si="1981"/>
        <v>-1446.8007191099807</v>
      </c>
      <c r="DN1075" s="85">
        <f t="shared" si="1982"/>
        <v>0</v>
      </c>
      <c r="DO1075" s="85">
        <f t="shared" si="2029"/>
        <v>0</v>
      </c>
      <c r="DP1075" s="85">
        <f t="shared" si="1983"/>
        <v>0</v>
      </c>
      <c r="DQ1075" s="85">
        <f t="shared" si="2030"/>
        <v>0</v>
      </c>
      <c r="DR1075" s="85">
        <f t="shared" si="1984"/>
        <v>0</v>
      </c>
      <c r="DS1075" s="85">
        <f t="shared" si="2031"/>
        <v>0</v>
      </c>
      <c r="DT1075" s="81"/>
      <c r="DU1075" s="81"/>
      <c r="DV1075" s="81">
        <f t="shared" si="2032"/>
        <v>0</v>
      </c>
      <c r="DW1075" s="100"/>
    </row>
    <row r="1076" spans="1:127" x14ac:dyDescent="0.2">
      <c r="A1076" s="59">
        <f t="shared" si="1985"/>
        <v>142.79999999999896</v>
      </c>
      <c r="B1076" s="44">
        <f t="shared" si="1986"/>
        <v>142799.99999999895</v>
      </c>
      <c r="C1076" s="52">
        <f t="shared" si="1920"/>
        <v>133.33333333333334</v>
      </c>
      <c r="D1076" s="50">
        <f t="shared" si="1921"/>
        <v>4</v>
      </c>
      <c r="E1076" s="44">
        <f t="shared" si="1922"/>
        <v>4.13</v>
      </c>
      <c r="F1076" s="47">
        <f t="shared" si="1923"/>
        <v>0.02</v>
      </c>
      <c r="G1076" s="52">
        <f t="shared" si="1987"/>
        <v>2.2992891762288262E-2</v>
      </c>
      <c r="H1076" s="57">
        <f t="shared" si="1988"/>
        <v>1106.3298256188602</v>
      </c>
      <c r="I1076" s="52">
        <f t="shared" si="1989"/>
        <v>0</v>
      </c>
      <c r="J1076" s="54">
        <f t="shared" si="1990"/>
        <v>4409.4748732611251</v>
      </c>
      <c r="K1076" s="46">
        <f t="shared" si="2033"/>
        <v>4409.4748732611251</v>
      </c>
      <c r="L1076" s="80">
        <f t="shared" si="1924"/>
        <v>0</v>
      </c>
      <c r="M1076" s="142">
        <f t="shared" si="1925"/>
        <v>0</v>
      </c>
      <c r="N1076" s="60">
        <f t="shared" si="1926"/>
        <v>4.13</v>
      </c>
      <c r="O1076" s="53">
        <f t="shared" si="1927"/>
        <v>0</v>
      </c>
      <c r="P1076" s="58">
        <f t="shared" si="1991"/>
        <v>3.1562513421204854</v>
      </c>
      <c r="Q1076" s="49">
        <f t="shared" si="1928"/>
        <v>3.1562513421204854</v>
      </c>
      <c r="R1076" s="143">
        <f t="shared" si="1929"/>
        <v>0.02</v>
      </c>
      <c r="S1076" s="51">
        <f t="shared" si="1992"/>
        <v>1.7552702263219901E-2</v>
      </c>
      <c r="T1076" s="57">
        <f t="shared" si="1993"/>
        <v>1151.3293982294642</v>
      </c>
      <c r="U1076" s="53">
        <f t="shared" si="1930"/>
        <v>0</v>
      </c>
      <c r="V1076" s="58">
        <f t="shared" si="1994"/>
        <v>3.2190052980810719</v>
      </c>
      <c r="W1076" s="49">
        <f t="shared" si="1931"/>
        <v>3.2190052980810719</v>
      </c>
      <c r="X1076" s="143">
        <f t="shared" si="1932"/>
        <v>0.02</v>
      </c>
      <c r="Y1076" s="51">
        <f t="shared" si="1995"/>
        <v>1.6957880481964147E-2</v>
      </c>
      <c r="Z1076" s="57">
        <f t="shared" si="1996"/>
        <v>1119.5528424263623</v>
      </c>
      <c r="AA1076" s="53">
        <f t="shared" si="1933"/>
        <v>0</v>
      </c>
      <c r="AB1076" s="58">
        <f t="shared" si="1997"/>
        <v>3.1738673689316648</v>
      </c>
      <c r="AC1076" s="49">
        <f t="shared" si="1934"/>
        <v>3.1738673689316648</v>
      </c>
      <c r="AD1076" s="143">
        <f t="shared" si="1935"/>
        <v>0.02</v>
      </c>
      <c r="AE1076" s="49">
        <f t="shared" si="2034"/>
        <v>1.6905190633115148E-2</v>
      </c>
      <c r="AF1076" s="57">
        <f t="shared" si="1998"/>
        <v>1117.6659752792184</v>
      </c>
      <c r="AG1076" s="53">
        <f t="shared" si="1936"/>
        <v>0</v>
      </c>
      <c r="AH1076" s="58">
        <f t="shared" si="1999"/>
        <v>3.1713117731629863</v>
      </c>
      <c r="AI1076" s="49">
        <f t="shared" si="1937"/>
        <v>3.1713117731629863</v>
      </c>
      <c r="AJ1076" s="143">
        <f t="shared" si="1938"/>
        <v>0.02</v>
      </c>
      <c r="AK1076" s="51">
        <f t="shared" si="2000"/>
        <v>1.690574895797655E-2</v>
      </c>
      <c r="AL1076" s="57">
        <f t="shared" si="2001"/>
        <v>1117.5697155950268</v>
      </c>
      <c r="AM1076" s="53">
        <f t="shared" si="1939"/>
        <v>0</v>
      </c>
      <c r="AN1076" s="58">
        <f t="shared" si="2002"/>
        <v>3.1711817717497075</v>
      </c>
      <c r="AO1076" s="49">
        <f t="shared" si="1940"/>
        <v>3.1711817717497075</v>
      </c>
      <c r="AP1076" s="143">
        <f t="shared" si="1941"/>
        <v>0.02</v>
      </c>
      <c r="AQ1076" s="51">
        <f t="shared" si="2003"/>
        <v>1.6906044607708746E-2</v>
      </c>
      <c r="AR1076" s="57">
        <f t="shared" si="2004"/>
        <v>1117.5626127098185</v>
      </c>
      <c r="AS1076" s="44">
        <f t="shared" si="1942"/>
        <v>7937.0547718700254</v>
      </c>
      <c r="AT1076" s="44">
        <f t="shared" si="1943"/>
        <v>3174.8219087480097</v>
      </c>
      <c r="AU1076" s="44">
        <f t="shared" si="1944"/>
        <v>1984.2636929675064</v>
      </c>
      <c r="AV1076" s="47">
        <f t="shared" si="1945"/>
        <v>0.19911181606834699</v>
      </c>
      <c r="AW1076" s="47">
        <f t="shared" si="1946"/>
        <v>0.26382813925739934</v>
      </c>
      <c r="AX1076" s="86">
        <f t="shared" si="1947"/>
        <v>0.58974943599420537</v>
      </c>
      <c r="AY1076" s="86">
        <f t="shared" si="1948"/>
        <v>0</v>
      </c>
      <c r="AZ1076" s="10">
        <f t="shared" si="2005"/>
        <v>0</v>
      </c>
      <c r="BA1076" s="44">
        <f t="shared" si="1949"/>
        <v>0</v>
      </c>
      <c r="BB1076" s="9">
        <f t="shared" si="1950"/>
        <v>0</v>
      </c>
      <c r="BC1076" s="45">
        <f t="shared" si="2039"/>
        <v>0</v>
      </c>
      <c r="BD1076" s="9">
        <f t="shared" si="1951"/>
        <v>0</v>
      </c>
      <c r="BE1076" s="45">
        <f t="shared" si="2035"/>
        <v>0</v>
      </c>
      <c r="BF1076" s="9">
        <f t="shared" si="1952"/>
        <v>0</v>
      </c>
      <c r="BG1076" s="45">
        <f t="shared" si="2036"/>
        <v>0</v>
      </c>
      <c r="BH1076" s="58"/>
      <c r="BI1076" s="58"/>
      <c r="BJ1076" s="58">
        <f t="shared" si="2006"/>
        <v>0</v>
      </c>
      <c r="BK1076" s="97"/>
      <c r="BL1076" s="44"/>
      <c r="BM1076" s="82">
        <f t="shared" si="2007"/>
        <v>107.10000000000001</v>
      </c>
      <c r="BN1076" s="86">
        <f t="shared" si="2008"/>
        <v>107100</v>
      </c>
      <c r="BO1076" s="86">
        <f t="shared" si="2009"/>
        <v>100</v>
      </c>
      <c r="BP1076" s="84">
        <f t="shared" si="1953"/>
        <v>4</v>
      </c>
      <c r="BQ1076" s="84">
        <f t="shared" si="1954"/>
        <v>4.13</v>
      </c>
      <c r="BR1076" s="84">
        <f t="shared" si="1955"/>
        <v>0.02</v>
      </c>
      <c r="BS1076" s="84">
        <f t="shared" si="2010"/>
        <v>3.1103943074937204E-2</v>
      </c>
      <c r="BT1076" s="84">
        <f t="shared" si="2011"/>
        <v>1334.1456685688265</v>
      </c>
      <c r="BU1076" s="84">
        <f t="shared" si="2012"/>
        <v>0</v>
      </c>
      <c r="BV1076" s="83">
        <f t="shared" si="2013"/>
        <v>3230.6281811443646</v>
      </c>
      <c r="BW1076" s="81">
        <f t="shared" si="2037"/>
        <v>3230.6281811443646</v>
      </c>
      <c r="BX1076" s="83">
        <f t="shared" si="1956"/>
        <v>0</v>
      </c>
      <c r="BY1076" s="141">
        <f t="shared" si="1957"/>
        <v>0</v>
      </c>
      <c r="BZ1076" s="83">
        <f t="shared" si="1958"/>
        <v>4.13</v>
      </c>
      <c r="CA1076" s="83">
        <f t="shared" si="1959"/>
        <v>0</v>
      </c>
      <c r="CB1076" s="83">
        <f t="shared" si="2014"/>
        <v>3.4898699035268392</v>
      </c>
      <c r="CC1076" s="83">
        <f t="shared" si="1960"/>
        <v>3.4898699035268392</v>
      </c>
      <c r="CD1076" s="143">
        <f t="shared" si="1961"/>
        <v>0.02</v>
      </c>
      <c r="CE1076" s="83">
        <f t="shared" si="2015"/>
        <v>1.6896523213570571E-2</v>
      </c>
      <c r="CF1076" s="84">
        <f t="shared" si="2016"/>
        <v>1227.1612052607461</v>
      </c>
      <c r="CG1076" s="83">
        <f t="shared" si="1962"/>
        <v>0</v>
      </c>
      <c r="CH1076" s="83">
        <f t="shared" si="2017"/>
        <v>3.2734212542222387</v>
      </c>
      <c r="CI1076" s="83">
        <f t="shared" si="1963"/>
        <v>3.2734212542222387</v>
      </c>
      <c r="CJ1076" s="143">
        <f t="shared" si="1964"/>
        <v>0.02</v>
      </c>
      <c r="CK1076" s="83">
        <f t="shared" si="2018"/>
        <v>1.6088910799759298E-2</v>
      </c>
      <c r="CL1076" s="84">
        <f t="shared" si="2019"/>
        <v>1161.0435220123861</v>
      </c>
      <c r="CM1076" s="83">
        <f t="shared" si="1965"/>
        <v>0</v>
      </c>
      <c r="CN1076" s="83">
        <f t="shared" si="2020"/>
        <v>3.1625766278548619</v>
      </c>
      <c r="CO1076" s="83">
        <f t="shared" si="1966"/>
        <v>3.1625766278548619</v>
      </c>
      <c r="CP1076" s="143">
        <f t="shared" si="1967"/>
        <v>0.02</v>
      </c>
      <c r="CQ1076" s="83">
        <f t="shared" si="2021"/>
        <v>1.6248564504284597E-2</v>
      </c>
      <c r="CR1076" s="84">
        <f t="shared" si="2022"/>
        <v>1157.8342235969849</v>
      </c>
      <c r="CS1076" s="83">
        <f t="shared" si="1968"/>
        <v>0</v>
      </c>
      <c r="CT1076" s="83">
        <f t="shared" si="2023"/>
        <v>3.1576350330185106</v>
      </c>
      <c r="CU1076" s="83">
        <f t="shared" si="1969"/>
        <v>3.1576350330185106</v>
      </c>
      <c r="CV1076" s="143">
        <f t="shared" si="1970"/>
        <v>0.02</v>
      </c>
      <c r="CW1076" s="83">
        <f t="shared" si="2024"/>
        <v>1.627652698718466E-2</v>
      </c>
      <c r="CX1076" s="84">
        <f t="shared" si="2025"/>
        <v>1157.7610818032699</v>
      </c>
      <c r="CY1076" s="83">
        <f t="shared" si="1971"/>
        <v>0</v>
      </c>
      <c r="CZ1076" s="83">
        <f t="shared" si="2026"/>
        <v>3.1575228819834793</v>
      </c>
      <c r="DA1076" s="83">
        <f t="shared" si="1972"/>
        <v>3.1575228819834793</v>
      </c>
      <c r="DB1076" s="143">
        <f t="shared" si="1973"/>
        <v>0.02</v>
      </c>
      <c r="DC1076" s="83">
        <f t="shared" si="2027"/>
        <v>1.6277446767326592E-2</v>
      </c>
      <c r="DD1076" s="84">
        <f t="shared" si="2028"/>
        <v>1157.7716522859776</v>
      </c>
      <c r="DE1076" s="86">
        <f t="shared" si="1974"/>
        <v>5815.130726059856</v>
      </c>
      <c r="DF1076" s="86">
        <f t="shared" si="1975"/>
        <v>2326.0522904239424</v>
      </c>
      <c r="DG1076" s="86">
        <f t="shared" si="1976"/>
        <v>1453.782681514964</v>
      </c>
      <c r="DH1076" s="86">
        <f t="shared" si="1977"/>
        <v>6.613997467470803E-2</v>
      </c>
      <c r="DI1076" s="86">
        <f t="shared" si="1978"/>
        <v>4.7934898692756078E-2</v>
      </c>
      <c r="DJ1076" s="86">
        <f t="shared" si="1979"/>
        <v>0.39013051066977611</v>
      </c>
      <c r="DK1076" s="86">
        <f t="shared" si="1980"/>
        <v>-1448.5938109157712</v>
      </c>
      <c r="DL1076" s="86">
        <f t="shared" si="2038"/>
        <v>-1448.5938109157712</v>
      </c>
      <c r="DM1076" s="86">
        <f t="shared" si="1981"/>
        <v>-1448.5938109157712</v>
      </c>
      <c r="DN1076" s="85">
        <f t="shared" si="1982"/>
        <v>0</v>
      </c>
      <c r="DO1076" s="85">
        <f t="shared" si="2029"/>
        <v>0</v>
      </c>
      <c r="DP1076" s="85">
        <f t="shared" si="1983"/>
        <v>0</v>
      </c>
      <c r="DQ1076" s="85">
        <f t="shared" si="2030"/>
        <v>0</v>
      </c>
      <c r="DR1076" s="85">
        <f t="shared" si="1984"/>
        <v>0</v>
      </c>
      <c r="DS1076" s="85">
        <f t="shared" si="2031"/>
        <v>0</v>
      </c>
      <c r="DT1076" s="81"/>
      <c r="DU1076" s="81"/>
      <c r="DV1076" s="81">
        <f t="shared" si="2032"/>
        <v>0</v>
      </c>
      <c r="DW1076" s="100"/>
    </row>
    <row r="1077" spans="1:127" x14ac:dyDescent="0.2">
      <c r="A1077" s="59">
        <f t="shared" si="1985"/>
        <v>142.93333333333229</v>
      </c>
      <c r="B1077" s="44">
        <f t="shared" si="1986"/>
        <v>142933.3333333323</v>
      </c>
      <c r="C1077" s="52">
        <f t="shared" si="1920"/>
        <v>133.33333333333334</v>
      </c>
      <c r="D1077" s="50">
        <f t="shared" si="1921"/>
        <v>4</v>
      </c>
      <c r="E1077" s="44">
        <f t="shared" si="1922"/>
        <v>4.13</v>
      </c>
      <c r="F1077" s="47">
        <f t="shared" si="1923"/>
        <v>0.02</v>
      </c>
      <c r="G1077" s="52">
        <f t="shared" si="1987"/>
        <v>2.2990225095621594E-2</v>
      </c>
      <c r="H1077" s="57">
        <f t="shared" si="1988"/>
        <v>1107.0720873921921</v>
      </c>
      <c r="I1077" s="52">
        <f t="shared" si="1989"/>
        <v>0</v>
      </c>
      <c r="J1077" s="54">
        <f t="shared" si="1990"/>
        <v>4413.7912732611258</v>
      </c>
      <c r="K1077" s="46">
        <f t="shared" si="2033"/>
        <v>4413.7912732611258</v>
      </c>
      <c r="L1077" s="80">
        <f t="shared" si="1924"/>
        <v>0</v>
      </c>
      <c r="M1077" s="142">
        <f t="shared" si="1925"/>
        <v>0</v>
      </c>
      <c r="N1077" s="60">
        <f t="shared" si="1926"/>
        <v>4.13</v>
      </c>
      <c r="O1077" s="53">
        <f t="shared" si="1927"/>
        <v>0</v>
      </c>
      <c r="P1077" s="58">
        <f t="shared" si="1991"/>
        <v>3.1574871616578322</v>
      </c>
      <c r="Q1077" s="49">
        <f t="shared" si="1928"/>
        <v>3.1574871616578322</v>
      </c>
      <c r="R1077" s="143">
        <f t="shared" si="1929"/>
        <v>0.02</v>
      </c>
      <c r="S1077" s="51">
        <f t="shared" si="1992"/>
        <v>1.7550035596553232E-2</v>
      </c>
      <c r="T1077" s="57">
        <f t="shared" si="1993"/>
        <v>1152.0708418821782</v>
      </c>
      <c r="U1077" s="53">
        <f t="shared" si="1930"/>
        <v>0</v>
      </c>
      <c r="V1077" s="58">
        <f t="shared" si="1994"/>
        <v>3.2203667877049078</v>
      </c>
      <c r="W1077" s="49">
        <f t="shared" si="1931"/>
        <v>3.2203667877049078</v>
      </c>
      <c r="X1077" s="143">
        <f t="shared" si="1932"/>
        <v>0.02</v>
      </c>
      <c r="Y1077" s="51">
        <f t="shared" si="1995"/>
        <v>1.6955213815297479E-2</v>
      </c>
      <c r="Z1077" s="57">
        <f t="shared" si="1996"/>
        <v>1120.2551938497968</v>
      </c>
      <c r="AA1077" s="53">
        <f t="shared" si="1933"/>
        <v>0</v>
      </c>
      <c r="AB1077" s="58">
        <f t="shared" si="1997"/>
        <v>3.1750860285602394</v>
      </c>
      <c r="AC1077" s="49">
        <f t="shared" si="1934"/>
        <v>3.1750860285602394</v>
      </c>
      <c r="AD1077" s="143">
        <f t="shared" si="1935"/>
        <v>0.02</v>
      </c>
      <c r="AE1077" s="49">
        <f t="shared" si="2034"/>
        <v>1.6902523966448479E-2</v>
      </c>
      <c r="AF1077" s="57">
        <f t="shared" si="1998"/>
        <v>1118.3761018780906</v>
      </c>
      <c r="AG1077" s="53">
        <f t="shared" si="1936"/>
        <v>0</v>
      </c>
      <c r="AH1077" s="58">
        <f t="shared" si="1999"/>
        <v>3.1725359427843731</v>
      </c>
      <c r="AI1077" s="49">
        <f t="shared" si="1937"/>
        <v>3.1725359427843731</v>
      </c>
      <c r="AJ1077" s="143">
        <f t="shared" si="1938"/>
        <v>0.02</v>
      </c>
      <c r="AK1077" s="51">
        <f t="shared" si="2000"/>
        <v>1.6903082291309882E-2</v>
      </c>
      <c r="AL1077" s="57">
        <f t="shared" si="2001"/>
        <v>1118.2804379220963</v>
      </c>
      <c r="AM1077" s="53">
        <f t="shared" si="1939"/>
        <v>0</v>
      </c>
      <c r="AN1077" s="58">
        <f t="shared" si="2002"/>
        <v>3.1724064887990107</v>
      </c>
      <c r="AO1077" s="49">
        <f t="shared" si="1940"/>
        <v>3.1724064887990107</v>
      </c>
      <c r="AP1077" s="143">
        <f t="shared" si="1941"/>
        <v>0.02</v>
      </c>
      <c r="AQ1077" s="51">
        <f t="shared" si="2003"/>
        <v>1.6903377941042078E-2</v>
      </c>
      <c r="AR1077" s="57">
        <f t="shared" si="2004"/>
        <v>1118.2733766033705</v>
      </c>
      <c r="AS1077" s="44">
        <f t="shared" si="1942"/>
        <v>7944.8242918700271</v>
      </c>
      <c r="AT1077" s="44">
        <f t="shared" si="1943"/>
        <v>3177.9297167480104</v>
      </c>
      <c r="AU1077" s="44">
        <f t="shared" si="1944"/>
        <v>1986.2060729675068</v>
      </c>
      <c r="AV1077" s="47">
        <f t="shared" si="1945"/>
        <v>0.19861654435947684</v>
      </c>
      <c r="AW1077" s="47">
        <f t="shared" si="1946"/>
        <v>0.26259587514375954</v>
      </c>
      <c r="AX1077" s="86">
        <f t="shared" si="1947"/>
        <v>0.58533602357649428</v>
      </c>
      <c r="AY1077" s="86">
        <f t="shared" si="1948"/>
        <v>0</v>
      </c>
      <c r="AZ1077" s="10">
        <f t="shared" si="2005"/>
        <v>0</v>
      </c>
      <c r="BA1077" s="44">
        <f t="shared" si="1949"/>
        <v>0</v>
      </c>
      <c r="BB1077" s="9">
        <f t="shared" si="1950"/>
        <v>0</v>
      </c>
      <c r="BC1077" s="45">
        <f t="shared" si="2039"/>
        <v>0</v>
      </c>
      <c r="BD1077" s="9">
        <f t="shared" si="1951"/>
        <v>0</v>
      </c>
      <c r="BE1077" s="45">
        <f t="shared" si="2035"/>
        <v>0</v>
      </c>
      <c r="BF1077" s="9">
        <f t="shared" si="1952"/>
        <v>0</v>
      </c>
      <c r="BG1077" s="45">
        <f t="shared" si="2036"/>
        <v>0</v>
      </c>
      <c r="BH1077" s="58"/>
      <c r="BI1077" s="58"/>
      <c r="BJ1077" s="58">
        <f t="shared" si="2006"/>
        <v>0</v>
      </c>
      <c r="BK1077" s="97"/>
      <c r="BL1077" s="44"/>
      <c r="BM1077" s="82">
        <f t="shared" si="2007"/>
        <v>107.2</v>
      </c>
      <c r="BN1077" s="86">
        <f t="shared" si="2008"/>
        <v>107200</v>
      </c>
      <c r="BO1077" s="86">
        <f t="shared" si="2009"/>
        <v>100</v>
      </c>
      <c r="BP1077" s="84">
        <f t="shared" si="1953"/>
        <v>4</v>
      </c>
      <c r="BQ1077" s="84">
        <f t="shared" si="1954"/>
        <v>4.13</v>
      </c>
      <c r="BR1077" s="84">
        <f t="shared" si="1955"/>
        <v>0.02</v>
      </c>
      <c r="BS1077" s="84">
        <f t="shared" si="2010"/>
        <v>3.1101943074937206E-2</v>
      </c>
      <c r="BT1077" s="84">
        <f t="shared" si="2011"/>
        <v>1334.8987664641036</v>
      </c>
      <c r="BU1077" s="84">
        <f t="shared" si="2012"/>
        <v>0</v>
      </c>
      <c r="BV1077" s="83">
        <f t="shared" si="2013"/>
        <v>3233.8654811443644</v>
      </c>
      <c r="BW1077" s="81">
        <f t="shared" si="2037"/>
        <v>3233.8654811443644</v>
      </c>
      <c r="BX1077" s="83">
        <f t="shared" si="1956"/>
        <v>0</v>
      </c>
      <c r="BY1077" s="141">
        <f t="shared" si="1957"/>
        <v>0</v>
      </c>
      <c r="BZ1077" s="83">
        <f t="shared" si="1958"/>
        <v>4.13</v>
      </c>
      <c r="CA1077" s="83">
        <f t="shared" si="1959"/>
        <v>0</v>
      </c>
      <c r="CB1077" s="83">
        <f t="shared" si="2014"/>
        <v>3.4917429987153579</v>
      </c>
      <c r="CC1077" s="83">
        <f t="shared" si="1960"/>
        <v>3.4917429987153579</v>
      </c>
      <c r="CD1077" s="143">
        <f t="shared" si="1961"/>
        <v>0.02</v>
      </c>
      <c r="CE1077" s="83">
        <f t="shared" si="2015"/>
        <v>1.6894523213570573E-2</v>
      </c>
      <c r="CF1077" s="84">
        <f t="shared" si="2016"/>
        <v>1227.6453357206381</v>
      </c>
      <c r="CG1077" s="83">
        <f t="shared" si="1962"/>
        <v>0</v>
      </c>
      <c r="CH1077" s="83">
        <f t="shared" si="2017"/>
        <v>3.2744874925518848</v>
      </c>
      <c r="CI1077" s="83">
        <f t="shared" si="1963"/>
        <v>3.2744874925518848</v>
      </c>
      <c r="CJ1077" s="143">
        <f t="shared" si="1964"/>
        <v>0.02</v>
      </c>
      <c r="CK1077" s="83">
        <f t="shared" si="2018"/>
        <v>1.60869107997593E-2</v>
      </c>
      <c r="CL1077" s="84">
        <f t="shared" si="2019"/>
        <v>1161.5349928482588</v>
      </c>
      <c r="CM1077" s="83">
        <f t="shared" si="1965"/>
        <v>0</v>
      </c>
      <c r="CN1077" s="83">
        <f t="shared" si="2020"/>
        <v>3.1635319501388253</v>
      </c>
      <c r="CO1077" s="83">
        <f t="shared" si="1966"/>
        <v>3.1635319501388253</v>
      </c>
      <c r="CP1077" s="143">
        <f t="shared" si="1967"/>
        <v>0.02</v>
      </c>
      <c r="CQ1077" s="83">
        <f t="shared" si="2021"/>
        <v>1.6246564504284598E-2</v>
      </c>
      <c r="CR1077" s="84">
        <f t="shared" si="2022"/>
        <v>1158.3479681292495</v>
      </c>
      <c r="CS1077" s="83">
        <f t="shared" si="1968"/>
        <v>0</v>
      </c>
      <c r="CT1077" s="83">
        <f t="shared" si="2023"/>
        <v>3.1586185851710211</v>
      </c>
      <c r="CU1077" s="83">
        <f t="shared" si="1969"/>
        <v>3.1586185851710211</v>
      </c>
      <c r="CV1077" s="143">
        <f t="shared" si="1970"/>
        <v>0.02</v>
      </c>
      <c r="CW1077" s="83">
        <f t="shared" si="2024"/>
        <v>1.6274526987184661E-2</v>
      </c>
      <c r="CX1077" s="84">
        <f t="shared" si="2025"/>
        <v>1158.2765158802611</v>
      </c>
      <c r="CY1077" s="83">
        <f t="shared" si="1971"/>
        <v>0</v>
      </c>
      <c r="CZ1077" s="83">
        <f t="shared" si="2026"/>
        <v>3.1585088854689523</v>
      </c>
      <c r="DA1077" s="83">
        <f t="shared" si="1972"/>
        <v>3.1585088854689523</v>
      </c>
      <c r="DB1077" s="143">
        <f t="shared" si="1973"/>
        <v>0.02</v>
      </c>
      <c r="DC1077" s="83">
        <f t="shared" si="2027"/>
        <v>1.6275446767326594E-2</v>
      </c>
      <c r="DD1077" s="84">
        <f t="shared" si="2028"/>
        <v>1158.2871338003063</v>
      </c>
      <c r="DE1077" s="86">
        <f t="shared" si="1974"/>
        <v>5820.9578660598563</v>
      </c>
      <c r="DF1077" s="86">
        <f t="shared" si="1975"/>
        <v>2328.3831464239424</v>
      </c>
      <c r="DG1077" s="86">
        <f t="shared" si="1976"/>
        <v>1455.2394665149641</v>
      </c>
      <c r="DH1077" s="86">
        <f t="shared" si="1977"/>
        <v>6.6041401684445528E-2</v>
      </c>
      <c r="DI1077" s="86">
        <f t="shared" si="1978"/>
        <v>4.7803754780936611E-2</v>
      </c>
      <c r="DJ1077" s="86">
        <f t="shared" si="1979"/>
        <v>0.38812777531901321</v>
      </c>
      <c r="DK1077" s="86">
        <f t="shared" si="1980"/>
        <v>-1450.3858000035721</v>
      </c>
      <c r="DL1077" s="86">
        <f t="shared" si="2038"/>
        <v>-1450.3858000035721</v>
      </c>
      <c r="DM1077" s="86">
        <f t="shared" si="1981"/>
        <v>-1450.3858000035721</v>
      </c>
      <c r="DN1077" s="85">
        <f t="shared" si="1982"/>
        <v>0</v>
      </c>
      <c r="DO1077" s="85">
        <f t="shared" si="2029"/>
        <v>0</v>
      </c>
      <c r="DP1077" s="85">
        <f t="shared" si="1983"/>
        <v>0</v>
      </c>
      <c r="DQ1077" s="85">
        <f t="shared" si="2030"/>
        <v>0</v>
      </c>
      <c r="DR1077" s="85">
        <f t="shared" si="1984"/>
        <v>0</v>
      </c>
      <c r="DS1077" s="85">
        <f t="shared" si="2031"/>
        <v>0</v>
      </c>
      <c r="DT1077" s="81"/>
      <c r="DU1077" s="81"/>
      <c r="DV1077" s="81">
        <f t="shared" si="2032"/>
        <v>0</v>
      </c>
      <c r="DW1077" s="100"/>
    </row>
    <row r="1078" spans="1:127" x14ac:dyDescent="0.2">
      <c r="A1078" s="59">
        <f t="shared" si="1985"/>
        <v>143.06666666666564</v>
      </c>
      <c r="B1078" s="44">
        <f t="shared" si="1986"/>
        <v>143066.66666666564</v>
      </c>
      <c r="C1078" s="52">
        <f t="shared" si="1920"/>
        <v>133.33333333333334</v>
      </c>
      <c r="D1078" s="50">
        <f t="shared" si="1921"/>
        <v>4</v>
      </c>
      <c r="E1078" s="44">
        <f t="shared" si="1922"/>
        <v>4.13</v>
      </c>
      <c r="F1078" s="47">
        <f t="shared" si="1923"/>
        <v>0.02</v>
      </c>
      <c r="G1078" s="52">
        <f t="shared" si="1987"/>
        <v>2.2987558428954925E-2</v>
      </c>
      <c r="H1078" s="57">
        <f t="shared" si="1988"/>
        <v>1107.8142630745904</v>
      </c>
      <c r="I1078" s="52">
        <f t="shared" si="1989"/>
        <v>0</v>
      </c>
      <c r="J1078" s="54">
        <f t="shared" si="1990"/>
        <v>4418.1076732611255</v>
      </c>
      <c r="K1078" s="46">
        <f t="shared" si="2033"/>
        <v>4418.1076732611255</v>
      </c>
      <c r="L1078" s="80">
        <f t="shared" si="1924"/>
        <v>0</v>
      </c>
      <c r="M1078" s="142">
        <f t="shared" si="1925"/>
        <v>0</v>
      </c>
      <c r="N1078" s="60">
        <f t="shared" si="1926"/>
        <v>4.13</v>
      </c>
      <c r="O1078" s="53">
        <f t="shared" si="1927"/>
        <v>0</v>
      </c>
      <c r="P1078" s="58">
        <f t="shared" si="1991"/>
        <v>3.1587248797148573</v>
      </c>
      <c r="Q1078" s="49">
        <f t="shared" si="1928"/>
        <v>3.1587248797148573</v>
      </c>
      <c r="R1078" s="143">
        <f t="shared" si="1929"/>
        <v>0.02</v>
      </c>
      <c r="S1078" s="51">
        <f t="shared" si="1992"/>
        <v>1.7547368929886564E-2</v>
      </c>
      <c r="T1078" s="57">
        <f t="shared" si="1993"/>
        <v>1152.8118827316368</v>
      </c>
      <c r="U1078" s="53">
        <f t="shared" si="1930"/>
        <v>0</v>
      </c>
      <c r="V1078" s="58">
        <f t="shared" si="1994"/>
        <v>3.2217297093456465</v>
      </c>
      <c r="W1078" s="49">
        <f t="shared" si="1931"/>
        <v>3.2217297093456465</v>
      </c>
      <c r="X1078" s="143">
        <f t="shared" si="1932"/>
        <v>0.02</v>
      </c>
      <c r="Y1078" s="51">
        <f t="shared" si="1995"/>
        <v>1.6952547148630811E-2</v>
      </c>
      <c r="Z1078" s="57">
        <f t="shared" si="1996"/>
        <v>1120.9571379284109</v>
      </c>
      <c r="AA1078" s="53">
        <f t="shared" si="1933"/>
        <v>0</v>
      </c>
      <c r="AB1078" s="58">
        <f t="shared" si="1997"/>
        <v>3.176305932804798</v>
      </c>
      <c r="AC1078" s="49">
        <f t="shared" si="1934"/>
        <v>3.176305932804798</v>
      </c>
      <c r="AD1078" s="143">
        <f t="shared" si="1935"/>
        <v>0.02</v>
      </c>
      <c r="AE1078" s="49">
        <f t="shared" si="2034"/>
        <v>1.6899857299781811E-2</v>
      </c>
      <c r="AF1078" s="57">
        <f t="shared" si="1998"/>
        <v>1119.0858439336271</v>
      </c>
      <c r="AG1078" s="53">
        <f t="shared" si="1936"/>
        <v>0</v>
      </c>
      <c r="AH1078" s="58">
        <f t="shared" si="1999"/>
        <v>3.1737614315620473</v>
      </c>
      <c r="AI1078" s="49">
        <f t="shared" si="1937"/>
        <v>3.1737614315620473</v>
      </c>
      <c r="AJ1078" s="143">
        <f t="shared" si="1938"/>
        <v>0.02</v>
      </c>
      <c r="AK1078" s="51">
        <f t="shared" si="2000"/>
        <v>1.6900415624643214E-2</v>
      </c>
      <c r="AL1078" s="57">
        <f t="shared" si="2001"/>
        <v>1118.9907739335308</v>
      </c>
      <c r="AM1078" s="53">
        <f t="shared" si="1939"/>
        <v>0</v>
      </c>
      <c r="AN1078" s="58">
        <f t="shared" si="2002"/>
        <v>3.1736325259005209</v>
      </c>
      <c r="AO1078" s="49">
        <f t="shared" si="1940"/>
        <v>3.1736325259005209</v>
      </c>
      <c r="AP1078" s="143">
        <f t="shared" si="1941"/>
        <v>0.02</v>
      </c>
      <c r="AQ1078" s="51">
        <f t="shared" si="2003"/>
        <v>1.690071127437541E-2</v>
      </c>
      <c r="AR1078" s="57">
        <f t="shared" si="2004"/>
        <v>1118.9837540268347</v>
      </c>
      <c r="AS1078" s="44">
        <f t="shared" si="1942"/>
        <v>7952.5938118700251</v>
      </c>
      <c r="AT1078" s="44">
        <f t="shared" si="1943"/>
        <v>3181.0375247480101</v>
      </c>
      <c r="AU1078" s="44">
        <f t="shared" si="1944"/>
        <v>1988.1484529675063</v>
      </c>
      <c r="AV1078" s="47">
        <f t="shared" si="1945"/>
        <v>0.1981232763742958</v>
      </c>
      <c r="AW1078" s="47">
        <f t="shared" si="1946"/>
        <v>0.2613712805150944</v>
      </c>
      <c r="AX1078" s="86">
        <f t="shared" si="1947"/>
        <v>0.58096246493211312</v>
      </c>
      <c r="AY1078" s="86">
        <f t="shared" si="1948"/>
        <v>0</v>
      </c>
      <c r="AZ1078" s="10">
        <f t="shared" si="2005"/>
        <v>0</v>
      </c>
      <c r="BA1078" s="44">
        <f t="shared" si="1949"/>
        <v>0</v>
      </c>
      <c r="BB1078" s="9">
        <f t="shared" si="1950"/>
        <v>0</v>
      </c>
      <c r="BC1078" s="45">
        <f t="shared" si="2039"/>
        <v>0</v>
      </c>
      <c r="BD1078" s="9">
        <f t="shared" si="1951"/>
        <v>0</v>
      </c>
      <c r="BE1078" s="45">
        <f t="shared" si="2035"/>
        <v>0</v>
      </c>
      <c r="BF1078" s="9">
        <f t="shared" si="1952"/>
        <v>0</v>
      </c>
      <c r="BG1078" s="45">
        <f t="shared" si="2036"/>
        <v>0</v>
      </c>
      <c r="BH1078" s="58"/>
      <c r="BI1078" s="58"/>
      <c r="BJ1078" s="58">
        <f t="shared" si="2006"/>
        <v>0</v>
      </c>
      <c r="BK1078" s="97"/>
      <c r="BL1078" s="44"/>
      <c r="BM1078" s="82">
        <f t="shared" si="2007"/>
        <v>107.3</v>
      </c>
      <c r="BN1078" s="86">
        <f t="shared" si="2008"/>
        <v>107300</v>
      </c>
      <c r="BO1078" s="86">
        <f t="shared" si="2009"/>
        <v>100</v>
      </c>
      <c r="BP1078" s="84">
        <f t="shared" si="1953"/>
        <v>4</v>
      </c>
      <c r="BQ1078" s="84">
        <f t="shared" si="1954"/>
        <v>4.13</v>
      </c>
      <c r="BR1078" s="84">
        <f t="shared" si="1955"/>
        <v>0.02</v>
      </c>
      <c r="BS1078" s="84">
        <f t="shared" si="2010"/>
        <v>3.1099943074937207E-2</v>
      </c>
      <c r="BT1078" s="84">
        <f t="shared" si="2011"/>
        <v>1335.6518159332304</v>
      </c>
      <c r="BU1078" s="84">
        <f t="shared" si="2012"/>
        <v>0</v>
      </c>
      <c r="BV1078" s="83">
        <f t="shared" si="2013"/>
        <v>3237.1027811443641</v>
      </c>
      <c r="BW1078" s="81">
        <f t="shared" si="2037"/>
        <v>3237.1027811443641</v>
      </c>
      <c r="BX1078" s="83">
        <f t="shared" si="1956"/>
        <v>0</v>
      </c>
      <c r="BY1078" s="141">
        <f t="shared" si="1957"/>
        <v>0</v>
      </c>
      <c r="BZ1078" s="83">
        <f t="shared" si="1958"/>
        <v>4.13</v>
      </c>
      <c r="CA1078" s="83">
        <f t="shared" si="1959"/>
        <v>0</v>
      </c>
      <c r="CB1078" s="83">
        <f t="shared" si="2014"/>
        <v>3.4936182351617155</v>
      </c>
      <c r="CC1078" s="83">
        <f t="shared" si="1960"/>
        <v>3.4936182351617155</v>
      </c>
      <c r="CD1078" s="143">
        <f t="shared" si="1961"/>
        <v>0.02</v>
      </c>
      <c r="CE1078" s="83">
        <f t="shared" si="2015"/>
        <v>1.6892523213570574E-2</v>
      </c>
      <c r="CF1078" s="84">
        <f t="shared" si="2016"/>
        <v>1228.1291491977406</v>
      </c>
      <c r="CG1078" s="83">
        <f t="shared" si="1962"/>
        <v>0</v>
      </c>
      <c r="CH1078" s="83">
        <f t="shared" si="2017"/>
        <v>3.2755540303502126</v>
      </c>
      <c r="CI1078" s="83">
        <f t="shared" si="1963"/>
        <v>3.2755540303502126</v>
      </c>
      <c r="CJ1078" s="143">
        <f t="shared" si="1964"/>
        <v>0.02</v>
      </c>
      <c r="CK1078" s="83">
        <f t="shared" si="2018"/>
        <v>1.6084910799759301E-2</v>
      </c>
      <c r="CL1078" s="84">
        <f t="shared" si="2019"/>
        <v>1162.0262425731805</v>
      </c>
      <c r="CM1078" s="83">
        <f t="shared" si="1965"/>
        <v>0</v>
      </c>
      <c r="CN1078" s="83">
        <f t="shared" si="2020"/>
        <v>3.1644878108715355</v>
      </c>
      <c r="CO1078" s="83">
        <f t="shared" si="1966"/>
        <v>3.1644878108715355</v>
      </c>
      <c r="CP1078" s="143">
        <f t="shared" si="1967"/>
        <v>0.02</v>
      </c>
      <c r="CQ1078" s="83">
        <f t="shared" si="2021"/>
        <v>1.62445645042846E-2</v>
      </c>
      <c r="CR1078" s="84">
        <f t="shared" si="2022"/>
        <v>1158.8614943006405</v>
      </c>
      <c r="CS1078" s="83">
        <f t="shared" si="1968"/>
        <v>0</v>
      </c>
      <c r="CT1078" s="83">
        <f t="shared" si="2023"/>
        <v>3.1596027666098356</v>
      </c>
      <c r="CU1078" s="83">
        <f t="shared" si="1969"/>
        <v>3.1596027666098356</v>
      </c>
      <c r="CV1078" s="143">
        <f t="shared" si="1970"/>
        <v>0.02</v>
      </c>
      <c r="CW1078" s="83">
        <f t="shared" si="2024"/>
        <v>1.6272526987184663E-2</v>
      </c>
      <c r="CX1078" s="84">
        <f t="shared" si="2025"/>
        <v>1158.7917261390617</v>
      </c>
      <c r="CY1078" s="83">
        <f t="shared" si="1971"/>
        <v>0</v>
      </c>
      <c r="CZ1078" s="83">
        <f t="shared" si="2026"/>
        <v>3.1594955164788177</v>
      </c>
      <c r="DA1078" s="83">
        <f t="shared" si="1972"/>
        <v>3.1594955164788177</v>
      </c>
      <c r="DB1078" s="143">
        <f t="shared" si="1973"/>
        <v>0.02</v>
      </c>
      <c r="DC1078" s="83">
        <f t="shared" si="2027"/>
        <v>1.6273446767326595E-2</v>
      </c>
      <c r="DD1078" s="84">
        <f t="shared" si="2028"/>
        <v>1158.8023910738316</v>
      </c>
      <c r="DE1078" s="86">
        <f t="shared" si="1974"/>
        <v>5826.7850060598548</v>
      </c>
      <c r="DF1078" s="86">
        <f t="shared" si="1975"/>
        <v>2330.714002423942</v>
      </c>
      <c r="DG1078" s="86">
        <f t="shared" si="1976"/>
        <v>1456.6962515149637</v>
      </c>
      <c r="DH1078" s="86">
        <f t="shared" si="1977"/>
        <v>6.594308916130219E-2</v>
      </c>
      <c r="DI1078" s="86">
        <f t="shared" si="1978"/>
        <v>4.7673120458958412E-2</v>
      </c>
      <c r="DJ1078" s="86">
        <f t="shared" si="1979"/>
        <v>0.38613761556818638</v>
      </c>
      <c r="DK1078" s="86">
        <f t="shared" si="1980"/>
        <v>-1452.1766870989995</v>
      </c>
      <c r="DL1078" s="86">
        <f t="shared" si="2038"/>
        <v>-1452.1766870989995</v>
      </c>
      <c r="DM1078" s="86">
        <f t="shared" si="1981"/>
        <v>-1452.1766870989995</v>
      </c>
      <c r="DN1078" s="85">
        <f t="shared" si="1982"/>
        <v>0</v>
      </c>
      <c r="DO1078" s="85">
        <f t="shared" si="2029"/>
        <v>0</v>
      </c>
      <c r="DP1078" s="85">
        <f t="shared" si="1983"/>
        <v>0</v>
      </c>
      <c r="DQ1078" s="85">
        <f t="shared" si="2030"/>
        <v>0</v>
      </c>
      <c r="DR1078" s="85">
        <f t="shared" si="1984"/>
        <v>0</v>
      </c>
      <c r="DS1078" s="85">
        <f t="shared" si="2031"/>
        <v>0</v>
      </c>
      <c r="DT1078" s="81"/>
      <c r="DU1078" s="81"/>
      <c r="DV1078" s="81">
        <f t="shared" si="2032"/>
        <v>0</v>
      </c>
      <c r="DW1078" s="100"/>
    </row>
    <row r="1079" spans="1:127" x14ac:dyDescent="0.2">
      <c r="A1079" s="59">
        <f t="shared" si="1985"/>
        <v>143.19999999999899</v>
      </c>
      <c r="B1079" s="44">
        <f t="shared" si="1986"/>
        <v>143199.99999999898</v>
      </c>
      <c r="C1079" s="52">
        <f t="shared" si="1920"/>
        <v>133.33333333333334</v>
      </c>
      <c r="D1079" s="50">
        <f t="shared" si="1921"/>
        <v>4</v>
      </c>
      <c r="E1079" s="44">
        <f t="shared" si="1922"/>
        <v>4.13</v>
      </c>
      <c r="F1079" s="47">
        <f t="shared" si="1923"/>
        <v>0.02</v>
      </c>
      <c r="G1079" s="52">
        <f t="shared" si="1987"/>
        <v>2.2984891762288257E-2</v>
      </c>
      <c r="H1079" s="57">
        <f t="shared" si="1988"/>
        <v>1108.5563526660551</v>
      </c>
      <c r="I1079" s="52">
        <f t="shared" si="1989"/>
        <v>0</v>
      </c>
      <c r="J1079" s="54">
        <f t="shared" si="1990"/>
        <v>4422.4240732611252</v>
      </c>
      <c r="K1079" s="46">
        <f t="shared" si="2033"/>
        <v>4422.4240732611252</v>
      </c>
      <c r="L1079" s="80">
        <f t="shared" si="1924"/>
        <v>0</v>
      </c>
      <c r="M1079" s="142">
        <f t="shared" si="1925"/>
        <v>0</v>
      </c>
      <c r="N1079" s="60">
        <f t="shared" si="1926"/>
        <v>4.13</v>
      </c>
      <c r="O1079" s="53">
        <f t="shared" si="1927"/>
        <v>0</v>
      </c>
      <c r="P1079" s="58">
        <f t="shared" si="1991"/>
        <v>3.1599644960037607</v>
      </c>
      <c r="Q1079" s="49">
        <f t="shared" si="1928"/>
        <v>3.1599644960037607</v>
      </c>
      <c r="R1079" s="143">
        <f t="shared" si="1929"/>
        <v>0.02</v>
      </c>
      <c r="S1079" s="51">
        <f t="shared" si="1992"/>
        <v>1.7544702263219896E-2</v>
      </c>
      <c r="T1079" s="57">
        <f t="shared" si="1993"/>
        <v>1153.5525206478724</v>
      </c>
      <c r="U1079" s="53">
        <f t="shared" si="1930"/>
        <v>0</v>
      </c>
      <c r="V1079" s="58">
        <f t="shared" si="1994"/>
        <v>3.2230940598785782</v>
      </c>
      <c r="W1079" s="49">
        <f t="shared" si="1931"/>
        <v>3.2230940598785782</v>
      </c>
      <c r="X1079" s="143">
        <f t="shared" si="1932"/>
        <v>0.02</v>
      </c>
      <c r="Y1079" s="51">
        <f t="shared" si="1995"/>
        <v>1.6949880481964143E-2</v>
      </c>
      <c r="Z1079" s="57">
        <f t="shared" si="1996"/>
        <v>1121.658674694665</v>
      </c>
      <c r="AA1079" s="53">
        <f t="shared" si="1933"/>
        <v>0</v>
      </c>
      <c r="AB1079" s="58">
        <f t="shared" si="1997"/>
        <v>3.1775270788557819</v>
      </c>
      <c r="AC1079" s="49">
        <f t="shared" si="1934"/>
        <v>3.1775270788557819</v>
      </c>
      <c r="AD1079" s="143">
        <f t="shared" si="1935"/>
        <v>0.02</v>
      </c>
      <c r="AE1079" s="49">
        <f t="shared" si="2034"/>
        <v>1.6897190633115143E-2</v>
      </c>
      <c r="AF1079" s="57">
        <f t="shared" si="1998"/>
        <v>1119.7952014629473</v>
      </c>
      <c r="AG1079" s="53">
        <f t="shared" si="1936"/>
        <v>0</v>
      </c>
      <c r="AH1079" s="58">
        <f t="shared" si="1999"/>
        <v>3.1749882368225641</v>
      </c>
      <c r="AI1079" s="49">
        <f t="shared" si="1937"/>
        <v>3.1749882368225641</v>
      </c>
      <c r="AJ1079" s="143">
        <f t="shared" si="1938"/>
        <v>0.02</v>
      </c>
      <c r="AK1079" s="51">
        <f t="shared" si="2000"/>
        <v>1.6897748957976546E-2</v>
      </c>
      <c r="AL1079" s="57">
        <f t="shared" si="2001"/>
        <v>1119.7007236322595</v>
      </c>
      <c r="AM1079" s="53">
        <f t="shared" si="1939"/>
        <v>0</v>
      </c>
      <c r="AN1079" s="58">
        <f t="shared" si="2002"/>
        <v>3.1748598803453736</v>
      </c>
      <c r="AO1079" s="49">
        <f t="shared" si="1940"/>
        <v>3.1748598803453736</v>
      </c>
      <c r="AP1079" s="143">
        <f t="shared" si="1941"/>
        <v>0.02</v>
      </c>
      <c r="AQ1079" s="51">
        <f t="shared" si="2003"/>
        <v>1.6898044607708742E-2</v>
      </c>
      <c r="AR1079" s="57">
        <f t="shared" si="2004"/>
        <v>1119.6937449831757</v>
      </c>
      <c r="AS1079" s="44">
        <f t="shared" si="1942"/>
        <v>7960.3633318700249</v>
      </c>
      <c r="AT1079" s="44">
        <f t="shared" si="1943"/>
        <v>3184.1453327480099</v>
      </c>
      <c r="AU1079" s="44">
        <f t="shared" si="1944"/>
        <v>1990.0908329675062</v>
      </c>
      <c r="AV1079" s="47">
        <f t="shared" si="1945"/>
        <v>0.19763200170902123</v>
      </c>
      <c r="AW1079" s="47">
        <f t="shared" si="1946"/>
        <v>0.26015429777987947</v>
      </c>
      <c r="AX1079" s="86">
        <f t="shared" si="1947"/>
        <v>0.57662834590438494</v>
      </c>
      <c r="AY1079" s="86">
        <f t="shared" si="1948"/>
        <v>0</v>
      </c>
      <c r="AZ1079" s="10">
        <f t="shared" si="2005"/>
        <v>0</v>
      </c>
      <c r="BA1079" s="44">
        <f t="shared" si="1949"/>
        <v>0</v>
      </c>
      <c r="BB1079" s="9">
        <f t="shared" si="1950"/>
        <v>0</v>
      </c>
      <c r="BC1079" s="45">
        <f t="shared" si="2039"/>
        <v>0</v>
      </c>
      <c r="BD1079" s="9">
        <f t="shared" si="1951"/>
        <v>0</v>
      </c>
      <c r="BE1079" s="45">
        <f t="shared" si="2035"/>
        <v>0</v>
      </c>
      <c r="BF1079" s="9">
        <f t="shared" si="1952"/>
        <v>0</v>
      </c>
      <c r="BG1079" s="45">
        <f t="shared" si="2036"/>
        <v>0</v>
      </c>
      <c r="BH1079" s="58"/>
      <c r="BI1079" s="58"/>
      <c r="BJ1079" s="58">
        <f t="shared" si="2006"/>
        <v>0</v>
      </c>
      <c r="BK1079" s="97"/>
      <c r="BL1079" s="44"/>
      <c r="BM1079" s="82">
        <f t="shared" si="2007"/>
        <v>107.4</v>
      </c>
      <c r="BN1079" s="86">
        <f t="shared" si="2008"/>
        <v>107400</v>
      </c>
      <c r="BO1079" s="86">
        <f t="shared" si="2009"/>
        <v>100</v>
      </c>
      <c r="BP1079" s="84">
        <f t="shared" si="1953"/>
        <v>4</v>
      </c>
      <c r="BQ1079" s="84">
        <f t="shared" si="1954"/>
        <v>4.13</v>
      </c>
      <c r="BR1079" s="84">
        <f t="shared" si="1955"/>
        <v>0.02</v>
      </c>
      <c r="BS1079" s="84">
        <f t="shared" si="2010"/>
        <v>3.1097943074937209E-2</v>
      </c>
      <c r="BT1079" s="84">
        <f t="shared" si="2011"/>
        <v>1336.4048169762073</v>
      </c>
      <c r="BU1079" s="84">
        <f t="shared" si="2012"/>
        <v>0</v>
      </c>
      <c r="BV1079" s="83">
        <f t="shared" si="2013"/>
        <v>3240.3400811443644</v>
      </c>
      <c r="BW1079" s="81">
        <f t="shared" si="2037"/>
        <v>3240.3400811443644</v>
      </c>
      <c r="BX1079" s="83">
        <f t="shared" si="1956"/>
        <v>0</v>
      </c>
      <c r="BY1079" s="141">
        <f t="shared" si="1957"/>
        <v>0</v>
      </c>
      <c r="BZ1079" s="83">
        <f t="shared" si="1958"/>
        <v>4.13</v>
      </c>
      <c r="CA1079" s="83">
        <f t="shared" si="1959"/>
        <v>0</v>
      </c>
      <c r="CB1079" s="83">
        <f t="shared" si="2014"/>
        <v>3.4954956130796395</v>
      </c>
      <c r="CC1079" s="83">
        <f t="shared" si="1960"/>
        <v>3.4954956130796395</v>
      </c>
      <c r="CD1079" s="143">
        <f t="shared" si="1961"/>
        <v>0.02</v>
      </c>
      <c r="CE1079" s="83">
        <f t="shared" si="2015"/>
        <v>1.6890523213570575E-2</v>
      </c>
      <c r="CF1079" s="84">
        <f t="shared" si="2016"/>
        <v>1228.6126457356154</v>
      </c>
      <c r="CG1079" s="83">
        <f t="shared" si="1962"/>
        <v>0</v>
      </c>
      <c r="CH1079" s="83">
        <f t="shared" si="2017"/>
        <v>3.2766208660879155</v>
      </c>
      <c r="CI1079" s="83">
        <f t="shared" si="1963"/>
        <v>3.2766208660879155</v>
      </c>
      <c r="CJ1079" s="143">
        <f t="shared" si="1964"/>
        <v>0.02</v>
      </c>
      <c r="CK1079" s="83">
        <f t="shared" si="2018"/>
        <v>1.6082910799759303E-2</v>
      </c>
      <c r="CL1079" s="84">
        <f t="shared" si="2019"/>
        <v>1162.5172712862084</v>
      </c>
      <c r="CM1079" s="83">
        <f t="shared" si="1965"/>
        <v>0</v>
      </c>
      <c r="CN1079" s="83">
        <f t="shared" si="2020"/>
        <v>3.1654442091297219</v>
      </c>
      <c r="CO1079" s="83">
        <f t="shared" si="1966"/>
        <v>3.1654442091297219</v>
      </c>
      <c r="CP1079" s="143">
        <f t="shared" si="1967"/>
        <v>0.02</v>
      </c>
      <c r="CQ1079" s="83">
        <f t="shared" si="2021"/>
        <v>1.6242564504284601E-2</v>
      </c>
      <c r="CR1079" s="84">
        <f t="shared" si="2022"/>
        <v>1159.3748021556582</v>
      </c>
      <c r="CS1079" s="83">
        <f t="shared" si="1968"/>
        <v>0</v>
      </c>
      <c r="CT1079" s="83">
        <f t="shared" si="2023"/>
        <v>3.1605875763043456</v>
      </c>
      <c r="CU1079" s="83">
        <f t="shared" si="1969"/>
        <v>3.1605875763043456</v>
      </c>
      <c r="CV1079" s="143">
        <f t="shared" si="1970"/>
        <v>0.02</v>
      </c>
      <c r="CW1079" s="83">
        <f t="shared" si="2024"/>
        <v>1.6270526987184664E-2</v>
      </c>
      <c r="CX1079" s="84">
        <f t="shared" si="2025"/>
        <v>1159.3067126164485</v>
      </c>
      <c r="CY1079" s="83">
        <f t="shared" si="1971"/>
        <v>0</v>
      </c>
      <c r="CZ1079" s="83">
        <f t="shared" si="2026"/>
        <v>3.1604827739358248</v>
      </c>
      <c r="DA1079" s="83">
        <f t="shared" si="1972"/>
        <v>3.1604827739358248</v>
      </c>
      <c r="DB1079" s="143">
        <f t="shared" si="1973"/>
        <v>0.02</v>
      </c>
      <c r="DC1079" s="83">
        <f t="shared" si="2027"/>
        <v>1.6271446767326597E-2</v>
      </c>
      <c r="DD1079" s="84">
        <f t="shared" si="2028"/>
        <v>1159.3174241442207</v>
      </c>
      <c r="DE1079" s="86">
        <f t="shared" si="1974"/>
        <v>5832.6121460598551</v>
      </c>
      <c r="DF1079" s="86">
        <f t="shared" si="1975"/>
        <v>2333.0448584239421</v>
      </c>
      <c r="DG1079" s="86">
        <f t="shared" si="1976"/>
        <v>1458.1530365149638</v>
      </c>
      <c r="DH1079" s="86">
        <f t="shared" si="1977"/>
        <v>6.5845036203583118E-2</v>
      </c>
      <c r="DI1079" s="86">
        <f t="shared" si="1978"/>
        <v>4.7542993276051722E-2</v>
      </c>
      <c r="DJ1079" s="86">
        <f t="shared" si="1979"/>
        <v>0.38415993980752722</v>
      </c>
      <c r="DK1079" s="86">
        <f t="shared" si="1980"/>
        <v>-1453.9664729277431</v>
      </c>
      <c r="DL1079" s="86">
        <f t="shared" si="2038"/>
        <v>-1453.9664729277431</v>
      </c>
      <c r="DM1079" s="86">
        <f t="shared" si="1981"/>
        <v>-1453.9664729277431</v>
      </c>
      <c r="DN1079" s="85">
        <f t="shared" si="1982"/>
        <v>0</v>
      </c>
      <c r="DO1079" s="85">
        <f t="shared" si="2029"/>
        <v>0</v>
      </c>
      <c r="DP1079" s="85">
        <f t="shared" si="1983"/>
        <v>0</v>
      </c>
      <c r="DQ1079" s="85">
        <f t="shared" si="2030"/>
        <v>0</v>
      </c>
      <c r="DR1079" s="85">
        <f t="shared" si="1984"/>
        <v>0</v>
      </c>
      <c r="DS1079" s="85">
        <f t="shared" si="2031"/>
        <v>0</v>
      </c>
      <c r="DT1079" s="81"/>
      <c r="DU1079" s="81"/>
      <c r="DV1079" s="81">
        <f t="shared" si="2032"/>
        <v>0</v>
      </c>
      <c r="DW1079" s="100"/>
    </row>
    <row r="1080" spans="1:127" x14ac:dyDescent="0.2">
      <c r="A1080" s="59">
        <f t="shared" si="1985"/>
        <v>143.33333333333232</v>
      </c>
      <c r="B1080" s="44">
        <f t="shared" si="1986"/>
        <v>143333.33333333232</v>
      </c>
      <c r="C1080" s="52">
        <f t="shared" si="1920"/>
        <v>133.33333333333334</v>
      </c>
      <c r="D1080" s="50">
        <f t="shared" si="1921"/>
        <v>4</v>
      </c>
      <c r="E1080" s="44">
        <f t="shared" si="1922"/>
        <v>4.13</v>
      </c>
      <c r="F1080" s="47">
        <f t="shared" si="1923"/>
        <v>0.02</v>
      </c>
      <c r="G1080" s="52">
        <f t="shared" si="1987"/>
        <v>2.2982225095621589E-2</v>
      </c>
      <c r="H1080" s="57">
        <f t="shared" si="1988"/>
        <v>1109.2983561665862</v>
      </c>
      <c r="I1080" s="52">
        <f t="shared" si="1989"/>
        <v>0</v>
      </c>
      <c r="J1080" s="54">
        <f t="shared" si="1990"/>
        <v>4426.7404732611258</v>
      </c>
      <c r="K1080" s="46">
        <f t="shared" si="2033"/>
        <v>4426.7404732611258</v>
      </c>
      <c r="L1080" s="80">
        <f t="shared" si="1924"/>
        <v>0</v>
      </c>
      <c r="M1080" s="142">
        <f t="shared" si="1925"/>
        <v>0</v>
      </c>
      <c r="N1080" s="60">
        <f t="shared" si="1926"/>
        <v>4.13</v>
      </c>
      <c r="O1080" s="53">
        <f t="shared" si="1927"/>
        <v>0</v>
      </c>
      <c r="P1080" s="58">
        <f t="shared" si="1991"/>
        <v>3.1612060102374562</v>
      </c>
      <c r="Q1080" s="49">
        <f t="shared" si="1928"/>
        <v>3.1612060102374562</v>
      </c>
      <c r="R1080" s="143">
        <f t="shared" si="1929"/>
        <v>0.02</v>
      </c>
      <c r="S1080" s="51">
        <f t="shared" si="1992"/>
        <v>1.7542035596553228E-2</v>
      </c>
      <c r="T1080" s="57">
        <f t="shared" si="1993"/>
        <v>1154.2927555018641</v>
      </c>
      <c r="U1080" s="53">
        <f t="shared" si="1930"/>
        <v>0</v>
      </c>
      <c r="V1080" s="58">
        <f t="shared" si="1994"/>
        <v>3.2244598361801868</v>
      </c>
      <c r="W1080" s="49">
        <f t="shared" si="1931"/>
        <v>3.2244598361801868</v>
      </c>
      <c r="X1080" s="143">
        <f t="shared" si="1932"/>
        <v>0.02</v>
      </c>
      <c r="Y1080" s="51">
        <f t="shared" si="1995"/>
        <v>1.6947213815297475E-2</v>
      </c>
      <c r="Z1080" s="57">
        <f t="shared" si="1996"/>
        <v>1122.3598041822013</v>
      </c>
      <c r="AA1080" s="53">
        <f t="shared" si="1933"/>
        <v>0</v>
      </c>
      <c r="AB1080" s="58">
        <f t="shared" si="1997"/>
        <v>3.1787494639070228</v>
      </c>
      <c r="AC1080" s="49">
        <f t="shared" si="1934"/>
        <v>3.1787494639070228</v>
      </c>
      <c r="AD1080" s="143">
        <f t="shared" si="1935"/>
        <v>0.02</v>
      </c>
      <c r="AE1080" s="49">
        <f t="shared" si="2034"/>
        <v>1.6894523966448475E-2</v>
      </c>
      <c r="AF1080" s="57">
        <f t="shared" si="1998"/>
        <v>1120.5041744842301</v>
      </c>
      <c r="AG1080" s="53">
        <f t="shared" si="1936"/>
        <v>0</v>
      </c>
      <c r="AH1080" s="58">
        <f t="shared" si="1999"/>
        <v>3.1762163558954066</v>
      </c>
      <c r="AI1080" s="49">
        <f t="shared" si="1937"/>
        <v>3.1762163558954066</v>
      </c>
      <c r="AJ1080" s="143">
        <f t="shared" si="1938"/>
        <v>0.02</v>
      </c>
      <c r="AK1080" s="51">
        <f t="shared" si="2000"/>
        <v>1.6895082291309878E-2</v>
      </c>
      <c r="AL1080" s="57">
        <f t="shared" si="2001"/>
        <v>1120.4102870222875</v>
      </c>
      <c r="AM1080" s="53">
        <f t="shared" si="1939"/>
        <v>0</v>
      </c>
      <c r="AN1080" s="58">
        <f t="shared" si="2002"/>
        <v>3.1760885494275182</v>
      </c>
      <c r="AO1080" s="49">
        <f t="shared" si="1940"/>
        <v>3.1760885494275182</v>
      </c>
      <c r="AP1080" s="143">
        <f t="shared" si="1941"/>
        <v>0.02</v>
      </c>
      <c r="AQ1080" s="51">
        <f t="shared" si="2003"/>
        <v>1.6895377941042074E-2</v>
      </c>
      <c r="AR1080" s="57">
        <f t="shared" si="2004"/>
        <v>1120.4033494764417</v>
      </c>
      <c r="AS1080" s="44">
        <f t="shared" si="1942"/>
        <v>7968.1328518700266</v>
      </c>
      <c r="AT1080" s="44">
        <f t="shared" si="1943"/>
        <v>3187.2531407480105</v>
      </c>
      <c r="AU1080" s="44">
        <f t="shared" si="1944"/>
        <v>1992.0332129675066</v>
      </c>
      <c r="AV1080" s="47">
        <f t="shared" si="1945"/>
        <v>0.19714271002453343</v>
      </c>
      <c r="AW1080" s="47">
        <f t="shared" si="1946"/>
        <v>0.25894486984597093</v>
      </c>
      <c r="AX1080" s="86">
        <f t="shared" si="1947"/>
        <v>0.5723332571594657</v>
      </c>
      <c r="AY1080" s="86">
        <f t="shared" si="1948"/>
        <v>0</v>
      </c>
      <c r="AZ1080" s="10">
        <f t="shared" si="2005"/>
        <v>0</v>
      </c>
      <c r="BA1080" s="44">
        <f t="shared" si="1949"/>
        <v>0</v>
      </c>
      <c r="BB1080" s="9">
        <f t="shared" si="1950"/>
        <v>0</v>
      </c>
      <c r="BC1080" s="45">
        <f t="shared" si="2039"/>
        <v>0</v>
      </c>
      <c r="BD1080" s="9">
        <f t="shared" si="1951"/>
        <v>0</v>
      </c>
      <c r="BE1080" s="45">
        <f t="shared" si="2035"/>
        <v>0</v>
      </c>
      <c r="BF1080" s="9">
        <f t="shared" si="1952"/>
        <v>0</v>
      </c>
      <c r="BG1080" s="45">
        <f t="shared" si="2036"/>
        <v>0</v>
      </c>
      <c r="BH1080" s="58"/>
      <c r="BI1080" s="58"/>
      <c r="BJ1080" s="58">
        <f t="shared" si="2006"/>
        <v>0</v>
      </c>
      <c r="BK1080" s="97"/>
      <c r="BL1080" s="44"/>
      <c r="BM1080" s="82">
        <f t="shared" si="2007"/>
        <v>107.5</v>
      </c>
      <c r="BN1080" s="86">
        <f t="shared" si="2008"/>
        <v>107500</v>
      </c>
      <c r="BO1080" s="86">
        <f t="shared" si="2009"/>
        <v>100</v>
      </c>
      <c r="BP1080" s="84">
        <f t="shared" si="1953"/>
        <v>4</v>
      </c>
      <c r="BQ1080" s="84">
        <f t="shared" si="1954"/>
        <v>4.13</v>
      </c>
      <c r="BR1080" s="84">
        <f t="shared" si="1955"/>
        <v>0.02</v>
      </c>
      <c r="BS1080" s="84">
        <f t="shared" si="2010"/>
        <v>3.109594307493721E-2</v>
      </c>
      <c r="BT1080" s="84">
        <f t="shared" si="2011"/>
        <v>1337.1577695930339</v>
      </c>
      <c r="BU1080" s="84">
        <f t="shared" si="2012"/>
        <v>0</v>
      </c>
      <c r="BV1080" s="83">
        <f t="shared" si="2013"/>
        <v>3243.5773811443642</v>
      </c>
      <c r="BW1080" s="81">
        <f t="shared" si="2037"/>
        <v>3243.5773811443642</v>
      </c>
      <c r="BX1080" s="83">
        <f t="shared" si="1956"/>
        <v>0</v>
      </c>
      <c r="BY1080" s="141">
        <f t="shared" si="1957"/>
        <v>0</v>
      </c>
      <c r="BZ1080" s="83">
        <f t="shared" si="1958"/>
        <v>4.13</v>
      </c>
      <c r="CA1080" s="83">
        <f t="shared" si="1959"/>
        <v>0</v>
      </c>
      <c r="CB1080" s="83">
        <f t="shared" si="2014"/>
        <v>3.4973751326831204</v>
      </c>
      <c r="CC1080" s="83">
        <f t="shared" si="1960"/>
        <v>3.4973751326831204</v>
      </c>
      <c r="CD1080" s="143">
        <f t="shared" si="1961"/>
        <v>0.02</v>
      </c>
      <c r="CE1080" s="83">
        <f t="shared" si="2015"/>
        <v>1.6888523213570577E-2</v>
      </c>
      <c r="CF1080" s="84">
        <f t="shared" si="2016"/>
        <v>1229.0958253783067</v>
      </c>
      <c r="CG1080" s="83">
        <f t="shared" si="1962"/>
        <v>0</v>
      </c>
      <c r="CH1080" s="83">
        <f t="shared" si="2017"/>
        <v>3.2776879982375831</v>
      </c>
      <c r="CI1080" s="83">
        <f t="shared" si="1963"/>
        <v>3.2776879982375831</v>
      </c>
      <c r="CJ1080" s="143">
        <f t="shared" si="1964"/>
        <v>0.02</v>
      </c>
      <c r="CK1080" s="83">
        <f t="shared" si="2018"/>
        <v>1.6080910799759304E-2</v>
      </c>
      <c r="CL1080" s="84">
        <f t="shared" si="2019"/>
        <v>1163.008079086592</v>
      </c>
      <c r="CM1080" s="83">
        <f t="shared" si="1965"/>
        <v>0</v>
      </c>
      <c r="CN1080" s="83">
        <f t="shared" si="2020"/>
        <v>3.1664011439914779</v>
      </c>
      <c r="CO1080" s="83">
        <f t="shared" si="1966"/>
        <v>3.1664011439914779</v>
      </c>
      <c r="CP1080" s="143">
        <f t="shared" si="1967"/>
        <v>0.02</v>
      </c>
      <c r="CQ1080" s="83">
        <f t="shared" si="2021"/>
        <v>1.6240564504284603E-2</v>
      </c>
      <c r="CR1080" s="84">
        <f t="shared" si="2022"/>
        <v>1159.8878917390236</v>
      </c>
      <c r="CS1080" s="83">
        <f t="shared" si="1968"/>
        <v>0</v>
      </c>
      <c r="CT1080" s="83">
        <f t="shared" si="2023"/>
        <v>3.1615730132249471</v>
      </c>
      <c r="CU1080" s="83">
        <f t="shared" si="1969"/>
        <v>3.1615730132249471</v>
      </c>
      <c r="CV1080" s="143">
        <f t="shared" si="1970"/>
        <v>0.02</v>
      </c>
      <c r="CW1080" s="83">
        <f t="shared" si="2024"/>
        <v>1.6268526987184666E-2</v>
      </c>
      <c r="CX1080" s="84">
        <f t="shared" si="2025"/>
        <v>1159.8214753494656</v>
      </c>
      <c r="CY1080" s="83">
        <f t="shared" si="1971"/>
        <v>0</v>
      </c>
      <c r="CZ1080" s="83">
        <f t="shared" si="2026"/>
        <v>3.1614706567637567</v>
      </c>
      <c r="DA1080" s="83">
        <f t="shared" si="1972"/>
        <v>3.1614706567637567</v>
      </c>
      <c r="DB1080" s="143">
        <f t="shared" si="1973"/>
        <v>0.02</v>
      </c>
      <c r="DC1080" s="83">
        <f t="shared" si="2027"/>
        <v>1.6269446767326598E-2</v>
      </c>
      <c r="DD1080" s="84">
        <f t="shared" si="2028"/>
        <v>1159.8322330494141</v>
      </c>
      <c r="DE1080" s="86">
        <f t="shared" si="1974"/>
        <v>5838.4392860598555</v>
      </c>
      <c r="DF1080" s="86">
        <f t="shared" si="1975"/>
        <v>2335.3757144239421</v>
      </c>
      <c r="DG1080" s="86">
        <f t="shared" si="1976"/>
        <v>1459.6098215149639</v>
      </c>
      <c r="DH1080" s="86">
        <f t="shared" si="1977"/>
        <v>6.5747241913374652E-2</v>
      </c>
      <c r="DI1080" s="86">
        <f t="shared" si="1978"/>
        <v>4.7413370795271685E-2</v>
      </c>
      <c r="DJ1080" s="86">
        <f t="shared" si="1979"/>
        <v>0.38219465717935913</v>
      </c>
      <c r="DK1080" s="86">
        <f t="shared" si="1980"/>
        <v>-1455.7551582155477</v>
      </c>
      <c r="DL1080" s="86">
        <f t="shared" si="2038"/>
        <v>-1455.7551582155477</v>
      </c>
      <c r="DM1080" s="86">
        <f t="shared" si="1981"/>
        <v>-1455.7551582155477</v>
      </c>
      <c r="DN1080" s="85">
        <f t="shared" si="1982"/>
        <v>0</v>
      </c>
      <c r="DO1080" s="85">
        <f t="shared" si="2029"/>
        <v>0</v>
      </c>
      <c r="DP1080" s="85">
        <f t="shared" si="1983"/>
        <v>0</v>
      </c>
      <c r="DQ1080" s="85">
        <f t="shared" si="2030"/>
        <v>0</v>
      </c>
      <c r="DR1080" s="85">
        <f t="shared" si="1984"/>
        <v>0</v>
      </c>
      <c r="DS1080" s="85">
        <f t="shared" si="2031"/>
        <v>0</v>
      </c>
      <c r="DT1080" s="81"/>
      <c r="DU1080" s="81"/>
      <c r="DV1080" s="81">
        <f t="shared" si="2032"/>
        <v>0</v>
      </c>
      <c r="DW1080" s="100"/>
    </row>
    <row r="1081" spans="1:127" x14ac:dyDescent="0.2">
      <c r="A1081" s="59">
        <f t="shared" si="1985"/>
        <v>143.46666666666567</v>
      </c>
      <c r="B1081" s="44">
        <f t="shared" si="1986"/>
        <v>143466.66666666567</v>
      </c>
      <c r="C1081" s="52">
        <f t="shared" si="1920"/>
        <v>133.33333333333334</v>
      </c>
      <c r="D1081" s="50">
        <f t="shared" si="1921"/>
        <v>4</v>
      </c>
      <c r="E1081" s="44">
        <f t="shared" si="1922"/>
        <v>4.13</v>
      </c>
      <c r="F1081" s="47">
        <f t="shared" si="1923"/>
        <v>0.02</v>
      </c>
      <c r="G1081" s="52">
        <f t="shared" si="1987"/>
        <v>2.2979558428954921E-2</v>
      </c>
      <c r="H1081" s="57">
        <f t="shared" si="1988"/>
        <v>1110.0402735761838</v>
      </c>
      <c r="I1081" s="52">
        <f t="shared" si="1989"/>
        <v>0</v>
      </c>
      <c r="J1081" s="54">
        <f t="shared" si="1990"/>
        <v>4431.0568732611255</v>
      </c>
      <c r="K1081" s="46">
        <f t="shared" si="2033"/>
        <v>4431.0568732611255</v>
      </c>
      <c r="L1081" s="80">
        <f t="shared" si="1924"/>
        <v>0</v>
      </c>
      <c r="M1081" s="142">
        <f t="shared" si="1925"/>
        <v>0</v>
      </c>
      <c r="N1081" s="60">
        <f t="shared" si="1926"/>
        <v>4.13</v>
      </c>
      <c r="O1081" s="53">
        <f t="shared" si="1927"/>
        <v>0</v>
      </c>
      <c r="P1081" s="58">
        <f t="shared" si="1991"/>
        <v>3.1624494221295691</v>
      </c>
      <c r="Q1081" s="49">
        <f t="shared" si="1928"/>
        <v>3.1624494221295691</v>
      </c>
      <c r="R1081" s="143">
        <f t="shared" si="1929"/>
        <v>0.02</v>
      </c>
      <c r="S1081" s="51">
        <f t="shared" si="1992"/>
        <v>1.753936892988656E-2</v>
      </c>
      <c r="T1081" s="57">
        <f t="shared" si="1993"/>
        <v>1155.0325871655357</v>
      </c>
      <c r="U1081" s="53">
        <f t="shared" si="1930"/>
        <v>0</v>
      </c>
      <c r="V1081" s="58">
        <f t="shared" si="1994"/>
        <v>3.2258270351281633</v>
      </c>
      <c r="W1081" s="49">
        <f t="shared" si="1931"/>
        <v>3.2258270351281633</v>
      </c>
      <c r="X1081" s="143">
        <f t="shared" si="1932"/>
        <v>0.02</v>
      </c>
      <c r="Y1081" s="51">
        <f t="shared" si="1995"/>
        <v>1.6944547148630806E-2</v>
      </c>
      <c r="Z1081" s="57">
        <f t="shared" si="1996"/>
        <v>1123.0605264258393</v>
      </c>
      <c r="AA1081" s="53">
        <f t="shared" si="1933"/>
        <v>0</v>
      </c>
      <c r="AB1081" s="58">
        <f t="shared" si="1997"/>
        <v>3.1799730851557442</v>
      </c>
      <c r="AC1081" s="49">
        <f t="shared" si="1934"/>
        <v>3.1799730851557442</v>
      </c>
      <c r="AD1081" s="143">
        <f t="shared" si="1935"/>
        <v>0.02</v>
      </c>
      <c r="AE1081" s="49">
        <f t="shared" si="2034"/>
        <v>1.6891857299781807E-2</v>
      </c>
      <c r="AF1081" s="57">
        <f t="shared" si="1998"/>
        <v>1121.2127630167092</v>
      </c>
      <c r="AG1081" s="53">
        <f t="shared" si="1936"/>
        <v>0</v>
      </c>
      <c r="AH1081" s="58">
        <f t="shared" si="1999"/>
        <v>3.1774457861129926</v>
      </c>
      <c r="AI1081" s="49">
        <f t="shared" si="1937"/>
        <v>3.1774457861129926</v>
      </c>
      <c r="AJ1081" s="143">
        <f t="shared" si="1938"/>
        <v>0.02</v>
      </c>
      <c r="AK1081" s="51">
        <f t="shared" si="2000"/>
        <v>1.689241562464321E-2</v>
      </c>
      <c r="AL1081" s="57">
        <f t="shared" si="2001"/>
        <v>1121.1194641086918</v>
      </c>
      <c r="AM1081" s="53">
        <f t="shared" si="1939"/>
        <v>0</v>
      </c>
      <c r="AN1081" s="58">
        <f t="shared" si="2002"/>
        <v>3.1773185304437197</v>
      </c>
      <c r="AO1081" s="49">
        <f t="shared" si="1940"/>
        <v>3.1773185304437197</v>
      </c>
      <c r="AP1081" s="143">
        <f t="shared" si="1941"/>
        <v>0.02</v>
      </c>
      <c r="AQ1081" s="51">
        <f t="shared" si="2003"/>
        <v>1.6892711274375406E-2</v>
      </c>
      <c r="AR1081" s="57">
        <f t="shared" si="2004"/>
        <v>1121.1125675117619</v>
      </c>
      <c r="AS1081" s="44">
        <f t="shared" si="1942"/>
        <v>7975.9023718700246</v>
      </c>
      <c r="AT1081" s="44">
        <f t="shared" si="1943"/>
        <v>3190.3609487480098</v>
      </c>
      <c r="AU1081" s="44">
        <f t="shared" si="1944"/>
        <v>1993.9755929675061</v>
      </c>
      <c r="AV1081" s="47">
        <f t="shared" si="1945"/>
        <v>0.19665539104590982</v>
      </c>
      <c r="AW1081" s="47">
        <f t="shared" si="1946"/>
        <v>0.25774294011573173</v>
      </c>
      <c r="AX1081" s="86">
        <f t="shared" si="1947"/>
        <v>0.5680767941244862</v>
      </c>
      <c r="AY1081" s="86">
        <f t="shared" si="1948"/>
        <v>0</v>
      </c>
      <c r="AZ1081" s="10">
        <f t="shared" si="2005"/>
        <v>0</v>
      </c>
      <c r="BA1081" s="44">
        <f t="shared" si="1949"/>
        <v>0</v>
      </c>
      <c r="BB1081" s="9">
        <f t="shared" si="1950"/>
        <v>0</v>
      </c>
      <c r="BC1081" s="45">
        <f t="shared" si="2039"/>
        <v>0</v>
      </c>
      <c r="BD1081" s="9">
        <f t="shared" si="1951"/>
        <v>0</v>
      </c>
      <c r="BE1081" s="45">
        <f t="shared" si="2035"/>
        <v>0</v>
      </c>
      <c r="BF1081" s="9">
        <f t="shared" si="1952"/>
        <v>0</v>
      </c>
      <c r="BG1081" s="45">
        <f t="shared" si="2036"/>
        <v>0</v>
      </c>
      <c r="BH1081" s="58"/>
      <c r="BI1081" s="58"/>
      <c r="BJ1081" s="58">
        <f t="shared" si="2006"/>
        <v>0</v>
      </c>
      <c r="BK1081" s="97"/>
      <c r="BL1081" s="44"/>
      <c r="BM1081" s="82">
        <f t="shared" si="2007"/>
        <v>107.60000000000001</v>
      </c>
      <c r="BN1081" s="86">
        <f t="shared" si="2008"/>
        <v>107600</v>
      </c>
      <c r="BO1081" s="86">
        <f t="shared" si="2009"/>
        <v>100</v>
      </c>
      <c r="BP1081" s="84">
        <f t="shared" si="1953"/>
        <v>4</v>
      </c>
      <c r="BQ1081" s="84">
        <f t="shared" si="1954"/>
        <v>4.13</v>
      </c>
      <c r="BR1081" s="84">
        <f t="shared" si="1955"/>
        <v>0.02</v>
      </c>
      <c r="BS1081" s="84">
        <f t="shared" si="2010"/>
        <v>3.1093943074937212E-2</v>
      </c>
      <c r="BT1081" s="84">
        <f t="shared" si="2011"/>
        <v>1337.9106737837103</v>
      </c>
      <c r="BU1081" s="84">
        <f t="shared" si="2012"/>
        <v>0</v>
      </c>
      <c r="BV1081" s="83">
        <f t="shared" si="2013"/>
        <v>3246.8146811443644</v>
      </c>
      <c r="BW1081" s="81">
        <f t="shared" si="2037"/>
        <v>3246.8146811443644</v>
      </c>
      <c r="BX1081" s="83">
        <f t="shared" si="1956"/>
        <v>0</v>
      </c>
      <c r="BY1081" s="141">
        <f t="shared" si="1957"/>
        <v>0</v>
      </c>
      <c r="BZ1081" s="83">
        <f t="shared" si="1958"/>
        <v>4.13</v>
      </c>
      <c r="CA1081" s="83">
        <f t="shared" si="1959"/>
        <v>0</v>
      </c>
      <c r="CB1081" s="83">
        <f t="shared" si="2014"/>
        <v>3.499256794186413</v>
      </c>
      <c r="CC1081" s="83">
        <f t="shared" si="1960"/>
        <v>3.499256794186413</v>
      </c>
      <c r="CD1081" s="143">
        <f t="shared" si="1961"/>
        <v>0.02</v>
      </c>
      <c r="CE1081" s="83">
        <f t="shared" si="2015"/>
        <v>1.6886523213570578E-2</v>
      </c>
      <c r="CF1081" s="84">
        <f t="shared" si="2016"/>
        <v>1229.5786881703405</v>
      </c>
      <c r="CG1081" s="83">
        <f t="shared" si="1962"/>
        <v>0</v>
      </c>
      <c r="CH1081" s="83">
        <f t="shared" si="2017"/>
        <v>3.2787554252737117</v>
      </c>
      <c r="CI1081" s="83">
        <f t="shared" si="1963"/>
        <v>3.2787554252737117</v>
      </c>
      <c r="CJ1081" s="143">
        <f t="shared" si="1964"/>
        <v>0.02</v>
      </c>
      <c r="CK1081" s="83">
        <f t="shared" si="2018"/>
        <v>1.6078910799759306E-2</v>
      </c>
      <c r="CL1081" s="84">
        <f t="shared" si="2019"/>
        <v>1163.4986660737736</v>
      </c>
      <c r="CM1081" s="83">
        <f t="shared" si="1965"/>
        <v>0</v>
      </c>
      <c r="CN1081" s="83">
        <f t="shared" si="2020"/>
        <v>3.1673586145362589</v>
      </c>
      <c r="CO1081" s="83">
        <f t="shared" si="1966"/>
        <v>3.1673586145362589</v>
      </c>
      <c r="CP1081" s="143">
        <f t="shared" si="1967"/>
        <v>0.02</v>
      </c>
      <c r="CQ1081" s="83">
        <f t="shared" si="2021"/>
        <v>1.6238564504284604E-2</v>
      </c>
      <c r="CR1081" s="84">
        <f t="shared" si="2022"/>
        <v>1160.4007630956771</v>
      </c>
      <c r="CS1081" s="83">
        <f t="shared" si="1968"/>
        <v>0</v>
      </c>
      <c r="CT1081" s="83">
        <f t="shared" si="2023"/>
        <v>3.1625590763430429</v>
      </c>
      <c r="CU1081" s="83">
        <f t="shared" si="1969"/>
        <v>3.1625590763430429</v>
      </c>
      <c r="CV1081" s="143">
        <f t="shared" si="1970"/>
        <v>0.02</v>
      </c>
      <c r="CW1081" s="83">
        <f t="shared" si="2024"/>
        <v>1.6266526987184667E-2</v>
      </c>
      <c r="CX1081" s="84">
        <f t="shared" si="2025"/>
        <v>1160.336014375423</v>
      </c>
      <c r="CY1081" s="83">
        <f t="shared" si="1971"/>
        <v>0</v>
      </c>
      <c r="CZ1081" s="83">
        <f t="shared" si="2026"/>
        <v>3.162459163887434</v>
      </c>
      <c r="DA1081" s="83">
        <f t="shared" si="1972"/>
        <v>3.162459163887434</v>
      </c>
      <c r="DB1081" s="143">
        <f t="shared" si="1973"/>
        <v>0.02</v>
      </c>
      <c r="DC1081" s="83">
        <f t="shared" si="2027"/>
        <v>1.6267446767326599E-2</v>
      </c>
      <c r="DD1081" s="84">
        <f t="shared" si="2028"/>
        <v>1160.3468178276255</v>
      </c>
      <c r="DE1081" s="86">
        <f t="shared" si="1974"/>
        <v>5844.2664260598558</v>
      </c>
      <c r="DF1081" s="86">
        <f t="shared" si="1975"/>
        <v>2337.7065704239421</v>
      </c>
      <c r="DG1081" s="86">
        <f t="shared" si="1976"/>
        <v>1461.066606514964</v>
      </c>
      <c r="DH1081" s="86">
        <f t="shared" si="1977"/>
        <v>6.5649705396525551E-2</v>
      </c>
      <c r="DI1081" s="86">
        <f t="shared" si="1978"/>
        <v>4.728425059340937E-2</v>
      </c>
      <c r="DJ1081" s="86">
        <f t="shared" si="1979"/>
        <v>0.38024167757126576</v>
      </c>
      <c r="DK1081" s="86">
        <f t="shared" si="1980"/>
        <v>-1457.5427436882253</v>
      </c>
      <c r="DL1081" s="86">
        <f t="shared" si="2038"/>
        <v>-1457.5427436882253</v>
      </c>
      <c r="DM1081" s="86">
        <f t="shared" si="1981"/>
        <v>-1457.5427436882253</v>
      </c>
      <c r="DN1081" s="85">
        <f t="shared" si="1982"/>
        <v>0</v>
      </c>
      <c r="DO1081" s="85">
        <f t="shared" si="2029"/>
        <v>0</v>
      </c>
      <c r="DP1081" s="85">
        <f t="shared" si="1983"/>
        <v>0</v>
      </c>
      <c r="DQ1081" s="85">
        <f t="shared" si="2030"/>
        <v>0</v>
      </c>
      <c r="DR1081" s="85">
        <f t="shared" si="1984"/>
        <v>0</v>
      </c>
      <c r="DS1081" s="85">
        <f t="shared" si="2031"/>
        <v>0</v>
      </c>
      <c r="DT1081" s="81"/>
      <c r="DU1081" s="81"/>
      <c r="DV1081" s="81">
        <f t="shared" si="2032"/>
        <v>0</v>
      </c>
      <c r="DW1081" s="100"/>
    </row>
    <row r="1082" spans="1:127" x14ac:dyDescent="0.2">
      <c r="A1082" s="59">
        <f t="shared" si="1985"/>
        <v>143.599999999999</v>
      </c>
      <c r="B1082" s="44">
        <f t="shared" si="1986"/>
        <v>143599.99999999901</v>
      </c>
      <c r="C1082" s="52">
        <f t="shared" si="1920"/>
        <v>133.33333333333334</v>
      </c>
      <c r="D1082" s="50">
        <f t="shared" si="1921"/>
        <v>4</v>
      </c>
      <c r="E1082" s="44">
        <f t="shared" si="1922"/>
        <v>4.13</v>
      </c>
      <c r="F1082" s="47">
        <f t="shared" si="1923"/>
        <v>0.02</v>
      </c>
      <c r="G1082" s="52">
        <f t="shared" si="1987"/>
        <v>2.2976891762288253E-2</v>
      </c>
      <c r="H1082" s="57">
        <f t="shared" si="1988"/>
        <v>1110.7821048948479</v>
      </c>
      <c r="I1082" s="52">
        <f t="shared" si="1989"/>
        <v>0</v>
      </c>
      <c r="J1082" s="54">
        <f t="shared" si="1990"/>
        <v>4435.3732732611252</v>
      </c>
      <c r="K1082" s="46">
        <f t="shared" si="2033"/>
        <v>4435.3732732611252</v>
      </c>
      <c r="L1082" s="80">
        <f t="shared" si="1924"/>
        <v>0</v>
      </c>
      <c r="M1082" s="142">
        <f t="shared" si="1925"/>
        <v>0</v>
      </c>
      <c r="N1082" s="60">
        <f t="shared" si="1926"/>
        <v>4.13</v>
      </c>
      <c r="O1082" s="53">
        <f t="shared" si="1927"/>
        <v>0</v>
      </c>
      <c r="P1082" s="58">
        <f t="shared" si="1991"/>
        <v>3.1636947313944304</v>
      </c>
      <c r="Q1082" s="49">
        <f t="shared" si="1928"/>
        <v>3.1636947313944304</v>
      </c>
      <c r="R1082" s="143">
        <f t="shared" si="1929"/>
        <v>0.02</v>
      </c>
      <c r="S1082" s="51">
        <f t="shared" si="1992"/>
        <v>1.7536702263219892E-2</v>
      </c>
      <c r="T1082" s="57">
        <f t="shared" si="1993"/>
        <v>1155.7720155117549</v>
      </c>
      <c r="U1082" s="53">
        <f t="shared" si="1930"/>
        <v>0</v>
      </c>
      <c r="V1082" s="58">
        <f t="shared" si="1994"/>
        <v>3.2271956536014068</v>
      </c>
      <c r="W1082" s="49">
        <f t="shared" si="1931"/>
        <v>3.2271956536014068</v>
      </c>
      <c r="X1082" s="143">
        <f t="shared" si="1932"/>
        <v>0.02</v>
      </c>
      <c r="Y1082" s="51">
        <f t="shared" si="1995"/>
        <v>1.6941880481964138E-2</v>
      </c>
      <c r="Z1082" s="57">
        <f t="shared" si="1996"/>
        <v>1123.760841461572</v>
      </c>
      <c r="AA1082" s="53">
        <f t="shared" si="1933"/>
        <v>0</v>
      </c>
      <c r="AB1082" s="58">
        <f t="shared" si="1997"/>
        <v>3.1811979398025687</v>
      </c>
      <c r="AC1082" s="49">
        <f t="shared" si="1934"/>
        <v>3.1811979398025687</v>
      </c>
      <c r="AD1082" s="143">
        <f t="shared" si="1935"/>
        <v>0.02</v>
      </c>
      <c r="AE1082" s="49">
        <f t="shared" si="2034"/>
        <v>1.6889190633115139E-2</v>
      </c>
      <c r="AF1082" s="57">
        <f t="shared" si="1998"/>
        <v>1121.9209670806699</v>
      </c>
      <c r="AG1082" s="53">
        <f t="shared" si="1936"/>
        <v>0</v>
      </c>
      <c r="AH1082" s="58">
        <f t="shared" si="1999"/>
        <v>3.1786765248106761</v>
      </c>
      <c r="AI1082" s="49">
        <f t="shared" si="1937"/>
        <v>3.1786765248106761</v>
      </c>
      <c r="AJ1082" s="143">
        <f t="shared" si="1938"/>
        <v>0.02</v>
      </c>
      <c r="AK1082" s="51">
        <f t="shared" si="2000"/>
        <v>1.6889748957976541E-2</v>
      </c>
      <c r="AL1082" s="57">
        <f t="shared" si="2001"/>
        <v>1121.8282548976174</v>
      </c>
      <c r="AM1082" s="53">
        <f t="shared" si="1939"/>
        <v>0</v>
      </c>
      <c r="AN1082" s="58">
        <f t="shared" si="2002"/>
        <v>3.1785498206935632</v>
      </c>
      <c r="AO1082" s="49">
        <f t="shared" si="1940"/>
        <v>3.1785498206935632</v>
      </c>
      <c r="AP1082" s="143">
        <f t="shared" si="1941"/>
        <v>0.02</v>
      </c>
      <c r="AQ1082" s="51">
        <f t="shared" si="2003"/>
        <v>1.6890044607708737E-2</v>
      </c>
      <c r="AR1082" s="57">
        <f t="shared" si="2004"/>
        <v>1121.8213990953418</v>
      </c>
      <c r="AS1082" s="44">
        <f t="shared" si="1942"/>
        <v>7983.6718918700253</v>
      </c>
      <c r="AT1082" s="44">
        <f t="shared" si="1943"/>
        <v>3193.46875674801</v>
      </c>
      <c r="AU1082" s="44">
        <f t="shared" si="1944"/>
        <v>1995.9179729675063</v>
      </c>
      <c r="AV1082" s="47">
        <f t="shared" si="1945"/>
        <v>0.19617003456196833</v>
      </c>
      <c r="AW1082" s="47">
        <f t="shared" si="1946"/>
        <v>0.25654845248121738</v>
      </c>
      <c r="AX1082" s="86">
        <f t="shared" si="1947"/>
        <v>0.56385855692659959</v>
      </c>
      <c r="AY1082" s="86">
        <f t="shared" si="1948"/>
        <v>0</v>
      </c>
      <c r="AZ1082" s="10">
        <f t="shared" si="2005"/>
        <v>0</v>
      </c>
      <c r="BA1082" s="44">
        <f t="shared" si="1949"/>
        <v>0</v>
      </c>
      <c r="BB1082" s="9">
        <f t="shared" si="1950"/>
        <v>0</v>
      </c>
      <c r="BC1082" s="45">
        <f t="shared" si="2039"/>
        <v>0</v>
      </c>
      <c r="BD1082" s="9">
        <f t="shared" si="1951"/>
        <v>0</v>
      </c>
      <c r="BE1082" s="45">
        <f t="shared" si="2035"/>
        <v>0</v>
      </c>
      <c r="BF1082" s="9">
        <f t="shared" si="1952"/>
        <v>0</v>
      </c>
      <c r="BG1082" s="45">
        <f t="shared" si="2036"/>
        <v>0</v>
      </c>
      <c r="BH1082" s="58"/>
      <c r="BI1082" s="58"/>
      <c r="BJ1082" s="58">
        <f t="shared" si="2006"/>
        <v>0</v>
      </c>
      <c r="BK1082" s="97"/>
      <c r="BL1082" s="44"/>
      <c r="BM1082" s="82">
        <f t="shared" si="2007"/>
        <v>107.7</v>
      </c>
      <c r="BN1082" s="86">
        <f t="shared" si="2008"/>
        <v>107700</v>
      </c>
      <c r="BO1082" s="86">
        <f t="shared" si="2009"/>
        <v>100</v>
      </c>
      <c r="BP1082" s="84">
        <f t="shared" si="1953"/>
        <v>4</v>
      </c>
      <c r="BQ1082" s="84">
        <f t="shared" si="1954"/>
        <v>4.13</v>
      </c>
      <c r="BR1082" s="84">
        <f t="shared" si="1955"/>
        <v>0.02</v>
      </c>
      <c r="BS1082" s="84">
        <f t="shared" si="2010"/>
        <v>3.1091943074937213E-2</v>
      </c>
      <c r="BT1082" s="84">
        <f t="shared" si="2011"/>
        <v>1338.6635295482367</v>
      </c>
      <c r="BU1082" s="84">
        <f t="shared" si="2012"/>
        <v>0</v>
      </c>
      <c r="BV1082" s="83">
        <f t="shared" si="2013"/>
        <v>3250.0519811443642</v>
      </c>
      <c r="BW1082" s="81">
        <f t="shared" si="2037"/>
        <v>3250.0519811443642</v>
      </c>
      <c r="BX1082" s="83">
        <f t="shared" si="1956"/>
        <v>0</v>
      </c>
      <c r="BY1082" s="141">
        <f t="shared" si="1957"/>
        <v>0</v>
      </c>
      <c r="BZ1082" s="83">
        <f t="shared" si="1958"/>
        <v>4.13</v>
      </c>
      <c r="CA1082" s="83">
        <f t="shared" si="1959"/>
        <v>0</v>
      </c>
      <c r="CB1082" s="83">
        <f t="shared" si="2014"/>
        <v>3.5011405978040324</v>
      </c>
      <c r="CC1082" s="83">
        <f t="shared" si="1960"/>
        <v>3.5011405978040324</v>
      </c>
      <c r="CD1082" s="143">
        <f t="shared" si="1961"/>
        <v>0.02</v>
      </c>
      <c r="CE1082" s="83">
        <f t="shared" si="2015"/>
        <v>1.688452321357058E-2</v>
      </c>
      <c r="CF1082" s="84">
        <f t="shared" si="2016"/>
        <v>1230.0612341567232</v>
      </c>
      <c r="CG1082" s="83">
        <f t="shared" si="1962"/>
        <v>0</v>
      </c>
      <c r="CH1082" s="83">
        <f t="shared" si="2017"/>
        <v>3.2798231456727027</v>
      </c>
      <c r="CI1082" s="83">
        <f t="shared" si="1963"/>
        <v>3.2798231456727027</v>
      </c>
      <c r="CJ1082" s="143">
        <f t="shared" si="1964"/>
        <v>0.02</v>
      </c>
      <c r="CK1082" s="83">
        <f t="shared" si="2018"/>
        <v>1.6076910799759307E-2</v>
      </c>
      <c r="CL1082" s="84">
        <f t="shared" si="2019"/>
        <v>1163.9890323473853</v>
      </c>
      <c r="CM1082" s="83">
        <f t="shared" si="1965"/>
        <v>0</v>
      </c>
      <c r="CN1082" s="83">
        <f t="shared" si="2020"/>
        <v>3.1683166198448793</v>
      </c>
      <c r="CO1082" s="83">
        <f t="shared" si="1966"/>
        <v>3.1683166198448793</v>
      </c>
      <c r="CP1082" s="143">
        <f t="shared" si="1967"/>
        <v>0.02</v>
      </c>
      <c r="CQ1082" s="83">
        <f t="shared" si="2021"/>
        <v>1.6236564504284606E-2</v>
      </c>
      <c r="CR1082" s="84">
        <f t="shared" si="2022"/>
        <v>1160.913416270779</v>
      </c>
      <c r="CS1082" s="83">
        <f t="shared" si="1968"/>
        <v>0</v>
      </c>
      <c r="CT1082" s="83">
        <f t="shared" si="2023"/>
        <v>3.1635457646310394</v>
      </c>
      <c r="CU1082" s="83">
        <f t="shared" si="1969"/>
        <v>3.1635457646310394</v>
      </c>
      <c r="CV1082" s="143">
        <f t="shared" si="1970"/>
        <v>0.02</v>
      </c>
      <c r="CW1082" s="83">
        <f t="shared" si="2024"/>
        <v>1.6264526987184669E-2</v>
      </c>
      <c r="CX1082" s="84">
        <f t="shared" si="2025"/>
        <v>1160.8503297318966</v>
      </c>
      <c r="CY1082" s="83">
        <f t="shared" si="1971"/>
        <v>0</v>
      </c>
      <c r="CZ1082" s="83">
        <f t="shared" si="2026"/>
        <v>3.1634482942327145</v>
      </c>
      <c r="DA1082" s="83">
        <f t="shared" si="1972"/>
        <v>3.1634482942327145</v>
      </c>
      <c r="DB1082" s="143">
        <f t="shared" si="1973"/>
        <v>0.02</v>
      </c>
      <c r="DC1082" s="83">
        <f t="shared" si="2027"/>
        <v>1.6265446767326601E-2</v>
      </c>
      <c r="DD1082" s="84">
        <f t="shared" si="2028"/>
        <v>1160.8611785173405</v>
      </c>
      <c r="DE1082" s="86">
        <f t="shared" si="1974"/>
        <v>5850.0935660598552</v>
      </c>
      <c r="DF1082" s="86">
        <f t="shared" si="1975"/>
        <v>2340.0374264239422</v>
      </c>
      <c r="DG1082" s="86">
        <f t="shared" si="1976"/>
        <v>1462.5233915149638</v>
      </c>
      <c r="DH1082" s="86">
        <f t="shared" si="1977"/>
        <v>6.5552425762628874E-2</v>
      </c>
      <c r="DI1082" s="86">
        <f t="shared" si="1978"/>
        <v>4.7155630260904031E-2</v>
      </c>
      <c r="DJ1082" s="86">
        <f t="shared" si="1979"/>
        <v>0.37830091160933771</v>
      </c>
      <c r="DK1082" s="86">
        <f t="shared" si="1980"/>
        <v>-1459.3292300716469</v>
      </c>
      <c r="DL1082" s="86">
        <f t="shared" si="2038"/>
        <v>-1459.3292300716469</v>
      </c>
      <c r="DM1082" s="86">
        <f t="shared" si="1981"/>
        <v>-1459.3292300716469</v>
      </c>
      <c r="DN1082" s="85">
        <f t="shared" si="1982"/>
        <v>0</v>
      </c>
      <c r="DO1082" s="85">
        <f t="shared" si="2029"/>
        <v>0</v>
      </c>
      <c r="DP1082" s="85">
        <f t="shared" si="1983"/>
        <v>0</v>
      </c>
      <c r="DQ1082" s="85">
        <f t="shared" si="2030"/>
        <v>0</v>
      </c>
      <c r="DR1082" s="85">
        <f t="shared" si="1984"/>
        <v>0</v>
      </c>
      <c r="DS1082" s="85">
        <f t="shared" si="2031"/>
        <v>0</v>
      </c>
      <c r="DT1082" s="81"/>
      <c r="DU1082" s="81"/>
      <c r="DV1082" s="81">
        <f t="shared" si="2032"/>
        <v>0</v>
      </c>
      <c r="DW1082" s="100"/>
    </row>
    <row r="1083" spans="1:127" x14ac:dyDescent="0.2">
      <c r="A1083" s="59">
        <f t="shared" si="1985"/>
        <v>143.73333333333235</v>
      </c>
      <c r="B1083" s="44">
        <f t="shared" si="1986"/>
        <v>143733.33333333235</v>
      </c>
      <c r="C1083" s="52">
        <f t="shared" si="1920"/>
        <v>133.33333333333334</v>
      </c>
      <c r="D1083" s="50">
        <f t="shared" si="1921"/>
        <v>4</v>
      </c>
      <c r="E1083" s="44">
        <f t="shared" si="1922"/>
        <v>4.13</v>
      </c>
      <c r="F1083" s="47">
        <f t="shared" si="1923"/>
        <v>0.02</v>
      </c>
      <c r="G1083" s="52">
        <f t="shared" si="1987"/>
        <v>2.2974225095621584E-2</v>
      </c>
      <c r="H1083" s="57">
        <f t="shared" si="1988"/>
        <v>1111.5238501225786</v>
      </c>
      <c r="I1083" s="52">
        <f t="shared" si="1989"/>
        <v>0</v>
      </c>
      <c r="J1083" s="54">
        <f t="shared" si="1990"/>
        <v>4439.6896732611258</v>
      </c>
      <c r="K1083" s="46">
        <f t="shared" si="2033"/>
        <v>4439.6896732611258</v>
      </c>
      <c r="L1083" s="80">
        <f t="shared" si="1924"/>
        <v>0</v>
      </c>
      <c r="M1083" s="142">
        <f t="shared" si="1925"/>
        <v>0</v>
      </c>
      <c r="N1083" s="60">
        <f t="shared" si="1926"/>
        <v>4.13</v>
      </c>
      <c r="O1083" s="53">
        <f t="shared" si="1927"/>
        <v>0</v>
      </c>
      <c r="P1083" s="58">
        <f t="shared" si="1991"/>
        <v>3.1649419377470736</v>
      </c>
      <c r="Q1083" s="49">
        <f t="shared" si="1928"/>
        <v>3.1649419377470736</v>
      </c>
      <c r="R1083" s="143">
        <f t="shared" si="1929"/>
        <v>0.02</v>
      </c>
      <c r="S1083" s="51">
        <f t="shared" si="1992"/>
        <v>1.7534035596553223E-2</v>
      </c>
      <c r="T1083" s="57">
        <f t="shared" si="1993"/>
        <v>1156.5110404143318</v>
      </c>
      <c r="U1083" s="53">
        <f t="shared" si="1930"/>
        <v>0</v>
      </c>
      <c r="V1083" s="58">
        <f t="shared" si="1994"/>
        <v>3.2285656884800371</v>
      </c>
      <c r="W1083" s="49">
        <f t="shared" si="1931"/>
        <v>3.2285656884800371</v>
      </c>
      <c r="X1083" s="143">
        <f t="shared" si="1932"/>
        <v>0.02</v>
      </c>
      <c r="Y1083" s="51">
        <f t="shared" si="1995"/>
        <v>1.693921381529747E-2</v>
      </c>
      <c r="Z1083" s="57">
        <f t="shared" si="1996"/>
        <v>1124.4607493265621</v>
      </c>
      <c r="AA1083" s="53">
        <f t="shared" si="1933"/>
        <v>0</v>
      </c>
      <c r="AB1083" s="58">
        <f t="shared" si="1997"/>
        <v>3.1824240250515246</v>
      </c>
      <c r="AC1083" s="49">
        <f t="shared" si="1934"/>
        <v>3.1824240250515246</v>
      </c>
      <c r="AD1083" s="143">
        <f t="shared" si="1935"/>
        <v>0.02</v>
      </c>
      <c r="AE1083" s="49">
        <f t="shared" si="2034"/>
        <v>1.688652396644847E-2</v>
      </c>
      <c r="AF1083" s="57">
        <f t="shared" si="1998"/>
        <v>1122.6287866974453</v>
      </c>
      <c r="AG1083" s="53">
        <f t="shared" si="1936"/>
        <v>0</v>
      </c>
      <c r="AH1083" s="58">
        <f t="shared" si="1999"/>
        <v>3.1799085693267539</v>
      </c>
      <c r="AI1083" s="49">
        <f t="shared" si="1937"/>
        <v>3.1799085693267539</v>
      </c>
      <c r="AJ1083" s="143">
        <f t="shared" si="1938"/>
        <v>0.02</v>
      </c>
      <c r="AK1083" s="51">
        <f t="shared" si="2000"/>
        <v>1.6887082291309873E-2</v>
      </c>
      <c r="AL1083" s="57">
        <f t="shared" si="2001"/>
        <v>1122.5366593962747</v>
      </c>
      <c r="AM1083" s="53">
        <f t="shared" si="1939"/>
        <v>0</v>
      </c>
      <c r="AN1083" s="58">
        <f t="shared" si="2002"/>
        <v>3.1797824174794611</v>
      </c>
      <c r="AO1083" s="49">
        <f t="shared" si="1940"/>
        <v>3.1797824174794611</v>
      </c>
      <c r="AP1083" s="143">
        <f t="shared" si="1941"/>
        <v>0.02</v>
      </c>
      <c r="AQ1083" s="51">
        <f t="shared" si="2003"/>
        <v>1.6887377941042069E-2</v>
      </c>
      <c r="AR1083" s="57">
        <f t="shared" si="2004"/>
        <v>1122.5298442344604</v>
      </c>
      <c r="AS1083" s="44">
        <f t="shared" si="1942"/>
        <v>7991.4414118700261</v>
      </c>
      <c r="AT1083" s="44">
        <f t="shared" si="1943"/>
        <v>3196.5765647480102</v>
      </c>
      <c r="AU1083" s="44">
        <f t="shared" si="1944"/>
        <v>1997.8603529675065</v>
      </c>
      <c r="AV1083" s="47">
        <f t="shared" si="1945"/>
        <v>0.19568663042480897</v>
      </c>
      <c r="AW1083" s="47">
        <f t="shared" si="1946"/>
        <v>0.25536135131940513</v>
      </c>
      <c r="AX1083" s="86">
        <f t="shared" si="1947"/>
        <v>0.55967815033283097</v>
      </c>
      <c r="AY1083" s="86">
        <f t="shared" si="1948"/>
        <v>0</v>
      </c>
      <c r="AZ1083" s="10">
        <f t="shared" si="2005"/>
        <v>0</v>
      </c>
      <c r="BA1083" s="44">
        <f t="shared" si="1949"/>
        <v>0</v>
      </c>
      <c r="BB1083" s="9">
        <f t="shared" si="1950"/>
        <v>0</v>
      </c>
      <c r="BC1083" s="45">
        <f t="shared" si="2039"/>
        <v>0</v>
      </c>
      <c r="BD1083" s="9">
        <f t="shared" si="1951"/>
        <v>0</v>
      </c>
      <c r="BE1083" s="45">
        <f t="shared" si="2035"/>
        <v>0</v>
      </c>
      <c r="BF1083" s="9">
        <f t="shared" si="1952"/>
        <v>0</v>
      </c>
      <c r="BG1083" s="45">
        <f t="shared" si="2036"/>
        <v>0</v>
      </c>
      <c r="BH1083" s="58"/>
      <c r="BI1083" s="58"/>
      <c r="BJ1083" s="58">
        <f t="shared" si="2006"/>
        <v>0</v>
      </c>
      <c r="BK1083" s="97"/>
      <c r="BL1083" s="44"/>
      <c r="BM1083" s="82">
        <f t="shared" si="2007"/>
        <v>107.8</v>
      </c>
      <c r="BN1083" s="86">
        <f t="shared" si="2008"/>
        <v>107800</v>
      </c>
      <c r="BO1083" s="86">
        <f t="shared" si="2009"/>
        <v>100</v>
      </c>
      <c r="BP1083" s="84">
        <f t="shared" si="1953"/>
        <v>4</v>
      </c>
      <c r="BQ1083" s="84">
        <f t="shared" si="1954"/>
        <v>4.13</v>
      </c>
      <c r="BR1083" s="84">
        <f t="shared" si="1955"/>
        <v>0.02</v>
      </c>
      <c r="BS1083" s="84">
        <f t="shared" si="2010"/>
        <v>3.1089943074937215E-2</v>
      </c>
      <c r="BT1083" s="84">
        <f t="shared" si="2011"/>
        <v>1339.416336886613</v>
      </c>
      <c r="BU1083" s="84">
        <f t="shared" si="2012"/>
        <v>0</v>
      </c>
      <c r="BV1083" s="83">
        <f t="shared" si="2013"/>
        <v>3253.2892811443644</v>
      </c>
      <c r="BW1083" s="81">
        <f t="shared" si="2037"/>
        <v>3253.2892811443644</v>
      </c>
      <c r="BX1083" s="83">
        <f t="shared" si="1956"/>
        <v>0</v>
      </c>
      <c r="BY1083" s="141">
        <f t="shared" si="1957"/>
        <v>0</v>
      </c>
      <c r="BZ1083" s="83">
        <f t="shared" si="1958"/>
        <v>4.13</v>
      </c>
      <c r="CA1083" s="83">
        <f t="shared" si="1959"/>
        <v>0</v>
      </c>
      <c r="CB1083" s="83">
        <f t="shared" si="2014"/>
        <v>3.5030265437507535</v>
      </c>
      <c r="CC1083" s="83">
        <f t="shared" si="1960"/>
        <v>3.5030265437507535</v>
      </c>
      <c r="CD1083" s="143">
        <f t="shared" si="1961"/>
        <v>0.02</v>
      </c>
      <c r="CE1083" s="83">
        <f t="shared" si="2015"/>
        <v>1.6882523213570581E-2</v>
      </c>
      <c r="CF1083" s="84">
        <f t="shared" si="2016"/>
        <v>1230.5434633829404</v>
      </c>
      <c r="CG1083" s="83">
        <f t="shared" si="1962"/>
        <v>0</v>
      </c>
      <c r="CH1083" s="83">
        <f t="shared" si="2017"/>
        <v>3.2808911579128655</v>
      </c>
      <c r="CI1083" s="83">
        <f t="shared" si="1963"/>
        <v>3.2808911579128655</v>
      </c>
      <c r="CJ1083" s="143">
        <f t="shared" si="1964"/>
        <v>0.02</v>
      </c>
      <c r="CK1083" s="83">
        <f t="shared" si="2018"/>
        <v>1.6074910799759309E-2</v>
      </c>
      <c r="CL1083" s="84">
        <f t="shared" si="2019"/>
        <v>1164.4791780072503</v>
      </c>
      <c r="CM1083" s="83">
        <f t="shared" si="1965"/>
        <v>0</v>
      </c>
      <c r="CN1083" s="83">
        <f t="shared" si="2020"/>
        <v>3.1692751589995183</v>
      </c>
      <c r="CO1083" s="83">
        <f t="shared" si="1966"/>
        <v>3.1692751589995183</v>
      </c>
      <c r="CP1083" s="143">
        <f t="shared" si="1967"/>
        <v>0.02</v>
      </c>
      <c r="CQ1083" s="83">
        <f t="shared" si="2021"/>
        <v>1.6234564504284607E-2</v>
      </c>
      <c r="CR1083" s="84">
        <f t="shared" si="2022"/>
        <v>1161.4258513097077</v>
      </c>
      <c r="CS1083" s="83">
        <f t="shared" si="1968"/>
        <v>0</v>
      </c>
      <c r="CT1083" s="83">
        <f t="shared" si="2023"/>
        <v>3.1645330770623521</v>
      </c>
      <c r="CU1083" s="83">
        <f t="shared" si="1969"/>
        <v>3.1645330770623521</v>
      </c>
      <c r="CV1083" s="143">
        <f t="shared" si="1970"/>
        <v>0.02</v>
      </c>
      <c r="CW1083" s="83">
        <f t="shared" si="2024"/>
        <v>1.626252698718467E-2</v>
      </c>
      <c r="CX1083" s="84">
        <f t="shared" si="2025"/>
        <v>1161.3644214567269</v>
      </c>
      <c r="CY1083" s="83">
        <f t="shared" si="1971"/>
        <v>0</v>
      </c>
      <c r="CZ1083" s="83">
        <f t="shared" si="2026"/>
        <v>3.1644380467264943</v>
      </c>
      <c r="DA1083" s="83">
        <f t="shared" si="1972"/>
        <v>3.1644380467264943</v>
      </c>
      <c r="DB1083" s="143">
        <f t="shared" si="1973"/>
        <v>0.02</v>
      </c>
      <c r="DC1083" s="83">
        <f t="shared" si="2027"/>
        <v>1.6263446767326602E-2</v>
      </c>
      <c r="DD1083" s="84">
        <f t="shared" si="2028"/>
        <v>1161.375315157316</v>
      </c>
      <c r="DE1083" s="86">
        <f t="shared" si="1974"/>
        <v>5855.9207060598555</v>
      </c>
      <c r="DF1083" s="86">
        <f t="shared" si="1975"/>
        <v>2342.3682824239422</v>
      </c>
      <c r="DG1083" s="86">
        <f t="shared" si="1976"/>
        <v>1463.9801765149639</v>
      </c>
      <c r="DH1083" s="86">
        <f t="shared" si="1977"/>
        <v>6.5455402125003725E-2</v>
      </c>
      <c r="DI1083" s="86">
        <f t="shared" si="1978"/>
        <v>4.7027507401755674E-2</v>
      </c>
      <c r="DJ1083" s="86">
        <f t="shared" si="1979"/>
        <v>0.37637227065147272</v>
      </c>
      <c r="DK1083" s="86">
        <f t="shared" si="1980"/>
        <v>-1461.1146180917362</v>
      </c>
      <c r="DL1083" s="86">
        <f t="shared" si="2038"/>
        <v>-1461.1146180917362</v>
      </c>
      <c r="DM1083" s="86">
        <f t="shared" si="1981"/>
        <v>-1461.1146180917362</v>
      </c>
      <c r="DN1083" s="85">
        <f t="shared" si="1982"/>
        <v>0</v>
      </c>
      <c r="DO1083" s="85">
        <f t="shared" si="2029"/>
        <v>0</v>
      </c>
      <c r="DP1083" s="85">
        <f t="shared" si="1983"/>
        <v>0</v>
      </c>
      <c r="DQ1083" s="85">
        <f t="shared" si="2030"/>
        <v>0</v>
      </c>
      <c r="DR1083" s="85">
        <f t="shared" si="1984"/>
        <v>0</v>
      </c>
      <c r="DS1083" s="85">
        <f t="shared" si="2031"/>
        <v>0</v>
      </c>
      <c r="DT1083" s="81"/>
      <c r="DU1083" s="81"/>
      <c r="DV1083" s="81">
        <f t="shared" si="2032"/>
        <v>0</v>
      </c>
      <c r="DW1083" s="100"/>
    </row>
    <row r="1084" spans="1:127" x14ac:dyDescent="0.2">
      <c r="A1084" s="59">
        <f t="shared" si="1985"/>
        <v>143.86666666666571</v>
      </c>
      <c r="B1084" s="44">
        <f t="shared" si="1986"/>
        <v>143866.6666666657</v>
      </c>
      <c r="C1084" s="52">
        <f t="shared" si="1920"/>
        <v>133.33333333333334</v>
      </c>
      <c r="D1084" s="50">
        <f t="shared" si="1921"/>
        <v>4</v>
      </c>
      <c r="E1084" s="44">
        <f t="shared" si="1922"/>
        <v>4.13</v>
      </c>
      <c r="F1084" s="47">
        <f t="shared" si="1923"/>
        <v>0.02</v>
      </c>
      <c r="G1084" s="52">
        <f t="shared" si="1987"/>
        <v>2.2971558428954916E-2</v>
      </c>
      <c r="H1084" s="57">
        <f t="shared" si="1988"/>
        <v>1112.2655092593757</v>
      </c>
      <c r="I1084" s="52">
        <f t="shared" si="1989"/>
        <v>0</v>
      </c>
      <c r="J1084" s="54">
        <f t="shared" si="1990"/>
        <v>4444.0060732611255</v>
      </c>
      <c r="K1084" s="46">
        <f t="shared" si="2033"/>
        <v>4444.0060732611255</v>
      </c>
      <c r="L1084" s="80">
        <f t="shared" si="1924"/>
        <v>0</v>
      </c>
      <c r="M1084" s="142">
        <f t="shared" si="1925"/>
        <v>0</v>
      </c>
      <c r="N1084" s="60">
        <f t="shared" si="1926"/>
        <v>4.13</v>
      </c>
      <c r="O1084" s="53">
        <f t="shared" si="1927"/>
        <v>0</v>
      </c>
      <c r="P1084" s="58">
        <f t="shared" si="1991"/>
        <v>3.1661910409032341</v>
      </c>
      <c r="Q1084" s="49">
        <f t="shared" si="1928"/>
        <v>3.1661910409032341</v>
      </c>
      <c r="R1084" s="143">
        <f t="shared" si="1929"/>
        <v>0.02</v>
      </c>
      <c r="S1084" s="51">
        <f t="shared" si="1992"/>
        <v>1.7531368929886555E-2</v>
      </c>
      <c r="T1084" s="57">
        <f t="shared" si="1993"/>
        <v>1157.2496617480174</v>
      </c>
      <c r="U1084" s="53">
        <f t="shared" si="1930"/>
        <v>0</v>
      </c>
      <c r="V1084" s="58">
        <f t="shared" si="1994"/>
        <v>3.2299371366454039</v>
      </c>
      <c r="W1084" s="49">
        <f t="shared" si="1931"/>
        <v>3.2299371366454039</v>
      </c>
      <c r="X1084" s="143">
        <f t="shared" si="1932"/>
        <v>0.02</v>
      </c>
      <c r="Y1084" s="51">
        <f t="shared" si="1995"/>
        <v>1.6936547148630802E-2</v>
      </c>
      <c r="Z1084" s="57">
        <f t="shared" si="1996"/>
        <v>1125.1602500591382</v>
      </c>
      <c r="AA1084" s="53">
        <f t="shared" si="1933"/>
        <v>0</v>
      </c>
      <c r="AB1084" s="58">
        <f t="shared" si="1997"/>
        <v>3.1836513381100509</v>
      </c>
      <c r="AC1084" s="49">
        <f t="shared" si="1934"/>
        <v>3.1836513381100509</v>
      </c>
      <c r="AD1084" s="143">
        <f t="shared" si="1935"/>
        <v>0.02</v>
      </c>
      <c r="AE1084" s="49">
        <f t="shared" si="2034"/>
        <v>1.6883857299781802E-2</v>
      </c>
      <c r="AF1084" s="57">
        <f t="shared" si="1998"/>
        <v>1123.3362218894122</v>
      </c>
      <c r="AG1084" s="53">
        <f t="shared" si="1936"/>
        <v>0</v>
      </c>
      <c r="AH1084" s="58">
        <f t="shared" si="1999"/>
        <v>3.1811419170024706</v>
      </c>
      <c r="AI1084" s="49">
        <f t="shared" si="1937"/>
        <v>3.1811419170024706</v>
      </c>
      <c r="AJ1084" s="143">
        <f t="shared" si="1938"/>
        <v>0.02</v>
      </c>
      <c r="AK1084" s="51">
        <f t="shared" si="2000"/>
        <v>1.6884415624643205E-2</v>
      </c>
      <c r="AL1084" s="57">
        <f t="shared" si="2001"/>
        <v>1123.2446776129348</v>
      </c>
      <c r="AM1084" s="53">
        <f t="shared" si="1939"/>
        <v>0</v>
      </c>
      <c r="AN1084" s="58">
        <f t="shared" si="2002"/>
        <v>3.181016318106658</v>
      </c>
      <c r="AO1084" s="49">
        <f t="shared" si="1940"/>
        <v>3.181016318106658</v>
      </c>
      <c r="AP1084" s="143">
        <f t="shared" si="1941"/>
        <v>0.02</v>
      </c>
      <c r="AQ1084" s="51">
        <f t="shared" si="2003"/>
        <v>1.6884711274375401E-2</v>
      </c>
      <c r="AR1084" s="57">
        <f t="shared" si="2004"/>
        <v>1123.2379029374663</v>
      </c>
      <c r="AS1084" s="44">
        <f t="shared" si="1942"/>
        <v>7999.2109318700259</v>
      </c>
      <c r="AT1084" s="44">
        <f t="shared" si="1943"/>
        <v>3199.6843727480104</v>
      </c>
      <c r="AU1084" s="44">
        <f t="shared" si="1944"/>
        <v>1999.8027329675065</v>
      </c>
      <c r="AV1084" s="47">
        <f t="shared" si="1945"/>
        <v>0.19520516854936248</v>
      </c>
      <c r="AW1084" s="47">
        <f t="shared" si="1946"/>
        <v>0.25418158148748166</v>
      </c>
      <c r="AX1084" s="86">
        <f t="shared" si="1947"/>
        <v>0.55553518369079802</v>
      </c>
      <c r="AY1084" s="86">
        <f t="shared" si="1948"/>
        <v>0</v>
      </c>
      <c r="AZ1084" s="10">
        <f t="shared" si="2005"/>
        <v>0</v>
      </c>
      <c r="BA1084" s="44">
        <f t="shared" si="1949"/>
        <v>0</v>
      </c>
      <c r="BB1084" s="9">
        <f t="shared" si="1950"/>
        <v>0</v>
      </c>
      <c r="BC1084" s="45">
        <f t="shared" si="2039"/>
        <v>0</v>
      </c>
      <c r="BD1084" s="9">
        <f t="shared" si="1951"/>
        <v>0</v>
      </c>
      <c r="BE1084" s="45">
        <f t="shared" si="2035"/>
        <v>0</v>
      </c>
      <c r="BF1084" s="9">
        <f t="shared" si="1952"/>
        <v>0</v>
      </c>
      <c r="BG1084" s="45">
        <f t="shared" si="2036"/>
        <v>0</v>
      </c>
      <c r="BH1084" s="58"/>
      <c r="BI1084" s="58"/>
      <c r="BJ1084" s="58">
        <f t="shared" si="2006"/>
        <v>0</v>
      </c>
      <c r="BK1084" s="97"/>
      <c r="BL1084" s="44"/>
      <c r="BM1084" s="82">
        <f t="shared" si="2007"/>
        <v>107.9</v>
      </c>
      <c r="BN1084" s="86">
        <f t="shared" si="2008"/>
        <v>107900</v>
      </c>
      <c r="BO1084" s="86">
        <f t="shared" si="2009"/>
        <v>100</v>
      </c>
      <c r="BP1084" s="84">
        <f t="shared" si="1953"/>
        <v>4</v>
      </c>
      <c r="BQ1084" s="84">
        <f t="shared" si="1954"/>
        <v>4.13</v>
      </c>
      <c r="BR1084" s="84">
        <f t="shared" si="1955"/>
        <v>0.02</v>
      </c>
      <c r="BS1084" s="84">
        <f t="shared" si="2010"/>
        <v>3.1087943074937216E-2</v>
      </c>
      <c r="BT1084" s="84">
        <f t="shared" si="2011"/>
        <v>1340.1690957988392</v>
      </c>
      <c r="BU1084" s="84">
        <f t="shared" si="2012"/>
        <v>0</v>
      </c>
      <c r="BV1084" s="83">
        <f t="shared" si="2013"/>
        <v>3256.5265811443642</v>
      </c>
      <c r="BW1084" s="81">
        <f t="shared" si="2037"/>
        <v>3256.5265811443642</v>
      </c>
      <c r="BX1084" s="83">
        <f t="shared" si="1956"/>
        <v>0</v>
      </c>
      <c r="BY1084" s="141">
        <f t="shared" si="1957"/>
        <v>0</v>
      </c>
      <c r="BZ1084" s="83">
        <f t="shared" si="1958"/>
        <v>4.13</v>
      </c>
      <c r="CA1084" s="83">
        <f t="shared" si="1959"/>
        <v>0</v>
      </c>
      <c r="CB1084" s="83">
        <f t="shared" si="2014"/>
        <v>3.5049146322416096</v>
      </c>
      <c r="CC1084" s="83">
        <f t="shared" si="1960"/>
        <v>3.5049146322416096</v>
      </c>
      <c r="CD1084" s="143">
        <f t="shared" si="1961"/>
        <v>0.02</v>
      </c>
      <c r="CE1084" s="83">
        <f t="shared" si="2015"/>
        <v>1.6880523213570583E-2</v>
      </c>
      <c r="CF1084" s="84">
        <f t="shared" si="2016"/>
        <v>1231.0253758949564</v>
      </c>
      <c r="CG1084" s="83">
        <f t="shared" si="1962"/>
        <v>0</v>
      </c>
      <c r="CH1084" s="83">
        <f t="shared" si="2017"/>
        <v>3.2819594604744187</v>
      </c>
      <c r="CI1084" s="83">
        <f t="shared" si="1963"/>
        <v>3.2819594604744187</v>
      </c>
      <c r="CJ1084" s="143">
        <f t="shared" si="1964"/>
        <v>0.02</v>
      </c>
      <c r="CK1084" s="83">
        <f t="shared" si="2018"/>
        <v>1.607291079975931E-2</v>
      </c>
      <c r="CL1084" s="84">
        <f t="shared" si="2019"/>
        <v>1164.96910315338</v>
      </c>
      <c r="CM1084" s="83">
        <f t="shared" si="1965"/>
        <v>0</v>
      </c>
      <c r="CN1084" s="83">
        <f t="shared" si="2020"/>
        <v>3.1702342310837106</v>
      </c>
      <c r="CO1084" s="83">
        <f t="shared" si="1966"/>
        <v>3.1702342310837106</v>
      </c>
      <c r="CP1084" s="143">
        <f t="shared" si="1967"/>
        <v>0.02</v>
      </c>
      <c r="CQ1084" s="83">
        <f t="shared" si="2021"/>
        <v>1.6232564504284609E-2</v>
      </c>
      <c r="CR1084" s="84">
        <f t="shared" si="2022"/>
        <v>1161.938068258059</v>
      </c>
      <c r="CS1084" s="83">
        <f t="shared" si="1968"/>
        <v>0</v>
      </c>
      <c r="CT1084" s="83">
        <f t="shared" si="2023"/>
        <v>3.1655210126113995</v>
      </c>
      <c r="CU1084" s="83">
        <f t="shared" si="1969"/>
        <v>3.1655210126113995</v>
      </c>
      <c r="CV1084" s="143">
        <f t="shared" si="1970"/>
        <v>0.02</v>
      </c>
      <c r="CW1084" s="83">
        <f t="shared" si="2024"/>
        <v>1.6260526987184672E-2</v>
      </c>
      <c r="CX1084" s="84">
        <f t="shared" si="2025"/>
        <v>1161.8782895880177</v>
      </c>
      <c r="CY1084" s="83">
        <f t="shared" si="1971"/>
        <v>0</v>
      </c>
      <c r="CZ1084" s="83">
        <f t="shared" si="2026"/>
        <v>3.1654284202967071</v>
      </c>
      <c r="DA1084" s="83">
        <f t="shared" si="1972"/>
        <v>3.1654284202967071</v>
      </c>
      <c r="DB1084" s="143">
        <f t="shared" si="1973"/>
        <v>0.02</v>
      </c>
      <c r="DC1084" s="83">
        <f t="shared" si="2027"/>
        <v>1.6261446767326604E-2</v>
      </c>
      <c r="DD1084" s="84">
        <f t="shared" si="2028"/>
        <v>1161.8892277865789</v>
      </c>
      <c r="DE1084" s="86">
        <f t="shared" si="1974"/>
        <v>5861.747846059855</v>
      </c>
      <c r="DF1084" s="86">
        <f t="shared" si="1975"/>
        <v>2344.6991384239418</v>
      </c>
      <c r="DG1084" s="86">
        <f t="shared" si="1976"/>
        <v>1465.4369615149637</v>
      </c>
      <c r="DH1084" s="86">
        <f t="shared" si="1977"/>
        <v>6.5358633600677091E-2</v>
      </c>
      <c r="DI1084" s="86">
        <f t="shared" si="1978"/>
        <v>4.6899879633437766E-2</v>
      </c>
      <c r="DJ1084" s="86">
        <f t="shared" si="1979"/>
        <v>0.37445566678075048</v>
      </c>
      <c r="DK1084" s="86">
        <f t="shared" si="1980"/>
        <v>-1462.8989084744776</v>
      </c>
      <c r="DL1084" s="86">
        <f t="shared" si="2038"/>
        <v>-1462.8989084744776</v>
      </c>
      <c r="DM1084" s="86">
        <f t="shared" si="1981"/>
        <v>-1462.8989084744776</v>
      </c>
      <c r="DN1084" s="85">
        <f t="shared" si="1982"/>
        <v>0</v>
      </c>
      <c r="DO1084" s="85">
        <f t="shared" si="2029"/>
        <v>0</v>
      </c>
      <c r="DP1084" s="85">
        <f t="shared" si="1983"/>
        <v>0</v>
      </c>
      <c r="DQ1084" s="85">
        <f t="shared" si="2030"/>
        <v>0</v>
      </c>
      <c r="DR1084" s="85">
        <f t="shared" si="1984"/>
        <v>0</v>
      </c>
      <c r="DS1084" s="85">
        <f t="shared" si="2031"/>
        <v>0</v>
      </c>
      <c r="DT1084" s="81"/>
      <c r="DU1084" s="81"/>
      <c r="DV1084" s="81">
        <f t="shared" si="2032"/>
        <v>0</v>
      </c>
      <c r="DW1084" s="100"/>
    </row>
    <row r="1085" spans="1:127" x14ac:dyDescent="0.2">
      <c r="A1085" s="59">
        <f t="shared" si="1985"/>
        <v>143.99999999999903</v>
      </c>
      <c r="B1085" s="44">
        <f t="shared" si="1986"/>
        <v>143999.99999999904</v>
      </c>
      <c r="C1085" s="52">
        <f t="shared" si="1920"/>
        <v>133.33333333333334</v>
      </c>
      <c r="D1085" s="50">
        <f t="shared" si="1921"/>
        <v>4</v>
      </c>
      <c r="E1085" s="44">
        <f t="shared" si="1922"/>
        <v>4.13</v>
      </c>
      <c r="F1085" s="47">
        <f t="shared" si="1923"/>
        <v>0.02</v>
      </c>
      <c r="G1085" s="52">
        <f t="shared" si="1987"/>
        <v>2.2968891762288248E-2</v>
      </c>
      <c r="H1085" s="57">
        <f t="shared" si="1988"/>
        <v>1113.0070823052392</v>
      </c>
      <c r="I1085" s="52">
        <f t="shared" si="1989"/>
        <v>0</v>
      </c>
      <c r="J1085" s="54">
        <f t="shared" si="1990"/>
        <v>4448.3224732611252</v>
      </c>
      <c r="K1085" s="46">
        <f t="shared" si="2033"/>
        <v>4448.3224732611252</v>
      </c>
      <c r="L1085" s="80">
        <f t="shared" si="1924"/>
        <v>0</v>
      </c>
      <c r="M1085" s="142">
        <f t="shared" si="1925"/>
        <v>0</v>
      </c>
      <c r="N1085" s="60">
        <f t="shared" si="1926"/>
        <v>4.13</v>
      </c>
      <c r="O1085" s="53">
        <f t="shared" si="1927"/>
        <v>0</v>
      </c>
      <c r="P1085" s="58">
        <f t="shared" si="1991"/>
        <v>3.1674420405793442</v>
      </c>
      <c r="Q1085" s="49">
        <f t="shared" si="1928"/>
        <v>3.1674420405793442</v>
      </c>
      <c r="R1085" s="143">
        <f t="shared" si="1929"/>
        <v>0.02</v>
      </c>
      <c r="S1085" s="51">
        <f t="shared" si="1992"/>
        <v>1.7528702263219887E-2</v>
      </c>
      <c r="T1085" s="57">
        <f t="shared" si="1993"/>
        <v>1157.9878793885023</v>
      </c>
      <c r="U1085" s="53">
        <f t="shared" si="1930"/>
        <v>0</v>
      </c>
      <c r="V1085" s="58">
        <f t="shared" si="1994"/>
        <v>3.2313099949800899</v>
      </c>
      <c r="W1085" s="49">
        <f t="shared" si="1931"/>
        <v>3.2313099949800899</v>
      </c>
      <c r="X1085" s="143">
        <f t="shared" si="1932"/>
        <v>0.02</v>
      </c>
      <c r="Y1085" s="51">
        <f t="shared" si="1995"/>
        <v>1.6933880481964134E-2</v>
      </c>
      <c r="Z1085" s="57">
        <f t="shared" si="1996"/>
        <v>1125.8593436987908</v>
      </c>
      <c r="AA1085" s="53">
        <f t="shared" si="1933"/>
        <v>0</v>
      </c>
      <c r="AB1085" s="58">
        <f t="shared" si="1997"/>
        <v>3.1848798761890018</v>
      </c>
      <c r="AC1085" s="49">
        <f t="shared" si="1934"/>
        <v>3.1848798761890018</v>
      </c>
      <c r="AD1085" s="143">
        <f t="shared" si="1935"/>
        <v>0.02</v>
      </c>
      <c r="AE1085" s="49">
        <f t="shared" si="2034"/>
        <v>1.6881190633115134E-2</v>
      </c>
      <c r="AF1085" s="57">
        <f t="shared" si="1998"/>
        <v>1124.0432726799875</v>
      </c>
      <c r="AG1085" s="53">
        <f t="shared" si="1936"/>
        <v>0</v>
      </c>
      <c r="AH1085" s="58">
        <f t="shared" si="1999"/>
        <v>3.1823765651820191</v>
      </c>
      <c r="AI1085" s="49">
        <f t="shared" si="1937"/>
        <v>3.1823765651820191</v>
      </c>
      <c r="AJ1085" s="143">
        <f t="shared" si="1938"/>
        <v>0.02</v>
      </c>
      <c r="AK1085" s="51">
        <f t="shared" si="2000"/>
        <v>1.6881748957976537E-2</v>
      </c>
      <c r="AL1085" s="57">
        <f t="shared" si="2001"/>
        <v>1123.9523095569261</v>
      </c>
      <c r="AM1085" s="53">
        <f t="shared" si="1939"/>
        <v>0</v>
      </c>
      <c r="AN1085" s="58">
        <f t="shared" si="2002"/>
        <v>3.1822515198832302</v>
      </c>
      <c r="AO1085" s="49">
        <f t="shared" si="1940"/>
        <v>3.1822515198832302</v>
      </c>
      <c r="AP1085" s="143">
        <f t="shared" si="1941"/>
        <v>0.02</v>
      </c>
      <c r="AQ1085" s="51">
        <f t="shared" si="2003"/>
        <v>1.6882044607708733E-2</v>
      </c>
      <c r="AR1085" s="57">
        <f t="shared" si="2004"/>
        <v>1123.9455752137737</v>
      </c>
      <c r="AS1085" s="44">
        <f t="shared" si="1942"/>
        <v>8006.9804518700248</v>
      </c>
      <c r="AT1085" s="44">
        <f t="shared" si="1943"/>
        <v>3202.7921807480097</v>
      </c>
      <c r="AU1085" s="44">
        <f t="shared" si="1944"/>
        <v>2001.7451129675062</v>
      </c>
      <c r="AV1085" s="47">
        <f t="shared" si="1945"/>
        <v>0.19472563891294253</v>
      </c>
      <c r="AW1085" s="47">
        <f t="shared" si="1946"/>
        <v>0.25300908831817875</v>
      </c>
      <c r="AX1085" s="86">
        <f t="shared" si="1947"/>
        <v>0.55142927087024196</v>
      </c>
      <c r="AY1085" s="86">
        <f t="shared" si="1948"/>
        <v>0</v>
      </c>
      <c r="AZ1085" s="10">
        <f t="shared" si="2005"/>
        <v>0</v>
      </c>
      <c r="BA1085" s="44">
        <f t="shared" si="1949"/>
        <v>0</v>
      </c>
      <c r="BB1085" s="9">
        <f t="shared" si="1950"/>
        <v>0</v>
      </c>
      <c r="BC1085" s="45">
        <f t="shared" si="2039"/>
        <v>0</v>
      </c>
      <c r="BD1085" s="9">
        <f t="shared" si="1951"/>
        <v>0</v>
      </c>
      <c r="BE1085" s="45">
        <f t="shared" si="2035"/>
        <v>0</v>
      </c>
      <c r="BF1085" s="9">
        <f t="shared" si="1952"/>
        <v>0</v>
      </c>
      <c r="BG1085" s="45">
        <f t="shared" si="2036"/>
        <v>0</v>
      </c>
      <c r="BH1085" s="58"/>
      <c r="BI1085" s="58"/>
      <c r="BJ1085" s="58">
        <f t="shared" si="2006"/>
        <v>0</v>
      </c>
      <c r="BK1085" s="97"/>
      <c r="BL1085" s="44"/>
      <c r="BM1085" s="82">
        <f t="shared" si="2007"/>
        <v>108</v>
      </c>
      <c r="BN1085" s="86">
        <f t="shared" si="2008"/>
        <v>108000</v>
      </c>
      <c r="BO1085" s="86">
        <f t="shared" si="2009"/>
        <v>100</v>
      </c>
      <c r="BP1085" s="84">
        <f t="shared" si="1953"/>
        <v>4</v>
      </c>
      <c r="BQ1085" s="84">
        <f t="shared" si="1954"/>
        <v>4.13</v>
      </c>
      <c r="BR1085" s="84">
        <f t="shared" si="1955"/>
        <v>0.02</v>
      </c>
      <c r="BS1085" s="84">
        <f t="shared" si="2010"/>
        <v>3.1085943074937217E-2</v>
      </c>
      <c r="BT1085" s="84">
        <f t="shared" si="2011"/>
        <v>1340.9218062849152</v>
      </c>
      <c r="BU1085" s="84">
        <f t="shared" si="2012"/>
        <v>0</v>
      </c>
      <c r="BV1085" s="83">
        <f t="shared" si="2013"/>
        <v>3259.7638811443644</v>
      </c>
      <c r="BW1085" s="81">
        <f t="shared" si="2037"/>
        <v>3259.7638811443644</v>
      </c>
      <c r="BX1085" s="83">
        <f t="shared" si="1956"/>
        <v>0</v>
      </c>
      <c r="BY1085" s="141">
        <f t="shared" si="1957"/>
        <v>0</v>
      </c>
      <c r="BZ1085" s="83">
        <f t="shared" si="1958"/>
        <v>4.13</v>
      </c>
      <c r="CA1085" s="83">
        <f t="shared" si="1959"/>
        <v>0</v>
      </c>
      <c r="CB1085" s="83">
        <f t="shared" si="2014"/>
        <v>3.5068048634918929</v>
      </c>
      <c r="CC1085" s="83">
        <f t="shared" si="1960"/>
        <v>3.5068048634918929</v>
      </c>
      <c r="CD1085" s="143">
        <f t="shared" si="1961"/>
        <v>0.02</v>
      </c>
      <c r="CE1085" s="83">
        <f t="shared" si="2015"/>
        <v>1.6878523213570584E-2</v>
      </c>
      <c r="CF1085" s="84">
        <f t="shared" si="2016"/>
        <v>1231.5069717392116</v>
      </c>
      <c r="CG1085" s="83">
        <f t="shared" si="1962"/>
        <v>0</v>
      </c>
      <c r="CH1085" s="83">
        <f t="shared" si="2017"/>
        <v>3.2830280518394921</v>
      </c>
      <c r="CI1085" s="83">
        <f t="shared" si="1963"/>
        <v>3.2830280518394921</v>
      </c>
      <c r="CJ1085" s="143">
        <f t="shared" si="1964"/>
        <v>0.02</v>
      </c>
      <c r="CK1085" s="83">
        <f t="shared" si="2018"/>
        <v>1.6070910799759312E-2</v>
      </c>
      <c r="CL1085" s="84">
        <f t="shared" si="2019"/>
        <v>1165.458807885974</v>
      </c>
      <c r="CM1085" s="83">
        <f t="shared" si="1965"/>
        <v>0</v>
      </c>
      <c r="CN1085" s="83">
        <f t="shared" si="2020"/>
        <v>3.1711938351823523</v>
      </c>
      <c r="CO1085" s="83">
        <f t="shared" si="1966"/>
        <v>3.1711938351823523</v>
      </c>
      <c r="CP1085" s="143">
        <f t="shared" si="1967"/>
        <v>0.02</v>
      </c>
      <c r="CQ1085" s="83">
        <f t="shared" si="2021"/>
        <v>1.623056450428461E-2</v>
      </c>
      <c r="CR1085" s="84">
        <f t="shared" si="2022"/>
        <v>1162.4500671616458</v>
      </c>
      <c r="CS1085" s="83">
        <f t="shared" si="1968"/>
        <v>0</v>
      </c>
      <c r="CT1085" s="83">
        <f t="shared" si="2023"/>
        <v>3.1665095702536061</v>
      </c>
      <c r="CU1085" s="83">
        <f t="shared" si="1969"/>
        <v>3.1665095702536061</v>
      </c>
      <c r="CV1085" s="143">
        <f t="shared" si="1970"/>
        <v>0.02</v>
      </c>
      <c r="CW1085" s="83">
        <f t="shared" si="2024"/>
        <v>1.6258526987184673E-2</v>
      </c>
      <c r="CX1085" s="84">
        <f t="shared" si="2025"/>
        <v>1162.3919341641367</v>
      </c>
      <c r="CY1085" s="83">
        <f t="shared" si="1971"/>
        <v>0</v>
      </c>
      <c r="CZ1085" s="83">
        <f t="shared" si="2026"/>
        <v>3.1664194138723252</v>
      </c>
      <c r="DA1085" s="83">
        <f t="shared" si="1972"/>
        <v>3.1664194138723252</v>
      </c>
      <c r="DB1085" s="143">
        <f t="shared" si="1973"/>
        <v>0.02</v>
      </c>
      <c r="DC1085" s="83">
        <f t="shared" si="2027"/>
        <v>1.6259446767326605E-2</v>
      </c>
      <c r="DD1085" s="84">
        <f t="shared" si="2028"/>
        <v>1162.402916444426</v>
      </c>
      <c r="DE1085" s="86">
        <f t="shared" si="1974"/>
        <v>5867.5749860598553</v>
      </c>
      <c r="DF1085" s="86">
        <f t="shared" si="1975"/>
        <v>2347.0299944239423</v>
      </c>
      <c r="DG1085" s="86">
        <f t="shared" si="1976"/>
        <v>1466.8937465149638</v>
      </c>
      <c r="DH1085" s="86">
        <f t="shared" si="1977"/>
        <v>6.5262119310365976E-2</v>
      </c>
      <c r="DI1085" s="86">
        <f t="shared" si="1978"/>
        <v>4.6772744586811889E-2</v>
      </c>
      <c r="DJ1085" s="86">
        <f t="shared" si="1979"/>
        <v>0.37255101279887148</v>
      </c>
      <c r="DK1085" s="86">
        <f t="shared" si="1980"/>
        <v>-1464.6821019459023</v>
      </c>
      <c r="DL1085" s="86">
        <f t="shared" si="2038"/>
        <v>-1464.6821019459023</v>
      </c>
      <c r="DM1085" s="86">
        <f t="shared" si="1981"/>
        <v>-1464.6821019459023</v>
      </c>
      <c r="DN1085" s="85">
        <f t="shared" si="1982"/>
        <v>0</v>
      </c>
      <c r="DO1085" s="85">
        <f t="shared" si="2029"/>
        <v>0</v>
      </c>
      <c r="DP1085" s="85">
        <f t="shared" si="1983"/>
        <v>0</v>
      </c>
      <c r="DQ1085" s="85">
        <f t="shared" si="2030"/>
        <v>0</v>
      </c>
      <c r="DR1085" s="85">
        <f t="shared" si="1984"/>
        <v>0</v>
      </c>
      <c r="DS1085" s="85">
        <f t="shared" si="2031"/>
        <v>0</v>
      </c>
      <c r="DT1085" s="81"/>
      <c r="DU1085" s="81"/>
      <c r="DV1085" s="81">
        <f t="shared" si="2032"/>
        <v>0</v>
      </c>
      <c r="DW1085" s="100"/>
    </row>
    <row r="1086" spans="1:127" x14ac:dyDescent="0.2">
      <c r="A1086" s="59">
        <f t="shared" si="1985"/>
        <v>144.13333333333239</v>
      </c>
      <c r="B1086" s="44">
        <f t="shared" si="1986"/>
        <v>144133.33333333238</v>
      </c>
      <c r="C1086" s="52">
        <f t="shared" si="1920"/>
        <v>133.33333333333334</v>
      </c>
      <c r="D1086" s="50">
        <f t="shared" si="1921"/>
        <v>4</v>
      </c>
      <c r="E1086" s="44">
        <f t="shared" si="1922"/>
        <v>4.13</v>
      </c>
      <c r="F1086" s="47">
        <f t="shared" si="1923"/>
        <v>0.02</v>
      </c>
      <c r="G1086" s="52">
        <f t="shared" si="1987"/>
        <v>2.296622509562158E-2</v>
      </c>
      <c r="H1086" s="57">
        <f t="shared" si="1988"/>
        <v>1113.7485692601692</v>
      </c>
      <c r="I1086" s="52">
        <f t="shared" si="1989"/>
        <v>0</v>
      </c>
      <c r="J1086" s="54">
        <f t="shared" si="1990"/>
        <v>4452.6388732611258</v>
      </c>
      <c r="K1086" s="46">
        <f t="shared" si="2033"/>
        <v>4452.6388732611258</v>
      </c>
      <c r="L1086" s="80">
        <f t="shared" si="1924"/>
        <v>0</v>
      </c>
      <c r="M1086" s="142">
        <f t="shared" si="1925"/>
        <v>0</v>
      </c>
      <c r="N1086" s="60">
        <f t="shared" si="1926"/>
        <v>4.13</v>
      </c>
      <c r="O1086" s="53">
        <f t="shared" si="1927"/>
        <v>0</v>
      </c>
      <c r="P1086" s="58">
        <f t="shared" si="1991"/>
        <v>3.1686949364925288</v>
      </c>
      <c r="Q1086" s="49">
        <f t="shared" si="1928"/>
        <v>3.1686949364925288</v>
      </c>
      <c r="R1086" s="143">
        <f t="shared" si="1929"/>
        <v>0.02</v>
      </c>
      <c r="S1086" s="51">
        <f t="shared" si="1992"/>
        <v>1.7526035596553219E-2</v>
      </c>
      <c r="T1086" s="57">
        <f t="shared" si="1993"/>
        <v>1158.725693212416</v>
      </c>
      <c r="U1086" s="53">
        <f t="shared" si="1930"/>
        <v>0</v>
      </c>
      <c r="V1086" s="58">
        <f t="shared" si="1994"/>
        <v>3.2326842603679236</v>
      </c>
      <c r="W1086" s="49">
        <f t="shared" si="1931"/>
        <v>3.2326842603679236</v>
      </c>
      <c r="X1086" s="143">
        <f t="shared" si="1932"/>
        <v>0.02</v>
      </c>
      <c r="Y1086" s="51">
        <f t="shared" si="1995"/>
        <v>1.6931213815297465E-2</v>
      </c>
      <c r="Z1086" s="57">
        <f t="shared" si="1996"/>
        <v>1126.5580302861681</v>
      </c>
      <c r="AA1086" s="53">
        <f t="shared" si="1933"/>
        <v>0</v>
      </c>
      <c r="AB1086" s="58">
        <f t="shared" si="1997"/>
        <v>3.1861096365026516</v>
      </c>
      <c r="AC1086" s="49">
        <f t="shared" si="1934"/>
        <v>3.1861096365026516</v>
      </c>
      <c r="AD1086" s="143">
        <f t="shared" si="1935"/>
        <v>0.02</v>
      </c>
      <c r="AE1086" s="49">
        <f t="shared" si="2034"/>
        <v>1.6878523966448466E-2</v>
      </c>
      <c r="AF1086" s="57">
        <f t="shared" si="1998"/>
        <v>1124.7499390936243</v>
      </c>
      <c r="AG1086" s="53">
        <f t="shared" si="1936"/>
        <v>0</v>
      </c>
      <c r="AH1086" s="58">
        <f t="shared" si="1999"/>
        <v>3.183612511212548</v>
      </c>
      <c r="AI1086" s="49">
        <f t="shared" si="1937"/>
        <v>3.183612511212548</v>
      </c>
      <c r="AJ1086" s="143">
        <f t="shared" si="1938"/>
        <v>0.02</v>
      </c>
      <c r="AK1086" s="51">
        <f t="shared" si="2000"/>
        <v>1.6879082291309869E-2</v>
      </c>
      <c r="AL1086" s="57">
        <f t="shared" si="2001"/>
        <v>1124.6595552386316</v>
      </c>
      <c r="AM1086" s="53">
        <f t="shared" si="1939"/>
        <v>0</v>
      </c>
      <c r="AN1086" s="58">
        <f t="shared" si="2002"/>
        <v>3.1834880201200972</v>
      </c>
      <c r="AO1086" s="49">
        <f t="shared" si="1940"/>
        <v>3.1834880201200972</v>
      </c>
      <c r="AP1086" s="143">
        <f t="shared" si="1941"/>
        <v>0.02</v>
      </c>
      <c r="AQ1086" s="51">
        <f t="shared" si="2003"/>
        <v>1.6879377941042065E-2</v>
      </c>
      <c r="AR1086" s="57">
        <f t="shared" si="2004"/>
        <v>1124.6528610738596</v>
      </c>
      <c r="AS1086" s="44">
        <f t="shared" si="1942"/>
        <v>8014.7499718700265</v>
      </c>
      <c r="AT1086" s="44">
        <f t="shared" si="1943"/>
        <v>3205.8999887480104</v>
      </c>
      <c r="AU1086" s="44">
        <f t="shared" si="1944"/>
        <v>2003.6874929675066</v>
      </c>
      <c r="AV1086" s="47">
        <f t="shared" si="1945"/>
        <v>0.19424803155479953</v>
      </c>
      <c r="AW1086" s="47">
        <f t="shared" si="1946"/>
        <v>0.25184381761515606</v>
      </c>
      <c r="AX1086" s="86">
        <f t="shared" si="1947"/>
        <v>0.54736003020536561</v>
      </c>
      <c r="AY1086" s="86">
        <f t="shared" si="1948"/>
        <v>0</v>
      </c>
      <c r="AZ1086" s="10">
        <f t="shared" si="2005"/>
        <v>0</v>
      </c>
      <c r="BA1086" s="44">
        <f t="shared" si="1949"/>
        <v>0</v>
      </c>
      <c r="BB1086" s="9">
        <f t="shared" si="1950"/>
        <v>0</v>
      </c>
      <c r="BC1086" s="45">
        <f t="shared" si="2039"/>
        <v>0</v>
      </c>
      <c r="BD1086" s="9">
        <f t="shared" si="1951"/>
        <v>0</v>
      </c>
      <c r="BE1086" s="45">
        <f t="shared" si="2035"/>
        <v>0</v>
      </c>
      <c r="BF1086" s="9">
        <f t="shared" si="1952"/>
        <v>0</v>
      </c>
      <c r="BG1086" s="45">
        <f t="shared" si="2036"/>
        <v>0</v>
      </c>
      <c r="BH1086" s="58"/>
      <c r="BI1086" s="58"/>
      <c r="BJ1086" s="58">
        <f t="shared" si="2006"/>
        <v>0</v>
      </c>
      <c r="BK1086" s="97"/>
      <c r="BL1086" s="44"/>
      <c r="BM1086" s="82">
        <f t="shared" si="2007"/>
        <v>108.10000000000001</v>
      </c>
      <c r="BN1086" s="86">
        <f t="shared" si="2008"/>
        <v>108100</v>
      </c>
      <c r="BO1086" s="86">
        <f t="shared" si="2009"/>
        <v>100</v>
      </c>
      <c r="BP1086" s="84">
        <f t="shared" si="1953"/>
        <v>4</v>
      </c>
      <c r="BQ1086" s="84">
        <f t="shared" si="1954"/>
        <v>4.13</v>
      </c>
      <c r="BR1086" s="84">
        <f t="shared" si="1955"/>
        <v>0.02</v>
      </c>
      <c r="BS1086" s="84">
        <f t="shared" si="2010"/>
        <v>3.1083943074937219E-2</v>
      </c>
      <c r="BT1086" s="84">
        <f t="shared" si="2011"/>
        <v>1341.674468344841</v>
      </c>
      <c r="BU1086" s="84">
        <f t="shared" si="2012"/>
        <v>0</v>
      </c>
      <c r="BV1086" s="83">
        <f t="shared" si="2013"/>
        <v>3263.0011811443642</v>
      </c>
      <c r="BW1086" s="81">
        <f t="shared" si="2037"/>
        <v>3263.0011811443642</v>
      </c>
      <c r="BX1086" s="83">
        <f t="shared" si="1956"/>
        <v>0</v>
      </c>
      <c r="BY1086" s="141">
        <f t="shared" si="1957"/>
        <v>0</v>
      </c>
      <c r="BZ1086" s="83">
        <f t="shared" si="1958"/>
        <v>4.13</v>
      </c>
      <c r="CA1086" s="83">
        <f t="shared" si="1959"/>
        <v>0</v>
      </c>
      <c r="CB1086" s="83">
        <f t="shared" si="2014"/>
        <v>3.5086972377171506</v>
      </c>
      <c r="CC1086" s="83">
        <f t="shared" si="1960"/>
        <v>3.5086972377171506</v>
      </c>
      <c r="CD1086" s="143">
        <f t="shared" si="1961"/>
        <v>0.02</v>
      </c>
      <c r="CE1086" s="83">
        <f t="shared" si="2015"/>
        <v>1.6876523213570586E-2</v>
      </c>
      <c r="CF1086" s="84">
        <f t="shared" si="2016"/>
        <v>1231.9882509626232</v>
      </c>
      <c r="CG1086" s="83">
        <f t="shared" si="1962"/>
        <v>0</v>
      </c>
      <c r="CH1086" s="83">
        <f t="shared" si="2017"/>
        <v>3.2840969304921299</v>
      </c>
      <c r="CI1086" s="83">
        <f t="shared" si="1963"/>
        <v>3.2840969304921299</v>
      </c>
      <c r="CJ1086" s="143">
        <f t="shared" si="1964"/>
        <v>0.02</v>
      </c>
      <c r="CK1086" s="83">
        <f t="shared" si="2018"/>
        <v>1.6068910799759313E-2</v>
      </c>
      <c r="CL1086" s="84">
        <f t="shared" si="2019"/>
        <v>1165.9482923054188</v>
      </c>
      <c r="CM1086" s="83">
        <f t="shared" si="1965"/>
        <v>0</v>
      </c>
      <c r="CN1086" s="83">
        <f t="shared" si="2020"/>
        <v>3.1721539703816966</v>
      </c>
      <c r="CO1086" s="83">
        <f t="shared" si="1966"/>
        <v>3.1721539703816966</v>
      </c>
      <c r="CP1086" s="143">
        <f t="shared" si="1967"/>
        <v>0.02</v>
      </c>
      <c r="CQ1086" s="83">
        <f t="shared" si="2021"/>
        <v>1.6228564504284611E-2</v>
      </c>
      <c r="CR1086" s="84">
        <f t="shared" si="2022"/>
        <v>1162.9618480664972</v>
      </c>
      <c r="CS1086" s="83">
        <f t="shared" si="1968"/>
        <v>0</v>
      </c>
      <c r="CT1086" s="83">
        <f t="shared" si="2023"/>
        <v>3.1674987489654045</v>
      </c>
      <c r="CU1086" s="83">
        <f t="shared" si="1969"/>
        <v>3.1674987489654045</v>
      </c>
      <c r="CV1086" s="143">
        <f t="shared" si="1970"/>
        <v>0.02</v>
      </c>
      <c r="CW1086" s="83">
        <f t="shared" si="2024"/>
        <v>1.6256526987184675E-2</v>
      </c>
      <c r="CX1086" s="84">
        <f t="shared" si="2025"/>
        <v>1162.9053552237131</v>
      </c>
      <c r="CY1086" s="83">
        <f t="shared" si="1971"/>
        <v>0</v>
      </c>
      <c r="CZ1086" s="83">
        <f t="shared" si="2026"/>
        <v>3.1674110263833608</v>
      </c>
      <c r="DA1086" s="83">
        <f t="shared" si="1972"/>
        <v>3.1674110263833608</v>
      </c>
      <c r="DB1086" s="143">
        <f t="shared" si="1973"/>
        <v>0.02</v>
      </c>
      <c r="DC1086" s="83">
        <f t="shared" si="2027"/>
        <v>1.6257446767326607E-2</v>
      </c>
      <c r="DD1086" s="84">
        <f t="shared" si="2028"/>
        <v>1162.916381170422</v>
      </c>
      <c r="DE1086" s="86">
        <f t="shared" si="1974"/>
        <v>5873.4021260598556</v>
      </c>
      <c r="DF1086" s="86">
        <f t="shared" si="1975"/>
        <v>2349.3608504239419</v>
      </c>
      <c r="DG1086" s="86">
        <f t="shared" si="1976"/>
        <v>1468.3505315149639</v>
      </c>
      <c r="DH1086" s="86">
        <f t="shared" si="1977"/>
        <v>6.5165858378459382E-2</v>
      </c>
      <c r="DI1086" s="86">
        <f t="shared" si="1978"/>
        <v>4.6646099906041363E-2</v>
      </c>
      <c r="DJ1086" s="86">
        <f t="shared" si="1979"/>
        <v>0.37065822221965611</v>
      </c>
      <c r="DK1086" s="86">
        <f t="shared" si="1980"/>
        <v>-1466.4641992320928</v>
      </c>
      <c r="DL1086" s="86">
        <f t="shared" si="2038"/>
        <v>-1466.4641992320928</v>
      </c>
      <c r="DM1086" s="86">
        <f t="shared" si="1981"/>
        <v>-1466.4641992320928</v>
      </c>
      <c r="DN1086" s="85">
        <f t="shared" si="1982"/>
        <v>0</v>
      </c>
      <c r="DO1086" s="85">
        <f t="shared" si="2029"/>
        <v>0</v>
      </c>
      <c r="DP1086" s="85">
        <f t="shared" si="1983"/>
        <v>0</v>
      </c>
      <c r="DQ1086" s="85">
        <f t="shared" si="2030"/>
        <v>0</v>
      </c>
      <c r="DR1086" s="85">
        <f t="shared" si="1984"/>
        <v>0</v>
      </c>
      <c r="DS1086" s="85">
        <f t="shared" si="2031"/>
        <v>0</v>
      </c>
      <c r="DT1086" s="81"/>
      <c r="DU1086" s="81"/>
      <c r="DV1086" s="81">
        <f t="shared" si="2032"/>
        <v>0</v>
      </c>
      <c r="DW1086" s="100"/>
    </row>
    <row r="1087" spans="1:127" x14ac:dyDescent="0.2">
      <c r="A1087" s="59">
        <f t="shared" si="1985"/>
        <v>144.26666666666574</v>
      </c>
      <c r="B1087" s="44">
        <f t="shared" si="1986"/>
        <v>144266.66666666573</v>
      </c>
      <c r="C1087" s="52">
        <f t="shared" si="1920"/>
        <v>133.33333333333334</v>
      </c>
      <c r="D1087" s="50">
        <f t="shared" si="1921"/>
        <v>4</v>
      </c>
      <c r="E1087" s="44">
        <f t="shared" si="1922"/>
        <v>4.13</v>
      </c>
      <c r="F1087" s="47">
        <f t="shared" si="1923"/>
        <v>0.02</v>
      </c>
      <c r="G1087" s="52">
        <f t="shared" si="1987"/>
        <v>2.2963558428954912E-2</v>
      </c>
      <c r="H1087" s="57">
        <f t="shared" si="1988"/>
        <v>1114.4899701241657</v>
      </c>
      <c r="I1087" s="52">
        <f t="shared" si="1989"/>
        <v>0</v>
      </c>
      <c r="J1087" s="54">
        <f t="shared" si="1990"/>
        <v>4456.9552732611255</v>
      </c>
      <c r="K1087" s="46">
        <f t="shared" si="2033"/>
        <v>4456.9552732611255</v>
      </c>
      <c r="L1087" s="80">
        <f t="shared" si="1924"/>
        <v>0</v>
      </c>
      <c r="M1087" s="142">
        <f t="shared" si="1925"/>
        <v>0</v>
      </c>
      <c r="N1087" s="60">
        <f t="shared" si="1926"/>
        <v>4.13</v>
      </c>
      <c r="O1087" s="53">
        <f t="shared" si="1927"/>
        <v>0</v>
      </c>
      <c r="P1087" s="58">
        <f t="shared" si="1991"/>
        <v>3.1699497283606046</v>
      </c>
      <c r="Q1087" s="49">
        <f t="shared" si="1928"/>
        <v>3.1699497283606046</v>
      </c>
      <c r="R1087" s="143">
        <f t="shared" si="1929"/>
        <v>0.02</v>
      </c>
      <c r="S1087" s="51">
        <f t="shared" si="1992"/>
        <v>1.7523368929886551E-2</v>
      </c>
      <c r="T1087" s="57">
        <f t="shared" si="1993"/>
        <v>1159.4631030973246</v>
      </c>
      <c r="U1087" s="53">
        <f t="shared" si="1930"/>
        <v>0</v>
      </c>
      <c r="V1087" s="58">
        <f t="shared" si="1994"/>
        <v>3.2340599296939851</v>
      </c>
      <c r="W1087" s="49">
        <f t="shared" si="1931"/>
        <v>3.2340599296939851</v>
      </c>
      <c r="X1087" s="143">
        <f t="shared" si="1932"/>
        <v>0.02</v>
      </c>
      <c r="Y1087" s="51">
        <f t="shared" si="1995"/>
        <v>1.6928547148630797E-2</v>
      </c>
      <c r="Z1087" s="57">
        <f t="shared" si="1996"/>
        <v>1127.2563098630726</v>
      </c>
      <c r="AA1087" s="53">
        <f t="shared" si="1933"/>
        <v>0</v>
      </c>
      <c r="AB1087" s="58">
        <f t="shared" si="1997"/>
        <v>3.1873406162687044</v>
      </c>
      <c r="AC1087" s="49">
        <f t="shared" si="1934"/>
        <v>3.1873406162687044</v>
      </c>
      <c r="AD1087" s="143">
        <f t="shared" si="1935"/>
        <v>0.02</v>
      </c>
      <c r="AE1087" s="49">
        <f t="shared" si="2034"/>
        <v>1.6875857299781798E-2</v>
      </c>
      <c r="AF1087" s="57">
        <f t="shared" si="1998"/>
        <v>1125.4562211558091</v>
      </c>
      <c r="AG1087" s="53">
        <f t="shared" si="1936"/>
        <v>0</v>
      </c>
      <c r="AH1087" s="58">
        <f t="shared" si="1999"/>
        <v>3.1848497524441646</v>
      </c>
      <c r="AI1087" s="49">
        <f t="shared" si="1937"/>
        <v>3.1848497524441646</v>
      </c>
      <c r="AJ1087" s="143">
        <f t="shared" si="1938"/>
        <v>0.02</v>
      </c>
      <c r="AK1087" s="51">
        <f t="shared" si="2000"/>
        <v>1.6876415624643201E-2</v>
      </c>
      <c r="AL1087" s="57">
        <f t="shared" si="2001"/>
        <v>1125.3664146694841</v>
      </c>
      <c r="AM1087" s="53">
        <f t="shared" si="1939"/>
        <v>0</v>
      </c>
      <c r="AN1087" s="58">
        <f t="shared" si="2002"/>
        <v>3.1847258161310252</v>
      </c>
      <c r="AO1087" s="49">
        <f t="shared" si="1940"/>
        <v>3.1847258161310252</v>
      </c>
      <c r="AP1087" s="143">
        <f t="shared" si="1941"/>
        <v>0.02</v>
      </c>
      <c r="AQ1087" s="51">
        <f t="shared" si="2003"/>
        <v>1.6876711274375397E-2</v>
      </c>
      <c r="AR1087" s="57">
        <f t="shared" si="2004"/>
        <v>1125.3597605292596</v>
      </c>
      <c r="AS1087" s="44">
        <f t="shared" si="1942"/>
        <v>8022.5194918700254</v>
      </c>
      <c r="AT1087" s="44">
        <f t="shared" si="1943"/>
        <v>3209.0077967480102</v>
      </c>
      <c r="AU1087" s="44">
        <f t="shared" si="1944"/>
        <v>2005.6298729675063</v>
      </c>
      <c r="AV1087" s="47">
        <f t="shared" si="1945"/>
        <v>0.1937723365756793</v>
      </c>
      <c r="AW1087" s="47">
        <f t="shared" si="1946"/>
        <v>0.25068571564843778</v>
      </c>
      <c r="AX1087" s="86">
        <f t="shared" si="1947"/>
        <v>0.54332708443798494</v>
      </c>
      <c r="AY1087" s="86">
        <f t="shared" si="1948"/>
        <v>0</v>
      </c>
      <c r="AZ1087" s="10">
        <f t="shared" si="2005"/>
        <v>0</v>
      </c>
      <c r="BA1087" s="44">
        <f t="shared" si="1949"/>
        <v>0</v>
      </c>
      <c r="BB1087" s="9">
        <f t="shared" si="1950"/>
        <v>0</v>
      </c>
      <c r="BC1087" s="45">
        <f t="shared" si="2039"/>
        <v>0</v>
      </c>
      <c r="BD1087" s="9">
        <f t="shared" si="1951"/>
        <v>0</v>
      </c>
      <c r="BE1087" s="45">
        <f t="shared" si="2035"/>
        <v>0</v>
      </c>
      <c r="BF1087" s="9">
        <f t="shared" si="1952"/>
        <v>0</v>
      </c>
      <c r="BG1087" s="45">
        <f t="shared" si="2036"/>
        <v>0</v>
      </c>
      <c r="BH1087" s="58"/>
      <c r="BI1087" s="58"/>
      <c r="BJ1087" s="58">
        <f t="shared" si="2006"/>
        <v>0</v>
      </c>
      <c r="BK1087" s="97"/>
      <c r="BL1087" s="44"/>
      <c r="BM1087" s="82">
        <f t="shared" si="2007"/>
        <v>108.2</v>
      </c>
      <c r="BN1087" s="86">
        <f t="shared" si="2008"/>
        <v>108200</v>
      </c>
      <c r="BO1087" s="86">
        <f t="shared" si="2009"/>
        <v>100</v>
      </c>
      <c r="BP1087" s="84">
        <f t="shared" si="1953"/>
        <v>4</v>
      </c>
      <c r="BQ1087" s="84">
        <f t="shared" si="1954"/>
        <v>4.13</v>
      </c>
      <c r="BR1087" s="84">
        <f t="shared" si="1955"/>
        <v>0.02</v>
      </c>
      <c r="BS1087" s="84">
        <f t="shared" si="2010"/>
        <v>3.108194307493722E-2</v>
      </c>
      <c r="BT1087" s="84">
        <f t="shared" si="2011"/>
        <v>1342.4270819786168</v>
      </c>
      <c r="BU1087" s="84">
        <f t="shared" si="2012"/>
        <v>0</v>
      </c>
      <c r="BV1087" s="83">
        <f t="shared" si="2013"/>
        <v>3266.2384811443644</v>
      </c>
      <c r="BW1087" s="81">
        <f t="shared" si="2037"/>
        <v>3266.2384811443644</v>
      </c>
      <c r="BX1087" s="83">
        <f t="shared" si="1956"/>
        <v>0</v>
      </c>
      <c r="BY1087" s="141">
        <f t="shared" si="1957"/>
        <v>0</v>
      </c>
      <c r="BZ1087" s="83">
        <f t="shared" si="1958"/>
        <v>4.13</v>
      </c>
      <c r="CA1087" s="83">
        <f t="shared" si="1959"/>
        <v>0</v>
      </c>
      <c r="CB1087" s="83">
        <f t="shared" si="2014"/>
        <v>3.5105917551331847</v>
      </c>
      <c r="CC1087" s="83">
        <f t="shared" si="1960"/>
        <v>3.5105917551331847</v>
      </c>
      <c r="CD1087" s="143">
        <f t="shared" si="1961"/>
        <v>0.02</v>
      </c>
      <c r="CE1087" s="83">
        <f t="shared" si="2015"/>
        <v>1.6874523213570587E-2</v>
      </c>
      <c r="CF1087" s="84">
        <f t="shared" si="2016"/>
        <v>1232.4692136125823</v>
      </c>
      <c r="CG1087" s="83">
        <f t="shared" si="1962"/>
        <v>0</v>
      </c>
      <c r="CH1087" s="83">
        <f t="shared" si="2017"/>
        <v>3.2851660949182913</v>
      </c>
      <c r="CI1087" s="83">
        <f t="shared" si="1963"/>
        <v>3.2851660949182913</v>
      </c>
      <c r="CJ1087" s="143">
        <f t="shared" si="1964"/>
        <v>0.02</v>
      </c>
      <c r="CK1087" s="83">
        <f t="shared" si="2018"/>
        <v>1.6066910799759315E-2</v>
      </c>
      <c r="CL1087" s="84">
        <f t="shared" si="2019"/>
        <v>1166.4375565122871</v>
      </c>
      <c r="CM1087" s="83">
        <f t="shared" si="1965"/>
        <v>0</v>
      </c>
      <c r="CN1087" s="83">
        <f t="shared" si="2020"/>
        <v>3.1731146357693554</v>
      </c>
      <c r="CO1087" s="83">
        <f t="shared" si="1966"/>
        <v>3.1731146357693554</v>
      </c>
      <c r="CP1087" s="143">
        <f t="shared" si="1967"/>
        <v>0.02</v>
      </c>
      <c r="CQ1087" s="83">
        <f t="shared" si="2021"/>
        <v>1.6226564504284613E-2</v>
      </c>
      <c r="CR1087" s="84">
        <f t="shared" si="2022"/>
        <v>1163.473411018857</v>
      </c>
      <c r="CS1087" s="83">
        <f t="shared" si="1968"/>
        <v>0</v>
      </c>
      <c r="CT1087" s="83">
        <f t="shared" si="2023"/>
        <v>3.1684885477242295</v>
      </c>
      <c r="CU1087" s="83">
        <f t="shared" si="1969"/>
        <v>3.1684885477242295</v>
      </c>
      <c r="CV1087" s="143">
        <f t="shared" si="1970"/>
        <v>0.02</v>
      </c>
      <c r="CW1087" s="83">
        <f t="shared" si="2024"/>
        <v>1.6254526987184676E-2</v>
      </c>
      <c r="CX1087" s="84">
        <f t="shared" si="2025"/>
        <v>1163.4185528056378</v>
      </c>
      <c r="CY1087" s="83">
        <f t="shared" si="1971"/>
        <v>0</v>
      </c>
      <c r="CZ1087" s="83">
        <f t="shared" si="2026"/>
        <v>3.1684032567608638</v>
      </c>
      <c r="DA1087" s="83">
        <f t="shared" si="1972"/>
        <v>3.1684032567608638</v>
      </c>
      <c r="DB1087" s="143">
        <f t="shared" si="1973"/>
        <v>0.02</v>
      </c>
      <c r="DC1087" s="83">
        <f t="shared" si="2027"/>
        <v>1.6255446767326608E-2</v>
      </c>
      <c r="DD1087" s="84">
        <f t="shared" si="2028"/>
        <v>1163.4296220044002</v>
      </c>
      <c r="DE1087" s="86">
        <f t="shared" si="1974"/>
        <v>5879.2292660598559</v>
      </c>
      <c r="DF1087" s="86">
        <f t="shared" si="1975"/>
        <v>2351.6917064239424</v>
      </c>
      <c r="DG1087" s="86">
        <f t="shared" si="1976"/>
        <v>1469.807316514964</v>
      </c>
      <c r="DH1087" s="86">
        <f t="shared" si="1977"/>
        <v>6.5069849933000204E-2</v>
      </c>
      <c r="DI1087" s="86">
        <f t="shared" si="1978"/>
        <v>4.6519943248506619E-2</v>
      </c>
      <c r="DJ1087" s="86">
        <f t="shared" si="1979"/>
        <v>0.36877720926261504</v>
      </c>
      <c r="DK1087" s="86">
        <f t="shared" si="1980"/>
        <v>-1468.245201059186</v>
      </c>
      <c r="DL1087" s="86">
        <f t="shared" si="2038"/>
        <v>-1468.245201059186</v>
      </c>
      <c r="DM1087" s="86">
        <f t="shared" si="1981"/>
        <v>-1468.245201059186</v>
      </c>
      <c r="DN1087" s="85">
        <f t="shared" si="1982"/>
        <v>0</v>
      </c>
      <c r="DO1087" s="85">
        <f t="shared" si="2029"/>
        <v>0</v>
      </c>
      <c r="DP1087" s="85">
        <f t="shared" si="1983"/>
        <v>0</v>
      </c>
      <c r="DQ1087" s="85">
        <f t="shared" si="2030"/>
        <v>0</v>
      </c>
      <c r="DR1087" s="85">
        <f t="shared" si="1984"/>
        <v>0</v>
      </c>
      <c r="DS1087" s="85">
        <f t="shared" si="2031"/>
        <v>0</v>
      </c>
      <c r="DT1087" s="81"/>
      <c r="DU1087" s="81"/>
      <c r="DV1087" s="81">
        <f t="shared" si="2032"/>
        <v>0</v>
      </c>
      <c r="DW1087" s="100"/>
    </row>
    <row r="1088" spans="1:127" x14ac:dyDescent="0.2">
      <c r="A1088" s="59">
        <f t="shared" si="1985"/>
        <v>144.39999999999907</v>
      </c>
      <c r="B1088" s="44">
        <f t="shared" si="1986"/>
        <v>144399.99999999907</v>
      </c>
      <c r="C1088" s="52">
        <f t="shared" si="1920"/>
        <v>133.33333333333334</v>
      </c>
      <c r="D1088" s="50">
        <f t="shared" si="1921"/>
        <v>4</v>
      </c>
      <c r="E1088" s="44">
        <f t="shared" si="1922"/>
        <v>4.13</v>
      </c>
      <c r="F1088" s="47">
        <f t="shared" si="1923"/>
        <v>0.02</v>
      </c>
      <c r="G1088" s="52">
        <f t="shared" si="1987"/>
        <v>2.2960891762288244E-2</v>
      </c>
      <c r="H1088" s="57">
        <f t="shared" si="1988"/>
        <v>1115.2312848972285</v>
      </c>
      <c r="I1088" s="52">
        <f t="shared" si="1989"/>
        <v>0</v>
      </c>
      <c r="J1088" s="54">
        <f t="shared" si="1990"/>
        <v>4461.2716732611252</v>
      </c>
      <c r="K1088" s="46">
        <f t="shared" si="2033"/>
        <v>4461.2716732611252</v>
      </c>
      <c r="L1088" s="80">
        <f t="shared" si="1924"/>
        <v>0</v>
      </c>
      <c r="M1088" s="142">
        <f t="shared" si="1925"/>
        <v>0</v>
      </c>
      <c r="N1088" s="60">
        <f t="shared" si="1926"/>
        <v>4.13</v>
      </c>
      <c r="O1088" s="53">
        <f t="shared" si="1927"/>
        <v>0</v>
      </c>
      <c r="P1088" s="58">
        <f t="shared" si="1991"/>
        <v>3.1712064159020761</v>
      </c>
      <c r="Q1088" s="49">
        <f t="shared" si="1928"/>
        <v>3.1712064159020761</v>
      </c>
      <c r="R1088" s="143">
        <f t="shared" si="1929"/>
        <v>0.02</v>
      </c>
      <c r="S1088" s="51">
        <f t="shared" si="1992"/>
        <v>1.7520702263219882E-2</v>
      </c>
      <c r="T1088" s="57">
        <f t="shared" si="1993"/>
        <v>1160.2001089217299</v>
      </c>
      <c r="U1088" s="53">
        <f t="shared" si="1930"/>
        <v>0</v>
      </c>
      <c r="V1088" s="58">
        <f t="shared" si="1994"/>
        <v>3.2354369998446146</v>
      </c>
      <c r="W1088" s="49">
        <f t="shared" si="1931"/>
        <v>3.2354369998446146</v>
      </c>
      <c r="X1088" s="143">
        <f t="shared" si="1932"/>
        <v>0.02</v>
      </c>
      <c r="Y1088" s="51">
        <f t="shared" si="1995"/>
        <v>1.6925880481964129E-2</v>
      </c>
      <c r="Z1088" s="57">
        <f t="shared" si="1996"/>
        <v>1127.9541824724565</v>
      </c>
      <c r="AA1088" s="53">
        <f t="shared" si="1933"/>
        <v>0</v>
      </c>
      <c r="AB1088" s="58">
        <f t="shared" si="1997"/>
        <v>3.1885728127082915</v>
      </c>
      <c r="AC1088" s="49">
        <f t="shared" si="1934"/>
        <v>3.1885728127082915</v>
      </c>
      <c r="AD1088" s="143">
        <f t="shared" si="1935"/>
        <v>0.02</v>
      </c>
      <c r="AE1088" s="49">
        <f t="shared" si="2034"/>
        <v>1.6873190633115129E-2</v>
      </c>
      <c r="AF1088" s="57">
        <f t="shared" si="1998"/>
        <v>1126.1621188930562</v>
      </c>
      <c r="AG1088" s="53">
        <f t="shared" si="1936"/>
        <v>0</v>
      </c>
      <c r="AH1088" s="58">
        <f t="shared" si="1999"/>
        <v>3.18608828622994</v>
      </c>
      <c r="AI1088" s="49">
        <f t="shared" si="1937"/>
        <v>3.18608828622994</v>
      </c>
      <c r="AJ1088" s="143">
        <f t="shared" si="1938"/>
        <v>0.02</v>
      </c>
      <c r="AK1088" s="51">
        <f t="shared" si="2000"/>
        <v>1.6873748957976532E-2</v>
      </c>
      <c r="AL1088" s="57">
        <f t="shared" si="2001"/>
        <v>1126.072887861963</v>
      </c>
      <c r="AM1088" s="53">
        <f t="shared" si="1939"/>
        <v>0</v>
      </c>
      <c r="AN1088" s="58">
        <f t="shared" si="2002"/>
        <v>3.185964905232626</v>
      </c>
      <c r="AO1088" s="49">
        <f t="shared" si="1940"/>
        <v>3.185964905232626</v>
      </c>
      <c r="AP1088" s="143">
        <f t="shared" si="1941"/>
        <v>0.02</v>
      </c>
      <c r="AQ1088" s="51">
        <f t="shared" si="2003"/>
        <v>1.6874044607708728E-2</v>
      </c>
      <c r="AR1088" s="57">
        <f t="shared" si="2004"/>
        <v>1126.0662735925637</v>
      </c>
      <c r="AS1088" s="44">
        <f t="shared" si="1942"/>
        <v>8030.2890118700252</v>
      </c>
      <c r="AT1088" s="44">
        <f t="shared" si="1943"/>
        <v>3212.1156047480104</v>
      </c>
      <c r="AU1088" s="44">
        <f t="shared" si="1944"/>
        <v>2007.5722529675063</v>
      </c>
      <c r="AV1088" s="47">
        <f t="shared" si="1945"/>
        <v>0.19329854413738609</v>
      </c>
      <c r="AW1088" s="47">
        <f t="shared" si="1946"/>
        <v>0.24953472914989849</v>
      </c>
      <c r="AX1088" s="86">
        <f t="shared" si="1947"/>
        <v>0.53933006066146016</v>
      </c>
      <c r="AY1088" s="86">
        <f t="shared" si="1948"/>
        <v>0</v>
      </c>
      <c r="AZ1088" s="10">
        <f t="shared" si="2005"/>
        <v>0</v>
      </c>
      <c r="BA1088" s="44">
        <f t="shared" si="1949"/>
        <v>0</v>
      </c>
      <c r="BB1088" s="9">
        <f t="shared" si="1950"/>
        <v>0</v>
      </c>
      <c r="BC1088" s="45">
        <f t="shared" si="2039"/>
        <v>0</v>
      </c>
      <c r="BD1088" s="9">
        <f t="shared" si="1951"/>
        <v>0</v>
      </c>
      <c r="BE1088" s="45">
        <f t="shared" si="2035"/>
        <v>0</v>
      </c>
      <c r="BF1088" s="9">
        <f t="shared" si="1952"/>
        <v>0</v>
      </c>
      <c r="BG1088" s="45">
        <f t="shared" si="2036"/>
        <v>0</v>
      </c>
      <c r="BH1088" s="58"/>
      <c r="BI1088" s="58"/>
      <c r="BJ1088" s="58">
        <f t="shared" si="2006"/>
        <v>0</v>
      </c>
      <c r="BK1088" s="97"/>
      <c r="BL1088" s="44"/>
      <c r="BM1088" s="82">
        <f t="shared" si="2007"/>
        <v>108.3</v>
      </c>
      <c r="BN1088" s="86">
        <f t="shared" si="2008"/>
        <v>108300</v>
      </c>
      <c r="BO1088" s="86">
        <f t="shared" si="2009"/>
        <v>100</v>
      </c>
      <c r="BP1088" s="84">
        <f t="shared" si="1953"/>
        <v>4</v>
      </c>
      <c r="BQ1088" s="84">
        <f t="shared" si="1954"/>
        <v>4.13</v>
      </c>
      <c r="BR1088" s="84">
        <f t="shared" si="1955"/>
        <v>0.02</v>
      </c>
      <c r="BS1088" s="84">
        <f t="shared" si="2010"/>
        <v>3.1079943074937222E-2</v>
      </c>
      <c r="BT1088" s="84">
        <f t="shared" si="2011"/>
        <v>1343.1796471862424</v>
      </c>
      <c r="BU1088" s="84">
        <f t="shared" si="2012"/>
        <v>0</v>
      </c>
      <c r="BV1088" s="83">
        <f t="shared" si="2013"/>
        <v>3269.4757811443642</v>
      </c>
      <c r="BW1088" s="81">
        <f t="shared" si="2037"/>
        <v>3269.4757811443642</v>
      </c>
      <c r="BX1088" s="83">
        <f t="shared" si="1956"/>
        <v>0</v>
      </c>
      <c r="BY1088" s="141">
        <f t="shared" si="1957"/>
        <v>0</v>
      </c>
      <c r="BZ1088" s="83">
        <f t="shared" si="1958"/>
        <v>4.13</v>
      </c>
      <c r="CA1088" s="83">
        <f t="shared" si="1959"/>
        <v>0</v>
      </c>
      <c r="CB1088" s="83">
        <f t="shared" si="2014"/>
        <v>3.5124884159560512</v>
      </c>
      <c r="CC1088" s="83">
        <f t="shared" si="1960"/>
        <v>3.5124884159560512</v>
      </c>
      <c r="CD1088" s="143">
        <f t="shared" si="1961"/>
        <v>0.02</v>
      </c>
      <c r="CE1088" s="83">
        <f t="shared" si="2015"/>
        <v>1.6872523213570589E-2</v>
      </c>
      <c r="CF1088" s="84">
        <f t="shared" si="2016"/>
        <v>1232.9498597369543</v>
      </c>
      <c r="CG1088" s="83">
        <f t="shared" si="1962"/>
        <v>0</v>
      </c>
      <c r="CH1088" s="83">
        <f t="shared" si="2017"/>
        <v>3.2862355436058532</v>
      </c>
      <c r="CI1088" s="83">
        <f t="shared" si="1963"/>
        <v>3.2862355436058532</v>
      </c>
      <c r="CJ1088" s="143">
        <f t="shared" si="1964"/>
        <v>0.02</v>
      </c>
      <c r="CK1088" s="83">
        <f t="shared" si="2018"/>
        <v>1.6064910799759316E-2</v>
      </c>
      <c r="CL1088" s="84">
        <f t="shared" si="2019"/>
        <v>1166.9266006073365</v>
      </c>
      <c r="CM1088" s="83">
        <f t="shared" si="1965"/>
        <v>0</v>
      </c>
      <c r="CN1088" s="83">
        <f t="shared" si="2020"/>
        <v>3.1740758304342931</v>
      </c>
      <c r="CO1088" s="83">
        <f t="shared" si="1966"/>
        <v>3.1740758304342931</v>
      </c>
      <c r="CP1088" s="143">
        <f t="shared" si="1967"/>
        <v>0.02</v>
      </c>
      <c r="CQ1088" s="83">
        <f t="shared" si="2021"/>
        <v>1.6224564504284614E-2</v>
      </c>
      <c r="CR1088" s="84">
        <f t="shared" si="2022"/>
        <v>1163.984756065184</v>
      </c>
      <c r="CS1088" s="83">
        <f t="shared" si="1968"/>
        <v>0</v>
      </c>
      <c r="CT1088" s="83">
        <f t="shared" si="2023"/>
        <v>3.1694789655085263</v>
      </c>
      <c r="CU1088" s="83">
        <f t="shared" si="1969"/>
        <v>3.1694789655085263</v>
      </c>
      <c r="CV1088" s="143">
        <f t="shared" si="1970"/>
        <v>0.02</v>
      </c>
      <c r="CW1088" s="83">
        <f t="shared" si="2024"/>
        <v>1.6252526987184678E-2</v>
      </c>
      <c r="CX1088" s="84">
        <f t="shared" si="2025"/>
        <v>1163.9315269490621</v>
      </c>
      <c r="CY1088" s="83">
        <f t="shared" si="1971"/>
        <v>0</v>
      </c>
      <c r="CZ1088" s="83">
        <f t="shared" si="2026"/>
        <v>3.1693961039369274</v>
      </c>
      <c r="DA1088" s="83">
        <f t="shared" si="1972"/>
        <v>3.1693961039369274</v>
      </c>
      <c r="DB1088" s="143">
        <f t="shared" si="1973"/>
        <v>0.02</v>
      </c>
      <c r="DC1088" s="83">
        <f t="shared" si="2027"/>
        <v>1.625344676732661E-2</v>
      </c>
      <c r="DD1088" s="84">
        <f t="shared" si="2028"/>
        <v>1163.9426389864602</v>
      </c>
      <c r="DE1088" s="86">
        <f t="shared" si="1974"/>
        <v>5885.0564060598554</v>
      </c>
      <c r="DF1088" s="86">
        <f t="shared" si="1975"/>
        <v>2354.022562423942</v>
      </c>
      <c r="DG1088" s="86">
        <f t="shared" si="1976"/>
        <v>1471.2641015149638</v>
      </c>
      <c r="DH1088" s="86">
        <f t="shared" si="1977"/>
        <v>6.4974093105668054E-2</v>
      </c>
      <c r="DI1088" s="86">
        <f t="shared" si="1978"/>
        <v>4.6394272284721129E-2</v>
      </c>
      <c r="DJ1088" s="86">
        <f t="shared" si="1979"/>
        <v>0.36690788884657871</v>
      </c>
      <c r="DK1088" s="86">
        <f t="shared" si="1980"/>
        <v>-1470.0251081533527</v>
      </c>
      <c r="DL1088" s="86">
        <f t="shared" si="2038"/>
        <v>-1470.0251081533527</v>
      </c>
      <c r="DM1088" s="86">
        <f t="shared" si="1981"/>
        <v>-1470.0251081533527</v>
      </c>
      <c r="DN1088" s="85">
        <f t="shared" si="1982"/>
        <v>0</v>
      </c>
      <c r="DO1088" s="85">
        <f t="shared" si="2029"/>
        <v>0</v>
      </c>
      <c r="DP1088" s="85">
        <f t="shared" si="1983"/>
        <v>0</v>
      </c>
      <c r="DQ1088" s="85">
        <f t="shared" si="2030"/>
        <v>0</v>
      </c>
      <c r="DR1088" s="85">
        <f t="shared" si="1984"/>
        <v>0</v>
      </c>
      <c r="DS1088" s="85">
        <f t="shared" si="2031"/>
        <v>0</v>
      </c>
      <c r="DT1088" s="81"/>
      <c r="DU1088" s="81"/>
      <c r="DV1088" s="81">
        <f t="shared" si="2032"/>
        <v>0</v>
      </c>
      <c r="DW1088" s="100"/>
    </row>
    <row r="1089" spans="1:127" x14ac:dyDescent="0.2">
      <c r="A1089" s="59">
        <f t="shared" si="1985"/>
        <v>144.53333333333242</v>
      </c>
      <c r="B1089" s="44">
        <f t="shared" si="1986"/>
        <v>144533.33333333241</v>
      </c>
      <c r="C1089" s="52">
        <f t="shared" si="1920"/>
        <v>133.33333333333334</v>
      </c>
      <c r="D1089" s="50">
        <f t="shared" si="1921"/>
        <v>4</v>
      </c>
      <c r="E1089" s="44">
        <f t="shared" si="1922"/>
        <v>4.13</v>
      </c>
      <c r="F1089" s="47">
        <f t="shared" si="1923"/>
        <v>0.02</v>
      </c>
      <c r="G1089" s="52">
        <f t="shared" si="1987"/>
        <v>2.2958225095621575E-2</v>
      </c>
      <c r="H1089" s="57">
        <f t="shared" si="1988"/>
        <v>1115.9725135793578</v>
      </c>
      <c r="I1089" s="52">
        <f t="shared" si="1989"/>
        <v>0</v>
      </c>
      <c r="J1089" s="54">
        <f t="shared" si="1990"/>
        <v>4465.5880732611249</v>
      </c>
      <c r="K1089" s="46">
        <f t="shared" si="2033"/>
        <v>4465.5880732611249</v>
      </c>
      <c r="L1089" s="80">
        <f t="shared" si="1924"/>
        <v>0</v>
      </c>
      <c r="M1089" s="142">
        <f t="shared" si="1925"/>
        <v>0</v>
      </c>
      <c r="N1089" s="60">
        <f t="shared" si="1926"/>
        <v>4.13</v>
      </c>
      <c r="O1089" s="53">
        <f t="shared" si="1927"/>
        <v>0</v>
      </c>
      <c r="P1089" s="58">
        <f t="shared" si="1991"/>
        <v>3.1724649988361326</v>
      </c>
      <c r="Q1089" s="49">
        <f t="shared" si="1928"/>
        <v>3.1724649988361326</v>
      </c>
      <c r="R1089" s="143">
        <f t="shared" si="1929"/>
        <v>0.02</v>
      </c>
      <c r="S1089" s="51">
        <f t="shared" si="1992"/>
        <v>1.7518035596553214E-2</v>
      </c>
      <c r="T1089" s="57">
        <f t="shared" si="1993"/>
        <v>1160.9367105650681</v>
      </c>
      <c r="U1089" s="53">
        <f t="shared" si="1930"/>
        <v>0</v>
      </c>
      <c r="V1089" s="58">
        <f t="shared" si="1994"/>
        <v>3.2368154677074208</v>
      </c>
      <c r="W1089" s="49">
        <f t="shared" si="1931"/>
        <v>3.2368154677074208</v>
      </c>
      <c r="X1089" s="143">
        <f t="shared" si="1932"/>
        <v>0.02</v>
      </c>
      <c r="Y1089" s="51">
        <f t="shared" si="1995"/>
        <v>1.6923213815297461E-2</v>
      </c>
      <c r="Z1089" s="57">
        <f t="shared" si="1996"/>
        <v>1128.6516481584188</v>
      </c>
      <c r="AA1089" s="53">
        <f t="shared" si="1933"/>
        <v>0</v>
      </c>
      <c r="AB1089" s="58">
        <f t="shared" si="1997"/>
        <v>3.1898062230459883</v>
      </c>
      <c r="AC1089" s="49">
        <f t="shared" si="1934"/>
        <v>3.1898062230459883</v>
      </c>
      <c r="AD1089" s="143">
        <f t="shared" si="1935"/>
        <v>0.02</v>
      </c>
      <c r="AE1089" s="49">
        <f t="shared" si="2034"/>
        <v>1.6870523966448461E-2</v>
      </c>
      <c r="AF1089" s="57">
        <f t="shared" si="1998"/>
        <v>1126.8676323329057</v>
      </c>
      <c r="AG1089" s="53">
        <f t="shared" si="1936"/>
        <v>0</v>
      </c>
      <c r="AH1089" s="58">
        <f t="shared" si="1999"/>
        <v>3.1873281099259123</v>
      </c>
      <c r="AI1089" s="49">
        <f t="shared" si="1937"/>
        <v>3.1873281099259123</v>
      </c>
      <c r="AJ1089" s="143">
        <f t="shared" si="1938"/>
        <v>0.02</v>
      </c>
      <c r="AK1089" s="51">
        <f t="shared" si="2000"/>
        <v>1.6871082291309864E-2</v>
      </c>
      <c r="AL1089" s="57">
        <f t="shared" si="2001"/>
        <v>1126.7789748295909</v>
      </c>
      <c r="AM1089" s="53">
        <f t="shared" si="1939"/>
        <v>0</v>
      </c>
      <c r="AN1089" s="58">
        <f t="shared" si="2002"/>
        <v>3.187205284744369</v>
      </c>
      <c r="AO1089" s="49">
        <f t="shared" si="1940"/>
        <v>3.187205284744369</v>
      </c>
      <c r="AP1089" s="143">
        <f t="shared" si="1941"/>
        <v>0.02</v>
      </c>
      <c r="AQ1089" s="51">
        <f t="shared" si="2003"/>
        <v>1.687137794104206E-2</v>
      </c>
      <c r="AR1089" s="57">
        <f t="shared" si="2004"/>
        <v>1126.7724002774146</v>
      </c>
      <c r="AS1089" s="44">
        <f t="shared" si="1942"/>
        <v>8038.058531870025</v>
      </c>
      <c r="AT1089" s="44">
        <f t="shared" si="1943"/>
        <v>3215.2234127480097</v>
      </c>
      <c r="AU1089" s="44">
        <f t="shared" si="1944"/>
        <v>2009.5146329675063</v>
      </c>
      <c r="AV1089" s="47">
        <f t="shared" si="1945"/>
        <v>0.19282664446234701</v>
      </c>
      <c r="AW1089" s="47">
        <f t="shared" si="1946"/>
        <v>0.24839080530879099</v>
      </c>
      <c r="AX1089" s="86">
        <f t="shared" si="1947"/>
        <v>0.53536859026539196</v>
      </c>
      <c r="AY1089" s="86">
        <f t="shared" si="1948"/>
        <v>0</v>
      </c>
      <c r="AZ1089" s="10">
        <f t="shared" si="2005"/>
        <v>0</v>
      </c>
      <c r="BA1089" s="44">
        <f t="shared" si="1949"/>
        <v>0</v>
      </c>
      <c r="BB1089" s="9">
        <f t="shared" si="1950"/>
        <v>0</v>
      </c>
      <c r="BC1089" s="45">
        <f t="shared" si="2039"/>
        <v>0</v>
      </c>
      <c r="BD1089" s="9">
        <f t="shared" si="1951"/>
        <v>0</v>
      </c>
      <c r="BE1089" s="45">
        <f t="shared" si="2035"/>
        <v>0</v>
      </c>
      <c r="BF1089" s="9">
        <f t="shared" si="1952"/>
        <v>0</v>
      </c>
      <c r="BG1089" s="45">
        <f t="shared" si="2036"/>
        <v>0</v>
      </c>
      <c r="BH1089" s="58"/>
      <c r="BI1089" s="58"/>
      <c r="BJ1089" s="58">
        <f t="shared" si="2006"/>
        <v>0</v>
      </c>
      <c r="BK1089" s="97"/>
      <c r="BL1089" s="44"/>
      <c r="BM1089" s="82">
        <f t="shared" si="2007"/>
        <v>108.4</v>
      </c>
      <c r="BN1089" s="86">
        <f t="shared" si="2008"/>
        <v>108400</v>
      </c>
      <c r="BO1089" s="86">
        <f t="shared" si="2009"/>
        <v>100</v>
      </c>
      <c r="BP1089" s="84">
        <f t="shared" si="1953"/>
        <v>4</v>
      </c>
      <c r="BQ1089" s="84">
        <f t="shared" si="1954"/>
        <v>4.13</v>
      </c>
      <c r="BR1089" s="84">
        <f t="shared" si="1955"/>
        <v>0.02</v>
      </c>
      <c r="BS1089" s="84">
        <f t="shared" si="2010"/>
        <v>3.1077943074937223E-2</v>
      </c>
      <c r="BT1089" s="84">
        <f t="shared" si="2011"/>
        <v>1343.932163967718</v>
      </c>
      <c r="BU1089" s="84">
        <f t="shared" si="2012"/>
        <v>0</v>
      </c>
      <c r="BV1089" s="83">
        <f t="shared" si="2013"/>
        <v>3272.7130811443644</v>
      </c>
      <c r="BW1089" s="81">
        <f t="shared" si="2037"/>
        <v>3272.7130811443644</v>
      </c>
      <c r="BX1089" s="83">
        <f t="shared" si="1956"/>
        <v>0</v>
      </c>
      <c r="BY1089" s="141">
        <f t="shared" si="1957"/>
        <v>0</v>
      </c>
      <c r="BZ1089" s="83">
        <f t="shared" si="1958"/>
        <v>4.13</v>
      </c>
      <c r="CA1089" s="83">
        <f t="shared" si="1959"/>
        <v>0</v>
      </c>
      <c r="CB1089" s="83">
        <f t="shared" si="2014"/>
        <v>3.5143872204020594</v>
      </c>
      <c r="CC1089" s="83">
        <f t="shared" si="1960"/>
        <v>3.5143872204020594</v>
      </c>
      <c r="CD1089" s="143">
        <f t="shared" si="1961"/>
        <v>0.02</v>
      </c>
      <c r="CE1089" s="83">
        <f t="shared" si="2015"/>
        <v>1.687052321357059E-2</v>
      </c>
      <c r="CF1089" s="84">
        <f t="shared" si="2016"/>
        <v>1233.4301893840764</v>
      </c>
      <c r="CG1089" s="83">
        <f t="shared" si="1962"/>
        <v>0</v>
      </c>
      <c r="CH1089" s="83">
        <f t="shared" si="2017"/>
        <v>3.2873052750446119</v>
      </c>
      <c r="CI1089" s="83">
        <f t="shared" si="1963"/>
        <v>3.2873052750446119</v>
      </c>
      <c r="CJ1089" s="143">
        <f t="shared" si="1964"/>
        <v>0.02</v>
      </c>
      <c r="CK1089" s="83">
        <f t="shared" si="2018"/>
        <v>1.6062910799759317E-2</v>
      </c>
      <c r="CL1089" s="84">
        <f t="shared" si="2019"/>
        <v>1167.4154246915082</v>
      </c>
      <c r="CM1089" s="83">
        <f t="shared" si="1965"/>
        <v>0</v>
      </c>
      <c r="CN1089" s="83">
        <f t="shared" si="2020"/>
        <v>3.1750375534668329</v>
      </c>
      <c r="CO1089" s="83">
        <f t="shared" si="1966"/>
        <v>3.1750375534668329</v>
      </c>
      <c r="CP1089" s="143">
        <f t="shared" si="1967"/>
        <v>0.02</v>
      </c>
      <c r="CQ1089" s="83">
        <f t="shared" si="2021"/>
        <v>1.6222564504284616E-2</v>
      </c>
      <c r="CR1089" s="84">
        <f t="shared" si="2022"/>
        <v>1164.4958832521506</v>
      </c>
      <c r="CS1089" s="83">
        <f t="shared" si="1968"/>
        <v>0</v>
      </c>
      <c r="CT1089" s="83">
        <f t="shared" si="2023"/>
        <v>3.1704700012977414</v>
      </c>
      <c r="CU1089" s="83">
        <f t="shared" si="1969"/>
        <v>3.1704700012977414</v>
      </c>
      <c r="CV1089" s="143">
        <f t="shared" si="1970"/>
        <v>0.02</v>
      </c>
      <c r="CW1089" s="83">
        <f t="shared" si="2024"/>
        <v>1.6250526987184679E-2</v>
      </c>
      <c r="CX1089" s="84">
        <f t="shared" si="2025"/>
        <v>1164.444277693397</v>
      </c>
      <c r="CY1089" s="83">
        <f t="shared" si="1971"/>
        <v>0</v>
      </c>
      <c r="CZ1089" s="83">
        <f t="shared" si="2026"/>
        <v>3.1703895668446807</v>
      </c>
      <c r="DA1089" s="83">
        <f t="shared" si="1972"/>
        <v>3.1703895668446807</v>
      </c>
      <c r="DB1089" s="143">
        <f t="shared" si="1973"/>
        <v>0.02</v>
      </c>
      <c r="DC1089" s="83">
        <f t="shared" si="2027"/>
        <v>1.6251446767326611E-2</v>
      </c>
      <c r="DD1089" s="84">
        <f t="shared" si="2028"/>
        <v>1164.4554321569678</v>
      </c>
      <c r="DE1089" s="86">
        <f t="shared" si="1974"/>
        <v>5890.8835460598557</v>
      </c>
      <c r="DF1089" s="86">
        <f t="shared" si="1975"/>
        <v>2356.353418423942</v>
      </c>
      <c r="DG1089" s="86">
        <f t="shared" si="1976"/>
        <v>1472.7208865149639</v>
      </c>
      <c r="DH1089" s="86">
        <f t="shared" si="1977"/>
        <v>6.4878587031761165E-2</v>
      </c>
      <c r="DI1089" s="86">
        <f t="shared" si="1978"/>
        <v>4.6269084698247136E-2</v>
      </c>
      <c r="DJ1089" s="86">
        <f t="shared" si="1979"/>
        <v>0.36505017658338895</v>
      </c>
      <c r="DK1089" s="86">
        <f t="shared" si="1980"/>
        <v>-1471.8039212408169</v>
      </c>
      <c r="DL1089" s="86">
        <f t="shared" si="2038"/>
        <v>-1471.8039212408169</v>
      </c>
      <c r="DM1089" s="86">
        <f t="shared" si="1981"/>
        <v>-1471.8039212408169</v>
      </c>
      <c r="DN1089" s="85">
        <f t="shared" si="1982"/>
        <v>0</v>
      </c>
      <c r="DO1089" s="85">
        <f t="shared" si="2029"/>
        <v>0</v>
      </c>
      <c r="DP1089" s="85">
        <f t="shared" si="1983"/>
        <v>0</v>
      </c>
      <c r="DQ1089" s="85">
        <f t="shared" si="2030"/>
        <v>0</v>
      </c>
      <c r="DR1089" s="85">
        <f t="shared" si="1984"/>
        <v>0</v>
      </c>
      <c r="DS1089" s="85">
        <f t="shared" si="2031"/>
        <v>0</v>
      </c>
      <c r="DT1089" s="81"/>
      <c r="DU1089" s="81"/>
      <c r="DV1089" s="81">
        <f t="shared" si="2032"/>
        <v>0</v>
      </c>
      <c r="DW1089" s="100"/>
    </row>
    <row r="1090" spans="1:127" x14ac:dyDescent="0.2">
      <c r="A1090" s="59">
        <f t="shared" si="1985"/>
        <v>144.66666666666575</v>
      </c>
      <c r="B1090" s="44">
        <f t="shared" si="1986"/>
        <v>144666.66666666575</v>
      </c>
      <c r="C1090" s="52">
        <f t="shared" si="1920"/>
        <v>133.33333333333334</v>
      </c>
      <c r="D1090" s="50">
        <f t="shared" si="1921"/>
        <v>4</v>
      </c>
      <c r="E1090" s="44">
        <f t="shared" si="1922"/>
        <v>4.13</v>
      </c>
      <c r="F1090" s="47">
        <f t="shared" si="1923"/>
        <v>0.02</v>
      </c>
      <c r="G1090" s="52">
        <f t="shared" si="1987"/>
        <v>2.2955558428954907E-2</v>
      </c>
      <c r="H1090" s="57">
        <f t="shared" si="1988"/>
        <v>1116.7136561705536</v>
      </c>
      <c r="I1090" s="52">
        <f t="shared" si="1989"/>
        <v>0</v>
      </c>
      <c r="J1090" s="54">
        <f t="shared" si="1990"/>
        <v>4469.9044732611246</v>
      </c>
      <c r="K1090" s="46">
        <f t="shared" si="2033"/>
        <v>4469.9044732611246</v>
      </c>
      <c r="L1090" s="80">
        <f t="shared" si="1924"/>
        <v>0</v>
      </c>
      <c r="M1090" s="142">
        <f t="shared" si="1925"/>
        <v>0</v>
      </c>
      <c r="N1090" s="60">
        <f t="shared" si="1926"/>
        <v>4.13</v>
      </c>
      <c r="O1090" s="53">
        <f t="shared" si="1927"/>
        <v>0</v>
      </c>
      <c r="P1090" s="58">
        <f t="shared" si="1991"/>
        <v>3.1737254768826428</v>
      </c>
      <c r="Q1090" s="49">
        <f t="shared" si="1928"/>
        <v>3.1737254768826428</v>
      </c>
      <c r="R1090" s="143">
        <f t="shared" si="1929"/>
        <v>0.02</v>
      </c>
      <c r="S1090" s="51">
        <f t="shared" si="1992"/>
        <v>1.7515368929886546E-2</v>
      </c>
      <c r="T1090" s="57">
        <f t="shared" si="1993"/>
        <v>1161.6729079077086</v>
      </c>
      <c r="U1090" s="53">
        <f t="shared" si="1930"/>
        <v>0</v>
      </c>
      <c r="V1090" s="58">
        <f t="shared" si="1994"/>
        <v>3.2381953301712887</v>
      </c>
      <c r="W1090" s="49">
        <f t="shared" si="1931"/>
        <v>3.2381953301712887</v>
      </c>
      <c r="X1090" s="143">
        <f t="shared" si="1932"/>
        <v>0.02</v>
      </c>
      <c r="Y1090" s="51">
        <f t="shared" si="1995"/>
        <v>1.6920547148630793E-2</v>
      </c>
      <c r="Z1090" s="57">
        <f t="shared" si="1996"/>
        <v>1129.3487069662001</v>
      </c>
      <c r="AA1090" s="53">
        <f t="shared" si="1933"/>
        <v>0</v>
      </c>
      <c r="AB1090" s="58">
        <f t="shared" si="1997"/>
        <v>3.1910408445098044</v>
      </c>
      <c r="AC1090" s="49">
        <f t="shared" si="1934"/>
        <v>3.1910408445098044</v>
      </c>
      <c r="AD1090" s="143">
        <f t="shared" si="1935"/>
        <v>0.02</v>
      </c>
      <c r="AE1090" s="49">
        <f t="shared" si="2034"/>
        <v>1.6867857299781793E-2</v>
      </c>
      <c r="AF1090" s="57">
        <f t="shared" si="1998"/>
        <v>1127.5727615039189</v>
      </c>
      <c r="AG1090" s="53">
        <f t="shared" si="1936"/>
        <v>0</v>
      </c>
      <c r="AH1090" s="58">
        <f t="shared" si="1999"/>
        <v>3.1885692208910896</v>
      </c>
      <c r="AI1090" s="49">
        <f t="shared" si="1937"/>
        <v>3.1885692208910896</v>
      </c>
      <c r="AJ1090" s="143">
        <f t="shared" si="1938"/>
        <v>0.02</v>
      </c>
      <c r="AK1090" s="51">
        <f t="shared" si="2000"/>
        <v>1.6868415624643196E-2</v>
      </c>
      <c r="AL1090" s="57">
        <f t="shared" si="2001"/>
        <v>1127.4846755869301</v>
      </c>
      <c r="AM1090" s="53">
        <f t="shared" si="1939"/>
        <v>0</v>
      </c>
      <c r="AN1090" s="58">
        <f t="shared" si="2002"/>
        <v>3.188446951988583</v>
      </c>
      <c r="AO1090" s="49">
        <f t="shared" si="1940"/>
        <v>3.188446951988583</v>
      </c>
      <c r="AP1090" s="143">
        <f t="shared" si="1941"/>
        <v>0.02</v>
      </c>
      <c r="AQ1090" s="51">
        <f t="shared" si="2003"/>
        <v>1.6868711274375392E-2</v>
      </c>
      <c r="AR1090" s="57">
        <f t="shared" si="2004"/>
        <v>1127.4781405985023</v>
      </c>
      <c r="AS1090" s="44">
        <f t="shared" si="1942"/>
        <v>8045.828051870023</v>
      </c>
      <c r="AT1090" s="44">
        <f t="shared" si="1943"/>
        <v>3218.3312207480094</v>
      </c>
      <c r="AU1090" s="44">
        <f t="shared" si="1944"/>
        <v>2011.4570129675058</v>
      </c>
      <c r="AV1090" s="47">
        <f t="shared" si="1945"/>
        <v>0.19235662783318197</v>
      </c>
      <c r="AW1090" s="47">
        <f t="shared" si="1946"/>
        <v>0.24725389176732998</v>
      </c>
      <c r="AX1090" s="86">
        <f t="shared" si="1947"/>
        <v>0.53144230888110489</v>
      </c>
      <c r="AY1090" s="86">
        <f t="shared" si="1948"/>
        <v>0</v>
      </c>
      <c r="AZ1090" s="10">
        <f t="shared" si="2005"/>
        <v>0</v>
      </c>
      <c r="BA1090" s="44">
        <f t="shared" si="1949"/>
        <v>0</v>
      </c>
      <c r="BB1090" s="9">
        <f t="shared" si="1950"/>
        <v>0</v>
      </c>
      <c r="BC1090" s="45">
        <f t="shared" si="2039"/>
        <v>0</v>
      </c>
      <c r="BD1090" s="9">
        <f t="shared" si="1951"/>
        <v>0</v>
      </c>
      <c r="BE1090" s="45">
        <f t="shared" si="2035"/>
        <v>0</v>
      </c>
      <c r="BF1090" s="9">
        <f t="shared" si="1952"/>
        <v>0</v>
      </c>
      <c r="BG1090" s="45">
        <f t="shared" si="2036"/>
        <v>0</v>
      </c>
      <c r="BH1090" s="58"/>
      <c r="BI1090" s="58"/>
      <c r="BJ1090" s="58">
        <f t="shared" si="2006"/>
        <v>0</v>
      </c>
      <c r="BK1090" s="97"/>
      <c r="BL1090" s="44"/>
      <c r="BM1090" s="82">
        <f t="shared" si="2007"/>
        <v>108.5</v>
      </c>
      <c r="BN1090" s="86">
        <f t="shared" si="2008"/>
        <v>108500</v>
      </c>
      <c r="BO1090" s="86">
        <f t="shared" si="2009"/>
        <v>100</v>
      </c>
      <c r="BP1090" s="84">
        <f t="shared" si="1953"/>
        <v>4</v>
      </c>
      <c r="BQ1090" s="84">
        <f t="shared" si="1954"/>
        <v>4.13</v>
      </c>
      <c r="BR1090" s="84">
        <f t="shared" si="1955"/>
        <v>0.02</v>
      </c>
      <c r="BS1090" s="84">
        <f t="shared" si="2010"/>
        <v>3.1075943074937225E-2</v>
      </c>
      <c r="BT1090" s="84">
        <f t="shared" si="2011"/>
        <v>1344.6846323230434</v>
      </c>
      <c r="BU1090" s="84">
        <f t="shared" si="2012"/>
        <v>0</v>
      </c>
      <c r="BV1090" s="83">
        <f t="shared" si="2013"/>
        <v>3275.9503811443642</v>
      </c>
      <c r="BW1090" s="81">
        <f t="shared" si="2037"/>
        <v>3275.9503811443642</v>
      </c>
      <c r="BX1090" s="83">
        <f t="shared" si="1956"/>
        <v>0</v>
      </c>
      <c r="BY1090" s="141">
        <f t="shared" si="1957"/>
        <v>0</v>
      </c>
      <c r="BZ1090" s="83">
        <f t="shared" si="1958"/>
        <v>4.13</v>
      </c>
      <c r="CA1090" s="83">
        <f t="shared" si="1959"/>
        <v>0</v>
      </c>
      <c r="CB1090" s="83">
        <f t="shared" si="2014"/>
        <v>3.5162881686877672</v>
      </c>
      <c r="CC1090" s="83">
        <f t="shared" si="1960"/>
        <v>3.5162881686877672</v>
      </c>
      <c r="CD1090" s="143">
        <f t="shared" si="1961"/>
        <v>0.02</v>
      </c>
      <c r="CE1090" s="83">
        <f t="shared" si="2015"/>
        <v>1.6868523213570592E-2</v>
      </c>
      <c r="CF1090" s="84">
        <f t="shared" si="2016"/>
        <v>1233.9102026027576</v>
      </c>
      <c r="CG1090" s="83">
        <f t="shared" si="1962"/>
        <v>0</v>
      </c>
      <c r="CH1090" s="83">
        <f t="shared" si="2017"/>
        <v>3.288375287726284</v>
      </c>
      <c r="CI1090" s="83">
        <f t="shared" si="1963"/>
        <v>3.288375287726284</v>
      </c>
      <c r="CJ1090" s="143">
        <f t="shared" si="1964"/>
        <v>0.02</v>
      </c>
      <c r="CK1090" s="83">
        <f t="shared" si="2018"/>
        <v>1.6060910799759319E-2</v>
      </c>
      <c r="CL1090" s="84">
        <f t="shared" si="2019"/>
        <v>1167.9040288659271</v>
      </c>
      <c r="CM1090" s="83">
        <f t="shared" si="1965"/>
        <v>0</v>
      </c>
      <c r="CN1090" s="83">
        <f t="shared" si="2020"/>
        <v>3.1759998039586517</v>
      </c>
      <c r="CO1090" s="83">
        <f t="shared" si="1966"/>
        <v>3.1759998039586517</v>
      </c>
      <c r="CP1090" s="143">
        <f t="shared" si="1967"/>
        <v>0.02</v>
      </c>
      <c r="CQ1090" s="83">
        <f t="shared" si="2021"/>
        <v>1.6220564504284617E-2</v>
      </c>
      <c r="CR1090" s="84">
        <f t="shared" si="2022"/>
        <v>1165.006792626642</v>
      </c>
      <c r="CS1090" s="83">
        <f t="shared" si="1968"/>
        <v>0</v>
      </c>
      <c r="CT1090" s="83">
        <f t="shared" si="2023"/>
        <v>3.1714616540723308</v>
      </c>
      <c r="CU1090" s="83">
        <f t="shared" si="1969"/>
        <v>3.1714616540723308</v>
      </c>
      <c r="CV1090" s="143">
        <f t="shared" si="1970"/>
        <v>0.02</v>
      </c>
      <c r="CW1090" s="83">
        <f t="shared" si="2024"/>
        <v>1.624852698718468E-2</v>
      </c>
      <c r="CX1090" s="84">
        <f t="shared" si="2025"/>
        <v>1164.9568050783128</v>
      </c>
      <c r="CY1090" s="83">
        <f t="shared" si="1971"/>
        <v>0</v>
      </c>
      <c r="CZ1090" s="83">
        <f t="shared" si="2026"/>
        <v>3.1713836444182975</v>
      </c>
      <c r="DA1090" s="83">
        <f t="shared" si="1972"/>
        <v>3.1713836444182975</v>
      </c>
      <c r="DB1090" s="143">
        <f t="shared" si="1973"/>
        <v>0.02</v>
      </c>
      <c r="DC1090" s="83">
        <f t="shared" si="2027"/>
        <v>1.6249446767326613E-2</v>
      </c>
      <c r="DD1090" s="84">
        <f t="shared" si="2028"/>
        <v>1164.9680015565541</v>
      </c>
      <c r="DE1090" s="86">
        <f t="shared" si="1974"/>
        <v>5896.710686059856</v>
      </c>
      <c r="DF1090" s="86">
        <f t="shared" si="1975"/>
        <v>2358.684274423942</v>
      </c>
      <c r="DG1090" s="86">
        <f t="shared" si="1976"/>
        <v>1474.177671514964</v>
      </c>
      <c r="DH1090" s="86">
        <f t="shared" si="1977"/>
        <v>6.4783330850179149E-2</v>
      </c>
      <c r="DI1090" s="86">
        <f t="shared" si="1978"/>
        <v>4.6144378185612837E-2</v>
      </c>
      <c r="DJ1090" s="86">
        <f t="shared" si="1979"/>
        <v>0.36320398877165389</v>
      </c>
      <c r="DK1090" s="86">
        <f t="shared" si="1980"/>
        <v>-1473.5816410478421</v>
      </c>
      <c r="DL1090" s="86">
        <f t="shared" si="2038"/>
        <v>-1473.5816410478421</v>
      </c>
      <c r="DM1090" s="86">
        <f t="shared" si="1981"/>
        <v>-1473.5816410478421</v>
      </c>
      <c r="DN1090" s="85">
        <f t="shared" si="1982"/>
        <v>0</v>
      </c>
      <c r="DO1090" s="85">
        <f t="shared" si="2029"/>
        <v>0</v>
      </c>
      <c r="DP1090" s="85">
        <f t="shared" si="1983"/>
        <v>0</v>
      </c>
      <c r="DQ1090" s="85">
        <f t="shared" si="2030"/>
        <v>0</v>
      </c>
      <c r="DR1090" s="85">
        <f t="shared" si="1984"/>
        <v>0</v>
      </c>
      <c r="DS1090" s="85">
        <f t="shared" si="2031"/>
        <v>0</v>
      </c>
      <c r="DT1090" s="81"/>
      <c r="DU1090" s="81"/>
      <c r="DV1090" s="81">
        <f t="shared" si="2032"/>
        <v>0</v>
      </c>
      <c r="DW1090" s="100"/>
    </row>
    <row r="1091" spans="1:127" x14ac:dyDescent="0.2">
      <c r="A1091" s="59">
        <f t="shared" si="1985"/>
        <v>144.7999999999991</v>
      </c>
      <c r="B1091" s="44">
        <f t="shared" si="1986"/>
        <v>144799.9999999991</v>
      </c>
      <c r="C1091" s="52">
        <f t="shared" si="1920"/>
        <v>133.33333333333334</v>
      </c>
      <c r="D1091" s="50">
        <f t="shared" si="1921"/>
        <v>4</v>
      </c>
      <c r="E1091" s="44">
        <f t="shared" si="1922"/>
        <v>4.13</v>
      </c>
      <c r="F1091" s="47">
        <f t="shared" si="1923"/>
        <v>0.02</v>
      </c>
      <c r="G1091" s="52">
        <f t="shared" si="1987"/>
        <v>2.2952891762288239E-2</v>
      </c>
      <c r="H1091" s="57">
        <f t="shared" si="1988"/>
        <v>1117.4547126708158</v>
      </c>
      <c r="I1091" s="52">
        <f t="shared" si="1989"/>
        <v>0</v>
      </c>
      <c r="J1091" s="54">
        <f t="shared" si="1990"/>
        <v>4474.2208732611243</v>
      </c>
      <c r="K1091" s="46">
        <f t="shared" si="2033"/>
        <v>4474.2208732611243</v>
      </c>
      <c r="L1091" s="80">
        <f t="shared" si="1924"/>
        <v>0</v>
      </c>
      <c r="M1091" s="142">
        <f t="shared" si="1925"/>
        <v>0</v>
      </c>
      <c r="N1091" s="60">
        <f t="shared" si="1926"/>
        <v>4.13</v>
      </c>
      <c r="O1091" s="53">
        <f t="shared" si="1927"/>
        <v>0</v>
      </c>
      <c r="P1091" s="58">
        <f t="shared" si="1991"/>
        <v>3.1749878497621564</v>
      </c>
      <c r="Q1091" s="49">
        <f t="shared" si="1928"/>
        <v>3.1749878497621564</v>
      </c>
      <c r="R1091" s="143">
        <f t="shared" si="1929"/>
        <v>0.02</v>
      </c>
      <c r="S1091" s="51">
        <f t="shared" si="1992"/>
        <v>1.7512702263219878E-2</v>
      </c>
      <c r="T1091" s="57">
        <f t="shared" si="1993"/>
        <v>1162.4087008309518</v>
      </c>
      <c r="U1091" s="53">
        <f t="shared" si="1930"/>
        <v>0</v>
      </c>
      <c r="V1091" s="58">
        <f t="shared" si="1994"/>
        <v>3.2395765841263882</v>
      </c>
      <c r="W1091" s="49">
        <f t="shared" si="1931"/>
        <v>3.2395765841263882</v>
      </c>
      <c r="X1091" s="143">
        <f t="shared" si="1932"/>
        <v>0.02</v>
      </c>
      <c r="Y1091" s="51">
        <f t="shared" si="1995"/>
        <v>1.6917880481964125E-2</v>
      </c>
      <c r="Z1091" s="57">
        <f t="shared" si="1996"/>
        <v>1130.04535894218</v>
      </c>
      <c r="AA1091" s="53">
        <f t="shared" si="1933"/>
        <v>0</v>
      </c>
      <c r="AB1091" s="58">
        <f t="shared" si="1997"/>
        <v>3.1922766743312039</v>
      </c>
      <c r="AC1091" s="49">
        <f t="shared" si="1934"/>
        <v>3.1922766743312039</v>
      </c>
      <c r="AD1091" s="143">
        <f t="shared" si="1935"/>
        <v>0.02</v>
      </c>
      <c r="AE1091" s="49">
        <f t="shared" si="2034"/>
        <v>1.6865190633115125E-2</v>
      </c>
      <c r="AF1091" s="57">
        <f t="shared" si="1998"/>
        <v>1128.2775064356745</v>
      </c>
      <c r="AG1091" s="53">
        <f t="shared" si="1936"/>
        <v>0</v>
      </c>
      <c r="AH1091" s="58">
        <f t="shared" si="1999"/>
        <v>3.1898116164874573</v>
      </c>
      <c r="AI1091" s="49">
        <f t="shared" si="1937"/>
        <v>3.1898116164874573</v>
      </c>
      <c r="AJ1091" s="143">
        <f t="shared" si="1938"/>
        <v>0.02</v>
      </c>
      <c r="AK1091" s="51">
        <f t="shared" si="2000"/>
        <v>1.6865748957976528E-2</v>
      </c>
      <c r="AL1091" s="57">
        <f t="shared" si="2001"/>
        <v>1128.1899901495788</v>
      </c>
      <c r="AM1091" s="53">
        <f t="shared" si="1939"/>
        <v>0</v>
      </c>
      <c r="AN1091" s="58">
        <f t="shared" si="2002"/>
        <v>3.1896899042904581</v>
      </c>
      <c r="AO1091" s="49">
        <f t="shared" si="1940"/>
        <v>3.1896899042904581</v>
      </c>
      <c r="AP1091" s="143">
        <f t="shared" si="1941"/>
        <v>0.02</v>
      </c>
      <c r="AQ1091" s="51">
        <f t="shared" si="2003"/>
        <v>1.6866044607708724E-2</v>
      </c>
      <c r="AR1091" s="57">
        <f t="shared" si="2004"/>
        <v>1128.1834945715611</v>
      </c>
      <c r="AS1091" s="44">
        <f t="shared" si="1942"/>
        <v>8053.5975718700238</v>
      </c>
      <c r="AT1091" s="44">
        <f t="shared" si="1943"/>
        <v>3221.4390287480096</v>
      </c>
      <c r="AU1091" s="44">
        <f t="shared" si="1944"/>
        <v>2013.3993929675059</v>
      </c>
      <c r="AV1091" s="47">
        <f t="shared" si="1945"/>
        <v>0.19188848459227587</v>
      </c>
      <c r="AW1091" s="47">
        <f t="shared" si="1946"/>
        <v>0.24612393661631773</v>
      </c>
      <c r="AX1091" s="86">
        <f t="shared" si="1947"/>
        <v>0.52755085632786392</v>
      </c>
      <c r="AY1091" s="86">
        <f t="shared" si="1948"/>
        <v>0</v>
      </c>
      <c r="AZ1091" s="10">
        <f t="shared" si="2005"/>
        <v>0</v>
      </c>
      <c r="BA1091" s="44">
        <f t="shared" si="1949"/>
        <v>0</v>
      </c>
      <c r="BB1091" s="9">
        <f t="shared" si="1950"/>
        <v>0</v>
      </c>
      <c r="BC1091" s="45">
        <f t="shared" si="2039"/>
        <v>0</v>
      </c>
      <c r="BD1091" s="9">
        <f t="shared" si="1951"/>
        <v>0</v>
      </c>
      <c r="BE1091" s="45">
        <f t="shared" si="2035"/>
        <v>0</v>
      </c>
      <c r="BF1091" s="9">
        <f t="shared" si="1952"/>
        <v>0</v>
      </c>
      <c r="BG1091" s="45">
        <f t="shared" si="2036"/>
        <v>0</v>
      </c>
      <c r="BH1091" s="58"/>
      <c r="BI1091" s="58"/>
      <c r="BJ1091" s="58">
        <f t="shared" si="2006"/>
        <v>0</v>
      </c>
      <c r="BK1091" s="97"/>
      <c r="BL1091" s="44"/>
      <c r="BM1091" s="82">
        <f t="shared" si="2007"/>
        <v>108.60000000000001</v>
      </c>
      <c r="BN1091" s="86">
        <f t="shared" si="2008"/>
        <v>108600</v>
      </c>
      <c r="BO1091" s="86">
        <f t="shared" si="2009"/>
        <v>100</v>
      </c>
      <c r="BP1091" s="84">
        <f t="shared" si="1953"/>
        <v>4</v>
      </c>
      <c r="BQ1091" s="84">
        <f t="shared" si="1954"/>
        <v>4.13</v>
      </c>
      <c r="BR1091" s="84">
        <f t="shared" si="1955"/>
        <v>0.02</v>
      </c>
      <c r="BS1091" s="84">
        <f t="shared" si="2010"/>
        <v>3.1073943074937226E-2</v>
      </c>
      <c r="BT1091" s="84">
        <f t="shared" si="2011"/>
        <v>1345.4370522522188</v>
      </c>
      <c r="BU1091" s="84">
        <f t="shared" si="2012"/>
        <v>0</v>
      </c>
      <c r="BV1091" s="83">
        <f t="shared" si="2013"/>
        <v>3279.1876811443644</v>
      </c>
      <c r="BW1091" s="81">
        <f t="shared" si="2037"/>
        <v>3279.1876811443644</v>
      </c>
      <c r="BX1091" s="83">
        <f t="shared" si="1956"/>
        <v>0</v>
      </c>
      <c r="BY1091" s="141">
        <f t="shared" si="1957"/>
        <v>0</v>
      </c>
      <c r="BZ1091" s="83">
        <f t="shared" si="1958"/>
        <v>4.13</v>
      </c>
      <c r="CA1091" s="83">
        <f t="shared" si="1959"/>
        <v>0</v>
      </c>
      <c r="CB1091" s="83">
        <f t="shared" si="2014"/>
        <v>3.5181912610299846</v>
      </c>
      <c r="CC1091" s="83">
        <f t="shared" si="1960"/>
        <v>3.5181912610299846</v>
      </c>
      <c r="CD1091" s="143">
        <f t="shared" si="1961"/>
        <v>0.02</v>
      </c>
      <c r="CE1091" s="83">
        <f t="shared" si="2015"/>
        <v>1.6866523213570593E-2</v>
      </c>
      <c r="CF1091" s="84">
        <f t="shared" si="2016"/>
        <v>1234.3898994422764</v>
      </c>
      <c r="CG1091" s="83">
        <f t="shared" si="1962"/>
        <v>0</v>
      </c>
      <c r="CH1091" s="83">
        <f t="shared" si="2017"/>
        <v>3.2894455801445108</v>
      </c>
      <c r="CI1091" s="83">
        <f t="shared" si="1963"/>
        <v>3.2894455801445108</v>
      </c>
      <c r="CJ1091" s="143">
        <f t="shared" si="1964"/>
        <v>0.02</v>
      </c>
      <c r="CK1091" s="83">
        <f t="shared" si="2018"/>
        <v>1.605891079975932E-2</v>
      </c>
      <c r="CL1091" s="84">
        <f t="shared" si="2019"/>
        <v>1168.3924132318996</v>
      </c>
      <c r="CM1091" s="83">
        <f t="shared" si="1965"/>
        <v>0</v>
      </c>
      <c r="CN1091" s="83">
        <f t="shared" si="2020"/>
        <v>3.1769625810027797</v>
      </c>
      <c r="CO1091" s="83">
        <f t="shared" si="1966"/>
        <v>3.1769625810027797</v>
      </c>
      <c r="CP1091" s="143">
        <f t="shared" si="1967"/>
        <v>0.02</v>
      </c>
      <c r="CQ1091" s="83">
        <f t="shared" si="2021"/>
        <v>1.6218564504284619E-2</v>
      </c>
      <c r="CR1091" s="84">
        <f t="shared" si="2022"/>
        <v>1165.5174842357555</v>
      </c>
      <c r="CS1091" s="83">
        <f t="shared" si="1968"/>
        <v>0</v>
      </c>
      <c r="CT1091" s="83">
        <f t="shared" si="2023"/>
        <v>3.1724539228137547</v>
      </c>
      <c r="CU1091" s="83">
        <f t="shared" si="1969"/>
        <v>3.1724539228137547</v>
      </c>
      <c r="CV1091" s="143">
        <f t="shared" si="1970"/>
        <v>0.02</v>
      </c>
      <c r="CW1091" s="83">
        <f t="shared" si="2024"/>
        <v>1.6246526987184682E-2</v>
      </c>
      <c r="CX1091" s="84">
        <f t="shared" si="2025"/>
        <v>1165.4691091437369</v>
      </c>
      <c r="CY1091" s="83">
        <f t="shared" si="1971"/>
        <v>0</v>
      </c>
      <c r="CZ1091" s="83">
        <f t="shared" si="2026"/>
        <v>3.1723783355929904</v>
      </c>
      <c r="DA1091" s="83">
        <f t="shared" si="1972"/>
        <v>3.1723783355929904</v>
      </c>
      <c r="DB1091" s="143">
        <f t="shared" si="1973"/>
        <v>0.02</v>
      </c>
      <c r="DC1091" s="83">
        <f t="shared" si="2027"/>
        <v>1.6247446767326614E-2</v>
      </c>
      <c r="DD1091" s="84">
        <f t="shared" si="2028"/>
        <v>1165.4803472261146</v>
      </c>
      <c r="DE1091" s="86">
        <f t="shared" si="1974"/>
        <v>5902.5378260598554</v>
      </c>
      <c r="DF1091" s="86">
        <f t="shared" si="1975"/>
        <v>2361.0151304239421</v>
      </c>
      <c r="DG1091" s="86">
        <f t="shared" si="1976"/>
        <v>1475.6344565149639</v>
      </c>
      <c r="DH1091" s="86">
        <f t="shared" si="1977"/>
        <v>6.4688323703405201E-2</v>
      </c>
      <c r="DI1091" s="86">
        <f t="shared" si="1978"/>
        <v>4.6020150456229439E-2</v>
      </c>
      <c r="DJ1091" s="86">
        <f t="shared" si="1979"/>
        <v>0.36136924239056661</v>
      </c>
      <c r="DK1091" s="86">
        <f t="shared" si="1980"/>
        <v>-1475.3582683007298</v>
      </c>
      <c r="DL1091" s="86">
        <f t="shared" si="2038"/>
        <v>-1475.3582683007298</v>
      </c>
      <c r="DM1091" s="86">
        <f t="shared" si="1981"/>
        <v>-1475.3582683007298</v>
      </c>
      <c r="DN1091" s="85">
        <f t="shared" si="1982"/>
        <v>0</v>
      </c>
      <c r="DO1091" s="85">
        <f t="shared" si="2029"/>
        <v>0</v>
      </c>
      <c r="DP1091" s="85">
        <f t="shared" si="1983"/>
        <v>0</v>
      </c>
      <c r="DQ1091" s="85">
        <f t="shared" si="2030"/>
        <v>0</v>
      </c>
      <c r="DR1091" s="85">
        <f t="shared" si="1984"/>
        <v>0</v>
      </c>
      <c r="DS1091" s="85">
        <f t="shared" si="2031"/>
        <v>0</v>
      </c>
      <c r="DT1091" s="81"/>
      <c r="DU1091" s="81"/>
      <c r="DV1091" s="81">
        <f t="shared" si="2032"/>
        <v>0</v>
      </c>
      <c r="DW1091" s="100"/>
    </row>
    <row r="1092" spans="1:127" x14ac:dyDescent="0.2">
      <c r="A1092" s="59">
        <f t="shared" si="1985"/>
        <v>144.93333333333246</v>
      </c>
      <c r="B1092" s="44">
        <f t="shared" si="1986"/>
        <v>144933.33333333244</v>
      </c>
      <c r="C1092" s="52">
        <f t="shared" si="1920"/>
        <v>133.33333333333334</v>
      </c>
      <c r="D1092" s="50">
        <f t="shared" si="1921"/>
        <v>4</v>
      </c>
      <c r="E1092" s="44">
        <f t="shared" si="1922"/>
        <v>4.13</v>
      </c>
      <c r="F1092" s="47">
        <f t="shared" si="1923"/>
        <v>0.02</v>
      </c>
      <c r="G1092" s="52">
        <f t="shared" si="1987"/>
        <v>2.2950225095621571E-2</v>
      </c>
      <c r="H1092" s="57">
        <f t="shared" si="1988"/>
        <v>1118.1956830801444</v>
      </c>
      <c r="I1092" s="52">
        <f t="shared" si="1989"/>
        <v>0</v>
      </c>
      <c r="J1092" s="54">
        <f t="shared" si="1990"/>
        <v>4478.537273261124</v>
      </c>
      <c r="K1092" s="46">
        <f t="shared" si="2033"/>
        <v>4478.537273261124</v>
      </c>
      <c r="L1092" s="80">
        <f t="shared" si="1924"/>
        <v>0</v>
      </c>
      <c r="M1092" s="142">
        <f t="shared" si="1925"/>
        <v>0</v>
      </c>
      <c r="N1092" s="60">
        <f t="shared" si="1926"/>
        <v>4.13</v>
      </c>
      <c r="O1092" s="53">
        <f t="shared" si="1927"/>
        <v>0</v>
      </c>
      <c r="P1092" s="58">
        <f t="shared" si="1991"/>
        <v>3.176252117195896</v>
      </c>
      <c r="Q1092" s="49">
        <f t="shared" si="1928"/>
        <v>3.176252117195896</v>
      </c>
      <c r="R1092" s="143">
        <f t="shared" si="1929"/>
        <v>0.02</v>
      </c>
      <c r="S1092" s="51">
        <f t="shared" si="1992"/>
        <v>1.751003559655321E-2</v>
      </c>
      <c r="T1092" s="57">
        <f t="shared" si="1993"/>
        <v>1163.144089217029</v>
      </c>
      <c r="U1092" s="53">
        <f t="shared" si="1930"/>
        <v>0</v>
      </c>
      <c r="V1092" s="58">
        <f t="shared" si="1994"/>
        <v>3.2409592264641791</v>
      </c>
      <c r="W1092" s="49">
        <f t="shared" si="1931"/>
        <v>3.2409592264641791</v>
      </c>
      <c r="X1092" s="143">
        <f t="shared" si="1932"/>
        <v>0.02</v>
      </c>
      <c r="Y1092" s="51">
        <f t="shared" si="1995"/>
        <v>1.6915213815297456E-2</v>
      </c>
      <c r="Z1092" s="57">
        <f t="shared" si="1996"/>
        <v>1130.7416041338724</v>
      </c>
      <c r="AA1092" s="53">
        <f t="shared" si="1933"/>
        <v>0</v>
      </c>
      <c r="AB1092" s="58">
        <f t="shared" si="1997"/>
        <v>3.1935137097450994</v>
      </c>
      <c r="AC1092" s="49">
        <f t="shared" si="1934"/>
        <v>3.1935137097450994</v>
      </c>
      <c r="AD1092" s="143">
        <f t="shared" si="1935"/>
        <v>0.02</v>
      </c>
      <c r="AE1092" s="49">
        <f t="shared" si="2034"/>
        <v>1.6862523966448457E-2</v>
      </c>
      <c r="AF1092" s="57">
        <f t="shared" si="1998"/>
        <v>1128.9818671587652</v>
      </c>
      <c r="AG1092" s="53">
        <f t="shared" si="1936"/>
        <v>0</v>
      </c>
      <c r="AH1092" s="58">
        <f t="shared" si="1999"/>
        <v>3.1910552940799768</v>
      </c>
      <c r="AI1092" s="49">
        <f t="shared" si="1937"/>
        <v>3.1910552940799768</v>
      </c>
      <c r="AJ1092" s="143">
        <f t="shared" si="1938"/>
        <v>0.02</v>
      </c>
      <c r="AK1092" s="51">
        <f t="shared" si="2000"/>
        <v>1.686308229130986E-2</v>
      </c>
      <c r="AL1092" s="57">
        <f t="shared" si="2001"/>
        <v>1128.8949185341673</v>
      </c>
      <c r="AM1092" s="53">
        <f t="shared" si="1939"/>
        <v>0</v>
      </c>
      <c r="AN1092" s="58">
        <f t="shared" si="2002"/>
        <v>3.1909341389780543</v>
      </c>
      <c r="AO1092" s="49">
        <f t="shared" si="1940"/>
        <v>3.1909341389780543</v>
      </c>
      <c r="AP1092" s="143">
        <f t="shared" si="1941"/>
        <v>0.02</v>
      </c>
      <c r="AQ1092" s="51">
        <f t="shared" si="2003"/>
        <v>1.6863377941042056E-2</v>
      </c>
      <c r="AR1092" s="57">
        <f t="shared" si="2004"/>
        <v>1128.888462213366</v>
      </c>
      <c r="AS1092" s="44">
        <f t="shared" si="1942"/>
        <v>8061.3670918700227</v>
      </c>
      <c r="AT1092" s="44">
        <f t="shared" si="1943"/>
        <v>3224.5468367480089</v>
      </c>
      <c r="AU1092" s="44">
        <f t="shared" si="1944"/>
        <v>2015.3417729675057</v>
      </c>
      <c r="AV1092" s="47">
        <f t="shared" si="1945"/>
        <v>0.19142220514135469</v>
      </c>
      <c r="AW1092" s="47">
        <f t="shared" si="1946"/>
        <v>0.24500088839082043</v>
      </c>
      <c r="AX1092" s="86">
        <f t="shared" si="1947"/>
        <v>0.52369387655984823</v>
      </c>
      <c r="AY1092" s="86">
        <f t="shared" si="1948"/>
        <v>0</v>
      </c>
      <c r="AZ1092" s="10">
        <f t="shared" si="2005"/>
        <v>0</v>
      </c>
      <c r="BA1092" s="44">
        <f t="shared" si="1949"/>
        <v>0</v>
      </c>
      <c r="BB1092" s="9">
        <f t="shared" si="1950"/>
        <v>0</v>
      </c>
      <c r="BC1092" s="45">
        <f t="shared" si="2039"/>
        <v>0</v>
      </c>
      <c r="BD1092" s="9">
        <f t="shared" si="1951"/>
        <v>0</v>
      </c>
      <c r="BE1092" s="45">
        <f t="shared" si="2035"/>
        <v>0</v>
      </c>
      <c r="BF1092" s="9">
        <f t="shared" si="1952"/>
        <v>0</v>
      </c>
      <c r="BG1092" s="45">
        <f t="shared" si="2036"/>
        <v>0</v>
      </c>
      <c r="BH1092" s="58"/>
      <c r="BI1092" s="58"/>
      <c r="BJ1092" s="58">
        <f t="shared" si="2006"/>
        <v>0</v>
      </c>
      <c r="BK1092" s="97"/>
      <c r="BL1092" s="44"/>
      <c r="BM1092" s="82">
        <f t="shared" si="2007"/>
        <v>108.7</v>
      </c>
      <c r="BN1092" s="86">
        <f t="shared" si="2008"/>
        <v>108700</v>
      </c>
      <c r="BO1092" s="86">
        <f t="shared" si="2009"/>
        <v>100</v>
      </c>
      <c r="BP1092" s="84">
        <f t="shared" si="1953"/>
        <v>4</v>
      </c>
      <c r="BQ1092" s="84">
        <f t="shared" si="1954"/>
        <v>4.13</v>
      </c>
      <c r="BR1092" s="84">
        <f t="shared" si="1955"/>
        <v>0.02</v>
      </c>
      <c r="BS1092" s="84">
        <f t="shared" si="2010"/>
        <v>3.1071943074937228E-2</v>
      </c>
      <c r="BT1092" s="84">
        <f t="shared" si="2011"/>
        <v>1346.189423755244</v>
      </c>
      <c r="BU1092" s="84">
        <f t="shared" si="2012"/>
        <v>0</v>
      </c>
      <c r="BV1092" s="83">
        <f t="shared" si="2013"/>
        <v>3282.4249811443642</v>
      </c>
      <c r="BW1092" s="81">
        <f t="shared" si="2037"/>
        <v>3282.4249811443642</v>
      </c>
      <c r="BX1092" s="83">
        <f t="shared" si="1956"/>
        <v>0</v>
      </c>
      <c r="BY1092" s="141">
        <f t="shared" si="1957"/>
        <v>0</v>
      </c>
      <c r="BZ1092" s="83">
        <f t="shared" si="1958"/>
        <v>4.13</v>
      </c>
      <c r="CA1092" s="83">
        <f t="shared" si="1959"/>
        <v>0</v>
      </c>
      <c r="CB1092" s="83">
        <f t="shared" si="2014"/>
        <v>3.5200964976457687</v>
      </c>
      <c r="CC1092" s="83">
        <f t="shared" si="1960"/>
        <v>3.5200964976457687</v>
      </c>
      <c r="CD1092" s="143">
        <f t="shared" si="1961"/>
        <v>0.02</v>
      </c>
      <c r="CE1092" s="83">
        <f t="shared" si="2015"/>
        <v>1.6864523213570595E-2</v>
      </c>
      <c r="CF1092" s="84">
        <f t="shared" si="2016"/>
        <v>1234.8692799523808</v>
      </c>
      <c r="CG1092" s="83">
        <f t="shared" si="1962"/>
        <v>0</v>
      </c>
      <c r="CH1092" s="83">
        <f t="shared" si="2017"/>
        <v>3.2905161507948568</v>
      </c>
      <c r="CI1092" s="83">
        <f t="shared" si="1963"/>
        <v>3.2905161507948568</v>
      </c>
      <c r="CJ1092" s="143">
        <f t="shared" si="1964"/>
        <v>0.02</v>
      </c>
      <c r="CK1092" s="83">
        <f t="shared" si="2018"/>
        <v>1.6056910799759322E-2</v>
      </c>
      <c r="CL1092" s="84">
        <f t="shared" si="2019"/>
        <v>1168.8805778909134</v>
      </c>
      <c r="CM1092" s="83">
        <f t="shared" si="1965"/>
        <v>0</v>
      </c>
      <c r="CN1092" s="83">
        <f t="shared" si="2020"/>
        <v>3.1779258836936011</v>
      </c>
      <c r="CO1092" s="83">
        <f t="shared" si="1966"/>
        <v>3.1779258836936011</v>
      </c>
      <c r="CP1092" s="143">
        <f t="shared" si="1967"/>
        <v>0.02</v>
      </c>
      <c r="CQ1092" s="83">
        <f t="shared" si="2021"/>
        <v>1.621656450428462E-2</v>
      </c>
      <c r="CR1092" s="84">
        <f t="shared" si="2022"/>
        <v>1166.0279581268005</v>
      </c>
      <c r="CS1092" s="83">
        <f t="shared" si="1968"/>
        <v>0</v>
      </c>
      <c r="CT1092" s="83">
        <f t="shared" si="2023"/>
        <v>3.1734468065044799</v>
      </c>
      <c r="CU1092" s="83">
        <f t="shared" si="1969"/>
        <v>3.1734468065044799</v>
      </c>
      <c r="CV1092" s="143">
        <f t="shared" si="1970"/>
        <v>0.02</v>
      </c>
      <c r="CW1092" s="83">
        <f t="shared" si="2024"/>
        <v>1.6244526987184683E-2</v>
      </c>
      <c r="CX1092" s="84">
        <f t="shared" si="2025"/>
        <v>1165.9811899298552</v>
      </c>
      <c r="CY1092" s="83">
        <f t="shared" si="1971"/>
        <v>0</v>
      </c>
      <c r="CZ1092" s="83">
        <f t="shared" si="2026"/>
        <v>3.1733736393050167</v>
      </c>
      <c r="DA1092" s="83">
        <f t="shared" si="1972"/>
        <v>3.1733736393050167</v>
      </c>
      <c r="DB1092" s="143">
        <f t="shared" si="1973"/>
        <v>0.02</v>
      </c>
      <c r="DC1092" s="83">
        <f t="shared" si="2027"/>
        <v>1.6245446767326616E-2</v>
      </c>
      <c r="DD1092" s="84">
        <f t="shared" si="2028"/>
        <v>1165.9924692068082</v>
      </c>
      <c r="DE1092" s="86">
        <f t="shared" si="1974"/>
        <v>5908.3649660598549</v>
      </c>
      <c r="DF1092" s="86">
        <f t="shared" si="1975"/>
        <v>2363.3459864239421</v>
      </c>
      <c r="DG1092" s="86">
        <f t="shared" si="1976"/>
        <v>1477.0912415149637</v>
      </c>
      <c r="DH1092" s="86">
        <f t="shared" si="1977"/>
        <v>6.4593564737489312E-2</v>
      </c>
      <c r="DI1092" s="86">
        <f t="shared" si="1978"/>
        <v>4.589639923230969E-2</v>
      </c>
      <c r="DJ1092" s="86">
        <f t="shared" si="1979"/>
        <v>0.35954585509378251</v>
      </c>
      <c r="DK1092" s="86">
        <f t="shared" si="1980"/>
        <v>-1477.1338037258208</v>
      </c>
      <c r="DL1092" s="86">
        <f t="shared" si="2038"/>
        <v>-1477.1338037258208</v>
      </c>
      <c r="DM1092" s="86">
        <f t="shared" si="1981"/>
        <v>-1477.1338037258208</v>
      </c>
      <c r="DN1092" s="85">
        <f t="shared" si="1982"/>
        <v>0</v>
      </c>
      <c r="DO1092" s="85">
        <f t="shared" si="2029"/>
        <v>0</v>
      </c>
      <c r="DP1092" s="85">
        <f t="shared" si="1983"/>
        <v>0</v>
      </c>
      <c r="DQ1092" s="85">
        <f t="shared" si="2030"/>
        <v>0</v>
      </c>
      <c r="DR1092" s="85">
        <f t="shared" si="1984"/>
        <v>0</v>
      </c>
      <c r="DS1092" s="85">
        <f t="shared" si="2031"/>
        <v>0</v>
      </c>
      <c r="DT1092" s="81"/>
      <c r="DU1092" s="81"/>
      <c r="DV1092" s="81">
        <f t="shared" si="2032"/>
        <v>0</v>
      </c>
      <c r="DW1092" s="100"/>
    </row>
    <row r="1093" spans="1:127" x14ac:dyDescent="0.2">
      <c r="A1093" s="59">
        <f t="shared" si="1985"/>
        <v>145.06666666666578</v>
      </c>
      <c r="B1093" s="44">
        <f t="shared" si="1986"/>
        <v>145066.66666666578</v>
      </c>
      <c r="C1093" s="52">
        <f t="shared" ref="C1093:C1156" si="2040">Dlith/1200</f>
        <v>133.33333333333334</v>
      </c>
      <c r="D1093" s="50">
        <f t="shared" ref="D1093:D1156" si="2041">IF(B1093&lt;Dzsed,1,IF(B1093&lt;Dzsed+Dzuc,2,IF(B1093&lt;Dzsed+Dzuc+Dzlc,3,4)))</f>
        <v>4</v>
      </c>
      <c r="E1093" s="44">
        <f t="shared" ref="E1093:E1156" si="2042">IF(B1093&lt;Dzsed,ksed,IF(B1093&lt;(Dzsed+Dzuc),kuc,IF(B1093&lt;(Dzsed+Dzuc+Dzlc),klc,kma)))</f>
        <v>4.13</v>
      </c>
      <c r="F1093" s="47">
        <f t="shared" ref="F1093:F1156" si="2043">IF(B1093&lt;Dzsed,Ased,IF(B1093&lt;(Dzsed+Dzuc),Auc,IF(B1093&lt;(Dzsed+Dzuc+Dzlc),Alc,Ama)))</f>
        <v>0.02</v>
      </c>
      <c r="G1093" s="52">
        <f t="shared" si="1987"/>
        <v>2.2947558428954903E-2</v>
      </c>
      <c r="H1093" s="57">
        <f t="shared" si="1988"/>
        <v>1118.9365673985394</v>
      </c>
      <c r="I1093" s="52">
        <f t="shared" si="1989"/>
        <v>0</v>
      </c>
      <c r="J1093" s="54">
        <f t="shared" si="1990"/>
        <v>4482.8536732611237</v>
      </c>
      <c r="K1093" s="46">
        <f t="shared" si="2033"/>
        <v>4482.8536732611237</v>
      </c>
      <c r="L1093" s="80">
        <f t="shared" ref="L1093:L1156" si="2044">IF(B1093&lt;Dzsed,φ_0*0.01*EXP((-k_athy_z)*(B1093+Dzburial)*0.001),0)</f>
        <v>0</v>
      </c>
      <c r="M1093" s="142">
        <f t="shared" ref="M1093:M1156" si="2045">IF(B1093&lt;Dzsed,φ_0*0.01*EXP((-k_athy_P)*(K1093+(rhosed*9.81*0.000001)+(1078*9.81*Dzburial*0.000001))),0)</f>
        <v>0</v>
      </c>
      <c r="N1093" s="60">
        <f t="shared" ref="N1093:N1156" si="2046">IF(L1093=0,E1093,(IF(B1093&lt;Dzsed,λRMv20*f^(M1093/φ_0),0)))</f>
        <v>4.13</v>
      </c>
      <c r="O1093" s="53">
        <f t="shared" ref="O1093:O1156" si="2047">IF(B1093&lt;Dzsed,IF(H1093&gt;450,0.1,IF(H1093&lt;137,(0.565+((1.88*10^(-3))*H1093)-(7.23*10^(-6))*(H1093^2)),(0.602+((1.31*10^(-3))*H1093)-(5.14*10^(-6))*(H1093^2)))),0)</f>
        <v>0</v>
      </c>
      <c r="P1093" s="58">
        <f t="shared" si="1991"/>
        <v>3.1775182789057572</v>
      </c>
      <c r="Q1093" s="49">
        <f t="shared" ref="Q1093:Q1156" si="2048">IF(B1093&lt;Dzsed,IF(O1093&lt;0,(1)*(P1093^(1-$M1093)),(O1093^$M1093)*(P1093^(1-$M1093))),P1093)</f>
        <v>3.1775182789057572</v>
      </c>
      <c r="R1093" s="143">
        <f t="shared" ref="R1093:R1156" si="2049">IF($B1093&lt;Dzsed,Ased*(1-M1093),IF($B1093&lt;(Dzsed+Dzuc),Auc1_,IF($B1093&lt;(Dzsed+Dzuc+Dzlc),Alc,Ama)))</f>
        <v>0.02</v>
      </c>
      <c r="S1093" s="51">
        <f t="shared" si="1992"/>
        <v>1.7507368929886542E-2</v>
      </c>
      <c r="T1093" s="57">
        <f t="shared" si="1993"/>
        <v>1163.8790729491002</v>
      </c>
      <c r="U1093" s="53">
        <f t="shared" ref="U1093:U1156" si="2050">IF($B1093&lt;Dzsed,IF(T1093&gt;450,0.1,IF(T1093&lt;137,(0.565+((1.88*10^(-3))*T1093)-(7.23*10^(-6))*(T1093^2)),(0.602+((1.31*10^(-3))*T1093)-(5.14*10^(-6))*(T1093^2)))),0)</f>
        <v>0</v>
      </c>
      <c r="V1093" s="58">
        <f t="shared" si="1994"/>
        <v>3.2423432540774249</v>
      </c>
      <c r="W1093" s="49">
        <f t="shared" ref="W1093:W1156" si="2051">IF($B1093&lt;Dzsed,IF(U1093&lt;0,(1)*(V1093^(1-$M1093)),(U1093^$M1093)*(V1093^(1-$M1093))),V1093)</f>
        <v>3.2423432540774249</v>
      </c>
      <c r="X1093" s="143">
        <f t="shared" ref="X1093:X1156" si="2052">IF($B1093&lt;Dzsed,Ased*(1-M1093),IF($B1093&lt;(Dzsed+Dzuc),Auc2_,IF($B1093&lt;(Dzsed+Dzuc+Dzlc),Alc,Ama)))</f>
        <v>0.02</v>
      </c>
      <c r="Y1093" s="51">
        <f t="shared" si="1995"/>
        <v>1.6912547148630788E-2</v>
      </c>
      <c r="Z1093" s="57">
        <f t="shared" si="1996"/>
        <v>1131.4374425899218</v>
      </c>
      <c r="AA1093" s="53">
        <f t="shared" ref="AA1093:AA1156" si="2053">IF($B1093&lt;Dzsed,IF(Z1093&gt;450,0.1,IF(Z1093&lt;137,(0.565+((1.88*10^(-3))*Z1093)-(7.23*10^(-6))*(Z1093^2)),(0.602+((1.31*10^(-3))*Z1093)-(5.14*10^(-6))*(Z1093^2)))),0)</f>
        <v>0</v>
      </c>
      <c r="AB1093" s="58">
        <f t="shared" si="1997"/>
        <v>3.1947519479898627</v>
      </c>
      <c r="AC1093" s="49">
        <f t="shared" ref="AC1093:AC1156" si="2054">IF($B1093&lt;Dzsed,IF(AA1093&lt;0,(1)*(AB1093^(1-$M1093)),(AA1093^$M1093)*(AB1093^(1-$M1093))),AB1093)</f>
        <v>3.1947519479898627</v>
      </c>
      <c r="AD1093" s="143">
        <f t="shared" ref="AD1093:AD1156" si="2055">IF($B1093&lt;Dzsed,Ased*(1-M1093),IF($B1093&lt;(Dzsed+Dzuc),Auc3_,IF($B1093&lt;(Dzsed+Dzuc+Dzlc),Alc,Ama)))</f>
        <v>0.02</v>
      </c>
      <c r="AE1093" s="49">
        <f t="shared" si="2034"/>
        <v>1.6859857299781789E-2</v>
      </c>
      <c r="AF1093" s="57">
        <f t="shared" si="1998"/>
        <v>1129.685843704794</v>
      </c>
      <c r="AG1093" s="53">
        <f t="shared" ref="AG1093:AG1156" si="2056">IF($B1093&lt;Dzsed,IF(AF1093&gt;450,0.1,IF(AF1093&lt;137,(0.565+((1.88*10^(-3))*AF1093)-(7.23*10^(-6))*(AF1093^2)),(0.602+((1.31*10^(-3))*AF1093)-(5.14*10^(-6))*(AF1093^2)))),0)</f>
        <v>0</v>
      </c>
      <c r="AH1093" s="58">
        <f t="shared" si="1999"/>
        <v>3.1923002510365945</v>
      </c>
      <c r="AI1093" s="49">
        <f t="shared" ref="AI1093:AI1156" si="2057">IF($B1093&lt;Dzsed,IF(AG1093&lt;0,(1)*(AH1093^(1-$M1093)),(AG1093^$M1093)*(AH1093^(1-$M1093))),AH1093)</f>
        <v>3.1923002510365945</v>
      </c>
      <c r="AJ1093" s="143">
        <f t="shared" ref="AJ1093:AJ1156" si="2058">IF($B1093&lt;Dzsed,Ased*(1-M1093),IF($B1093&lt;(Dzsed+Dzuc),Auc4_,IF($B1093&lt;(Dzsed+Dzuc+Dzlc),Alc,Ama)))</f>
        <v>0.02</v>
      </c>
      <c r="AK1093" s="51">
        <f t="shared" si="2000"/>
        <v>1.6860415624643191E-2</v>
      </c>
      <c r="AL1093" s="57">
        <f t="shared" si="2001"/>
        <v>1129.599460758355</v>
      </c>
      <c r="AM1093" s="53">
        <f t="shared" ref="AM1093:AM1156" si="2059">IF($B1093&lt;Dzsed,IF(AL1093&gt;450,0.1,IF(AL1093&lt;137,(0.565+((1.88*10^(-3))*AL1093)-(7.23*10^(-6))*(AL1093^2)),(0.602+((1.31*10^(-3))*AL1093)-(5.14*10^(-6))*(AL1093^2)))),0)</f>
        <v>0</v>
      </c>
      <c r="AN1093" s="58">
        <f t="shared" si="2002"/>
        <v>3.1921796533823041</v>
      </c>
      <c r="AO1093" s="49">
        <f t="shared" ref="AO1093:AO1156" si="2060">IF($B1093&lt;Dzsed,IF(AM1093&lt;0,(1)*(AN1093^(1-$M1093)),(AM1093^$M1093)*(AN1093^(1-$M1093))),AN1093)</f>
        <v>3.1921796533823041</v>
      </c>
      <c r="AP1093" s="143">
        <f t="shared" ref="AP1093:AP1156" si="2061">IF($B1093&lt;Dzsed,Ased*(1-M1093),IF($B1093&lt;(Dzsed+Dzuc),Auc5_,IF($B1093&lt;(Dzsed+Dzuc+Dzlc),Alc,Ama)))</f>
        <v>0.02</v>
      </c>
      <c r="AQ1093" s="51">
        <f t="shared" si="2003"/>
        <v>1.6860711274375387E-2</v>
      </c>
      <c r="AR1093" s="57">
        <f t="shared" si="2004"/>
        <v>1129.5930435417292</v>
      </c>
      <c r="AS1093" s="44">
        <f t="shared" ref="AS1093:AS1156" si="2062">IF(AND(B1093&lt;=Dlith,B1093&gt;(Dzlc+Dzuc+Dzsed)),J1093*(1-lambdama)*fcompma,IF(AND(B1093&lt;=(Dzlc+Dzuc+Dzsed),B1093&gt;(Dzuc+Dzsed)),J1093*(1-lambdalc)*fcomplc,IF(AND(B1093&lt;=(Dzuc+Dzsed),B1093&gt;Dzsed),J1093*(1-lambdauc)*fcompuc,J1093*(1-lambdased)*fcompsed)))</f>
        <v>8069.1366118700225</v>
      </c>
      <c r="AT1093" s="44">
        <f t="shared" ref="AT1093:AT1156" si="2063">IF(AND(B1093&lt;=Dlith,B1093&gt;(Dzlc+Dzuc+Dzsed)),J1093*(1-lambdama)*fssma,IF(AND(B1093&lt;=(Dzlc+Dzuc+Dzsed),B1093&gt;(Dzuc+Dzsed)),J1093*(1-lambdalc)*fsslc,IF(AND(B1093&lt;=(Dzuc+Dzsed),B1093&gt;Dzsed),J1093*(1-lambdauc)*fssuc,J1093*(1-lambdased)*fsssed)))</f>
        <v>3227.6546447480091</v>
      </c>
      <c r="AU1093" s="44">
        <f t="shared" ref="AU1093:AU1156" si="2064">IF(AND(B1093&lt;=Dlith,B1093&gt;(Dzlc+Dzuc+Dzsed)),J1093*(1-lambdama)*fextma,IF(AND(B1093&lt;=(Dzlc+Dzuc+Dzsed),B1093&gt;(Dzuc+Dzsed)),J1093*(1-lambdalc)*fextlc,IF(AND(B1093&lt;=(Dzuc+Dzsed),B1093&gt;Dzsed),J1093*(1-lambdauc)*fextuc,J1093*(1-lambdased)*fextsed)))</f>
        <v>2017.2841529675056</v>
      </c>
      <c r="AV1093" s="47">
        <f t="shared" ref="AV1093:AV1156" si="2065">((εuc/Apuc)^(1/nuc))*EXP(Epuc/(nuc*Rgas*(AR1093+273)))*0.000001</f>
        <v>0.1909577799410648</v>
      </c>
      <c r="AW1093" s="47">
        <f t="shared" ref="AW1093:AW1156" si="2066">((εlc/Aplc)^(1/nlc))*EXP(Eplc/(nlc*Rgas*(AR1093+273)))*0.000001</f>
        <v>0.24388469606588364</v>
      </c>
      <c r="AX1093" s="86">
        <f t="shared" ref="AX1093:AX1156" si="2067">((εma/0.00000000000007)^(1/3))*EXP(510/(3*Rgas*(AR1093+273)))*0.000001</f>
        <v>0.51987101761383803</v>
      </c>
      <c r="AY1093" s="86">
        <f t="shared" ref="AY1093:AY1156" si="2068">IF(nma=0,IF(AR1093&lt;846.3,σD*(1-SQRT(-((Rgas*(AR1093+273))/ED)*LN(εma/AD)))^2*0.000001,0),σD*(1-SQRT(-((Rgas*(AR1093+273))/ED)*LN(εma/AD)))*0.000001)</f>
        <v>0</v>
      </c>
      <c r="AZ1093" s="10">
        <f t="shared" si="2005"/>
        <v>0</v>
      </c>
      <c r="BA1093" s="44">
        <f t="shared" ref="BA1093:BA1156" si="2069">IF(AND(B1093&lt;=Dlith,B1093&gt;(Dzlc+Dzuc+Dzsed)),AZ1093,IF(AND(B1093&lt;=(Dzlc+Dzuc+Dzsed),B1093&gt;(Dzuc+Dzsed)),AW1093,IF(AND(B1093&lt;=(Dzuc+Dzsed),B1093&gt;Dzsed),AV1093,0)))</f>
        <v>0</v>
      </c>
      <c r="BB1093" s="9">
        <f t="shared" ref="BB1093:BB1156" si="2070">IF(BA1093&gt;=0,(IF(B1093&gt;Dzsed,IF(BA1093&lt;AS1093,BA1093,AS1093),AS1093)),0)</f>
        <v>0</v>
      </c>
      <c r="BC1093" s="45">
        <f t="shared" si="2039"/>
        <v>0</v>
      </c>
      <c r="BD1093" s="9">
        <f t="shared" ref="BD1093:BD1156" si="2071">IF(BA1093&gt;=0,(IF(B1093&gt;Dzsed,IF(BA1093&lt;AU1093,BA1093,AU1093),AU1093)),0)</f>
        <v>0</v>
      </c>
      <c r="BE1093" s="45">
        <f t="shared" si="2035"/>
        <v>0</v>
      </c>
      <c r="BF1093" s="9">
        <f t="shared" ref="BF1093:BF1156" si="2072">IF(BA1093&gt;=0,(IF(B1093&gt;Dzsed,IF(BA1093&lt;AT1093,BA1093,AT1093),AT1093)),0)</f>
        <v>0</v>
      </c>
      <c r="BG1093" s="45">
        <f t="shared" si="2036"/>
        <v>0</v>
      </c>
      <c r="BH1093" s="58"/>
      <c r="BI1093" s="58"/>
      <c r="BJ1093" s="58">
        <f t="shared" si="2006"/>
        <v>0</v>
      </c>
      <c r="BK1093" s="97"/>
      <c r="BL1093" s="44"/>
      <c r="BM1093" s="82">
        <f t="shared" si="2007"/>
        <v>108.8</v>
      </c>
      <c r="BN1093" s="86">
        <f t="shared" si="2008"/>
        <v>108800</v>
      </c>
      <c r="BO1093" s="86">
        <f t="shared" si="2009"/>
        <v>100</v>
      </c>
      <c r="BP1093" s="84">
        <f t="shared" ref="BP1093:BP1156" si="2073">IF(BN1093&lt;Dzsedb,1,IF(BN1093&lt;Dzsedb+Dzucb,2,IF(BN1093&lt;Dzsedb+Dzucb+Dzlcb,3,4)))</f>
        <v>4</v>
      </c>
      <c r="BQ1093" s="84">
        <f t="shared" ref="BQ1093:BQ1156" si="2074">IF(BN1093&lt;Dzsedb,ksedb,IF(BN1093&lt;(Dzsedb+Dzucb),kucb,IF(BN1093&lt;(Dzsedb+Dzucb+Dzlcb),klcb,kmab)))</f>
        <v>4.13</v>
      </c>
      <c r="BR1093" s="84">
        <f t="shared" ref="BR1093:BR1156" si="2075">IF($BN1093&lt;Dzsedb,Asedb,IF($B1093&lt;(Dzsedb+Dzucb),Aucb,IF($BN1093&lt;(Dzsedb+Dzucb+Dzlcb),Alcb,Amab)))</f>
        <v>0.02</v>
      </c>
      <c r="BS1093" s="84">
        <f t="shared" si="2010"/>
        <v>3.1069943074937229E-2</v>
      </c>
      <c r="BT1093" s="84">
        <f t="shared" si="2011"/>
        <v>1346.941746832119</v>
      </c>
      <c r="BU1093" s="84">
        <f t="shared" si="2012"/>
        <v>0</v>
      </c>
      <c r="BV1093" s="83">
        <f t="shared" si="2013"/>
        <v>3285.662281144364</v>
      </c>
      <c r="BW1093" s="81">
        <f t="shared" si="2037"/>
        <v>3285.662281144364</v>
      </c>
      <c r="BX1093" s="83">
        <f t="shared" ref="BX1093:BX1156" si="2076">IF(BN1093&lt;Dzsedb,φ_0b*0.01*EXP((-k_athy_zb)*(BN1093+Dzburialb)*0.001),0)</f>
        <v>0</v>
      </c>
      <c r="BY1093" s="141">
        <f t="shared" ref="BY1093:BY1156" si="2077">IF(BN1093&lt;Dzsedb,φ_0b*0.01*EXP((-k_athy_Pb)*(BW1093+(rhosedb*9.81*0.000001)+(1078*9.81*Dzburialb*0.000001))),0)</f>
        <v>0</v>
      </c>
      <c r="BZ1093" s="83">
        <f t="shared" ref="BZ1093:BZ1156" si="2078">IF(BX1093=0,BQ1093,(IF(BN1093&lt;Dzsedb,λRMv20b*fb^(BY1093/φ_0b),0)))</f>
        <v>4.13</v>
      </c>
      <c r="CA1093" s="83">
        <f t="shared" ref="CA1093:CA1156" si="2079">IF(BN1093&lt;Dzsedb,IF(BT1093&gt;450,0.1,IF(BT1093&lt;137,(0.565+((1.88*10^(-3))*BT1093)-(7.23*10^(-6))*(BT1093^2)),(0.602+((1.31*10^(-3))*BT1093)-(5.14*10^(-6))*(BT1093^2)))),0)</f>
        <v>0</v>
      </c>
      <c r="CB1093" s="83">
        <f t="shared" si="2014"/>
        <v>3.5220038787524235</v>
      </c>
      <c r="CC1093" s="83">
        <f t="shared" ref="CC1093:CC1156" si="2080">IF(BN1093&lt;Dzsedb,IF(CA1093&lt;0,(1)*(CB1093^(1-$BY1093)),(CA1093^$BY1093)*(CB1093^(1-$BY1093))),CB1093)</f>
        <v>3.5220038787524235</v>
      </c>
      <c r="CD1093" s="143">
        <f t="shared" ref="CD1093:CD1156" si="2081">IF($BN1093&lt;Dzsedb,Asedb*(1-BY1093),IF($BN1093&lt;(Dzsedb+Dzucb),Aucb1,IF($BN1093&lt;(Dzsedb+Dzucb+Dzlcb),Alcb,Amab)))</f>
        <v>0.02</v>
      </c>
      <c r="CE1093" s="83">
        <f t="shared" si="2015"/>
        <v>1.6862523213570596E-2</v>
      </c>
      <c r="CF1093" s="84">
        <f t="shared" si="2016"/>
        <v>1235.3483441832861</v>
      </c>
      <c r="CG1093" s="83">
        <f t="shared" ref="CG1093:CG1156" si="2082">IF($BN1093&lt;Dzsedb,IF(CF1093&gt;450,0.1,IF(CF1093&lt;137,(0.565+((1.88*10^(-3))*CF1093)-(7.23*10^(-6))*(CF1093^2)),(0.602+((1.31*10^(-3))*CF1093)-(5.14*10^(-6))*(CF1093^2)))),0)</f>
        <v>0</v>
      </c>
      <c r="CH1093" s="83">
        <f t="shared" si="2017"/>
        <v>3.2915869981748154</v>
      </c>
      <c r="CI1093" s="83">
        <f t="shared" ref="CI1093:CI1156" si="2083">IF($BN1093&lt;Dzsedb,IF(CG1093&lt;0,(1)*(CH1093^(1-$BY1093)),(CG1093^$BY1093)*(CH1093^(1-$BY1093))),CH1093)</f>
        <v>3.2915869981748154</v>
      </c>
      <c r="CJ1093" s="143">
        <f t="shared" ref="CJ1093:CJ1156" si="2084">IF($BN1093&lt;Dzsedb,Asedb*(1-BY1093),IF($BN1093&lt;(Dzsedb+Dzucb),Aucb2,IF($BN1093&lt;(Dzsedb+Dzucb+Dzlcb),Alcb,Amab)))</f>
        <v>0.02</v>
      </c>
      <c r="CK1093" s="83">
        <f t="shared" si="2018"/>
        <v>1.6054910799759323E-2</v>
      </c>
      <c r="CL1093" s="84">
        <f t="shared" si="2019"/>
        <v>1169.3685229446364</v>
      </c>
      <c r="CM1093" s="83">
        <f t="shared" ref="CM1093:CM1156" si="2085">IF($BN1093&lt;Dzsedb,IF(CL1093&gt;450,0.1,IF(CL1093&lt;137,(0.565+((1.88*10^(-3))*CL1093)-(7.23*10^(-6))*(CL1093^2)),(0.602+((1.31*10^(-3))*CL1093)-(5.14*10^(-6))*(CL1093^2)))),0)</f>
        <v>0</v>
      </c>
      <c r="CN1093" s="83">
        <f t="shared" si="2020"/>
        <v>3.1788897111268497</v>
      </c>
      <c r="CO1093" s="83">
        <f t="shared" ref="CO1093:CO1156" si="2086">IF($BN1093&lt;Dzsedb,IF(CM1093&lt;0,(1)*(CN1093^(1-$BY1093)),(CM1093^$BY1093)*(CN1093^(1-$BY1093))),CN1093)</f>
        <v>3.1788897111268497</v>
      </c>
      <c r="CP1093" s="143">
        <f t="shared" ref="CP1093:CP1156" si="2087">IF($BN1093&lt;Dzsedb,Asedb*(1-BY1093),IF($BN1093&lt;(Dzsedb+Dzucb),Aucb3,IF($BN1093&lt;(Dzsedb+Dzucb+Dzlcb),Alcb,Amab)))</f>
        <v>0.02</v>
      </c>
      <c r="CQ1093" s="83">
        <f t="shared" si="2021"/>
        <v>1.6214564504284622E-2</v>
      </c>
      <c r="CR1093" s="84">
        <f t="shared" si="2022"/>
        <v>1166.5382143472962</v>
      </c>
      <c r="CS1093" s="83">
        <f t="shared" ref="CS1093:CS1156" si="2088">IF($BN1093&lt;Dzsedb,IF(CR1093&gt;450,0.1,IF(CR1093&lt;137,(0.565+((1.88*10^(-3))*CR1093)-(7.23*10^(-6))*(CR1093^2)),(0.602+((1.31*10^(-3))*CR1093)-(5.14*10^(-6))*(CR1093^2)))),0)</f>
        <v>0</v>
      </c>
      <c r="CT1093" s="83">
        <f t="shared" si="2023"/>
        <v>3.1744403041279785</v>
      </c>
      <c r="CU1093" s="83">
        <f t="shared" ref="CU1093:CU1156" si="2089">IF($BN1093&lt;Dzsedb,IF(CS1093&lt;0,(1)*(CT1093^(1-$BY1093)),(CS1093^$BY1093)*(CT1093^(1-$BY1093))),CT1093)</f>
        <v>3.1744403041279785</v>
      </c>
      <c r="CV1093" s="143">
        <f t="shared" ref="CV1093:CV1156" si="2090">IF($BN1093&lt;Dzsedb,Asedb*(1-BY1093),IF($BN1093&lt;(Dzsedb+Dzucb),Aucb4,IF($BN1093&lt;(Dzsedb+Dzucb+Dzlcb),Alcb,Amab)))</f>
        <v>0.02</v>
      </c>
      <c r="CW1093" s="83">
        <f t="shared" si="2024"/>
        <v>1.6242526987184685E-2</v>
      </c>
      <c r="CX1093" s="84">
        <f t="shared" si="2025"/>
        <v>1166.4930474771093</v>
      </c>
      <c r="CY1093" s="83">
        <f t="shared" ref="CY1093:CY1156" si="2091">IF($BN1093&lt;Dzsedb,IF(CX1093&gt;450,0.1,IF(CX1093&lt;137,(0.565+((1.88*10^(-3))*CX1093)-(7.23*10^(-6))*(CX1093^2)),(0.602+((1.31*10^(-3))*CX1093)-(5.14*10^(-6))*(CX1093^2)))),0)</f>
        <v>0</v>
      </c>
      <c r="CZ1093" s="83">
        <f t="shared" si="2026"/>
        <v>3.1743695544916708</v>
      </c>
      <c r="DA1093" s="83">
        <f t="shared" ref="DA1093:DA1156" si="2092">IF($BN1093&lt;Dzsedb,IF(CY1093&lt;0,(1)*(CZ1093^(1-$BY1093)),(CY1093^$BY1093)*(CZ1093^(1-$BY1093))),CZ1093)</f>
        <v>3.1743695544916708</v>
      </c>
      <c r="DB1093" s="143">
        <f t="shared" ref="DB1093:DB1156" si="2093">IF($BN1093&lt;Dzsedb,Asedb*(1-BY1093),IF($BN1093&lt;(Dzsedb+Dzucb),Aucb5,IF($BN1093&lt;(Dzsedb+Dzucb+Dzlcb),Alcb,Amab)))</f>
        <v>0.02</v>
      </c>
      <c r="DC1093" s="83">
        <f t="shared" si="2027"/>
        <v>1.6243446767326617E-2</v>
      </c>
      <c r="DD1093" s="84">
        <f t="shared" si="2028"/>
        <v>1166.5043675400561</v>
      </c>
      <c r="DE1093" s="86">
        <f t="shared" ref="DE1093:DE1156" si="2094">IF(AND(BN1093&lt;=Dlithb,BN1093&gt;(Dzlcb+Dzucb+Dzsedb)),BV1093*(1-lambdamab)*fcompmab,IF(AND(BN1093&lt;=(Dzlcb+Dzucb+Dzsedb),BN1093&gt;(Dzucb+Dzsedb)),BV1093*(1-lambdalcb)*fcomplcb,IF(AND(BN1093&lt;=(Dzucb+Dzsedb),BN1093&gt;Dzsedb),BV1093*(1-lambdaucb)*fcompucb,BV1093*(1-lambdasedb)*fcompsedb)))</f>
        <v>5914.1921060598552</v>
      </c>
      <c r="DF1093" s="86">
        <f t="shared" ref="DF1093:DF1156" si="2095">IF(AND(BN1093&lt;=Dlithb,BN1093&gt;(Dzlcb+Dzucb+Dzsedb)),BV1093*(1-lambdamab)*fssmab,IF(AND(BN1093&lt;=(Dzlcb+Dzucb+Dzsedb),BN1093&gt;(Dzucb+Dzsedb)),BV1093*(1-lambdalcb)*fsslcb,IF(AND(BN1093&lt;=(Dzucb+Dzsedb),BN1093&gt;Dzsedb),BV1093*(1-lambdaucb)*fssucb,BV1093*(1-lambdasedb)*fsssedb)))</f>
        <v>2365.6768424239422</v>
      </c>
      <c r="DG1093" s="86">
        <f t="shared" ref="DG1093:DG1156" si="2096">IF(AND(BN1093&lt;=Dlithb,BN1093&gt;(Dzlcb+Dzucb+Dzsedb)),BV1093*(1-lambdamab)*fextmab,IF(AND(BN1093&lt;=(Dzlcb+Dzucb+Dzsedb),BN1093&gt;(Dzucb+Dzsedb)),BV1093*(1-lambdalcb)*fextlcb,IF(AND(BN1093&lt;=(Dzucb+Dzsedb),BN1093&gt;Dzsedb),BV1093*(1-lambdaucb)*fextucb,BV1093*(1-lambdasedb)*fextsedb)))</f>
        <v>1478.5480265149638</v>
      </c>
      <c r="DH1093" s="86">
        <f t="shared" ref="DH1093:DH1156" si="2097">((εucb/Apucb)^(1/nucb))*EXP(Epucb/(nucb*Rgas*(DD1093+273)))*0.000001</f>
        <v>6.449905310203051E-2</v>
      </c>
      <c r="DI1093" s="86">
        <f t="shared" ref="DI1093:DI1156" si="2098">((εlcb/Aplcb)^(1/nlcb))*EXP(Eplcb/(nlcb*Rgas*(DD1093+273)))*0.000001</f>
        <v>4.5773122248786394E-2</v>
      </c>
      <c r="DJ1093" s="86">
        <f t="shared" ref="DJ1093:DJ1156" si="2099">((εmab/0.00000000000007)^(1/3))*EXP(510/(3*Rgas*(DD1093+273)))*0.000001</f>
        <v>0.35773374520335371</v>
      </c>
      <c r="DK1093" s="86">
        <f t="shared" ref="DK1093:DK1156" si="2100">IF(nmab=0,IF(DD1093&lt;846.3,σDb*(1-SQRT(-((Rgas*(DD1093+273))/EDb)*LN(εmab/ADb)))^2*0.000001,0),σDb*(1-SQRT(-((Rgas*(DD1093+273))/EDb)*LN(εmab/ADb)))*0.000001)</f>
        <v>-1478.9082480494837</v>
      </c>
      <c r="DL1093" s="86">
        <f t="shared" si="2038"/>
        <v>-1478.9082480494837</v>
      </c>
      <c r="DM1093" s="86">
        <f t="shared" ref="DM1093:DM1156" si="2101">IF(AND(BN1093&lt;=Dlithb,BN1093&gt;(Dzlcb+Dzucb+Dzsedb)),DL1093,IF(AND(BN1093&lt;=(Dzlcb+Dzucb+Dzsedb),BN1093&gt;(Dzucb+Dzsedb)),DI1093,IF(AND(BN1093&lt;=(Dzucb+Dzsedb),BN1093&gt;Dzsedb),DH1093,0)))</f>
        <v>-1478.9082480494837</v>
      </c>
      <c r="DN1093" s="85">
        <f t="shared" ref="DN1093:DN1156" si="2102">IF(DM1093&gt;=0,(IF(BN1093&gt;Dzsedb,IF(DM1093&lt;DE1093,DM1093,DE1093),DE1093)),0)</f>
        <v>0</v>
      </c>
      <c r="DO1093" s="85">
        <f t="shared" si="2029"/>
        <v>0</v>
      </c>
      <c r="DP1093" s="85">
        <f t="shared" ref="DP1093:DP1156" si="2103">IF(DM1093&gt;=0,(IF(BN1093&gt;Dzsedb,IF(DM1093&lt;DG1093,DM1093,DG1093),DG1093)),0)</f>
        <v>0</v>
      </c>
      <c r="DQ1093" s="85">
        <f t="shared" si="2030"/>
        <v>0</v>
      </c>
      <c r="DR1093" s="85">
        <f t="shared" ref="DR1093:DR1156" si="2104">IF(DM1093&gt;=0,(IF(BN1093&gt;Dzsedb,IF(DM1093&lt;DF1093,DM1093,DF1093),DF1093)),0)</f>
        <v>0</v>
      </c>
      <c r="DS1093" s="85">
        <f t="shared" si="2031"/>
        <v>0</v>
      </c>
      <c r="DT1093" s="81"/>
      <c r="DU1093" s="81"/>
      <c r="DV1093" s="81">
        <f t="shared" si="2032"/>
        <v>0</v>
      </c>
      <c r="DW1093" s="100"/>
    </row>
    <row r="1094" spans="1:127" x14ac:dyDescent="0.2">
      <c r="A1094" s="59">
        <f t="shared" ref="A1094:A1157" si="2105">B1094*0.001</f>
        <v>145.19999999999914</v>
      </c>
      <c r="B1094" s="44">
        <f t="shared" ref="B1094:B1157" si="2106">B1093+Dlith/1200</f>
        <v>145199.99999999913</v>
      </c>
      <c r="C1094" s="52">
        <f t="shared" si="2040"/>
        <v>133.33333333333334</v>
      </c>
      <c r="D1094" s="50">
        <f t="shared" si="2041"/>
        <v>4</v>
      </c>
      <c r="E1094" s="44">
        <f t="shared" si="2042"/>
        <v>4.13</v>
      </c>
      <c r="F1094" s="47">
        <f t="shared" si="2043"/>
        <v>0.02</v>
      </c>
      <c r="G1094" s="52">
        <f t="shared" ref="G1094:G1157" si="2107">G1093-0.5*(F1094+F1093)*(dz)*0.000001</f>
        <v>2.2944891762288235E-2</v>
      </c>
      <c r="H1094" s="57">
        <f t="shared" ref="H1094:H1157" si="2108">H1093+(G1093*(dz)/E1093)-(0.5*F1093*0.000001*((dz)^2)/E1093)</f>
        <v>1119.6773656260009</v>
      </c>
      <c r="I1094" s="52">
        <f t="shared" ref="I1094:I1157" si="2109">IF(B1094&lt;Dzsed,I1093+1078*9.81*(dz)*0.000001,0)</f>
        <v>0</v>
      </c>
      <c r="J1094" s="54">
        <f t="shared" ref="J1094:J1157" si="2110">IF(AND(B1094&lt;=Dlith,B1094&gt;(Dzlc+Dzuc+Dzsed)),rhoma*9.81*(dz)+J1093*1000000,IF(AND(B1094&lt;=(Dzlc+Dzuc+Dzsed),B1094&gt;(Dzuc+Dzsed)),rholc*9.81*(dz)+J1093*1000000,IF(AND(B1094&lt;=(Dzuc+Dzsed),B1094&gt;Dzsed),rhouc*9.81*(dz)+J1093*1000000,((rhosed*(1-L1094))+(1078*L1094))*9.81*(dz)+J1093*1000000)))*0.000001</f>
        <v>4487.1700732611234</v>
      </c>
      <c r="K1094" s="46">
        <f t="shared" si="2033"/>
        <v>4487.1700732611234</v>
      </c>
      <c r="L1094" s="80">
        <f t="shared" si="2044"/>
        <v>0</v>
      </c>
      <c r="M1094" s="142">
        <f t="shared" si="2045"/>
        <v>0</v>
      </c>
      <c r="N1094" s="60">
        <f t="shared" si="2046"/>
        <v>4.13</v>
      </c>
      <c r="O1094" s="53">
        <f t="shared" si="2047"/>
        <v>0</v>
      </c>
      <c r="P1094" s="58">
        <f t="shared" ref="P1094:P1157" si="2111">IF(B1094&lt;Dzsed,358*(1.0227*$N1094-1.882)*((1/(H1094+273))-0.00068)+1.84,IF(B1094&lt;Dzsed+Dzuc,E1094*(1+c_*J1094)/(1+buc*H1094),IF(B1094&lt;Dzsed+Dzuc+Dzlc,E1094*(1+c_*J1094)/(1+blc*H1094),(E1094*(298/(H1094+273))^0.5*(1+0.032*K1094*0.001)+(0.368*10^-9*(H1094+273)^3)))))</f>
        <v>3.1787863346143053</v>
      </c>
      <c r="Q1094" s="49">
        <f t="shared" si="2048"/>
        <v>3.1787863346143053</v>
      </c>
      <c r="R1094" s="143">
        <f t="shared" si="2049"/>
        <v>0.02</v>
      </c>
      <c r="S1094" s="51">
        <f t="shared" ref="S1094:S1157" si="2112">S1093-0.5*(R1094+R1093)*(dz)*0.000001</f>
        <v>1.7504702263219873E-2</v>
      </c>
      <c r="T1094" s="57">
        <f t="shared" ref="T1094:T1157" si="2113">T1093+(S1093*(dz)/Q1093)-(0.5*R1093*0.000001*((dz)^2)/Q1093)</f>
        <v>1164.6136519112531</v>
      </c>
      <c r="U1094" s="53">
        <f t="shared" si="2050"/>
        <v>0</v>
      </c>
      <c r="V1094" s="58">
        <f t="shared" ref="V1094:V1157" si="2114">IF($B1094&lt;Dzsed,358*(1.0227*$N1094-1.882)*((1/(T1094+273))-0.00068)+1.84,IF($B1094&lt;Dzsed+Dzuc,$E1094*(1+c_*$J1094)/(1+buc*T1094),IF($B1094&lt;Dzsed+Dzuc+Dzlc,$E1094*(1+c_*$J1094)/(1+blc*T1094),($E1094*(298/(T1094+273))^0.5*(1+0.032*$K1094*0.001)+(0.368*10^-9*(T1094+273)^3)))))</f>
        <v>3.2437286638601952</v>
      </c>
      <c r="W1094" s="49">
        <f t="shared" si="2051"/>
        <v>3.2437286638601952</v>
      </c>
      <c r="X1094" s="143">
        <f t="shared" si="2052"/>
        <v>0.02</v>
      </c>
      <c r="Y1094" s="51">
        <f t="shared" ref="Y1094:Y1157" si="2115">Y1093-0.5*(X1094+X1093)*(dz)*0.000001</f>
        <v>1.690988048196412E-2</v>
      </c>
      <c r="Z1094" s="57">
        <f t="shared" ref="Z1094:Z1157" si="2116">Z1093+(Y1093*(dz)/W1093)-(0.5*X1093*0.000001*((dz)^2)/W1093)</f>
        <v>1132.1328743600993</v>
      </c>
      <c r="AA1094" s="53">
        <f t="shared" si="2053"/>
        <v>0</v>
      </c>
      <c r="AB1094" s="58">
        <f t="shared" ref="AB1094:AB1157" si="2117">IF($B1094&lt;Dzsed,358*(1.0227*$N1094-1.882)*((1/(Z1094+273))-0.00068)+1.84,IF($B1094&lt;Dzsed+Dzuc,$E1094*(1+c_*$J1094)/(1+buc*Z1094),IF($B1094&lt;Dzsed+Dzuc+Dzlc,$E1094*(1+c_*$J1094)/(1+blc*Z1094),($E1094*(298/(Z1094+273))^0.5*(1+0.032*$K1094*0.001)+(0.368*10^-9*(Z1094+273)^3)))))</f>
        <v>3.195991386307329</v>
      </c>
      <c r="AC1094" s="49">
        <f t="shared" si="2054"/>
        <v>3.195991386307329</v>
      </c>
      <c r="AD1094" s="143">
        <f t="shared" si="2055"/>
        <v>0.02</v>
      </c>
      <c r="AE1094" s="49">
        <f t="shared" si="2034"/>
        <v>1.685719063311512E-2</v>
      </c>
      <c r="AF1094" s="57">
        <f t="shared" ref="AF1094:AF1157" si="2118">AF1093+(AE1093*(dz)/AC1093)-(0.5*AD1093*0.000001*((dz)^2)/AC1093)</f>
        <v>1130.3894361063703</v>
      </c>
      <c r="AG1094" s="53">
        <f t="shared" si="2056"/>
        <v>0</v>
      </c>
      <c r="AH1094" s="58">
        <f t="shared" ref="AH1094:AH1157" si="2119">IF($B1094&lt;Dzsed,358*(1.0227*$N1094-1.882)*((1/(AF1094+273))-0.00068)+1.84,IF($B1094&lt;Dzsed+Dzuc,$E1094*(1+c_*$J1094)/(1+buc*AF1094),IF($B1094&lt;Dzsed+Dzuc+Dzlc,$E1094*(1+c_*$J1094)/(1+blc*AF1094),($E1094*(298/(AF1094+273))^0.5*(1+0.032*$K1094*0.001)+(0.368*10^-9*(AF1094+273)^3)))))</f>
        <v>3.1935464847282446</v>
      </c>
      <c r="AI1094" s="49">
        <f t="shared" si="2057"/>
        <v>3.1935464847282446</v>
      </c>
      <c r="AJ1094" s="143">
        <f t="shared" si="2058"/>
        <v>0.02</v>
      </c>
      <c r="AK1094" s="51">
        <f t="shared" ref="AK1094:AK1157" si="2120">AK1093-0.5*(AJ1094+AJ1093)*(dz)*0.000001</f>
        <v>1.6857748957976523E-2</v>
      </c>
      <c r="AL1094" s="57">
        <f t="shared" ref="AL1094:AL1157" si="2121">AL1093+(AK1093*(dz)/AI1093)-(0.5*AJ1093*0.000001*((dz)^2)/AI1093)</f>
        <v>1130.3036168408262</v>
      </c>
      <c r="AM1094" s="53">
        <f t="shared" si="2059"/>
        <v>0</v>
      </c>
      <c r="AN1094" s="58">
        <f t="shared" ref="AN1094:AN1157" si="2122">IF($B1094&lt;Dzsed,358*(1.0227*$N1094-1.882)*((1/(AL1094+273))-0.00068)+1.84,IF($B1094&lt;Dzsed+Dzuc,$E1094*(1+c_*$J1094)/(1+buc*AL1094),IF($B1094&lt;Dzsed+Dzuc+Dzlc,$E1094*(1+c_*$J1094)/(1+blc*AL1094),($E1094*(298/(AL1094+273))^0.5*(1+0.032*$K1094*0.001)+(0.368*10^-9*(AL1094+273)^3)))))</f>
        <v>3.1934264448370171</v>
      </c>
      <c r="AO1094" s="49">
        <f t="shared" si="2060"/>
        <v>3.1934264448370171</v>
      </c>
      <c r="AP1094" s="143">
        <f t="shared" si="2061"/>
        <v>0.02</v>
      </c>
      <c r="AQ1094" s="51">
        <f t="shared" ref="AQ1094:AQ1157" si="2123">AQ1093-0.5*(AP1094+AP1093)*(dz)*0.000001</f>
        <v>1.6858044607708719E-2</v>
      </c>
      <c r="AR1094" s="57">
        <f t="shared" ref="AR1094:AR1157" si="2124">AR1093+(AQ1093*(dz)/AO1093)-(0.5*AP1093*0.000001*((dz)^2)/AO1093)</f>
        <v>1130.2972385754967</v>
      </c>
      <c r="AS1094" s="44">
        <f t="shared" si="2062"/>
        <v>8076.9061318700224</v>
      </c>
      <c r="AT1094" s="44">
        <f t="shared" si="2063"/>
        <v>3230.7624527480089</v>
      </c>
      <c r="AU1094" s="44">
        <f t="shared" si="2064"/>
        <v>2019.2265329675056</v>
      </c>
      <c r="AV1094" s="47">
        <f t="shared" si="2065"/>
        <v>0.1904951995105556</v>
      </c>
      <c r="AW1094" s="47">
        <f t="shared" si="2066"/>
        <v>0.24277530905230268</v>
      </c>
      <c r="AX1094" s="86">
        <f t="shared" si="2067"/>
        <v>0.51608193155763338</v>
      </c>
      <c r="AY1094" s="86">
        <f t="shared" si="2068"/>
        <v>0</v>
      </c>
      <c r="AZ1094" s="10">
        <f t="shared" ref="AZ1094:AZ1157" si="2125">MIN(AX1094:AY1094)</f>
        <v>0</v>
      </c>
      <c r="BA1094" s="44">
        <f t="shared" si="2069"/>
        <v>0</v>
      </c>
      <c r="BB1094" s="9">
        <f t="shared" si="2070"/>
        <v>0</v>
      </c>
      <c r="BC1094" s="45">
        <f t="shared" si="2039"/>
        <v>0</v>
      </c>
      <c r="BD1094" s="9">
        <f t="shared" si="2071"/>
        <v>0</v>
      </c>
      <c r="BE1094" s="45">
        <f t="shared" si="2035"/>
        <v>0</v>
      </c>
      <c r="BF1094" s="9">
        <f t="shared" si="2072"/>
        <v>0</v>
      </c>
      <c r="BG1094" s="45">
        <f t="shared" si="2036"/>
        <v>0</v>
      </c>
      <c r="BH1094" s="58"/>
      <c r="BI1094" s="58"/>
      <c r="BJ1094" s="58">
        <f t="shared" ref="BJ1094:BJ1157" si="2126">BB1094*-1</f>
        <v>0</v>
      </c>
      <c r="BK1094" s="97"/>
      <c r="BL1094" s="44"/>
      <c r="BM1094" s="82">
        <f t="shared" ref="BM1094:BM1157" si="2127">BN1094*0.001</f>
        <v>108.9</v>
      </c>
      <c r="BN1094" s="86">
        <f t="shared" ref="BN1094:BN1157" si="2128">BN1093+Dlithb/1200</f>
        <v>108900</v>
      </c>
      <c r="BO1094" s="86">
        <f t="shared" ref="BO1094:BO1157" si="2129">Dlithb/1200</f>
        <v>100</v>
      </c>
      <c r="BP1094" s="84">
        <f t="shared" si="2073"/>
        <v>4</v>
      </c>
      <c r="BQ1094" s="84">
        <f t="shared" si="2074"/>
        <v>4.13</v>
      </c>
      <c r="BR1094" s="84">
        <f t="shared" si="2075"/>
        <v>0.02</v>
      </c>
      <c r="BS1094" s="84">
        <f t="shared" ref="BS1094:BS1157" si="2130">BS1093-0.5*(BR1094+BR1093)*(dzb)*0.000001</f>
        <v>3.1067943074937231E-2</v>
      </c>
      <c r="BT1094" s="84">
        <f t="shared" ref="BT1094:BT1157" si="2131">BT1093+(BS1093*(dzb)/BQ1093)-(0.5*BR1093*0.000001*((dzb)^2)/BQ1093)</f>
        <v>1347.6940214828439</v>
      </c>
      <c r="BU1094" s="84">
        <f t="shared" ref="BU1094:BU1157" si="2132">IF(BN1094&lt;Dzsedb,BU1093+1078*9.81*(dzb)*0.000001,0)</f>
        <v>0</v>
      </c>
      <c r="BV1094" s="83">
        <f t="shared" ref="BV1094:BV1157" si="2133">IF(AND(BN1094&lt;=Dlithb,BN1094&gt;(Dzlcb+Dzucb+Dzsedb)),rhomab*9.81*(dzb)+BV1093*1000000,IF(AND(BN1094&lt;=(Dzlcb+Dzucb+Dzsedb),BN1094&gt;(Dzucb+Dzsedb)),rholcb*9.81*(dzb)+BV1093*1000000,IF(AND(BN1094&lt;=(Dzucb+Dzsedb),BN1094&gt;Dzsedb),rhoucb*9.81*(dzb)+BV1093*1000000,((rhosedb*(1-BX1094))+(1078*BX1094))*9.81*(dzb)+BV1093*1000000)))*0.000001</f>
        <v>3288.8995811443638</v>
      </c>
      <c r="BW1094" s="81">
        <f t="shared" si="2037"/>
        <v>3288.8995811443638</v>
      </c>
      <c r="BX1094" s="83">
        <f t="shared" si="2076"/>
        <v>0</v>
      </c>
      <c r="BY1094" s="141">
        <f t="shared" si="2077"/>
        <v>0</v>
      </c>
      <c r="BZ1094" s="83">
        <f t="shared" si="2078"/>
        <v>4.13</v>
      </c>
      <c r="CA1094" s="83">
        <f t="shared" si="2079"/>
        <v>0</v>
      </c>
      <c r="CB1094" s="83">
        <f t="shared" ref="CB1094:CB1157" si="2134">IF(BN1094&lt;Dzsed,358*(1.0227*$BZ1094-1.882)*((1/(BT1094+273))-0.00068)+1.84,IF(BN1094&lt;Dzsedb+Dzucb,BQ1094*(1+c_b*BV1094)/(1+bucb*BT1094),IF(BN1094&lt;Dzsedb+Dzucb+Dzlcb,BQ1094*(1+c_b*BV1094)/(1+blcb*BT1094),(BQ1094*(298/(BT1094+273))^0.5*(1+0.032*BW1094*0.001)+(0.368*10^-9*(BT1094+273)^3)))))</f>
        <v>3.523913404567502</v>
      </c>
      <c r="CC1094" s="83">
        <f t="shared" si="2080"/>
        <v>3.523913404567502</v>
      </c>
      <c r="CD1094" s="143">
        <f t="shared" si="2081"/>
        <v>0.02</v>
      </c>
      <c r="CE1094" s="83">
        <f t="shared" ref="CE1094:CE1157" si="2135">CE1093-0.5*(CD1094+CD1093)*(dzb)*0.000001</f>
        <v>1.6860523213570597E-2</v>
      </c>
      <c r="CF1094" s="84">
        <f t="shared" ref="CF1094:CF1157" si="2136">CF1093+(CE1093*(dzb)/CC1093)-(0.5*CD1093*0.000001*((dzb)^2)/CC1093)</f>
        <v>1235.8270921856745</v>
      </c>
      <c r="CG1094" s="83">
        <f t="shared" si="2082"/>
        <v>0</v>
      </c>
      <c r="CH1094" s="83">
        <f t="shared" ref="CH1094:CH1157" si="2137">IF($BN1094&lt;Dzsedb,358*(1.0227*$BZ1094-1.882)*((1/(CF1094+273))-0.00068)+1.84,IF($BN1094&lt;Dzsedb+Dzucb,$BQ1094*(1+c_b*$BV1094)/(1+bucb*CF1094),IF($BN1094&lt;Dzsedb+Dzucb+Dzlcb,$BQ1094*(1+c_b*$BV1094)/(1+blcb*CF1094),($BQ1094*(298/(CF1094+273))^0.5*(1+0.032*$BW1094*0.001)+(0.368*10^-9*(CF1094+273)^3)))))</f>
        <v>3.2926581207838046</v>
      </c>
      <c r="CI1094" s="83">
        <f t="shared" si="2083"/>
        <v>3.2926581207838046</v>
      </c>
      <c r="CJ1094" s="143">
        <f t="shared" si="2084"/>
        <v>0.02</v>
      </c>
      <c r="CK1094" s="83">
        <f t="shared" ref="CK1094:CK1157" si="2138">CK1093-0.5*(CJ1094+CJ1093)*(dzb)*0.000001</f>
        <v>1.6052910799759325E-2</v>
      </c>
      <c r="CL1094" s="84">
        <f t="shared" ref="CL1094:CL1157" si="2139">CL1093+(CK1093*(dzb)/CI1093)-(0.5*CJ1093*0.000001*((dzb)^2)/CI1093)</f>
        <v>1169.8562484949155</v>
      </c>
      <c r="CM1094" s="83">
        <f t="shared" si="2085"/>
        <v>0</v>
      </c>
      <c r="CN1094" s="83">
        <f t="shared" ref="CN1094:CN1157" si="2140">IF($BN1094&lt;Dzsedb,358*(1.0227*$BZ1094-1.882)*((1/(CL1094+273))-0.00068)+1.84,IF($BN1094&lt;Dzsedb+Dzucb,$BQ1094*(1+c_b*$BV1094)/(1+bucb*CL1094),IF($BN1094&lt;Dzsedb+Dzucb+Dzlcb,$BQ1094*(1+c_b*$BV1094)/(1+blcb*CL1094),($BQ1094*(298/(CL1094+273))^0.5*(1+0.032*$BW1094*0.001)+(0.368*10^-9*(CL1094+273)^3)))))</f>
        <v>3.1798540623996132</v>
      </c>
      <c r="CO1094" s="83">
        <f t="shared" si="2086"/>
        <v>3.1798540623996132</v>
      </c>
      <c r="CP1094" s="143">
        <f t="shared" si="2087"/>
        <v>0.02</v>
      </c>
      <c r="CQ1094" s="83">
        <f t="shared" ref="CQ1094:CQ1157" si="2141">CQ1093-0.5*(CP1094+CP1093)*(dzb)*0.000001</f>
        <v>1.6212564504284623E-2</v>
      </c>
      <c r="CR1094" s="84">
        <f t="shared" ref="CR1094:CR1157" si="2142">CR1093+(CQ1093*(dzb)/CO1093)-(0.5*CP1093*0.000001*((dzb)^2)/CO1093)</f>
        <v>1167.0482529449716</v>
      </c>
      <c r="CS1094" s="83">
        <f t="shared" si="2088"/>
        <v>0</v>
      </c>
      <c r="CT1094" s="83">
        <f t="shared" ref="CT1094:CT1157" si="2143">IF($BN1094&lt;Dzsedb,358*(1.0227*$BZ1094-1.882)*((1/(CR1094+273))-0.00068)+1.84,IF($BN1094&lt;Dzsedb+Dzucb,$BQ1094*(1+c_b*$BV1094)/(1+bucb*CR1094),IF($BN1094&lt;Dzsedb+Dzucb+Dzlcb,$BQ1094*(1+c_b*$BV1094)/(1+blcb*CR1094),($BQ1094*(298/(CR1094+273))^0.5*(1+0.032*$BW1094*0.001)+(0.368*10^-9*(CR1094+273)^3)))))</f>
        <v>3.1754344146687288</v>
      </c>
      <c r="CU1094" s="83">
        <f t="shared" si="2089"/>
        <v>3.1754344146687288</v>
      </c>
      <c r="CV1094" s="143">
        <f t="shared" si="2090"/>
        <v>0.02</v>
      </c>
      <c r="CW1094" s="83">
        <f t="shared" ref="CW1094:CW1157" si="2144">CW1093-0.5*(CV1094+CV1093)*(dzb)*0.000001</f>
        <v>1.6240526987184686E-2</v>
      </c>
      <c r="CX1094" s="84">
        <f t="shared" ref="CX1094:CX1157" si="2145">CX1093+(CW1093*(dzb)/CU1093)-(0.5*CV1093*0.000001*((dzb)^2)/CU1093)</f>
        <v>1167.0046818261965</v>
      </c>
      <c r="CY1094" s="83">
        <f t="shared" si="2091"/>
        <v>0</v>
      </c>
      <c r="CZ1094" s="83">
        <f t="shared" ref="CZ1094:CZ1157" si="2146">IF($BN1094&lt;Dzsedb,358*(1.0227*$BZ1094-1.882)*((1/(CX1094+273))-0.00068)+1.84,IF($BN1094&lt;Dzsedb+Dzucb,$BQ1094*(1+c_b*$BV1094)/(1+bucb*CX1094),IF($BN1094&lt;Dzsedb+Dzucb+Dzlcb,$BQ1094*(1+c_b*$BV1094)/(1+blcb*CX1094),($BQ1094*(298/(CX1094+273))^0.5*(1+0.032*$BW1094*0.001)+(0.368*10^-9*(CX1094+273)^3)))))</f>
        <v>3.175366080091294</v>
      </c>
      <c r="DA1094" s="83">
        <f t="shared" si="2092"/>
        <v>3.175366080091294</v>
      </c>
      <c r="DB1094" s="143">
        <f t="shared" si="2093"/>
        <v>0.02</v>
      </c>
      <c r="DC1094" s="83">
        <f t="shared" ref="DC1094:DC1157" si="2147">DC1093-0.5*(DB1094+DB1093)*(dzb)*0.000001</f>
        <v>1.6241446767326619E-2</v>
      </c>
      <c r="DD1094" s="84">
        <f t="shared" ref="DD1094:DD1157" si="2148">DD1093+(DC1093*(dzb)/DA1093)-(0.5*DB1093*0.000001*((dzb)^2)/DA1093)</f>
        <v>1167.0160422675415</v>
      </c>
      <c r="DE1094" s="86">
        <f t="shared" si="2094"/>
        <v>5920.0192460598546</v>
      </c>
      <c r="DF1094" s="86">
        <f t="shared" si="2095"/>
        <v>2368.0076984239417</v>
      </c>
      <c r="DG1094" s="86">
        <f t="shared" si="2096"/>
        <v>1480.0048115149636</v>
      </c>
      <c r="DH1094" s="86">
        <f t="shared" si="2097"/>
        <v>6.4404787950160108E-2</v>
      </c>
      <c r="DI1094" s="86">
        <f t="shared" si="2098"/>
        <v>4.5650317253231182E-2</v>
      </c>
      <c r="DJ1094" s="86">
        <f t="shared" si="2099"/>
        <v>0.35593283170373075</v>
      </c>
      <c r="DK1094" s="86">
        <f t="shared" si="2100"/>
        <v>-1480.6816019981261</v>
      </c>
      <c r="DL1094" s="86">
        <f t="shared" si="2038"/>
        <v>-1480.6816019981261</v>
      </c>
      <c r="DM1094" s="86">
        <f t="shared" si="2101"/>
        <v>-1480.6816019981261</v>
      </c>
      <c r="DN1094" s="85">
        <f t="shared" si="2102"/>
        <v>0</v>
      </c>
      <c r="DO1094" s="85">
        <f t="shared" ref="DO1094:DO1157" si="2149">DN1094*$BN$6</f>
        <v>0</v>
      </c>
      <c r="DP1094" s="85">
        <f t="shared" si="2103"/>
        <v>0</v>
      </c>
      <c r="DQ1094" s="85">
        <f t="shared" ref="DQ1094:DQ1157" si="2150">DP1094*$BN$6</f>
        <v>0</v>
      </c>
      <c r="DR1094" s="85">
        <f t="shared" si="2104"/>
        <v>0</v>
      </c>
      <c r="DS1094" s="85">
        <f t="shared" ref="DS1094:DS1157" si="2151">DR1094*$BN$6</f>
        <v>0</v>
      </c>
      <c r="DT1094" s="81"/>
      <c r="DU1094" s="81"/>
      <c r="DV1094" s="81">
        <f t="shared" ref="DV1094:DV1157" si="2152">DN1094*-1</f>
        <v>0</v>
      </c>
      <c r="DW1094" s="100"/>
    </row>
    <row r="1095" spans="1:127" x14ac:dyDescent="0.2">
      <c r="A1095" s="59">
        <f t="shared" si="2105"/>
        <v>145.33333333333246</v>
      </c>
      <c r="B1095" s="44">
        <f t="shared" si="2106"/>
        <v>145333.33333333247</v>
      </c>
      <c r="C1095" s="52">
        <f t="shared" si="2040"/>
        <v>133.33333333333334</v>
      </c>
      <c r="D1095" s="50">
        <f t="shared" si="2041"/>
        <v>4</v>
      </c>
      <c r="E1095" s="44">
        <f t="shared" si="2042"/>
        <v>4.13</v>
      </c>
      <c r="F1095" s="47">
        <f t="shared" si="2043"/>
        <v>0.02</v>
      </c>
      <c r="G1095" s="52">
        <f t="shared" si="2107"/>
        <v>2.2942225095621566E-2</v>
      </c>
      <c r="H1095" s="57">
        <f t="shared" si="2108"/>
        <v>1120.4180777625288</v>
      </c>
      <c r="I1095" s="52">
        <f t="shared" si="2109"/>
        <v>0</v>
      </c>
      <c r="J1095" s="54">
        <f t="shared" si="2110"/>
        <v>4491.4864732611231</v>
      </c>
      <c r="K1095" s="46">
        <f t="shared" ref="K1095:K1158" si="2153">J1095-I1095</f>
        <v>4491.4864732611231</v>
      </c>
      <c r="L1095" s="80">
        <f t="shared" si="2044"/>
        <v>0</v>
      </c>
      <c r="M1095" s="142">
        <f t="shared" si="2045"/>
        <v>0</v>
      </c>
      <c r="N1095" s="60">
        <f t="shared" si="2046"/>
        <v>4.13</v>
      </c>
      <c r="O1095" s="53">
        <f t="shared" si="2047"/>
        <v>0</v>
      </c>
      <c r="P1095" s="58">
        <f t="shared" si="2111"/>
        <v>3.1800562840447695</v>
      </c>
      <c r="Q1095" s="49">
        <f t="shared" si="2048"/>
        <v>3.1800562840447695</v>
      </c>
      <c r="R1095" s="143">
        <f t="shared" si="2049"/>
        <v>0.02</v>
      </c>
      <c r="S1095" s="51">
        <f t="shared" si="2112"/>
        <v>1.7502035596553205E-2</v>
      </c>
      <c r="T1095" s="57">
        <f t="shared" si="2113"/>
        <v>1165.3478259885012</v>
      </c>
      <c r="U1095" s="53">
        <f t="shared" si="2050"/>
        <v>0</v>
      </c>
      <c r="V1095" s="58">
        <f t="shared" si="2114"/>
        <v>3.2451154527078776</v>
      </c>
      <c r="W1095" s="49">
        <f t="shared" si="2051"/>
        <v>3.2451154527078776</v>
      </c>
      <c r="X1095" s="143">
        <f t="shared" si="2052"/>
        <v>0.02</v>
      </c>
      <c r="Y1095" s="51">
        <f t="shared" si="2115"/>
        <v>1.6907213815297452E-2</v>
      </c>
      <c r="Z1095" s="57">
        <f t="shared" si="2116"/>
        <v>1132.8278994952991</v>
      </c>
      <c r="AA1095" s="53">
        <f t="shared" si="2053"/>
        <v>0</v>
      </c>
      <c r="AB1095" s="58">
        <f t="shared" si="2117"/>
        <v>3.1972320219428001</v>
      </c>
      <c r="AC1095" s="49">
        <f t="shared" si="2054"/>
        <v>3.1972320219428001</v>
      </c>
      <c r="AD1095" s="143">
        <f t="shared" si="2055"/>
        <v>0.02</v>
      </c>
      <c r="AE1095" s="49">
        <f t="shared" ref="AE1095:AE1158" si="2154">AE1094-0.5*(AD1095+AD1094)*($B1095-$B1094)*0.000001</f>
        <v>1.6854523966448452E-2</v>
      </c>
      <c r="AF1095" s="57">
        <f t="shared" si="2118"/>
        <v>1131.0926443971059</v>
      </c>
      <c r="AG1095" s="53">
        <f t="shared" si="2056"/>
        <v>0</v>
      </c>
      <c r="AH1095" s="58">
        <f t="shared" si="2119"/>
        <v>3.1947939925288491</v>
      </c>
      <c r="AI1095" s="49">
        <f t="shared" si="2057"/>
        <v>3.1947939925288491</v>
      </c>
      <c r="AJ1095" s="143">
        <f t="shared" si="2058"/>
        <v>0.02</v>
      </c>
      <c r="AK1095" s="51">
        <f t="shared" si="2120"/>
        <v>1.6855082291309855E-2</v>
      </c>
      <c r="AL1095" s="57">
        <f t="shared" si="2121"/>
        <v>1131.0073868012867</v>
      </c>
      <c r="AM1095" s="53">
        <f t="shared" si="2059"/>
        <v>0</v>
      </c>
      <c r="AN1095" s="58">
        <f t="shared" si="2122"/>
        <v>3.1946745106788836</v>
      </c>
      <c r="AO1095" s="49">
        <f t="shared" si="2060"/>
        <v>3.1946745106788836</v>
      </c>
      <c r="AP1095" s="143">
        <f t="shared" si="2061"/>
        <v>0.02</v>
      </c>
      <c r="AQ1095" s="51">
        <f t="shared" si="2123"/>
        <v>1.6855377941042051E-2</v>
      </c>
      <c r="AR1095" s="57">
        <f t="shared" si="2124"/>
        <v>1131.0010473345442</v>
      </c>
      <c r="AS1095" s="44">
        <f t="shared" si="2062"/>
        <v>8084.6756518700204</v>
      </c>
      <c r="AT1095" s="44">
        <f t="shared" si="2063"/>
        <v>3233.8702607480081</v>
      </c>
      <c r="AU1095" s="44">
        <f t="shared" si="2064"/>
        <v>2021.1689129675051</v>
      </c>
      <c r="AV1095" s="47">
        <f t="shared" si="2065"/>
        <v>0.19003445442706587</v>
      </c>
      <c r="AW1095" s="47">
        <f t="shared" si="2066"/>
        <v>0.24167267719243107</v>
      </c>
      <c r="AX1095" s="86">
        <f t="shared" si="2067"/>
        <v>0.51232627443918588</v>
      </c>
      <c r="AY1095" s="86">
        <f t="shared" si="2068"/>
        <v>0</v>
      </c>
      <c r="AZ1095" s="10">
        <f t="shared" si="2125"/>
        <v>0</v>
      </c>
      <c r="BA1095" s="44">
        <f t="shared" si="2069"/>
        <v>0</v>
      </c>
      <c r="BB1095" s="9">
        <f t="shared" si="2070"/>
        <v>0</v>
      </c>
      <c r="BC1095" s="45">
        <f t="shared" si="2039"/>
        <v>0</v>
      </c>
      <c r="BD1095" s="9">
        <f t="shared" si="2071"/>
        <v>0</v>
      </c>
      <c r="BE1095" s="45">
        <f t="shared" ref="BE1095:BE1158" si="2155">BD1095*$B$6</f>
        <v>0</v>
      </c>
      <c r="BF1095" s="9">
        <f t="shared" si="2072"/>
        <v>0</v>
      </c>
      <c r="BG1095" s="45">
        <f t="shared" ref="BG1095:BG1158" si="2156">BF1095*$B$6</f>
        <v>0</v>
      </c>
      <c r="BH1095" s="58"/>
      <c r="BI1095" s="58"/>
      <c r="BJ1095" s="58">
        <f t="shared" si="2126"/>
        <v>0</v>
      </c>
      <c r="BK1095" s="97"/>
      <c r="BL1095" s="44"/>
      <c r="BM1095" s="82">
        <f t="shared" si="2127"/>
        <v>109</v>
      </c>
      <c r="BN1095" s="86">
        <f t="shared" si="2128"/>
        <v>109000</v>
      </c>
      <c r="BO1095" s="86">
        <f t="shared" si="2129"/>
        <v>100</v>
      </c>
      <c r="BP1095" s="84">
        <f t="shared" si="2073"/>
        <v>4</v>
      </c>
      <c r="BQ1095" s="84">
        <f t="shared" si="2074"/>
        <v>4.13</v>
      </c>
      <c r="BR1095" s="84">
        <f t="shared" si="2075"/>
        <v>0.02</v>
      </c>
      <c r="BS1095" s="84">
        <f t="shared" si="2130"/>
        <v>3.1065943074937232E-2</v>
      </c>
      <c r="BT1095" s="84">
        <f t="shared" si="2131"/>
        <v>1348.4462477074187</v>
      </c>
      <c r="BU1095" s="84">
        <f t="shared" si="2132"/>
        <v>0</v>
      </c>
      <c r="BV1095" s="83">
        <f t="shared" si="2133"/>
        <v>3292.1368811443635</v>
      </c>
      <c r="BW1095" s="81">
        <f t="shared" ref="BW1095:BW1158" si="2157">BV1095-BU1095</f>
        <v>3292.1368811443635</v>
      </c>
      <c r="BX1095" s="83">
        <f t="shared" si="2076"/>
        <v>0</v>
      </c>
      <c r="BY1095" s="141">
        <f t="shared" si="2077"/>
        <v>0</v>
      </c>
      <c r="BZ1095" s="83">
        <f t="shared" si="2078"/>
        <v>4.13</v>
      </c>
      <c r="CA1095" s="83">
        <f t="shared" si="2079"/>
        <v>0</v>
      </c>
      <c r="CB1095" s="83">
        <f t="shared" si="2134"/>
        <v>3.5258250753087985</v>
      </c>
      <c r="CC1095" s="83">
        <f t="shared" si="2080"/>
        <v>3.5258250753087985</v>
      </c>
      <c r="CD1095" s="143">
        <f t="shared" si="2081"/>
        <v>0.02</v>
      </c>
      <c r="CE1095" s="83">
        <f t="shared" si="2135"/>
        <v>1.6858523213570599E-2</v>
      </c>
      <c r="CF1095" s="84">
        <f t="shared" si="2136"/>
        <v>1236.3055240106937</v>
      </c>
      <c r="CG1095" s="83">
        <f t="shared" si="2082"/>
        <v>0</v>
      </c>
      <c r="CH1095" s="83">
        <f t="shared" si="2137"/>
        <v>3.293729517123178</v>
      </c>
      <c r="CI1095" s="83">
        <f t="shared" si="2083"/>
        <v>3.293729517123178</v>
      </c>
      <c r="CJ1095" s="143">
        <f t="shared" si="2084"/>
        <v>0.02</v>
      </c>
      <c r="CK1095" s="83">
        <f t="shared" si="2138"/>
        <v>1.6050910799759326E-2</v>
      </c>
      <c r="CL1095" s="84">
        <f t="shared" si="2139"/>
        <v>1170.3437546437754</v>
      </c>
      <c r="CM1095" s="83">
        <f t="shared" si="2085"/>
        <v>0</v>
      </c>
      <c r="CN1095" s="83">
        <f t="shared" si="2140"/>
        <v>3.1808189366103257</v>
      </c>
      <c r="CO1095" s="83">
        <f t="shared" si="2086"/>
        <v>3.1808189366103257</v>
      </c>
      <c r="CP1095" s="143">
        <f t="shared" si="2087"/>
        <v>0.02</v>
      </c>
      <c r="CQ1095" s="83">
        <f t="shared" si="2141"/>
        <v>1.6210564504284625E-2</v>
      </c>
      <c r="CR1095" s="84">
        <f t="shared" si="2142"/>
        <v>1167.5580739677657</v>
      </c>
      <c r="CS1095" s="83">
        <f t="shared" si="2088"/>
        <v>0</v>
      </c>
      <c r="CT1095" s="83">
        <f t="shared" si="2143"/>
        <v>3.176429137112216</v>
      </c>
      <c r="CU1095" s="83">
        <f t="shared" si="2089"/>
        <v>3.176429137112216</v>
      </c>
      <c r="CV1095" s="143">
        <f t="shared" si="2090"/>
        <v>0.02</v>
      </c>
      <c r="CW1095" s="83">
        <f t="shared" si="2144"/>
        <v>1.6238526987184688E-2</v>
      </c>
      <c r="CX1095" s="84">
        <f t="shared" si="2145"/>
        <v>1167.5160930180689</v>
      </c>
      <c r="CY1095" s="83">
        <f t="shared" si="2091"/>
        <v>0</v>
      </c>
      <c r="CZ1095" s="83">
        <f t="shared" si="2146"/>
        <v>3.1763632150432684</v>
      </c>
      <c r="DA1095" s="83">
        <f t="shared" si="2092"/>
        <v>3.1763632150432684</v>
      </c>
      <c r="DB1095" s="143">
        <f t="shared" si="2093"/>
        <v>0.02</v>
      </c>
      <c r="DC1095" s="83">
        <f t="shared" si="2147"/>
        <v>1.623944676732662E-2</v>
      </c>
      <c r="DD1095" s="84">
        <f t="shared" si="2148"/>
        <v>1167.527493431209</v>
      </c>
      <c r="DE1095" s="86">
        <f t="shared" si="2094"/>
        <v>5925.846386059854</v>
      </c>
      <c r="DF1095" s="86">
        <f t="shared" si="2095"/>
        <v>2370.3385544239418</v>
      </c>
      <c r="DG1095" s="86">
        <f t="shared" si="2096"/>
        <v>1481.4615965149635</v>
      </c>
      <c r="DH1095" s="86">
        <f t="shared" si="2097"/>
        <v>6.4310768438524152E-2</v>
      </c>
      <c r="DI1095" s="86">
        <f t="shared" si="2098"/>
        <v>4.5527982005774299E-2</v>
      </c>
      <c r="DJ1095" s="86">
        <f t="shared" si="2099"/>
        <v>0.35414303423581217</v>
      </c>
      <c r="DK1095" s="86">
        <f t="shared" si="2100"/>
        <v>-1482.453866298187</v>
      </c>
      <c r="DL1095" s="86">
        <f t="shared" ref="DL1095:DL1158" si="2158">MIN(DJ1095:DK1095)</f>
        <v>-1482.453866298187</v>
      </c>
      <c r="DM1095" s="86">
        <f t="shared" si="2101"/>
        <v>-1482.453866298187</v>
      </c>
      <c r="DN1095" s="85">
        <f t="shared" si="2102"/>
        <v>0</v>
      </c>
      <c r="DO1095" s="85">
        <f t="shared" si="2149"/>
        <v>0</v>
      </c>
      <c r="DP1095" s="85">
        <f t="shared" si="2103"/>
        <v>0</v>
      </c>
      <c r="DQ1095" s="85">
        <f t="shared" si="2150"/>
        <v>0</v>
      </c>
      <c r="DR1095" s="85">
        <f t="shared" si="2104"/>
        <v>0</v>
      </c>
      <c r="DS1095" s="85">
        <f t="shared" si="2151"/>
        <v>0</v>
      </c>
      <c r="DT1095" s="81"/>
      <c r="DU1095" s="81"/>
      <c r="DV1095" s="81">
        <f t="shared" si="2152"/>
        <v>0</v>
      </c>
      <c r="DW1095" s="100"/>
    </row>
    <row r="1096" spans="1:127" x14ac:dyDescent="0.2">
      <c r="A1096" s="59">
        <f t="shared" si="2105"/>
        <v>145.46666666666582</v>
      </c>
      <c r="B1096" s="44">
        <f t="shared" si="2106"/>
        <v>145466.66666666581</v>
      </c>
      <c r="C1096" s="52">
        <f t="shared" si="2040"/>
        <v>133.33333333333334</v>
      </c>
      <c r="D1096" s="50">
        <f t="shared" si="2041"/>
        <v>4</v>
      </c>
      <c r="E1096" s="44">
        <f t="shared" si="2042"/>
        <v>4.13</v>
      </c>
      <c r="F1096" s="47">
        <f t="shared" si="2043"/>
        <v>0.02</v>
      </c>
      <c r="G1096" s="52">
        <f t="shared" si="2107"/>
        <v>2.2939558428954898E-2</v>
      </c>
      <c r="H1096" s="57">
        <f t="shared" si="2108"/>
        <v>1121.1587038081232</v>
      </c>
      <c r="I1096" s="52">
        <f t="shared" si="2109"/>
        <v>0</v>
      </c>
      <c r="J1096" s="54">
        <f t="shared" si="2110"/>
        <v>4495.8028732611228</v>
      </c>
      <c r="K1096" s="46">
        <f t="shared" si="2153"/>
        <v>4495.8028732611228</v>
      </c>
      <c r="L1096" s="80">
        <f t="shared" si="2044"/>
        <v>0</v>
      </c>
      <c r="M1096" s="142">
        <f t="shared" si="2045"/>
        <v>0</v>
      </c>
      <c r="N1096" s="60">
        <f t="shared" si="2046"/>
        <v>4.13</v>
      </c>
      <c r="O1096" s="53">
        <f t="shared" si="2047"/>
        <v>0</v>
      </c>
      <c r="P1096" s="58">
        <f t="shared" si="2111"/>
        <v>3.1813281269210441</v>
      </c>
      <c r="Q1096" s="49">
        <f t="shared" si="2048"/>
        <v>3.1813281269210441</v>
      </c>
      <c r="R1096" s="143">
        <f t="shared" si="2049"/>
        <v>0.02</v>
      </c>
      <c r="S1096" s="51">
        <f t="shared" si="2112"/>
        <v>1.7499368929886537E-2</v>
      </c>
      <c r="T1096" s="57">
        <f t="shared" si="2113"/>
        <v>1166.0815950667836</v>
      </c>
      <c r="U1096" s="53">
        <f t="shared" si="2050"/>
        <v>0</v>
      </c>
      <c r="V1096" s="58">
        <f t="shared" si="2114"/>
        <v>3.2465036175171829</v>
      </c>
      <c r="W1096" s="49">
        <f t="shared" si="2051"/>
        <v>3.2465036175171829</v>
      </c>
      <c r="X1096" s="143">
        <f t="shared" si="2052"/>
        <v>0.02</v>
      </c>
      <c r="Y1096" s="51">
        <f t="shared" si="2115"/>
        <v>1.6904547148630784E-2</v>
      </c>
      <c r="Z1096" s="57">
        <f t="shared" si="2116"/>
        <v>1133.5225180475343</v>
      </c>
      <c r="AA1096" s="53">
        <f t="shared" si="2053"/>
        <v>0</v>
      </c>
      <c r="AB1096" s="58">
        <f t="shared" si="2117"/>
        <v>3.1984738521450522</v>
      </c>
      <c r="AC1096" s="49">
        <f t="shared" si="2054"/>
        <v>3.1984738521450522</v>
      </c>
      <c r="AD1096" s="143">
        <f t="shared" si="2055"/>
        <v>0.02</v>
      </c>
      <c r="AE1096" s="49">
        <f t="shared" si="2154"/>
        <v>1.6851857299781784E-2</v>
      </c>
      <c r="AF1096" s="57">
        <f t="shared" si="2118"/>
        <v>1131.795468611612</v>
      </c>
      <c r="AG1096" s="53">
        <f t="shared" si="2056"/>
        <v>0</v>
      </c>
      <c r="AH1096" s="58">
        <f t="shared" si="2119"/>
        <v>3.1960427718153266</v>
      </c>
      <c r="AI1096" s="49">
        <f t="shared" si="2057"/>
        <v>3.1960427718153266</v>
      </c>
      <c r="AJ1096" s="143">
        <f t="shared" si="2058"/>
        <v>0.02</v>
      </c>
      <c r="AK1096" s="51">
        <f t="shared" si="2120"/>
        <v>1.6852415624643187E-2</v>
      </c>
      <c r="AL1096" s="57">
        <f t="shared" si="2121"/>
        <v>1131.7107706604604</v>
      </c>
      <c r="AM1096" s="53">
        <f t="shared" si="2059"/>
        <v>0</v>
      </c>
      <c r="AN1096" s="58">
        <f t="shared" si="2122"/>
        <v>3.1959238482474808</v>
      </c>
      <c r="AO1096" s="49">
        <f t="shared" si="2060"/>
        <v>3.1959238482474808</v>
      </c>
      <c r="AP1096" s="143">
        <f t="shared" si="2061"/>
        <v>0.02</v>
      </c>
      <c r="AQ1096" s="51">
        <f t="shared" si="2123"/>
        <v>1.6852711274375383E-2</v>
      </c>
      <c r="AR1096" s="57">
        <f t="shared" si="2124"/>
        <v>1131.7044698397735</v>
      </c>
      <c r="AS1096" s="44">
        <f t="shared" si="2062"/>
        <v>8092.4451718700211</v>
      </c>
      <c r="AT1096" s="44">
        <f t="shared" si="2063"/>
        <v>3236.9780687480084</v>
      </c>
      <c r="AU1096" s="44">
        <f t="shared" si="2064"/>
        <v>2023.1112929675053</v>
      </c>
      <c r="AV1096" s="47">
        <f t="shared" si="2065"/>
        <v>0.1895755353255125</v>
      </c>
      <c r="AW1096" s="47">
        <f t="shared" si="2066"/>
        <v>0.2405767507560353</v>
      </c>
      <c r="AX1096" s="86">
        <f t="shared" si="2067"/>
        <v>0.5086037062364146</v>
      </c>
      <c r="AY1096" s="86">
        <f t="shared" si="2068"/>
        <v>0</v>
      </c>
      <c r="AZ1096" s="10">
        <f t="shared" si="2125"/>
        <v>0</v>
      </c>
      <c r="BA1096" s="44">
        <f t="shared" si="2069"/>
        <v>0</v>
      </c>
      <c r="BB1096" s="9">
        <f t="shared" si="2070"/>
        <v>0</v>
      </c>
      <c r="BC1096" s="45">
        <f t="shared" ref="BC1096:BC1159" si="2159">BB1096*$B$6</f>
        <v>0</v>
      </c>
      <c r="BD1096" s="9">
        <f t="shared" si="2071"/>
        <v>0</v>
      </c>
      <c r="BE1096" s="45">
        <f t="shared" si="2155"/>
        <v>0</v>
      </c>
      <c r="BF1096" s="9">
        <f t="shared" si="2072"/>
        <v>0</v>
      </c>
      <c r="BG1096" s="45">
        <f t="shared" si="2156"/>
        <v>0</v>
      </c>
      <c r="BH1096" s="58"/>
      <c r="BI1096" s="58"/>
      <c r="BJ1096" s="58">
        <f t="shared" si="2126"/>
        <v>0</v>
      </c>
      <c r="BK1096" s="97"/>
      <c r="BL1096" s="44"/>
      <c r="BM1096" s="82">
        <f t="shared" si="2127"/>
        <v>109.10000000000001</v>
      </c>
      <c r="BN1096" s="86">
        <f t="shared" si="2128"/>
        <v>109100</v>
      </c>
      <c r="BO1096" s="86">
        <f t="shared" si="2129"/>
        <v>100</v>
      </c>
      <c r="BP1096" s="84">
        <f t="shared" si="2073"/>
        <v>4</v>
      </c>
      <c r="BQ1096" s="84">
        <f t="shared" si="2074"/>
        <v>4.13</v>
      </c>
      <c r="BR1096" s="84">
        <f t="shared" si="2075"/>
        <v>0.02</v>
      </c>
      <c r="BS1096" s="84">
        <f t="shared" si="2130"/>
        <v>3.1063943074937234E-2</v>
      </c>
      <c r="BT1096" s="84">
        <f t="shared" si="2131"/>
        <v>1349.1984255058435</v>
      </c>
      <c r="BU1096" s="84">
        <f t="shared" si="2132"/>
        <v>0</v>
      </c>
      <c r="BV1096" s="83">
        <f t="shared" si="2133"/>
        <v>3295.3741811443633</v>
      </c>
      <c r="BW1096" s="81">
        <f t="shared" si="2157"/>
        <v>3295.3741811443633</v>
      </c>
      <c r="BX1096" s="83">
        <f t="shared" si="2076"/>
        <v>0</v>
      </c>
      <c r="BY1096" s="141">
        <f t="shared" si="2077"/>
        <v>0</v>
      </c>
      <c r="BZ1096" s="83">
        <f t="shared" si="2078"/>
        <v>4.13</v>
      </c>
      <c r="CA1096" s="83">
        <f t="shared" si="2079"/>
        <v>0</v>
      </c>
      <c r="CB1096" s="83">
        <f t="shared" si="2134"/>
        <v>3.5277388911943519</v>
      </c>
      <c r="CC1096" s="83">
        <f t="shared" si="2080"/>
        <v>3.5277388911943519</v>
      </c>
      <c r="CD1096" s="143">
        <f t="shared" si="2081"/>
        <v>0.02</v>
      </c>
      <c r="CE1096" s="83">
        <f t="shared" si="2135"/>
        <v>1.68565232135706E-2</v>
      </c>
      <c r="CF1096" s="84">
        <f t="shared" si="2136"/>
        <v>1236.7836397099559</v>
      </c>
      <c r="CG1096" s="83">
        <f t="shared" si="2082"/>
        <v>0</v>
      </c>
      <c r="CH1096" s="83">
        <f t="shared" si="2137"/>
        <v>3.2948011856962167</v>
      </c>
      <c r="CI1096" s="83">
        <f t="shared" si="2083"/>
        <v>3.2948011856962167</v>
      </c>
      <c r="CJ1096" s="143">
        <f t="shared" si="2084"/>
        <v>0.02</v>
      </c>
      <c r="CK1096" s="83">
        <f t="shared" si="2138"/>
        <v>1.6048910799759328E-2</v>
      </c>
      <c r="CL1096" s="84">
        <f t="shared" si="2139"/>
        <v>1170.8310414934188</v>
      </c>
      <c r="CM1096" s="83">
        <f t="shared" si="2085"/>
        <v>0</v>
      </c>
      <c r="CN1096" s="83">
        <f t="shared" si="2140"/>
        <v>3.1817843328587756</v>
      </c>
      <c r="CO1096" s="83">
        <f t="shared" si="2086"/>
        <v>3.1817843328587756</v>
      </c>
      <c r="CP1096" s="143">
        <f t="shared" si="2087"/>
        <v>0.02</v>
      </c>
      <c r="CQ1096" s="83">
        <f t="shared" si="2141"/>
        <v>1.6208564504284626E-2</v>
      </c>
      <c r="CR1096" s="84">
        <f t="shared" si="2142"/>
        <v>1168.067677463825</v>
      </c>
      <c r="CS1096" s="83">
        <f t="shared" si="2088"/>
        <v>0</v>
      </c>
      <c r="CT1096" s="83">
        <f t="shared" si="2143"/>
        <v>3.1774244704449286</v>
      </c>
      <c r="CU1096" s="83">
        <f t="shared" si="2089"/>
        <v>3.1774244704449286</v>
      </c>
      <c r="CV1096" s="143">
        <f t="shared" si="2090"/>
        <v>0.02</v>
      </c>
      <c r="CW1096" s="83">
        <f t="shared" si="2144"/>
        <v>1.6236526987184689E-2</v>
      </c>
      <c r="CX1096" s="84">
        <f t="shared" si="2145"/>
        <v>1168.0272810939327</v>
      </c>
      <c r="CY1096" s="83">
        <f t="shared" si="2091"/>
        <v>0</v>
      </c>
      <c r="CZ1096" s="83">
        <f t="shared" si="2146"/>
        <v>3.1773609582880185</v>
      </c>
      <c r="DA1096" s="83">
        <f t="shared" si="2092"/>
        <v>3.1773609582880185</v>
      </c>
      <c r="DB1096" s="143">
        <f t="shared" si="2093"/>
        <v>0.02</v>
      </c>
      <c r="DC1096" s="83">
        <f t="shared" si="2147"/>
        <v>1.6237446767326622E-2</v>
      </c>
      <c r="DD1096" s="84">
        <f t="shared" si="2148"/>
        <v>1168.0387210732626</v>
      </c>
      <c r="DE1096" s="86">
        <f t="shared" si="2094"/>
        <v>5931.6735260598534</v>
      </c>
      <c r="DF1096" s="86">
        <f t="shared" si="2095"/>
        <v>2372.6694104239414</v>
      </c>
      <c r="DG1096" s="86">
        <f t="shared" si="2096"/>
        <v>1482.9183815149634</v>
      </c>
      <c r="DH1096" s="86">
        <f t="shared" si="2097"/>
        <v>6.4216993727266969E-2</v>
      </c>
      <c r="DI1096" s="86">
        <f t="shared" si="2098"/>
        <v>4.5406114279025619E-2</v>
      </c>
      <c r="DJ1096" s="86">
        <f t="shared" si="2099"/>
        <v>0.35236427309106133</v>
      </c>
      <c r="DK1096" s="86">
        <f t="shared" si="2100"/>
        <v>-1484.2250416761315</v>
      </c>
      <c r="DL1096" s="86">
        <f t="shared" si="2158"/>
        <v>-1484.2250416761315</v>
      </c>
      <c r="DM1096" s="86">
        <f t="shared" si="2101"/>
        <v>-1484.2250416761315</v>
      </c>
      <c r="DN1096" s="85">
        <f t="shared" si="2102"/>
        <v>0</v>
      </c>
      <c r="DO1096" s="85">
        <f t="shared" si="2149"/>
        <v>0</v>
      </c>
      <c r="DP1096" s="85">
        <f t="shared" si="2103"/>
        <v>0</v>
      </c>
      <c r="DQ1096" s="85">
        <f t="shared" si="2150"/>
        <v>0</v>
      </c>
      <c r="DR1096" s="85">
        <f t="shared" si="2104"/>
        <v>0</v>
      </c>
      <c r="DS1096" s="85">
        <f t="shared" si="2151"/>
        <v>0</v>
      </c>
      <c r="DT1096" s="81"/>
      <c r="DU1096" s="81"/>
      <c r="DV1096" s="81">
        <f t="shared" si="2152"/>
        <v>0</v>
      </c>
      <c r="DW1096" s="100"/>
    </row>
    <row r="1097" spans="1:127" x14ac:dyDescent="0.2">
      <c r="A1097" s="59">
        <f t="shared" si="2105"/>
        <v>145.59999999999917</v>
      </c>
      <c r="B1097" s="44">
        <f t="shared" si="2106"/>
        <v>145599.99999999916</v>
      </c>
      <c r="C1097" s="52">
        <f t="shared" si="2040"/>
        <v>133.33333333333334</v>
      </c>
      <c r="D1097" s="50">
        <f t="shared" si="2041"/>
        <v>4</v>
      </c>
      <c r="E1097" s="44">
        <f t="shared" si="2042"/>
        <v>4.13</v>
      </c>
      <c r="F1097" s="47">
        <f t="shared" si="2043"/>
        <v>0.02</v>
      </c>
      <c r="G1097" s="52">
        <f t="shared" si="2107"/>
        <v>2.293689176228823E-2</v>
      </c>
      <c r="H1097" s="57">
        <f t="shared" si="2108"/>
        <v>1121.899243762784</v>
      </c>
      <c r="I1097" s="52">
        <f t="shared" si="2109"/>
        <v>0</v>
      </c>
      <c r="J1097" s="54">
        <f t="shared" si="2110"/>
        <v>4500.1192732611225</v>
      </c>
      <c r="K1097" s="46">
        <f t="shared" si="2153"/>
        <v>4500.1192732611225</v>
      </c>
      <c r="L1097" s="80">
        <f t="shared" si="2044"/>
        <v>0</v>
      </c>
      <c r="M1097" s="142">
        <f t="shared" si="2045"/>
        <v>0</v>
      </c>
      <c r="N1097" s="60">
        <f t="shared" si="2046"/>
        <v>4.13</v>
      </c>
      <c r="O1097" s="53">
        <f t="shared" si="2047"/>
        <v>0</v>
      </c>
      <c r="P1097" s="58">
        <f t="shared" si="2111"/>
        <v>3.1826018629676813</v>
      </c>
      <c r="Q1097" s="49">
        <f t="shared" si="2048"/>
        <v>3.1826018629676813</v>
      </c>
      <c r="R1097" s="143">
        <f t="shared" si="2049"/>
        <v>0.02</v>
      </c>
      <c r="S1097" s="51">
        <f t="shared" si="2112"/>
        <v>1.7496702263219869E-2</v>
      </c>
      <c r="T1097" s="57">
        <f t="shared" si="2113"/>
        <v>1166.8149590329622</v>
      </c>
      <c r="U1097" s="53">
        <f t="shared" si="2050"/>
        <v>0</v>
      </c>
      <c r="V1097" s="58">
        <f t="shared" si="2114"/>
        <v>3.247893155186155</v>
      </c>
      <c r="W1097" s="49">
        <f t="shared" si="2051"/>
        <v>3.247893155186155</v>
      </c>
      <c r="X1097" s="143">
        <f t="shared" si="2052"/>
        <v>0.02</v>
      </c>
      <c r="Y1097" s="51">
        <f t="shared" si="2115"/>
        <v>1.6901880481964116E-2</v>
      </c>
      <c r="Z1097" s="57">
        <f t="shared" si="2116"/>
        <v>1134.2167300699325</v>
      </c>
      <c r="AA1097" s="53">
        <f t="shared" si="2053"/>
        <v>0</v>
      </c>
      <c r="AB1097" s="58">
        <f t="shared" si="2117"/>
        <v>3.1997168741663371</v>
      </c>
      <c r="AC1097" s="49">
        <f t="shared" si="2054"/>
        <v>3.1997168741663371</v>
      </c>
      <c r="AD1097" s="143">
        <f t="shared" si="2055"/>
        <v>0.02</v>
      </c>
      <c r="AE1097" s="49">
        <f t="shared" si="2154"/>
        <v>1.6849190633115116E-2</v>
      </c>
      <c r="AF1097" s="57">
        <f t="shared" si="2118"/>
        <v>1132.4979087854947</v>
      </c>
      <c r="AG1097" s="53">
        <f t="shared" si="2056"/>
        <v>0</v>
      </c>
      <c r="AH1097" s="58">
        <f t="shared" si="2119"/>
        <v>3.1972928199675925</v>
      </c>
      <c r="AI1097" s="49">
        <f t="shared" si="2057"/>
        <v>3.1972928199675925</v>
      </c>
      <c r="AJ1097" s="143">
        <f t="shared" si="2058"/>
        <v>0.02</v>
      </c>
      <c r="AK1097" s="51">
        <f t="shared" si="2120"/>
        <v>1.6849748957976519E-2</v>
      </c>
      <c r="AL1097" s="57">
        <f t="shared" si="2121"/>
        <v>1132.4137684400862</v>
      </c>
      <c r="AM1097" s="53">
        <f t="shared" si="2059"/>
        <v>0</v>
      </c>
      <c r="AN1097" s="58">
        <f t="shared" si="2122"/>
        <v>3.1971744548852756</v>
      </c>
      <c r="AO1097" s="49">
        <f t="shared" si="2060"/>
        <v>3.1971744548852756</v>
      </c>
      <c r="AP1097" s="143">
        <f t="shared" si="2061"/>
        <v>0.02</v>
      </c>
      <c r="AQ1097" s="51">
        <f t="shared" si="2123"/>
        <v>1.6850044607708715E-2</v>
      </c>
      <c r="AR1097" s="57">
        <f t="shared" si="2124"/>
        <v>1132.40750611311</v>
      </c>
      <c r="AS1097" s="44">
        <f t="shared" si="2062"/>
        <v>8100.21469187002</v>
      </c>
      <c r="AT1097" s="44">
        <f t="shared" si="2063"/>
        <v>3240.0858767480081</v>
      </c>
      <c r="AU1097" s="44">
        <f t="shared" si="2064"/>
        <v>2025.053672967505</v>
      </c>
      <c r="AV1097" s="47">
        <f t="shared" si="2065"/>
        <v>0.18911843289808355</v>
      </c>
      <c r="AW1097" s="47">
        <f t="shared" si="2066"/>
        <v>0.23948748043619683</v>
      </c>
      <c r="AX1097" s="86">
        <f t="shared" si="2067"/>
        <v>0.50491389080772275</v>
      </c>
      <c r="AY1097" s="86">
        <f t="shared" si="2068"/>
        <v>0</v>
      </c>
      <c r="AZ1097" s="10">
        <f t="shared" si="2125"/>
        <v>0</v>
      </c>
      <c r="BA1097" s="44">
        <f t="shared" si="2069"/>
        <v>0</v>
      </c>
      <c r="BB1097" s="9">
        <f t="shared" si="2070"/>
        <v>0</v>
      </c>
      <c r="BC1097" s="45">
        <f t="shared" si="2159"/>
        <v>0</v>
      </c>
      <c r="BD1097" s="9">
        <f t="shared" si="2071"/>
        <v>0</v>
      </c>
      <c r="BE1097" s="45">
        <f t="shared" si="2155"/>
        <v>0</v>
      </c>
      <c r="BF1097" s="9">
        <f t="shared" si="2072"/>
        <v>0</v>
      </c>
      <c r="BG1097" s="45">
        <f t="shared" si="2156"/>
        <v>0</v>
      </c>
      <c r="BH1097" s="58"/>
      <c r="BI1097" s="58"/>
      <c r="BJ1097" s="58">
        <f t="shared" si="2126"/>
        <v>0</v>
      </c>
      <c r="BK1097" s="97"/>
      <c r="BL1097" s="44"/>
      <c r="BM1097" s="82">
        <f t="shared" si="2127"/>
        <v>109.2</v>
      </c>
      <c r="BN1097" s="86">
        <f t="shared" si="2128"/>
        <v>109200</v>
      </c>
      <c r="BO1097" s="86">
        <f t="shared" si="2129"/>
        <v>100</v>
      </c>
      <c r="BP1097" s="84">
        <f t="shared" si="2073"/>
        <v>4</v>
      </c>
      <c r="BQ1097" s="84">
        <f t="shared" si="2074"/>
        <v>4.13</v>
      </c>
      <c r="BR1097" s="84">
        <f t="shared" si="2075"/>
        <v>0.02</v>
      </c>
      <c r="BS1097" s="84">
        <f t="shared" si="2130"/>
        <v>3.1061943074937235E-2</v>
      </c>
      <c r="BT1097" s="84">
        <f t="shared" si="2131"/>
        <v>1349.9505548781181</v>
      </c>
      <c r="BU1097" s="84">
        <f t="shared" si="2132"/>
        <v>0</v>
      </c>
      <c r="BV1097" s="83">
        <f t="shared" si="2133"/>
        <v>3298.6114811443631</v>
      </c>
      <c r="BW1097" s="81">
        <f t="shared" si="2157"/>
        <v>3298.6114811443631</v>
      </c>
      <c r="BX1097" s="83">
        <f t="shared" si="2076"/>
        <v>0</v>
      </c>
      <c r="BY1097" s="141">
        <f t="shared" si="2077"/>
        <v>0</v>
      </c>
      <c r="BZ1097" s="83">
        <f t="shared" si="2078"/>
        <v>4.13</v>
      </c>
      <c r="CA1097" s="83">
        <f t="shared" si="2079"/>
        <v>0</v>
      </c>
      <c r="CB1097" s="83">
        <f t="shared" si="2134"/>
        <v>3.5296548524424445</v>
      </c>
      <c r="CC1097" s="83">
        <f t="shared" si="2080"/>
        <v>3.5296548524424445</v>
      </c>
      <c r="CD1097" s="143">
        <f t="shared" si="2081"/>
        <v>0.02</v>
      </c>
      <c r="CE1097" s="83">
        <f t="shared" si="2135"/>
        <v>1.6854523213570602E-2</v>
      </c>
      <c r="CF1097" s="84">
        <f t="shared" si="2136"/>
        <v>1237.2614393355361</v>
      </c>
      <c r="CG1097" s="83">
        <f t="shared" si="2082"/>
        <v>0</v>
      </c>
      <c r="CH1097" s="83">
        <f t="shared" si="2137"/>
        <v>3.2958731250081392</v>
      </c>
      <c r="CI1097" s="83">
        <f t="shared" si="2083"/>
        <v>3.2958731250081392</v>
      </c>
      <c r="CJ1097" s="143">
        <f t="shared" si="2084"/>
        <v>0.02</v>
      </c>
      <c r="CK1097" s="83">
        <f t="shared" si="2138"/>
        <v>1.6046910799759329E-2</v>
      </c>
      <c r="CL1097" s="84">
        <f t="shared" si="2139"/>
        <v>1171.3181091462236</v>
      </c>
      <c r="CM1097" s="83">
        <f t="shared" si="2085"/>
        <v>0</v>
      </c>
      <c r="CN1097" s="83">
        <f t="shared" si="2140"/>
        <v>3.1827502502460949</v>
      </c>
      <c r="CO1097" s="83">
        <f t="shared" si="2086"/>
        <v>3.1827502502460949</v>
      </c>
      <c r="CP1097" s="143">
        <f t="shared" si="2087"/>
        <v>0.02</v>
      </c>
      <c r="CQ1097" s="83">
        <f t="shared" si="2141"/>
        <v>1.6206564504284628E-2</v>
      </c>
      <c r="CR1097" s="84">
        <f t="shared" si="2142"/>
        <v>1168.5770634815042</v>
      </c>
      <c r="CS1097" s="83">
        <f t="shared" si="2088"/>
        <v>0</v>
      </c>
      <c r="CT1097" s="83">
        <f t="shared" si="2143"/>
        <v>3.1784204136543668</v>
      </c>
      <c r="CU1097" s="83">
        <f t="shared" si="2089"/>
        <v>3.1784204136543668</v>
      </c>
      <c r="CV1097" s="143">
        <f t="shared" si="2090"/>
        <v>0.02</v>
      </c>
      <c r="CW1097" s="83">
        <f t="shared" si="2144"/>
        <v>1.6234526987184691E-2</v>
      </c>
      <c r="CX1097" s="84">
        <f t="shared" si="2145"/>
        <v>1168.5382460952476</v>
      </c>
      <c r="CY1097" s="83">
        <f t="shared" si="2091"/>
        <v>0</v>
      </c>
      <c r="CZ1097" s="83">
        <f t="shared" si="2146"/>
        <v>3.1783593087670159</v>
      </c>
      <c r="DA1097" s="83">
        <f t="shared" si="2092"/>
        <v>3.1783593087670159</v>
      </c>
      <c r="DB1097" s="143">
        <f t="shared" si="2093"/>
        <v>0.02</v>
      </c>
      <c r="DC1097" s="83">
        <f t="shared" si="2147"/>
        <v>1.6235446767326623E-2</v>
      </c>
      <c r="DD1097" s="84">
        <f t="shared" si="2148"/>
        <v>1168.5497252361663</v>
      </c>
      <c r="DE1097" s="86">
        <f t="shared" si="2094"/>
        <v>5937.5006660598538</v>
      </c>
      <c r="DF1097" s="86">
        <f t="shared" si="2095"/>
        <v>2375.0002664239414</v>
      </c>
      <c r="DG1097" s="86">
        <f t="shared" si="2096"/>
        <v>1484.3751665149634</v>
      </c>
      <c r="DH1097" s="86">
        <f t="shared" si="2097"/>
        <v>6.412346298001402E-2</v>
      </c>
      <c r="DI1097" s="86">
        <f t="shared" si="2098"/>
        <v>4.5284711857994611E-2</v>
      </c>
      <c r="DJ1097" s="86">
        <f t="shared" si="2099"/>
        <v>0.35059646920568172</v>
      </c>
      <c r="DK1097" s="86">
        <f t="shared" si="2100"/>
        <v>-1485.9951288584477</v>
      </c>
      <c r="DL1097" s="86">
        <f t="shared" si="2158"/>
        <v>-1485.9951288584477</v>
      </c>
      <c r="DM1097" s="86">
        <f t="shared" si="2101"/>
        <v>-1485.9951288584477</v>
      </c>
      <c r="DN1097" s="85">
        <f t="shared" si="2102"/>
        <v>0</v>
      </c>
      <c r="DO1097" s="85">
        <f t="shared" si="2149"/>
        <v>0</v>
      </c>
      <c r="DP1097" s="85">
        <f t="shared" si="2103"/>
        <v>0</v>
      </c>
      <c r="DQ1097" s="85">
        <f t="shared" si="2150"/>
        <v>0</v>
      </c>
      <c r="DR1097" s="85">
        <f t="shared" si="2104"/>
        <v>0</v>
      </c>
      <c r="DS1097" s="85">
        <f t="shared" si="2151"/>
        <v>0</v>
      </c>
      <c r="DT1097" s="81"/>
      <c r="DU1097" s="81"/>
      <c r="DV1097" s="81">
        <f t="shared" si="2152"/>
        <v>0</v>
      </c>
      <c r="DW1097" s="100"/>
    </row>
    <row r="1098" spans="1:127" x14ac:dyDescent="0.2">
      <c r="A1098" s="59">
        <f t="shared" si="2105"/>
        <v>145.7333333333325</v>
      </c>
      <c r="B1098" s="44">
        <f t="shared" si="2106"/>
        <v>145733.3333333325</v>
      </c>
      <c r="C1098" s="52">
        <f t="shared" si="2040"/>
        <v>133.33333333333334</v>
      </c>
      <c r="D1098" s="50">
        <f t="shared" si="2041"/>
        <v>4</v>
      </c>
      <c r="E1098" s="44">
        <f t="shared" si="2042"/>
        <v>4.13</v>
      </c>
      <c r="F1098" s="47">
        <f t="shared" si="2043"/>
        <v>0.02</v>
      </c>
      <c r="G1098" s="52">
        <f t="shared" si="2107"/>
        <v>2.2934225095621562E-2</v>
      </c>
      <c r="H1098" s="57">
        <f t="shared" si="2108"/>
        <v>1122.6396976265114</v>
      </c>
      <c r="I1098" s="52">
        <f t="shared" si="2109"/>
        <v>0</v>
      </c>
      <c r="J1098" s="54">
        <f t="shared" si="2110"/>
        <v>4504.4356732611222</v>
      </c>
      <c r="K1098" s="46">
        <f t="shared" si="2153"/>
        <v>4504.4356732611222</v>
      </c>
      <c r="L1098" s="80">
        <f t="shared" si="2044"/>
        <v>0</v>
      </c>
      <c r="M1098" s="142">
        <f t="shared" si="2045"/>
        <v>0</v>
      </c>
      <c r="N1098" s="60">
        <f t="shared" si="2046"/>
        <v>4.13</v>
      </c>
      <c r="O1098" s="53">
        <f t="shared" si="2047"/>
        <v>0</v>
      </c>
      <c r="P1098" s="58">
        <f t="shared" si="2111"/>
        <v>3.1838774919098913</v>
      </c>
      <c r="Q1098" s="49">
        <f t="shared" si="2048"/>
        <v>3.1838774919098913</v>
      </c>
      <c r="R1098" s="143">
        <f t="shared" si="2049"/>
        <v>0.02</v>
      </c>
      <c r="S1098" s="51">
        <f t="shared" si="2112"/>
        <v>1.7494035596553201E-2</v>
      </c>
      <c r="T1098" s="57">
        <f t="shared" si="2113"/>
        <v>1167.5479177748209</v>
      </c>
      <c r="U1098" s="53">
        <f t="shared" si="2050"/>
        <v>0</v>
      </c>
      <c r="V1098" s="58">
        <f t="shared" si="2114"/>
        <v>3.2492840626141763</v>
      </c>
      <c r="W1098" s="49">
        <f t="shared" si="2051"/>
        <v>3.2492840626141763</v>
      </c>
      <c r="X1098" s="143">
        <f t="shared" si="2052"/>
        <v>0.02</v>
      </c>
      <c r="Y1098" s="51">
        <f t="shared" si="2115"/>
        <v>1.6899213815297447E-2</v>
      </c>
      <c r="Z1098" s="57">
        <f t="shared" si="2116"/>
        <v>1134.9105356167331</v>
      </c>
      <c r="AA1098" s="53">
        <f t="shared" si="2053"/>
        <v>0</v>
      </c>
      <c r="AB1098" s="58">
        <f t="shared" si="2117"/>
        <v>3.2009610852623882</v>
      </c>
      <c r="AC1098" s="49">
        <f t="shared" si="2054"/>
        <v>3.2009610852623882</v>
      </c>
      <c r="AD1098" s="143">
        <f t="shared" si="2055"/>
        <v>0.02</v>
      </c>
      <c r="AE1098" s="49">
        <f t="shared" si="2154"/>
        <v>1.6846523966448448E-2</v>
      </c>
      <c r="AF1098" s="57">
        <f t="shared" si="2118"/>
        <v>1133.1999649553518</v>
      </c>
      <c r="AG1098" s="53">
        <f t="shared" si="2056"/>
        <v>0</v>
      </c>
      <c r="AH1098" s="58">
        <f t="shared" si="2119"/>
        <v>3.1985441343685652</v>
      </c>
      <c r="AI1098" s="49">
        <f t="shared" si="2057"/>
        <v>3.1985441343685652</v>
      </c>
      <c r="AJ1098" s="143">
        <f t="shared" si="2058"/>
        <v>0.02</v>
      </c>
      <c r="AK1098" s="51">
        <f t="shared" si="2120"/>
        <v>1.6847082291309851E-2</v>
      </c>
      <c r="AL1098" s="57">
        <f t="shared" si="2121"/>
        <v>1133.1163801629129</v>
      </c>
      <c r="AM1098" s="53">
        <f t="shared" si="2059"/>
        <v>0</v>
      </c>
      <c r="AN1098" s="58">
        <f t="shared" si="2122"/>
        <v>3.1984263279376304</v>
      </c>
      <c r="AO1098" s="49">
        <f t="shared" si="2060"/>
        <v>3.1984263279376304</v>
      </c>
      <c r="AP1098" s="143">
        <f t="shared" si="2061"/>
        <v>0.02</v>
      </c>
      <c r="AQ1098" s="51">
        <f t="shared" si="2123"/>
        <v>1.6847377941042047E-2</v>
      </c>
      <c r="AR1098" s="57">
        <f t="shared" si="2124"/>
        <v>1133.1101561774976</v>
      </c>
      <c r="AS1098" s="44">
        <f t="shared" si="2062"/>
        <v>8107.9842118700199</v>
      </c>
      <c r="AT1098" s="44">
        <f t="shared" si="2063"/>
        <v>3243.1936847480079</v>
      </c>
      <c r="AU1098" s="44">
        <f t="shared" si="2064"/>
        <v>2026.996052967505</v>
      </c>
      <c r="AV1098" s="47">
        <f t="shared" si="2065"/>
        <v>0.18866313789383476</v>
      </c>
      <c r="AW1098" s="47">
        <f t="shared" si="2066"/>
        <v>0.23840481734525118</v>
      </c>
      <c r="AX1098" s="86">
        <f t="shared" si="2067"/>
        <v>0.50125649584318488</v>
      </c>
      <c r="AY1098" s="86">
        <f t="shared" si="2068"/>
        <v>0</v>
      </c>
      <c r="AZ1098" s="10">
        <f t="shared" si="2125"/>
        <v>0</v>
      </c>
      <c r="BA1098" s="44">
        <f t="shared" si="2069"/>
        <v>0</v>
      </c>
      <c r="BB1098" s="9">
        <f t="shared" si="2070"/>
        <v>0</v>
      </c>
      <c r="BC1098" s="45">
        <f t="shared" si="2159"/>
        <v>0</v>
      </c>
      <c r="BD1098" s="9">
        <f t="shared" si="2071"/>
        <v>0</v>
      </c>
      <c r="BE1098" s="45">
        <f t="shared" si="2155"/>
        <v>0</v>
      </c>
      <c r="BF1098" s="9">
        <f t="shared" si="2072"/>
        <v>0</v>
      </c>
      <c r="BG1098" s="45">
        <f t="shared" si="2156"/>
        <v>0</v>
      </c>
      <c r="BH1098" s="58"/>
      <c r="BI1098" s="58"/>
      <c r="BJ1098" s="58">
        <f t="shared" si="2126"/>
        <v>0</v>
      </c>
      <c r="BK1098" s="97"/>
      <c r="BL1098" s="44"/>
      <c r="BM1098" s="82">
        <f t="shared" si="2127"/>
        <v>109.3</v>
      </c>
      <c r="BN1098" s="86">
        <f t="shared" si="2128"/>
        <v>109300</v>
      </c>
      <c r="BO1098" s="86">
        <f t="shared" si="2129"/>
        <v>100</v>
      </c>
      <c r="BP1098" s="84">
        <f t="shared" si="2073"/>
        <v>4</v>
      </c>
      <c r="BQ1098" s="84">
        <f t="shared" si="2074"/>
        <v>4.13</v>
      </c>
      <c r="BR1098" s="84">
        <f t="shared" si="2075"/>
        <v>0.02</v>
      </c>
      <c r="BS1098" s="84">
        <f t="shared" si="2130"/>
        <v>3.1059943074937237E-2</v>
      </c>
      <c r="BT1098" s="84">
        <f t="shared" si="2131"/>
        <v>1350.7026358242424</v>
      </c>
      <c r="BU1098" s="84">
        <f t="shared" si="2132"/>
        <v>0</v>
      </c>
      <c r="BV1098" s="83">
        <f t="shared" si="2133"/>
        <v>3301.8487811443629</v>
      </c>
      <c r="BW1098" s="81">
        <f t="shared" si="2157"/>
        <v>3301.8487811443629</v>
      </c>
      <c r="BX1098" s="83">
        <f t="shared" si="2076"/>
        <v>0</v>
      </c>
      <c r="BY1098" s="141">
        <f t="shared" si="2077"/>
        <v>0</v>
      </c>
      <c r="BZ1098" s="83">
        <f t="shared" si="2078"/>
        <v>4.13</v>
      </c>
      <c r="CA1098" s="83">
        <f t="shared" si="2079"/>
        <v>0</v>
      </c>
      <c r="CB1098" s="83">
        <f t="shared" si="2134"/>
        <v>3.5315729592715979</v>
      </c>
      <c r="CC1098" s="83">
        <f t="shared" si="2080"/>
        <v>3.5315729592715979</v>
      </c>
      <c r="CD1098" s="143">
        <f t="shared" si="2081"/>
        <v>0.02</v>
      </c>
      <c r="CE1098" s="83">
        <f t="shared" si="2135"/>
        <v>1.6852523213570603E-2</v>
      </c>
      <c r="CF1098" s="84">
        <f t="shared" si="2136"/>
        <v>1237.7389229399714</v>
      </c>
      <c r="CG1098" s="83">
        <f t="shared" si="2082"/>
        <v>0</v>
      </c>
      <c r="CH1098" s="83">
        <f t="shared" si="2137"/>
        <v>3.2969453335660974</v>
      </c>
      <c r="CI1098" s="83">
        <f t="shared" si="2083"/>
        <v>3.2969453335660974</v>
      </c>
      <c r="CJ1098" s="143">
        <f t="shared" si="2084"/>
        <v>0.02</v>
      </c>
      <c r="CK1098" s="83">
        <f t="shared" si="2138"/>
        <v>1.6044910799759331E-2</v>
      </c>
      <c r="CL1098" s="84">
        <f t="shared" si="2139"/>
        <v>1171.8049577047439</v>
      </c>
      <c r="CM1098" s="83">
        <f t="shared" si="2085"/>
        <v>0</v>
      </c>
      <c r="CN1098" s="83">
        <f t="shared" si="2140"/>
        <v>3.1837166878747665</v>
      </c>
      <c r="CO1098" s="83">
        <f t="shared" si="2086"/>
        <v>3.1837166878747665</v>
      </c>
      <c r="CP1098" s="143">
        <f t="shared" si="2087"/>
        <v>0.02</v>
      </c>
      <c r="CQ1098" s="83">
        <f t="shared" si="2141"/>
        <v>1.6204564504284629E-2</v>
      </c>
      <c r="CR1098" s="84">
        <f t="shared" si="2142"/>
        <v>1169.0862320693641</v>
      </c>
      <c r="CS1098" s="83">
        <f t="shared" si="2088"/>
        <v>0</v>
      </c>
      <c r="CT1098" s="83">
        <f t="shared" si="2143"/>
        <v>3.179416965729029</v>
      </c>
      <c r="CU1098" s="83">
        <f t="shared" si="2089"/>
        <v>3.179416965729029</v>
      </c>
      <c r="CV1098" s="143">
        <f t="shared" si="2090"/>
        <v>0.02</v>
      </c>
      <c r="CW1098" s="83">
        <f t="shared" si="2144"/>
        <v>1.6232526987184692E-2</v>
      </c>
      <c r="CX1098" s="84">
        <f t="shared" si="2145"/>
        <v>1169.0489880637251</v>
      </c>
      <c r="CY1098" s="83">
        <f t="shared" si="2091"/>
        <v>0</v>
      </c>
      <c r="CZ1098" s="83">
        <f t="shared" si="2146"/>
        <v>3.1793582654227719</v>
      </c>
      <c r="DA1098" s="83">
        <f t="shared" si="2092"/>
        <v>3.1793582654227719</v>
      </c>
      <c r="DB1098" s="143">
        <f t="shared" si="2093"/>
        <v>0.02</v>
      </c>
      <c r="DC1098" s="83">
        <f t="shared" si="2147"/>
        <v>1.6233446767326624E-2</v>
      </c>
      <c r="DD1098" s="84">
        <f t="shared" si="2148"/>
        <v>1169.0605059626419</v>
      </c>
      <c r="DE1098" s="86">
        <f t="shared" si="2094"/>
        <v>5943.3278060598532</v>
      </c>
      <c r="DF1098" s="86">
        <f t="shared" si="2095"/>
        <v>2377.331122423941</v>
      </c>
      <c r="DG1098" s="86">
        <f t="shared" si="2096"/>
        <v>1485.8319515149633</v>
      </c>
      <c r="DH1098" s="86">
        <f t="shared" si="2097"/>
        <v>6.4030175363855205E-2</v>
      </c>
      <c r="DI1098" s="86">
        <f t="shared" si="2098"/>
        <v>4.5163772540012415E-2</v>
      </c>
      <c r="DJ1098" s="86">
        <f t="shared" si="2099"/>
        <v>0.34883954415483992</v>
      </c>
      <c r="DK1098" s="86">
        <f t="shared" si="2100"/>
        <v>-1487.7641285716559</v>
      </c>
      <c r="DL1098" s="86">
        <f t="shared" si="2158"/>
        <v>-1487.7641285716559</v>
      </c>
      <c r="DM1098" s="86">
        <f t="shared" si="2101"/>
        <v>-1487.7641285716559</v>
      </c>
      <c r="DN1098" s="85">
        <f t="shared" si="2102"/>
        <v>0</v>
      </c>
      <c r="DO1098" s="85">
        <f t="shared" si="2149"/>
        <v>0</v>
      </c>
      <c r="DP1098" s="85">
        <f t="shared" si="2103"/>
        <v>0</v>
      </c>
      <c r="DQ1098" s="85">
        <f t="shared" si="2150"/>
        <v>0</v>
      </c>
      <c r="DR1098" s="85">
        <f t="shared" si="2104"/>
        <v>0</v>
      </c>
      <c r="DS1098" s="85">
        <f t="shared" si="2151"/>
        <v>0</v>
      </c>
      <c r="DT1098" s="81"/>
      <c r="DU1098" s="81"/>
      <c r="DV1098" s="81">
        <f t="shared" si="2152"/>
        <v>0</v>
      </c>
      <c r="DW1098" s="100"/>
    </row>
    <row r="1099" spans="1:127" x14ac:dyDescent="0.2">
      <c r="A1099" s="59">
        <f t="shared" si="2105"/>
        <v>145.86666666666585</v>
      </c>
      <c r="B1099" s="44">
        <f t="shared" si="2106"/>
        <v>145866.66666666584</v>
      </c>
      <c r="C1099" s="52">
        <f t="shared" si="2040"/>
        <v>133.33333333333334</v>
      </c>
      <c r="D1099" s="50">
        <f t="shared" si="2041"/>
        <v>4</v>
      </c>
      <c r="E1099" s="44">
        <f t="shared" si="2042"/>
        <v>4.13</v>
      </c>
      <c r="F1099" s="47">
        <f t="shared" si="2043"/>
        <v>0.02</v>
      </c>
      <c r="G1099" s="52">
        <f t="shared" si="2107"/>
        <v>2.2931558428954894E-2</v>
      </c>
      <c r="H1099" s="57">
        <f t="shared" si="2108"/>
        <v>1123.3800653993053</v>
      </c>
      <c r="I1099" s="52">
        <f t="shared" si="2109"/>
        <v>0</v>
      </c>
      <c r="J1099" s="54">
        <f t="shared" si="2110"/>
        <v>4508.7520732611229</v>
      </c>
      <c r="K1099" s="46">
        <f t="shared" si="2153"/>
        <v>4508.7520732611229</v>
      </c>
      <c r="L1099" s="80">
        <f t="shared" si="2044"/>
        <v>0</v>
      </c>
      <c r="M1099" s="142">
        <f t="shared" si="2045"/>
        <v>0</v>
      </c>
      <c r="N1099" s="60">
        <f t="shared" si="2046"/>
        <v>4.13</v>
      </c>
      <c r="O1099" s="53">
        <f t="shared" si="2047"/>
        <v>0</v>
      </c>
      <c r="P1099" s="58">
        <f t="shared" si="2111"/>
        <v>3.1851550134735369</v>
      </c>
      <c r="Q1099" s="49">
        <f t="shared" si="2048"/>
        <v>3.1851550134735369</v>
      </c>
      <c r="R1099" s="143">
        <f t="shared" si="2049"/>
        <v>0.02</v>
      </c>
      <c r="S1099" s="51">
        <f t="shared" si="2112"/>
        <v>1.7491368929886533E-2</v>
      </c>
      <c r="T1099" s="57">
        <f t="shared" si="2113"/>
        <v>1168.280471181065</v>
      </c>
      <c r="U1099" s="53">
        <f t="shared" si="2050"/>
        <v>0</v>
      </c>
      <c r="V1099" s="58">
        <f t="shared" si="2114"/>
        <v>3.2506763367019813</v>
      </c>
      <c r="W1099" s="49">
        <f t="shared" si="2051"/>
        <v>3.2506763367019813</v>
      </c>
      <c r="X1099" s="143">
        <f t="shared" si="2052"/>
        <v>0.02</v>
      </c>
      <c r="Y1099" s="51">
        <f t="shared" si="2115"/>
        <v>1.6896547148630779E-2</v>
      </c>
      <c r="Z1099" s="57">
        <f t="shared" si="2116"/>
        <v>1135.6039347432829</v>
      </c>
      <c r="AA1099" s="53">
        <f t="shared" si="2053"/>
        <v>0</v>
      </c>
      <c r="AB1099" s="58">
        <f t="shared" si="2117"/>
        <v>3.2022064826924304</v>
      </c>
      <c r="AC1099" s="49">
        <f t="shared" si="2054"/>
        <v>3.2022064826924304</v>
      </c>
      <c r="AD1099" s="143">
        <f t="shared" si="2055"/>
        <v>0.02</v>
      </c>
      <c r="AE1099" s="49">
        <f t="shared" si="2154"/>
        <v>1.684385729978178E-2</v>
      </c>
      <c r="AF1099" s="57">
        <f t="shared" si="2118"/>
        <v>1133.9016371587688</v>
      </c>
      <c r="AG1099" s="53">
        <f t="shared" si="2056"/>
        <v>0</v>
      </c>
      <c r="AH1099" s="58">
        <f t="shared" si="2119"/>
        <v>3.1997967124041682</v>
      </c>
      <c r="AI1099" s="49">
        <f t="shared" si="2057"/>
        <v>3.1997967124041682</v>
      </c>
      <c r="AJ1099" s="143">
        <f t="shared" si="2058"/>
        <v>0.02</v>
      </c>
      <c r="AK1099" s="51">
        <f t="shared" si="2120"/>
        <v>1.6844415624643182E-2</v>
      </c>
      <c r="AL1099" s="57">
        <f t="shared" si="2121"/>
        <v>1133.8186058526976</v>
      </c>
      <c r="AM1099" s="53">
        <f t="shared" si="2059"/>
        <v>0</v>
      </c>
      <c r="AN1099" s="58">
        <f t="shared" si="2122"/>
        <v>3.199679464752804</v>
      </c>
      <c r="AO1099" s="49">
        <f t="shared" si="2060"/>
        <v>3.199679464752804</v>
      </c>
      <c r="AP1099" s="143">
        <f t="shared" si="2061"/>
        <v>0.02</v>
      </c>
      <c r="AQ1099" s="51">
        <f t="shared" si="2123"/>
        <v>1.6844711274375378E-2</v>
      </c>
      <c r="AR1099" s="57">
        <f t="shared" si="2124"/>
        <v>1133.8124200568961</v>
      </c>
      <c r="AS1099" s="44">
        <f t="shared" si="2062"/>
        <v>8115.7537318700206</v>
      </c>
      <c r="AT1099" s="44">
        <f t="shared" si="2063"/>
        <v>3246.3014927480081</v>
      </c>
      <c r="AU1099" s="44">
        <f t="shared" si="2064"/>
        <v>2028.9384329675052</v>
      </c>
      <c r="AV1099" s="47">
        <f t="shared" si="2065"/>
        <v>0.18820964111828684</v>
      </c>
      <c r="AW1099" s="47">
        <f t="shared" si="2066"/>
        <v>0.2373287130107771</v>
      </c>
      <c r="AX1099" s="86">
        <f t="shared" si="2067"/>
        <v>0.49763119281640739</v>
      </c>
      <c r="AY1099" s="86">
        <f t="shared" si="2068"/>
        <v>0</v>
      </c>
      <c r="AZ1099" s="10">
        <f t="shared" si="2125"/>
        <v>0</v>
      </c>
      <c r="BA1099" s="44">
        <f t="shared" si="2069"/>
        <v>0</v>
      </c>
      <c r="BB1099" s="9">
        <f t="shared" si="2070"/>
        <v>0</v>
      </c>
      <c r="BC1099" s="45">
        <f t="shared" si="2159"/>
        <v>0</v>
      </c>
      <c r="BD1099" s="9">
        <f t="shared" si="2071"/>
        <v>0</v>
      </c>
      <c r="BE1099" s="45">
        <f t="shared" si="2155"/>
        <v>0</v>
      </c>
      <c r="BF1099" s="9">
        <f t="shared" si="2072"/>
        <v>0</v>
      </c>
      <c r="BG1099" s="45">
        <f t="shared" si="2156"/>
        <v>0</v>
      </c>
      <c r="BH1099" s="58"/>
      <c r="BI1099" s="58"/>
      <c r="BJ1099" s="58">
        <f t="shared" si="2126"/>
        <v>0</v>
      </c>
      <c r="BK1099" s="97"/>
      <c r="BL1099" s="44"/>
      <c r="BM1099" s="82">
        <f t="shared" si="2127"/>
        <v>109.4</v>
      </c>
      <c r="BN1099" s="86">
        <f t="shared" si="2128"/>
        <v>109400</v>
      </c>
      <c r="BO1099" s="86">
        <f t="shared" si="2129"/>
        <v>100</v>
      </c>
      <c r="BP1099" s="84">
        <f t="shared" si="2073"/>
        <v>4</v>
      </c>
      <c r="BQ1099" s="84">
        <f t="shared" si="2074"/>
        <v>4.13</v>
      </c>
      <c r="BR1099" s="84">
        <f t="shared" si="2075"/>
        <v>0.02</v>
      </c>
      <c r="BS1099" s="84">
        <f t="shared" si="2130"/>
        <v>3.1057943074937238E-2</v>
      </c>
      <c r="BT1099" s="84">
        <f t="shared" si="2131"/>
        <v>1351.4546683442168</v>
      </c>
      <c r="BU1099" s="84">
        <f t="shared" si="2132"/>
        <v>0</v>
      </c>
      <c r="BV1099" s="83">
        <f t="shared" si="2133"/>
        <v>3305.0860811443627</v>
      </c>
      <c r="BW1099" s="81">
        <f t="shared" si="2157"/>
        <v>3305.0860811443627</v>
      </c>
      <c r="BX1099" s="83">
        <f t="shared" si="2076"/>
        <v>0</v>
      </c>
      <c r="BY1099" s="141">
        <f t="shared" si="2077"/>
        <v>0</v>
      </c>
      <c r="BZ1099" s="83">
        <f t="shared" si="2078"/>
        <v>4.13</v>
      </c>
      <c r="CA1099" s="83">
        <f t="shared" si="2079"/>
        <v>0</v>
      </c>
      <c r="CB1099" s="83">
        <f t="shared" si="2134"/>
        <v>3.5334932119005753</v>
      </c>
      <c r="CC1099" s="83">
        <f t="shared" si="2080"/>
        <v>3.5334932119005753</v>
      </c>
      <c r="CD1099" s="143">
        <f t="shared" si="2081"/>
        <v>0.02</v>
      </c>
      <c r="CE1099" s="83">
        <f t="shared" si="2135"/>
        <v>1.6850523213570605E-2</v>
      </c>
      <c r="CF1099" s="84">
        <f t="shared" si="2136"/>
        <v>1238.2160905762603</v>
      </c>
      <c r="CG1099" s="83">
        <f t="shared" si="2082"/>
        <v>0</v>
      </c>
      <c r="CH1099" s="83">
        <f t="shared" si="2137"/>
        <v>3.2980178098791821</v>
      </c>
      <c r="CI1099" s="83">
        <f t="shared" si="2083"/>
        <v>3.2980178098791821</v>
      </c>
      <c r="CJ1099" s="143">
        <f t="shared" si="2084"/>
        <v>0.02</v>
      </c>
      <c r="CK1099" s="83">
        <f t="shared" si="2138"/>
        <v>1.6042910799759332E-2</v>
      </c>
      <c r="CL1099" s="84">
        <f t="shared" si="2139"/>
        <v>1172.2915872717074</v>
      </c>
      <c r="CM1099" s="83">
        <f t="shared" si="2085"/>
        <v>0</v>
      </c>
      <c r="CN1099" s="83">
        <f t="shared" si="2140"/>
        <v>3.1846836448486178</v>
      </c>
      <c r="CO1099" s="83">
        <f t="shared" si="2086"/>
        <v>3.1846836448486178</v>
      </c>
      <c r="CP1099" s="143">
        <f t="shared" si="2087"/>
        <v>0.02</v>
      </c>
      <c r="CQ1099" s="83">
        <f t="shared" si="2141"/>
        <v>1.6202564504284631E-2</v>
      </c>
      <c r="CR1099" s="84">
        <f t="shared" si="2142"/>
        <v>1169.5951832761721</v>
      </c>
      <c r="CS1099" s="83">
        <f t="shared" si="2088"/>
        <v>0</v>
      </c>
      <c r="CT1099" s="83">
        <f t="shared" si="2143"/>
        <v>3.1804141256584249</v>
      </c>
      <c r="CU1099" s="83">
        <f t="shared" si="2089"/>
        <v>3.1804141256584249</v>
      </c>
      <c r="CV1099" s="143">
        <f t="shared" si="2090"/>
        <v>0.02</v>
      </c>
      <c r="CW1099" s="83">
        <f t="shared" si="2144"/>
        <v>1.6230526987184694E-2</v>
      </c>
      <c r="CX1099" s="84">
        <f t="shared" si="2145"/>
        <v>1169.5595070413285</v>
      </c>
      <c r="CY1099" s="83">
        <f t="shared" si="2091"/>
        <v>0</v>
      </c>
      <c r="CZ1099" s="83">
        <f t="shared" si="2146"/>
        <v>3.1803578271988444</v>
      </c>
      <c r="DA1099" s="83">
        <f t="shared" si="2092"/>
        <v>3.1803578271988444</v>
      </c>
      <c r="DB1099" s="143">
        <f t="shared" si="2093"/>
        <v>0.02</v>
      </c>
      <c r="DC1099" s="83">
        <f t="shared" si="2147"/>
        <v>1.6231446767326626E-2</v>
      </c>
      <c r="DD1099" s="84">
        <f t="shared" si="2148"/>
        <v>1169.5710632956693</v>
      </c>
      <c r="DE1099" s="86">
        <f t="shared" si="2094"/>
        <v>5949.1549460598526</v>
      </c>
      <c r="DF1099" s="86">
        <f t="shared" si="2095"/>
        <v>2379.661978423941</v>
      </c>
      <c r="DG1099" s="86">
        <f t="shared" si="2096"/>
        <v>1487.2887365149631</v>
      </c>
      <c r="DH1099" s="86">
        <f t="shared" si="2097"/>
        <v>6.393713004932805E-2</v>
      </c>
      <c r="DI1099" s="86">
        <f t="shared" si="2098"/>
        <v>4.5043294134653439E-2</v>
      </c>
      <c r="DJ1099" s="86">
        <f t="shared" si="2099"/>
        <v>0.34709342014695393</v>
      </c>
      <c r="DK1099" s="86">
        <f t="shared" si="2100"/>
        <v>-1489.5320415422896</v>
      </c>
      <c r="DL1099" s="86">
        <f t="shared" si="2158"/>
        <v>-1489.5320415422896</v>
      </c>
      <c r="DM1099" s="86">
        <f t="shared" si="2101"/>
        <v>-1489.5320415422896</v>
      </c>
      <c r="DN1099" s="85">
        <f t="shared" si="2102"/>
        <v>0</v>
      </c>
      <c r="DO1099" s="85">
        <f t="shared" si="2149"/>
        <v>0</v>
      </c>
      <c r="DP1099" s="85">
        <f t="shared" si="2103"/>
        <v>0</v>
      </c>
      <c r="DQ1099" s="85">
        <f t="shared" si="2150"/>
        <v>0</v>
      </c>
      <c r="DR1099" s="85">
        <f t="shared" si="2104"/>
        <v>0</v>
      </c>
      <c r="DS1099" s="85">
        <f t="shared" si="2151"/>
        <v>0</v>
      </c>
      <c r="DT1099" s="81"/>
      <c r="DU1099" s="81"/>
      <c r="DV1099" s="81">
        <f t="shared" si="2152"/>
        <v>0</v>
      </c>
      <c r="DW1099" s="100"/>
    </row>
    <row r="1100" spans="1:127" x14ac:dyDescent="0.2">
      <c r="A1100" s="59">
        <f t="shared" si="2105"/>
        <v>145.99999999999918</v>
      </c>
      <c r="B1100" s="44">
        <f t="shared" si="2106"/>
        <v>145999.99999999919</v>
      </c>
      <c r="C1100" s="52">
        <f t="shared" si="2040"/>
        <v>133.33333333333334</v>
      </c>
      <c r="D1100" s="50">
        <f t="shared" si="2041"/>
        <v>4</v>
      </c>
      <c r="E1100" s="44">
        <f t="shared" si="2042"/>
        <v>4.13</v>
      </c>
      <c r="F1100" s="47">
        <f t="shared" si="2043"/>
        <v>0.02</v>
      </c>
      <c r="G1100" s="52">
        <f t="shared" si="2107"/>
        <v>2.2928891762288225E-2</v>
      </c>
      <c r="H1100" s="57">
        <f t="shared" si="2108"/>
        <v>1124.1203470811656</v>
      </c>
      <c r="I1100" s="52">
        <f t="shared" si="2109"/>
        <v>0</v>
      </c>
      <c r="J1100" s="54">
        <f t="shared" si="2110"/>
        <v>4513.0684732611226</v>
      </c>
      <c r="K1100" s="46">
        <f t="shared" si="2153"/>
        <v>4513.0684732611226</v>
      </c>
      <c r="L1100" s="80">
        <f t="shared" si="2044"/>
        <v>0</v>
      </c>
      <c r="M1100" s="142">
        <f t="shared" si="2045"/>
        <v>0</v>
      </c>
      <c r="N1100" s="60">
        <f t="shared" si="2046"/>
        <v>4.13</v>
      </c>
      <c r="O1100" s="53">
        <f t="shared" si="2047"/>
        <v>0</v>
      </c>
      <c r="P1100" s="58">
        <f t="shared" si="2111"/>
        <v>3.1864344273851319</v>
      </c>
      <c r="Q1100" s="49">
        <f t="shared" si="2048"/>
        <v>3.1864344273851319</v>
      </c>
      <c r="R1100" s="143">
        <f t="shared" si="2049"/>
        <v>0.02</v>
      </c>
      <c r="S1100" s="51">
        <f t="shared" si="2112"/>
        <v>1.7488702263219864E-2</v>
      </c>
      <c r="T1100" s="57">
        <f t="shared" si="2113"/>
        <v>1169.0126191413187</v>
      </c>
      <c r="U1100" s="53">
        <f t="shared" si="2050"/>
        <v>0</v>
      </c>
      <c r="V1100" s="58">
        <f t="shared" si="2114"/>
        <v>3.2520699743516568</v>
      </c>
      <c r="W1100" s="49">
        <f t="shared" si="2051"/>
        <v>3.2520699743516568</v>
      </c>
      <c r="X1100" s="143">
        <f t="shared" si="2052"/>
        <v>0.02</v>
      </c>
      <c r="Y1100" s="51">
        <f t="shared" si="2115"/>
        <v>1.6893880481964111E-2</v>
      </c>
      <c r="Z1100" s="57">
        <f t="shared" si="2116"/>
        <v>1136.2969275060316</v>
      </c>
      <c r="AA1100" s="53">
        <f t="shared" si="2053"/>
        <v>0</v>
      </c>
      <c r="AB1100" s="58">
        <f t="shared" si="2117"/>
        <v>3.2034530637191772</v>
      </c>
      <c r="AC1100" s="49">
        <f t="shared" si="2054"/>
        <v>3.2034530637191772</v>
      </c>
      <c r="AD1100" s="143">
        <f t="shared" si="2055"/>
        <v>0.02</v>
      </c>
      <c r="AE1100" s="49">
        <f t="shared" si="2154"/>
        <v>1.6841190633115111E-2</v>
      </c>
      <c r="AF1100" s="57">
        <f t="shared" si="2118"/>
        <v>1134.6029254343161</v>
      </c>
      <c r="AG1100" s="53">
        <f t="shared" si="2056"/>
        <v>0</v>
      </c>
      <c r="AH1100" s="58">
        <f t="shared" si="2119"/>
        <v>3.2010505514633332</v>
      </c>
      <c r="AI1100" s="49">
        <f t="shared" si="2057"/>
        <v>3.2010505514633332</v>
      </c>
      <c r="AJ1100" s="143">
        <f t="shared" si="2058"/>
        <v>0.02</v>
      </c>
      <c r="AK1100" s="51">
        <f t="shared" si="2120"/>
        <v>1.6841748957976514E-2</v>
      </c>
      <c r="AL1100" s="57">
        <f t="shared" si="2121"/>
        <v>1134.5204455342007</v>
      </c>
      <c r="AM1100" s="53">
        <f t="shared" si="2059"/>
        <v>0</v>
      </c>
      <c r="AN1100" s="58">
        <f t="shared" si="2122"/>
        <v>3.2009338626819601</v>
      </c>
      <c r="AO1100" s="49">
        <f t="shared" si="2060"/>
        <v>3.2009338626819601</v>
      </c>
      <c r="AP1100" s="143">
        <f t="shared" si="2061"/>
        <v>0.02</v>
      </c>
      <c r="AQ1100" s="51">
        <f t="shared" si="2123"/>
        <v>1.684204460770871E-2</v>
      </c>
      <c r="AR1100" s="57">
        <f t="shared" si="2124"/>
        <v>1134.5142977762775</v>
      </c>
      <c r="AS1100" s="44">
        <f t="shared" si="2062"/>
        <v>8123.5232518700213</v>
      </c>
      <c r="AT1100" s="44">
        <f t="shared" si="2063"/>
        <v>3249.4093007480083</v>
      </c>
      <c r="AU1100" s="44">
        <f t="shared" si="2064"/>
        <v>2030.8808129675053</v>
      </c>
      <c r="AV1100" s="47">
        <f t="shared" si="2065"/>
        <v>0.18775793343302946</v>
      </c>
      <c r="AW1100" s="47">
        <f t="shared" si="2066"/>
        <v>0.23625911937162375</v>
      </c>
      <c r="AX1100" s="86">
        <f t="shared" si="2067"/>
        <v>0.49403765693704771</v>
      </c>
      <c r="AY1100" s="86">
        <f t="shared" si="2068"/>
        <v>0</v>
      </c>
      <c r="AZ1100" s="10">
        <f t="shared" si="2125"/>
        <v>0</v>
      </c>
      <c r="BA1100" s="44">
        <f t="shared" si="2069"/>
        <v>0</v>
      </c>
      <c r="BB1100" s="9">
        <f t="shared" si="2070"/>
        <v>0</v>
      </c>
      <c r="BC1100" s="45">
        <f t="shared" si="2159"/>
        <v>0</v>
      </c>
      <c r="BD1100" s="9">
        <f t="shared" si="2071"/>
        <v>0</v>
      </c>
      <c r="BE1100" s="45">
        <f t="shared" si="2155"/>
        <v>0</v>
      </c>
      <c r="BF1100" s="9">
        <f t="shared" si="2072"/>
        <v>0</v>
      </c>
      <c r="BG1100" s="45">
        <f t="shared" si="2156"/>
        <v>0</v>
      </c>
      <c r="BH1100" s="58"/>
      <c r="BI1100" s="58"/>
      <c r="BJ1100" s="58">
        <f t="shared" si="2126"/>
        <v>0</v>
      </c>
      <c r="BK1100" s="97"/>
      <c r="BL1100" s="44"/>
      <c r="BM1100" s="82">
        <f t="shared" si="2127"/>
        <v>109.5</v>
      </c>
      <c r="BN1100" s="86">
        <f t="shared" si="2128"/>
        <v>109500</v>
      </c>
      <c r="BO1100" s="86">
        <f t="shared" si="2129"/>
        <v>100</v>
      </c>
      <c r="BP1100" s="84">
        <f t="shared" si="2073"/>
        <v>4</v>
      </c>
      <c r="BQ1100" s="84">
        <f t="shared" si="2074"/>
        <v>4.13</v>
      </c>
      <c r="BR1100" s="84">
        <f t="shared" si="2075"/>
        <v>0.02</v>
      </c>
      <c r="BS1100" s="84">
        <f t="shared" si="2130"/>
        <v>3.1055943074937239E-2</v>
      </c>
      <c r="BT1100" s="84">
        <f t="shared" si="2131"/>
        <v>1352.2066524380409</v>
      </c>
      <c r="BU1100" s="84">
        <f t="shared" si="2132"/>
        <v>0</v>
      </c>
      <c r="BV1100" s="83">
        <f t="shared" si="2133"/>
        <v>3308.3233811443624</v>
      </c>
      <c r="BW1100" s="81">
        <f t="shared" si="2157"/>
        <v>3308.3233811443624</v>
      </c>
      <c r="BX1100" s="83">
        <f t="shared" si="2076"/>
        <v>0</v>
      </c>
      <c r="BY1100" s="141">
        <f t="shared" si="2077"/>
        <v>0</v>
      </c>
      <c r="BZ1100" s="83">
        <f t="shared" si="2078"/>
        <v>4.13</v>
      </c>
      <c r="CA1100" s="83">
        <f t="shared" si="2079"/>
        <v>0</v>
      </c>
      <c r="CB1100" s="83">
        <f t="shared" si="2134"/>
        <v>3.5354156105483767</v>
      </c>
      <c r="CC1100" s="83">
        <f t="shared" si="2080"/>
        <v>3.5354156105483767</v>
      </c>
      <c r="CD1100" s="143">
        <f t="shared" si="2081"/>
        <v>0.02</v>
      </c>
      <c r="CE1100" s="83">
        <f t="shared" si="2135"/>
        <v>1.6848523213570606E-2</v>
      </c>
      <c r="CF1100" s="84">
        <f t="shared" si="2136"/>
        <v>1238.6929422978606</v>
      </c>
      <c r="CG1100" s="83">
        <f t="shared" si="2082"/>
        <v>0</v>
      </c>
      <c r="CH1100" s="83">
        <f t="shared" si="2137"/>
        <v>3.2990905524584218</v>
      </c>
      <c r="CI1100" s="83">
        <f t="shared" si="2083"/>
        <v>3.2990905524584218</v>
      </c>
      <c r="CJ1100" s="143">
        <f t="shared" si="2084"/>
        <v>0.02</v>
      </c>
      <c r="CK1100" s="83">
        <f t="shared" si="2138"/>
        <v>1.6040910799759334E-2</v>
      </c>
      <c r="CL1100" s="84">
        <f t="shared" si="2139"/>
        <v>1172.7779979500156</v>
      </c>
      <c r="CM1100" s="83">
        <f t="shared" si="2085"/>
        <v>0</v>
      </c>
      <c r="CN1100" s="83">
        <f t="shared" si="2140"/>
        <v>3.1856511202728219</v>
      </c>
      <c r="CO1100" s="83">
        <f t="shared" si="2086"/>
        <v>3.1856511202728219</v>
      </c>
      <c r="CP1100" s="143">
        <f t="shared" si="2087"/>
        <v>0.02</v>
      </c>
      <c r="CQ1100" s="83">
        <f t="shared" si="2141"/>
        <v>1.6200564504284632E-2</v>
      </c>
      <c r="CR1100" s="84">
        <f t="shared" si="2142"/>
        <v>1170.1039171509005</v>
      </c>
      <c r="CS1100" s="83">
        <f t="shared" si="2088"/>
        <v>0</v>
      </c>
      <c r="CT1100" s="83">
        <f t="shared" si="2143"/>
        <v>3.1814118924330677</v>
      </c>
      <c r="CU1100" s="83">
        <f t="shared" si="2089"/>
        <v>3.1814118924330677</v>
      </c>
      <c r="CV1100" s="143">
        <f t="shared" si="2090"/>
        <v>0.02</v>
      </c>
      <c r="CW1100" s="83">
        <f t="shared" si="2144"/>
        <v>1.6228526987184695E-2</v>
      </c>
      <c r="CX1100" s="84">
        <f t="shared" si="2145"/>
        <v>1170.0698030702717</v>
      </c>
      <c r="CY1100" s="83">
        <f t="shared" si="2091"/>
        <v>0</v>
      </c>
      <c r="CZ1100" s="83">
        <f t="shared" si="2146"/>
        <v>3.1813579930398355</v>
      </c>
      <c r="DA1100" s="83">
        <f t="shared" si="2092"/>
        <v>3.1813579930398355</v>
      </c>
      <c r="DB1100" s="143">
        <f t="shared" si="2093"/>
        <v>0.02</v>
      </c>
      <c r="DC1100" s="83">
        <f t="shared" si="2147"/>
        <v>1.6229446767326627E-2</v>
      </c>
      <c r="DD1100" s="84">
        <f t="shared" si="2148"/>
        <v>1170.0813972784847</v>
      </c>
      <c r="DE1100" s="86">
        <f t="shared" si="2094"/>
        <v>5954.982086059852</v>
      </c>
      <c r="DF1100" s="86">
        <f t="shared" si="2095"/>
        <v>2381.9928344239406</v>
      </c>
      <c r="DG1100" s="86">
        <f t="shared" si="2096"/>
        <v>1488.745521514963</v>
      </c>
      <c r="DH1100" s="86">
        <f t="shared" si="2097"/>
        <v>6.3844326210401411E-2</v>
      </c>
      <c r="DI1100" s="86">
        <f t="shared" si="2098"/>
        <v>4.4923274463658319E-2</v>
      </c>
      <c r="DJ1100" s="86">
        <f t="shared" si="2099"/>
        <v>0.34535802001803106</v>
      </c>
      <c r="DK1100" s="86">
        <f t="shared" si="2100"/>
        <v>-1491.2988684969105</v>
      </c>
      <c r="DL1100" s="86">
        <f t="shared" si="2158"/>
        <v>-1491.2988684969105</v>
      </c>
      <c r="DM1100" s="86">
        <f t="shared" si="2101"/>
        <v>-1491.2988684969105</v>
      </c>
      <c r="DN1100" s="85">
        <f t="shared" si="2102"/>
        <v>0</v>
      </c>
      <c r="DO1100" s="85">
        <f t="shared" si="2149"/>
        <v>0</v>
      </c>
      <c r="DP1100" s="85">
        <f t="shared" si="2103"/>
        <v>0</v>
      </c>
      <c r="DQ1100" s="85">
        <f t="shared" si="2150"/>
        <v>0</v>
      </c>
      <c r="DR1100" s="85">
        <f t="shared" si="2104"/>
        <v>0</v>
      </c>
      <c r="DS1100" s="85">
        <f t="shared" si="2151"/>
        <v>0</v>
      </c>
      <c r="DT1100" s="81"/>
      <c r="DU1100" s="81"/>
      <c r="DV1100" s="81">
        <f t="shared" si="2152"/>
        <v>0</v>
      </c>
      <c r="DW1100" s="100"/>
    </row>
    <row r="1101" spans="1:127" x14ac:dyDescent="0.2">
      <c r="A1101" s="59">
        <f t="shared" si="2105"/>
        <v>146.13333333333253</v>
      </c>
      <c r="B1101" s="44">
        <f t="shared" si="2106"/>
        <v>146133.33333333253</v>
      </c>
      <c r="C1101" s="52">
        <f t="shared" si="2040"/>
        <v>133.33333333333334</v>
      </c>
      <c r="D1101" s="50">
        <f t="shared" si="2041"/>
        <v>4</v>
      </c>
      <c r="E1101" s="44">
        <f t="shared" si="2042"/>
        <v>4.13</v>
      </c>
      <c r="F1101" s="47">
        <f t="shared" si="2043"/>
        <v>0.02</v>
      </c>
      <c r="G1101" s="52">
        <f t="shared" si="2107"/>
        <v>2.2926225095621557E-2</v>
      </c>
      <c r="H1101" s="57">
        <f t="shared" si="2108"/>
        <v>1124.8605426720924</v>
      </c>
      <c r="I1101" s="52">
        <f t="shared" si="2109"/>
        <v>0</v>
      </c>
      <c r="J1101" s="54">
        <f t="shared" si="2110"/>
        <v>4517.3848732611223</v>
      </c>
      <c r="K1101" s="46">
        <f t="shared" si="2153"/>
        <v>4517.3848732611223</v>
      </c>
      <c r="L1101" s="80">
        <f t="shared" si="2044"/>
        <v>0</v>
      </c>
      <c r="M1101" s="142">
        <f t="shared" si="2045"/>
        <v>0</v>
      </c>
      <c r="N1101" s="60">
        <f t="shared" si="2046"/>
        <v>4.13</v>
      </c>
      <c r="O1101" s="53">
        <f t="shared" si="2047"/>
        <v>0</v>
      </c>
      <c r="P1101" s="58">
        <f t="shared" si="2111"/>
        <v>3.1877157333718396</v>
      </c>
      <c r="Q1101" s="49">
        <f t="shared" si="2048"/>
        <v>3.1877157333718396</v>
      </c>
      <c r="R1101" s="143">
        <f t="shared" si="2049"/>
        <v>0.02</v>
      </c>
      <c r="S1101" s="51">
        <f t="shared" si="2112"/>
        <v>1.7486035596553196E-2</v>
      </c>
      <c r="T1101" s="57">
        <f t="shared" si="2113"/>
        <v>1169.7443615461248</v>
      </c>
      <c r="U1101" s="53">
        <f t="shared" si="2050"/>
        <v>0</v>
      </c>
      <c r="V1101" s="58">
        <f t="shared" si="2114"/>
        <v>3.2534649724666567</v>
      </c>
      <c r="W1101" s="49">
        <f t="shared" si="2051"/>
        <v>3.2534649724666567</v>
      </c>
      <c r="X1101" s="143">
        <f t="shared" si="2052"/>
        <v>0.02</v>
      </c>
      <c r="Y1101" s="51">
        <f t="shared" si="2115"/>
        <v>1.6891213815297443E-2</v>
      </c>
      <c r="Z1101" s="57">
        <f t="shared" si="2116"/>
        <v>1136.9895139625287</v>
      </c>
      <c r="AA1101" s="53">
        <f t="shared" si="2053"/>
        <v>0</v>
      </c>
      <c r="AB1101" s="58">
        <f t="shared" si="2117"/>
        <v>3.204700825608839</v>
      </c>
      <c r="AC1101" s="49">
        <f t="shared" si="2054"/>
        <v>3.204700825608839</v>
      </c>
      <c r="AD1101" s="143">
        <f t="shared" si="2055"/>
        <v>0.02</v>
      </c>
      <c r="AE1101" s="49">
        <f t="shared" si="2154"/>
        <v>1.6838523966448443E-2</v>
      </c>
      <c r="AF1101" s="57">
        <f t="shared" si="2118"/>
        <v>1135.3038298215433</v>
      </c>
      <c r="AG1101" s="53">
        <f t="shared" si="2056"/>
        <v>0</v>
      </c>
      <c r="AH1101" s="58">
        <f t="shared" si="2119"/>
        <v>3.2023056489380064</v>
      </c>
      <c r="AI1101" s="49">
        <f t="shared" si="2057"/>
        <v>3.2023056489380064</v>
      </c>
      <c r="AJ1101" s="143">
        <f t="shared" si="2058"/>
        <v>0.02</v>
      </c>
      <c r="AK1101" s="51">
        <f t="shared" si="2120"/>
        <v>1.6839082291309846E-2</v>
      </c>
      <c r="AL1101" s="57">
        <f t="shared" si="2121"/>
        <v>1135.2218992331827</v>
      </c>
      <c r="AM1101" s="53">
        <f t="shared" si="2059"/>
        <v>0</v>
      </c>
      <c r="AN1101" s="58">
        <f t="shared" si="2122"/>
        <v>3.2021895190791696</v>
      </c>
      <c r="AO1101" s="49">
        <f t="shared" si="2060"/>
        <v>3.2021895190791696</v>
      </c>
      <c r="AP1101" s="143">
        <f t="shared" si="2061"/>
        <v>0.02</v>
      </c>
      <c r="AQ1101" s="51">
        <f t="shared" si="2123"/>
        <v>1.6839377941042042E-2</v>
      </c>
      <c r="AR1101" s="57">
        <f t="shared" si="2124"/>
        <v>1135.2157893616225</v>
      </c>
      <c r="AS1101" s="44">
        <f t="shared" si="2062"/>
        <v>8131.2927718700194</v>
      </c>
      <c r="AT1101" s="44">
        <f t="shared" si="2063"/>
        <v>3252.517108748008</v>
      </c>
      <c r="AU1101" s="44">
        <f t="shared" si="2064"/>
        <v>2032.8231929675048</v>
      </c>
      <c r="AV1101" s="47">
        <f t="shared" si="2065"/>
        <v>0.18730800575532572</v>
      </c>
      <c r="AW1101" s="47">
        <f t="shared" si="2066"/>
        <v>0.23519598877397915</v>
      </c>
      <c r="AX1101" s="86">
        <f t="shared" si="2067"/>
        <v>0.49047556710397294</v>
      </c>
      <c r="AY1101" s="86">
        <f t="shared" si="2068"/>
        <v>0</v>
      </c>
      <c r="AZ1101" s="10">
        <f t="shared" si="2125"/>
        <v>0</v>
      </c>
      <c r="BA1101" s="44">
        <f t="shared" si="2069"/>
        <v>0</v>
      </c>
      <c r="BB1101" s="9">
        <f t="shared" si="2070"/>
        <v>0</v>
      </c>
      <c r="BC1101" s="45">
        <f t="shared" si="2159"/>
        <v>0</v>
      </c>
      <c r="BD1101" s="9">
        <f t="shared" si="2071"/>
        <v>0</v>
      </c>
      <c r="BE1101" s="45">
        <f t="shared" si="2155"/>
        <v>0</v>
      </c>
      <c r="BF1101" s="9">
        <f t="shared" si="2072"/>
        <v>0</v>
      </c>
      <c r="BG1101" s="45">
        <f t="shared" si="2156"/>
        <v>0</v>
      </c>
      <c r="BH1101" s="58"/>
      <c r="BI1101" s="58"/>
      <c r="BJ1101" s="58">
        <f t="shared" si="2126"/>
        <v>0</v>
      </c>
      <c r="BK1101" s="97"/>
      <c r="BL1101" s="44"/>
      <c r="BM1101" s="82">
        <f t="shared" si="2127"/>
        <v>109.60000000000001</v>
      </c>
      <c r="BN1101" s="86">
        <f t="shared" si="2128"/>
        <v>109600</v>
      </c>
      <c r="BO1101" s="86">
        <f t="shared" si="2129"/>
        <v>100</v>
      </c>
      <c r="BP1101" s="84">
        <f t="shared" si="2073"/>
        <v>4</v>
      </c>
      <c r="BQ1101" s="84">
        <f t="shared" si="2074"/>
        <v>4.13</v>
      </c>
      <c r="BR1101" s="84">
        <f t="shared" si="2075"/>
        <v>0.02</v>
      </c>
      <c r="BS1101" s="84">
        <f t="shared" si="2130"/>
        <v>3.1053943074937241E-2</v>
      </c>
      <c r="BT1101" s="84">
        <f t="shared" si="2131"/>
        <v>1352.9585881057151</v>
      </c>
      <c r="BU1101" s="84">
        <f t="shared" si="2132"/>
        <v>0</v>
      </c>
      <c r="BV1101" s="83">
        <f t="shared" si="2133"/>
        <v>3311.5606811443622</v>
      </c>
      <c r="BW1101" s="81">
        <f t="shared" si="2157"/>
        <v>3311.5606811443622</v>
      </c>
      <c r="BX1101" s="83">
        <f t="shared" si="2076"/>
        <v>0</v>
      </c>
      <c r="BY1101" s="141">
        <f t="shared" si="2077"/>
        <v>0</v>
      </c>
      <c r="BZ1101" s="83">
        <f t="shared" si="2078"/>
        <v>4.13</v>
      </c>
      <c r="CA1101" s="83">
        <f t="shared" si="2079"/>
        <v>0</v>
      </c>
      <c r="CB1101" s="83">
        <f t="shared" si="2134"/>
        <v>3.5373401554342414</v>
      </c>
      <c r="CC1101" s="83">
        <f t="shared" si="2080"/>
        <v>3.5373401554342414</v>
      </c>
      <c r="CD1101" s="143">
        <f t="shared" si="2081"/>
        <v>0.02</v>
      </c>
      <c r="CE1101" s="83">
        <f t="shared" si="2135"/>
        <v>1.6846523213570608E-2</v>
      </c>
      <c r="CF1101" s="84">
        <f t="shared" si="2136"/>
        <v>1239.1694781586884</v>
      </c>
      <c r="CG1101" s="83">
        <f t="shared" si="2082"/>
        <v>0</v>
      </c>
      <c r="CH1101" s="83">
        <f t="shared" si="2137"/>
        <v>3.3001635598167876</v>
      </c>
      <c r="CI1101" s="83">
        <f t="shared" si="2083"/>
        <v>3.3001635598167876</v>
      </c>
      <c r="CJ1101" s="143">
        <f t="shared" si="2084"/>
        <v>0.02</v>
      </c>
      <c r="CK1101" s="83">
        <f t="shared" si="2138"/>
        <v>1.6038910799759335E-2</v>
      </c>
      <c r="CL1101" s="84">
        <f t="shared" si="2139"/>
        <v>1173.2641898427421</v>
      </c>
      <c r="CM1101" s="83">
        <f t="shared" si="2085"/>
        <v>0</v>
      </c>
      <c r="CN1101" s="83">
        <f t="shared" si="2140"/>
        <v>3.1866191132538981</v>
      </c>
      <c r="CO1101" s="83">
        <f t="shared" si="2086"/>
        <v>3.1866191132538981</v>
      </c>
      <c r="CP1101" s="143">
        <f t="shared" si="2087"/>
        <v>0.02</v>
      </c>
      <c r="CQ1101" s="83">
        <f t="shared" si="2141"/>
        <v>1.6198564504284634E-2</v>
      </c>
      <c r="CR1101" s="84">
        <f t="shared" si="2142"/>
        <v>1170.6124337427268</v>
      </c>
      <c r="CS1101" s="83">
        <f t="shared" si="2088"/>
        <v>0</v>
      </c>
      <c r="CT1101" s="83">
        <f t="shared" si="2143"/>
        <v>3.1824102650444779</v>
      </c>
      <c r="CU1101" s="83">
        <f t="shared" si="2089"/>
        <v>3.1824102650444779</v>
      </c>
      <c r="CV1101" s="143">
        <f t="shared" si="2090"/>
        <v>0.02</v>
      </c>
      <c r="CW1101" s="83">
        <f t="shared" si="2144"/>
        <v>1.6226526987184697E-2</v>
      </c>
      <c r="CX1101" s="84">
        <f t="shared" si="2145"/>
        <v>1170.5798761930189</v>
      </c>
      <c r="CY1101" s="83">
        <f t="shared" si="2091"/>
        <v>0</v>
      </c>
      <c r="CZ1101" s="83">
        <f t="shared" si="2146"/>
        <v>3.182358761891392</v>
      </c>
      <c r="DA1101" s="83">
        <f t="shared" si="2092"/>
        <v>3.182358761891392</v>
      </c>
      <c r="DB1101" s="143">
        <f t="shared" si="2093"/>
        <v>0.02</v>
      </c>
      <c r="DC1101" s="83">
        <f t="shared" si="2147"/>
        <v>1.6227446767326629E-2</v>
      </c>
      <c r="DD1101" s="84">
        <f t="shared" si="2148"/>
        <v>1170.5915079545807</v>
      </c>
      <c r="DE1101" s="86">
        <f t="shared" si="2094"/>
        <v>5960.8092260598514</v>
      </c>
      <c r="DF1101" s="86">
        <f t="shared" si="2095"/>
        <v>2384.3236904239407</v>
      </c>
      <c r="DG1101" s="86">
        <f t="shared" si="2096"/>
        <v>1490.2023065149629</v>
      </c>
      <c r="DH1101" s="86">
        <f t="shared" si="2097"/>
        <v>6.3751763024458466E-2</v>
      </c>
      <c r="DI1101" s="86">
        <f t="shared" si="2098"/>
        <v>4.4803711360856487E-2</v>
      </c>
      <c r="DJ1101" s="86">
        <f t="shared" si="2099"/>
        <v>0.34363326722606846</v>
      </c>
      <c r="DK1101" s="86">
        <f t="shared" si="2100"/>
        <v>-1493.0646101620914</v>
      </c>
      <c r="DL1101" s="86">
        <f t="shared" si="2158"/>
        <v>-1493.0646101620914</v>
      </c>
      <c r="DM1101" s="86">
        <f t="shared" si="2101"/>
        <v>-1493.0646101620914</v>
      </c>
      <c r="DN1101" s="85">
        <f t="shared" si="2102"/>
        <v>0</v>
      </c>
      <c r="DO1101" s="85">
        <f t="shared" si="2149"/>
        <v>0</v>
      </c>
      <c r="DP1101" s="85">
        <f t="shared" si="2103"/>
        <v>0</v>
      </c>
      <c r="DQ1101" s="85">
        <f t="shared" si="2150"/>
        <v>0</v>
      </c>
      <c r="DR1101" s="85">
        <f t="shared" si="2104"/>
        <v>0</v>
      </c>
      <c r="DS1101" s="85">
        <f t="shared" si="2151"/>
        <v>0</v>
      </c>
      <c r="DT1101" s="81"/>
      <c r="DU1101" s="81"/>
      <c r="DV1101" s="81">
        <f t="shared" si="2152"/>
        <v>0</v>
      </c>
      <c r="DW1101" s="100"/>
    </row>
    <row r="1102" spans="1:127" x14ac:dyDescent="0.2">
      <c r="A1102" s="59">
        <f t="shared" si="2105"/>
        <v>146.26666666666588</v>
      </c>
      <c r="B1102" s="44">
        <f t="shared" si="2106"/>
        <v>146266.66666666587</v>
      </c>
      <c r="C1102" s="52">
        <f t="shared" si="2040"/>
        <v>133.33333333333334</v>
      </c>
      <c r="D1102" s="50">
        <f t="shared" si="2041"/>
        <v>4</v>
      </c>
      <c r="E1102" s="44">
        <f t="shared" si="2042"/>
        <v>4.13</v>
      </c>
      <c r="F1102" s="47">
        <f t="shared" si="2043"/>
        <v>0.02</v>
      </c>
      <c r="G1102" s="52">
        <f t="shared" si="2107"/>
        <v>2.2923558428954889E-2</v>
      </c>
      <c r="H1102" s="57">
        <f t="shared" si="2108"/>
        <v>1125.6006521720856</v>
      </c>
      <c r="I1102" s="52">
        <f t="shared" si="2109"/>
        <v>0</v>
      </c>
      <c r="J1102" s="54">
        <f t="shared" si="2110"/>
        <v>4521.7012732611229</v>
      </c>
      <c r="K1102" s="46">
        <f t="shared" si="2153"/>
        <v>4521.7012732611229</v>
      </c>
      <c r="L1102" s="80">
        <f t="shared" si="2044"/>
        <v>0</v>
      </c>
      <c r="M1102" s="142">
        <f t="shared" si="2045"/>
        <v>0</v>
      </c>
      <c r="N1102" s="60">
        <f t="shared" si="2046"/>
        <v>4.13</v>
      </c>
      <c r="O1102" s="53">
        <f t="shared" si="2047"/>
        <v>0</v>
      </c>
      <c r="P1102" s="58">
        <f t="shared" si="2111"/>
        <v>3.1889989311614642</v>
      </c>
      <c r="Q1102" s="49">
        <f t="shared" si="2048"/>
        <v>3.1889989311614642</v>
      </c>
      <c r="R1102" s="143">
        <f t="shared" si="2049"/>
        <v>0.02</v>
      </c>
      <c r="S1102" s="51">
        <f t="shared" si="2112"/>
        <v>1.7483368929886528E-2</v>
      </c>
      <c r="T1102" s="57">
        <f t="shared" si="2113"/>
        <v>1170.4756982869419</v>
      </c>
      <c r="U1102" s="53">
        <f t="shared" si="2050"/>
        <v>0</v>
      </c>
      <c r="V1102" s="58">
        <f t="shared" si="2114"/>
        <v>3.2548613279518053</v>
      </c>
      <c r="W1102" s="49">
        <f t="shared" si="2051"/>
        <v>3.2548613279518053</v>
      </c>
      <c r="X1102" s="143">
        <f t="shared" si="2052"/>
        <v>0.02</v>
      </c>
      <c r="Y1102" s="51">
        <f t="shared" si="2115"/>
        <v>1.6888547148630775E-2</v>
      </c>
      <c r="Z1102" s="57">
        <f t="shared" si="2116"/>
        <v>1137.6816941714198</v>
      </c>
      <c r="AA1102" s="53">
        <f t="shared" si="2053"/>
        <v>0</v>
      </c>
      <c r="AB1102" s="58">
        <f t="shared" si="2117"/>
        <v>3.2059497656311291</v>
      </c>
      <c r="AC1102" s="49">
        <f t="shared" si="2054"/>
        <v>3.2059497656311291</v>
      </c>
      <c r="AD1102" s="143">
        <f t="shared" si="2055"/>
        <v>0.02</v>
      </c>
      <c r="AE1102" s="49">
        <f t="shared" si="2154"/>
        <v>1.6835857299781775E-2</v>
      </c>
      <c r="AF1102" s="57">
        <f t="shared" si="2118"/>
        <v>1136.0043503609779</v>
      </c>
      <c r="AG1102" s="53">
        <f t="shared" si="2056"/>
        <v>0</v>
      </c>
      <c r="AH1102" s="58">
        <f t="shared" si="2119"/>
        <v>3.2035620022231486</v>
      </c>
      <c r="AI1102" s="49">
        <f t="shared" si="2057"/>
        <v>3.2035620022231486</v>
      </c>
      <c r="AJ1102" s="143">
        <f t="shared" si="2058"/>
        <v>0.02</v>
      </c>
      <c r="AK1102" s="51">
        <f t="shared" si="2120"/>
        <v>1.6836415624643178E-2</v>
      </c>
      <c r="AL1102" s="57">
        <f t="shared" si="2121"/>
        <v>1135.9229669764013</v>
      </c>
      <c r="AM1102" s="53">
        <f t="shared" si="2059"/>
        <v>0</v>
      </c>
      <c r="AN1102" s="58">
        <f t="shared" si="2122"/>
        <v>3.2034464313014137</v>
      </c>
      <c r="AO1102" s="49">
        <f t="shared" si="2060"/>
        <v>3.2034464313014137</v>
      </c>
      <c r="AP1102" s="143">
        <f t="shared" si="2061"/>
        <v>0.02</v>
      </c>
      <c r="AQ1102" s="51">
        <f t="shared" si="2123"/>
        <v>1.6836711274375374E-2</v>
      </c>
      <c r="AR1102" s="57">
        <f t="shared" si="2124"/>
        <v>1135.9168948399163</v>
      </c>
      <c r="AS1102" s="44">
        <f t="shared" si="2062"/>
        <v>8139.062291870021</v>
      </c>
      <c r="AT1102" s="44">
        <f t="shared" si="2063"/>
        <v>3255.6249167480087</v>
      </c>
      <c r="AU1102" s="44">
        <f t="shared" si="2064"/>
        <v>2034.7655729675052</v>
      </c>
      <c r="AV1102" s="47">
        <f t="shared" si="2065"/>
        <v>0.18685984905772107</v>
      </c>
      <c r="AW1102" s="47">
        <f t="shared" si="2066"/>
        <v>0.23413927396748621</v>
      </c>
      <c r="AX1102" s="86">
        <f t="shared" si="2067"/>
        <v>0.48694460585906607</v>
      </c>
      <c r="AY1102" s="86">
        <f t="shared" si="2068"/>
        <v>0</v>
      </c>
      <c r="AZ1102" s="10">
        <f t="shared" si="2125"/>
        <v>0</v>
      </c>
      <c r="BA1102" s="44">
        <f t="shared" si="2069"/>
        <v>0</v>
      </c>
      <c r="BB1102" s="9">
        <f t="shared" si="2070"/>
        <v>0</v>
      </c>
      <c r="BC1102" s="45">
        <f t="shared" si="2159"/>
        <v>0</v>
      </c>
      <c r="BD1102" s="9">
        <f t="shared" si="2071"/>
        <v>0</v>
      </c>
      <c r="BE1102" s="45">
        <f t="shared" si="2155"/>
        <v>0</v>
      </c>
      <c r="BF1102" s="9">
        <f t="shared" si="2072"/>
        <v>0</v>
      </c>
      <c r="BG1102" s="45">
        <f t="shared" si="2156"/>
        <v>0</v>
      </c>
      <c r="BH1102" s="58"/>
      <c r="BI1102" s="58"/>
      <c r="BJ1102" s="58">
        <f t="shared" si="2126"/>
        <v>0</v>
      </c>
      <c r="BK1102" s="97"/>
      <c r="BL1102" s="44"/>
      <c r="BM1102" s="82">
        <f t="shared" si="2127"/>
        <v>109.7</v>
      </c>
      <c r="BN1102" s="86">
        <f t="shared" si="2128"/>
        <v>109700</v>
      </c>
      <c r="BO1102" s="86">
        <f t="shared" si="2129"/>
        <v>100</v>
      </c>
      <c r="BP1102" s="84">
        <f t="shared" si="2073"/>
        <v>4</v>
      </c>
      <c r="BQ1102" s="84">
        <f t="shared" si="2074"/>
        <v>4.13</v>
      </c>
      <c r="BR1102" s="84">
        <f t="shared" si="2075"/>
        <v>0.02</v>
      </c>
      <c r="BS1102" s="84">
        <f t="shared" si="2130"/>
        <v>3.1051943074937242E-2</v>
      </c>
      <c r="BT1102" s="84">
        <f t="shared" si="2131"/>
        <v>1353.710475347239</v>
      </c>
      <c r="BU1102" s="84">
        <f t="shared" si="2132"/>
        <v>0</v>
      </c>
      <c r="BV1102" s="83">
        <f t="shared" si="2133"/>
        <v>3314.797981144362</v>
      </c>
      <c r="BW1102" s="81">
        <f t="shared" si="2157"/>
        <v>3314.797981144362</v>
      </c>
      <c r="BX1102" s="83">
        <f t="shared" si="2076"/>
        <v>0</v>
      </c>
      <c r="BY1102" s="141">
        <f t="shared" si="2077"/>
        <v>0</v>
      </c>
      <c r="BZ1102" s="83">
        <f t="shared" si="2078"/>
        <v>4.13</v>
      </c>
      <c r="CA1102" s="83">
        <f t="shared" si="2079"/>
        <v>0</v>
      </c>
      <c r="CB1102" s="83">
        <f t="shared" si="2134"/>
        <v>3.5392668467776414</v>
      </c>
      <c r="CC1102" s="83">
        <f t="shared" si="2080"/>
        <v>3.5392668467776414</v>
      </c>
      <c r="CD1102" s="143">
        <f t="shared" si="2081"/>
        <v>0.02</v>
      </c>
      <c r="CE1102" s="83">
        <f t="shared" si="2135"/>
        <v>1.6844523213570609E-2</v>
      </c>
      <c r="CF1102" s="84">
        <f t="shared" si="2136"/>
        <v>1239.6456982131181</v>
      </c>
      <c r="CG1102" s="83">
        <f t="shared" si="2082"/>
        <v>0</v>
      </c>
      <c r="CH1102" s="83">
        <f t="shared" si="2137"/>
        <v>3.3012368304691915</v>
      </c>
      <c r="CI1102" s="83">
        <f t="shared" si="2083"/>
        <v>3.3012368304691915</v>
      </c>
      <c r="CJ1102" s="143">
        <f t="shared" si="2084"/>
        <v>0.02</v>
      </c>
      <c r="CK1102" s="83">
        <f t="shared" si="2138"/>
        <v>1.6036910799759337E-2</v>
      </c>
      <c r="CL1102" s="84">
        <f t="shared" si="2139"/>
        <v>1173.7501630531322</v>
      </c>
      <c r="CM1102" s="83">
        <f t="shared" si="2085"/>
        <v>0</v>
      </c>
      <c r="CN1102" s="83">
        <f t="shared" si="2140"/>
        <v>3.1875876228997075</v>
      </c>
      <c r="CO1102" s="83">
        <f t="shared" si="2086"/>
        <v>3.1875876228997075</v>
      </c>
      <c r="CP1102" s="143">
        <f t="shared" si="2087"/>
        <v>0.02</v>
      </c>
      <c r="CQ1102" s="83">
        <f t="shared" si="2141"/>
        <v>1.6196564504284635E-2</v>
      </c>
      <c r="CR1102" s="84">
        <f t="shared" si="2142"/>
        <v>1171.1207331010316</v>
      </c>
      <c r="CS1102" s="83">
        <f t="shared" si="2088"/>
        <v>0</v>
      </c>
      <c r="CT1102" s="83">
        <f t="shared" si="2143"/>
        <v>3.1834092424851814</v>
      </c>
      <c r="CU1102" s="83">
        <f t="shared" si="2089"/>
        <v>3.1834092424851814</v>
      </c>
      <c r="CV1102" s="143">
        <f t="shared" si="2090"/>
        <v>0.02</v>
      </c>
      <c r="CW1102" s="83">
        <f t="shared" si="2144"/>
        <v>1.6224526987184698E-2</v>
      </c>
      <c r="CX1102" s="84">
        <f t="shared" si="2145"/>
        <v>1171.0897264522835</v>
      </c>
      <c r="CY1102" s="83">
        <f t="shared" si="2091"/>
        <v>0</v>
      </c>
      <c r="CZ1102" s="83">
        <f t="shared" si="2146"/>
        <v>3.1833601327002072</v>
      </c>
      <c r="DA1102" s="83">
        <f t="shared" si="2092"/>
        <v>3.1833601327002072</v>
      </c>
      <c r="DB1102" s="143">
        <f t="shared" si="2093"/>
        <v>0.02</v>
      </c>
      <c r="DC1102" s="83">
        <f t="shared" si="2147"/>
        <v>1.622544676732663E-2</v>
      </c>
      <c r="DD1102" s="84">
        <f t="shared" si="2148"/>
        <v>1171.1013953677045</v>
      </c>
      <c r="DE1102" s="86">
        <f t="shared" si="2094"/>
        <v>5966.6363660598508</v>
      </c>
      <c r="DF1102" s="86">
        <f t="shared" si="2095"/>
        <v>2386.6545464239402</v>
      </c>
      <c r="DG1102" s="86">
        <f t="shared" si="2096"/>
        <v>1491.6590915149627</v>
      </c>
      <c r="DH1102" s="86">
        <f t="shared" si="2097"/>
        <v>6.3659439672280924E-2</v>
      </c>
      <c r="DI1102" s="86">
        <f t="shared" si="2098"/>
        <v>4.4684602672090352E-2</v>
      </c>
      <c r="DJ1102" s="86">
        <f t="shared" si="2099"/>
        <v>0.34191908584549929</v>
      </c>
      <c r="DK1102" s="86">
        <f t="shared" si="2100"/>
        <v>-1494.8292672644207</v>
      </c>
      <c r="DL1102" s="86">
        <f t="shared" si="2158"/>
        <v>-1494.8292672644207</v>
      </c>
      <c r="DM1102" s="86">
        <f t="shared" si="2101"/>
        <v>-1494.8292672644207</v>
      </c>
      <c r="DN1102" s="85">
        <f t="shared" si="2102"/>
        <v>0</v>
      </c>
      <c r="DO1102" s="85">
        <f t="shared" si="2149"/>
        <v>0</v>
      </c>
      <c r="DP1102" s="85">
        <f t="shared" si="2103"/>
        <v>0</v>
      </c>
      <c r="DQ1102" s="85">
        <f t="shared" si="2150"/>
        <v>0</v>
      </c>
      <c r="DR1102" s="85">
        <f t="shared" si="2104"/>
        <v>0</v>
      </c>
      <c r="DS1102" s="85">
        <f t="shared" si="2151"/>
        <v>0</v>
      </c>
      <c r="DT1102" s="81"/>
      <c r="DU1102" s="81"/>
      <c r="DV1102" s="81">
        <f t="shared" si="2152"/>
        <v>0</v>
      </c>
      <c r="DW1102" s="100"/>
    </row>
    <row r="1103" spans="1:127" x14ac:dyDescent="0.2">
      <c r="A1103" s="59">
        <f t="shared" si="2105"/>
        <v>146.39999999999921</v>
      </c>
      <c r="B1103" s="44">
        <f t="shared" si="2106"/>
        <v>146399.99999999921</v>
      </c>
      <c r="C1103" s="52">
        <f t="shared" si="2040"/>
        <v>133.33333333333334</v>
      </c>
      <c r="D1103" s="50">
        <f t="shared" si="2041"/>
        <v>4</v>
      </c>
      <c r="E1103" s="44">
        <f t="shared" si="2042"/>
        <v>4.13</v>
      </c>
      <c r="F1103" s="47">
        <f t="shared" si="2043"/>
        <v>0.02</v>
      </c>
      <c r="G1103" s="52">
        <f t="shared" si="2107"/>
        <v>2.2920891762288221E-2</v>
      </c>
      <c r="H1103" s="57">
        <f t="shared" si="2108"/>
        <v>1126.3406755811452</v>
      </c>
      <c r="I1103" s="52">
        <f t="shared" si="2109"/>
        <v>0</v>
      </c>
      <c r="J1103" s="54">
        <f t="shared" si="2110"/>
        <v>4526.0176732611226</v>
      </c>
      <c r="K1103" s="46">
        <f t="shared" si="2153"/>
        <v>4526.0176732611226</v>
      </c>
      <c r="L1103" s="80">
        <f t="shared" si="2044"/>
        <v>0</v>
      </c>
      <c r="M1103" s="142">
        <f t="shared" si="2045"/>
        <v>0</v>
      </c>
      <c r="N1103" s="60">
        <f t="shared" si="2046"/>
        <v>4.13</v>
      </c>
      <c r="O1103" s="53">
        <f t="shared" si="2047"/>
        <v>0</v>
      </c>
      <c r="P1103" s="58">
        <f t="shared" si="2111"/>
        <v>3.1902840204824554</v>
      </c>
      <c r="Q1103" s="49">
        <f t="shared" si="2048"/>
        <v>3.1902840204824554</v>
      </c>
      <c r="R1103" s="143">
        <f t="shared" si="2049"/>
        <v>0.02</v>
      </c>
      <c r="S1103" s="51">
        <f t="shared" si="2112"/>
        <v>1.748070226321986E-2</v>
      </c>
      <c r="T1103" s="57">
        <f t="shared" si="2113"/>
        <v>1171.2066292561447</v>
      </c>
      <c r="U1103" s="53">
        <f t="shared" si="2050"/>
        <v>0</v>
      </c>
      <c r="V1103" s="58">
        <f t="shared" si="2114"/>
        <v>3.2562590377133076</v>
      </c>
      <c r="W1103" s="49">
        <f t="shared" si="2051"/>
        <v>3.2562590377133076</v>
      </c>
      <c r="X1103" s="143">
        <f t="shared" si="2052"/>
        <v>0.02</v>
      </c>
      <c r="Y1103" s="51">
        <f t="shared" si="2115"/>
        <v>1.6885880481964106E-2</v>
      </c>
      <c r="Z1103" s="57">
        <f t="shared" si="2116"/>
        <v>1138.373468192442</v>
      </c>
      <c r="AA1103" s="53">
        <f t="shared" si="2053"/>
        <v>0</v>
      </c>
      <c r="AB1103" s="58">
        <f t="shared" si="2117"/>
        <v>3.2071998810592648</v>
      </c>
      <c r="AC1103" s="49">
        <f t="shared" si="2054"/>
        <v>3.2071998810592648</v>
      </c>
      <c r="AD1103" s="143">
        <f t="shared" si="2055"/>
        <v>0.02</v>
      </c>
      <c r="AE1103" s="49">
        <f t="shared" si="2154"/>
        <v>1.6833190633115107E-2</v>
      </c>
      <c r="AF1103" s="57">
        <f t="shared" si="2118"/>
        <v>1136.7044870941199</v>
      </c>
      <c r="AG1103" s="53">
        <f t="shared" si="2056"/>
        <v>0</v>
      </c>
      <c r="AH1103" s="58">
        <f t="shared" si="2119"/>
        <v>3.2048196087167402</v>
      </c>
      <c r="AI1103" s="49">
        <f t="shared" si="2057"/>
        <v>3.2048196087167402</v>
      </c>
      <c r="AJ1103" s="143">
        <f t="shared" si="2058"/>
        <v>0.02</v>
      </c>
      <c r="AK1103" s="51">
        <f t="shared" si="2120"/>
        <v>1.683374895797651E-2</v>
      </c>
      <c r="AL1103" s="57">
        <f t="shared" si="2121"/>
        <v>1136.6236487916069</v>
      </c>
      <c r="AM1103" s="53">
        <f t="shared" si="2059"/>
        <v>0</v>
      </c>
      <c r="AN1103" s="58">
        <f t="shared" si="2122"/>
        <v>3.2047045967085892</v>
      </c>
      <c r="AO1103" s="49">
        <f t="shared" si="2060"/>
        <v>3.2047045967085892</v>
      </c>
      <c r="AP1103" s="143">
        <f t="shared" si="2061"/>
        <v>0.02</v>
      </c>
      <c r="AQ1103" s="51">
        <f t="shared" si="2123"/>
        <v>1.6834044607708706E-2</v>
      </c>
      <c r="AR1103" s="57">
        <f t="shared" si="2124"/>
        <v>1136.617614239146</v>
      </c>
      <c r="AS1103" s="44">
        <f t="shared" si="2062"/>
        <v>8146.8318118700208</v>
      </c>
      <c r="AT1103" s="44">
        <f t="shared" si="2063"/>
        <v>3258.732724748008</v>
      </c>
      <c r="AU1103" s="44">
        <f t="shared" si="2064"/>
        <v>2036.7079529675052</v>
      </c>
      <c r="AV1103" s="47">
        <f t="shared" si="2065"/>
        <v>0.18641345436765511</v>
      </c>
      <c r="AW1103" s="47">
        <f t="shared" si="2066"/>
        <v>0.23308892810139131</v>
      </c>
      <c r="AX1103" s="86">
        <f t="shared" si="2067"/>
        <v>0.48344445934166541</v>
      </c>
      <c r="AY1103" s="86">
        <f t="shared" si="2068"/>
        <v>0</v>
      </c>
      <c r="AZ1103" s="10">
        <f t="shared" si="2125"/>
        <v>0</v>
      </c>
      <c r="BA1103" s="44">
        <f t="shared" si="2069"/>
        <v>0</v>
      </c>
      <c r="BB1103" s="9">
        <f t="shared" si="2070"/>
        <v>0</v>
      </c>
      <c r="BC1103" s="45">
        <f t="shared" si="2159"/>
        <v>0</v>
      </c>
      <c r="BD1103" s="9">
        <f t="shared" si="2071"/>
        <v>0</v>
      </c>
      <c r="BE1103" s="45">
        <f t="shared" si="2155"/>
        <v>0</v>
      </c>
      <c r="BF1103" s="9">
        <f t="shared" si="2072"/>
        <v>0</v>
      </c>
      <c r="BG1103" s="45">
        <f t="shared" si="2156"/>
        <v>0</v>
      </c>
      <c r="BH1103" s="58"/>
      <c r="BI1103" s="58"/>
      <c r="BJ1103" s="58">
        <f t="shared" si="2126"/>
        <v>0</v>
      </c>
      <c r="BK1103" s="97"/>
      <c r="BL1103" s="44"/>
      <c r="BM1103" s="82">
        <f t="shared" si="2127"/>
        <v>109.8</v>
      </c>
      <c r="BN1103" s="86">
        <f t="shared" si="2128"/>
        <v>109800</v>
      </c>
      <c r="BO1103" s="86">
        <f t="shared" si="2129"/>
        <v>100</v>
      </c>
      <c r="BP1103" s="84">
        <f t="shared" si="2073"/>
        <v>4</v>
      </c>
      <c r="BQ1103" s="84">
        <f t="shared" si="2074"/>
        <v>4.13</v>
      </c>
      <c r="BR1103" s="84">
        <f t="shared" si="2075"/>
        <v>0.02</v>
      </c>
      <c r="BS1103" s="84">
        <f t="shared" si="2130"/>
        <v>3.1049943074937244E-2</v>
      </c>
      <c r="BT1103" s="84">
        <f t="shared" si="2131"/>
        <v>1354.462314162613</v>
      </c>
      <c r="BU1103" s="84">
        <f t="shared" si="2132"/>
        <v>0</v>
      </c>
      <c r="BV1103" s="83">
        <f t="shared" si="2133"/>
        <v>3318.0352811443618</v>
      </c>
      <c r="BW1103" s="81">
        <f t="shared" si="2157"/>
        <v>3318.0352811443618</v>
      </c>
      <c r="BX1103" s="83">
        <f t="shared" si="2076"/>
        <v>0</v>
      </c>
      <c r="BY1103" s="141">
        <f t="shared" si="2077"/>
        <v>0</v>
      </c>
      <c r="BZ1103" s="83">
        <f t="shared" si="2078"/>
        <v>4.13</v>
      </c>
      <c r="CA1103" s="83">
        <f t="shared" si="2079"/>
        <v>0</v>
      </c>
      <c r="CB1103" s="83">
        <f t="shared" si="2134"/>
        <v>3.5411956847982893</v>
      </c>
      <c r="CC1103" s="83">
        <f t="shared" si="2080"/>
        <v>3.5411956847982893</v>
      </c>
      <c r="CD1103" s="143">
        <f t="shared" si="2081"/>
        <v>0.02</v>
      </c>
      <c r="CE1103" s="83">
        <f t="shared" si="2135"/>
        <v>1.6842523213570611E-2</v>
      </c>
      <c r="CF1103" s="84">
        <f t="shared" si="2136"/>
        <v>1240.1216025159797</v>
      </c>
      <c r="CG1103" s="83">
        <f t="shared" si="2082"/>
        <v>0</v>
      </c>
      <c r="CH1103" s="83">
        <f t="shared" si="2137"/>
        <v>3.3023103629324915</v>
      </c>
      <c r="CI1103" s="83">
        <f t="shared" si="2083"/>
        <v>3.3023103629324915</v>
      </c>
      <c r="CJ1103" s="143">
        <f t="shared" si="2084"/>
        <v>0.02</v>
      </c>
      <c r="CK1103" s="83">
        <f t="shared" si="2138"/>
        <v>1.6034910799759338E-2</v>
      </c>
      <c r="CL1103" s="84">
        <f t="shared" si="2139"/>
        <v>1174.235917684601</v>
      </c>
      <c r="CM1103" s="83">
        <f t="shared" si="2085"/>
        <v>0</v>
      </c>
      <c r="CN1103" s="83">
        <f t="shared" si="2140"/>
        <v>3.1885566483194552</v>
      </c>
      <c r="CO1103" s="83">
        <f t="shared" si="2086"/>
        <v>3.1885566483194552</v>
      </c>
      <c r="CP1103" s="143">
        <f t="shared" si="2087"/>
        <v>0.02</v>
      </c>
      <c r="CQ1103" s="83">
        <f t="shared" si="2141"/>
        <v>1.6194564504284636E-2</v>
      </c>
      <c r="CR1103" s="84">
        <f t="shared" si="2142"/>
        <v>1171.6288152753987</v>
      </c>
      <c r="CS1103" s="83">
        <f t="shared" si="2088"/>
        <v>0</v>
      </c>
      <c r="CT1103" s="83">
        <f t="shared" si="2143"/>
        <v>3.1844088237487074</v>
      </c>
      <c r="CU1103" s="83">
        <f t="shared" si="2089"/>
        <v>3.1844088237487074</v>
      </c>
      <c r="CV1103" s="143">
        <f t="shared" si="2090"/>
        <v>0.02</v>
      </c>
      <c r="CW1103" s="83">
        <f t="shared" si="2144"/>
        <v>1.62225269871847E-2</v>
      </c>
      <c r="CX1103" s="84">
        <f t="shared" si="2145"/>
        <v>1171.5993538910263</v>
      </c>
      <c r="CY1103" s="83">
        <f t="shared" si="2091"/>
        <v>0</v>
      </c>
      <c r="CZ1103" s="83">
        <f t="shared" si="2146"/>
        <v>3.1843621044140189</v>
      </c>
      <c r="DA1103" s="83">
        <f t="shared" si="2092"/>
        <v>3.1843621044140189</v>
      </c>
      <c r="DB1103" s="143">
        <f t="shared" si="2093"/>
        <v>0.02</v>
      </c>
      <c r="DC1103" s="83">
        <f t="shared" si="2147"/>
        <v>1.6223446767326632E-2</v>
      </c>
      <c r="DD1103" s="84">
        <f t="shared" si="2148"/>
        <v>1171.6110595618579</v>
      </c>
      <c r="DE1103" s="86">
        <f t="shared" si="2094"/>
        <v>5972.4635060598512</v>
      </c>
      <c r="DF1103" s="86">
        <f t="shared" si="2095"/>
        <v>2388.9854024239403</v>
      </c>
      <c r="DG1103" s="86">
        <f t="shared" si="2096"/>
        <v>1493.1158765149628</v>
      </c>
      <c r="DH1103" s="86">
        <f t="shared" si="2097"/>
        <v>6.356735533803208E-2</v>
      </c>
      <c r="DI1103" s="86">
        <f t="shared" si="2098"/>
        <v>4.4565946255138995E-2</v>
      </c>
      <c r="DJ1103" s="86">
        <f t="shared" si="2099"/>
        <v>0.34021540056170207</v>
      </c>
      <c r="DK1103" s="86">
        <f t="shared" si="2100"/>
        <v>-1496.5928405305069</v>
      </c>
      <c r="DL1103" s="86">
        <f t="shared" si="2158"/>
        <v>-1496.5928405305069</v>
      </c>
      <c r="DM1103" s="86">
        <f t="shared" si="2101"/>
        <v>-1496.5928405305069</v>
      </c>
      <c r="DN1103" s="85">
        <f t="shared" si="2102"/>
        <v>0</v>
      </c>
      <c r="DO1103" s="85">
        <f t="shared" si="2149"/>
        <v>0</v>
      </c>
      <c r="DP1103" s="85">
        <f t="shared" si="2103"/>
        <v>0</v>
      </c>
      <c r="DQ1103" s="85">
        <f t="shared" si="2150"/>
        <v>0</v>
      </c>
      <c r="DR1103" s="85">
        <f t="shared" si="2104"/>
        <v>0</v>
      </c>
      <c r="DS1103" s="85">
        <f t="shared" si="2151"/>
        <v>0</v>
      </c>
      <c r="DT1103" s="81"/>
      <c r="DU1103" s="81"/>
      <c r="DV1103" s="81">
        <f t="shared" si="2152"/>
        <v>0</v>
      </c>
      <c r="DW1103" s="100"/>
    </row>
    <row r="1104" spans="1:127" x14ac:dyDescent="0.2">
      <c r="A1104" s="59">
        <f t="shared" si="2105"/>
        <v>146.53333333333256</v>
      </c>
      <c r="B1104" s="44">
        <f t="shared" si="2106"/>
        <v>146533.33333333256</v>
      </c>
      <c r="C1104" s="52">
        <f t="shared" si="2040"/>
        <v>133.33333333333334</v>
      </c>
      <c r="D1104" s="50">
        <f t="shared" si="2041"/>
        <v>4</v>
      </c>
      <c r="E1104" s="44">
        <f t="shared" si="2042"/>
        <v>4.13</v>
      </c>
      <c r="F1104" s="47">
        <f t="shared" si="2043"/>
        <v>0.02</v>
      </c>
      <c r="G1104" s="52">
        <f t="shared" si="2107"/>
        <v>2.2918225095621553E-2</v>
      </c>
      <c r="H1104" s="57">
        <f t="shared" si="2108"/>
        <v>1127.0806128992713</v>
      </c>
      <c r="I1104" s="52">
        <f t="shared" si="2109"/>
        <v>0</v>
      </c>
      <c r="J1104" s="54">
        <f t="shared" si="2110"/>
        <v>4530.3340732611223</v>
      </c>
      <c r="K1104" s="46">
        <f t="shared" si="2153"/>
        <v>4530.3340732611223</v>
      </c>
      <c r="L1104" s="80">
        <f t="shared" si="2044"/>
        <v>0</v>
      </c>
      <c r="M1104" s="142">
        <f t="shared" si="2045"/>
        <v>0</v>
      </c>
      <c r="N1104" s="60">
        <f t="shared" si="2046"/>
        <v>4.13</v>
      </c>
      <c r="O1104" s="53">
        <f t="shared" si="2047"/>
        <v>0</v>
      </c>
      <c r="P1104" s="58">
        <f t="shared" si="2111"/>
        <v>3.1915710010638985</v>
      </c>
      <c r="Q1104" s="49">
        <f t="shared" si="2048"/>
        <v>3.1915710010638985</v>
      </c>
      <c r="R1104" s="143">
        <f t="shared" si="2049"/>
        <v>0.02</v>
      </c>
      <c r="S1104" s="51">
        <f t="shared" si="2112"/>
        <v>1.7478035596553192E-2</v>
      </c>
      <c r="T1104" s="57">
        <f t="shared" si="2113"/>
        <v>1171.9371543470211</v>
      </c>
      <c r="U1104" s="53">
        <f t="shared" si="2050"/>
        <v>0</v>
      </c>
      <c r="V1104" s="58">
        <f t="shared" si="2114"/>
        <v>3.2576580986587578</v>
      </c>
      <c r="W1104" s="49">
        <f t="shared" si="2051"/>
        <v>3.2576580986587578</v>
      </c>
      <c r="X1104" s="143">
        <f t="shared" si="2052"/>
        <v>0.02</v>
      </c>
      <c r="Y1104" s="51">
        <f t="shared" si="2115"/>
        <v>1.6883213815297438E-2</v>
      </c>
      <c r="Z1104" s="57">
        <f t="shared" si="2116"/>
        <v>1139.06483608642</v>
      </c>
      <c r="AA1104" s="53">
        <f t="shared" si="2053"/>
        <v>0</v>
      </c>
      <c r="AB1104" s="58">
        <f t="shared" si="2117"/>
        <v>3.208451169169976</v>
      </c>
      <c r="AC1104" s="49">
        <f t="shared" si="2054"/>
        <v>3.208451169169976</v>
      </c>
      <c r="AD1104" s="143">
        <f t="shared" si="2055"/>
        <v>0.02</v>
      </c>
      <c r="AE1104" s="49">
        <f t="shared" si="2154"/>
        <v>1.6830523966448439E-2</v>
      </c>
      <c r="AF1104" s="57">
        <f t="shared" si="2118"/>
        <v>1137.4042400634389</v>
      </c>
      <c r="AG1104" s="53">
        <f t="shared" si="2056"/>
        <v>0</v>
      </c>
      <c r="AH1104" s="58">
        <f t="shared" si="2119"/>
        <v>3.2060784658197869</v>
      </c>
      <c r="AI1104" s="49">
        <f t="shared" si="2057"/>
        <v>3.2060784658197869</v>
      </c>
      <c r="AJ1104" s="143">
        <f t="shared" si="2058"/>
        <v>0.02</v>
      </c>
      <c r="AK1104" s="51">
        <f t="shared" si="2120"/>
        <v>1.6831082291309842E-2</v>
      </c>
      <c r="AL1104" s="57">
        <f t="shared" si="2121"/>
        <v>1137.3239447075396</v>
      </c>
      <c r="AM1104" s="53">
        <f t="shared" si="2059"/>
        <v>0</v>
      </c>
      <c r="AN1104" s="58">
        <f t="shared" si="2122"/>
        <v>3.2059640126635123</v>
      </c>
      <c r="AO1104" s="49">
        <f t="shared" si="2060"/>
        <v>3.2059640126635123</v>
      </c>
      <c r="AP1104" s="143">
        <f t="shared" si="2061"/>
        <v>0.02</v>
      </c>
      <c r="AQ1104" s="51">
        <f t="shared" si="2123"/>
        <v>1.6831377941042037E-2</v>
      </c>
      <c r="AR1104" s="57">
        <f t="shared" si="2124"/>
        <v>1137.3179475882962</v>
      </c>
      <c r="AS1104" s="44">
        <f t="shared" si="2062"/>
        <v>8154.6013318700188</v>
      </c>
      <c r="AT1104" s="44">
        <f t="shared" si="2063"/>
        <v>3261.8405327480077</v>
      </c>
      <c r="AU1104" s="44">
        <f t="shared" si="2064"/>
        <v>2038.6503329675047</v>
      </c>
      <c r="AV1104" s="47">
        <f t="shared" si="2065"/>
        <v>0.18596881276707553</v>
      </c>
      <c r="AW1104" s="47">
        <f t="shared" si="2066"/>
        <v>0.2320449047207408</v>
      </c>
      <c r="AX1104" s="86">
        <f t="shared" si="2067"/>
        <v>0.47997481724360974</v>
      </c>
      <c r="AY1104" s="86">
        <f t="shared" si="2068"/>
        <v>0</v>
      </c>
      <c r="AZ1104" s="10">
        <f t="shared" si="2125"/>
        <v>0</v>
      </c>
      <c r="BA1104" s="44">
        <f t="shared" si="2069"/>
        <v>0</v>
      </c>
      <c r="BB1104" s="9">
        <f t="shared" si="2070"/>
        <v>0</v>
      </c>
      <c r="BC1104" s="45">
        <f t="shared" si="2159"/>
        <v>0</v>
      </c>
      <c r="BD1104" s="9">
        <f t="shared" si="2071"/>
        <v>0</v>
      </c>
      <c r="BE1104" s="45">
        <f t="shared" si="2155"/>
        <v>0</v>
      </c>
      <c r="BF1104" s="9">
        <f t="shared" si="2072"/>
        <v>0</v>
      </c>
      <c r="BG1104" s="45">
        <f t="shared" si="2156"/>
        <v>0</v>
      </c>
      <c r="BH1104" s="58"/>
      <c r="BI1104" s="58"/>
      <c r="BJ1104" s="58">
        <f t="shared" si="2126"/>
        <v>0</v>
      </c>
      <c r="BK1104" s="97"/>
      <c r="BL1104" s="44"/>
      <c r="BM1104" s="82">
        <f t="shared" si="2127"/>
        <v>109.9</v>
      </c>
      <c r="BN1104" s="86">
        <f t="shared" si="2128"/>
        <v>109900</v>
      </c>
      <c r="BO1104" s="86">
        <f t="shared" si="2129"/>
        <v>100</v>
      </c>
      <c r="BP1104" s="84">
        <f t="shared" si="2073"/>
        <v>4</v>
      </c>
      <c r="BQ1104" s="84">
        <f t="shared" si="2074"/>
        <v>4.13</v>
      </c>
      <c r="BR1104" s="84">
        <f t="shared" si="2075"/>
        <v>0.02</v>
      </c>
      <c r="BS1104" s="84">
        <f t="shared" si="2130"/>
        <v>3.1047943074937245E-2</v>
      </c>
      <c r="BT1104" s="84">
        <f t="shared" si="2131"/>
        <v>1355.2141045518367</v>
      </c>
      <c r="BU1104" s="84">
        <f t="shared" si="2132"/>
        <v>0</v>
      </c>
      <c r="BV1104" s="83">
        <f t="shared" si="2133"/>
        <v>3321.272581144362</v>
      </c>
      <c r="BW1104" s="81">
        <f t="shared" si="2157"/>
        <v>3321.272581144362</v>
      </c>
      <c r="BX1104" s="83">
        <f t="shared" si="2076"/>
        <v>0</v>
      </c>
      <c r="BY1104" s="141">
        <f t="shared" si="2077"/>
        <v>0</v>
      </c>
      <c r="BZ1104" s="83">
        <f t="shared" si="2078"/>
        <v>4.13</v>
      </c>
      <c r="CA1104" s="83">
        <f t="shared" si="2079"/>
        <v>0</v>
      </c>
      <c r="CB1104" s="83">
        <f t="shared" si="2134"/>
        <v>3.5431266697161239</v>
      </c>
      <c r="CC1104" s="83">
        <f t="shared" si="2080"/>
        <v>3.5431266697161239</v>
      </c>
      <c r="CD1104" s="143">
        <f t="shared" si="2081"/>
        <v>0.02</v>
      </c>
      <c r="CE1104" s="83">
        <f t="shared" si="2135"/>
        <v>1.6840523213570612E-2</v>
      </c>
      <c r="CF1104" s="84">
        <f t="shared" si="2136"/>
        <v>1240.5971911225588</v>
      </c>
      <c r="CG1104" s="83">
        <f t="shared" si="2082"/>
        <v>0</v>
      </c>
      <c r="CH1104" s="83">
        <f t="shared" si="2137"/>
        <v>3.3033841557254897</v>
      </c>
      <c r="CI1104" s="83">
        <f t="shared" si="2083"/>
        <v>3.3033841557254897</v>
      </c>
      <c r="CJ1104" s="143">
        <f t="shared" si="2084"/>
        <v>0.02</v>
      </c>
      <c r="CK1104" s="83">
        <f t="shared" si="2138"/>
        <v>1.603291079975934E-2</v>
      </c>
      <c r="CL1104" s="84">
        <f t="shared" si="2139"/>
        <v>1174.7214538407338</v>
      </c>
      <c r="CM1104" s="83">
        <f t="shared" si="2085"/>
        <v>0</v>
      </c>
      <c r="CN1104" s="83">
        <f t="shared" si="2140"/>
        <v>3.1895261886236872</v>
      </c>
      <c r="CO1104" s="83">
        <f t="shared" si="2086"/>
        <v>3.1895261886236872</v>
      </c>
      <c r="CP1104" s="143">
        <f t="shared" si="2087"/>
        <v>0.02</v>
      </c>
      <c r="CQ1104" s="83">
        <f t="shared" si="2141"/>
        <v>1.6192564504284638E-2</v>
      </c>
      <c r="CR1104" s="84">
        <f t="shared" si="2142"/>
        <v>1172.1366803156141</v>
      </c>
      <c r="CS1104" s="83">
        <f t="shared" si="2088"/>
        <v>0</v>
      </c>
      <c r="CT1104" s="83">
        <f t="shared" si="2143"/>
        <v>3.1854090078295947</v>
      </c>
      <c r="CU1104" s="83">
        <f t="shared" si="2089"/>
        <v>3.1854090078295947</v>
      </c>
      <c r="CV1104" s="143">
        <f t="shared" si="2090"/>
        <v>0.02</v>
      </c>
      <c r="CW1104" s="83">
        <f t="shared" si="2144"/>
        <v>1.6220526987184701E-2</v>
      </c>
      <c r="CX1104" s="84">
        <f t="shared" si="2145"/>
        <v>1172.1087585524569</v>
      </c>
      <c r="CY1104" s="83">
        <f t="shared" si="2091"/>
        <v>0</v>
      </c>
      <c r="CZ1104" s="83">
        <f t="shared" si="2146"/>
        <v>3.1853646759816101</v>
      </c>
      <c r="DA1104" s="83">
        <f t="shared" si="2092"/>
        <v>3.1853646759816101</v>
      </c>
      <c r="DB1104" s="143">
        <f t="shared" si="2093"/>
        <v>0.02</v>
      </c>
      <c r="DC1104" s="83">
        <f t="shared" si="2147"/>
        <v>1.6221446767326633E-2</v>
      </c>
      <c r="DD1104" s="84">
        <f t="shared" si="2148"/>
        <v>1172.120500581296</v>
      </c>
      <c r="DE1104" s="86">
        <f t="shared" si="2094"/>
        <v>5978.2906460598515</v>
      </c>
      <c r="DF1104" s="86">
        <f t="shared" si="2095"/>
        <v>2391.3162584239403</v>
      </c>
      <c r="DG1104" s="86">
        <f t="shared" si="2096"/>
        <v>1494.5726615149629</v>
      </c>
      <c r="DH1104" s="86">
        <f t="shared" si="2097"/>
        <v>6.3475509209241249E-2</v>
      </c>
      <c r="DI1104" s="86">
        <f t="shared" si="2098"/>
        <v>4.4447739979643269E-2</v>
      </c>
      <c r="DJ1104" s="86">
        <f t="shared" si="2099"/>
        <v>0.33852213666555242</v>
      </c>
      <c r="DK1104" s="86">
        <f t="shared" si="2100"/>
        <v>-1498.3553306869594</v>
      </c>
      <c r="DL1104" s="86">
        <f t="shared" si="2158"/>
        <v>-1498.3553306869594</v>
      </c>
      <c r="DM1104" s="86">
        <f t="shared" si="2101"/>
        <v>-1498.3553306869594</v>
      </c>
      <c r="DN1104" s="85">
        <f t="shared" si="2102"/>
        <v>0</v>
      </c>
      <c r="DO1104" s="85">
        <f t="shared" si="2149"/>
        <v>0</v>
      </c>
      <c r="DP1104" s="85">
        <f t="shared" si="2103"/>
        <v>0</v>
      </c>
      <c r="DQ1104" s="85">
        <f t="shared" si="2150"/>
        <v>0</v>
      </c>
      <c r="DR1104" s="85">
        <f t="shared" si="2104"/>
        <v>0</v>
      </c>
      <c r="DS1104" s="85">
        <f t="shared" si="2151"/>
        <v>0</v>
      </c>
      <c r="DT1104" s="81"/>
      <c r="DU1104" s="81"/>
      <c r="DV1104" s="81">
        <f t="shared" si="2152"/>
        <v>0</v>
      </c>
      <c r="DW1104" s="100"/>
    </row>
    <row r="1105" spans="1:127" x14ac:dyDescent="0.2">
      <c r="A1105" s="59">
        <f t="shared" si="2105"/>
        <v>146.66666666666589</v>
      </c>
      <c r="B1105" s="44">
        <f t="shared" si="2106"/>
        <v>146666.6666666659</v>
      </c>
      <c r="C1105" s="52">
        <f t="shared" si="2040"/>
        <v>133.33333333333334</v>
      </c>
      <c r="D1105" s="50">
        <f t="shared" si="2041"/>
        <v>4</v>
      </c>
      <c r="E1105" s="44">
        <f t="shared" si="2042"/>
        <v>4.13</v>
      </c>
      <c r="F1105" s="47">
        <f t="shared" si="2043"/>
        <v>0.02</v>
      </c>
      <c r="G1105" s="52">
        <f t="shared" si="2107"/>
        <v>2.2915558428954885E-2</v>
      </c>
      <c r="H1105" s="57">
        <f t="shared" si="2108"/>
        <v>1127.8204641264638</v>
      </c>
      <c r="I1105" s="52">
        <f t="shared" si="2109"/>
        <v>0</v>
      </c>
      <c r="J1105" s="54">
        <f t="shared" si="2110"/>
        <v>4534.6504732611229</v>
      </c>
      <c r="K1105" s="46">
        <f t="shared" si="2153"/>
        <v>4534.6504732611229</v>
      </c>
      <c r="L1105" s="80">
        <f t="shared" si="2044"/>
        <v>0</v>
      </c>
      <c r="M1105" s="142">
        <f t="shared" si="2045"/>
        <v>0</v>
      </c>
      <c r="N1105" s="60">
        <f t="shared" si="2046"/>
        <v>4.13</v>
      </c>
      <c r="O1105" s="53">
        <f t="shared" si="2047"/>
        <v>0</v>
      </c>
      <c r="P1105" s="58">
        <f t="shared" si="2111"/>
        <v>3.1928598726355171</v>
      </c>
      <c r="Q1105" s="49">
        <f t="shared" si="2048"/>
        <v>3.1928598726355171</v>
      </c>
      <c r="R1105" s="143">
        <f t="shared" si="2049"/>
        <v>0.02</v>
      </c>
      <c r="S1105" s="51">
        <f t="shared" si="2112"/>
        <v>1.7475368929886523E-2</v>
      </c>
      <c r="T1105" s="57">
        <f t="shared" si="2113"/>
        <v>1172.6672734537722</v>
      </c>
      <c r="U1105" s="53">
        <f t="shared" si="2050"/>
        <v>0</v>
      </c>
      <c r="V1105" s="58">
        <f t="shared" si="2114"/>
        <v>3.2590585076971434</v>
      </c>
      <c r="W1105" s="49">
        <f t="shared" si="2051"/>
        <v>3.2590585076971434</v>
      </c>
      <c r="X1105" s="143">
        <f t="shared" si="2052"/>
        <v>0.02</v>
      </c>
      <c r="Y1105" s="51">
        <f t="shared" si="2115"/>
        <v>1.688054714863077E-2</v>
      </c>
      <c r="Z1105" s="57">
        <f t="shared" si="2116"/>
        <v>1139.7557979152632</v>
      </c>
      <c r="AA1105" s="53">
        <f t="shared" si="2053"/>
        <v>0</v>
      </c>
      <c r="AB1105" s="58">
        <f t="shared" si="2117"/>
        <v>3.2097036272435044</v>
      </c>
      <c r="AC1105" s="49">
        <f t="shared" si="2054"/>
        <v>3.2097036272435044</v>
      </c>
      <c r="AD1105" s="143">
        <f t="shared" si="2055"/>
        <v>0.02</v>
      </c>
      <c r="AE1105" s="49">
        <f t="shared" si="2154"/>
        <v>1.682785729978177E-2</v>
      </c>
      <c r="AF1105" s="57">
        <f t="shared" si="2118"/>
        <v>1138.1036093123703</v>
      </c>
      <c r="AG1105" s="53">
        <f t="shared" si="2056"/>
        <v>0</v>
      </c>
      <c r="AH1105" s="58">
        <f t="shared" si="2119"/>
        <v>3.2073385709363187</v>
      </c>
      <c r="AI1105" s="49">
        <f t="shared" si="2057"/>
        <v>3.2073385709363187</v>
      </c>
      <c r="AJ1105" s="143">
        <f t="shared" si="2058"/>
        <v>0.02</v>
      </c>
      <c r="AK1105" s="51">
        <f t="shared" si="2120"/>
        <v>1.6828415624643173E-2</v>
      </c>
      <c r="AL1105" s="57">
        <f t="shared" si="2121"/>
        <v>1138.0238547539259</v>
      </c>
      <c r="AM1105" s="53">
        <f t="shared" si="2059"/>
        <v>0</v>
      </c>
      <c r="AN1105" s="58">
        <f t="shared" si="2122"/>
        <v>3.2072246765319226</v>
      </c>
      <c r="AO1105" s="49">
        <f t="shared" si="2060"/>
        <v>3.2072246765319226</v>
      </c>
      <c r="AP1105" s="143">
        <f t="shared" si="2061"/>
        <v>0.02</v>
      </c>
      <c r="AQ1105" s="51">
        <f t="shared" si="2123"/>
        <v>1.6828711274375369E-2</v>
      </c>
      <c r="AR1105" s="57">
        <f t="shared" si="2124"/>
        <v>1138.0178949173464</v>
      </c>
      <c r="AS1105" s="44">
        <f t="shared" si="2062"/>
        <v>8162.3708518700205</v>
      </c>
      <c r="AT1105" s="44">
        <f t="shared" si="2063"/>
        <v>3264.9483407480084</v>
      </c>
      <c r="AU1105" s="44">
        <f t="shared" si="2064"/>
        <v>2040.5927129675051</v>
      </c>
      <c r="AV1105" s="47">
        <f t="shared" si="2065"/>
        <v>0.18552591539205651</v>
      </c>
      <c r="AW1105" s="47">
        <f t="shared" si="2066"/>
        <v>0.23100715776261352</v>
      </c>
      <c r="AX1105" s="86">
        <f t="shared" si="2067"/>
        <v>0.47653537276491131</v>
      </c>
      <c r="AY1105" s="86">
        <f t="shared" si="2068"/>
        <v>0</v>
      </c>
      <c r="AZ1105" s="10">
        <f t="shared" si="2125"/>
        <v>0</v>
      </c>
      <c r="BA1105" s="44">
        <f t="shared" si="2069"/>
        <v>0</v>
      </c>
      <c r="BB1105" s="9">
        <f t="shared" si="2070"/>
        <v>0</v>
      </c>
      <c r="BC1105" s="45">
        <f t="shared" si="2159"/>
        <v>0</v>
      </c>
      <c r="BD1105" s="9">
        <f t="shared" si="2071"/>
        <v>0</v>
      </c>
      <c r="BE1105" s="45">
        <f t="shared" si="2155"/>
        <v>0</v>
      </c>
      <c r="BF1105" s="9">
        <f t="shared" si="2072"/>
        <v>0</v>
      </c>
      <c r="BG1105" s="45">
        <f t="shared" si="2156"/>
        <v>0</v>
      </c>
      <c r="BH1105" s="58"/>
      <c r="BI1105" s="58"/>
      <c r="BJ1105" s="58">
        <f t="shared" si="2126"/>
        <v>0</v>
      </c>
      <c r="BK1105" s="97"/>
      <c r="BL1105" s="44"/>
      <c r="BM1105" s="82">
        <f t="shared" si="2127"/>
        <v>110</v>
      </c>
      <c r="BN1105" s="86">
        <f t="shared" si="2128"/>
        <v>110000</v>
      </c>
      <c r="BO1105" s="86">
        <f t="shared" si="2129"/>
        <v>100</v>
      </c>
      <c r="BP1105" s="84">
        <f t="shared" si="2073"/>
        <v>4</v>
      </c>
      <c r="BQ1105" s="84">
        <f t="shared" si="2074"/>
        <v>4.13</v>
      </c>
      <c r="BR1105" s="84">
        <f t="shared" si="2075"/>
        <v>0.02</v>
      </c>
      <c r="BS1105" s="84">
        <f t="shared" si="2130"/>
        <v>3.1045943074937247E-2</v>
      </c>
      <c r="BT1105" s="84">
        <f t="shared" si="2131"/>
        <v>1355.9658465149103</v>
      </c>
      <c r="BU1105" s="84">
        <f t="shared" si="2132"/>
        <v>0</v>
      </c>
      <c r="BV1105" s="83">
        <f t="shared" si="2133"/>
        <v>3324.5098811443618</v>
      </c>
      <c r="BW1105" s="81">
        <f t="shared" si="2157"/>
        <v>3324.5098811443618</v>
      </c>
      <c r="BX1105" s="83">
        <f t="shared" si="2076"/>
        <v>0</v>
      </c>
      <c r="BY1105" s="141">
        <f t="shared" si="2077"/>
        <v>0</v>
      </c>
      <c r="BZ1105" s="83">
        <f t="shared" si="2078"/>
        <v>4.13</v>
      </c>
      <c r="CA1105" s="83">
        <f t="shared" si="2079"/>
        <v>0</v>
      </c>
      <c r="CB1105" s="83">
        <f t="shared" si="2134"/>
        <v>3.5450598017513224</v>
      </c>
      <c r="CC1105" s="83">
        <f t="shared" si="2080"/>
        <v>3.5450598017513224</v>
      </c>
      <c r="CD1105" s="143">
        <f t="shared" si="2081"/>
        <v>0.02</v>
      </c>
      <c r="CE1105" s="83">
        <f t="shared" si="2135"/>
        <v>1.6838523213570614E-2</v>
      </c>
      <c r="CF1105" s="84">
        <f t="shared" si="2136"/>
        <v>1241.0724640885949</v>
      </c>
      <c r="CG1105" s="83">
        <f t="shared" si="2082"/>
        <v>0</v>
      </c>
      <c r="CH1105" s="83">
        <f t="shared" si="2137"/>
        <v>3.3044582073689384</v>
      </c>
      <c r="CI1105" s="83">
        <f t="shared" si="2083"/>
        <v>3.3044582073689384</v>
      </c>
      <c r="CJ1105" s="143">
        <f t="shared" si="2084"/>
        <v>0.02</v>
      </c>
      <c r="CK1105" s="83">
        <f t="shared" si="2138"/>
        <v>1.6030910799759341E-2</v>
      </c>
      <c r="CL1105" s="84">
        <f t="shared" si="2139"/>
        <v>1175.2067716252843</v>
      </c>
      <c r="CM1105" s="83">
        <f t="shared" si="2085"/>
        <v>0</v>
      </c>
      <c r="CN1105" s="83">
        <f t="shared" si="2140"/>
        <v>3.1904962429242927</v>
      </c>
      <c r="CO1105" s="83">
        <f t="shared" si="2086"/>
        <v>3.1904962429242927</v>
      </c>
      <c r="CP1105" s="143">
        <f t="shared" si="2087"/>
        <v>0.02</v>
      </c>
      <c r="CQ1105" s="83">
        <f t="shared" si="2141"/>
        <v>1.6190564504284639E-2</v>
      </c>
      <c r="CR1105" s="84">
        <f t="shared" si="2142"/>
        <v>1172.6443282716659</v>
      </c>
      <c r="CS1105" s="83">
        <f t="shared" si="2088"/>
        <v>0</v>
      </c>
      <c r="CT1105" s="83">
        <f t="shared" si="2143"/>
        <v>3.1864097937233851</v>
      </c>
      <c r="CU1105" s="83">
        <f t="shared" si="2089"/>
        <v>3.1864097937233851</v>
      </c>
      <c r="CV1105" s="143">
        <f t="shared" si="2090"/>
        <v>0.02</v>
      </c>
      <c r="CW1105" s="83">
        <f t="shared" si="2144"/>
        <v>1.6218526987184703E-2</v>
      </c>
      <c r="CX1105" s="84">
        <f t="shared" si="2145"/>
        <v>1172.6179404800312</v>
      </c>
      <c r="CY1105" s="83">
        <f t="shared" si="2091"/>
        <v>0</v>
      </c>
      <c r="CZ1105" s="83">
        <f t="shared" si="2146"/>
        <v>3.1863678463528142</v>
      </c>
      <c r="DA1105" s="83">
        <f t="shared" si="2092"/>
        <v>3.1863678463528142</v>
      </c>
      <c r="DB1105" s="143">
        <f t="shared" si="2093"/>
        <v>0.02</v>
      </c>
      <c r="DC1105" s="83">
        <f t="shared" si="2147"/>
        <v>1.6219446767326635E-2</v>
      </c>
      <c r="DD1105" s="84">
        <f t="shared" si="2148"/>
        <v>1172.6297184705265</v>
      </c>
      <c r="DE1105" s="86">
        <f t="shared" si="2094"/>
        <v>5984.1177860598509</v>
      </c>
      <c r="DF1105" s="86">
        <f t="shared" si="2095"/>
        <v>2393.6471144239404</v>
      </c>
      <c r="DG1105" s="86">
        <f t="shared" si="2096"/>
        <v>1496.0294465149627</v>
      </c>
      <c r="DH1105" s="86">
        <f t="shared" si="2097"/>
        <v>6.3383900476786728E-2</v>
      </c>
      <c r="DI1105" s="86">
        <f t="shared" si="2098"/>
        <v>4.4329981727030759E-2</v>
      </c>
      <c r="DJ1105" s="86">
        <f t="shared" si="2099"/>
        <v>0.33683922004804029</v>
      </c>
      <c r="DK1105" s="86">
        <f t="shared" si="2100"/>
        <v>-1500.1167384604132</v>
      </c>
      <c r="DL1105" s="86">
        <f t="shared" si="2158"/>
        <v>-1500.1167384604132</v>
      </c>
      <c r="DM1105" s="86">
        <f t="shared" si="2101"/>
        <v>-1500.1167384604132</v>
      </c>
      <c r="DN1105" s="85">
        <f t="shared" si="2102"/>
        <v>0</v>
      </c>
      <c r="DO1105" s="85">
        <f t="shared" si="2149"/>
        <v>0</v>
      </c>
      <c r="DP1105" s="85">
        <f t="shared" si="2103"/>
        <v>0</v>
      </c>
      <c r="DQ1105" s="85">
        <f t="shared" si="2150"/>
        <v>0</v>
      </c>
      <c r="DR1105" s="85">
        <f t="shared" si="2104"/>
        <v>0</v>
      </c>
      <c r="DS1105" s="85">
        <f t="shared" si="2151"/>
        <v>0</v>
      </c>
      <c r="DT1105" s="81"/>
      <c r="DU1105" s="81"/>
      <c r="DV1105" s="81">
        <f t="shared" si="2152"/>
        <v>0</v>
      </c>
      <c r="DW1105" s="100"/>
    </row>
    <row r="1106" spans="1:127" x14ac:dyDescent="0.2">
      <c r="A1106" s="59">
        <f t="shared" si="2105"/>
        <v>146.79999999999924</v>
      </c>
      <c r="B1106" s="44">
        <f t="shared" si="2106"/>
        <v>146799.99999999924</v>
      </c>
      <c r="C1106" s="52">
        <f t="shared" si="2040"/>
        <v>133.33333333333334</v>
      </c>
      <c r="D1106" s="50">
        <f t="shared" si="2041"/>
        <v>4</v>
      </c>
      <c r="E1106" s="44">
        <f t="shared" si="2042"/>
        <v>4.13</v>
      </c>
      <c r="F1106" s="47">
        <f t="shared" si="2043"/>
        <v>0.02</v>
      </c>
      <c r="G1106" s="52">
        <f t="shared" si="2107"/>
        <v>2.2912891762288216E-2</v>
      </c>
      <c r="H1106" s="57">
        <f t="shared" si="2108"/>
        <v>1128.5602292627227</v>
      </c>
      <c r="I1106" s="52">
        <f t="shared" si="2109"/>
        <v>0</v>
      </c>
      <c r="J1106" s="54">
        <f t="shared" si="2110"/>
        <v>4538.9668732611226</v>
      </c>
      <c r="K1106" s="46">
        <f t="shared" si="2153"/>
        <v>4538.9668732611226</v>
      </c>
      <c r="L1106" s="80">
        <f t="shared" si="2044"/>
        <v>0</v>
      </c>
      <c r="M1106" s="142">
        <f t="shared" si="2045"/>
        <v>0</v>
      </c>
      <c r="N1106" s="60">
        <f t="shared" si="2046"/>
        <v>4.13</v>
      </c>
      <c r="O1106" s="53">
        <f t="shared" si="2047"/>
        <v>0</v>
      </c>
      <c r="P1106" s="58">
        <f t="shared" si="2111"/>
        <v>3.1941506349276652</v>
      </c>
      <c r="Q1106" s="49">
        <f t="shared" si="2048"/>
        <v>3.1941506349276652</v>
      </c>
      <c r="R1106" s="143">
        <f t="shared" si="2049"/>
        <v>0.02</v>
      </c>
      <c r="S1106" s="51">
        <f t="shared" si="2112"/>
        <v>1.7472702263219855E-2</v>
      </c>
      <c r="T1106" s="57">
        <f t="shared" si="2113"/>
        <v>1173.3969864715095</v>
      </c>
      <c r="U1106" s="53">
        <f t="shared" si="2050"/>
        <v>0</v>
      </c>
      <c r="V1106" s="58">
        <f t="shared" si="2114"/>
        <v>3.2604602617388578</v>
      </c>
      <c r="W1106" s="49">
        <f t="shared" si="2051"/>
        <v>3.2604602617388578</v>
      </c>
      <c r="X1106" s="143">
        <f t="shared" si="2052"/>
        <v>0.02</v>
      </c>
      <c r="Y1106" s="51">
        <f t="shared" si="2115"/>
        <v>1.6877880481964102E-2</v>
      </c>
      <c r="Z1106" s="57">
        <f t="shared" si="2116"/>
        <v>1140.446353741961</v>
      </c>
      <c r="AA1106" s="53">
        <f t="shared" si="2053"/>
        <v>0</v>
      </c>
      <c r="AB1106" s="58">
        <f t="shared" si="2117"/>
        <v>3.2109572525636141</v>
      </c>
      <c r="AC1106" s="49">
        <f t="shared" si="2054"/>
        <v>3.2109572525636141</v>
      </c>
      <c r="AD1106" s="143">
        <f t="shared" si="2055"/>
        <v>0.02</v>
      </c>
      <c r="AE1106" s="49">
        <f t="shared" si="2154"/>
        <v>1.6825190633115102E-2</v>
      </c>
      <c r="AF1106" s="57">
        <f t="shared" si="2118"/>
        <v>1138.8025948853112</v>
      </c>
      <c r="AG1106" s="53">
        <f t="shared" si="2056"/>
        <v>0</v>
      </c>
      <c r="AH1106" s="58">
        <f t="shared" si="2119"/>
        <v>3.2085999214733967</v>
      </c>
      <c r="AI1106" s="49">
        <f t="shared" si="2057"/>
        <v>3.2085999214733967</v>
      </c>
      <c r="AJ1106" s="143">
        <f t="shared" si="2058"/>
        <v>0.02</v>
      </c>
      <c r="AK1106" s="51">
        <f t="shared" si="2120"/>
        <v>1.6825748957976505E-2</v>
      </c>
      <c r="AL1106" s="57">
        <f t="shared" si="2121"/>
        <v>1138.7233789614745</v>
      </c>
      <c r="AM1106" s="53">
        <f t="shared" si="2059"/>
        <v>0</v>
      </c>
      <c r="AN1106" s="58">
        <f t="shared" si="2122"/>
        <v>3.2084865856824876</v>
      </c>
      <c r="AO1106" s="49">
        <f t="shared" si="2060"/>
        <v>3.2084865856824876</v>
      </c>
      <c r="AP1106" s="143">
        <f t="shared" si="2061"/>
        <v>0.02</v>
      </c>
      <c r="AQ1106" s="51">
        <f t="shared" si="2123"/>
        <v>1.6826044607708701E-2</v>
      </c>
      <c r="AR1106" s="57">
        <f t="shared" si="2124"/>
        <v>1138.7174562572663</v>
      </c>
      <c r="AS1106" s="44">
        <f t="shared" si="2062"/>
        <v>8170.1403718700203</v>
      </c>
      <c r="AT1106" s="44">
        <f t="shared" si="2063"/>
        <v>3268.0561487480077</v>
      </c>
      <c r="AU1106" s="44">
        <f t="shared" si="2064"/>
        <v>2042.5350929675051</v>
      </c>
      <c r="AV1106" s="47">
        <f t="shared" si="2065"/>
        <v>0.18508475343241984</v>
      </c>
      <c r="AW1106" s="47">
        <f t="shared" si="2066"/>
        <v>0.22997564155239475</v>
      </c>
      <c r="AX1106" s="86">
        <f t="shared" si="2067"/>
        <v>0.47312582257001695</v>
      </c>
      <c r="AY1106" s="86">
        <f t="shared" si="2068"/>
        <v>0</v>
      </c>
      <c r="AZ1106" s="10">
        <f t="shared" si="2125"/>
        <v>0</v>
      </c>
      <c r="BA1106" s="44">
        <f t="shared" si="2069"/>
        <v>0</v>
      </c>
      <c r="BB1106" s="9">
        <f t="shared" si="2070"/>
        <v>0</v>
      </c>
      <c r="BC1106" s="45">
        <f t="shared" si="2159"/>
        <v>0</v>
      </c>
      <c r="BD1106" s="9">
        <f t="shared" si="2071"/>
        <v>0</v>
      </c>
      <c r="BE1106" s="45">
        <f t="shared" si="2155"/>
        <v>0</v>
      </c>
      <c r="BF1106" s="9">
        <f t="shared" si="2072"/>
        <v>0</v>
      </c>
      <c r="BG1106" s="45">
        <f t="shared" si="2156"/>
        <v>0</v>
      </c>
      <c r="BH1106" s="58"/>
      <c r="BI1106" s="58"/>
      <c r="BJ1106" s="58">
        <f t="shared" si="2126"/>
        <v>0</v>
      </c>
      <c r="BK1106" s="97"/>
      <c r="BL1106" s="44"/>
      <c r="BM1106" s="82">
        <f t="shared" si="2127"/>
        <v>110.10000000000001</v>
      </c>
      <c r="BN1106" s="86">
        <f t="shared" si="2128"/>
        <v>110100</v>
      </c>
      <c r="BO1106" s="86">
        <f t="shared" si="2129"/>
        <v>100</v>
      </c>
      <c r="BP1106" s="84">
        <f t="shared" si="2073"/>
        <v>4</v>
      </c>
      <c r="BQ1106" s="84">
        <f t="shared" si="2074"/>
        <v>4.13</v>
      </c>
      <c r="BR1106" s="84">
        <f t="shared" si="2075"/>
        <v>0.02</v>
      </c>
      <c r="BS1106" s="84">
        <f t="shared" si="2130"/>
        <v>3.1043943074937248E-2</v>
      </c>
      <c r="BT1106" s="84">
        <f t="shared" si="2131"/>
        <v>1356.7175400518338</v>
      </c>
      <c r="BU1106" s="84">
        <f t="shared" si="2132"/>
        <v>0</v>
      </c>
      <c r="BV1106" s="83">
        <f t="shared" si="2133"/>
        <v>3327.747181144362</v>
      </c>
      <c r="BW1106" s="81">
        <f t="shared" si="2157"/>
        <v>3327.747181144362</v>
      </c>
      <c r="BX1106" s="83">
        <f t="shared" si="2076"/>
        <v>0</v>
      </c>
      <c r="BY1106" s="141">
        <f t="shared" si="2077"/>
        <v>0</v>
      </c>
      <c r="BZ1106" s="83">
        <f t="shared" si="2078"/>
        <v>4.13</v>
      </c>
      <c r="CA1106" s="83">
        <f t="shared" si="2079"/>
        <v>0</v>
      </c>
      <c r="CB1106" s="83">
        <f t="shared" si="2134"/>
        <v>3.5469950811242921</v>
      </c>
      <c r="CC1106" s="83">
        <f t="shared" si="2080"/>
        <v>3.5469950811242921</v>
      </c>
      <c r="CD1106" s="143">
        <f t="shared" si="2081"/>
        <v>0.02</v>
      </c>
      <c r="CE1106" s="83">
        <f t="shared" si="2135"/>
        <v>1.6836523213570615E-2</v>
      </c>
      <c r="CF1106" s="84">
        <f t="shared" si="2136"/>
        <v>1241.5474214702801</v>
      </c>
      <c r="CG1106" s="83">
        <f t="shared" si="2082"/>
        <v>0</v>
      </c>
      <c r="CH1106" s="83">
        <f t="shared" si="2137"/>
        <v>3.3055325163855351</v>
      </c>
      <c r="CI1106" s="83">
        <f t="shared" si="2083"/>
        <v>3.3055325163855351</v>
      </c>
      <c r="CJ1106" s="143">
        <f t="shared" si="2084"/>
        <v>0.02</v>
      </c>
      <c r="CK1106" s="83">
        <f t="shared" si="2138"/>
        <v>1.6028910799759342E-2</v>
      </c>
      <c r="CL1106" s="84">
        <f t="shared" si="2139"/>
        <v>1175.6918711421738</v>
      </c>
      <c r="CM1106" s="83">
        <f t="shared" si="2085"/>
        <v>0</v>
      </c>
      <c r="CN1106" s="83">
        <f t="shared" si="2140"/>
        <v>3.1914668103344983</v>
      </c>
      <c r="CO1106" s="83">
        <f t="shared" si="2086"/>
        <v>3.1914668103344983</v>
      </c>
      <c r="CP1106" s="143">
        <f t="shared" si="2087"/>
        <v>0.02</v>
      </c>
      <c r="CQ1106" s="83">
        <f t="shared" si="2141"/>
        <v>1.6188564504284641E-2</v>
      </c>
      <c r="CR1106" s="84">
        <f t="shared" si="2142"/>
        <v>1173.1517591937422</v>
      </c>
      <c r="CS1106" s="83">
        <f t="shared" si="2088"/>
        <v>0</v>
      </c>
      <c r="CT1106" s="83">
        <f t="shared" si="2143"/>
        <v>3.1874111804266274</v>
      </c>
      <c r="CU1106" s="83">
        <f t="shared" si="2089"/>
        <v>3.1874111804266274</v>
      </c>
      <c r="CV1106" s="143">
        <f t="shared" si="2090"/>
        <v>0.02</v>
      </c>
      <c r="CW1106" s="83">
        <f t="shared" si="2144"/>
        <v>1.6216526987184704E-2</v>
      </c>
      <c r="CX1106" s="84">
        <f t="shared" si="2145"/>
        <v>1173.1268997174502</v>
      </c>
      <c r="CY1106" s="83">
        <f t="shared" si="2091"/>
        <v>0</v>
      </c>
      <c r="CZ1106" s="83">
        <f t="shared" si="2146"/>
        <v>3.187371614478506</v>
      </c>
      <c r="DA1106" s="83">
        <f t="shared" si="2092"/>
        <v>3.187371614478506</v>
      </c>
      <c r="DB1106" s="143">
        <f t="shared" si="2093"/>
        <v>0.02</v>
      </c>
      <c r="DC1106" s="83">
        <f t="shared" si="2147"/>
        <v>1.6217446767326636E-2</v>
      </c>
      <c r="DD1106" s="84">
        <f t="shared" si="2148"/>
        <v>1173.1387132743089</v>
      </c>
      <c r="DE1106" s="86">
        <f t="shared" si="2094"/>
        <v>5989.9449260598512</v>
      </c>
      <c r="DF1106" s="86">
        <f t="shared" si="2095"/>
        <v>2395.9779704239404</v>
      </c>
      <c r="DG1106" s="86">
        <f t="shared" si="2096"/>
        <v>1497.4862315149628</v>
      </c>
      <c r="DH1106" s="86">
        <f t="shared" si="2097"/>
        <v>6.3292528334880707E-2</v>
      </c>
      <c r="DI1106" s="86">
        <f t="shared" si="2098"/>
        <v>4.421266939044155E-2</v>
      </c>
      <c r="DJ1106" s="86">
        <f t="shared" si="2099"/>
        <v>0.33516657719493237</v>
      </c>
      <c r="DK1106" s="86">
        <f t="shared" si="2100"/>
        <v>-1501.8770645774903</v>
      </c>
      <c r="DL1106" s="86">
        <f t="shared" si="2158"/>
        <v>-1501.8770645774903</v>
      </c>
      <c r="DM1106" s="86">
        <f t="shared" si="2101"/>
        <v>-1501.8770645774903</v>
      </c>
      <c r="DN1106" s="85">
        <f t="shared" si="2102"/>
        <v>0</v>
      </c>
      <c r="DO1106" s="85">
        <f t="shared" si="2149"/>
        <v>0</v>
      </c>
      <c r="DP1106" s="85">
        <f t="shared" si="2103"/>
        <v>0</v>
      </c>
      <c r="DQ1106" s="85">
        <f t="shared" si="2150"/>
        <v>0</v>
      </c>
      <c r="DR1106" s="85">
        <f t="shared" si="2104"/>
        <v>0</v>
      </c>
      <c r="DS1106" s="85">
        <f t="shared" si="2151"/>
        <v>0</v>
      </c>
      <c r="DT1106" s="81"/>
      <c r="DU1106" s="81"/>
      <c r="DV1106" s="81">
        <f t="shared" si="2152"/>
        <v>0</v>
      </c>
      <c r="DW1106" s="100"/>
    </row>
    <row r="1107" spans="1:127" x14ac:dyDescent="0.2">
      <c r="A1107" s="59">
        <f t="shared" si="2105"/>
        <v>146.9333333333326</v>
      </c>
      <c r="B1107" s="44">
        <f t="shared" si="2106"/>
        <v>146933.33333333259</v>
      </c>
      <c r="C1107" s="52">
        <f t="shared" si="2040"/>
        <v>133.33333333333334</v>
      </c>
      <c r="D1107" s="50">
        <f t="shared" si="2041"/>
        <v>4</v>
      </c>
      <c r="E1107" s="44">
        <f t="shared" si="2042"/>
        <v>4.13</v>
      </c>
      <c r="F1107" s="47">
        <f t="shared" si="2043"/>
        <v>0.02</v>
      </c>
      <c r="G1107" s="52">
        <f t="shared" si="2107"/>
        <v>2.2910225095621548E-2</v>
      </c>
      <c r="H1107" s="57">
        <f t="shared" si="2108"/>
        <v>1129.2999083080481</v>
      </c>
      <c r="I1107" s="52">
        <f t="shared" si="2109"/>
        <v>0</v>
      </c>
      <c r="J1107" s="54">
        <f t="shared" si="2110"/>
        <v>4543.2832732611223</v>
      </c>
      <c r="K1107" s="46">
        <f t="shared" si="2153"/>
        <v>4543.2832732611223</v>
      </c>
      <c r="L1107" s="80">
        <f t="shared" si="2044"/>
        <v>0</v>
      </c>
      <c r="M1107" s="142">
        <f t="shared" si="2045"/>
        <v>0</v>
      </c>
      <c r="N1107" s="60">
        <f t="shared" si="2046"/>
        <v>4.13</v>
      </c>
      <c r="O1107" s="53">
        <f t="shared" si="2047"/>
        <v>0</v>
      </c>
      <c r="P1107" s="58">
        <f t="shared" si="2111"/>
        <v>3.1954432876713286</v>
      </c>
      <c r="Q1107" s="49">
        <f t="shared" si="2048"/>
        <v>3.1954432876713286</v>
      </c>
      <c r="R1107" s="143">
        <f t="shared" si="2049"/>
        <v>0.02</v>
      </c>
      <c r="S1107" s="51">
        <f t="shared" si="2112"/>
        <v>1.7470035596553187E-2</v>
      </c>
      <c r="T1107" s="57">
        <f t="shared" si="2113"/>
        <v>1174.1262932962552</v>
      </c>
      <c r="U1107" s="53">
        <f t="shared" si="2050"/>
        <v>0</v>
      </c>
      <c r="V1107" s="58">
        <f t="shared" si="2114"/>
        <v>3.2618633576957059</v>
      </c>
      <c r="W1107" s="49">
        <f t="shared" si="2051"/>
        <v>3.2618633576957059</v>
      </c>
      <c r="X1107" s="143">
        <f t="shared" si="2052"/>
        <v>0.02</v>
      </c>
      <c r="Y1107" s="51">
        <f t="shared" si="2115"/>
        <v>1.6875213815297434E-2</v>
      </c>
      <c r="Z1107" s="57">
        <f t="shared" si="2116"/>
        <v>1141.1365036305797</v>
      </c>
      <c r="AA1107" s="53">
        <f t="shared" si="2053"/>
        <v>0</v>
      </c>
      <c r="AB1107" s="58">
        <f t="shared" si="2117"/>
        <v>3.2122120424175922</v>
      </c>
      <c r="AC1107" s="49">
        <f t="shared" si="2054"/>
        <v>3.2122120424175922</v>
      </c>
      <c r="AD1107" s="143">
        <f t="shared" si="2055"/>
        <v>0.02</v>
      </c>
      <c r="AE1107" s="49">
        <f t="shared" si="2154"/>
        <v>1.6822523966448434E-2</v>
      </c>
      <c r="AF1107" s="57">
        <f t="shared" si="2118"/>
        <v>1139.5011968276176</v>
      </c>
      <c r="AG1107" s="53">
        <f t="shared" si="2056"/>
        <v>0</v>
      </c>
      <c r="AH1107" s="58">
        <f t="shared" si="2119"/>
        <v>3.2098625148411148</v>
      </c>
      <c r="AI1107" s="49">
        <f t="shared" si="2057"/>
        <v>3.2098625148411148</v>
      </c>
      <c r="AJ1107" s="143">
        <f t="shared" si="2058"/>
        <v>0.02</v>
      </c>
      <c r="AK1107" s="51">
        <f t="shared" si="2120"/>
        <v>1.6823082291309837E-2</v>
      </c>
      <c r="AL1107" s="57">
        <f t="shared" si="2121"/>
        <v>1139.4225173618736</v>
      </c>
      <c r="AM1107" s="53">
        <f t="shared" si="2059"/>
        <v>0</v>
      </c>
      <c r="AN1107" s="58">
        <f t="shared" si="2122"/>
        <v>3.2097497374868054</v>
      </c>
      <c r="AO1107" s="49">
        <f t="shared" si="2060"/>
        <v>3.2097497374868054</v>
      </c>
      <c r="AP1107" s="143">
        <f t="shared" si="2061"/>
        <v>0.02</v>
      </c>
      <c r="AQ1107" s="51">
        <f t="shared" si="2123"/>
        <v>1.6823377941042033E-2</v>
      </c>
      <c r="AR1107" s="57">
        <f t="shared" si="2124"/>
        <v>1139.4166316400135</v>
      </c>
      <c r="AS1107" s="44">
        <f t="shared" si="2062"/>
        <v>8177.9098918700201</v>
      </c>
      <c r="AT1107" s="44">
        <f t="shared" si="2063"/>
        <v>3271.1639567480079</v>
      </c>
      <c r="AU1107" s="44">
        <f t="shared" si="2064"/>
        <v>2044.477472967505</v>
      </c>
      <c r="AV1107" s="47">
        <f t="shared" si="2065"/>
        <v>0.18464531813135765</v>
      </c>
      <c r="AW1107" s="47">
        <f t="shared" si="2066"/>
        <v>0.22895031080008688</v>
      </c>
      <c r="AX1107" s="86">
        <f t="shared" si="2067"/>
        <v>0.46974586674467078</v>
      </c>
      <c r="AY1107" s="86">
        <f t="shared" si="2068"/>
        <v>0</v>
      </c>
      <c r="AZ1107" s="10">
        <f t="shared" si="2125"/>
        <v>0</v>
      </c>
      <c r="BA1107" s="44">
        <f t="shared" si="2069"/>
        <v>0</v>
      </c>
      <c r="BB1107" s="9">
        <f t="shared" si="2070"/>
        <v>0</v>
      </c>
      <c r="BC1107" s="45">
        <f t="shared" si="2159"/>
        <v>0</v>
      </c>
      <c r="BD1107" s="9">
        <f t="shared" si="2071"/>
        <v>0</v>
      </c>
      <c r="BE1107" s="45">
        <f t="shared" si="2155"/>
        <v>0</v>
      </c>
      <c r="BF1107" s="9">
        <f t="shared" si="2072"/>
        <v>0</v>
      </c>
      <c r="BG1107" s="45">
        <f t="shared" si="2156"/>
        <v>0</v>
      </c>
      <c r="BH1107" s="58"/>
      <c r="BI1107" s="58"/>
      <c r="BJ1107" s="58">
        <f t="shared" si="2126"/>
        <v>0</v>
      </c>
      <c r="BK1107" s="97"/>
      <c r="BL1107" s="44"/>
      <c r="BM1107" s="82">
        <f t="shared" si="2127"/>
        <v>110.2</v>
      </c>
      <c r="BN1107" s="86">
        <f t="shared" si="2128"/>
        <v>110200</v>
      </c>
      <c r="BO1107" s="86">
        <f t="shared" si="2129"/>
        <v>100</v>
      </c>
      <c r="BP1107" s="84">
        <f t="shared" si="2073"/>
        <v>4</v>
      </c>
      <c r="BQ1107" s="84">
        <f t="shared" si="2074"/>
        <v>4.13</v>
      </c>
      <c r="BR1107" s="84">
        <f t="shared" si="2075"/>
        <v>0.02</v>
      </c>
      <c r="BS1107" s="84">
        <f t="shared" si="2130"/>
        <v>3.104194307493725E-2</v>
      </c>
      <c r="BT1107" s="84">
        <f t="shared" si="2131"/>
        <v>1357.4691851626071</v>
      </c>
      <c r="BU1107" s="84">
        <f t="shared" si="2132"/>
        <v>0</v>
      </c>
      <c r="BV1107" s="83">
        <f t="shared" si="2133"/>
        <v>3330.9844811443618</v>
      </c>
      <c r="BW1107" s="81">
        <f t="shared" si="2157"/>
        <v>3330.9844811443618</v>
      </c>
      <c r="BX1107" s="83">
        <f t="shared" si="2076"/>
        <v>0</v>
      </c>
      <c r="BY1107" s="141">
        <f t="shared" si="2077"/>
        <v>0</v>
      </c>
      <c r="BZ1107" s="83">
        <f t="shared" si="2078"/>
        <v>4.13</v>
      </c>
      <c r="CA1107" s="83">
        <f t="shared" si="2079"/>
        <v>0</v>
      </c>
      <c r="CB1107" s="83">
        <f t="shared" si="2134"/>
        <v>3.5489325080556675</v>
      </c>
      <c r="CC1107" s="83">
        <f t="shared" si="2080"/>
        <v>3.5489325080556675</v>
      </c>
      <c r="CD1107" s="143">
        <f t="shared" si="2081"/>
        <v>0.02</v>
      </c>
      <c r="CE1107" s="83">
        <f t="shared" si="2135"/>
        <v>1.6834523213570617E-2</v>
      </c>
      <c r="CF1107" s="84">
        <f t="shared" si="2136"/>
        <v>1242.0220633242586</v>
      </c>
      <c r="CG1107" s="83">
        <f t="shared" si="2082"/>
        <v>0</v>
      </c>
      <c r="CH1107" s="83">
        <f t="shared" si="2137"/>
        <v>3.3066070812999322</v>
      </c>
      <c r="CI1107" s="83">
        <f t="shared" si="2083"/>
        <v>3.3066070812999322</v>
      </c>
      <c r="CJ1107" s="143">
        <f t="shared" si="2084"/>
        <v>0.02</v>
      </c>
      <c r="CK1107" s="83">
        <f t="shared" si="2138"/>
        <v>1.6026910799759344E-2</v>
      </c>
      <c r="CL1107" s="84">
        <f t="shared" si="2139"/>
        <v>1176.1767524954901</v>
      </c>
      <c r="CM1107" s="83">
        <f t="shared" si="2085"/>
        <v>0</v>
      </c>
      <c r="CN1107" s="83">
        <f t="shared" si="2140"/>
        <v>3.1924378899688692</v>
      </c>
      <c r="CO1107" s="83">
        <f t="shared" si="2086"/>
        <v>3.1924378899688692</v>
      </c>
      <c r="CP1107" s="143">
        <f t="shared" si="2087"/>
        <v>0.02</v>
      </c>
      <c r="CQ1107" s="83">
        <f t="shared" si="2141"/>
        <v>1.6186564504284642E-2</v>
      </c>
      <c r="CR1107" s="84">
        <f t="shared" si="2142"/>
        <v>1173.6589731322317</v>
      </c>
      <c r="CS1107" s="83">
        <f t="shared" si="2088"/>
        <v>0</v>
      </c>
      <c r="CT1107" s="83">
        <f t="shared" si="2143"/>
        <v>3.1884131669368738</v>
      </c>
      <c r="CU1107" s="83">
        <f t="shared" si="2089"/>
        <v>3.1884131669368738</v>
      </c>
      <c r="CV1107" s="143">
        <f t="shared" si="2090"/>
        <v>0.02</v>
      </c>
      <c r="CW1107" s="83">
        <f t="shared" si="2144"/>
        <v>1.6214526987184705E-2</v>
      </c>
      <c r="CX1107" s="84">
        <f t="shared" si="2145"/>
        <v>1173.6356363086613</v>
      </c>
      <c r="CY1107" s="83">
        <f t="shared" si="2091"/>
        <v>0</v>
      </c>
      <c r="CZ1107" s="83">
        <f t="shared" si="2146"/>
        <v>3.188375979310611</v>
      </c>
      <c r="DA1107" s="83">
        <f t="shared" si="2092"/>
        <v>3.188375979310611</v>
      </c>
      <c r="DB1107" s="143">
        <f t="shared" si="2093"/>
        <v>0.02</v>
      </c>
      <c r="DC1107" s="83">
        <f t="shared" si="2147"/>
        <v>1.6215446767326638E-2</v>
      </c>
      <c r="DD1107" s="84">
        <f t="shared" si="2148"/>
        <v>1173.6474850376535</v>
      </c>
      <c r="DE1107" s="86">
        <f t="shared" si="2094"/>
        <v>5995.7720660598507</v>
      </c>
      <c r="DF1107" s="86">
        <f t="shared" si="2095"/>
        <v>2398.30882642394</v>
      </c>
      <c r="DG1107" s="86">
        <f t="shared" si="2096"/>
        <v>1498.9430165149627</v>
      </c>
      <c r="DH1107" s="86">
        <f t="shared" si="2097"/>
        <v>6.3201391981052665E-2</v>
      </c>
      <c r="DI1107" s="86">
        <f t="shared" si="2098"/>
        <v>4.4095800874654673E-2</v>
      </c>
      <c r="DJ1107" s="86">
        <f t="shared" si="2099"/>
        <v>0.33350413518148331</v>
      </c>
      <c r="DK1107" s="86">
        <f t="shared" si="2100"/>
        <v>-1503.6363097648336</v>
      </c>
      <c r="DL1107" s="86">
        <f t="shared" si="2158"/>
        <v>-1503.6363097648336</v>
      </c>
      <c r="DM1107" s="86">
        <f t="shared" si="2101"/>
        <v>-1503.6363097648336</v>
      </c>
      <c r="DN1107" s="85">
        <f t="shared" si="2102"/>
        <v>0</v>
      </c>
      <c r="DO1107" s="85">
        <f t="shared" si="2149"/>
        <v>0</v>
      </c>
      <c r="DP1107" s="85">
        <f t="shared" si="2103"/>
        <v>0</v>
      </c>
      <c r="DQ1107" s="85">
        <f t="shared" si="2150"/>
        <v>0</v>
      </c>
      <c r="DR1107" s="85">
        <f t="shared" si="2104"/>
        <v>0</v>
      </c>
      <c r="DS1107" s="85">
        <f t="shared" si="2151"/>
        <v>0</v>
      </c>
      <c r="DT1107" s="81"/>
      <c r="DU1107" s="81"/>
      <c r="DV1107" s="81">
        <f t="shared" si="2152"/>
        <v>0</v>
      </c>
      <c r="DW1107" s="100"/>
    </row>
    <row r="1108" spans="1:127" x14ac:dyDescent="0.2">
      <c r="A1108" s="59">
        <f t="shared" si="2105"/>
        <v>147.06666666666592</v>
      </c>
      <c r="B1108" s="44">
        <f t="shared" si="2106"/>
        <v>147066.66666666593</v>
      </c>
      <c r="C1108" s="52">
        <f t="shared" si="2040"/>
        <v>133.33333333333334</v>
      </c>
      <c r="D1108" s="50">
        <f t="shared" si="2041"/>
        <v>4</v>
      </c>
      <c r="E1108" s="44">
        <f t="shared" si="2042"/>
        <v>4.13</v>
      </c>
      <c r="F1108" s="47">
        <f t="shared" si="2043"/>
        <v>0.02</v>
      </c>
      <c r="G1108" s="52">
        <f t="shared" si="2107"/>
        <v>2.290755842895488E-2</v>
      </c>
      <c r="H1108" s="57">
        <f t="shared" si="2108"/>
        <v>1130.0395012624399</v>
      </c>
      <c r="I1108" s="52">
        <f t="shared" si="2109"/>
        <v>0</v>
      </c>
      <c r="J1108" s="54">
        <f t="shared" si="2110"/>
        <v>4547.5996732611229</v>
      </c>
      <c r="K1108" s="46">
        <f t="shared" si="2153"/>
        <v>4547.5996732611229</v>
      </c>
      <c r="L1108" s="80">
        <f t="shared" si="2044"/>
        <v>0</v>
      </c>
      <c r="M1108" s="142">
        <f t="shared" si="2045"/>
        <v>0</v>
      </c>
      <c r="N1108" s="60">
        <f t="shared" si="2046"/>
        <v>4.13</v>
      </c>
      <c r="O1108" s="53">
        <f t="shared" si="2047"/>
        <v>0</v>
      </c>
      <c r="P1108" s="58">
        <f t="shared" si="2111"/>
        <v>3.196737830598118</v>
      </c>
      <c r="Q1108" s="49">
        <f t="shared" si="2048"/>
        <v>3.196737830598118</v>
      </c>
      <c r="R1108" s="143">
        <f t="shared" si="2049"/>
        <v>0.02</v>
      </c>
      <c r="S1108" s="51">
        <f t="shared" si="2112"/>
        <v>1.7467368929886519E-2</v>
      </c>
      <c r="T1108" s="57">
        <f t="shared" si="2113"/>
        <v>1174.8551938249391</v>
      </c>
      <c r="U1108" s="53">
        <f t="shared" si="2050"/>
        <v>0</v>
      </c>
      <c r="V1108" s="58">
        <f t="shared" si="2114"/>
        <v>3.2632677924809101</v>
      </c>
      <c r="W1108" s="49">
        <f t="shared" si="2051"/>
        <v>3.2632677924809101</v>
      </c>
      <c r="X1108" s="143">
        <f t="shared" si="2052"/>
        <v>0.02</v>
      </c>
      <c r="Y1108" s="51">
        <f t="shared" si="2115"/>
        <v>1.6872547148630766E-2</v>
      </c>
      <c r="Z1108" s="57">
        <f t="shared" si="2116"/>
        <v>1141.8262476462571</v>
      </c>
      <c r="AA1108" s="53">
        <f t="shared" si="2053"/>
        <v>0</v>
      </c>
      <c r="AB1108" s="58">
        <f t="shared" si="2117"/>
        <v>3.2134679940962529</v>
      </c>
      <c r="AC1108" s="49">
        <f t="shared" si="2054"/>
        <v>3.2134679940962529</v>
      </c>
      <c r="AD1108" s="143">
        <f t="shared" si="2055"/>
        <v>0.02</v>
      </c>
      <c r="AE1108" s="49">
        <f t="shared" si="2154"/>
        <v>1.6819857299781766E-2</v>
      </c>
      <c r="AF1108" s="57">
        <f t="shared" si="2118"/>
        <v>1140.1994151856002</v>
      </c>
      <c r="AG1108" s="53">
        <f t="shared" si="2056"/>
        <v>0</v>
      </c>
      <c r="AH1108" s="58">
        <f t="shared" si="2119"/>
        <v>3.2111263484526047</v>
      </c>
      <c r="AI1108" s="49">
        <f t="shared" si="2057"/>
        <v>3.2111263484526047</v>
      </c>
      <c r="AJ1108" s="143">
        <f t="shared" si="2058"/>
        <v>0.02</v>
      </c>
      <c r="AK1108" s="51">
        <f t="shared" si="2120"/>
        <v>1.6820415624643169E-2</v>
      </c>
      <c r="AL1108" s="57">
        <f t="shared" si="2121"/>
        <v>1140.1212699877863</v>
      </c>
      <c r="AM1108" s="53">
        <f t="shared" si="2059"/>
        <v>0</v>
      </c>
      <c r="AN1108" s="58">
        <f t="shared" si="2122"/>
        <v>3.2110141293194099</v>
      </c>
      <c r="AO1108" s="49">
        <f t="shared" si="2060"/>
        <v>3.2110141293194099</v>
      </c>
      <c r="AP1108" s="143">
        <f t="shared" si="2061"/>
        <v>0.02</v>
      </c>
      <c r="AQ1108" s="51">
        <f t="shared" si="2123"/>
        <v>1.6820711274375365E-2</v>
      </c>
      <c r="AR1108" s="57">
        <f t="shared" si="2124"/>
        <v>1140.1154210985287</v>
      </c>
      <c r="AS1108" s="44">
        <f t="shared" si="2062"/>
        <v>8185.67941187002</v>
      </c>
      <c r="AT1108" s="44">
        <f t="shared" si="2063"/>
        <v>3274.2717647480081</v>
      </c>
      <c r="AU1108" s="44">
        <f t="shared" si="2064"/>
        <v>2046.419852967505</v>
      </c>
      <c r="AV1108" s="47">
        <f t="shared" si="2065"/>
        <v>0.18420760078506027</v>
      </c>
      <c r="AW1108" s="47">
        <f t="shared" si="2066"/>
        <v>0.22793112059666343</v>
      </c>
      <c r="AX1108" s="86">
        <f t="shared" si="2067"/>
        <v>0.46639520875336687</v>
      </c>
      <c r="AY1108" s="86">
        <f t="shared" si="2068"/>
        <v>0</v>
      </c>
      <c r="AZ1108" s="10">
        <f t="shared" si="2125"/>
        <v>0</v>
      </c>
      <c r="BA1108" s="44">
        <f t="shared" si="2069"/>
        <v>0</v>
      </c>
      <c r="BB1108" s="9">
        <f t="shared" si="2070"/>
        <v>0</v>
      </c>
      <c r="BC1108" s="45">
        <f t="shared" si="2159"/>
        <v>0</v>
      </c>
      <c r="BD1108" s="9">
        <f t="shared" si="2071"/>
        <v>0</v>
      </c>
      <c r="BE1108" s="45">
        <f t="shared" si="2155"/>
        <v>0</v>
      </c>
      <c r="BF1108" s="9">
        <f t="shared" si="2072"/>
        <v>0</v>
      </c>
      <c r="BG1108" s="45">
        <f t="shared" si="2156"/>
        <v>0</v>
      </c>
      <c r="BH1108" s="58"/>
      <c r="BI1108" s="58"/>
      <c r="BJ1108" s="58">
        <f t="shared" si="2126"/>
        <v>0</v>
      </c>
      <c r="BK1108" s="97"/>
      <c r="BL1108" s="44"/>
      <c r="BM1108" s="82">
        <f t="shared" si="2127"/>
        <v>110.3</v>
      </c>
      <c r="BN1108" s="86">
        <f t="shared" si="2128"/>
        <v>110300</v>
      </c>
      <c r="BO1108" s="86">
        <f t="shared" si="2129"/>
        <v>100</v>
      </c>
      <c r="BP1108" s="84">
        <f t="shared" si="2073"/>
        <v>4</v>
      </c>
      <c r="BQ1108" s="84">
        <f t="shared" si="2074"/>
        <v>4.13</v>
      </c>
      <c r="BR1108" s="84">
        <f t="shared" si="2075"/>
        <v>0.02</v>
      </c>
      <c r="BS1108" s="84">
        <f t="shared" si="2130"/>
        <v>3.1039943074937251E-2</v>
      </c>
      <c r="BT1108" s="84">
        <f t="shared" si="2131"/>
        <v>1358.2207818472305</v>
      </c>
      <c r="BU1108" s="84">
        <f t="shared" si="2132"/>
        <v>0</v>
      </c>
      <c r="BV1108" s="83">
        <f t="shared" si="2133"/>
        <v>3334.221781144362</v>
      </c>
      <c r="BW1108" s="81">
        <f t="shared" si="2157"/>
        <v>3334.221781144362</v>
      </c>
      <c r="BX1108" s="83">
        <f t="shared" si="2076"/>
        <v>0</v>
      </c>
      <c r="BY1108" s="141">
        <f t="shared" si="2077"/>
        <v>0</v>
      </c>
      <c r="BZ1108" s="83">
        <f t="shared" si="2078"/>
        <v>4.13</v>
      </c>
      <c r="CA1108" s="83">
        <f t="shared" si="2079"/>
        <v>0</v>
      </c>
      <c r="CB1108" s="83">
        <f t="shared" si="2134"/>
        <v>3.5508720827663156</v>
      </c>
      <c r="CC1108" s="83">
        <f t="shared" si="2080"/>
        <v>3.5508720827663156</v>
      </c>
      <c r="CD1108" s="143">
        <f t="shared" si="2081"/>
        <v>0.02</v>
      </c>
      <c r="CE1108" s="83">
        <f t="shared" si="2135"/>
        <v>1.6832523213570618E-2</v>
      </c>
      <c r="CF1108" s="84">
        <f t="shared" si="2136"/>
        <v>1242.496389707625</v>
      </c>
      <c r="CG1108" s="83">
        <f t="shared" si="2082"/>
        <v>0</v>
      </c>
      <c r="CH1108" s="83">
        <f t="shared" si="2137"/>
        <v>3.3076819006387317</v>
      </c>
      <c r="CI1108" s="83">
        <f t="shared" si="2083"/>
        <v>3.3076819006387317</v>
      </c>
      <c r="CJ1108" s="143">
        <f t="shared" si="2084"/>
        <v>0.02</v>
      </c>
      <c r="CK1108" s="83">
        <f t="shared" si="2138"/>
        <v>1.6024910799759345E-2</v>
      </c>
      <c r="CL1108" s="84">
        <f t="shared" si="2139"/>
        <v>1176.6614157894867</v>
      </c>
      <c r="CM1108" s="83">
        <f t="shared" si="2085"/>
        <v>0</v>
      </c>
      <c r="CN1108" s="83">
        <f t="shared" si="2140"/>
        <v>3.1934094809433127</v>
      </c>
      <c r="CO1108" s="83">
        <f t="shared" si="2086"/>
        <v>3.1934094809433127</v>
      </c>
      <c r="CP1108" s="143">
        <f t="shared" si="2087"/>
        <v>0.02</v>
      </c>
      <c r="CQ1108" s="83">
        <f t="shared" si="2141"/>
        <v>1.6184564504284644E-2</v>
      </c>
      <c r="CR1108" s="84">
        <f t="shared" si="2142"/>
        <v>1174.1659701377221</v>
      </c>
      <c r="CS1108" s="83">
        <f t="shared" si="2088"/>
        <v>0</v>
      </c>
      <c r="CT1108" s="83">
        <f t="shared" si="2143"/>
        <v>3.1894157522526854</v>
      </c>
      <c r="CU1108" s="83">
        <f t="shared" si="2089"/>
        <v>3.1894157522526854</v>
      </c>
      <c r="CV1108" s="143">
        <f t="shared" si="2090"/>
        <v>0.02</v>
      </c>
      <c r="CW1108" s="83">
        <f t="shared" si="2144"/>
        <v>1.6212526987184707E-2</v>
      </c>
      <c r="CX1108" s="84">
        <f t="shared" si="2145"/>
        <v>1174.1441502978555</v>
      </c>
      <c r="CY1108" s="83">
        <f t="shared" si="2091"/>
        <v>0</v>
      </c>
      <c r="CZ1108" s="83">
        <f t="shared" si="2146"/>
        <v>3.1893809398021</v>
      </c>
      <c r="DA1108" s="83">
        <f t="shared" si="2092"/>
        <v>3.1893809398021</v>
      </c>
      <c r="DB1108" s="143">
        <f t="shared" si="2093"/>
        <v>0.02</v>
      </c>
      <c r="DC1108" s="83">
        <f t="shared" si="2147"/>
        <v>1.6213446767326639E-2</v>
      </c>
      <c r="DD1108" s="84">
        <f t="shared" si="2148"/>
        <v>1174.1560338058209</v>
      </c>
      <c r="DE1108" s="86">
        <f t="shared" si="2094"/>
        <v>6001.599206059851</v>
      </c>
      <c r="DF1108" s="86">
        <f t="shared" si="2095"/>
        <v>2400.6396824239405</v>
      </c>
      <c r="DG1108" s="86">
        <f t="shared" si="2096"/>
        <v>1500.3998015149627</v>
      </c>
      <c r="DH1108" s="86">
        <f t="shared" si="2097"/>
        <v>6.3110490616133497E-2</v>
      </c>
      <c r="DI1108" s="86">
        <f t="shared" si="2098"/>
        <v>4.3979374096014948E-2</v>
      </c>
      <c r="DJ1108" s="86">
        <f t="shared" si="2099"/>
        <v>0.33185182166720706</v>
      </c>
      <c r="DK1108" s="86">
        <f t="shared" si="2100"/>
        <v>-1505.3944747490823</v>
      </c>
      <c r="DL1108" s="86">
        <f t="shared" si="2158"/>
        <v>-1505.3944747490823</v>
      </c>
      <c r="DM1108" s="86">
        <f t="shared" si="2101"/>
        <v>-1505.3944747490823</v>
      </c>
      <c r="DN1108" s="85">
        <f t="shared" si="2102"/>
        <v>0</v>
      </c>
      <c r="DO1108" s="85">
        <f t="shared" si="2149"/>
        <v>0</v>
      </c>
      <c r="DP1108" s="85">
        <f t="shared" si="2103"/>
        <v>0</v>
      </c>
      <c r="DQ1108" s="85">
        <f t="shared" si="2150"/>
        <v>0</v>
      </c>
      <c r="DR1108" s="85">
        <f t="shared" si="2104"/>
        <v>0</v>
      </c>
      <c r="DS1108" s="85">
        <f t="shared" si="2151"/>
        <v>0</v>
      </c>
      <c r="DT1108" s="81"/>
      <c r="DU1108" s="81"/>
      <c r="DV1108" s="81">
        <f t="shared" si="2152"/>
        <v>0</v>
      </c>
      <c r="DW1108" s="100"/>
    </row>
    <row r="1109" spans="1:127" x14ac:dyDescent="0.2">
      <c r="A1109" s="59">
        <f t="shared" si="2105"/>
        <v>147.19999999999928</v>
      </c>
      <c r="B1109" s="44">
        <f t="shared" si="2106"/>
        <v>147199.99999999927</v>
      </c>
      <c r="C1109" s="52">
        <f t="shared" si="2040"/>
        <v>133.33333333333334</v>
      </c>
      <c r="D1109" s="50">
        <f t="shared" si="2041"/>
        <v>4</v>
      </c>
      <c r="E1109" s="44">
        <f t="shared" si="2042"/>
        <v>4.13</v>
      </c>
      <c r="F1109" s="47">
        <f t="shared" si="2043"/>
        <v>0.02</v>
      </c>
      <c r="G1109" s="52">
        <f t="shared" si="2107"/>
        <v>2.2904891762288212E-2</v>
      </c>
      <c r="H1109" s="57">
        <f t="shared" si="2108"/>
        <v>1130.7790081258981</v>
      </c>
      <c r="I1109" s="52">
        <f t="shared" si="2109"/>
        <v>0</v>
      </c>
      <c r="J1109" s="54">
        <f t="shared" si="2110"/>
        <v>4551.9160732611226</v>
      </c>
      <c r="K1109" s="46">
        <f t="shared" si="2153"/>
        <v>4551.9160732611226</v>
      </c>
      <c r="L1109" s="80">
        <f t="shared" si="2044"/>
        <v>0</v>
      </c>
      <c r="M1109" s="142">
        <f t="shared" si="2045"/>
        <v>0</v>
      </c>
      <c r="N1109" s="60">
        <f t="shared" si="2046"/>
        <v>4.13</v>
      </c>
      <c r="O1109" s="53">
        <f t="shared" si="2047"/>
        <v>0</v>
      </c>
      <c r="P1109" s="58">
        <f t="shared" si="2111"/>
        <v>3.1980342634402699</v>
      </c>
      <c r="Q1109" s="49">
        <f t="shared" si="2048"/>
        <v>3.1980342634402699</v>
      </c>
      <c r="R1109" s="143">
        <f t="shared" si="2049"/>
        <v>0.02</v>
      </c>
      <c r="S1109" s="51">
        <f t="shared" si="2112"/>
        <v>1.7464702263219851E-2</v>
      </c>
      <c r="T1109" s="57">
        <f t="shared" si="2113"/>
        <v>1175.5836879553981</v>
      </c>
      <c r="U1109" s="53">
        <f t="shared" si="2050"/>
        <v>0</v>
      </c>
      <c r="V1109" s="58">
        <f t="shared" si="2114"/>
        <v>3.264673563009123</v>
      </c>
      <c r="W1109" s="49">
        <f t="shared" si="2051"/>
        <v>3.264673563009123</v>
      </c>
      <c r="X1109" s="143">
        <f t="shared" si="2052"/>
        <v>0.02</v>
      </c>
      <c r="Y1109" s="51">
        <f t="shared" si="2115"/>
        <v>1.6869880481964097E-2</v>
      </c>
      <c r="Z1109" s="57">
        <f t="shared" si="2116"/>
        <v>1142.5155858552009</v>
      </c>
      <c r="AA1109" s="53">
        <f t="shared" si="2053"/>
        <v>0</v>
      </c>
      <c r="AB1109" s="58">
        <f t="shared" si="2117"/>
        <v>3.2147251048939443</v>
      </c>
      <c r="AC1109" s="49">
        <f t="shared" si="2054"/>
        <v>3.2147251048939443</v>
      </c>
      <c r="AD1109" s="143">
        <f t="shared" si="2055"/>
        <v>0.02</v>
      </c>
      <c r="AE1109" s="49">
        <f t="shared" si="2154"/>
        <v>1.6817190633115098E-2</v>
      </c>
      <c r="AF1109" s="57">
        <f t="shared" si="2118"/>
        <v>1140.8972500065204</v>
      </c>
      <c r="AG1109" s="53">
        <f t="shared" si="2056"/>
        <v>0</v>
      </c>
      <c r="AH1109" s="58">
        <f t="shared" si="2119"/>
        <v>3.2123914197240353</v>
      </c>
      <c r="AI1109" s="49">
        <f t="shared" si="2057"/>
        <v>3.2123914197240353</v>
      </c>
      <c r="AJ1109" s="143">
        <f t="shared" si="2058"/>
        <v>0.02</v>
      </c>
      <c r="AK1109" s="51">
        <f t="shared" si="2120"/>
        <v>1.6817748957976501E-2</v>
      </c>
      <c r="AL1109" s="57">
        <f t="shared" si="2121"/>
        <v>1140.8196368728477</v>
      </c>
      <c r="AM1109" s="53">
        <f t="shared" si="2059"/>
        <v>0</v>
      </c>
      <c r="AN1109" s="58">
        <f t="shared" si="2122"/>
        <v>3.2122797585577709</v>
      </c>
      <c r="AO1109" s="49">
        <f t="shared" si="2060"/>
        <v>3.2122797585577709</v>
      </c>
      <c r="AP1109" s="143">
        <f t="shared" si="2061"/>
        <v>0.02</v>
      </c>
      <c r="AQ1109" s="51">
        <f t="shared" si="2123"/>
        <v>1.6818044607708697E-2</v>
      </c>
      <c r="AR1109" s="57">
        <f t="shared" si="2124"/>
        <v>1140.8138246667336</v>
      </c>
      <c r="AS1109" s="44">
        <f t="shared" si="2062"/>
        <v>8193.4489318700216</v>
      </c>
      <c r="AT1109" s="44">
        <f t="shared" si="2063"/>
        <v>3277.3795727480083</v>
      </c>
      <c r="AU1109" s="44">
        <f t="shared" si="2064"/>
        <v>2048.3622329675054</v>
      </c>
      <c r="AV1109" s="47">
        <f t="shared" si="2065"/>
        <v>0.18377159274234442</v>
      </c>
      <c r="AW1109" s="47">
        <f t="shared" si="2066"/>
        <v>0.22691802641045589</v>
      </c>
      <c r="AX1109" s="86">
        <f t="shared" si="2067"/>
        <v>0.46307355539735878</v>
      </c>
      <c r="AY1109" s="86">
        <f t="shared" si="2068"/>
        <v>0</v>
      </c>
      <c r="AZ1109" s="10">
        <f t="shared" si="2125"/>
        <v>0</v>
      </c>
      <c r="BA1109" s="44">
        <f t="shared" si="2069"/>
        <v>0</v>
      </c>
      <c r="BB1109" s="9">
        <f t="shared" si="2070"/>
        <v>0</v>
      </c>
      <c r="BC1109" s="45">
        <f t="shared" si="2159"/>
        <v>0</v>
      </c>
      <c r="BD1109" s="9">
        <f t="shared" si="2071"/>
        <v>0</v>
      </c>
      <c r="BE1109" s="45">
        <f t="shared" si="2155"/>
        <v>0</v>
      </c>
      <c r="BF1109" s="9">
        <f t="shared" si="2072"/>
        <v>0</v>
      </c>
      <c r="BG1109" s="45">
        <f t="shared" si="2156"/>
        <v>0</v>
      </c>
      <c r="BH1109" s="58"/>
      <c r="BI1109" s="58"/>
      <c r="BJ1109" s="58">
        <f t="shared" si="2126"/>
        <v>0</v>
      </c>
      <c r="BK1109" s="97"/>
      <c r="BL1109" s="44"/>
      <c r="BM1109" s="82">
        <f t="shared" si="2127"/>
        <v>110.4</v>
      </c>
      <c r="BN1109" s="86">
        <f t="shared" si="2128"/>
        <v>110400</v>
      </c>
      <c r="BO1109" s="86">
        <f t="shared" si="2129"/>
        <v>100</v>
      </c>
      <c r="BP1109" s="84">
        <f t="shared" si="2073"/>
        <v>4</v>
      </c>
      <c r="BQ1109" s="84">
        <f t="shared" si="2074"/>
        <v>4.13</v>
      </c>
      <c r="BR1109" s="84">
        <f t="shared" si="2075"/>
        <v>0.02</v>
      </c>
      <c r="BS1109" s="84">
        <f t="shared" si="2130"/>
        <v>3.1037943074937253E-2</v>
      </c>
      <c r="BT1109" s="84">
        <f t="shared" si="2131"/>
        <v>1358.9723301057036</v>
      </c>
      <c r="BU1109" s="84">
        <f t="shared" si="2132"/>
        <v>0</v>
      </c>
      <c r="BV1109" s="83">
        <f t="shared" si="2133"/>
        <v>3337.4590811443618</v>
      </c>
      <c r="BW1109" s="81">
        <f t="shared" si="2157"/>
        <v>3337.4590811443618</v>
      </c>
      <c r="BX1109" s="83">
        <f t="shared" si="2076"/>
        <v>0</v>
      </c>
      <c r="BY1109" s="141">
        <f t="shared" si="2077"/>
        <v>0</v>
      </c>
      <c r="BZ1109" s="83">
        <f t="shared" si="2078"/>
        <v>4.13</v>
      </c>
      <c r="CA1109" s="83">
        <f t="shared" si="2079"/>
        <v>0</v>
      </c>
      <c r="CB1109" s="83">
        <f t="shared" si="2134"/>
        <v>3.5528138054773288</v>
      </c>
      <c r="CC1109" s="83">
        <f t="shared" si="2080"/>
        <v>3.5528138054773288</v>
      </c>
      <c r="CD1109" s="143">
        <f t="shared" si="2081"/>
        <v>0.02</v>
      </c>
      <c r="CE1109" s="83">
        <f t="shared" si="2135"/>
        <v>1.683052321357062E-2</v>
      </c>
      <c r="CF1109" s="84">
        <f t="shared" si="2136"/>
        <v>1242.9704006779234</v>
      </c>
      <c r="CG1109" s="83">
        <f t="shared" si="2082"/>
        <v>0</v>
      </c>
      <c r="CH1109" s="83">
        <f t="shared" si="2137"/>
        <v>3.308756972930492</v>
      </c>
      <c r="CI1109" s="83">
        <f t="shared" si="2083"/>
        <v>3.308756972930492</v>
      </c>
      <c r="CJ1109" s="143">
        <f t="shared" si="2084"/>
        <v>0.02</v>
      </c>
      <c r="CK1109" s="83">
        <f t="shared" si="2138"/>
        <v>1.6022910799759347E-2</v>
      </c>
      <c r="CL1109" s="84">
        <f t="shared" si="2139"/>
        <v>1177.1458611285825</v>
      </c>
      <c r="CM1109" s="83">
        <f t="shared" si="2085"/>
        <v>0</v>
      </c>
      <c r="CN1109" s="83">
        <f t="shared" si="2140"/>
        <v>3.194381582375069</v>
      </c>
      <c r="CO1109" s="83">
        <f t="shared" si="2086"/>
        <v>3.194381582375069</v>
      </c>
      <c r="CP1109" s="143">
        <f t="shared" si="2087"/>
        <v>0.02</v>
      </c>
      <c r="CQ1109" s="83">
        <f t="shared" si="2141"/>
        <v>1.6182564504284645E-2</v>
      </c>
      <c r="CR1109" s="84">
        <f t="shared" si="2142"/>
        <v>1174.6727502609997</v>
      </c>
      <c r="CS1109" s="83">
        <f t="shared" si="2088"/>
        <v>0</v>
      </c>
      <c r="CT1109" s="83">
        <f t="shared" si="2143"/>
        <v>3.190418935373625</v>
      </c>
      <c r="CU1109" s="83">
        <f t="shared" si="2089"/>
        <v>3.190418935373625</v>
      </c>
      <c r="CV1109" s="143">
        <f t="shared" si="2090"/>
        <v>0.02</v>
      </c>
      <c r="CW1109" s="83">
        <f t="shared" si="2144"/>
        <v>1.6210526987184708E-2</v>
      </c>
      <c r="CX1109" s="84">
        <f t="shared" si="2145"/>
        <v>1174.6524417294675</v>
      </c>
      <c r="CY1109" s="83">
        <f t="shared" si="2091"/>
        <v>0</v>
      </c>
      <c r="CZ1109" s="83">
        <f t="shared" si="2146"/>
        <v>3.1903864949069938</v>
      </c>
      <c r="DA1109" s="83">
        <f t="shared" si="2092"/>
        <v>3.1903864949069938</v>
      </c>
      <c r="DB1109" s="143">
        <f t="shared" si="2093"/>
        <v>0.02</v>
      </c>
      <c r="DC1109" s="83">
        <f t="shared" si="2147"/>
        <v>1.6211446767326641E-2</v>
      </c>
      <c r="DD1109" s="84">
        <f t="shared" si="2148"/>
        <v>1174.6643596243207</v>
      </c>
      <c r="DE1109" s="86">
        <f t="shared" si="2094"/>
        <v>6007.4263460598513</v>
      </c>
      <c r="DF1109" s="86">
        <f t="shared" si="2095"/>
        <v>2402.9705384239405</v>
      </c>
      <c r="DG1109" s="86">
        <f t="shared" si="2096"/>
        <v>1501.8565865149628</v>
      </c>
      <c r="DH1109" s="86">
        <f t="shared" si="2097"/>
        <v>6.3019823444240161E-2</v>
      </c>
      <c r="DI1109" s="86">
        <f t="shared" si="2098"/>
        <v>4.3863386982360038E-2</v>
      </c>
      <c r="DJ1109" s="86">
        <f t="shared" si="2099"/>
        <v>0.33020956489069425</v>
      </c>
      <c r="DK1109" s="86">
        <f t="shared" si="2100"/>
        <v>-1507.1515602568772</v>
      </c>
      <c r="DL1109" s="86">
        <f t="shared" si="2158"/>
        <v>-1507.1515602568772</v>
      </c>
      <c r="DM1109" s="86">
        <f t="shared" si="2101"/>
        <v>-1507.1515602568772</v>
      </c>
      <c r="DN1109" s="85">
        <f t="shared" si="2102"/>
        <v>0</v>
      </c>
      <c r="DO1109" s="85">
        <f t="shared" si="2149"/>
        <v>0</v>
      </c>
      <c r="DP1109" s="85">
        <f t="shared" si="2103"/>
        <v>0</v>
      </c>
      <c r="DQ1109" s="85">
        <f t="shared" si="2150"/>
        <v>0</v>
      </c>
      <c r="DR1109" s="85">
        <f t="shared" si="2104"/>
        <v>0</v>
      </c>
      <c r="DS1109" s="85">
        <f t="shared" si="2151"/>
        <v>0</v>
      </c>
      <c r="DT1109" s="81"/>
      <c r="DU1109" s="81"/>
      <c r="DV1109" s="81">
        <f t="shared" si="2152"/>
        <v>0</v>
      </c>
      <c r="DW1109" s="100"/>
    </row>
    <row r="1110" spans="1:127" x14ac:dyDescent="0.2">
      <c r="A1110" s="59">
        <f t="shared" si="2105"/>
        <v>147.33333333333263</v>
      </c>
      <c r="B1110" s="44">
        <f t="shared" si="2106"/>
        <v>147333.33333333262</v>
      </c>
      <c r="C1110" s="52">
        <f t="shared" si="2040"/>
        <v>133.33333333333334</v>
      </c>
      <c r="D1110" s="50">
        <f t="shared" si="2041"/>
        <v>4</v>
      </c>
      <c r="E1110" s="44">
        <f t="shared" si="2042"/>
        <v>4.13</v>
      </c>
      <c r="F1110" s="47">
        <f t="shared" si="2043"/>
        <v>0.02</v>
      </c>
      <c r="G1110" s="52">
        <f t="shared" si="2107"/>
        <v>2.2902225095621544E-2</v>
      </c>
      <c r="H1110" s="57">
        <f t="shared" si="2108"/>
        <v>1131.5184288984228</v>
      </c>
      <c r="I1110" s="52">
        <f t="shared" si="2109"/>
        <v>0</v>
      </c>
      <c r="J1110" s="54">
        <f t="shared" si="2110"/>
        <v>4556.2324732611223</v>
      </c>
      <c r="K1110" s="46">
        <f t="shared" si="2153"/>
        <v>4556.2324732611223</v>
      </c>
      <c r="L1110" s="80">
        <f t="shared" si="2044"/>
        <v>0</v>
      </c>
      <c r="M1110" s="142">
        <f t="shared" si="2045"/>
        <v>0</v>
      </c>
      <c r="N1110" s="60">
        <f t="shared" si="2046"/>
        <v>4.13</v>
      </c>
      <c r="O1110" s="53">
        <f t="shared" si="2047"/>
        <v>0</v>
      </c>
      <c r="P1110" s="58">
        <f t="shared" si="2111"/>
        <v>3.199332585930641</v>
      </c>
      <c r="Q1110" s="49">
        <f t="shared" si="2048"/>
        <v>3.199332585930641</v>
      </c>
      <c r="R1110" s="143">
        <f t="shared" si="2049"/>
        <v>0.02</v>
      </c>
      <c r="S1110" s="51">
        <f t="shared" si="2112"/>
        <v>1.7462035596553183E-2</v>
      </c>
      <c r="T1110" s="57">
        <f t="shared" si="2113"/>
        <v>1176.3117755863752</v>
      </c>
      <c r="U1110" s="53">
        <f t="shared" si="2050"/>
        <v>0</v>
      </c>
      <c r="V1110" s="58">
        <f t="shared" si="2114"/>
        <v>3.2660806661964301</v>
      </c>
      <c r="W1110" s="49">
        <f t="shared" si="2051"/>
        <v>3.2660806661964301</v>
      </c>
      <c r="X1110" s="143">
        <f t="shared" si="2052"/>
        <v>0.02</v>
      </c>
      <c r="Y1110" s="51">
        <f t="shared" si="2115"/>
        <v>1.6867213815297429E-2</v>
      </c>
      <c r="Z1110" s="57">
        <f t="shared" si="2116"/>
        <v>1143.2045183246832</v>
      </c>
      <c r="AA1110" s="53">
        <f t="shared" si="2053"/>
        <v>0</v>
      </c>
      <c r="AB1110" s="58">
        <f t="shared" si="2117"/>
        <v>3.2159833721085507</v>
      </c>
      <c r="AC1110" s="49">
        <f t="shared" si="2054"/>
        <v>3.2159833721085507</v>
      </c>
      <c r="AD1110" s="143">
        <f t="shared" si="2055"/>
        <v>0.02</v>
      </c>
      <c r="AE1110" s="49">
        <f t="shared" si="2154"/>
        <v>1.681452396644843E-2</v>
      </c>
      <c r="AF1110" s="57">
        <f t="shared" si="2118"/>
        <v>1141.5947013385876</v>
      </c>
      <c r="AG1110" s="53">
        <f t="shared" si="2056"/>
        <v>0</v>
      </c>
      <c r="AH1110" s="58">
        <f t="shared" si="2119"/>
        <v>3.2136577260746213</v>
      </c>
      <c r="AI1110" s="49">
        <f t="shared" si="2057"/>
        <v>3.2136577260746213</v>
      </c>
      <c r="AJ1110" s="143">
        <f t="shared" si="2058"/>
        <v>0.02</v>
      </c>
      <c r="AK1110" s="51">
        <f t="shared" si="2120"/>
        <v>1.6815082291309832E-2</v>
      </c>
      <c r="AL1110" s="57">
        <f t="shared" si="2121"/>
        <v>1141.5176180516623</v>
      </c>
      <c r="AM1110" s="53">
        <f t="shared" si="2059"/>
        <v>0</v>
      </c>
      <c r="AN1110" s="58">
        <f t="shared" si="2122"/>
        <v>3.2135466225823079</v>
      </c>
      <c r="AO1110" s="49">
        <f t="shared" si="2060"/>
        <v>3.2135466225823079</v>
      </c>
      <c r="AP1110" s="143">
        <f t="shared" si="2061"/>
        <v>0.02</v>
      </c>
      <c r="AQ1110" s="51">
        <f t="shared" si="2123"/>
        <v>1.6815377941042028E-2</v>
      </c>
      <c r="AR1110" s="57">
        <f t="shared" si="2124"/>
        <v>1141.5118423795257</v>
      </c>
      <c r="AS1110" s="44">
        <f t="shared" si="2062"/>
        <v>8201.2184518700196</v>
      </c>
      <c r="AT1110" s="44">
        <f t="shared" si="2063"/>
        <v>3280.4873807480076</v>
      </c>
      <c r="AU1110" s="44">
        <f t="shared" si="2064"/>
        <v>2050.3046129675049</v>
      </c>
      <c r="AV1110" s="47">
        <f t="shared" si="2065"/>
        <v>0.18333728540428823</v>
      </c>
      <c r="AW1110" s="47">
        <f t="shared" si="2066"/>
        <v>0.22591098408358387</v>
      </c>
      <c r="AX1110" s="86">
        <f t="shared" si="2067"/>
        <v>0.4597806167732601</v>
      </c>
      <c r="AY1110" s="86">
        <f t="shared" si="2068"/>
        <v>0</v>
      </c>
      <c r="AZ1110" s="10">
        <f t="shared" si="2125"/>
        <v>0</v>
      </c>
      <c r="BA1110" s="44">
        <f t="shared" si="2069"/>
        <v>0</v>
      </c>
      <c r="BB1110" s="9">
        <f t="shared" si="2070"/>
        <v>0</v>
      </c>
      <c r="BC1110" s="45">
        <f t="shared" si="2159"/>
        <v>0</v>
      </c>
      <c r="BD1110" s="9">
        <f t="shared" si="2071"/>
        <v>0</v>
      </c>
      <c r="BE1110" s="45">
        <f t="shared" si="2155"/>
        <v>0</v>
      </c>
      <c r="BF1110" s="9">
        <f t="shared" si="2072"/>
        <v>0</v>
      </c>
      <c r="BG1110" s="45">
        <f t="shared" si="2156"/>
        <v>0</v>
      </c>
      <c r="BH1110" s="58"/>
      <c r="BI1110" s="58"/>
      <c r="BJ1110" s="58">
        <f t="shared" si="2126"/>
        <v>0</v>
      </c>
      <c r="BK1110" s="97"/>
      <c r="BL1110" s="44"/>
      <c r="BM1110" s="82">
        <f t="shared" si="2127"/>
        <v>110.5</v>
      </c>
      <c r="BN1110" s="86">
        <f t="shared" si="2128"/>
        <v>110500</v>
      </c>
      <c r="BO1110" s="86">
        <f t="shared" si="2129"/>
        <v>100</v>
      </c>
      <c r="BP1110" s="84">
        <f t="shared" si="2073"/>
        <v>4</v>
      </c>
      <c r="BQ1110" s="84">
        <f t="shared" si="2074"/>
        <v>4.13</v>
      </c>
      <c r="BR1110" s="84">
        <f t="shared" si="2075"/>
        <v>0.02</v>
      </c>
      <c r="BS1110" s="84">
        <f t="shared" si="2130"/>
        <v>3.1035943074937254E-2</v>
      </c>
      <c r="BT1110" s="84">
        <f t="shared" si="2131"/>
        <v>1359.7238299380265</v>
      </c>
      <c r="BU1110" s="84">
        <f t="shared" si="2132"/>
        <v>0</v>
      </c>
      <c r="BV1110" s="83">
        <f t="shared" si="2133"/>
        <v>3340.696381144362</v>
      </c>
      <c r="BW1110" s="81">
        <f t="shared" si="2157"/>
        <v>3340.696381144362</v>
      </c>
      <c r="BX1110" s="83">
        <f t="shared" si="2076"/>
        <v>0</v>
      </c>
      <c r="BY1110" s="141">
        <f t="shared" si="2077"/>
        <v>0</v>
      </c>
      <c r="BZ1110" s="83">
        <f t="shared" si="2078"/>
        <v>4.13</v>
      </c>
      <c r="CA1110" s="83">
        <f t="shared" si="2079"/>
        <v>0</v>
      </c>
      <c r="CB1110" s="83">
        <f t="shared" si="2134"/>
        <v>3.5547576764100262</v>
      </c>
      <c r="CC1110" s="83">
        <f t="shared" si="2080"/>
        <v>3.5547576764100262</v>
      </c>
      <c r="CD1110" s="143">
        <f t="shared" si="2081"/>
        <v>0.02</v>
      </c>
      <c r="CE1110" s="83">
        <f t="shared" si="2135"/>
        <v>1.6828523213570621E-2</v>
      </c>
      <c r="CF1110" s="84">
        <f t="shared" si="2136"/>
        <v>1243.444096293146</v>
      </c>
      <c r="CG1110" s="83">
        <f t="shared" si="2082"/>
        <v>0</v>
      </c>
      <c r="CH1110" s="83">
        <f t="shared" si="2137"/>
        <v>3.3098322967057245</v>
      </c>
      <c r="CI1110" s="83">
        <f t="shared" si="2083"/>
        <v>3.3098322967057245</v>
      </c>
      <c r="CJ1110" s="143">
        <f t="shared" si="2084"/>
        <v>0.02</v>
      </c>
      <c r="CK1110" s="83">
        <f t="shared" si="2138"/>
        <v>1.6020910799759348E-2</v>
      </c>
      <c r="CL1110" s="84">
        <f t="shared" si="2139"/>
        <v>1177.6300886173597</v>
      </c>
      <c r="CM1110" s="83">
        <f t="shared" si="2085"/>
        <v>0</v>
      </c>
      <c r="CN1110" s="83">
        <f t="shared" si="2140"/>
        <v>3.1953541933827161</v>
      </c>
      <c r="CO1110" s="83">
        <f t="shared" si="2086"/>
        <v>3.1953541933827161</v>
      </c>
      <c r="CP1110" s="143">
        <f t="shared" si="2087"/>
        <v>0.02</v>
      </c>
      <c r="CQ1110" s="83">
        <f t="shared" si="2141"/>
        <v>1.6180564504284647E-2</v>
      </c>
      <c r="CR1110" s="84">
        <f t="shared" si="2142"/>
        <v>1175.1793135530486</v>
      </c>
      <c r="CS1110" s="83">
        <f t="shared" si="2088"/>
        <v>0</v>
      </c>
      <c r="CT1110" s="83">
        <f t="shared" si="2143"/>
        <v>3.1914227153002637</v>
      </c>
      <c r="CU1110" s="83">
        <f t="shared" si="2089"/>
        <v>3.1914227153002637</v>
      </c>
      <c r="CV1110" s="143">
        <f t="shared" si="2090"/>
        <v>0.02</v>
      </c>
      <c r="CW1110" s="83">
        <f t="shared" si="2144"/>
        <v>1.620852698718471E-2</v>
      </c>
      <c r="CX1110" s="84">
        <f t="shared" si="2145"/>
        <v>1175.1605106481747</v>
      </c>
      <c r="CY1110" s="83">
        <f t="shared" si="2091"/>
        <v>0</v>
      </c>
      <c r="CZ1110" s="83">
        <f t="shared" si="2146"/>
        <v>3.1913926435803575</v>
      </c>
      <c r="DA1110" s="83">
        <f t="shared" si="2092"/>
        <v>3.1913926435803575</v>
      </c>
      <c r="DB1110" s="143">
        <f t="shared" si="2093"/>
        <v>0.02</v>
      </c>
      <c r="DC1110" s="83">
        <f t="shared" si="2147"/>
        <v>1.6209446767326642E-2</v>
      </c>
      <c r="DD1110" s="84">
        <f t="shared" si="2148"/>
        <v>1175.1724625389111</v>
      </c>
      <c r="DE1110" s="86">
        <f t="shared" si="2094"/>
        <v>6013.2534860598516</v>
      </c>
      <c r="DF1110" s="86">
        <f t="shared" si="2095"/>
        <v>2405.3013944239406</v>
      </c>
      <c r="DG1110" s="86">
        <f t="shared" si="2096"/>
        <v>1503.3133715149629</v>
      </c>
      <c r="DH1110" s="86">
        <f t="shared" si="2097"/>
        <v>6.2929389672759531E-2</v>
      </c>
      <c r="DI1110" s="86">
        <f t="shared" si="2098"/>
        <v>4.3747837472948421E-2</v>
      </c>
      <c r="DJ1110" s="86">
        <f t="shared" si="2099"/>
        <v>0.32857729366447375</v>
      </c>
      <c r="DK1110" s="86">
        <f t="shared" si="2100"/>
        <v>-1508.9075670148579</v>
      </c>
      <c r="DL1110" s="86">
        <f t="shared" si="2158"/>
        <v>-1508.9075670148579</v>
      </c>
      <c r="DM1110" s="86">
        <f t="shared" si="2101"/>
        <v>-1508.9075670148579</v>
      </c>
      <c r="DN1110" s="85">
        <f t="shared" si="2102"/>
        <v>0</v>
      </c>
      <c r="DO1110" s="85">
        <f t="shared" si="2149"/>
        <v>0</v>
      </c>
      <c r="DP1110" s="85">
        <f t="shared" si="2103"/>
        <v>0</v>
      </c>
      <c r="DQ1110" s="85">
        <f t="shared" si="2150"/>
        <v>0</v>
      </c>
      <c r="DR1110" s="85">
        <f t="shared" si="2104"/>
        <v>0</v>
      </c>
      <c r="DS1110" s="85">
        <f t="shared" si="2151"/>
        <v>0</v>
      </c>
      <c r="DT1110" s="81"/>
      <c r="DU1110" s="81"/>
      <c r="DV1110" s="81">
        <f t="shared" si="2152"/>
        <v>0</v>
      </c>
      <c r="DW1110" s="100"/>
    </row>
    <row r="1111" spans="1:127" x14ac:dyDescent="0.2">
      <c r="A1111" s="59">
        <f t="shared" si="2105"/>
        <v>147.46666666666596</v>
      </c>
      <c r="B1111" s="44">
        <f t="shared" si="2106"/>
        <v>147466.66666666596</v>
      </c>
      <c r="C1111" s="52">
        <f t="shared" si="2040"/>
        <v>133.33333333333334</v>
      </c>
      <c r="D1111" s="50">
        <f t="shared" si="2041"/>
        <v>4</v>
      </c>
      <c r="E1111" s="44">
        <f t="shared" si="2042"/>
        <v>4.13</v>
      </c>
      <c r="F1111" s="47">
        <f t="shared" si="2043"/>
        <v>0.02</v>
      </c>
      <c r="G1111" s="52">
        <f t="shared" si="2107"/>
        <v>2.2899558428954876E-2</v>
      </c>
      <c r="H1111" s="57">
        <f t="shared" si="2108"/>
        <v>1132.2577635800139</v>
      </c>
      <c r="I1111" s="52">
        <f t="shared" si="2109"/>
        <v>0</v>
      </c>
      <c r="J1111" s="54">
        <f t="shared" si="2110"/>
        <v>4560.5488732611229</v>
      </c>
      <c r="K1111" s="46">
        <f t="shared" si="2153"/>
        <v>4560.5488732611229</v>
      </c>
      <c r="L1111" s="80">
        <f t="shared" si="2044"/>
        <v>0</v>
      </c>
      <c r="M1111" s="142">
        <f t="shared" si="2045"/>
        <v>0</v>
      </c>
      <c r="N1111" s="60">
        <f t="shared" si="2046"/>
        <v>4.13</v>
      </c>
      <c r="O1111" s="53">
        <f t="shared" si="2047"/>
        <v>0</v>
      </c>
      <c r="P1111" s="58">
        <f t="shared" si="2111"/>
        <v>3.2006327978027054</v>
      </c>
      <c r="Q1111" s="49">
        <f t="shared" si="2048"/>
        <v>3.2006327978027054</v>
      </c>
      <c r="R1111" s="143">
        <f t="shared" si="2049"/>
        <v>0.02</v>
      </c>
      <c r="S1111" s="51">
        <f t="shared" si="2112"/>
        <v>1.7459368929886514E-2</v>
      </c>
      <c r="T1111" s="57">
        <f t="shared" si="2113"/>
        <v>1177.0394566175173</v>
      </c>
      <c r="U1111" s="53">
        <f t="shared" si="2050"/>
        <v>0</v>
      </c>
      <c r="V1111" s="58">
        <f t="shared" si="2114"/>
        <v>3.2674890989603615</v>
      </c>
      <c r="W1111" s="49">
        <f t="shared" si="2051"/>
        <v>3.2674890989603615</v>
      </c>
      <c r="X1111" s="143">
        <f t="shared" si="2052"/>
        <v>0.02</v>
      </c>
      <c r="Y1111" s="51">
        <f t="shared" si="2115"/>
        <v>1.6864547148630761E-2</v>
      </c>
      <c r="Z1111" s="57">
        <f t="shared" si="2116"/>
        <v>1143.8930451230372</v>
      </c>
      <c r="AA1111" s="53">
        <f t="shared" si="2053"/>
        <v>0</v>
      </c>
      <c r="AB1111" s="58">
        <f t="shared" si="2117"/>
        <v>3.2172427930414971</v>
      </c>
      <c r="AC1111" s="49">
        <f t="shared" si="2054"/>
        <v>3.2172427930414971</v>
      </c>
      <c r="AD1111" s="143">
        <f t="shared" si="2055"/>
        <v>0.02</v>
      </c>
      <c r="AE1111" s="49">
        <f t="shared" si="2154"/>
        <v>1.6811857299781761E-2</v>
      </c>
      <c r="AF1111" s="57">
        <f t="shared" si="2118"/>
        <v>1142.2917692309543</v>
      </c>
      <c r="AG1111" s="53">
        <f t="shared" si="2056"/>
        <v>0</v>
      </c>
      <c r="AH1111" s="58">
        <f t="shared" si="2119"/>
        <v>3.2149252649266229</v>
      </c>
      <c r="AI1111" s="49">
        <f t="shared" si="2057"/>
        <v>3.2149252649266229</v>
      </c>
      <c r="AJ1111" s="143">
        <f t="shared" si="2058"/>
        <v>0.02</v>
      </c>
      <c r="AK1111" s="51">
        <f t="shared" si="2120"/>
        <v>1.6812415624643164E-2</v>
      </c>
      <c r="AL1111" s="57">
        <f t="shared" si="2121"/>
        <v>1142.2152135597985</v>
      </c>
      <c r="AM1111" s="53">
        <f t="shared" si="2059"/>
        <v>0</v>
      </c>
      <c r="AN1111" s="58">
        <f t="shared" si="2122"/>
        <v>3.2148147187763803</v>
      </c>
      <c r="AO1111" s="49">
        <f t="shared" si="2060"/>
        <v>3.2148147187763803</v>
      </c>
      <c r="AP1111" s="143">
        <f t="shared" si="2061"/>
        <v>0.02</v>
      </c>
      <c r="AQ1111" s="51">
        <f t="shared" si="2123"/>
        <v>1.681271127437536E-2</v>
      </c>
      <c r="AR1111" s="57">
        <f t="shared" si="2124"/>
        <v>1142.2094742727761</v>
      </c>
      <c r="AS1111" s="44">
        <f t="shared" si="2062"/>
        <v>8208.9879718700213</v>
      </c>
      <c r="AT1111" s="44">
        <f t="shared" si="2063"/>
        <v>3283.5951887480082</v>
      </c>
      <c r="AU1111" s="44">
        <f t="shared" si="2064"/>
        <v>2052.2469929675053</v>
      </c>
      <c r="AV1111" s="47">
        <f t="shared" si="2065"/>
        <v>0.18290467022386425</v>
      </c>
      <c r="AW1111" s="47">
        <f t="shared" si="2066"/>
        <v>0.22490994982841789</v>
      </c>
      <c r="AX1111" s="86">
        <f t="shared" si="2067"/>
        <v>0.45651610623218825</v>
      </c>
      <c r="AY1111" s="86">
        <f t="shared" si="2068"/>
        <v>0</v>
      </c>
      <c r="AZ1111" s="10">
        <f t="shared" si="2125"/>
        <v>0</v>
      </c>
      <c r="BA1111" s="44">
        <f t="shared" si="2069"/>
        <v>0</v>
      </c>
      <c r="BB1111" s="9">
        <f t="shared" si="2070"/>
        <v>0</v>
      </c>
      <c r="BC1111" s="45">
        <f t="shared" si="2159"/>
        <v>0</v>
      </c>
      <c r="BD1111" s="9">
        <f t="shared" si="2071"/>
        <v>0</v>
      </c>
      <c r="BE1111" s="45">
        <f t="shared" si="2155"/>
        <v>0</v>
      </c>
      <c r="BF1111" s="9">
        <f t="shared" si="2072"/>
        <v>0</v>
      </c>
      <c r="BG1111" s="45">
        <f t="shared" si="2156"/>
        <v>0</v>
      </c>
      <c r="BH1111" s="58"/>
      <c r="BI1111" s="58"/>
      <c r="BJ1111" s="58">
        <f t="shared" si="2126"/>
        <v>0</v>
      </c>
      <c r="BK1111" s="97"/>
      <c r="BL1111" s="44"/>
      <c r="BM1111" s="82">
        <f t="shared" si="2127"/>
        <v>110.60000000000001</v>
      </c>
      <c r="BN1111" s="86">
        <f t="shared" si="2128"/>
        <v>110600</v>
      </c>
      <c r="BO1111" s="86">
        <f t="shared" si="2129"/>
        <v>100</v>
      </c>
      <c r="BP1111" s="84">
        <f t="shared" si="2073"/>
        <v>4</v>
      </c>
      <c r="BQ1111" s="84">
        <f t="shared" si="2074"/>
        <v>4.13</v>
      </c>
      <c r="BR1111" s="84">
        <f t="shared" si="2075"/>
        <v>0.02</v>
      </c>
      <c r="BS1111" s="84">
        <f t="shared" si="2130"/>
        <v>3.1033943074937256E-2</v>
      </c>
      <c r="BT1111" s="84">
        <f t="shared" si="2131"/>
        <v>1360.4752813441994</v>
      </c>
      <c r="BU1111" s="84">
        <f t="shared" si="2132"/>
        <v>0</v>
      </c>
      <c r="BV1111" s="83">
        <f t="shared" si="2133"/>
        <v>3343.9336811443618</v>
      </c>
      <c r="BW1111" s="81">
        <f t="shared" si="2157"/>
        <v>3343.9336811443618</v>
      </c>
      <c r="BX1111" s="83">
        <f t="shared" si="2076"/>
        <v>0</v>
      </c>
      <c r="BY1111" s="141">
        <f t="shared" si="2077"/>
        <v>0</v>
      </c>
      <c r="BZ1111" s="83">
        <f t="shared" si="2078"/>
        <v>4.13</v>
      </c>
      <c r="CA1111" s="83">
        <f t="shared" si="2079"/>
        <v>0</v>
      </c>
      <c r="CB1111" s="83">
        <f t="shared" si="2134"/>
        <v>3.5567036957859512</v>
      </c>
      <c r="CC1111" s="83">
        <f t="shared" si="2080"/>
        <v>3.5567036957859512</v>
      </c>
      <c r="CD1111" s="143">
        <f t="shared" si="2081"/>
        <v>0.02</v>
      </c>
      <c r="CE1111" s="83">
        <f t="shared" si="2135"/>
        <v>1.6826523213570622E-2</v>
      </c>
      <c r="CF1111" s="84">
        <f t="shared" si="2136"/>
        <v>1243.9174766117326</v>
      </c>
      <c r="CG1111" s="83">
        <f t="shared" si="2082"/>
        <v>0</v>
      </c>
      <c r="CH1111" s="83">
        <f t="shared" si="2137"/>
        <v>3.3109078704969002</v>
      </c>
      <c r="CI1111" s="83">
        <f t="shared" si="2083"/>
        <v>3.3109078704969002</v>
      </c>
      <c r="CJ1111" s="143">
        <f t="shared" si="2084"/>
        <v>0.02</v>
      </c>
      <c r="CK1111" s="83">
        <f t="shared" si="2138"/>
        <v>1.601891079975935E-2</v>
      </c>
      <c r="CL1111" s="84">
        <f t="shared" si="2139"/>
        <v>1178.1140983605635</v>
      </c>
      <c r="CM1111" s="83">
        <f t="shared" si="2085"/>
        <v>0</v>
      </c>
      <c r="CN1111" s="83">
        <f t="shared" si="2140"/>
        <v>3.1963273130861669</v>
      </c>
      <c r="CO1111" s="83">
        <f t="shared" si="2086"/>
        <v>3.1963273130861669</v>
      </c>
      <c r="CP1111" s="143">
        <f t="shared" si="2087"/>
        <v>0.02</v>
      </c>
      <c r="CQ1111" s="83">
        <f t="shared" si="2141"/>
        <v>1.6178564504284648E-2</v>
      </c>
      <c r="CR1111" s="84">
        <f t="shared" si="2142"/>
        <v>1175.6856600650501</v>
      </c>
      <c r="CS1111" s="83">
        <f t="shared" si="2088"/>
        <v>0</v>
      </c>
      <c r="CT1111" s="83">
        <f t="shared" si="2143"/>
        <v>3.1924270910341752</v>
      </c>
      <c r="CU1111" s="83">
        <f t="shared" si="2089"/>
        <v>3.1924270910341752</v>
      </c>
      <c r="CV1111" s="143">
        <f t="shared" si="2090"/>
        <v>0.02</v>
      </c>
      <c r="CW1111" s="83">
        <f t="shared" si="2144"/>
        <v>1.6206526987184711E-2</v>
      </c>
      <c r="CX1111" s="84">
        <f t="shared" si="2145"/>
        <v>1175.6683570988966</v>
      </c>
      <c r="CY1111" s="83">
        <f t="shared" si="2091"/>
        <v>0</v>
      </c>
      <c r="CZ1111" s="83">
        <f t="shared" si="2146"/>
        <v>3.1923993847783083</v>
      </c>
      <c r="DA1111" s="83">
        <f t="shared" si="2092"/>
        <v>3.1923993847783083</v>
      </c>
      <c r="DB1111" s="143">
        <f t="shared" si="2093"/>
        <v>0.02</v>
      </c>
      <c r="DC1111" s="83">
        <f t="shared" si="2147"/>
        <v>1.6207446767326644E-2</v>
      </c>
      <c r="DD1111" s="84">
        <f t="shared" si="2148"/>
        <v>1175.6803425955982</v>
      </c>
      <c r="DE1111" s="86">
        <f t="shared" si="2094"/>
        <v>6019.0806260598511</v>
      </c>
      <c r="DF1111" s="86">
        <f t="shared" si="2095"/>
        <v>2407.6322504239401</v>
      </c>
      <c r="DG1111" s="86">
        <f t="shared" si="2096"/>
        <v>1504.7701565149628</v>
      </c>
      <c r="DH1111" s="86">
        <f t="shared" si="2097"/>
        <v>6.2839188512332791E-2</v>
      </c>
      <c r="DI1111" s="86">
        <f t="shared" si="2098"/>
        <v>4.3632723518387616E-2</v>
      </c>
      <c r="DJ1111" s="86">
        <f t="shared" si="2099"/>
        <v>0.32695493736993836</v>
      </c>
      <c r="DK1111" s="86">
        <f t="shared" si="2100"/>
        <v>-1510.6624957496629</v>
      </c>
      <c r="DL1111" s="86">
        <f t="shared" si="2158"/>
        <v>-1510.6624957496629</v>
      </c>
      <c r="DM1111" s="86">
        <f t="shared" si="2101"/>
        <v>-1510.6624957496629</v>
      </c>
      <c r="DN1111" s="85">
        <f t="shared" si="2102"/>
        <v>0</v>
      </c>
      <c r="DO1111" s="85">
        <f t="shared" si="2149"/>
        <v>0</v>
      </c>
      <c r="DP1111" s="85">
        <f t="shared" si="2103"/>
        <v>0</v>
      </c>
      <c r="DQ1111" s="85">
        <f t="shared" si="2150"/>
        <v>0</v>
      </c>
      <c r="DR1111" s="85">
        <f t="shared" si="2104"/>
        <v>0</v>
      </c>
      <c r="DS1111" s="85">
        <f t="shared" si="2151"/>
        <v>0</v>
      </c>
      <c r="DT1111" s="81"/>
      <c r="DU1111" s="81"/>
      <c r="DV1111" s="81">
        <f t="shared" si="2152"/>
        <v>0</v>
      </c>
      <c r="DW1111" s="100"/>
    </row>
    <row r="1112" spans="1:127" x14ac:dyDescent="0.2">
      <c r="A1112" s="59">
        <f t="shared" si="2105"/>
        <v>147.59999999999931</v>
      </c>
      <c r="B1112" s="44">
        <f t="shared" si="2106"/>
        <v>147599.9999999993</v>
      </c>
      <c r="C1112" s="52">
        <f t="shared" si="2040"/>
        <v>133.33333333333334</v>
      </c>
      <c r="D1112" s="50">
        <f t="shared" si="2041"/>
        <v>4</v>
      </c>
      <c r="E1112" s="44">
        <f t="shared" si="2042"/>
        <v>4.13</v>
      </c>
      <c r="F1112" s="47">
        <f t="shared" si="2043"/>
        <v>0.02</v>
      </c>
      <c r="G1112" s="52">
        <f t="shared" si="2107"/>
        <v>2.2896891762288207E-2</v>
      </c>
      <c r="H1112" s="57">
        <f t="shared" si="2108"/>
        <v>1132.9970121706717</v>
      </c>
      <c r="I1112" s="52">
        <f t="shared" si="2109"/>
        <v>0</v>
      </c>
      <c r="J1112" s="54">
        <f t="shared" si="2110"/>
        <v>4564.8652732611226</v>
      </c>
      <c r="K1112" s="46">
        <f t="shared" si="2153"/>
        <v>4564.8652732611226</v>
      </c>
      <c r="L1112" s="80">
        <f t="shared" si="2044"/>
        <v>0</v>
      </c>
      <c r="M1112" s="142">
        <f t="shared" si="2045"/>
        <v>0</v>
      </c>
      <c r="N1112" s="60">
        <f t="shared" si="2046"/>
        <v>4.13</v>
      </c>
      <c r="O1112" s="53">
        <f t="shared" si="2047"/>
        <v>0</v>
      </c>
      <c r="P1112" s="58">
        <f t="shared" si="2111"/>
        <v>3.2019348987905536</v>
      </c>
      <c r="Q1112" s="49">
        <f t="shared" si="2048"/>
        <v>3.2019348987905536</v>
      </c>
      <c r="R1112" s="143">
        <f t="shared" si="2049"/>
        <v>0.02</v>
      </c>
      <c r="S1112" s="51">
        <f t="shared" si="2112"/>
        <v>1.7456702263219846E-2</v>
      </c>
      <c r="T1112" s="57">
        <f t="shared" si="2113"/>
        <v>1177.7667309493738</v>
      </c>
      <c r="U1112" s="53">
        <f t="shared" si="2050"/>
        <v>0</v>
      </c>
      <c r="V1112" s="58">
        <f t="shared" si="2114"/>
        <v>3.2688988582198975</v>
      </c>
      <c r="W1112" s="49">
        <f t="shared" si="2051"/>
        <v>3.2688988582198975</v>
      </c>
      <c r="X1112" s="143">
        <f t="shared" si="2052"/>
        <v>0.02</v>
      </c>
      <c r="Y1112" s="51">
        <f t="shared" si="2115"/>
        <v>1.6861880481964093E-2</v>
      </c>
      <c r="Z1112" s="57">
        <f t="shared" si="2116"/>
        <v>1144.5811663196532</v>
      </c>
      <c r="AA1112" s="53">
        <f t="shared" si="2053"/>
        <v>0</v>
      </c>
      <c r="AB1112" s="58">
        <f t="shared" si="2117"/>
        <v>3.2185033649977557</v>
      </c>
      <c r="AC1112" s="49">
        <f t="shared" si="2054"/>
        <v>3.2185033649977557</v>
      </c>
      <c r="AD1112" s="143">
        <f t="shared" si="2055"/>
        <v>0.02</v>
      </c>
      <c r="AE1112" s="49">
        <f t="shared" si="2154"/>
        <v>1.6809190633115093E-2</v>
      </c>
      <c r="AF1112" s="57">
        <f t="shared" si="2118"/>
        <v>1142.9884537337139</v>
      </c>
      <c r="AG1112" s="53">
        <f t="shared" si="2056"/>
        <v>0</v>
      </c>
      <c r="AH1112" s="58">
        <f t="shared" si="2119"/>
        <v>3.216194033705349</v>
      </c>
      <c r="AI1112" s="49">
        <f t="shared" si="2057"/>
        <v>3.216194033705349</v>
      </c>
      <c r="AJ1112" s="143">
        <f t="shared" si="2058"/>
        <v>0.02</v>
      </c>
      <c r="AK1112" s="51">
        <f t="shared" si="2120"/>
        <v>1.6809748957976496E-2</v>
      </c>
      <c r="AL1112" s="57">
        <f t="shared" si="2121"/>
        <v>1142.9124234337867</v>
      </c>
      <c r="AM1112" s="53">
        <f t="shared" si="2059"/>
        <v>0</v>
      </c>
      <c r="AN1112" s="58">
        <f t="shared" si="2122"/>
        <v>3.2160840445263004</v>
      </c>
      <c r="AO1112" s="49">
        <f t="shared" si="2060"/>
        <v>3.2160840445263004</v>
      </c>
      <c r="AP1112" s="143">
        <f t="shared" si="2061"/>
        <v>0.02</v>
      </c>
      <c r="AQ1112" s="51">
        <f t="shared" si="2123"/>
        <v>1.6810044607708692E-2</v>
      </c>
      <c r="AR1112" s="57">
        <f t="shared" si="2124"/>
        <v>1142.906720383326</v>
      </c>
      <c r="AS1112" s="44">
        <f t="shared" si="2062"/>
        <v>8216.7574918700193</v>
      </c>
      <c r="AT1112" s="44">
        <f t="shared" si="2063"/>
        <v>3286.702996748008</v>
      </c>
      <c r="AU1112" s="44">
        <f t="shared" si="2064"/>
        <v>2054.1893729675048</v>
      </c>
      <c r="AV1112" s="47">
        <f t="shared" si="2065"/>
        <v>0.18247373870557929</v>
      </c>
      <c r="AW1112" s="47">
        <f t="shared" si="2066"/>
        <v>0.2239148802240809</v>
      </c>
      <c r="AX1112" s="86">
        <f t="shared" si="2067"/>
        <v>0.45327974033946405</v>
      </c>
      <c r="AY1112" s="86">
        <f t="shared" si="2068"/>
        <v>0</v>
      </c>
      <c r="AZ1112" s="10">
        <f t="shared" si="2125"/>
        <v>0</v>
      </c>
      <c r="BA1112" s="44">
        <f t="shared" si="2069"/>
        <v>0</v>
      </c>
      <c r="BB1112" s="9">
        <f t="shared" si="2070"/>
        <v>0</v>
      </c>
      <c r="BC1112" s="45">
        <f t="shared" si="2159"/>
        <v>0</v>
      </c>
      <c r="BD1112" s="9">
        <f t="shared" si="2071"/>
        <v>0</v>
      </c>
      <c r="BE1112" s="45">
        <f t="shared" si="2155"/>
        <v>0</v>
      </c>
      <c r="BF1112" s="9">
        <f t="shared" si="2072"/>
        <v>0</v>
      </c>
      <c r="BG1112" s="45">
        <f t="shared" si="2156"/>
        <v>0</v>
      </c>
      <c r="BH1112" s="58"/>
      <c r="BI1112" s="58"/>
      <c r="BJ1112" s="58">
        <f t="shared" si="2126"/>
        <v>0</v>
      </c>
      <c r="BK1112" s="97"/>
      <c r="BL1112" s="44"/>
      <c r="BM1112" s="82">
        <f t="shared" si="2127"/>
        <v>110.7</v>
      </c>
      <c r="BN1112" s="86">
        <f t="shared" si="2128"/>
        <v>110700</v>
      </c>
      <c r="BO1112" s="86">
        <f t="shared" si="2129"/>
        <v>100</v>
      </c>
      <c r="BP1112" s="84">
        <f t="shared" si="2073"/>
        <v>4</v>
      </c>
      <c r="BQ1112" s="84">
        <f t="shared" si="2074"/>
        <v>4.13</v>
      </c>
      <c r="BR1112" s="84">
        <f t="shared" si="2075"/>
        <v>0.02</v>
      </c>
      <c r="BS1112" s="84">
        <f t="shared" si="2130"/>
        <v>3.1031943074937257E-2</v>
      </c>
      <c r="BT1112" s="84">
        <f t="shared" si="2131"/>
        <v>1361.2266843242221</v>
      </c>
      <c r="BU1112" s="84">
        <f t="shared" si="2132"/>
        <v>0</v>
      </c>
      <c r="BV1112" s="83">
        <f t="shared" si="2133"/>
        <v>3347.170981144362</v>
      </c>
      <c r="BW1112" s="81">
        <f t="shared" si="2157"/>
        <v>3347.170981144362</v>
      </c>
      <c r="BX1112" s="83">
        <f t="shared" si="2076"/>
        <v>0</v>
      </c>
      <c r="BY1112" s="141">
        <f t="shared" si="2077"/>
        <v>0</v>
      </c>
      <c r="BZ1112" s="83">
        <f t="shared" si="2078"/>
        <v>4.13</v>
      </c>
      <c r="CA1112" s="83">
        <f t="shared" si="2079"/>
        <v>0</v>
      </c>
      <c r="CB1112" s="83">
        <f t="shared" si="2134"/>
        <v>3.5586518638268743</v>
      </c>
      <c r="CC1112" s="83">
        <f t="shared" si="2080"/>
        <v>3.5586518638268743</v>
      </c>
      <c r="CD1112" s="143">
        <f t="shared" si="2081"/>
        <v>0.02</v>
      </c>
      <c r="CE1112" s="83">
        <f t="shared" si="2135"/>
        <v>1.6824523213570624E-2</v>
      </c>
      <c r="CF1112" s="84">
        <f t="shared" si="2136"/>
        <v>1244.3905416925686</v>
      </c>
      <c r="CG1112" s="83">
        <f t="shared" si="2082"/>
        <v>0</v>
      </c>
      <c r="CH1112" s="83">
        <f t="shared" si="2137"/>
        <v>3.3119836928384467</v>
      </c>
      <c r="CI1112" s="83">
        <f t="shared" si="2083"/>
        <v>3.3119836928384467</v>
      </c>
      <c r="CJ1112" s="143">
        <f t="shared" si="2084"/>
        <v>0.02</v>
      </c>
      <c r="CK1112" s="83">
        <f t="shared" si="2138"/>
        <v>1.6016910799759351E-2</v>
      </c>
      <c r="CL1112" s="84">
        <f t="shared" si="2139"/>
        <v>1178.5978904631011</v>
      </c>
      <c r="CM1112" s="83">
        <f t="shared" si="2085"/>
        <v>0</v>
      </c>
      <c r="CN1112" s="83">
        <f t="shared" si="2140"/>
        <v>3.1973009406066684</v>
      </c>
      <c r="CO1112" s="83">
        <f t="shared" si="2086"/>
        <v>3.1973009406066684</v>
      </c>
      <c r="CP1112" s="143">
        <f t="shared" si="2087"/>
        <v>0.02</v>
      </c>
      <c r="CQ1112" s="83">
        <f t="shared" si="2141"/>
        <v>1.617656450428465E-2</v>
      </c>
      <c r="CR1112" s="84">
        <f t="shared" si="2142"/>
        <v>1176.1917898483816</v>
      </c>
      <c r="CS1112" s="83">
        <f t="shared" si="2088"/>
        <v>0</v>
      </c>
      <c r="CT1112" s="83">
        <f t="shared" si="2143"/>
        <v>3.1934320615779415</v>
      </c>
      <c r="CU1112" s="83">
        <f t="shared" si="2089"/>
        <v>3.1934320615779415</v>
      </c>
      <c r="CV1112" s="143">
        <f t="shared" si="2090"/>
        <v>0.02</v>
      </c>
      <c r="CW1112" s="83">
        <f t="shared" si="2144"/>
        <v>1.6204526987184713E-2</v>
      </c>
      <c r="CX1112" s="84">
        <f t="shared" si="2145"/>
        <v>1176.1759811267937</v>
      </c>
      <c r="CY1112" s="83">
        <f t="shared" si="2091"/>
        <v>0</v>
      </c>
      <c r="CZ1112" s="83">
        <f t="shared" si="2146"/>
        <v>3.193406717458009</v>
      </c>
      <c r="DA1112" s="83">
        <f t="shared" si="2092"/>
        <v>3.193406717458009</v>
      </c>
      <c r="DB1112" s="143">
        <f t="shared" si="2093"/>
        <v>0.02</v>
      </c>
      <c r="DC1112" s="83">
        <f t="shared" si="2147"/>
        <v>1.6205446767326645E-2</v>
      </c>
      <c r="DD1112" s="84">
        <f t="shared" si="2148"/>
        <v>1176.1879998406346</v>
      </c>
      <c r="DE1112" s="86">
        <f t="shared" si="2094"/>
        <v>6024.9077660598514</v>
      </c>
      <c r="DF1112" s="86">
        <f t="shared" si="2095"/>
        <v>2409.9631064239406</v>
      </c>
      <c r="DG1112" s="86">
        <f t="shared" si="2096"/>
        <v>1506.2269415149628</v>
      </c>
      <c r="DH1112" s="86">
        <f t="shared" si="2097"/>
        <v>6.2749219176840079E-2</v>
      </c>
      <c r="DI1112" s="86">
        <f t="shared" si="2098"/>
        <v>4.3518043080563229E-2</v>
      </c>
      <c r="DJ1112" s="86">
        <f t="shared" si="2099"/>
        <v>0.32534242595230345</v>
      </c>
      <c r="DK1112" s="86">
        <f t="shared" si="2100"/>
        <v>-1512.4163471879237</v>
      </c>
      <c r="DL1112" s="86">
        <f t="shared" si="2158"/>
        <v>-1512.4163471879237</v>
      </c>
      <c r="DM1112" s="86">
        <f t="shared" si="2101"/>
        <v>-1512.4163471879237</v>
      </c>
      <c r="DN1112" s="85">
        <f t="shared" si="2102"/>
        <v>0</v>
      </c>
      <c r="DO1112" s="85">
        <f t="shared" si="2149"/>
        <v>0</v>
      </c>
      <c r="DP1112" s="85">
        <f t="shared" si="2103"/>
        <v>0</v>
      </c>
      <c r="DQ1112" s="85">
        <f t="shared" si="2150"/>
        <v>0</v>
      </c>
      <c r="DR1112" s="85">
        <f t="shared" si="2104"/>
        <v>0</v>
      </c>
      <c r="DS1112" s="85">
        <f t="shared" si="2151"/>
        <v>0</v>
      </c>
      <c r="DT1112" s="81"/>
      <c r="DU1112" s="81"/>
      <c r="DV1112" s="81">
        <f t="shared" si="2152"/>
        <v>0</v>
      </c>
      <c r="DW1112" s="100"/>
    </row>
    <row r="1113" spans="1:127" x14ac:dyDescent="0.2">
      <c r="A1113" s="59">
        <f t="shared" si="2105"/>
        <v>147.73333333333264</v>
      </c>
      <c r="B1113" s="44">
        <f t="shared" si="2106"/>
        <v>147733.33333333264</v>
      </c>
      <c r="C1113" s="52">
        <f t="shared" si="2040"/>
        <v>133.33333333333334</v>
      </c>
      <c r="D1113" s="50">
        <f t="shared" si="2041"/>
        <v>4</v>
      </c>
      <c r="E1113" s="44">
        <f t="shared" si="2042"/>
        <v>4.13</v>
      </c>
      <c r="F1113" s="47">
        <f t="shared" si="2043"/>
        <v>0.02</v>
      </c>
      <c r="G1113" s="52">
        <f t="shared" si="2107"/>
        <v>2.2894225095621539E-2</v>
      </c>
      <c r="H1113" s="57">
        <f t="shared" si="2108"/>
        <v>1133.7361746703959</v>
      </c>
      <c r="I1113" s="52">
        <f t="shared" si="2109"/>
        <v>0</v>
      </c>
      <c r="J1113" s="54">
        <f t="shared" si="2110"/>
        <v>4569.1816732611223</v>
      </c>
      <c r="K1113" s="46">
        <f t="shared" si="2153"/>
        <v>4569.1816732611223</v>
      </c>
      <c r="L1113" s="80">
        <f t="shared" si="2044"/>
        <v>0</v>
      </c>
      <c r="M1113" s="142">
        <f t="shared" si="2045"/>
        <v>0</v>
      </c>
      <c r="N1113" s="60">
        <f t="shared" si="2046"/>
        <v>4.13</v>
      </c>
      <c r="O1113" s="53">
        <f t="shared" si="2047"/>
        <v>0</v>
      </c>
      <c r="P1113" s="58">
        <f t="shared" si="2111"/>
        <v>3.2032388886288881</v>
      </c>
      <c r="Q1113" s="49">
        <f t="shared" si="2048"/>
        <v>3.2032388886288881</v>
      </c>
      <c r="R1113" s="143">
        <f t="shared" si="2049"/>
        <v>0.02</v>
      </c>
      <c r="S1113" s="51">
        <f t="shared" si="2112"/>
        <v>1.7454035596553178E-2</v>
      </c>
      <c r="T1113" s="57">
        <f t="shared" si="2113"/>
        <v>1178.4935984833965</v>
      </c>
      <c r="U1113" s="53">
        <f t="shared" si="2050"/>
        <v>0</v>
      </c>
      <c r="V1113" s="58">
        <f t="shared" si="2114"/>
        <v>3.2703099408954772</v>
      </c>
      <c r="W1113" s="49">
        <f t="shared" si="2051"/>
        <v>3.2703099408954772</v>
      </c>
      <c r="X1113" s="143">
        <f t="shared" si="2052"/>
        <v>0.02</v>
      </c>
      <c r="Y1113" s="51">
        <f t="shared" si="2115"/>
        <v>1.6859213815297425E-2</v>
      </c>
      <c r="Z1113" s="57">
        <f t="shared" si="2116"/>
        <v>1145.2688819849752</v>
      </c>
      <c r="AA1113" s="53">
        <f t="shared" si="2053"/>
        <v>0</v>
      </c>
      <c r="AB1113" s="58">
        <f t="shared" si="2117"/>
        <v>3.2197650852858439</v>
      </c>
      <c r="AC1113" s="49">
        <f t="shared" si="2054"/>
        <v>3.2197650852858439</v>
      </c>
      <c r="AD1113" s="143">
        <f t="shared" si="2055"/>
        <v>0.02</v>
      </c>
      <c r="AE1113" s="49">
        <f t="shared" si="2154"/>
        <v>1.6806523966448425E-2</v>
      </c>
      <c r="AF1113" s="57">
        <f t="shared" si="2118"/>
        <v>1143.6847548978956</v>
      </c>
      <c r="AG1113" s="53">
        <f t="shared" si="2056"/>
        <v>0</v>
      </c>
      <c r="AH1113" s="58">
        <f t="shared" si="2119"/>
        <v>3.2174640298391606</v>
      </c>
      <c r="AI1113" s="49">
        <f t="shared" si="2057"/>
        <v>3.2174640298391606</v>
      </c>
      <c r="AJ1113" s="143">
        <f t="shared" si="2058"/>
        <v>0.02</v>
      </c>
      <c r="AK1113" s="51">
        <f t="shared" si="2120"/>
        <v>1.6807082291309828E-2</v>
      </c>
      <c r="AL1113" s="57">
        <f t="shared" si="2121"/>
        <v>1143.6092477111154</v>
      </c>
      <c r="AM1113" s="53">
        <f t="shared" si="2059"/>
        <v>0</v>
      </c>
      <c r="AN1113" s="58">
        <f t="shared" si="2122"/>
        <v>3.2173545972213362</v>
      </c>
      <c r="AO1113" s="49">
        <f t="shared" si="2060"/>
        <v>3.2173545972213362</v>
      </c>
      <c r="AP1113" s="143">
        <f t="shared" si="2061"/>
        <v>0.02</v>
      </c>
      <c r="AQ1113" s="51">
        <f t="shared" si="2123"/>
        <v>1.6807377941042024E-2</v>
      </c>
      <c r="AR1113" s="57">
        <f t="shared" si="2124"/>
        <v>1143.6035807489825</v>
      </c>
      <c r="AS1113" s="44">
        <f t="shared" si="2062"/>
        <v>8224.5270118700209</v>
      </c>
      <c r="AT1113" s="44">
        <f t="shared" si="2063"/>
        <v>3289.8108047480082</v>
      </c>
      <c r="AU1113" s="44">
        <f t="shared" si="2064"/>
        <v>2056.1317529675052</v>
      </c>
      <c r="AV1113" s="47">
        <f t="shared" si="2065"/>
        <v>0.18204448240511489</v>
      </c>
      <c r="AW1113" s="47">
        <f t="shared" si="2066"/>
        <v>0.22292573221298803</v>
      </c>
      <c r="AX1113" s="86">
        <f t="shared" si="2067"/>
        <v>0.45007123883486005</v>
      </c>
      <c r="AY1113" s="86">
        <f t="shared" si="2068"/>
        <v>0</v>
      </c>
      <c r="AZ1113" s="10">
        <f t="shared" si="2125"/>
        <v>0</v>
      </c>
      <c r="BA1113" s="44">
        <f t="shared" si="2069"/>
        <v>0</v>
      </c>
      <c r="BB1113" s="9">
        <f t="shared" si="2070"/>
        <v>0</v>
      </c>
      <c r="BC1113" s="45">
        <f t="shared" si="2159"/>
        <v>0</v>
      </c>
      <c r="BD1113" s="9">
        <f t="shared" si="2071"/>
        <v>0</v>
      </c>
      <c r="BE1113" s="45">
        <f t="shared" si="2155"/>
        <v>0</v>
      </c>
      <c r="BF1113" s="9">
        <f t="shared" si="2072"/>
        <v>0</v>
      </c>
      <c r="BG1113" s="45">
        <f t="shared" si="2156"/>
        <v>0</v>
      </c>
      <c r="BH1113" s="58"/>
      <c r="BI1113" s="58"/>
      <c r="BJ1113" s="58">
        <f t="shared" si="2126"/>
        <v>0</v>
      </c>
      <c r="BK1113" s="97"/>
      <c r="BL1113" s="44"/>
      <c r="BM1113" s="82">
        <f t="shared" si="2127"/>
        <v>110.8</v>
      </c>
      <c r="BN1113" s="86">
        <f t="shared" si="2128"/>
        <v>110800</v>
      </c>
      <c r="BO1113" s="86">
        <f t="shared" si="2129"/>
        <v>100</v>
      </c>
      <c r="BP1113" s="84">
        <f t="shared" si="2073"/>
        <v>4</v>
      </c>
      <c r="BQ1113" s="84">
        <f t="shared" si="2074"/>
        <v>4.13</v>
      </c>
      <c r="BR1113" s="84">
        <f t="shared" si="2075"/>
        <v>0.02</v>
      </c>
      <c r="BS1113" s="84">
        <f t="shared" si="2130"/>
        <v>3.1029943074937259E-2</v>
      </c>
      <c r="BT1113" s="84">
        <f t="shared" si="2131"/>
        <v>1361.9780388780948</v>
      </c>
      <c r="BU1113" s="84">
        <f t="shared" si="2132"/>
        <v>0</v>
      </c>
      <c r="BV1113" s="83">
        <f t="shared" si="2133"/>
        <v>3350.4082811443618</v>
      </c>
      <c r="BW1113" s="81">
        <f t="shared" si="2157"/>
        <v>3350.4082811443618</v>
      </c>
      <c r="BX1113" s="83">
        <f t="shared" si="2076"/>
        <v>0</v>
      </c>
      <c r="BY1113" s="141">
        <f t="shared" si="2077"/>
        <v>0</v>
      </c>
      <c r="BZ1113" s="83">
        <f t="shared" si="2078"/>
        <v>4.13</v>
      </c>
      <c r="CA1113" s="83">
        <f t="shared" si="2079"/>
        <v>0</v>
      </c>
      <c r="CB1113" s="83">
        <f t="shared" si="2134"/>
        <v>3.5606021807547865</v>
      </c>
      <c r="CC1113" s="83">
        <f t="shared" si="2080"/>
        <v>3.5606021807547865</v>
      </c>
      <c r="CD1113" s="143">
        <f t="shared" si="2081"/>
        <v>0.02</v>
      </c>
      <c r="CE1113" s="83">
        <f t="shared" si="2135"/>
        <v>1.6822523213570625E-2</v>
      </c>
      <c r="CF1113" s="84">
        <f t="shared" si="2136"/>
        <v>1244.8632915949847</v>
      </c>
      <c r="CG1113" s="83">
        <f t="shared" si="2082"/>
        <v>0</v>
      </c>
      <c r="CH1113" s="83">
        <f t="shared" si="2137"/>
        <v>3.3130597622667546</v>
      </c>
      <c r="CI1113" s="83">
        <f t="shared" si="2083"/>
        <v>3.3130597622667546</v>
      </c>
      <c r="CJ1113" s="143">
        <f t="shared" si="2084"/>
        <v>0.02</v>
      </c>
      <c r="CK1113" s="83">
        <f t="shared" si="2138"/>
        <v>1.6014910799759353E-2</v>
      </c>
      <c r="CL1113" s="84">
        <f t="shared" si="2139"/>
        <v>1179.0814650300408</v>
      </c>
      <c r="CM1113" s="83">
        <f t="shared" si="2085"/>
        <v>0</v>
      </c>
      <c r="CN1113" s="83">
        <f t="shared" si="2140"/>
        <v>3.1982750750668001</v>
      </c>
      <c r="CO1113" s="83">
        <f t="shared" si="2086"/>
        <v>3.1982750750668001</v>
      </c>
      <c r="CP1113" s="143">
        <f t="shared" si="2087"/>
        <v>0.02</v>
      </c>
      <c r="CQ1113" s="83">
        <f t="shared" si="2141"/>
        <v>1.6174564504284651E-2</v>
      </c>
      <c r="CR1113" s="84">
        <f t="shared" si="2142"/>
        <v>1176.697702954616</v>
      </c>
      <c r="CS1113" s="83">
        <f t="shared" si="2088"/>
        <v>0</v>
      </c>
      <c r="CT1113" s="83">
        <f t="shared" si="2143"/>
        <v>3.1944376259351452</v>
      </c>
      <c r="CU1113" s="83">
        <f t="shared" si="2089"/>
        <v>3.1944376259351452</v>
      </c>
      <c r="CV1113" s="143">
        <f t="shared" si="2090"/>
        <v>0.02</v>
      </c>
      <c r="CW1113" s="83">
        <f t="shared" si="2144"/>
        <v>1.6202526987184714E-2</v>
      </c>
      <c r="CX1113" s="84">
        <f t="shared" si="2145"/>
        <v>1176.6833827772668</v>
      </c>
      <c r="CY1113" s="83">
        <f t="shared" si="2091"/>
        <v>0</v>
      </c>
      <c r="CZ1113" s="83">
        <f t="shared" si="2146"/>
        <v>3.1944146405776732</v>
      </c>
      <c r="DA1113" s="83">
        <f t="shared" si="2092"/>
        <v>3.1944146405776732</v>
      </c>
      <c r="DB1113" s="143">
        <f t="shared" si="2093"/>
        <v>0.02</v>
      </c>
      <c r="DC1113" s="83">
        <f t="shared" si="2147"/>
        <v>1.6203446767326646E-2</v>
      </c>
      <c r="DD1113" s="84">
        <f t="shared" si="2148"/>
        <v>1176.6954343205191</v>
      </c>
      <c r="DE1113" s="86">
        <f t="shared" si="2094"/>
        <v>6030.7349060598517</v>
      </c>
      <c r="DF1113" s="86">
        <f t="shared" si="2095"/>
        <v>2412.2939624239402</v>
      </c>
      <c r="DG1113" s="86">
        <f t="shared" si="2096"/>
        <v>1507.6837265149629</v>
      </c>
      <c r="DH1113" s="86">
        <f t="shared" si="2097"/>
        <v>6.2659480883385063E-2</v>
      </c>
      <c r="DI1113" s="86">
        <f t="shared" si="2098"/>
        <v>4.3403794132568133E-2</v>
      </c>
      <c r="DJ1113" s="86">
        <f t="shared" si="2099"/>
        <v>0.32373968991562879</v>
      </c>
      <c r="DK1113" s="86">
        <f t="shared" si="2100"/>
        <v>-1514.1691220562629</v>
      </c>
      <c r="DL1113" s="86">
        <f t="shared" si="2158"/>
        <v>-1514.1691220562629</v>
      </c>
      <c r="DM1113" s="86">
        <f t="shared" si="2101"/>
        <v>-1514.1691220562629</v>
      </c>
      <c r="DN1113" s="85">
        <f t="shared" si="2102"/>
        <v>0</v>
      </c>
      <c r="DO1113" s="85">
        <f t="shared" si="2149"/>
        <v>0</v>
      </c>
      <c r="DP1113" s="85">
        <f t="shared" si="2103"/>
        <v>0</v>
      </c>
      <c r="DQ1113" s="85">
        <f t="shared" si="2150"/>
        <v>0</v>
      </c>
      <c r="DR1113" s="85">
        <f t="shared" si="2104"/>
        <v>0</v>
      </c>
      <c r="DS1113" s="85">
        <f t="shared" si="2151"/>
        <v>0</v>
      </c>
      <c r="DT1113" s="81"/>
      <c r="DU1113" s="81"/>
      <c r="DV1113" s="81">
        <f t="shared" si="2152"/>
        <v>0</v>
      </c>
      <c r="DW1113" s="100"/>
    </row>
    <row r="1114" spans="1:127" x14ac:dyDescent="0.2">
      <c r="A1114" s="59">
        <f t="shared" si="2105"/>
        <v>147.86666666666599</v>
      </c>
      <c r="B1114" s="44">
        <f t="shared" si="2106"/>
        <v>147866.66666666599</v>
      </c>
      <c r="C1114" s="52">
        <f t="shared" si="2040"/>
        <v>133.33333333333334</v>
      </c>
      <c r="D1114" s="50">
        <f t="shared" si="2041"/>
        <v>4</v>
      </c>
      <c r="E1114" s="44">
        <f t="shared" si="2042"/>
        <v>4.13</v>
      </c>
      <c r="F1114" s="47">
        <f t="shared" si="2043"/>
        <v>0.02</v>
      </c>
      <c r="G1114" s="52">
        <f t="shared" si="2107"/>
        <v>2.2891558428954871E-2</v>
      </c>
      <c r="H1114" s="57">
        <f t="shared" si="2108"/>
        <v>1134.4752510791866</v>
      </c>
      <c r="I1114" s="52">
        <f t="shared" si="2109"/>
        <v>0</v>
      </c>
      <c r="J1114" s="54">
        <f t="shared" si="2110"/>
        <v>4573.498073261122</v>
      </c>
      <c r="K1114" s="46">
        <f t="shared" si="2153"/>
        <v>4573.498073261122</v>
      </c>
      <c r="L1114" s="80">
        <f t="shared" si="2044"/>
        <v>0</v>
      </c>
      <c r="M1114" s="142">
        <f t="shared" si="2045"/>
        <v>0</v>
      </c>
      <c r="N1114" s="60">
        <f t="shared" si="2046"/>
        <v>4.13</v>
      </c>
      <c r="O1114" s="53">
        <f t="shared" si="2047"/>
        <v>0</v>
      </c>
      <c r="P1114" s="58">
        <f t="shared" si="2111"/>
        <v>3.2045447670530196</v>
      </c>
      <c r="Q1114" s="49">
        <f t="shared" si="2048"/>
        <v>3.2045447670530196</v>
      </c>
      <c r="R1114" s="143">
        <f t="shared" si="2049"/>
        <v>0.02</v>
      </c>
      <c r="S1114" s="51">
        <f t="shared" si="2112"/>
        <v>1.745136892988651E-2</v>
      </c>
      <c r="T1114" s="57">
        <f t="shared" si="2113"/>
        <v>1179.2200591219364</v>
      </c>
      <c r="U1114" s="53">
        <f t="shared" si="2050"/>
        <v>0</v>
      </c>
      <c r="V1114" s="58">
        <f t="shared" si="2114"/>
        <v>3.2717223439090075</v>
      </c>
      <c r="W1114" s="49">
        <f t="shared" si="2051"/>
        <v>3.2717223439090075</v>
      </c>
      <c r="X1114" s="143">
        <f t="shared" si="2052"/>
        <v>0.02</v>
      </c>
      <c r="Y1114" s="51">
        <f t="shared" si="2115"/>
        <v>1.6856547148630757E-2</v>
      </c>
      <c r="Z1114" s="57">
        <f t="shared" si="2116"/>
        <v>1145.9561921904965</v>
      </c>
      <c r="AA1114" s="53">
        <f t="shared" si="2053"/>
        <v>0</v>
      </c>
      <c r="AB1114" s="58">
        <f t="shared" si="2117"/>
        <v>3.2210279512178372</v>
      </c>
      <c r="AC1114" s="49">
        <f t="shared" si="2054"/>
        <v>3.2210279512178372</v>
      </c>
      <c r="AD1114" s="143">
        <f t="shared" si="2055"/>
        <v>0.02</v>
      </c>
      <c r="AE1114" s="49">
        <f t="shared" si="2154"/>
        <v>1.6803857299781757E-2</v>
      </c>
      <c r="AF1114" s="57">
        <f t="shared" si="2118"/>
        <v>1144.3806727754622</v>
      </c>
      <c r="AG1114" s="53">
        <f t="shared" si="2056"/>
        <v>0</v>
      </c>
      <c r="AH1114" s="58">
        <f t="shared" si="2119"/>
        <v>3.218735250759476</v>
      </c>
      <c r="AI1114" s="49">
        <f t="shared" si="2057"/>
        <v>3.218735250759476</v>
      </c>
      <c r="AJ1114" s="143">
        <f t="shared" si="2058"/>
        <v>0.02</v>
      </c>
      <c r="AK1114" s="51">
        <f t="shared" si="2120"/>
        <v>1.680441562464316E-2</v>
      </c>
      <c r="AL1114" s="57">
        <f t="shared" si="2121"/>
        <v>1144.3056864302273</v>
      </c>
      <c r="AM1114" s="53">
        <f t="shared" si="2059"/>
        <v>0</v>
      </c>
      <c r="AN1114" s="58">
        <f t="shared" si="2122"/>
        <v>3.2186263742537111</v>
      </c>
      <c r="AO1114" s="49">
        <f t="shared" si="2060"/>
        <v>3.2186263742537111</v>
      </c>
      <c r="AP1114" s="143">
        <f t="shared" si="2061"/>
        <v>0.02</v>
      </c>
      <c r="AQ1114" s="51">
        <f t="shared" si="2123"/>
        <v>1.6804711274375356E-2</v>
      </c>
      <c r="AR1114" s="57">
        <f t="shared" si="2124"/>
        <v>1144.3000554085149</v>
      </c>
      <c r="AS1114" s="44">
        <f t="shared" si="2062"/>
        <v>8232.296531870019</v>
      </c>
      <c r="AT1114" s="44">
        <f t="shared" si="2063"/>
        <v>3292.9186127480075</v>
      </c>
      <c r="AU1114" s="44">
        <f t="shared" si="2064"/>
        <v>2058.0741329675047</v>
      </c>
      <c r="AV1114" s="47">
        <f t="shared" si="2065"/>
        <v>0.18161689292897187</v>
      </c>
      <c r="AW1114" s="47">
        <f t="shared" si="2066"/>
        <v>0.22194246309742163</v>
      </c>
      <c r="AX1114" s="86">
        <f t="shared" si="2067"/>
        <v>0.44689032459338063</v>
      </c>
      <c r="AY1114" s="86">
        <f t="shared" si="2068"/>
        <v>0</v>
      </c>
      <c r="AZ1114" s="10">
        <f t="shared" si="2125"/>
        <v>0</v>
      </c>
      <c r="BA1114" s="44">
        <f t="shared" si="2069"/>
        <v>0</v>
      </c>
      <c r="BB1114" s="9">
        <f t="shared" si="2070"/>
        <v>0</v>
      </c>
      <c r="BC1114" s="45">
        <f t="shared" si="2159"/>
        <v>0</v>
      </c>
      <c r="BD1114" s="9">
        <f t="shared" si="2071"/>
        <v>0</v>
      </c>
      <c r="BE1114" s="45">
        <f t="shared" si="2155"/>
        <v>0</v>
      </c>
      <c r="BF1114" s="9">
        <f t="shared" si="2072"/>
        <v>0</v>
      </c>
      <c r="BG1114" s="45">
        <f t="shared" si="2156"/>
        <v>0</v>
      </c>
      <c r="BH1114" s="58"/>
      <c r="BI1114" s="58"/>
      <c r="BJ1114" s="58">
        <f t="shared" si="2126"/>
        <v>0</v>
      </c>
      <c r="BK1114" s="97"/>
      <c r="BL1114" s="44"/>
      <c r="BM1114" s="82">
        <f t="shared" si="2127"/>
        <v>110.9</v>
      </c>
      <c r="BN1114" s="86">
        <f t="shared" si="2128"/>
        <v>110900</v>
      </c>
      <c r="BO1114" s="86">
        <f t="shared" si="2129"/>
        <v>100</v>
      </c>
      <c r="BP1114" s="84">
        <f t="shared" si="2073"/>
        <v>4</v>
      </c>
      <c r="BQ1114" s="84">
        <f t="shared" si="2074"/>
        <v>4.13</v>
      </c>
      <c r="BR1114" s="84">
        <f t="shared" si="2075"/>
        <v>0.02</v>
      </c>
      <c r="BS1114" s="84">
        <f t="shared" si="2130"/>
        <v>3.102794307493726E-2</v>
      </c>
      <c r="BT1114" s="84">
        <f t="shared" si="2131"/>
        <v>1362.7293450058173</v>
      </c>
      <c r="BU1114" s="84">
        <f t="shared" si="2132"/>
        <v>0</v>
      </c>
      <c r="BV1114" s="83">
        <f t="shared" si="2133"/>
        <v>3353.645581144362</v>
      </c>
      <c r="BW1114" s="81">
        <f t="shared" si="2157"/>
        <v>3353.645581144362</v>
      </c>
      <c r="BX1114" s="83">
        <f t="shared" si="2076"/>
        <v>0</v>
      </c>
      <c r="BY1114" s="141">
        <f t="shared" si="2077"/>
        <v>0</v>
      </c>
      <c r="BZ1114" s="83">
        <f t="shared" si="2078"/>
        <v>4.13</v>
      </c>
      <c r="CA1114" s="83">
        <f t="shared" si="2079"/>
        <v>0</v>
      </c>
      <c r="CB1114" s="83">
        <f t="shared" si="2134"/>
        <v>3.5625546467919005</v>
      </c>
      <c r="CC1114" s="83">
        <f t="shared" si="2080"/>
        <v>3.5625546467919005</v>
      </c>
      <c r="CD1114" s="143">
        <f t="shared" si="2081"/>
        <v>0.02</v>
      </c>
      <c r="CE1114" s="83">
        <f t="shared" si="2135"/>
        <v>1.6820523213570627E-2</v>
      </c>
      <c r="CF1114" s="84">
        <f t="shared" si="2136"/>
        <v>1245.335726378755</v>
      </c>
      <c r="CG1114" s="83">
        <f t="shared" si="2082"/>
        <v>0</v>
      </c>
      <c r="CH1114" s="83">
        <f t="shared" si="2137"/>
        <v>3.3141360773201733</v>
      </c>
      <c r="CI1114" s="83">
        <f t="shared" si="2083"/>
        <v>3.3141360773201733</v>
      </c>
      <c r="CJ1114" s="143">
        <f t="shared" si="2084"/>
        <v>0.02</v>
      </c>
      <c r="CK1114" s="83">
        <f t="shared" si="2138"/>
        <v>1.6012910799759354E-2</v>
      </c>
      <c r="CL1114" s="84">
        <f t="shared" si="2139"/>
        <v>1179.5648221666113</v>
      </c>
      <c r="CM1114" s="83">
        <f t="shared" si="2085"/>
        <v>0</v>
      </c>
      <c r="CN1114" s="83">
        <f t="shared" si="2140"/>
        <v>3.1992497155904758</v>
      </c>
      <c r="CO1114" s="83">
        <f t="shared" si="2086"/>
        <v>3.1992497155904758</v>
      </c>
      <c r="CP1114" s="143">
        <f t="shared" si="2087"/>
        <v>0.02</v>
      </c>
      <c r="CQ1114" s="83">
        <f t="shared" si="2141"/>
        <v>1.6172564504284653E-2</v>
      </c>
      <c r="CR1114" s="84">
        <f t="shared" si="2142"/>
        <v>1177.2033994355215</v>
      </c>
      <c r="CS1114" s="83">
        <f t="shared" si="2088"/>
        <v>0</v>
      </c>
      <c r="CT1114" s="83">
        <f t="shared" si="2143"/>
        <v>3.1954437831103788</v>
      </c>
      <c r="CU1114" s="83">
        <f t="shared" si="2089"/>
        <v>3.1954437831103788</v>
      </c>
      <c r="CV1114" s="143">
        <f t="shared" si="2090"/>
        <v>0.02</v>
      </c>
      <c r="CW1114" s="83">
        <f t="shared" si="2144"/>
        <v>1.6200526987184716E-2</v>
      </c>
      <c r="CX1114" s="84">
        <f t="shared" si="2145"/>
        <v>1177.1905620959565</v>
      </c>
      <c r="CY1114" s="83">
        <f t="shared" si="2091"/>
        <v>0</v>
      </c>
      <c r="CZ1114" s="83">
        <f t="shared" si="2146"/>
        <v>3.195423153096562</v>
      </c>
      <c r="DA1114" s="83">
        <f t="shared" si="2092"/>
        <v>3.195423153096562</v>
      </c>
      <c r="DB1114" s="143">
        <f t="shared" si="2093"/>
        <v>0.02</v>
      </c>
      <c r="DC1114" s="83">
        <f t="shared" si="2147"/>
        <v>1.6201446767326648E-2</v>
      </c>
      <c r="DD1114" s="84">
        <f t="shared" si="2148"/>
        <v>1177.2026460819952</v>
      </c>
      <c r="DE1114" s="86">
        <f t="shared" si="2094"/>
        <v>6036.5620460598511</v>
      </c>
      <c r="DF1114" s="86">
        <f t="shared" si="2095"/>
        <v>2414.6248184239403</v>
      </c>
      <c r="DG1114" s="86">
        <f t="shared" si="2096"/>
        <v>1509.1405115149628</v>
      </c>
      <c r="DH1114" s="86">
        <f t="shared" si="2097"/>
        <v>6.2569972852279401E-2</v>
      </c>
      <c r="DI1114" s="86">
        <f t="shared" si="2098"/>
        <v>4.3289974658632317E-2</v>
      </c>
      <c r="DJ1114" s="86">
        <f t="shared" si="2099"/>
        <v>0.32214666031787781</v>
      </c>
      <c r="DK1114" s="86">
        <f t="shared" si="2100"/>
        <v>-1515.9208210812985</v>
      </c>
      <c r="DL1114" s="86">
        <f t="shared" si="2158"/>
        <v>-1515.9208210812985</v>
      </c>
      <c r="DM1114" s="86">
        <f t="shared" si="2101"/>
        <v>-1515.9208210812985</v>
      </c>
      <c r="DN1114" s="85">
        <f t="shared" si="2102"/>
        <v>0</v>
      </c>
      <c r="DO1114" s="85">
        <f t="shared" si="2149"/>
        <v>0</v>
      </c>
      <c r="DP1114" s="85">
        <f t="shared" si="2103"/>
        <v>0</v>
      </c>
      <c r="DQ1114" s="85">
        <f t="shared" si="2150"/>
        <v>0</v>
      </c>
      <c r="DR1114" s="85">
        <f t="shared" si="2104"/>
        <v>0</v>
      </c>
      <c r="DS1114" s="85">
        <f t="shared" si="2151"/>
        <v>0</v>
      </c>
      <c r="DT1114" s="81"/>
      <c r="DU1114" s="81"/>
      <c r="DV1114" s="81">
        <f t="shared" si="2152"/>
        <v>0</v>
      </c>
      <c r="DW1114" s="100"/>
    </row>
    <row r="1115" spans="1:127" x14ac:dyDescent="0.2">
      <c r="A1115" s="59">
        <f t="shared" si="2105"/>
        <v>147.99999999999935</v>
      </c>
      <c r="B1115" s="44">
        <f t="shared" si="2106"/>
        <v>147999.99999999933</v>
      </c>
      <c r="C1115" s="52">
        <f t="shared" si="2040"/>
        <v>133.33333333333334</v>
      </c>
      <c r="D1115" s="50">
        <f t="shared" si="2041"/>
        <v>4</v>
      </c>
      <c r="E1115" s="44">
        <f t="shared" si="2042"/>
        <v>4.13</v>
      </c>
      <c r="F1115" s="47">
        <f t="shared" si="2043"/>
        <v>0.02</v>
      </c>
      <c r="G1115" s="52">
        <f t="shared" si="2107"/>
        <v>2.2888891762288203E-2</v>
      </c>
      <c r="H1115" s="57">
        <f t="shared" si="2108"/>
        <v>1135.2142413970437</v>
      </c>
      <c r="I1115" s="52">
        <f t="shared" si="2109"/>
        <v>0</v>
      </c>
      <c r="J1115" s="54">
        <f t="shared" si="2110"/>
        <v>4577.8144732611217</v>
      </c>
      <c r="K1115" s="46">
        <f t="shared" si="2153"/>
        <v>4577.8144732611217</v>
      </c>
      <c r="L1115" s="80">
        <f t="shared" si="2044"/>
        <v>0</v>
      </c>
      <c r="M1115" s="142">
        <f t="shared" si="2045"/>
        <v>0</v>
      </c>
      <c r="N1115" s="60">
        <f t="shared" si="2046"/>
        <v>4.13</v>
      </c>
      <c r="O1115" s="53">
        <f t="shared" si="2047"/>
        <v>0</v>
      </c>
      <c r="P1115" s="58">
        <f t="shared" si="2111"/>
        <v>3.2058525337988666</v>
      </c>
      <c r="Q1115" s="49">
        <f t="shared" si="2048"/>
        <v>3.2058525337988666</v>
      </c>
      <c r="R1115" s="143">
        <f t="shared" si="2049"/>
        <v>0.02</v>
      </c>
      <c r="S1115" s="51">
        <f t="shared" si="2112"/>
        <v>1.7448702263219842E-2</v>
      </c>
      <c r="T1115" s="57">
        <f t="shared" si="2113"/>
        <v>1179.9461127682437</v>
      </c>
      <c r="U1115" s="53">
        <f t="shared" si="2050"/>
        <v>0</v>
      </c>
      <c r="V1115" s="58">
        <f t="shared" si="2114"/>
        <v>3.2731360641838663</v>
      </c>
      <c r="W1115" s="49">
        <f t="shared" si="2051"/>
        <v>3.2731360641838663</v>
      </c>
      <c r="X1115" s="143">
        <f t="shared" si="2052"/>
        <v>0.02</v>
      </c>
      <c r="Y1115" s="51">
        <f t="shared" si="2115"/>
        <v>1.6853880481964088E-2</v>
      </c>
      <c r="Z1115" s="57">
        <f t="shared" si="2116"/>
        <v>1146.6430970087563</v>
      </c>
      <c r="AA1115" s="53">
        <f t="shared" si="2053"/>
        <v>0</v>
      </c>
      <c r="AB1115" s="58">
        <f t="shared" si="2117"/>
        <v>3.2222919601093638</v>
      </c>
      <c r="AC1115" s="49">
        <f t="shared" si="2054"/>
        <v>3.2222919601093638</v>
      </c>
      <c r="AD1115" s="143">
        <f t="shared" si="2055"/>
        <v>0.02</v>
      </c>
      <c r="AE1115" s="49">
        <f t="shared" si="2154"/>
        <v>1.6801190633115089E-2</v>
      </c>
      <c r="AF1115" s="57">
        <f t="shared" si="2118"/>
        <v>1145.0762074193058</v>
      </c>
      <c r="AG1115" s="53">
        <f t="shared" si="2056"/>
        <v>0</v>
      </c>
      <c r="AH1115" s="58">
        <f t="shared" si="2119"/>
        <v>3.2200076939007714</v>
      </c>
      <c r="AI1115" s="49">
        <f t="shared" si="2057"/>
        <v>3.2200076939007714</v>
      </c>
      <c r="AJ1115" s="143">
        <f t="shared" si="2058"/>
        <v>0.02</v>
      </c>
      <c r="AK1115" s="51">
        <f t="shared" si="2120"/>
        <v>1.6801748957976492E-2</v>
      </c>
      <c r="AL1115" s="57">
        <f t="shared" si="2121"/>
        <v>1145.0017396305166</v>
      </c>
      <c r="AM1115" s="53">
        <f t="shared" si="2059"/>
        <v>0</v>
      </c>
      <c r="AN1115" s="58">
        <f t="shared" si="2122"/>
        <v>3.2198993730186114</v>
      </c>
      <c r="AO1115" s="49">
        <f t="shared" si="2060"/>
        <v>3.2198993730186114</v>
      </c>
      <c r="AP1115" s="143">
        <f t="shared" si="2061"/>
        <v>0.02</v>
      </c>
      <c r="AQ1115" s="51">
        <f t="shared" si="2123"/>
        <v>1.6802044607708688E-2</v>
      </c>
      <c r="AR1115" s="57">
        <f t="shared" si="2124"/>
        <v>1144.9961444016521</v>
      </c>
      <c r="AS1115" s="44">
        <f t="shared" si="2062"/>
        <v>8240.0660518700188</v>
      </c>
      <c r="AT1115" s="44">
        <f t="shared" si="2063"/>
        <v>3296.0264207480072</v>
      </c>
      <c r="AU1115" s="44">
        <f t="shared" si="2064"/>
        <v>2060.0165129675047</v>
      </c>
      <c r="AV1115" s="47">
        <f t="shared" si="2065"/>
        <v>0.18119096193411718</v>
      </c>
      <c r="AW1115" s="47">
        <f t="shared" si="2066"/>
        <v>0.22096503053613981</v>
      </c>
      <c r="AX1115" s="86">
        <f t="shared" si="2067"/>
        <v>0.44373672358656274</v>
      </c>
      <c r="AY1115" s="86">
        <f t="shared" si="2068"/>
        <v>0</v>
      </c>
      <c r="AZ1115" s="10">
        <f t="shared" si="2125"/>
        <v>0</v>
      </c>
      <c r="BA1115" s="44">
        <f t="shared" si="2069"/>
        <v>0</v>
      </c>
      <c r="BB1115" s="9">
        <f t="shared" si="2070"/>
        <v>0</v>
      </c>
      <c r="BC1115" s="45">
        <f t="shared" si="2159"/>
        <v>0</v>
      </c>
      <c r="BD1115" s="9">
        <f t="shared" si="2071"/>
        <v>0</v>
      </c>
      <c r="BE1115" s="45">
        <f t="shared" si="2155"/>
        <v>0</v>
      </c>
      <c r="BF1115" s="9">
        <f t="shared" si="2072"/>
        <v>0</v>
      </c>
      <c r="BG1115" s="45">
        <f t="shared" si="2156"/>
        <v>0</v>
      </c>
      <c r="BH1115" s="58"/>
      <c r="BI1115" s="58"/>
      <c r="BJ1115" s="58">
        <f t="shared" si="2126"/>
        <v>0</v>
      </c>
      <c r="BK1115" s="97"/>
      <c r="BL1115" s="44"/>
      <c r="BM1115" s="82">
        <f t="shared" si="2127"/>
        <v>111</v>
      </c>
      <c r="BN1115" s="86">
        <f t="shared" si="2128"/>
        <v>111000</v>
      </c>
      <c r="BO1115" s="86">
        <f t="shared" si="2129"/>
        <v>100</v>
      </c>
      <c r="BP1115" s="84">
        <f t="shared" si="2073"/>
        <v>4</v>
      </c>
      <c r="BQ1115" s="84">
        <f t="shared" si="2074"/>
        <v>4.13</v>
      </c>
      <c r="BR1115" s="84">
        <f t="shared" si="2075"/>
        <v>0.02</v>
      </c>
      <c r="BS1115" s="84">
        <f t="shared" si="2130"/>
        <v>3.1025943074937262E-2</v>
      </c>
      <c r="BT1115" s="84">
        <f t="shared" si="2131"/>
        <v>1363.4806027073896</v>
      </c>
      <c r="BU1115" s="84">
        <f t="shared" si="2132"/>
        <v>0</v>
      </c>
      <c r="BV1115" s="83">
        <f t="shared" si="2133"/>
        <v>3356.8828811443618</v>
      </c>
      <c r="BW1115" s="81">
        <f t="shared" si="2157"/>
        <v>3356.8828811443618</v>
      </c>
      <c r="BX1115" s="83">
        <f t="shared" si="2076"/>
        <v>0</v>
      </c>
      <c r="BY1115" s="141">
        <f t="shared" si="2077"/>
        <v>0</v>
      </c>
      <c r="BZ1115" s="83">
        <f t="shared" si="2078"/>
        <v>4.13</v>
      </c>
      <c r="CA1115" s="83">
        <f t="shared" si="2079"/>
        <v>0</v>
      </c>
      <c r="CB1115" s="83">
        <f t="shared" si="2134"/>
        <v>3.5645092621606489</v>
      </c>
      <c r="CC1115" s="83">
        <f t="shared" si="2080"/>
        <v>3.5645092621606489</v>
      </c>
      <c r="CD1115" s="143">
        <f t="shared" si="2081"/>
        <v>0.02</v>
      </c>
      <c r="CE1115" s="83">
        <f t="shared" si="2135"/>
        <v>1.6818523213570628E-2</v>
      </c>
      <c r="CF1115" s="84">
        <f t="shared" si="2136"/>
        <v>1245.8078461040966</v>
      </c>
      <c r="CG1115" s="83">
        <f t="shared" si="2082"/>
        <v>0</v>
      </c>
      <c r="CH1115" s="83">
        <f t="shared" si="2137"/>
        <v>3.3152126365390187</v>
      </c>
      <c r="CI1115" s="83">
        <f t="shared" si="2083"/>
        <v>3.3152126365390187</v>
      </c>
      <c r="CJ1115" s="143">
        <f t="shared" si="2084"/>
        <v>0.02</v>
      </c>
      <c r="CK1115" s="83">
        <f t="shared" si="2138"/>
        <v>1.6010910799759356E-2</v>
      </c>
      <c r="CL1115" s="84">
        <f t="shared" si="2139"/>
        <v>1180.0479619782</v>
      </c>
      <c r="CM1115" s="83">
        <f t="shared" si="2085"/>
        <v>0</v>
      </c>
      <c r="CN1115" s="83">
        <f t="shared" si="2140"/>
        <v>3.2002248613029383</v>
      </c>
      <c r="CO1115" s="83">
        <f t="shared" si="2086"/>
        <v>3.2002248613029383</v>
      </c>
      <c r="CP1115" s="143">
        <f t="shared" si="2087"/>
        <v>0.02</v>
      </c>
      <c r="CQ1115" s="83">
        <f t="shared" si="2141"/>
        <v>1.6170564504284654E-2</v>
      </c>
      <c r="CR1115" s="84">
        <f t="shared" si="2142"/>
        <v>1177.7088793430598</v>
      </c>
      <c r="CS1115" s="83">
        <f t="shared" si="2088"/>
        <v>0</v>
      </c>
      <c r="CT1115" s="83">
        <f t="shared" si="2143"/>
        <v>3.1964505321092358</v>
      </c>
      <c r="CU1115" s="83">
        <f t="shared" si="2089"/>
        <v>3.1964505321092358</v>
      </c>
      <c r="CV1115" s="143">
        <f t="shared" si="2090"/>
        <v>0.02</v>
      </c>
      <c r="CW1115" s="83">
        <f t="shared" si="2144"/>
        <v>1.6198526987184717E-2</v>
      </c>
      <c r="CX1115" s="84">
        <f t="shared" si="2145"/>
        <v>1177.6975191287418</v>
      </c>
      <c r="CY1115" s="83">
        <f t="shared" si="2091"/>
        <v>0</v>
      </c>
      <c r="CZ1115" s="83">
        <f t="shared" si="2146"/>
        <v>3.1964322539749865</v>
      </c>
      <c r="DA1115" s="83">
        <f t="shared" si="2092"/>
        <v>3.1964322539749865</v>
      </c>
      <c r="DB1115" s="143">
        <f t="shared" si="2093"/>
        <v>0.02</v>
      </c>
      <c r="DC1115" s="83">
        <f t="shared" si="2147"/>
        <v>1.6199446767326649E-2</v>
      </c>
      <c r="DD1115" s="84">
        <f t="shared" si="2148"/>
        <v>1177.7096351720513</v>
      </c>
      <c r="DE1115" s="86">
        <f t="shared" si="2094"/>
        <v>6042.3891860598505</v>
      </c>
      <c r="DF1115" s="86">
        <f t="shared" si="2095"/>
        <v>2416.9556744239403</v>
      </c>
      <c r="DG1115" s="86">
        <f t="shared" si="2096"/>
        <v>1510.5972965149626</v>
      </c>
      <c r="DH1115" s="86">
        <f t="shared" si="2097"/>
        <v>6.2480694307027337E-2</v>
      </c>
      <c r="DI1115" s="86">
        <f t="shared" si="2098"/>
        <v>4.317658265405315E-2</v>
      </c>
      <c r="DJ1115" s="86">
        <f t="shared" si="2099"/>
        <v>0.32056326876602875</v>
      </c>
      <c r="DK1115" s="86">
        <f t="shared" si="2100"/>
        <v>-1517.6714449896322</v>
      </c>
      <c r="DL1115" s="86">
        <f t="shared" si="2158"/>
        <v>-1517.6714449896322</v>
      </c>
      <c r="DM1115" s="86">
        <f t="shared" si="2101"/>
        <v>-1517.6714449896322</v>
      </c>
      <c r="DN1115" s="85">
        <f t="shared" si="2102"/>
        <v>0</v>
      </c>
      <c r="DO1115" s="85">
        <f t="shared" si="2149"/>
        <v>0</v>
      </c>
      <c r="DP1115" s="85">
        <f t="shared" si="2103"/>
        <v>0</v>
      </c>
      <c r="DQ1115" s="85">
        <f t="shared" si="2150"/>
        <v>0</v>
      </c>
      <c r="DR1115" s="85">
        <f t="shared" si="2104"/>
        <v>0</v>
      </c>
      <c r="DS1115" s="85">
        <f t="shared" si="2151"/>
        <v>0</v>
      </c>
      <c r="DT1115" s="81"/>
      <c r="DU1115" s="81"/>
      <c r="DV1115" s="81">
        <f t="shared" si="2152"/>
        <v>0</v>
      </c>
      <c r="DW1115" s="100"/>
    </row>
    <row r="1116" spans="1:127" x14ac:dyDescent="0.2">
      <c r="A1116" s="59">
        <f t="shared" si="2105"/>
        <v>148.13333333333267</v>
      </c>
      <c r="B1116" s="44">
        <f t="shared" si="2106"/>
        <v>148133.33333333267</v>
      </c>
      <c r="C1116" s="52">
        <f t="shared" si="2040"/>
        <v>133.33333333333334</v>
      </c>
      <c r="D1116" s="50">
        <f t="shared" si="2041"/>
        <v>4</v>
      </c>
      <c r="E1116" s="44">
        <f t="shared" si="2042"/>
        <v>4.13</v>
      </c>
      <c r="F1116" s="47">
        <f t="shared" si="2043"/>
        <v>0.02</v>
      </c>
      <c r="G1116" s="52">
        <f t="shared" si="2107"/>
        <v>2.2886225095621535E-2</v>
      </c>
      <c r="H1116" s="57">
        <f t="shared" si="2108"/>
        <v>1135.9531456239672</v>
      </c>
      <c r="I1116" s="52">
        <f t="shared" si="2109"/>
        <v>0</v>
      </c>
      <c r="J1116" s="54">
        <f t="shared" si="2110"/>
        <v>4582.1308732611215</v>
      </c>
      <c r="K1116" s="46">
        <f t="shared" si="2153"/>
        <v>4582.1308732611215</v>
      </c>
      <c r="L1116" s="80">
        <f t="shared" si="2044"/>
        <v>0</v>
      </c>
      <c r="M1116" s="142">
        <f t="shared" si="2045"/>
        <v>0</v>
      </c>
      <c r="N1116" s="60">
        <f t="shared" si="2046"/>
        <v>4.13</v>
      </c>
      <c r="O1116" s="53">
        <f t="shared" si="2047"/>
        <v>0</v>
      </c>
      <c r="P1116" s="58">
        <f t="shared" si="2111"/>
        <v>3.2071621886029513</v>
      </c>
      <c r="Q1116" s="49">
        <f t="shared" si="2048"/>
        <v>3.2071621886029513</v>
      </c>
      <c r="R1116" s="143">
        <f t="shared" si="2049"/>
        <v>0.02</v>
      </c>
      <c r="S1116" s="51">
        <f t="shared" si="2112"/>
        <v>1.7446035596553174E-2</v>
      </c>
      <c r="T1116" s="57">
        <f t="shared" si="2113"/>
        <v>1180.6717593264657</v>
      </c>
      <c r="U1116" s="53">
        <f t="shared" si="2050"/>
        <v>0</v>
      </c>
      <c r="V1116" s="58">
        <f t="shared" si="2114"/>
        <v>3.2745510986449173</v>
      </c>
      <c r="W1116" s="49">
        <f t="shared" si="2051"/>
        <v>3.2745510986449173</v>
      </c>
      <c r="X1116" s="143">
        <f t="shared" si="2052"/>
        <v>0.02</v>
      </c>
      <c r="Y1116" s="51">
        <f t="shared" si="2115"/>
        <v>1.685121381529742E-2</v>
      </c>
      <c r="Z1116" s="57">
        <f t="shared" si="2116"/>
        <v>1147.3295965133359</v>
      </c>
      <c r="AA1116" s="53">
        <f t="shared" si="2053"/>
        <v>0</v>
      </c>
      <c r="AB1116" s="58">
        <f t="shared" si="2117"/>
        <v>3.2235571092796178</v>
      </c>
      <c r="AC1116" s="49">
        <f t="shared" si="2054"/>
        <v>3.2235571092796178</v>
      </c>
      <c r="AD1116" s="143">
        <f t="shared" si="2055"/>
        <v>0.02</v>
      </c>
      <c r="AE1116" s="49">
        <f t="shared" si="2154"/>
        <v>1.6798523966448421E-2</v>
      </c>
      <c r="AF1116" s="57">
        <f t="shared" si="2118"/>
        <v>1145.7713588832435</v>
      </c>
      <c r="AG1116" s="53">
        <f t="shared" si="2056"/>
        <v>0</v>
      </c>
      <c r="AH1116" s="58">
        <f t="shared" si="2119"/>
        <v>3.2212813567005827</v>
      </c>
      <c r="AI1116" s="49">
        <f t="shared" si="2057"/>
        <v>3.2212813567005827</v>
      </c>
      <c r="AJ1116" s="143">
        <f t="shared" si="2058"/>
        <v>0.02</v>
      </c>
      <c r="AK1116" s="51">
        <f t="shared" si="2120"/>
        <v>1.6799082291309823E-2</v>
      </c>
      <c r="AL1116" s="57">
        <f t="shared" si="2121"/>
        <v>1145.6974073523243</v>
      </c>
      <c r="AM1116" s="53">
        <f t="shared" si="2059"/>
        <v>0</v>
      </c>
      <c r="AN1116" s="58">
        <f t="shared" si="2122"/>
        <v>3.2211735909141854</v>
      </c>
      <c r="AO1116" s="49">
        <f t="shared" si="2060"/>
        <v>3.2211735909141854</v>
      </c>
      <c r="AP1116" s="143">
        <f t="shared" si="2061"/>
        <v>0.02</v>
      </c>
      <c r="AQ1116" s="51">
        <f t="shared" si="2123"/>
        <v>1.6799377941042019E-2</v>
      </c>
      <c r="AR1116" s="57">
        <f t="shared" si="2124"/>
        <v>1145.6918477690788</v>
      </c>
      <c r="AS1116" s="44">
        <f t="shared" si="2062"/>
        <v>8247.8355718700186</v>
      </c>
      <c r="AT1116" s="44">
        <f t="shared" si="2063"/>
        <v>3299.1342287480074</v>
      </c>
      <c r="AU1116" s="44">
        <f t="shared" si="2064"/>
        <v>2061.9588929675047</v>
      </c>
      <c r="AV1116" s="47">
        <f t="shared" si="2065"/>
        <v>0.1807666811276325</v>
      </c>
      <c r="AW1116" s="47">
        <f t="shared" si="2066"/>
        <v>0.21999339254102293</v>
      </c>
      <c r="AX1116" s="86">
        <f t="shared" si="2067"/>
        <v>0.44061016484430743</v>
      </c>
      <c r="AY1116" s="86">
        <f t="shared" si="2068"/>
        <v>0</v>
      </c>
      <c r="AZ1116" s="10">
        <f t="shared" si="2125"/>
        <v>0</v>
      </c>
      <c r="BA1116" s="44">
        <f t="shared" si="2069"/>
        <v>0</v>
      </c>
      <c r="BB1116" s="9">
        <f t="shared" si="2070"/>
        <v>0</v>
      </c>
      <c r="BC1116" s="45">
        <f t="shared" si="2159"/>
        <v>0</v>
      </c>
      <c r="BD1116" s="9">
        <f t="shared" si="2071"/>
        <v>0</v>
      </c>
      <c r="BE1116" s="45">
        <f t="shared" si="2155"/>
        <v>0</v>
      </c>
      <c r="BF1116" s="9">
        <f t="shared" si="2072"/>
        <v>0</v>
      </c>
      <c r="BG1116" s="45">
        <f t="shared" si="2156"/>
        <v>0</v>
      </c>
      <c r="BH1116" s="58"/>
      <c r="BI1116" s="58"/>
      <c r="BJ1116" s="58">
        <f t="shared" si="2126"/>
        <v>0</v>
      </c>
      <c r="BK1116" s="97"/>
      <c r="BL1116" s="44"/>
      <c r="BM1116" s="82">
        <f t="shared" si="2127"/>
        <v>111.10000000000001</v>
      </c>
      <c r="BN1116" s="86">
        <f t="shared" si="2128"/>
        <v>111100</v>
      </c>
      <c r="BO1116" s="86">
        <f t="shared" si="2129"/>
        <v>100</v>
      </c>
      <c r="BP1116" s="84">
        <f t="shared" si="2073"/>
        <v>4</v>
      </c>
      <c r="BQ1116" s="84">
        <f t="shared" si="2074"/>
        <v>4.13</v>
      </c>
      <c r="BR1116" s="84">
        <f t="shared" si="2075"/>
        <v>0.02</v>
      </c>
      <c r="BS1116" s="84">
        <f t="shared" si="2130"/>
        <v>3.1023943074937263E-2</v>
      </c>
      <c r="BT1116" s="84">
        <f t="shared" si="2131"/>
        <v>1364.2318119828119</v>
      </c>
      <c r="BU1116" s="84">
        <f t="shared" si="2132"/>
        <v>0</v>
      </c>
      <c r="BV1116" s="83">
        <f t="shared" si="2133"/>
        <v>3360.1201811443616</v>
      </c>
      <c r="BW1116" s="81">
        <f t="shared" si="2157"/>
        <v>3360.1201811443616</v>
      </c>
      <c r="BX1116" s="83">
        <f t="shared" si="2076"/>
        <v>0</v>
      </c>
      <c r="BY1116" s="141">
        <f t="shared" si="2077"/>
        <v>0</v>
      </c>
      <c r="BZ1116" s="83">
        <f t="shared" si="2078"/>
        <v>4.13</v>
      </c>
      <c r="CA1116" s="83">
        <f t="shared" si="2079"/>
        <v>0</v>
      </c>
      <c r="CB1116" s="83">
        <f t="shared" si="2134"/>
        <v>3.566466027083687</v>
      </c>
      <c r="CC1116" s="83">
        <f t="shared" si="2080"/>
        <v>3.566466027083687</v>
      </c>
      <c r="CD1116" s="143">
        <f t="shared" si="2081"/>
        <v>0.02</v>
      </c>
      <c r="CE1116" s="83">
        <f t="shared" si="2135"/>
        <v>1.681652321357063E-2</v>
      </c>
      <c r="CF1116" s="84">
        <f t="shared" si="2136"/>
        <v>1246.2796508316674</v>
      </c>
      <c r="CG1116" s="83">
        <f t="shared" si="2082"/>
        <v>0</v>
      </c>
      <c r="CH1116" s="83">
        <f t="shared" si="2137"/>
        <v>3.3162894384655677</v>
      </c>
      <c r="CI1116" s="83">
        <f t="shared" si="2083"/>
        <v>3.3162894384655677</v>
      </c>
      <c r="CJ1116" s="143">
        <f t="shared" si="2084"/>
        <v>0.02</v>
      </c>
      <c r="CK1116" s="83">
        <f t="shared" si="2138"/>
        <v>1.6008910799759357E-2</v>
      </c>
      <c r="CL1116" s="84">
        <f t="shared" si="2139"/>
        <v>1180.530884570353</v>
      </c>
      <c r="CM1116" s="83">
        <f t="shared" si="2085"/>
        <v>0</v>
      </c>
      <c r="CN1116" s="83">
        <f t="shared" si="2140"/>
        <v>3.2012005113307609</v>
      </c>
      <c r="CO1116" s="83">
        <f t="shared" si="2086"/>
        <v>3.2012005113307609</v>
      </c>
      <c r="CP1116" s="143">
        <f t="shared" si="2087"/>
        <v>0.02</v>
      </c>
      <c r="CQ1116" s="83">
        <f t="shared" si="2141"/>
        <v>1.6168564504284656E-2</v>
      </c>
      <c r="CR1116" s="84">
        <f t="shared" si="2142"/>
        <v>1178.2141427293866</v>
      </c>
      <c r="CS1116" s="83">
        <f t="shared" si="2088"/>
        <v>0</v>
      </c>
      <c r="CT1116" s="83">
        <f t="shared" si="2143"/>
        <v>3.1974578719383171</v>
      </c>
      <c r="CU1116" s="83">
        <f t="shared" si="2089"/>
        <v>3.1974578719383171</v>
      </c>
      <c r="CV1116" s="143">
        <f t="shared" si="2090"/>
        <v>0.02</v>
      </c>
      <c r="CW1116" s="83">
        <f t="shared" si="2144"/>
        <v>1.6196526987184719E-2</v>
      </c>
      <c r="CX1116" s="84">
        <f t="shared" si="2145"/>
        <v>1178.2042539217405</v>
      </c>
      <c r="CY1116" s="83">
        <f t="shared" si="2091"/>
        <v>0</v>
      </c>
      <c r="CZ1116" s="83">
        <f t="shared" si="2146"/>
        <v>3.1974419421743088</v>
      </c>
      <c r="DA1116" s="83">
        <f t="shared" si="2092"/>
        <v>3.1974419421743088</v>
      </c>
      <c r="DB1116" s="143">
        <f t="shared" si="2093"/>
        <v>0.02</v>
      </c>
      <c r="DC1116" s="83">
        <f t="shared" si="2147"/>
        <v>1.6197446767326651E-2</v>
      </c>
      <c r="DD1116" s="84">
        <f t="shared" si="2148"/>
        <v>1178.216401637919</v>
      </c>
      <c r="DE1116" s="86">
        <f t="shared" si="2094"/>
        <v>6048.2163260598509</v>
      </c>
      <c r="DF1116" s="86">
        <f t="shared" si="2095"/>
        <v>2419.2865304239403</v>
      </c>
      <c r="DG1116" s="86">
        <f t="shared" si="2096"/>
        <v>1512.0540815149627</v>
      </c>
      <c r="DH1116" s="86">
        <f t="shared" si="2097"/>
        <v>6.2391644474310955E-2</v>
      </c>
      <c r="DI1116" s="86">
        <f t="shared" si="2098"/>
        <v>4.30636161251262E-2</v>
      </c>
      <c r="DJ1116" s="86">
        <f t="shared" si="2099"/>
        <v>0.31898944741123247</v>
      </c>
      <c r="DK1116" s="86">
        <f t="shared" si="2100"/>
        <v>-1519.4209945078567</v>
      </c>
      <c r="DL1116" s="86">
        <f t="shared" si="2158"/>
        <v>-1519.4209945078567</v>
      </c>
      <c r="DM1116" s="86">
        <f t="shared" si="2101"/>
        <v>-1519.4209945078567</v>
      </c>
      <c r="DN1116" s="85">
        <f t="shared" si="2102"/>
        <v>0</v>
      </c>
      <c r="DO1116" s="85">
        <f t="shared" si="2149"/>
        <v>0</v>
      </c>
      <c r="DP1116" s="85">
        <f t="shared" si="2103"/>
        <v>0</v>
      </c>
      <c r="DQ1116" s="85">
        <f t="shared" si="2150"/>
        <v>0</v>
      </c>
      <c r="DR1116" s="85">
        <f t="shared" si="2104"/>
        <v>0</v>
      </c>
      <c r="DS1116" s="85">
        <f t="shared" si="2151"/>
        <v>0</v>
      </c>
      <c r="DT1116" s="81"/>
      <c r="DU1116" s="81"/>
      <c r="DV1116" s="81">
        <f t="shared" si="2152"/>
        <v>0</v>
      </c>
      <c r="DW1116" s="100"/>
    </row>
    <row r="1117" spans="1:127" x14ac:dyDescent="0.2">
      <c r="A1117" s="59">
        <f t="shared" si="2105"/>
        <v>148.26666666666603</v>
      </c>
      <c r="B1117" s="44">
        <f t="shared" si="2106"/>
        <v>148266.66666666602</v>
      </c>
      <c r="C1117" s="52">
        <f t="shared" si="2040"/>
        <v>133.33333333333334</v>
      </c>
      <c r="D1117" s="50">
        <f t="shared" si="2041"/>
        <v>4</v>
      </c>
      <c r="E1117" s="44">
        <f t="shared" si="2042"/>
        <v>4.13</v>
      </c>
      <c r="F1117" s="47">
        <f t="shared" si="2043"/>
        <v>0.02</v>
      </c>
      <c r="G1117" s="52">
        <f t="shared" si="2107"/>
        <v>2.2883558428954866E-2</v>
      </c>
      <c r="H1117" s="57">
        <f t="shared" si="2108"/>
        <v>1136.6919637599572</v>
      </c>
      <c r="I1117" s="52">
        <f t="shared" si="2109"/>
        <v>0</v>
      </c>
      <c r="J1117" s="54">
        <f t="shared" si="2110"/>
        <v>4586.4472732611212</v>
      </c>
      <c r="K1117" s="46">
        <f t="shared" si="2153"/>
        <v>4586.4472732611212</v>
      </c>
      <c r="L1117" s="80">
        <f t="shared" si="2044"/>
        <v>0</v>
      </c>
      <c r="M1117" s="142">
        <f t="shared" si="2045"/>
        <v>0</v>
      </c>
      <c r="N1117" s="60">
        <f t="shared" si="2046"/>
        <v>4.13</v>
      </c>
      <c r="O1117" s="53">
        <f t="shared" si="2047"/>
        <v>0</v>
      </c>
      <c r="P1117" s="58">
        <f t="shared" si="2111"/>
        <v>3.2084737312023961</v>
      </c>
      <c r="Q1117" s="49">
        <f t="shared" si="2048"/>
        <v>3.2084737312023961</v>
      </c>
      <c r="R1117" s="143">
        <f t="shared" si="2049"/>
        <v>0.02</v>
      </c>
      <c r="S1117" s="51">
        <f t="shared" si="2112"/>
        <v>1.7443368929886505E-2</v>
      </c>
      <c r="T1117" s="57">
        <f t="shared" si="2113"/>
        <v>1181.3969987016455</v>
      </c>
      <c r="U1117" s="53">
        <f t="shared" si="2050"/>
        <v>0</v>
      </c>
      <c r="V1117" s="58">
        <f t="shared" si="2114"/>
        <v>3.2759674442185123</v>
      </c>
      <c r="W1117" s="49">
        <f t="shared" si="2051"/>
        <v>3.2759674442185123</v>
      </c>
      <c r="X1117" s="143">
        <f t="shared" si="2052"/>
        <v>0.02</v>
      </c>
      <c r="Y1117" s="51">
        <f t="shared" si="2115"/>
        <v>1.6848547148630752E-2</v>
      </c>
      <c r="Z1117" s="57">
        <f t="shared" si="2116"/>
        <v>1148.0156907788546</v>
      </c>
      <c r="AA1117" s="53">
        <f t="shared" si="2053"/>
        <v>0</v>
      </c>
      <c r="AB1117" s="58">
        <f t="shared" si="2117"/>
        <v>3.2248233960513564</v>
      </c>
      <c r="AC1117" s="49">
        <f t="shared" si="2054"/>
        <v>3.2248233960513564</v>
      </c>
      <c r="AD1117" s="143">
        <f t="shared" si="2055"/>
        <v>0.02</v>
      </c>
      <c r="AE1117" s="49">
        <f t="shared" si="2154"/>
        <v>1.6795857299781752E-2</v>
      </c>
      <c r="AF1117" s="57">
        <f t="shared" si="2118"/>
        <v>1146.4661272220148</v>
      </c>
      <c r="AG1117" s="53">
        <f t="shared" si="2056"/>
        <v>0</v>
      </c>
      <c r="AH1117" s="58">
        <f t="shared" si="2119"/>
        <v>3.2225562365995133</v>
      </c>
      <c r="AI1117" s="49">
        <f t="shared" si="2057"/>
        <v>3.2225562365995133</v>
      </c>
      <c r="AJ1117" s="143">
        <f t="shared" si="2058"/>
        <v>0.02</v>
      </c>
      <c r="AK1117" s="51">
        <f t="shared" si="2120"/>
        <v>1.6796415624643155E-2</v>
      </c>
      <c r="AL1117" s="57">
        <f t="shared" si="2121"/>
        <v>1146.3926896369358</v>
      </c>
      <c r="AM1117" s="53">
        <f t="shared" si="2059"/>
        <v>0</v>
      </c>
      <c r="AN1117" s="58">
        <f t="shared" si="2122"/>
        <v>3.2224490253415548</v>
      </c>
      <c r="AO1117" s="49">
        <f t="shared" si="2060"/>
        <v>3.2224490253415548</v>
      </c>
      <c r="AP1117" s="143">
        <f t="shared" si="2061"/>
        <v>0.02</v>
      </c>
      <c r="AQ1117" s="51">
        <f t="shared" si="2123"/>
        <v>1.6796711274375351E-2</v>
      </c>
      <c r="AR1117" s="57">
        <f t="shared" si="2124"/>
        <v>1146.3871655524313</v>
      </c>
      <c r="AS1117" s="44">
        <f t="shared" si="2062"/>
        <v>8255.6050918700166</v>
      </c>
      <c r="AT1117" s="44">
        <f t="shared" si="2063"/>
        <v>3302.2420367480067</v>
      </c>
      <c r="AU1117" s="44">
        <f t="shared" si="2064"/>
        <v>2063.9012729675042</v>
      </c>
      <c r="AV1117" s="47">
        <f t="shared" si="2065"/>
        <v>0.18034404226636833</v>
      </c>
      <c r="AW1117" s="47">
        <f t="shared" si="2066"/>
        <v>0.21902750747375535</v>
      </c>
      <c r="AX1117" s="86">
        <f t="shared" si="2067"/>
        <v>0.43751038041722018</v>
      </c>
      <c r="AY1117" s="86">
        <f t="shared" si="2068"/>
        <v>0</v>
      </c>
      <c r="AZ1117" s="10">
        <f t="shared" si="2125"/>
        <v>0</v>
      </c>
      <c r="BA1117" s="44">
        <f t="shared" si="2069"/>
        <v>0</v>
      </c>
      <c r="BB1117" s="9">
        <f t="shared" si="2070"/>
        <v>0</v>
      </c>
      <c r="BC1117" s="45">
        <f t="shared" si="2159"/>
        <v>0</v>
      </c>
      <c r="BD1117" s="9">
        <f t="shared" si="2071"/>
        <v>0</v>
      </c>
      <c r="BE1117" s="45">
        <f t="shared" si="2155"/>
        <v>0</v>
      </c>
      <c r="BF1117" s="9">
        <f t="shared" si="2072"/>
        <v>0</v>
      </c>
      <c r="BG1117" s="45">
        <f t="shared" si="2156"/>
        <v>0</v>
      </c>
      <c r="BH1117" s="58"/>
      <c r="BI1117" s="58"/>
      <c r="BJ1117" s="58">
        <f t="shared" si="2126"/>
        <v>0</v>
      </c>
      <c r="BK1117" s="97"/>
      <c r="BL1117" s="44"/>
      <c r="BM1117" s="82">
        <f t="shared" si="2127"/>
        <v>111.2</v>
      </c>
      <c r="BN1117" s="86">
        <f t="shared" si="2128"/>
        <v>111200</v>
      </c>
      <c r="BO1117" s="86">
        <f t="shared" si="2129"/>
        <v>100</v>
      </c>
      <c r="BP1117" s="84">
        <f t="shared" si="2073"/>
        <v>4</v>
      </c>
      <c r="BQ1117" s="84">
        <f t="shared" si="2074"/>
        <v>4.13</v>
      </c>
      <c r="BR1117" s="84">
        <f t="shared" si="2075"/>
        <v>0.02</v>
      </c>
      <c r="BS1117" s="84">
        <f t="shared" si="2130"/>
        <v>3.1021943074937264E-2</v>
      </c>
      <c r="BT1117" s="84">
        <f t="shared" si="2131"/>
        <v>1364.982972832084</v>
      </c>
      <c r="BU1117" s="84">
        <f t="shared" si="2132"/>
        <v>0</v>
      </c>
      <c r="BV1117" s="83">
        <f t="shared" si="2133"/>
        <v>3363.3574811443614</v>
      </c>
      <c r="BW1117" s="81">
        <f t="shared" si="2157"/>
        <v>3363.3574811443614</v>
      </c>
      <c r="BX1117" s="83">
        <f t="shared" si="2076"/>
        <v>0</v>
      </c>
      <c r="BY1117" s="141">
        <f t="shared" si="2077"/>
        <v>0</v>
      </c>
      <c r="BZ1117" s="83">
        <f t="shared" si="2078"/>
        <v>4.13</v>
      </c>
      <c r="CA1117" s="83">
        <f t="shared" si="2079"/>
        <v>0</v>
      </c>
      <c r="CB1117" s="83">
        <f t="shared" si="2134"/>
        <v>3.5684249417838827</v>
      </c>
      <c r="CC1117" s="83">
        <f t="shared" si="2080"/>
        <v>3.5684249417838827</v>
      </c>
      <c r="CD1117" s="143">
        <f t="shared" si="2081"/>
        <v>0.02</v>
      </c>
      <c r="CE1117" s="83">
        <f t="shared" si="2135"/>
        <v>1.6814523213570631E-2</v>
      </c>
      <c r="CF1117" s="84">
        <f t="shared" si="2136"/>
        <v>1246.7511406225663</v>
      </c>
      <c r="CG1117" s="83">
        <f t="shared" si="2082"/>
        <v>0</v>
      </c>
      <c r="CH1117" s="83">
        <f t="shared" si="2137"/>
        <v>3.3173664816440658</v>
      </c>
      <c r="CI1117" s="83">
        <f t="shared" si="2083"/>
        <v>3.3173664816440658</v>
      </c>
      <c r="CJ1117" s="143">
        <f t="shared" si="2084"/>
        <v>0.02</v>
      </c>
      <c r="CK1117" s="83">
        <f t="shared" si="2138"/>
        <v>1.6006910799759359E-2</v>
      </c>
      <c r="CL1117" s="84">
        <f t="shared" si="2139"/>
        <v>1181.0135900487737</v>
      </c>
      <c r="CM1117" s="83">
        <f t="shared" si="2085"/>
        <v>0</v>
      </c>
      <c r="CN1117" s="83">
        <f t="shared" si="2140"/>
        <v>3.2021766648018479</v>
      </c>
      <c r="CO1117" s="83">
        <f t="shared" si="2086"/>
        <v>3.2021766648018479</v>
      </c>
      <c r="CP1117" s="143">
        <f t="shared" si="2087"/>
        <v>0.02</v>
      </c>
      <c r="CQ1117" s="83">
        <f t="shared" si="2141"/>
        <v>1.6166564504284657E-2</v>
      </c>
      <c r="CR1117" s="84">
        <f t="shared" si="2142"/>
        <v>1178.7191896468496</v>
      </c>
      <c r="CS1117" s="83">
        <f t="shared" si="2088"/>
        <v>0</v>
      </c>
      <c r="CT1117" s="83">
        <f t="shared" si="2143"/>
        <v>3.1984658016052263</v>
      </c>
      <c r="CU1117" s="83">
        <f t="shared" si="2089"/>
        <v>3.1984658016052263</v>
      </c>
      <c r="CV1117" s="143">
        <f t="shared" si="2090"/>
        <v>0.02</v>
      </c>
      <c r="CW1117" s="83">
        <f t="shared" si="2144"/>
        <v>1.619452698718472E-2</v>
      </c>
      <c r="CX1117" s="84">
        <f t="shared" si="2145"/>
        <v>1178.7107665213066</v>
      </c>
      <c r="CY1117" s="83">
        <f t="shared" si="2091"/>
        <v>0</v>
      </c>
      <c r="CZ1117" s="83">
        <f t="shared" si="2146"/>
        <v>3.1984522166569374</v>
      </c>
      <c r="DA1117" s="83">
        <f t="shared" si="2092"/>
        <v>3.1984522166569374</v>
      </c>
      <c r="DB1117" s="143">
        <f t="shared" si="2093"/>
        <v>0.02</v>
      </c>
      <c r="DC1117" s="83">
        <f t="shared" si="2147"/>
        <v>1.6195446767326652E-2</v>
      </c>
      <c r="DD1117" s="84">
        <f t="shared" si="2148"/>
        <v>1178.7229455270729</v>
      </c>
      <c r="DE1117" s="86">
        <f t="shared" si="2094"/>
        <v>6054.0434660598503</v>
      </c>
      <c r="DF1117" s="86">
        <f t="shared" si="2095"/>
        <v>2421.6173864239399</v>
      </c>
      <c r="DG1117" s="86">
        <f t="shared" si="2096"/>
        <v>1513.5108665149626</v>
      </c>
      <c r="DH1117" s="86">
        <f t="shared" si="2097"/>
        <v>6.230282258397446E-2</v>
      </c>
      <c r="DI1117" s="86">
        <f t="shared" si="2098"/>
        <v>4.2951073089076634E-2</v>
      </c>
      <c r="DJ1117" s="86">
        <f t="shared" si="2099"/>
        <v>0.3174251289440202</v>
      </c>
      <c r="DK1117" s="86">
        <f t="shared" si="2100"/>
        <v>-1521.1694703625444</v>
      </c>
      <c r="DL1117" s="86">
        <f t="shared" si="2158"/>
        <v>-1521.1694703625444</v>
      </c>
      <c r="DM1117" s="86">
        <f t="shared" si="2101"/>
        <v>-1521.1694703625444</v>
      </c>
      <c r="DN1117" s="85">
        <f t="shared" si="2102"/>
        <v>0</v>
      </c>
      <c r="DO1117" s="85">
        <f t="shared" si="2149"/>
        <v>0</v>
      </c>
      <c r="DP1117" s="85">
        <f t="shared" si="2103"/>
        <v>0</v>
      </c>
      <c r="DQ1117" s="85">
        <f t="shared" si="2150"/>
        <v>0</v>
      </c>
      <c r="DR1117" s="85">
        <f t="shared" si="2104"/>
        <v>0</v>
      </c>
      <c r="DS1117" s="85">
        <f t="shared" si="2151"/>
        <v>0</v>
      </c>
      <c r="DT1117" s="81"/>
      <c r="DU1117" s="81"/>
      <c r="DV1117" s="81">
        <f t="shared" si="2152"/>
        <v>0</v>
      </c>
      <c r="DW1117" s="100"/>
    </row>
    <row r="1118" spans="1:127" x14ac:dyDescent="0.2">
      <c r="A1118" s="59">
        <f t="shared" si="2105"/>
        <v>148.39999999999935</v>
      </c>
      <c r="B1118" s="44">
        <f t="shared" si="2106"/>
        <v>148399.99999999936</v>
      </c>
      <c r="C1118" s="52">
        <f t="shared" si="2040"/>
        <v>133.33333333333334</v>
      </c>
      <c r="D1118" s="50">
        <f t="shared" si="2041"/>
        <v>4</v>
      </c>
      <c r="E1118" s="44">
        <f t="shared" si="2042"/>
        <v>4.13</v>
      </c>
      <c r="F1118" s="47">
        <f t="shared" si="2043"/>
        <v>0.02</v>
      </c>
      <c r="G1118" s="52">
        <f t="shared" si="2107"/>
        <v>2.2880891762288198E-2</v>
      </c>
      <c r="H1118" s="57">
        <f t="shared" si="2108"/>
        <v>1137.4306958050136</v>
      </c>
      <c r="I1118" s="52">
        <f t="shared" si="2109"/>
        <v>0</v>
      </c>
      <c r="J1118" s="54">
        <f t="shared" si="2110"/>
        <v>4590.7636732611209</v>
      </c>
      <c r="K1118" s="46">
        <f t="shared" si="2153"/>
        <v>4590.7636732611209</v>
      </c>
      <c r="L1118" s="80">
        <f t="shared" si="2044"/>
        <v>0</v>
      </c>
      <c r="M1118" s="142">
        <f t="shared" si="2045"/>
        <v>0</v>
      </c>
      <c r="N1118" s="60">
        <f t="shared" si="2046"/>
        <v>4.13</v>
      </c>
      <c r="O1118" s="53">
        <f t="shared" si="2047"/>
        <v>0</v>
      </c>
      <c r="P1118" s="58">
        <f t="shared" si="2111"/>
        <v>3.2097871613349205</v>
      </c>
      <c r="Q1118" s="49">
        <f t="shared" si="2048"/>
        <v>3.2097871613349205</v>
      </c>
      <c r="R1118" s="143">
        <f t="shared" si="2049"/>
        <v>0.02</v>
      </c>
      <c r="S1118" s="51">
        <f t="shared" si="2112"/>
        <v>1.7440702263219837E-2</v>
      </c>
      <c r="T1118" s="57">
        <f t="shared" si="2113"/>
        <v>1182.1218307997208</v>
      </c>
      <c r="U1118" s="53">
        <f t="shared" si="2050"/>
        <v>0</v>
      </c>
      <c r="V1118" s="58">
        <f t="shared" si="2114"/>
        <v>3.2773850978324983</v>
      </c>
      <c r="W1118" s="49">
        <f t="shared" si="2051"/>
        <v>3.2773850978324983</v>
      </c>
      <c r="X1118" s="143">
        <f t="shared" si="2052"/>
        <v>0.02</v>
      </c>
      <c r="Y1118" s="51">
        <f t="shared" si="2115"/>
        <v>1.6845880481964084E-2</v>
      </c>
      <c r="Z1118" s="57">
        <f t="shared" si="2116"/>
        <v>1148.7013798809662</v>
      </c>
      <c r="AA1118" s="53">
        <f t="shared" si="2053"/>
        <v>0</v>
      </c>
      <c r="AB1118" s="58">
        <f t="shared" si="2117"/>
        <v>3.2260908177509058</v>
      </c>
      <c r="AC1118" s="49">
        <f t="shared" si="2054"/>
        <v>3.2260908177509058</v>
      </c>
      <c r="AD1118" s="143">
        <f t="shared" si="2055"/>
        <v>0.02</v>
      </c>
      <c r="AE1118" s="49">
        <f t="shared" si="2154"/>
        <v>1.6793190633115084E-2</v>
      </c>
      <c r="AF1118" s="57">
        <f t="shared" si="2118"/>
        <v>1147.160512491278</v>
      </c>
      <c r="AG1118" s="53">
        <f t="shared" si="2056"/>
        <v>0</v>
      </c>
      <c r="AH1118" s="58">
        <f t="shared" si="2119"/>
        <v>3.2238323310412325</v>
      </c>
      <c r="AI1118" s="49">
        <f t="shared" si="2057"/>
        <v>3.2238323310412325</v>
      </c>
      <c r="AJ1118" s="143">
        <f t="shared" si="2058"/>
        <v>0.02</v>
      </c>
      <c r="AK1118" s="51">
        <f t="shared" si="2120"/>
        <v>1.6793748957976487E-2</v>
      </c>
      <c r="AL1118" s="57">
        <f t="shared" si="2121"/>
        <v>1147.0875865265773</v>
      </c>
      <c r="AM1118" s="53">
        <f t="shared" si="2059"/>
        <v>0</v>
      </c>
      <c r="AN1118" s="58">
        <f t="shared" si="2122"/>
        <v>3.2237256737048088</v>
      </c>
      <c r="AO1118" s="49">
        <f t="shared" si="2060"/>
        <v>3.2237256737048088</v>
      </c>
      <c r="AP1118" s="143">
        <f t="shared" si="2061"/>
        <v>0.02</v>
      </c>
      <c r="AQ1118" s="51">
        <f t="shared" si="2123"/>
        <v>1.6794044607708683E-2</v>
      </c>
      <c r="AR1118" s="57">
        <f t="shared" si="2124"/>
        <v>1147.0820977942949</v>
      </c>
      <c r="AS1118" s="44">
        <f t="shared" si="2062"/>
        <v>8263.3746118700183</v>
      </c>
      <c r="AT1118" s="44">
        <f t="shared" si="2063"/>
        <v>3305.3498447480069</v>
      </c>
      <c r="AU1118" s="44">
        <f t="shared" si="2064"/>
        <v>2065.8436529675046</v>
      </c>
      <c r="AV1118" s="47">
        <f t="shared" si="2065"/>
        <v>0.17992303715659677</v>
      </c>
      <c r="AW1118" s="47">
        <f t="shared" si="2066"/>
        <v>0.21806733404253825</v>
      </c>
      <c r="AX1118" s="86">
        <f t="shared" si="2067"/>
        <v>0.43443710533945445</v>
      </c>
      <c r="AY1118" s="86">
        <f t="shared" si="2068"/>
        <v>0</v>
      </c>
      <c r="AZ1118" s="10">
        <f t="shared" si="2125"/>
        <v>0</v>
      </c>
      <c r="BA1118" s="44">
        <f t="shared" si="2069"/>
        <v>0</v>
      </c>
      <c r="BB1118" s="9">
        <f t="shared" si="2070"/>
        <v>0</v>
      </c>
      <c r="BC1118" s="45">
        <f t="shared" si="2159"/>
        <v>0</v>
      </c>
      <c r="BD1118" s="9">
        <f t="shared" si="2071"/>
        <v>0</v>
      </c>
      <c r="BE1118" s="45">
        <f t="shared" si="2155"/>
        <v>0</v>
      </c>
      <c r="BF1118" s="9">
        <f t="shared" si="2072"/>
        <v>0</v>
      </c>
      <c r="BG1118" s="45">
        <f t="shared" si="2156"/>
        <v>0</v>
      </c>
      <c r="BH1118" s="58"/>
      <c r="BI1118" s="58"/>
      <c r="BJ1118" s="58">
        <f t="shared" si="2126"/>
        <v>0</v>
      </c>
      <c r="BK1118" s="97"/>
      <c r="BL1118" s="44"/>
      <c r="BM1118" s="82">
        <f t="shared" si="2127"/>
        <v>111.3</v>
      </c>
      <c r="BN1118" s="86">
        <f t="shared" si="2128"/>
        <v>111300</v>
      </c>
      <c r="BO1118" s="86">
        <f t="shared" si="2129"/>
        <v>100</v>
      </c>
      <c r="BP1118" s="84">
        <f t="shared" si="2073"/>
        <v>4</v>
      </c>
      <c r="BQ1118" s="84">
        <f t="shared" si="2074"/>
        <v>4.13</v>
      </c>
      <c r="BR1118" s="84">
        <f t="shared" si="2075"/>
        <v>0.02</v>
      </c>
      <c r="BS1118" s="84">
        <f t="shared" si="2130"/>
        <v>3.1019943074937266E-2</v>
      </c>
      <c r="BT1118" s="84">
        <f t="shared" si="2131"/>
        <v>1365.7340852552061</v>
      </c>
      <c r="BU1118" s="84">
        <f t="shared" si="2132"/>
        <v>0</v>
      </c>
      <c r="BV1118" s="83">
        <f t="shared" si="2133"/>
        <v>3366.5947811443611</v>
      </c>
      <c r="BW1118" s="81">
        <f t="shared" si="2157"/>
        <v>3366.5947811443611</v>
      </c>
      <c r="BX1118" s="83">
        <f t="shared" si="2076"/>
        <v>0</v>
      </c>
      <c r="BY1118" s="141">
        <f t="shared" si="2077"/>
        <v>0</v>
      </c>
      <c r="BZ1118" s="83">
        <f t="shared" si="2078"/>
        <v>4.13</v>
      </c>
      <c r="CA1118" s="83">
        <f t="shared" si="2079"/>
        <v>0</v>
      </c>
      <c r="CB1118" s="83">
        <f t="shared" si="2134"/>
        <v>3.570386006484326</v>
      </c>
      <c r="CC1118" s="83">
        <f t="shared" si="2080"/>
        <v>3.570386006484326</v>
      </c>
      <c r="CD1118" s="143">
        <f t="shared" si="2081"/>
        <v>0.02</v>
      </c>
      <c r="CE1118" s="83">
        <f t="shared" si="2135"/>
        <v>1.6812523213570633E-2</v>
      </c>
      <c r="CF1118" s="84">
        <f t="shared" si="2136"/>
        <v>1247.2223155383308</v>
      </c>
      <c r="CG1118" s="83">
        <f t="shared" si="2082"/>
        <v>0</v>
      </c>
      <c r="CH1118" s="83">
        <f t="shared" si="2137"/>
        <v>3.3184437646207261</v>
      </c>
      <c r="CI1118" s="83">
        <f t="shared" si="2083"/>
        <v>3.3184437646207261</v>
      </c>
      <c r="CJ1118" s="143">
        <f t="shared" si="2084"/>
        <v>0.02</v>
      </c>
      <c r="CK1118" s="83">
        <f t="shared" si="2138"/>
        <v>1.600491079975936E-2</v>
      </c>
      <c r="CL1118" s="84">
        <f t="shared" si="2139"/>
        <v>1181.4960785193218</v>
      </c>
      <c r="CM1118" s="83">
        <f t="shared" si="2085"/>
        <v>0</v>
      </c>
      <c r="CN1118" s="83">
        <f t="shared" si="2140"/>
        <v>3.2031533208454288</v>
      </c>
      <c r="CO1118" s="83">
        <f t="shared" si="2086"/>
        <v>3.2031533208454288</v>
      </c>
      <c r="CP1118" s="143">
        <f t="shared" si="2087"/>
        <v>0.02</v>
      </c>
      <c r="CQ1118" s="83">
        <f t="shared" si="2141"/>
        <v>1.6164564504284658E-2</v>
      </c>
      <c r="CR1118" s="84">
        <f t="shared" si="2142"/>
        <v>1179.224020147989</v>
      </c>
      <c r="CS1118" s="83">
        <f t="shared" si="2088"/>
        <v>0</v>
      </c>
      <c r="CT1118" s="83">
        <f t="shared" si="2143"/>
        <v>3.1994743201185734</v>
      </c>
      <c r="CU1118" s="83">
        <f t="shared" si="2089"/>
        <v>3.1994743201185734</v>
      </c>
      <c r="CV1118" s="143">
        <f t="shared" si="2090"/>
        <v>0.02</v>
      </c>
      <c r="CW1118" s="83">
        <f t="shared" si="2144"/>
        <v>1.6192526987184722E-2</v>
      </c>
      <c r="CX1118" s="84">
        <f t="shared" si="2145"/>
        <v>1179.2170569740313</v>
      </c>
      <c r="CY1118" s="83">
        <f t="shared" si="2091"/>
        <v>0</v>
      </c>
      <c r="CZ1118" s="83">
        <f t="shared" si="2146"/>
        <v>3.1994630763863352</v>
      </c>
      <c r="DA1118" s="83">
        <f t="shared" si="2092"/>
        <v>3.1994630763863352</v>
      </c>
      <c r="DB1118" s="143">
        <f t="shared" si="2093"/>
        <v>0.02</v>
      </c>
      <c r="DC1118" s="83">
        <f t="shared" si="2147"/>
        <v>1.6193446767326654E-2</v>
      </c>
      <c r="DD1118" s="84">
        <f t="shared" si="2148"/>
        <v>1179.2292668872292</v>
      </c>
      <c r="DE1118" s="86">
        <f t="shared" si="2094"/>
        <v>6059.8706060598497</v>
      </c>
      <c r="DF1118" s="86">
        <f t="shared" si="2095"/>
        <v>2423.94824242394</v>
      </c>
      <c r="DG1118" s="86">
        <f t="shared" si="2096"/>
        <v>1514.9676515149624</v>
      </c>
      <c r="DH1118" s="86">
        <f t="shared" si="2097"/>
        <v>6.2214227869009438E-2</v>
      </c>
      <c r="DI1118" s="86">
        <f t="shared" si="2098"/>
        <v>4.2838951573990654E-2</v>
      </c>
      <c r="DJ1118" s="86">
        <f t="shared" si="2099"/>
        <v>0.31587024658955021</v>
      </c>
      <c r="DK1118" s="86">
        <f t="shared" si="2100"/>
        <v>-1522.9168732802564</v>
      </c>
      <c r="DL1118" s="86">
        <f t="shared" si="2158"/>
        <v>-1522.9168732802564</v>
      </c>
      <c r="DM1118" s="86">
        <f t="shared" si="2101"/>
        <v>-1522.9168732802564</v>
      </c>
      <c r="DN1118" s="85">
        <f t="shared" si="2102"/>
        <v>0</v>
      </c>
      <c r="DO1118" s="85">
        <f t="shared" si="2149"/>
        <v>0</v>
      </c>
      <c r="DP1118" s="85">
        <f t="shared" si="2103"/>
        <v>0</v>
      </c>
      <c r="DQ1118" s="85">
        <f t="shared" si="2150"/>
        <v>0</v>
      </c>
      <c r="DR1118" s="85">
        <f t="shared" si="2104"/>
        <v>0</v>
      </c>
      <c r="DS1118" s="85">
        <f t="shared" si="2151"/>
        <v>0</v>
      </c>
      <c r="DT1118" s="81"/>
      <c r="DU1118" s="81"/>
      <c r="DV1118" s="81">
        <f t="shared" si="2152"/>
        <v>0</v>
      </c>
      <c r="DW1118" s="100"/>
    </row>
    <row r="1119" spans="1:127" x14ac:dyDescent="0.2">
      <c r="A1119" s="59">
        <f t="shared" si="2105"/>
        <v>148.53333333333271</v>
      </c>
      <c r="B1119" s="44">
        <f t="shared" si="2106"/>
        <v>148533.3333333327</v>
      </c>
      <c r="C1119" s="52">
        <f t="shared" si="2040"/>
        <v>133.33333333333334</v>
      </c>
      <c r="D1119" s="50">
        <f t="shared" si="2041"/>
        <v>4</v>
      </c>
      <c r="E1119" s="44">
        <f t="shared" si="2042"/>
        <v>4.13</v>
      </c>
      <c r="F1119" s="47">
        <f t="shared" si="2043"/>
        <v>0.02</v>
      </c>
      <c r="G1119" s="52">
        <f t="shared" si="2107"/>
        <v>2.287822509562153E-2</v>
      </c>
      <c r="H1119" s="57">
        <f t="shared" si="2108"/>
        <v>1138.1693417591364</v>
      </c>
      <c r="I1119" s="52">
        <f t="shared" si="2109"/>
        <v>0</v>
      </c>
      <c r="J1119" s="54">
        <f t="shared" si="2110"/>
        <v>4595.0800732611206</v>
      </c>
      <c r="K1119" s="46">
        <f t="shared" si="2153"/>
        <v>4595.0800732611206</v>
      </c>
      <c r="L1119" s="80">
        <f t="shared" si="2044"/>
        <v>0</v>
      </c>
      <c r="M1119" s="142">
        <f t="shared" si="2045"/>
        <v>0</v>
      </c>
      <c r="N1119" s="60">
        <f t="shared" si="2046"/>
        <v>4.13</v>
      </c>
      <c r="O1119" s="53">
        <f t="shared" si="2047"/>
        <v>0</v>
      </c>
      <c r="P1119" s="58">
        <f t="shared" si="2111"/>
        <v>3.2111024787388418</v>
      </c>
      <c r="Q1119" s="49">
        <f t="shared" si="2048"/>
        <v>3.2111024787388418</v>
      </c>
      <c r="R1119" s="143">
        <f t="shared" si="2049"/>
        <v>0.02</v>
      </c>
      <c r="S1119" s="51">
        <f t="shared" si="2112"/>
        <v>1.7438035596553169E-2</v>
      </c>
      <c r="T1119" s="57">
        <f t="shared" si="2113"/>
        <v>1182.8462555275225</v>
      </c>
      <c r="U1119" s="53">
        <f t="shared" si="2050"/>
        <v>0</v>
      </c>
      <c r="V1119" s="58">
        <f t="shared" si="2114"/>
        <v>3.2788040564162326</v>
      </c>
      <c r="W1119" s="49">
        <f t="shared" si="2051"/>
        <v>3.2788040564162326</v>
      </c>
      <c r="X1119" s="143">
        <f t="shared" si="2052"/>
        <v>0.02</v>
      </c>
      <c r="Y1119" s="51">
        <f t="shared" si="2115"/>
        <v>1.6843213815297416E-2</v>
      </c>
      <c r="Z1119" s="57">
        <f t="shared" si="2116"/>
        <v>1149.386663896355</v>
      </c>
      <c r="AA1119" s="53">
        <f t="shared" si="2053"/>
        <v>0</v>
      </c>
      <c r="AB1119" s="58">
        <f t="shared" si="2117"/>
        <v>3.2273593717081672</v>
      </c>
      <c r="AC1119" s="49">
        <f t="shared" si="2054"/>
        <v>3.2273593717081672</v>
      </c>
      <c r="AD1119" s="143">
        <f t="shared" si="2055"/>
        <v>0.02</v>
      </c>
      <c r="AE1119" s="49">
        <f t="shared" si="2154"/>
        <v>1.6790523966448416E-2</v>
      </c>
      <c r="AF1119" s="57">
        <f t="shared" si="2118"/>
        <v>1147.8545147476059</v>
      </c>
      <c r="AG1119" s="53">
        <f t="shared" si="2056"/>
        <v>0</v>
      </c>
      <c r="AH1119" s="58">
        <f t="shared" si="2119"/>
        <v>3.2251096374724799</v>
      </c>
      <c r="AI1119" s="49">
        <f t="shared" si="2057"/>
        <v>3.2251096374724799</v>
      </c>
      <c r="AJ1119" s="143">
        <f t="shared" si="2058"/>
        <v>0.02</v>
      </c>
      <c r="AK1119" s="51">
        <f t="shared" si="2120"/>
        <v>1.6791082291309819E-2</v>
      </c>
      <c r="AL1119" s="57">
        <f t="shared" si="2121"/>
        <v>1147.7820980644119</v>
      </c>
      <c r="AM1119" s="53">
        <f t="shared" si="2059"/>
        <v>0</v>
      </c>
      <c r="AN1119" s="58">
        <f t="shared" si="2122"/>
        <v>3.225003533411015</v>
      </c>
      <c r="AO1119" s="49">
        <f t="shared" si="2060"/>
        <v>3.225003533411015</v>
      </c>
      <c r="AP1119" s="143">
        <f t="shared" si="2061"/>
        <v>0.02</v>
      </c>
      <c r="AQ1119" s="51">
        <f t="shared" si="2123"/>
        <v>1.6791377941042015E-2</v>
      </c>
      <c r="AR1119" s="57">
        <f t="shared" si="2124"/>
        <v>1147.7766445382006</v>
      </c>
      <c r="AS1119" s="44">
        <f t="shared" si="2062"/>
        <v>8271.1441318700163</v>
      </c>
      <c r="AT1119" s="44">
        <f t="shared" si="2063"/>
        <v>3308.4576527480067</v>
      </c>
      <c r="AU1119" s="44">
        <f t="shared" si="2064"/>
        <v>2067.7860329675041</v>
      </c>
      <c r="AV1119" s="47">
        <f t="shared" si="2065"/>
        <v>0.17950365765367121</v>
      </c>
      <c r="AW1119" s="47">
        <f t="shared" si="2066"/>
        <v>0.21711283129883996</v>
      </c>
      <c r="AX1119" s="86">
        <f t="shared" si="2067"/>
        <v>0.43139007759205084</v>
      </c>
      <c r="AY1119" s="86">
        <f t="shared" si="2068"/>
        <v>0</v>
      </c>
      <c r="AZ1119" s="10">
        <f t="shared" si="2125"/>
        <v>0</v>
      </c>
      <c r="BA1119" s="44">
        <f t="shared" si="2069"/>
        <v>0</v>
      </c>
      <c r="BB1119" s="9">
        <f t="shared" si="2070"/>
        <v>0</v>
      </c>
      <c r="BC1119" s="45">
        <f t="shared" si="2159"/>
        <v>0</v>
      </c>
      <c r="BD1119" s="9">
        <f t="shared" si="2071"/>
        <v>0</v>
      </c>
      <c r="BE1119" s="45">
        <f t="shared" si="2155"/>
        <v>0</v>
      </c>
      <c r="BF1119" s="9">
        <f t="shared" si="2072"/>
        <v>0</v>
      </c>
      <c r="BG1119" s="45">
        <f t="shared" si="2156"/>
        <v>0</v>
      </c>
      <c r="BH1119" s="58"/>
      <c r="BI1119" s="58"/>
      <c r="BJ1119" s="58">
        <f t="shared" si="2126"/>
        <v>0</v>
      </c>
      <c r="BK1119" s="97"/>
      <c r="BL1119" s="44"/>
      <c r="BM1119" s="82">
        <f t="shared" si="2127"/>
        <v>111.4</v>
      </c>
      <c r="BN1119" s="86">
        <f t="shared" si="2128"/>
        <v>111400</v>
      </c>
      <c r="BO1119" s="86">
        <f t="shared" si="2129"/>
        <v>100</v>
      </c>
      <c r="BP1119" s="84">
        <f t="shared" si="2073"/>
        <v>4</v>
      </c>
      <c r="BQ1119" s="84">
        <f t="shared" si="2074"/>
        <v>4.13</v>
      </c>
      <c r="BR1119" s="84">
        <f t="shared" si="2075"/>
        <v>0.02</v>
      </c>
      <c r="BS1119" s="84">
        <f t="shared" si="2130"/>
        <v>3.1017943074937267E-2</v>
      </c>
      <c r="BT1119" s="84">
        <f t="shared" si="2131"/>
        <v>1366.485149252178</v>
      </c>
      <c r="BU1119" s="84">
        <f t="shared" si="2132"/>
        <v>0</v>
      </c>
      <c r="BV1119" s="83">
        <f t="shared" si="2133"/>
        <v>3369.8320811443609</v>
      </c>
      <c r="BW1119" s="81">
        <f t="shared" si="2157"/>
        <v>3369.8320811443609</v>
      </c>
      <c r="BX1119" s="83">
        <f t="shared" si="2076"/>
        <v>0</v>
      </c>
      <c r="BY1119" s="141">
        <f t="shared" si="2077"/>
        <v>0</v>
      </c>
      <c r="BZ1119" s="83">
        <f t="shared" si="2078"/>
        <v>4.13</v>
      </c>
      <c r="CA1119" s="83">
        <f t="shared" si="2079"/>
        <v>0</v>
      </c>
      <c r="CB1119" s="83">
        <f t="shared" si="2134"/>
        <v>3.5723492214083201</v>
      </c>
      <c r="CC1119" s="83">
        <f t="shared" si="2080"/>
        <v>3.5723492214083201</v>
      </c>
      <c r="CD1119" s="143">
        <f t="shared" si="2081"/>
        <v>0.02</v>
      </c>
      <c r="CE1119" s="83">
        <f t="shared" si="2135"/>
        <v>1.6810523213570634E-2</v>
      </c>
      <c r="CF1119" s="84">
        <f t="shared" si="2136"/>
        <v>1247.6931756409372</v>
      </c>
      <c r="CG1119" s="83">
        <f t="shared" si="2082"/>
        <v>0</v>
      </c>
      <c r="CH1119" s="83">
        <f t="shared" si="2137"/>
        <v>3.3195212859437304</v>
      </c>
      <c r="CI1119" s="83">
        <f t="shared" si="2083"/>
        <v>3.3195212859437304</v>
      </c>
      <c r="CJ1119" s="143">
        <f t="shared" si="2084"/>
        <v>0.02</v>
      </c>
      <c r="CK1119" s="83">
        <f t="shared" si="2138"/>
        <v>1.6002910799759362E-2</v>
      </c>
      <c r="CL1119" s="84">
        <f t="shared" si="2139"/>
        <v>1181.9783500880126</v>
      </c>
      <c r="CM1119" s="83">
        <f t="shared" si="2085"/>
        <v>0</v>
      </c>
      <c r="CN1119" s="83">
        <f t="shared" si="2140"/>
        <v>3.2041304785920617</v>
      </c>
      <c r="CO1119" s="83">
        <f t="shared" si="2086"/>
        <v>3.2041304785920617</v>
      </c>
      <c r="CP1119" s="143">
        <f t="shared" si="2087"/>
        <v>0.02</v>
      </c>
      <c r="CQ1119" s="83">
        <f t="shared" si="2141"/>
        <v>1.616256450428466E-2</v>
      </c>
      <c r="CR1119" s="84">
        <f t="shared" si="2142"/>
        <v>1179.7286342855357</v>
      </c>
      <c r="CS1119" s="83">
        <f t="shared" si="2088"/>
        <v>0</v>
      </c>
      <c r="CT1119" s="83">
        <f t="shared" si="2143"/>
        <v>3.2004834264879705</v>
      </c>
      <c r="CU1119" s="83">
        <f t="shared" si="2089"/>
        <v>3.2004834264879705</v>
      </c>
      <c r="CV1119" s="143">
        <f t="shared" si="2090"/>
        <v>0.02</v>
      </c>
      <c r="CW1119" s="83">
        <f t="shared" si="2144"/>
        <v>1.6190526987184723E-2</v>
      </c>
      <c r="CX1119" s="84">
        <f t="shared" si="2145"/>
        <v>1179.7231253267407</v>
      </c>
      <c r="CY1119" s="83">
        <f t="shared" si="2091"/>
        <v>0</v>
      </c>
      <c r="CZ1119" s="83">
        <f t="shared" si="2146"/>
        <v>3.2004745203270124</v>
      </c>
      <c r="DA1119" s="83">
        <f t="shared" si="2092"/>
        <v>3.2004745203270124</v>
      </c>
      <c r="DB1119" s="143">
        <f t="shared" si="2093"/>
        <v>0.02</v>
      </c>
      <c r="DC1119" s="83">
        <f t="shared" si="2147"/>
        <v>1.6191446767326655E-2</v>
      </c>
      <c r="DD1119" s="84">
        <f t="shared" si="2148"/>
        <v>1179.7353657663455</v>
      </c>
      <c r="DE1119" s="86">
        <f t="shared" si="2094"/>
        <v>6065.6977460598491</v>
      </c>
      <c r="DF1119" s="86">
        <f t="shared" si="2095"/>
        <v>2426.2790984239396</v>
      </c>
      <c r="DG1119" s="86">
        <f t="shared" si="2096"/>
        <v>1516.4244365149623</v>
      </c>
      <c r="DH1119" s="86">
        <f t="shared" si="2097"/>
        <v>6.2125859565540009E-2</v>
      </c>
      <c r="DI1119" s="86">
        <f t="shared" si="2098"/>
        <v>4.2727249618748235E-2</v>
      </c>
      <c r="DJ1119" s="86">
        <f t="shared" si="2099"/>
        <v>0.3143247341029049</v>
      </c>
      <c r="DK1119" s="86">
        <f t="shared" si="2100"/>
        <v>-1524.6632039875283</v>
      </c>
      <c r="DL1119" s="86">
        <f t="shared" si="2158"/>
        <v>-1524.6632039875283</v>
      </c>
      <c r="DM1119" s="86">
        <f t="shared" si="2101"/>
        <v>-1524.6632039875283</v>
      </c>
      <c r="DN1119" s="85">
        <f t="shared" si="2102"/>
        <v>0</v>
      </c>
      <c r="DO1119" s="85">
        <f t="shared" si="2149"/>
        <v>0</v>
      </c>
      <c r="DP1119" s="85">
        <f t="shared" si="2103"/>
        <v>0</v>
      </c>
      <c r="DQ1119" s="85">
        <f t="shared" si="2150"/>
        <v>0</v>
      </c>
      <c r="DR1119" s="85">
        <f t="shared" si="2104"/>
        <v>0</v>
      </c>
      <c r="DS1119" s="85">
        <f t="shared" si="2151"/>
        <v>0</v>
      </c>
      <c r="DT1119" s="81"/>
      <c r="DU1119" s="81"/>
      <c r="DV1119" s="81">
        <f t="shared" si="2152"/>
        <v>0</v>
      </c>
      <c r="DW1119" s="100"/>
    </row>
    <row r="1120" spans="1:127" x14ac:dyDescent="0.2">
      <c r="A1120" s="59">
        <f t="shared" si="2105"/>
        <v>148.66666666666606</v>
      </c>
      <c r="B1120" s="44">
        <f t="shared" si="2106"/>
        <v>148666.66666666605</v>
      </c>
      <c r="C1120" s="52">
        <f t="shared" si="2040"/>
        <v>133.33333333333334</v>
      </c>
      <c r="D1120" s="50">
        <f t="shared" si="2041"/>
        <v>4</v>
      </c>
      <c r="E1120" s="44">
        <f t="shared" si="2042"/>
        <v>4.13</v>
      </c>
      <c r="F1120" s="47">
        <f t="shared" si="2043"/>
        <v>0.02</v>
      </c>
      <c r="G1120" s="52">
        <f t="shared" si="2107"/>
        <v>2.2875558428954862E-2</v>
      </c>
      <c r="H1120" s="57">
        <f t="shared" si="2108"/>
        <v>1138.9079016223257</v>
      </c>
      <c r="I1120" s="52">
        <f t="shared" si="2109"/>
        <v>0</v>
      </c>
      <c r="J1120" s="54">
        <f t="shared" si="2110"/>
        <v>4599.3964732611203</v>
      </c>
      <c r="K1120" s="46">
        <f t="shared" si="2153"/>
        <v>4599.3964732611203</v>
      </c>
      <c r="L1120" s="80">
        <f t="shared" si="2044"/>
        <v>0</v>
      </c>
      <c r="M1120" s="142">
        <f t="shared" si="2045"/>
        <v>0</v>
      </c>
      <c r="N1120" s="60">
        <f t="shared" si="2046"/>
        <v>4.13</v>
      </c>
      <c r="O1120" s="53">
        <f t="shared" si="2047"/>
        <v>0</v>
      </c>
      <c r="P1120" s="58">
        <f t="shared" si="2111"/>
        <v>3.212419683153068</v>
      </c>
      <c r="Q1120" s="49">
        <f t="shared" si="2048"/>
        <v>3.212419683153068</v>
      </c>
      <c r="R1120" s="143">
        <f t="shared" si="2049"/>
        <v>0.02</v>
      </c>
      <c r="S1120" s="51">
        <f t="shared" si="2112"/>
        <v>1.7435368929886501E-2</v>
      </c>
      <c r="T1120" s="57">
        <f t="shared" si="2113"/>
        <v>1183.570272792773</v>
      </c>
      <c r="U1120" s="53">
        <f t="shared" si="2050"/>
        <v>0</v>
      </c>
      <c r="V1120" s="58">
        <f t="shared" si="2114"/>
        <v>3.2802243169005814</v>
      </c>
      <c r="W1120" s="49">
        <f t="shared" si="2051"/>
        <v>3.2802243169005814</v>
      </c>
      <c r="X1120" s="143">
        <f t="shared" si="2052"/>
        <v>0.02</v>
      </c>
      <c r="Y1120" s="51">
        <f t="shared" si="2115"/>
        <v>1.6840547148630747E-2</v>
      </c>
      <c r="Z1120" s="57">
        <f t="shared" si="2116"/>
        <v>1150.0715429027316</v>
      </c>
      <c r="AA1120" s="53">
        <f t="shared" si="2053"/>
        <v>0</v>
      </c>
      <c r="AB1120" s="58">
        <f t="shared" si="2117"/>
        <v>3.2286290552566159</v>
      </c>
      <c r="AC1120" s="49">
        <f t="shared" si="2054"/>
        <v>3.2286290552566159</v>
      </c>
      <c r="AD1120" s="143">
        <f t="shared" si="2055"/>
        <v>0.02</v>
      </c>
      <c r="AE1120" s="49">
        <f t="shared" si="2154"/>
        <v>1.6787857299781748E-2</v>
      </c>
      <c r="AF1120" s="57">
        <f t="shared" si="2118"/>
        <v>1148.5481340484828</v>
      </c>
      <c r="AG1120" s="53">
        <f t="shared" si="2056"/>
        <v>0</v>
      </c>
      <c r="AH1120" s="58">
        <f t="shared" si="2119"/>
        <v>3.2263881533430676</v>
      </c>
      <c r="AI1120" s="49">
        <f t="shared" si="2057"/>
        <v>3.2263881533430676</v>
      </c>
      <c r="AJ1120" s="143">
        <f t="shared" si="2058"/>
        <v>0.02</v>
      </c>
      <c r="AK1120" s="51">
        <f t="shared" si="2120"/>
        <v>1.6788415624643151E-2</v>
      </c>
      <c r="AL1120" s="57">
        <f t="shared" si="2121"/>
        <v>1148.4762242945362</v>
      </c>
      <c r="AM1120" s="53">
        <f t="shared" si="2059"/>
        <v>0</v>
      </c>
      <c r="AN1120" s="58">
        <f t="shared" si="2122"/>
        <v>3.2262826018702189</v>
      </c>
      <c r="AO1120" s="49">
        <f t="shared" si="2060"/>
        <v>3.2262826018702189</v>
      </c>
      <c r="AP1120" s="143">
        <f t="shared" si="2061"/>
        <v>0.02</v>
      </c>
      <c r="AQ1120" s="51">
        <f t="shared" si="2123"/>
        <v>1.6788711274375347E-2</v>
      </c>
      <c r="AR1120" s="57">
        <f t="shared" si="2124"/>
        <v>1148.4708058286203</v>
      </c>
      <c r="AS1120" s="44">
        <f t="shared" si="2062"/>
        <v>8278.9136518700161</v>
      </c>
      <c r="AT1120" s="44">
        <f t="shared" si="2063"/>
        <v>3311.565460748006</v>
      </c>
      <c r="AU1120" s="44">
        <f t="shared" si="2064"/>
        <v>2069.728412967504</v>
      </c>
      <c r="AV1120" s="47">
        <f t="shared" si="2065"/>
        <v>0.17908589566168617</v>
      </c>
      <c r="AW1120" s="47">
        <f t="shared" si="2066"/>
        <v>0.21616395863418075</v>
      </c>
      <c r="AX1120" s="86">
        <f t="shared" si="2067"/>
        <v>0.42836903806677817</v>
      </c>
      <c r="AY1120" s="86">
        <f t="shared" si="2068"/>
        <v>0</v>
      </c>
      <c r="AZ1120" s="10">
        <f t="shared" si="2125"/>
        <v>0</v>
      </c>
      <c r="BA1120" s="44">
        <f t="shared" si="2069"/>
        <v>0</v>
      </c>
      <c r="BB1120" s="9">
        <f t="shared" si="2070"/>
        <v>0</v>
      </c>
      <c r="BC1120" s="45">
        <f t="shared" si="2159"/>
        <v>0</v>
      </c>
      <c r="BD1120" s="9">
        <f t="shared" si="2071"/>
        <v>0</v>
      </c>
      <c r="BE1120" s="45">
        <f t="shared" si="2155"/>
        <v>0</v>
      </c>
      <c r="BF1120" s="9">
        <f t="shared" si="2072"/>
        <v>0</v>
      </c>
      <c r="BG1120" s="45">
        <f t="shared" si="2156"/>
        <v>0</v>
      </c>
      <c r="BH1120" s="58"/>
      <c r="BI1120" s="58"/>
      <c r="BJ1120" s="58">
        <f t="shared" si="2126"/>
        <v>0</v>
      </c>
      <c r="BK1120" s="97"/>
      <c r="BL1120" s="44"/>
      <c r="BM1120" s="82">
        <f t="shared" si="2127"/>
        <v>111.5</v>
      </c>
      <c r="BN1120" s="86">
        <f t="shared" si="2128"/>
        <v>111500</v>
      </c>
      <c r="BO1120" s="86">
        <f t="shared" si="2129"/>
        <v>100</v>
      </c>
      <c r="BP1120" s="84">
        <f t="shared" si="2073"/>
        <v>4</v>
      </c>
      <c r="BQ1120" s="84">
        <f t="shared" si="2074"/>
        <v>4.13</v>
      </c>
      <c r="BR1120" s="84">
        <f t="shared" si="2075"/>
        <v>0.02</v>
      </c>
      <c r="BS1120" s="84">
        <f t="shared" si="2130"/>
        <v>3.1015943074937269E-2</v>
      </c>
      <c r="BT1120" s="84">
        <f t="shared" si="2131"/>
        <v>1367.2361648229999</v>
      </c>
      <c r="BU1120" s="84">
        <f t="shared" si="2132"/>
        <v>0</v>
      </c>
      <c r="BV1120" s="83">
        <f t="shared" si="2133"/>
        <v>3373.0693811443607</v>
      </c>
      <c r="BW1120" s="81">
        <f t="shared" si="2157"/>
        <v>3373.0693811443607</v>
      </c>
      <c r="BX1120" s="83">
        <f t="shared" si="2076"/>
        <v>0</v>
      </c>
      <c r="BY1120" s="141">
        <f t="shared" si="2077"/>
        <v>0</v>
      </c>
      <c r="BZ1120" s="83">
        <f t="shared" si="2078"/>
        <v>4.13</v>
      </c>
      <c r="CA1120" s="83">
        <f t="shared" si="2079"/>
        <v>0</v>
      </c>
      <c r="CB1120" s="83">
        <f t="shared" si="2134"/>
        <v>3.5743145867793835</v>
      </c>
      <c r="CC1120" s="83">
        <f t="shared" si="2080"/>
        <v>3.5743145867793835</v>
      </c>
      <c r="CD1120" s="143">
        <f t="shared" si="2081"/>
        <v>0.02</v>
      </c>
      <c r="CE1120" s="83">
        <f t="shared" si="2135"/>
        <v>1.6808523213570636E-2</v>
      </c>
      <c r="CF1120" s="84">
        <f t="shared" si="2136"/>
        <v>1248.1637209927978</v>
      </c>
      <c r="CG1120" s="83">
        <f t="shared" si="2082"/>
        <v>0</v>
      </c>
      <c r="CH1120" s="83">
        <f t="shared" si="2137"/>
        <v>3.3205990441632309</v>
      </c>
      <c r="CI1120" s="83">
        <f t="shared" si="2083"/>
        <v>3.3205990441632309</v>
      </c>
      <c r="CJ1120" s="143">
        <f t="shared" si="2084"/>
        <v>0.02</v>
      </c>
      <c r="CK1120" s="83">
        <f t="shared" si="2138"/>
        <v>1.6000910799759363E-2</v>
      </c>
      <c r="CL1120" s="84">
        <f t="shared" si="2139"/>
        <v>1182.4604048610163</v>
      </c>
      <c r="CM1120" s="83">
        <f t="shared" si="2085"/>
        <v>0</v>
      </c>
      <c r="CN1120" s="83">
        <f t="shared" si="2140"/>
        <v>3.2051081371736325</v>
      </c>
      <c r="CO1120" s="83">
        <f t="shared" si="2086"/>
        <v>3.2051081371736325</v>
      </c>
      <c r="CP1120" s="143">
        <f t="shared" si="2087"/>
        <v>0.02</v>
      </c>
      <c r="CQ1120" s="83">
        <f t="shared" si="2141"/>
        <v>1.6160564504284661E-2</v>
      </c>
      <c r="CR1120" s="84">
        <f t="shared" si="2142"/>
        <v>1180.2330321124116</v>
      </c>
      <c r="CS1120" s="83">
        <f t="shared" si="2088"/>
        <v>0</v>
      </c>
      <c r="CT1120" s="83">
        <f t="shared" si="2143"/>
        <v>3.2014931197240366</v>
      </c>
      <c r="CU1120" s="83">
        <f t="shared" si="2089"/>
        <v>3.2014931197240366</v>
      </c>
      <c r="CV1120" s="143">
        <f t="shared" si="2090"/>
        <v>0.02</v>
      </c>
      <c r="CW1120" s="83">
        <f t="shared" si="2144"/>
        <v>1.6188526987184725E-2</v>
      </c>
      <c r="CX1120" s="84">
        <f t="shared" si="2145"/>
        <v>1180.2289716264963</v>
      </c>
      <c r="CY1120" s="83">
        <f t="shared" si="2091"/>
        <v>0</v>
      </c>
      <c r="CZ1120" s="83">
        <f t="shared" si="2146"/>
        <v>3.2014865474445307</v>
      </c>
      <c r="DA1120" s="83">
        <f t="shared" si="2092"/>
        <v>3.2014865474445307</v>
      </c>
      <c r="DB1120" s="143">
        <f t="shared" si="2093"/>
        <v>0.02</v>
      </c>
      <c r="DC1120" s="83">
        <f t="shared" si="2147"/>
        <v>1.6189446767326657E-2</v>
      </c>
      <c r="DD1120" s="84">
        <f t="shared" si="2148"/>
        <v>1180.2412422126192</v>
      </c>
      <c r="DE1120" s="86">
        <f t="shared" si="2094"/>
        <v>6071.5248860598495</v>
      </c>
      <c r="DF1120" s="86">
        <f t="shared" si="2095"/>
        <v>2428.6099544239396</v>
      </c>
      <c r="DG1120" s="86">
        <f t="shared" si="2096"/>
        <v>1517.8812215149624</v>
      </c>
      <c r="DH1120" s="86">
        <f t="shared" si="2097"/>
        <v>6.2037716912807815E-2</v>
      </c>
      <c r="DI1120" s="86">
        <f t="shared" si="2098"/>
        <v>4.2615965272955428E-2</v>
      </c>
      <c r="DJ1120" s="86">
        <f t="shared" si="2099"/>
        <v>0.31278852576443744</v>
      </c>
      <c r="DK1120" s="86">
        <f t="shared" si="2100"/>
        <v>-1526.4084632108797</v>
      </c>
      <c r="DL1120" s="86">
        <f t="shared" si="2158"/>
        <v>-1526.4084632108797</v>
      </c>
      <c r="DM1120" s="86">
        <f t="shared" si="2101"/>
        <v>-1526.4084632108797</v>
      </c>
      <c r="DN1120" s="85">
        <f t="shared" si="2102"/>
        <v>0</v>
      </c>
      <c r="DO1120" s="85">
        <f t="shared" si="2149"/>
        <v>0</v>
      </c>
      <c r="DP1120" s="85">
        <f t="shared" si="2103"/>
        <v>0</v>
      </c>
      <c r="DQ1120" s="85">
        <f t="shared" si="2150"/>
        <v>0</v>
      </c>
      <c r="DR1120" s="85">
        <f t="shared" si="2104"/>
        <v>0</v>
      </c>
      <c r="DS1120" s="85">
        <f t="shared" si="2151"/>
        <v>0</v>
      </c>
      <c r="DT1120" s="81"/>
      <c r="DU1120" s="81"/>
      <c r="DV1120" s="81">
        <f t="shared" si="2152"/>
        <v>0</v>
      </c>
      <c r="DW1120" s="100"/>
    </row>
    <row r="1121" spans="1:127" x14ac:dyDescent="0.2">
      <c r="A1121" s="59">
        <f t="shared" si="2105"/>
        <v>148.79999999999939</v>
      </c>
      <c r="B1121" s="44">
        <f t="shared" si="2106"/>
        <v>148799.99999999939</v>
      </c>
      <c r="C1121" s="52">
        <f t="shared" si="2040"/>
        <v>133.33333333333334</v>
      </c>
      <c r="D1121" s="50">
        <f t="shared" si="2041"/>
        <v>4</v>
      </c>
      <c r="E1121" s="44">
        <f t="shared" si="2042"/>
        <v>4.13</v>
      </c>
      <c r="F1121" s="47">
        <f t="shared" si="2043"/>
        <v>0.02</v>
      </c>
      <c r="G1121" s="52">
        <f t="shared" si="2107"/>
        <v>2.2872891762288194E-2</v>
      </c>
      <c r="H1121" s="57">
        <f t="shared" si="2108"/>
        <v>1139.6463753945814</v>
      </c>
      <c r="I1121" s="52">
        <f t="shared" si="2109"/>
        <v>0</v>
      </c>
      <c r="J1121" s="54">
        <f t="shared" si="2110"/>
        <v>4603.71287326112</v>
      </c>
      <c r="K1121" s="46">
        <f t="shared" si="2153"/>
        <v>4603.71287326112</v>
      </c>
      <c r="L1121" s="80">
        <f t="shared" si="2044"/>
        <v>0</v>
      </c>
      <c r="M1121" s="142">
        <f t="shared" si="2045"/>
        <v>0</v>
      </c>
      <c r="N1121" s="60">
        <f t="shared" si="2046"/>
        <v>4.13</v>
      </c>
      <c r="O1121" s="53">
        <f t="shared" si="2047"/>
        <v>0</v>
      </c>
      <c r="P1121" s="58">
        <f t="shared" si="2111"/>
        <v>3.2137387743170951</v>
      </c>
      <c r="Q1121" s="49">
        <f t="shared" si="2048"/>
        <v>3.2137387743170951</v>
      </c>
      <c r="R1121" s="143">
        <f t="shared" si="2049"/>
        <v>0.02</v>
      </c>
      <c r="S1121" s="51">
        <f t="shared" si="2112"/>
        <v>1.7432702263219833E-2</v>
      </c>
      <c r="T1121" s="57">
        <f t="shared" si="2113"/>
        <v>1184.2938825040853</v>
      </c>
      <c r="U1121" s="53">
        <f t="shared" si="2050"/>
        <v>0</v>
      </c>
      <c r="V1121" s="58">
        <f t="shared" si="2114"/>
        <v>3.2816458762179339</v>
      </c>
      <c r="W1121" s="49">
        <f t="shared" si="2051"/>
        <v>3.2816458762179339</v>
      </c>
      <c r="X1121" s="143">
        <f t="shared" si="2052"/>
        <v>0.02</v>
      </c>
      <c r="Y1121" s="51">
        <f t="shared" si="2115"/>
        <v>1.6837880481964079E-2</v>
      </c>
      <c r="Z1121" s="57">
        <f t="shared" si="2116"/>
        <v>1150.7560169788301</v>
      </c>
      <c r="AA1121" s="53">
        <f t="shared" si="2053"/>
        <v>0</v>
      </c>
      <c r="AB1121" s="58">
        <f t="shared" si="2117"/>
        <v>3.2298998657333104</v>
      </c>
      <c r="AC1121" s="49">
        <f t="shared" si="2054"/>
        <v>3.2298998657333104</v>
      </c>
      <c r="AD1121" s="143">
        <f t="shared" si="2055"/>
        <v>0.02</v>
      </c>
      <c r="AE1121" s="49">
        <f t="shared" si="2154"/>
        <v>1.678519063311508E-2</v>
      </c>
      <c r="AF1121" s="57">
        <f t="shared" si="2118"/>
        <v>1149.2413704523001</v>
      </c>
      <c r="AG1121" s="53">
        <f t="shared" si="2056"/>
        <v>0</v>
      </c>
      <c r="AH1121" s="58">
        <f t="shared" si="2119"/>
        <v>3.2276678761058841</v>
      </c>
      <c r="AI1121" s="49">
        <f t="shared" si="2057"/>
        <v>3.2276678761058841</v>
      </c>
      <c r="AJ1121" s="143">
        <f t="shared" si="2058"/>
        <v>0.02</v>
      </c>
      <c r="AK1121" s="51">
        <f t="shared" si="2120"/>
        <v>1.6785748957976483E-2</v>
      </c>
      <c r="AL1121" s="57">
        <f t="shared" si="2121"/>
        <v>1149.1699652619775</v>
      </c>
      <c r="AM1121" s="53">
        <f t="shared" si="2059"/>
        <v>0</v>
      </c>
      <c r="AN1121" s="58">
        <f t="shared" si="2122"/>
        <v>3.2275628764954472</v>
      </c>
      <c r="AO1121" s="49">
        <f t="shared" si="2060"/>
        <v>3.2275628764954472</v>
      </c>
      <c r="AP1121" s="143">
        <f t="shared" si="2061"/>
        <v>0.02</v>
      </c>
      <c r="AQ1121" s="51">
        <f t="shared" si="2123"/>
        <v>1.6786044607708678E-2</v>
      </c>
      <c r="AR1121" s="57">
        <f t="shared" si="2124"/>
        <v>1149.164581710965</v>
      </c>
      <c r="AS1121" s="44">
        <f t="shared" si="2062"/>
        <v>8286.6831718700159</v>
      </c>
      <c r="AT1121" s="44">
        <f t="shared" si="2063"/>
        <v>3314.6732687480062</v>
      </c>
      <c r="AU1121" s="44">
        <f t="shared" si="2064"/>
        <v>2071.670792967504</v>
      </c>
      <c r="AV1121" s="47">
        <f t="shared" si="2065"/>
        <v>0.17866974313313932</v>
      </c>
      <c r="AW1121" s="47">
        <f t="shared" si="2066"/>
        <v>0.21522067577694501</v>
      </c>
      <c r="AX1121" s="86">
        <f t="shared" si="2067"/>
        <v>0.42537373053044136</v>
      </c>
      <c r="AY1121" s="86">
        <f t="shared" si="2068"/>
        <v>0</v>
      </c>
      <c r="AZ1121" s="10">
        <f t="shared" si="2125"/>
        <v>0</v>
      </c>
      <c r="BA1121" s="44">
        <f t="shared" si="2069"/>
        <v>0</v>
      </c>
      <c r="BB1121" s="9">
        <f t="shared" si="2070"/>
        <v>0</v>
      </c>
      <c r="BC1121" s="45">
        <f t="shared" si="2159"/>
        <v>0</v>
      </c>
      <c r="BD1121" s="9">
        <f t="shared" si="2071"/>
        <v>0</v>
      </c>
      <c r="BE1121" s="45">
        <f t="shared" si="2155"/>
        <v>0</v>
      </c>
      <c r="BF1121" s="9">
        <f t="shared" si="2072"/>
        <v>0</v>
      </c>
      <c r="BG1121" s="45">
        <f t="shared" si="2156"/>
        <v>0</v>
      </c>
      <c r="BH1121" s="58"/>
      <c r="BI1121" s="58"/>
      <c r="BJ1121" s="58">
        <f t="shared" si="2126"/>
        <v>0</v>
      </c>
      <c r="BK1121" s="97"/>
      <c r="BL1121" s="44"/>
      <c r="BM1121" s="82">
        <f t="shared" si="2127"/>
        <v>111.60000000000001</v>
      </c>
      <c r="BN1121" s="86">
        <f t="shared" si="2128"/>
        <v>111600</v>
      </c>
      <c r="BO1121" s="86">
        <f t="shared" si="2129"/>
        <v>100</v>
      </c>
      <c r="BP1121" s="84">
        <f t="shared" si="2073"/>
        <v>4</v>
      </c>
      <c r="BQ1121" s="84">
        <f t="shared" si="2074"/>
        <v>4.13</v>
      </c>
      <c r="BR1121" s="84">
        <f t="shared" si="2075"/>
        <v>0.02</v>
      </c>
      <c r="BS1121" s="84">
        <f t="shared" si="2130"/>
        <v>3.101394307493727E-2</v>
      </c>
      <c r="BT1121" s="84">
        <f t="shared" si="2131"/>
        <v>1367.9871319676715</v>
      </c>
      <c r="BU1121" s="84">
        <f t="shared" si="2132"/>
        <v>0</v>
      </c>
      <c r="BV1121" s="83">
        <f t="shared" si="2133"/>
        <v>3376.3066811443605</v>
      </c>
      <c r="BW1121" s="81">
        <f t="shared" si="2157"/>
        <v>3376.3066811443605</v>
      </c>
      <c r="BX1121" s="83">
        <f t="shared" si="2076"/>
        <v>0</v>
      </c>
      <c r="BY1121" s="141">
        <f t="shared" si="2077"/>
        <v>0</v>
      </c>
      <c r="BZ1121" s="83">
        <f t="shared" si="2078"/>
        <v>4.13</v>
      </c>
      <c r="CA1121" s="83">
        <f t="shared" si="2079"/>
        <v>0</v>
      </c>
      <c r="CB1121" s="83">
        <f t="shared" si="2134"/>
        <v>3.5762821028212475</v>
      </c>
      <c r="CC1121" s="83">
        <f t="shared" si="2080"/>
        <v>3.5762821028212475</v>
      </c>
      <c r="CD1121" s="143">
        <f t="shared" si="2081"/>
        <v>0.02</v>
      </c>
      <c r="CE1121" s="83">
        <f t="shared" si="2135"/>
        <v>1.6806523213570637E-2</v>
      </c>
      <c r="CF1121" s="84">
        <f t="shared" si="2136"/>
        <v>1248.6339516567616</v>
      </c>
      <c r="CG1121" s="83">
        <f t="shared" si="2082"/>
        <v>0</v>
      </c>
      <c r="CH1121" s="83">
        <f t="shared" si="2137"/>
        <v>3.3216770378313525</v>
      </c>
      <c r="CI1121" s="83">
        <f t="shared" si="2083"/>
        <v>3.3216770378313525</v>
      </c>
      <c r="CJ1121" s="143">
        <f t="shared" si="2084"/>
        <v>0.02</v>
      </c>
      <c r="CK1121" s="83">
        <f t="shared" si="2138"/>
        <v>1.5998910799759365E-2</v>
      </c>
      <c r="CL1121" s="84">
        <f t="shared" si="2139"/>
        <v>1182.9422429446563</v>
      </c>
      <c r="CM1121" s="83">
        <f t="shared" si="2085"/>
        <v>0</v>
      </c>
      <c r="CN1121" s="83">
        <f t="shared" si="2140"/>
        <v>3.2060862957233489</v>
      </c>
      <c r="CO1121" s="83">
        <f t="shared" si="2086"/>
        <v>3.2060862957233489</v>
      </c>
      <c r="CP1121" s="143">
        <f t="shared" si="2087"/>
        <v>0.02</v>
      </c>
      <c r="CQ1121" s="83">
        <f t="shared" si="2141"/>
        <v>1.6158564504284663E-2</v>
      </c>
      <c r="CR1121" s="84">
        <f t="shared" si="2142"/>
        <v>1180.737213681728</v>
      </c>
      <c r="CS1121" s="83">
        <f t="shared" si="2088"/>
        <v>0</v>
      </c>
      <c r="CT1121" s="83">
        <f t="shared" si="2143"/>
        <v>3.2025033988383935</v>
      </c>
      <c r="CU1121" s="83">
        <f t="shared" si="2089"/>
        <v>3.2025033988383935</v>
      </c>
      <c r="CV1121" s="143">
        <f t="shared" si="2090"/>
        <v>0.02</v>
      </c>
      <c r="CW1121" s="83">
        <f t="shared" si="2144"/>
        <v>1.6186526987184726E-2</v>
      </c>
      <c r="CX1121" s="84">
        <f t="shared" si="2145"/>
        <v>1180.7345959205938</v>
      </c>
      <c r="CY1121" s="83">
        <f t="shared" si="2091"/>
        <v>0</v>
      </c>
      <c r="CZ1121" s="83">
        <f t="shared" si="2146"/>
        <v>3.2024991567055023</v>
      </c>
      <c r="DA1121" s="83">
        <f t="shared" si="2092"/>
        <v>3.2024991567055023</v>
      </c>
      <c r="DB1121" s="143">
        <f t="shared" si="2093"/>
        <v>0.02</v>
      </c>
      <c r="DC1121" s="83">
        <f t="shared" si="2147"/>
        <v>1.6187446767326658E-2</v>
      </c>
      <c r="DD1121" s="84">
        <f t="shared" si="2148"/>
        <v>1180.7468962744879</v>
      </c>
      <c r="DE1121" s="86">
        <f t="shared" si="2094"/>
        <v>6077.3520260598489</v>
      </c>
      <c r="DF1121" s="86">
        <f t="shared" si="2095"/>
        <v>2430.9408104239396</v>
      </c>
      <c r="DG1121" s="86">
        <f t="shared" si="2096"/>
        <v>1519.3380065149622</v>
      </c>
      <c r="DH1121" s="86">
        <f t="shared" si="2097"/>
        <v>6.1949799153157001E-2</v>
      </c>
      <c r="DI1121" s="86">
        <f t="shared" si="2098"/>
        <v>4.2505096596877616E-2</v>
      </c>
      <c r="DJ1121" s="86">
        <f t="shared" si="2099"/>
        <v>0.31126155637515102</v>
      </c>
      <c r="DK1121" s="86">
        <f t="shared" si="2100"/>
        <v>-1528.152651676801</v>
      </c>
      <c r="DL1121" s="86">
        <f t="shared" si="2158"/>
        <v>-1528.152651676801</v>
      </c>
      <c r="DM1121" s="86">
        <f t="shared" si="2101"/>
        <v>-1528.152651676801</v>
      </c>
      <c r="DN1121" s="85">
        <f t="shared" si="2102"/>
        <v>0</v>
      </c>
      <c r="DO1121" s="85">
        <f t="shared" si="2149"/>
        <v>0</v>
      </c>
      <c r="DP1121" s="85">
        <f t="shared" si="2103"/>
        <v>0</v>
      </c>
      <c r="DQ1121" s="85">
        <f t="shared" si="2150"/>
        <v>0</v>
      </c>
      <c r="DR1121" s="85">
        <f t="shared" si="2104"/>
        <v>0</v>
      </c>
      <c r="DS1121" s="85">
        <f t="shared" si="2151"/>
        <v>0</v>
      </c>
      <c r="DT1121" s="81"/>
      <c r="DU1121" s="81"/>
      <c r="DV1121" s="81">
        <f t="shared" si="2152"/>
        <v>0</v>
      </c>
      <c r="DW1121" s="100"/>
    </row>
    <row r="1122" spans="1:127" x14ac:dyDescent="0.2">
      <c r="A1122" s="59">
        <f t="shared" si="2105"/>
        <v>148.93333333333274</v>
      </c>
      <c r="B1122" s="44">
        <f t="shared" si="2106"/>
        <v>148933.33333333273</v>
      </c>
      <c r="C1122" s="52">
        <f t="shared" si="2040"/>
        <v>133.33333333333334</v>
      </c>
      <c r="D1122" s="50">
        <f t="shared" si="2041"/>
        <v>4</v>
      </c>
      <c r="E1122" s="44">
        <f t="shared" si="2042"/>
        <v>4.13</v>
      </c>
      <c r="F1122" s="47">
        <f t="shared" si="2043"/>
        <v>0.02</v>
      </c>
      <c r="G1122" s="52">
        <f t="shared" si="2107"/>
        <v>2.2870225095621526E-2</v>
      </c>
      <c r="H1122" s="57">
        <f t="shared" si="2108"/>
        <v>1140.3847630759035</v>
      </c>
      <c r="I1122" s="52">
        <f t="shared" si="2109"/>
        <v>0</v>
      </c>
      <c r="J1122" s="54">
        <f t="shared" si="2110"/>
        <v>4608.0292732611197</v>
      </c>
      <c r="K1122" s="46">
        <f t="shared" si="2153"/>
        <v>4608.0292732611197</v>
      </c>
      <c r="L1122" s="80">
        <f t="shared" si="2044"/>
        <v>0</v>
      </c>
      <c r="M1122" s="142">
        <f t="shared" si="2045"/>
        <v>0</v>
      </c>
      <c r="N1122" s="60">
        <f t="shared" si="2046"/>
        <v>4.13</v>
      </c>
      <c r="O1122" s="53">
        <f t="shared" si="2047"/>
        <v>0</v>
      </c>
      <c r="P1122" s="58">
        <f t="shared" si="2111"/>
        <v>3.2150597519710091</v>
      </c>
      <c r="Q1122" s="49">
        <f t="shared" si="2048"/>
        <v>3.2150597519710091</v>
      </c>
      <c r="R1122" s="143">
        <f t="shared" si="2049"/>
        <v>0.02</v>
      </c>
      <c r="S1122" s="51">
        <f t="shared" si="2112"/>
        <v>1.7430035596553164E-2</v>
      </c>
      <c r="T1122" s="57">
        <f t="shared" si="2113"/>
        <v>1185.0170845709611</v>
      </c>
      <c r="U1122" s="53">
        <f t="shared" si="2050"/>
        <v>0</v>
      </c>
      <c r="V1122" s="58">
        <f t="shared" si="2114"/>
        <v>3.2830687313022078</v>
      </c>
      <c r="W1122" s="49">
        <f t="shared" si="2051"/>
        <v>3.2830687313022078</v>
      </c>
      <c r="X1122" s="143">
        <f t="shared" si="2052"/>
        <v>0.02</v>
      </c>
      <c r="Y1122" s="51">
        <f t="shared" si="2115"/>
        <v>1.6835213815297411E-2</v>
      </c>
      <c r="Z1122" s="57">
        <f t="shared" si="2116"/>
        <v>1151.4400862044035</v>
      </c>
      <c r="AA1122" s="53">
        <f t="shared" si="2053"/>
        <v>0</v>
      </c>
      <c r="AB1122" s="58">
        <f t="shared" si="2117"/>
        <v>3.2311718004788927</v>
      </c>
      <c r="AC1122" s="49">
        <f t="shared" si="2054"/>
        <v>3.2311718004788927</v>
      </c>
      <c r="AD1122" s="143">
        <f t="shared" si="2055"/>
        <v>0.02</v>
      </c>
      <c r="AE1122" s="49">
        <f t="shared" si="2154"/>
        <v>1.6782523966448411E-2</v>
      </c>
      <c r="AF1122" s="57">
        <f t="shared" si="2118"/>
        <v>1149.9342240183541</v>
      </c>
      <c r="AG1122" s="53">
        <f t="shared" si="2056"/>
        <v>0</v>
      </c>
      <c r="AH1122" s="58">
        <f t="shared" si="2119"/>
        <v>3.2289488032168978</v>
      </c>
      <c r="AI1122" s="49">
        <f t="shared" si="2057"/>
        <v>3.2289488032168978</v>
      </c>
      <c r="AJ1122" s="143">
        <f t="shared" si="2058"/>
        <v>0.02</v>
      </c>
      <c r="AK1122" s="51">
        <f t="shared" si="2120"/>
        <v>1.6783082291309814E-2</v>
      </c>
      <c r="AL1122" s="57">
        <f t="shared" si="2121"/>
        <v>1149.8633210126891</v>
      </c>
      <c r="AM1122" s="53">
        <f t="shared" si="2059"/>
        <v>0</v>
      </c>
      <c r="AN1122" s="58">
        <f t="shared" si="2122"/>
        <v>3.2288443547027148</v>
      </c>
      <c r="AO1122" s="49">
        <f t="shared" si="2060"/>
        <v>3.2288443547027148</v>
      </c>
      <c r="AP1122" s="143">
        <f t="shared" si="2061"/>
        <v>0.02</v>
      </c>
      <c r="AQ1122" s="51">
        <f t="shared" si="2123"/>
        <v>1.678337794104201E-2</v>
      </c>
      <c r="AR1122" s="57">
        <f t="shared" si="2124"/>
        <v>1149.8579722315799</v>
      </c>
      <c r="AS1122" s="44">
        <f t="shared" si="2062"/>
        <v>8294.452691870014</v>
      </c>
      <c r="AT1122" s="44">
        <f t="shared" si="2063"/>
        <v>3317.7810767480059</v>
      </c>
      <c r="AU1122" s="44">
        <f t="shared" si="2064"/>
        <v>2073.6131729675035</v>
      </c>
      <c r="AV1122" s="47">
        <f t="shared" si="2065"/>
        <v>0.17825519206859891</v>
      </c>
      <c r="AW1122" s="47">
        <f t="shared" si="2066"/>
        <v>0.21428294278923563</v>
      </c>
      <c r="AX1122" s="86">
        <f t="shared" si="2067"/>
        <v>0.42240390158967805</v>
      </c>
      <c r="AY1122" s="86">
        <f t="shared" si="2068"/>
        <v>0</v>
      </c>
      <c r="AZ1122" s="10">
        <f t="shared" si="2125"/>
        <v>0</v>
      </c>
      <c r="BA1122" s="44">
        <f t="shared" si="2069"/>
        <v>0</v>
      </c>
      <c r="BB1122" s="9">
        <f t="shared" si="2070"/>
        <v>0</v>
      </c>
      <c r="BC1122" s="45">
        <f t="shared" si="2159"/>
        <v>0</v>
      </c>
      <c r="BD1122" s="9">
        <f t="shared" si="2071"/>
        <v>0</v>
      </c>
      <c r="BE1122" s="45">
        <f t="shared" si="2155"/>
        <v>0</v>
      </c>
      <c r="BF1122" s="9">
        <f t="shared" si="2072"/>
        <v>0</v>
      </c>
      <c r="BG1122" s="45">
        <f t="shared" si="2156"/>
        <v>0</v>
      </c>
      <c r="BH1122" s="58"/>
      <c r="BI1122" s="58"/>
      <c r="BJ1122" s="58">
        <f t="shared" si="2126"/>
        <v>0</v>
      </c>
      <c r="BK1122" s="97"/>
      <c r="BL1122" s="44"/>
      <c r="BM1122" s="82">
        <f t="shared" si="2127"/>
        <v>111.7</v>
      </c>
      <c r="BN1122" s="86">
        <f t="shared" si="2128"/>
        <v>111700</v>
      </c>
      <c r="BO1122" s="86">
        <f t="shared" si="2129"/>
        <v>100</v>
      </c>
      <c r="BP1122" s="84">
        <f t="shared" si="2073"/>
        <v>4</v>
      </c>
      <c r="BQ1122" s="84">
        <f t="shared" si="2074"/>
        <v>4.13</v>
      </c>
      <c r="BR1122" s="84">
        <f t="shared" si="2075"/>
        <v>0.02</v>
      </c>
      <c r="BS1122" s="84">
        <f t="shared" si="2130"/>
        <v>3.1011943074937272E-2</v>
      </c>
      <c r="BT1122" s="84">
        <f t="shared" si="2131"/>
        <v>1368.738050686193</v>
      </c>
      <c r="BU1122" s="84">
        <f t="shared" si="2132"/>
        <v>0</v>
      </c>
      <c r="BV1122" s="83">
        <f t="shared" si="2133"/>
        <v>3379.5439811443603</v>
      </c>
      <c r="BW1122" s="81">
        <f t="shared" si="2157"/>
        <v>3379.5439811443603</v>
      </c>
      <c r="BX1122" s="83">
        <f t="shared" si="2076"/>
        <v>0</v>
      </c>
      <c r="BY1122" s="141">
        <f t="shared" si="2077"/>
        <v>0</v>
      </c>
      <c r="BZ1122" s="83">
        <f t="shared" si="2078"/>
        <v>4.13</v>
      </c>
      <c r="CA1122" s="83">
        <f t="shared" si="2079"/>
        <v>0</v>
      </c>
      <c r="CB1122" s="83">
        <f t="shared" si="2134"/>
        <v>3.578251769757856</v>
      </c>
      <c r="CC1122" s="83">
        <f t="shared" si="2080"/>
        <v>3.578251769757856</v>
      </c>
      <c r="CD1122" s="143">
        <f t="shared" si="2081"/>
        <v>0.02</v>
      </c>
      <c r="CE1122" s="83">
        <f t="shared" si="2135"/>
        <v>1.6804523213570639E-2</v>
      </c>
      <c r="CF1122" s="84">
        <f t="shared" si="2136"/>
        <v>1249.103867696112</v>
      </c>
      <c r="CG1122" s="83">
        <f t="shared" si="2082"/>
        <v>0</v>
      </c>
      <c r="CH1122" s="83">
        <f t="shared" si="2137"/>
        <v>3.3227552655021926</v>
      </c>
      <c r="CI1122" s="83">
        <f t="shared" si="2083"/>
        <v>3.3227552655021926</v>
      </c>
      <c r="CJ1122" s="143">
        <f t="shared" si="2084"/>
        <v>0.02</v>
      </c>
      <c r="CK1122" s="83">
        <f t="shared" si="2138"/>
        <v>1.5996910799759366E-2</v>
      </c>
      <c r="CL1122" s="84">
        <f t="shared" si="2139"/>
        <v>1183.423864445409</v>
      </c>
      <c r="CM1122" s="83">
        <f t="shared" si="2085"/>
        <v>0</v>
      </c>
      <c r="CN1122" s="83">
        <f t="shared" si="2140"/>
        <v>3.2070649533757445</v>
      </c>
      <c r="CO1122" s="83">
        <f t="shared" si="2086"/>
        <v>3.2070649533757445</v>
      </c>
      <c r="CP1122" s="143">
        <f t="shared" si="2087"/>
        <v>0.02</v>
      </c>
      <c r="CQ1122" s="83">
        <f t="shared" si="2141"/>
        <v>1.6156564504284664E-2</v>
      </c>
      <c r="CR1122" s="84">
        <f t="shared" si="2142"/>
        <v>1181.241179046785</v>
      </c>
      <c r="CS1122" s="83">
        <f t="shared" si="2088"/>
        <v>0</v>
      </c>
      <c r="CT1122" s="83">
        <f t="shared" si="2143"/>
        <v>3.2035142628436675</v>
      </c>
      <c r="CU1122" s="83">
        <f t="shared" si="2089"/>
        <v>3.2035142628436675</v>
      </c>
      <c r="CV1122" s="143">
        <f t="shared" si="2090"/>
        <v>0.02</v>
      </c>
      <c r="CW1122" s="83">
        <f t="shared" si="2144"/>
        <v>1.6184526987184727E-2</v>
      </c>
      <c r="CX1122" s="84">
        <f t="shared" si="2145"/>
        <v>1181.2399982565619</v>
      </c>
      <c r="CY1122" s="83">
        <f t="shared" si="2091"/>
        <v>0</v>
      </c>
      <c r="CZ1122" s="83">
        <f t="shared" si="2146"/>
        <v>3.2035123470775919</v>
      </c>
      <c r="DA1122" s="83">
        <f t="shared" si="2092"/>
        <v>3.2035123470775919</v>
      </c>
      <c r="DB1122" s="143">
        <f t="shared" si="2093"/>
        <v>0.02</v>
      </c>
      <c r="DC1122" s="83">
        <f t="shared" si="2147"/>
        <v>1.618544676732666E-2</v>
      </c>
      <c r="DD1122" s="84">
        <f t="shared" si="2148"/>
        <v>1181.2523280006271</v>
      </c>
      <c r="DE1122" s="86">
        <f t="shared" si="2094"/>
        <v>6083.1791660598483</v>
      </c>
      <c r="DF1122" s="86">
        <f t="shared" si="2095"/>
        <v>2433.2716664239392</v>
      </c>
      <c r="DG1122" s="86">
        <f t="shared" si="2096"/>
        <v>1520.7947915149621</v>
      </c>
      <c r="DH1122" s="86">
        <f t="shared" si="2097"/>
        <v>6.1862105532019929E-2</v>
      </c>
      <c r="DI1122" s="86">
        <f t="shared" si="2098"/>
        <v>4.2394641661373259E-2</v>
      </c>
      <c r="DJ1122" s="86">
        <f t="shared" si="2099"/>
        <v>0.30974376125213454</v>
      </c>
      <c r="DK1122" s="86">
        <f t="shared" si="2100"/>
        <v>-1529.8957701117617</v>
      </c>
      <c r="DL1122" s="86">
        <f t="shared" si="2158"/>
        <v>-1529.8957701117617</v>
      </c>
      <c r="DM1122" s="86">
        <f t="shared" si="2101"/>
        <v>-1529.8957701117617</v>
      </c>
      <c r="DN1122" s="85">
        <f t="shared" si="2102"/>
        <v>0</v>
      </c>
      <c r="DO1122" s="85">
        <f t="shared" si="2149"/>
        <v>0</v>
      </c>
      <c r="DP1122" s="85">
        <f t="shared" si="2103"/>
        <v>0</v>
      </c>
      <c r="DQ1122" s="85">
        <f t="shared" si="2150"/>
        <v>0</v>
      </c>
      <c r="DR1122" s="85">
        <f t="shared" si="2104"/>
        <v>0</v>
      </c>
      <c r="DS1122" s="85">
        <f t="shared" si="2151"/>
        <v>0</v>
      </c>
      <c r="DT1122" s="81"/>
      <c r="DU1122" s="81"/>
      <c r="DV1122" s="81">
        <f t="shared" si="2152"/>
        <v>0</v>
      </c>
      <c r="DW1122" s="100"/>
    </row>
    <row r="1123" spans="1:127" x14ac:dyDescent="0.2">
      <c r="A1123" s="59">
        <f t="shared" si="2105"/>
        <v>149.06666666666607</v>
      </c>
      <c r="B1123" s="44">
        <f t="shared" si="2106"/>
        <v>149066.66666666607</v>
      </c>
      <c r="C1123" s="52">
        <f t="shared" si="2040"/>
        <v>133.33333333333334</v>
      </c>
      <c r="D1123" s="50">
        <f t="shared" si="2041"/>
        <v>4</v>
      </c>
      <c r="E1123" s="44">
        <f t="shared" si="2042"/>
        <v>4.13</v>
      </c>
      <c r="F1123" s="47">
        <f t="shared" si="2043"/>
        <v>0.02</v>
      </c>
      <c r="G1123" s="52">
        <f t="shared" si="2107"/>
        <v>2.2867558428954857E-2</v>
      </c>
      <c r="H1123" s="57">
        <f t="shared" si="2108"/>
        <v>1141.1230646662921</v>
      </c>
      <c r="I1123" s="52">
        <f t="shared" si="2109"/>
        <v>0</v>
      </c>
      <c r="J1123" s="54">
        <f t="shared" si="2110"/>
        <v>4612.3456732611194</v>
      </c>
      <c r="K1123" s="46">
        <f t="shared" si="2153"/>
        <v>4612.3456732611194</v>
      </c>
      <c r="L1123" s="80">
        <f t="shared" si="2044"/>
        <v>0</v>
      </c>
      <c r="M1123" s="142">
        <f t="shared" si="2045"/>
        <v>0</v>
      </c>
      <c r="N1123" s="60">
        <f t="shared" si="2046"/>
        <v>4.13</v>
      </c>
      <c r="O1123" s="53">
        <f t="shared" si="2047"/>
        <v>0</v>
      </c>
      <c r="P1123" s="58">
        <f t="shared" si="2111"/>
        <v>3.216382615855478</v>
      </c>
      <c r="Q1123" s="49">
        <f t="shared" si="2048"/>
        <v>3.216382615855478</v>
      </c>
      <c r="R1123" s="143">
        <f t="shared" si="2049"/>
        <v>0.02</v>
      </c>
      <c r="S1123" s="51">
        <f t="shared" si="2112"/>
        <v>1.7427368929886496E-2</v>
      </c>
      <c r="T1123" s="57">
        <f t="shared" si="2113"/>
        <v>1185.7398789037893</v>
      </c>
      <c r="U1123" s="53">
        <f t="shared" si="2050"/>
        <v>0</v>
      </c>
      <c r="V1123" s="58">
        <f t="shared" si="2114"/>
        <v>3.2844928790888543</v>
      </c>
      <c r="W1123" s="49">
        <f t="shared" si="2051"/>
        <v>3.2844928790888543</v>
      </c>
      <c r="X1123" s="143">
        <f t="shared" si="2052"/>
        <v>0.02</v>
      </c>
      <c r="Y1123" s="51">
        <f t="shared" si="2115"/>
        <v>1.6832547148630743E-2</v>
      </c>
      <c r="Z1123" s="57">
        <f t="shared" si="2116"/>
        <v>1152.1237506602204</v>
      </c>
      <c r="AA1123" s="53">
        <f t="shared" si="2053"/>
        <v>0</v>
      </c>
      <c r="AB1123" s="58">
        <f t="shared" si="2117"/>
        <v>3.2324448568375916</v>
      </c>
      <c r="AC1123" s="49">
        <f t="shared" si="2054"/>
        <v>3.2324448568375916</v>
      </c>
      <c r="AD1123" s="143">
        <f t="shared" si="2055"/>
        <v>0.02</v>
      </c>
      <c r="AE1123" s="49">
        <f t="shared" si="2154"/>
        <v>1.6779857299781743E-2</v>
      </c>
      <c r="AF1123" s="57">
        <f t="shared" si="2118"/>
        <v>1150.6266948068414</v>
      </c>
      <c r="AG1123" s="53">
        <f t="shared" si="2056"/>
        <v>0</v>
      </c>
      <c r="AH1123" s="58">
        <f t="shared" si="2119"/>
        <v>3.2302309321351563</v>
      </c>
      <c r="AI1123" s="49">
        <f t="shared" si="2057"/>
        <v>3.2302309321351563</v>
      </c>
      <c r="AJ1123" s="143">
        <f t="shared" si="2058"/>
        <v>0.02</v>
      </c>
      <c r="AK1123" s="51">
        <f t="shared" si="2120"/>
        <v>1.6780415624643146E-2</v>
      </c>
      <c r="AL1123" s="57">
        <f t="shared" si="2121"/>
        <v>1150.5562915935484</v>
      </c>
      <c r="AM1123" s="53">
        <f t="shared" si="2059"/>
        <v>0</v>
      </c>
      <c r="AN1123" s="58">
        <f t="shared" si="2122"/>
        <v>3.2301270339110237</v>
      </c>
      <c r="AO1123" s="49">
        <f t="shared" si="2060"/>
        <v>3.2301270339110237</v>
      </c>
      <c r="AP1123" s="143">
        <f t="shared" si="2061"/>
        <v>0.02</v>
      </c>
      <c r="AQ1123" s="51">
        <f t="shared" si="2123"/>
        <v>1.6780711274375342E-2</v>
      </c>
      <c r="AR1123" s="57">
        <f t="shared" si="2124"/>
        <v>1150.5509774377415</v>
      </c>
      <c r="AS1123" s="44">
        <f t="shared" si="2062"/>
        <v>8302.2222118700156</v>
      </c>
      <c r="AT1123" s="44">
        <f t="shared" si="2063"/>
        <v>3320.8888847480061</v>
      </c>
      <c r="AU1123" s="44">
        <f t="shared" si="2064"/>
        <v>2075.5555529675039</v>
      </c>
      <c r="AV1123" s="47">
        <f t="shared" si="2065"/>
        <v>0.17784223451637091</v>
      </c>
      <c r="AW1123" s="47">
        <f t="shared" si="2066"/>
        <v>0.21335072006375302</v>
      </c>
      <c r="AX1123" s="86">
        <f t="shared" si="2067"/>
        <v>0.41945930065622627</v>
      </c>
      <c r="AY1123" s="86">
        <f t="shared" si="2068"/>
        <v>0</v>
      </c>
      <c r="AZ1123" s="10">
        <f t="shared" si="2125"/>
        <v>0</v>
      </c>
      <c r="BA1123" s="44">
        <f t="shared" si="2069"/>
        <v>0</v>
      </c>
      <c r="BB1123" s="9">
        <f t="shared" si="2070"/>
        <v>0</v>
      </c>
      <c r="BC1123" s="45">
        <f t="shared" si="2159"/>
        <v>0</v>
      </c>
      <c r="BD1123" s="9">
        <f t="shared" si="2071"/>
        <v>0</v>
      </c>
      <c r="BE1123" s="45">
        <f t="shared" si="2155"/>
        <v>0</v>
      </c>
      <c r="BF1123" s="9">
        <f t="shared" si="2072"/>
        <v>0</v>
      </c>
      <c r="BG1123" s="45">
        <f t="shared" si="2156"/>
        <v>0</v>
      </c>
      <c r="BH1123" s="58"/>
      <c r="BI1123" s="58"/>
      <c r="BJ1123" s="58">
        <f t="shared" si="2126"/>
        <v>0</v>
      </c>
      <c r="BK1123" s="97"/>
      <c r="BL1123" s="44"/>
      <c r="BM1123" s="82">
        <f t="shared" si="2127"/>
        <v>111.8</v>
      </c>
      <c r="BN1123" s="86">
        <f t="shared" si="2128"/>
        <v>111800</v>
      </c>
      <c r="BO1123" s="86">
        <f t="shared" si="2129"/>
        <v>100</v>
      </c>
      <c r="BP1123" s="84">
        <f t="shared" si="2073"/>
        <v>4</v>
      </c>
      <c r="BQ1123" s="84">
        <f t="shared" si="2074"/>
        <v>4.13</v>
      </c>
      <c r="BR1123" s="84">
        <f t="shared" si="2075"/>
        <v>0.02</v>
      </c>
      <c r="BS1123" s="84">
        <f t="shared" si="2130"/>
        <v>3.1009943074937273E-2</v>
      </c>
      <c r="BT1123" s="84">
        <f t="shared" si="2131"/>
        <v>1369.4889209785645</v>
      </c>
      <c r="BU1123" s="84">
        <f t="shared" si="2132"/>
        <v>0</v>
      </c>
      <c r="BV1123" s="83">
        <f t="shared" si="2133"/>
        <v>3382.78128114436</v>
      </c>
      <c r="BW1123" s="81">
        <f t="shared" si="2157"/>
        <v>3382.78128114436</v>
      </c>
      <c r="BX1123" s="83">
        <f t="shared" si="2076"/>
        <v>0</v>
      </c>
      <c r="BY1123" s="141">
        <f t="shared" si="2077"/>
        <v>0</v>
      </c>
      <c r="BZ1123" s="83">
        <f t="shared" si="2078"/>
        <v>4.13</v>
      </c>
      <c r="CA1123" s="83">
        <f t="shared" si="2079"/>
        <v>0</v>
      </c>
      <c r="CB1123" s="83">
        <f t="shared" si="2134"/>
        <v>3.5802235878133652</v>
      </c>
      <c r="CC1123" s="83">
        <f t="shared" si="2080"/>
        <v>3.5802235878133652</v>
      </c>
      <c r="CD1123" s="143">
        <f t="shared" si="2081"/>
        <v>0.02</v>
      </c>
      <c r="CE1123" s="83">
        <f t="shared" si="2135"/>
        <v>1.680252321357064E-2</v>
      </c>
      <c r="CF1123" s="84">
        <f t="shared" si="2136"/>
        <v>1249.5734691745656</v>
      </c>
      <c r="CG1123" s="83">
        <f t="shared" si="2082"/>
        <v>0</v>
      </c>
      <c r="CH1123" s="83">
        <f t="shared" si="2137"/>
        <v>3.3238337257318249</v>
      </c>
      <c r="CI1123" s="83">
        <f t="shared" si="2083"/>
        <v>3.3238337257318249</v>
      </c>
      <c r="CJ1123" s="143">
        <f t="shared" si="2084"/>
        <v>0.02</v>
      </c>
      <c r="CK1123" s="83">
        <f t="shared" si="2138"/>
        <v>1.5994910799759367E-2</v>
      </c>
      <c r="CL1123" s="84">
        <f t="shared" si="2139"/>
        <v>1183.9052694699028</v>
      </c>
      <c r="CM1123" s="83">
        <f t="shared" si="2085"/>
        <v>0</v>
      </c>
      <c r="CN1123" s="83">
        <f t="shared" si="2140"/>
        <v>3.2080441092666767</v>
      </c>
      <c r="CO1123" s="83">
        <f t="shared" si="2086"/>
        <v>3.2080441092666767</v>
      </c>
      <c r="CP1123" s="143">
        <f t="shared" si="2087"/>
        <v>0.02</v>
      </c>
      <c r="CQ1123" s="83">
        <f t="shared" si="2141"/>
        <v>1.6154564504284666E-2</v>
      </c>
      <c r="CR1123" s="84">
        <f t="shared" si="2142"/>
        <v>1181.7449282610714</v>
      </c>
      <c r="CS1123" s="83">
        <f t="shared" si="2088"/>
        <v>0</v>
      </c>
      <c r="CT1123" s="83">
        <f t="shared" si="2143"/>
        <v>3.2045257107534884</v>
      </c>
      <c r="CU1123" s="83">
        <f t="shared" si="2089"/>
        <v>3.2045257107534884</v>
      </c>
      <c r="CV1123" s="143">
        <f t="shared" si="2090"/>
        <v>0.02</v>
      </c>
      <c r="CW1123" s="83">
        <f t="shared" si="2144"/>
        <v>1.6182526987184729E-2</v>
      </c>
      <c r="CX1123" s="84">
        <f t="shared" si="2145"/>
        <v>1181.7451786821616</v>
      </c>
      <c r="CY1123" s="83">
        <f t="shared" si="2091"/>
        <v>0</v>
      </c>
      <c r="CZ1123" s="83">
        <f t="shared" si="2146"/>
        <v>3.2045261175295137</v>
      </c>
      <c r="DA1123" s="83">
        <f t="shared" si="2092"/>
        <v>3.2045261175295137</v>
      </c>
      <c r="DB1123" s="143">
        <f t="shared" si="2093"/>
        <v>0.02</v>
      </c>
      <c r="DC1123" s="83">
        <f t="shared" si="2147"/>
        <v>1.6183446767326661E-2</v>
      </c>
      <c r="DD1123" s="84">
        <f t="shared" si="2148"/>
        <v>1181.7575374399505</v>
      </c>
      <c r="DE1123" s="86">
        <f t="shared" si="2094"/>
        <v>6089.0063060598477</v>
      </c>
      <c r="DF1123" s="86">
        <f t="shared" si="2095"/>
        <v>2435.6025224239393</v>
      </c>
      <c r="DG1123" s="86">
        <f t="shared" si="2096"/>
        <v>1522.2515765149619</v>
      </c>
      <c r="DH1123" s="86">
        <f t="shared" si="2097"/>
        <v>6.1774635297902052E-2</v>
      </c>
      <c r="DI1123" s="86">
        <f t="shared" si="2098"/>
        <v>4.2284598547827859E-2</v>
      </c>
      <c r="DJ1123" s="86">
        <f t="shared" si="2099"/>
        <v>0.30823507622403529</v>
      </c>
      <c r="DK1123" s="86">
        <f t="shared" si="2100"/>
        <v>-1531.6378192422019</v>
      </c>
      <c r="DL1123" s="86">
        <f t="shared" si="2158"/>
        <v>-1531.6378192422019</v>
      </c>
      <c r="DM1123" s="86">
        <f t="shared" si="2101"/>
        <v>-1531.6378192422019</v>
      </c>
      <c r="DN1123" s="85">
        <f t="shared" si="2102"/>
        <v>0</v>
      </c>
      <c r="DO1123" s="85">
        <f t="shared" si="2149"/>
        <v>0</v>
      </c>
      <c r="DP1123" s="85">
        <f t="shared" si="2103"/>
        <v>0</v>
      </c>
      <c r="DQ1123" s="85">
        <f t="shared" si="2150"/>
        <v>0</v>
      </c>
      <c r="DR1123" s="85">
        <f t="shared" si="2104"/>
        <v>0</v>
      </c>
      <c r="DS1123" s="85">
        <f t="shared" si="2151"/>
        <v>0</v>
      </c>
      <c r="DT1123" s="81"/>
      <c r="DU1123" s="81"/>
      <c r="DV1123" s="81">
        <f t="shared" si="2152"/>
        <v>0</v>
      </c>
      <c r="DW1123" s="100"/>
    </row>
    <row r="1124" spans="1:127" x14ac:dyDescent="0.2">
      <c r="A1124" s="59">
        <f t="shared" si="2105"/>
        <v>149.19999999999942</v>
      </c>
      <c r="B1124" s="44">
        <f t="shared" si="2106"/>
        <v>149199.99999999942</v>
      </c>
      <c r="C1124" s="52">
        <f t="shared" si="2040"/>
        <v>133.33333333333334</v>
      </c>
      <c r="D1124" s="50">
        <f t="shared" si="2041"/>
        <v>4</v>
      </c>
      <c r="E1124" s="44">
        <f t="shared" si="2042"/>
        <v>4.13</v>
      </c>
      <c r="F1124" s="47">
        <f t="shared" si="2043"/>
        <v>0.02</v>
      </c>
      <c r="G1124" s="52">
        <f t="shared" si="2107"/>
        <v>2.2864891762288189E-2</v>
      </c>
      <c r="H1124" s="57">
        <f t="shared" si="2108"/>
        <v>1141.8612801657471</v>
      </c>
      <c r="I1124" s="52">
        <f t="shared" si="2109"/>
        <v>0</v>
      </c>
      <c r="J1124" s="54">
        <f t="shared" si="2110"/>
        <v>4616.66207326112</v>
      </c>
      <c r="K1124" s="46">
        <f t="shared" si="2153"/>
        <v>4616.66207326112</v>
      </c>
      <c r="L1124" s="80">
        <f t="shared" si="2044"/>
        <v>0</v>
      </c>
      <c r="M1124" s="142">
        <f t="shared" si="2045"/>
        <v>0</v>
      </c>
      <c r="N1124" s="60">
        <f t="shared" si="2046"/>
        <v>4.13</v>
      </c>
      <c r="O1124" s="53">
        <f t="shared" si="2047"/>
        <v>0</v>
      </c>
      <c r="P1124" s="58">
        <f t="shared" si="2111"/>
        <v>3.2177073657117501</v>
      </c>
      <c r="Q1124" s="49">
        <f t="shared" si="2048"/>
        <v>3.2177073657117501</v>
      </c>
      <c r="R1124" s="143">
        <f t="shared" si="2049"/>
        <v>0.02</v>
      </c>
      <c r="S1124" s="51">
        <f t="shared" si="2112"/>
        <v>1.7424702263219828E-2</v>
      </c>
      <c r="T1124" s="57">
        <f t="shared" si="2113"/>
        <v>1186.4622654138457</v>
      </c>
      <c r="U1124" s="53">
        <f t="shared" si="2050"/>
        <v>0</v>
      </c>
      <c r="V1124" s="58">
        <f t="shared" si="2114"/>
        <v>3.2859183165148722</v>
      </c>
      <c r="W1124" s="49">
        <f t="shared" si="2051"/>
        <v>3.2859183165148722</v>
      </c>
      <c r="X1124" s="143">
        <f t="shared" si="2052"/>
        <v>0.02</v>
      </c>
      <c r="Y1124" s="51">
        <f t="shared" si="2115"/>
        <v>1.6829880481964075E-2</v>
      </c>
      <c r="Z1124" s="57">
        <f t="shared" si="2116"/>
        <v>1152.8070104280607</v>
      </c>
      <c r="AA1124" s="53">
        <f t="shared" si="2053"/>
        <v>0</v>
      </c>
      <c r="AB1124" s="58">
        <f t="shared" si="2117"/>
        <v>3.2337190321572318</v>
      </c>
      <c r="AC1124" s="49">
        <f t="shared" si="2054"/>
        <v>3.2337190321572318</v>
      </c>
      <c r="AD1124" s="143">
        <f t="shared" si="2055"/>
        <v>0.02</v>
      </c>
      <c r="AE1124" s="49">
        <f t="shared" si="2154"/>
        <v>1.6777190633115075E-2</v>
      </c>
      <c r="AF1124" s="57">
        <f t="shared" si="2118"/>
        <v>1151.3187828788552</v>
      </c>
      <c r="AG1124" s="53">
        <f t="shared" si="2056"/>
        <v>0</v>
      </c>
      <c r="AH1124" s="58">
        <f t="shared" si="2119"/>
        <v>3.2315142603227942</v>
      </c>
      <c r="AI1124" s="49">
        <f t="shared" si="2057"/>
        <v>3.2315142603227942</v>
      </c>
      <c r="AJ1124" s="143">
        <f t="shared" si="2058"/>
        <v>0.02</v>
      </c>
      <c r="AK1124" s="51">
        <f t="shared" si="2120"/>
        <v>1.6777748957976478E-2</v>
      </c>
      <c r="AL1124" s="57">
        <f t="shared" si="2121"/>
        <v>1151.2488770523521</v>
      </c>
      <c r="AM1124" s="53">
        <f t="shared" si="2059"/>
        <v>0</v>
      </c>
      <c r="AN1124" s="58">
        <f t="shared" si="2122"/>
        <v>3.231410911542369</v>
      </c>
      <c r="AO1124" s="49">
        <f t="shared" si="2060"/>
        <v>3.231410911542369</v>
      </c>
      <c r="AP1124" s="143">
        <f t="shared" si="2061"/>
        <v>0.02</v>
      </c>
      <c r="AQ1124" s="51">
        <f t="shared" si="2123"/>
        <v>1.6778044607708674E-2</v>
      </c>
      <c r="AR1124" s="57">
        <f t="shared" si="2124"/>
        <v>1151.2435973776546</v>
      </c>
      <c r="AS1124" s="44">
        <f t="shared" si="2062"/>
        <v>8309.9917318700154</v>
      </c>
      <c r="AT1124" s="44">
        <f t="shared" si="2063"/>
        <v>3323.9966927480059</v>
      </c>
      <c r="AU1124" s="44">
        <f t="shared" si="2064"/>
        <v>2077.4979329675039</v>
      </c>
      <c r="AV1124" s="47">
        <f t="shared" si="2065"/>
        <v>0.17743086257216986</v>
      </c>
      <c r="AW1124" s="47">
        <f t="shared" si="2066"/>
        <v>0.21242396832070978</v>
      </c>
      <c r="AX1124" s="86">
        <f t="shared" si="2067"/>
        <v>0.41653967991263935</v>
      </c>
      <c r="AY1124" s="86">
        <f t="shared" si="2068"/>
        <v>0</v>
      </c>
      <c r="AZ1124" s="10">
        <f t="shared" si="2125"/>
        <v>0</v>
      </c>
      <c r="BA1124" s="44">
        <f t="shared" si="2069"/>
        <v>0</v>
      </c>
      <c r="BB1124" s="9">
        <f t="shared" si="2070"/>
        <v>0</v>
      </c>
      <c r="BC1124" s="45">
        <f t="shared" si="2159"/>
        <v>0</v>
      </c>
      <c r="BD1124" s="9">
        <f t="shared" si="2071"/>
        <v>0</v>
      </c>
      <c r="BE1124" s="45">
        <f t="shared" si="2155"/>
        <v>0</v>
      </c>
      <c r="BF1124" s="9">
        <f t="shared" si="2072"/>
        <v>0</v>
      </c>
      <c r="BG1124" s="45">
        <f t="shared" si="2156"/>
        <v>0</v>
      </c>
      <c r="BH1124" s="58"/>
      <c r="BI1124" s="58"/>
      <c r="BJ1124" s="58">
        <f t="shared" si="2126"/>
        <v>0</v>
      </c>
      <c r="BK1124" s="97"/>
      <c r="BL1124" s="44"/>
      <c r="BM1124" s="82">
        <f t="shared" si="2127"/>
        <v>111.9</v>
      </c>
      <c r="BN1124" s="86">
        <f t="shared" si="2128"/>
        <v>111900</v>
      </c>
      <c r="BO1124" s="86">
        <f t="shared" si="2129"/>
        <v>100</v>
      </c>
      <c r="BP1124" s="84">
        <f t="shared" si="2073"/>
        <v>4</v>
      </c>
      <c r="BQ1124" s="84">
        <f t="shared" si="2074"/>
        <v>4.13</v>
      </c>
      <c r="BR1124" s="84">
        <f t="shared" si="2075"/>
        <v>0.02</v>
      </c>
      <c r="BS1124" s="84">
        <f t="shared" si="2130"/>
        <v>3.1007943074937275E-2</v>
      </c>
      <c r="BT1124" s="84">
        <f t="shared" si="2131"/>
        <v>1370.2397428447857</v>
      </c>
      <c r="BU1124" s="84">
        <f t="shared" si="2132"/>
        <v>0</v>
      </c>
      <c r="BV1124" s="83">
        <f t="shared" si="2133"/>
        <v>3386.0185811443598</v>
      </c>
      <c r="BW1124" s="81">
        <f t="shared" si="2157"/>
        <v>3386.0185811443598</v>
      </c>
      <c r="BX1124" s="83">
        <f t="shared" si="2076"/>
        <v>0</v>
      </c>
      <c r="BY1124" s="141">
        <f t="shared" si="2077"/>
        <v>0</v>
      </c>
      <c r="BZ1124" s="83">
        <f t="shared" si="2078"/>
        <v>4.13</v>
      </c>
      <c r="CA1124" s="83">
        <f t="shared" si="2079"/>
        <v>0</v>
      </c>
      <c r="CB1124" s="83">
        <f t="shared" si="2134"/>
        <v>3.5821975572121389</v>
      </c>
      <c r="CC1124" s="83">
        <f t="shared" si="2080"/>
        <v>3.5821975572121389</v>
      </c>
      <c r="CD1124" s="143">
        <f t="shared" si="2081"/>
        <v>0.02</v>
      </c>
      <c r="CE1124" s="83">
        <f t="shared" si="2135"/>
        <v>1.6800523213570642E-2</v>
      </c>
      <c r="CF1124" s="84">
        <f t="shared" si="2136"/>
        <v>1250.0427561562715</v>
      </c>
      <c r="CG1124" s="83">
        <f t="shared" si="2082"/>
        <v>0</v>
      </c>
      <c r="CH1124" s="83">
        <f t="shared" si="2137"/>
        <v>3.3249124170782967</v>
      </c>
      <c r="CI1124" s="83">
        <f t="shared" si="2083"/>
        <v>3.3249124170782967</v>
      </c>
      <c r="CJ1124" s="143">
        <f t="shared" si="2084"/>
        <v>0.02</v>
      </c>
      <c r="CK1124" s="83">
        <f t="shared" si="2138"/>
        <v>1.5992910799759369E-2</v>
      </c>
      <c r="CL1124" s="84">
        <f t="shared" si="2139"/>
        <v>1184.3864581249172</v>
      </c>
      <c r="CM1124" s="83">
        <f t="shared" si="2085"/>
        <v>0</v>
      </c>
      <c r="CN1124" s="83">
        <f t="shared" si="2140"/>
        <v>3.209023762533322</v>
      </c>
      <c r="CO1124" s="83">
        <f t="shared" si="2086"/>
        <v>3.209023762533322</v>
      </c>
      <c r="CP1124" s="143">
        <f t="shared" si="2087"/>
        <v>0.02</v>
      </c>
      <c r="CQ1124" s="83">
        <f t="shared" si="2141"/>
        <v>1.6152564504284667E-2</v>
      </c>
      <c r="CR1124" s="84">
        <f t="shared" si="2142"/>
        <v>1182.2484613782633</v>
      </c>
      <c r="CS1124" s="83">
        <f t="shared" si="2088"/>
        <v>0</v>
      </c>
      <c r="CT1124" s="83">
        <f t="shared" si="2143"/>
        <v>3.2055377415824897</v>
      </c>
      <c r="CU1124" s="83">
        <f t="shared" si="2089"/>
        <v>3.2055377415824897</v>
      </c>
      <c r="CV1124" s="143">
        <f t="shared" si="2090"/>
        <v>0.02</v>
      </c>
      <c r="CW1124" s="83">
        <f t="shared" si="2144"/>
        <v>1.618052698718473E-2</v>
      </c>
      <c r="CX1124" s="84">
        <f t="shared" si="2145"/>
        <v>1182.2501372453862</v>
      </c>
      <c r="CY1124" s="83">
        <f t="shared" si="2091"/>
        <v>0</v>
      </c>
      <c r="CZ1124" s="83">
        <f t="shared" si="2146"/>
        <v>3.2055404670310352</v>
      </c>
      <c r="DA1124" s="83">
        <f t="shared" si="2092"/>
        <v>3.2055404670310352</v>
      </c>
      <c r="DB1124" s="143">
        <f t="shared" si="2093"/>
        <v>0.02</v>
      </c>
      <c r="DC1124" s="83">
        <f t="shared" si="2147"/>
        <v>1.6181446767326663E-2</v>
      </c>
      <c r="DD1124" s="84">
        <f t="shared" si="2148"/>
        <v>1182.2625246416089</v>
      </c>
      <c r="DE1124" s="86">
        <f t="shared" si="2094"/>
        <v>6094.8334460598471</v>
      </c>
      <c r="DF1124" s="86">
        <f t="shared" si="2095"/>
        <v>2437.9333784239388</v>
      </c>
      <c r="DG1124" s="86">
        <f t="shared" si="2096"/>
        <v>1523.7083615149618</v>
      </c>
      <c r="DH1124" s="86">
        <f t="shared" si="2097"/>
        <v>6.1687387702367681E-2</v>
      </c>
      <c r="DI1124" s="86">
        <f t="shared" si="2098"/>
        <v>4.2174965348088754E-2</v>
      </c>
      <c r="DJ1124" s="86">
        <f t="shared" si="2099"/>
        <v>0.30673543762657718</v>
      </c>
      <c r="DK1124" s="86">
        <f t="shared" si="2100"/>
        <v>-1533.3787997945351</v>
      </c>
      <c r="DL1124" s="86">
        <f t="shared" si="2158"/>
        <v>-1533.3787997945351</v>
      </c>
      <c r="DM1124" s="86">
        <f t="shared" si="2101"/>
        <v>-1533.3787997945351</v>
      </c>
      <c r="DN1124" s="85">
        <f t="shared" si="2102"/>
        <v>0</v>
      </c>
      <c r="DO1124" s="85">
        <f t="shared" si="2149"/>
        <v>0</v>
      </c>
      <c r="DP1124" s="85">
        <f t="shared" si="2103"/>
        <v>0</v>
      </c>
      <c r="DQ1124" s="85">
        <f t="shared" si="2150"/>
        <v>0</v>
      </c>
      <c r="DR1124" s="85">
        <f t="shared" si="2104"/>
        <v>0</v>
      </c>
      <c r="DS1124" s="85">
        <f t="shared" si="2151"/>
        <v>0</v>
      </c>
      <c r="DT1124" s="81"/>
      <c r="DU1124" s="81"/>
      <c r="DV1124" s="81">
        <f t="shared" si="2152"/>
        <v>0</v>
      </c>
      <c r="DW1124" s="100"/>
    </row>
    <row r="1125" spans="1:127" x14ac:dyDescent="0.2">
      <c r="A1125" s="59">
        <f t="shared" si="2105"/>
        <v>149.33333333333277</v>
      </c>
      <c r="B1125" s="44">
        <f t="shared" si="2106"/>
        <v>149333.33333333276</v>
      </c>
      <c r="C1125" s="52">
        <f t="shared" si="2040"/>
        <v>133.33333333333334</v>
      </c>
      <c r="D1125" s="50">
        <f t="shared" si="2041"/>
        <v>4</v>
      </c>
      <c r="E1125" s="44">
        <f t="shared" si="2042"/>
        <v>4.13</v>
      </c>
      <c r="F1125" s="47">
        <f t="shared" si="2043"/>
        <v>0.02</v>
      </c>
      <c r="G1125" s="52">
        <f t="shared" si="2107"/>
        <v>2.2862225095621521E-2</v>
      </c>
      <c r="H1125" s="57">
        <f t="shared" si="2108"/>
        <v>1142.5994095742685</v>
      </c>
      <c r="I1125" s="52">
        <f t="shared" si="2109"/>
        <v>0</v>
      </c>
      <c r="J1125" s="54">
        <f t="shared" si="2110"/>
        <v>4620.9784732611197</v>
      </c>
      <c r="K1125" s="46">
        <f t="shared" si="2153"/>
        <v>4620.9784732611197</v>
      </c>
      <c r="L1125" s="80">
        <f t="shared" si="2044"/>
        <v>0</v>
      </c>
      <c r="M1125" s="142">
        <f t="shared" si="2045"/>
        <v>0</v>
      </c>
      <c r="N1125" s="60">
        <f t="shared" si="2046"/>
        <v>4.13</v>
      </c>
      <c r="O1125" s="53">
        <f t="shared" si="2047"/>
        <v>0</v>
      </c>
      <c r="P1125" s="58">
        <f t="shared" si="2111"/>
        <v>3.2190340012816536</v>
      </c>
      <c r="Q1125" s="49">
        <f t="shared" si="2048"/>
        <v>3.2190340012816536</v>
      </c>
      <c r="R1125" s="143">
        <f t="shared" si="2049"/>
        <v>0.02</v>
      </c>
      <c r="S1125" s="51">
        <f t="shared" si="2112"/>
        <v>1.742203559655316E-2</v>
      </c>
      <c r="T1125" s="57">
        <f t="shared" si="2113"/>
        <v>1187.18424401329</v>
      </c>
      <c r="U1125" s="53">
        <f t="shared" si="2050"/>
        <v>0</v>
      </c>
      <c r="V1125" s="58">
        <f t="shared" si="2114"/>
        <v>3.2873450405188089</v>
      </c>
      <c r="W1125" s="49">
        <f t="shared" si="2051"/>
        <v>3.2873450405188089</v>
      </c>
      <c r="X1125" s="143">
        <f t="shared" si="2052"/>
        <v>0.02</v>
      </c>
      <c r="Y1125" s="51">
        <f t="shared" si="2115"/>
        <v>1.6827213815297407E-2</v>
      </c>
      <c r="Z1125" s="57">
        <f t="shared" si="2116"/>
        <v>1153.4898655907125</v>
      </c>
      <c r="AA1125" s="53">
        <f t="shared" si="2053"/>
        <v>0</v>
      </c>
      <c r="AB1125" s="58">
        <f t="shared" si="2117"/>
        <v>3.2349943237892287</v>
      </c>
      <c r="AC1125" s="49">
        <f t="shared" si="2054"/>
        <v>3.2349943237892287</v>
      </c>
      <c r="AD1125" s="143">
        <f t="shared" si="2055"/>
        <v>0.02</v>
      </c>
      <c r="AE1125" s="49">
        <f t="shared" si="2154"/>
        <v>1.6774523966448407E-2</v>
      </c>
      <c r="AF1125" s="57">
        <f t="shared" si="2118"/>
        <v>1152.0104882963824</v>
      </c>
      <c r="AG1125" s="53">
        <f t="shared" si="2056"/>
        <v>0</v>
      </c>
      <c r="AH1125" s="58">
        <f t="shared" si="2119"/>
        <v>3.2327987852450288</v>
      </c>
      <c r="AI1125" s="49">
        <f t="shared" si="2057"/>
        <v>3.2327987852450288</v>
      </c>
      <c r="AJ1125" s="143">
        <f t="shared" si="2058"/>
        <v>0.02</v>
      </c>
      <c r="AK1125" s="51">
        <f t="shared" si="2120"/>
        <v>1.677508229130981E-2</v>
      </c>
      <c r="AL1125" s="57">
        <f t="shared" si="2121"/>
        <v>1151.9410774378134</v>
      </c>
      <c r="AM1125" s="53">
        <f t="shared" si="2059"/>
        <v>0</v>
      </c>
      <c r="AN1125" s="58">
        <f t="shared" si="2122"/>
        <v>3.2326959850217412</v>
      </c>
      <c r="AO1125" s="49">
        <f t="shared" si="2060"/>
        <v>3.2326959850217412</v>
      </c>
      <c r="AP1125" s="143">
        <f t="shared" si="2061"/>
        <v>0.02</v>
      </c>
      <c r="AQ1125" s="51">
        <f t="shared" si="2123"/>
        <v>1.6775377941042006E-2</v>
      </c>
      <c r="AR1125" s="57">
        <f t="shared" si="2124"/>
        <v>1151.9358321004481</v>
      </c>
      <c r="AS1125" s="44">
        <f t="shared" si="2062"/>
        <v>8317.7612518700153</v>
      </c>
      <c r="AT1125" s="44">
        <f t="shared" si="2063"/>
        <v>3327.1045007480061</v>
      </c>
      <c r="AU1125" s="44">
        <f t="shared" si="2064"/>
        <v>2079.4403129675038</v>
      </c>
      <c r="AV1125" s="47">
        <f t="shared" si="2065"/>
        <v>0.17702106837879283</v>
      </c>
      <c r="AW1125" s="47">
        <f t="shared" si="2066"/>
        <v>0.21150264860477741</v>
      </c>
      <c r="AX1125" s="86">
        <f t="shared" si="2067"/>
        <v>0.41364479427847761</v>
      </c>
      <c r="AY1125" s="86">
        <f t="shared" si="2068"/>
        <v>0</v>
      </c>
      <c r="AZ1125" s="10">
        <f t="shared" si="2125"/>
        <v>0</v>
      </c>
      <c r="BA1125" s="44">
        <f t="shared" si="2069"/>
        <v>0</v>
      </c>
      <c r="BB1125" s="9">
        <f t="shared" si="2070"/>
        <v>0</v>
      </c>
      <c r="BC1125" s="45">
        <f t="shared" si="2159"/>
        <v>0</v>
      </c>
      <c r="BD1125" s="9">
        <f t="shared" si="2071"/>
        <v>0</v>
      </c>
      <c r="BE1125" s="45">
        <f t="shared" si="2155"/>
        <v>0</v>
      </c>
      <c r="BF1125" s="9">
        <f t="shared" si="2072"/>
        <v>0</v>
      </c>
      <c r="BG1125" s="45">
        <f t="shared" si="2156"/>
        <v>0</v>
      </c>
      <c r="BH1125" s="58"/>
      <c r="BI1125" s="58"/>
      <c r="BJ1125" s="58">
        <f t="shared" si="2126"/>
        <v>0</v>
      </c>
      <c r="BK1125" s="97"/>
      <c r="BL1125" s="44"/>
      <c r="BM1125" s="82">
        <f t="shared" si="2127"/>
        <v>112</v>
      </c>
      <c r="BN1125" s="86">
        <f t="shared" si="2128"/>
        <v>112000</v>
      </c>
      <c r="BO1125" s="86">
        <f t="shared" si="2129"/>
        <v>100</v>
      </c>
      <c r="BP1125" s="84">
        <f t="shared" si="2073"/>
        <v>4</v>
      </c>
      <c r="BQ1125" s="84">
        <f t="shared" si="2074"/>
        <v>4.13</v>
      </c>
      <c r="BR1125" s="84">
        <f t="shared" si="2075"/>
        <v>0.02</v>
      </c>
      <c r="BS1125" s="84">
        <f t="shared" si="2130"/>
        <v>3.1005943074937276E-2</v>
      </c>
      <c r="BT1125" s="84">
        <f t="shared" si="2131"/>
        <v>1370.990516284857</v>
      </c>
      <c r="BU1125" s="84">
        <f t="shared" si="2132"/>
        <v>0</v>
      </c>
      <c r="BV1125" s="83">
        <f t="shared" si="2133"/>
        <v>3389.2558811443596</v>
      </c>
      <c r="BW1125" s="81">
        <f t="shared" si="2157"/>
        <v>3389.2558811443596</v>
      </c>
      <c r="BX1125" s="83">
        <f t="shared" si="2076"/>
        <v>0</v>
      </c>
      <c r="BY1125" s="141">
        <f t="shared" si="2077"/>
        <v>0</v>
      </c>
      <c r="BZ1125" s="83">
        <f t="shared" si="2078"/>
        <v>4.13</v>
      </c>
      <c r="CA1125" s="83">
        <f t="shared" si="2079"/>
        <v>0</v>
      </c>
      <c r="CB1125" s="83">
        <f t="shared" si="2134"/>
        <v>3.5841736781787521</v>
      </c>
      <c r="CC1125" s="83">
        <f t="shared" si="2080"/>
        <v>3.5841736781787521</v>
      </c>
      <c r="CD1125" s="143">
        <f t="shared" si="2081"/>
        <v>0.02</v>
      </c>
      <c r="CE1125" s="83">
        <f t="shared" si="2135"/>
        <v>1.6798523213570643E-2</v>
      </c>
      <c r="CF1125" s="84">
        <f t="shared" si="2136"/>
        <v>1250.5117287058101</v>
      </c>
      <c r="CG1125" s="83">
        <f t="shared" si="2082"/>
        <v>0</v>
      </c>
      <c r="CH1125" s="83">
        <f t="shared" si="2137"/>
        <v>3.3259913381016348</v>
      </c>
      <c r="CI1125" s="83">
        <f t="shared" si="2083"/>
        <v>3.3259913381016348</v>
      </c>
      <c r="CJ1125" s="143">
        <f t="shared" si="2084"/>
        <v>0.02</v>
      </c>
      <c r="CK1125" s="83">
        <f t="shared" si="2138"/>
        <v>1.599091079975937E-2</v>
      </c>
      <c r="CL1125" s="84">
        <f t="shared" si="2139"/>
        <v>1184.8674305173813</v>
      </c>
      <c r="CM1125" s="83">
        <f t="shared" si="2085"/>
        <v>0</v>
      </c>
      <c r="CN1125" s="83">
        <f t="shared" si="2140"/>
        <v>3.210003912314181</v>
      </c>
      <c r="CO1125" s="83">
        <f t="shared" si="2086"/>
        <v>3.210003912314181</v>
      </c>
      <c r="CP1125" s="143">
        <f t="shared" si="2087"/>
        <v>0.02</v>
      </c>
      <c r="CQ1125" s="83">
        <f t="shared" si="2141"/>
        <v>1.6150564504284669E-2</v>
      </c>
      <c r="CR1125" s="84">
        <f t="shared" si="2142"/>
        <v>1182.7517784522238</v>
      </c>
      <c r="CS1125" s="83">
        <f t="shared" si="2088"/>
        <v>0</v>
      </c>
      <c r="CT1125" s="83">
        <f t="shared" si="2143"/>
        <v>3.2065503543463092</v>
      </c>
      <c r="CU1125" s="83">
        <f t="shared" si="2089"/>
        <v>3.2065503543463092</v>
      </c>
      <c r="CV1125" s="143">
        <f t="shared" si="2090"/>
        <v>0.02</v>
      </c>
      <c r="CW1125" s="83">
        <f t="shared" si="2144"/>
        <v>1.6178526987184732E-2</v>
      </c>
      <c r="CX1125" s="84">
        <f t="shared" si="2145"/>
        <v>1182.7548739944596</v>
      </c>
      <c r="CY1125" s="83">
        <f t="shared" si="2091"/>
        <v>0</v>
      </c>
      <c r="CZ1125" s="83">
        <f t="shared" si="2146"/>
        <v>3.2065553945529737</v>
      </c>
      <c r="DA1125" s="83">
        <f t="shared" si="2092"/>
        <v>3.2065553945529737</v>
      </c>
      <c r="DB1125" s="143">
        <f t="shared" si="2093"/>
        <v>0.02</v>
      </c>
      <c r="DC1125" s="83">
        <f t="shared" si="2147"/>
        <v>1.6179446767326664E-2</v>
      </c>
      <c r="DD1125" s="84">
        <f t="shared" si="2148"/>
        <v>1182.7672896549893</v>
      </c>
      <c r="DE1125" s="86">
        <f t="shared" si="2094"/>
        <v>6100.6605860598465</v>
      </c>
      <c r="DF1125" s="86">
        <f t="shared" si="2095"/>
        <v>2440.2642344239389</v>
      </c>
      <c r="DG1125" s="86">
        <f t="shared" si="2096"/>
        <v>1525.1651465149616</v>
      </c>
      <c r="DH1125" s="86">
        <f t="shared" si="2097"/>
        <v>6.1600362000025437E-2</v>
      </c>
      <c r="DI1125" s="86">
        <f t="shared" si="2098"/>
        <v>4.2065740164399817E-2</v>
      </c>
      <c r="DJ1125" s="86">
        <f t="shared" si="2099"/>
        <v>0.30524478229812113</v>
      </c>
      <c r="DK1125" s="86">
        <f t="shared" si="2100"/>
        <v>-1535.1187124951371</v>
      </c>
      <c r="DL1125" s="86">
        <f t="shared" si="2158"/>
        <v>-1535.1187124951371</v>
      </c>
      <c r="DM1125" s="86">
        <f t="shared" si="2101"/>
        <v>-1535.1187124951371</v>
      </c>
      <c r="DN1125" s="85">
        <f t="shared" si="2102"/>
        <v>0</v>
      </c>
      <c r="DO1125" s="85">
        <f t="shared" si="2149"/>
        <v>0</v>
      </c>
      <c r="DP1125" s="85">
        <f t="shared" si="2103"/>
        <v>0</v>
      </c>
      <c r="DQ1125" s="85">
        <f t="shared" si="2150"/>
        <v>0</v>
      </c>
      <c r="DR1125" s="85">
        <f t="shared" si="2104"/>
        <v>0</v>
      </c>
      <c r="DS1125" s="85">
        <f t="shared" si="2151"/>
        <v>0</v>
      </c>
      <c r="DT1125" s="81"/>
      <c r="DU1125" s="81"/>
      <c r="DV1125" s="81">
        <f t="shared" si="2152"/>
        <v>0</v>
      </c>
      <c r="DW1125" s="100"/>
    </row>
    <row r="1126" spans="1:127" x14ac:dyDescent="0.2">
      <c r="A1126" s="59">
        <f t="shared" si="2105"/>
        <v>149.4666666666661</v>
      </c>
      <c r="B1126" s="44">
        <f t="shared" si="2106"/>
        <v>149466.6666666661</v>
      </c>
      <c r="C1126" s="52">
        <f t="shared" si="2040"/>
        <v>133.33333333333334</v>
      </c>
      <c r="D1126" s="50">
        <f t="shared" si="2041"/>
        <v>4</v>
      </c>
      <c r="E1126" s="44">
        <f t="shared" si="2042"/>
        <v>4.13</v>
      </c>
      <c r="F1126" s="47">
        <f t="shared" si="2043"/>
        <v>0.02</v>
      </c>
      <c r="G1126" s="52">
        <f t="shared" si="2107"/>
        <v>2.2859558428954853E-2</v>
      </c>
      <c r="H1126" s="57">
        <f t="shared" si="2108"/>
        <v>1143.3374528918564</v>
      </c>
      <c r="I1126" s="52">
        <f t="shared" si="2109"/>
        <v>0</v>
      </c>
      <c r="J1126" s="54">
        <f t="shared" si="2110"/>
        <v>4625.2948732611194</v>
      </c>
      <c r="K1126" s="46">
        <f t="shared" si="2153"/>
        <v>4625.2948732611194</v>
      </c>
      <c r="L1126" s="80">
        <f t="shared" si="2044"/>
        <v>0</v>
      </c>
      <c r="M1126" s="142">
        <f t="shared" si="2045"/>
        <v>0</v>
      </c>
      <c r="N1126" s="60">
        <f t="shared" si="2046"/>
        <v>4.13</v>
      </c>
      <c r="O1126" s="53">
        <f t="shared" si="2047"/>
        <v>0</v>
      </c>
      <c r="P1126" s="58">
        <f t="shared" si="2111"/>
        <v>3.2203625223075911</v>
      </c>
      <c r="Q1126" s="49">
        <f t="shared" si="2048"/>
        <v>3.2203625223075911</v>
      </c>
      <c r="R1126" s="143">
        <f t="shared" si="2049"/>
        <v>0.02</v>
      </c>
      <c r="S1126" s="51">
        <f t="shared" si="2112"/>
        <v>1.7419368929886492E-2</v>
      </c>
      <c r="T1126" s="57">
        <f t="shared" si="2113"/>
        <v>1187.9058146151656</v>
      </c>
      <c r="U1126" s="53">
        <f t="shared" si="2050"/>
        <v>0</v>
      </c>
      <c r="V1126" s="58">
        <f t="shared" si="2114"/>
        <v>3.2887730480407704</v>
      </c>
      <c r="W1126" s="49">
        <f t="shared" si="2051"/>
        <v>3.2887730480407704</v>
      </c>
      <c r="X1126" s="143">
        <f t="shared" si="2052"/>
        <v>0.02</v>
      </c>
      <c r="Y1126" s="51">
        <f t="shared" si="2115"/>
        <v>1.6824547148630738E-2</v>
      </c>
      <c r="Z1126" s="57">
        <f t="shared" si="2116"/>
        <v>1154.1723162319674</v>
      </c>
      <c r="AA1126" s="53">
        <f t="shared" si="2053"/>
        <v>0</v>
      </c>
      <c r="AB1126" s="58">
        <f t="shared" si="2117"/>
        <v>3.2362707290885986</v>
      </c>
      <c r="AC1126" s="49">
        <f t="shared" si="2054"/>
        <v>3.2362707290885986</v>
      </c>
      <c r="AD1126" s="143">
        <f t="shared" si="2055"/>
        <v>0.02</v>
      </c>
      <c r="AE1126" s="49">
        <f t="shared" si="2154"/>
        <v>1.6771857299781739E-2</v>
      </c>
      <c r="AF1126" s="57">
        <f t="shared" si="2118"/>
        <v>1152.7018111222997</v>
      </c>
      <c r="AG1126" s="53">
        <f t="shared" si="2056"/>
        <v>0</v>
      </c>
      <c r="AH1126" s="58">
        <f t="shared" si="2119"/>
        <v>3.2340845043701698</v>
      </c>
      <c r="AI1126" s="49">
        <f t="shared" si="2057"/>
        <v>3.2340845043701698</v>
      </c>
      <c r="AJ1126" s="143">
        <f t="shared" si="2058"/>
        <v>0.02</v>
      </c>
      <c r="AK1126" s="51">
        <f t="shared" si="2120"/>
        <v>1.6772415624643142E-2</v>
      </c>
      <c r="AL1126" s="57">
        <f t="shared" si="2121"/>
        <v>1152.6328927995585</v>
      </c>
      <c r="AM1126" s="53">
        <f t="shared" si="2059"/>
        <v>0</v>
      </c>
      <c r="AN1126" s="58">
        <f t="shared" si="2122"/>
        <v>3.2339822517771291</v>
      </c>
      <c r="AO1126" s="49">
        <f t="shared" si="2060"/>
        <v>3.2339822517771291</v>
      </c>
      <c r="AP1126" s="143">
        <f t="shared" si="2061"/>
        <v>0.02</v>
      </c>
      <c r="AQ1126" s="51">
        <f t="shared" si="2123"/>
        <v>1.6772711274375338E-2</v>
      </c>
      <c r="AR1126" s="57">
        <f t="shared" si="2124"/>
        <v>1152.6276816561722</v>
      </c>
      <c r="AS1126" s="44">
        <f t="shared" si="2062"/>
        <v>8325.5307718700151</v>
      </c>
      <c r="AT1126" s="44">
        <f t="shared" si="2063"/>
        <v>3330.2123087480059</v>
      </c>
      <c r="AU1126" s="44">
        <f t="shared" si="2064"/>
        <v>2081.3826929675038</v>
      </c>
      <c r="AV1126" s="47">
        <f t="shared" si="2065"/>
        <v>0.17661284412579537</v>
      </c>
      <c r="AW1126" s="47">
        <f t="shared" si="2066"/>
        <v>0.2105867222820639</v>
      </c>
      <c r="AX1126" s="86">
        <f t="shared" si="2067"/>
        <v>0.41077440137693388</v>
      </c>
      <c r="AY1126" s="86">
        <f t="shared" si="2068"/>
        <v>0</v>
      </c>
      <c r="AZ1126" s="10">
        <f t="shared" si="2125"/>
        <v>0</v>
      </c>
      <c r="BA1126" s="44">
        <f t="shared" si="2069"/>
        <v>0</v>
      </c>
      <c r="BB1126" s="9">
        <f t="shared" si="2070"/>
        <v>0</v>
      </c>
      <c r="BC1126" s="45">
        <f t="shared" si="2159"/>
        <v>0</v>
      </c>
      <c r="BD1126" s="9">
        <f t="shared" si="2071"/>
        <v>0</v>
      </c>
      <c r="BE1126" s="45">
        <f t="shared" si="2155"/>
        <v>0</v>
      </c>
      <c r="BF1126" s="9">
        <f t="shared" si="2072"/>
        <v>0</v>
      </c>
      <c r="BG1126" s="45">
        <f t="shared" si="2156"/>
        <v>0</v>
      </c>
      <c r="BH1126" s="58"/>
      <c r="BI1126" s="58"/>
      <c r="BJ1126" s="58">
        <f t="shared" si="2126"/>
        <v>0</v>
      </c>
      <c r="BK1126" s="97"/>
      <c r="BL1126" s="44"/>
      <c r="BM1126" s="82">
        <f t="shared" si="2127"/>
        <v>112.10000000000001</v>
      </c>
      <c r="BN1126" s="86">
        <f t="shared" si="2128"/>
        <v>112100</v>
      </c>
      <c r="BO1126" s="86">
        <f t="shared" si="2129"/>
        <v>100</v>
      </c>
      <c r="BP1126" s="84">
        <f t="shared" si="2073"/>
        <v>4</v>
      </c>
      <c r="BQ1126" s="84">
        <f t="shared" si="2074"/>
        <v>4.13</v>
      </c>
      <c r="BR1126" s="84">
        <f t="shared" si="2075"/>
        <v>0.02</v>
      </c>
      <c r="BS1126" s="84">
        <f t="shared" si="2130"/>
        <v>3.1003943074937278E-2</v>
      </c>
      <c r="BT1126" s="84">
        <f t="shared" si="2131"/>
        <v>1371.741241298778</v>
      </c>
      <c r="BU1126" s="84">
        <f t="shared" si="2132"/>
        <v>0</v>
      </c>
      <c r="BV1126" s="83">
        <f t="shared" si="2133"/>
        <v>3392.4931811443594</v>
      </c>
      <c r="BW1126" s="81">
        <f t="shared" si="2157"/>
        <v>3392.4931811443594</v>
      </c>
      <c r="BX1126" s="83">
        <f t="shared" si="2076"/>
        <v>0</v>
      </c>
      <c r="BY1126" s="141">
        <f t="shared" si="2077"/>
        <v>0</v>
      </c>
      <c r="BZ1126" s="83">
        <f t="shared" si="2078"/>
        <v>4.13</v>
      </c>
      <c r="CA1126" s="83">
        <f t="shared" si="2079"/>
        <v>0</v>
      </c>
      <c r="CB1126" s="83">
        <f t="shared" si="2134"/>
        <v>3.5861519509379862</v>
      </c>
      <c r="CC1126" s="83">
        <f t="shared" si="2080"/>
        <v>3.5861519509379862</v>
      </c>
      <c r="CD1126" s="143">
        <f t="shared" si="2081"/>
        <v>0.02</v>
      </c>
      <c r="CE1126" s="83">
        <f t="shared" si="2135"/>
        <v>1.6796523213570645E-2</v>
      </c>
      <c r="CF1126" s="84">
        <f t="shared" si="2136"/>
        <v>1250.9803868881922</v>
      </c>
      <c r="CG1126" s="83">
        <f t="shared" si="2082"/>
        <v>0</v>
      </c>
      <c r="CH1126" s="83">
        <f t="shared" si="2137"/>
        <v>3.3270704873638457</v>
      </c>
      <c r="CI1126" s="83">
        <f t="shared" si="2083"/>
        <v>3.3270704873638457</v>
      </c>
      <c r="CJ1126" s="143">
        <f t="shared" si="2084"/>
        <v>0.02</v>
      </c>
      <c r="CK1126" s="83">
        <f t="shared" si="2138"/>
        <v>1.5988910799759372E-2</v>
      </c>
      <c r="CL1126" s="84">
        <f t="shared" si="2139"/>
        <v>1185.348186754374</v>
      </c>
      <c r="CM1126" s="83">
        <f t="shared" si="2085"/>
        <v>0</v>
      </c>
      <c r="CN1126" s="83">
        <f t="shared" si="2140"/>
        <v>3.2109845577490721</v>
      </c>
      <c r="CO1126" s="83">
        <f t="shared" si="2086"/>
        <v>3.2109845577490721</v>
      </c>
      <c r="CP1126" s="143">
        <f t="shared" si="2087"/>
        <v>0.02</v>
      </c>
      <c r="CQ1126" s="83">
        <f t="shared" si="2141"/>
        <v>1.614856450428467E-2</v>
      </c>
      <c r="CR1126" s="84">
        <f t="shared" si="2142"/>
        <v>1183.2548795370021</v>
      </c>
      <c r="CS1126" s="83">
        <f t="shared" si="2088"/>
        <v>0</v>
      </c>
      <c r="CT1126" s="83">
        <f t="shared" si="2143"/>
        <v>3.2075635480615881</v>
      </c>
      <c r="CU1126" s="83">
        <f t="shared" si="2089"/>
        <v>3.2075635480615881</v>
      </c>
      <c r="CV1126" s="143">
        <f t="shared" si="2090"/>
        <v>0.02</v>
      </c>
      <c r="CW1126" s="83">
        <f t="shared" si="2144"/>
        <v>1.6176526987184733E-2</v>
      </c>
      <c r="CX1126" s="84">
        <f t="shared" si="2145"/>
        <v>1183.2593889778359</v>
      </c>
      <c r="CY1126" s="83">
        <f t="shared" si="2091"/>
        <v>0</v>
      </c>
      <c r="CZ1126" s="83">
        <f t="shared" si="2146"/>
        <v>3.2075708990672007</v>
      </c>
      <c r="DA1126" s="83">
        <f t="shared" si="2092"/>
        <v>3.2075708990672007</v>
      </c>
      <c r="DB1126" s="143">
        <f t="shared" si="2093"/>
        <v>0.02</v>
      </c>
      <c r="DC1126" s="83">
        <f t="shared" si="2147"/>
        <v>1.6177446767326666E-2</v>
      </c>
      <c r="DD1126" s="84">
        <f t="shared" si="2148"/>
        <v>1183.2718325297144</v>
      </c>
      <c r="DE1126" s="86">
        <f t="shared" si="2094"/>
        <v>6106.4877260598469</v>
      </c>
      <c r="DF1126" s="86">
        <f t="shared" si="2095"/>
        <v>2442.5950904239385</v>
      </c>
      <c r="DG1126" s="86">
        <f t="shared" si="2096"/>
        <v>1526.6219315149617</v>
      </c>
      <c r="DH1126" s="86">
        <f t="shared" si="2097"/>
        <v>6.1513557448513681E-2</v>
      </c>
      <c r="DI1126" s="86">
        <f t="shared" si="2098"/>
        <v>4.1956921109336978E-2</v>
      </c>
      <c r="DJ1126" s="86">
        <f t="shared" si="2099"/>
        <v>0.30376304757526884</v>
      </c>
      <c r="DK1126" s="86">
        <f t="shared" si="2100"/>
        <v>-1536.8575580703612</v>
      </c>
      <c r="DL1126" s="86">
        <f t="shared" si="2158"/>
        <v>-1536.8575580703612</v>
      </c>
      <c r="DM1126" s="86">
        <f t="shared" si="2101"/>
        <v>-1536.8575580703612</v>
      </c>
      <c r="DN1126" s="85">
        <f t="shared" si="2102"/>
        <v>0</v>
      </c>
      <c r="DO1126" s="85">
        <f t="shared" si="2149"/>
        <v>0</v>
      </c>
      <c r="DP1126" s="85">
        <f t="shared" si="2103"/>
        <v>0</v>
      </c>
      <c r="DQ1126" s="85">
        <f t="shared" si="2150"/>
        <v>0</v>
      </c>
      <c r="DR1126" s="85">
        <f t="shared" si="2104"/>
        <v>0</v>
      </c>
      <c r="DS1126" s="85">
        <f t="shared" si="2151"/>
        <v>0</v>
      </c>
      <c r="DT1126" s="81"/>
      <c r="DU1126" s="81"/>
      <c r="DV1126" s="81">
        <f t="shared" si="2152"/>
        <v>0</v>
      </c>
      <c r="DW1126" s="100"/>
    </row>
    <row r="1127" spans="1:127" x14ac:dyDescent="0.2">
      <c r="A1127" s="59">
        <f t="shared" si="2105"/>
        <v>149.59999999999945</v>
      </c>
      <c r="B1127" s="44">
        <f t="shared" si="2106"/>
        <v>149599.99999999945</v>
      </c>
      <c r="C1127" s="52">
        <f t="shared" si="2040"/>
        <v>133.33333333333334</v>
      </c>
      <c r="D1127" s="50">
        <f t="shared" si="2041"/>
        <v>4</v>
      </c>
      <c r="E1127" s="44">
        <f t="shared" si="2042"/>
        <v>4.13</v>
      </c>
      <c r="F1127" s="47">
        <f t="shared" si="2043"/>
        <v>0.02</v>
      </c>
      <c r="G1127" s="52">
        <f t="shared" si="2107"/>
        <v>2.2856891762288185E-2</v>
      </c>
      <c r="H1127" s="57">
        <f t="shared" si="2108"/>
        <v>1144.0754101185109</v>
      </c>
      <c r="I1127" s="52">
        <f t="shared" si="2109"/>
        <v>0</v>
      </c>
      <c r="J1127" s="54">
        <f t="shared" si="2110"/>
        <v>4629.61127326112</v>
      </c>
      <c r="K1127" s="46">
        <f t="shared" si="2153"/>
        <v>4629.61127326112</v>
      </c>
      <c r="L1127" s="80">
        <f t="shared" si="2044"/>
        <v>0</v>
      </c>
      <c r="M1127" s="142">
        <f t="shared" si="2045"/>
        <v>0</v>
      </c>
      <c r="N1127" s="60">
        <f t="shared" si="2046"/>
        <v>4.13</v>
      </c>
      <c r="O1127" s="53">
        <f t="shared" si="2047"/>
        <v>0</v>
      </c>
      <c r="P1127" s="58">
        <f t="shared" si="2111"/>
        <v>3.2216929285325397</v>
      </c>
      <c r="Q1127" s="49">
        <f t="shared" si="2048"/>
        <v>3.2216929285325397</v>
      </c>
      <c r="R1127" s="143">
        <f t="shared" si="2049"/>
        <v>0.02</v>
      </c>
      <c r="S1127" s="51">
        <f t="shared" si="2112"/>
        <v>1.7416702263219824E-2</v>
      </c>
      <c r="T1127" s="57">
        <f t="shared" si="2113"/>
        <v>1188.6269771333975</v>
      </c>
      <c r="U1127" s="53">
        <f t="shared" si="2050"/>
        <v>0</v>
      </c>
      <c r="V1127" s="58">
        <f t="shared" si="2114"/>
        <v>3.2902023360224337</v>
      </c>
      <c r="W1127" s="49">
        <f t="shared" si="2051"/>
        <v>3.2902023360224337</v>
      </c>
      <c r="X1127" s="143">
        <f t="shared" si="2052"/>
        <v>0.02</v>
      </c>
      <c r="Y1127" s="51">
        <f t="shared" si="2115"/>
        <v>1.682188048196407E-2</v>
      </c>
      <c r="Z1127" s="57">
        <f t="shared" si="2116"/>
        <v>1154.8543624366177</v>
      </c>
      <c r="AA1127" s="53">
        <f t="shared" si="2053"/>
        <v>0</v>
      </c>
      <c r="AB1127" s="58">
        <f t="shared" si="2117"/>
        <v>3.2375482454139588</v>
      </c>
      <c r="AC1127" s="49">
        <f t="shared" si="2054"/>
        <v>3.2375482454139588</v>
      </c>
      <c r="AD1127" s="143">
        <f t="shared" si="2055"/>
        <v>0.02</v>
      </c>
      <c r="AE1127" s="49">
        <f t="shared" si="2154"/>
        <v>1.6769190633115071E-2</v>
      </c>
      <c r="AF1127" s="57">
        <f t="shared" si="2118"/>
        <v>1153.3927514203699</v>
      </c>
      <c r="AG1127" s="53">
        <f t="shared" si="2056"/>
        <v>0</v>
      </c>
      <c r="AH1127" s="58">
        <f t="shared" si="2119"/>
        <v>3.2353714151696185</v>
      </c>
      <c r="AI1127" s="49">
        <f t="shared" si="2057"/>
        <v>3.2353714151696185</v>
      </c>
      <c r="AJ1127" s="143">
        <f t="shared" si="2058"/>
        <v>0.02</v>
      </c>
      <c r="AK1127" s="51">
        <f t="shared" si="2120"/>
        <v>1.6769748957976473E-2</v>
      </c>
      <c r="AL1127" s="57">
        <f t="shared" si="2121"/>
        <v>1153.3243231881233</v>
      </c>
      <c r="AM1127" s="53">
        <f t="shared" si="2059"/>
        <v>0</v>
      </c>
      <c r="AN1127" s="58">
        <f t="shared" si="2122"/>
        <v>3.2352697092395246</v>
      </c>
      <c r="AO1127" s="49">
        <f t="shared" si="2060"/>
        <v>3.2352697092395246</v>
      </c>
      <c r="AP1127" s="143">
        <f t="shared" si="2061"/>
        <v>0.02</v>
      </c>
      <c r="AQ1127" s="51">
        <f t="shared" si="2123"/>
        <v>1.6770044607708669E-2</v>
      </c>
      <c r="AR1127" s="57">
        <f t="shared" si="2124"/>
        <v>1153.3191460957942</v>
      </c>
      <c r="AS1127" s="44">
        <f t="shared" si="2062"/>
        <v>8333.3002918700167</v>
      </c>
      <c r="AT1127" s="44">
        <f t="shared" si="2063"/>
        <v>3333.3201167480065</v>
      </c>
      <c r="AU1127" s="44">
        <f t="shared" si="2064"/>
        <v>2083.3250729675042</v>
      </c>
      <c r="AV1127" s="47">
        <f t="shared" si="2065"/>
        <v>0.17620618204916952</v>
      </c>
      <c r="AW1127" s="47">
        <f t="shared" si="2066"/>
        <v>0.20967615103712206</v>
      </c>
      <c r="AX1127" s="86">
        <f t="shared" si="2067"/>
        <v>0.40792826150191025</v>
      </c>
      <c r="AY1127" s="86">
        <f t="shared" si="2068"/>
        <v>0</v>
      </c>
      <c r="AZ1127" s="10">
        <f t="shared" si="2125"/>
        <v>0</v>
      </c>
      <c r="BA1127" s="44">
        <f t="shared" si="2069"/>
        <v>0</v>
      </c>
      <c r="BB1127" s="9">
        <f t="shared" si="2070"/>
        <v>0</v>
      </c>
      <c r="BC1127" s="45">
        <f t="shared" si="2159"/>
        <v>0</v>
      </c>
      <c r="BD1127" s="9">
        <f t="shared" si="2071"/>
        <v>0</v>
      </c>
      <c r="BE1127" s="45">
        <f t="shared" si="2155"/>
        <v>0</v>
      </c>
      <c r="BF1127" s="9">
        <f t="shared" si="2072"/>
        <v>0</v>
      </c>
      <c r="BG1127" s="45">
        <f t="shared" si="2156"/>
        <v>0</v>
      </c>
      <c r="BH1127" s="58"/>
      <c r="BI1127" s="58"/>
      <c r="BJ1127" s="58">
        <f t="shared" si="2126"/>
        <v>0</v>
      </c>
      <c r="BK1127" s="97"/>
      <c r="BL1127" s="44"/>
      <c r="BM1127" s="82">
        <f t="shared" si="2127"/>
        <v>112.2</v>
      </c>
      <c r="BN1127" s="86">
        <f t="shared" si="2128"/>
        <v>112200</v>
      </c>
      <c r="BO1127" s="86">
        <f t="shared" si="2129"/>
        <v>100</v>
      </c>
      <c r="BP1127" s="84">
        <f t="shared" si="2073"/>
        <v>4</v>
      </c>
      <c r="BQ1127" s="84">
        <f t="shared" si="2074"/>
        <v>4.13</v>
      </c>
      <c r="BR1127" s="84">
        <f t="shared" si="2075"/>
        <v>0.02</v>
      </c>
      <c r="BS1127" s="84">
        <f t="shared" si="2130"/>
        <v>3.1001943074937279E-2</v>
      </c>
      <c r="BT1127" s="84">
        <f t="shared" si="2131"/>
        <v>1372.4919178865489</v>
      </c>
      <c r="BU1127" s="84">
        <f t="shared" si="2132"/>
        <v>0</v>
      </c>
      <c r="BV1127" s="83">
        <f t="shared" si="2133"/>
        <v>3395.7304811443596</v>
      </c>
      <c r="BW1127" s="81">
        <f t="shared" si="2157"/>
        <v>3395.7304811443596</v>
      </c>
      <c r="BX1127" s="83">
        <f t="shared" si="2076"/>
        <v>0</v>
      </c>
      <c r="BY1127" s="141">
        <f t="shared" si="2077"/>
        <v>0</v>
      </c>
      <c r="BZ1127" s="83">
        <f t="shared" si="2078"/>
        <v>4.13</v>
      </c>
      <c r="CA1127" s="83">
        <f t="shared" si="2079"/>
        <v>0</v>
      </c>
      <c r="CB1127" s="83">
        <f t="shared" si="2134"/>
        <v>3.5881323757148289</v>
      </c>
      <c r="CC1127" s="83">
        <f t="shared" si="2080"/>
        <v>3.5881323757148289</v>
      </c>
      <c r="CD1127" s="143">
        <f t="shared" si="2081"/>
        <v>0.02</v>
      </c>
      <c r="CE1127" s="83">
        <f t="shared" si="2135"/>
        <v>1.6794523213570646E-2</v>
      </c>
      <c r="CF1127" s="84">
        <f t="shared" si="2136"/>
        <v>1251.4487307688576</v>
      </c>
      <c r="CG1127" s="83">
        <f t="shared" si="2082"/>
        <v>0</v>
      </c>
      <c r="CH1127" s="83">
        <f t="shared" si="2137"/>
        <v>3.3281498634289131</v>
      </c>
      <c r="CI1127" s="83">
        <f t="shared" si="2083"/>
        <v>3.3281498634289131</v>
      </c>
      <c r="CJ1127" s="143">
        <f t="shared" si="2084"/>
        <v>0.02</v>
      </c>
      <c r="CK1127" s="83">
        <f t="shared" si="2138"/>
        <v>1.5986910799759373E-2</v>
      </c>
      <c r="CL1127" s="84">
        <f t="shared" si="2139"/>
        <v>1185.8287269431219</v>
      </c>
      <c r="CM1127" s="83">
        <f t="shared" si="2085"/>
        <v>0</v>
      </c>
      <c r="CN1127" s="83">
        <f t="shared" si="2140"/>
        <v>3.2119656979791338</v>
      </c>
      <c r="CO1127" s="83">
        <f t="shared" si="2086"/>
        <v>3.2119656979791338</v>
      </c>
      <c r="CP1127" s="143">
        <f t="shared" si="2087"/>
        <v>0.02</v>
      </c>
      <c r="CQ1127" s="83">
        <f t="shared" si="2141"/>
        <v>1.6146564504284672E-2</v>
      </c>
      <c r="CR1127" s="84">
        <f t="shared" si="2142"/>
        <v>1183.7577646868331</v>
      </c>
      <c r="CS1127" s="83">
        <f t="shared" si="2088"/>
        <v>0</v>
      </c>
      <c r="CT1127" s="83">
        <f t="shared" si="2143"/>
        <v>3.2085773217459712</v>
      </c>
      <c r="CU1127" s="83">
        <f t="shared" si="2089"/>
        <v>3.2085773217459712</v>
      </c>
      <c r="CV1127" s="143">
        <f t="shared" si="2090"/>
        <v>0.02</v>
      </c>
      <c r="CW1127" s="83">
        <f t="shared" si="2144"/>
        <v>1.6174526987184735E-2</v>
      </c>
      <c r="CX1127" s="84">
        <f t="shared" si="2145"/>
        <v>1183.7636822441987</v>
      </c>
      <c r="CY1127" s="83">
        <f t="shared" si="2091"/>
        <v>0</v>
      </c>
      <c r="CZ1127" s="83">
        <f t="shared" si="2146"/>
        <v>3.2085869795466375</v>
      </c>
      <c r="DA1127" s="83">
        <f t="shared" si="2092"/>
        <v>3.2085869795466375</v>
      </c>
      <c r="DB1127" s="143">
        <f t="shared" si="2093"/>
        <v>0.02</v>
      </c>
      <c r="DC1127" s="83">
        <f t="shared" si="2147"/>
        <v>1.6175446767326667E-2</v>
      </c>
      <c r="DD1127" s="84">
        <f t="shared" si="2148"/>
        <v>1183.7761533156411</v>
      </c>
      <c r="DE1127" s="86">
        <f t="shared" si="2094"/>
        <v>6112.3148660598472</v>
      </c>
      <c r="DF1127" s="86">
        <f t="shared" si="2095"/>
        <v>2444.9259464239385</v>
      </c>
      <c r="DG1127" s="86">
        <f t="shared" si="2096"/>
        <v>1528.0787165149618</v>
      </c>
      <c r="DH1127" s="86">
        <f t="shared" si="2097"/>
        <v>6.1426973308486385E-2</v>
      </c>
      <c r="DI1127" s="86">
        <f t="shared" si="2098"/>
        <v>4.184850630574443E-2</v>
      </c>
      <c r="DJ1127" s="86">
        <f t="shared" si="2099"/>
        <v>0.30229017128850744</v>
      </c>
      <c r="DK1127" s="86">
        <f t="shared" si="2100"/>
        <v>-1538.5953372465112</v>
      </c>
      <c r="DL1127" s="86">
        <f t="shared" si="2158"/>
        <v>-1538.5953372465112</v>
      </c>
      <c r="DM1127" s="86">
        <f t="shared" si="2101"/>
        <v>-1538.5953372465112</v>
      </c>
      <c r="DN1127" s="85">
        <f t="shared" si="2102"/>
        <v>0</v>
      </c>
      <c r="DO1127" s="85">
        <f t="shared" si="2149"/>
        <v>0</v>
      </c>
      <c r="DP1127" s="85">
        <f t="shared" si="2103"/>
        <v>0</v>
      </c>
      <c r="DQ1127" s="85">
        <f t="shared" si="2150"/>
        <v>0</v>
      </c>
      <c r="DR1127" s="85">
        <f t="shared" si="2104"/>
        <v>0</v>
      </c>
      <c r="DS1127" s="85">
        <f t="shared" si="2151"/>
        <v>0</v>
      </c>
      <c r="DT1127" s="81"/>
      <c r="DU1127" s="81"/>
      <c r="DV1127" s="81">
        <f t="shared" si="2152"/>
        <v>0</v>
      </c>
      <c r="DW1127" s="100"/>
    </row>
    <row r="1128" spans="1:127" x14ac:dyDescent="0.2">
      <c r="A1128" s="59">
        <f t="shared" si="2105"/>
        <v>149.73333333333278</v>
      </c>
      <c r="B1128" s="44">
        <f t="shared" si="2106"/>
        <v>149733.33333333279</v>
      </c>
      <c r="C1128" s="52">
        <f t="shared" si="2040"/>
        <v>133.33333333333334</v>
      </c>
      <c r="D1128" s="50">
        <f t="shared" si="2041"/>
        <v>4</v>
      </c>
      <c r="E1128" s="44">
        <f t="shared" si="2042"/>
        <v>4.13</v>
      </c>
      <c r="F1128" s="47">
        <f t="shared" si="2043"/>
        <v>0.02</v>
      </c>
      <c r="G1128" s="52">
        <f t="shared" si="2107"/>
        <v>2.2854225095621516E-2</v>
      </c>
      <c r="H1128" s="57">
        <f t="shared" si="2108"/>
        <v>1144.8132812542319</v>
      </c>
      <c r="I1128" s="52">
        <f t="shared" si="2109"/>
        <v>0</v>
      </c>
      <c r="J1128" s="54">
        <f t="shared" si="2110"/>
        <v>4633.9276732611197</v>
      </c>
      <c r="K1128" s="46">
        <f t="shared" si="2153"/>
        <v>4633.9276732611197</v>
      </c>
      <c r="L1128" s="80">
        <f t="shared" si="2044"/>
        <v>0</v>
      </c>
      <c r="M1128" s="142">
        <f t="shared" si="2045"/>
        <v>0</v>
      </c>
      <c r="N1128" s="60">
        <f t="shared" si="2046"/>
        <v>4.13</v>
      </c>
      <c r="O1128" s="53">
        <f t="shared" si="2047"/>
        <v>0</v>
      </c>
      <c r="P1128" s="58">
        <f t="shared" si="2111"/>
        <v>3.2230252197000455</v>
      </c>
      <c r="Q1128" s="49">
        <f t="shared" si="2048"/>
        <v>3.2230252197000455</v>
      </c>
      <c r="R1128" s="143">
        <f t="shared" si="2049"/>
        <v>0.02</v>
      </c>
      <c r="S1128" s="51">
        <f t="shared" si="2112"/>
        <v>1.7414035596553155E-2</v>
      </c>
      <c r="T1128" s="57">
        <f t="shared" si="2113"/>
        <v>1189.3477314827915</v>
      </c>
      <c r="U1128" s="53">
        <f t="shared" si="2050"/>
        <v>0</v>
      </c>
      <c r="V1128" s="58">
        <f t="shared" si="2114"/>
        <v>3.2916329014070458</v>
      </c>
      <c r="W1128" s="49">
        <f t="shared" si="2051"/>
        <v>3.2916329014070458</v>
      </c>
      <c r="X1128" s="143">
        <f t="shared" si="2052"/>
        <v>0.02</v>
      </c>
      <c r="Y1128" s="51">
        <f t="shared" si="2115"/>
        <v>1.6819213815297402E-2</v>
      </c>
      <c r="Z1128" s="57">
        <f t="shared" si="2116"/>
        <v>1155.5360042904524</v>
      </c>
      <c r="AA1128" s="53">
        <f t="shared" si="2053"/>
        <v>0</v>
      </c>
      <c r="AB1128" s="58">
        <f t="shared" si="2117"/>
        <v>3.2388268701275367</v>
      </c>
      <c r="AC1128" s="49">
        <f t="shared" si="2054"/>
        <v>3.2388268701275367</v>
      </c>
      <c r="AD1128" s="143">
        <f t="shared" si="2055"/>
        <v>0.02</v>
      </c>
      <c r="AE1128" s="49">
        <f t="shared" si="2154"/>
        <v>1.6766523966448402E-2</v>
      </c>
      <c r="AF1128" s="57">
        <f t="shared" si="2118"/>
        <v>1154.0833092552391</v>
      </c>
      <c r="AG1128" s="53">
        <f t="shared" si="2056"/>
        <v>0</v>
      </c>
      <c r="AH1128" s="58">
        <f t="shared" si="2119"/>
        <v>3.2366595151178696</v>
      </c>
      <c r="AI1128" s="49">
        <f t="shared" si="2057"/>
        <v>3.2366595151178696</v>
      </c>
      <c r="AJ1128" s="143">
        <f t="shared" si="2058"/>
        <v>0.02</v>
      </c>
      <c r="AK1128" s="51">
        <f t="shared" si="2120"/>
        <v>1.6767082291309805E-2</v>
      </c>
      <c r="AL1128" s="57">
        <f t="shared" si="2121"/>
        <v>1154.0153686549495</v>
      </c>
      <c r="AM1128" s="53">
        <f t="shared" si="2059"/>
        <v>0</v>
      </c>
      <c r="AN1128" s="58">
        <f t="shared" si="2122"/>
        <v>3.2365583548429226</v>
      </c>
      <c r="AO1128" s="49">
        <f t="shared" si="2060"/>
        <v>3.2365583548429226</v>
      </c>
      <c r="AP1128" s="143">
        <f t="shared" si="2061"/>
        <v>0.02</v>
      </c>
      <c r="AQ1128" s="51">
        <f t="shared" si="2123"/>
        <v>1.6767377941042001E-2</v>
      </c>
      <c r="AR1128" s="57">
        <f t="shared" si="2124"/>
        <v>1154.0102254711956</v>
      </c>
      <c r="AS1128" s="44">
        <f t="shared" si="2062"/>
        <v>8341.0698118700147</v>
      </c>
      <c r="AT1128" s="44">
        <f t="shared" si="2063"/>
        <v>3336.4279247480058</v>
      </c>
      <c r="AU1128" s="44">
        <f t="shared" si="2064"/>
        <v>2085.2674529675037</v>
      </c>
      <c r="AV1128" s="47">
        <f t="shared" si="2065"/>
        <v>0.17580107443102486</v>
      </c>
      <c r="AW1128" s="47">
        <f t="shared" si="2066"/>
        <v>0.20877089686998973</v>
      </c>
      <c r="AX1128" s="86">
        <f t="shared" si="2067"/>
        <v>0.40510613758553171</v>
      </c>
      <c r="AY1128" s="86">
        <f t="shared" si="2068"/>
        <v>0</v>
      </c>
      <c r="AZ1128" s="10">
        <f t="shared" si="2125"/>
        <v>0</v>
      </c>
      <c r="BA1128" s="44">
        <f t="shared" si="2069"/>
        <v>0</v>
      </c>
      <c r="BB1128" s="9">
        <f t="shared" si="2070"/>
        <v>0</v>
      </c>
      <c r="BC1128" s="45">
        <f t="shared" si="2159"/>
        <v>0</v>
      </c>
      <c r="BD1128" s="9">
        <f t="shared" si="2071"/>
        <v>0</v>
      </c>
      <c r="BE1128" s="45">
        <f t="shared" si="2155"/>
        <v>0</v>
      </c>
      <c r="BF1128" s="9">
        <f t="shared" si="2072"/>
        <v>0</v>
      </c>
      <c r="BG1128" s="45">
        <f t="shared" si="2156"/>
        <v>0</v>
      </c>
      <c r="BH1128" s="58"/>
      <c r="BI1128" s="58"/>
      <c r="BJ1128" s="58">
        <f t="shared" si="2126"/>
        <v>0</v>
      </c>
      <c r="BK1128" s="97"/>
      <c r="BL1128" s="44"/>
      <c r="BM1128" s="82">
        <f t="shared" si="2127"/>
        <v>112.3</v>
      </c>
      <c r="BN1128" s="86">
        <f t="shared" si="2128"/>
        <v>112300</v>
      </c>
      <c r="BO1128" s="86">
        <f t="shared" si="2129"/>
        <v>100</v>
      </c>
      <c r="BP1128" s="84">
        <f t="shared" si="2073"/>
        <v>4</v>
      </c>
      <c r="BQ1128" s="84">
        <f t="shared" si="2074"/>
        <v>4.13</v>
      </c>
      <c r="BR1128" s="84">
        <f t="shared" si="2075"/>
        <v>0.02</v>
      </c>
      <c r="BS1128" s="84">
        <f t="shared" si="2130"/>
        <v>3.0999943074937281E-2</v>
      </c>
      <c r="BT1128" s="84">
        <f t="shared" si="2131"/>
        <v>1373.2425460481697</v>
      </c>
      <c r="BU1128" s="84">
        <f t="shared" si="2132"/>
        <v>0</v>
      </c>
      <c r="BV1128" s="83">
        <f t="shared" si="2133"/>
        <v>3398.9677811443594</v>
      </c>
      <c r="BW1128" s="81">
        <f t="shared" si="2157"/>
        <v>3398.9677811443594</v>
      </c>
      <c r="BX1128" s="83">
        <f t="shared" si="2076"/>
        <v>0</v>
      </c>
      <c r="BY1128" s="141">
        <f t="shared" si="2077"/>
        <v>0</v>
      </c>
      <c r="BZ1128" s="83">
        <f t="shared" si="2078"/>
        <v>4.13</v>
      </c>
      <c r="CA1128" s="83">
        <f t="shared" si="2079"/>
        <v>0</v>
      </c>
      <c r="CB1128" s="83">
        <f t="shared" si="2134"/>
        <v>3.5901149527344751</v>
      </c>
      <c r="CC1128" s="83">
        <f t="shared" si="2080"/>
        <v>3.5901149527344751</v>
      </c>
      <c r="CD1128" s="143">
        <f t="shared" si="2081"/>
        <v>0.02</v>
      </c>
      <c r="CE1128" s="83">
        <f t="shared" si="2135"/>
        <v>1.6792523213570647E-2</v>
      </c>
      <c r="CF1128" s="84">
        <f t="shared" si="2136"/>
        <v>1251.916760413673</v>
      </c>
      <c r="CG1128" s="83">
        <f t="shared" si="2082"/>
        <v>0</v>
      </c>
      <c r="CH1128" s="83">
        <f t="shared" si="2137"/>
        <v>3.3292294648628031</v>
      </c>
      <c r="CI1128" s="83">
        <f t="shared" si="2083"/>
        <v>3.3292294648628031</v>
      </c>
      <c r="CJ1128" s="143">
        <f t="shared" si="2084"/>
        <v>0.02</v>
      </c>
      <c r="CK1128" s="83">
        <f t="shared" si="2138"/>
        <v>1.5984910799759375E-2</v>
      </c>
      <c r="CL1128" s="84">
        <f t="shared" si="2139"/>
        <v>1186.3090511909998</v>
      </c>
      <c r="CM1128" s="83">
        <f t="shared" si="2085"/>
        <v>0</v>
      </c>
      <c r="CN1128" s="83">
        <f t="shared" si="2140"/>
        <v>3.2129473321468214</v>
      </c>
      <c r="CO1128" s="83">
        <f t="shared" si="2086"/>
        <v>3.2129473321468214</v>
      </c>
      <c r="CP1128" s="143">
        <f t="shared" si="2087"/>
        <v>0.02</v>
      </c>
      <c r="CQ1128" s="83">
        <f t="shared" si="2141"/>
        <v>1.6144564504284673E-2</v>
      </c>
      <c r="CR1128" s="84">
        <f t="shared" si="2142"/>
        <v>1184.2604339561358</v>
      </c>
      <c r="CS1128" s="83">
        <f t="shared" si="2088"/>
        <v>0</v>
      </c>
      <c r="CT1128" s="83">
        <f t="shared" si="2143"/>
        <v>3.2095916744181059</v>
      </c>
      <c r="CU1128" s="83">
        <f t="shared" si="2089"/>
        <v>3.2095916744181059</v>
      </c>
      <c r="CV1128" s="143">
        <f t="shared" si="2090"/>
        <v>0.02</v>
      </c>
      <c r="CW1128" s="83">
        <f t="shared" si="2144"/>
        <v>1.6172526987184736E-2</v>
      </c>
      <c r="CX1128" s="84">
        <f t="shared" si="2145"/>
        <v>1184.2677538424603</v>
      </c>
      <c r="CY1128" s="83">
        <f t="shared" si="2091"/>
        <v>0</v>
      </c>
      <c r="CZ1128" s="83">
        <f t="shared" si="2146"/>
        <v>3.2096036349652599</v>
      </c>
      <c r="DA1128" s="83">
        <f t="shared" si="2092"/>
        <v>3.2096036349652599</v>
      </c>
      <c r="DB1128" s="143">
        <f t="shared" si="2093"/>
        <v>0.02</v>
      </c>
      <c r="DC1128" s="83">
        <f t="shared" si="2147"/>
        <v>1.6173446767326669E-2</v>
      </c>
      <c r="DD1128" s="84">
        <f t="shared" si="2148"/>
        <v>1184.28025206286</v>
      </c>
      <c r="DE1128" s="86">
        <f t="shared" si="2094"/>
        <v>6118.1420060598466</v>
      </c>
      <c r="DF1128" s="86">
        <f t="shared" si="2095"/>
        <v>2447.2568024239386</v>
      </c>
      <c r="DG1128" s="86">
        <f t="shared" si="2096"/>
        <v>1529.5355015149617</v>
      </c>
      <c r="DH1128" s="86">
        <f t="shared" si="2097"/>
        <v>6.1340608843598814E-2</v>
      </c>
      <c r="DI1128" s="86">
        <f t="shared" si="2098"/>
        <v>4.1740493886670817E-2</v>
      </c>
      <c r="DJ1128" s="86">
        <f t="shared" si="2099"/>
        <v>0.30082609175789915</v>
      </c>
      <c r="DK1128" s="86">
        <f t="shared" si="2100"/>
        <v>-1540.3320507498647</v>
      </c>
      <c r="DL1128" s="86">
        <f t="shared" si="2158"/>
        <v>-1540.3320507498647</v>
      </c>
      <c r="DM1128" s="86">
        <f t="shared" si="2101"/>
        <v>-1540.3320507498647</v>
      </c>
      <c r="DN1128" s="85">
        <f t="shared" si="2102"/>
        <v>0</v>
      </c>
      <c r="DO1128" s="85">
        <f t="shared" si="2149"/>
        <v>0</v>
      </c>
      <c r="DP1128" s="85">
        <f t="shared" si="2103"/>
        <v>0</v>
      </c>
      <c r="DQ1128" s="85">
        <f t="shared" si="2150"/>
        <v>0</v>
      </c>
      <c r="DR1128" s="85">
        <f t="shared" si="2104"/>
        <v>0</v>
      </c>
      <c r="DS1128" s="85">
        <f t="shared" si="2151"/>
        <v>0</v>
      </c>
      <c r="DT1128" s="81"/>
      <c r="DU1128" s="81"/>
      <c r="DV1128" s="81">
        <f t="shared" si="2152"/>
        <v>0</v>
      </c>
      <c r="DW1128" s="100"/>
    </row>
    <row r="1129" spans="1:127" x14ac:dyDescent="0.2">
      <c r="A1129" s="59">
        <f t="shared" si="2105"/>
        <v>149.86666666666613</v>
      </c>
      <c r="B1129" s="44">
        <f t="shared" si="2106"/>
        <v>149866.66666666613</v>
      </c>
      <c r="C1129" s="52">
        <f t="shared" si="2040"/>
        <v>133.33333333333334</v>
      </c>
      <c r="D1129" s="50">
        <f t="shared" si="2041"/>
        <v>4</v>
      </c>
      <c r="E1129" s="44">
        <f t="shared" si="2042"/>
        <v>4.13</v>
      </c>
      <c r="F1129" s="47">
        <f t="shared" si="2043"/>
        <v>0.02</v>
      </c>
      <c r="G1129" s="52">
        <f t="shared" si="2107"/>
        <v>2.2851558428954848E-2</v>
      </c>
      <c r="H1129" s="57">
        <f t="shared" si="2108"/>
        <v>1145.5510662990193</v>
      </c>
      <c r="I1129" s="52">
        <f t="shared" si="2109"/>
        <v>0</v>
      </c>
      <c r="J1129" s="54">
        <f t="shared" si="2110"/>
        <v>4638.2440732611194</v>
      </c>
      <c r="K1129" s="46">
        <f t="shared" si="2153"/>
        <v>4638.2440732611194</v>
      </c>
      <c r="L1129" s="80">
        <f t="shared" si="2044"/>
        <v>0</v>
      </c>
      <c r="M1129" s="142">
        <f t="shared" si="2045"/>
        <v>0</v>
      </c>
      <c r="N1129" s="60">
        <f t="shared" si="2046"/>
        <v>4.13</v>
      </c>
      <c r="O1129" s="53">
        <f t="shared" si="2047"/>
        <v>0</v>
      </c>
      <c r="P1129" s="58">
        <f t="shared" si="2111"/>
        <v>3.2243593955542202</v>
      </c>
      <c r="Q1129" s="49">
        <f t="shared" si="2048"/>
        <v>3.2243593955542202</v>
      </c>
      <c r="R1129" s="143">
        <f t="shared" si="2049"/>
        <v>0.02</v>
      </c>
      <c r="S1129" s="51">
        <f t="shared" si="2112"/>
        <v>1.7411368929886487E-2</v>
      </c>
      <c r="T1129" s="57">
        <f t="shared" si="2113"/>
        <v>1190.068077579032</v>
      </c>
      <c r="U1129" s="53">
        <f t="shared" si="2050"/>
        <v>0</v>
      </c>
      <c r="V1129" s="58">
        <f t="shared" si="2114"/>
        <v>3.2930647411394363</v>
      </c>
      <c r="W1129" s="49">
        <f t="shared" si="2051"/>
        <v>3.2930647411394363</v>
      </c>
      <c r="X1129" s="143">
        <f t="shared" si="2052"/>
        <v>0.02</v>
      </c>
      <c r="Y1129" s="51">
        <f t="shared" si="2115"/>
        <v>1.6816547148630734E-2</v>
      </c>
      <c r="Z1129" s="57">
        <f t="shared" si="2116"/>
        <v>1156.2172418802529</v>
      </c>
      <c r="AA1129" s="53">
        <f t="shared" si="2053"/>
        <v>0</v>
      </c>
      <c r="AB1129" s="58">
        <f t="shared" si="2117"/>
        <v>3.2401066005951629</v>
      </c>
      <c r="AC1129" s="49">
        <f t="shared" si="2054"/>
        <v>3.2401066005951629</v>
      </c>
      <c r="AD1129" s="143">
        <f t="shared" si="2055"/>
        <v>0.02</v>
      </c>
      <c r="AE1129" s="49">
        <f t="shared" si="2154"/>
        <v>1.6763857299781734E-2</v>
      </c>
      <c r="AF1129" s="57">
        <f t="shared" si="2118"/>
        <v>1154.773484692432</v>
      </c>
      <c r="AG1129" s="53">
        <f t="shared" si="2056"/>
        <v>0</v>
      </c>
      <c r="AH1129" s="58">
        <f t="shared" si="2119"/>
        <v>3.2379488016925144</v>
      </c>
      <c r="AI1129" s="49">
        <f t="shared" si="2057"/>
        <v>3.2379488016925144</v>
      </c>
      <c r="AJ1129" s="143">
        <f t="shared" si="2058"/>
        <v>0.02</v>
      </c>
      <c r="AK1129" s="51">
        <f t="shared" si="2120"/>
        <v>1.6764415624643137E-2</v>
      </c>
      <c r="AL1129" s="57">
        <f t="shared" si="2121"/>
        <v>1154.706029252382</v>
      </c>
      <c r="AM1129" s="53">
        <f t="shared" si="2059"/>
        <v>0</v>
      </c>
      <c r="AN1129" s="58">
        <f t="shared" si="2122"/>
        <v>3.2378481860243289</v>
      </c>
      <c r="AO1129" s="49">
        <f t="shared" si="2060"/>
        <v>3.2378481860243289</v>
      </c>
      <c r="AP1129" s="143">
        <f t="shared" si="2061"/>
        <v>0.02</v>
      </c>
      <c r="AQ1129" s="51">
        <f t="shared" si="2123"/>
        <v>1.6764711274375333E-2</v>
      </c>
      <c r="AR1129" s="57">
        <f t="shared" si="2124"/>
        <v>1154.7009198351691</v>
      </c>
      <c r="AS1129" s="44">
        <f t="shared" si="2062"/>
        <v>8348.8393318700146</v>
      </c>
      <c r="AT1129" s="44">
        <f t="shared" si="2063"/>
        <v>3339.5357327480056</v>
      </c>
      <c r="AU1129" s="44">
        <f t="shared" si="2064"/>
        <v>2087.2098329675036</v>
      </c>
      <c r="AV1129" s="47">
        <f t="shared" si="2065"/>
        <v>0.17539751359927216</v>
      </c>
      <c r="AW1129" s="47">
        <f t="shared" si="2066"/>
        <v>0.20787092209326041</v>
      </c>
      <c r="AX1129" s="86">
        <f t="shared" si="2067"/>
        <v>0.40230779516608267</v>
      </c>
      <c r="AY1129" s="86">
        <f t="shared" si="2068"/>
        <v>0</v>
      </c>
      <c r="AZ1129" s="10">
        <f t="shared" si="2125"/>
        <v>0</v>
      </c>
      <c r="BA1129" s="44">
        <f t="shared" si="2069"/>
        <v>0</v>
      </c>
      <c r="BB1129" s="9">
        <f t="shared" si="2070"/>
        <v>0</v>
      </c>
      <c r="BC1129" s="45">
        <f t="shared" si="2159"/>
        <v>0</v>
      </c>
      <c r="BD1129" s="9">
        <f t="shared" si="2071"/>
        <v>0</v>
      </c>
      <c r="BE1129" s="45">
        <f t="shared" si="2155"/>
        <v>0</v>
      </c>
      <c r="BF1129" s="9">
        <f t="shared" si="2072"/>
        <v>0</v>
      </c>
      <c r="BG1129" s="45">
        <f t="shared" si="2156"/>
        <v>0</v>
      </c>
      <c r="BH1129" s="58"/>
      <c r="BI1129" s="58"/>
      <c r="BJ1129" s="58">
        <f t="shared" si="2126"/>
        <v>0</v>
      </c>
      <c r="BK1129" s="97"/>
      <c r="BL1129" s="44"/>
      <c r="BM1129" s="82">
        <f t="shared" si="2127"/>
        <v>112.4</v>
      </c>
      <c r="BN1129" s="86">
        <f t="shared" si="2128"/>
        <v>112400</v>
      </c>
      <c r="BO1129" s="86">
        <f t="shared" si="2129"/>
        <v>100</v>
      </c>
      <c r="BP1129" s="84">
        <f t="shared" si="2073"/>
        <v>4</v>
      </c>
      <c r="BQ1129" s="84">
        <f t="shared" si="2074"/>
        <v>4.13</v>
      </c>
      <c r="BR1129" s="84">
        <f t="shared" si="2075"/>
        <v>0.02</v>
      </c>
      <c r="BS1129" s="84">
        <f t="shared" si="2130"/>
        <v>3.0997943074937282E-2</v>
      </c>
      <c r="BT1129" s="84">
        <f t="shared" si="2131"/>
        <v>1373.9931257836404</v>
      </c>
      <c r="BU1129" s="84">
        <f t="shared" si="2132"/>
        <v>0</v>
      </c>
      <c r="BV1129" s="83">
        <f t="shared" si="2133"/>
        <v>3402.2050811443596</v>
      </c>
      <c r="BW1129" s="81">
        <f t="shared" si="2157"/>
        <v>3402.2050811443596</v>
      </c>
      <c r="BX1129" s="83">
        <f t="shared" si="2076"/>
        <v>0</v>
      </c>
      <c r="BY1129" s="141">
        <f t="shared" si="2077"/>
        <v>0</v>
      </c>
      <c r="BZ1129" s="83">
        <f t="shared" si="2078"/>
        <v>4.13</v>
      </c>
      <c r="CA1129" s="83">
        <f t="shared" si="2079"/>
        <v>0</v>
      </c>
      <c r="CB1129" s="83">
        <f t="shared" si="2134"/>
        <v>3.592099682222321</v>
      </c>
      <c r="CC1129" s="83">
        <f t="shared" si="2080"/>
        <v>3.592099682222321</v>
      </c>
      <c r="CD1129" s="143">
        <f t="shared" si="2081"/>
        <v>0.02</v>
      </c>
      <c r="CE1129" s="83">
        <f t="shared" si="2135"/>
        <v>1.6790523213570649E-2</v>
      </c>
      <c r="CF1129" s="84">
        <f t="shared" si="2136"/>
        <v>1252.3844758889331</v>
      </c>
      <c r="CG1129" s="83">
        <f t="shared" si="2082"/>
        <v>0</v>
      </c>
      <c r="CH1129" s="83">
        <f t="shared" si="2137"/>
        <v>3.3303092902334672</v>
      </c>
      <c r="CI1129" s="83">
        <f t="shared" si="2083"/>
        <v>3.3303092902334672</v>
      </c>
      <c r="CJ1129" s="143">
        <f t="shared" si="2084"/>
        <v>0.02</v>
      </c>
      <c r="CK1129" s="83">
        <f t="shared" si="2138"/>
        <v>1.5982910799759376E-2</v>
      </c>
      <c r="CL1129" s="84">
        <f t="shared" si="2139"/>
        <v>1186.7891596055279</v>
      </c>
      <c r="CM1129" s="83">
        <f t="shared" si="2085"/>
        <v>0</v>
      </c>
      <c r="CN1129" s="83">
        <f t="shared" si="2140"/>
        <v>3.2139294593959074</v>
      </c>
      <c r="CO1129" s="83">
        <f t="shared" si="2086"/>
        <v>3.2139294593959074</v>
      </c>
      <c r="CP1129" s="143">
        <f t="shared" si="2087"/>
        <v>0.02</v>
      </c>
      <c r="CQ1129" s="83">
        <f t="shared" si="2141"/>
        <v>1.6142564504284675E-2</v>
      </c>
      <c r="CR1129" s="84">
        <f t="shared" si="2142"/>
        <v>1184.7628873995134</v>
      </c>
      <c r="CS1129" s="83">
        <f t="shared" si="2088"/>
        <v>0</v>
      </c>
      <c r="CT1129" s="83">
        <f t="shared" si="2143"/>
        <v>3.2106066050976425</v>
      </c>
      <c r="CU1129" s="83">
        <f t="shared" si="2089"/>
        <v>3.2106066050976425</v>
      </c>
      <c r="CV1129" s="143">
        <f t="shared" si="2090"/>
        <v>0.02</v>
      </c>
      <c r="CW1129" s="83">
        <f t="shared" si="2144"/>
        <v>1.6170526987184738E-2</v>
      </c>
      <c r="CX1129" s="84">
        <f t="shared" si="2145"/>
        <v>1184.7716038217607</v>
      </c>
      <c r="CY1129" s="83">
        <f t="shared" si="2091"/>
        <v>0</v>
      </c>
      <c r="CZ1129" s="83">
        <f t="shared" si="2146"/>
        <v>3.2106208642980945</v>
      </c>
      <c r="DA1129" s="83">
        <f t="shared" si="2092"/>
        <v>3.2106208642980945</v>
      </c>
      <c r="DB1129" s="143">
        <f t="shared" si="2093"/>
        <v>0.02</v>
      </c>
      <c r="DC1129" s="83">
        <f t="shared" si="2147"/>
        <v>1.617144676732667E-2</v>
      </c>
      <c r="DD1129" s="84">
        <f t="shared" si="2148"/>
        <v>1184.7841288216953</v>
      </c>
      <c r="DE1129" s="86">
        <f t="shared" si="2094"/>
        <v>6123.9691460598469</v>
      </c>
      <c r="DF1129" s="86">
        <f t="shared" si="2095"/>
        <v>2449.5876584239386</v>
      </c>
      <c r="DG1129" s="86">
        <f t="shared" si="2096"/>
        <v>1530.9922865149617</v>
      </c>
      <c r="DH1129" s="86">
        <f t="shared" si="2097"/>
        <v>6.1254463320493301E-2</v>
      </c>
      <c r="DI1129" s="86">
        <f t="shared" si="2098"/>
        <v>4.1632881995305716E-2</v>
      </c>
      <c r="DJ1129" s="86">
        <f t="shared" si="2099"/>
        <v>0.2993707477888039</v>
      </c>
      <c r="DK1129" s="86">
        <f t="shared" si="2100"/>
        <v>-1542.0676993066566</v>
      </c>
      <c r="DL1129" s="86">
        <f t="shared" si="2158"/>
        <v>-1542.0676993066566</v>
      </c>
      <c r="DM1129" s="86">
        <f t="shared" si="2101"/>
        <v>-1542.0676993066566</v>
      </c>
      <c r="DN1129" s="85">
        <f t="shared" si="2102"/>
        <v>0</v>
      </c>
      <c r="DO1129" s="85">
        <f t="shared" si="2149"/>
        <v>0</v>
      </c>
      <c r="DP1129" s="85">
        <f t="shared" si="2103"/>
        <v>0</v>
      </c>
      <c r="DQ1129" s="85">
        <f t="shared" si="2150"/>
        <v>0</v>
      </c>
      <c r="DR1129" s="85">
        <f t="shared" si="2104"/>
        <v>0</v>
      </c>
      <c r="DS1129" s="85">
        <f t="shared" si="2151"/>
        <v>0</v>
      </c>
      <c r="DT1129" s="81"/>
      <c r="DU1129" s="81"/>
      <c r="DV1129" s="81">
        <f t="shared" si="2152"/>
        <v>0</v>
      </c>
      <c r="DW1129" s="100"/>
    </row>
    <row r="1130" spans="1:127" x14ac:dyDescent="0.2">
      <c r="A1130" s="59">
        <f t="shared" si="2105"/>
        <v>149.99999999999949</v>
      </c>
      <c r="B1130" s="44">
        <f t="shared" si="2106"/>
        <v>149999.99999999948</v>
      </c>
      <c r="C1130" s="52">
        <f t="shared" si="2040"/>
        <v>133.33333333333334</v>
      </c>
      <c r="D1130" s="50">
        <f t="shared" si="2041"/>
        <v>4</v>
      </c>
      <c r="E1130" s="44">
        <f t="shared" si="2042"/>
        <v>4.13</v>
      </c>
      <c r="F1130" s="47">
        <f t="shared" si="2043"/>
        <v>0.02</v>
      </c>
      <c r="G1130" s="52">
        <f t="shared" si="2107"/>
        <v>2.284889176228818E-2</v>
      </c>
      <c r="H1130" s="57">
        <f t="shared" si="2108"/>
        <v>1146.2887652528732</v>
      </c>
      <c r="I1130" s="52">
        <f t="shared" si="2109"/>
        <v>0</v>
      </c>
      <c r="J1130" s="54">
        <f t="shared" si="2110"/>
        <v>4642.56047326112</v>
      </c>
      <c r="K1130" s="46">
        <f t="shared" si="2153"/>
        <v>4642.56047326112</v>
      </c>
      <c r="L1130" s="80">
        <f t="shared" si="2044"/>
        <v>0</v>
      </c>
      <c r="M1130" s="142">
        <f t="shared" si="2045"/>
        <v>0</v>
      </c>
      <c r="N1130" s="60">
        <f t="shared" si="2046"/>
        <v>4.13</v>
      </c>
      <c r="O1130" s="53">
        <f t="shared" si="2047"/>
        <v>0</v>
      </c>
      <c r="P1130" s="58">
        <f t="shared" si="2111"/>
        <v>3.2256954558397437</v>
      </c>
      <c r="Q1130" s="49">
        <f t="shared" si="2048"/>
        <v>3.2256954558397437</v>
      </c>
      <c r="R1130" s="143">
        <f t="shared" si="2049"/>
        <v>0.02</v>
      </c>
      <c r="S1130" s="51">
        <f t="shared" si="2112"/>
        <v>1.7408702263219819E-2</v>
      </c>
      <c r="T1130" s="57">
        <f t="shared" si="2113"/>
        <v>1190.7880153386816</v>
      </c>
      <c r="U1130" s="53">
        <f t="shared" si="2050"/>
        <v>0</v>
      </c>
      <c r="V1130" s="58">
        <f t="shared" si="2114"/>
        <v>3.2944978521660273</v>
      </c>
      <c r="W1130" s="49">
        <f t="shared" si="2051"/>
        <v>3.2944978521660273</v>
      </c>
      <c r="X1130" s="143">
        <f t="shared" si="2052"/>
        <v>0.02</v>
      </c>
      <c r="Y1130" s="51">
        <f t="shared" si="2115"/>
        <v>1.6813880481964066E-2</v>
      </c>
      <c r="Z1130" s="57">
        <f t="shared" si="2116"/>
        <v>1156.8980752937891</v>
      </c>
      <c r="AA1130" s="53">
        <f t="shared" si="2053"/>
        <v>0</v>
      </c>
      <c r="AB1130" s="58">
        <f t="shared" si="2117"/>
        <v>3.2413874341862838</v>
      </c>
      <c r="AC1130" s="49">
        <f t="shared" si="2054"/>
        <v>3.2413874341862838</v>
      </c>
      <c r="AD1130" s="143">
        <f t="shared" si="2055"/>
        <v>0.02</v>
      </c>
      <c r="AE1130" s="49">
        <f t="shared" si="2154"/>
        <v>1.6761190633115066E-2</v>
      </c>
      <c r="AF1130" s="57">
        <f t="shared" si="2118"/>
        <v>1155.4632777983488</v>
      </c>
      <c r="AG1130" s="53">
        <f t="shared" si="2056"/>
        <v>0</v>
      </c>
      <c r="AH1130" s="58">
        <f t="shared" si="2119"/>
        <v>3.2392392723742454</v>
      </c>
      <c r="AI1130" s="49">
        <f t="shared" si="2057"/>
        <v>3.2392392723742454</v>
      </c>
      <c r="AJ1130" s="143">
        <f t="shared" si="2058"/>
        <v>0.02</v>
      </c>
      <c r="AK1130" s="51">
        <f t="shared" si="2120"/>
        <v>1.6761748957976469E-2</v>
      </c>
      <c r="AL1130" s="57">
        <f t="shared" si="2121"/>
        <v>1155.3963050336647</v>
      </c>
      <c r="AM1130" s="53">
        <f t="shared" si="2059"/>
        <v>0</v>
      </c>
      <c r="AN1130" s="58">
        <f t="shared" si="2122"/>
        <v>3.23913920022376</v>
      </c>
      <c r="AO1130" s="49">
        <f t="shared" si="2060"/>
        <v>3.23913920022376</v>
      </c>
      <c r="AP1130" s="143">
        <f t="shared" si="2061"/>
        <v>0.02</v>
      </c>
      <c r="AQ1130" s="51">
        <f t="shared" si="2123"/>
        <v>1.6762044607708665E-2</v>
      </c>
      <c r="AR1130" s="57">
        <f t="shared" si="2124"/>
        <v>1155.3912292414141</v>
      </c>
      <c r="AS1130" s="44">
        <f t="shared" si="2062"/>
        <v>8356.6088518700162</v>
      </c>
      <c r="AT1130" s="44">
        <f t="shared" si="2063"/>
        <v>3342.6435407480062</v>
      </c>
      <c r="AU1130" s="44">
        <f t="shared" si="2064"/>
        <v>2089.1522129675041</v>
      </c>
      <c r="AV1130" s="47">
        <f t="shared" si="2065"/>
        <v>0.17499549192730995</v>
      </c>
      <c r="AW1130" s="47">
        <f t="shared" si="2066"/>
        <v>0.20697618932918255</v>
      </c>
      <c r="AX1130" s="86">
        <f t="shared" si="2067"/>
        <v>0.39953300235638112</v>
      </c>
      <c r="AY1130" s="86">
        <f t="shared" si="2068"/>
        <v>0</v>
      </c>
      <c r="AZ1130" s="10">
        <f t="shared" si="2125"/>
        <v>0</v>
      </c>
      <c r="BA1130" s="44">
        <f t="shared" si="2069"/>
        <v>0</v>
      </c>
      <c r="BB1130" s="9">
        <f t="shared" si="2070"/>
        <v>0</v>
      </c>
      <c r="BC1130" s="45">
        <f t="shared" si="2159"/>
        <v>0</v>
      </c>
      <c r="BD1130" s="9">
        <f t="shared" si="2071"/>
        <v>0</v>
      </c>
      <c r="BE1130" s="45">
        <f t="shared" si="2155"/>
        <v>0</v>
      </c>
      <c r="BF1130" s="9">
        <f t="shared" si="2072"/>
        <v>0</v>
      </c>
      <c r="BG1130" s="45">
        <f t="shared" si="2156"/>
        <v>0</v>
      </c>
      <c r="BH1130" s="58"/>
      <c r="BI1130" s="58"/>
      <c r="BJ1130" s="58">
        <f t="shared" si="2126"/>
        <v>0</v>
      </c>
      <c r="BK1130" s="97"/>
      <c r="BL1130" s="44"/>
      <c r="BM1130" s="82">
        <f t="shared" si="2127"/>
        <v>112.5</v>
      </c>
      <c r="BN1130" s="86">
        <f t="shared" si="2128"/>
        <v>112500</v>
      </c>
      <c r="BO1130" s="86">
        <f t="shared" si="2129"/>
        <v>100</v>
      </c>
      <c r="BP1130" s="84">
        <f t="shared" si="2073"/>
        <v>4</v>
      </c>
      <c r="BQ1130" s="84">
        <f t="shared" si="2074"/>
        <v>4.13</v>
      </c>
      <c r="BR1130" s="84">
        <f t="shared" si="2075"/>
        <v>0.02</v>
      </c>
      <c r="BS1130" s="84">
        <f t="shared" si="2130"/>
        <v>3.0995943074937284E-2</v>
      </c>
      <c r="BT1130" s="84">
        <f t="shared" si="2131"/>
        <v>1374.743657092961</v>
      </c>
      <c r="BU1130" s="84">
        <f t="shared" si="2132"/>
        <v>0</v>
      </c>
      <c r="BV1130" s="83">
        <f t="shared" si="2133"/>
        <v>3405.4423811443594</v>
      </c>
      <c r="BW1130" s="81">
        <f t="shared" si="2157"/>
        <v>3405.4423811443594</v>
      </c>
      <c r="BX1130" s="83">
        <f t="shared" si="2076"/>
        <v>0</v>
      </c>
      <c r="BY1130" s="141">
        <f t="shared" si="2077"/>
        <v>0</v>
      </c>
      <c r="BZ1130" s="83">
        <f t="shared" si="2078"/>
        <v>4.13</v>
      </c>
      <c r="CA1130" s="83">
        <f t="shared" si="2079"/>
        <v>0</v>
      </c>
      <c r="CB1130" s="83">
        <f t="shared" si="2134"/>
        <v>3.5940865644039697</v>
      </c>
      <c r="CC1130" s="83">
        <f t="shared" si="2080"/>
        <v>3.5940865644039697</v>
      </c>
      <c r="CD1130" s="143">
        <f t="shared" si="2081"/>
        <v>0.02</v>
      </c>
      <c r="CE1130" s="83">
        <f t="shared" si="2135"/>
        <v>1.678852321357065E-2</v>
      </c>
      <c r="CF1130" s="84">
        <f t="shared" si="2136"/>
        <v>1252.8518772613579</v>
      </c>
      <c r="CG1130" s="83">
        <f t="shared" si="2082"/>
        <v>0</v>
      </c>
      <c r="CH1130" s="83">
        <f t="shared" si="2137"/>
        <v>3.3313893381108368</v>
      </c>
      <c r="CI1130" s="83">
        <f t="shared" si="2083"/>
        <v>3.3313893381108368</v>
      </c>
      <c r="CJ1130" s="143">
        <f t="shared" si="2084"/>
        <v>0.02</v>
      </c>
      <c r="CK1130" s="83">
        <f t="shared" si="2138"/>
        <v>1.5980910799759378E-2</v>
      </c>
      <c r="CL1130" s="84">
        <f t="shared" si="2139"/>
        <v>1187.2690522943728</v>
      </c>
      <c r="CM1130" s="83">
        <f t="shared" si="2085"/>
        <v>0</v>
      </c>
      <c r="CN1130" s="83">
        <f t="shared" si="2140"/>
        <v>3.21491207887148</v>
      </c>
      <c r="CO1130" s="83">
        <f t="shared" si="2086"/>
        <v>3.21491207887148</v>
      </c>
      <c r="CP1130" s="143">
        <f t="shared" si="2087"/>
        <v>0.02</v>
      </c>
      <c r="CQ1130" s="83">
        <f t="shared" si="2141"/>
        <v>1.6140564504284676E-2</v>
      </c>
      <c r="CR1130" s="84">
        <f t="shared" si="2142"/>
        <v>1185.2651250717527</v>
      </c>
      <c r="CS1130" s="83">
        <f t="shared" si="2088"/>
        <v>0</v>
      </c>
      <c r="CT1130" s="83">
        <f t="shared" si="2143"/>
        <v>3.211622112805236</v>
      </c>
      <c r="CU1130" s="83">
        <f t="shared" si="2089"/>
        <v>3.211622112805236</v>
      </c>
      <c r="CV1130" s="143">
        <f t="shared" si="2090"/>
        <v>0.02</v>
      </c>
      <c r="CW1130" s="83">
        <f t="shared" si="2144"/>
        <v>1.6168526987184739E-2</v>
      </c>
      <c r="CX1130" s="84">
        <f t="shared" si="2145"/>
        <v>1185.2752322314673</v>
      </c>
      <c r="CY1130" s="83">
        <f t="shared" si="2091"/>
        <v>0</v>
      </c>
      <c r="CZ1130" s="83">
        <f t="shared" si="2146"/>
        <v>3.2116386665212229</v>
      </c>
      <c r="DA1130" s="83">
        <f t="shared" si="2092"/>
        <v>3.2116386665212229</v>
      </c>
      <c r="DB1130" s="143">
        <f t="shared" si="2093"/>
        <v>0.02</v>
      </c>
      <c r="DC1130" s="83">
        <f t="shared" si="2147"/>
        <v>1.6169446767326671E-2</v>
      </c>
      <c r="DD1130" s="84">
        <f t="shared" si="2148"/>
        <v>1185.2877836427033</v>
      </c>
      <c r="DE1130" s="86">
        <f t="shared" si="2094"/>
        <v>6129.7962860598464</v>
      </c>
      <c r="DF1130" s="86">
        <f t="shared" si="2095"/>
        <v>2451.9185144239386</v>
      </c>
      <c r="DG1130" s="86">
        <f t="shared" si="2096"/>
        <v>1532.4490715149616</v>
      </c>
      <c r="DH1130" s="86">
        <f t="shared" si="2097"/>
        <v>6.1168536008784968E-2</v>
      </c>
      <c r="DI1130" s="86">
        <f t="shared" si="2098"/>
        <v>4.1525668784917362E-2</v>
      </c>
      <c r="DJ1130" s="86">
        <f t="shared" si="2099"/>
        <v>0.29792407866765291</v>
      </c>
      <c r="DK1130" s="86">
        <f t="shared" si="2100"/>
        <v>-1543.8022836430823</v>
      </c>
      <c r="DL1130" s="86">
        <f t="shared" si="2158"/>
        <v>-1543.8022836430823</v>
      </c>
      <c r="DM1130" s="86">
        <f t="shared" si="2101"/>
        <v>-1543.8022836430823</v>
      </c>
      <c r="DN1130" s="85">
        <f t="shared" si="2102"/>
        <v>0</v>
      </c>
      <c r="DO1130" s="85">
        <f t="shared" si="2149"/>
        <v>0</v>
      </c>
      <c r="DP1130" s="85">
        <f t="shared" si="2103"/>
        <v>0</v>
      </c>
      <c r="DQ1130" s="85">
        <f t="shared" si="2150"/>
        <v>0</v>
      </c>
      <c r="DR1130" s="85">
        <f t="shared" si="2104"/>
        <v>0</v>
      </c>
      <c r="DS1130" s="85">
        <f t="shared" si="2151"/>
        <v>0</v>
      </c>
      <c r="DT1130" s="81"/>
      <c r="DU1130" s="81"/>
      <c r="DV1130" s="81">
        <f t="shared" si="2152"/>
        <v>0</v>
      </c>
      <c r="DW1130" s="100"/>
    </row>
    <row r="1131" spans="1:127" x14ac:dyDescent="0.2">
      <c r="A1131" s="59">
        <f t="shared" si="2105"/>
        <v>150.13333333333281</v>
      </c>
      <c r="B1131" s="44">
        <f t="shared" si="2106"/>
        <v>150133.33333333282</v>
      </c>
      <c r="C1131" s="52">
        <f t="shared" si="2040"/>
        <v>133.33333333333334</v>
      </c>
      <c r="D1131" s="50">
        <f t="shared" si="2041"/>
        <v>4</v>
      </c>
      <c r="E1131" s="44">
        <f t="shared" si="2042"/>
        <v>4.13</v>
      </c>
      <c r="F1131" s="47">
        <f t="shared" si="2043"/>
        <v>0.02</v>
      </c>
      <c r="G1131" s="52">
        <f t="shared" si="2107"/>
        <v>2.2846225095621512E-2</v>
      </c>
      <c r="H1131" s="57">
        <f t="shared" si="2108"/>
        <v>1147.0263781157935</v>
      </c>
      <c r="I1131" s="52">
        <f t="shared" si="2109"/>
        <v>0</v>
      </c>
      <c r="J1131" s="54">
        <f t="shared" si="2110"/>
        <v>4646.8768732611197</v>
      </c>
      <c r="K1131" s="46">
        <f t="shared" si="2153"/>
        <v>4646.8768732611197</v>
      </c>
      <c r="L1131" s="80">
        <f t="shared" si="2044"/>
        <v>0</v>
      </c>
      <c r="M1131" s="142">
        <f t="shared" si="2045"/>
        <v>0</v>
      </c>
      <c r="N1131" s="60">
        <f t="shared" si="2046"/>
        <v>4.13</v>
      </c>
      <c r="O1131" s="53">
        <f t="shared" si="2047"/>
        <v>0</v>
      </c>
      <c r="P1131" s="58">
        <f t="shared" si="2111"/>
        <v>3.2270334003018544</v>
      </c>
      <c r="Q1131" s="49">
        <f t="shared" si="2048"/>
        <v>3.2270334003018544</v>
      </c>
      <c r="R1131" s="143">
        <f t="shared" si="2049"/>
        <v>0.02</v>
      </c>
      <c r="S1131" s="51">
        <f t="shared" si="2112"/>
        <v>1.7406035596553151E-2</v>
      </c>
      <c r="T1131" s="57">
        <f t="shared" si="2113"/>
        <v>1191.5075446791786</v>
      </c>
      <c r="U1131" s="53">
        <f t="shared" si="2050"/>
        <v>0</v>
      </c>
      <c r="V1131" s="58">
        <f t="shared" si="2114"/>
        <v>3.2959322314348345</v>
      </c>
      <c r="W1131" s="49">
        <f t="shared" si="2051"/>
        <v>3.2959322314348345</v>
      </c>
      <c r="X1131" s="143">
        <f t="shared" si="2052"/>
        <v>0.02</v>
      </c>
      <c r="Y1131" s="51">
        <f t="shared" si="2115"/>
        <v>1.6811213815297398E-2</v>
      </c>
      <c r="Z1131" s="57">
        <f t="shared" si="2116"/>
        <v>1157.5785046198173</v>
      </c>
      <c r="AA1131" s="53">
        <f t="shared" si="2053"/>
        <v>0</v>
      </c>
      <c r="AB1131" s="58">
        <f t="shared" si="2117"/>
        <v>3.2426693682739618</v>
      </c>
      <c r="AC1131" s="49">
        <f t="shared" si="2054"/>
        <v>3.2426693682739618</v>
      </c>
      <c r="AD1131" s="143">
        <f t="shared" si="2055"/>
        <v>0.02</v>
      </c>
      <c r="AE1131" s="49">
        <f t="shared" si="2154"/>
        <v>1.6758523966448398E-2</v>
      </c>
      <c r="AF1131" s="57">
        <f t="shared" si="2118"/>
        <v>1156.1526886402626</v>
      </c>
      <c r="AG1131" s="53">
        <f t="shared" si="2056"/>
        <v>0</v>
      </c>
      <c r="AH1131" s="58">
        <f t="shared" si="2119"/>
        <v>3.2405309246468539</v>
      </c>
      <c r="AI1131" s="49">
        <f t="shared" si="2057"/>
        <v>3.2405309246468539</v>
      </c>
      <c r="AJ1131" s="143">
        <f t="shared" si="2058"/>
        <v>0.02</v>
      </c>
      <c r="AK1131" s="51">
        <f t="shared" si="2120"/>
        <v>1.6759082291309801E-2</v>
      </c>
      <c r="AL1131" s="57">
        <f t="shared" si="2121"/>
        <v>1156.0861960529371</v>
      </c>
      <c r="AM1131" s="53">
        <f t="shared" si="2059"/>
        <v>0</v>
      </c>
      <c r="AN1131" s="58">
        <f t="shared" si="2122"/>
        <v>3.2404313948842436</v>
      </c>
      <c r="AO1131" s="49">
        <f t="shared" si="2060"/>
        <v>3.2404313948842436</v>
      </c>
      <c r="AP1131" s="143">
        <f t="shared" si="2061"/>
        <v>0.02</v>
      </c>
      <c r="AQ1131" s="51">
        <f t="shared" si="2123"/>
        <v>1.6759377941041997E-2</v>
      </c>
      <c r="AR1131" s="57">
        <f t="shared" si="2124"/>
        <v>1156.0811537445338</v>
      </c>
      <c r="AS1131" s="44">
        <f t="shared" si="2062"/>
        <v>8364.3783718700142</v>
      </c>
      <c r="AT1131" s="44">
        <f t="shared" si="2063"/>
        <v>3345.751348748006</v>
      </c>
      <c r="AU1131" s="44">
        <f t="shared" si="2064"/>
        <v>2091.0945929675036</v>
      </c>
      <c r="AV1131" s="47">
        <f t="shared" si="2065"/>
        <v>0.17459500183371113</v>
      </c>
      <c r="AW1131" s="47">
        <f t="shared" si="2066"/>
        <v>0.20608666150679014</v>
      </c>
      <c r="AX1131" s="86">
        <f t="shared" si="2067"/>
        <v>0.39678152981255838</v>
      </c>
      <c r="AY1131" s="86">
        <f t="shared" si="2068"/>
        <v>0</v>
      </c>
      <c r="AZ1131" s="10">
        <f t="shared" si="2125"/>
        <v>0</v>
      </c>
      <c r="BA1131" s="44">
        <f t="shared" si="2069"/>
        <v>0</v>
      </c>
      <c r="BB1131" s="9">
        <f t="shared" si="2070"/>
        <v>0</v>
      </c>
      <c r="BC1131" s="45">
        <f t="shared" si="2159"/>
        <v>0</v>
      </c>
      <c r="BD1131" s="9">
        <f t="shared" si="2071"/>
        <v>0</v>
      </c>
      <c r="BE1131" s="45">
        <f t="shared" si="2155"/>
        <v>0</v>
      </c>
      <c r="BF1131" s="9">
        <f t="shared" si="2072"/>
        <v>0</v>
      </c>
      <c r="BG1131" s="45">
        <f t="shared" si="2156"/>
        <v>0</v>
      </c>
      <c r="BH1131" s="58"/>
      <c r="BI1131" s="58"/>
      <c r="BJ1131" s="58">
        <f t="shared" si="2126"/>
        <v>0</v>
      </c>
      <c r="BK1131" s="97"/>
      <c r="BL1131" s="44"/>
      <c r="BM1131" s="82">
        <f t="shared" si="2127"/>
        <v>112.60000000000001</v>
      </c>
      <c r="BN1131" s="86">
        <f t="shared" si="2128"/>
        <v>112600</v>
      </c>
      <c r="BO1131" s="86">
        <f t="shared" si="2129"/>
        <v>100</v>
      </c>
      <c r="BP1131" s="84">
        <f t="shared" si="2073"/>
        <v>4</v>
      </c>
      <c r="BQ1131" s="84">
        <f t="shared" si="2074"/>
        <v>4.13</v>
      </c>
      <c r="BR1131" s="84">
        <f t="shared" si="2075"/>
        <v>0.02</v>
      </c>
      <c r="BS1131" s="84">
        <f t="shared" si="2130"/>
        <v>3.0993943074937285E-2</v>
      </c>
      <c r="BT1131" s="84">
        <f t="shared" si="2131"/>
        <v>1375.4941399761315</v>
      </c>
      <c r="BU1131" s="84">
        <f t="shared" si="2132"/>
        <v>0</v>
      </c>
      <c r="BV1131" s="83">
        <f t="shared" si="2133"/>
        <v>3408.6796811443596</v>
      </c>
      <c r="BW1131" s="81">
        <f t="shared" si="2157"/>
        <v>3408.6796811443596</v>
      </c>
      <c r="BX1131" s="83">
        <f t="shared" si="2076"/>
        <v>0</v>
      </c>
      <c r="BY1131" s="141">
        <f t="shared" si="2077"/>
        <v>0</v>
      </c>
      <c r="BZ1131" s="83">
        <f t="shared" si="2078"/>
        <v>4.13</v>
      </c>
      <c r="CA1131" s="83">
        <f t="shared" si="2079"/>
        <v>0</v>
      </c>
      <c r="CB1131" s="83">
        <f t="shared" si="2134"/>
        <v>3.5960755995052227</v>
      </c>
      <c r="CC1131" s="83">
        <f t="shared" si="2080"/>
        <v>3.5960755995052227</v>
      </c>
      <c r="CD1131" s="143">
        <f t="shared" si="2081"/>
        <v>0.02</v>
      </c>
      <c r="CE1131" s="83">
        <f t="shared" si="2135"/>
        <v>1.6786523213570652E-2</v>
      </c>
      <c r="CF1131" s="84">
        <f t="shared" si="2136"/>
        <v>1253.3189645980915</v>
      </c>
      <c r="CG1131" s="83">
        <f t="shared" si="2082"/>
        <v>0</v>
      </c>
      <c r="CH1131" s="83">
        <f t="shared" si="2137"/>
        <v>3.3324696070668338</v>
      </c>
      <c r="CI1131" s="83">
        <f t="shared" si="2083"/>
        <v>3.3324696070668338</v>
      </c>
      <c r="CJ1131" s="143">
        <f t="shared" si="2084"/>
        <v>0.02</v>
      </c>
      <c r="CK1131" s="83">
        <f t="shared" si="2138"/>
        <v>1.5978910799759379E-2</v>
      </c>
      <c r="CL1131" s="84">
        <f t="shared" si="2139"/>
        <v>1187.748729365346</v>
      </c>
      <c r="CM1131" s="83">
        <f t="shared" si="2085"/>
        <v>0</v>
      </c>
      <c r="CN1131" s="83">
        <f t="shared" si="2140"/>
        <v>3.2158951897199408</v>
      </c>
      <c r="CO1131" s="83">
        <f t="shared" si="2086"/>
        <v>3.2158951897199408</v>
      </c>
      <c r="CP1131" s="143">
        <f t="shared" si="2087"/>
        <v>0.02</v>
      </c>
      <c r="CQ1131" s="83">
        <f t="shared" si="2141"/>
        <v>1.6138564504284678E-2</v>
      </c>
      <c r="CR1131" s="84">
        <f t="shared" si="2142"/>
        <v>1185.7671470278228</v>
      </c>
      <c r="CS1131" s="83">
        <f t="shared" si="2088"/>
        <v>0</v>
      </c>
      <c r="CT1131" s="83">
        <f t="shared" si="2143"/>
        <v>3.2126381965625432</v>
      </c>
      <c r="CU1131" s="83">
        <f t="shared" si="2089"/>
        <v>3.2126381965625432</v>
      </c>
      <c r="CV1131" s="143">
        <f t="shared" si="2090"/>
        <v>0.02</v>
      </c>
      <c r="CW1131" s="83">
        <f t="shared" si="2144"/>
        <v>1.6166526987184741E-2</v>
      </c>
      <c r="CX1131" s="84">
        <f t="shared" si="2145"/>
        <v>1185.7786391211732</v>
      </c>
      <c r="CY1131" s="83">
        <f t="shared" si="2091"/>
        <v>0</v>
      </c>
      <c r="CZ1131" s="83">
        <f t="shared" si="2146"/>
        <v>3.2126570406117771</v>
      </c>
      <c r="DA1131" s="83">
        <f t="shared" si="2092"/>
        <v>3.2126570406117771</v>
      </c>
      <c r="DB1131" s="143">
        <f t="shared" si="2093"/>
        <v>0.02</v>
      </c>
      <c r="DC1131" s="83">
        <f t="shared" si="2147"/>
        <v>1.6167446767326673E-2</v>
      </c>
      <c r="DD1131" s="84">
        <f t="shared" si="2148"/>
        <v>1185.7912165766716</v>
      </c>
      <c r="DE1131" s="86">
        <f t="shared" si="2094"/>
        <v>6135.6234260598467</v>
      </c>
      <c r="DF1131" s="86">
        <f t="shared" si="2095"/>
        <v>2454.2493704239387</v>
      </c>
      <c r="DG1131" s="86">
        <f t="shared" si="2096"/>
        <v>1533.9058565149617</v>
      </c>
      <c r="DH1131" s="86">
        <f t="shared" si="2097"/>
        <v>6.1082826181048142E-2</v>
      </c>
      <c r="DI1131" s="86">
        <f t="shared" si="2098"/>
        <v>4.1418852418789988E-2</v>
      </c>
      <c r="DJ1131" s="86">
        <f t="shared" si="2099"/>
        <v>0.29648602415775538</v>
      </c>
      <c r="DK1131" s="86">
        <f t="shared" si="2100"/>
        <v>-1545.5358044852906</v>
      </c>
      <c r="DL1131" s="86">
        <f t="shared" si="2158"/>
        <v>-1545.5358044852906</v>
      </c>
      <c r="DM1131" s="86">
        <f t="shared" si="2101"/>
        <v>-1545.5358044852906</v>
      </c>
      <c r="DN1131" s="85">
        <f t="shared" si="2102"/>
        <v>0</v>
      </c>
      <c r="DO1131" s="85">
        <f t="shared" si="2149"/>
        <v>0</v>
      </c>
      <c r="DP1131" s="85">
        <f t="shared" si="2103"/>
        <v>0</v>
      </c>
      <c r="DQ1131" s="85">
        <f t="shared" si="2150"/>
        <v>0</v>
      </c>
      <c r="DR1131" s="85">
        <f t="shared" si="2104"/>
        <v>0</v>
      </c>
      <c r="DS1131" s="85">
        <f t="shared" si="2151"/>
        <v>0</v>
      </c>
      <c r="DT1131" s="81"/>
      <c r="DU1131" s="81"/>
      <c r="DV1131" s="81">
        <f t="shared" si="2152"/>
        <v>0</v>
      </c>
      <c r="DW1131" s="100"/>
    </row>
    <row r="1132" spans="1:127" x14ac:dyDescent="0.2">
      <c r="A1132" s="59">
        <f t="shared" si="2105"/>
        <v>150.26666666666617</v>
      </c>
      <c r="B1132" s="44">
        <f t="shared" si="2106"/>
        <v>150266.66666666616</v>
      </c>
      <c r="C1132" s="52">
        <f t="shared" si="2040"/>
        <v>133.33333333333334</v>
      </c>
      <c r="D1132" s="50">
        <f t="shared" si="2041"/>
        <v>4</v>
      </c>
      <c r="E1132" s="44">
        <f t="shared" si="2042"/>
        <v>4.13</v>
      </c>
      <c r="F1132" s="47">
        <f t="shared" si="2043"/>
        <v>0.02</v>
      </c>
      <c r="G1132" s="52">
        <f t="shared" si="2107"/>
        <v>2.2843558428954844E-2</v>
      </c>
      <c r="H1132" s="57">
        <f t="shared" si="2108"/>
        <v>1147.7639048877802</v>
      </c>
      <c r="I1132" s="52">
        <f t="shared" si="2109"/>
        <v>0</v>
      </c>
      <c r="J1132" s="54">
        <f t="shared" si="2110"/>
        <v>4651.1932732611194</v>
      </c>
      <c r="K1132" s="46">
        <f t="shared" si="2153"/>
        <v>4651.1932732611194</v>
      </c>
      <c r="L1132" s="80">
        <f t="shared" si="2044"/>
        <v>0</v>
      </c>
      <c r="M1132" s="142">
        <f t="shared" si="2045"/>
        <v>0</v>
      </c>
      <c r="N1132" s="60">
        <f t="shared" si="2046"/>
        <v>4.13</v>
      </c>
      <c r="O1132" s="53">
        <f t="shared" si="2047"/>
        <v>0</v>
      </c>
      <c r="P1132" s="58">
        <f t="shared" si="2111"/>
        <v>3.2283732286863529</v>
      </c>
      <c r="Q1132" s="49">
        <f t="shared" si="2048"/>
        <v>3.2283732286863529</v>
      </c>
      <c r="R1132" s="143">
        <f t="shared" si="2049"/>
        <v>0.02</v>
      </c>
      <c r="S1132" s="51">
        <f t="shared" si="2112"/>
        <v>1.7403368929886483E-2</v>
      </c>
      <c r="T1132" s="57">
        <f t="shared" si="2113"/>
        <v>1192.2266655188366</v>
      </c>
      <c r="U1132" s="53">
        <f t="shared" si="2050"/>
        <v>0</v>
      </c>
      <c r="V1132" s="58">
        <f t="shared" si="2114"/>
        <v>3.2973678758954819</v>
      </c>
      <c r="W1132" s="49">
        <f t="shared" si="2051"/>
        <v>3.2973678758954819</v>
      </c>
      <c r="X1132" s="143">
        <f t="shared" si="2052"/>
        <v>0.02</v>
      </c>
      <c r="Y1132" s="51">
        <f t="shared" si="2115"/>
        <v>1.6808547148630729E-2</v>
      </c>
      <c r="Z1132" s="57">
        <f t="shared" si="2116"/>
        <v>1158.2585299480745</v>
      </c>
      <c r="AA1132" s="53">
        <f t="shared" si="2053"/>
        <v>0</v>
      </c>
      <c r="AB1132" s="58">
        <f t="shared" si="2117"/>
        <v>3.2439524002348792</v>
      </c>
      <c r="AC1132" s="49">
        <f t="shared" si="2054"/>
        <v>3.2439524002348792</v>
      </c>
      <c r="AD1132" s="143">
        <f t="shared" si="2055"/>
        <v>0.02</v>
      </c>
      <c r="AE1132" s="49">
        <f t="shared" si="2154"/>
        <v>1.675585729978173E-2</v>
      </c>
      <c r="AF1132" s="57">
        <f t="shared" si="2118"/>
        <v>1156.8417172863144</v>
      </c>
      <c r="AG1132" s="53">
        <f t="shared" si="2056"/>
        <v>0</v>
      </c>
      <c r="AH1132" s="58">
        <f t="shared" si="2119"/>
        <v>3.2418237559972392</v>
      </c>
      <c r="AI1132" s="49">
        <f t="shared" si="2057"/>
        <v>3.2418237559972392</v>
      </c>
      <c r="AJ1132" s="143">
        <f t="shared" si="2058"/>
        <v>0.02</v>
      </c>
      <c r="AK1132" s="51">
        <f t="shared" si="2120"/>
        <v>1.6756415624643133E-2</v>
      </c>
      <c r="AL1132" s="57">
        <f t="shared" si="2121"/>
        <v>1156.7757023652318</v>
      </c>
      <c r="AM1132" s="53">
        <f t="shared" si="2059"/>
        <v>0</v>
      </c>
      <c r="AN1132" s="58">
        <f t="shared" si="2122"/>
        <v>3.2417247674518292</v>
      </c>
      <c r="AO1132" s="49">
        <f t="shared" si="2060"/>
        <v>3.2417247674518292</v>
      </c>
      <c r="AP1132" s="143">
        <f t="shared" si="2061"/>
        <v>0.02</v>
      </c>
      <c r="AQ1132" s="51">
        <f t="shared" si="2123"/>
        <v>1.6756711274375329E-2</v>
      </c>
      <c r="AR1132" s="57">
        <f t="shared" si="2124"/>
        <v>1156.7706934000321</v>
      </c>
      <c r="AS1132" s="44">
        <f t="shared" si="2062"/>
        <v>8372.1478918700159</v>
      </c>
      <c r="AT1132" s="44">
        <f t="shared" si="2063"/>
        <v>3348.8591567480057</v>
      </c>
      <c r="AU1132" s="44">
        <f t="shared" si="2064"/>
        <v>2093.036972967504</v>
      </c>
      <c r="AV1132" s="47">
        <f t="shared" si="2065"/>
        <v>0.17419603578191523</v>
      </c>
      <c r="AW1132" s="47">
        <f t="shared" si="2066"/>
        <v>0.20520230185906302</v>
      </c>
      <c r="AX1132" s="86">
        <f t="shared" si="2067"/>
        <v>0.39405315070325808</v>
      </c>
      <c r="AY1132" s="86">
        <f t="shared" si="2068"/>
        <v>0</v>
      </c>
      <c r="AZ1132" s="10">
        <f t="shared" si="2125"/>
        <v>0</v>
      </c>
      <c r="BA1132" s="44">
        <f t="shared" si="2069"/>
        <v>0</v>
      </c>
      <c r="BB1132" s="9">
        <f t="shared" si="2070"/>
        <v>0</v>
      </c>
      <c r="BC1132" s="45">
        <f t="shared" si="2159"/>
        <v>0</v>
      </c>
      <c r="BD1132" s="9">
        <f t="shared" si="2071"/>
        <v>0</v>
      </c>
      <c r="BE1132" s="45">
        <f t="shared" si="2155"/>
        <v>0</v>
      </c>
      <c r="BF1132" s="9">
        <f t="shared" si="2072"/>
        <v>0</v>
      </c>
      <c r="BG1132" s="45">
        <f t="shared" si="2156"/>
        <v>0</v>
      </c>
      <c r="BH1132" s="58"/>
      <c r="BI1132" s="58"/>
      <c r="BJ1132" s="58">
        <f t="shared" si="2126"/>
        <v>0</v>
      </c>
      <c r="BK1132" s="97"/>
      <c r="BL1132" s="44"/>
      <c r="BM1132" s="82">
        <f t="shared" si="2127"/>
        <v>112.7</v>
      </c>
      <c r="BN1132" s="86">
        <f t="shared" si="2128"/>
        <v>112700</v>
      </c>
      <c r="BO1132" s="86">
        <f t="shared" si="2129"/>
        <v>100</v>
      </c>
      <c r="BP1132" s="84">
        <f t="shared" si="2073"/>
        <v>4</v>
      </c>
      <c r="BQ1132" s="84">
        <f t="shared" si="2074"/>
        <v>4.13</v>
      </c>
      <c r="BR1132" s="84">
        <f t="shared" si="2075"/>
        <v>0.02</v>
      </c>
      <c r="BS1132" s="84">
        <f t="shared" si="2130"/>
        <v>3.0991943074937287E-2</v>
      </c>
      <c r="BT1132" s="84">
        <f t="shared" si="2131"/>
        <v>1376.2445744331519</v>
      </c>
      <c r="BU1132" s="84">
        <f t="shared" si="2132"/>
        <v>0</v>
      </c>
      <c r="BV1132" s="83">
        <f t="shared" si="2133"/>
        <v>3411.9169811443594</v>
      </c>
      <c r="BW1132" s="81">
        <f t="shared" si="2157"/>
        <v>3411.9169811443594</v>
      </c>
      <c r="BX1132" s="83">
        <f t="shared" si="2076"/>
        <v>0</v>
      </c>
      <c r="BY1132" s="141">
        <f t="shared" si="2077"/>
        <v>0</v>
      </c>
      <c r="BZ1132" s="83">
        <f t="shared" si="2078"/>
        <v>4.13</v>
      </c>
      <c r="CA1132" s="83">
        <f t="shared" si="2079"/>
        <v>0</v>
      </c>
      <c r="CB1132" s="83">
        <f t="shared" si="2134"/>
        <v>3.5980667877520847</v>
      </c>
      <c r="CC1132" s="83">
        <f t="shared" si="2080"/>
        <v>3.5980667877520847</v>
      </c>
      <c r="CD1132" s="143">
        <f t="shared" si="2081"/>
        <v>0.02</v>
      </c>
      <c r="CE1132" s="83">
        <f t="shared" si="2135"/>
        <v>1.6784523213570653E-2</v>
      </c>
      <c r="CF1132" s="84">
        <f t="shared" si="2136"/>
        <v>1253.7857379667014</v>
      </c>
      <c r="CG1132" s="83">
        <f t="shared" si="2082"/>
        <v>0</v>
      </c>
      <c r="CH1132" s="83">
        <f t="shared" si="2137"/>
        <v>3.3335500956753608</v>
      </c>
      <c r="CI1132" s="83">
        <f t="shared" si="2083"/>
        <v>3.3335500956753608</v>
      </c>
      <c r="CJ1132" s="143">
        <f t="shared" si="2084"/>
        <v>0.02</v>
      </c>
      <c r="CK1132" s="83">
        <f t="shared" si="2138"/>
        <v>1.5976910799759381E-2</v>
      </c>
      <c r="CL1132" s="84">
        <f t="shared" si="2139"/>
        <v>1188.2281909264018</v>
      </c>
      <c r="CM1132" s="83">
        <f t="shared" si="2085"/>
        <v>0</v>
      </c>
      <c r="CN1132" s="83">
        <f t="shared" si="2140"/>
        <v>3.2168787910890062</v>
      </c>
      <c r="CO1132" s="83">
        <f t="shared" si="2086"/>
        <v>3.2168787910890062</v>
      </c>
      <c r="CP1132" s="143">
        <f t="shared" si="2087"/>
        <v>0.02</v>
      </c>
      <c r="CQ1132" s="83">
        <f t="shared" si="2141"/>
        <v>1.6136564504284679E-2</v>
      </c>
      <c r="CR1132" s="84">
        <f t="shared" si="2142"/>
        <v>1186.2689533228745</v>
      </c>
      <c r="CS1132" s="83">
        <f t="shared" si="2088"/>
        <v>0</v>
      </c>
      <c r="CT1132" s="83">
        <f t="shared" si="2143"/>
        <v>3.2136548553922211</v>
      </c>
      <c r="CU1132" s="83">
        <f t="shared" si="2089"/>
        <v>3.2136548553922211</v>
      </c>
      <c r="CV1132" s="143">
        <f t="shared" si="2090"/>
        <v>0.02</v>
      </c>
      <c r="CW1132" s="83">
        <f t="shared" si="2144"/>
        <v>1.6164526987184742E-2</v>
      </c>
      <c r="CX1132" s="84">
        <f t="shared" si="2145"/>
        <v>1186.2818245406982</v>
      </c>
      <c r="CY1132" s="83">
        <f t="shared" si="2091"/>
        <v>0</v>
      </c>
      <c r="CZ1132" s="83">
        <f t="shared" si="2146"/>
        <v>3.2136759855479431</v>
      </c>
      <c r="DA1132" s="83">
        <f t="shared" si="2092"/>
        <v>3.2136759855479431</v>
      </c>
      <c r="DB1132" s="143">
        <f t="shared" si="2093"/>
        <v>0.02</v>
      </c>
      <c r="DC1132" s="83">
        <f t="shared" si="2147"/>
        <v>1.6165446767326674E-2</v>
      </c>
      <c r="DD1132" s="84">
        <f t="shared" si="2148"/>
        <v>1186.2944276746184</v>
      </c>
      <c r="DE1132" s="86">
        <f t="shared" si="2094"/>
        <v>6141.450566059847</v>
      </c>
      <c r="DF1132" s="86">
        <f t="shared" si="2095"/>
        <v>2456.5802264239387</v>
      </c>
      <c r="DG1132" s="86">
        <f t="shared" si="2096"/>
        <v>1535.3626415149618</v>
      </c>
      <c r="DH1132" s="86">
        <f t="shared" si="2097"/>
        <v>6.0997333112802005E-2</v>
      </c>
      <c r="DI1132" s="86">
        <f t="shared" si="2098"/>
        <v>4.1312431070162088E-2</v>
      </c>
      <c r="DJ1132" s="86">
        <f t="shared" si="2099"/>
        <v>0.29505652449514858</v>
      </c>
      <c r="DK1132" s="86">
        <f t="shared" si="2100"/>
        <v>-1547.2682625593859</v>
      </c>
      <c r="DL1132" s="86">
        <f t="shared" si="2158"/>
        <v>-1547.2682625593859</v>
      </c>
      <c r="DM1132" s="86">
        <f t="shared" si="2101"/>
        <v>-1547.2682625593859</v>
      </c>
      <c r="DN1132" s="85">
        <f t="shared" si="2102"/>
        <v>0</v>
      </c>
      <c r="DO1132" s="85">
        <f t="shared" si="2149"/>
        <v>0</v>
      </c>
      <c r="DP1132" s="85">
        <f t="shared" si="2103"/>
        <v>0</v>
      </c>
      <c r="DQ1132" s="85">
        <f t="shared" si="2150"/>
        <v>0</v>
      </c>
      <c r="DR1132" s="85">
        <f t="shared" si="2104"/>
        <v>0</v>
      </c>
      <c r="DS1132" s="85">
        <f t="shared" si="2151"/>
        <v>0</v>
      </c>
      <c r="DT1132" s="81"/>
      <c r="DU1132" s="81"/>
      <c r="DV1132" s="81">
        <f t="shared" si="2152"/>
        <v>0</v>
      </c>
      <c r="DW1132" s="100"/>
    </row>
    <row r="1133" spans="1:127" x14ac:dyDescent="0.2">
      <c r="A1133" s="59">
        <f t="shared" si="2105"/>
        <v>150.39999999999952</v>
      </c>
      <c r="B1133" s="44">
        <f t="shared" si="2106"/>
        <v>150399.99999999951</v>
      </c>
      <c r="C1133" s="52">
        <f t="shared" si="2040"/>
        <v>133.33333333333334</v>
      </c>
      <c r="D1133" s="50">
        <f t="shared" si="2041"/>
        <v>4</v>
      </c>
      <c r="E1133" s="44">
        <f t="shared" si="2042"/>
        <v>4.13</v>
      </c>
      <c r="F1133" s="47">
        <f t="shared" si="2043"/>
        <v>0.02</v>
      </c>
      <c r="G1133" s="52">
        <f t="shared" si="2107"/>
        <v>2.2840891762288176E-2</v>
      </c>
      <c r="H1133" s="57">
        <f t="shared" si="2108"/>
        <v>1148.5013455688334</v>
      </c>
      <c r="I1133" s="52">
        <f t="shared" si="2109"/>
        <v>0</v>
      </c>
      <c r="J1133" s="54">
        <f t="shared" si="2110"/>
        <v>4655.50967326112</v>
      </c>
      <c r="K1133" s="46">
        <f t="shared" si="2153"/>
        <v>4655.50967326112</v>
      </c>
      <c r="L1133" s="80">
        <f t="shared" si="2044"/>
        <v>0</v>
      </c>
      <c r="M1133" s="142">
        <f t="shared" si="2045"/>
        <v>0</v>
      </c>
      <c r="N1133" s="60">
        <f t="shared" si="2046"/>
        <v>4.13</v>
      </c>
      <c r="O1133" s="53">
        <f t="shared" si="2047"/>
        <v>0</v>
      </c>
      <c r="P1133" s="58">
        <f t="shared" si="2111"/>
        <v>3.2297149407395929</v>
      </c>
      <c r="Q1133" s="49">
        <f t="shared" si="2048"/>
        <v>3.2297149407395929</v>
      </c>
      <c r="R1133" s="143">
        <f t="shared" si="2049"/>
        <v>0.02</v>
      </c>
      <c r="S1133" s="51">
        <f t="shared" si="2112"/>
        <v>1.7400702263219815E-2</v>
      </c>
      <c r="T1133" s="57">
        <f t="shared" si="2113"/>
        <v>1192.9453777768422</v>
      </c>
      <c r="U1133" s="53">
        <f t="shared" si="2050"/>
        <v>0</v>
      </c>
      <c r="V1133" s="58">
        <f t="shared" si="2114"/>
        <v>3.2988047824992011</v>
      </c>
      <c r="W1133" s="49">
        <f t="shared" si="2051"/>
        <v>3.2988047824992011</v>
      </c>
      <c r="X1133" s="143">
        <f t="shared" si="2052"/>
        <v>0.02</v>
      </c>
      <c r="Y1133" s="51">
        <f t="shared" si="2115"/>
        <v>1.6805880481964061E-2</v>
      </c>
      <c r="Z1133" s="57">
        <f t="shared" si="2116"/>
        <v>1158.9381513692758</v>
      </c>
      <c r="AA1133" s="53">
        <f t="shared" si="2053"/>
        <v>0</v>
      </c>
      <c r="AB1133" s="58">
        <f t="shared" si="2117"/>
        <v>3.2452365274493378</v>
      </c>
      <c r="AC1133" s="49">
        <f t="shared" si="2054"/>
        <v>3.2452365274493378</v>
      </c>
      <c r="AD1133" s="143">
        <f t="shared" si="2055"/>
        <v>0.02</v>
      </c>
      <c r="AE1133" s="49">
        <f t="shared" si="2154"/>
        <v>1.6753190633115062E-2</v>
      </c>
      <c r="AF1133" s="57">
        <f t="shared" si="2118"/>
        <v>1157.5303638055107</v>
      </c>
      <c r="AG1133" s="53">
        <f t="shared" si="2056"/>
        <v>0</v>
      </c>
      <c r="AH1133" s="58">
        <f t="shared" si="2119"/>
        <v>3.2431177639154045</v>
      </c>
      <c r="AI1133" s="49">
        <f t="shared" si="2057"/>
        <v>3.2431177639154045</v>
      </c>
      <c r="AJ1133" s="143">
        <f t="shared" si="2058"/>
        <v>0.02</v>
      </c>
      <c r="AK1133" s="51">
        <f t="shared" si="2120"/>
        <v>1.6753748957976464E-2</v>
      </c>
      <c r="AL1133" s="57">
        <f t="shared" si="2121"/>
        <v>1157.4648240264703</v>
      </c>
      <c r="AM1133" s="53">
        <f t="shared" si="2059"/>
        <v>0</v>
      </c>
      <c r="AN1133" s="58">
        <f t="shared" si="2122"/>
        <v>3.2430193153755846</v>
      </c>
      <c r="AO1133" s="49">
        <f t="shared" si="2060"/>
        <v>3.2430193153755846</v>
      </c>
      <c r="AP1133" s="143">
        <f t="shared" si="2061"/>
        <v>0.02</v>
      </c>
      <c r="AQ1133" s="51">
        <f t="shared" si="2123"/>
        <v>1.675404460770866E-2</v>
      </c>
      <c r="AR1133" s="57">
        <f t="shared" si="2124"/>
        <v>1157.4598482643098</v>
      </c>
      <c r="AS1133" s="44">
        <f t="shared" si="2062"/>
        <v>8379.9174118700157</v>
      </c>
      <c r="AT1133" s="44">
        <f t="shared" si="2063"/>
        <v>3351.9669647480059</v>
      </c>
      <c r="AU1133" s="44">
        <f t="shared" si="2064"/>
        <v>2094.9793529675039</v>
      </c>
      <c r="AV1133" s="47">
        <f t="shared" si="2065"/>
        <v>0.17379858627992131</v>
      </c>
      <c r="AW1133" s="47">
        <f t="shared" si="2066"/>
        <v>0.20432307392011367</v>
      </c>
      <c r="AX1133" s="86">
        <f t="shared" si="2067"/>
        <v>0.39134764067924099</v>
      </c>
      <c r="AY1133" s="86">
        <f t="shared" si="2068"/>
        <v>0</v>
      </c>
      <c r="AZ1133" s="10">
        <f t="shared" si="2125"/>
        <v>0</v>
      </c>
      <c r="BA1133" s="44">
        <f t="shared" si="2069"/>
        <v>0</v>
      </c>
      <c r="BB1133" s="9">
        <f t="shared" si="2070"/>
        <v>0</v>
      </c>
      <c r="BC1133" s="45">
        <f t="shared" si="2159"/>
        <v>0</v>
      </c>
      <c r="BD1133" s="9">
        <f t="shared" si="2071"/>
        <v>0</v>
      </c>
      <c r="BE1133" s="45">
        <f t="shared" si="2155"/>
        <v>0</v>
      </c>
      <c r="BF1133" s="9">
        <f t="shared" si="2072"/>
        <v>0</v>
      </c>
      <c r="BG1133" s="45">
        <f t="shared" si="2156"/>
        <v>0</v>
      </c>
      <c r="BH1133" s="58"/>
      <c r="BI1133" s="58"/>
      <c r="BJ1133" s="58">
        <f t="shared" si="2126"/>
        <v>0</v>
      </c>
      <c r="BK1133" s="97"/>
      <c r="BL1133" s="44"/>
      <c r="BM1133" s="82">
        <f t="shared" si="2127"/>
        <v>112.8</v>
      </c>
      <c r="BN1133" s="86">
        <f t="shared" si="2128"/>
        <v>112800</v>
      </c>
      <c r="BO1133" s="86">
        <f t="shared" si="2129"/>
        <v>100</v>
      </c>
      <c r="BP1133" s="84">
        <f t="shared" si="2073"/>
        <v>4</v>
      </c>
      <c r="BQ1133" s="84">
        <f t="shared" si="2074"/>
        <v>4.13</v>
      </c>
      <c r="BR1133" s="84">
        <f t="shared" si="2075"/>
        <v>0.02</v>
      </c>
      <c r="BS1133" s="84">
        <f t="shared" si="2130"/>
        <v>3.0989943074937288E-2</v>
      </c>
      <c r="BT1133" s="84">
        <f t="shared" si="2131"/>
        <v>1376.9949604640221</v>
      </c>
      <c r="BU1133" s="84">
        <f t="shared" si="2132"/>
        <v>0</v>
      </c>
      <c r="BV1133" s="83">
        <f t="shared" si="2133"/>
        <v>3415.1542811443596</v>
      </c>
      <c r="BW1133" s="81">
        <f t="shared" si="2157"/>
        <v>3415.1542811443596</v>
      </c>
      <c r="BX1133" s="83">
        <f t="shared" si="2076"/>
        <v>0</v>
      </c>
      <c r="BY1133" s="141">
        <f t="shared" si="2077"/>
        <v>0</v>
      </c>
      <c r="BZ1133" s="83">
        <f t="shared" si="2078"/>
        <v>4.13</v>
      </c>
      <c r="CA1133" s="83">
        <f t="shared" si="2079"/>
        <v>0</v>
      </c>
      <c r="CB1133" s="83">
        <f t="shared" si="2134"/>
        <v>3.6000601293707586</v>
      </c>
      <c r="CC1133" s="83">
        <f t="shared" si="2080"/>
        <v>3.6000601293707586</v>
      </c>
      <c r="CD1133" s="143">
        <f t="shared" si="2081"/>
        <v>0.02</v>
      </c>
      <c r="CE1133" s="83">
        <f t="shared" si="2135"/>
        <v>1.6782523213570655E-2</v>
      </c>
      <c r="CF1133" s="84">
        <f t="shared" si="2136"/>
        <v>1254.2521974351775</v>
      </c>
      <c r="CG1133" s="83">
        <f t="shared" si="2082"/>
        <v>0</v>
      </c>
      <c r="CH1133" s="83">
        <f t="shared" si="2137"/>
        <v>3.3346308025123115</v>
      </c>
      <c r="CI1133" s="83">
        <f t="shared" si="2083"/>
        <v>3.3346308025123115</v>
      </c>
      <c r="CJ1133" s="143">
        <f t="shared" si="2084"/>
        <v>0.02</v>
      </c>
      <c r="CK1133" s="83">
        <f t="shared" si="2138"/>
        <v>1.5974910799759382E-2</v>
      </c>
      <c r="CL1133" s="84">
        <f t="shared" si="2139"/>
        <v>1188.7074370856385</v>
      </c>
      <c r="CM1133" s="83">
        <f t="shared" si="2085"/>
        <v>0</v>
      </c>
      <c r="CN1133" s="83">
        <f t="shared" si="2140"/>
        <v>3.2178628821277053</v>
      </c>
      <c r="CO1133" s="83">
        <f t="shared" si="2086"/>
        <v>3.2178628821277053</v>
      </c>
      <c r="CP1133" s="143">
        <f t="shared" si="2087"/>
        <v>0.02</v>
      </c>
      <c r="CQ1133" s="83">
        <f t="shared" si="2141"/>
        <v>1.6134564504284681E-2</v>
      </c>
      <c r="CR1133" s="84">
        <f t="shared" si="2142"/>
        <v>1186.7705440122402</v>
      </c>
      <c r="CS1133" s="83">
        <f t="shared" si="2088"/>
        <v>0</v>
      </c>
      <c r="CT1133" s="83">
        <f t="shared" si="2143"/>
        <v>3.2146720883179327</v>
      </c>
      <c r="CU1133" s="83">
        <f t="shared" si="2089"/>
        <v>3.2146720883179327</v>
      </c>
      <c r="CV1133" s="143">
        <f t="shared" si="2090"/>
        <v>0.02</v>
      </c>
      <c r="CW1133" s="83">
        <f t="shared" si="2144"/>
        <v>1.6162526987184744E-2</v>
      </c>
      <c r="CX1133" s="84">
        <f t="shared" si="2145"/>
        <v>1186.7847885400854</v>
      </c>
      <c r="CY1133" s="83">
        <f t="shared" si="2091"/>
        <v>0</v>
      </c>
      <c r="CZ1133" s="83">
        <f t="shared" si="2146"/>
        <v>3.2146955003089617</v>
      </c>
      <c r="DA1133" s="83">
        <f t="shared" si="2092"/>
        <v>3.2146955003089617</v>
      </c>
      <c r="DB1133" s="143">
        <f t="shared" si="2093"/>
        <v>0.02</v>
      </c>
      <c r="DC1133" s="83">
        <f t="shared" si="2147"/>
        <v>1.6163446767326676E-2</v>
      </c>
      <c r="DD1133" s="84">
        <f t="shared" si="2148"/>
        <v>1186.7974169877918</v>
      </c>
      <c r="DE1133" s="86">
        <f t="shared" si="2094"/>
        <v>6147.2777060598473</v>
      </c>
      <c r="DF1133" s="86">
        <f t="shared" si="2095"/>
        <v>2458.9110824239388</v>
      </c>
      <c r="DG1133" s="86">
        <f t="shared" si="2096"/>
        <v>1536.8194265149618</v>
      </c>
      <c r="DH1133" s="86">
        <f t="shared" si="2097"/>
        <v>6.0912056082496918E-2</v>
      </c>
      <c r="DI1133" s="86">
        <f t="shared" si="2098"/>
        <v>4.1206402922164743E-2</v>
      </c>
      <c r="DJ1133" s="86">
        <f t="shared" si="2099"/>
        <v>0.29363552038448715</v>
      </c>
      <c r="DK1133" s="86">
        <f t="shared" si="2100"/>
        <v>-1548.99965859143</v>
      </c>
      <c r="DL1133" s="86">
        <f t="shared" si="2158"/>
        <v>-1548.99965859143</v>
      </c>
      <c r="DM1133" s="86">
        <f t="shared" si="2101"/>
        <v>-1548.99965859143</v>
      </c>
      <c r="DN1133" s="85">
        <f t="shared" si="2102"/>
        <v>0</v>
      </c>
      <c r="DO1133" s="85">
        <f t="shared" si="2149"/>
        <v>0</v>
      </c>
      <c r="DP1133" s="85">
        <f t="shared" si="2103"/>
        <v>0</v>
      </c>
      <c r="DQ1133" s="85">
        <f t="shared" si="2150"/>
        <v>0</v>
      </c>
      <c r="DR1133" s="85">
        <f t="shared" si="2104"/>
        <v>0</v>
      </c>
      <c r="DS1133" s="85">
        <f t="shared" si="2151"/>
        <v>0</v>
      </c>
      <c r="DT1133" s="81"/>
      <c r="DU1133" s="81"/>
      <c r="DV1133" s="81">
        <f t="shared" si="2152"/>
        <v>0</v>
      </c>
      <c r="DW1133" s="100"/>
    </row>
    <row r="1134" spans="1:127" x14ac:dyDescent="0.2">
      <c r="A1134" s="59">
        <f t="shared" si="2105"/>
        <v>150.53333333333285</v>
      </c>
      <c r="B1134" s="44">
        <f t="shared" si="2106"/>
        <v>150533.33333333285</v>
      </c>
      <c r="C1134" s="52">
        <f t="shared" si="2040"/>
        <v>133.33333333333334</v>
      </c>
      <c r="D1134" s="50">
        <f t="shared" si="2041"/>
        <v>4</v>
      </c>
      <c r="E1134" s="44">
        <f t="shared" si="2042"/>
        <v>4.13</v>
      </c>
      <c r="F1134" s="47">
        <f t="shared" si="2043"/>
        <v>0.02</v>
      </c>
      <c r="G1134" s="52">
        <f t="shared" si="2107"/>
        <v>2.2838225095621507E-2</v>
      </c>
      <c r="H1134" s="57">
        <f t="shared" si="2108"/>
        <v>1149.238700158953</v>
      </c>
      <c r="I1134" s="52">
        <f t="shared" si="2109"/>
        <v>0</v>
      </c>
      <c r="J1134" s="54">
        <f t="shared" si="2110"/>
        <v>4659.8260732611197</v>
      </c>
      <c r="K1134" s="46">
        <f t="shared" si="2153"/>
        <v>4659.8260732611197</v>
      </c>
      <c r="L1134" s="80">
        <f t="shared" si="2044"/>
        <v>0</v>
      </c>
      <c r="M1134" s="142">
        <f t="shared" si="2045"/>
        <v>0</v>
      </c>
      <c r="N1134" s="60">
        <f t="shared" si="2046"/>
        <v>4.13</v>
      </c>
      <c r="O1134" s="53">
        <f t="shared" si="2047"/>
        <v>0</v>
      </c>
      <c r="P1134" s="58">
        <f t="shared" si="2111"/>
        <v>3.2310585362084847</v>
      </c>
      <c r="Q1134" s="49">
        <f t="shared" si="2048"/>
        <v>3.2310585362084847</v>
      </c>
      <c r="R1134" s="143">
        <f t="shared" si="2049"/>
        <v>0.02</v>
      </c>
      <c r="S1134" s="51">
        <f t="shared" si="2112"/>
        <v>1.7398035596553146E-2</v>
      </c>
      <c r="T1134" s="57">
        <f t="shared" si="2113"/>
        <v>1193.6636813732539</v>
      </c>
      <c r="U1134" s="53">
        <f t="shared" si="2050"/>
        <v>0</v>
      </c>
      <c r="V1134" s="58">
        <f t="shared" si="2114"/>
        <v>3.3002429481988487</v>
      </c>
      <c r="W1134" s="49">
        <f t="shared" si="2051"/>
        <v>3.3002429481988487</v>
      </c>
      <c r="X1134" s="143">
        <f t="shared" si="2052"/>
        <v>0.02</v>
      </c>
      <c r="Y1134" s="51">
        <f t="shared" si="2115"/>
        <v>1.6803213815297393E-2</v>
      </c>
      <c r="Z1134" s="57">
        <f t="shared" si="2116"/>
        <v>1159.6173689751104</v>
      </c>
      <c r="AA1134" s="53">
        <f t="shared" si="2053"/>
        <v>0</v>
      </c>
      <c r="AB1134" s="58">
        <f t="shared" si="2117"/>
        <v>3.2465217473012666</v>
      </c>
      <c r="AC1134" s="49">
        <f t="shared" si="2054"/>
        <v>3.2465217473012666</v>
      </c>
      <c r="AD1134" s="143">
        <f t="shared" si="2055"/>
        <v>0.02</v>
      </c>
      <c r="AE1134" s="49">
        <f t="shared" si="2154"/>
        <v>1.6750523966448393E-2</v>
      </c>
      <c r="AF1134" s="57">
        <f t="shared" si="2118"/>
        <v>1158.2186282677192</v>
      </c>
      <c r="AG1134" s="53">
        <f t="shared" si="2056"/>
        <v>0</v>
      </c>
      <c r="AH1134" s="58">
        <f t="shared" si="2119"/>
        <v>3.2444129458944602</v>
      </c>
      <c r="AI1134" s="49">
        <f t="shared" si="2057"/>
        <v>3.2444129458944602</v>
      </c>
      <c r="AJ1134" s="143">
        <f t="shared" si="2058"/>
        <v>0.02</v>
      </c>
      <c r="AK1134" s="51">
        <f t="shared" si="2120"/>
        <v>1.6751082291309796E-2</v>
      </c>
      <c r="AL1134" s="57">
        <f t="shared" si="2121"/>
        <v>1158.1535610934593</v>
      </c>
      <c r="AM1134" s="53">
        <f t="shared" si="2059"/>
        <v>0</v>
      </c>
      <c r="AN1134" s="58">
        <f t="shared" si="2122"/>
        <v>3.2443150361075985</v>
      </c>
      <c r="AO1134" s="49">
        <f t="shared" si="2060"/>
        <v>3.2443150361075985</v>
      </c>
      <c r="AP1134" s="143">
        <f t="shared" si="2061"/>
        <v>0.02</v>
      </c>
      <c r="AQ1134" s="51">
        <f t="shared" si="2123"/>
        <v>1.6751377941041992E-2</v>
      </c>
      <c r="AR1134" s="57">
        <f t="shared" si="2124"/>
        <v>1158.1486183946613</v>
      </c>
      <c r="AS1134" s="44">
        <f t="shared" si="2062"/>
        <v>8387.6869318700155</v>
      </c>
      <c r="AT1134" s="44">
        <f t="shared" si="2063"/>
        <v>3355.0747727480061</v>
      </c>
      <c r="AU1134" s="44">
        <f t="shared" si="2064"/>
        <v>2096.9217329675039</v>
      </c>
      <c r="AV1134" s="47">
        <f t="shared" si="2065"/>
        <v>0.1734026458799823</v>
      </c>
      <c r="AW1134" s="47">
        <f t="shared" si="2066"/>
        <v>0.20344894152240683</v>
      </c>
      <c r="AX1134" s="86">
        <f t="shared" si="2067"/>
        <v>0.38866477784338782</v>
      </c>
      <c r="AY1134" s="86">
        <f t="shared" si="2068"/>
        <v>0</v>
      </c>
      <c r="AZ1134" s="10">
        <f t="shared" si="2125"/>
        <v>0</v>
      </c>
      <c r="BA1134" s="44">
        <f t="shared" si="2069"/>
        <v>0</v>
      </c>
      <c r="BB1134" s="9">
        <f t="shared" si="2070"/>
        <v>0</v>
      </c>
      <c r="BC1134" s="45">
        <f t="shared" si="2159"/>
        <v>0</v>
      </c>
      <c r="BD1134" s="9">
        <f t="shared" si="2071"/>
        <v>0</v>
      </c>
      <c r="BE1134" s="45">
        <f t="shared" si="2155"/>
        <v>0</v>
      </c>
      <c r="BF1134" s="9">
        <f t="shared" si="2072"/>
        <v>0</v>
      </c>
      <c r="BG1134" s="45">
        <f t="shared" si="2156"/>
        <v>0</v>
      </c>
      <c r="BH1134" s="58"/>
      <c r="BI1134" s="58"/>
      <c r="BJ1134" s="58">
        <f t="shared" si="2126"/>
        <v>0</v>
      </c>
      <c r="BK1134" s="97"/>
      <c r="BL1134" s="44"/>
      <c r="BM1134" s="82">
        <f t="shared" si="2127"/>
        <v>112.9</v>
      </c>
      <c r="BN1134" s="86">
        <f t="shared" si="2128"/>
        <v>112900</v>
      </c>
      <c r="BO1134" s="86">
        <f t="shared" si="2129"/>
        <v>100</v>
      </c>
      <c r="BP1134" s="84">
        <f t="shared" si="2073"/>
        <v>4</v>
      </c>
      <c r="BQ1134" s="84">
        <f t="shared" si="2074"/>
        <v>4.13</v>
      </c>
      <c r="BR1134" s="84">
        <f t="shared" si="2075"/>
        <v>0.02</v>
      </c>
      <c r="BS1134" s="84">
        <f t="shared" si="2130"/>
        <v>3.0987943074937289E-2</v>
      </c>
      <c r="BT1134" s="84">
        <f t="shared" si="2131"/>
        <v>1377.7452980687422</v>
      </c>
      <c r="BU1134" s="84">
        <f t="shared" si="2132"/>
        <v>0</v>
      </c>
      <c r="BV1134" s="83">
        <f t="shared" si="2133"/>
        <v>3418.3915811443594</v>
      </c>
      <c r="BW1134" s="81">
        <f t="shared" si="2157"/>
        <v>3418.3915811443594</v>
      </c>
      <c r="BX1134" s="83">
        <f t="shared" si="2076"/>
        <v>0</v>
      </c>
      <c r="BY1134" s="141">
        <f t="shared" si="2077"/>
        <v>0</v>
      </c>
      <c r="BZ1134" s="83">
        <f t="shared" si="2078"/>
        <v>4.13</v>
      </c>
      <c r="CA1134" s="83">
        <f t="shared" si="2079"/>
        <v>0</v>
      </c>
      <c r="CB1134" s="83">
        <f t="shared" si="2134"/>
        <v>3.6020556245876478</v>
      </c>
      <c r="CC1134" s="83">
        <f t="shared" si="2080"/>
        <v>3.6020556245876478</v>
      </c>
      <c r="CD1134" s="143">
        <f t="shared" si="2081"/>
        <v>0.02</v>
      </c>
      <c r="CE1134" s="83">
        <f t="shared" si="2135"/>
        <v>1.6780523213570656E-2</v>
      </c>
      <c r="CF1134" s="84">
        <f t="shared" si="2136"/>
        <v>1254.7183430719313</v>
      </c>
      <c r="CG1134" s="83">
        <f t="shared" si="2082"/>
        <v>0</v>
      </c>
      <c r="CH1134" s="83">
        <f t="shared" si="2137"/>
        <v>3.3357117261555698</v>
      </c>
      <c r="CI1134" s="83">
        <f t="shared" si="2083"/>
        <v>3.3357117261555698</v>
      </c>
      <c r="CJ1134" s="143">
        <f t="shared" si="2084"/>
        <v>0.02</v>
      </c>
      <c r="CK1134" s="83">
        <f t="shared" si="2138"/>
        <v>1.5972910799759384E-2</v>
      </c>
      <c r="CL1134" s="84">
        <f t="shared" si="2139"/>
        <v>1189.1864679512962</v>
      </c>
      <c r="CM1134" s="83">
        <f t="shared" si="2085"/>
        <v>0</v>
      </c>
      <c r="CN1134" s="83">
        <f t="shared" si="2140"/>
        <v>3.2188474619863778</v>
      </c>
      <c r="CO1134" s="83">
        <f t="shared" si="2086"/>
        <v>3.2188474619863778</v>
      </c>
      <c r="CP1134" s="143">
        <f t="shared" si="2087"/>
        <v>0.02</v>
      </c>
      <c r="CQ1134" s="83">
        <f t="shared" si="2141"/>
        <v>1.6132564504284682E-2</v>
      </c>
      <c r="CR1134" s="84">
        <f t="shared" si="2142"/>
        <v>1187.2719191514325</v>
      </c>
      <c r="CS1134" s="83">
        <f t="shared" si="2088"/>
        <v>0</v>
      </c>
      <c r="CT1134" s="83">
        <f t="shared" si="2143"/>
        <v>3.2156898943643424</v>
      </c>
      <c r="CU1134" s="83">
        <f t="shared" si="2089"/>
        <v>3.2156898943643424</v>
      </c>
      <c r="CV1134" s="143">
        <f t="shared" si="2090"/>
        <v>0.02</v>
      </c>
      <c r="CW1134" s="83">
        <f t="shared" si="2144"/>
        <v>1.6160526987184745E-2</v>
      </c>
      <c r="CX1134" s="84">
        <f t="shared" si="2145"/>
        <v>1187.2875311696032</v>
      </c>
      <c r="CY1134" s="83">
        <f t="shared" si="2091"/>
        <v>0</v>
      </c>
      <c r="CZ1134" s="83">
        <f t="shared" si="2146"/>
        <v>3.2157155838751246</v>
      </c>
      <c r="DA1134" s="83">
        <f t="shared" si="2092"/>
        <v>3.2157155838751246</v>
      </c>
      <c r="DB1134" s="143">
        <f t="shared" si="2093"/>
        <v>0.02</v>
      </c>
      <c r="DC1134" s="83">
        <f t="shared" si="2147"/>
        <v>1.6161446767326677E-2</v>
      </c>
      <c r="DD1134" s="84">
        <f t="shared" si="2148"/>
        <v>1187.300184567669</v>
      </c>
      <c r="DE1134" s="86">
        <f t="shared" si="2094"/>
        <v>6153.1048460598467</v>
      </c>
      <c r="DF1134" s="86">
        <f t="shared" si="2095"/>
        <v>2461.2419384239388</v>
      </c>
      <c r="DG1134" s="86">
        <f t="shared" si="2096"/>
        <v>1538.2762115149617</v>
      </c>
      <c r="DH1134" s="86">
        <f t="shared" si="2097"/>
        <v>6.0826994371500444E-2</v>
      </c>
      <c r="DI1134" s="86">
        <f t="shared" si="2098"/>
        <v>4.1100766167760865E-2</v>
      </c>
      <c r="DJ1134" s="86">
        <f t="shared" si="2099"/>
        <v>0.29222295299496837</v>
      </c>
      <c r="DK1134" s="86">
        <f t="shared" si="2100"/>
        <v>-1550.7299933074319</v>
      </c>
      <c r="DL1134" s="86">
        <f t="shared" si="2158"/>
        <v>-1550.7299933074319</v>
      </c>
      <c r="DM1134" s="86">
        <f t="shared" si="2101"/>
        <v>-1550.7299933074319</v>
      </c>
      <c r="DN1134" s="85">
        <f t="shared" si="2102"/>
        <v>0</v>
      </c>
      <c r="DO1134" s="85">
        <f t="shared" si="2149"/>
        <v>0</v>
      </c>
      <c r="DP1134" s="85">
        <f t="shared" si="2103"/>
        <v>0</v>
      </c>
      <c r="DQ1134" s="85">
        <f t="shared" si="2150"/>
        <v>0</v>
      </c>
      <c r="DR1134" s="85">
        <f t="shared" si="2104"/>
        <v>0</v>
      </c>
      <c r="DS1134" s="85">
        <f t="shared" si="2151"/>
        <v>0</v>
      </c>
      <c r="DT1134" s="81"/>
      <c r="DU1134" s="81"/>
      <c r="DV1134" s="81">
        <f t="shared" si="2152"/>
        <v>0</v>
      </c>
      <c r="DW1134" s="100"/>
    </row>
    <row r="1135" spans="1:127" x14ac:dyDescent="0.2">
      <c r="A1135" s="59">
        <f t="shared" si="2105"/>
        <v>150.6666666666662</v>
      </c>
      <c r="B1135" s="44">
        <f t="shared" si="2106"/>
        <v>150666.66666666619</v>
      </c>
      <c r="C1135" s="52">
        <f t="shared" si="2040"/>
        <v>133.33333333333334</v>
      </c>
      <c r="D1135" s="50">
        <f t="shared" si="2041"/>
        <v>4</v>
      </c>
      <c r="E1135" s="44">
        <f t="shared" si="2042"/>
        <v>4.13</v>
      </c>
      <c r="F1135" s="47">
        <f t="shared" si="2043"/>
        <v>0.02</v>
      </c>
      <c r="G1135" s="52">
        <f t="shared" si="2107"/>
        <v>2.2835558428954839E-2</v>
      </c>
      <c r="H1135" s="57">
        <f t="shared" si="2108"/>
        <v>1149.975968658139</v>
      </c>
      <c r="I1135" s="52">
        <f t="shared" si="2109"/>
        <v>0</v>
      </c>
      <c r="J1135" s="54">
        <f t="shared" si="2110"/>
        <v>4664.1424732611194</v>
      </c>
      <c r="K1135" s="46">
        <f t="shared" si="2153"/>
        <v>4664.1424732611194</v>
      </c>
      <c r="L1135" s="80">
        <f t="shared" si="2044"/>
        <v>0</v>
      </c>
      <c r="M1135" s="142">
        <f t="shared" si="2045"/>
        <v>0</v>
      </c>
      <c r="N1135" s="60">
        <f t="shared" si="2046"/>
        <v>4.13</v>
      </c>
      <c r="O1135" s="53">
        <f t="shared" si="2047"/>
        <v>0</v>
      </c>
      <c r="P1135" s="58">
        <f t="shared" si="2111"/>
        <v>3.2324040148404887</v>
      </c>
      <c r="Q1135" s="49">
        <f t="shared" si="2048"/>
        <v>3.2324040148404887</v>
      </c>
      <c r="R1135" s="143">
        <f t="shared" si="2049"/>
        <v>0.02</v>
      </c>
      <c r="S1135" s="51">
        <f t="shared" si="2112"/>
        <v>1.7395368929886478E-2</v>
      </c>
      <c r="T1135" s="57">
        <f t="shared" si="2113"/>
        <v>1194.3815762290012</v>
      </c>
      <c r="U1135" s="53">
        <f t="shared" si="2050"/>
        <v>0</v>
      </c>
      <c r="V1135" s="58">
        <f t="shared" si="2114"/>
        <v>3.3016823699489048</v>
      </c>
      <c r="W1135" s="49">
        <f t="shared" si="2051"/>
        <v>3.3016823699489048</v>
      </c>
      <c r="X1135" s="143">
        <f t="shared" si="2052"/>
        <v>0.02</v>
      </c>
      <c r="Y1135" s="51">
        <f t="shared" si="2115"/>
        <v>1.6800547148630725E-2</v>
      </c>
      <c r="Z1135" s="57">
        <f t="shared" si="2116"/>
        <v>1160.296182858237</v>
      </c>
      <c r="AA1135" s="53">
        <f t="shared" si="2053"/>
        <v>0</v>
      </c>
      <c r="AB1135" s="58">
        <f t="shared" si="2117"/>
        <v>3.2478080571782244</v>
      </c>
      <c r="AC1135" s="49">
        <f t="shared" si="2054"/>
        <v>3.2478080571782244</v>
      </c>
      <c r="AD1135" s="143">
        <f t="shared" si="2055"/>
        <v>0.02</v>
      </c>
      <c r="AE1135" s="49">
        <f t="shared" si="2154"/>
        <v>1.6747857299781725E-2</v>
      </c>
      <c r="AF1135" s="57">
        <f t="shared" si="2118"/>
        <v>1158.9065107436659</v>
      </c>
      <c r="AG1135" s="53">
        <f t="shared" si="2056"/>
        <v>0</v>
      </c>
      <c r="AH1135" s="58">
        <f t="shared" si="2119"/>
        <v>3.2457092994306329</v>
      </c>
      <c r="AI1135" s="49">
        <f t="shared" si="2057"/>
        <v>3.2457092994306329</v>
      </c>
      <c r="AJ1135" s="143">
        <f t="shared" si="2058"/>
        <v>0.02</v>
      </c>
      <c r="AK1135" s="51">
        <f t="shared" si="2120"/>
        <v>1.6748415624643128E-2</v>
      </c>
      <c r="AL1135" s="57">
        <f t="shared" si="2121"/>
        <v>1158.8419136238883</v>
      </c>
      <c r="AM1135" s="53">
        <f t="shared" si="2059"/>
        <v>0</v>
      </c>
      <c r="AN1135" s="58">
        <f t="shared" si="2122"/>
        <v>3.2456119271029897</v>
      </c>
      <c r="AO1135" s="49">
        <f t="shared" si="2060"/>
        <v>3.2456119271029897</v>
      </c>
      <c r="AP1135" s="143">
        <f t="shared" si="2061"/>
        <v>0.02</v>
      </c>
      <c r="AQ1135" s="51">
        <f t="shared" si="2123"/>
        <v>1.6748711274375324E-2</v>
      </c>
      <c r="AR1135" s="57">
        <f t="shared" si="2124"/>
        <v>1158.837003849271</v>
      </c>
      <c r="AS1135" s="44">
        <f t="shared" si="2062"/>
        <v>8395.4564518700136</v>
      </c>
      <c r="AT1135" s="44">
        <f t="shared" si="2063"/>
        <v>3358.1825807480059</v>
      </c>
      <c r="AU1135" s="44">
        <f t="shared" si="2064"/>
        <v>2098.8641129675034</v>
      </c>
      <c r="AV1135" s="47">
        <f t="shared" si="2065"/>
        <v>0.17300820717830473</v>
      </c>
      <c r="AW1135" s="47">
        <f t="shared" si="2066"/>
        <v>0.20257986879400394</v>
      </c>
      <c r="AX1135" s="86">
        <f t="shared" si="2067"/>
        <v>0.38600434272110284</v>
      </c>
      <c r="AY1135" s="86">
        <f t="shared" si="2068"/>
        <v>0</v>
      </c>
      <c r="AZ1135" s="10">
        <f t="shared" si="2125"/>
        <v>0</v>
      </c>
      <c r="BA1135" s="44">
        <f t="shared" si="2069"/>
        <v>0</v>
      </c>
      <c r="BB1135" s="9">
        <f t="shared" si="2070"/>
        <v>0</v>
      </c>
      <c r="BC1135" s="45">
        <f t="shared" si="2159"/>
        <v>0</v>
      </c>
      <c r="BD1135" s="9">
        <f t="shared" si="2071"/>
        <v>0</v>
      </c>
      <c r="BE1135" s="45">
        <f t="shared" si="2155"/>
        <v>0</v>
      </c>
      <c r="BF1135" s="9">
        <f t="shared" si="2072"/>
        <v>0</v>
      </c>
      <c r="BG1135" s="45">
        <f t="shared" si="2156"/>
        <v>0</v>
      </c>
      <c r="BH1135" s="58"/>
      <c r="BI1135" s="58"/>
      <c r="BJ1135" s="58">
        <f t="shared" si="2126"/>
        <v>0</v>
      </c>
      <c r="BK1135" s="97"/>
      <c r="BL1135" s="44"/>
      <c r="BM1135" s="82">
        <f t="shared" si="2127"/>
        <v>113</v>
      </c>
      <c r="BN1135" s="86">
        <f t="shared" si="2128"/>
        <v>113000</v>
      </c>
      <c r="BO1135" s="86">
        <f t="shared" si="2129"/>
        <v>100</v>
      </c>
      <c r="BP1135" s="84">
        <f t="shared" si="2073"/>
        <v>4</v>
      </c>
      <c r="BQ1135" s="84">
        <f t="shared" si="2074"/>
        <v>4.13</v>
      </c>
      <c r="BR1135" s="84">
        <f t="shared" si="2075"/>
        <v>0.02</v>
      </c>
      <c r="BS1135" s="84">
        <f t="shared" si="2130"/>
        <v>3.0985943074937291E-2</v>
      </c>
      <c r="BT1135" s="84">
        <f t="shared" si="2131"/>
        <v>1378.4955872473122</v>
      </c>
      <c r="BU1135" s="84">
        <f t="shared" si="2132"/>
        <v>0</v>
      </c>
      <c r="BV1135" s="83">
        <f t="shared" si="2133"/>
        <v>3421.6288811443596</v>
      </c>
      <c r="BW1135" s="81">
        <f t="shared" si="2157"/>
        <v>3421.6288811443596</v>
      </c>
      <c r="BX1135" s="83">
        <f t="shared" si="2076"/>
        <v>0</v>
      </c>
      <c r="BY1135" s="141">
        <f t="shared" si="2077"/>
        <v>0</v>
      </c>
      <c r="BZ1135" s="83">
        <f t="shared" si="2078"/>
        <v>4.13</v>
      </c>
      <c r="CA1135" s="83">
        <f t="shared" si="2079"/>
        <v>0</v>
      </c>
      <c r="CB1135" s="83">
        <f t="shared" si="2134"/>
        <v>3.6040532736293525</v>
      </c>
      <c r="CC1135" s="83">
        <f t="shared" si="2080"/>
        <v>3.6040532736293525</v>
      </c>
      <c r="CD1135" s="143">
        <f t="shared" si="2081"/>
        <v>0.02</v>
      </c>
      <c r="CE1135" s="83">
        <f t="shared" si="2135"/>
        <v>1.6778523213570658E-2</v>
      </c>
      <c r="CF1135" s="84">
        <f t="shared" si="2136"/>
        <v>1255.1841749457933</v>
      </c>
      <c r="CG1135" s="83">
        <f t="shared" si="2082"/>
        <v>0</v>
      </c>
      <c r="CH1135" s="83">
        <f t="shared" si="2137"/>
        <v>3.3367928651850067</v>
      </c>
      <c r="CI1135" s="83">
        <f t="shared" si="2083"/>
        <v>3.3367928651850067</v>
      </c>
      <c r="CJ1135" s="143">
        <f t="shared" si="2084"/>
        <v>0.02</v>
      </c>
      <c r="CK1135" s="83">
        <f t="shared" si="2138"/>
        <v>1.5970910799759385E-2</v>
      </c>
      <c r="CL1135" s="84">
        <f t="shared" si="2139"/>
        <v>1189.6652836317558</v>
      </c>
      <c r="CM1135" s="83">
        <f t="shared" si="2085"/>
        <v>0</v>
      </c>
      <c r="CN1135" s="83">
        <f t="shared" si="2140"/>
        <v>3.2198325298166726</v>
      </c>
      <c r="CO1135" s="83">
        <f t="shared" si="2086"/>
        <v>3.2198325298166726</v>
      </c>
      <c r="CP1135" s="143">
        <f t="shared" si="2087"/>
        <v>0.02</v>
      </c>
      <c r="CQ1135" s="83">
        <f t="shared" si="2141"/>
        <v>1.6130564504284683E-2</v>
      </c>
      <c r="CR1135" s="84">
        <f t="shared" si="2142"/>
        <v>1187.7730787961436</v>
      </c>
      <c r="CS1135" s="83">
        <f t="shared" si="2088"/>
        <v>0</v>
      </c>
      <c r="CT1135" s="83">
        <f t="shared" si="2143"/>
        <v>3.2167082725571152</v>
      </c>
      <c r="CU1135" s="83">
        <f t="shared" si="2089"/>
        <v>3.2167082725571152</v>
      </c>
      <c r="CV1135" s="143">
        <f t="shared" si="2090"/>
        <v>0.02</v>
      </c>
      <c r="CW1135" s="83">
        <f t="shared" si="2144"/>
        <v>1.6158526987184747E-2</v>
      </c>
      <c r="CX1135" s="84">
        <f t="shared" si="2145"/>
        <v>1187.7900524797426</v>
      </c>
      <c r="CY1135" s="83">
        <f t="shared" si="2091"/>
        <v>0</v>
      </c>
      <c r="CZ1135" s="83">
        <f t="shared" si="2146"/>
        <v>3.2167362352277791</v>
      </c>
      <c r="DA1135" s="83">
        <f t="shared" si="2092"/>
        <v>3.2167362352277791</v>
      </c>
      <c r="DB1135" s="143">
        <f t="shared" si="2093"/>
        <v>0.02</v>
      </c>
      <c r="DC1135" s="83">
        <f t="shared" si="2147"/>
        <v>1.6159446767326679E-2</v>
      </c>
      <c r="DD1135" s="84">
        <f t="shared" si="2148"/>
        <v>1187.8027304659556</v>
      </c>
      <c r="DE1135" s="86">
        <f t="shared" si="2094"/>
        <v>6158.9319860598471</v>
      </c>
      <c r="DF1135" s="86">
        <f t="shared" si="2095"/>
        <v>2463.5727944239388</v>
      </c>
      <c r="DG1135" s="86">
        <f t="shared" si="2096"/>
        <v>1539.7329965149618</v>
      </c>
      <c r="DH1135" s="86">
        <f t="shared" si="2097"/>
        <v>6.0742147264083841E-2</v>
      </c>
      <c r="DI1135" s="86">
        <f t="shared" si="2098"/>
        <v>4.0995519009684289E-2</v>
      </c>
      <c r="DJ1135" s="86">
        <f t="shared" si="2099"/>
        <v>0.29081876395629863</v>
      </c>
      <c r="DK1135" s="86">
        <f t="shared" si="2100"/>
        <v>-1552.4592674333487</v>
      </c>
      <c r="DL1135" s="86">
        <f t="shared" si="2158"/>
        <v>-1552.4592674333487</v>
      </c>
      <c r="DM1135" s="86">
        <f t="shared" si="2101"/>
        <v>-1552.4592674333487</v>
      </c>
      <c r="DN1135" s="85">
        <f t="shared" si="2102"/>
        <v>0</v>
      </c>
      <c r="DO1135" s="85">
        <f t="shared" si="2149"/>
        <v>0</v>
      </c>
      <c r="DP1135" s="85">
        <f t="shared" si="2103"/>
        <v>0</v>
      </c>
      <c r="DQ1135" s="85">
        <f t="shared" si="2150"/>
        <v>0</v>
      </c>
      <c r="DR1135" s="85">
        <f t="shared" si="2104"/>
        <v>0</v>
      </c>
      <c r="DS1135" s="85">
        <f t="shared" si="2151"/>
        <v>0</v>
      </c>
      <c r="DT1135" s="81"/>
      <c r="DU1135" s="81"/>
      <c r="DV1135" s="81">
        <f t="shared" si="2152"/>
        <v>0</v>
      </c>
      <c r="DW1135" s="100"/>
    </row>
    <row r="1136" spans="1:127" x14ac:dyDescent="0.2">
      <c r="A1136" s="59">
        <f t="shared" si="2105"/>
        <v>150.79999999999953</v>
      </c>
      <c r="B1136" s="44">
        <f t="shared" si="2106"/>
        <v>150799.99999999953</v>
      </c>
      <c r="C1136" s="52">
        <f t="shared" si="2040"/>
        <v>133.33333333333334</v>
      </c>
      <c r="D1136" s="50">
        <f t="shared" si="2041"/>
        <v>4</v>
      </c>
      <c r="E1136" s="44">
        <f t="shared" si="2042"/>
        <v>4.13</v>
      </c>
      <c r="F1136" s="47">
        <f t="shared" si="2043"/>
        <v>0.02</v>
      </c>
      <c r="G1136" s="52">
        <f t="shared" si="2107"/>
        <v>2.2832891762288171E-2</v>
      </c>
      <c r="H1136" s="57">
        <f t="shared" si="2108"/>
        <v>1150.7131510663914</v>
      </c>
      <c r="I1136" s="52">
        <f t="shared" si="2109"/>
        <v>0</v>
      </c>
      <c r="J1136" s="54">
        <f t="shared" si="2110"/>
        <v>4668.4588732611201</v>
      </c>
      <c r="K1136" s="46">
        <f t="shared" si="2153"/>
        <v>4668.4588732611201</v>
      </c>
      <c r="L1136" s="80">
        <f t="shared" si="2044"/>
        <v>0</v>
      </c>
      <c r="M1136" s="142">
        <f t="shared" si="2045"/>
        <v>0</v>
      </c>
      <c r="N1136" s="60">
        <f t="shared" si="2046"/>
        <v>4.13</v>
      </c>
      <c r="O1136" s="53">
        <f t="shared" si="2047"/>
        <v>0</v>
      </c>
      <c r="P1136" s="58">
        <f t="shared" si="2111"/>
        <v>3.233751376383613</v>
      </c>
      <c r="Q1136" s="49">
        <f t="shared" si="2048"/>
        <v>3.233751376383613</v>
      </c>
      <c r="R1136" s="143">
        <f t="shared" si="2049"/>
        <v>0.02</v>
      </c>
      <c r="S1136" s="51">
        <f t="shared" si="2112"/>
        <v>1.739270226321981E-2</v>
      </c>
      <c r="T1136" s="57">
        <f t="shared" si="2113"/>
        <v>1195.0990622658824</v>
      </c>
      <c r="U1136" s="53">
        <f t="shared" si="2050"/>
        <v>0</v>
      </c>
      <c r="V1136" s="58">
        <f t="shared" si="2114"/>
        <v>3.3031230447054858</v>
      </c>
      <c r="W1136" s="49">
        <f t="shared" si="2051"/>
        <v>3.3031230447054858</v>
      </c>
      <c r="X1136" s="143">
        <f t="shared" si="2052"/>
        <v>0.02</v>
      </c>
      <c r="Y1136" s="51">
        <f t="shared" si="2115"/>
        <v>1.6797880481964057E-2</v>
      </c>
      <c r="Z1136" s="57">
        <f t="shared" si="2116"/>
        <v>1160.974593112282</v>
      </c>
      <c r="AA1136" s="53">
        <f t="shared" si="2053"/>
        <v>0</v>
      </c>
      <c r="AB1136" s="58">
        <f t="shared" si="2117"/>
        <v>3.2490954544713997</v>
      </c>
      <c r="AC1136" s="49">
        <f t="shared" si="2054"/>
        <v>3.2490954544713997</v>
      </c>
      <c r="AD1136" s="143">
        <f t="shared" si="2055"/>
        <v>0.02</v>
      </c>
      <c r="AE1136" s="49">
        <f t="shared" si="2154"/>
        <v>1.6745190633115057E-2</v>
      </c>
      <c r="AF1136" s="57">
        <f t="shared" si="2118"/>
        <v>1159.5940113049317</v>
      </c>
      <c r="AG1136" s="53">
        <f t="shared" si="2056"/>
        <v>0</v>
      </c>
      <c r="AH1136" s="58">
        <f t="shared" si="2119"/>
        <v>3.2470068220232591</v>
      </c>
      <c r="AI1136" s="49">
        <f t="shared" si="2057"/>
        <v>3.2470068220232591</v>
      </c>
      <c r="AJ1136" s="143">
        <f t="shared" si="2058"/>
        <v>0.02</v>
      </c>
      <c r="AK1136" s="51">
        <f t="shared" si="2120"/>
        <v>1.674574895797646E-2</v>
      </c>
      <c r="AL1136" s="57">
        <f t="shared" si="2121"/>
        <v>1159.5298816763261</v>
      </c>
      <c r="AM1136" s="53">
        <f t="shared" si="2059"/>
        <v>0</v>
      </c>
      <c r="AN1136" s="58">
        <f t="shared" si="2122"/>
        <v>3.2469099858199044</v>
      </c>
      <c r="AO1136" s="49">
        <f t="shared" si="2060"/>
        <v>3.2469099858199044</v>
      </c>
      <c r="AP1136" s="143">
        <f t="shared" si="2061"/>
        <v>0.02</v>
      </c>
      <c r="AQ1136" s="51">
        <f t="shared" si="2123"/>
        <v>1.6746044607708656E-2</v>
      </c>
      <c r="AR1136" s="57">
        <f t="shared" si="2124"/>
        <v>1159.5250046872102</v>
      </c>
      <c r="AS1136" s="44">
        <f t="shared" si="2062"/>
        <v>8403.2259718700152</v>
      </c>
      <c r="AT1136" s="44">
        <f t="shared" si="2063"/>
        <v>3361.2903887480065</v>
      </c>
      <c r="AU1136" s="44">
        <f t="shared" si="2064"/>
        <v>2100.8064929675038</v>
      </c>
      <c r="AV1136" s="47">
        <f t="shared" si="2065"/>
        <v>0.17261526281474712</v>
      </c>
      <c r="AW1136" s="47">
        <f t="shared" si="2066"/>
        <v>0.20171582015583808</v>
      </c>
      <c r="AX1136" s="86">
        <f t="shared" si="2067"/>
        <v>0.38336611823110173</v>
      </c>
      <c r="AY1136" s="86">
        <f t="shared" si="2068"/>
        <v>0</v>
      </c>
      <c r="AZ1136" s="10">
        <f t="shared" si="2125"/>
        <v>0</v>
      </c>
      <c r="BA1136" s="44">
        <f t="shared" si="2069"/>
        <v>0</v>
      </c>
      <c r="BB1136" s="9">
        <f t="shared" si="2070"/>
        <v>0</v>
      </c>
      <c r="BC1136" s="45">
        <f t="shared" si="2159"/>
        <v>0</v>
      </c>
      <c r="BD1136" s="9">
        <f t="shared" si="2071"/>
        <v>0</v>
      </c>
      <c r="BE1136" s="45">
        <f t="shared" si="2155"/>
        <v>0</v>
      </c>
      <c r="BF1136" s="9">
        <f t="shared" si="2072"/>
        <v>0</v>
      </c>
      <c r="BG1136" s="45">
        <f t="shared" si="2156"/>
        <v>0</v>
      </c>
      <c r="BH1136" s="58"/>
      <c r="BI1136" s="58"/>
      <c r="BJ1136" s="58">
        <f t="shared" si="2126"/>
        <v>0</v>
      </c>
      <c r="BK1136" s="97"/>
      <c r="BL1136" s="44"/>
      <c r="BM1136" s="82">
        <f t="shared" si="2127"/>
        <v>113.10000000000001</v>
      </c>
      <c r="BN1136" s="86">
        <f t="shared" si="2128"/>
        <v>113100</v>
      </c>
      <c r="BO1136" s="86">
        <f t="shared" si="2129"/>
        <v>100</v>
      </c>
      <c r="BP1136" s="84">
        <f t="shared" si="2073"/>
        <v>4</v>
      </c>
      <c r="BQ1136" s="84">
        <f t="shared" si="2074"/>
        <v>4.13</v>
      </c>
      <c r="BR1136" s="84">
        <f t="shared" si="2075"/>
        <v>0.02</v>
      </c>
      <c r="BS1136" s="84">
        <f t="shared" si="2130"/>
        <v>3.0983943074937292E-2</v>
      </c>
      <c r="BT1136" s="84">
        <f t="shared" si="2131"/>
        <v>1379.245827999732</v>
      </c>
      <c r="BU1136" s="84">
        <f t="shared" si="2132"/>
        <v>0</v>
      </c>
      <c r="BV1136" s="83">
        <f t="shared" si="2133"/>
        <v>3424.8661811443594</v>
      </c>
      <c r="BW1136" s="81">
        <f t="shared" si="2157"/>
        <v>3424.8661811443594</v>
      </c>
      <c r="BX1136" s="83">
        <f t="shared" si="2076"/>
        <v>0</v>
      </c>
      <c r="BY1136" s="141">
        <f t="shared" si="2077"/>
        <v>0</v>
      </c>
      <c r="BZ1136" s="83">
        <f t="shared" si="2078"/>
        <v>4.13</v>
      </c>
      <c r="CA1136" s="83">
        <f t="shared" si="2079"/>
        <v>0</v>
      </c>
      <c r="CB1136" s="83">
        <f t="shared" si="2134"/>
        <v>3.6060530767226675</v>
      </c>
      <c r="CC1136" s="83">
        <f t="shared" si="2080"/>
        <v>3.6060530767226675</v>
      </c>
      <c r="CD1136" s="143">
        <f t="shared" si="2081"/>
        <v>0.02</v>
      </c>
      <c r="CE1136" s="83">
        <f t="shared" si="2135"/>
        <v>1.6776523213570659E-2</v>
      </c>
      <c r="CF1136" s="84">
        <f t="shared" si="2136"/>
        <v>1255.6496931260137</v>
      </c>
      <c r="CG1136" s="83">
        <f t="shared" si="2082"/>
        <v>0</v>
      </c>
      <c r="CH1136" s="83">
        <f t="shared" si="2137"/>
        <v>3.3378742181824874</v>
      </c>
      <c r="CI1136" s="83">
        <f t="shared" si="2083"/>
        <v>3.3378742181824874</v>
      </c>
      <c r="CJ1136" s="143">
        <f t="shared" si="2084"/>
        <v>0.02</v>
      </c>
      <c r="CK1136" s="83">
        <f t="shared" si="2138"/>
        <v>1.5968910799759387E-2</v>
      </c>
      <c r="CL1136" s="84">
        <f t="shared" si="2139"/>
        <v>1190.1438842355385</v>
      </c>
      <c r="CM1136" s="83">
        <f t="shared" si="2085"/>
        <v>0</v>
      </c>
      <c r="CN1136" s="83">
        <f t="shared" si="2140"/>
        <v>3.2208180847715493</v>
      </c>
      <c r="CO1136" s="83">
        <f t="shared" si="2086"/>
        <v>3.2208180847715493</v>
      </c>
      <c r="CP1136" s="143">
        <f t="shared" si="2087"/>
        <v>0.02</v>
      </c>
      <c r="CQ1136" s="83">
        <f t="shared" si="2141"/>
        <v>1.6128564504284685E-2</v>
      </c>
      <c r="CR1136" s="84">
        <f t="shared" si="2142"/>
        <v>1188.274023002245</v>
      </c>
      <c r="CS1136" s="83">
        <f t="shared" si="2088"/>
        <v>0</v>
      </c>
      <c r="CT1136" s="83">
        <f t="shared" si="2143"/>
        <v>3.2177272219229196</v>
      </c>
      <c r="CU1136" s="83">
        <f t="shared" si="2089"/>
        <v>3.2177272219229196</v>
      </c>
      <c r="CV1136" s="143">
        <f t="shared" si="2090"/>
        <v>0.02</v>
      </c>
      <c r="CW1136" s="83">
        <f t="shared" si="2144"/>
        <v>1.6156526987184748E-2</v>
      </c>
      <c r="CX1136" s="84">
        <f t="shared" si="2145"/>
        <v>1188.2923525212177</v>
      </c>
      <c r="CY1136" s="83">
        <f t="shared" si="2091"/>
        <v>0</v>
      </c>
      <c r="CZ1136" s="83">
        <f t="shared" si="2146"/>
        <v>3.2177574533493263</v>
      </c>
      <c r="DA1136" s="83">
        <f t="shared" si="2092"/>
        <v>3.2177574533493263</v>
      </c>
      <c r="DB1136" s="143">
        <f t="shared" si="2093"/>
        <v>0.02</v>
      </c>
      <c r="DC1136" s="83">
        <f t="shared" si="2147"/>
        <v>1.615744676732668E-2</v>
      </c>
      <c r="DD1136" s="84">
        <f t="shared" si="2148"/>
        <v>1188.3050547345842</v>
      </c>
      <c r="DE1136" s="86">
        <f t="shared" si="2094"/>
        <v>6164.7591260598474</v>
      </c>
      <c r="DF1136" s="86">
        <f t="shared" si="2095"/>
        <v>2465.9036504239389</v>
      </c>
      <c r="DG1136" s="86">
        <f t="shared" si="2096"/>
        <v>1541.1897815149619</v>
      </c>
      <c r="DH1136" s="86">
        <f t="shared" si="2097"/>
        <v>6.0657514047408247E-2</v>
      </c>
      <c r="DI1136" s="86">
        <f t="shared" si="2098"/>
        <v>4.0890659660379712E-2</v>
      </c>
      <c r="DJ1136" s="86">
        <f t="shared" si="2099"/>
        <v>0.289422895354701</v>
      </c>
      <c r="DK1136" s="86">
        <f t="shared" si="2100"/>
        <v>-1554.1874816950879</v>
      </c>
      <c r="DL1136" s="86">
        <f t="shared" si="2158"/>
        <v>-1554.1874816950879</v>
      </c>
      <c r="DM1136" s="86">
        <f t="shared" si="2101"/>
        <v>-1554.1874816950879</v>
      </c>
      <c r="DN1136" s="85">
        <f t="shared" si="2102"/>
        <v>0</v>
      </c>
      <c r="DO1136" s="85">
        <f t="shared" si="2149"/>
        <v>0</v>
      </c>
      <c r="DP1136" s="85">
        <f t="shared" si="2103"/>
        <v>0</v>
      </c>
      <c r="DQ1136" s="85">
        <f t="shared" si="2150"/>
        <v>0</v>
      </c>
      <c r="DR1136" s="85">
        <f t="shared" si="2104"/>
        <v>0</v>
      </c>
      <c r="DS1136" s="85">
        <f t="shared" si="2151"/>
        <v>0</v>
      </c>
      <c r="DT1136" s="81"/>
      <c r="DU1136" s="81"/>
      <c r="DV1136" s="81">
        <f t="shared" si="2152"/>
        <v>0</v>
      </c>
      <c r="DW1136" s="100"/>
    </row>
    <row r="1137" spans="1:127" x14ac:dyDescent="0.2">
      <c r="A1137" s="59">
        <f t="shared" si="2105"/>
        <v>150.93333333333288</v>
      </c>
      <c r="B1137" s="44">
        <f t="shared" si="2106"/>
        <v>150933.33333333288</v>
      </c>
      <c r="C1137" s="52">
        <f t="shared" si="2040"/>
        <v>133.33333333333334</v>
      </c>
      <c r="D1137" s="50">
        <f t="shared" si="2041"/>
        <v>4</v>
      </c>
      <c r="E1137" s="44">
        <f t="shared" si="2042"/>
        <v>4.13</v>
      </c>
      <c r="F1137" s="47">
        <f t="shared" si="2043"/>
        <v>0.02</v>
      </c>
      <c r="G1137" s="52">
        <f t="shared" si="2107"/>
        <v>2.2830225095621503E-2</v>
      </c>
      <c r="H1137" s="57">
        <f t="shared" si="2108"/>
        <v>1151.4502473837103</v>
      </c>
      <c r="I1137" s="52">
        <f t="shared" si="2109"/>
        <v>0</v>
      </c>
      <c r="J1137" s="54">
        <f t="shared" si="2110"/>
        <v>4672.7752732611198</v>
      </c>
      <c r="K1137" s="46">
        <f t="shared" si="2153"/>
        <v>4672.7752732611198</v>
      </c>
      <c r="L1137" s="80">
        <f t="shared" si="2044"/>
        <v>0</v>
      </c>
      <c r="M1137" s="142">
        <f t="shared" si="2045"/>
        <v>0</v>
      </c>
      <c r="N1137" s="60">
        <f t="shared" si="2046"/>
        <v>4.13</v>
      </c>
      <c r="O1137" s="53">
        <f t="shared" si="2047"/>
        <v>0</v>
      </c>
      <c r="P1137" s="58">
        <f t="shared" si="2111"/>
        <v>3.2351006205864121</v>
      </c>
      <c r="Q1137" s="49">
        <f t="shared" si="2048"/>
        <v>3.2351006205864121</v>
      </c>
      <c r="R1137" s="143">
        <f t="shared" si="2049"/>
        <v>0.02</v>
      </c>
      <c r="S1137" s="51">
        <f t="shared" si="2112"/>
        <v>1.7390035596553142E-2</v>
      </c>
      <c r="T1137" s="57">
        <f t="shared" si="2113"/>
        <v>1195.8161394065637</v>
      </c>
      <c r="U1137" s="53">
        <f t="shared" si="2050"/>
        <v>0</v>
      </c>
      <c r="V1137" s="58">
        <f t="shared" si="2114"/>
        <v>3.3045649694263499</v>
      </c>
      <c r="W1137" s="49">
        <f t="shared" si="2051"/>
        <v>3.3045649694263499</v>
      </c>
      <c r="X1137" s="143">
        <f t="shared" si="2052"/>
        <v>0.02</v>
      </c>
      <c r="Y1137" s="51">
        <f t="shared" si="2115"/>
        <v>1.6795213815297388E-2</v>
      </c>
      <c r="Z1137" s="57">
        <f t="shared" si="2116"/>
        <v>1161.6525998318341</v>
      </c>
      <c r="AA1137" s="53">
        <f t="shared" si="2053"/>
        <v>0</v>
      </c>
      <c r="AB1137" s="58">
        <f t="shared" si="2117"/>
        <v>3.2503839365756177</v>
      </c>
      <c r="AC1137" s="49">
        <f t="shared" si="2054"/>
        <v>3.2503839365756177</v>
      </c>
      <c r="AD1137" s="143">
        <f t="shared" si="2055"/>
        <v>0.02</v>
      </c>
      <c r="AE1137" s="49">
        <f t="shared" si="2154"/>
        <v>1.6742523966448389E-2</v>
      </c>
      <c r="AF1137" s="57">
        <f t="shared" si="2118"/>
        <v>1160.2811300239478</v>
      </c>
      <c r="AG1137" s="53">
        <f t="shared" si="2056"/>
        <v>0</v>
      </c>
      <c r="AH1137" s="58">
        <f t="shared" si="2119"/>
        <v>3.2483055111747881</v>
      </c>
      <c r="AI1137" s="49">
        <f t="shared" si="2057"/>
        <v>3.2483055111747881</v>
      </c>
      <c r="AJ1137" s="143">
        <f t="shared" si="2058"/>
        <v>0.02</v>
      </c>
      <c r="AK1137" s="51">
        <f t="shared" si="2120"/>
        <v>1.6743082291309792E-2</v>
      </c>
      <c r="AL1137" s="57">
        <f t="shared" si="2121"/>
        <v>1160.2174653102163</v>
      </c>
      <c r="AM1137" s="53">
        <f t="shared" si="2059"/>
        <v>0</v>
      </c>
      <c r="AN1137" s="58">
        <f t="shared" si="2122"/>
        <v>3.2482092097195188</v>
      </c>
      <c r="AO1137" s="49">
        <f t="shared" si="2060"/>
        <v>3.2482092097195188</v>
      </c>
      <c r="AP1137" s="143">
        <f t="shared" si="2061"/>
        <v>0.02</v>
      </c>
      <c r="AQ1137" s="51">
        <f t="shared" si="2123"/>
        <v>1.6743377941041988E-2</v>
      </c>
      <c r="AR1137" s="57">
        <f t="shared" si="2124"/>
        <v>1160.2126209684336</v>
      </c>
      <c r="AS1137" s="44">
        <f t="shared" si="2062"/>
        <v>8410.995491870015</v>
      </c>
      <c r="AT1137" s="44">
        <f t="shared" si="2063"/>
        <v>3364.3981967480058</v>
      </c>
      <c r="AU1137" s="44">
        <f t="shared" si="2064"/>
        <v>2102.7488729675038</v>
      </c>
      <c r="AV1137" s="47">
        <f t="shared" si="2065"/>
        <v>0.17222380547252358</v>
      </c>
      <c r="AW1137" s="47">
        <f t="shared" si="2066"/>
        <v>0.20085676031901606</v>
      </c>
      <c r="AX1137" s="86">
        <f t="shared" si="2067"/>
        <v>0.38074988965658296</v>
      </c>
      <c r="AY1137" s="86">
        <f t="shared" si="2068"/>
        <v>0</v>
      </c>
      <c r="AZ1137" s="10">
        <f t="shared" si="2125"/>
        <v>0</v>
      </c>
      <c r="BA1137" s="44">
        <f t="shared" si="2069"/>
        <v>0</v>
      </c>
      <c r="BB1137" s="9">
        <f t="shared" si="2070"/>
        <v>0</v>
      </c>
      <c r="BC1137" s="45">
        <f t="shared" si="2159"/>
        <v>0</v>
      </c>
      <c r="BD1137" s="9">
        <f t="shared" si="2071"/>
        <v>0</v>
      </c>
      <c r="BE1137" s="45">
        <f t="shared" si="2155"/>
        <v>0</v>
      </c>
      <c r="BF1137" s="9">
        <f t="shared" si="2072"/>
        <v>0</v>
      </c>
      <c r="BG1137" s="45">
        <f t="shared" si="2156"/>
        <v>0</v>
      </c>
      <c r="BH1137" s="58"/>
      <c r="BI1137" s="58"/>
      <c r="BJ1137" s="58">
        <f t="shared" si="2126"/>
        <v>0</v>
      </c>
      <c r="BK1137" s="97"/>
      <c r="BL1137" s="44"/>
      <c r="BM1137" s="82">
        <f t="shared" si="2127"/>
        <v>113.2</v>
      </c>
      <c r="BN1137" s="86">
        <f t="shared" si="2128"/>
        <v>113200</v>
      </c>
      <c r="BO1137" s="86">
        <f t="shared" si="2129"/>
        <v>100</v>
      </c>
      <c r="BP1137" s="84">
        <f t="shared" si="2073"/>
        <v>4</v>
      </c>
      <c r="BQ1137" s="84">
        <f t="shared" si="2074"/>
        <v>4.13</v>
      </c>
      <c r="BR1137" s="84">
        <f t="shared" si="2075"/>
        <v>0.02</v>
      </c>
      <c r="BS1137" s="84">
        <f t="shared" si="2130"/>
        <v>3.0981943074937294E-2</v>
      </c>
      <c r="BT1137" s="84">
        <f t="shared" si="2131"/>
        <v>1379.9960203260018</v>
      </c>
      <c r="BU1137" s="84">
        <f t="shared" si="2132"/>
        <v>0</v>
      </c>
      <c r="BV1137" s="83">
        <f t="shared" si="2133"/>
        <v>3428.1034811443596</v>
      </c>
      <c r="BW1137" s="81">
        <f t="shared" si="2157"/>
        <v>3428.1034811443596</v>
      </c>
      <c r="BX1137" s="83">
        <f t="shared" si="2076"/>
        <v>0</v>
      </c>
      <c r="BY1137" s="141">
        <f t="shared" si="2077"/>
        <v>0</v>
      </c>
      <c r="BZ1137" s="83">
        <f t="shared" si="2078"/>
        <v>4.13</v>
      </c>
      <c r="CA1137" s="83">
        <f t="shared" si="2079"/>
        <v>0</v>
      </c>
      <c r="CB1137" s="83">
        <f t="shared" si="2134"/>
        <v>3.6080550340945861</v>
      </c>
      <c r="CC1137" s="83">
        <f t="shared" si="2080"/>
        <v>3.6080550340945861</v>
      </c>
      <c r="CD1137" s="143">
        <f t="shared" si="2081"/>
        <v>0.02</v>
      </c>
      <c r="CE1137" s="83">
        <f t="shared" si="2135"/>
        <v>1.6774523213570661E-2</v>
      </c>
      <c r="CF1137" s="84">
        <f t="shared" si="2136"/>
        <v>1256.1148976822599</v>
      </c>
      <c r="CG1137" s="83">
        <f t="shared" si="2082"/>
        <v>0</v>
      </c>
      <c r="CH1137" s="83">
        <f t="shared" si="2137"/>
        <v>3.3389557837318673</v>
      </c>
      <c r="CI1137" s="83">
        <f t="shared" si="2083"/>
        <v>3.3389557837318673</v>
      </c>
      <c r="CJ1137" s="143">
        <f t="shared" si="2084"/>
        <v>0.02</v>
      </c>
      <c r="CK1137" s="83">
        <f t="shared" si="2138"/>
        <v>1.5966910799759388E-2</v>
      </c>
      <c r="CL1137" s="84">
        <f t="shared" si="2139"/>
        <v>1190.6222698713057</v>
      </c>
      <c r="CM1137" s="83">
        <f t="shared" si="2085"/>
        <v>0</v>
      </c>
      <c r="CN1137" s="83">
        <f t="shared" si="2140"/>
        <v>3.2218041260052752</v>
      </c>
      <c r="CO1137" s="83">
        <f t="shared" si="2086"/>
        <v>3.2218041260052752</v>
      </c>
      <c r="CP1137" s="143">
        <f t="shared" si="2087"/>
        <v>0.02</v>
      </c>
      <c r="CQ1137" s="83">
        <f t="shared" si="2141"/>
        <v>1.6126564504284686E-2</v>
      </c>
      <c r="CR1137" s="84">
        <f t="shared" si="2142"/>
        <v>1188.7747518257863</v>
      </c>
      <c r="CS1137" s="83">
        <f t="shared" si="2088"/>
        <v>0</v>
      </c>
      <c r="CT1137" s="83">
        <f t="shared" si="2143"/>
        <v>3.2187467414894249</v>
      </c>
      <c r="CU1137" s="83">
        <f t="shared" si="2089"/>
        <v>3.2187467414894249</v>
      </c>
      <c r="CV1137" s="143">
        <f t="shared" si="2090"/>
        <v>0.02</v>
      </c>
      <c r="CW1137" s="83">
        <f t="shared" si="2144"/>
        <v>1.615452698718475E-2</v>
      </c>
      <c r="CX1137" s="84">
        <f t="shared" si="2145"/>
        <v>1188.7944313449636</v>
      </c>
      <c r="CY1137" s="83">
        <f t="shared" si="2091"/>
        <v>0</v>
      </c>
      <c r="CZ1137" s="83">
        <f t="shared" si="2146"/>
        <v>3.2187792372232185</v>
      </c>
      <c r="DA1137" s="83">
        <f t="shared" si="2092"/>
        <v>3.2187792372232185</v>
      </c>
      <c r="DB1137" s="143">
        <f t="shared" si="2093"/>
        <v>0.02</v>
      </c>
      <c r="DC1137" s="83">
        <f t="shared" si="2147"/>
        <v>1.6155446767326682E-2</v>
      </c>
      <c r="DD1137" s="84">
        <f t="shared" si="2148"/>
        <v>1188.8071574257149</v>
      </c>
      <c r="DE1137" s="86">
        <f t="shared" si="2094"/>
        <v>6170.5862660598468</v>
      </c>
      <c r="DF1137" s="86">
        <f t="shared" si="2095"/>
        <v>2468.2345064239385</v>
      </c>
      <c r="DG1137" s="86">
        <f t="shared" si="2096"/>
        <v>1542.6465665149617</v>
      </c>
      <c r="DH1137" s="86">
        <f t="shared" si="2097"/>
        <v>6.0573094011511029E-2</v>
      </c>
      <c r="DI1137" s="86">
        <f t="shared" si="2098"/>
        <v>4.0786186341942691E-2</v>
      </c>
      <c r="DJ1137" s="86">
        <f t="shared" si="2099"/>
        <v>0.28803528972895298</v>
      </c>
      <c r="DK1137" s="86">
        <f t="shared" si="2100"/>
        <v>-1555.9146368185027</v>
      </c>
      <c r="DL1137" s="86">
        <f t="shared" si="2158"/>
        <v>-1555.9146368185027</v>
      </c>
      <c r="DM1137" s="86">
        <f t="shared" si="2101"/>
        <v>-1555.9146368185027</v>
      </c>
      <c r="DN1137" s="85">
        <f t="shared" si="2102"/>
        <v>0</v>
      </c>
      <c r="DO1137" s="85">
        <f t="shared" si="2149"/>
        <v>0</v>
      </c>
      <c r="DP1137" s="85">
        <f t="shared" si="2103"/>
        <v>0</v>
      </c>
      <c r="DQ1137" s="85">
        <f t="shared" si="2150"/>
        <v>0</v>
      </c>
      <c r="DR1137" s="85">
        <f t="shared" si="2104"/>
        <v>0</v>
      </c>
      <c r="DS1137" s="85">
        <f t="shared" si="2151"/>
        <v>0</v>
      </c>
      <c r="DT1137" s="81"/>
      <c r="DU1137" s="81"/>
      <c r="DV1137" s="81">
        <f t="shared" si="2152"/>
        <v>0</v>
      </c>
      <c r="DW1137" s="100"/>
    </row>
    <row r="1138" spans="1:127" x14ac:dyDescent="0.2">
      <c r="A1138" s="59">
        <f t="shared" si="2105"/>
        <v>151.06666666666624</v>
      </c>
      <c r="B1138" s="44">
        <f t="shared" si="2106"/>
        <v>151066.66666666622</v>
      </c>
      <c r="C1138" s="52">
        <f t="shared" si="2040"/>
        <v>133.33333333333334</v>
      </c>
      <c r="D1138" s="50">
        <f t="shared" si="2041"/>
        <v>4</v>
      </c>
      <c r="E1138" s="44">
        <f t="shared" si="2042"/>
        <v>4.13</v>
      </c>
      <c r="F1138" s="47">
        <f t="shared" si="2043"/>
        <v>0.02</v>
      </c>
      <c r="G1138" s="52">
        <f t="shared" si="2107"/>
        <v>2.2827558428954835E-2</v>
      </c>
      <c r="H1138" s="57">
        <f t="shared" si="2108"/>
        <v>1152.1872576100957</v>
      </c>
      <c r="I1138" s="52">
        <f t="shared" si="2109"/>
        <v>0</v>
      </c>
      <c r="J1138" s="54">
        <f t="shared" si="2110"/>
        <v>4677.0916732611195</v>
      </c>
      <c r="K1138" s="46">
        <f t="shared" si="2153"/>
        <v>4677.0916732611195</v>
      </c>
      <c r="L1138" s="80">
        <f t="shared" si="2044"/>
        <v>0</v>
      </c>
      <c r="M1138" s="142">
        <f t="shared" si="2045"/>
        <v>0</v>
      </c>
      <c r="N1138" s="60">
        <f t="shared" si="2046"/>
        <v>4.13</v>
      </c>
      <c r="O1138" s="53">
        <f t="shared" si="2047"/>
        <v>0</v>
      </c>
      <c r="P1138" s="58">
        <f t="shared" si="2111"/>
        <v>3.2364517471979846</v>
      </c>
      <c r="Q1138" s="49">
        <f t="shared" si="2048"/>
        <v>3.2364517471979846</v>
      </c>
      <c r="R1138" s="143">
        <f t="shared" si="2049"/>
        <v>0.02</v>
      </c>
      <c r="S1138" s="51">
        <f t="shared" si="2112"/>
        <v>1.7387368929886474E-2</v>
      </c>
      <c r="T1138" s="57">
        <f t="shared" si="2113"/>
        <v>1196.5328075745776</v>
      </c>
      <c r="U1138" s="53">
        <f t="shared" si="2050"/>
        <v>0</v>
      </c>
      <c r="V1138" s="58">
        <f t="shared" si="2114"/>
        <v>3.3060081410709081</v>
      </c>
      <c r="W1138" s="49">
        <f t="shared" si="2051"/>
        <v>3.3060081410709081</v>
      </c>
      <c r="X1138" s="143">
        <f t="shared" si="2052"/>
        <v>0.02</v>
      </c>
      <c r="Y1138" s="51">
        <f t="shared" si="2115"/>
        <v>1.679254714863072E-2</v>
      </c>
      <c r="Z1138" s="57">
        <f t="shared" si="2116"/>
        <v>1162.330203112441</v>
      </c>
      <c r="AA1138" s="53">
        <f t="shared" si="2053"/>
        <v>0</v>
      </c>
      <c r="AB1138" s="58">
        <f t="shared" si="2117"/>
        <v>3.2516735008893405</v>
      </c>
      <c r="AC1138" s="49">
        <f t="shared" si="2054"/>
        <v>3.2516735008893405</v>
      </c>
      <c r="AD1138" s="143">
        <f t="shared" si="2055"/>
        <v>0.02</v>
      </c>
      <c r="AE1138" s="49">
        <f t="shared" si="2154"/>
        <v>1.6739857299781721E-2</v>
      </c>
      <c r="AF1138" s="57">
        <f t="shared" si="2118"/>
        <v>1160.9678669739938</v>
      </c>
      <c r="AG1138" s="53">
        <f t="shared" si="2056"/>
        <v>0</v>
      </c>
      <c r="AH1138" s="58">
        <f t="shared" si="2119"/>
        <v>3.2496053643907947</v>
      </c>
      <c r="AI1138" s="49">
        <f t="shared" si="2057"/>
        <v>3.2496053643907947</v>
      </c>
      <c r="AJ1138" s="143">
        <f t="shared" si="2058"/>
        <v>0.02</v>
      </c>
      <c r="AK1138" s="51">
        <f t="shared" si="2120"/>
        <v>1.6740415624643123E-2</v>
      </c>
      <c r="AL1138" s="57">
        <f t="shared" si="2121"/>
        <v>1160.9046645858748</v>
      </c>
      <c r="AM1138" s="53">
        <f t="shared" si="2059"/>
        <v>0</v>
      </c>
      <c r="AN1138" s="58">
        <f t="shared" si="2122"/>
        <v>3.2495095962660461</v>
      </c>
      <c r="AO1138" s="49">
        <f t="shared" si="2060"/>
        <v>3.2495095962660461</v>
      </c>
      <c r="AP1138" s="143">
        <f t="shared" si="2061"/>
        <v>0.02</v>
      </c>
      <c r="AQ1138" s="51">
        <f t="shared" si="2123"/>
        <v>1.6740711274375319E-2</v>
      </c>
      <c r="AR1138" s="57">
        <f t="shared" si="2124"/>
        <v>1160.899852753776</v>
      </c>
      <c r="AS1138" s="44">
        <f t="shared" si="2062"/>
        <v>8418.7650118700149</v>
      </c>
      <c r="AT1138" s="44">
        <f t="shared" si="2063"/>
        <v>3367.506004748006</v>
      </c>
      <c r="AU1138" s="44">
        <f t="shared" si="2064"/>
        <v>2104.6912529675037</v>
      </c>
      <c r="AV1138" s="47">
        <f t="shared" si="2065"/>
        <v>0.17183382787790805</v>
      </c>
      <c r="AW1138" s="47">
        <f t="shared" si="2066"/>
        <v>0.20000265428214722</v>
      </c>
      <c r="AX1138" s="86">
        <f t="shared" si="2067"/>
        <v>0.37815544461677947</v>
      </c>
      <c r="AY1138" s="86">
        <f t="shared" si="2068"/>
        <v>0</v>
      </c>
      <c r="AZ1138" s="10">
        <f t="shared" si="2125"/>
        <v>0</v>
      </c>
      <c r="BA1138" s="44">
        <f t="shared" si="2069"/>
        <v>0</v>
      </c>
      <c r="BB1138" s="9">
        <f t="shared" si="2070"/>
        <v>0</v>
      </c>
      <c r="BC1138" s="45">
        <f t="shared" si="2159"/>
        <v>0</v>
      </c>
      <c r="BD1138" s="9">
        <f t="shared" si="2071"/>
        <v>0</v>
      </c>
      <c r="BE1138" s="45">
        <f t="shared" si="2155"/>
        <v>0</v>
      </c>
      <c r="BF1138" s="9">
        <f t="shared" si="2072"/>
        <v>0</v>
      </c>
      <c r="BG1138" s="45">
        <f t="shared" si="2156"/>
        <v>0</v>
      </c>
      <c r="BH1138" s="58"/>
      <c r="BI1138" s="58"/>
      <c r="BJ1138" s="58">
        <f t="shared" si="2126"/>
        <v>0</v>
      </c>
      <c r="BK1138" s="97"/>
      <c r="BL1138" s="44"/>
      <c r="BM1138" s="82">
        <f t="shared" si="2127"/>
        <v>113.3</v>
      </c>
      <c r="BN1138" s="86">
        <f t="shared" si="2128"/>
        <v>113300</v>
      </c>
      <c r="BO1138" s="86">
        <f t="shared" si="2129"/>
        <v>100</v>
      </c>
      <c r="BP1138" s="84">
        <f t="shared" si="2073"/>
        <v>4</v>
      </c>
      <c r="BQ1138" s="84">
        <f t="shared" si="2074"/>
        <v>4.13</v>
      </c>
      <c r="BR1138" s="84">
        <f t="shared" si="2075"/>
        <v>0.02</v>
      </c>
      <c r="BS1138" s="84">
        <f t="shared" si="2130"/>
        <v>3.0979943074937295E-2</v>
      </c>
      <c r="BT1138" s="84">
        <f t="shared" si="2131"/>
        <v>1380.7461642261214</v>
      </c>
      <c r="BU1138" s="84">
        <f t="shared" si="2132"/>
        <v>0</v>
      </c>
      <c r="BV1138" s="83">
        <f t="shared" si="2133"/>
        <v>3431.3407811443594</v>
      </c>
      <c r="BW1138" s="81">
        <f t="shared" si="2157"/>
        <v>3431.3407811443594</v>
      </c>
      <c r="BX1138" s="83">
        <f t="shared" si="2076"/>
        <v>0</v>
      </c>
      <c r="BY1138" s="141">
        <f t="shared" si="2077"/>
        <v>0</v>
      </c>
      <c r="BZ1138" s="83">
        <f t="shared" si="2078"/>
        <v>4.13</v>
      </c>
      <c r="CA1138" s="83">
        <f t="shared" si="2079"/>
        <v>0</v>
      </c>
      <c r="CB1138" s="83">
        <f t="shared" si="2134"/>
        <v>3.610059145972293</v>
      </c>
      <c r="CC1138" s="83">
        <f t="shared" si="2080"/>
        <v>3.610059145972293</v>
      </c>
      <c r="CD1138" s="143">
        <f t="shared" si="2081"/>
        <v>0.02</v>
      </c>
      <c r="CE1138" s="83">
        <f t="shared" si="2135"/>
        <v>1.6772523213570662E-2</v>
      </c>
      <c r="CF1138" s="84">
        <f t="shared" si="2136"/>
        <v>1256.5797886846162</v>
      </c>
      <c r="CG1138" s="83">
        <f t="shared" si="2082"/>
        <v>0</v>
      </c>
      <c r="CH1138" s="83">
        <f t="shared" si="2137"/>
        <v>3.3400375604189976</v>
      </c>
      <c r="CI1138" s="83">
        <f t="shared" si="2083"/>
        <v>3.3400375604189976</v>
      </c>
      <c r="CJ1138" s="143">
        <f t="shared" si="2084"/>
        <v>0.02</v>
      </c>
      <c r="CK1138" s="83">
        <f t="shared" si="2138"/>
        <v>1.5964910799759389E-2</v>
      </c>
      <c r="CL1138" s="84">
        <f t="shared" si="2139"/>
        <v>1191.1004406478564</v>
      </c>
      <c r="CM1138" s="83">
        <f t="shared" si="2085"/>
        <v>0</v>
      </c>
      <c r="CN1138" s="83">
        <f t="shared" si="2140"/>
        <v>3.2227906526734245</v>
      </c>
      <c r="CO1138" s="83">
        <f t="shared" si="2086"/>
        <v>3.2227906526734245</v>
      </c>
      <c r="CP1138" s="143">
        <f t="shared" si="2087"/>
        <v>0.02</v>
      </c>
      <c r="CQ1138" s="83">
        <f t="shared" si="2141"/>
        <v>1.6124564504284688E-2</v>
      </c>
      <c r="CR1138" s="84">
        <f t="shared" si="2142"/>
        <v>1189.2752653229952</v>
      </c>
      <c r="CS1138" s="83">
        <f t="shared" si="2088"/>
        <v>0</v>
      </c>
      <c r="CT1138" s="83">
        <f t="shared" si="2143"/>
        <v>3.2197668302853022</v>
      </c>
      <c r="CU1138" s="83">
        <f t="shared" si="2089"/>
        <v>3.2197668302853022</v>
      </c>
      <c r="CV1138" s="143">
        <f t="shared" si="2090"/>
        <v>0.02</v>
      </c>
      <c r="CW1138" s="83">
        <f t="shared" si="2144"/>
        <v>1.6152526987184751E-2</v>
      </c>
      <c r="CX1138" s="84">
        <f t="shared" si="2145"/>
        <v>1189.296289002137</v>
      </c>
      <c r="CY1138" s="83">
        <f t="shared" si="2091"/>
        <v>0</v>
      </c>
      <c r="CZ1138" s="83">
        <f t="shared" si="2146"/>
        <v>3.2198015858339657</v>
      </c>
      <c r="DA1138" s="83">
        <f t="shared" si="2092"/>
        <v>3.2198015858339657</v>
      </c>
      <c r="DB1138" s="143">
        <f t="shared" si="2093"/>
        <v>0.02</v>
      </c>
      <c r="DC1138" s="83">
        <f t="shared" si="2147"/>
        <v>1.6153446767326683E-2</v>
      </c>
      <c r="DD1138" s="84">
        <f t="shared" si="2148"/>
        <v>1189.309038591733</v>
      </c>
      <c r="DE1138" s="86">
        <f t="shared" si="2094"/>
        <v>6176.4134060598462</v>
      </c>
      <c r="DF1138" s="86">
        <f t="shared" si="2095"/>
        <v>2470.5653624239385</v>
      </c>
      <c r="DG1138" s="86">
        <f t="shared" si="2096"/>
        <v>1544.1033515149616</v>
      </c>
      <c r="DH1138" s="86">
        <f t="shared" si="2097"/>
        <v>6.0488886449292484E-2</v>
      </c>
      <c r="DI1138" s="86">
        <f t="shared" si="2098"/>
        <v>4.0682097286060613E-2</v>
      </c>
      <c r="DJ1138" s="86">
        <f t="shared" si="2099"/>
        <v>0.28665589006647241</v>
      </c>
      <c r="DK1138" s="86">
        <f t="shared" si="2100"/>
        <v>-1557.6407335293873</v>
      </c>
      <c r="DL1138" s="86">
        <f t="shared" si="2158"/>
        <v>-1557.6407335293873</v>
      </c>
      <c r="DM1138" s="86">
        <f t="shared" si="2101"/>
        <v>-1557.6407335293873</v>
      </c>
      <c r="DN1138" s="85">
        <f t="shared" si="2102"/>
        <v>0</v>
      </c>
      <c r="DO1138" s="85">
        <f t="shared" si="2149"/>
        <v>0</v>
      </c>
      <c r="DP1138" s="85">
        <f t="shared" si="2103"/>
        <v>0</v>
      </c>
      <c r="DQ1138" s="85">
        <f t="shared" si="2150"/>
        <v>0</v>
      </c>
      <c r="DR1138" s="85">
        <f t="shared" si="2104"/>
        <v>0</v>
      </c>
      <c r="DS1138" s="85">
        <f t="shared" si="2151"/>
        <v>0</v>
      </c>
      <c r="DT1138" s="81"/>
      <c r="DU1138" s="81"/>
      <c r="DV1138" s="81">
        <f t="shared" si="2152"/>
        <v>0</v>
      </c>
      <c r="DW1138" s="100"/>
    </row>
    <row r="1139" spans="1:127" x14ac:dyDescent="0.2">
      <c r="A1139" s="59">
        <f t="shared" si="2105"/>
        <v>151.19999999999956</v>
      </c>
      <c r="B1139" s="44">
        <f t="shared" si="2106"/>
        <v>151199.99999999956</v>
      </c>
      <c r="C1139" s="52">
        <f t="shared" si="2040"/>
        <v>133.33333333333334</v>
      </c>
      <c r="D1139" s="50">
        <f t="shared" si="2041"/>
        <v>4</v>
      </c>
      <c r="E1139" s="44">
        <f t="shared" si="2042"/>
        <v>4.13</v>
      </c>
      <c r="F1139" s="47">
        <f t="shared" si="2043"/>
        <v>0.02</v>
      </c>
      <c r="G1139" s="52">
        <f t="shared" si="2107"/>
        <v>2.2824891762288167E-2</v>
      </c>
      <c r="H1139" s="57">
        <f t="shared" si="2108"/>
        <v>1152.9241817455475</v>
      </c>
      <c r="I1139" s="52">
        <f t="shared" si="2109"/>
        <v>0</v>
      </c>
      <c r="J1139" s="54">
        <f t="shared" si="2110"/>
        <v>4681.4080732611201</v>
      </c>
      <c r="K1139" s="46">
        <f t="shared" si="2153"/>
        <v>4681.4080732611201</v>
      </c>
      <c r="L1139" s="80">
        <f t="shared" si="2044"/>
        <v>0</v>
      </c>
      <c r="M1139" s="142">
        <f t="shared" si="2045"/>
        <v>0</v>
      </c>
      <c r="N1139" s="60">
        <f t="shared" si="2046"/>
        <v>4.13</v>
      </c>
      <c r="O1139" s="53">
        <f t="shared" si="2047"/>
        <v>0</v>
      </c>
      <c r="P1139" s="58">
        <f t="shared" si="2111"/>
        <v>3.237804755967967</v>
      </c>
      <c r="Q1139" s="49">
        <f t="shared" si="2048"/>
        <v>3.237804755967967</v>
      </c>
      <c r="R1139" s="143">
        <f t="shared" si="2049"/>
        <v>0.02</v>
      </c>
      <c r="S1139" s="51">
        <f t="shared" si="2112"/>
        <v>1.7384702263219805E-2</v>
      </c>
      <c r="T1139" s="57">
        <f t="shared" si="2113"/>
        <v>1197.2490666943211</v>
      </c>
      <c r="U1139" s="53">
        <f t="shared" si="2050"/>
        <v>0</v>
      </c>
      <c r="V1139" s="58">
        <f t="shared" si="2114"/>
        <v>3.3074525566002229</v>
      </c>
      <c r="W1139" s="49">
        <f t="shared" si="2051"/>
        <v>3.3074525566002229</v>
      </c>
      <c r="X1139" s="143">
        <f t="shared" si="2052"/>
        <v>0.02</v>
      </c>
      <c r="Y1139" s="51">
        <f t="shared" si="2115"/>
        <v>1.6789880481964052E-2</v>
      </c>
      <c r="Z1139" s="57">
        <f t="shared" si="2116"/>
        <v>1163.0074030506059</v>
      </c>
      <c r="AA1139" s="53">
        <f t="shared" si="2053"/>
        <v>0</v>
      </c>
      <c r="AB1139" s="58">
        <f t="shared" si="2117"/>
        <v>3.25296414481467</v>
      </c>
      <c r="AC1139" s="49">
        <f t="shared" si="2054"/>
        <v>3.25296414481467</v>
      </c>
      <c r="AD1139" s="143">
        <f t="shared" si="2055"/>
        <v>0.02</v>
      </c>
      <c r="AE1139" s="49">
        <f t="shared" si="2154"/>
        <v>1.6737190633115052E-2</v>
      </c>
      <c r="AF1139" s="57">
        <f t="shared" si="2118"/>
        <v>1161.6542222291928</v>
      </c>
      <c r="AG1139" s="53">
        <f t="shared" si="2056"/>
        <v>0</v>
      </c>
      <c r="AH1139" s="58">
        <f t="shared" si="2119"/>
        <v>3.2509063791799653</v>
      </c>
      <c r="AI1139" s="49">
        <f t="shared" si="2057"/>
        <v>3.2509063791799653</v>
      </c>
      <c r="AJ1139" s="143">
        <f t="shared" si="2058"/>
        <v>0.02</v>
      </c>
      <c r="AK1139" s="51">
        <f t="shared" si="2120"/>
        <v>1.6737748957976455E-2</v>
      </c>
      <c r="AL1139" s="57">
        <f t="shared" si="2121"/>
        <v>1161.5914795644867</v>
      </c>
      <c r="AM1139" s="53">
        <f t="shared" si="2059"/>
        <v>0</v>
      </c>
      <c r="AN1139" s="58">
        <f t="shared" si="2122"/>
        <v>3.2508111429267341</v>
      </c>
      <c r="AO1139" s="49">
        <f t="shared" si="2060"/>
        <v>3.2508111429267341</v>
      </c>
      <c r="AP1139" s="143">
        <f t="shared" si="2061"/>
        <v>0.02</v>
      </c>
      <c r="AQ1139" s="51">
        <f t="shared" si="2123"/>
        <v>1.6738044607708651E-2</v>
      </c>
      <c r="AR1139" s="57">
        <f t="shared" si="2124"/>
        <v>1161.5867001049487</v>
      </c>
      <c r="AS1139" s="44">
        <f t="shared" si="2062"/>
        <v>8426.5345318700165</v>
      </c>
      <c r="AT1139" s="44">
        <f t="shared" si="2063"/>
        <v>3370.6138127480062</v>
      </c>
      <c r="AU1139" s="44">
        <f t="shared" si="2064"/>
        <v>2106.6336329675041</v>
      </c>
      <c r="AV1139" s="47">
        <f t="shared" si="2065"/>
        <v>0.17144532279994135</v>
      </c>
      <c r="AW1139" s="47">
        <f t="shared" si="2066"/>
        <v>0.19915346732869987</v>
      </c>
      <c r="AX1139" s="86">
        <f t="shared" si="2067"/>
        <v>0.37558257303888959</v>
      </c>
      <c r="AY1139" s="86">
        <f t="shared" si="2068"/>
        <v>0</v>
      </c>
      <c r="AZ1139" s="10">
        <f t="shared" si="2125"/>
        <v>0</v>
      </c>
      <c r="BA1139" s="44">
        <f t="shared" si="2069"/>
        <v>0</v>
      </c>
      <c r="BB1139" s="9">
        <f t="shared" si="2070"/>
        <v>0</v>
      </c>
      <c r="BC1139" s="45">
        <f t="shared" si="2159"/>
        <v>0</v>
      </c>
      <c r="BD1139" s="9">
        <f t="shared" si="2071"/>
        <v>0</v>
      </c>
      <c r="BE1139" s="45">
        <f t="shared" si="2155"/>
        <v>0</v>
      </c>
      <c r="BF1139" s="9">
        <f t="shared" si="2072"/>
        <v>0</v>
      </c>
      <c r="BG1139" s="45">
        <f t="shared" si="2156"/>
        <v>0</v>
      </c>
      <c r="BH1139" s="58"/>
      <c r="BI1139" s="58"/>
      <c r="BJ1139" s="58">
        <f t="shared" si="2126"/>
        <v>0</v>
      </c>
      <c r="BK1139" s="97"/>
      <c r="BL1139" s="44"/>
      <c r="BM1139" s="82">
        <f t="shared" si="2127"/>
        <v>113.4</v>
      </c>
      <c r="BN1139" s="86">
        <f t="shared" si="2128"/>
        <v>113400</v>
      </c>
      <c r="BO1139" s="86">
        <f t="shared" si="2129"/>
        <v>100</v>
      </c>
      <c r="BP1139" s="84">
        <f t="shared" si="2073"/>
        <v>4</v>
      </c>
      <c r="BQ1139" s="84">
        <f t="shared" si="2074"/>
        <v>4.13</v>
      </c>
      <c r="BR1139" s="84">
        <f t="shared" si="2075"/>
        <v>0.02</v>
      </c>
      <c r="BS1139" s="84">
        <f t="shared" si="2130"/>
        <v>3.0977943074937297E-2</v>
      </c>
      <c r="BT1139" s="84">
        <f t="shared" si="2131"/>
        <v>1381.4962597000908</v>
      </c>
      <c r="BU1139" s="84">
        <f t="shared" si="2132"/>
        <v>0</v>
      </c>
      <c r="BV1139" s="83">
        <f t="shared" si="2133"/>
        <v>3434.5780811443597</v>
      </c>
      <c r="BW1139" s="81">
        <f t="shared" si="2157"/>
        <v>3434.5780811443597</v>
      </c>
      <c r="BX1139" s="83">
        <f t="shared" si="2076"/>
        <v>0</v>
      </c>
      <c r="BY1139" s="141">
        <f t="shared" si="2077"/>
        <v>0</v>
      </c>
      <c r="BZ1139" s="83">
        <f t="shared" si="2078"/>
        <v>4.13</v>
      </c>
      <c r="CA1139" s="83">
        <f t="shared" si="2079"/>
        <v>0</v>
      </c>
      <c r="CB1139" s="83">
        <f t="shared" si="2134"/>
        <v>3.6120654125831675</v>
      </c>
      <c r="CC1139" s="83">
        <f t="shared" si="2080"/>
        <v>3.6120654125831675</v>
      </c>
      <c r="CD1139" s="143">
        <f t="shared" si="2081"/>
        <v>0.02</v>
      </c>
      <c r="CE1139" s="83">
        <f t="shared" si="2135"/>
        <v>1.6770523213570664E-2</v>
      </c>
      <c r="CF1139" s="84">
        <f t="shared" si="2136"/>
        <v>1257.0443662035825</v>
      </c>
      <c r="CG1139" s="83">
        <f t="shared" si="2082"/>
        <v>0</v>
      </c>
      <c r="CH1139" s="83">
        <f t="shared" si="2137"/>
        <v>3.341119546831723</v>
      </c>
      <c r="CI1139" s="83">
        <f t="shared" si="2083"/>
        <v>3.341119546831723</v>
      </c>
      <c r="CJ1139" s="143">
        <f t="shared" si="2084"/>
        <v>0.02</v>
      </c>
      <c r="CK1139" s="83">
        <f t="shared" si="2138"/>
        <v>1.5962910799759391E-2</v>
      </c>
      <c r="CL1139" s="84">
        <f t="shared" si="2139"/>
        <v>1191.5783966741283</v>
      </c>
      <c r="CM1139" s="83">
        <f t="shared" si="2085"/>
        <v>0</v>
      </c>
      <c r="CN1139" s="83">
        <f t="shared" si="2140"/>
        <v>3.223777663932875</v>
      </c>
      <c r="CO1139" s="83">
        <f t="shared" si="2086"/>
        <v>3.223777663932875</v>
      </c>
      <c r="CP1139" s="143">
        <f t="shared" si="2087"/>
        <v>0.02</v>
      </c>
      <c r="CQ1139" s="83">
        <f t="shared" si="2141"/>
        <v>1.6122564504284689E-2</v>
      </c>
      <c r="CR1139" s="84">
        <f t="shared" si="2142"/>
        <v>1189.7755635502756</v>
      </c>
      <c r="CS1139" s="83">
        <f t="shared" si="2088"/>
        <v>0</v>
      </c>
      <c r="CT1139" s="83">
        <f t="shared" si="2143"/>
        <v>3.2207874873402242</v>
      </c>
      <c r="CU1139" s="83">
        <f t="shared" si="2089"/>
        <v>3.2207874873402242</v>
      </c>
      <c r="CV1139" s="143">
        <f t="shared" si="2090"/>
        <v>0.02</v>
      </c>
      <c r="CW1139" s="83">
        <f t="shared" si="2144"/>
        <v>1.6150526987184752E-2</v>
      </c>
      <c r="CX1139" s="84">
        <f t="shared" si="2145"/>
        <v>1189.7979255441144</v>
      </c>
      <c r="CY1139" s="83">
        <f t="shared" si="2091"/>
        <v>0</v>
      </c>
      <c r="CZ1139" s="83">
        <f t="shared" si="2146"/>
        <v>3.220824498167131</v>
      </c>
      <c r="DA1139" s="83">
        <f t="shared" si="2092"/>
        <v>3.220824498167131</v>
      </c>
      <c r="DB1139" s="143">
        <f t="shared" si="2093"/>
        <v>0.02</v>
      </c>
      <c r="DC1139" s="83">
        <f t="shared" si="2147"/>
        <v>1.6151446767326685E-2</v>
      </c>
      <c r="DD1139" s="84">
        <f t="shared" si="2148"/>
        <v>1189.8106982852494</v>
      </c>
      <c r="DE1139" s="86">
        <f t="shared" si="2094"/>
        <v>6182.2405460598466</v>
      </c>
      <c r="DF1139" s="86">
        <f t="shared" si="2095"/>
        <v>2472.8962184239385</v>
      </c>
      <c r="DG1139" s="86">
        <f t="shared" si="2096"/>
        <v>1545.5601365149616</v>
      </c>
      <c r="DH1139" s="86">
        <f t="shared" si="2097"/>
        <v>6.0404890656502258E-2</v>
      </c>
      <c r="DI1139" s="86">
        <f t="shared" si="2098"/>
        <v>4.0578390733953286E-2</v>
      </c>
      <c r="DJ1139" s="86">
        <f t="shared" si="2099"/>
        <v>0.2852846397994272</v>
      </c>
      <c r="DK1139" s="86">
        <f t="shared" si="2100"/>
        <v>-1559.3657725534799</v>
      </c>
      <c r="DL1139" s="86">
        <f t="shared" si="2158"/>
        <v>-1559.3657725534799</v>
      </c>
      <c r="DM1139" s="86">
        <f t="shared" si="2101"/>
        <v>-1559.3657725534799</v>
      </c>
      <c r="DN1139" s="85">
        <f t="shared" si="2102"/>
        <v>0</v>
      </c>
      <c r="DO1139" s="85">
        <f t="shared" si="2149"/>
        <v>0</v>
      </c>
      <c r="DP1139" s="85">
        <f t="shared" si="2103"/>
        <v>0</v>
      </c>
      <c r="DQ1139" s="85">
        <f t="shared" si="2150"/>
        <v>0</v>
      </c>
      <c r="DR1139" s="85">
        <f t="shared" si="2104"/>
        <v>0</v>
      </c>
      <c r="DS1139" s="85">
        <f t="shared" si="2151"/>
        <v>0</v>
      </c>
      <c r="DT1139" s="81"/>
      <c r="DU1139" s="81"/>
      <c r="DV1139" s="81">
        <f t="shared" si="2152"/>
        <v>0</v>
      </c>
      <c r="DW1139" s="100"/>
    </row>
    <row r="1140" spans="1:127" x14ac:dyDescent="0.2">
      <c r="A1140" s="59">
        <f t="shared" si="2105"/>
        <v>151.33333333333292</v>
      </c>
      <c r="B1140" s="44">
        <f t="shared" si="2106"/>
        <v>151333.33333333291</v>
      </c>
      <c r="C1140" s="52">
        <f t="shared" si="2040"/>
        <v>133.33333333333334</v>
      </c>
      <c r="D1140" s="50">
        <f t="shared" si="2041"/>
        <v>4</v>
      </c>
      <c r="E1140" s="44">
        <f t="shared" si="2042"/>
        <v>4.13</v>
      </c>
      <c r="F1140" s="47">
        <f t="shared" si="2043"/>
        <v>0.02</v>
      </c>
      <c r="G1140" s="52">
        <f t="shared" si="2107"/>
        <v>2.2822225095621498E-2</v>
      </c>
      <c r="H1140" s="57">
        <f t="shared" si="2108"/>
        <v>1153.6610197900657</v>
      </c>
      <c r="I1140" s="52">
        <f t="shared" si="2109"/>
        <v>0</v>
      </c>
      <c r="J1140" s="54">
        <f t="shared" si="2110"/>
        <v>4685.7244732611198</v>
      </c>
      <c r="K1140" s="46">
        <f t="shared" si="2153"/>
        <v>4685.7244732611198</v>
      </c>
      <c r="L1140" s="80">
        <f t="shared" si="2044"/>
        <v>0</v>
      </c>
      <c r="M1140" s="142">
        <f t="shared" si="2045"/>
        <v>0</v>
      </c>
      <c r="N1140" s="60">
        <f t="shared" si="2046"/>
        <v>4.13</v>
      </c>
      <c r="O1140" s="53">
        <f t="shared" si="2047"/>
        <v>0</v>
      </c>
      <c r="P1140" s="58">
        <f t="shared" si="2111"/>
        <v>3.2391596466465362</v>
      </c>
      <c r="Q1140" s="49">
        <f t="shared" si="2048"/>
        <v>3.2391596466465362</v>
      </c>
      <c r="R1140" s="143">
        <f t="shared" si="2049"/>
        <v>0.02</v>
      </c>
      <c r="S1140" s="51">
        <f t="shared" si="2112"/>
        <v>1.7382035596553137E-2</v>
      </c>
      <c r="T1140" s="57">
        <f t="shared" si="2113"/>
        <v>1197.9649166910551</v>
      </c>
      <c r="U1140" s="53">
        <f t="shared" si="2050"/>
        <v>0</v>
      </c>
      <c r="V1140" s="58">
        <f t="shared" si="2114"/>
        <v>3.3088982129770272</v>
      </c>
      <c r="W1140" s="49">
        <f t="shared" si="2051"/>
        <v>3.3088982129770272</v>
      </c>
      <c r="X1140" s="143">
        <f t="shared" si="2052"/>
        <v>0.02</v>
      </c>
      <c r="Y1140" s="51">
        <f t="shared" si="2115"/>
        <v>1.6787213815297384E-2</v>
      </c>
      <c r="Z1140" s="57">
        <f t="shared" si="2116"/>
        <v>1163.6841997437841</v>
      </c>
      <c r="AA1140" s="53">
        <f t="shared" si="2053"/>
        <v>0</v>
      </c>
      <c r="AB1140" s="58">
        <f t="shared" si="2117"/>
        <v>3.2542558657573553</v>
      </c>
      <c r="AC1140" s="49">
        <f t="shared" si="2054"/>
        <v>3.2542558657573553</v>
      </c>
      <c r="AD1140" s="143">
        <f t="shared" si="2055"/>
        <v>0.02</v>
      </c>
      <c r="AE1140" s="49">
        <f t="shared" si="2154"/>
        <v>1.6734523966448384E-2</v>
      </c>
      <c r="AF1140" s="57">
        <f t="shared" si="2118"/>
        <v>1162.3401958645088</v>
      </c>
      <c r="AG1140" s="53">
        <f t="shared" si="2056"/>
        <v>0</v>
      </c>
      <c r="AH1140" s="58">
        <f t="shared" si="2119"/>
        <v>3.2522085530541136</v>
      </c>
      <c r="AI1140" s="49">
        <f t="shared" si="2057"/>
        <v>3.2522085530541136</v>
      </c>
      <c r="AJ1140" s="143">
        <f t="shared" si="2058"/>
        <v>0.02</v>
      </c>
      <c r="AK1140" s="51">
        <f t="shared" si="2120"/>
        <v>1.6735082291309787E-2</v>
      </c>
      <c r="AL1140" s="57">
        <f t="shared" si="2121"/>
        <v>1162.2779103081025</v>
      </c>
      <c r="AM1140" s="53">
        <f t="shared" si="2059"/>
        <v>0</v>
      </c>
      <c r="AN1140" s="58">
        <f t="shared" si="2122"/>
        <v>3.2521138471718753</v>
      </c>
      <c r="AO1140" s="49">
        <f t="shared" si="2060"/>
        <v>3.2521138471718753</v>
      </c>
      <c r="AP1140" s="143">
        <f t="shared" si="2061"/>
        <v>0.02</v>
      </c>
      <c r="AQ1140" s="51">
        <f t="shared" si="2123"/>
        <v>1.6735377941041983E-2</v>
      </c>
      <c r="AR1140" s="57">
        <f t="shared" si="2124"/>
        <v>1162.2731630845365</v>
      </c>
      <c r="AS1140" s="44">
        <f t="shared" si="2062"/>
        <v>8434.3040518700163</v>
      </c>
      <c r="AT1140" s="44">
        <f t="shared" si="2063"/>
        <v>3373.7216207480064</v>
      </c>
      <c r="AU1140" s="44">
        <f t="shared" si="2064"/>
        <v>2108.5760129675041</v>
      </c>
      <c r="AV1140" s="47">
        <f t="shared" si="2065"/>
        <v>0.17105828305014076</v>
      </c>
      <c r="AW1140" s="47">
        <f t="shared" si="2066"/>
        <v>0.19830916502438717</v>
      </c>
      <c r="AX1140" s="86">
        <f t="shared" si="2067"/>
        <v>0.37303106713035905</v>
      </c>
      <c r="AY1140" s="86">
        <f t="shared" si="2068"/>
        <v>0</v>
      </c>
      <c r="AZ1140" s="10">
        <f t="shared" si="2125"/>
        <v>0</v>
      </c>
      <c r="BA1140" s="44">
        <f t="shared" si="2069"/>
        <v>0</v>
      </c>
      <c r="BB1140" s="9">
        <f t="shared" si="2070"/>
        <v>0</v>
      </c>
      <c r="BC1140" s="45">
        <f t="shared" si="2159"/>
        <v>0</v>
      </c>
      <c r="BD1140" s="9">
        <f t="shared" si="2071"/>
        <v>0</v>
      </c>
      <c r="BE1140" s="45">
        <f t="shared" si="2155"/>
        <v>0</v>
      </c>
      <c r="BF1140" s="9">
        <f t="shared" si="2072"/>
        <v>0</v>
      </c>
      <c r="BG1140" s="45">
        <f t="shared" si="2156"/>
        <v>0</v>
      </c>
      <c r="BH1140" s="58"/>
      <c r="BI1140" s="58"/>
      <c r="BJ1140" s="58">
        <f t="shared" si="2126"/>
        <v>0</v>
      </c>
      <c r="BK1140" s="97"/>
      <c r="BL1140" s="44"/>
      <c r="BM1140" s="82">
        <f t="shared" si="2127"/>
        <v>113.5</v>
      </c>
      <c r="BN1140" s="86">
        <f t="shared" si="2128"/>
        <v>113500</v>
      </c>
      <c r="BO1140" s="86">
        <f t="shared" si="2129"/>
        <v>100</v>
      </c>
      <c r="BP1140" s="84">
        <f t="shared" si="2073"/>
        <v>4</v>
      </c>
      <c r="BQ1140" s="84">
        <f t="shared" si="2074"/>
        <v>4.13</v>
      </c>
      <c r="BR1140" s="84">
        <f t="shared" si="2075"/>
        <v>0.02</v>
      </c>
      <c r="BS1140" s="84">
        <f t="shared" si="2130"/>
        <v>3.0975943074937298E-2</v>
      </c>
      <c r="BT1140" s="84">
        <f t="shared" si="2131"/>
        <v>1382.2463067479102</v>
      </c>
      <c r="BU1140" s="84">
        <f t="shared" si="2132"/>
        <v>0</v>
      </c>
      <c r="BV1140" s="83">
        <f t="shared" si="2133"/>
        <v>3437.8153811443594</v>
      </c>
      <c r="BW1140" s="81">
        <f t="shared" si="2157"/>
        <v>3437.8153811443594</v>
      </c>
      <c r="BX1140" s="83">
        <f t="shared" si="2076"/>
        <v>0</v>
      </c>
      <c r="BY1140" s="141">
        <f t="shared" si="2077"/>
        <v>0</v>
      </c>
      <c r="BZ1140" s="83">
        <f t="shared" si="2078"/>
        <v>4.13</v>
      </c>
      <c r="CA1140" s="83">
        <f t="shared" si="2079"/>
        <v>0</v>
      </c>
      <c r="CB1140" s="83">
        <f t="shared" si="2134"/>
        <v>3.6140738341547802</v>
      </c>
      <c r="CC1140" s="83">
        <f t="shared" si="2080"/>
        <v>3.6140738341547802</v>
      </c>
      <c r="CD1140" s="143">
        <f t="shared" si="2081"/>
        <v>0.02</v>
      </c>
      <c r="CE1140" s="83">
        <f t="shared" si="2135"/>
        <v>1.6768523213570665E-2</v>
      </c>
      <c r="CF1140" s="84">
        <f t="shared" si="2136"/>
        <v>1257.5086303100727</v>
      </c>
      <c r="CG1140" s="83">
        <f t="shared" si="2082"/>
        <v>0</v>
      </c>
      <c r="CH1140" s="83">
        <f t="shared" si="2137"/>
        <v>3.3422017415598857</v>
      </c>
      <c r="CI1140" s="83">
        <f t="shared" si="2083"/>
        <v>3.3422017415598857</v>
      </c>
      <c r="CJ1140" s="143">
        <f t="shared" si="2084"/>
        <v>0.02</v>
      </c>
      <c r="CK1140" s="83">
        <f t="shared" si="2138"/>
        <v>1.5960910799759392E-2</v>
      </c>
      <c r="CL1140" s="84">
        <f t="shared" si="2139"/>
        <v>1192.0561380591948</v>
      </c>
      <c r="CM1140" s="83">
        <f t="shared" si="2085"/>
        <v>0</v>
      </c>
      <c r="CN1140" s="83">
        <f t="shared" si="2140"/>
        <v>3.224765158941814</v>
      </c>
      <c r="CO1140" s="83">
        <f t="shared" si="2086"/>
        <v>3.224765158941814</v>
      </c>
      <c r="CP1140" s="143">
        <f t="shared" si="2087"/>
        <v>0.02</v>
      </c>
      <c r="CQ1140" s="83">
        <f t="shared" si="2141"/>
        <v>1.6120564504284691E-2</v>
      </c>
      <c r="CR1140" s="84">
        <f t="shared" si="2142"/>
        <v>1190.2756465642083</v>
      </c>
      <c r="CS1140" s="83">
        <f t="shared" si="2088"/>
        <v>0</v>
      </c>
      <c r="CT1140" s="83">
        <f t="shared" si="2143"/>
        <v>3.2218087116848633</v>
      </c>
      <c r="CU1140" s="83">
        <f t="shared" si="2089"/>
        <v>3.2218087116848633</v>
      </c>
      <c r="CV1140" s="143">
        <f t="shared" si="2090"/>
        <v>0.02</v>
      </c>
      <c r="CW1140" s="83">
        <f t="shared" si="2144"/>
        <v>1.6148526987184754E-2</v>
      </c>
      <c r="CX1140" s="84">
        <f t="shared" si="2145"/>
        <v>1190.2993410224924</v>
      </c>
      <c r="CY1140" s="83">
        <f t="shared" si="2091"/>
        <v>0</v>
      </c>
      <c r="CZ1140" s="83">
        <f t="shared" si="2146"/>
        <v>3.2218479732093304</v>
      </c>
      <c r="DA1140" s="83">
        <f t="shared" si="2092"/>
        <v>3.2218479732093304</v>
      </c>
      <c r="DB1140" s="143">
        <f t="shared" si="2093"/>
        <v>0.02</v>
      </c>
      <c r="DC1140" s="83">
        <f t="shared" si="2147"/>
        <v>1.6149446767326686E-2</v>
      </c>
      <c r="DD1140" s="84">
        <f t="shared" si="2148"/>
        <v>1190.3121365590987</v>
      </c>
      <c r="DE1140" s="86">
        <f t="shared" si="2094"/>
        <v>6188.0676860598469</v>
      </c>
      <c r="DF1140" s="86">
        <f t="shared" si="2095"/>
        <v>2475.2270744239386</v>
      </c>
      <c r="DG1140" s="86">
        <f t="shared" si="2096"/>
        <v>1547.0169215149617</v>
      </c>
      <c r="DH1140" s="86">
        <f t="shared" si="2097"/>
        <v>6.0321105931725967E-2</v>
      </c>
      <c r="DI1140" s="86">
        <f t="shared" si="2098"/>
        <v>4.0475064936314732E-2</v>
      </c>
      <c r="DJ1140" s="86">
        <f t="shared" si="2099"/>
        <v>0.28392148280089757</v>
      </c>
      <c r="DK1140" s="86">
        <f t="shared" si="2100"/>
        <v>-1561.0897546164574</v>
      </c>
      <c r="DL1140" s="86">
        <f t="shared" si="2158"/>
        <v>-1561.0897546164574</v>
      </c>
      <c r="DM1140" s="86">
        <f t="shared" si="2101"/>
        <v>-1561.0897546164574</v>
      </c>
      <c r="DN1140" s="85">
        <f t="shared" si="2102"/>
        <v>0</v>
      </c>
      <c r="DO1140" s="85">
        <f t="shared" si="2149"/>
        <v>0</v>
      </c>
      <c r="DP1140" s="85">
        <f t="shared" si="2103"/>
        <v>0</v>
      </c>
      <c r="DQ1140" s="85">
        <f t="shared" si="2150"/>
        <v>0</v>
      </c>
      <c r="DR1140" s="85">
        <f t="shared" si="2104"/>
        <v>0</v>
      </c>
      <c r="DS1140" s="85">
        <f t="shared" si="2151"/>
        <v>0</v>
      </c>
      <c r="DT1140" s="81"/>
      <c r="DU1140" s="81"/>
      <c r="DV1140" s="81">
        <f t="shared" si="2152"/>
        <v>0</v>
      </c>
      <c r="DW1140" s="100"/>
    </row>
    <row r="1141" spans="1:127" x14ac:dyDescent="0.2">
      <c r="A1141" s="59">
        <f t="shared" si="2105"/>
        <v>151.46666666666624</v>
      </c>
      <c r="B1141" s="44">
        <f t="shared" si="2106"/>
        <v>151466.66666666625</v>
      </c>
      <c r="C1141" s="52">
        <f t="shared" si="2040"/>
        <v>133.33333333333334</v>
      </c>
      <c r="D1141" s="50">
        <f t="shared" si="2041"/>
        <v>4</v>
      </c>
      <c r="E1141" s="44">
        <f t="shared" si="2042"/>
        <v>4.13</v>
      </c>
      <c r="F1141" s="47">
        <f t="shared" si="2043"/>
        <v>0.02</v>
      </c>
      <c r="G1141" s="52">
        <f t="shared" si="2107"/>
        <v>2.281955842895483E-2</v>
      </c>
      <c r="H1141" s="57">
        <f t="shared" si="2108"/>
        <v>1154.3977717436505</v>
      </c>
      <c r="I1141" s="52">
        <f t="shared" si="2109"/>
        <v>0</v>
      </c>
      <c r="J1141" s="54">
        <f t="shared" si="2110"/>
        <v>4690.0408732611195</v>
      </c>
      <c r="K1141" s="46">
        <f t="shared" si="2153"/>
        <v>4690.0408732611195</v>
      </c>
      <c r="L1141" s="80">
        <f t="shared" si="2044"/>
        <v>0</v>
      </c>
      <c r="M1141" s="142">
        <f t="shared" si="2045"/>
        <v>0</v>
      </c>
      <c r="N1141" s="60">
        <f t="shared" si="2046"/>
        <v>4.13</v>
      </c>
      <c r="O1141" s="53">
        <f t="shared" si="2047"/>
        <v>0</v>
      </c>
      <c r="P1141" s="58">
        <f t="shared" si="2111"/>
        <v>3.2405164189844031</v>
      </c>
      <c r="Q1141" s="49">
        <f t="shared" si="2048"/>
        <v>3.2405164189844031</v>
      </c>
      <c r="R1141" s="143">
        <f t="shared" si="2049"/>
        <v>0.02</v>
      </c>
      <c r="S1141" s="51">
        <f t="shared" si="2112"/>
        <v>1.7379368929886469E-2</v>
      </c>
      <c r="T1141" s="57">
        <f t="shared" si="2113"/>
        <v>1198.6803574909022</v>
      </c>
      <c r="U1141" s="53">
        <f t="shared" si="2050"/>
        <v>0</v>
      </c>
      <c r="V1141" s="58">
        <f t="shared" si="2114"/>
        <v>3.3103451071657233</v>
      </c>
      <c r="W1141" s="49">
        <f t="shared" si="2051"/>
        <v>3.3103451071657233</v>
      </c>
      <c r="X1141" s="143">
        <f t="shared" si="2052"/>
        <v>0.02</v>
      </c>
      <c r="Y1141" s="51">
        <f t="shared" si="2115"/>
        <v>1.6784547148630716E-2</v>
      </c>
      <c r="Z1141" s="57">
        <f t="shared" si="2116"/>
        <v>1164.3605932903786</v>
      </c>
      <c r="AA1141" s="53">
        <f t="shared" si="2053"/>
        <v>0</v>
      </c>
      <c r="AB1141" s="58">
        <f t="shared" si="2117"/>
        <v>3.255548661126789</v>
      </c>
      <c r="AC1141" s="49">
        <f t="shared" si="2054"/>
        <v>3.255548661126789</v>
      </c>
      <c r="AD1141" s="143">
        <f t="shared" si="2055"/>
        <v>0.02</v>
      </c>
      <c r="AE1141" s="49">
        <f t="shared" si="2154"/>
        <v>1.6731857299781716E-2</v>
      </c>
      <c r="AF1141" s="57">
        <f t="shared" si="2118"/>
        <v>1163.025787955743</v>
      </c>
      <c r="AG1141" s="53">
        <f t="shared" si="2056"/>
        <v>0</v>
      </c>
      <c r="AH1141" s="58">
        <f t="shared" si="2119"/>
        <v>3.2535118835281751</v>
      </c>
      <c r="AI1141" s="49">
        <f t="shared" si="2057"/>
        <v>3.2535118835281751</v>
      </c>
      <c r="AJ1141" s="143">
        <f t="shared" si="2058"/>
        <v>0.02</v>
      </c>
      <c r="AK1141" s="51">
        <f t="shared" si="2120"/>
        <v>1.6732415624643119E-2</v>
      </c>
      <c r="AL1141" s="57">
        <f t="shared" si="2121"/>
        <v>1162.9639568796347</v>
      </c>
      <c r="AM1141" s="53">
        <f t="shared" si="2059"/>
        <v>0</v>
      </c>
      <c r="AN1141" s="58">
        <f t="shared" si="2122"/>
        <v>3.2534177064747989</v>
      </c>
      <c r="AO1141" s="49">
        <f t="shared" si="2060"/>
        <v>3.2534177064747989</v>
      </c>
      <c r="AP1141" s="143">
        <f t="shared" si="2061"/>
        <v>0.02</v>
      </c>
      <c r="AQ1141" s="51">
        <f t="shared" si="2123"/>
        <v>1.6732711274375315E-2</v>
      </c>
      <c r="AR1141" s="57">
        <f t="shared" si="2124"/>
        <v>1162.9592417559934</v>
      </c>
      <c r="AS1141" s="44">
        <f t="shared" si="2062"/>
        <v>8442.0735718700143</v>
      </c>
      <c r="AT1141" s="44">
        <f t="shared" si="2063"/>
        <v>3376.8294287480057</v>
      </c>
      <c r="AU1141" s="44">
        <f t="shared" si="2064"/>
        <v>2110.5183929675036</v>
      </c>
      <c r="AV1141" s="47">
        <f t="shared" si="2065"/>
        <v>0.17067270148221172</v>
      </c>
      <c r="AW1141" s="47">
        <f t="shared" si="2066"/>
        <v>0.19746971321457535</v>
      </c>
      <c r="AX1141" s="86">
        <f t="shared" si="2067"/>
        <v>0.37050072135154882</v>
      </c>
      <c r="AY1141" s="86">
        <f t="shared" si="2068"/>
        <v>0</v>
      </c>
      <c r="AZ1141" s="10">
        <f t="shared" si="2125"/>
        <v>0</v>
      </c>
      <c r="BA1141" s="44">
        <f t="shared" si="2069"/>
        <v>0</v>
      </c>
      <c r="BB1141" s="9">
        <f t="shared" si="2070"/>
        <v>0</v>
      </c>
      <c r="BC1141" s="45">
        <f t="shared" si="2159"/>
        <v>0</v>
      </c>
      <c r="BD1141" s="9">
        <f t="shared" si="2071"/>
        <v>0</v>
      </c>
      <c r="BE1141" s="45">
        <f t="shared" si="2155"/>
        <v>0</v>
      </c>
      <c r="BF1141" s="9">
        <f t="shared" si="2072"/>
        <v>0</v>
      </c>
      <c r="BG1141" s="45">
        <f t="shared" si="2156"/>
        <v>0</v>
      </c>
      <c r="BH1141" s="58"/>
      <c r="BI1141" s="58"/>
      <c r="BJ1141" s="58">
        <f t="shared" si="2126"/>
        <v>0</v>
      </c>
      <c r="BK1141" s="97"/>
      <c r="BL1141" s="44"/>
      <c r="BM1141" s="82">
        <f t="shared" si="2127"/>
        <v>113.60000000000001</v>
      </c>
      <c r="BN1141" s="86">
        <f t="shared" si="2128"/>
        <v>113600</v>
      </c>
      <c r="BO1141" s="86">
        <f t="shared" si="2129"/>
        <v>100</v>
      </c>
      <c r="BP1141" s="84">
        <f t="shared" si="2073"/>
        <v>4</v>
      </c>
      <c r="BQ1141" s="84">
        <f t="shared" si="2074"/>
        <v>4.13</v>
      </c>
      <c r="BR1141" s="84">
        <f t="shared" si="2075"/>
        <v>0.02</v>
      </c>
      <c r="BS1141" s="84">
        <f t="shared" si="2130"/>
        <v>3.09739430749373E-2</v>
      </c>
      <c r="BT1141" s="84">
        <f t="shared" si="2131"/>
        <v>1382.9963053695794</v>
      </c>
      <c r="BU1141" s="84">
        <f t="shared" si="2132"/>
        <v>0</v>
      </c>
      <c r="BV1141" s="83">
        <f t="shared" si="2133"/>
        <v>3441.0526811443592</v>
      </c>
      <c r="BW1141" s="81">
        <f t="shared" si="2157"/>
        <v>3441.0526811443592</v>
      </c>
      <c r="BX1141" s="83">
        <f t="shared" si="2076"/>
        <v>0</v>
      </c>
      <c r="BY1141" s="141">
        <f t="shared" si="2077"/>
        <v>0</v>
      </c>
      <c r="BZ1141" s="83">
        <f t="shared" si="2078"/>
        <v>4.13</v>
      </c>
      <c r="CA1141" s="83">
        <f t="shared" si="2079"/>
        <v>0</v>
      </c>
      <c r="CB1141" s="83">
        <f t="shared" si="2134"/>
        <v>3.6160844109148931</v>
      </c>
      <c r="CC1141" s="83">
        <f t="shared" si="2080"/>
        <v>3.6160844109148931</v>
      </c>
      <c r="CD1141" s="143">
        <f t="shared" si="2081"/>
        <v>0.02</v>
      </c>
      <c r="CE1141" s="83">
        <f t="shared" si="2135"/>
        <v>1.6766523213570667E-2</v>
      </c>
      <c r="CF1141" s="84">
        <f t="shared" si="2136"/>
        <v>1257.9725810754144</v>
      </c>
      <c r="CG1141" s="83">
        <f t="shared" si="2082"/>
        <v>0</v>
      </c>
      <c r="CH1141" s="83">
        <f t="shared" si="2137"/>
        <v>3.3432841431953237</v>
      </c>
      <c r="CI1141" s="83">
        <f t="shared" si="2083"/>
        <v>3.3432841431953237</v>
      </c>
      <c r="CJ1141" s="143">
        <f t="shared" si="2084"/>
        <v>0.02</v>
      </c>
      <c r="CK1141" s="83">
        <f t="shared" si="2138"/>
        <v>1.5958910799759394E-2</v>
      </c>
      <c r="CL1141" s="84">
        <f t="shared" si="2139"/>
        <v>1192.533664912266</v>
      </c>
      <c r="CM1141" s="83">
        <f t="shared" si="2085"/>
        <v>0</v>
      </c>
      <c r="CN1141" s="83">
        <f t="shared" si="2140"/>
        <v>3.2257531368597268</v>
      </c>
      <c r="CO1141" s="83">
        <f t="shared" si="2086"/>
        <v>3.2257531368597268</v>
      </c>
      <c r="CP1141" s="143">
        <f t="shared" si="2087"/>
        <v>0.02</v>
      </c>
      <c r="CQ1141" s="83">
        <f t="shared" si="2141"/>
        <v>1.6118564504284692E-2</v>
      </c>
      <c r="CR1141" s="84">
        <f t="shared" si="2142"/>
        <v>1190.7755144215494</v>
      </c>
      <c r="CS1141" s="83">
        <f t="shared" si="2088"/>
        <v>0</v>
      </c>
      <c r="CT1141" s="83">
        <f t="shared" si="2143"/>
        <v>3.2228305023508956</v>
      </c>
      <c r="CU1141" s="83">
        <f t="shared" si="2089"/>
        <v>3.2228305023508956</v>
      </c>
      <c r="CV1141" s="143">
        <f t="shared" si="2090"/>
        <v>0.02</v>
      </c>
      <c r="CW1141" s="83">
        <f t="shared" si="2144"/>
        <v>1.6146526987184755E-2</v>
      </c>
      <c r="CX1141" s="84">
        <f t="shared" si="2145"/>
        <v>1190.8005354890856</v>
      </c>
      <c r="CY1141" s="83">
        <f t="shared" si="2091"/>
        <v>0</v>
      </c>
      <c r="CZ1141" s="83">
        <f t="shared" si="2146"/>
        <v>3.2228720099482349</v>
      </c>
      <c r="DA1141" s="83">
        <f t="shared" si="2092"/>
        <v>3.2228720099482349</v>
      </c>
      <c r="DB1141" s="143">
        <f t="shared" si="2093"/>
        <v>0.02</v>
      </c>
      <c r="DC1141" s="83">
        <f t="shared" si="2147"/>
        <v>1.6147446767326688E-2</v>
      </c>
      <c r="DD1141" s="84">
        <f t="shared" si="2148"/>
        <v>1190.8133534663398</v>
      </c>
      <c r="DE1141" s="86">
        <f t="shared" si="2094"/>
        <v>6193.8948260598463</v>
      </c>
      <c r="DF1141" s="86">
        <f t="shared" si="2095"/>
        <v>2477.5579304239386</v>
      </c>
      <c r="DG1141" s="86">
        <f t="shared" si="2096"/>
        <v>1548.4737065149616</v>
      </c>
      <c r="DH1141" s="86">
        <f t="shared" si="2097"/>
        <v>6.0237531576372079E-2</v>
      </c>
      <c r="DI1141" s="86">
        <f t="shared" si="2098"/>
        <v>4.0372118153254775E-2</v>
      </c>
      <c r="DJ1141" s="86">
        <f t="shared" si="2099"/>
        <v>0.28256636338105751</v>
      </c>
      <c r="DK1141" s="86">
        <f t="shared" si="2100"/>
        <v>-1562.8126804439339</v>
      </c>
      <c r="DL1141" s="86">
        <f t="shared" si="2158"/>
        <v>-1562.8126804439339</v>
      </c>
      <c r="DM1141" s="86">
        <f t="shared" si="2101"/>
        <v>-1562.8126804439339</v>
      </c>
      <c r="DN1141" s="85">
        <f t="shared" si="2102"/>
        <v>0</v>
      </c>
      <c r="DO1141" s="85">
        <f t="shared" si="2149"/>
        <v>0</v>
      </c>
      <c r="DP1141" s="85">
        <f t="shared" si="2103"/>
        <v>0</v>
      </c>
      <c r="DQ1141" s="85">
        <f t="shared" si="2150"/>
        <v>0</v>
      </c>
      <c r="DR1141" s="85">
        <f t="shared" si="2104"/>
        <v>0</v>
      </c>
      <c r="DS1141" s="85">
        <f t="shared" si="2151"/>
        <v>0</v>
      </c>
      <c r="DT1141" s="81"/>
      <c r="DU1141" s="81"/>
      <c r="DV1141" s="81">
        <f t="shared" si="2152"/>
        <v>0</v>
      </c>
      <c r="DW1141" s="100"/>
    </row>
    <row r="1142" spans="1:127" x14ac:dyDescent="0.2">
      <c r="A1142" s="59">
        <f t="shared" si="2105"/>
        <v>151.5999999999996</v>
      </c>
      <c r="B1142" s="44">
        <f t="shared" si="2106"/>
        <v>151599.99999999959</v>
      </c>
      <c r="C1142" s="52">
        <f t="shared" si="2040"/>
        <v>133.33333333333334</v>
      </c>
      <c r="D1142" s="50">
        <f t="shared" si="2041"/>
        <v>4</v>
      </c>
      <c r="E1142" s="44">
        <f t="shared" si="2042"/>
        <v>4.13</v>
      </c>
      <c r="F1142" s="47">
        <f t="shared" si="2043"/>
        <v>0.02</v>
      </c>
      <c r="G1142" s="52">
        <f t="shared" si="2107"/>
        <v>2.2816891762288162E-2</v>
      </c>
      <c r="H1142" s="57">
        <f t="shared" si="2108"/>
        <v>1155.1344376063018</v>
      </c>
      <c r="I1142" s="52">
        <f t="shared" si="2109"/>
        <v>0</v>
      </c>
      <c r="J1142" s="54">
        <f t="shared" si="2110"/>
        <v>4694.3572732611192</v>
      </c>
      <c r="K1142" s="46">
        <f t="shared" si="2153"/>
        <v>4694.3572732611192</v>
      </c>
      <c r="L1142" s="80">
        <f t="shared" si="2044"/>
        <v>0</v>
      </c>
      <c r="M1142" s="142">
        <f t="shared" si="2045"/>
        <v>0</v>
      </c>
      <c r="N1142" s="60">
        <f t="shared" si="2046"/>
        <v>4.13</v>
      </c>
      <c r="O1142" s="53">
        <f t="shared" si="2047"/>
        <v>0</v>
      </c>
      <c r="P1142" s="58">
        <f t="shared" si="2111"/>
        <v>3.2418750727328112</v>
      </c>
      <c r="Q1142" s="49">
        <f t="shared" si="2048"/>
        <v>3.2418750727328112</v>
      </c>
      <c r="R1142" s="143">
        <f t="shared" si="2049"/>
        <v>0.02</v>
      </c>
      <c r="S1142" s="51">
        <f t="shared" si="2112"/>
        <v>1.7376702263219801E-2</v>
      </c>
      <c r="T1142" s="57">
        <f t="shared" si="2113"/>
        <v>1199.3953890208459</v>
      </c>
      <c r="U1142" s="53">
        <f t="shared" si="2050"/>
        <v>0</v>
      </c>
      <c r="V1142" s="58">
        <f t="shared" si="2114"/>
        <v>3.3117932361323934</v>
      </c>
      <c r="W1142" s="49">
        <f t="shared" si="2051"/>
        <v>3.3117932361323934</v>
      </c>
      <c r="X1142" s="143">
        <f t="shared" si="2052"/>
        <v>0.02</v>
      </c>
      <c r="Y1142" s="51">
        <f t="shared" si="2115"/>
        <v>1.6781880481964048E-2</v>
      </c>
      <c r="Z1142" s="57">
        <f t="shared" si="2116"/>
        <v>1165.0365837897364</v>
      </c>
      <c r="AA1142" s="53">
        <f t="shared" si="2053"/>
        <v>0</v>
      </c>
      <c r="AB1142" s="58">
        <f t="shared" si="2117"/>
        <v>3.2568425283360116</v>
      </c>
      <c r="AC1142" s="49">
        <f t="shared" si="2054"/>
        <v>3.2568425283360116</v>
      </c>
      <c r="AD1142" s="143">
        <f t="shared" si="2055"/>
        <v>0.02</v>
      </c>
      <c r="AE1142" s="49">
        <f t="shared" si="2154"/>
        <v>1.6729190633115048E-2</v>
      </c>
      <c r="AF1142" s="57">
        <f t="shared" si="2118"/>
        <v>1163.71099857953</v>
      </c>
      <c r="AG1142" s="53">
        <f t="shared" si="2056"/>
        <v>0</v>
      </c>
      <c r="AH1142" s="58">
        <f t="shared" si="2119"/>
        <v>3.2548163681202107</v>
      </c>
      <c r="AI1142" s="49">
        <f t="shared" si="2057"/>
        <v>3.2548163681202107</v>
      </c>
      <c r="AJ1142" s="143">
        <f t="shared" si="2058"/>
        <v>0.02</v>
      </c>
      <c r="AK1142" s="51">
        <f t="shared" si="2120"/>
        <v>1.6729748957976451E-2</v>
      </c>
      <c r="AL1142" s="57">
        <f t="shared" si="2121"/>
        <v>1163.6496193428545</v>
      </c>
      <c r="AM1142" s="53">
        <f t="shared" si="2059"/>
        <v>0</v>
      </c>
      <c r="AN1142" s="58">
        <f t="shared" si="2122"/>
        <v>3.2547227183118839</v>
      </c>
      <c r="AO1142" s="49">
        <f t="shared" si="2060"/>
        <v>3.2547227183118839</v>
      </c>
      <c r="AP1142" s="143">
        <f t="shared" si="2061"/>
        <v>0.02</v>
      </c>
      <c r="AQ1142" s="51">
        <f t="shared" si="2123"/>
        <v>1.6730044607708647E-2</v>
      </c>
      <c r="AR1142" s="57">
        <f t="shared" si="2124"/>
        <v>1163.6449361836408</v>
      </c>
      <c r="AS1142" s="44">
        <f t="shared" si="2062"/>
        <v>8449.8430918700142</v>
      </c>
      <c r="AT1142" s="44">
        <f t="shared" si="2063"/>
        <v>3379.9372367480055</v>
      </c>
      <c r="AU1142" s="44">
        <f t="shared" si="2064"/>
        <v>2112.4607729675035</v>
      </c>
      <c r="AV1142" s="47">
        <f t="shared" si="2065"/>
        <v>0.1702885709917604</v>
      </c>
      <c r="AW1142" s="47">
        <f t="shared" si="2066"/>
        <v>0.19663507802172006</v>
      </c>
      <c r="AX1142" s="86">
        <f t="shared" si="2067"/>
        <v>0.36799133238873843</v>
      </c>
      <c r="AY1142" s="86">
        <f t="shared" si="2068"/>
        <v>0</v>
      </c>
      <c r="AZ1142" s="10">
        <f t="shared" si="2125"/>
        <v>0</v>
      </c>
      <c r="BA1142" s="44">
        <f t="shared" si="2069"/>
        <v>0</v>
      </c>
      <c r="BB1142" s="9">
        <f t="shared" si="2070"/>
        <v>0</v>
      </c>
      <c r="BC1142" s="45">
        <f t="shared" si="2159"/>
        <v>0</v>
      </c>
      <c r="BD1142" s="9">
        <f t="shared" si="2071"/>
        <v>0</v>
      </c>
      <c r="BE1142" s="45">
        <f t="shared" si="2155"/>
        <v>0</v>
      </c>
      <c r="BF1142" s="9">
        <f t="shared" si="2072"/>
        <v>0</v>
      </c>
      <c r="BG1142" s="45">
        <f t="shared" si="2156"/>
        <v>0</v>
      </c>
      <c r="BH1142" s="58"/>
      <c r="BI1142" s="58"/>
      <c r="BJ1142" s="58">
        <f t="shared" si="2126"/>
        <v>0</v>
      </c>
      <c r="BK1142" s="97"/>
      <c r="BL1142" s="44"/>
      <c r="BM1142" s="82">
        <f t="shared" si="2127"/>
        <v>113.7</v>
      </c>
      <c r="BN1142" s="86">
        <f t="shared" si="2128"/>
        <v>113700</v>
      </c>
      <c r="BO1142" s="86">
        <f t="shared" si="2129"/>
        <v>100</v>
      </c>
      <c r="BP1142" s="84">
        <f t="shared" si="2073"/>
        <v>4</v>
      </c>
      <c r="BQ1142" s="84">
        <f t="shared" si="2074"/>
        <v>4.13</v>
      </c>
      <c r="BR1142" s="84">
        <f t="shared" si="2075"/>
        <v>0.02</v>
      </c>
      <c r="BS1142" s="84">
        <f t="shared" si="2130"/>
        <v>3.0971943074937301E-2</v>
      </c>
      <c r="BT1142" s="84">
        <f t="shared" si="2131"/>
        <v>1383.7462555650986</v>
      </c>
      <c r="BU1142" s="84">
        <f t="shared" si="2132"/>
        <v>0</v>
      </c>
      <c r="BV1142" s="83">
        <f t="shared" si="2133"/>
        <v>3444.289981144359</v>
      </c>
      <c r="BW1142" s="81">
        <f t="shared" si="2157"/>
        <v>3444.289981144359</v>
      </c>
      <c r="BX1142" s="83">
        <f t="shared" si="2076"/>
        <v>0</v>
      </c>
      <c r="BY1142" s="141">
        <f t="shared" si="2077"/>
        <v>0</v>
      </c>
      <c r="BZ1142" s="83">
        <f t="shared" si="2078"/>
        <v>4.13</v>
      </c>
      <c r="CA1142" s="83">
        <f t="shared" si="2079"/>
        <v>0</v>
      </c>
      <c r="CB1142" s="83">
        <f t="shared" si="2134"/>
        <v>3.6180971430914575</v>
      </c>
      <c r="CC1142" s="83">
        <f t="shared" si="2080"/>
        <v>3.6180971430914575</v>
      </c>
      <c r="CD1142" s="143">
        <f t="shared" si="2081"/>
        <v>0.02</v>
      </c>
      <c r="CE1142" s="83">
        <f t="shared" si="2135"/>
        <v>1.6764523213570668E-2</v>
      </c>
      <c r="CF1142" s="84">
        <f t="shared" si="2136"/>
        <v>1258.4362185713469</v>
      </c>
      <c r="CG1142" s="83">
        <f t="shared" si="2082"/>
        <v>0</v>
      </c>
      <c r="CH1142" s="83">
        <f t="shared" si="2137"/>
        <v>3.3443667503318739</v>
      </c>
      <c r="CI1142" s="83">
        <f t="shared" si="2083"/>
        <v>3.3443667503318739</v>
      </c>
      <c r="CJ1142" s="143">
        <f t="shared" si="2084"/>
        <v>0.02</v>
      </c>
      <c r="CK1142" s="83">
        <f t="shared" si="2138"/>
        <v>1.5956910799759395E-2</v>
      </c>
      <c r="CL1142" s="84">
        <f t="shared" si="2139"/>
        <v>1193.0109773426866</v>
      </c>
      <c r="CM1142" s="83">
        <f t="shared" si="2085"/>
        <v>0</v>
      </c>
      <c r="CN1142" s="83">
        <f t="shared" si="2140"/>
        <v>3.2267415968474049</v>
      </c>
      <c r="CO1142" s="83">
        <f t="shared" si="2086"/>
        <v>3.2267415968474049</v>
      </c>
      <c r="CP1142" s="143">
        <f t="shared" si="2087"/>
        <v>0.02</v>
      </c>
      <c r="CQ1142" s="83">
        <f t="shared" si="2141"/>
        <v>1.6116564504284694E-2</v>
      </c>
      <c r="CR1142" s="84">
        <f t="shared" si="2142"/>
        <v>1191.2751671792298</v>
      </c>
      <c r="CS1142" s="83">
        <f t="shared" si="2088"/>
        <v>0</v>
      </c>
      <c r="CT1142" s="83">
        <f t="shared" si="2143"/>
        <v>3.2238528583709956</v>
      </c>
      <c r="CU1142" s="83">
        <f t="shared" si="2089"/>
        <v>3.2238528583709956</v>
      </c>
      <c r="CV1142" s="143">
        <f t="shared" si="2090"/>
        <v>0.02</v>
      </c>
      <c r="CW1142" s="83">
        <f t="shared" si="2144"/>
        <v>1.6144526987184757E-2</v>
      </c>
      <c r="CX1142" s="84">
        <f t="shared" si="2145"/>
        <v>1191.3015089959272</v>
      </c>
      <c r="CY1142" s="83">
        <f t="shared" si="2091"/>
        <v>0</v>
      </c>
      <c r="CZ1142" s="83">
        <f t="shared" si="2146"/>
        <v>3.2238966073725721</v>
      </c>
      <c r="DA1142" s="83">
        <f t="shared" si="2092"/>
        <v>3.2238966073725721</v>
      </c>
      <c r="DB1142" s="143">
        <f t="shared" si="2093"/>
        <v>0.02</v>
      </c>
      <c r="DC1142" s="83">
        <f t="shared" si="2147"/>
        <v>1.6145446767326689E-2</v>
      </c>
      <c r="DD1142" s="84">
        <f t="shared" si="2148"/>
        <v>1191.3143490602536</v>
      </c>
      <c r="DE1142" s="86">
        <f t="shared" si="2094"/>
        <v>6199.7219660598457</v>
      </c>
      <c r="DF1142" s="86">
        <f t="shared" si="2095"/>
        <v>2479.8887864239382</v>
      </c>
      <c r="DG1142" s="86">
        <f t="shared" si="2096"/>
        <v>1549.9304915149614</v>
      </c>
      <c r="DH1142" s="86">
        <f t="shared" si="2097"/>
        <v>6.0154166894658294E-2</v>
      </c>
      <c r="DI1142" s="86">
        <f t="shared" si="2098"/>
        <v>4.0269548654241337E-2</v>
      </c>
      <c r="DJ1142" s="86">
        <f t="shared" si="2099"/>
        <v>0.28121922628340873</v>
      </c>
      <c r="DK1142" s="86">
        <f t="shared" si="2100"/>
        <v>-1564.5345507614577</v>
      </c>
      <c r="DL1142" s="86">
        <f t="shared" si="2158"/>
        <v>-1564.5345507614577</v>
      </c>
      <c r="DM1142" s="86">
        <f t="shared" si="2101"/>
        <v>-1564.5345507614577</v>
      </c>
      <c r="DN1142" s="85">
        <f t="shared" si="2102"/>
        <v>0</v>
      </c>
      <c r="DO1142" s="85">
        <f t="shared" si="2149"/>
        <v>0</v>
      </c>
      <c r="DP1142" s="85">
        <f t="shared" si="2103"/>
        <v>0</v>
      </c>
      <c r="DQ1142" s="85">
        <f t="shared" si="2150"/>
        <v>0</v>
      </c>
      <c r="DR1142" s="85">
        <f t="shared" si="2104"/>
        <v>0</v>
      </c>
      <c r="DS1142" s="85">
        <f t="shared" si="2151"/>
        <v>0</v>
      </c>
      <c r="DT1142" s="81"/>
      <c r="DU1142" s="81"/>
      <c r="DV1142" s="81">
        <f t="shared" si="2152"/>
        <v>0</v>
      </c>
      <c r="DW1142" s="100"/>
    </row>
    <row r="1143" spans="1:127" x14ac:dyDescent="0.2">
      <c r="A1143" s="59">
        <f t="shared" si="2105"/>
        <v>151.73333333333295</v>
      </c>
      <c r="B1143" s="44">
        <f t="shared" si="2106"/>
        <v>151733.33333333294</v>
      </c>
      <c r="C1143" s="52">
        <f t="shared" si="2040"/>
        <v>133.33333333333334</v>
      </c>
      <c r="D1143" s="50">
        <f t="shared" si="2041"/>
        <v>4</v>
      </c>
      <c r="E1143" s="44">
        <f t="shared" si="2042"/>
        <v>4.13</v>
      </c>
      <c r="F1143" s="47">
        <f t="shared" si="2043"/>
        <v>0.02</v>
      </c>
      <c r="G1143" s="52">
        <f t="shared" si="2107"/>
        <v>2.2814225095621494E-2</v>
      </c>
      <c r="H1143" s="57">
        <f t="shared" si="2108"/>
        <v>1155.8710173780196</v>
      </c>
      <c r="I1143" s="52">
        <f t="shared" si="2109"/>
        <v>0</v>
      </c>
      <c r="J1143" s="54">
        <f t="shared" si="2110"/>
        <v>4698.6736732611189</v>
      </c>
      <c r="K1143" s="46">
        <f t="shared" si="2153"/>
        <v>4698.6736732611189</v>
      </c>
      <c r="L1143" s="80">
        <f t="shared" si="2044"/>
        <v>0</v>
      </c>
      <c r="M1143" s="142">
        <f t="shared" si="2045"/>
        <v>0</v>
      </c>
      <c r="N1143" s="60">
        <f t="shared" si="2046"/>
        <v>4.13</v>
      </c>
      <c r="O1143" s="53">
        <f t="shared" si="2047"/>
        <v>0</v>
      </c>
      <c r="P1143" s="58">
        <f t="shared" si="2111"/>
        <v>3.2432356076435331</v>
      </c>
      <c r="Q1143" s="49">
        <f t="shared" si="2048"/>
        <v>3.2432356076435331</v>
      </c>
      <c r="R1143" s="143">
        <f t="shared" si="2049"/>
        <v>0.02</v>
      </c>
      <c r="S1143" s="51">
        <f t="shared" si="2112"/>
        <v>1.7374035596553133E-2</v>
      </c>
      <c r="T1143" s="57">
        <f t="shared" si="2113"/>
        <v>1200.1100112087286</v>
      </c>
      <c r="U1143" s="53">
        <f t="shared" si="2050"/>
        <v>0</v>
      </c>
      <c r="V1143" s="58">
        <f t="shared" si="2114"/>
        <v>3.3132425968448072</v>
      </c>
      <c r="W1143" s="49">
        <f t="shared" si="2051"/>
        <v>3.3132425968448072</v>
      </c>
      <c r="X1143" s="143">
        <f t="shared" si="2052"/>
        <v>0.02</v>
      </c>
      <c r="Y1143" s="51">
        <f t="shared" si="2115"/>
        <v>1.6779213815297379E-2</v>
      </c>
      <c r="Z1143" s="57">
        <f t="shared" si="2116"/>
        <v>1165.7121713421454</v>
      </c>
      <c r="AA1143" s="53">
        <f t="shared" si="2053"/>
        <v>0</v>
      </c>
      <c r="AB1143" s="58">
        <f t="shared" si="2117"/>
        <v>3.2581374648017212</v>
      </c>
      <c r="AC1143" s="49">
        <f t="shared" si="2054"/>
        <v>3.2581374648017212</v>
      </c>
      <c r="AD1143" s="143">
        <f t="shared" si="2055"/>
        <v>0.02</v>
      </c>
      <c r="AE1143" s="49">
        <f t="shared" si="2154"/>
        <v>1.672652396644838E-2</v>
      </c>
      <c r="AF1143" s="57">
        <f t="shared" si="2118"/>
        <v>1164.3958278133352</v>
      </c>
      <c r="AG1143" s="53">
        <f t="shared" si="2056"/>
        <v>0</v>
      </c>
      <c r="AH1143" s="58">
        <f t="shared" si="2119"/>
        <v>3.2561220043514112</v>
      </c>
      <c r="AI1143" s="49">
        <f t="shared" si="2057"/>
        <v>3.2561220043514112</v>
      </c>
      <c r="AJ1143" s="143">
        <f t="shared" si="2058"/>
        <v>0.02</v>
      </c>
      <c r="AK1143" s="51">
        <f t="shared" si="2120"/>
        <v>1.6727082291309783E-2</v>
      </c>
      <c r="AL1143" s="57">
        <f t="shared" si="2121"/>
        <v>1164.3348977623884</v>
      </c>
      <c r="AM1143" s="53">
        <f t="shared" si="2059"/>
        <v>0</v>
      </c>
      <c r="AN1143" s="58">
        <f t="shared" si="2122"/>
        <v>3.256028880162555</v>
      </c>
      <c r="AO1143" s="49">
        <f t="shared" si="2060"/>
        <v>3.256028880162555</v>
      </c>
      <c r="AP1143" s="143">
        <f t="shared" si="2061"/>
        <v>0.02</v>
      </c>
      <c r="AQ1143" s="51">
        <f t="shared" si="2123"/>
        <v>1.6727377941041979E-2</v>
      </c>
      <c r="AR1143" s="57">
        <f t="shared" si="2124"/>
        <v>1164.3302464326625</v>
      </c>
      <c r="AS1143" s="44">
        <f t="shared" si="2062"/>
        <v>8457.612611870014</v>
      </c>
      <c r="AT1143" s="44">
        <f t="shared" si="2063"/>
        <v>3383.0450447480057</v>
      </c>
      <c r="AU1143" s="44">
        <f t="shared" si="2064"/>
        <v>2114.4031529675035</v>
      </c>
      <c r="AV1143" s="47">
        <f t="shared" si="2065"/>
        <v>0.16990588451601091</v>
      </c>
      <c r="AW1143" s="47">
        <f t="shared" si="2066"/>
        <v>0.19580522584283061</v>
      </c>
      <c r="AX1143" s="86">
        <f t="shared" si="2067"/>
        <v>0.36550269912749422</v>
      </c>
      <c r="AY1143" s="86">
        <f t="shared" si="2068"/>
        <v>0</v>
      </c>
      <c r="AZ1143" s="10">
        <f t="shared" si="2125"/>
        <v>0</v>
      </c>
      <c r="BA1143" s="44">
        <f t="shared" si="2069"/>
        <v>0</v>
      </c>
      <c r="BB1143" s="9">
        <f t="shared" si="2070"/>
        <v>0</v>
      </c>
      <c r="BC1143" s="45">
        <f t="shared" si="2159"/>
        <v>0</v>
      </c>
      <c r="BD1143" s="9">
        <f t="shared" si="2071"/>
        <v>0</v>
      </c>
      <c r="BE1143" s="45">
        <f t="shared" si="2155"/>
        <v>0</v>
      </c>
      <c r="BF1143" s="9">
        <f t="shared" si="2072"/>
        <v>0</v>
      </c>
      <c r="BG1143" s="45">
        <f t="shared" si="2156"/>
        <v>0</v>
      </c>
      <c r="BH1143" s="58"/>
      <c r="BI1143" s="58"/>
      <c r="BJ1143" s="58">
        <f t="shared" si="2126"/>
        <v>0</v>
      </c>
      <c r="BK1143" s="97"/>
      <c r="BL1143" s="44"/>
      <c r="BM1143" s="82">
        <f t="shared" si="2127"/>
        <v>113.8</v>
      </c>
      <c r="BN1143" s="86">
        <f t="shared" si="2128"/>
        <v>113800</v>
      </c>
      <c r="BO1143" s="86">
        <f t="shared" si="2129"/>
        <v>100</v>
      </c>
      <c r="BP1143" s="84">
        <f t="shared" si="2073"/>
        <v>4</v>
      </c>
      <c r="BQ1143" s="84">
        <f t="shared" si="2074"/>
        <v>4.13</v>
      </c>
      <c r="BR1143" s="84">
        <f t="shared" si="2075"/>
        <v>0.02</v>
      </c>
      <c r="BS1143" s="84">
        <f t="shared" si="2130"/>
        <v>3.0969943074937303E-2</v>
      </c>
      <c r="BT1143" s="84">
        <f t="shared" si="2131"/>
        <v>1384.4961573344676</v>
      </c>
      <c r="BU1143" s="84">
        <f t="shared" si="2132"/>
        <v>0</v>
      </c>
      <c r="BV1143" s="83">
        <f t="shared" si="2133"/>
        <v>3447.5272811443588</v>
      </c>
      <c r="BW1143" s="81">
        <f t="shared" si="2157"/>
        <v>3447.5272811443588</v>
      </c>
      <c r="BX1143" s="83">
        <f t="shared" si="2076"/>
        <v>0</v>
      </c>
      <c r="BY1143" s="141">
        <f t="shared" si="2077"/>
        <v>0</v>
      </c>
      <c r="BZ1143" s="83">
        <f t="shared" si="2078"/>
        <v>4.13</v>
      </c>
      <c r="CA1143" s="83">
        <f t="shared" si="2079"/>
        <v>0</v>
      </c>
      <c r="CB1143" s="83">
        <f t="shared" si="2134"/>
        <v>3.6201120309126145</v>
      </c>
      <c r="CC1143" s="83">
        <f t="shared" si="2080"/>
        <v>3.6201120309126145</v>
      </c>
      <c r="CD1143" s="143">
        <f t="shared" si="2081"/>
        <v>0.02</v>
      </c>
      <c r="CE1143" s="83">
        <f t="shared" si="2135"/>
        <v>1.6762523213570669E-2</v>
      </c>
      <c r="CF1143" s="84">
        <f t="shared" si="2136"/>
        <v>1258.8995428700209</v>
      </c>
      <c r="CG1143" s="83">
        <f t="shared" si="2082"/>
        <v>0</v>
      </c>
      <c r="CH1143" s="83">
        <f t="shared" si="2137"/>
        <v>3.3454495615653741</v>
      </c>
      <c r="CI1143" s="83">
        <f t="shared" si="2083"/>
        <v>3.3454495615653741</v>
      </c>
      <c r="CJ1143" s="143">
        <f t="shared" si="2084"/>
        <v>0.02</v>
      </c>
      <c r="CK1143" s="83">
        <f t="shared" si="2138"/>
        <v>1.5954910799759397E-2</v>
      </c>
      <c r="CL1143" s="84">
        <f t="shared" si="2139"/>
        <v>1193.4880754599362</v>
      </c>
      <c r="CM1143" s="83">
        <f t="shared" si="2085"/>
        <v>0</v>
      </c>
      <c r="CN1143" s="83">
        <f t="shared" si="2140"/>
        <v>3.2277305380669405</v>
      </c>
      <c r="CO1143" s="83">
        <f t="shared" si="2086"/>
        <v>3.2277305380669405</v>
      </c>
      <c r="CP1143" s="143">
        <f t="shared" si="2087"/>
        <v>0.02</v>
      </c>
      <c r="CQ1143" s="83">
        <f t="shared" si="2141"/>
        <v>1.6114564504284695E-2</v>
      </c>
      <c r="CR1143" s="84">
        <f t="shared" si="2142"/>
        <v>1191.774604894355</v>
      </c>
      <c r="CS1143" s="83">
        <f t="shared" si="2088"/>
        <v>0</v>
      </c>
      <c r="CT1143" s="83">
        <f t="shared" si="2143"/>
        <v>3.2248757787788391</v>
      </c>
      <c r="CU1143" s="83">
        <f t="shared" si="2089"/>
        <v>3.2248757787788391</v>
      </c>
      <c r="CV1143" s="143">
        <f t="shared" si="2090"/>
        <v>0.02</v>
      </c>
      <c r="CW1143" s="83">
        <f t="shared" si="2144"/>
        <v>1.6142526987184758E-2</v>
      </c>
      <c r="CX1143" s="84">
        <f t="shared" si="2145"/>
        <v>1191.8022615952671</v>
      </c>
      <c r="CY1143" s="83">
        <f t="shared" si="2091"/>
        <v>0</v>
      </c>
      <c r="CZ1143" s="83">
        <f t="shared" si="2146"/>
        <v>3.2249217644721222</v>
      </c>
      <c r="DA1143" s="83">
        <f t="shared" si="2092"/>
        <v>3.2249217644721222</v>
      </c>
      <c r="DB1143" s="143">
        <f t="shared" si="2093"/>
        <v>0.02</v>
      </c>
      <c r="DC1143" s="83">
        <f t="shared" si="2147"/>
        <v>1.6143446767326691E-2</v>
      </c>
      <c r="DD1143" s="84">
        <f t="shared" si="2148"/>
        <v>1191.8151233943438</v>
      </c>
      <c r="DE1143" s="86">
        <f t="shared" si="2094"/>
        <v>6205.5491060598461</v>
      </c>
      <c r="DF1143" s="86">
        <f t="shared" si="2095"/>
        <v>2482.2196424239382</v>
      </c>
      <c r="DG1143" s="86">
        <f t="shared" si="2096"/>
        <v>1551.3872765149615</v>
      </c>
      <c r="DH1143" s="86">
        <f t="shared" si="2097"/>
        <v>6.0071011193598776E-2</v>
      </c>
      <c r="DI1143" s="86">
        <f t="shared" si="2098"/>
        <v>4.016735471804312E-2</v>
      </c>
      <c r="DJ1143" s="86">
        <f t="shared" si="2099"/>
        <v>0.27988001668103601</v>
      </c>
      <c r="DK1143" s="86">
        <f t="shared" si="2100"/>
        <v>-1566.2553662945184</v>
      </c>
      <c r="DL1143" s="86">
        <f t="shared" si="2158"/>
        <v>-1566.2553662945184</v>
      </c>
      <c r="DM1143" s="86">
        <f t="shared" si="2101"/>
        <v>-1566.2553662945184</v>
      </c>
      <c r="DN1143" s="85">
        <f t="shared" si="2102"/>
        <v>0</v>
      </c>
      <c r="DO1143" s="85">
        <f t="shared" si="2149"/>
        <v>0</v>
      </c>
      <c r="DP1143" s="85">
        <f t="shared" si="2103"/>
        <v>0</v>
      </c>
      <c r="DQ1143" s="85">
        <f t="shared" si="2150"/>
        <v>0</v>
      </c>
      <c r="DR1143" s="85">
        <f t="shared" si="2104"/>
        <v>0</v>
      </c>
      <c r="DS1143" s="85">
        <f t="shared" si="2151"/>
        <v>0</v>
      </c>
      <c r="DT1143" s="81"/>
      <c r="DU1143" s="81"/>
      <c r="DV1143" s="81">
        <f t="shared" si="2152"/>
        <v>0</v>
      </c>
      <c r="DW1143" s="100"/>
    </row>
    <row r="1144" spans="1:127" x14ac:dyDescent="0.2">
      <c r="A1144" s="59">
        <f t="shared" si="2105"/>
        <v>151.86666666666628</v>
      </c>
      <c r="B1144" s="44">
        <f t="shared" si="2106"/>
        <v>151866.66666666628</v>
      </c>
      <c r="C1144" s="52">
        <f t="shared" si="2040"/>
        <v>133.33333333333334</v>
      </c>
      <c r="D1144" s="50">
        <f t="shared" si="2041"/>
        <v>4</v>
      </c>
      <c r="E1144" s="44">
        <f t="shared" si="2042"/>
        <v>4.13</v>
      </c>
      <c r="F1144" s="47">
        <f t="shared" si="2043"/>
        <v>0.02</v>
      </c>
      <c r="G1144" s="52">
        <f t="shared" si="2107"/>
        <v>2.2811558428954826E-2</v>
      </c>
      <c r="H1144" s="57">
        <f t="shared" si="2108"/>
        <v>1156.6075110588038</v>
      </c>
      <c r="I1144" s="52">
        <f t="shared" si="2109"/>
        <v>0</v>
      </c>
      <c r="J1144" s="54">
        <f t="shared" si="2110"/>
        <v>4702.9900732611186</v>
      </c>
      <c r="K1144" s="46">
        <f t="shared" si="2153"/>
        <v>4702.9900732611186</v>
      </c>
      <c r="L1144" s="80">
        <f t="shared" si="2044"/>
        <v>0</v>
      </c>
      <c r="M1144" s="142">
        <f t="shared" si="2045"/>
        <v>0</v>
      </c>
      <c r="N1144" s="60">
        <f t="shared" si="2046"/>
        <v>4.13</v>
      </c>
      <c r="O1144" s="53">
        <f t="shared" si="2047"/>
        <v>0</v>
      </c>
      <c r="P1144" s="58">
        <f t="shared" si="2111"/>
        <v>3.2445980234688698</v>
      </c>
      <c r="Q1144" s="49">
        <f t="shared" si="2048"/>
        <v>3.2445980234688698</v>
      </c>
      <c r="R1144" s="143">
        <f t="shared" si="2049"/>
        <v>0.02</v>
      </c>
      <c r="S1144" s="51">
        <f t="shared" si="2112"/>
        <v>1.7371368929886465E-2</v>
      </c>
      <c r="T1144" s="57">
        <f t="shared" si="2113"/>
        <v>1200.8242239832502</v>
      </c>
      <c r="U1144" s="53">
        <f t="shared" si="2050"/>
        <v>0</v>
      </c>
      <c r="V1144" s="58">
        <f t="shared" si="2114"/>
        <v>3.3146931862724269</v>
      </c>
      <c r="W1144" s="49">
        <f t="shared" si="2051"/>
        <v>3.3146931862724269</v>
      </c>
      <c r="X1144" s="143">
        <f t="shared" si="2052"/>
        <v>0.02</v>
      </c>
      <c r="Y1144" s="51">
        <f t="shared" si="2115"/>
        <v>1.6776547148630711E-2</v>
      </c>
      <c r="Z1144" s="57">
        <f t="shared" si="2116"/>
        <v>1166.387356048831</v>
      </c>
      <c r="AA1144" s="53">
        <f t="shared" si="2053"/>
        <v>0</v>
      </c>
      <c r="AB1144" s="58">
        <f t="shared" si="2117"/>
        <v>3.2594334679442669</v>
      </c>
      <c r="AC1144" s="49">
        <f t="shared" si="2054"/>
        <v>3.2594334679442669</v>
      </c>
      <c r="AD1144" s="143">
        <f t="shared" si="2055"/>
        <v>0.02</v>
      </c>
      <c r="AE1144" s="49">
        <f t="shared" si="2154"/>
        <v>1.6723857299781712E-2</v>
      </c>
      <c r="AF1144" s="57">
        <f t="shared" si="2118"/>
        <v>1165.0802757354502</v>
      </c>
      <c r="AG1144" s="53">
        <f t="shared" si="2056"/>
        <v>0</v>
      </c>
      <c r="AH1144" s="58">
        <f t="shared" si="2119"/>
        <v>3.2574287897460952</v>
      </c>
      <c r="AI1144" s="49">
        <f t="shared" si="2057"/>
        <v>3.2574287897460952</v>
      </c>
      <c r="AJ1144" s="143">
        <f t="shared" si="2058"/>
        <v>0.02</v>
      </c>
      <c r="AK1144" s="51">
        <f t="shared" si="2120"/>
        <v>1.6724415624643114E-2</v>
      </c>
      <c r="AL1144" s="57">
        <f t="shared" si="2121"/>
        <v>1165.0197922037157</v>
      </c>
      <c r="AM1144" s="53">
        <f t="shared" si="2059"/>
        <v>0</v>
      </c>
      <c r="AN1144" s="58">
        <f t="shared" si="2122"/>
        <v>3.2573361895092874</v>
      </c>
      <c r="AO1144" s="49">
        <f t="shared" si="2060"/>
        <v>3.2573361895092874</v>
      </c>
      <c r="AP1144" s="143">
        <f t="shared" si="2061"/>
        <v>0.02</v>
      </c>
      <c r="AQ1144" s="51">
        <f t="shared" si="2123"/>
        <v>1.672471127437531E-2</v>
      </c>
      <c r="AR1144" s="57">
        <f t="shared" si="2124"/>
        <v>1165.0151725691028</v>
      </c>
      <c r="AS1144" s="44">
        <f t="shared" si="2062"/>
        <v>8465.3821318700138</v>
      </c>
      <c r="AT1144" s="44">
        <f t="shared" si="2063"/>
        <v>3386.152852748005</v>
      </c>
      <c r="AU1144" s="44">
        <f t="shared" si="2064"/>
        <v>2116.3455329675035</v>
      </c>
      <c r="AV1144" s="47">
        <f t="shared" si="2065"/>
        <v>0.16952463503352277</v>
      </c>
      <c r="AW1144" s="47">
        <f t="shared" si="2066"/>
        <v>0.19498012334695736</v>
      </c>
      <c r="AX1144" s="86">
        <f t="shared" si="2067"/>
        <v>0.36303462262638475</v>
      </c>
      <c r="AY1144" s="86">
        <f t="shared" si="2068"/>
        <v>0</v>
      </c>
      <c r="AZ1144" s="10">
        <f t="shared" si="2125"/>
        <v>0</v>
      </c>
      <c r="BA1144" s="44">
        <f t="shared" si="2069"/>
        <v>0</v>
      </c>
      <c r="BB1144" s="9">
        <f t="shared" si="2070"/>
        <v>0</v>
      </c>
      <c r="BC1144" s="45">
        <f t="shared" si="2159"/>
        <v>0</v>
      </c>
      <c r="BD1144" s="9">
        <f t="shared" si="2071"/>
        <v>0</v>
      </c>
      <c r="BE1144" s="45">
        <f t="shared" si="2155"/>
        <v>0</v>
      </c>
      <c r="BF1144" s="9">
        <f t="shared" si="2072"/>
        <v>0</v>
      </c>
      <c r="BG1144" s="45">
        <f t="shared" si="2156"/>
        <v>0</v>
      </c>
      <c r="BH1144" s="58"/>
      <c r="BI1144" s="58"/>
      <c r="BJ1144" s="58">
        <f t="shared" si="2126"/>
        <v>0</v>
      </c>
      <c r="BK1144" s="97"/>
      <c r="BL1144" s="44"/>
      <c r="BM1144" s="82">
        <f t="shared" si="2127"/>
        <v>113.9</v>
      </c>
      <c r="BN1144" s="86">
        <f t="shared" si="2128"/>
        <v>113900</v>
      </c>
      <c r="BO1144" s="86">
        <f t="shared" si="2129"/>
        <v>100</v>
      </c>
      <c r="BP1144" s="84">
        <f t="shared" si="2073"/>
        <v>4</v>
      </c>
      <c r="BQ1144" s="84">
        <f t="shared" si="2074"/>
        <v>4.13</v>
      </c>
      <c r="BR1144" s="84">
        <f t="shared" si="2075"/>
        <v>0.02</v>
      </c>
      <c r="BS1144" s="84">
        <f t="shared" si="2130"/>
        <v>3.0967943074937304E-2</v>
      </c>
      <c r="BT1144" s="84">
        <f t="shared" si="2131"/>
        <v>1385.2460106776864</v>
      </c>
      <c r="BU1144" s="84">
        <f t="shared" si="2132"/>
        <v>0</v>
      </c>
      <c r="BV1144" s="83">
        <f t="shared" si="2133"/>
        <v>3450.7645811443585</v>
      </c>
      <c r="BW1144" s="81">
        <f t="shared" si="2157"/>
        <v>3450.7645811443585</v>
      </c>
      <c r="BX1144" s="83">
        <f t="shared" si="2076"/>
        <v>0</v>
      </c>
      <c r="BY1144" s="141">
        <f t="shared" si="2077"/>
        <v>0</v>
      </c>
      <c r="BZ1144" s="83">
        <f t="shared" si="2078"/>
        <v>4.13</v>
      </c>
      <c r="CA1144" s="83">
        <f t="shared" si="2079"/>
        <v>0</v>
      </c>
      <c r="CB1144" s="83">
        <f t="shared" si="2134"/>
        <v>3.6221290746066916</v>
      </c>
      <c r="CC1144" s="83">
        <f t="shared" si="2080"/>
        <v>3.6221290746066916</v>
      </c>
      <c r="CD1144" s="143">
        <f t="shared" si="2081"/>
        <v>0.02</v>
      </c>
      <c r="CE1144" s="83">
        <f t="shared" si="2135"/>
        <v>1.6760523213570671E-2</v>
      </c>
      <c r="CF1144" s="84">
        <f t="shared" si="2136"/>
        <v>1259.3625540439969</v>
      </c>
      <c r="CG1144" s="83">
        <f t="shared" si="2082"/>
        <v>0</v>
      </c>
      <c r="CH1144" s="83">
        <f t="shared" si="2137"/>
        <v>3.3465325754936597</v>
      </c>
      <c r="CI1144" s="83">
        <f t="shared" si="2083"/>
        <v>3.3465325754936597</v>
      </c>
      <c r="CJ1144" s="143">
        <f t="shared" si="2084"/>
        <v>0.02</v>
      </c>
      <c r="CK1144" s="83">
        <f t="shared" si="2138"/>
        <v>1.5952910799759398E-2</v>
      </c>
      <c r="CL1144" s="84">
        <f t="shared" si="2139"/>
        <v>1193.9649593736274</v>
      </c>
      <c r="CM1144" s="83">
        <f t="shared" si="2085"/>
        <v>0</v>
      </c>
      <c r="CN1144" s="83">
        <f t="shared" si="2140"/>
        <v>3.228719959681726</v>
      </c>
      <c r="CO1144" s="83">
        <f t="shared" si="2086"/>
        <v>3.228719959681726</v>
      </c>
      <c r="CP1144" s="143">
        <f t="shared" si="2087"/>
        <v>0.02</v>
      </c>
      <c r="CQ1144" s="83">
        <f t="shared" si="2141"/>
        <v>1.6112564504284697E-2</v>
      </c>
      <c r="CR1144" s="84">
        <f t="shared" si="2142"/>
        <v>1192.2738276242032</v>
      </c>
      <c r="CS1144" s="83">
        <f t="shared" si="2088"/>
        <v>0</v>
      </c>
      <c r="CT1144" s="83">
        <f t="shared" si="2143"/>
        <v>3.2258992626091025</v>
      </c>
      <c r="CU1144" s="83">
        <f t="shared" si="2089"/>
        <v>3.2258992626091025</v>
      </c>
      <c r="CV1144" s="143">
        <f t="shared" si="2090"/>
        <v>0.02</v>
      </c>
      <c r="CW1144" s="83">
        <f t="shared" si="2144"/>
        <v>1.614052698718476E-2</v>
      </c>
      <c r="CX1144" s="84">
        <f t="shared" si="2145"/>
        <v>1192.302793339572</v>
      </c>
      <c r="CY1144" s="83">
        <f t="shared" si="2091"/>
        <v>0</v>
      </c>
      <c r="CZ1144" s="83">
        <f t="shared" si="2146"/>
        <v>3.2259474802377213</v>
      </c>
      <c r="DA1144" s="83">
        <f t="shared" si="2092"/>
        <v>3.2259474802377213</v>
      </c>
      <c r="DB1144" s="143">
        <f t="shared" si="2093"/>
        <v>0.02</v>
      </c>
      <c r="DC1144" s="83">
        <f t="shared" si="2147"/>
        <v>1.6141446767326692E-2</v>
      </c>
      <c r="DD1144" s="84">
        <f t="shared" si="2148"/>
        <v>1192.3156765223346</v>
      </c>
      <c r="DE1144" s="86">
        <f t="shared" si="2094"/>
        <v>6211.3762460598446</v>
      </c>
      <c r="DF1144" s="86">
        <f t="shared" si="2095"/>
        <v>2484.5504984239378</v>
      </c>
      <c r="DG1144" s="86">
        <f t="shared" si="2096"/>
        <v>1552.8440615149611</v>
      </c>
      <c r="DH1144" s="86">
        <f t="shared" si="2097"/>
        <v>5.9988063782990986E-2</v>
      </c>
      <c r="DI1144" s="86">
        <f t="shared" si="2098"/>
        <v>4.0065534632672428E-2</v>
      </c>
      <c r="DJ1144" s="86">
        <f t="shared" si="2099"/>
        <v>0.27854868017290951</v>
      </c>
      <c r="DK1144" s="86">
        <f t="shared" si="2100"/>
        <v>-1567.97512776853</v>
      </c>
      <c r="DL1144" s="86">
        <f t="shared" si="2158"/>
        <v>-1567.97512776853</v>
      </c>
      <c r="DM1144" s="86">
        <f t="shared" si="2101"/>
        <v>-1567.97512776853</v>
      </c>
      <c r="DN1144" s="85">
        <f t="shared" si="2102"/>
        <v>0</v>
      </c>
      <c r="DO1144" s="85">
        <f t="shared" si="2149"/>
        <v>0</v>
      </c>
      <c r="DP1144" s="85">
        <f t="shared" si="2103"/>
        <v>0</v>
      </c>
      <c r="DQ1144" s="85">
        <f t="shared" si="2150"/>
        <v>0</v>
      </c>
      <c r="DR1144" s="85">
        <f t="shared" si="2104"/>
        <v>0</v>
      </c>
      <c r="DS1144" s="85">
        <f t="shared" si="2151"/>
        <v>0</v>
      </c>
      <c r="DT1144" s="81"/>
      <c r="DU1144" s="81"/>
      <c r="DV1144" s="81">
        <f t="shared" si="2152"/>
        <v>0</v>
      </c>
      <c r="DW1144" s="100"/>
    </row>
    <row r="1145" spans="1:127" x14ac:dyDescent="0.2">
      <c r="A1145" s="59">
        <f t="shared" si="2105"/>
        <v>151.99999999999963</v>
      </c>
      <c r="B1145" s="44">
        <f t="shared" si="2106"/>
        <v>151999.99999999962</v>
      </c>
      <c r="C1145" s="52">
        <f t="shared" si="2040"/>
        <v>133.33333333333334</v>
      </c>
      <c r="D1145" s="50">
        <f t="shared" si="2041"/>
        <v>4</v>
      </c>
      <c r="E1145" s="44">
        <f t="shared" si="2042"/>
        <v>4.13</v>
      </c>
      <c r="F1145" s="47">
        <f t="shared" si="2043"/>
        <v>0.02</v>
      </c>
      <c r="G1145" s="52">
        <f t="shared" si="2107"/>
        <v>2.2808891762288157E-2</v>
      </c>
      <c r="H1145" s="57">
        <f t="shared" si="2108"/>
        <v>1157.3439186486544</v>
      </c>
      <c r="I1145" s="52">
        <f t="shared" si="2109"/>
        <v>0</v>
      </c>
      <c r="J1145" s="54">
        <f t="shared" si="2110"/>
        <v>4707.3064732611183</v>
      </c>
      <c r="K1145" s="46">
        <f t="shared" si="2153"/>
        <v>4707.3064732611183</v>
      </c>
      <c r="L1145" s="80">
        <f t="shared" si="2044"/>
        <v>0</v>
      </c>
      <c r="M1145" s="142">
        <f t="shared" si="2045"/>
        <v>0</v>
      </c>
      <c r="N1145" s="60">
        <f t="shared" si="2046"/>
        <v>4.13</v>
      </c>
      <c r="O1145" s="53">
        <f t="shared" si="2047"/>
        <v>0</v>
      </c>
      <c r="P1145" s="58">
        <f t="shared" si="2111"/>
        <v>3.245962319961647</v>
      </c>
      <c r="Q1145" s="49">
        <f t="shared" si="2048"/>
        <v>3.245962319961647</v>
      </c>
      <c r="R1145" s="143">
        <f t="shared" si="2049"/>
        <v>0.02</v>
      </c>
      <c r="S1145" s="51">
        <f t="shared" si="2112"/>
        <v>1.7368702263219796E-2</v>
      </c>
      <c r="T1145" s="57">
        <f t="shared" si="2113"/>
        <v>1201.5380272739676</v>
      </c>
      <c r="U1145" s="53">
        <f t="shared" si="2050"/>
        <v>0</v>
      </c>
      <c r="V1145" s="58">
        <f t="shared" si="2114"/>
        <v>3.3161450013864218</v>
      </c>
      <c r="W1145" s="49">
        <f t="shared" si="2051"/>
        <v>3.3161450013864218</v>
      </c>
      <c r="X1145" s="143">
        <f t="shared" si="2052"/>
        <v>0.02</v>
      </c>
      <c r="Y1145" s="51">
        <f t="shared" si="2115"/>
        <v>1.6773880481964043E-2</v>
      </c>
      <c r="Z1145" s="57">
        <f t="shared" si="2116"/>
        <v>1167.0621380119508</v>
      </c>
      <c r="AA1145" s="53">
        <f t="shared" si="2053"/>
        <v>0</v>
      </c>
      <c r="AB1145" s="58">
        <f t="shared" si="2117"/>
        <v>3.260730535187657</v>
      </c>
      <c r="AC1145" s="49">
        <f t="shared" si="2054"/>
        <v>3.260730535187657</v>
      </c>
      <c r="AD1145" s="143">
        <f t="shared" si="2055"/>
        <v>0.02</v>
      </c>
      <c r="AE1145" s="49">
        <f t="shared" si="2154"/>
        <v>1.6721190633115043E-2</v>
      </c>
      <c r="AF1145" s="57">
        <f t="shared" si="2118"/>
        <v>1165.7643424249904</v>
      </c>
      <c r="AG1145" s="53">
        <f t="shared" si="2056"/>
        <v>0</v>
      </c>
      <c r="AH1145" s="58">
        <f t="shared" si="2119"/>
        <v>3.258736721831716</v>
      </c>
      <c r="AI1145" s="49">
        <f t="shared" si="2057"/>
        <v>3.258736721831716</v>
      </c>
      <c r="AJ1145" s="143">
        <f t="shared" si="2058"/>
        <v>0.02</v>
      </c>
      <c r="AK1145" s="51">
        <f t="shared" si="2120"/>
        <v>1.6721748957976446E-2</v>
      </c>
      <c r="AL1145" s="57">
        <f t="shared" si="2121"/>
        <v>1165.7043027331636</v>
      </c>
      <c r="AM1145" s="53">
        <f t="shared" si="2059"/>
        <v>0</v>
      </c>
      <c r="AN1145" s="58">
        <f t="shared" si="2122"/>
        <v>3.258644643837612</v>
      </c>
      <c r="AO1145" s="49">
        <f t="shared" si="2060"/>
        <v>3.258644643837612</v>
      </c>
      <c r="AP1145" s="143">
        <f t="shared" si="2061"/>
        <v>0.02</v>
      </c>
      <c r="AQ1145" s="51">
        <f t="shared" si="2123"/>
        <v>1.6722044607708642E-2</v>
      </c>
      <c r="AR1145" s="57">
        <f t="shared" si="2124"/>
        <v>1165.6997146598619</v>
      </c>
      <c r="AS1145" s="44">
        <f t="shared" si="2062"/>
        <v>8473.1516518700137</v>
      </c>
      <c r="AT1145" s="44">
        <f t="shared" si="2063"/>
        <v>3389.2606607480052</v>
      </c>
      <c r="AU1145" s="44">
        <f t="shared" si="2064"/>
        <v>2118.2879129675034</v>
      </c>
      <c r="AV1145" s="47">
        <f t="shared" si="2065"/>
        <v>0.16914481556391134</v>
      </c>
      <c r="AW1145" s="47">
        <f t="shared" si="2066"/>
        <v>0.19415973747270587</v>
      </c>
      <c r="AX1145" s="86">
        <f t="shared" si="2067"/>
        <v>0.36058690609103206</v>
      </c>
      <c r="AY1145" s="86">
        <f t="shared" si="2068"/>
        <v>0</v>
      </c>
      <c r="AZ1145" s="10">
        <f t="shared" si="2125"/>
        <v>0</v>
      </c>
      <c r="BA1145" s="44">
        <f t="shared" si="2069"/>
        <v>0</v>
      </c>
      <c r="BB1145" s="9">
        <f t="shared" si="2070"/>
        <v>0</v>
      </c>
      <c r="BC1145" s="45">
        <f t="shared" si="2159"/>
        <v>0</v>
      </c>
      <c r="BD1145" s="9">
        <f t="shared" si="2071"/>
        <v>0</v>
      </c>
      <c r="BE1145" s="45">
        <f t="shared" si="2155"/>
        <v>0</v>
      </c>
      <c r="BF1145" s="9">
        <f t="shared" si="2072"/>
        <v>0</v>
      </c>
      <c r="BG1145" s="45">
        <f t="shared" si="2156"/>
        <v>0</v>
      </c>
      <c r="BH1145" s="58"/>
      <c r="BI1145" s="58"/>
      <c r="BJ1145" s="58">
        <f t="shared" si="2126"/>
        <v>0</v>
      </c>
      <c r="BK1145" s="97"/>
      <c r="BL1145" s="44"/>
      <c r="BM1145" s="82">
        <f t="shared" si="2127"/>
        <v>114</v>
      </c>
      <c r="BN1145" s="86">
        <f t="shared" si="2128"/>
        <v>114000</v>
      </c>
      <c r="BO1145" s="86">
        <f t="shared" si="2129"/>
        <v>100</v>
      </c>
      <c r="BP1145" s="84">
        <f t="shared" si="2073"/>
        <v>4</v>
      </c>
      <c r="BQ1145" s="84">
        <f t="shared" si="2074"/>
        <v>4.13</v>
      </c>
      <c r="BR1145" s="84">
        <f t="shared" si="2075"/>
        <v>0.02</v>
      </c>
      <c r="BS1145" s="84">
        <f t="shared" si="2130"/>
        <v>3.0965943074937306E-2</v>
      </c>
      <c r="BT1145" s="84">
        <f t="shared" si="2131"/>
        <v>1385.9958155947552</v>
      </c>
      <c r="BU1145" s="84">
        <f t="shared" si="2132"/>
        <v>0</v>
      </c>
      <c r="BV1145" s="83">
        <f t="shared" si="2133"/>
        <v>3454.0018811443583</v>
      </c>
      <c r="BW1145" s="81">
        <f t="shared" si="2157"/>
        <v>3454.0018811443583</v>
      </c>
      <c r="BX1145" s="83">
        <f t="shared" si="2076"/>
        <v>0</v>
      </c>
      <c r="BY1145" s="141">
        <f t="shared" si="2077"/>
        <v>0</v>
      </c>
      <c r="BZ1145" s="83">
        <f t="shared" si="2078"/>
        <v>4.13</v>
      </c>
      <c r="CA1145" s="83">
        <f t="shared" si="2079"/>
        <v>0</v>
      </c>
      <c r="CB1145" s="83">
        <f t="shared" si="2134"/>
        <v>3.6241482744022031</v>
      </c>
      <c r="CC1145" s="83">
        <f t="shared" si="2080"/>
        <v>3.6241482744022031</v>
      </c>
      <c r="CD1145" s="143">
        <f t="shared" si="2081"/>
        <v>0.02</v>
      </c>
      <c r="CE1145" s="83">
        <f t="shared" si="2135"/>
        <v>1.6758523213570672E-2</v>
      </c>
      <c r="CF1145" s="84">
        <f t="shared" si="2136"/>
        <v>1259.8252521662441</v>
      </c>
      <c r="CG1145" s="83">
        <f t="shared" si="2082"/>
        <v>0</v>
      </c>
      <c r="CH1145" s="83">
        <f t="shared" si="2137"/>
        <v>3.3476157907165698</v>
      </c>
      <c r="CI1145" s="83">
        <f t="shared" si="2083"/>
        <v>3.3476157907165698</v>
      </c>
      <c r="CJ1145" s="143">
        <f t="shared" si="2084"/>
        <v>0.02</v>
      </c>
      <c r="CK1145" s="83">
        <f t="shared" si="2138"/>
        <v>1.59509107997594E-2</v>
      </c>
      <c r="CL1145" s="84">
        <f t="shared" si="2139"/>
        <v>1194.4416291935052</v>
      </c>
      <c r="CM1145" s="83">
        <f t="shared" si="2085"/>
        <v>0</v>
      </c>
      <c r="CN1145" s="83">
        <f t="shared" si="2140"/>
        <v>3.2297098608564525</v>
      </c>
      <c r="CO1145" s="83">
        <f t="shared" si="2086"/>
        <v>3.2297098608564525</v>
      </c>
      <c r="CP1145" s="143">
        <f t="shared" si="2087"/>
        <v>0.02</v>
      </c>
      <c r="CQ1145" s="83">
        <f t="shared" si="2141"/>
        <v>1.6110564504284698E-2</v>
      </c>
      <c r="CR1145" s="84">
        <f t="shared" si="2142"/>
        <v>1192.7728354262263</v>
      </c>
      <c r="CS1145" s="83">
        <f t="shared" si="2088"/>
        <v>0</v>
      </c>
      <c r="CT1145" s="83">
        <f t="shared" si="2143"/>
        <v>3.226923308897462</v>
      </c>
      <c r="CU1145" s="83">
        <f t="shared" si="2089"/>
        <v>3.226923308897462</v>
      </c>
      <c r="CV1145" s="143">
        <f t="shared" si="2090"/>
        <v>0.02</v>
      </c>
      <c r="CW1145" s="83">
        <f t="shared" si="2144"/>
        <v>1.6138526987184761E-2</v>
      </c>
      <c r="CX1145" s="84">
        <f t="shared" si="2145"/>
        <v>1192.8031042815242</v>
      </c>
      <c r="CY1145" s="83">
        <f t="shared" si="2091"/>
        <v>0</v>
      </c>
      <c r="CZ1145" s="83">
        <f t="shared" si="2146"/>
        <v>3.2269737536612588</v>
      </c>
      <c r="DA1145" s="83">
        <f t="shared" si="2092"/>
        <v>3.2269737536612588</v>
      </c>
      <c r="DB1145" s="143">
        <f t="shared" si="2093"/>
        <v>0.02</v>
      </c>
      <c r="DC1145" s="83">
        <f t="shared" si="2147"/>
        <v>1.6139446767326694E-2</v>
      </c>
      <c r="DD1145" s="84">
        <f t="shared" si="2148"/>
        <v>1192.8160084981714</v>
      </c>
      <c r="DE1145" s="86">
        <f t="shared" si="2094"/>
        <v>6217.203386059844</v>
      </c>
      <c r="DF1145" s="86">
        <f t="shared" si="2095"/>
        <v>2486.8813544239379</v>
      </c>
      <c r="DG1145" s="86">
        <f t="shared" si="2096"/>
        <v>1554.300846514961</v>
      </c>
      <c r="DH1145" s="86">
        <f t="shared" si="2097"/>
        <v>5.9905323975402471E-2</v>
      </c>
      <c r="DI1145" s="86">
        <f t="shared" si="2098"/>
        <v>3.9964086695328714E-2</v>
      </c>
      <c r="DJ1145" s="86">
        <f t="shared" si="2099"/>
        <v>0.27722516278021175</v>
      </c>
      <c r="DK1145" s="86">
        <f t="shared" si="2100"/>
        <v>-1569.6938359088392</v>
      </c>
      <c r="DL1145" s="86">
        <f t="shared" si="2158"/>
        <v>-1569.6938359088392</v>
      </c>
      <c r="DM1145" s="86">
        <f t="shared" si="2101"/>
        <v>-1569.6938359088392</v>
      </c>
      <c r="DN1145" s="85">
        <f t="shared" si="2102"/>
        <v>0</v>
      </c>
      <c r="DO1145" s="85">
        <f t="shared" si="2149"/>
        <v>0</v>
      </c>
      <c r="DP1145" s="85">
        <f t="shared" si="2103"/>
        <v>0</v>
      </c>
      <c r="DQ1145" s="85">
        <f t="shared" si="2150"/>
        <v>0</v>
      </c>
      <c r="DR1145" s="85">
        <f t="shared" si="2104"/>
        <v>0</v>
      </c>
      <c r="DS1145" s="85">
        <f t="shared" si="2151"/>
        <v>0</v>
      </c>
      <c r="DT1145" s="81"/>
      <c r="DU1145" s="81"/>
      <c r="DV1145" s="81">
        <f t="shared" si="2152"/>
        <v>0</v>
      </c>
      <c r="DW1145" s="100"/>
    </row>
    <row r="1146" spans="1:127" x14ac:dyDescent="0.2">
      <c r="A1146" s="59">
        <f t="shared" si="2105"/>
        <v>152.13333333333296</v>
      </c>
      <c r="B1146" s="44">
        <f t="shared" si="2106"/>
        <v>152133.33333333296</v>
      </c>
      <c r="C1146" s="52">
        <f t="shared" si="2040"/>
        <v>133.33333333333334</v>
      </c>
      <c r="D1146" s="50">
        <f t="shared" si="2041"/>
        <v>4</v>
      </c>
      <c r="E1146" s="44">
        <f t="shared" si="2042"/>
        <v>4.13</v>
      </c>
      <c r="F1146" s="47">
        <f t="shared" si="2043"/>
        <v>0.02</v>
      </c>
      <c r="G1146" s="52">
        <f t="shared" si="2107"/>
        <v>2.2806225095621489E-2</v>
      </c>
      <c r="H1146" s="57">
        <f t="shared" si="2108"/>
        <v>1158.0802401475714</v>
      </c>
      <c r="I1146" s="52">
        <f t="shared" si="2109"/>
        <v>0</v>
      </c>
      <c r="J1146" s="54">
        <f t="shared" si="2110"/>
        <v>4711.622873261118</v>
      </c>
      <c r="K1146" s="46">
        <f t="shared" si="2153"/>
        <v>4711.622873261118</v>
      </c>
      <c r="L1146" s="80">
        <f t="shared" si="2044"/>
        <v>0</v>
      </c>
      <c r="M1146" s="142">
        <f t="shared" si="2045"/>
        <v>0</v>
      </c>
      <c r="N1146" s="60">
        <f t="shared" si="2046"/>
        <v>4.13</v>
      </c>
      <c r="O1146" s="53">
        <f t="shared" si="2047"/>
        <v>0</v>
      </c>
      <c r="P1146" s="58">
        <f t="shared" si="2111"/>
        <v>3.2473284968752125</v>
      </c>
      <c r="Q1146" s="49">
        <f t="shared" si="2048"/>
        <v>3.2473284968752125</v>
      </c>
      <c r="R1146" s="143">
        <f t="shared" si="2049"/>
        <v>0.02</v>
      </c>
      <c r="S1146" s="51">
        <f t="shared" si="2112"/>
        <v>1.7366035596553128E-2</v>
      </c>
      <c r="T1146" s="57">
        <f t="shared" si="2113"/>
        <v>1202.251421011292</v>
      </c>
      <c r="U1146" s="53">
        <f t="shared" si="2050"/>
        <v>0</v>
      </c>
      <c r="V1146" s="58">
        <f t="shared" si="2114"/>
        <v>3.3175980391596647</v>
      </c>
      <c r="W1146" s="49">
        <f t="shared" si="2051"/>
        <v>3.3175980391596647</v>
      </c>
      <c r="X1146" s="143">
        <f t="shared" si="2052"/>
        <v>0.02</v>
      </c>
      <c r="Y1146" s="51">
        <f t="shared" si="2115"/>
        <v>1.6771213815297375E-2</v>
      </c>
      <c r="Z1146" s="57">
        <f t="shared" si="2116"/>
        <v>1167.7365173345927</v>
      </c>
      <c r="AA1146" s="53">
        <f t="shared" si="2053"/>
        <v>0</v>
      </c>
      <c r="AB1146" s="58">
        <f t="shared" si="2117"/>
        <v>3.2620286639595588</v>
      </c>
      <c r="AC1146" s="49">
        <f t="shared" si="2054"/>
        <v>3.2620286639595588</v>
      </c>
      <c r="AD1146" s="143">
        <f t="shared" si="2055"/>
        <v>0.02</v>
      </c>
      <c r="AE1146" s="49">
        <f t="shared" si="2154"/>
        <v>1.6718523966448375E-2</v>
      </c>
      <c r="AF1146" s="57">
        <f t="shared" si="2118"/>
        <v>1166.4480279618908</v>
      </c>
      <c r="AG1146" s="53">
        <f t="shared" si="2056"/>
        <v>0</v>
      </c>
      <c r="AH1146" s="58">
        <f t="shared" si="2119"/>
        <v>3.2600457981388571</v>
      </c>
      <c r="AI1146" s="49">
        <f t="shared" si="2057"/>
        <v>3.2600457981388571</v>
      </c>
      <c r="AJ1146" s="143">
        <f t="shared" si="2058"/>
        <v>0.02</v>
      </c>
      <c r="AK1146" s="51">
        <f t="shared" si="2120"/>
        <v>1.6719082291309778E-2</v>
      </c>
      <c r="AL1146" s="57">
        <f t="shared" si="2121"/>
        <v>1166.3884294179052</v>
      </c>
      <c r="AM1146" s="53">
        <f t="shared" si="2059"/>
        <v>0</v>
      </c>
      <c r="AN1146" s="58">
        <f t="shared" si="2122"/>
        <v>3.2599542406361097</v>
      </c>
      <c r="AO1146" s="49">
        <f t="shared" si="2060"/>
        <v>3.2599542406361097</v>
      </c>
      <c r="AP1146" s="143">
        <f t="shared" si="2061"/>
        <v>0.02</v>
      </c>
      <c r="AQ1146" s="51">
        <f t="shared" si="2123"/>
        <v>1.6719377941041974E-2</v>
      </c>
      <c r="AR1146" s="57">
        <f t="shared" si="2124"/>
        <v>1166.3838727726934</v>
      </c>
      <c r="AS1146" s="44">
        <f t="shared" si="2062"/>
        <v>8480.9211718700117</v>
      </c>
      <c r="AT1146" s="44">
        <f t="shared" si="2063"/>
        <v>3392.3684687480049</v>
      </c>
      <c r="AU1146" s="44">
        <f t="shared" si="2064"/>
        <v>2120.2302929675029</v>
      </c>
      <c r="AV1146" s="47">
        <f t="shared" si="2065"/>
        <v>0.16876641916756985</v>
      </c>
      <c r="AW1146" s="47">
        <f t="shared" si="2066"/>
        <v>0.19334403542577625</v>
      </c>
      <c r="AX1146" s="86">
        <f t="shared" si="2067"/>
        <v>0.35815935484850631</v>
      </c>
      <c r="AY1146" s="86">
        <f t="shared" si="2068"/>
        <v>0</v>
      </c>
      <c r="AZ1146" s="10">
        <f t="shared" si="2125"/>
        <v>0</v>
      </c>
      <c r="BA1146" s="44">
        <f t="shared" si="2069"/>
        <v>0</v>
      </c>
      <c r="BB1146" s="9">
        <f t="shared" si="2070"/>
        <v>0</v>
      </c>
      <c r="BC1146" s="45">
        <f t="shared" si="2159"/>
        <v>0</v>
      </c>
      <c r="BD1146" s="9">
        <f t="shared" si="2071"/>
        <v>0</v>
      </c>
      <c r="BE1146" s="45">
        <f t="shared" si="2155"/>
        <v>0</v>
      </c>
      <c r="BF1146" s="9">
        <f t="shared" si="2072"/>
        <v>0</v>
      </c>
      <c r="BG1146" s="45">
        <f t="shared" si="2156"/>
        <v>0</v>
      </c>
      <c r="BH1146" s="58"/>
      <c r="BI1146" s="58"/>
      <c r="BJ1146" s="58">
        <f t="shared" si="2126"/>
        <v>0</v>
      </c>
      <c r="BK1146" s="97"/>
      <c r="BL1146" s="44"/>
      <c r="BM1146" s="82">
        <f t="shared" si="2127"/>
        <v>114.10000000000001</v>
      </c>
      <c r="BN1146" s="86">
        <f t="shared" si="2128"/>
        <v>114100</v>
      </c>
      <c r="BO1146" s="86">
        <f t="shared" si="2129"/>
        <v>100</v>
      </c>
      <c r="BP1146" s="84">
        <f t="shared" si="2073"/>
        <v>4</v>
      </c>
      <c r="BQ1146" s="84">
        <f t="shared" si="2074"/>
        <v>4.13</v>
      </c>
      <c r="BR1146" s="84">
        <f t="shared" si="2075"/>
        <v>0.02</v>
      </c>
      <c r="BS1146" s="84">
        <f t="shared" si="2130"/>
        <v>3.0963943074937307E-2</v>
      </c>
      <c r="BT1146" s="84">
        <f t="shared" si="2131"/>
        <v>1386.7455720856738</v>
      </c>
      <c r="BU1146" s="84">
        <f t="shared" si="2132"/>
        <v>0</v>
      </c>
      <c r="BV1146" s="83">
        <f t="shared" si="2133"/>
        <v>3457.2391811443581</v>
      </c>
      <c r="BW1146" s="81">
        <f t="shared" si="2157"/>
        <v>3457.2391811443581</v>
      </c>
      <c r="BX1146" s="83">
        <f t="shared" si="2076"/>
        <v>0</v>
      </c>
      <c r="BY1146" s="141">
        <f t="shared" si="2077"/>
        <v>0</v>
      </c>
      <c r="BZ1146" s="83">
        <f t="shared" si="2078"/>
        <v>4.13</v>
      </c>
      <c r="CA1146" s="83">
        <f t="shared" si="2079"/>
        <v>0</v>
      </c>
      <c r="CB1146" s="83">
        <f t="shared" si="2134"/>
        <v>3.6261696305278486</v>
      </c>
      <c r="CC1146" s="83">
        <f t="shared" si="2080"/>
        <v>3.6261696305278486</v>
      </c>
      <c r="CD1146" s="143">
        <f t="shared" si="2081"/>
        <v>0.02</v>
      </c>
      <c r="CE1146" s="83">
        <f t="shared" si="2135"/>
        <v>1.6756523213570674E-2</v>
      </c>
      <c r="CF1146" s="84">
        <f t="shared" si="2136"/>
        <v>1260.2876373101394</v>
      </c>
      <c r="CG1146" s="83">
        <f t="shared" si="2082"/>
        <v>0</v>
      </c>
      <c r="CH1146" s="83">
        <f t="shared" si="2137"/>
        <v>3.3486992058359442</v>
      </c>
      <c r="CI1146" s="83">
        <f t="shared" si="2083"/>
        <v>3.3486992058359442</v>
      </c>
      <c r="CJ1146" s="143">
        <f t="shared" si="2084"/>
        <v>0.02</v>
      </c>
      <c r="CK1146" s="83">
        <f t="shared" si="2138"/>
        <v>1.5948910799759401E-2</v>
      </c>
      <c r="CL1146" s="84">
        <f t="shared" si="2139"/>
        <v>1194.9180850294465</v>
      </c>
      <c r="CM1146" s="83">
        <f t="shared" si="2085"/>
        <v>0</v>
      </c>
      <c r="CN1146" s="83">
        <f t="shared" si="2140"/>
        <v>3.2307002407571082</v>
      </c>
      <c r="CO1146" s="83">
        <f t="shared" si="2086"/>
        <v>3.2307002407571082</v>
      </c>
      <c r="CP1146" s="143">
        <f t="shared" si="2087"/>
        <v>0.02</v>
      </c>
      <c r="CQ1146" s="83">
        <f t="shared" si="2141"/>
        <v>1.61085645042847E-2</v>
      </c>
      <c r="CR1146" s="84">
        <f t="shared" si="2142"/>
        <v>1193.2716283580473</v>
      </c>
      <c r="CS1146" s="83">
        <f t="shared" si="2088"/>
        <v>0</v>
      </c>
      <c r="CT1146" s="83">
        <f t="shared" si="2143"/>
        <v>3.2279479166805922</v>
      </c>
      <c r="CU1146" s="83">
        <f t="shared" si="2089"/>
        <v>3.2279479166805922</v>
      </c>
      <c r="CV1146" s="143">
        <f t="shared" si="2090"/>
        <v>0.02</v>
      </c>
      <c r="CW1146" s="83">
        <f t="shared" si="2144"/>
        <v>1.6136526987184763E-2</v>
      </c>
      <c r="CX1146" s="84">
        <f t="shared" si="2145"/>
        <v>1193.3031944740208</v>
      </c>
      <c r="CY1146" s="83">
        <f t="shared" si="2091"/>
        <v>0</v>
      </c>
      <c r="CZ1146" s="83">
        <f t="shared" si="2146"/>
        <v>3.2280005837356809</v>
      </c>
      <c r="DA1146" s="83">
        <f t="shared" si="2092"/>
        <v>3.2280005837356809</v>
      </c>
      <c r="DB1146" s="143">
        <f t="shared" si="2093"/>
        <v>0.02</v>
      </c>
      <c r="DC1146" s="83">
        <f t="shared" si="2147"/>
        <v>1.6137446767326695E-2</v>
      </c>
      <c r="DD1146" s="84">
        <f t="shared" si="2148"/>
        <v>1193.3161193760184</v>
      </c>
      <c r="DE1146" s="86">
        <f t="shared" si="2094"/>
        <v>6223.0305260598443</v>
      </c>
      <c r="DF1146" s="86">
        <f t="shared" si="2095"/>
        <v>2489.2122104239374</v>
      </c>
      <c r="DG1146" s="86">
        <f t="shared" si="2096"/>
        <v>1555.7576315149611</v>
      </c>
      <c r="DH1146" s="86">
        <f t="shared" si="2097"/>
        <v>5.9822791086158011E-2</v>
      </c>
      <c r="DI1146" s="86">
        <f t="shared" si="2098"/>
        <v>3.9863009212342482E-2</v>
      </c>
      <c r="DJ1146" s="86">
        <f t="shared" si="2099"/>
        <v>0.27590941094270849</v>
      </c>
      <c r="DK1146" s="86">
        <f t="shared" si="2100"/>
        <v>-1571.4114914407257</v>
      </c>
      <c r="DL1146" s="86">
        <f t="shared" si="2158"/>
        <v>-1571.4114914407257</v>
      </c>
      <c r="DM1146" s="86">
        <f t="shared" si="2101"/>
        <v>-1571.4114914407257</v>
      </c>
      <c r="DN1146" s="85">
        <f t="shared" si="2102"/>
        <v>0</v>
      </c>
      <c r="DO1146" s="85">
        <f t="shared" si="2149"/>
        <v>0</v>
      </c>
      <c r="DP1146" s="85">
        <f t="shared" si="2103"/>
        <v>0</v>
      </c>
      <c r="DQ1146" s="85">
        <f t="shared" si="2150"/>
        <v>0</v>
      </c>
      <c r="DR1146" s="85">
        <f t="shared" si="2104"/>
        <v>0</v>
      </c>
      <c r="DS1146" s="85">
        <f t="shared" si="2151"/>
        <v>0</v>
      </c>
      <c r="DT1146" s="81"/>
      <c r="DU1146" s="81"/>
      <c r="DV1146" s="81">
        <f t="shared" si="2152"/>
        <v>0</v>
      </c>
      <c r="DW1146" s="100"/>
    </row>
    <row r="1147" spans="1:127" x14ac:dyDescent="0.2">
      <c r="A1147" s="59">
        <f t="shared" si="2105"/>
        <v>152.26666666666631</v>
      </c>
      <c r="B1147" s="44">
        <f t="shared" si="2106"/>
        <v>152266.66666666631</v>
      </c>
      <c r="C1147" s="52">
        <f t="shared" si="2040"/>
        <v>133.33333333333334</v>
      </c>
      <c r="D1147" s="50">
        <f t="shared" si="2041"/>
        <v>4</v>
      </c>
      <c r="E1147" s="44">
        <f t="shared" si="2042"/>
        <v>4.13</v>
      </c>
      <c r="F1147" s="47">
        <f t="shared" si="2043"/>
        <v>0.02</v>
      </c>
      <c r="G1147" s="52">
        <f t="shared" si="2107"/>
        <v>2.2803558428954821E-2</v>
      </c>
      <c r="H1147" s="57">
        <f t="shared" si="2108"/>
        <v>1158.8164755555549</v>
      </c>
      <c r="I1147" s="52">
        <f t="shared" si="2109"/>
        <v>0</v>
      </c>
      <c r="J1147" s="54">
        <f t="shared" si="2110"/>
        <v>4715.9392732611177</v>
      </c>
      <c r="K1147" s="46">
        <f t="shared" si="2153"/>
        <v>4715.9392732611177</v>
      </c>
      <c r="L1147" s="80">
        <f t="shared" si="2044"/>
        <v>0</v>
      </c>
      <c r="M1147" s="142">
        <f t="shared" si="2045"/>
        <v>0</v>
      </c>
      <c r="N1147" s="60">
        <f t="shared" si="2046"/>
        <v>4.13</v>
      </c>
      <c r="O1147" s="53">
        <f t="shared" si="2047"/>
        <v>0</v>
      </c>
      <c r="P1147" s="58">
        <f t="shared" si="2111"/>
        <v>3.2486965539634332</v>
      </c>
      <c r="Q1147" s="49">
        <f t="shared" si="2048"/>
        <v>3.2486965539634332</v>
      </c>
      <c r="R1147" s="143">
        <f t="shared" si="2049"/>
        <v>0.02</v>
      </c>
      <c r="S1147" s="51">
        <f t="shared" si="2112"/>
        <v>1.736336892988646E-2</v>
      </c>
      <c r="T1147" s="57">
        <f t="shared" si="2113"/>
        <v>1202.9644051264884</v>
      </c>
      <c r="U1147" s="53">
        <f t="shared" si="2050"/>
        <v>0</v>
      </c>
      <c r="V1147" s="58">
        <f t="shared" si="2114"/>
        <v>3.3190522965667473</v>
      </c>
      <c r="W1147" s="49">
        <f t="shared" si="2051"/>
        <v>3.3190522965667473</v>
      </c>
      <c r="X1147" s="143">
        <f t="shared" si="2052"/>
        <v>0.02</v>
      </c>
      <c r="Y1147" s="51">
        <f t="shared" si="2115"/>
        <v>1.6768547148630707E-2</v>
      </c>
      <c r="Z1147" s="57">
        <f t="shared" si="2116"/>
        <v>1168.4104941207704</v>
      </c>
      <c r="AA1147" s="53">
        <f t="shared" si="2053"/>
        <v>0</v>
      </c>
      <c r="AB1147" s="58">
        <f t="shared" si="2117"/>
        <v>3.2633278516913045</v>
      </c>
      <c r="AC1147" s="49">
        <f t="shared" si="2054"/>
        <v>3.2633278516913045</v>
      </c>
      <c r="AD1147" s="143">
        <f t="shared" si="2055"/>
        <v>0.02</v>
      </c>
      <c r="AE1147" s="49">
        <f t="shared" si="2154"/>
        <v>1.6715857299781707E-2</v>
      </c>
      <c r="AF1147" s="57">
        <f t="shared" si="2118"/>
        <v>1167.1313324269031</v>
      </c>
      <c r="AG1147" s="53">
        <f t="shared" si="2056"/>
        <v>0</v>
      </c>
      <c r="AH1147" s="58">
        <f t="shared" si="2119"/>
        <v>3.2613560162012396</v>
      </c>
      <c r="AI1147" s="49">
        <f t="shared" si="2057"/>
        <v>3.2613560162012396</v>
      </c>
      <c r="AJ1147" s="143">
        <f t="shared" si="2058"/>
        <v>0.02</v>
      </c>
      <c r="AK1147" s="51">
        <f t="shared" si="2120"/>
        <v>1.671641562464311E-2</v>
      </c>
      <c r="AL1147" s="57">
        <f t="shared" si="2121"/>
        <v>1167.0721723259555</v>
      </c>
      <c r="AM1147" s="53">
        <f t="shared" si="2059"/>
        <v>0</v>
      </c>
      <c r="AN1147" s="58">
        <f t="shared" si="2122"/>
        <v>3.2612649773964257</v>
      </c>
      <c r="AO1147" s="49">
        <f t="shared" si="2060"/>
        <v>3.2612649773964257</v>
      </c>
      <c r="AP1147" s="143">
        <f t="shared" si="2061"/>
        <v>0.02</v>
      </c>
      <c r="AQ1147" s="51">
        <f t="shared" si="2123"/>
        <v>1.6716711274375306E-2</v>
      </c>
      <c r="AR1147" s="57">
        <f t="shared" si="2124"/>
        <v>1167.0676469762006</v>
      </c>
      <c r="AS1147" s="44">
        <f t="shared" si="2062"/>
        <v>8488.6906918700115</v>
      </c>
      <c r="AT1147" s="44">
        <f t="shared" si="2063"/>
        <v>3395.4762767480042</v>
      </c>
      <c r="AU1147" s="44">
        <f t="shared" si="2064"/>
        <v>2122.1726729675029</v>
      </c>
      <c r="AV1147" s="47">
        <f t="shared" si="2065"/>
        <v>0.1683894389453941</v>
      </c>
      <c r="AW1147" s="47">
        <f t="shared" si="2066"/>
        <v>0.19253298467652613</v>
      </c>
      <c r="AX1147" s="86">
        <f t="shared" si="2067"/>
        <v>0.3557517763220539</v>
      </c>
      <c r="AY1147" s="86">
        <f t="shared" si="2068"/>
        <v>0</v>
      </c>
      <c r="AZ1147" s="10">
        <f t="shared" si="2125"/>
        <v>0</v>
      </c>
      <c r="BA1147" s="44">
        <f t="shared" si="2069"/>
        <v>0</v>
      </c>
      <c r="BB1147" s="9">
        <f t="shared" si="2070"/>
        <v>0</v>
      </c>
      <c r="BC1147" s="45">
        <f t="shared" si="2159"/>
        <v>0</v>
      </c>
      <c r="BD1147" s="9">
        <f t="shared" si="2071"/>
        <v>0</v>
      </c>
      <c r="BE1147" s="45">
        <f t="shared" si="2155"/>
        <v>0</v>
      </c>
      <c r="BF1147" s="9">
        <f t="shared" si="2072"/>
        <v>0</v>
      </c>
      <c r="BG1147" s="45">
        <f t="shared" si="2156"/>
        <v>0</v>
      </c>
      <c r="BH1147" s="58"/>
      <c r="BI1147" s="58"/>
      <c r="BJ1147" s="58">
        <f t="shared" si="2126"/>
        <v>0</v>
      </c>
      <c r="BK1147" s="97"/>
      <c r="BL1147" s="44"/>
      <c r="BM1147" s="82">
        <f t="shared" si="2127"/>
        <v>114.2</v>
      </c>
      <c r="BN1147" s="86">
        <f t="shared" si="2128"/>
        <v>114200</v>
      </c>
      <c r="BO1147" s="86">
        <f t="shared" si="2129"/>
        <v>100</v>
      </c>
      <c r="BP1147" s="84">
        <f t="shared" si="2073"/>
        <v>4</v>
      </c>
      <c r="BQ1147" s="84">
        <f t="shared" si="2074"/>
        <v>4.13</v>
      </c>
      <c r="BR1147" s="84">
        <f t="shared" si="2075"/>
        <v>0.02</v>
      </c>
      <c r="BS1147" s="84">
        <f t="shared" si="2130"/>
        <v>3.0961943074937309E-2</v>
      </c>
      <c r="BT1147" s="84">
        <f t="shared" si="2131"/>
        <v>1387.4952801504423</v>
      </c>
      <c r="BU1147" s="84">
        <f t="shared" si="2132"/>
        <v>0</v>
      </c>
      <c r="BV1147" s="83">
        <f t="shared" si="2133"/>
        <v>3460.4764811443579</v>
      </c>
      <c r="BW1147" s="81">
        <f t="shared" si="2157"/>
        <v>3460.4764811443579</v>
      </c>
      <c r="BX1147" s="83">
        <f t="shared" si="2076"/>
        <v>0</v>
      </c>
      <c r="BY1147" s="141">
        <f t="shared" si="2077"/>
        <v>0</v>
      </c>
      <c r="BZ1147" s="83">
        <f t="shared" si="2078"/>
        <v>4.13</v>
      </c>
      <c r="CA1147" s="83">
        <f t="shared" si="2079"/>
        <v>0</v>
      </c>
      <c r="CB1147" s="83">
        <f t="shared" si="2134"/>
        <v>3.6281931432125134</v>
      </c>
      <c r="CC1147" s="83">
        <f t="shared" si="2080"/>
        <v>3.6281931432125134</v>
      </c>
      <c r="CD1147" s="143">
        <f t="shared" si="2081"/>
        <v>0.02</v>
      </c>
      <c r="CE1147" s="83">
        <f t="shared" si="2135"/>
        <v>1.6754523213570675E-2</v>
      </c>
      <c r="CF1147" s="84">
        <f t="shared" si="2136"/>
        <v>1260.7497095494664</v>
      </c>
      <c r="CG1147" s="83">
        <f t="shared" si="2082"/>
        <v>0</v>
      </c>
      <c r="CH1147" s="83">
        <f t="shared" si="2137"/>
        <v>3.3497828194556289</v>
      </c>
      <c r="CI1147" s="83">
        <f t="shared" si="2083"/>
        <v>3.3497828194556289</v>
      </c>
      <c r="CJ1147" s="143">
        <f t="shared" si="2084"/>
        <v>0.02</v>
      </c>
      <c r="CK1147" s="83">
        <f t="shared" si="2138"/>
        <v>1.5946910799759403E-2</v>
      </c>
      <c r="CL1147" s="84">
        <f t="shared" si="2139"/>
        <v>1195.3943269914587</v>
      </c>
      <c r="CM1147" s="83">
        <f t="shared" si="2085"/>
        <v>0</v>
      </c>
      <c r="CN1147" s="83">
        <f t="shared" si="2140"/>
        <v>3.2316910985509786</v>
      </c>
      <c r="CO1147" s="83">
        <f t="shared" si="2086"/>
        <v>3.2316910985509786</v>
      </c>
      <c r="CP1147" s="143">
        <f t="shared" si="2087"/>
        <v>0.02</v>
      </c>
      <c r="CQ1147" s="83">
        <f t="shared" si="2141"/>
        <v>1.6106564504284701E-2</v>
      </c>
      <c r="CR1147" s="84">
        <f t="shared" si="2142"/>
        <v>1193.7702064774619</v>
      </c>
      <c r="CS1147" s="83">
        <f t="shared" si="2088"/>
        <v>0</v>
      </c>
      <c r="CT1147" s="83">
        <f t="shared" si="2143"/>
        <v>3.2289730849961717</v>
      </c>
      <c r="CU1147" s="83">
        <f t="shared" si="2089"/>
        <v>3.2289730849961717</v>
      </c>
      <c r="CV1147" s="143">
        <f t="shared" si="2090"/>
        <v>0.02</v>
      </c>
      <c r="CW1147" s="83">
        <f t="shared" si="2144"/>
        <v>1.6134526987184764E-2</v>
      </c>
      <c r="CX1147" s="84">
        <f t="shared" si="2145"/>
        <v>1193.8030639701735</v>
      </c>
      <c r="CY1147" s="83">
        <f t="shared" si="2091"/>
        <v>0</v>
      </c>
      <c r="CZ1147" s="83">
        <f t="shared" si="2146"/>
        <v>3.2290279694549895</v>
      </c>
      <c r="DA1147" s="83">
        <f t="shared" si="2092"/>
        <v>3.2290279694549895</v>
      </c>
      <c r="DB1147" s="143">
        <f t="shared" si="2093"/>
        <v>0.02</v>
      </c>
      <c r="DC1147" s="83">
        <f t="shared" si="2147"/>
        <v>1.6135446767326696E-2</v>
      </c>
      <c r="DD1147" s="84">
        <f t="shared" si="2148"/>
        <v>1193.8160092102592</v>
      </c>
      <c r="DE1147" s="86">
        <f t="shared" si="2094"/>
        <v>6228.8576660598446</v>
      </c>
      <c r="DF1147" s="86">
        <f t="shared" si="2095"/>
        <v>2491.5430664239375</v>
      </c>
      <c r="DG1147" s="86">
        <f t="shared" si="2096"/>
        <v>1557.2144165149612</v>
      </c>
      <c r="DH1147" s="86">
        <f t="shared" si="2097"/>
        <v>5.9740464433327034E-2</v>
      </c>
      <c r="DI1147" s="86">
        <f t="shared" si="2098"/>
        <v>3.9762300499119212E-2</v>
      </c>
      <c r="DJ1147" s="86">
        <f t="shared" si="2099"/>
        <v>0.27460137151514752</v>
      </c>
      <c r="DK1147" s="86">
        <f t="shared" si="2100"/>
        <v>-1573.1280950893906</v>
      </c>
      <c r="DL1147" s="86">
        <f t="shared" si="2158"/>
        <v>-1573.1280950893906</v>
      </c>
      <c r="DM1147" s="86">
        <f t="shared" si="2101"/>
        <v>-1573.1280950893906</v>
      </c>
      <c r="DN1147" s="85">
        <f t="shared" si="2102"/>
        <v>0</v>
      </c>
      <c r="DO1147" s="85">
        <f t="shared" si="2149"/>
        <v>0</v>
      </c>
      <c r="DP1147" s="85">
        <f t="shared" si="2103"/>
        <v>0</v>
      </c>
      <c r="DQ1147" s="85">
        <f t="shared" si="2150"/>
        <v>0</v>
      </c>
      <c r="DR1147" s="85">
        <f t="shared" si="2104"/>
        <v>0</v>
      </c>
      <c r="DS1147" s="85">
        <f t="shared" si="2151"/>
        <v>0</v>
      </c>
      <c r="DT1147" s="81"/>
      <c r="DU1147" s="81"/>
      <c r="DV1147" s="81">
        <f t="shared" si="2152"/>
        <v>0</v>
      </c>
      <c r="DW1147" s="100"/>
    </row>
    <row r="1148" spans="1:127" x14ac:dyDescent="0.2">
      <c r="A1148" s="59">
        <f t="shared" si="2105"/>
        <v>152.39999999999966</v>
      </c>
      <c r="B1148" s="44">
        <f t="shared" si="2106"/>
        <v>152399.99999999965</v>
      </c>
      <c r="C1148" s="52">
        <f t="shared" si="2040"/>
        <v>133.33333333333334</v>
      </c>
      <c r="D1148" s="50">
        <f t="shared" si="2041"/>
        <v>4</v>
      </c>
      <c r="E1148" s="44">
        <f t="shared" si="2042"/>
        <v>4.13</v>
      </c>
      <c r="F1148" s="47">
        <f t="shared" si="2043"/>
        <v>0.02</v>
      </c>
      <c r="G1148" s="52">
        <f t="shared" si="2107"/>
        <v>2.2800891762288153E-2</v>
      </c>
      <c r="H1148" s="57">
        <f t="shared" si="2108"/>
        <v>1159.5526248726048</v>
      </c>
      <c r="I1148" s="52">
        <f t="shared" si="2109"/>
        <v>0</v>
      </c>
      <c r="J1148" s="54">
        <f t="shared" si="2110"/>
        <v>4720.2556732611174</v>
      </c>
      <c r="K1148" s="46">
        <f t="shared" si="2153"/>
        <v>4720.2556732611174</v>
      </c>
      <c r="L1148" s="80">
        <f t="shared" si="2044"/>
        <v>0</v>
      </c>
      <c r="M1148" s="142">
        <f t="shared" si="2045"/>
        <v>0</v>
      </c>
      <c r="N1148" s="60">
        <f t="shared" si="2046"/>
        <v>4.13</v>
      </c>
      <c r="O1148" s="53">
        <f t="shared" si="2047"/>
        <v>0</v>
      </c>
      <c r="P1148" s="58">
        <f t="shared" si="2111"/>
        <v>3.2500664909806933</v>
      </c>
      <c r="Q1148" s="49">
        <f t="shared" si="2048"/>
        <v>3.2500664909806933</v>
      </c>
      <c r="R1148" s="143">
        <f t="shared" si="2049"/>
        <v>0.02</v>
      </c>
      <c r="S1148" s="51">
        <f t="shared" si="2112"/>
        <v>1.7360702263219792E-2</v>
      </c>
      <c r="T1148" s="57">
        <f t="shared" si="2113"/>
        <v>1203.6769795516732</v>
      </c>
      <c r="U1148" s="53">
        <f t="shared" si="2050"/>
        <v>0</v>
      </c>
      <c r="V1148" s="58">
        <f t="shared" si="2114"/>
        <v>3.3205077705839861</v>
      </c>
      <c r="W1148" s="49">
        <f t="shared" si="2051"/>
        <v>3.3205077705839861</v>
      </c>
      <c r="X1148" s="143">
        <f t="shared" si="2052"/>
        <v>0.02</v>
      </c>
      <c r="Y1148" s="51">
        <f t="shared" si="2115"/>
        <v>1.6765880481964038E-2</v>
      </c>
      <c r="Z1148" s="57">
        <f t="shared" si="2116"/>
        <v>1169.0840684754194</v>
      </c>
      <c r="AA1148" s="53">
        <f t="shared" si="2053"/>
        <v>0</v>
      </c>
      <c r="AB1148" s="58">
        <f t="shared" si="2117"/>
        <v>3.2646280958178906</v>
      </c>
      <c r="AC1148" s="49">
        <f t="shared" si="2054"/>
        <v>3.2646280958178906</v>
      </c>
      <c r="AD1148" s="143">
        <f t="shared" si="2055"/>
        <v>0.02</v>
      </c>
      <c r="AE1148" s="49">
        <f t="shared" si="2154"/>
        <v>1.6713190633115039E-2</v>
      </c>
      <c r="AF1148" s="57">
        <f t="shared" si="2118"/>
        <v>1167.8142559015921</v>
      </c>
      <c r="AG1148" s="53">
        <f t="shared" si="2056"/>
        <v>0</v>
      </c>
      <c r="AH1148" s="58">
        <f t="shared" si="2119"/>
        <v>3.2626673735557232</v>
      </c>
      <c r="AI1148" s="49">
        <f t="shared" si="2057"/>
        <v>3.2626673735557232</v>
      </c>
      <c r="AJ1148" s="143">
        <f t="shared" si="2058"/>
        <v>0.02</v>
      </c>
      <c r="AK1148" s="51">
        <f t="shared" si="2120"/>
        <v>1.6713748957976442E-2</v>
      </c>
      <c r="AL1148" s="57">
        <f t="shared" si="2121"/>
        <v>1167.7555315261686</v>
      </c>
      <c r="AM1148" s="53">
        <f t="shared" si="2059"/>
        <v>0</v>
      </c>
      <c r="AN1148" s="58">
        <f t="shared" si="2122"/>
        <v>3.2625768516132618</v>
      </c>
      <c r="AO1148" s="49">
        <f t="shared" si="2060"/>
        <v>3.2625768516132618</v>
      </c>
      <c r="AP1148" s="143">
        <f t="shared" si="2061"/>
        <v>0.02</v>
      </c>
      <c r="AQ1148" s="51">
        <f t="shared" si="2123"/>
        <v>1.6714044607708638E-2</v>
      </c>
      <c r="AR1148" s="57">
        <f t="shared" si="2124"/>
        <v>1167.7510373398334</v>
      </c>
      <c r="AS1148" s="44">
        <f t="shared" si="2062"/>
        <v>8496.4602118700113</v>
      </c>
      <c r="AT1148" s="44">
        <f t="shared" si="2063"/>
        <v>3398.5840847480044</v>
      </c>
      <c r="AU1148" s="44">
        <f t="shared" si="2064"/>
        <v>2124.1150529675028</v>
      </c>
      <c r="AV1148" s="47">
        <f t="shared" si="2065"/>
        <v>0.16801386803850968</v>
      </c>
      <c r="AW1148" s="47">
        <f t="shared" si="2066"/>
        <v>0.19172655295756061</v>
      </c>
      <c r="AX1148" s="86">
        <f t="shared" si="2067"/>
        <v>0.35336398000614966</v>
      </c>
      <c r="AY1148" s="86">
        <f t="shared" si="2068"/>
        <v>0</v>
      </c>
      <c r="AZ1148" s="10">
        <f t="shared" si="2125"/>
        <v>0</v>
      </c>
      <c r="BA1148" s="44">
        <f t="shared" si="2069"/>
        <v>0</v>
      </c>
      <c r="BB1148" s="9">
        <f t="shared" si="2070"/>
        <v>0</v>
      </c>
      <c r="BC1148" s="45">
        <f t="shared" si="2159"/>
        <v>0</v>
      </c>
      <c r="BD1148" s="9">
        <f t="shared" si="2071"/>
        <v>0</v>
      </c>
      <c r="BE1148" s="45">
        <f t="shared" si="2155"/>
        <v>0</v>
      </c>
      <c r="BF1148" s="9">
        <f t="shared" si="2072"/>
        <v>0</v>
      </c>
      <c r="BG1148" s="45">
        <f t="shared" si="2156"/>
        <v>0</v>
      </c>
      <c r="BH1148" s="58"/>
      <c r="BI1148" s="58"/>
      <c r="BJ1148" s="58">
        <f t="shared" si="2126"/>
        <v>0</v>
      </c>
      <c r="BK1148" s="97"/>
      <c r="BL1148" s="44"/>
      <c r="BM1148" s="82">
        <f t="shared" si="2127"/>
        <v>114.3</v>
      </c>
      <c r="BN1148" s="86">
        <f t="shared" si="2128"/>
        <v>114300</v>
      </c>
      <c r="BO1148" s="86">
        <f t="shared" si="2129"/>
        <v>100</v>
      </c>
      <c r="BP1148" s="84">
        <f t="shared" si="2073"/>
        <v>4</v>
      </c>
      <c r="BQ1148" s="84">
        <f t="shared" si="2074"/>
        <v>4.13</v>
      </c>
      <c r="BR1148" s="84">
        <f t="shared" si="2075"/>
        <v>0.02</v>
      </c>
      <c r="BS1148" s="84">
        <f t="shared" si="2130"/>
        <v>3.095994307493731E-2</v>
      </c>
      <c r="BT1148" s="84">
        <f t="shared" si="2131"/>
        <v>1388.2449397890607</v>
      </c>
      <c r="BU1148" s="84">
        <f t="shared" si="2132"/>
        <v>0</v>
      </c>
      <c r="BV1148" s="83">
        <f t="shared" si="2133"/>
        <v>3463.7137811443577</v>
      </c>
      <c r="BW1148" s="81">
        <f t="shared" si="2157"/>
        <v>3463.7137811443577</v>
      </c>
      <c r="BX1148" s="83">
        <f t="shared" si="2076"/>
        <v>0</v>
      </c>
      <c r="BY1148" s="141">
        <f t="shared" si="2077"/>
        <v>0</v>
      </c>
      <c r="BZ1148" s="83">
        <f t="shared" si="2078"/>
        <v>4.13</v>
      </c>
      <c r="CA1148" s="83">
        <f t="shared" si="2079"/>
        <v>0</v>
      </c>
      <c r="CB1148" s="83">
        <f t="shared" si="2134"/>
        <v>3.6302188126852641</v>
      </c>
      <c r="CC1148" s="83">
        <f t="shared" si="2080"/>
        <v>3.6302188126852641</v>
      </c>
      <c r="CD1148" s="143">
        <f t="shared" si="2081"/>
        <v>0.02</v>
      </c>
      <c r="CE1148" s="83">
        <f t="shared" si="2135"/>
        <v>1.6752523213570677E-2</v>
      </c>
      <c r="CF1148" s="84">
        <f t="shared" si="2136"/>
        <v>1261.2114689584139</v>
      </c>
      <c r="CG1148" s="83">
        <f t="shared" si="2082"/>
        <v>0</v>
      </c>
      <c r="CH1148" s="83">
        <f t="shared" si="2137"/>
        <v>3.3508666301814731</v>
      </c>
      <c r="CI1148" s="83">
        <f t="shared" si="2083"/>
        <v>3.3508666301814731</v>
      </c>
      <c r="CJ1148" s="143">
        <f t="shared" si="2084"/>
        <v>0.02</v>
      </c>
      <c r="CK1148" s="83">
        <f t="shared" si="2138"/>
        <v>1.5944910799759404E-2</v>
      </c>
      <c r="CL1148" s="84">
        <f t="shared" si="2139"/>
        <v>1195.8703551896795</v>
      </c>
      <c r="CM1148" s="83">
        <f t="shared" si="2085"/>
        <v>0</v>
      </c>
      <c r="CN1148" s="83">
        <f t="shared" si="2140"/>
        <v>3.2326824334066462</v>
      </c>
      <c r="CO1148" s="83">
        <f t="shared" si="2086"/>
        <v>3.2326824334066462</v>
      </c>
      <c r="CP1148" s="143">
        <f t="shared" si="2087"/>
        <v>0.02</v>
      </c>
      <c r="CQ1148" s="83">
        <f t="shared" si="2141"/>
        <v>1.6104564504284703E-2</v>
      </c>
      <c r="CR1148" s="84">
        <f t="shared" si="2142"/>
        <v>1194.2685698424352</v>
      </c>
      <c r="CS1148" s="83">
        <f t="shared" si="2088"/>
        <v>0</v>
      </c>
      <c r="CT1148" s="83">
        <f t="shared" si="2143"/>
        <v>3.2299988128828736</v>
      </c>
      <c r="CU1148" s="83">
        <f t="shared" si="2089"/>
        <v>3.2299988128828736</v>
      </c>
      <c r="CV1148" s="143">
        <f t="shared" si="2090"/>
        <v>0.02</v>
      </c>
      <c r="CW1148" s="83">
        <f t="shared" si="2144"/>
        <v>1.6132526987184766E-2</v>
      </c>
      <c r="CX1148" s="84">
        <f t="shared" si="2145"/>
        <v>1194.3027128233073</v>
      </c>
      <c r="CY1148" s="83">
        <f t="shared" si="2091"/>
        <v>0</v>
      </c>
      <c r="CZ1148" s="83">
        <f t="shared" si="2146"/>
        <v>3.2300559098142383</v>
      </c>
      <c r="DA1148" s="83">
        <f t="shared" si="2092"/>
        <v>3.2300559098142383</v>
      </c>
      <c r="DB1148" s="143">
        <f t="shared" si="2093"/>
        <v>0.02</v>
      </c>
      <c r="DC1148" s="83">
        <f t="shared" si="2147"/>
        <v>1.6133446767326698E-2</v>
      </c>
      <c r="DD1148" s="84">
        <f t="shared" si="2148"/>
        <v>1194.3156780554953</v>
      </c>
      <c r="DE1148" s="86">
        <f t="shared" si="2094"/>
        <v>6234.684806059844</v>
      </c>
      <c r="DF1148" s="86">
        <f t="shared" si="2095"/>
        <v>2493.8739224239375</v>
      </c>
      <c r="DG1148" s="86">
        <f t="shared" si="2096"/>
        <v>1558.671201514961</v>
      </c>
      <c r="DH1148" s="86">
        <f t="shared" si="2097"/>
        <v>5.965834333771023E-2</v>
      </c>
      <c r="DI1148" s="86">
        <f t="shared" si="2098"/>
        <v>3.9661958880084058E-2</v>
      </c>
      <c r="DJ1148" s="86">
        <f t="shared" si="2099"/>
        <v>0.27330099176369238</v>
      </c>
      <c r="DK1148" s="86">
        <f t="shared" si="2100"/>
        <v>-1574.8436475799613</v>
      </c>
      <c r="DL1148" s="86">
        <f t="shared" si="2158"/>
        <v>-1574.8436475799613</v>
      </c>
      <c r="DM1148" s="86">
        <f t="shared" si="2101"/>
        <v>-1574.8436475799613</v>
      </c>
      <c r="DN1148" s="85">
        <f t="shared" si="2102"/>
        <v>0</v>
      </c>
      <c r="DO1148" s="85">
        <f t="shared" si="2149"/>
        <v>0</v>
      </c>
      <c r="DP1148" s="85">
        <f t="shared" si="2103"/>
        <v>0</v>
      </c>
      <c r="DQ1148" s="85">
        <f t="shared" si="2150"/>
        <v>0</v>
      </c>
      <c r="DR1148" s="85">
        <f t="shared" si="2104"/>
        <v>0</v>
      </c>
      <c r="DS1148" s="85">
        <f t="shared" si="2151"/>
        <v>0</v>
      </c>
      <c r="DT1148" s="81"/>
      <c r="DU1148" s="81"/>
      <c r="DV1148" s="81">
        <f t="shared" si="2152"/>
        <v>0</v>
      </c>
      <c r="DW1148" s="100"/>
    </row>
    <row r="1149" spans="1:127" x14ac:dyDescent="0.2">
      <c r="A1149" s="59">
        <f t="shared" si="2105"/>
        <v>152.53333333333299</v>
      </c>
      <c r="B1149" s="44">
        <f t="shared" si="2106"/>
        <v>152533.33333333299</v>
      </c>
      <c r="C1149" s="52">
        <f t="shared" si="2040"/>
        <v>133.33333333333334</v>
      </c>
      <c r="D1149" s="50">
        <f t="shared" si="2041"/>
        <v>4</v>
      </c>
      <c r="E1149" s="44">
        <f t="shared" si="2042"/>
        <v>4.13</v>
      </c>
      <c r="F1149" s="47">
        <f t="shared" si="2043"/>
        <v>0.02</v>
      </c>
      <c r="G1149" s="52">
        <f t="shared" si="2107"/>
        <v>2.2798225095621485E-2</v>
      </c>
      <c r="H1149" s="57">
        <f t="shared" si="2108"/>
        <v>1160.2886880987212</v>
      </c>
      <c r="I1149" s="52">
        <f t="shared" si="2109"/>
        <v>0</v>
      </c>
      <c r="J1149" s="54">
        <f t="shared" si="2110"/>
        <v>4724.5720732611171</v>
      </c>
      <c r="K1149" s="46">
        <f t="shared" si="2153"/>
        <v>4724.5720732611171</v>
      </c>
      <c r="L1149" s="80">
        <f t="shared" si="2044"/>
        <v>0</v>
      </c>
      <c r="M1149" s="142">
        <f t="shared" si="2045"/>
        <v>0</v>
      </c>
      <c r="N1149" s="60">
        <f t="shared" si="2046"/>
        <v>4.13</v>
      </c>
      <c r="O1149" s="53">
        <f t="shared" si="2047"/>
        <v>0</v>
      </c>
      <c r="P1149" s="58">
        <f t="shared" si="2111"/>
        <v>3.2514383076818909</v>
      </c>
      <c r="Q1149" s="49">
        <f t="shared" si="2048"/>
        <v>3.2514383076818909</v>
      </c>
      <c r="R1149" s="143">
        <f t="shared" si="2049"/>
        <v>0.02</v>
      </c>
      <c r="S1149" s="51">
        <f t="shared" si="2112"/>
        <v>1.7358035596553124E-2</v>
      </c>
      <c r="T1149" s="57">
        <f t="shared" si="2113"/>
        <v>1204.3891442198142</v>
      </c>
      <c r="U1149" s="53">
        <f t="shared" si="2050"/>
        <v>0</v>
      </c>
      <c r="V1149" s="58">
        <f t="shared" si="2114"/>
        <v>3.3219644581894254</v>
      </c>
      <c r="W1149" s="49">
        <f t="shared" si="2051"/>
        <v>3.3219644581894254</v>
      </c>
      <c r="X1149" s="143">
        <f t="shared" si="2052"/>
        <v>0.02</v>
      </c>
      <c r="Y1149" s="51">
        <f t="shared" si="2115"/>
        <v>1.676321381529737E-2</v>
      </c>
      <c r="Z1149" s="57">
        <f t="shared" si="2116"/>
        <v>1169.7572405043943</v>
      </c>
      <c r="AA1149" s="53">
        <f t="shared" si="2053"/>
        <v>0</v>
      </c>
      <c r="AB1149" s="58">
        <f t="shared" si="2117"/>
        <v>3.2659293937779816</v>
      </c>
      <c r="AC1149" s="49">
        <f t="shared" si="2054"/>
        <v>3.2659293937779816</v>
      </c>
      <c r="AD1149" s="143">
        <f t="shared" si="2055"/>
        <v>0.02</v>
      </c>
      <c r="AE1149" s="49">
        <f t="shared" si="2154"/>
        <v>1.6710523966448371E-2</v>
      </c>
      <c r="AF1149" s="57">
        <f t="shared" si="2118"/>
        <v>1168.4967984683319</v>
      </c>
      <c r="AG1149" s="53">
        <f t="shared" si="2056"/>
        <v>0</v>
      </c>
      <c r="AH1149" s="58">
        <f t="shared" si="2119"/>
        <v>3.2639798677423029</v>
      </c>
      <c r="AI1149" s="49">
        <f t="shared" si="2057"/>
        <v>3.2639798677423029</v>
      </c>
      <c r="AJ1149" s="143">
        <f t="shared" si="2058"/>
        <v>0.02</v>
      </c>
      <c r="AK1149" s="51">
        <f t="shared" si="2120"/>
        <v>1.6711082291309774E-2</v>
      </c>
      <c r="AL1149" s="57">
        <f t="shared" si="2121"/>
        <v>1168.4385070882338</v>
      </c>
      <c r="AM1149" s="53">
        <f t="shared" si="2059"/>
        <v>0</v>
      </c>
      <c r="AN1149" s="58">
        <f t="shared" si="2122"/>
        <v>3.2638898607843823</v>
      </c>
      <c r="AO1149" s="49">
        <f t="shared" si="2060"/>
        <v>3.2638898607843823</v>
      </c>
      <c r="AP1149" s="143">
        <f t="shared" si="2061"/>
        <v>0.02</v>
      </c>
      <c r="AQ1149" s="51">
        <f t="shared" si="2123"/>
        <v>1.671137794104197E-2</v>
      </c>
      <c r="AR1149" s="57">
        <f t="shared" si="2124"/>
        <v>1168.4340439338844</v>
      </c>
      <c r="AS1149" s="44">
        <f t="shared" si="2062"/>
        <v>8504.2297318700112</v>
      </c>
      <c r="AT1149" s="44">
        <f t="shared" si="2063"/>
        <v>3401.6918927480042</v>
      </c>
      <c r="AU1149" s="44">
        <f t="shared" si="2064"/>
        <v>2126.0574329675028</v>
      </c>
      <c r="AV1149" s="47">
        <f t="shared" si="2065"/>
        <v>0.1676396996279996</v>
      </c>
      <c r="AW1149" s="47">
        <f t="shared" si="2066"/>
        <v>0.19092470826134311</v>
      </c>
      <c r="AX1149" s="86">
        <f t="shared" si="2067"/>
        <v>0.35099577744187554</v>
      </c>
      <c r="AY1149" s="86">
        <f t="shared" si="2068"/>
        <v>0</v>
      </c>
      <c r="AZ1149" s="10">
        <f t="shared" si="2125"/>
        <v>0</v>
      </c>
      <c r="BA1149" s="44">
        <f t="shared" si="2069"/>
        <v>0</v>
      </c>
      <c r="BB1149" s="9">
        <f t="shared" si="2070"/>
        <v>0</v>
      </c>
      <c r="BC1149" s="45">
        <f t="shared" si="2159"/>
        <v>0</v>
      </c>
      <c r="BD1149" s="9">
        <f t="shared" si="2071"/>
        <v>0</v>
      </c>
      <c r="BE1149" s="45">
        <f t="shared" si="2155"/>
        <v>0</v>
      </c>
      <c r="BF1149" s="9">
        <f t="shared" si="2072"/>
        <v>0</v>
      </c>
      <c r="BG1149" s="45">
        <f t="shared" si="2156"/>
        <v>0</v>
      </c>
      <c r="BH1149" s="58"/>
      <c r="BI1149" s="58"/>
      <c r="BJ1149" s="58">
        <f t="shared" si="2126"/>
        <v>0</v>
      </c>
      <c r="BK1149" s="97"/>
      <c r="BL1149" s="44"/>
      <c r="BM1149" s="82">
        <f t="shared" si="2127"/>
        <v>114.4</v>
      </c>
      <c r="BN1149" s="86">
        <f t="shared" si="2128"/>
        <v>114400</v>
      </c>
      <c r="BO1149" s="86">
        <f t="shared" si="2129"/>
        <v>100</v>
      </c>
      <c r="BP1149" s="84">
        <f t="shared" si="2073"/>
        <v>4</v>
      </c>
      <c r="BQ1149" s="84">
        <f t="shared" si="2074"/>
        <v>4.13</v>
      </c>
      <c r="BR1149" s="84">
        <f t="shared" si="2075"/>
        <v>0.02</v>
      </c>
      <c r="BS1149" s="84">
        <f t="shared" si="2130"/>
        <v>3.0957943074937311E-2</v>
      </c>
      <c r="BT1149" s="84">
        <f t="shared" si="2131"/>
        <v>1388.9945510015291</v>
      </c>
      <c r="BU1149" s="84">
        <f t="shared" si="2132"/>
        <v>0</v>
      </c>
      <c r="BV1149" s="83">
        <f t="shared" si="2133"/>
        <v>3466.9510811443574</v>
      </c>
      <c r="BW1149" s="81">
        <f t="shared" si="2157"/>
        <v>3466.9510811443574</v>
      </c>
      <c r="BX1149" s="83">
        <f t="shared" si="2076"/>
        <v>0</v>
      </c>
      <c r="BY1149" s="141">
        <f t="shared" si="2077"/>
        <v>0</v>
      </c>
      <c r="BZ1149" s="83">
        <f t="shared" si="2078"/>
        <v>4.13</v>
      </c>
      <c r="CA1149" s="83">
        <f t="shared" si="2079"/>
        <v>0</v>
      </c>
      <c r="CB1149" s="83">
        <f t="shared" si="2134"/>
        <v>3.6322466391753507</v>
      </c>
      <c r="CC1149" s="83">
        <f t="shared" si="2080"/>
        <v>3.6322466391753507</v>
      </c>
      <c r="CD1149" s="143">
        <f t="shared" si="2081"/>
        <v>0.02</v>
      </c>
      <c r="CE1149" s="83">
        <f t="shared" si="2135"/>
        <v>1.6750523213570678E-2</v>
      </c>
      <c r="CF1149" s="84">
        <f t="shared" si="2136"/>
        <v>1261.6729156115753</v>
      </c>
      <c r="CG1149" s="83">
        <f t="shared" si="2082"/>
        <v>0</v>
      </c>
      <c r="CH1149" s="83">
        <f t="shared" si="2137"/>
        <v>3.3519506366213312</v>
      </c>
      <c r="CI1149" s="83">
        <f t="shared" si="2083"/>
        <v>3.3519506366213312</v>
      </c>
      <c r="CJ1149" s="143">
        <f t="shared" si="2084"/>
        <v>0.02</v>
      </c>
      <c r="CK1149" s="83">
        <f t="shared" si="2138"/>
        <v>1.5942910799759406E-2</v>
      </c>
      <c r="CL1149" s="84">
        <f t="shared" si="2139"/>
        <v>1196.3461697343753</v>
      </c>
      <c r="CM1149" s="83">
        <f t="shared" si="2085"/>
        <v>0</v>
      </c>
      <c r="CN1149" s="83">
        <f t="shared" si="2140"/>
        <v>3.2336742444939865</v>
      </c>
      <c r="CO1149" s="83">
        <f t="shared" si="2086"/>
        <v>3.2336742444939865</v>
      </c>
      <c r="CP1149" s="143">
        <f t="shared" si="2087"/>
        <v>0.02</v>
      </c>
      <c r="CQ1149" s="83">
        <f t="shared" si="2141"/>
        <v>1.6102564504284704E-2</v>
      </c>
      <c r="CR1149" s="84">
        <f t="shared" si="2142"/>
        <v>1194.7667185111034</v>
      </c>
      <c r="CS1149" s="83">
        <f t="shared" si="2088"/>
        <v>0</v>
      </c>
      <c r="CT1149" s="83">
        <f t="shared" si="2143"/>
        <v>3.2310250993803722</v>
      </c>
      <c r="CU1149" s="83">
        <f t="shared" si="2089"/>
        <v>3.2310250993803722</v>
      </c>
      <c r="CV1149" s="143">
        <f t="shared" si="2090"/>
        <v>0.02</v>
      </c>
      <c r="CW1149" s="83">
        <f t="shared" si="2144"/>
        <v>1.6130526987184767E-2</v>
      </c>
      <c r="CX1149" s="84">
        <f t="shared" si="2145"/>
        <v>1194.8021410869599</v>
      </c>
      <c r="CY1149" s="83">
        <f t="shared" si="2091"/>
        <v>0</v>
      </c>
      <c r="CZ1149" s="83">
        <f t="shared" si="2146"/>
        <v>3.2310844038095414</v>
      </c>
      <c r="DA1149" s="83">
        <f t="shared" si="2092"/>
        <v>3.2310844038095414</v>
      </c>
      <c r="DB1149" s="143">
        <f t="shared" si="2093"/>
        <v>0.02</v>
      </c>
      <c r="DC1149" s="83">
        <f t="shared" si="2147"/>
        <v>1.6131446767326699E-2</v>
      </c>
      <c r="DD1149" s="84">
        <f t="shared" si="2148"/>
        <v>1194.8151259665456</v>
      </c>
      <c r="DE1149" s="86">
        <f t="shared" si="2094"/>
        <v>6240.5119460598426</v>
      </c>
      <c r="DF1149" s="86">
        <f t="shared" si="2095"/>
        <v>2496.2047784239371</v>
      </c>
      <c r="DG1149" s="86">
        <f t="shared" si="2096"/>
        <v>1560.1279865149606</v>
      </c>
      <c r="DH1149" s="86">
        <f t="shared" si="2097"/>
        <v>5.9576427122827347E-2</v>
      </c>
      <c r="DI1149" s="86">
        <f t="shared" si="2098"/>
        <v>3.9561982688626714E-2</v>
      </c>
      <c r="DJ1149" s="86">
        <f t="shared" si="2099"/>
        <v>0.27200821936239172</v>
      </c>
      <c r="DK1149" s="86">
        <f t="shared" si="2100"/>
        <v>-1576.5581496374873</v>
      </c>
      <c r="DL1149" s="86">
        <f t="shared" si="2158"/>
        <v>-1576.5581496374873</v>
      </c>
      <c r="DM1149" s="86">
        <f t="shared" si="2101"/>
        <v>-1576.5581496374873</v>
      </c>
      <c r="DN1149" s="85">
        <f t="shared" si="2102"/>
        <v>0</v>
      </c>
      <c r="DO1149" s="85">
        <f t="shared" si="2149"/>
        <v>0</v>
      </c>
      <c r="DP1149" s="85">
        <f t="shared" si="2103"/>
        <v>0</v>
      </c>
      <c r="DQ1149" s="85">
        <f t="shared" si="2150"/>
        <v>0</v>
      </c>
      <c r="DR1149" s="85">
        <f t="shared" si="2104"/>
        <v>0</v>
      </c>
      <c r="DS1149" s="85">
        <f t="shared" si="2151"/>
        <v>0</v>
      </c>
      <c r="DT1149" s="81"/>
      <c r="DU1149" s="81"/>
      <c r="DV1149" s="81">
        <f t="shared" si="2152"/>
        <v>0</v>
      </c>
      <c r="DW1149" s="100"/>
    </row>
    <row r="1150" spans="1:127" x14ac:dyDescent="0.2">
      <c r="A1150" s="59">
        <f t="shared" si="2105"/>
        <v>152.66666666666634</v>
      </c>
      <c r="B1150" s="44">
        <f t="shared" si="2106"/>
        <v>152666.66666666634</v>
      </c>
      <c r="C1150" s="52">
        <f t="shared" si="2040"/>
        <v>133.33333333333334</v>
      </c>
      <c r="D1150" s="50">
        <f t="shared" si="2041"/>
        <v>4</v>
      </c>
      <c r="E1150" s="44">
        <f t="shared" si="2042"/>
        <v>4.13</v>
      </c>
      <c r="F1150" s="47">
        <f t="shared" si="2043"/>
        <v>0.02</v>
      </c>
      <c r="G1150" s="52">
        <f t="shared" si="2107"/>
        <v>2.2795558428954817E-2</v>
      </c>
      <c r="H1150" s="57">
        <f t="shared" si="2108"/>
        <v>1161.024665233904</v>
      </c>
      <c r="I1150" s="52">
        <f t="shared" si="2109"/>
        <v>0</v>
      </c>
      <c r="J1150" s="54">
        <f t="shared" si="2110"/>
        <v>4728.8884732611168</v>
      </c>
      <c r="K1150" s="46">
        <f t="shared" si="2153"/>
        <v>4728.8884732611168</v>
      </c>
      <c r="L1150" s="80">
        <f t="shared" si="2044"/>
        <v>0</v>
      </c>
      <c r="M1150" s="142">
        <f t="shared" si="2045"/>
        <v>0</v>
      </c>
      <c r="N1150" s="60">
        <f t="shared" si="2046"/>
        <v>4.13</v>
      </c>
      <c r="O1150" s="53">
        <f t="shared" si="2047"/>
        <v>0</v>
      </c>
      <c r="P1150" s="58">
        <f t="shared" si="2111"/>
        <v>3.2528120038224371</v>
      </c>
      <c r="Q1150" s="49">
        <f t="shared" si="2048"/>
        <v>3.2528120038224371</v>
      </c>
      <c r="R1150" s="143">
        <f t="shared" si="2049"/>
        <v>0.02</v>
      </c>
      <c r="S1150" s="51">
        <f t="shared" si="2112"/>
        <v>1.7355368929886456E-2</v>
      </c>
      <c r="T1150" s="57">
        <f t="shared" si="2113"/>
        <v>1205.1008990647276</v>
      </c>
      <c r="U1150" s="53">
        <f t="shared" si="2050"/>
        <v>0</v>
      </c>
      <c r="V1150" s="58">
        <f t="shared" si="2114"/>
        <v>3.3234223563628529</v>
      </c>
      <c r="W1150" s="49">
        <f t="shared" si="2051"/>
        <v>3.3234223563628529</v>
      </c>
      <c r="X1150" s="143">
        <f t="shared" si="2052"/>
        <v>0.02</v>
      </c>
      <c r="Y1150" s="51">
        <f t="shared" si="2115"/>
        <v>1.6760547148630702E-2</v>
      </c>
      <c r="Z1150" s="57">
        <f t="shared" si="2116"/>
        <v>1170.4300103144642</v>
      </c>
      <c r="AA1150" s="53">
        <f t="shared" si="2053"/>
        <v>0</v>
      </c>
      <c r="AB1150" s="58">
        <f t="shared" si="2117"/>
        <v>3.2672317430139124</v>
      </c>
      <c r="AC1150" s="49">
        <f t="shared" si="2054"/>
        <v>3.2672317430139124</v>
      </c>
      <c r="AD1150" s="143">
        <f t="shared" si="2055"/>
        <v>0.02</v>
      </c>
      <c r="AE1150" s="49">
        <f t="shared" si="2154"/>
        <v>1.6707857299781703E-2</v>
      </c>
      <c r="AF1150" s="57">
        <f t="shared" si="2118"/>
        <v>1169.1789602103036</v>
      </c>
      <c r="AG1150" s="53">
        <f t="shared" si="2056"/>
        <v>0</v>
      </c>
      <c r="AH1150" s="58">
        <f t="shared" si="2119"/>
        <v>3.2652934963041194</v>
      </c>
      <c r="AI1150" s="49">
        <f t="shared" si="2057"/>
        <v>3.2652934963041194</v>
      </c>
      <c r="AJ1150" s="143">
        <f t="shared" si="2058"/>
        <v>0.02</v>
      </c>
      <c r="AK1150" s="51">
        <f t="shared" si="2120"/>
        <v>1.6708415624643105E-2</v>
      </c>
      <c r="AL1150" s="57">
        <f t="shared" si="2121"/>
        <v>1169.1210990826726</v>
      </c>
      <c r="AM1150" s="53">
        <f t="shared" si="2059"/>
        <v>0</v>
      </c>
      <c r="AN1150" s="58">
        <f t="shared" si="2122"/>
        <v>3.2652040024106199</v>
      </c>
      <c r="AO1150" s="49">
        <f t="shared" si="2060"/>
        <v>3.2652040024106199</v>
      </c>
      <c r="AP1150" s="143">
        <f t="shared" si="2061"/>
        <v>0.02</v>
      </c>
      <c r="AQ1150" s="51">
        <f t="shared" si="2123"/>
        <v>1.6708711274375301E-2</v>
      </c>
      <c r="AR1150" s="57">
        <f t="shared" si="2124"/>
        <v>1169.1166668294863</v>
      </c>
      <c r="AS1150" s="44">
        <f t="shared" si="2062"/>
        <v>8511.999251870011</v>
      </c>
      <c r="AT1150" s="44">
        <f t="shared" si="2063"/>
        <v>3404.7997007480039</v>
      </c>
      <c r="AU1150" s="44">
        <f t="shared" si="2064"/>
        <v>2127.9998129675027</v>
      </c>
      <c r="AV1150" s="47">
        <f t="shared" si="2065"/>
        <v>0.1672669269346356</v>
      </c>
      <c r="AW1150" s="47">
        <f t="shared" si="2066"/>
        <v>0.19012741883783532</v>
      </c>
      <c r="AX1150" s="86">
        <f t="shared" si="2067"/>
        <v>0.34864698219262175</v>
      </c>
      <c r="AY1150" s="86">
        <f t="shared" si="2068"/>
        <v>0</v>
      </c>
      <c r="AZ1150" s="10">
        <f t="shared" si="2125"/>
        <v>0</v>
      </c>
      <c r="BA1150" s="44">
        <f t="shared" si="2069"/>
        <v>0</v>
      </c>
      <c r="BB1150" s="9">
        <f t="shared" si="2070"/>
        <v>0</v>
      </c>
      <c r="BC1150" s="45">
        <f t="shared" si="2159"/>
        <v>0</v>
      </c>
      <c r="BD1150" s="9">
        <f t="shared" si="2071"/>
        <v>0</v>
      </c>
      <c r="BE1150" s="45">
        <f t="shared" si="2155"/>
        <v>0</v>
      </c>
      <c r="BF1150" s="9">
        <f t="shared" si="2072"/>
        <v>0</v>
      </c>
      <c r="BG1150" s="45">
        <f t="shared" si="2156"/>
        <v>0</v>
      </c>
      <c r="BH1150" s="58"/>
      <c r="BI1150" s="58"/>
      <c r="BJ1150" s="58">
        <f t="shared" si="2126"/>
        <v>0</v>
      </c>
      <c r="BK1150" s="97"/>
      <c r="BL1150" s="44"/>
      <c r="BM1150" s="82">
        <f t="shared" si="2127"/>
        <v>114.5</v>
      </c>
      <c r="BN1150" s="86">
        <f t="shared" si="2128"/>
        <v>114500</v>
      </c>
      <c r="BO1150" s="86">
        <f t="shared" si="2129"/>
        <v>100</v>
      </c>
      <c r="BP1150" s="84">
        <f t="shared" si="2073"/>
        <v>4</v>
      </c>
      <c r="BQ1150" s="84">
        <f t="shared" si="2074"/>
        <v>4.13</v>
      </c>
      <c r="BR1150" s="84">
        <f t="shared" si="2075"/>
        <v>0.02</v>
      </c>
      <c r="BS1150" s="84">
        <f t="shared" si="2130"/>
        <v>3.0955943074937313E-2</v>
      </c>
      <c r="BT1150" s="84">
        <f t="shared" si="2131"/>
        <v>1389.7441137878473</v>
      </c>
      <c r="BU1150" s="84">
        <f t="shared" si="2132"/>
        <v>0</v>
      </c>
      <c r="BV1150" s="83">
        <f t="shared" si="2133"/>
        <v>3470.1883811443572</v>
      </c>
      <c r="BW1150" s="81">
        <f t="shared" si="2157"/>
        <v>3470.1883811443572</v>
      </c>
      <c r="BX1150" s="83">
        <f t="shared" si="2076"/>
        <v>0</v>
      </c>
      <c r="BY1150" s="141">
        <f t="shared" si="2077"/>
        <v>0</v>
      </c>
      <c r="BZ1150" s="83">
        <f t="shared" si="2078"/>
        <v>4.13</v>
      </c>
      <c r="CA1150" s="83">
        <f t="shared" si="2079"/>
        <v>0</v>
      </c>
      <c r="CB1150" s="83">
        <f t="shared" si="2134"/>
        <v>3.6342766229122043</v>
      </c>
      <c r="CC1150" s="83">
        <f t="shared" si="2080"/>
        <v>3.6342766229122043</v>
      </c>
      <c r="CD1150" s="143">
        <f t="shared" si="2081"/>
        <v>0.02</v>
      </c>
      <c r="CE1150" s="83">
        <f t="shared" si="2135"/>
        <v>1.674852321357068E-2</v>
      </c>
      <c r="CF1150" s="84">
        <f t="shared" si="2136"/>
        <v>1262.134049583947</v>
      </c>
      <c r="CG1150" s="83">
        <f t="shared" si="2082"/>
        <v>0</v>
      </c>
      <c r="CH1150" s="83">
        <f t="shared" si="2137"/>
        <v>3.3530348373850662</v>
      </c>
      <c r="CI1150" s="83">
        <f t="shared" si="2083"/>
        <v>3.3530348373850662</v>
      </c>
      <c r="CJ1150" s="143">
        <f t="shared" si="2084"/>
        <v>0.02</v>
      </c>
      <c r="CK1150" s="83">
        <f t="shared" si="2138"/>
        <v>1.5940910799759407E-2</v>
      </c>
      <c r="CL1150" s="84">
        <f t="shared" si="2139"/>
        <v>1196.8217707359411</v>
      </c>
      <c r="CM1150" s="83">
        <f t="shared" si="2085"/>
        <v>0</v>
      </c>
      <c r="CN1150" s="83">
        <f t="shared" si="2140"/>
        <v>3.2346665309841685</v>
      </c>
      <c r="CO1150" s="83">
        <f t="shared" si="2086"/>
        <v>3.2346665309841685</v>
      </c>
      <c r="CP1150" s="143">
        <f t="shared" si="2087"/>
        <v>0.02</v>
      </c>
      <c r="CQ1150" s="83">
        <f t="shared" si="2141"/>
        <v>1.6100564504284706E-2</v>
      </c>
      <c r="CR1150" s="84">
        <f t="shared" si="2142"/>
        <v>1195.2646525417715</v>
      </c>
      <c r="CS1150" s="83">
        <f t="shared" si="2088"/>
        <v>0</v>
      </c>
      <c r="CT1150" s="83">
        <f t="shared" si="2143"/>
        <v>3.232051943529342</v>
      </c>
      <c r="CU1150" s="83">
        <f t="shared" si="2089"/>
        <v>3.232051943529342</v>
      </c>
      <c r="CV1150" s="143">
        <f t="shared" si="2090"/>
        <v>0.02</v>
      </c>
      <c r="CW1150" s="83">
        <f t="shared" si="2144"/>
        <v>1.6128526987184769E-2</v>
      </c>
      <c r="CX1150" s="84">
        <f t="shared" si="2145"/>
        <v>1195.3013488148811</v>
      </c>
      <c r="CY1150" s="83">
        <f t="shared" si="2091"/>
        <v>0</v>
      </c>
      <c r="CZ1150" s="83">
        <f t="shared" si="2146"/>
        <v>3.2321134504380638</v>
      </c>
      <c r="DA1150" s="83">
        <f t="shared" si="2092"/>
        <v>3.2321134504380638</v>
      </c>
      <c r="DB1150" s="143">
        <f t="shared" si="2093"/>
        <v>0.02</v>
      </c>
      <c r="DC1150" s="83">
        <f t="shared" si="2147"/>
        <v>1.6129446767326701E-2</v>
      </c>
      <c r="DD1150" s="84">
        <f t="shared" si="2148"/>
        <v>1195.3143529984459</v>
      </c>
      <c r="DE1150" s="86">
        <f t="shared" si="2094"/>
        <v>6246.3390860598429</v>
      </c>
      <c r="DF1150" s="86">
        <f t="shared" si="2095"/>
        <v>2498.5356344239367</v>
      </c>
      <c r="DG1150" s="86">
        <f t="shared" si="2096"/>
        <v>1561.5847715149607</v>
      </c>
      <c r="DH1150" s="86">
        <f t="shared" si="2097"/>
        <v>5.9494715114904111E-2</v>
      </c>
      <c r="DI1150" s="86">
        <f t="shared" si="2098"/>
        <v>3.9462370267046659E-2</v>
      </c>
      <c r="DJ1150" s="86">
        <f t="shared" si="2099"/>
        <v>0.27072300238967922</v>
      </c>
      <c r="DK1150" s="86">
        <f t="shared" si="2100"/>
        <v>-1578.2716019869433</v>
      </c>
      <c r="DL1150" s="86">
        <f t="shared" si="2158"/>
        <v>-1578.2716019869433</v>
      </c>
      <c r="DM1150" s="86">
        <f t="shared" si="2101"/>
        <v>-1578.2716019869433</v>
      </c>
      <c r="DN1150" s="85">
        <f t="shared" si="2102"/>
        <v>0</v>
      </c>
      <c r="DO1150" s="85">
        <f t="shared" si="2149"/>
        <v>0</v>
      </c>
      <c r="DP1150" s="85">
        <f t="shared" si="2103"/>
        <v>0</v>
      </c>
      <c r="DQ1150" s="85">
        <f t="shared" si="2150"/>
        <v>0</v>
      </c>
      <c r="DR1150" s="85">
        <f t="shared" si="2104"/>
        <v>0</v>
      </c>
      <c r="DS1150" s="85">
        <f t="shared" si="2151"/>
        <v>0</v>
      </c>
      <c r="DT1150" s="81"/>
      <c r="DU1150" s="81"/>
      <c r="DV1150" s="81">
        <f t="shared" si="2152"/>
        <v>0</v>
      </c>
      <c r="DW1150" s="100"/>
    </row>
    <row r="1151" spans="1:127" x14ac:dyDescent="0.2">
      <c r="A1151" s="59">
        <f t="shared" si="2105"/>
        <v>152.79999999999967</v>
      </c>
      <c r="B1151" s="44">
        <f t="shared" si="2106"/>
        <v>152799.99999999968</v>
      </c>
      <c r="C1151" s="52">
        <f t="shared" si="2040"/>
        <v>133.33333333333334</v>
      </c>
      <c r="D1151" s="50">
        <f t="shared" si="2041"/>
        <v>4</v>
      </c>
      <c r="E1151" s="44">
        <f t="shared" si="2042"/>
        <v>4.13</v>
      </c>
      <c r="F1151" s="47">
        <f t="shared" si="2043"/>
        <v>0.02</v>
      </c>
      <c r="G1151" s="52">
        <f t="shared" si="2107"/>
        <v>2.2792891762288148E-2</v>
      </c>
      <c r="H1151" s="57">
        <f t="shared" si="2108"/>
        <v>1161.7605562781532</v>
      </c>
      <c r="I1151" s="52">
        <f t="shared" si="2109"/>
        <v>0</v>
      </c>
      <c r="J1151" s="54">
        <f t="shared" si="2110"/>
        <v>4733.2048732611165</v>
      </c>
      <c r="K1151" s="46">
        <f t="shared" si="2153"/>
        <v>4733.2048732611165</v>
      </c>
      <c r="L1151" s="80">
        <f t="shared" si="2044"/>
        <v>0</v>
      </c>
      <c r="M1151" s="142">
        <f t="shared" si="2045"/>
        <v>0</v>
      </c>
      <c r="N1151" s="60">
        <f t="shared" si="2046"/>
        <v>4.13</v>
      </c>
      <c r="O1151" s="53">
        <f t="shared" si="2047"/>
        <v>0</v>
      </c>
      <c r="P1151" s="58">
        <f t="shared" si="2111"/>
        <v>3.254187579158252</v>
      </c>
      <c r="Q1151" s="49">
        <f t="shared" si="2048"/>
        <v>3.254187579158252</v>
      </c>
      <c r="R1151" s="143">
        <f t="shared" si="2049"/>
        <v>0.02</v>
      </c>
      <c r="S1151" s="51">
        <f t="shared" si="2112"/>
        <v>1.7352702263219787E-2</v>
      </c>
      <c r="T1151" s="57">
        <f t="shared" si="2113"/>
        <v>1205.8122440210777</v>
      </c>
      <c r="U1151" s="53">
        <f t="shared" si="2050"/>
        <v>0</v>
      </c>
      <c r="V1151" s="58">
        <f t="shared" si="2114"/>
        <v>3.3248814620857985</v>
      </c>
      <c r="W1151" s="49">
        <f t="shared" si="2051"/>
        <v>3.3248814620857985</v>
      </c>
      <c r="X1151" s="143">
        <f t="shared" si="2052"/>
        <v>0.02</v>
      </c>
      <c r="Y1151" s="51">
        <f t="shared" si="2115"/>
        <v>1.6757880481964034E-2</v>
      </c>
      <c r="Z1151" s="57">
        <f t="shared" si="2116"/>
        <v>1171.1023780133098</v>
      </c>
      <c r="AA1151" s="53">
        <f t="shared" si="2053"/>
        <v>0</v>
      </c>
      <c r="AB1151" s="58">
        <f t="shared" si="2117"/>
        <v>3.2685351409716934</v>
      </c>
      <c r="AC1151" s="49">
        <f t="shared" si="2054"/>
        <v>3.2685351409716934</v>
      </c>
      <c r="AD1151" s="143">
        <f t="shared" si="2055"/>
        <v>0.02</v>
      </c>
      <c r="AE1151" s="49">
        <f t="shared" si="2154"/>
        <v>1.6705190633115034E-2</v>
      </c>
      <c r="AF1151" s="57">
        <f t="shared" si="2118"/>
        <v>1169.8607412114898</v>
      </c>
      <c r="AG1151" s="53">
        <f t="shared" si="2056"/>
        <v>0</v>
      </c>
      <c r="AH1151" s="58">
        <f t="shared" si="2119"/>
        <v>3.2666082567874515</v>
      </c>
      <c r="AI1151" s="49">
        <f t="shared" si="2057"/>
        <v>3.2666082567874515</v>
      </c>
      <c r="AJ1151" s="143">
        <f t="shared" si="2058"/>
        <v>0.02</v>
      </c>
      <c r="AK1151" s="51">
        <f t="shared" si="2120"/>
        <v>1.6705748957976437E-2</v>
      </c>
      <c r="AL1151" s="57">
        <f t="shared" si="2121"/>
        <v>1169.8033075808355</v>
      </c>
      <c r="AM1151" s="53">
        <f t="shared" si="2059"/>
        <v>0</v>
      </c>
      <c r="AN1151" s="58">
        <f t="shared" si="2122"/>
        <v>3.2665192739958711</v>
      </c>
      <c r="AO1151" s="49">
        <f t="shared" si="2060"/>
        <v>3.2665192739958711</v>
      </c>
      <c r="AP1151" s="143">
        <f t="shared" si="2061"/>
        <v>0.02</v>
      </c>
      <c r="AQ1151" s="51">
        <f t="shared" si="2123"/>
        <v>1.6706044607708633E-2</v>
      </c>
      <c r="AR1151" s="57">
        <f t="shared" si="2124"/>
        <v>1169.7989060986083</v>
      </c>
      <c r="AS1151" s="44">
        <f t="shared" si="2062"/>
        <v>8519.768771870009</v>
      </c>
      <c r="AT1151" s="44">
        <f t="shared" si="2063"/>
        <v>3407.9075087480037</v>
      </c>
      <c r="AU1151" s="44">
        <f t="shared" si="2064"/>
        <v>2129.9421929675023</v>
      </c>
      <c r="AV1151" s="47">
        <f t="shared" si="2065"/>
        <v>0.16689554321861086</v>
      </c>
      <c r="AW1151" s="47">
        <f t="shared" si="2066"/>
        <v>0.18933465319215589</v>
      </c>
      <c r="AX1151" s="86">
        <f t="shared" si="2067"/>
        <v>0.34631740982009229</v>
      </c>
      <c r="AY1151" s="86">
        <f t="shared" si="2068"/>
        <v>0</v>
      </c>
      <c r="AZ1151" s="10">
        <f t="shared" si="2125"/>
        <v>0</v>
      </c>
      <c r="BA1151" s="44">
        <f t="shared" si="2069"/>
        <v>0</v>
      </c>
      <c r="BB1151" s="9">
        <f t="shared" si="2070"/>
        <v>0</v>
      </c>
      <c r="BC1151" s="45">
        <f t="shared" si="2159"/>
        <v>0</v>
      </c>
      <c r="BD1151" s="9">
        <f t="shared" si="2071"/>
        <v>0</v>
      </c>
      <c r="BE1151" s="45">
        <f t="shared" si="2155"/>
        <v>0</v>
      </c>
      <c r="BF1151" s="9">
        <f t="shared" si="2072"/>
        <v>0</v>
      </c>
      <c r="BG1151" s="45">
        <f t="shared" si="2156"/>
        <v>0</v>
      </c>
      <c r="BH1151" s="58"/>
      <c r="BI1151" s="58"/>
      <c r="BJ1151" s="58">
        <f t="shared" si="2126"/>
        <v>0</v>
      </c>
      <c r="BK1151" s="97"/>
      <c r="BL1151" s="44"/>
      <c r="BM1151" s="82">
        <f t="shared" si="2127"/>
        <v>114.60000000000001</v>
      </c>
      <c r="BN1151" s="86">
        <f t="shared" si="2128"/>
        <v>114600</v>
      </c>
      <c r="BO1151" s="86">
        <f t="shared" si="2129"/>
        <v>100</v>
      </c>
      <c r="BP1151" s="84">
        <f t="shared" si="2073"/>
        <v>4</v>
      </c>
      <c r="BQ1151" s="84">
        <f t="shared" si="2074"/>
        <v>4.13</v>
      </c>
      <c r="BR1151" s="84">
        <f t="shared" si="2075"/>
        <v>0.02</v>
      </c>
      <c r="BS1151" s="84">
        <f t="shared" si="2130"/>
        <v>3.0953943074937314E-2</v>
      </c>
      <c r="BT1151" s="84">
        <f t="shared" si="2131"/>
        <v>1390.4936281480152</v>
      </c>
      <c r="BU1151" s="84">
        <f t="shared" si="2132"/>
        <v>0</v>
      </c>
      <c r="BV1151" s="83">
        <f t="shared" si="2133"/>
        <v>3473.425681144357</v>
      </c>
      <c r="BW1151" s="81">
        <f t="shared" si="2157"/>
        <v>3473.425681144357</v>
      </c>
      <c r="BX1151" s="83">
        <f t="shared" si="2076"/>
        <v>0</v>
      </c>
      <c r="BY1151" s="141">
        <f t="shared" si="2077"/>
        <v>0</v>
      </c>
      <c r="BZ1151" s="83">
        <f t="shared" si="2078"/>
        <v>4.13</v>
      </c>
      <c r="CA1151" s="83">
        <f t="shared" si="2079"/>
        <v>0</v>
      </c>
      <c r="CB1151" s="83">
        <f t="shared" si="2134"/>
        <v>3.6363087641254359</v>
      </c>
      <c r="CC1151" s="83">
        <f t="shared" si="2080"/>
        <v>3.6363087641254359</v>
      </c>
      <c r="CD1151" s="143">
        <f t="shared" si="2081"/>
        <v>0.02</v>
      </c>
      <c r="CE1151" s="83">
        <f t="shared" si="2135"/>
        <v>1.6746523213570681E-2</v>
      </c>
      <c r="CF1151" s="84">
        <f t="shared" si="2136"/>
        <v>1262.594870950928</v>
      </c>
      <c r="CG1151" s="83">
        <f t="shared" si="2082"/>
        <v>0</v>
      </c>
      <c r="CH1151" s="83">
        <f t="shared" si="2137"/>
        <v>3.3541192310845469</v>
      </c>
      <c r="CI1151" s="83">
        <f t="shared" si="2083"/>
        <v>3.3541192310845469</v>
      </c>
      <c r="CJ1151" s="143">
        <f t="shared" si="2084"/>
        <v>0.02</v>
      </c>
      <c r="CK1151" s="83">
        <f t="shared" si="2138"/>
        <v>1.5938910799759409E-2</v>
      </c>
      <c r="CL1151" s="84">
        <f t="shared" si="2139"/>
        <v>1197.2971583048991</v>
      </c>
      <c r="CM1151" s="83">
        <f t="shared" si="2085"/>
        <v>0</v>
      </c>
      <c r="CN1151" s="83">
        <f t="shared" si="2140"/>
        <v>3.2356592920496547</v>
      </c>
      <c r="CO1151" s="83">
        <f t="shared" si="2086"/>
        <v>3.2356592920496547</v>
      </c>
      <c r="CP1151" s="143">
        <f t="shared" si="2087"/>
        <v>0.02</v>
      </c>
      <c r="CQ1151" s="83">
        <f t="shared" si="2141"/>
        <v>1.6098564504284707E-2</v>
      </c>
      <c r="CR1151" s="84">
        <f t="shared" si="2142"/>
        <v>1195.7623719929134</v>
      </c>
      <c r="CS1151" s="83">
        <f t="shared" si="2088"/>
        <v>0</v>
      </c>
      <c r="CT1151" s="83">
        <f t="shared" si="2143"/>
        <v>3.2330793443714541</v>
      </c>
      <c r="CU1151" s="83">
        <f t="shared" si="2089"/>
        <v>3.2330793443714541</v>
      </c>
      <c r="CV1151" s="143">
        <f t="shared" si="2090"/>
        <v>0.02</v>
      </c>
      <c r="CW1151" s="83">
        <f t="shared" si="2144"/>
        <v>1.612652698718477E-2</v>
      </c>
      <c r="CX1151" s="84">
        <f t="shared" si="2145"/>
        <v>1195.8003360610319</v>
      </c>
      <c r="CY1151" s="83">
        <f t="shared" si="2091"/>
        <v>0</v>
      </c>
      <c r="CZ1151" s="83">
        <f t="shared" si="2146"/>
        <v>3.2331430486980288</v>
      </c>
      <c r="DA1151" s="83">
        <f t="shared" si="2092"/>
        <v>3.2331430486980288</v>
      </c>
      <c r="DB1151" s="143">
        <f t="shared" si="2093"/>
        <v>0.02</v>
      </c>
      <c r="DC1151" s="83">
        <f t="shared" si="2147"/>
        <v>1.6127446767326702E-2</v>
      </c>
      <c r="DD1151" s="84">
        <f t="shared" si="2148"/>
        <v>1195.8133592064471</v>
      </c>
      <c r="DE1151" s="86">
        <f t="shared" si="2094"/>
        <v>6252.1662260598423</v>
      </c>
      <c r="DF1151" s="86">
        <f t="shared" si="2095"/>
        <v>2500.8664904239367</v>
      </c>
      <c r="DG1151" s="86">
        <f t="shared" si="2096"/>
        <v>1563.0415565149606</v>
      </c>
      <c r="DH1151" s="86">
        <f t="shared" si="2097"/>
        <v>5.9413206642859893E-2</v>
      </c>
      <c r="DI1151" s="86">
        <f t="shared" si="2098"/>
        <v>3.9363119966499174E-2</v>
      </c>
      <c r="DJ1151" s="86">
        <f t="shared" si="2099"/>
        <v>0.26944528932491035</v>
      </c>
      <c r="DK1151" s="86">
        <f t="shared" si="2100"/>
        <v>-1579.9840053532189</v>
      </c>
      <c r="DL1151" s="86">
        <f t="shared" si="2158"/>
        <v>-1579.9840053532189</v>
      </c>
      <c r="DM1151" s="86">
        <f t="shared" si="2101"/>
        <v>-1579.9840053532189</v>
      </c>
      <c r="DN1151" s="85">
        <f t="shared" si="2102"/>
        <v>0</v>
      </c>
      <c r="DO1151" s="85">
        <f t="shared" si="2149"/>
        <v>0</v>
      </c>
      <c r="DP1151" s="85">
        <f t="shared" si="2103"/>
        <v>0</v>
      </c>
      <c r="DQ1151" s="85">
        <f t="shared" si="2150"/>
        <v>0</v>
      </c>
      <c r="DR1151" s="85">
        <f t="shared" si="2104"/>
        <v>0</v>
      </c>
      <c r="DS1151" s="85">
        <f t="shared" si="2151"/>
        <v>0</v>
      </c>
      <c r="DT1151" s="81"/>
      <c r="DU1151" s="81"/>
      <c r="DV1151" s="81">
        <f t="shared" si="2152"/>
        <v>0</v>
      </c>
      <c r="DW1151" s="100"/>
    </row>
    <row r="1152" spans="1:127" x14ac:dyDescent="0.2">
      <c r="A1152" s="59">
        <f t="shared" si="2105"/>
        <v>152.93333333333302</v>
      </c>
      <c r="B1152" s="44">
        <f t="shared" si="2106"/>
        <v>152933.33333333302</v>
      </c>
      <c r="C1152" s="52">
        <f t="shared" si="2040"/>
        <v>133.33333333333334</v>
      </c>
      <c r="D1152" s="50">
        <f t="shared" si="2041"/>
        <v>4</v>
      </c>
      <c r="E1152" s="44">
        <f t="shared" si="2042"/>
        <v>4.13</v>
      </c>
      <c r="F1152" s="47">
        <f t="shared" si="2043"/>
        <v>0.02</v>
      </c>
      <c r="G1152" s="52">
        <f t="shared" si="2107"/>
        <v>2.279022509562148E-2</v>
      </c>
      <c r="H1152" s="57">
        <f t="shared" si="2108"/>
        <v>1162.4963612314689</v>
      </c>
      <c r="I1152" s="52">
        <f t="shared" si="2109"/>
        <v>0</v>
      </c>
      <c r="J1152" s="54">
        <f t="shared" si="2110"/>
        <v>4737.5212732611171</v>
      </c>
      <c r="K1152" s="46">
        <f t="shared" si="2153"/>
        <v>4737.5212732611171</v>
      </c>
      <c r="L1152" s="80">
        <f t="shared" si="2044"/>
        <v>0</v>
      </c>
      <c r="M1152" s="142">
        <f t="shared" si="2045"/>
        <v>0</v>
      </c>
      <c r="N1152" s="60">
        <f t="shared" si="2046"/>
        <v>4.13</v>
      </c>
      <c r="O1152" s="53">
        <f t="shared" si="2047"/>
        <v>0</v>
      </c>
      <c r="P1152" s="58">
        <f t="shared" si="2111"/>
        <v>3.2555650334457611</v>
      </c>
      <c r="Q1152" s="49">
        <f t="shared" si="2048"/>
        <v>3.2555650334457611</v>
      </c>
      <c r="R1152" s="143">
        <f t="shared" si="2049"/>
        <v>0.02</v>
      </c>
      <c r="S1152" s="51">
        <f t="shared" si="2112"/>
        <v>1.7350035596553119E-2</v>
      </c>
      <c r="T1152" s="57">
        <f t="shared" si="2113"/>
        <v>1206.5231790243749</v>
      </c>
      <c r="U1152" s="53">
        <f t="shared" si="2050"/>
        <v>0</v>
      </c>
      <c r="V1152" s="58">
        <f t="shared" si="2114"/>
        <v>3.3263417723415465</v>
      </c>
      <c r="W1152" s="49">
        <f t="shared" si="2051"/>
        <v>3.3263417723415465</v>
      </c>
      <c r="X1152" s="143">
        <f t="shared" si="2052"/>
        <v>0.02</v>
      </c>
      <c r="Y1152" s="51">
        <f t="shared" si="2115"/>
        <v>1.6755213815297366E-2</v>
      </c>
      <c r="Z1152" s="57">
        <f t="shared" si="2116"/>
        <v>1171.7743437095191</v>
      </c>
      <c r="AA1152" s="53">
        <f t="shared" si="2053"/>
        <v>0</v>
      </c>
      <c r="AB1152" s="58">
        <f t="shared" si="2117"/>
        <v>3.2698395851010074</v>
      </c>
      <c r="AC1152" s="49">
        <f t="shared" si="2054"/>
        <v>3.2698395851010074</v>
      </c>
      <c r="AD1152" s="143">
        <f t="shared" si="2055"/>
        <v>0.02</v>
      </c>
      <c r="AE1152" s="49">
        <f t="shared" si="2154"/>
        <v>1.6702523966448366E-2</v>
      </c>
      <c r="AF1152" s="57">
        <f t="shared" si="2118"/>
        <v>1170.5421415566736</v>
      </c>
      <c r="AG1152" s="53">
        <f t="shared" si="2056"/>
        <v>0</v>
      </c>
      <c r="AH1152" s="58">
        <f t="shared" si="2119"/>
        <v>3.2679241467417248</v>
      </c>
      <c r="AI1152" s="49">
        <f t="shared" si="2057"/>
        <v>3.2679241467417248</v>
      </c>
      <c r="AJ1152" s="143">
        <f t="shared" si="2058"/>
        <v>0.02</v>
      </c>
      <c r="AK1152" s="51">
        <f t="shared" si="2120"/>
        <v>1.6703082291309769E-2</v>
      </c>
      <c r="AL1152" s="57">
        <f t="shared" si="2121"/>
        <v>1170.4851326548985</v>
      </c>
      <c r="AM1152" s="53">
        <f t="shared" si="2059"/>
        <v>0</v>
      </c>
      <c r="AN1152" s="58">
        <f t="shared" si="2122"/>
        <v>3.2678356730471032</v>
      </c>
      <c r="AO1152" s="49">
        <f t="shared" si="2060"/>
        <v>3.2678356730471032</v>
      </c>
      <c r="AP1152" s="143">
        <f t="shared" si="2061"/>
        <v>0.02</v>
      </c>
      <c r="AQ1152" s="51">
        <f t="shared" si="2123"/>
        <v>1.6703377941041965E-2</v>
      </c>
      <c r="AR1152" s="57">
        <f t="shared" si="2124"/>
        <v>1170.4807618140528</v>
      </c>
      <c r="AS1152" s="44">
        <f t="shared" si="2062"/>
        <v>8527.5382918700107</v>
      </c>
      <c r="AT1152" s="44">
        <f t="shared" si="2063"/>
        <v>3411.0153167480044</v>
      </c>
      <c r="AU1152" s="44">
        <f t="shared" si="2064"/>
        <v>2131.8845729675027</v>
      </c>
      <c r="AV1152" s="47">
        <f t="shared" si="2065"/>
        <v>0.16652554177927489</v>
      </c>
      <c r="AW1152" s="47">
        <f t="shared" si="2066"/>
        <v>0.18854638008226396</v>
      </c>
      <c r="AX1152" s="86">
        <f t="shared" si="2067"/>
        <v>0.34400687786063205</v>
      </c>
      <c r="AY1152" s="86">
        <f t="shared" si="2068"/>
        <v>0</v>
      </c>
      <c r="AZ1152" s="10">
        <f t="shared" si="2125"/>
        <v>0</v>
      </c>
      <c r="BA1152" s="44">
        <f t="shared" si="2069"/>
        <v>0</v>
      </c>
      <c r="BB1152" s="9">
        <f t="shared" si="2070"/>
        <v>0</v>
      </c>
      <c r="BC1152" s="45">
        <f t="shared" si="2159"/>
        <v>0</v>
      </c>
      <c r="BD1152" s="9">
        <f t="shared" si="2071"/>
        <v>0</v>
      </c>
      <c r="BE1152" s="45">
        <f t="shared" si="2155"/>
        <v>0</v>
      </c>
      <c r="BF1152" s="9">
        <f t="shared" si="2072"/>
        <v>0</v>
      </c>
      <c r="BG1152" s="45">
        <f t="shared" si="2156"/>
        <v>0</v>
      </c>
      <c r="BH1152" s="58"/>
      <c r="BI1152" s="58"/>
      <c r="BJ1152" s="58">
        <f t="shared" si="2126"/>
        <v>0</v>
      </c>
      <c r="BK1152" s="97"/>
      <c r="BL1152" s="44"/>
      <c r="BM1152" s="82">
        <f t="shared" si="2127"/>
        <v>114.7</v>
      </c>
      <c r="BN1152" s="86">
        <f t="shared" si="2128"/>
        <v>114700</v>
      </c>
      <c r="BO1152" s="86">
        <f t="shared" si="2129"/>
        <v>100</v>
      </c>
      <c r="BP1152" s="84">
        <f t="shared" si="2073"/>
        <v>4</v>
      </c>
      <c r="BQ1152" s="84">
        <f t="shared" si="2074"/>
        <v>4.13</v>
      </c>
      <c r="BR1152" s="84">
        <f t="shared" si="2075"/>
        <v>0.02</v>
      </c>
      <c r="BS1152" s="84">
        <f t="shared" si="2130"/>
        <v>3.0951943074937316E-2</v>
      </c>
      <c r="BT1152" s="84">
        <f t="shared" si="2131"/>
        <v>1391.2430940820332</v>
      </c>
      <c r="BU1152" s="84">
        <f t="shared" si="2132"/>
        <v>0</v>
      </c>
      <c r="BV1152" s="83">
        <f t="shared" si="2133"/>
        <v>3476.6629811443572</v>
      </c>
      <c r="BW1152" s="81">
        <f t="shared" si="2157"/>
        <v>3476.6629811443572</v>
      </c>
      <c r="BX1152" s="83">
        <f t="shared" si="2076"/>
        <v>0</v>
      </c>
      <c r="BY1152" s="141">
        <f t="shared" si="2077"/>
        <v>0</v>
      </c>
      <c r="BZ1152" s="83">
        <f t="shared" si="2078"/>
        <v>4.13</v>
      </c>
      <c r="CA1152" s="83">
        <f t="shared" si="2079"/>
        <v>0</v>
      </c>
      <c r="CB1152" s="83">
        <f t="shared" si="2134"/>
        <v>3.638343063044835</v>
      </c>
      <c r="CC1152" s="83">
        <f t="shared" si="2080"/>
        <v>3.638343063044835</v>
      </c>
      <c r="CD1152" s="143">
        <f t="shared" si="2081"/>
        <v>0.02</v>
      </c>
      <c r="CE1152" s="83">
        <f t="shared" si="2135"/>
        <v>1.6744523213570683E-2</v>
      </c>
      <c r="CF1152" s="84">
        <f t="shared" si="2136"/>
        <v>1263.0553797883176</v>
      </c>
      <c r="CG1152" s="83">
        <f t="shared" si="2082"/>
        <v>0</v>
      </c>
      <c r="CH1152" s="83">
        <f t="shared" si="2137"/>
        <v>3.3552038163336504</v>
      </c>
      <c r="CI1152" s="83">
        <f t="shared" si="2083"/>
        <v>3.3552038163336504</v>
      </c>
      <c r="CJ1152" s="143">
        <f t="shared" si="2084"/>
        <v>0.02</v>
      </c>
      <c r="CK1152" s="83">
        <f t="shared" si="2138"/>
        <v>1.593691079975941E-2</v>
      </c>
      <c r="CL1152" s="84">
        <f t="shared" si="2139"/>
        <v>1197.7723325518982</v>
      </c>
      <c r="CM1152" s="83">
        <f t="shared" si="2085"/>
        <v>0</v>
      </c>
      <c r="CN1152" s="83">
        <f t="shared" si="2140"/>
        <v>3.2366525268641961</v>
      </c>
      <c r="CO1152" s="83">
        <f t="shared" si="2086"/>
        <v>3.2366525268641961</v>
      </c>
      <c r="CP1152" s="143">
        <f t="shared" si="2087"/>
        <v>0.02</v>
      </c>
      <c r="CQ1152" s="83">
        <f t="shared" si="2141"/>
        <v>1.6096564504284708E-2</v>
      </c>
      <c r="CR1152" s="84">
        <f t="shared" si="2142"/>
        <v>1196.2598769231711</v>
      </c>
      <c r="CS1152" s="83">
        <f t="shared" si="2088"/>
        <v>0</v>
      </c>
      <c r="CT1152" s="83">
        <f t="shared" si="2143"/>
        <v>3.234107300949379</v>
      </c>
      <c r="CU1152" s="83">
        <f t="shared" si="2089"/>
        <v>3.234107300949379</v>
      </c>
      <c r="CV1152" s="143">
        <f t="shared" si="2090"/>
        <v>0.02</v>
      </c>
      <c r="CW1152" s="83">
        <f t="shared" si="2144"/>
        <v>1.6124526987184772E-2</v>
      </c>
      <c r="CX1152" s="84">
        <f t="shared" si="2145"/>
        <v>1196.2991028795839</v>
      </c>
      <c r="CY1152" s="83">
        <f t="shared" si="2091"/>
        <v>0</v>
      </c>
      <c r="CZ1152" s="83">
        <f t="shared" si="2146"/>
        <v>3.2341731975887145</v>
      </c>
      <c r="DA1152" s="83">
        <f t="shared" si="2092"/>
        <v>3.2341731975887145</v>
      </c>
      <c r="DB1152" s="143">
        <f t="shared" si="2093"/>
        <v>0.02</v>
      </c>
      <c r="DC1152" s="83">
        <f t="shared" si="2147"/>
        <v>1.6125446767326704E-2</v>
      </c>
      <c r="DD1152" s="84">
        <f t="shared" si="2148"/>
        <v>1196.3121446460154</v>
      </c>
      <c r="DE1152" s="86">
        <f t="shared" si="2094"/>
        <v>6257.9933660598417</v>
      </c>
      <c r="DF1152" s="86">
        <f t="shared" si="2095"/>
        <v>2503.1973464239368</v>
      </c>
      <c r="DG1152" s="86">
        <f t="shared" si="2096"/>
        <v>1564.4983415149604</v>
      </c>
      <c r="DH1152" s="86">
        <f t="shared" si="2097"/>
        <v>5.9331901038295116E-2</v>
      </c>
      <c r="DI1152" s="86">
        <f t="shared" si="2098"/>
        <v>3.926423014694097E-2</v>
      </c>
      <c r="DJ1152" s="86">
        <f t="shared" si="2099"/>
        <v>0.2681750290449248</v>
      </c>
      <c r="DK1152" s="86">
        <f t="shared" si="2100"/>
        <v>-1581.695360461126</v>
      </c>
      <c r="DL1152" s="86">
        <f t="shared" si="2158"/>
        <v>-1581.695360461126</v>
      </c>
      <c r="DM1152" s="86">
        <f t="shared" si="2101"/>
        <v>-1581.695360461126</v>
      </c>
      <c r="DN1152" s="85">
        <f t="shared" si="2102"/>
        <v>0</v>
      </c>
      <c r="DO1152" s="85">
        <f t="shared" si="2149"/>
        <v>0</v>
      </c>
      <c r="DP1152" s="85">
        <f t="shared" si="2103"/>
        <v>0</v>
      </c>
      <c r="DQ1152" s="85">
        <f t="shared" si="2150"/>
        <v>0</v>
      </c>
      <c r="DR1152" s="85">
        <f t="shared" si="2104"/>
        <v>0</v>
      </c>
      <c r="DS1152" s="85">
        <f t="shared" si="2151"/>
        <v>0</v>
      </c>
      <c r="DT1152" s="81"/>
      <c r="DU1152" s="81"/>
      <c r="DV1152" s="81">
        <f t="shared" si="2152"/>
        <v>0</v>
      </c>
      <c r="DW1152" s="100"/>
    </row>
    <row r="1153" spans="1:127" x14ac:dyDescent="0.2">
      <c r="A1153" s="59">
        <f t="shared" si="2105"/>
        <v>153.06666666666638</v>
      </c>
      <c r="B1153" s="44">
        <f t="shared" si="2106"/>
        <v>153066.66666666637</v>
      </c>
      <c r="C1153" s="52">
        <f t="shared" si="2040"/>
        <v>133.33333333333334</v>
      </c>
      <c r="D1153" s="50">
        <f t="shared" si="2041"/>
        <v>4</v>
      </c>
      <c r="E1153" s="44">
        <f t="shared" si="2042"/>
        <v>4.13</v>
      </c>
      <c r="F1153" s="47">
        <f t="shared" si="2043"/>
        <v>0.02</v>
      </c>
      <c r="G1153" s="52">
        <f t="shared" si="2107"/>
        <v>2.2787558428954812E-2</v>
      </c>
      <c r="H1153" s="57">
        <f t="shared" si="2108"/>
        <v>1163.232080093851</v>
      </c>
      <c r="I1153" s="52">
        <f t="shared" si="2109"/>
        <v>0</v>
      </c>
      <c r="J1153" s="54">
        <f t="shared" si="2110"/>
        <v>4741.8376732611168</v>
      </c>
      <c r="K1153" s="46">
        <f t="shared" si="2153"/>
        <v>4741.8376732611168</v>
      </c>
      <c r="L1153" s="80">
        <f t="shared" si="2044"/>
        <v>0</v>
      </c>
      <c r="M1153" s="142">
        <f t="shared" si="2045"/>
        <v>0</v>
      </c>
      <c r="N1153" s="60">
        <f t="shared" si="2046"/>
        <v>4.13</v>
      </c>
      <c r="O1153" s="53">
        <f t="shared" si="2047"/>
        <v>0</v>
      </c>
      <c r="P1153" s="58">
        <f t="shared" si="2111"/>
        <v>3.2569443664418958</v>
      </c>
      <c r="Q1153" s="49">
        <f t="shared" si="2048"/>
        <v>3.2569443664418958</v>
      </c>
      <c r="R1153" s="143">
        <f t="shared" si="2049"/>
        <v>0.02</v>
      </c>
      <c r="S1153" s="51">
        <f t="shared" si="2112"/>
        <v>1.7347368929886451E-2</v>
      </c>
      <c r="T1153" s="57">
        <f t="shared" si="2113"/>
        <v>1207.2337040109744</v>
      </c>
      <c r="U1153" s="53">
        <f t="shared" si="2050"/>
        <v>0</v>
      </c>
      <c r="V1153" s="58">
        <f t="shared" si="2114"/>
        <v>3.3278032841151401</v>
      </c>
      <c r="W1153" s="49">
        <f t="shared" si="2051"/>
        <v>3.3278032841151401</v>
      </c>
      <c r="X1153" s="143">
        <f t="shared" si="2052"/>
        <v>0.02</v>
      </c>
      <c r="Y1153" s="51">
        <f t="shared" si="2115"/>
        <v>1.6752547148630698E-2</v>
      </c>
      <c r="Z1153" s="57">
        <f t="shared" si="2116"/>
        <v>1172.4459075125844</v>
      </c>
      <c r="AA1153" s="53">
        <f t="shared" si="2053"/>
        <v>0</v>
      </c>
      <c r="AB1153" s="58">
        <f t="shared" si="2117"/>
        <v>3.2711450728552158</v>
      </c>
      <c r="AC1153" s="49">
        <f t="shared" si="2054"/>
        <v>3.2711450728552158</v>
      </c>
      <c r="AD1153" s="143">
        <f t="shared" si="2055"/>
        <v>0.02</v>
      </c>
      <c r="AE1153" s="49">
        <f t="shared" si="2154"/>
        <v>1.6699857299781698E-2</v>
      </c>
      <c r="AF1153" s="57">
        <f t="shared" si="2118"/>
        <v>1171.2231613314343</v>
      </c>
      <c r="AG1153" s="53">
        <f t="shared" si="2056"/>
        <v>0</v>
      </c>
      <c r="AH1153" s="58">
        <f t="shared" si="2119"/>
        <v>3.2692411637195109</v>
      </c>
      <c r="AI1153" s="49">
        <f t="shared" si="2057"/>
        <v>3.2692411637195109</v>
      </c>
      <c r="AJ1153" s="143">
        <f t="shared" si="2058"/>
        <v>0.02</v>
      </c>
      <c r="AK1153" s="51">
        <f t="shared" si="2120"/>
        <v>1.6700415624643101E-2</v>
      </c>
      <c r="AL1153" s="57">
        <f t="shared" si="2121"/>
        <v>1171.1665743778601</v>
      </c>
      <c r="AM1153" s="53">
        <f t="shared" si="2059"/>
        <v>0</v>
      </c>
      <c r="AN1153" s="58">
        <f t="shared" si="2122"/>
        <v>3.2691531970743584</v>
      </c>
      <c r="AO1153" s="49">
        <f t="shared" si="2060"/>
        <v>3.2691531970743584</v>
      </c>
      <c r="AP1153" s="143">
        <f t="shared" si="2061"/>
        <v>0.02</v>
      </c>
      <c r="AQ1153" s="51">
        <f t="shared" si="2123"/>
        <v>1.6700711274375297E-2</v>
      </c>
      <c r="AR1153" s="57">
        <f t="shared" si="2124"/>
        <v>1171.1622340494519</v>
      </c>
      <c r="AS1153" s="44">
        <f t="shared" si="2062"/>
        <v>8535.3078118700105</v>
      </c>
      <c r="AT1153" s="44">
        <f t="shared" si="2063"/>
        <v>3414.1231247480041</v>
      </c>
      <c r="AU1153" s="44">
        <f t="shared" si="2064"/>
        <v>2133.8269529675026</v>
      </c>
      <c r="AV1153" s="47">
        <f t="shared" si="2065"/>
        <v>0.16615691595487009</v>
      </c>
      <c r="AW1153" s="47">
        <f t="shared" si="2066"/>
        <v>0.18776256851667003</v>
      </c>
      <c r="AX1153" s="86">
        <f t="shared" si="2067"/>
        <v>0.34171520580185472</v>
      </c>
      <c r="AY1153" s="86">
        <f t="shared" si="2068"/>
        <v>0</v>
      </c>
      <c r="AZ1153" s="10">
        <f t="shared" si="2125"/>
        <v>0</v>
      </c>
      <c r="BA1153" s="44">
        <f t="shared" si="2069"/>
        <v>0</v>
      </c>
      <c r="BB1153" s="9">
        <f t="shared" si="2070"/>
        <v>0</v>
      </c>
      <c r="BC1153" s="45">
        <f t="shared" si="2159"/>
        <v>0</v>
      </c>
      <c r="BD1153" s="9">
        <f t="shared" si="2071"/>
        <v>0</v>
      </c>
      <c r="BE1153" s="45">
        <f t="shared" si="2155"/>
        <v>0</v>
      </c>
      <c r="BF1153" s="9">
        <f t="shared" si="2072"/>
        <v>0</v>
      </c>
      <c r="BG1153" s="45">
        <f t="shared" si="2156"/>
        <v>0</v>
      </c>
      <c r="BH1153" s="58"/>
      <c r="BI1153" s="58"/>
      <c r="BJ1153" s="58">
        <f t="shared" si="2126"/>
        <v>0</v>
      </c>
      <c r="BK1153" s="97"/>
      <c r="BL1153" s="44"/>
      <c r="BM1153" s="82">
        <f t="shared" si="2127"/>
        <v>114.8</v>
      </c>
      <c r="BN1153" s="86">
        <f t="shared" si="2128"/>
        <v>114800</v>
      </c>
      <c r="BO1153" s="86">
        <f t="shared" si="2129"/>
        <v>100</v>
      </c>
      <c r="BP1153" s="84">
        <f t="shared" si="2073"/>
        <v>4</v>
      </c>
      <c r="BQ1153" s="84">
        <f t="shared" si="2074"/>
        <v>4.13</v>
      </c>
      <c r="BR1153" s="84">
        <f t="shared" si="2075"/>
        <v>0.02</v>
      </c>
      <c r="BS1153" s="84">
        <f t="shared" si="2130"/>
        <v>3.0949943074937317E-2</v>
      </c>
      <c r="BT1153" s="84">
        <f t="shared" si="2131"/>
        <v>1391.9925115899009</v>
      </c>
      <c r="BU1153" s="84">
        <f t="shared" si="2132"/>
        <v>0</v>
      </c>
      <c r="BV1153" s="83">
        <f t="shared" si="2133"/>
        <v>3479.900281144357</v>
      </c>
      <c r="BW1153" s="81">
        <f t="shared" si="2157"/>
        <v>3479.900281144357</v>
      </c>
      <c r="BX1153" s="83">
        <f t="shared" si="2076"/>
        <v>0</v>
      </c>
      <c r="BY1153" s="141">
        <f t="shared" si="2077"/>
        <v>0</v>
      </c>
      <c r="BZ1153" s="83">
        <f t="shared" si="2078"/>
        <v>4.13</v>
      </c>
      <c r="CA1153" s="83">
        <f t="shared" si="2079"/>
        <v>0</v>
      </c>
      <c r="CB1153" s="83">
        <f t="shared" si="2134"/>
        <v>3.6403795199003701</v>
      </c>
      <c r="CC1153" s="83">
        <f t="shared" si="2080"/>
        <v>3.6403795199003701</v>
      </c>
      <c r="CD1153" s="143">
        <f t="shared" si="2081"/>
        <v>0.02</v>
      </c>
      <c r="CE1153" s="83">
        <f t="shared" si="2135"/>
        <v>1.6742523213570684E-2</v>
      </c>
      <c r="CF1153" s="84">
        <f t="shared" si="2136"/>
        <v>1263.5155761723154</v>
      </c>
      <c r="CG1153" s="83">
        <f t="shared" si="2082"/>
        <v>0</v>
      </c>
      <c r="CH1153" s="83">
        <f t="shared" si="2137"/>
        <v>3.3562885917482657</v>
      </c>
      <c r="CI1153" s="83">
        <f t="shared" si="2083"/>
        <v>3.3562885917482657</v>
      </c>
      <c r="CJ1153" s="143">
        <f t="shared" si="2084"/>
        <v>0.02</v>
      </c>
      <c r="CK1153" s="83">
        <f t="shared" si="2138"/>
        <v>1.5934910799759412E-2</v>
      </c>
      <c r="CL1153" s="84">
        <f t="shared" si="2139"/>
        <v>1198.2472935877131</v>
      </c>
      <c r="CM1153" s="83">
        <f t="shared" si="2085"/>
        <v>0</v>
      </c>
      <c r="CN1153" s="83">
        <f t="shared" si="2140"/>
        <v>3.2376462346028365</v>
      </c>
      <c r="CO1153" s="83">
        <f t="shared" si="2086"/>
        <v>3.2376462346028365</v>
      </c>
      <c r="CP1153" s="143">
        <f t="shared" si="2087"/>
        <v>0.02</v>
      </c>
      <c r="CQ1153" s="83">
        <f t="shared" si="2141"/>
        <v>1.609456450428471E-2</v>
      </c>
      <c r="CR1153" s="84">
        <f t="shared" si="2142"/>
        <v>1196.7571673913537</v>
      </c>
      <c r="CS1153" s="83">
        <f t="shared" si="2088"/>
        <v>0</v>
      </c>
      <c r="CT1153" s="83">
        <f t="shared" si="2143"/>
        <v>3.2351358123067868</v>
      </c>
      <c r="CU1153" s="83">
        <f t="shared" si="2089"/>
        <v>3.2351358123067868</v>
      </c>
      <c r="CV1153" s="143">
        <f t="shared" si="2090"/>
        <v>0.02</v>
      </c>
      <c r="CW1153" s="83">
        <f t="shared" si="2144"/>
        <v>1.6122526987184773E-2</v>
      </c>
      <c r="CX1153" s="84">
        <f t="shared" si="2145"/>
        <v>1196.7976493249182</v>
      </c>
      <c r="CY1153" s="83">
        <f t="shared" si="2091"/>
        <v>0</v>
      </c>
      <c r="CZ1153" s="83">
        <f t="shared" si="2146"/>
        <v>3.2352038961104537</v>
      </c>
      <c r="DA1153" s="83">
        <f t="shared" si="2092"/>
        <v>3.2352038961104537</v>
      </c>
      <c r="DB1153" s="143">
        <f t="shared" si="2093"/>
        <v>0.02</v>
      </c>
      <c r="DC1153" s="83">
        <f t="shared" si="2147"/>
        <v>1.6123446767326705E-2</v>
      </c>
      <c r="DD1153" s="84">
        <f t="shared" si="2148"/>
        <v>1196.810709372832</v>
      </c>
      <c r="DE1153" s="86">
        <f t="shared" si="2094"/>
        <v>6263.820506059842</v>
      </c>
      <c r="DF1153" s="86">
        <f t="shared" si="2095"/>
        <v>2505.5282024239368</v>
      </c>
      <c r="DG1153" s="86">
        <f t="shared" si="2096"/>
        <v>1565.9551265149605</v>
      </c>
      <c r="DH1153" s="86">
        <f t="shared" si="2097"/>
        <v>5.9250797635478553E-2</v>
      </c>
      <c r="DI1153" s="86">
        <f t="shared" si="2098"/>
        <v>3.9165699177076727E-2</v>
      </c>
      <c r="DJ1153" s="86">
        <f t="shared" si="2099"/>
        <v>0.26691217082064628</v>
      </c>
      <c r="DK1153" s="86">
        <f t="shared" si="2100"/>
        <v>-1583.405668035386</v>
      </c>
      <c r="DL1153" s="86">
        <f t="shared" si="2158"/>
        <v>-1583.405668035386</v>
      </c>
      <c r="DM1153" s="86">
        <f t="shared" si="2101"/>
        <v>-1583.405668035386</v>
      </c>
      <c r="DN1153" s="85">
        <f t="shared" si="2102"/>
        <v>0</v>
      </c>
      <c r="DO1153" s="85">
        <f t="shared" si="2149"/>
        <v>0</v>
      </c>
      <c r="DP1153" s="85">
        <f t="shared" si="2103"/>
        <v>0</v>
      </c>
      <c r="DQ1153" s="85">
        <f t="shared" si="2150"/>
        <v>0</v>
      </c>
      <c r="DR1153" s="85">
        <f t="shared" si="2104"/>
        <v>0</v>
      </c>
      <c r="DS1153" s="85">
        <f t="shared" si="2151"/>
        <v>0</v>
      </c>
      <c r="DT1153" s="81"/>
      <c r="DU1153" s="81"/>
      <c r="DV1153" s="81">
        <f t="shared" si="2152"/>
        <v>0</v>
      </c>
      <c r="DW1153" s="100"/>
    </row>
    <row r="1154" spans="1:127" x14ac:dyDescent="0.2">
      <c r="A1154" s="59">
        <f t="shared" si="2105"/>
        <v>153.1999999999997</v>
      </c>
      <c r="B1154" s="44">
        <f t="shared" si="2106"/>
        <v>153199.99999999971</v>
      </c>
      <c r="C1154" s="52">
        <f t="shared" si="2040"/>
        <v>133.33333333333334</v>
      </c>
      <c r="D1154" s="50">
        <f t="shared" si="2041"/>
        <v>4</v>
      </c>
      <c r="E1154" s="44">
        <f t="shared" si="2042"/>
        <v>4.13</v>
      </c>
      <c r="F1154" s="47">
        <f t="shared" si="2043"/>
        <v>0.02</v>
      </c>
      <c r="G1154" s="52">
        <f t="shared" si="2107"/>
        <v>2.2784891762288144E-2</v>
      </c>
      <c r="H1154" s="57">
        <f t="shared" si="2108"/>
        <v>1163.9677128652995</v>
      </c>
      <c r="I1154" s="52">
        <f t="shared" si="2109"/>
        <v>0</v>
      </c>
      <c r="J1154" s="54">
        <f t="shared" si="2110"/>
        <v>4746.1540732611165</v>
      </c>
      <c r="K1154" s="46">
        <f t="shared" si="2153"/>
        <v>4746.1540732611165</v>
      </c>
      <c r="L1154" s="80">
        <f t="shared" si="2044"/>
        <v>0</v>
      </c>
      <c r="M1154" s="142">
        <f t="shared" si="2045"/>
        <v>0</v>
      </c>
      <c r="N1154" s="60">
        <f t="shared" si="2046"/>
        <v>4.13</v>
      </c>
      <c r="O1154" s="53">
        <f t="shared" si="2047"/>
        <v>0</v>
      </c>
      <c r="P1154" s="58">
        <f t="shared" si="2111"/>
        <v>3.2583255779040887</v>
      </c>
      <c r="Q1154" s="49">
        <f t="shared" si="2048"/>
        <v>3.2583255779040887</v>
      </c>
      <c r="R1154" s="143">
        <f t="shared" si="2049"/>
        <v>0.02</v>
      </c>
      <c r="S1154" s="51">
        <f t="shared" si="2112"/>
        <v>1.7344702263219783E-2</v>
      </c>
      <c r="T1154" s="57">
        <f t="shared" si="2113"/>
        <v>1207.9438189180748</v>
      </c>
      <c r="U1154" s="53">
        <f t="shared" si="2050"/>
        <v>0</v>
      </c>
      <c r="V1154" s="58">
        <f t="shared" si="2114"/>
        <v>3.3292659943933929</v>
      </c>
      <c r="W1154" s="49">
        <f t="shared" si="2051"/>
        <v>3.3292659943933929</v>
      </c>
      <c r="X1154" s="143">
        <f t="shared" si="2052"/>
        <v>0.02</v>
      </c>
      <c r="Y1154" s="51">
        <f t="shared" si="2115"/>
        <v>1.6749880481964029E-2</v>
      </c>
      <c r="Z1154" s="57">
        <f t="shared" si="2116"/>
        <v>1173.1170695328981</v>
      </c>
      <c r="AA1154" s="53">
        <f t="shared" si="2053"/>
        <v>0</v>
      </c>
      <c r="AB1154" s="58">
        <f t="shared" si="2117"/>
        <v>3.272451601691361</v>
      </c>
      <c r="AC1154" s="49">
        <f t="shared" si="2054"/>
        <v>3.272451601691361</v>
      </c>
      <c r="AD1154" s="143">
        <f t="shared" si="2055"/>
        <v>0.02</v>
      </c>
      <c r="AE1154" s="49">
        <f t="shared" si="2154"/>
        <v>1.669719063311503E-2</v>
      </c>
      <c r="AF1154" s="57">
        <f t="shared" si="2118"/>
        <v>1171.9038006221431</v>
      </c>
      <c r="AG1154" s="53">
        <f t="shared" si="2056"/>
        <v>0</v>
      </c>
      <c r="AH1154" s="58">
        <f t="shared" si="2119"/>
        <v>3.2705593052765285</v>
      </c>
      <c r="AI1154" s="49">
        <f t="shared" si="2057"/>
        <v>3.2705593052765285</v>
      </c>
      <c r="AJ1154" s="143">
        <f t="shared" si="2058"/>
        <v>0.02</v>
      </c>
      <c r="AK1154" s="51">
        <f t="shared" si="2120"/>
        <v>1.6697748957976433E-2</v>
      </c>
      <c r="AL1154" s="57">
        <f t="shared" si="2121"/>
        <v>1171.8476328235377</v>
      </c>
      <c r="AM1154" s="53">
        <f t="shared" si="2059"/>
        <v>0</v>
      </c>
      <c r="AN1154" s="58">
        <f t="shared" si="2122"/>
        <v>3.2704718435907481</v>
      </c>
      <c r="AO1154" s="49">
        <f t="shared" si="2060"/>
        <v>3.2704718435907481</v>
      </c>
      <c r="AP1154" s="143">
        <f t="shared" si="2061"/>
        <v>0.02</v>
      </c>
      <c r="AQ1154" s="51">
        <f t="shared" si="2123"/>
        <v>1.6698044607708629E-2</v>
      </c>
      <c r="AR1154" s="57">
        <f t="shared" si="2124"/>
        <v>1171.843322879264</v>
      </c>
      <c r="AS1154" s="44">
        <f t="shared" si="2062"/>
        <v>8543.0773318700085</v>
      </c>
      <c r="AT1154" s="44">
        <f t="shared" si="2063"/>
        <v>3417.2309327480034</v>
      </c>
      <c r="AU1154" s="44">
        <f t="shared" si="2064"/>
        <v>2135.7693329675021</v>
      </c>
      <c r="AV1154" s="47">
        <f t="shared" si="2065"/>
        <v>0.16578965912227128</v>
      </c>
      <c r="AW1154" s="47">
        <f t="shared" si="2066"/>
        <v>0.18698318775216397</v>
      </c>
      <c r="AX1154" s="86">
        <f t="shared" si="2067"/>
        <v>0.33944221505957378</v>
      </c>
      <c r="AY1154" s="86">
        <f t="shared" si="2068"/>
        <v>0</v>
      </c>
      <c r="AZ1154" s="10">
        <f t="shared" si="2125"/>
        <v>0</v>
      </c>
      <c r="BA1154" s="44">
        <f t="shared" si="2069"/>
        <v>0</v>
      </c>
      <c r="BB1154" s="9">
        <f t="shared" si="2070"/>
        <v>0</v>
      </c>
      <c r="BC1154" s="45">
        <f t="shared" si="2159"/>
        <v>0</v>
      </c>
      <c r="BD1154" s="9">
        <f t="shared" si="2071"/>
        <v>0</v>
      </c>
      <c r="BE1154" s="45">
        <f t="shared" si="2155"/>
        <v>0</v>
      </c>
      <c r="BF1154" s="9">
        <f t="shared" si="2072"/>
        <v>0</v>
      </c>
      <c r="BG1154" s="45">
        <f t="shared" si="2156"/>
        <v>0</v>
      </c>
      <c r="BH1154" s="58"/>
      <c r="BI1154" s="58"/>
      <c r="BJ1154" s="58">
        <f t="shared" si="2126"/>
        <v>0</v>
      </c>
      <c r="BK1154" s="97"/>
      <c r="BL1154" s="44"/>
      <c r="BM1154" s="82">
        <f t="shared" si="2127"/>
        <v>114.9</v>
      </c>
      <c r="BN1154" s="86">
        <f t="shared" si="2128"/>
        <v>114900</v>
      </c>
      <c r="BO1154" s="86">
        <f t="shared" si="2129"/>
        <v>100</v>
      </c>
      <c r="BP1154" s="84">
        <f t="shared" si="2073"/>
        <v>4</v>
      </c>
      <c r="BQ1154" s="84">
        <f t="shared" si="2074"/>
        <v>4.13</v>
      </c>
      <c r="BR1154" s="84">
        <f t="shared" si="2075"/>
        <v>0.02</v>
      </c>
      <c r="BS1154" s="84">
        <f t="shared" si="2130"/>
        <v>3.0947943074937319E-2</v>
      </c>
      <c r="BT1154" s="84">
        <f t="shared" si="2131"/>
        <v>1392.7418806716187</v>
      </c>
      <c r="BU1154" s="84">
        <f t="shared" si="2132"/>
        <v>0</v>
      </c>
      <c r="BV1154" s="83">
        <f t="shared" si="2133"/>
        <v>3483.1375811443572</v>
      </c>
      <c r="BW1154" s="81">
        <f t="shared" si="2157"/>
        <v>3483.1375811443572</v>
      </c>
      <c r="BX1154" s="83">
        <f t="shared" si="2076"/>
        <v>0</v>
      </c>
      <c r="BY1154" s="141">
        <f t="shared" si="2077"/>
        <v>0</v>
      </c>
      <c r="BZ1154" s="83">
        <f t="shared" si="2078"/>
        <v>4.13</v>
      </c>
      <c r="CA1154" s="83">
        <f t="shared" si="2079"/>
        <v>0</v>
      </c>
      <c r="CB1154" s="83">
        <f t="shared" si="2134"/>
        <v>3.6424181349221856</v>
      </c>
      <c r="CC1154" s="83">
        <f t="shared" si="2080"/>
        <v>3.6424181349221856</v>
      </c>
      <c r="CD1154" s="143">
        <f t="shared" si="2081"/>
        <v>0.02</v>
      </c>
      <c r="CE1154" s="83">
        <f t="shared" si="2135"/>
        <v>1.6740523213570686E-2</v>
      </c>
      <c r="CF1154" s="84">
        <f t="shared" si="2136"/>
        <v>1263.97546017952</v>
      </c>
      <c r="CG1154" s="83">
        <f t="shared" si="2082"/>
        <v>0</v>
      </c>
      <c r="CH1154" s="83">
        <f t="shared" si="2137"/>
        <v>3.3573735559462912</v>
      </c>
      <c r="CI1154" s="83">
        <f t="shared" si="2083"/>
        <v>3.3573735559462912</v>
      </c>
      <c r="CJ1154" s="143">
        <f t="shared" si="2084"/>
        <v>0.02</v>
      </c>
      <c r="CK1154" s="83">
        <f t="shared" si="2138"/>
        <v>1.5932910799759413E-2</v>
      </c>
      <c r="CL1154" s="84">
        <f t="shared" si="2139"/>
        <v>1198.7220415232432</v>
      </c>
      <c r="CM1154" s="83">
        <f t="shared" si="2085"/>
        <v>0</v>
      </c>
      <c r="CN1154" s="83">
        <f t="shared" si="2140"/>
        <v>3.2386404144419059</v>
      </c>
      <c r="CO1154" s="83">
        <f t="shared" si="2086"/>
        <v>3.2386404144419059</v>
      </c>
      <c r="CP1154" s="143">
        <f t="shared" si="2087"/>
        <v>0.02</v>
      </c>
      <c r="CQ1154" s="83">
        <f t="shared" si="2141"/>
        <v>1.6092564504284711E-2</v>
      </c>
      <c r="CR1154" s="84">
        <f t="shared" si="2142"/>
        <v>1197.2542434564371</v>
      </c>
      <c r="CS1154" s="83">
        <f t="shared" si="2088"/>
        <v>0</v>
      </c>
      <c r="CT1154" s="83">
        <f t="shared" si="2143"/>
        <v>3.236164877488342</v>
      </c>
      <c r="CU1154" s="83">
        <f t="shared" si="2089"/>
        <v>3.236164877488342</v>
      </c>
      <c r="CV1154" s="143">
        <f t="shared" si="2090"/>
        <v>0.02</v>
      </c>
      <c r="CW1154" s="83">
        <f t="shared" si="2144"/>
        <v>1.6120526987184775E-2</v>
      </c>
      <c r="CX1154" s="84">
        <f t="shared" si="2145"/>
        <v>1197.2959754516255</v>
      </c>
      <c r="CY1154" s="83">
        <f t="shared" si="2091"/>
        <v>0</v>
      </c>
      <c r="CZ1154" s="83">
        <f t="shared" si="2146"/>
        <v>3.2362351432646363</v>
      </c>
      <c r="DA1154" s="83">
        <f t="shared" si="2092"/>
        <v>3.2362351432646363</v>
      </c>
      <c r="DB1154" s="143">
        <f t="shared" si="2093"/>
        <v>0.02</v>
      </c>
      <c r="DC1154" s="83">
        <f t="shared" si="2147"/>
        <v>1.6121446767326707E-2</v>
      </c>
      <c r="DD1154" s="84">
        <f t="shared" si="2148"/>
        <v>1197.3090534427904</v>
      </c>
      <c r="DE1154" s="86">
        <f t="shared" si="2094"/>
        <v>6269.6476460598433</v>
      </c>
      <c r="DF1154" s="86">
        <f t="shared" si="2095"/>
        <v>2507.8590584239373</v>
      </c>
      <c r="DG1154" s="86">
        <f t="shared" si="2096"/>
        <v>1567.4119115149608</v>
      </c>
      <c r="DH1154" s="86">
        <f t="shared" si="2097"/>
        <v>5.9169895771335204E-2</v>
      </c>
      <c r="DI1154" s="86">
        <f t="shared" si="2098"/>
        <v>3.9067525434306034E-2</v>
      </c>
      <c r="DJ1154" s="86">
        <f t="shared" si="2099"/>
        <v>0.26565666431371682</v>
      </c>
      <c r="DK1154" s="86">
        <f t="shared" si="2100"/>
        <v>-1585.1149288006397</v>
      </c>
      <c r="DL1154" s="86">
        <f t="shared" si="2158"/>
        <v>-1585.1149288006397</v>
      </c>
      <c r="DM1154" s="86">
        <f t="shared" si="2101"/>
        <v>-1585.1149288006397</v>
      </c>
      <c r="DN1154" s="85">
        <f t="shared" si="2102"/>
        <v>0</v>
      </c>
      <c r="DO1154" s="85">
        <f t="shared" si="2149"/>
        <v>0</v>
      </c>
      <c r="DP1154" s="85">
        <f t="shared" si="2103"/>
        <v>0</v>
      </c>
      <c r="DQ1154" s="85">
        <f t="shared" si="2150"/>
        <v>0</v>
      </c>
      <c r="DR1154" s="85">
        <f t="shared" si="2104"/>
        <v>0</v>
      </c>
      <c r="DS1154" s="85">
        <f t="shared" si="2151"/>
        <v>0</v>
      </c>
      <c r="DT1154" s="81"/>
      <c r="DU1154" s="81"/>
      <c r="DV1154" s="81">
        <f t="shared" si="2152"/>
        <v>0</v>
      </c>
      <c r="DW1154" s="100"/>
    </row>
    <row r="1155" spans="1:127" x14ac:dyDescent="0.2">
      <c r="A1155" s="59">
        <f t="shared" si="2105"/>
        <v>153.33333333333306</v>
      </c>
      <c r="B1155" s="44">
        <f t="shared" si="2106"/>
        <v>153333.33333333305</v>
      </c>
      <c r="C1155" s="52">
        <f t="shared" si="2040"/>
        <v>133.33333333333334</v>
      </c>
      <c r="D1155" s="50">
        <f t="shared" si="2041"/>
        <v>4</v>
      </c>
      <c r="E1155" s="44">
        <f t="shared" si="2042"/>
        <v>4.13</v>
      </c>
      <c r="F1155" s="47">
        <f t="shared" si="2043"/>
        <v>0.02</v>
      </c>
      <c r="G1155" s="52">
        <f t="shared" si="2107"/>
        <v>2.2782225095621476E-2</v>
      </c>
      <c r="H1155" s="57">
        <f t="shared" si="2108"/>
        <v>1164.7032595458145</v>
      </c>
      <c r="I1155" s="52">
        <f t="shared" si="2109"/>
        <v>0</v>
      </c>
      <c r="J1155" s="54">
        <f t="shared" si="2110"/>
        <v>4750.4704732611171</v>
      </c>
      <c r="K1155" s="46">
        <f t="shared" si="2153"/>
        <v>4750.4704732611171</v>
      </c>
      <c r="L1155" s="80">
        <f t="shared" si="2044"/>
        <v>0</v>
      </c>
      <c r="M1155" s="142">
        <f t="shared" si="2045"/>
        <v>0</v>
      </c>
      <c r="N1155" s="60">
        <f t="shared" si="2046"/>
        <v>4.13</v>
      </c>
      <c r="O1155" s="53">
        <f t="shared" si="2047"/>
        <v>0</v>
      </c>
      <c r="P1155" s="58">
        <f t="shared" si="2111"/>
        <v>3.2597086675902718</v>
      </c>
      <c r="Q1155" s="49">
        <f t="shared" si="2048"/>
        <v>3.2597086675902718</v>
      </c>
      <c r="R1155" s="143">
        <f t="shared" si="2049"/>
        <v>0.02</v>
      </c>
      <c r="S1155" s="51">
        <f t="shared" si="2112"/>
        <v>1.7342035596553115E-2</v>
      </c>
      <c r="T1155" s="57">
        <f t="shared" si="2113"/>
        <v>1208.6535236837167</v>
      </c>
      <c r="U1155" s="53">
        <f t="shared" si="2050"/>
        <v>0</v>
      </c>
      <c r="V1155" s="58">
        <f t="shared" si="2114"/>
        <v>3.3307299001648909</v>
      </c>
      <c r="W1155" s="49">
        <f t="shared" si="2051"/>
        <v>3.3307299001648909</v>
      </c>
      <c r="X1155" s="143">
        <f t="shared" si="2052"/>
        <v>0.02</v>
      </c>
      <c r="Y1155" s="51">
        <f t="shared" si="2115"/>
        <v>1.6747213815297361E-2</v>
      </c>
      <c r="Z1155" s="57">
        <f t="shared" si="2116"/>
        <v>1173.7878298817491</v>
      </c>
      <c r="AA1155" s="53">
        <f t="shared" si="2053"/>
        <v>0</v>
      </c>
      <c r="AB1155" s="58">
        <f t="shared" si="2117"/>
        <v>3.2737591690701668</v>
      </c>
      <c r="AC1155" s="49">
        <f t="shared" si="2054"/>
        <v>3.2737591690701668</v>
      </c>
      <c r="AD1155" s="143">
        <f t="shared" si="2055"/>
        <v>0.02</v>
      </c>
      <c r="AE1155" s="49">
        <f t="shared" si="2154"/>
        <v>1.6694523966448362E-2</v>
      </c>
      <c r="AF1155" s="57">
        <f t="shared" si="2118"/>
        <v>1172.5840595159605</v>
      </c>
      <c r="AG1155" s="53">
        <f t="shared" si="2056"/>
        <v>0</v>
      </c>
      <c r="AH1155" s="58">
        <f t="shared" si="2119"/>
        <v>3.2718785689716432</v>
      </c>
      <c r="AI1155" s="49">
        <f t="shared" si="2057"/>
        <v>3.2718785689716432</v>
      </c>
      <c r="AJ1155" s="143">
        <f t="shared" si="2058"/>
        <v>0.02</v>
      </c>
      <c r="AK1155" s="51">
        <f t="shared" si="2120"/>
        <v>1.6695082291309764E-2</v>
      </c>
      <c r="AL1155" s="57">
        <f t="shared" si="2121"/>
        <v>1172.5283080665643</v>
      </c>
      <c r="AM1155" s="53">
        <f t="shared" si="2059"/>
        <v>0</v>
      </c>
      <c r="AN1155" s="58">
        <f t="shared" si="2122"/>
        <v>3.2717916101124649</v>
      </c>
      <c r="AO1155" s="49">
        <f t="shared" si="2060"/>
        <v>3.2717916101124649</v>
      </c>
      <c r="AP1155" s="143">
        <f t="shared" si="2061"/>
        <v>0.02</v>
      </c>
      <c r="AQ1155" s="51">
        <f t="shared" si="2123"/>
        <v>1.669537794104196E-2</v>
      </c>
      <c r="AR1155" s="57">
        <f t="shared" si="2124"/>
        <v>1172.5240283787714</v>
      </c>
      <c r="AS1155" s="44">
        <f t="shared" si="2062"/>
        <v>8550.8468518700101</v>
      </c>
      <c r="AT1155" s="44">
        <f t="shared" si="2063"/>
        <v>3420.3387407480041</v>
      </c>
      <c r="AU1155" s="44">
        <f t="shared" si="2064"/>
        <v>2137.7117129675025</v>
      </c>
      <c r="AV1155" s="47">
        <f t="shared" si="2065"/>
        <v>0.16542376469672521</v>
      </c>
      <c r="AW1155" s="47">
        <f t="shared" si="2066"/>
        <v>0.18620820729156914</v>
      </c>
      <c r="AX1155" s="86">
        <f t="shared" si="2067"/>
        <v>0.33718772895502869</v>
      </c>
      <c r="AY1155" s="86">
        <f t="shared" si="2068"/>
        <v>0</v>
      </c>
      <c r="AZ1155" s="10">
        <f t="shared" si="2125"/>
        <v>0</v>
      </c>
      <c r="BA1155" s="44">
        <f t="shared" si="2069"/>
        <v>0</v>
      </c>
      <c r="BB1155" s="9">
        <f t="shared" si="2070"/>
        <v>0</v>
      </c>
      <c r="BC1155" s="45">
        <f t="shared" si="2159"/>
        <v>0</v>
      </c>
      <c r="BD1155" s="9">
        <f t="shared" si="2071"/>
        <v>0</v>
      </c>
      <c r="BE1155" s="45">
        <f t="shared" si="2155"/>
        <v>0</v>
      </c>
      <c r="BF1155" s="9">
        <f t="shared" si="2072"/>
        <v>0</v>
      </c>
      <c r="BG1155" s="45">
        <f t="shared" si="2156"/>
        <v>0</v>
      </c>
      <c r="BH1155" s="58"/>
      <c r="BI1155" s="58"/>
      <c r="BJ1155" s="58">
        <f t="shared" si="2126"/>
        <v>0</v>
      </c>
      <c r="BK1155" s="97"/>
      <c r="BL1155" s="44"/>
      <c r="BM1155" s="82">
        <f t="shared" si="2127"/>
        <v>115</v>
      </c>
      <c r="BN1155" s="86">
        <f t="shared" si="2128"/>
        <v>115000</v>
      </c>
      <c r="BO1155" s="86">
        <f t="shared" si="2129"/>
        <v>100</v>
      </c>
      <c r="BP1155" s="84">
        <f t="shared" si="2073"/>
        <v>4</v>
      </c>
      <c r="BQ1155" s="84">
        <f t="shared" si="2074"/>
        <v>4.13</v>
      </c>
      <c r="BR1155" s="84">
        <f t="shared" si="2075"/>
        <v>0.02</v>
      </c>
      <c r="BS1155" s="84">
        <f t="shared" si="2130"/>
        <v>3.094594307493732E-2</v>
      </c>
      <c r="BT1155" s="84">
        <f t="shared" si="2131"/>
        <v>1393.4912013271862</v>
      </c>
      <c r="BU1155" s="84">
        <f t="shared" si="2132"/>
        <v>0</v>
      </c>
      <c r="BV1155" s="83">
        <f t="shared" si="2133"/>
        <v>3486.374881144357</v>
      </c>
      <c r="BW1155" s="81">
        <f t="shared" si="2157"/>
        <v>3486.374881144357</v>
      </c>
      <c r="BX1155" s="83">
        <f t="shared" si="2076"/>
        <v>0</v>
      </c>
      <c r="BY1155" s="141">
        <f t="shared" si="2077"/>
        <v>0</v>
      </c>
      <c r="BZ1155" s="83">
        <f t="shared" si="2078"/>
        <v>4.13</v>
      </c>
      <c r="CA1155" s="83">
        <f t="shared" si="2079"/>
        <v>0</v>
      </c>
      <c r="CB1155" s="83">
        <f t="shared" si="2134"/>
        <v>3.6444589083406029</v>
      </c>
      <c r="CC1155" s="83">
        <f t="shared" si="2080"/>
        <v>3.6444589083406029</v>
      </c>
      <c r="CD1155" s="143">
        <f t="shared" si="2081"/>
        <v>0.02</v>
      </c>
      <c r="CE1155" s="83">
        <f t="shared" si="2135"/>
        <v>1.6738523213570687E-2</v>
      </c>
      <c r="CF1155" s="84">
        <f t="shared" si="2136"/>
        <v>1264.4350318869272</v>
      </c>
      <c r="CG1155" s="83">
        <f t="shared" si="2082"/>
        <v>0</v>
      </c>
      <c r="CH1155" s="83">
        <f t="shared" si="2137"/>
        <v>3.3584587075476353</v>
      </c>
      <c r="CI1155" s="83">
        <f t="shared" si="2083"/>
        <v>3.3584587075476353</v>
      </c>
      <c r="CJ1155" s="143">
        <f t="shared" si="2084"/>
        <v>0.02</v>
      </c>
      <c r="CK1155" s="83">
        <f t="shared" si="2138"/>
        <v>1.5930910799759414E-2</v>
      </c>
      <c r="CL1155" s="84">
        <f t="shared" si="2139"/>
        <v>1199.1965764695121</v>
      </c>
      <c r="CM1155" s="83">
        <f t="shared" si="2085"/>
        <v>0</v>
      </c>
      <c r="CN1155" s="83">
        <f t="shared" si="2140"/>
        <v>3.2396350655590229</v>
      </c>
      <c r="CO1155" s="83">
        <f t="shared" si="2086"/>
        <v>3.2396350655590229</v>
      </c>
      <c r="CP1155" s="143">
        <f t="shared" si="2087"/>
        <v>0.02</v>
      </c>
      <c r="CQ1155" s="83">
        <f t="shared" si="2141"/>
        <v>1.6090564504284713E-2</v>
      </c>
      <c r="CR1155" s="84">
        <f t="shared" si="2142"/>
        <v>1197.7511051775632</v>
      </c>
      <c r="CS1155" s="83">
        <f t="shared" si="2088"/>
        <v>0</v>
      </c>
      <c r="CT1155" s="83">
        <f t="shared" si="2143"/>
        <v>3.2371944955397112</v>
      </c>
      <c r="CU1155" s="83">
        <f t="shared" si="2089"/>
        <v>3.2371944955397112</v>
      </c>
      <c r="CV1155" s="143">
        <f t="shared" si="2090"/>
        <v>0.02</v>
      </c>
      <c r="CW1155" s="83">
        <f t="shared" si="2144"/>
        <v>1.6118526987184776E-2</v>
      </c>
      <c r="CX1155" s="84">
        <f t="shared" si="2145"/>
        <v>1197.794081314504</v>
      </c>
      <c r="CY1155" s="83">
        <f t="shared" si="2091"/>
        <v>0</v>
      </c>
      <c r="CZ1155" s="83">
        <f t="shared" si="2146"/>
        <v>3.2372669380537071</v>
      </c>
      <c r="DA1155" s="83">
        <f t="shared" si="2092"/>
        <v>3.2372669380537071</v>
      </c>
      <c r="DB1155" s="143">
        <f t="shared" si="2093"/>
        <v>0.02</v>
      </c>
      <c r="DC1155" s="83">
        <f t="shared" si="2147"/>
        <v>1.6119446767326708E-2</v>
      </c>
      <c r="DD1155" s="84">
        <f t="shared" si="2148"/>
        <v>1197.8071769119974</v>
      </c>
      <c r="DE1155" s="86">
        <f t="shared" si="2094"/>
        <v>6275.4747860598418</v>
      </c>
      <c r="DF1155" s="86">
        <f t="shared" si="2095"/>
        <v>2510.1899144239364</v>
      </c>
      <c r="DG1155" s="86">
        <f t="shared" si="2096"/>
        <v>1568.8686965149604</v>
      </c>
      <c r="DH1155" s="86">
        <f t="shared" si="2097"/>
        <v>5.9089194785433855E-2</v>
      </c>
      <c r="DI1155" s="86">
        <f t="shared" si="2098"/>
        <v>3.8969707304670469E-2</v>
      </c>
      <c r="DJ1155" s="86">
        <f t="shared" si="2099"/>
        <v>0.26440845957315479</v>
      </c>
      <c r="DK1155" s="86">
        <f t="shared" si="2100"/>
        <v>-1586.8231434814384</v>
      </c>
      <c r="DL1155" s="86">
        <f t="shared" si="2158"/>
        <v>-1586.8231434814384</v>
      </c>
      <c r="DM1155" s="86">
        <f t="shared" si="2101"/>
        <v>-1586.8231434814384</v>
      </c>
      <c r="DN1155" s="85">
        <f t="shared" si="2102"/>
        <v>0</v>
      </c>
      <c r="DO1155" s="85">
        <f t="shared" si="2149"/>
        <v>0</v>
      </c>
      <c r="DP1155" s="85">
        <f t="shared" si="2103"/>
        <v>0</v>
      </c>
      <c r="DQ1155" s="85">
        <f t="shared" si="2150"/>
        <v>0</v>
      </c>
      <c r="DR1155" s="85">
        <f t="shared" si="2104"/>
        <v>0</v>
      </c>
      <c r="DS1155" s="85">
        <f t="shared" si="2151"/>
        <v>0</v>
      </c>
      <c r="DT1155" s="81"/>
      <c r="DU1155" s="81"/>
      <c r="DV1155" s="81">
        <f t="shared" si="2152"/>
        <v>0</v>
      </c>
      <c r="DW1155" s="100"/>
    </row>
    <row r="1156" spans="1:127" x14ac:dyDescent="0.2">
      <c r="A1156" s="59">
        <f t="shared" si="2105"/>
        <v>153.46666666666638</v>
      </c>
      <c r="B1156" s="44">
        <f t="shared" si="2106"/>
        <v>153466.6666666664</v>
      </c>
      <c r="C1156" s="52">
        <f t="shared" si="2040"/>
        <v>133.33333333333334</v>
      </c>
      <c r="D1156" s="50">
        <f t="shared" si="2041"/>
        <v>4</v>
      </c>
      <c r="E1156" s="44">
        <f t="shared" si="2042"/>
        <v>4.13</v>
      </c>
      <c r="F1156" s="47">
        <f t="shared" si="2043"/>
        <v>0.02</v>
      </c>
      <c r="G1156" s="52">
        <f t="shared" si="2107"/>
        <v>2.2779558428954808E-2</v>
      </c>
      <c r="H1156" s="57">
        <f t="shared" si="2108"/>
        <v>1165.4387201353961</v>
      </c>
      <c r="I1156" s="52">
        <f t="shared" si="2109"/>
        <v>0</v>
      </c>
      <c r="J1156" s="54">
        <f t="shared" si="2110"/>
        <v>4754.7868732611169</v>
      </c>
      <c r="K1156" s="46">
        <f t="shared" si="2153"/>
        <v>4754.7868732611169</v>
      </c>
      <c r="L1156" s="80">
        <f t="shared" si="2044"/>
        <v>0</v>
      </c>
      <c r="M1156" s="142">
        <f t="shared" si="2045"/>
        <v>0</v>
      </c>
      <c r="N1156" s="60">
        <f t="shared" si="2046"/>
        <v>4.13</v>
      </c>
      <c r="O1156" s="53">
        <f t="shared" si="2047"/>
        <v>0</v>
      </c>
      <c r="P1156" s="58">
        <f t="shared" si="2111"/>
        <v>3.2610936352588737</v>
      </c>
      <c r="Q1156" s="49">
        <f t="shared" si="2048"/>
        <v>3.2610936352588737</v>
      </c>
      <c r="R1156" s="143">
        <f t="shared" si="2049"/>
        <v>0.02</v>
      </c>
      <c r="S1156" s="51">
        <f t="shared" si="2112"/>
        <v>1.7339368929886446E-2</v>
      </c>
      <c r="T1156" s="57">
        <f t="shared" si="2113"/>
        <v>1209.362818246781</v>
      </c>
      <c r="U1156" s="53">
        <f t="shared" si="2050"/>
        <v>0</v>
      </c>
      <c r="V1156" s="58">
        <f t="shared" si="2114"/>
        <v>3.332194998420003</v>
      </c>
      <c r="W1156" s="49">
        <f t="shared" si="2051"/>
        <v>3.332194998420003</v>
      </c>
      <c r="X1156" s="143">
        <f t="shared" si="2052"/>
        <v>0.02</v>
      </c>
      <c r="Y1156" s="51">
        <f t="shared" si="2115"/>
        <v>1.6744547148630693E-2</v>
      </c>
      <c r="Z1156" s="57">
        <f t="shared" si="2116"/>
        <v>1174.4581886713199</v>
      </c>
      <c r="AA1156" s="53">
        <f t="shared" si="2053"/>
        <v>0</v>
      </c>
      <c r="AB1156" s="58">
        <f t="shared" si="2117"/>
        <v>3.2750677724560435</v>
      </c>
      <c r="AC1156" s="49">
        <f t="shared" si="2054"/>
        <v>3.2750677724560435</v>
      </c>
      <c r="AD1156" s="143">
        <f t="shared" si="2055"/>
        <v>0.02</v>
      </c>
      <c r="AE1156" s="49">
        <f t="shared" si="2154"/>
        <v>1.6691857299781693E-2</v>
      </c>
      <c r="AF1156" s="57">
        <f t="shared" si="2118"/>
        <v>1173.2639381008335</v>
      </c>
      <c r="AG1156" s="53">
        <f t="shared" si="2056"/>
        <v>0</v>
      </c>
      <c r="AH1156" s="58">
        <f t="shared" si="2119"/>
        <v>3.2731989523668754</v>
      </c>
      <c r="AI1156" s="49">
        <f t="shared" si="2057"/>
        <v>3.2731989523668754</v>
      </c>
      <c r="AJ1156" s="143">
        <f t="shared" si="2058"/>
        <v>0.02</v>
      </c>
      <c r="AK1156" s="51">
        <f t="shared" si="2120"/>
        <v>1.6692415624643096E-2</v>
      </c>
      <c r="AL1156" s="57">
        <f t="shared" si="2121"/>
        <v>1173.2086001823857</v>
      </c>
      <c r="AM1156" s="53">
        <f t="shared" si="2059"/>
        <v>0</v>
      </c>
      <c r="AN1156" s="58">
        <f t="shared" si="2122"/>
        <v>3.2731124941587777</v>
      </c>
      <c r="AO1156" s="49">
        <f t="shared" si="2060"/>
        <v>3.2731124941587777</v>
      </c>
      <c r="AP1156" s="143">
        <f t="shared" si="2061"/>
        <v>0.02</v>
      </c>
      <c r="AQ1156" s="51">
        <f t="shared" si="2123"/>
        <v>1.6692711274375292E-2</v>
      </c>
      <c r="AR1156" s="57">
        <f t="shared" si="2124"/>
        <v>1173.2043506240764</v>
      </c>
      <c r="AS1156" s="44">
        <f t="shared" si="2062"/>
        <v>8558.61637187001</v>
      </c>
      <c r="AT1156" s="44">
        <f t="shared" si="2063"/>
        <v>3423.4465487480038</v>
      </c>
      <c r="AU1156" s="44">
        <f t="shared" si="2064"/>
        <v>2139.6540929675025</v>
      </c>
      <c r="AV1156" s="47">
        <f t="shared" si="2065"/>
        <v>0.16505922613159493</v>
      </c>
      <c r="AW1156" s="47">
        <f t="shared" si="2066"/>
        <v>0.18543759688151865</v>
      </c>
      <c r="AX1156" s="86">
        <f t="shared" si="2067"/>
        <v>0.33495157269240611</v>
      </c>
      <c r="AY1156" s="86">
        <f t="shared" si="2068"/>
        <v>0</v>
      </c>
      <c r="AZ1156" s="10">
        <f t="shared" si="2125"/>
        <v>0</v>
      </c>
      <c r="BA1156" s="44">
        <f t="shared" si="2069"/>
        <v>0</v>
      </c>
      <c r="BB1156" s="9">
        <f t="shared" si="2070"/>
        <v>0</v>
      </c>
      <c r="BC1156" s="45">
        <f t="shared" si="2159"/>
        <v>0</v>
      </c>
      <c r="BD1156" s="9">
        <f t="shared" si="2071"/>
        <v>0</v>
      </c>
      <c r="BE1156" s="45">
        <f t="shared" si="2155"/>
        <v>0</v>
      </c>
      <c r="BF1156" s="9">
        <f t="shared" si="2072"/>
        <v>0</v>
      </c>
      <c r="BG1156" s="45">
        <f t="shared" si="2156"/>
        <v>0</v>
      </c>
      <c r="BH1156" s="58"/>
      <c r="BI1156" s="58"/>
      <c r="BJ1156" s="58">
        <f t="shared" si="2126"/>
        <v>0</v>
      </c>
      <c r="BK1156" s="97"/>
      <c r="BL1156" s="44"/>
      <c r="BM1156" s="82">
        <f t="shared" si="2127"/>
        <v>115.10000000000001</v>
      </c>
      <c r="BN1156" s="86">
        <f t="shared" si="2128"/>
        <v>115100</v>
      </c>
      <c r="BO1156" s="86">
        <f t="shared" si="2129"/>
        <v>100</v>
      </c>
      <c r="BP1156" s="84">
        <f t="shared" si="2073"/>
        <v>4</v>
      </c>
      <c r="BQ1156" s="84">
        <f t="shared" si="2074"/>
        <v>4.13</v>
      </c>
      <c r="BR1156" s="84">
        <f t="shared" si="2075"/>
        <v>0.02</v>
      </c>
      <c r="BS1156" s="84">
        <f t="shared" si="2130"/>
        <v>3.0943943074937322E-2</v>
      </c>
      <c r="BT1156" s="84">
        <f t="shared" si="2131"/>
        <v>1394.2404735566035</v>
      </c>
      <c r="BU1156" s="84">
        <f t="shared" si="2132"/>
        <v>0</v>
      </c>
      <c r="BV1156" s="83">
        <f t="shared" si="2133"/>
        <v>3489.6121811443572</v>
      </c>
      <c r="BW1156" s="81">
        <f t="shared" si="2157"/>
        <v>3489.6121811443572</v>
      </c>
      <c r="BX1156" s="83">
        <f t="shared" si="2076"/>
        <v>0</v>
      </c>
      <c r="BY1156" s="141">
        <f t="shared" si="2077"/>
        <v>0</v>
      </c>
      <c r="BZ1156" s="83">
        <f t="shared" si="2078"/>
        <v>4.13</v>
      </c>
      <c r="CA1156" s="83">
        <f t="shared" si="2079"/>
        <v>0</v>
      </c>
      <c r="CB1156" s="83">
        <f t="shared" si="2134"/>
        <v>3.646501840386116</v>
      </c>
      <c r="CC1156" s="83">
        <f t="shared" si="2080"/>
        <v>3.646501840386116</v>
      </c>
      <c r="CD1156" s="143">
        <f t="shared" si="2081"/>
        <v>0.02</v>
      </c>
      <c r="CE1156" s="83">
        <f t="shared" si="2135"/>
        <v>1.6736523213570689E-2</v>
      </c>
      <c r="CF1156" s="84">
        <f t="shared" si="2136"/>
        <v>1264.8942913719295</v>
      </c>
      <c r="CG1156" s="83">
        <f t="shared" si="2082"/>
        <v>0</v>
      </c>
      <c r="CH1156" s="83">
        <f t="shared" si="2137"/>
        <v>3.3595440451742213</v>
      </c>
      <c r="CI1156" s="83">
        <f t="shared" si="2083"/>
        <v>3.3595440451742213</v>
      </c>
      <c r="CJ1156" s="143">
        <f t="shared" si="2084"/>
        <v>0.02</v>
      </c>
      <c r="CK1156" s="83">
        <f t="shared" si="2138"/>
        <v>1.5928910799759416E-2</v>
      </c>
      <c r="CL1156" s="84">
        <f t="shared" si="2139"/>
        <v>1199.6708985376667</v>
      </c>
      <c r="CM1156" s="83">
        <f t="shared" si="2085"/>
        <v>0</v>
      </c>
      <c r="CN1156" s="83">
        <f t="shared" si="2140"/>
        <v>3.2406301871330934</v>
      </c>
      <c r="CO1156" s="83">
        <f t="shared" si="2086"/>
        <v>3.2406301871330934</v>
      </c>
      <c r="CP1156" s="143">
        <f t="shared" si="2087"/>
        <v>0.02</v>
      </c>
      <c r="CQ1156" s="83">
        <f t="shared" si="2141"/>
        <v>1.6088564504284714E-2</v>
      </c>
      <c r="CR1156" s="84">
        <f t="shared" si="2142"/>
        <v>1198.2477526140394</v>
      </c>
      <c r="CS1156" s="83">
        <f t="shared" si="2088"/>
        <v>0</v>
      </c>
      <c r="CT1156" s="83">
        <f t="shared" si="2143"/>
        <v>3.2382246655075546</v>
      </c>
      <c r="CU1156" s="83">
        <f t="shared" si="2089"/>
        <v>3.2382246655075546</v>
      </c>
      <c r="CV1156" s="143">
        <f t="shared" si="2090"/>
        <v>0.02</v>
      </c>
      <c r="CW1156" s="83">
        <f t="shared" si="2144"/>
        <v>1.6116526987184777E-2</v>
      </c>
      <c r="CX1156" s="84">
        <f t="shared" si="2145"/>
        <v>1198.29196696856</v>
      </c>
      <c r="CY1156" s="83">
        <f t="shared" si="2091"/>
        <v>0</v>
      </c>
      <c r="CZ1156" s="83">
        <f t="shared" si="2146"/>
        <v>3.238299279481168</v>
      </c>
      <c r="DA1156" s="83">
        <f t="shared" si="2092"/>
        <v>3.238299279481168</v>
      </c>
      <c r="DB1156" s="143">
        <f t="shared" si="2093"/>
        <v>0.02</v>
      </c>
      <c r="DC1156" s="83">
        <f t="shared" si="2147"/>
        <v>1.611744676732671E-2</v>
      </c>
      <c r="DD1156" s="84">
        <f t="shared" si="2148"/>
        <v>1198.3050798367717</v>
      </c>
      <c r="DE1156" s="86">
        <f t="shared" si="2094"/>
        <v>6281.301926059843</v>
      </c>
      <c r="DF1156" s="86">
        <f t="shared" si="2095"/>
        <v>2512.5207704239369</v>
      </c>
      <c r="DG1156" s="86">
        <f t="shared" si="2096"/>
        <v>1570.3254815149608</v>
      </c>
      <c r="DH1156" s="86">
        <f t="shared" si="2097"/>
        <v>5.90086940199748E-2</v>
      </c>
      <c r="DI1156" s="86">
        <f t="shared" si="2098"/>
        <v>3.8872243182800983E-2</v>
      </c>
      <c r="DJ1156" s="86">
        <f t="shared" si="2099"/>
        <v>0.26316750703204789</v>
      </c>
      <c r="DK1156" s="86">
        <f t="shared" si="2100"/>
        <v>-1588.5303128022429</v>
      </c>
      <c r="DL1156" s="86">
        <f t="shared" si="2158"/>
        <v>-1588.5303128022429</v>
      </c>
      <c r="DM1156" s="86">
        <f t="shared" si="2101"/>
        <v>-1588.5303128022429</v>
      </c>
      <c r="DN1156" s="85">
        <f t="shared" si="2102"/>
        <v>0</v>
      </c>
      <c r="DO1156" s="85">
        <f t="shared" si="2149"/>
        <v>0</v>
      </c>
      <c r="DP1156" s="85">
        <f t="shared" si="2103"/>
        <v>0</v>
      </c>
      <c r="DQ1156" s="85">
        <f t="shared" si="2150"/>
        <v>0</v>
      </c>
      <c r="DR1156" s="85">
        <f t="shared" si="2104"/>
        <v>0</v>
      </c>
      <c r="DS1156" s="85">
        <f t="shared" si="2151"/>
        <v>0</v>
      </c>
      <c r="DT1156" s="81"/>
      <c r="DU1156" s="81"/>
      <c r="DV1156" s="81">
        <f t="shared" si="2152"/>
        <v>0</v>
      </c>
      <c r="DW1156" s="100"/>
    </row>
    <row r="1157" spans="1:127" x14ac:dyDescent="0.2">
      <c r="A1157" s="59">
        <f t="shared" si="2105"/>
        <v>153.59999999999974</v>
      </c>
      <c r="B1157" s="44">
        <f t="shared" si="2106"/>
        <v>153599.99999999974</v>
      </c>
      <c r="C1157" s="52">
        <f t="shared" ref="C1157:C1205" si="2160">Dlith/1200</f>
        <v>133.33333333333334</v>
      </c>
      <c r="D1157" s="50">
        <f t="shared" ref="D1157:D1205" si="2161">IF(B1157&lt;Dzsed,1,IF(B1157&lt;Dzsed+Dzuc,2,IF(B1157&lt;Dzsed+Dzuc+Dzlc,3,4)))</f>
        <v>4</v>
      </c>
      <c r="E1157" s="44">
        <f t="shared" ref="E1157:E1205" si="2162">IF(B1157&lt;Dzsed,ksed,IF(B1157&lt;(Dzsed+Dzuc),kuc,IF(B1157&lt;(Dzsed+Dzuc+Dzlc),klc,kma)))</f>
        <v>4.13</v>
      </c>
      <c r="F1157" s="47">
        <f t="shared" ref="F1157:F1205" si="2163">IF(B1157&lt;Dzsed,Ased,IF(B1157&lt;(Dzsed+Dzuc),Auc,IF(B1157&lt;(Dzsed+Dzuc+Dzlc),Alc,Ama)))</f>
        <v>0.02</v>
      </c>
      <c r="G1157" s="52">
        <f t="shared" si="2107"/>
        <v>2.2776891762288139E-2</v>
      </c>
      <c r="H1157" s="57">
        <f t="shared" si="2108"/>
        <v>1166.1740946340442</v>
      </c>
      <c r="I1157" s="52">
        <f t="shared" si="2109"/>
        <v>0</v>
      </c>
      <c r="J1157" s="54">
        <f t="shared" si="2110"/>
        <v>4759.1032732611166</v>
      </c>
      <c r="K1157" s="46">
        <f t="shared" si="2153"/>
        <v>4759.1032732611166</v>
      </c>
      <c r="L1157" s="80">
        <f t="shared" ref="L1157:L1205" si="2164">IF(B1157&lt;Dzsed,φ_0*0.01*EXP((-k_athy_z)*(B1157+Dzburial)*0.001),0)</f>
        <v>0</v>
      </c>
      <c r="M1157" s="142">
        <f t="shared" ref="M1157:M1205" si="2165">IF(B1157&lt;Dzsed,φ_0*0.01*EXP((-k_athy_P)*(K1157+(rhosed*9.81*0.000001)+(1078*9.81*Dzburial*0.000001))),0)</f>
        <v>0</v>
      </c>
      <c r="N1157" s="60">
        <f t="shared" ref="N1157:N1205" si="2166">IF(L1157=0,E1157,(IF(B1157&lt;Dzsed,λRMv20*f^(M1157/φ_0),0)))</f>
        <v>4.13</v>
      </c>
      <c r="O1157" s="53">
        <f t="shared" ref="O1157:O1205" si="2167">IF(B1157&lt;Dzsed,IF(H1157&gt;450,0.1,IF(H1157&lt;137,(0.565+((1.88*10^(-3))*H1157)-(7.23*10^(-6))*(H1157^2)),(0.602+((1.31*10^(-3))*H1157)-(5.14*10^(-6))*(H1157^2)))),0)</f>
        <v>0</v>
      </c>
      <c r="P1157" s="58">
        <f t="shared" si="2111"/>
        <v>3.2624804806688172</v>
      </c>
      <c r="Q1157" s="49">
        <f t="shared" ref="Q1157:Q1205" si="2168">IF(B1157&lt;Dzsed,IF(O1157&lt;0,(1)*(P1157^(1-$M1157)),(O1157^$M1157)*(P1157^(1-$M1157))),P1157)</f>
        <v>3.2624804806688172</v>
      </c>
      <c r="R1157" s="143">
        <f t="shared" ref="R1157:R1205" si="2169">IF($B1157&lt;Dzsed,Ased*(1-M1157),IF($B1157&lt;(Dzsed+Dzuc),Auc1_,IF($B1157&lt;(Dzsed+Dzuc+Dzlc),Alc,Ama)))</f>
        <v>0.02</v>
      </c>
      <c r="S1157" s="51">
        <f t="shared" si="2112"/>
        <v>1.7336702263219778E-2</v>
      </c>
      <c r="T1157" s="57">
        <f t="shared" si="2113"/>
        <v>1210.0717025469883</v>
      </c>
      <c r="U1157" s="53">
        <f t="shared" ref="U1157:U1205" si="2170">IF($B1157&lt;Dzsed,IF(T1157&gt;450,0.1,IF(T1157&lt;137,(0.565+((1.88*10^(-3))*T1157)-(7.23*10^(-6))*(T1157^2)),(0.602+((1.31*10^(-3))*T1157)-(5.14*10^(-6))*(T1157^2)))),0)</f>
        <v>0</v>
      </c>
      <c r="V1157" s="58">
        <f t="shared" si="2114"/>
        <v>3.3336612861508885</v>
      </c>
      <c r="W1157" s="49">
        <f t="shared" ref="W1157:W1205" si="2171">IF($B1157&lt;Dzsed,IF(U1157&lt;0,(1)*(V1157^(1-$M1157)),(U1157^$M1157)*(V1157^(1-$M1157))),V1157)</f>
        <v>3.3336612861508885</v>
      </c>
      <c r="X1157" s="143">
        <f t="shared" ref="X1157:X1205" si="2172">IF($B1157&lt;Dzsed,Ased*(1-M1157),IF($B1157&lt;(Dzsed+Dzuc),Auc2_,IF($B1157&lt;(Dzsed+Dzuc+Dzlc),Alc,Ama)))</f>
        <v>0.02</v>
      </c>
      <c r="Y1157" s="51">
        <f t="shared" si="2115"/>
        <v>1.6741880481964025E-2</v>
      </c>
      <c r="Z1157" s="57">
        <f t="shared" si="2116"/>
        <v>1175.1281460146822</v>
      </c>
      <c r="AA1157" s="53">
        <f t="shared" ref="AA1157:AA1205" si="2173">IF($B1157&lt;Dzsed,IF(Z1157&gt;450,0.1,IF(Z1157&lt;137,(0.565+((1.88*10^(-3))*Z1157)-(7.23*10^(-6))*(Z1157^2)),(0.602+((1.31*10^(-3))*Z1157)-(5.14*10^(-6))*(Z1157^2)))),0)</f>
        <v>0</v>
      </c>
      <c r="AB1157" s="58">
        <f t="shared" si="2117"/>
        <v>3.2763774093170861</v>
      </c>
      <c r="AC1157" s="49">
        <f t="shared" ref="AC1157:AC1205" si="2174">IF($B1157&lt;Dzsed,IF(AA1157&lt;0,(1)*(AB1157^(1-$M1157)),(AA1157^$M1157)*(AB1157^(1-$M1157))),AB1157)</f>
        <v>3.2763774093170861</v>
      </c>
      <c r="AD1157" s="143">
        <f t="shared" ref="AD1157:AD1205" si="2175">IF($B1157&lt;Dzsed,Ased*(1-M1157),IF($B1157&lt;(Dzsed+Dzuc),Auc3_,IF($B1157&lt;(Dzsed+Dzuc+Dzlc),Alc,Ama)))</f>
        <v>0.02</v>
      </c>
      <c r="AE1157" s="49">
        <f t="shared" si="2154"/>
        <v>1.6689190633115025E-2</v>
      </c>
      <c r="AF1157" s="57">
        <f t="shared" si="2118"/>
        <v>1173.943436465491</v>
      </c>
      <c r="AG1157" s="53">
        <f t="shared" ref="AG1157:AG1205" si="2176">IF($B1157&lt;Dzsed,IF(AF1157&gt;450,0.1,IF(AF1157&lt;137,(0.565+((1.88*10^(-3))*AF1157)-(7.23*10^(-6))*(AF1157^2)),(0.602+((1.31*10^(-3))*AF1157)-(5.14*10^(-6))*(AF1157^2)))),0)</f>
        <v>0</v>
      </c>
      <c r="AH1157" s="58">
        <f t="shared" si="2119"/>
        <v>3.2745204530273941</v>
      </c>
      <c r="AI1157" s="49">
        <f t="shared" ref="AI1157:AI1205" si="2177">IF($B1157&lt;Dzsed,IF(AG1157&lt;0,(1)*(AH1157^(1-$M1157)),(AG1157^$M1157)*(AH1157^(1-$M1157))),AH1157)</f>
        <v>3.2745204530273941</v>
      </c>
      <c r="AJ1157" s="143">
        <f t="shared" ref="AJ1157:AJ1205" si="2178">IF($B1157&lt;Dzsed,Ased*(1-M1157),IF($B1157&lt;(Dzsed+Dzuc),Auc4_,IF($B1157&lt;(Dzsed+Dzuc+Dzlc),Alc,Ama)))</f>
        <v>0.02</v>
      </c>
      <c r="AK1157" s="51">
        <f t="shared" si="2120"/>
        <v>1.6689748957976428E-2</v>
      </c>
      <c r="AL1157" s="57">
        <f t="shared" si="2121"/>
        <v>1173.8885092472569</v>
      </c>
      <c r="AM1157" s="53">
        <f t="shared" ref="AM1157:AM1205" si="2179">IF($B1157&lt;Dzsed,IF(AL1157&gt;450,0.1,IF(AL1157&lt;137,(0.565+((1.88*10^(-3))*AL1157)-(7.23*10^(-6))*(AL1157^2)),(0.602+((1.31*10^(-3))*AL1157)-(5.14*10^(-6))*(AL1157^2)))),0)</f>
        <v>0</v>
      </c>
      <c r="AN1157" s="58">
        <f t="shared" si="2122"/>
        <v>3.2744344932520359</v>
      </c>
      <c r="AO1157" s="49">
        <f t="shared" ref="AO1157:AO1205" si="2180">IF($B1157&lt;Dzsed,IF(AM1157&lt;0,(1)*(AN1157^(1-$M1157)),(AM1157^$M1157)*(AN1157^(1-$M1157))),AN1157)</f>
        <v>3.2744344932520359</v>
      </c>
      <c r="AP1157" s="143">
        <f t="shared" ref="AP1157:AP1205" si="2181">IF($B1157&lt;Dzsed,Ased*(1-M1157),IF($B1157&lt;(Dzsed+Dzuc),Auc5_,IF($B1157&lt;(Dzsed+Dzuc+Dzlc),Alc,Ama)))</f>
        <v>0.02</v>
      </c>
      <c r="AQ1157" s="51">
        <f t="shared" si="2123"/>
        <v>1.6690044607708624E-2</v>
      </c>
      <c r="AR1157" s="57">
        <f t="shared" si="2124"/>
        <v>1173.8842896920971</v>
      </c>
      <c r="AS1157" s="44">
        <f t="shared" ref="AS1157:AS1205" si="2182">IF(AND(B1157&lt;=Dlith,B1157&gt;(Dzlc+Dzuc+Dzsed)),J1157*(1-lambdama)*fcompma,IF(AND(B1157&lt;=(Dzlc+Dzuc+Dzsed),B1157&gt;(Dzuc+Dzsed)),J1157*(1-lambdalc)*fcomplc,IF(AND(B1157&lt;=(Dzuc+Dzsed),B1157&gt;Dzsed),J1157*(1-lambdauc)*fcompuc,J1157*(1-lambdased)*fcompsed)))</f>
        <v>8566.3858918700098</v>
      </c>
      <c r="AT1157" s="44">
        <f t="shared" ref="AT1157:AT1205" si="2183">IF(AND(B1157&lt;=Dlith,B1157&gt;(Dzlc+Dzuc+Dzsed)),J1157*(1-lambdama)*fssma,IF(AND(B1157&lt;=(Dzlc+Dzuc+Dzsed),B1157&gt;(Dzuc+Dzsed)),J1157*(1-lambdalc)*fsslc,IF(AND(B1157&lt;=(Dzuc+Dzsed),B1157&gt;Dzsed),J1157*(1-lambdauc)*fssuc,J1157*(1-lambdased)*fsssed)))</f>
        <v>3426.554356748004</v>
      </c>
      <c r="AU1157" s="44">
        <f t="shared" ref="AU1157:AU1205" si="2184">IF(AND(B1157&lt;=Dlith,B1157&gt;(Dzlc+Dzuc+Dzsed)),J1157*(1-lambdama)*fextma,IF(AND(B1157&lt;=(Dzlc+Dzuc+Dzsed),B1157&gt;(Dzuc+Dzsed)),J1157*(1-lambdalc)*fextlc,IF(AND(B1157&lt;=(Dzuc+Dzsed),B1157&gt;Dzsed),J1157*(1-lambdauc)*fextuc,J1157*(1-lambdased)*fextsed)))</f>
        <v>2141.5964729675025</v>
      </c>
      <c r="AV1157" s="47">
        <f t="shared" ref="AV1157:AV1205" si="2185">((εuc/Apuc)^(1/nuc))*EXP(Epuc/(nuc*Rgas*(AR1157+273)))*0.000001</f>
        <v>0.16469603691810325</v>
      </c>
      <c r="AW1157" s="47">
        <f t="shared" ref="AW1157:AW1205" si="2186">((εlc/Aplc)^(1/nlc))*EXP(Eplc/(nlc*Rgas*(AR1157+273)))*0.000001</f>
        <v>0.18467132651025461</v>
      </c>
      <c r="AX1157" s="86">
        <f t="shared" ref="AX1157:AX1205" si="2187">((εma/0.00000000000007)^(1/3))*EXP(510/(3*Rgas*(AR1157+273)))*0.000001</f>
        <v>0.3327335733366531</v>
      </c>
      <c r="AY1157" s="86">
        <f t="shared" ref="AY1157:AY1205" si="2188">IF(nma=0,IF(AR1157&lt;846.3,σD*(1-SQRT(-((Rgas*(AR1157+273))/ED)*LN(εma/AD)))^2*0.000001,0),σD*(1-SQRT(-((Rgas*(AR1157+273))/ED)*LN(εma/AD)))*0.000001)</f>
        <v>0</v>
      </c>
      <c r="AZ1157" s="10">
        <f t="shared" si="2125"/>
        <v>0</v>
      </c>
      <c r="BA1157" s="44">
        <f t="shared" ref="BA1157:BA1205" si="2189">IF(AND(B1157&lt;=Dlith,B1157&gt;(Dzlc+Dzuc+Dzsed)),AZ1157,IF(AND(B1157&lt;=(Dzlc+Dzuc+Dzsed),B1157&gt;(Dzuc+Dzsed)),AW1157,IF(AND(B1157&lt;=(Dzuc+Dzsed),B1157&gt;Dzsed),AV1157,0)))</f>
        <v>0</v>
      </c>
      <c r="BB1157" s="9">
        <f t="shared" ref="BB1157:BB1205" si="2190">IF(BA1157&gt;=0,(IF(B1157&gt;Dzsed,IF(BA1157&lt;AS1157,BA1157,AS1157),AS1157)),0)</f>
        <v>0</v>
      </c>
      <c r="BC1157" s="45">
        <f t="shared" si="2159"/>
        <v>0</v>
      </c>
      <c r="BD1157" s="9">
        <f t="shared" ref="BD1157:BD1205" si="2191">IF(BA1157&gt;=0,(IF(B1157&gt;Dzsed,IF(BA1157&lt;AU1157,BA1157,AU1157),AU1157)),0)</f>
        <v>0</v>
      </c>
      <c r="BE1157" s="45">
        <f t="shared" si="2155"/>
        <v>0</v>
      </c>
      <c r="BF1157" s="9">
        <f t="shared" ref="BF1157:BF1205" si="2192">IF(BA1157&gt;=0,(IF(B1157&gt;Dzsed,IF(BA1157&lt;AT1157,BA1157,AT1157),AT1157)),0)</f>
        <v>0</v>
      </c>
      <c r="BG1157" s="45">
        <f t="shared" si="2156"/>
        <v>0</v>
      </c>
      <c r="BH1157" s="58"/>
      <c r="BI1157" s="58"/>
      <c r="BJ1157" s="58">
        <f t="shared" si="2126"/>
        <v>0</v>
      </c>
      <c r="BK1157" s="97"/>
      <c r="BL1157" s="44"/>
      <c r="BM1157" s="82">
        <f t="shared" si="2127"/>
        <v>115.2</v>
      </c>
      <c r="BN1157" s="86">
        <f t="shared" si="2128"/>
        <v>115200</v>
      </c>
      <c r="BO1157" s="86">
        <f t="shared" si="2129"/>
        <v>100</v>
      </c>
      <c r="BP1157" s="84">
        <f t="shared" ref="BP1157:BP1205" si="2193">IF(BN1157&lt;Dzsedb,1,IF(BN1157&lt;Dzsedb+Dzucb,2,IF(BN1157&lt;Dzsedb+Dzucb+Dzlcb,3,4)))</f>
        <v>4</v>
      </c>
      <c r="BQ1157" s="84">
        <f t="shared" ref="BQ1157:BQ1205" si="2194">IF(BN1157&lt;Dzsedb,ksedb,IF(BN1157&lt;(Dzsedb+Dzucb),kucb,IF(BN1157&lt;(Dzsedb+Dzucb+Dzlcb),klcb,kmab)))</f>
        <v>4.13</v>
      </c>
      <c r="BR1157" s="84">
        <f t="shared" ref="BR1157:BR1205" si="2195">IF($BN1157&lt;Dzsedb,Asedb,IF($B1157&lt;(Dzsedb+Dzucb),Aucb,IF($BN1157&lt;(Dzsedb+Dzucb+Dzlcb),Alcb,Amab)))</f>
        <v>0.02</v>
      </c>
      <c r="BS1157" s="84">
        <f t="shared" si="2130"/>
        <v>3.0941943074937323E-2</v>
      </c>
      <c r="BT1157" s="84">
        <f t="shared" si="2131"/>
        <v>1394.9896973598709</v>
      </c>
      <c r="BU1157" s="84">
        <f t="shared" si="2132"/>
        <v>0</v>
      </c>
      <c r="BV1157" s="83">
        <f t="shared" si="2133"/>
        <v>3492.849481144357</v>
      </c>
      <c r="BW1157" s="81">
        <f t="shared" si="2157"/>
        <v>3492.849481144357</v>
      </c>
      <c r="BX1157" s="83">
        <f t="shared" ref="BX1157:BX1205" si="2196">IF(BN1157&lt;Dzsedb,φ_0b*0.01*EXP((-k_athy_zb)*(BN1157+Dzburialb)*0.001),0)</f>
        <v>0</v>
      </c>
      <c r="BY1157" s="141">
        <f t="shared" ref="BY1157:BY1205" si="2197">IF(BN1157&lt;Dzsedb,φ_0b*0.01*EXP((-k_athy_Pb)*(BW1157+(rhosedb*9.81*0.000001)+(1078*9.81*Dzburialb*0.000001))),0)</f>
        <v>0</v>
      </c>
      <c r="BZ1157" s="83">
        <f t="shared" ref="BZ1157:BZ1205" si="2198">IF(BX1157=0,BQ1157,(IF(BN1157&lt;Dzsedb,λRMv20b*fb^(BY1157/φ_0b),0)))</f>
        <v>4.13</v>
      </c>
      <c r="CA1157" s="83">
        <f t="shared" ref="CA1157:CA1205" si="2199">IF(BN1157&lt;Dzsedb,IF(BT1157&gt;450,0.1,IF(BT1157&lt;137,(0.565+((1.88*10^(-3))*BT1157)-(7.23*10^(-6))*(BT1157^2)),(0.602+((1.31*10^(-3))*BT1157)-(5.14*10^(-6))*(BT1157^2)))),0)</f>
        <v>0</v>
      </c>
      <c r="CB1157" s="83">
        <f t="shared" si="2134"/>
        <v>3.6485469312893963</v>
      </c>
      <c r="CC1157" s="83">
        <f t="shared" ref="CC1157:CC1205" si="2200">IF(BN1157&lt;Dzsedb,IF(CA1157&lt;0,(1)*(CB1157^(1-$BY1157)),(CA1157^$BY1157)*(CB1157^(1-$BY1157))),CB1157)</f>
        <v>3.6485469312893963</v>
      </c>
      <c r="CD1157" s="143">
        <f t="shared" ref="CD1157:CD1205" si="2201">IF($BN1157&lt;Dzsedb,Asedb*(1-BY1157),IF($BN1157&lt;(Dzsedb+Dzucb),Aucb1,IF($BN1157&lt;(Dzsedb+Dzucb+Dzlcb),Alcb,Amab)))</f>
        <v>0.02</v>
      </c>
      <c r="CE1157" s="83">
        <f t="shared" si="2135"/>
        <v>1.673452321357069E-2</v>
      </c>
      <c r="CF1157" s="84">
        <f t="shared" si="2136"/>
        <v>1265.3532387123153</v>
      </c>
      <c r="CG1157" s="83">
        <f t="shared" ref="CG1157:CG1205" si="2202">IF($BN1157&lt;Dzsedb,IF(CF1157&gt;450,0.1,IF(CF1157&lt;137,(0.565+((1.88*10^(-3))*CF1157)-(7.23*10^(-6))*(CF1157^2)),(0.602+((1.31*10^(-3))*CF1157)-(5.14*10^(-6))*(CF1157^2)))),0)</f>
        <v>0</v>
      </c>
      <c r="CH1157" s="83">
        <f t="shared" si="2137"/>
        <v>3.3606295674499842</v>
      </c>
      <c r="CI1157" s="83">
        <f t="shared" ref="CI1157:CI1205" si="2203">IF($BN1157&lt;Dzsedb,IF(CG1157&lt;0,(1)*(CH1157^(1-$BY1157)),(CG1157^$BY1157)*(CH1157^(1-$BY1157))),CH1157)</f>
        <v>3.3606295674499842</v>
      </c>
      <c r="CJ1157" s="143">
        <f t="shared" ref="CJ1157:CJ1205" si="2204">IF($BN1157&lt;Dzsedb,Asedb*(1-BY1157),IF($BN1157&lt;(Dzsedb+Dzucb),Aucb2,IF($BN1157&lt;(Dzsedb+Dzucb+Dzlcb),Alcb,Amab)))</f>
        <v>0.02</v>
      </c>
      <c r="CK1157" s="83">
        <f t="shared" si="2138"/>
        <v>1.5926910799759417E-2</v>
      </c>
      <c r="CL1157" s="84">
        <f t="shared" si="2139"/>
        <v>1200.1450078389762</v>
      </c>
      <c r="CM1157" s="83">
        <f t="shared" ref="CM1157:CM1205" si="2205">IF($BN1157&lt;Dzsedb,IF(CL1157&gt;450,0.1,IF(CL1157&lt;137,(0.565+((1.88*10^(-3))*CL1157)-(7.23*10^(-6))*(CL1157^2)),(0.602+((1.31*10^(-3))*CL1157)-(5.14*10^(-6))*(CL1157^2)))),0)</f>
        <v>0</v>
      </c>
      <c r="CN1157" s="83">
        <f t="shared" si="2140"/>
        <v>3.2416257783443072</v>
      </c>
      <c r="CO1157" s="83">
        <f t="shared" ref="CO1157:CO1205" si="2206">IF($BN1157&lt;Dzsedb,IF(CM1157&lt;0,(1)*(CN1157^(1-$BY1157)),(CM1157^$BY1157)*(CN1157^(1-$BY1157))),CN1157)</f>
        <v>3.2416257783443072</v>
      </c>
      <c r="CP1157" s="143">
        <f t="shared" ref="CP1157:CP1205" si="2207">IF($BN1157&lt;Dzsedb,Asedb*(1-BY1157),IF($BN1157&lt;(Dzsedb+Dzucb),Aucb3,IF($BN1157&lt;(Dzsedb+Dzucb+Dzlcb),Alcb,Amab)))</f>
        <v>0.02</v>
      </c>
      <c r="CQ1157" s="83">
        <f t="shared" si="2141"/>
        <v>1.6086564504284716E-2</v>
      </c>
      <c r="CR1157" s="84">
        <f t="shared" si="2142"/>
        <v>1198.7441858253378</v>
      </c>
      <c r="CS1157" s="83">
        <f t="shared" ref="CS1157:CS1205" si="2208">IF($BN1157&lt;Dzsedb,IF(CR1157&gt;450,0.1,IF(CR1157&lt;137,(0.565+((1.88*10^(-3))*CR1157)-(7.23*10^(-6))*(CR1157^2)),(0.602+((1.31*10^(-3))*CR1157)-(5.14*10^(-6))*(CR1157^2)))),0)</f>
        <v>0</v>
      </c>
      <c r="CT1157" s="83">
        <f t="shared" si="2143"/>
        <v>3.2392553864395319</v>
      </c>
      <c r="CU1157" s="83">
        <f t="shared" ref="CU1157:CU1205" si="2209">IF($BN1157&lt;Dzsedb,IF(CS1157&lt;0,(1)*(CT1157^(1-$BY1157)),(CS1157^$BY1157)*(CT1157^(1-$BY1157))),CT1157)</f>
        <v>3.2392553864395319</v>
      </c>
      <c r="CV1157" s="143">
        <f t="shared" ref="CV1157:CV1205" si="2210">IF($BN1157&lt;Dzsedb,Asedb*(1-BY1157),IF($BN1157&lt;(Dzsedb+Dzucb),Aucb4,IF($BN1157&lt;(Dzsedb+Dzucb+Dzlcb),Alcb,Amab)))</f>
        <v>0.02</v>
      </c>
      <c r="CW1157" s="83">
        <f t="shared" si="2144"/>
        <v>1.6114526987184779E-2</v>
      </c>
      <c r="CX1157" s="84">
        <f t="shared" si="2145"/>
        <v>1198.7896324690066</v>
      </c>
      <c r="CY1157" s="83">
        <f t="shared" ref="CY1157:CY1205" si="2211">IF($BN1157&lt;Dzsedb,IF(CX1157&gt;450,0.1,IF(CX1157&lt;137,(0.565+((1.88*10^(-3))*CX1157)-(7.23*10^(-6))*(CX1157^2)),(0.602+((1.31*10^(-3))*CX1157)-(5.14*10^(-6))*(CX1157^2)))),0)</f>
        <v>0</v>
      </c>
      <c r="CZ1157" s="83">
        <f t="shared" si="2146"/>
        <v>3.2393321665515735</v>
      </c>
      <c r="DA1157" s="83">
        <f t="shared" ref="DA1157:DA1205" si="2212">IF($BN1157&lt;Dzsedb,IF(CY1157&lt;0,(1)*(CZ1157^(1-$BY1157)),(CY1157^$BY1157)*(CZ1157^(1-$BY1157))),CZ1157)</f>
        <v>3.2393321665515735</v>
      </c>
      <c r="DB1157" s="143">
        <f t="shared" ref="DB1157:DB1205" si="2213">IF($BN1157&lt;Dzsedb,Asedb*(1-BY1157),IF($BN1157&lt;(Dzsedb+Dzucb),Aucb5,IF($BN1157&lt;(Dzsedb+Dzucb+Dzlcb),Alcb,Amab)))</f>
        <v>0.02</v>
      </c>
      <c r="DC1157" s="83">
        <f t="shared" si="2147"/>
        <v>1.6115446767326711E-2</v>
      </c>
      <c r="DD1157" s="84">
        <f t="shared" si="2148"/>
        <v>1198.8027622736436</v>
      </c>
      <c r="DE1157" s="86">
        <f t="shared" ref="DE1157:DE1205" si="2214">IF(AND(BN1157&lt;=Dlithb,BN1157&gt;(Dzlcb+Dzucb+Dzsedb)),BV1157*(1-lambdamab)*fcompmab,IF(AND(BN1157&lt;=(Dzlcb+Dzucb+Dzsedb),BN1157&gt;(Dzucb+Dzsedb)),BV1157*(1-lambdalcb)*fcomplcb,IF(AND(BN1157&lt;=(Dzucb+Dzsedb),BN1157&gt;Dzsedb),BV1157*(1-lambdaucb)*fcompucb,BV1157*(1-lambdasedb)*fcompsedb)))</f>
        <v>6287.1290660598424</v>
      </c>
      <c r="DF1157" s="86">
        <f t="shared" ref="DF1157:DF1205" si="2215">IF(AND(BN1157&lt;=Dlithb,BN1157&gt;(Dzlcb+Dzucb+Dzsedb)),BV1157*(1-lambdamab)*fssmab,IF(AND(BN1157&lt;=(Dzlcb+Dzucb+Dzsedb),BN1157&gt;(Dzucb+Dzsedb)),BV1157*(1-lambdalcb)*fsslcb,IF(AND(BN1157&lt;=(Dzucb+Dzsedb),BN1157&gt;Dzsedb),BV1157*(1-lambdaucb)*fssucb,BV1157*(1-lambdasedb)*fsssedb)))</f>
        <v>2514.851626423937</v>
      </c>
      <c r="DG1157" s="86">
        <f t="shared" ref="DG1157:DG1205" si="2216">IF(AND(BN1157&lt;=Dlithb,BN1157&gt;(Dzlcb+Dzucb+Dzsedb)),BV1157*(1-lambdamab)*fextmab,IF(AND(BN1157&lt;=(Dzlcb+Dzucb+Dzsedb),BN1157&gt;(Dzucb+Dzsedb)),BV1157*(1-lambdalcb)*fextlcb,IF(AND(BN1157&lt;=(Dzucb+Dzsedb),BN1157&gt;Dzsedb),BV1157*(1-lambdaucb)*fextucb,BV1157*(1-lambdasedb)*fextsedb)))</f>
        <v>1571.7822665149606</v>
      </c>
      <c r="DH1157" s="86">
        <f t="shared" ref="DH1157:DH1205" si="2217">((εucb/Apucb)^(1/nucb))*EXP(Epucb/(nucb*Rgas*(DD1157+273)))*0.000001</f>
        <v>5.8928392819777423E-2</v>
      </c>
      <c r="DI1157" s="86">
        <f t="shared" ref="DI1157:DI1205" si="2218">((εlcb/Aplcb)^(1/nlcb))*EXP(Eplcb/(nlcb*Rgas*(DD1157+273)))*0.000001</f>
        <v>3.8775131471865676E-2</v>
      </c>
      <c r="DJ1157" s="86">
        <f t="shared" ref="DJ1157:DJ1205" si="2219">((εmab/0.00000000000007)^(1/3))*EXP(510/(3*Rgas*(DD1157+273)))*0.000001</f>
        <v>0.26193375750427916</v>
      </c>
      <c r="DK1157" s="86">
        <f t="shared" ref="DK1157:DK1205" si="2220">IF(nmab=0,IF(DD1157&lt;846.3,σDb*(1-SQRT(-((Rgas*(DD1157+273))/EDb)*LN(εmab/ADb)))^2*0.000001,0),σDb*(1-SQRT(-((Rgas*(DD1157+273))/EDb)*LN(εmab/ADb)))*0.000001)</f>
        <v>-1590.2364374874205</v>
      </c>
      <c r="DL1157" s="86">
        <f t="shared" si="2158"/>
        <v>-1590.2364374874205</v>
      </c>
      <c r="DM1157" s="86">
        <f t="shared" ref="DM1157:DM1205" si="2221">IF(AND(BN1157&lt;=Dlithb,BN1157&gt;(Dzlcb+Dzucb+Dzsedb)),DL1157,IF(AND(BN1157&lt;=(Dzlcb+Dzucb+Dzsedb),BN1157&gt;(Dzucb+Dzsedb)),DI1157,IF(AND(BN1157&lt;=(Dzucb+Dzsedb),BN1157&gt;Dzsedb),DH1157,0)))</f>
        <v>-1590.2364374874205</v>
      </c>
      <c r="DN1157" s="85">
        <f t="shared" ref="DN1157:DN1205" si="2222">IF(DM1157&gt;=0,(IF(BN1157&gt;Dzsedb,IF(DM1157&lt;DE1157,DM1157,DE1157),DE1157)),0)</f>
        <v>0</v>
      </c>
      <c r="DO1157" s="85">
        <f t="shared" si="2149"/>
        <v>0</v>
      </c>
      <c r="DP1157" s="85">
        <f t="shared" ref="DP1157:DP1205" si="2223">IF(DM1157&gt;=0,(IF(BN1157&gt;Dzsedb,IF(DM1157&lt;DG1157,DM1157,DG1157),DG1157)),0)</f>
        <v>0</v>
      </c>
      <c r="DQ1157" s="85">
        <f t="shared" si="2150"/>
        <v>0</v>
      </c>
      <c r="DR1157" s="85">
        <f t="shared" ref="DR1157:DR1205" si="2224">IF(DM1157&gt;=0,(IF(BN1157&gt;Dzsedb,IF(DM1157&lt;DF1157,DM1157,DF1157),DF1157)),0)</f>
        <v>0</v>
      </c>
      <c r="DS1157" s="85">
        <f t="shared" si="2151"/>
        <v>0</v>
      </c>
      <c r="DT1157" s="81"/>
      <c r="DU1157" s="81"/>
      <c r="DV1157" s="81">
        <f t="shared" si="2152"/>
        <v>0</v>
      </c>
      <c r="DW1157" s="100"/>
    </row>
    <row r="1158" spans="1:127" x14ac:dyDescent="0.2">
      <c r="A1158" s="59">
        <f t="shared" ref="A1158:A1205" si="2225">B1158*0.001</f>
        <v>153.73333333333309</v>
      </c>
      <c r="B1158" s="44">
        <f t="shared" ref="B1158:B1205" si="2226">B1157+Dlith/1200</f>
        <v>153733.33333333308</v>
      </c>
      <c r="C1158" s="52">
        <f t="shared" si="2160"/>
        <v>133.33333333333334</v>
      </c>
      <c r="D1158" s="50">
        <f t="shared" si="2161"/>
        <v>4</v>
      </c>
      <c r="E1158" s="44">
        <f t="shared" si="2162"/>
        <v>4.13</v>
      </c>
      <c r="F1158" s="47">
        <f t="shared" si="2163"/>
        <v>0.02</v>
      </c>
      <c r="G1158" s="52">
        <f t="shared" ref="G1158:G1205" si="2227">G1157-0.5*(F1158+F1157)*(dz)*0.000001</f>
        <v>2.2774225095621471E-2</v>
      </c>
      <c r="H1158" s="57">
        <f t="shared" ref="H1158:H1205" si="2228">H1157+(G1157*(dz)/E1157)-(0.5*F1157*0.000001*((dz)^2)/E1157)</f>
        <v>1166.9093830417587</v>
      </c>
      <c r="I1158" s="52">
        <f t="shared" ref="I1158:I1205" si="2229">IF(B1158&lt;Dzsed,I1157+1078*9.81*(dz)*0.000001,0)</f>
        <v>0</v>
      </c>
      <c r="J1158" s="54">
        <f t="shared" ref="J1158:J1205" si="2230">IF(AND(B1158&lt;=Dlith,B1158&gt;(Dzlc+Dzuc+Dzsed)),rhoma*9.81*(dz)+J1157*1000000,IF(AND(B1158&lt;=(Dzlc+Dzuc+Dzsed),B1158&gt;(Dzuc+Dzsed)),rholc*9.81*(dz)+J1157*1000000,IF(AND(B1158&lt;=(Dzuc+Dzsed),B1158&gt;Dzsed),rhouc*9.81*(dz)+J1157*1000000,((rhosed*(1-L1158))+(1078*L1158))*9.81*(dz)+J1157*1000000)))*0.000001</f>
        <v>4763.4196732611172</v>
      </c>
      <c r="K1158" s="46">
        <f t="shared" si="2153"/>
        <v>4763.4196732611172</v>
      </c>
      <c r="L1158" s="80">
        <f t="shared" si="2164"/>
        <v>0</v>
      </c>
      <c r="M1158" s="142">
        <f t="shared" si="2165"/>
        <v>0</v>
      </c>
      <c r="N1158" s="60">
        <f t="shared" si="2166"/>
        <v>4.13</v>
      </c>
      <c r="O1158" s="53">
        <f t="shared" si="2167"/>
        <v>0</v>
      </c>
      <c r="P1158" s="58">
        <f t="shared" ref="P1158:P1205" si="2231">IF(B1158&lt;Dzsed,358*(1.0227*$N1158-1.882)*((1/(H1158+273))-0.00068)+1.84,IF(B1158&lt;Dzsed+Dzuc,E1158*(1+c_*J1158)/(1+buc*H1158),IF(B1158&lt;Dzsed+Dzuc+Dzlc,E1158*(1+c_*J1158)/(1+blc*H1158),(E1158*(298/(H1158+273))^0.5*(1+0.032*K1158*0.001)+(0.368*10^-9*(H1158+273)^3)))))</f>
        <v>3.2638692035795174</v>
      </c>
      <c r="Q1158" s="49">
        <f t="shared" si="2168"/>
        <v>3.2638692035795174</v>
      </c>
      <c r="R1158" s="143">
        <f t="shared" si="2169"/>
        <v>0.02</v>
      </c>
      <c r="S1158" s="51">
        <f t="shared" ref="S1158:S1205" si="2232">S1157-0.5*(R1158+R1157)*(dz)*0.000001</f>
        <v>1.733403559655311E-2</v>
      </c>
      <c r="T1158" s="57">
        <f t="shared" ref="T1158:T1205" si="2233">T1157+(S1157*(dz)/Q1157)-(0.5*R1157*0.000001*((dz)^2)/Q1157)</f>
        <v>1210.7801765248958</v>
      </c>
      <c r="U1158" s="53">
        <f t="shared" si="2170"/>
        <v>0</v>
      </c>
      <c r="V1158" s="58">
        <f t="shared" ref="V1158:V1205" si="2234">IF($B1158&lt;Dzsed,358*(1.0227*$N1158-1.882)*((1/(T1158+273))-0.00068)+1.84,IF($B1158&lt;Dzsed+Dzuc,$E1158*(1+c_*$J1158)/(1+buc*T1158),IF($B1158&lt;Dzsed+Dzuc+Dzlc,$E1158*(1+c_*$J1158)/(1+blc*T1158),($E1158*(298/(T1158+273))^0.5*(1+0.032*$K1158*0.001)+(0.368*10^-9*(T1158+273)^3)))))</f>
        <v>3.3351287603515005</v>
      </c>
      <c r="W1158" s="49">
        <f t="shared" si="2171"/>
        <v>3.3351287603515005</v>
      </c>
      <c r="X1158" s="143">
        <f t="shared" si="2172"/>
        <v>0.02</v>
      </c>
      <c r="Y1158" s="51">
        <f t="shared" ref="Y1158:Y1205" si="2235">Y1157-0.5*(X1158+X1157)*(dz)*0.000001</f>
        <v>1.6739213815297357E-2</v>
      </c>
      <c r="Z1158" s="57">
        <f t="shared" ref="Z1158:Z1205" si="2236">Z1157+(Y1157*(dz)/W1157)-(0.5*X1157*0.000001*((dz)^2)/W1157)</f>
        <v>1175.7977020257933</v>
      </c>
      <c r="AA1158" s="53">
        <f t="shared" si="2173"/>
        <v>0</v>
      </c>
      <c r="AB1158" s="58">
        <f t="shared" ref="AB1158:AB1205" si="2237">IF($B1158&lt;Dzsed,358*(1.0227*$N1158-1.882)*((1/(Z1158+273))-0.00068)+1.84,IF($B1158&lt;Dzsed+Dzuc,$E1158*(1+c_*$J1158)/(1+buc*Z1158),IF($B1158&lt;Dzsed+Dzuc+Dzlc,$E1158*(1+c_*$J1158)/(1+blc*Z1158),($E1158*(298/(Z1158+273))^0.5*(1+0.032*$K1158*0.001)+(0.368*10^-9*(Z1158+273)^3)))))</f>
        <v>3.2776880771250796</v>
      </c>
      <c r="AC1158" s="49">
        <f t="shared" si="2174"/>
        <v>3.2776880771250796</v>
      </c>
      <c r="AD1158" s="143">
        <f t="shared" si="2175"/>
        <v>0.02</v>
      </c>
      <c r="AE1158" s="49">
        <f t="shared" si="2154"/>
        <v>1.6686523966448357E-2</v>
      </c>
      <c r="AF1158" s="57">
        <f t="shared" ref="AF1158:AF1205" si="2238">AF1157+(AE1157*(dz)/AC1157)-(0.5*AD1157*0.000001*((dz)^2)/AC1157)</f>
        <v>1174.6225546994417</v>
      </c>
      <c r="AG1158" s="53">
        <f t="shared" si="2176"/>
        <v>0</v>
      </c>
      <c r="AH1158" s="58">
        <f t="shared" ref="AH1158:AH1205" si="2239">IF($B1158&lt;Dzsed,358*(1.0227*$N1158-1.882)*((1/(AF1158+273))-0.00068)+1.84,IF($B1158&lt;Dzsed+Dzuc,$E1158*(1+c_*$J1158)/(1+buc*AF1158),IF($B1158&lt;Dzsed+Dzuc+Dzlc,$E1158*(1+c_*$J1158)/(1+blc*AF1158),($E1158*(298/(AF1158+273))^0.5*(1+0.032*$K1158*0.001)+(0.368*10^-9*(AF1158+273)^3)))))</f>
        <v>3.2758430685215236</v>
      </c>
      <c r="AI1158" s="49">
        <f t="shared" si="2177"/>
        <v>3.2758430685215236</v>
      </c>
      <c r="AJ1158" s="143">
        <f t="shared" si="2178"/>
        <v>0.02</v>
      </c>
      <c r="AK1158" s="51">
        <f t="shared" ref="AK1158:AK1205" si="2240">AK1157-0.5*(AJ1158+AJ1157)*(dz)*0.000001</f>
        <v>1.668708229130976E-2</v>
      </c>
      <c r="AL1158" s="57">
        <f t="shared" ref="AL1158:AL1205" si="2241">AL1157+(AK1157*(dz)/AI1157)-(0.5*AJ1157*0.000001*((dz)^2)/AI1157)</f>
        <v>1174.5680353382388</v>
      </c>
      <c r="AM1158" s="53">
        <f t="shared" si="2179"/>
        <v>0</v>
      </c>
      <c r="AN1158" s="58">
        <f t="shared" ref="AN1158:AN1205" si="2242">IF($B1158&lt;Dzsed,358*(1.0227*$N1158-1.882)*((1/(AL1158+273))-0.00068)+1.84,IF($B1158&lt;Dzsed+Dzuc,$E1158*(1+c_*$J1158)/(1+buc*AL1158),IF($B1158&lt;Dzsed+Dzuc+Dzlc,$E1158*(1+c_*$J1158)/(1+blc*AL1158),($E1158*(298/(AL1158+273))^0.5*(1+0.032*$K1158*0.001)+(0.368*10^-9*(AL1158+273)^3)))))</f>
        <v>3.2757576049176729</v>
      </c>
      <c r="AO1158" s="49">
        <f t="shared" si="2180"/>
        <v>3.2757576049176729</v>
      </c>
      <c r="AP1158" s="143">
        <f t="shared" si="2181"/>
        <v>0.02</v>
      </c>
      <c r="AQ1158" s="51">
        <f t="shared" ref="AQ1158:AQ1205" si="2243">AQ1157-0.5*(AP1158+AP1157)*(dz)*0.000001</f>
        <v>1.6687377941041956E-2</v>
      </c>
      <c r="AR1158" s="57">
        <f t="shared" ref="AR1158:AR1205" si="2244">AR1157+(AQ1157*(dz)/AO1157)-(0.5*AP1157*0.000001*((dz)^2)/AO1157)</f>
        <v>1174.5638456605659</v>
      </c>
      <c r="AS1158" s="44">
        <f t="shared" si="2182"/>
        <v>8574.1554118700096</v>
      </c>
      <c r="AT1158" s="44">
        <f t="shared" si="2183"/>
        <v>3429.6621647480038</v>
      </c>
      <c r="AU1158" s="44">
        <f t="shared" si="2184"/>
        <v>2143.5388529675024</v>
      </c>
      <c r="AV1158" s="47">
        <f t="shared" si="2185"/>
        <v>0.16433419058508011</v>
      </c>
      <c r="AW1158" s="47">
        <f t="shared" si="2186"/>
        <v>0.1839093664054462</v>
      </c>
      <c r="AX1158" s="86">
        <f t="shared" si="2187"/>
        <v>0.33053355979156929</v>
      </c>
      <c r="AY1158" s="86">
        <f t="shared" si="2188"/>
        <v>0</v>
      </c>
      <c r="AZ1158" s="10">
        <f t="shared" ref="AZ1158:AZ1205" si="2245">MIN(AX1158:AY1158)</f>
        <v>0</v>
      </c>
      <c r="BA1158" s="44">
        <f t="shared" si="2189"/>
        <v>0</v>
      </c>
      <c r="BB1158" s="9">
        <f t="shared" si="2190"/>
        <v>0</v>
      </c>
      <c r="BC1158" s="45">
        <f t="shared" si="2159"/>
        <v>0</v>
      </c>
      <c r="BD1158" s="9">
        <f t="shared" si="2191"/>
        <v>0</v>
      </c>
      <c r="BE1158" s="45">
        <f t="shared" si="2155"/>
        <v>0</v>
      </c>
      <c r="BF1158" s="9">
        <f t="shared" si="2192"/>
        <v>0</v>
      </c>
      <c r="BG1158" s="45">
        <f t="shared" si="2156"/>
        <v>0</v>
      </c>
      <c r="BH1158" s="58"/>
      <c r="BI1158" s="58"/>
      <c r="BJ1158" s="58">
        <f t="shared" ref="BJ1158:BJ1205" si="2246">BB1158*-1</f>
        <v>0</v>
      </c>
      <c r="BK1158" s="97"/>
      <c r="BL1158" s="44"/>
      <c r="BM1158" s="82">
        <f t="shared" ref="BM1158:BM1205" si="2247">BN1158*0.001</f>
        <v>115.3</v>
      </c>
      <c r="BN1158" s="86">
        <f t="shared" ref="BN1158:BN1205" si="2248">BN1157+Dlithb/1200</f>
        <v>115300</v>
      </c>
      <c r="BO1158" s="86">
        <f t="shared" ref="BO1158:BO1205" si="2249">Dlithb/1200</f>
        <v>100</v>
      </c>
      <c r="BP1158" s="84">
        <f t="shared" si="2193"/>
        <v>4</v>
      </c>
      <c r="BQ1158" s="84">
        <f t="shared" si="2194"/>
        <v>4.13</v>
      </c>
      <c r="BR1158" s="84">
        <f t="shared" si="2195"/>
        <v>0.02</v>
      </c>
      <c r="BS1158" s="84">
        <f t="shared" ref="BS1158:BS1205" si="2250">BS1157-0.5*(BR1158+BR1157)*(dzb)*0.000001</f>
        <v>3.0939943074937325E-2</v>
      </c>
      <c r="BT1158" s="84">
        <f t="shared" ref="BT1158:BT1205" si="2251">BT1157+(BS1157*(dzb)/BQ1157)-(0.5*BR1157*0.000001*((dzb)^2)/BQ1157)</f>
        <v>1395.738872736988</v>
      </c>
      <c r="BU1158" s="84">
        <f t="shared" ref="BU1158:BU1205" si="2252">IF(BN1158&lt;Dzsedb,BU1157+1078*9.81*(dzb)*0.000001,0)</f>
        <v>0</v>
      </c>
      <c r="BV1158" s="83">
        <f t="shared" ref="BV1158:BV1205" si="2253">IF(AND(BN1158&lt;=Dlithb,BN1158&gt;(Dzlcb+Dzucb+Dzsedb)),rhomab*9.81*(dzb)+BV1157*1000000,IF(AND(BN1158&lt;=(Dzlcb+Dzucb+Dzsedb),BN1158&gt;(Dzucb+Dzsedb)),rholcb*9.81*(dzb)+BV1157*1000000,IF(AND(BN1158&lt;=(Dzucb+Dzsedb),BN1158&gt;Dzsedb),rhoucb*9.81*(dzb)+BV1157*1000000,((rhosedb*(1-BX1158))+(1078*BX1158))*9.81*(dzb)+BV1157*1000000)))*0.000001</f>
        <v>3496.0867811443572</v>
      </c>
      <c r="BW1158" s="81">
        <f t="shared" si="2157"/>
        <v>3496.0867811443572</v>
      </c>
      <c r="BX1158" s="83">
        <f t="shared" si="2196"/>
        <v>0</v>
      </c>
      <c r="BY1158" s="141">
        <f t="shared" si="2197"/>
        <v>0</v>
      </c>
      <c r="BZ1158" s="83">
        <f t="shared" si="2198"/>
        <v>4.13</v>
      </c>
      <c r="CA1158" s="83">
        <f t="shared" si="2199"/>
        <v>0</v>
      </c>
      <c r="CB1158" s="83">
        <f t="shared" ref="CB1158:CB1205" si="2254">IF(BN1158&lt;Dzsed,358*(1.0227*$BZ1158-1.882)*((1/(BT1158+273))-0.00068)+1.84,IF(BN1158&lt;Dzsedb+Dzucb,BQ1158*(1+c_b*BV1158)/(1+bucb*BT1158),IF(BN1158&lt;Dzsedb+Dzucb+Dzlcb,BQ1158*(1+c_b*BV1158)/(1+blcb*BT1158),(BQ1158*(298/(BT1158+273))^0.5*(1+0.032*BW1158*0.001)+(0.368*10^-9*(BT1158+273)^3)))))</f>
        <v>3.6505941812812845</v>
      </c>
      <c r="CC1158" s="83">
        <f t="shared" si="2200"/>
        <v>3.6505941812812845</v>
      </c>
      <c r="CD1158" s="143">
        <f t="shared" si="2201"/>
        <v>0.02</v>
      </c>
      <c r="CE1158" s="83">
        <f t="shared" ref="CE1158:CE1205" si="2255">CE1157-0.5*(CD1158+CD1157)*(dzb)*0.000001</f>
        <v>1.6732523213570692E-2</v>
      </c>
      <c r="CF1158" s="84">
        <f t="shared" ref="CF1158:CF1205" si="2256">CF1157+(CE1157*(dzb)/CC1157)-(0.5*CD1157*0.000001*((dzb)^2)/CC1157)</f>
        <v>1265.8118739862668</v>
      </c>
      <c r="CG1158" s="83">
        <f t="shared" si="2202"/>
        <v>0</v>
      </c>
      <c r="CH1158" s="83">
        <f t="shared" ref="CH1158:CH1205" si="2257">IF($BN1158&lt;Dzsedb,358*(1.0227*$BZ1158-1.882)*((1/(CF1158+273))-0.00068)+1.84,IF($BN1158&lt;Dzsedb+Dzucb,$BQ1158*(1+c_b*$BV1158)/(1+bucb*CF1158),IF($BN1158&lt;Dzsedb+Dzucb+Dzlcb,$BQ1158*(1+c_b*$BV1158)/(1+blcb*CF1158),($BQ1158*(298/(CF1158+273))^0.5*(1+0.032*$BW1158*0.001)+(0.368*10^-9*(CF1158+273)^3)))))</f>
        <v>3.3617152730008746</v>
      </c>
      <c r="CI1158" s="83">
        <f t="shared" si="2203"/>
        <v>3.3617152730008746</v>
      </c>
      <c r="CJ1158" s="143">
        <f t="shared" si="2204"/>
        <v>0.02</v>
      </c>
      <c r="CK1158" s="83">
        <f t="shared" ref="CK1158:CK1205" si="2258">CK1157-0.5*(CJ1158+CJ1157)*(dzb)*0.000001</f>
        <v>1.5924910799759419E-2</v>
      </c>
      <c r="CL1158" s="84">
        <f t="shared" ref="CL1158:CL1205" si="2259">CL1157+(CK1157*(dzb)/CI1157)-(0.5*CJ1157*0.000001*((dzb)^2)/CI1157)</f>
        <v>1200.6189044848313</v>
      </c>
      <c r="CM1158" s="83">
        <f t="shared" si="2205"/>
        <v>0</v>
      </c>
      <c r="CN1158" s="83">
        <f t="shared" ref="CN1158:CN1205" si="2260">IF($BN1158&lt;Dzsedb,358*(1.0227*$BZ1158-1.882)*((1/(CL1158+273))-0.00068)+1.84,IF($BN1158&lt;Dzsedb+Dzucb,$BQ1158*(1+c_b*$BV1158)/(1+bucb*CL1158),IF($BN1158&lt;Dzsedb+Dzucb+Dzlcb,$BQ1158*(1+c_b*$BV1158)/(1+blcb*CL1158),($BQ1158*(298/(CL1158+273))^0.5*(1+0.032*$BW1158*0.001)+(0.368*10^-9*(CL1158+273)^3)))))</f>
        <v>3.2426218383741388</v>
      </c>
      <c r="CO1158" s="83">
        <f t="shared" si="2206"/>
        <v>3.2426218383741388</v>
      </c>
      <c r="CP1158" s="143">
        <f t="shared" si="2207"/>
        <v>0.02</v>
      </c>
      <c r="CQ1158" s="83">
        <f t="shared" ref="CQ1158:CQ1205" si="2261">CQ1157-0.5*(CP1158+CP1157)*(dzb)*0.000001</f>
        <v>1.6084564504284717E-2</v>
      </c>
      <c r="CR1158" s="84">
        <f t="shared" ref="CR1158:CR1205" si="2262">CR1157+(CQ1157*(dzb)/CO1157)-(0.5*CP1157*0.000001*((dzb)^2)/CO1157)</f>
        <v>1199.2404048710939</v>
      </c>
      <c r="CS1158" s="83">
        <f t="shared" si="2208"/>
        <v>0</v>
      </c>
      <c r="CT1158" s="83">
        <f t="shared" ref="CT1158:CT1205" si="2263">IF($BN1158&lt;Dzsedb,358*(1.0227*$BZ1158-1.882)*((1/(CR1158+273))-0.00068)+1.84,IF($BN1158&lt;Dzsedb+Dzucb,$BQ1158*(1+c_b*$BV1158)/(1+bucb*CR1158),IF($BN1158&lt;Dzsedb+Dzucb+Dzlcb,$BQ1158*(1+c_b*$BV1158)/(1+blcb*CR1158),($BQ1158*(298/(CR1158+273))^0.5*(1+0.032*$BW1158*0.001)+(0.368*10^-9*(CR1158+273)^3)))))</f>
        <v>3.2402866573843006</v>
      </c>
      <c r="CU1158" s="83">
        <f t="shared" si="2209"/>
        <v>3.2402866573843006</v>
      </c>
      <c r="CV1158" s="143">
        <f t="shared" si="2210"/>
        <v>0.02</v>
      </c>
      <c r="CW1158" s="83">
        <f t="shared" ref="CW1158:CW1205" si="2264">CW1157-0.5*(CV1158+CV1157)*(dzb)*0.000001</f>
        <v>1.611252698718478E-2</v>
      </c>
      <c r="CX1158" s="84">
        <f t="shared" ref="CX1158:CX1205" si="2265">CX1157+(CW1157*(dzb)/CU1157)-(0.5*CV1157*0.000001*((dzb)^2)/CU1157)</f>
        <v>1199.2870778712629</v>
      </c>
      <c r="CY1158" s="83">
        <f t="shared" si="2211"/>
        <v>0</v>
      </c>
      <c r="CZ1158" s="83">
        <f t="shared" ref="CZ1158:CZ1205" si="2266">IF($BN1158&lt;Dzsedb,358*(1.0227*$BZ1158-1.882)*((1/(CX1158+273))-0.00068)+1.84,IF($BN1158&lt;Dzsedb+Dzucb,$BQ1158*(1+c_b*$BV1158)/(1+bucb*CX1158),IF($BN1158&lt;Dzsedb+Dzucb+Dzlcb,$BQ1158*(1+c_b*$BV1158)/(1+blcb*CX1158),($BQ1158*(298/(CX1158+273))^0.5*(1+0.032*$BW1158*0.001)+(0.368*10^-9*(CX1158+273)^3)))))</f>
        <v>3.2403655982705386</v>
      </c>
      <c r="DA1158" s="83">
        <f t="shared" si="2212"/>
        <v>3.2403655982705386</v>
      </c>
      <c r="DB1158" s="143">
        <f t="shared" si="2213"/>
        <v>0.02</v>
      </c>
      <c r="DC1158" s="83">
        <f t="shared" ref="DC1158:DC1205" si="2267">DC1157-0.5*(DB1158+DB1157)*(dzb)*0.000001</f>
        <v>1.6113446767326713E-2</v>
      </c>
      <c r="DD1158" s="84">
        <f t="shared" ref="DD1158:DD1205" si="2268">DD1157+(DC1157*(dzb)/DA1157)-(0.5*DB1157*0.000001*((dzb)^2)/DA1157)</f>
        <v>1199.3002242793534</v>
      </c>
      <c r="DE1158" s="86">
        <f t="shared" si="2214"/>
        <v>6292.9562060598428</v>
      </c>
      <c r="DF1158" s="86">
        <f t="shared" si="2215"/>
        <v>2517.182482423937</v>
      </c>
      <c r="DG1158" s="86">
        <f t="shared" si="2216"/>
        <v>1573.2390515149607</v>
      </c>
      <c r="DH1158" s="86">
        <f t="shared" si="2217"/>
        <v>5.8848290532268359E-2</v>
      </c>
      <c r="DI1158" s="86">
        <f t="shared" si="2218"/>
        <v>3.8678370583518418E-2</v>
      </c>
      <c r="DJ1158" s="86">
        <f t="shared" si="2219"/>
        <v>0.2607071621812791</v>
      </c>
      <c r="DK1158" s="86">
        <f t="shared" si="2220"/>
        <v>-1591.9415182612563</v>
      </c>
      <c r="DL1158" s="86">
        <f t="shared" si="2158"/>
        <v>-1591.9415182612563</v>
      </c>
      <c r="DM1158" s="86">
        <f t="shared" si="2221"/>
        <v>-1591.9415182612563</v>
      </c>
      <c r="DN1158" s="85">
        <f t="shared" si="2222"/>
        <v>0</v>
      </c>
      <c r="DO1158" s="85">
        <f t="shared" ref="DO1158:DO1205" si="2269">DN1158*$BN$6</f>
        <v>0</v>
      </c>
      <c r="DP1158" s="85">
        <f t="shared" si="2223"/>
        <v>0</v>
      </c>
      <c r="DQ1158" s="85">
        <f t="shared" ref="DQ1158:DQ1205" si="2270">DP1158*$BN$6</f>
        <v>0</v>
      </c>
      <c r="DR1158" s="85">
        <f t="shared" si="2224"/>
        <v>0</v>
      </c>
      <c r="DS1158" s="85">
        <f t="shared" ref="DS1158:DS1205" si="2271">DR1158*$BN$6</f>
        <v>0</v>
      </c>
      <c r="DT1158" s="81"/>
      <c r="DU1158" s="81"/>
      <c r="DV1158" s="81">
        <f t="shared" ref="DV1158:DV1205" si="2272">DN1158*-1</f>
        <v>0</v>
      </c>
      <c r="DW1158" s="100"/>
    </row>
    <row r="1159" spans="1:127" x14ac:dyDescent="0.2">
      <c r="A1159" s="59">
        <f t="shared" si="2225"/>
        <v>153.86666666666642</v>
      </c>
      <c r="B1159" s="44">
        <f t="shared" si="2226"/>
        <v>153866.66666666642</v>
      </c>
      <c r="C1159" s="52">
        <f t="shared" si="2160"/>
        <v>133.33333333333334</v>
      </c>
      <c r="D1159" s="50">
        <f t="shared" si="2161"/>
        <v>4</v>
      </c>
      <c r="E1159" s="44">
        <f t="shared" si="2162"/>
        <v>4.13</v>
      </c>
      <c r="F1159" s="47">
        <f t="shared" si="2163"/>
        <v>0.02</v>
      </c>
      <c r="G1159" s="52">
        <f t="shared" si="2227"/>
        <v>2.2771558428954803E-2</v>
      </c>
      <c r="H1159" s="57">
        <f t="shared" si="2228"/>
        <v>1167.6445853585396</v>
      </c>
      <c r="I1159" s="52">
        <f t="shared" si="2229"/>
        <v>0</v>
      </c>
      <c r="J1159" s="54">
        <f t="shared" si="2230"/>
        <v>4767.7360732611169</v>
      </c>
      <c r="K1159" s="46">
        <f t="shared" ref="K1159:K1205" si="2273">J1159-I1159</f>
        <v>4767.7360732611169</v>
      </c>
      <c r="L1159" s="80">
        <f t="shared" si="2164"/>
        <v>0</v>
      </c>
      <c r="M1159" s="142">
        <f t="shared" si="2165"/>
        <v>0</v>
      </c>
      <c r="N1159" s="60">
        <f t="shared" si="2166"/>
        <v>4.13</v>
      </c>
      <c r="O1159" s="53">
        <f t="shared" si="2167"/>
        <v>0</v>
      </c>
      <c r="P1159" s="58">
        <f t="shared" si="2231"/>
        <v>3.2652598037508769</v>
      </c>
      <c r="Q1159" s="49">
        <f t="shared" si="2168"/>
        <v>3.2652598037508769</v>
      </c>
      <c r="R1159" s="143">
        <f t="shared" si="2169"/>
        <v>0.02</v>
      </c>
      <c r="S1159" s="51">
        <f t="shared" si="2232"/>
        <v>1.7331368929886442E-2</v>
      </c>
      <c r="T1159" s="57">
        <f t="shared" si="2233"/>
        <v>1211.4882401218974</v>
      </c>
      <c r="U1159" s="53">
        <f t="shared" si="2170"/>
        <v>0</v>
      </c>
      <c r="V1159" s="58">
        <f t="shared" si="2234"/>
        <v>3.3365974180175977</v>
      </c>
      <c r="W1159" s="49">
        <f t="shared" si="2171"/>
        <v>3.3365974180175977</v>
      </c>
      <c r="X1159" s="143">
        <f t="shared" si="2172"/>
        <v>0.02</v>
      </c>
      <c r="Y1159" s="51">
        <f t="shared" si="2235"/>
        <v>1.6736547148630689E-2</v>
      </c>
      <c r="Z1159" s="57">
        <f t="shared" si="2236"/>
        <v>1176.4668568194929</v>
      </c>
      <c r="AA1159" s="53">
        <f t="shared" si="2173"/>
        <v>0</v>
      </c>
      <c r="AB1159" s="58">
        <f t="shared" si="2237"/>
        <v>3.2789997733554999</v>
      </c>
      <c r="AC1159" s="49">
        <f t="shared" si="2174"/>
        <v>3.2789997733554999</v>
      </c>
      <c r="AD1159" s="143">
        <f t="shared" si="2175"/>
        <v>0.02</v>
      </c>
      <c r="AE1159" s="49">
        <f t="shared" ref="AE1159:AE1205" si="2274">AE1158-0.5*(AD1159+AD1158)*($B1159-$B1158)*0.000001</f>
        <v>1.6683857299781689E-2</v>
      </c>
      <c r="AF1159" s="57">
        <f t="shared" si="2238"/>
        <v>1175.3012928929695</v>
      </c>
      <c r="AG1159" s="53">
        <f t="shared" si="2176"/>
        <v>0</v>
      </c>
      <c r="AH1159" s="58">
        <f t="shared" si="2239"/>
        <v>3.277166796420742</v>
      </c>
      <c r="AI1159" s="49">
        <f t="shared" si="2177"/>
        <v>3.277166796420742</v>
      </c>
      <c r="AJ1159" s="143">
        <f t="shared" si="2178"/>
        <v>0.02</v>
      </c>
      <c r="AK1159" s="51">
        <f t="shared" si="2240"/>
        <v>1.6684415624643092E-2</v>
      </c>
      <c r="AL1159" s="57">
        <f t="shared" si="2241"/>
        <v>1175.2471785331948</v>
      </c>
      <c r="AM1159" s="53">
        <f t="shared" si="2179"/>
        <v>0</v>
      </c>
      <c r="AN1159" s="58">
        <f t="shared" si="2242"/>
        <v>3.277081826684205</v>
      </c>
      <c r="AO1159" s="49">
        <f t="shared" si="2180"/>
        <v>3.277081826684205</v>
      </c>
      <c r="AP1159" s="143">
        <f t="shared" si="2181"/>
        <v>0.02</v>
      </c>
      <c r="AQ1159" s="51">
        <f t="shared" si="2243"/>
        <v>1.6684711274375288E-2</v>
      </c>
      <c r="AR1159" s="57">
        <f t="shared" si="2244"/>
        <v>1175.2430186080253</v>
      </c>
      <c r="AS1159" s="44">
        <f t="shared" si="2182"/>
        <v>8581.9249318700095</v>
      </c>
      <c r="AT1159" s="44">
        <f t="shared" si="2183"/>
        <v>3432.769972748004</v>
      </c>
      <c r="AU1159" s="44">
        <f t="shared" si="2184"/>
        <v>2145.4812329675024</v>
      </c>
      <c r="AV1159" s="47">
        <f t="shared" si="2185"/>
        <v>0.16397368069871071</v>
      </c>
      <c r="AW1159" s="47">
        <f t="shared" si="2186"/>
        <v>0.18315168703203383</v>
      </c>
      <c r="AX1159" s="86">
        <f t="shared" si="2187"/>
        <v>0.32835136277818699</v>
      </c>
      <c r="AY1159" s="86">
        <f t="shared" si="2188"/>
        <v>0</v>
      </c>
      <c r="AZ1159" s="10">
        <f t="shared" si="2245"/>
        <v>0</v>
      </c>
      <c r="BA1159" s="44">
        <f t="shared" si="2189"/>
        <v>0</v>
      </c>
      <c r="BB1159" s="9">
        <f t="shared" si="2190"/>
        <v>0</v>
      </c>
      <c r="BC1159" s="45">
        <f t="shared" si="2159"/>
        <v>0</v>
      </c>
      <c r="BD1159" s="9">
        <f t="shared" si="2191"/>
        <v>0</v>
      </c>
      <c r="BE1159" s="45">
        <f t="shared" ref="BE1159:BE1205" si="2275">BD1159*$B$6</f>
        <v>0</v>
      </c>
      <c r="BF1159" s="9">
        <f t="shared" si="2192"/>
        <v>0</v>
      </c>
      <c r="BG1159" s="45">
        <f t="shared" ref="BG1159:BG1205" si="2276">BF1159*$B$6</f>
        <v>0</v>
      </c>
      <c r="BH1159" s="58"/>
      <c r="BI1159" s="58"/>
      <c r="BJ1159" s="58">
        <f t="shared" si="2246"/>
        <v>0</v>
      </c>
      <c r="BK1159" s="97"/>
      <c r="BL1159" s="44"/>
      <c r="BM1159" s="82">
        <f t="shared" si="2247"/>
        <v>115.4</v>
      </c>
      <c r="BN1159" s="86">
        <f t="shared" si="2248"/>
        <v>115400</v>
      </c>
      <c r="BO1159" s="86">
        <f t="shared" si="2249"/>
        <v>100</v>
      </c>
      <c r="BP1159" s="84">
        <f t="shared" si="2193"/>
        <v>4</v>
      </c>
      <c r="BQ1159" s="84">
        <f t="shared" si="2194"/>
        <v>4.13</v>
      </c>
      <c r="BR1159" s="84">
        <f t="shared" si="2195"/>
        <v>0.02</v>
      </c>
      <c r="BS1159" s="84">
        <f t="shared" si="2250"/>
        <v>3.0937943074937326E-2</v>
      </c>
      <c r="BT1159" s="84">
        <f t="shared" si="2251"/>
        <v>1396.4879996879552</v>
      </c>
      <c r="BU1159" s="84">
        <f t="shared" si="2252"/>
        <v>0</v>
      </c>
      <c r="BV1159" s="83">
        <f t="shared" si="2253"/>
        <v>3499.324081144357</v>
      </c>
      <c r="BW1159" s="81">
        <f t="shared" ref="BW1159:BW1205" si="2277">BV1159-BU1159</f>
        <v>3499.324081144357</v>
      </c>
      <c r="BX1159" s="83">
        <f t="shared" si="2196"/>
        <v>0</v>
      </c>
      <c r="BY1159" s="141">
        <f t="shared" si="2197"/>
        <v>0</v>
      </c>
      <c r="BZ1159" s="83">
        <f t="shared" si="2198"/>
        <v>4.13</v>
      </c>
      <c r="CA1159" s="83">
        <f t="shared" si="2199"/>
        <v>0</v>
      </c>
      <c r="CB1159" s="83">
        <f t="shared" si="2254"/>
        <v>3.6526435905927941</v>
      </c>
      <c r="CC1159" s="83">
        <f t="shared" si="2200"/>
        <v>3.6526435905927941</v>
      </c>
      <c r="CD1159" s="143">
        <f t="shared" si="2201"/>
        <v>0.02</v>
      </c>
      <c r="CE1159" s="83">
        <f t="shared" si="2255"/>
        <v>1.6730523213570693E-2</v>
      </c>
      <c r="CF1159" s="84">
        <f t="shared" si="2256"/>
        <v>1266.2701972723598</v>
      </c>
      <c r="CG1159" s="83">
        <f t="shared" si="2202"/>
        <v>0</v>
      </c>
      <c r="CH1159" s="83">
        <f t="shared" si="2257"/>
        <v>3.3628011604548549</v>
      </c>
      <c r="CI1159" s="83">
        <f t="shared" si="2203"/>
        <v>3.3628011604548549</v>
      </c>
      <c r="CJ1159" s="143">
        <f t="shared" si="2204"/>
        <v>0.02</v>
      </c>
      <c r="CK1159" s="83">
        <f t="shared" si="2258"/>
        <v>1.592291079975942E-2</v>
      </c>
      <c r="CL1159" s="84">
        <f t="shared" si="2259"/>
        <v>1201.0925885867437</v>
      </c>
      <c r="CM1159" s="83">
        <f t="shared" si="2205"/>
        <v>0</v>
      </c>
      <c r="CN1159" s="83">
        <f t="shared" si="2260"/>
        <v>3.2436183664053431</v>
      </c>
      <c r="CO1159" s="83">
        <f t="shared" si="2206"/>
        <v>3.2436183664053431</v>
      </c>
      <c r="CP1159" s="143">
        <f t="shared" si="2207"/>
        <v>0.02</v>
      </c>
      <c r="CQ1159" s="83">
        <f t="shared" si="2261"/>
        <v>1.6082564504284719E-2</v>
      </c>
      <c r="CR1159" s="84">
        <f t="shared" si="2262"/>
        <v>1199.7364098111073</v>
      </c>
      <c r="CS1159" s="83">
        <f t="shared" si="2208"/>
        <v>0</v>
      </c>
      <c r="CT1159" s="83">
        <f t="shared" si="2263"/>
        <v>3.2413184773915118</v>
      </c>
      <c r="CU1159" s="83">
        <f t="shared" si="2209"/>
        <v>3.2413184773915118</v>
      </c>
      <c r="CV1159" s="143">
        <f t="shared" si="2210"/>
        <v>0.02</v>
      </c>
      <c r="CW1159" s="83">
        <f t="shared" si="2264"/>
        <v>1.6110526987184782E-2</v>
      </c>
      <c r="CX1159" s="84">
        <f t="shared" si="2265"/>
        <v>1199.7843032309534</v>
      </c>
      <c r="CY1159" s="83">
        <f t="shared" si="2211"/>
        <v>0</v>
      </c>
      <c r="CZ1159" s="83">
        <f t="shared" si="2266"/>
        <v>3.2413995736447307</v>
      </c>
      <c r="DA1159" s="83">
        <f t="shared" si="2212"/>
        <v>3.2413995736447307</v>
      </c>
      <c r="DB1159" s="143">
        <f t="shared" si="2213"/>
        <v>0.02</v>
      </c>
      <c r="DC1159" s="83">
        <f t="shared" si="2267"/>
        <v>1.6111446767326714E-2</v>
      </c>
      <c r="DD1159" s="84">
        <f t="shared" si="2268"/>
        <v>1199.7974659108511</v>
      </c>
      <c r="DE1159" s="86">
        <f t="shared" si="2214"/>
        <v>6298.7833460598431</v>
      </c>
      <c r="DF1159" s="86">
        <f t="shared" si="2215"/>
        <v>2519.5133384239371</v>
      </c>
      <c r="DG1159" s="86">
        <f t="shared" si="2216"/>
        <v>1574.6958365149608</v>
      </c>
      <c r="DH1159" s="86">
        <f t="shared" si="2217"/>
        <v>5.8768386507469343E-2</v>
      </c>
      <c r="DI1159" s="86">
        <f t="shared" si="2218"/>
        <v>3.8581958937847015E-2</v>
      </c>
      <c r="DJ1159" s="86">
        <f t="shared" si="2219"/>
        <v>0.25948767262881633</v>
      </c>
      <c r="DK1159" s="86">
        <f t="shared" si="2220"/>
        <v>-1593.6455558479265</v>
      </c>
      <c r="DL1159" s="86">
        <f t="shared" ref="DL1159:DL1205" si="2278">MIN(DJ1159:DK1159)</f>
        <v>-1593.6455558479265</v>
      </c>
      <c r="DM1159" s="86">
        <f t="shared" si="2221"/>
        <v>-1593.6455558479265</v>
      </c>
      <c r="DN1159" s="85">
        <f t="shared" si="2222"/>
        <v>0</v>
      </c>
      <c r="DO1159" s="85">
        <f t="shared" si="2269"/>
        <v>0</v>
      </c>
      <c r="DP1159" s="85">
        <f t="shared" si="2223"/>
        <v>0</v>
      </c>
      <c r="DQ1159" s="85">
        <f t="shared" si="2270"/>
        <v>0</v>
      </c>
      <c r="DR1159" s="85">
        <f t="shared" si="2224"/>
        <v>0</v>
      </c>
      <c r="DS1159" s="85">
        <f t="shared" si="2271"/>
        <v>0</v>
      </c>
      <c r="DT1159" s="81"/>
      <c r="DU1159" s="81"/>
      <c r="DV1159" s="81">
        <f t="shared" si="2272"/>
        <v>0</v>
      </c>
      <c r="DW1159" s="100"/>
    </row>
    <row r="1160" spans="1:127" x14ac:dyDescent="0.2">
      <c r="A1160" s="59">
        <f t="shared" si="2225"/>
        <v>153.99999999999977</v>
      </c>
      <c r="B1160" s="44">
        <f t="shared" si="2226"/>
        <v>153999.99999999977</v>
      </c>
      <c r="C1160" s="52">
        <f t="shared" si="2160"/>
        <v>133.33333333333334</v>
      </c>
      <c r="D1160" s="50">
        <f t="shared" si="2161"/>
        <v>4</v>
      </c>
      <c r="E1160" s="44">
        <f t="shared" si="2162"/>
        <v>4.13</v>
      </c>
      <c r="F1160" s="47">
        <f t="shared" si="2163"/>
        <v>0.02</v>
      </c>
      <c r="G1160" s="52">
        <f t="shared" si="2227"/>
        <v>2.2768891762288135E-2</v>
      </c>
      <c r="H1160" s="57">
        <f t="shared" si="2228"/>
        <v>1168.379701584387</v>
      </c>
      <c r="I1160" s="52">
        <f t="shared" si="2229"/>
        <v>0</v>
      </c>
      <c r="J1160" s="54">
        <f t="shared" si="2230"/>
        <v>4772.0524732611166</v>
      </c>
      <c r="K1160" s="46">
        <f t="shared" si="2273"/>
        <v>4772.0524732611166</v>
      </c>
      <c r="L1160" s="80">
        <f t="shared" si="2164"/>
        <v>0</v>
      </c>
      <c r="M1160" s="142">
        <f t="shared" si="2165"/>
        <v>0</v>
      </c>
      <c r="N1160" s="60">
        <f t="shared" si="2166"/>
        <v>4.13</v>
      </c>
      <c r="O1160" s="53">
        <f t="shared" si="2167"/>
        <v>0</v>
      </c>
      <c r="P1160" s="58">
        <f t="shared" si="2231"/>
        <v>3.266652280943287</v>
      </c>
      <c r="Q1160" s="49">
        <f t="shared" si="2168"/>
        <v>3.266652280943287</v>
      </c>
      <c r="R1160" s="143">
        <f t="shared" si="2169"/>
        <v>0.02</v>
      </c>
      <c r="S1160" s="51">
        <f t="shared" si="2232"/>
        <v>1.7328702263219774E-2</v>
      </c>
      <c r="T1160" s="57">
        <f t="shared" si="2233"/>
        <v>1212.1958932802218</v>
      </c>
      <c r="U1160" s="53">
        <f t="shared" si="2170"/>
        <v>0</v>
      </c>
      <c r="V1160" s="58">
        <f t="shared" si="2234"/>
        <v>3.3380672561467493</v>
      </c>
      <c r="W1160" s="49">
        <f t="shared" si="2171"/>
        <v>3.3380672561467493</v>
      </c>
      <c r="X1160" s="143">
        <f t="shared" si="2172"/>
        <v>0.02</v>
      </c>
      <c r="Y1160" s="51">
        <f t="shared" si="2235"/>
        <v>1.673388048196402E-2</v>
      </c>
      <c r="Z1160" s="57">
        <f t="shared" si="2236"/>
        <v>1177.1356105114996</v>
      </c>
      <c r="AA1160" s="53">
        <f t="shared" si="2173"/>
        <v>0</v>
      </c>
      <c r="AB1160" s="58">
        <f t="shared" si="2237"/>
        <v>3.2803124954875162</v>
      </c>
      <c r="AC1160" s="49">
        <f t="shared" si="2174"/>
        <v>3.2803124954875162</v>
      </c>
      <c r="AD1160" s="143">
        <f t="shared" si="2175"/>
        <v>0.02</v>
      </c>
      <c r="AE1160" s="49">
        <f t="shared" si="2274"/>
        <v>1.6681190633115021E-2</v>
      </c>
      <c r="AF1160" s="57">
        <f t="shared" si="2238"/>
        <v>1175.9796511371312</v>
      </c>
      <c r="AG1160" s="53">
        <f t="shared" si="2176"/>
        <v>0</v>
      </c>
      <c r="AH1160" s="58">
        <f t="shared" si="2239"/>
        <v>3.2784916342996864</v>
      </c>
      <c r="AI1160" s="49">
        <f t="shared" si="2177"/>
        <v>3.2784916342996864</v>
      </c>
      <c r="AJ1160" s="143">
        <f t="shared" si="2178"/>
        <v>0.02</v>
      </c>
      <c r="AK1160" s="51">
        <f t="shared" si="2240"/>
        <v>1.6681748957976424E-2</v>
      </c>
      <c r="AL1160" s="57">
        <f t="shared" si="2241"/>
        <v>1175.9259389107881</v>
      </c>
      <c r="AM1160" s="53">
        <f t="shared" si="2179"/>
        <v>0</v>
      </c>
      <c r="AN1160" s="58">
        <f t="shared" si="2242"/>
        <v>3.2784071560832393</v>
      </c>
      <c r="AO1160" s="49">
        <f t="shared" si="2180"/>
        <v>3.2784071560832393</v>
      </c>
      <c r="AP1160" s="143">
        <f t="shared" si="2181"/>
        <v>0.02</v>
      </c>
      <c r="AQ1160" s="51">
        <f t="shared" si="2243"/>
        <v>1.668204460770862E-2</v>
      </c>
      <c r="AR1160" s="57">
        <f t="shared" si="2244"/>
        <v>1175.9218086138244</v>
      </c>
      <c r="AS1160" s="44">
        <f t="shared" si="2182"/>
        <v>8589.6944518700093</v>
      </c>
      <c r="AT1160" s="44">
        <f t="shared" si="2183"/>
        <v>3435.8777807480037</v>
      </c>
      <c r="AU1160" s="44">
        <f t="shared" si="2184"/>
        <v>2147.4236129675023</v>
      </c>
      <c r="AV1160" s="47">
        <f t="shared" si="2185"/>
        <v>0.16361450086228596</v>
      </c>
      <c r="AW1160" s="47">
        <f t="shared" si="2186"/>
        <v>0.18239825909009189</v>
      </c>
      <c r="AX1160" s="86">
        <f t="shared" si="2187"/>
        <v>0.32618681481342332</v>
      </c>
      <c r="AY1160" s="86">
        <f t="shared" si="2188"/>
        <v>0</v>
      </c>
      <c r="AZ1160" s="10">
        <f t="shared" si="2245"/>
        <v>0</v>
      </c>
      <c r="BA1160" s="44">
        <f t="shared" si="2189"/>
        <v>0</v>
      </c>
      <c r="BB1160" s="9">
        <f t="shared" si="2190"/>
        <v>0</v>
      </c>
      <c r="BC1160" s="45">
        <f t="shared" ref="BC1160:BC1205" si="2279">BB1160*$B$6</f>
        <v>0</v>
      </c>
      <c r="BD1160" s="9">
        <f t="shared" si="2191"/>
        <v>0</v>
      </c>
      <c r="BE1160" s="45">
        <f t="shared" si="2275"/>
        <v>0</v>
      </c>
      <c r="BF1160" s="9">
        <f t="shared" si="2192"/>
        <v>0</v>
      </c>
      <c r="BG1160" s="45">
        <f t="shared" si="2276"/>
        <v>0</v>
      </c>
      <c r="BH1160" s="58"/>
      <c r="BI1160" s="58"/>
      <c r="BJ1160" s="58">
        <f t="shared" si="2246"/>
        <v>0</v>
      </c>
      <c r="BK1160" s="97"/>
      <c r="BL1160" s="44"/>
      <c r="BM1160" s="82">
        <f t="shared" si="2247"/>
        <v>115.5</v>
      </c>
      <c r="BN1160" s="86">
        <f t="shared" si="2248"/>
        <v>115500</v>
      </c>
      <c r="BO1160" s="86">
        <f t="shared" si="2249"/>
        <v>100</v>
      </c>
      <c r="BP1160" s="84">
        <f t="shared" si="2193"/>
        <v>4</v>
      </c>
      <c r="BQ1160" s="84">
        <f t="shared" si="2194"/>
        <v>4.13</v>
      </c>
      <c r="BR1160" s="84">
        <f t="shared" si="2195"/>
        <v>0.02</v>
      </c>
      <c r="BS1160" s="84">
        <f t="shared" si="2250"/>
        <v>3.0935943074937328E-2</v>
      </c>
      <c r="BT1160" s="84">
        <f t="shared" si="2251"/>
        <v>1397.2370782127721</v>
      </c>
      <c r="BU1160" s="84">
        <f t="shared" si="2252"/>
        <v>0</v>
      </c>
      <c r="BV1160" s="83">
        <f t="shared" si="2253"/>
        <v>3502.5613811443573</v>
      </c>
      <c r="BW1160" s="81">
        <f t="shared" si="2277"/>
        <v>3502.5613811443573</v>
      </c>
      <c r="BX1160" s="83">
        <f t="shared" si="2196"/>
        <v>0</v>
      </c>
      <c r="BY1160" s="141">
        <f t="shared" si="2197"/>
        <v>0</v>
      </c>
      <c r="BZ1160" s="83">
        <f t="shared" si="2198"/>
        <v>4.13</v>
      </c>
      <c r="CA1160" s="83">
        <f t="shared" si="2199"/>
        <v>0</v>
      </c>
      <c r="CB1160" s="83">
        <f t="shared" si="2254"/>
        <v>3.6546951594551094</v>
      </c>
      <c r="CC1160" s="83">
        <f t="shared" si="2200"/>
        <v>3.6546951594551094</v>
      </c>
      <c r="CD1160" s="143">
        <f t="shared" si="2201"/>
        <v>0.02</v>
      </c>
      <c r="CE1160" s="83">
        <f t="shared" si="2255"/>
        <v>1.6728523213570694E-2</v>
      </c>
      <c r="CF1160" s="84">
        <f t="shared" si="2256"/>
        <v>1266.7282086495625</v>
      </c>
      <c r="CG1160" s="83">
        <f t="shared" si="2202"/>
        <v>0</v>
      </c>
      <c r="CH1160" s="83">
        <f t="shared" si="2257"/>
        <v>3.3638872284419086</v>
      </c>
      <c r="CI1160" s="83">
        <f t="shared" si="2203"/>
        <v>3.3638872284419086</v>
      </c>
      <c r="CJ1160" s="143">
        <f t="shared" si="2204"/>
        <v>0.02</v>
      </c>
      <c r="CK1160" s="83">
        <f t="shared" si="2258"/>
        <v>1.5920910799759422E-2</v>
      </c>
      <c r="CL1160" s="84">
        <f t="shared" si="2259"/>
        <v>1201.5660602563444</v>
      </c>
      <c r="CM1160" s="83">
        <f t="shared" si="2205"/>
        <v>0</v>
      </c>
      <c r="CN1160" s="83">
        <f t="shared" si="2260"/>
        <v>3.2446153616219613</v>
      </c>
      <c r="CO1160" s="83">
        <f t="shared" si="2206"/>
        <v>3.2446153616219613</v>
      </c>
      <c r="CP1160" s="143">
        <f t="shared" si="2207"/>
        <v>0.02</v>
      </c>
      <c r="CQ1160" s="83">
        <f t="shared" si="2261"/>
        <v>1.608056450428472E-2</v>
      </c>
      <c r="CR1160" s="84">
        <f t="shared" si="2262"/>
        <v>1200.2322007053397</v>
      </c>
      <c r="CS1160" s="83">
        <f t="shared" si="2208"/>
        <v>0</v>
      </c>
      <c r="CT1160" s="83">
        <f t="shared" si="2263"/>
        <v>3.2423508455118153</v>
      </c>
      <c r="CU1160" s="83">
        <f t="shared" si="2209"/>
        <v>3.2423508455118153</v>
      </c>
      <c r="CV1160" s="143">
        <f t="shared" si="2210"/>
        <v>0.02</v>
      </c>
      <c r="CW1160" s="83">
        <f t="shared" si="2264"/>
        <v>1.6108526987184783E-2</v>
      </c>
      <c r="CX1160" s="84">
        <f t="shared" si="2265"/>
        <v>1200.2813086039073</v>
      </c>
      <c r="CY1160" s="83">
        <f t="shared" si="2211"/>
        <v>0</v>
      </c>
      <c r="CZ1160" s="83">
        <f t="shared" si="2266"/>
        <v>3.2424340916818748</v>
      </c>
      <c r="DA1160" s="83">
        <f t="shared" si="2212"/>
        <v>3.2424340916818748</v>
      </c>
      <c r="DB1160" s="143">
        <f t="shared" si="2213"/>
        <v>0.02</v>
      </c>
      <c r="DC1160" s="83">
        <f t="shared" si="2267"/>
        <v>1.6109446767326716E-2</v>
      </c>
      <c r="DD1160" s="84">
        <f t="shared" si="2268"/>
        <v>1200.2944872252956</v>
      </c>
      <c r="DE1160" s="86">
        <f t="shared" si="2214"/>
        <v>6304.6104860598425</v>
      </c>
      <c r="DF1160" s="86">
        <f t="shared" si="2215"/>
        <v>2521.8441944239371</v>
      </c>
      <c r="DG1160" s="86">
        <f t="shared" si="2216"/>
        <v>1576.1526215149606</v>
      </c>
      <c r="DH1160" s="86">
        <f t="shared" si="2217"/>
        <v>5.8688680097984988E-2</v>
      </c>
      <c r="DI1160" s="86">
        <f t="shared" si="2218"/>
        <v>3.8485894963322338E-2</v>
      </c>
      <c r="DJ1160" s="86">
        <f t="shared" si="2219"/>
        <v>0.25827524078380482</v>
      </c>
      <c r="DK1160" s="86">
        <f t="shared" si="2220"/>
        <v>-1595.3485509715165</v>
      </c>
      <c r="DL1160" s="86">
        <f t="shared" si="2278"/>
        <v>-1595.3485509715165</v>
      </c>
      <c r="DM1160" s="86">
        <f t="shared" si="2221"/>
        <v>-1595.3485509715165</v>
      </c>
      <c r="DN1160" s="85">
        <f t="shared" si="2222"/>
        <v>0</v>
      </c>
      <c r="DO1160" s="85">
        <f t="shared" si="2269"/>
        <v>0</v>
      </c>
      <c r="DP1160" s="85">
        <f t="shared" si="2223"/>
        <v>0</v>
      </c>
      <c r="DQ1160" s="85">
        <f t="shared" si="2270"/>
        <v>0</v>
      </c>
      <c r="DR1160" s="85">
        <f t="shared" si="2224"/>
        <v>0</v>
      </c>
      <c r="DS1160" s="85">
        <f t="shared" si="2271"/>
        <v>0</v>
      </c>
      <c r="DT1160" s="81"/>
      <c r="DU1160" s="81"/>
      <c r="DV1160" s="81">
        <f t="shared" si="2272"/>
        <v>0</v>
      </c>
      <c r="DW1160" s="100"/>
    </row>
    <row r="1161" spans="1:127" x14ac:dyDescent="0.2">
      <c r="A1161" s="59">
        <f t="shared" si="2225"/>
        <v>154.13333333333313</v>
      </c>
      <c r="B1161" s="44">
        <f t="shared" si="2226"/>
        <v>154133.33333333311</v>
      </c>
      <c r="C1161" s="52">
        <f t="shared" si="2160"/>
        <v>133.33333333333334</v>
      </c>
      <c r="D1161" s="50">
        <f t="shared" si="2161"/>
        <v>4</v>
      </c>
      <c r="E1161" s="44">
        <f t="shared" si="2162"/>
        <v>4.13</v>
      </c>
      <c r="F1161" s="47">
        <f t="shared" si="2163"/>
        <v>0.02</v>
      </c>
      <c r="G1161" s="52">
        <f t="shared" si="2227"/>
        <v>2.2766225095621467E-2</v>
      </c>
      <c r="H1161" s="57">
        <f t="shared" si="2228"/>
        <v>1169.1147317193008</v>
      </c>
      <c r="I1161" s="52">
        <f t="shared" si="2229"/>
        <v>0</v>
      </c>
      <c r="J1161" s="54">
        <f t="shared" si="2230"/>
        <v>4776.3688732611172</v>
      </c>
      <c r="K1161" s="46">
        <f t="shared" si="2273"/>
        <v>4776.3688732611172</v>
      </c>
      <c r="L1161" s="80">
        <f t="shared" si="2164"/>
        <v>0</v>
      </c>
      <c r="M1161" s="142">
        <f t="shared" si="2165"/>
        <v>0</v>
      </c>
      <c r="N1161" s="60">
        <f t="shared" si="2166"/>
        <v>4.13</v>
      </c>
      <c r="O1161" s="53">
        <f t="shared" si="2167"/>
        <v>0</v>
      </c>
      <c r="P1161" s="58">
        <f t="shared" si="2231"/>
        <v>3.2680466349176229</v>
      </c>
      <c r="Q1161" s="49">
        <f t="shared" si="2168"/>
        <v>3.2680466349176229</v>
      </c>
      <c r="R1161" s="143">
        <f t="shared" si="2169"/>
        <v>0.02</v>
      </c>
      <c r="S1161" s="51">
        <f t="shared" si="2232"/>
        <v>1.7326035596553106E-2</v>
      </c>
      <c r="T1161" s="57">
        <f t="shared" si="2233"/>
        <v>1212.9031359429307</v>
      </c>
      <c r="U1161" s="53">
        <f t="shared" si="2170"/>
        <v>0</v>
      </c>
      <c r="V1161" s="58">
        <f t="shared" si="2234"/>
        <v>3.3395382717383422</v>
      </c>
      <c r="W1161" s="49">
        <f t="shared" si="2171"/>
        <v>3.3395382717383422</v>
      </c>
      <c r="X1161" s="143">
        <f t="shared" si="2172"/>
        <v>0.02</v>
      </c>
      <c r="Y1161" s="51">
        <f t="shared" si="2235"/>
        <v>1.6731213815297352E-2</v>
      </c>
      <c r="Z1161" s="57">
        <f t="shared" si="2236"/>
        <v>1177.8039632184068</v>
      </c>
      <c r="AA1161" s="53">
        <f t="shared" si="2173"/>
        <v>0</v>
      </c>
      <c r="AB1161" s="58">
        <f t="shared" si="2237"/>
        <v>3.2816262410039934</v>
      </c>
      <c r="AC1161" s="49">
        <f t="shared" si="2174"/>
        <v>3.2816262410039934</v>
      </c>
      <c r="AD1161" s="143">
        <f t="shared" si="2175"/>
        <v>0.02</v>
      </c>
      <c r="AE1161" s="49">
        <f t="shared" si="2274"/>
        <v>1.6678523966448353E-2</v>
      </c>
      <c r="AF1161" s="57">
        <f t="shared" si="2238"/>
        <v>1176.6576295237526</v>
      </c>
      <c r="AG1161" s="53">
        <f t="shared" si="2176"/>
        <v>0</v>
      </c>
      <c r="AH1161" s="58">
        <f t="shared" si="2239"/>
        <v>3.2798175797361493</v>
      </c>
      <c r="AI1161" s="49">
        <f t="shared" si="2177"/>
        <v>3.2798175797361493</v>
      </c>
      <c r="AJ1161" s="143">
        <f t="shared" si="2178"/>
        <v>0.02</v>
      </c>
      <c r="AK1161" s="51">
        <f t="shared" si="2240"/>
        <v>1.6679082291309755E-2</v>
      </c>
      <c r="AL1161" s="57">
        <f t="shared" si="2241"/>
        <v>1176.604316550478</v>
      </c>
      <c r="AM1161" s="53">
        <f t="shared" si="2179"/>
        <v>0</v>
      </c>
      <c r="AN1161" s="58">
        <f t="shared" si="2242"/>
        <v>3.2797335906494665</v>
      </c>
      <c r="AO1161" s="49">
        <f t="shared" si="2180"/>
        <v>3.2797335906494665</v>
      </c>
      <c r="AP1161" s="143">
        <f t="shared" si="2181"/>
        <v>0.02</v>
      </c>
      <c r="AQ1161" s="51">
        <f t="shared" si="2243"/>
        <v>1.6679377941041951E-2</v>
      </c>
      <c r="AR1161" s="57">
        <f t="shared" si="2244"/>
        <v>1176.6002157581158</v>
      </c>
      <c r="AS1161" s="44">
        <f t="shared" si="2182"/>
        <v>8597.4639718700109</v>
      </c>
      <c r="AT1161" s="44">
        <f t="shared" si="2183"/>
        <v>3438.9855887480044</v>
      </c>
      <c r="AU1161" s="44">
        <f t="shared" si="2184"/>
        <v>2149.3659929675027</v>
      </c>
      <c r="AV1161" s="47">
        <f t="shared" si="2185"/>
        <v>0.16325664471595605</v>
      </c>
      <c r="AW1161" s="47">
        <f t="shared" si="2186"/>
        <v>0.18164905351271485</v>
      </c>
      <c r="AX1161" s="86">
        <f t="shared" si="2187"/>
        <v>0.32403975018901204</v>
      </c>
      <c r="AY1161" s="86">
        <f t="shared" si="2188"/>
        <v>0</v>
      </c>
      <c r="AZ1161" s="10">
        <f t="shared" si="2245"/>
        <v>0</v>
      </c>
      <c r="BA1161" s="44">
        <f t="shared" si="2189"/>
        <v>0</v>
      </c>
      <c r="BB1161" s="9">
        <f t="shared" si="2190"/>
        <v>0</v>
      </c>
      <c r="BC1161" s="45">
        <f t="shared" si="2279"/>
        <v>0</v>
      </c>
      <c r="BD1161" s="9">
        <f t="shared" si="2191"/>
        <v>0</v>
      </c>
      <c r="BE1161" s="45">
        <f t="shared" si="2275"/>
        <v>0</v>
      </c>
      <c r="BF1161" s="9">
        <f t="shared" si="2192"/>
        <v>0</v>
      </c>
      <c r="BG1161" s="45">
        <f t="shared" si="2276"/>
        <v>0</v>
      </c>
      <c r="BH1161" s="58"/>
      <c r="BI1161" s="58"/>
      <c r="BJ1161" s="58">
        <f t="shared" si="2246"/>
        <v>0</v>
      </c>
      <c r="BK1161" s="97"/>
      <c r="BL1161" s="44"/>
      <c r="BM1161" s="82">
        <f t="shared" si="2247"/>
        <v>115.60000000000001</v>
      </c>
      <c r="BN1161" s="86">
        <f t="shared" si="2248"/>
        <v>115600</v>
      </c>
      <c r="BO1161" s="86">
        <f t="shared" si="2249"/>
        <v>100</v>
      </c>
      <c r="BP1161" s="84">
        <f t="shared" si="2193"/>
        <v>4</v>
      </c>
      <c r="BQ1161" s="84">
        <f t="shared" si="2194"/>
        <v>4.13</v>
      </c>
      <c r="BR1161" s="84">
        <f t="shared" si="2195"/>
        <v>0.02</v>
      </c>
      <c r="BS1161" s="84">
        <f t="shared" si="2250"/>
        <v>3.0933943074937329E-2</v>
      </c>
      <c r="BT1161" s="84">
        <f t="shared" si="2251"/>
        <v>1397.986108311439</v>
      </c>
      <c r="BU1161" s="84">
        <f t="shared" si="2252"/>
        <v>0</v>
      </c>
      <c r="BV1161" s="83">
        <f t="shared" si="2253"/>
        <v>3505.798681144357</v>
      </c>
      <c r="BW1161" s="81">
        <f t="shared" si="2277"/>
        <v>3505.798681144357</v>
      </c>
      <c r="BX1161" s="83">
        <f t="shared" si="2196"/>
        <v>0</v>
      </c>
      <c r="BY1161" s="141">
        <f t="shared" si="2197"/>
        <v>0</v>
      </c>
      <c r="BZ1161" s="83">
        <f t="shared" si="2198"/>
        <v>4.13</v>
      </c>
      <c r="CA1161" s="83">
        <f t="shared" si="2199"/>
        <v>0</v>
      </c>
      <c r="CB1161" s="83">
        <f t="shared" si="2254"/>
        <v>3.6567488880995844</v>
      </c>
      <c r="CC1161" s="83">
        <f t="shared" si="2200"/>
        <v>3.6567488880995844</v>
      </c>
      <c r="CD1161" s="143">
        <f t="shared" si="2201"/>
        <v>0.02</v>
      </c>
      <c r="CE1161" s="83">
        <f t="shared" si="2255"/>
        <v>1.6726523213570696E-2</v>
      </c>
      <c r="CF1161" s="84">
        <f t="shared" si="2256"/>
        <v>1267.1859081972332</v>
      </c>
      <c r="CG1161" s="83">
        <f t="shared" si="2202"/>
        <v>0</v>
      </c>
      <c r="CH1161" s="83">
        <f t="shared" si="2257"/>
        <v>3.3649734755940304</v>
      </c>
      <c r="CI1161" s="83">
        <f t="shared" si="2203"/>
        <v>3.3649734755940304</v>
      </c>
      <c r="CJ1161" s="143">
        <f t="shared" si="2204"/>
        <v>0.02</v>
      </c>
      <c r="CK1161" s="83">
        <f t="shared" si="2258"/>
        <v>1.5918910799759423E-2</v>
      </c>
      <c r="CL1161" s="84">
        <f t="shared" si="2259"/>
        <v>1202.0393196053842</v>
      </c>
      <c r="CM1161" s="83">
        <f t="shared" si="2205"/>
        <v>0</v>
      </c>
      <c r="CN1161" s="83">
        <f t="shared" si="2260"/>
        <v>3.2456128232093091</v>
      </c>
      <c r="CO1161" s="83">
        <f t="shared" si="2206"/>
        <v>3.2456128232093091</v>
      </c>
      <c r="CP1161" s="143">
        <f t="shared" si="2207"/>
        <v>0.02</v>
      </c>
      <c r="CQ1161" s="83">
        <f t="shared" si="2261"/>
        <v>1.6078564504284722E-2</v>
      </c>
      <c r="CR1161" s="84">
        <f t="shared" si="2262"/>
        <v>1200.7277776139151</v>
      </c>
      <c r="CS1161" s="83">
        <f t="shared" si="2208"/>
        <v>0</v>
      </c>
      <c r="CT1161" s="83">
        <f t="shared" si="2263"/>
        <v>3.2433837607968572</v>
      </c>
      <c r="CU1161" s="83">
        <f t="shared" si="2209"/>
        <v>3.2433837607968572</v>
      </c>
      <c r="CV1161" s="143">
        <f t="shared" si="2210"/>
        <v>0.02</v>
      </c>
      <c r="CW1161" s="83">
        <f t="shared" si="2264"/>
        <v>1.6106526987184785E-2</v>
      </c>
      <c r="CX1161" s="84">
        <f t="shared" si="2265"/>
        <v>1200.7780940461578</v>
      </c>
      <c r="CY1161" s="83">
        <f t="shared" si="2211"/>
        <v>0</v>
      </c>
      <c r="CZ1161" s="83">
        <f t="shared" si="2266"/>
        <v>3.2434691513907516</v>
      </c>
      <c r="DA1161" s="83">
        <f t="shared" si="2212"/>
        <v>3.2434691513907516</v>
      </c>
      <c r="DB1161" s="143">
        <f t="shared" si="2213"/>
        <v>0.02</v>
      </c>
      <c r="DC1161" s="83">
        <f t="shared" si="2267"/>
        <v>1.6107446767326717E-2</v>
      </c>
      <c r="DD1161" s="84">
        <f t="shared" si="2268"/>
        <v>1200.791288280054</v>
      </c>
      <c r="DE1161" s="86">
        <f t="shared" si="2214"/>
        <v>6310.4376260598419</v>
      </c>
      <c r="DF1161" s="86">
        <f t="shared" si="2215"/>
        <v>2524.1750504239367</v>
      </c>
      <c r="DG1161" s="86">
        <f t="shared" si="2216"/>
        <v>1577.6094065149605</v>
      </c>
      <c r="DH1161" s="86">
        <f t="shared" si="2217"/>
        <v>5.8609170658991072E-2</v>
      </c>
      <c r="DI1161" s="86">
        <f t="shared" si="2218"/>
        <v>3.8390177096747399E-2</v>
      </c>
      <c r="DJ1161" s="86">
        <f t="shared" si="2219"/>
        <v>0.25706981895115411</v>
      </c>
      <c r="DK1161" s="86">
        <f t="shared" si="2220"/>
        <v>-1597.0505043560154</v>
      </c>
      <c r="DL1161" s="86">
        <f t="shared" si="2278"/>
        <v>-1597.0505043560154</v>
      </c>
      <c r="DM1161" s="86">
        <f t="shared" si="2221"/>
        <v>-1597.0505043560154</v>
      </c>
      <c r="DN1161" s="85">
        <f t="shared" si="2222"/>
        <v>0</v>
      </c>
      <c r="DO1161" s="85">
        <f t="shared" si="2269"/>
        <v>0</v>
      </c>
      <c r="DP1161" s="85">
        <f t="shared" si="2223"/>
        <v>0</v>
      </c>
      <c r="DQ1161" s="85">
        <f t="shared" si="2270"/>
        <v>0</v>
      </c>
      <c r="DR1161" s="85">
        <f t="shared" si="2224"/>
        <v>0</v>
      </c>
      <c r="DS1161" s="85">
        <f t="shared" si="2271"/>
        <v>0</v>
      </c>
      <c r="DT1161" s="81"/>
      <c r="DU1161" s="81"/>
      <c r="DV1161" s="81">
        <f t="shared" si="2272"/>
        <v>0</v>
      </c>
      <c r="DW1161" s="100"/>
    </row>
    <row r="1162" spans="1:127" x14ac:dyDescent="0.2">
      <c r="A1162" s="59">
        <f t="shared" si="2225"/>
        <v>154.26666666666645</v>
      </c>
      <c r="B1162" s="44">
        <f t="shared" si="2226"/>
        <v>154266.66666666645</v>
      </c>
      <c r="C1162" s="52">
        <f t="shared" si="2160"/>
        <v>133.33333333333334</v>
      </c>
      <c r="D1162" s="50">
        <f t="shared" si="2161"/>
        <v>4</v>
      </c>
      <c r="E1162" s="44">
        <f t="shared" si="2162"/>
        <v>4.13</v>
      </c>
      <c r="F1162" s="47">
        <f t="shared" si="2163"/>
        <v>0.02</v>
      </c>
      <c r="G1162" s="52">
        <f t="shared" si="2227"/>
        <v>2.2763558428954798E-2</v>
      </c>
      <c r="H1162" s="57">
        <f t="shared" si="2228"/>
        <v>1169.8496757632811</v>
      </c>
      <c r="I1162" s="52">
        <f t="shared" si="2229"/>
        <v>0</v>
      </c>
      <c r="J1162" s="54">
        <f t="shared" si="2230"/>
        <v>4780.6852732611169</v>
      </c>
      <c r="K1162" s="46">
        <f t="shared" si="2273"/>
        <v>4780.6852732611169</v>
      </c>
      <c r="L1162" s="80">
        <f t="shared" si="2164"/>
        <v>0</v>
      </c>
      <c r="M1162" s="142">
        <f t="shared" si="2165"/>
        <v>0</v>
      </c>
      <c r="N1162" s="60">
        <f t="shared" si="2166"/>
        <v>4.13</v>
      </c>
      <c r="O1162" s="53">
        <f t="shared" si="2167"/>
        <v>0</v>
      </c>
      <c r="P1162" s="58">
        <f t="shared" si="2231"/>
        <v>3.2694428654352414</v>
      </c>
      <c r="Q1162" s="49">
        <f t="shared" si="2168"/>
        <v>3.2694428654352414</v>
      </c>
      <c r="R1162" s="143">
        <f t="shared" si="2169"/>
        <v>0.02</v>
      </c>
      <c r="S1162" s="51">
        <f t="shared" si="2232"/>
        <v>1.7323368929886437E-2</v>
      </c>
      <c r="T1162" s="57">
        <f t="shared" si="2233"/>
        <v>1213.6099680539178</v>
      </c>
      <c r="U1162" s="53">
        <f t="shared" si="2170"/>
        <v>0</v>
      </c>
      <c r="V1162" s="58">
        <f t="shared" si="2234"/>
        <v>3.3410104617935867</v>
      </c>
      <c r="W1162" s="49">
        <f t="shared" si="2171"/>
        <v>3.3410104617935867</v>
      </c>
      <c r="X1162" s="143">
        <f t="shared" si="2172"/>
        <v>0.02</v>
      </c>
      <c r="Y1162" s="51">
        <f t="shared" si="2235"/>
        <v>1.6728547148630684E-2</v>
      </c>
      <c r="Z1162" s="57">
        <f t="shared" si="2236"/>
        <v>1178.4719150576793</v>
      </c>
      <c r="AA1162" s="53">
        <f t="shared" si="2173"/>
        <v>0</v>
      </c>
      <c r="AB1162" s="58">
        <f t="shared" si="2237"/>
        <v>3.2829410073914937</v>
      </c>
      <c r="AC1162" s="49">
        <f t="shared" si="2174"/>
        <v>3.2829410073914937</v>
      </c>
      <c r="AD1162" s="143">
        <f t="shared" si="2175"/>
        <v>0.02</v>
      </c>
      <c r="AE1162" s="49">
        <f t="shared" si="2274"/>
        <v>1.6675857299781684E-2</v>
      </c>
      <c r="AF1162" s="57">
        <f t="shared" si="2238"/>
        <v>1177.3352281454252</v>
      </c>
      <c r="AG1162" s="53">
        <f t="shared" si="2176"/>
        <v>0</v>
      </c>
      <c r="AH1162" s="58">
        <f t="shared" si="2239"/>
        <v>3.2811446303110814</v>
      </c>
      <c r="AI1162" s="49">
        <f t="shared" si="2177"/>
        <v>3.2811446303110814</v>
      </c>
      <c r="AJ1162" s="143">
        <f t="shared" si="2178"/>
        <v>0.02</v>
      </c>
      <c r="AK1162" s="51">
        <f t="shared" si="2240"/>
        <v>1.6676415624643087E-2</v>
      </c>
      <c r="AL1162" s="57">
        <f t="shared" si="2241"/>
        <v>1177.2823115325166</v>
      </c>
      <c r="AM1162" s="53">
        <f t="shared" si="2179"/>
        <v>0</v>
      </c>
      <c r="AN1162" s="58">
        <f t="shared" si="2242"/>
        <v>3.2810611279206725</v>
      </c>
      <c r="AO1162" s="49">
        <f t="shared" si="2180"/>
        <v>3.2810611279206725</v>
      </c>
      <c r="AP1162" s="143">
        <f t="shared" si="2181"/>
        <v>0.02</v>
      </c>
      <c r="AQ1162" s="51">
        <f t="shared" si="2243"/>
        <v>1.6676711274375283E-2</v>
      </c>
      <c r="AR1162" s="57">
        <f t="shared" si="2244"/>
        <v>1177.2782401218531</v>
      </c>
      <c r="AS1162" s="44">
        <f t="shared" si="2182"/>
        <v>8605.2334918700108</v>
      </c>
      <c r="AT1162" s="44">
        <f t="shared" si="2183"/>
        <v>3442.0933967480037</v>
      </c>
      <c r="AU1162" s="44">
        <f t="shared" si="2184"/>
        <v>2151.3083729675027</v>
      </c>
      <c r="AV1162" s="47">
        <f t="shared" si="2185"/>
        <v>0.16290010593648216</v>
      </c>
      <c r="AW1162" s="47">
        <f t="shared" si="2186"/>
        <v>0.18090404146392206</v>
      </c>
      <c r="AX1162" s="86">
        <f t="shared" si="2187"/>
        <v>0.32191000495069705</v>
      </c>
      <c r="AY1162" s="86">
        <f t="shared" si="2188"/>
        <v>0</v>
      </c>
      <c r="AZ1162" s="10">
        <f t="shared" si="2245"/>
        <v>0</v>
      </c>
      <c r="BA1162" s="44">
        <f t="shared" si="2189"/>
        <v>0</v>
      </c>
      <c r="BB1162" s="9">
        <f t="shared" si="2190"/>
        <v>0</v>
      </c>
      <c r="BC1162" s="45">
        <f t="shared" si="2279"/>
        <v>0</v>
      </c>
      <c r="BD1162" s="9">
        <f t="shared" si="2191"/>
        <v>0</v>
      </c>
      <c r="BE1162" s="45">
        <f t="shared" si="2275"/>
        <v>0</v>
      </c>
      <c r="BF1162" s="9">
        <f t="shared" si="2192"/>
        <v>0</v>
      </c>
      <c r="BG1162" s="45">
        <f t="shared" si="2276"/>
        <v>0</v>
      </c>
      <c r="BH1162" s="58"/>
      <c r="BI1162" s="58"/>
      <c r="BJ1162" s="58">
        <f t="shared" si="2246"/>
        <v>0</v>
      </c>
      <c r="BK1162" s="97"/>
      <c r="BL1162" s="44"/>
      <c r="BM1162" s="82">
        <f t="shared" si="2247"/>
        <v>115.7</v>
      </c>
      <c r="BN1162" s="86">
        <f t="shared" si="2248"/>
        <v>115700</v>
      </c>
      <c r="BO1162" s="86">
        <f t="shared" si="2249"/>
        <v>100</v>
      </c>
      <c r="BP1162" s="84">
        <f t="shared" si="2193"/>
        <v>4</v>
      </c>
      <c r="BQ1162" s="84">
        <f t="shared" si="2194"/>
        <v>4.13</v>
      </c>
      <c r="BR1162" s="84">
        <f t="shared" si="2195"/>
        <v>0.02</v>
      </c>
      <c r="BS1162" s="84">
        <f t="shared" si="2250"/>
        <v>3.0931943074937331E-2</v>
      </c>
      <c r="BT1162" s="84">
        <f t="shared" si="2251"/>
        <v>1398.7350899839557</v>
      </c>
      <c r="BU1162" s="84">
        <f t="shared" si="2252"/>
        <v>0</v>
      </c>
      <c r="BV1162" s="83">
        <f t="shared" si="2253"/>
        <v>3509.0359811443573</v>
      </c>
      <c r="BW1162" s="81">
        <f t="shared" si="2277"/>
        <v>3509.0359811443573</v>
      </c>
      <c r="BX1162" s="83">
        <f t="shared" si="2196"/>
        <v>0</v>
      </c>
      <c r="BY1162" s="141">
        <f t="shared" si="2197"/>
        <v>0</v>
      </c>
      <c r="BZ1162" s="83">
        <f t="shared" si="2198"/>
        <v>4.13</v>
      </c>
      <c r="CA1162" s="83">
        <f t="shared" si="2199"/>
        <v>0</v>
      </c>
      <c r="CB1162" s="83">
        <f t="shared" si="2254"/>
        <v>3.6588047767577407</v>
      </c>
      <c r="CC1162" s="83">
        <f t="shared" si="2200"/>
        <v>3.6588047767577407</v>
      </c>
      <c r="CD1162" s="143">
        <f t="shared" si="2201"/>
        <v>0.02</v>
      </c>
      <c r="CE1162" s="83">
        <f t="shared" si="2255"/>
        <v>1.6724523213570697E-2</v>
      </c>
      <c r="CF1162" s="84">
        <f t="shared" si="2256"/>
        <v>1267.643295995121</v>
      </c>
      <c r="CG1162" s="83">
        <f t="shared" si="2202"/>
        <v>0</v>
      </c>
      <c r="CH1162" s="83">
        <f t="shared" si="2257"/>
        <v>3.3660599005452356</v>
      </c>
      <c r="CI1162" s="83">
        <f t="shared" si="2203"/>
        <v>3.3660599005452356</v>
      </c>
      <c r="CJ1162" s="143">
        <f t="shared" si="2204"/>
        <v>0.02</v>
      </c>
      <c r="CK1162" s="83">
        <f t="shared" si="2258"/>
        <v>1.5916910799759425E-2</v>
      </c>
      <c r="CL1162" s="84">
        <f t="shared" si="2259"/>
        <v>1202.5123667457319</v>
      </c>
      <c r="CM1162" s="83">
        <f t="shared" si="2205"/>
        <v>0</v>
      </c>
      <c r="CN1162" s="83">
        <f t="shared" si="2260"/>
        <v>3.2466107503539874</v>
      </c>
      <c r="CO1162" s="83">
        <f t="shared" si="2206"/>
        <v>3.2466107503539874</v>
      </c>
      <c r="CP1162" s="143">
        <f t="shared" si="2207"/>
        <v>0.02</v>
      </c>
      <c r="CQ1162" s="83">
        <f t="shared" si="2261"/>
        <v>1.6076564504284723E-2</v>
      </c>
      <c r="CR1162" s="84">
        <f t="shared" si="2262"/>
        <v>1201.2231405971186</v>
      </c>
      <c r="CS1162" s="83">
        <f t="shared" si="2208"/>
        <v>0</v>
      </c>
      <c r="CT1162" s="83">
        <f t="shared" si="2263"/>
        <v>3.2444172222992771</v>
      </c>
      <c r="CU1162" s="83">
        <f t="shared" si="2209"/>
        <v>3.2444172222992771</v>
      </c>
      <c r="CV1162" s="143">
        <f t="shared" si="2210"/>
        <v>0.02</v>
      </c>
      <c r="CW1162" s="83">
        <f t="shared" si="2264"/>
        <v>1.6104526987184786E-2</v>
      </c>
      <c r="CX1162" s="84">
        <f t="shared" si="2265"/>
        <v>1201.2746596139409</v>
      </c>
      <c r="CY1162" s="83">
        <f t="shared" si="2211"/>
        <v>0</v>
      </c>
      <c r="CZ1162" s="83">
        <f t="shared" si="2266"/>
        <v>3.2445047517811973</v>
      </c>
      <c r="DA1162" s="83">
        <f t="shared" si="2212"/>
        <v>3.2445047517811973</v>
      </c>
      <c r="DB1162" s="143">
        <f t="shared" si="2213"/>
        <v>0.02</v>
      </c>
      <c r="DC1162" s="83">
        <f t="shared" si="2267"/>
        <v>1.6105446767326718E-2</v>
      </c>
      <c r="DD1162" s="84">
        <f t="shared" si="2268"/>
        <v>1201.2878691327012</v>
      </c>
      <c r="DE1162" s="86">
        <f t="shared" si="2214"/>
        <v>6316.2647660598423</v>
      </c>
      <c r="DF1162" s="86">
        <f t="shared" si="2215"/>
        <v>2526.5059064239367</v>
      </c>
      <c r="DG1162" s="86">
        <f t="shared" si="2216"/>
        <v>1579.0661915149606</v>
      </c>
      <c r="DH1162" s="86">
        <f t="shared" si="2217"/>
        <v>5.8529857548222416E-2</v>
      </c>
      <c r="DI1162" s="86">
        <f t="shared" si="2218"/>
        <v>3.8294803783207126E-2</v>
      </c>
      <c r="DJ1162" s="86">
        <f t="shared" si="2219"/>
        <v>0.25587135980063869</v>
      </c>
      <c r="DK1162" s="86">
        <f t="shared" si="2220"/>
        <v>-1598.7514167253089</v>
      </c>
      <c r="DL1162" s="86">
        <f t="shared" si="2278"/>
        <v>-1598.7514167253089</v>
      </c>
      <c r="DM1162" s="86">
        <f t="shared" si="2221"/>
        <v>-1598.7514167253089</v>
      </c>
      <c r="DN1162" s="85">
        <f t="shared" si="2222"/>
        <v>0</v>
      </c>
      <c r="DO1162" s="85">
        <f t="shared" si="2269"/>
        <v>0</v>
      </c>
      <c r="DP1162" s="85">
        <f t="shared" si="2223"/>
        <v>0</v>
      </c>
      <c r="DQ1162" s="85">
        <f t="shared" si="2270"/>
        <v>0</v>
      </c>
      <c r="DR1162" s="85">
        <f t="shared" si="2224"/>
        <v>0</v>
      </c>
      <c r="DS1162" s="85">
        <f t="shared" si="2271"/>
        <v>0</v>
      </c>
      <c r="DT1162" s="81"/>
      <c r="DU1162" s="81"/>
      <c r="DV1162" s="81">
        <f t="shared" si="2272"/>
        <v>0</v>
      </c>
      <c r="DW1162" s="100"/>
    </row>
    <row r="1163" spans="1:127" x14ac:dyDescent="0.2">
      <c r="A1163" s="59">
        <f t="shared" si="2225"/>
        <v>154.39999999999981</v>
      </c>
      <c r="B1163" s="44">
        <f t="shared" si="2226"/>
        <v>154399.9999999998</v>
      </c>
      <c r="C1163" s="52">
        <f t="shared" si="2160"/>
        <v>133.33333333333334</v>
      </c>
      <c r="D1163" s="50">
        <f t="shared" si="2161"/>
        <v>4</v>
      </c>
      <c r="E1163" s="44">
        <f t="shared" si="2162"/>
        <v>4.13</v>
      </c>
      <c r="F1163" s="47">
        <f t="shared" si="2163"/>
        <v>0.02</v>
      </c>
      <c r="G1163" s="52">
        <f t="shared" si="2227"/>
        <v>2.276089176228813E-2</v>
      </c>
      <c r="H1163" s="57">
        <f t="shared" si="2228"/>
        <v>1170.5845337163278</v>
      </c>
      <c r="I1163" s="52">
        <f t="shared" si="2229"/>
        <v>0</v>
      </c>
      <c r="J1163" s="54">
        <f t="shared" si="2230"/>
        <v>4785.0016732611166</v>
      </c>
      <c r="K1163" s="46">
        <f t="shared" si="2273"/>
        <v>4785.0016732611166</v>
      </c>
      <c r="L1163" s="80">
        <f t="shared" si="2164"/>
        <v>0</v>
      </c>
      <c r="M1163" s="142">
        <f t="shared" si="2165"/>
        <v>0</v>
      </c>
      <c r="N1163" s="60">
        <f t="shared" si="2166"/>
        <v>4.13</v>
      </c>
      <c r="O1163" s="53">
        <f t="shared" si="2167"/>
        <v>0</v>
      </c>
      <c r="P1163" s="58">
        <f t="shared" si="2231"/>
        <v>3.2708409722579792</v>
      </c>
      <c r="Q1163" s="49">
        <f t="shared" si="2168"/>
        <v>3.2708409722579792</v>
      </c>
      <c r="R1163" s="143">
        <f t="shared" si="2169"/>
        <v>0.02</v>
      </c>
      <c r="S1163" s="51">
        <f t="shared" si="2232"/>
        <v>1.7320702263219769E-2</v>
      </c>
      <c r="T1163" s="57">
        <f t="shared" si="2233"/>
        <v>1214.3163895579069</v>
      </c>
      <c r="U1163" s="53">
        <f t="shared" si="2170"/>
        <v>0</v>
      </c>
      <c r="V1163" s="58">
        <f t="shared" si="2234"/>
        <v>3.3424838233155287</v>
      </c>
      <c r="W1163" s="49">
        <f t="shared" si="2171"/>
        <v>3.3424838233155287</v>
      </c>
      <c r="X1163" s="143">
        <f t="shared" si="2172"/>
        <v>0.02</v>
      </c>
      <c r="Y1163" s="51">
        <f t="shared" si="2235"/>
        <v>1.6725880481964016E-2</v>
      </c>
      <c r="Z1163" s="57">
        <f t="shared" si="2236"/>
        <v>1179.1394661476497</v>
      </c>
      <c r="AA1163" s="53">
        <f t="shared" si="2173"/>
        <v>0</v>
      </c>
      <c r="AB1163" s="58">
        <f t="shared" si="2237"/>
        <v>3.284256792140277</v>
      </c>
      <c r="AC1163" s="49">
        <f t="shared" si="2174"/>
        <v>3.284256792140277</v>
      </c>
      <c r="AD1163" s="143">
        <f t="shared" si="2175"/>
        <v>0.02</v>
      </c>
      <c r="AE1163" s="49">
        <f t="shared" si="2274"/>
        <v>1.6673190633115016E-2</v>
      </c>
      <c r="AF1163" s="57">
        <f t="shared" si="2238"/>
        <v>1178.0124470955029</v>
      </c>
      <c r="AG1163" s="53">
        <f t="shared" si="2176"/>
        <v>0</v>
      </c>
      <c r="AH1163" s="58">
        <f t="shared" si="2239"/>
        <v>3.2824727836085974</v>
      </c>
      <c r="AI1163" s="49">
        <f t="shared" si="2177"/>
        <v>3.2824727836085974</v>
      </c>
      <c r="AJ1163" s="143">
        <f t="shared" si="2178"/>
        <v>0.02</v>
      </c>
      <c r="AK1163" s="51">
        <f t="shared" si="2240"/>
        <v>1.6673748957976419E-2</v>
      </c>
      <c r="AL1163" s="57">
        <f t="shared" si="2241"/>
        <v>1177.9599239379463</v>
      </c>
      <c r="AM1163" s="53">
        <f t="shared" si="2179"/>
        <v>0</v>
      </c>
      <c r="AN1163" s="58">
        <f t="shared" si="2242"/>
        <v>3.2823897654377339</v>
      </c>
      <c r="AO1163" s="49">
        <f t="shared" si="2180"/>
        <v>3.2823897654377339</v>
      </c>
      <c r="AP1163" s="143">
        <f t="shared" si="2181"/>
        <v>0.02</v>
      </c>
      <c r="AQ1163" s="51">
        <f t="shared" si="2243"/>
        <v>1.6674044607708615E-2</v>
      </c>
      <c r="AR1163" s="57">
        <f t="shared" si="2244"/>
        <v>1177.9558817867864</v>
      </c>
      <c r="AS1163" s="44">
        <f t="shared" si="2182"/>
        <v>8613.0030118700106</v>
      </c>
      <c r="AT1163" s="44">
        <f t="shared" si="2183"/>
        <v>3445.2012047480039</v>
      </c>
      <c r="AU1163" s="44">
        <f t="shared" si="2184"/>
        <v>2153.2507529675026</v>
      </c>
      <c r="AV1163" s="47">
        <f t="shared" si="2185"/>
        <v>0.1625448782369952</v>
      </c>
      <c r="AW1163" s="47">
        <f t="shared" si="2186"/>
        <v>0.18016319433658506</v>
      </c>
      <c r="AX1163" s="86">
        <f t="shared" si="2187"/>
        <v>0.3197974168776988</v>
      </c>
      <c r="AY1163" s="86">
        <f t="shared" si="2188"/>
        <v>0</v>
      </c>
      <c r="AZ1163" s="10">
        <f t="shared" si="2245"/>
        <v>0</v>
      </c>
      <c r="BA1163" s="44">
        <f t="shared" si="2189"/>
        <v>0</v>
      </c>
      <c r="BB1163" s="9">
        <f t="shared" si="2190"/>
        <v>0</v>
      </c>
      <c r="BC1163" s="45">
        <f t="shared" si="2279"/>
        <v>0</v>
      </c>
      <c r="BD1163" s="9">
        <f t="shared" si="2191"/>
        <v>0</v>
      </c>
      <c r="BE1163" s="45">
        <f t="shared" si="2275"/>
        <v>0</v>
      </c>
      <c r="BF1163" s="9">
        <f t="shared" si="2192"/>
        <v>0</v>
      </c>
      <c r="BG1163" s="45">
        <f t="shared" si="2276"/>
        <v>0</v>
      </c>
      <c r="BH1163" s="58"/>
      <c r="BI1163" s="58"/>
      <c r="BJ1163" s="58">
        <f t="shared" si="2246"/>
        <v>0</v>
      </c>
      <c r="BK1163" s="97"/>
      <c r="BL1163" s="44"/>
      <c r="BM1163" s="82">
        <f t="shared" si="2247"/>
        <v>115.8</v>
      </c>
      <c r="BN1163" s="86">
        <f t="shared" si="2248"/>
        <v>115800</v>
      </c>
      <c r="BO1163" s="86">
        <f t="shared" si="2249"/>
        <v>100</v>
      </c>
      <c r="BP1163" s="84">
        <f t="shared" si="2193"/>
        <v>4</v>
      </c>
      <c r="BQ1163" s="84">
        <f t="shared" si="2194"/>
        <v>4.13</v>
      </c>
      <c r="BR1163" s="84">
        <f t="shared" si="2195"/>
        <v>0.02</v>
      </c>
      <c r="BS1163" s="84">
        <f t="shared" si="2250"/>
        <v>3.0929943074937332E-2</v>
      </c>
      <c r="BT1163" s="84">
        <f t="shared" si="2251"/>
        <v>1399.4840232303222</v>
      </c>
      <c r="BU1163" s="84">
        <f t="shared" si="2252"/>
        <v>0</v>
      </c>
      <c r="BV1163" s="83">
        <f t="shared" si="2253"/>
        <v>3512.273281144357</v>
      </c>
      <c r="BW1163" s="81">
        <f t="shared" si="2277"/>
        <v>3512.273281144357</v>
      </c>
      <c r="BX1163" s="83">
        <f t="shared" si="2196"/>
        <v>0</v>
      </c>
      <c r="BY1163" s="141">
        <f t="shared" si="2197"/>
        <v>0</v>
      </c>
      <c r="BZ1163" s="83">
        <f t="shared" si="2198"/>
        <v>4.13</v>
      </c>
      <c r="CA1163" s="83">
        <f t="shared" si="2199"/>
        <v>0</v>
      </c>
      <c r="CB1163" s="83">
        <f t="shared" si="2254"/>
        <v>3.6608628256612681</v>
      </c>
      <c r="CC1163" s="83">
        <f t="shared" si="2200"/>
        <v>3.6608628256612681</v>
      </c>
      <c r="CD1163" s="143">
        <f t="shared" si="2201"/>
        <v>0.02</v>
      </c>
      <c r="CE1163" s="83">
        <f t="shared" si="2255"/>
        <v>1.6722523213570699E-2</v>
      </c>
      <c r="CF1163" s="84">
        <f t="shared" si="2256"/>
        <v>1268.1003721233637</v>
      </c>
      <c r="CG1163" s="83">
        <f t="shared" si="2202"/>
        <v>0</v>
      </c>
      <c r="CH1163" s="83">
        <f t="shared" si="2257"/>
        <v>3.3671465019315594</v>
      </c>
      <c r="CI1163" s="83">
        <f t="shared" si="2203"/>
        <v>3.3671465019315594</v>
      </c>
      <c r="CJ1163" s="143">
        <f t="shared" si="2204"/>
        <v>0.02</v>
      </c>
      <c r="CK1163" s="83">
        <f t="shared" si="2258"/>
        <v>1.5914910799759426E-2</v>
      </c>
      <c r="CL1163" s="84">
        <f t="shared" si="2259"/>
        <v>1202.9852017893741</v>
      </c>
      <c r="CM1163" s="83">
        <f t="shared" si="2205"/>
        <v>0</v>
      </c>
      <c r="CN1163" s="83">
        <f t="shared" si="2260"/>
        <v>3.247609142243872</v>
      </c>
      <c r="CO1163" s="83">
        <f t="shared" si="2206"/>
        <v>3.247609142243872</v>
      </c>
      <c r="CP1163" s="143">
        <f t="shared" si="2207"/>
        <v>0.02</v>
      </c>
      <c r="CQ1163" s="83">
        <f t="shared" si="2261"/>
        <v>1.6074564504284725E-2</v>
      </c>
      <c r="CR1163" s="84">
        <f t="shared" si="2262"/>
        <v>1201.7182897153962</v>
      </c>
      <c r="CS1163" s="83">
        <f t="shared" si="2208"/>
        <v>0</v>
      </c>
      <c r="CT1163" s="83">
        <f t="shared" si="2263"/>
        <v>3.2454512290727129</v>
      </c>
      <c r="CU1163" s="83">
        <f t="shared" si="2209"/>
        <v>3.2454512290727129</v>
      </c>
      <c r="CV1163" s="143">
        <f t="shared" si="2210"/>
        <v>0.02</v>
      </c>
      <c r="CW1163" s="83">
        <f t="shared" si="2264"/>
        <v>1.6102526987184788E-2</v>
      </c>
      <c r="CX1163" s="84">
        <f t="shared" si="2265"/>
        <v>1201.7710053636954</v>
      </c>
      <c r="CY1163" s="83">
        <f t="shared" si="2211"/>
        <v>0</v>
      </c>
      <c r="CZ1163" s="83">
        <f t="shared" si="2266"/>
        <v>3.2455408918641053</v>
      </c>
      <c r="DA1163" s="83">
        <f t="shared" si="2212"/>
        <v>3.2455408918641053</v>
      </c>
      <c r="DB1163" s="143">
        <f t="shared" si="2213"/>
        <v>0.02</v>
      </c>
      <c r="DC1163" s="83">
        <f t="shared" si="2267"/>
        <v>1.610344676732672E-2</v>
      </c>
      <c r="DD1163" s="84">
        <f t="shared" si="2268"/>
        <v>1201.7842298410185</v>
      </c>
      <c r="DE1163" s="86">
        <f t="shared" si="2214"/>
        <v>6322.0919060598426</v>
      </c>
      <c r="DF1163" s="86">
        <f t="shared" si="2215"/>
        <v>2528.8367624239368</v>
      </c>
      <c r="DG1163" s="86">
        <f t="shared" si="2216"/>
        <v>1580.5229765149606</v>
      </c>
      <c r="DH1163" s="86">
        <f t="shared" si="2217"/>
        <v>5.845074012596118E-2</v>
      </c>
      <c r="DI1163" s="86">
        <f t="shared" si="2218"/>
        <v>3.8199773476018051E-2</v>
      </c>
      <c r="DJ1163" s="86">
        <f t="shared" si="2219"/>
        <v>0.25467981636380393</v>
      </c>
      <c r="DK1163" s="86">
        <f t="shared" si="2220"/>
        <v>-1600.4512888031836</v>
      </c>
      <c r="DL1163" s="86">
        <f t="shared" si="2278"/>
        <v>-1600.4512888031836</v>
      </c>
      <c r="DM1163" s="86">
        <f t="shared" si="2221"/>
        <v>-1600.4512888031836</v>
      </c>
      <c r="DN1163" s="85">
        <f t="shared" si="2222"/>
        <v>0</v>
      </c>
      <c r="DO1163" s="85">
        <f t="shared" si="2269"/>
        <v>0</v>
      </c>
      <c r="DP1163" s="85">
        <f t="shared" si="2223"/>
        <v>0</v>
      </c>
      <c r="DQ1163" s="85">
        <f t="shared" si="2270"/>
        <v>0</v>
      </c>
      <c r="DR1163" s="85">
        <f t="shared" si="2224"/>
        <v>0</v>
      </c>
      <c r="DS1163" s="85">
        <f t="shared" si="2271"/>
        <v>0</v>
      </c>
      <c r="DT1163" s="81"/>
      <c r="DU1163" s="81"/>
      <c r="DV1163" s="81">
        <f t="shared" si="2272"/>
        <v>0</v>
      </c>
      <c r="DW1163" s="100"/>
    </row>
    <row r="1164" spans="1:127" x14ac:dyDescent="0.2">
      <c r="A1164" s="59">
        <f t="shared" si="2225"/>
        <v>154.53333333333313</v>
      </c>
      <c r="B1164" s="44">
        <f t="shared" si="2226"/>
        <v>154533.33333333314</v>
      </c>
      <c r="C1164" s="52">
        <f t="shared" si="2160"/>
        <v>133.33333333333334</v>
      </c>
      <c r="D1164" s="50">
        <f t="shared" si="2161"/>
        <v>4</v>
      </c>
      <c r="E1164" s="44">
        <f t="shared" si="2162"/>
        <v>4.13</v>
      </c>
      <c r="F1164" s="47">
        <f t="shared" si="2163"/>
        <v>0.02</v>
      </c>
      <c r="G1164" s="52">
        <f t="shared" si="2227"/>
        <v>2.2758225095621462E-2</v>
      </c>
      <c r="H1164" s="57">
        <f t="shared" si="2228"/>
        <v>1171.3193055784409</v>
      </c>
      <c r="I1164" s="52">
        <f t="shared" si="2229"/>
        <v>0</v>
      </c>
      <c r="J1164" s="54">
        <f t="shared" si="2230"/>
        <v>4789.3180732611172</v>
      </c>
      <c r="K1164" s="46">
        <f t="shared" si="2273"/>
        <v>4789.3180732611172</v>
      </c>
      <c r="L1164" s="80">
        <f t="shared" si="2164"/>
        <v>0</v>
      </c>
      <c r="M1164" s="142">
        <f t="shared" si="2165"/>
        <v>0</v>
      </c>
      <c r="N1164" s="60">
        <f t="shared" si="2166"/>
        <v>4.13</v>
      </c>
      <c r="O1164" s="53">
        <f t="shared" si="2167"/>
        <v>0</v>
      </c>
      <c r="P1164" s="58">
        <f t="shared" si="2231"/>
        <v>3.2722409551481499</v>
      </c>
      <c r="Q1164" s="49">
        <f t="shared" si="2168"/>
        <v>3.2722409551481499</v>
      </c>
      <c r="R1164" s="143">
        <f t="shared" si="2169"/>
        <v>0.02</v>
      </c>
      <c r="S1164" s="51">
        <f t="shared" si="2232"/>
        <v>1.7318035596553101E-2</v>
      </c>
      <c r="T1164" s="57">
        <f t="shared" si="2233"/>
        <v>1215.0224004004508</v>
      </c>
      <c r="U1164" s="53">
        <f t="shared" si="2170"/>
        <v>0</v>
      </c>
      <c r="V1164" s="58">
        <f t="shared" si="2234"/>
        <v>3.3439583533090493</v>
      </c>
      <c r="W1164" s="49">
        <f t="shared" si="2171"/>
        <v>3.3439583533090493</v>
      </c>
      <c r="X1164" s="143">
        <f t="shared" si="2172"/>
        <v>0.02</v>
      </c>
      <c r="Y1164" s="51">
        <f t="shared" si="2235"/>
        <v>1.6723213815297348E-2</v>
      </c>
      <c r="Z1164" s="57">
        <f t="shared" si="2236"/>
        <v>1179.806616607515</v>
      </c>
      <c r="AA1164" s="53">
        <f t="shared" si="2173"/>
        <v>0</v>
      </c>
      <c r="AB1164" s="58">
        <f t="shared" si="2237"/>
        <v>3.2855735927443073</v>
      </c>
      <c r="AC1164" s="49">
        <f t="shared" si="2174"/>
        <v>3.2855735927443073</v>
      </c>
      <c r="AD1164" s="143">
        <f t="shared" si="2175"/>
        <v>0.02</v>
      </c>
      <c r="AE1164" s="49">
        <f t="shared" si="2274"/>
        <v>1.6670523966448348E-2</v>
      </c>
      <c r="AF1164" s="57">
        <f t="shared" si="2238"/>
        <v>1178.6892864680992</v>
      </c>
      <c r="AG1164" s="53">
        <f t="shared" si="2176"/>
        <v>0</v>
      </c>
      <c r="AH1164" s="58">
        <f t="shared" si="2239"/>
        <v>3.2838020372159704</v>
      </c>
      <c r="AI1164" s="49">
        <f t="shared" si="2177"/>
        <v>3.2838020372159704</v>
      </c>
      <c r="AJ1164" s="143">
        <f t="shared" si="2178"/>
        <v>0.02</v>
      </c>
      <c r="AK1164" s="51">
        <f t="shared" si="2240"/>
        <v>1.6671082291309751E-2</v>
      </c>
      <c r="AL1164" s="57">
        <f t="shared" si="2241"/>
        <v>1178.6371538485957</v>
      </c>
      <c r="AM1164" s="53">
        <f t="shared" si="2179"/>
        <v>0</v>
      </c>
      <c r="AN1164" s="58">
        <f t="shared" si="2242"/>
        <v>3.2837195007446227</v>
      </c>
      <c r="AO1164" s="49">
        <f t="shared" si="2180"/>
        <v>3.2837195007446227</v>
      </c>
      <c r="AP1164" s="143">
        <f t="shared" si="2181"/>
        <v>0.02</v>
      </c>
      <c r="AQ1164" s="51">
        <f t="shared" si="2243"/>
        <v>1.6671377941041947E-2</v>
      </c>
      <c r="AR1164" s="57">
        <f t="shared" si="2244"/>
        <v>1178.6331408354602</v>
      </c>
      <c r="AS1164" s="44">
        <f t="shared" si="2182"/>
        <v>8620.7725318700104</v>
      </c>
      <c r="AT1164" s="44">
        <f t="shared" si="2183"/>
        <v>3448.3090127480041</v>
      </c>
      <c r="AU1164" s="44">
        <f t="shared" si="2184"/>
        <v>2155.1931329675026</v>
      </c>
      <c r="AV1164" s="47">
        <f t="shared" si="2185"/>
        <v>0.1621909553667519</v>
      </c>
      <c r="AW1164" s="47">
        <f t="shared" si="2186"/>
        <v>0.17942648375037598</v>
      </c>
      <c r="AX1164" s="86">
        <f t="shared" si="2187"/>
        <v>0.31770182546244058</v>
      </c>
      <c r="AY1164" s="86">
        <f t="shared" si="2188"/>
        <v>0</v>
      </c>
      <c r="AZ1164" s="10">
        <f t="shared" si="2245"/>
        <v>0</v>
      </c>
      <c r="BA1164" s="44">
        <f t="shared" si="2189"/>
        <v>0</v>
      </c>
      <c r="BB1164" s="9">
        <f t="shared" si="2190"/>
        <v>0</v>
      </c>
      <c r="BC1164" s="45">
        <f t="shared" si="2279"/>
        <v>0</v>
      </c>
      <c r="BD1164" s="9">
        <f t="shared" si="2191"/>
        <v>0</v>
      </c>
      <c r="BE1164" s="45">
        <f t="shared" si="2275"/>
        <v>0</v>
      </c>
      <c r="BF1164" s="9">
        <f t="shared" si="2192"/>
        <v>0</v>
      </c>
      <c r="BG1164" s="45">
        <f t="shared" si="2276"/>
        <v>0</v>
      </c>
      <c r="BH1164" s="58"/>
      <c r="BI1164" s="58"/>
      <c r="BJ1164" s="58">
        <f t="shared" si="2246"/>
        <v>0</v>
      </c>
      <c r="BK1164" s="97"/>
      <c r="BL1164" s="44"/>
      <c r="BM1164" s="82">
        <f t="shared" si="2247"/>
        <v>115.9</v>
      </c>
      <c r="BN1164" s="86">
        <f t="shared" si="2248"/>
        <v>115900</v>
      </c>
      <c r="BO1164" s="86">
        <f t="shared" si="2249"/>
        <v>100</v>
      </c>
      <c r="BP1164" s="84">
        <f t="shared" si="2193"/>
        <v>4</v>
      </c>
      <c r="BQ1164" s="84">
        <f t="shared" si="2194"/>
        <v>4.13</v>
      </c>
      <c r="BR1164" s="84">
        <f t="shared" si="2195"/>
        <v>0.02</v>
      </c>
      <c r="BS1164" s="84">
        <f t="shared" si="2250"/>
        <v>3.0927943074937334E-2</v>
      </c>
      <c r="BT1164" s="84">
        <f t="shared" si="2251"/>
        <v>1400.2329080505388</v>
      </c>
      <c r="BU1164" s="84">
        <f t="shared" si="2252"/>
        <v>0</v>
      </c>
      <c r="BV1164" s="83">
        <f t="shared" si="2253"/>
        <v>3515.5105811443568</v>
      </c>
      <c r="BW1164" s="81">
        <f t="shared" si="2277"/>
        <v>3515.5105811443568</v>
      </c>
      <c r="BX1164" s="83">
        <f t="shared" si="2196"/>
        <v>0</v>
      </c>
      <c r="BY1164" s="141">
        <f t="shared" si="2197"/>
        <v>0</v>
      </c>
      <c r="BZ1164" s="83">
        <f t="shared" si="2198"/>
        <v>4.13</v>
      </c>
      <c r="CA1164" s="83">
        <f t="shared" si="2199"/>
        <v>0</v>
      </c>
      <c r="CB1164" s="83">
        <f t="shared" si="2254"/>
        <v>3.6629230350420241</v>
      </c>
      <c r="CC1164" s="83">
        <f t="shared" si="2200"/>
        <v>3.6629230350420241</v>
      </c>
      <c r="CD1164" s="143">
        <f t="shared" si="2201"/>
        <v>0.02</v>
      </c>
      <c r="CE1164" s="83">
        <f t="shared" si="2255"/>
        <v>1.67205232135707E-2</v>
      </c>
      <c r="CF1164" s="84">
        <f t="shared" si="2256"/>
        <v>1268.557136662487</v>
      </c>
      <c r="CG1164" s="83">
        <f t="shared" si="2202"/>
        <v>0</v>
      </c>
      <c r="CH1164" s="83">
        <f t="shared" si="2257"/>
        <v>3.3682332783910534</v>
      </c>
      <c r="CI1164" s="83">
        <f t="shared" si="2203"/>
        <v>3.3682332783910534</v>
      </c>
      <c r="CJ1164" s="143">
        <f t="shared" si="2204"/>
        <v>0.02</v>
      </c>
      <c r="CK1164" s="83">
        <f t="shared" si="2258"/>
        <v>1.5912910799759428E-2</v>
      </c>
      <c r="CL1164" s="84">
        <f t="shared" si="2259"/>
        <v>1203.4578248484131</v>
      </c>
      <c r="CM1164" s="83">
        <f t="shared" si="2205"/>
        <v>0</v>
      </c>
      <c r="CN1164" s="83">
        <f t="shared" si="2260"/>
        <v>3.2486079980681142</v>
      </c>
      <c r="CO1164" s="83">
        <f t="shared" si="2206"/>
        <v>3.2486079980681142</v>
      </c>
      <c r="CP1164" s="143">
        <f t="shared" si="2207"/>
        <v>0.02</v>
      </c>
      <c r="CQ1164" s="83">
        <f t="shared" si="2261"/>
        <v>1.6072564504284726E-2</v>
      </c>
      <c r="CR1164" s="84">
        <f t="shared" si="2262"/>
        <v>1202.2132250293539</v>
      </c>
      <c r="CS1164" s="83">
        <f t="shared" si="2208"/>
        <v>0</v>
      </c>
      <c r="CT1164" s="83">
        <f t="shared" si="2263"/>
        <v>3.2464857801717968</v>
      </c>
      <c r="CU1164" s="83">
        <f t="shared" si="2209"/>
        <v>3.2464857801717968</v>
      </c>
      <c r="CV1164" s="143">
        <f t="shared" si="2210"/>
        <v>0.02</v>
      </c>
      <c r="CW1164" s="83">
        <f t="shared" si="2264"/>
        <v>1.6100526987184789E-2</v>
      </c>
      <c r="CX1164" s="84">
        <f t="shared" si="2265"/>
        <v>1202.2671313520616</v>
      </c>
      <c r="CY1164" s="83">
        <f t="shared" si="2211"/>
        <v>0</v>
      </c>
      <c r="CZ1164" s="83">
        <f t="shared" si="2266"/>
        <v>3.2465775706514246</v>
      </c>
      <c r="DA1164" s="83">
        <f t="shared" si="2212"/>
        <v>3.2465775706514246</v>
      </c>
      <c r="DB1164" s="143">
        <f t="shared" si="2213"/>
        <v>0.02</v>
      </c>
      <c r="DC1164" s="83">
        <f t="shared" si="2267"/>
        <v>1.6101446767326721E-2</v>
      </c>
      <c r="DD1164" s="84">
        <f t="shared" si="2268"/>
        <v>1202.2803704629928</v>
      </c>
      <c r="DE1164" s="86">
        <f t="shared" si="2214"/>
        <v>6327.919046059842</v>
      </c>
      <c r="DF1164" s="86">
        <f t="shared" si="2215"/>
        <v>2531.1676184239368</v>
      </c>
      <c r="DG1164" s="86">
        <f t="shared" si="2216"/>
        <v>1581.9797615149605</v>
      </c>
      <c r="DH1164" s="86">
        <f t="shared" si="2217"/>
        <v>5.8371817755025104E-2</v>
      </c>
      <c r="DI1164" s="86">
        <f t="shared" si="2218"/>
        <v>3.8105084636679033E-2</v>
      </c>
      <c r="DJ1164" s="86">
        <f t="shared" si="2219"/>
        <v>0.25349514203089873</v>
      </c>
      <c r="DK1164" s="86">
        <f t="shared" si="2220"/>
        <v>-1602.1501213133181</v>
      </c>
      <c r="DL1164" s="86">
        <f t="shared" si="2278"/>
        <v>-1602.1501213133181</v>
      </c>
      <c r="DM1164" s="86">
        <f t="shared" si="2221"/>
        <v>-1602.1501213133181</v>
      </c>
      <c r="DN1164" s="85">
        <f t="shared" si="2222"/>
        <v>0</v>
      </c>
      <c r="DO1164" s="85">
        <f t="shared" si="2269"/>
        <v>0</v>
      </c>
      <c r="DP1164" s="85">
        <f t="shared" si="2223"/>
        <v>0</v>
      </c>
      <c r="DQ1164" s="85">
        <f t="shared" si="2270"/>
        <v>0</v>
      </c>
      <c r="DR1164" s="85">
        <f t="shared" si="2224"/>
        <v>0</v>
      </c>
      <c r="DS1164" s="85">
        <f t="shared" si="2271"/>
        <v>0</v>
      </c>
      <c r="DT1164" s="81"/>
      <c r="DU1164" s="81"/>
      <c r="DV1164" s="81">
        <f t="shared" si="2272"/>
        <v>0</v>
      </c>
      <c r="DW1164" s="100"/>
    </row>
    <row r="1165" spans="1:127" x14ac:dyDescent="0.2">
      <c r="A1165" s="59">
        <f t="shared" si="2225"/>
        <v>154.66666666666649</v>
      </c>
      <c r="B1165" s="44">
        <f t="shared" si="2226"/>
        <v>154666.66666666648</v>
      </c>
      <c r="C1165" s="52">
        <f t="shared" si="2160"/>
        <v>133.33333333333334</v>
      </c>
      <c r="D1165" s="50">
        <f t="shared" si="2161"/>
        <v>4</v>
      </c>
      <c r="E1165" s="44">
        <f t="shared" si="2162"/>
        <v>4.13</v>
      </c>
      <c r="F1165" s="47">
        <f t="shared" si="2163"/>
        <v>0.02</v>
      </c>
      <c r="G1165" s="52">
        <f t="shared" si="2227"/>
        <v>2.2755558428954794E-2</v>
      </c>
      <c r="H1165" s="57">
        <f t="shared" si="2228"/>
        <v>1172.0539913496204</v>
      </c>
      <c r="I1165" s="52">
        <f t="shared" si="2229"/>
        <v>0</v>
      </c>
      <c r="J1165" s="54">
        <f t="shared" si="2230"/>
        <v>4793.6344732611169</v>
      </c>
      <c r="K1165" s="46">
        <f t="shared" si="2273"/>
        <v>4793.6344732611169</v>
      </c>
      <c r="L1165" s="80">
        <f t="shared" si="2164"/>
        <v>0</v>
      </c>
      <c r="M1165" s="142">
        <f t="shared" si="2165"/>
        <v>0</v>
      </c>
      <c r="N1165" s="60">
        <f t="shared" si="2166"/>
        <v>4.13</v>
      </c>
      <c r="O1165" s="53">
        <f t="shared" si="2167"/>
        <v>0</v>
      </c>
      <c r="P1165" s="58">
        <f t="shared" si="2231"/>
        <v>3.2736428138685403</v>
      </c>
      <c r="Q1165" s="49">
        <f t="shared" si="2168"/>
        <v>3.2736428138685403</v>
      </c>
      <c r="R1165" s="143">
        <f t="shared" si="2169"/>
        <v>0.02</v>
      </c>
      <c r="S1165" s="51">
        <f t="shared" si="2232"/>
        <v>1.7315368929886433E-2</v>
      </c>
      <c r="T1165" s="57">
        <f t="shared" si="2233"/>
        <v>1215.7280005279304</v>
      </c>
      <c r="U1165" s="53">
        <f t="shared" si="2170"/>
        <v>0</v>
      </c>
      <c r="V1165" s="58">
        <f t="shared" si="2234"/>
        <v>3.3454340487808789</v>
      </c>
      <c r="W1165" s="49">
        <f t="shared" si="2171"/>
        <v>3.3454340487808789</v>
      </c>
      <c r="X1165" s="143">
        <f t="shared" si="2172"/>
        <v>0.02</v>
      </c>
      <c r="Y1165" s="51">
        <f t="shared" si="2235"/>
        <v>1.6720547148630679E-2</v>
      </c>
      <c r="Z1165" s="57">
        <f t="shared" si="2236"/>
        <v>1180.4733665573328</v>
      </c>
      <c r="AA1165" s="53">
        <f t="shared" si="2173"/>
        <v>0</v>
      </c>
      <c r="AB1165" s="58">
        <f t="shared" si="2237"/>
        <v>3.2868914067012471</v>
      </c>
      <c r="AC1165" s="49">
        <f t="shared" si="2174"/>
        <v>3.2868914067012471</v>
      </c>
      <c r="AD1165" s="143">
        <f t="shared" si="2175"/>
        <v>0.02</v>
      </c>
      <c r="AE1165" s="49">
        <f t="shared" si="2274"/>
        <v>1.666785729978168E-2</v>
      </c>
      <c r="AF1165" s="57">
        <f t="shared" si="2238"/>
        <v>1179.365746358083</v>
      </c>
      <c r="AG1165" s="53">
        <f t="shared" si="2176"/>
        <v>0</v>
      </c>
      <c r="AH1165" s="58">
        <f t="shared" si="2239"/>
        <v>3.2851323887236381</v>
      </c>
      <c r="AI1165" s="49">
        <f t="shared" si="2177"/>
        <v>3.2851323887236381</v>
      </c>
      <c r="AJ1165" s="143">
        <f t="shared" si="2178"/>
        <v>0.02</v>
      </c>
      <c r="AK1165" s="51">
        <f t="shared" si="2240"/>
        <v>1.6668415624643083E-2</v>
      </c>
      <c r="AL1165" s="57">
        <f t="shared" si="2241"/>
        <v>1179.3140013470768</v>
      </c>
      <c r="AM1165" s="53">
        <f t="shared" si="2179"/>
        <v>0</v>
      </c>
      <c r="AN1165" s="58">
        <f t="shared" si="2242"/>
        <v>3.285050331388407</v>
      </c>
      <c r="AO1165" s="49">
        <f t="shared" si="2180"/>
        <v>3.285050331388407</v>
      </c>
      <c r="AP1165" s="143">
        <f t="shared" si="2181"/>
        <v>0.02</v>
      </c>
      <c r="AQ1165" s="51">
        <f t="shared" si="2243"/>
        <v>1.6668711274375279E-2</v>
      </c>
      <c r="AR1165" s="57">
        <f t="shared" si="2244"/>
        <v>1179.3100173512094</v>
      </c>
      <c r="AS1165" s="44">
        <f t="shared" si="2182"/>
        <v>8628.5420518700103</v>
      </c>
      <c r="AT1165" s="44">
        <f t="shared" si="2183"/>
        <v>3451.4168207480043</v>
      </c>
      <c r="AU1165" s="44">
        <f t="shared" si="2184"/>
        <v>2157.1355129675026</v>
      </c>
      <c r="AV1165" s="47">
        <f t="shared" si="2185"/>
        <v>0.16183833111089524</v>
      </c>
      <c r="AW1165" s="47">
        <f t="shared" si="2186"/>
        <v>0.17869388154973506</v>
      </c>
      <c r="AX1165" s="86">
        <f t="shared" si="2187"/>
        <v>0.3156230718905334</v>
      </c>
      <c r="AY1165" s="86">
        <f t="shared" si="2188"/>
        <v>0</v>
      </c>
      <c r="AZ1165" s="10">
        <f t="shared" si="2245"/>
        <v>0</v>
      </c>
      <c r="BA1165" s="44">
        <f t="shared" si="2189"/>
        <v>0</v>
      </c>
      <c r="BB1165" s="9">
        <f t="shared" si="2190"/>
        <v>0</v>
      </c>
      <c r="BC1165" s="45">
        <f t="shared" si="2279"/>
        <v>0</v>
      </c>
      <c r="BD1165" s="9">
        <f t="shared" si="2191"/>
        <v>0</v>
      </c>
      <c r="BE1165" s="45">
        <f t="shared" si="2275"/>
        <v>0</v>
      </c>
      <c r="BF1165" s="9">
        <f t="shared" si="2192"/>
        <v>0</v>
      </c>
      <c r="BG1165" s="45">
        <f t="shared" si="2276"/>
        <v>0</v>
      </c>
      <c r="BH1165" s="58"/>
      <c r="BI1165" s="58"/>
      <c r="BJ1165" s="58">
        <f t="shared" si="2246"/>
        <v>0</v>
      </c>
      <c r="BK1165" s="97"/>
      <c r="BL1165" s="44"/>
      <c r="BM1165" s="82">
        <f t="shared" si="2247"/>
        <v>116</v>
      </c>
      <c r="BN1165" s="86">
        <f t="shared" si="2248"/>
        <v>116000</v>
      </c>
      <c r="BO1165" s="86">
        <f t="shared" si="2249"/>
        <v>100</v>
      </c>
      <c r="BP1165" s="84">
        <f t="shared" si="2193"/>
        <v>4</v>
      </c>
      <c r="BQ1165" s="84">
        <f t="shared" si="2194"/>
        <v>4.13</v>
      </c>
      <c r="BR1165" s="84">
        <f t="shared" si="2195"/>
        <v>0.02</v>
      </c>
      <c r="BS1165" s="84">
        <f t="shared" si="2250"/>
        <v>3.0925943074937335E-2</v>
      </c>
      <c r="BT1165" s="84">
        <f t="shared" si="2251"/>
        <v>1400.9817444446051</v>
      </c>
      <c r="BU1165" s="84">
        <f t="shared" si="2252"/>
        <v>0</v>
      </c>
      <c r="BV1165" s="83">
        <f t="shared" si="2253"/>
        <v>3518.7478811443566</v>
      </c>
      <c r="BW1165" s="81">
        <f t="shared" si="2277"/>
        <v>3518.7478811443566</v>
      </c>
      <c r="BX1165" s="83">
        <f t="shared" si="2196"/>
        <v>0</v>
      </c>
      <c r="BY1165" s="141">
        <f t="shared" si="2197"/>
        <v>0</v>
      </c>
      <c r="BZ1165" s="83">
        <f t="shared" si="2198"/>
        <v>4.13</v>
      </c>
      <c r="CA1165" s="83">
        <f t="shared" si="2199"/>
        <v>0</v>
      </c>
      <c r="CB1165" s="83">
        <f t="shared" si="2254"/>
        <v>3.6649854051320281</v>
      </c>
      <c r="CC1165" s="83">
        <f t="shared" si="2200"/>
        <v>3.6649854051320281</v>
      </c>
      <c r="CD1165" s="143">
        <f t="shared" si="2201"/>
        <v>0.02</v>
      </c>
      <c r="CE1165" s="83">
        <f t="shared" si="2255"/>
        <v>1.6718523213570702E-2</v>
      </c>
      <c r="CF1165" s="84">
        <f t="shared" si="2256"/>
        <v>1269.013589693403</v>
      </c>
      <c r="CG1165" s="83">
        <f t="shared" si="2202"/>
        <v>0</v>
      </c>
      <c r="CH1165" s="83">
        <f t="shared" si="2257"/>
        <v>3.3693202285637893</v>
      </c>
      <c r="CI1165" s="83">
        <f t="shared" si="2203"/>
        <v>3.3693202285637893</v>
      </c>
      <c r="CJ1165" s="143">
        <f t="shared" si="2204"/>
        <v>0.02</v>
      </c>
      <c r="CK1165" s="83">
        <f t="shared" si="2258"/>
        <v>1.5910910799759429E-2</v>
      </c>
      <c r="CL1165" s="84">
        <f t="shared" si="2259"/>
        <v>1203.9302360350682</v>
      </c>
      <c r="CM1165" s="83">
        <f t="shared" si="2205"/>
        <v>0</v>
      </c>
      <c r="CN1165" s="83">
        <f t="shared" si="2260"/>
        <v>3.2496073170171438</v>
      </c>
      <c r="CO1165" s="83">
        <f t="shared" si="2206"/>
        <v>3.2496073170171438</v>
      </c>
      <c r="CP1165" s="143">
        <f t="shared" si="2207"/>
        <v>0.02</v>
      </c>
      <c r="CQ1165" s="83">
        <f t="shared" si="2261"/>
        <v>1.6070564504284728E-2</v>
      </c>
      <c r="CR1165" s="84">
        <f t="shared" si="2262"/>
        <v>1202.7079465997572</v>
      </c>
      <c r="CS1165" s="83">
        <f t="shared" si="2208"/>
        <v>0</v>
      </c>
      <c r="CT1165" s="83">
        <f t="shared" si="2263"/>
        <v>3.2475208746521549</v>
      </c>
      <c r="CU1165" s="83">
        <f t="shared" si="2209"/>
        <v>3.2475208746521549</v>
      </c>
      <c r="CV1165" s="143">
        <f t="shared" si="2210"/>
        <v>0.02</v>
      </c>
      <c r="CW1165" s="83">
        <f t="shared" si="2264"/>
        <v>1.6098526987184791E-2</v>
      </c>
      <c r="CX1165" s="84">
        <f t="shared" si="2265"/>
        <v>1202.7630376358811</v>
      </c>
      <c r="CY1165" s="83">
        <f t="shared" si="2211"/>
        <v>0</v>
      </c>
      <c r="CZ1165" s="83">
        <f t="shared" si="2266"/>
        <v>3.2476147871561589</v>
      </c>
      <c r="DA1165" s="83">
        <f t="shared" si="2212"/>
        <v>3.2476147871561589</v>
      </c>
      <c r="DB1165" s="143">
        <f t="shared" si="2213"/>
        <v>0.02</v>
      </c>
      <c r="DC1165" s="83">
        <f t="shared" si="2267"/>
        <v>1.6099446767326723E-2</v>
      </c>
      <c r="DD1165" s="84">
        <f t="shared" si="2268"/>
        <v>1202.7762910568167</v>
      </c>
      <c r="DE1165" s="86">
        <f t="shared" si="2214"/>
        <v>6333.7461860598414</v>
      </c>
      <c r="DF1165" s="86">
        <f t="shared" si="2215"/>
        <v>2533.4984744239368</v>
      </c>
      <c r="DG1165" s="86">
        <f t="shared" si="2216"/>
        <v>1583.4365465149604</v>
      </c>
      <c r="DH1165" s="86">
        <f t="shared" si="2217"/>
        <v>5.829308980075576E-2</v>
      </c>
      <c r="DI1165" s="86">
        <f t="shared" si="2218"/>
        <v>3.8010735734821402E-2</v>
      </c>
      <c r="DJ1165" s="86">
        <f t="shared" si="2219"/>
        <v>0.25231729054783031</v>
      </c>
      <c r="DK1165" s="86">
        <f t="shared" si="2220"/>
        <v>-1603.84791497929</v>
      </c>
      <c r="DL1165" s="86">
        <f t="shared" si="2278"/>
        <v>-1603.84791497929</v>
      </c>
      <c r="DM1165" s="86">
        <f t="shared" si="2221"/>
        <v>-1603.84791497929</v>
      </c>
      <c r="DN1165" s="85">
        <f t="shared" si="2222"/>
        <v>0</v>
      </c>
      <c r="DO1165" s="85">
        <f t="shared" si="2269"/>
        <v>0</v>
      </c>
      <c r="DP1165" s="85">
        <f t="shared" si="2223"/>
        <v>0</v>
      </c>
      <c r="DQ1165" s="85">
        <f t="shared" si="2270"/>
        <v>0</v>
      </c>
      <c r="DR1165" s="85">
        <f t="shared" si="2224"/>
        <v>0</v>
      </c>
      <c r="DS1165" s="85">
        <f t="shared" si="2271"/>
        <v>0</v>
      </c>
      <c r="DT1165" s="81"/>
      <c r="DU1165" s="81"/>
      <c r="DV1165" s="81">
        <f t="shared" si="2272"/>
        <v>0</v>
      </c>
      <c r="DW1165" s="100"/>
    </row>
    <row r="1166" spans="1:127" x14ac:dyDescent="0.2">
      <c r="A1166" s="59">
        <f t="shared" si="2225"/>
        <v>154.79999999999984</v>
      </c>
      <c r="B1166" s="44">
        <f t="shared" si="2226"/>
        <v>154799.99999999983</v>
      </c>
      <c r="C1166" s="52">
        <f t="shared" si="2160"/>
        <v>133.33333333333334</v>
      </c>
      <c r="D1166" s="50">
        <f t="shared" si="2161"/>
        <v>4</v>
      </c>
      <c r="E1166" s="44">
        <f t="shared" si="2162"/>
        <v>4.13</v>
      </c>
      <c r="F1166" s="47">
        <f t="shared" si="2163"/>
        <v>0.02</v>
      </c>
      <c r="G1166" s="52">
        <f t="shared" si="2227"/>
        <v>2.2752891762288126E-2</v>
      </c>
      <c r="H1166" s="57">
        <f t="shared" si="2228"/>
        <v>1172.7885910298664</v>
      </c>
      <c r="I1166" s="52">
        <f t="shared" si="2229"/>
        <v>0</v>
      </c>
      <c r="J1166" s="54">
        <f t="shared" si="2230"/>
        <v>4797.9508732611166</v>
      </c>
      <c r="K1166" s="46">
        <f t="shared" si="2273"/>
        <v>4797.9508732611166</v>
      </c>
      <c r="L1166" s="80">
        <f t="shared" si="2164"/>
        <v>0</v>
      </c>
      <c r="M1166" s="142">
        <f t="shared" si="2165"/>
        <v>0</v>
      </c>
      <c r="N1166" s="60">
        <f t="shared" si="2166"/>
        <v>4.13</v>
      </c>
      <c r="O1166" s="53">
        <f t="shared" si="2167"/>
        <v>0</v>
      </c>
      <c r="P1166" s="58">
        <f t="shared" si="2231"/>
        <v>3.2750465481824129</v>
      </c>
      <c r="Q1166" s="49">
        <f t="shared" si="2168"/>
        <v>3.2750465481824129</v>
      </c>
      <c r="R1166" s="143">
        <f t="shared" si="2169"/>
        <v>0.02</v>
      </c>
      <c r="S1166" s="51">
        <f t="shared" si="2232"/>
        <v>1.7312702263219765E-2</v>
      </c>
      <c r="T1166" s="57">
        <f t="shared" si="2233"/>
        <v>1216.4331898875516</v>
      </c>
      <c r="U1166" s="53">
        <f t="shared" si="2170"/>
        <v>0</v>
      </c>
      <c r="V1166" s="58">
        <f t="shared" si="2234"/>
        <v>3.3469109067396001</v>
      </c>
      <c r="W1166" s="49">
        <f t="shared" si="2171"/>
        <v>3.3469109067396001</v>
      </c>
      <c r="X1166" s="143">
        <f t="shared" si="2172"/>
        <v>0.02</v>
      </c>
      <c r="Y1166" s="51">
        <f t="shared" si="2235"/>
        <v>1.6717880481964011E-2</v>
      </c>
      <c r="Z1166" s="57">
        <f t="shared" si="2236"/>
        <v>1181.139716118018</v>
      </c>
      <c r="AA1166" s="53">
        <f t="shared" si="2173"/>
        <v>0</v>
      </c>
      <c r="AB1166" s="58">
        <f t="shared" si="2237"/>
        <v>3.2882102315124691</v>
      </c>
      <c r="AC1166" s="49">
        <f t="shared" si="2174"/>
        <v>3.2882102315124691</v>
      </c>
      <c r="AD1166" s="143">
        <f t="shared" si="2175"/>
        <v>0.02</v>
      </c>
      <c r="AE1166" s="49">
        <f t="shared" si="2274"/>
        <v>1.6665190633115012E-2</v>
      </c>
      <c r="AF1166" s="57">
        <f t="shared" si="2238"/>
        <v>1180.0418268610763</v>
      </c>
      <c r="AG1166" s="53">
        <f t="shared" si="2176"/>
        <v>0</v>
      </c>
      <c r="AH1166" s="58">
        <f t="shared" si="2239"/>
        <v>3.2864638357252032</v>
      </c>
      <c r="AI1166" s="49">
        <f t="shared" si="2177"/>
        <v>3.2864638357252032</v>
      </c>
      <c r="AJ1166" s="143">
        <f t="shared" si="2178"/>
        <v>0.02</v>
      </c>
      <c r="AK1166" s="51">
        <f t="shared" si="2240"/>
        <v>1.6665748957976415E-2</v>
      </c>
      <c r="AL1166" s="57">
        <f t="shared" si="2241"/>
        <v>1179.9904665167819</v>
      </c>
      <c r="AM1166" s="53">
        <f t="shared" si="2179"/>
        <v>0</v>
      </c>
      <c r="AN1166" s="58">
        <f t="shared" si="2242"/>
        <v>3.2863822549192534</v>
      </c>
      <c r="AO1166" s="49">
        <f t="shared" si="2180"/>
        <v>3.2863822549192534</v>
      </c>
      <c r="AP1166" s="143">
        <f t="shared" si="2181"/>
        <v>0.02</v>
      </c>
      <c r="AQ1166" s="51">
        <f t="shared" si="2243"/>
        <v>1.6666044607708611E-2</v>
      </c>
      <c r="AR1166" s="57">
        <f t="shared" si="2244"/>
        <v>1179.9865114181562</v>
      </c>
      <c r="AS1166" s="44">
        <f t="shared" si="2182"/>
        <v>8636.3115718700101</v>
      </c>
      <c r="AT1166" s="44">
        <f t="shared" si="2183"/>
        <v>3454.5246287480036</v>
      </c>
      <c r="AU1166" s="44">
        <f t="shared" si="2184"/>
        <v>2159.0778929675025</v>
      </c>
      <c r="AV1166" s="47">
        <f t="shared" si="2185"/>
        <v>0.16148699929021593</v>
      </c>
      <c r="AW1166" s="47">
        <f t="shared" si="2186"/>
        <v>0.1779653598018599</v>
      </c>
      <c r="AX1166" s="86">
        <f t="shared" si="2187"/>
        <v>0.31356099902101481</v>
      </c>
      <c r="AY1166" s="86">
        <f t="shared" si="2188"/>
        <v>0</v>
      </c>
      <c r="AZ1166" s="10">
        <f t="shared" si="2245"/>
        <v>0</v>
      </c>
      <c r="BA1166" s="44">
        <f t="shared" si="2189"/>
        <v>0</v>
      </c>
      <c r="BB1166" s="9">
        <f t="shared" si="2190"/>
        <v>0</v>
      </c>
      <c r="BC1166" s="45">
        <f t="shared" si="2279"/>
        <v>0</v>
      </c>
      <c r="BD1166" s="9">
        <f t="shared" si="2191"/>
        <v>0</v>
      </c>
      <c r="BE1166" s="45">
        <f t="shared" si="2275"/>
        <v>0</v>
      </c>
      <c r="BF1166" s="9">
        <f t="shared" si="2192"/>
        <v>0</v>
      </c>
      <c r="BG1166" s="45">
        <f t="shared" si="2276"/>
        <v>0</v>
      </c>
      <c r="BH1166" s="58"/>
      <c r="BI1166" s="58"/>
      <c r="BJ1166" s="58">
        <f t="shared" si="2246"/>
        <v>0</v>
      </c>
      <c r="BK1166" s="97"/>
      <c r="BL1166" s="44"/>
      <c r="BM1166" s="82">
        <f t="shared" si="2247"/>
        <v>116.10000000000001</v>
      </c>
      <c r="BN1166" s="86">
        <f t="shared" si="2248"/>
        <v>116100</v>
      </c>
      <c r="BO1166" s="86">
        <f t="shared" si="2249"/>
        <v>100</v>
      </c>
      <c r="BP1166" s="84">
        <f t="shared" si="2193"/>
        <v>4</v>
      </c>
      <c r="BQ1166" s="84">
        <f t="shared" si="2194"/>
        <v>4.13</v>
      </c>
      <c r="BR1166" s="84">
        <f t="shared" si="2195"/>
        <v>0.02</v>
      </c>
      <c r="BS1166" s="84">
        <f t="shared" si="2250"/>
        <v>3.0923943074937336E-2</v>
      </c>
      <c r="BT1166" s="84">
        <f t="shared" si="2251"/>
        <v>1401.7305324125214</v>
      </c>
      <c r="BU1166" s="84">
        <f t="shared" si="2252"/>
        <v>0</v>
      </c>
      <c r="BV1166" s="83">
        <f t="shared" si="2253"/>
        <v>3521.9851811443564</v>
      </c>
      <c r="BW1166" s="81">
        <f t="shared" si="2277"/>
        <v>3521.9851811443564</v>
      </c>
      <c r="BX1166" s="83">
        <f t="shared" si="2196"/>
        <v>0</v>
      </c>
      <c r="BY1166" s="141">
        <f t="shared" si="2197"/>
        <v>0</v>
      </c>
      <c r="BZ1166" s="83">
        <f t="shared" si="2198"/>
        <v>4.13</v>
      </c>
      <c r="CA1166" s="83">
        <f t="shared" si="2199"/>
        <v>0</v>
      </c>
      <c r="CB1166" s="83">
        <f t="shared" si="2254"/>
        <v>3.6670499361634681</v>
      </c>
      <c r="CC1166" s="83">
        <f t="shared" si="2200"/>
        <v>3.6670499361634681</v>
      </c>
      <c r="CD1166" s="143">
        <f t="shared" si="2201"/>
        <v>0.02</v>
      </c>
      <c r="CE1166" s="83">
        <f t="shared" si="2255"/>
        <v>1.6716523213570703E-2</v>
      </c>
      <c r="CF1166" s="84">
        <f t="shared" si="2256"/>
        <v>1269.4697312974095</v>
      </c>
      <c r="CG1166" s="83">
        <f t="shared" si="2202"/>
        <v>0</v>
      </c>
      <c r="CH1166" s="83">
        <f t="shared" si="2257"/>
        <v>3.3704073510918624</v>
      </c>
      <c r="CI1166" s="83">
        <f t="shared" si="2203"/>
        <v>3.3704073510918624</v>
      </c>
      <c r="CJ1166" s="143">
        <f t="shared" si="2204"/>
        <v>0.02</v>
      </c>
      <c r="CK1166" s="83">
        <f t="shared" si="2258"/>
        <v>1.5908910799759431E-2</v>
      </c>
      <c r="CL1166" s="84">
        <f t="shared" si="2259"/>
        <v>1204.4024354616731</v>
      </c>
      <c r="CM1166" s="83">
        <f t="shared" si="2205"/>
        <v>0</v>
      </c>
      <c r="CN1166" s="83">
        <f t="shared" si="2260"/>
        <v>3.2506070982826634</v>
      </c>
      <c r="CO1166" s="83">
        <f t="shared" si="2206"/>
        <v>3.2506070982826634</v>
      </c>
      <c r="CP1166" s="143">
        <f t="shared" si="2207"/>
        <v>0.02</v>
      </c>
      <c r="CQ1166" s="83">
        <f t="shared" si="2261"/>
        <v>1.6068564504284729E-2</v>
      </c>
      <c r="CR1166" s="84">
        <f t="shared" si="2262"/>
        <v>1203.2024544875296</v>
      </c>
      <c r="CS1166" s="83">
        <f t="shared" si="2208"/>
        <v>0</v>
      </c>
      <c r="CT1166" s="83">
        <f t="shared" si="2263"/>
        <v>3.2485565115704103</v>
      </c>
      <c r="CU1166" s="83">
        <f t="shared" si="2209"/>
        <v>3.2485565115704103</v>
      </c>
      <c r="CV1166" s="143">
        <f t="shared" si="2210"/>
        <v>0.02</v>
      </c>
      <c r="CW1166" s="83">
        <f t="shared" si="2264"/>
        <v>1.6096526987184792E-2</v>
      </c>
      <c r="CX1166" s="84">
        <f t="shared" si="2265"/>
        <v>1203.2587242721961</v>
      </c>
      <c r="CY1166" s="83">
        <f t="shared" si="2211"/>
        <v>0</v>
      </c>
      <c r="CZ1166" s="83">
        <f t="shared" si="2266"/>
        <v>3.2486525403923712</v>
      </c>
      <c r="DA1166" s="83">
        <f t="shared" si="2212"/>
        <v>3.2486525403923712</v>
      </c>
      <c r="DB1166" s="143">
        <f t="shared" si="2213"/>
        <v>0.02</v>
      </c>
      <c r="DC1166" s="83">
        <f t="shared" si="2267"/>
        <v>1.6097446767326724E-2</v>
      </c>
      <c r="DD1166" s="84">
        <f t="shared" si="2268"/>
        <v>1203.2719916808869</v>
      </c>
      <c r="DE1166" s="86">
        <f t="shared" si="2214"/>
        <v>6339.5733260598417</v>
      </c>
      <c r="DF1166" s="86">
        <f t="shared" si="2215"/>
        <v>2535.8293304239364</v>
      </c>
      <c r="DG1166" s="86">
        <f t="shared" si="2216"/>
        <v>1584.8933315149604</v>
      </c>
      <c r="DH1166" s="86">
        <f t="shared" si="2217"/>
        <v>5.8214555631006845E-2</v>
      </c>
      <c r="DI1166" s="86">
        <f t="shared" si="2218"/>
        <v>3.7916725248160102E-2</v>
      </c>
      <c r="DJ1166" s="86">
        <f t="shared" si="2219"/>
        <v>0.25114621601315901</v>
      </c>
      <c r="DK1166" s="86">
        <f t="shared" si="2220"/>
        <v>-1605.544670524569</v>
      </c>
      <c r="DL1166" s="86">
        <f t="shared" si="2278"/>
        <v>-1605.544670524569</v>
      </c>
      <c r="DM1166" s="86">
        <f t="shared" si="2221"/>
        <v>-1605.544670524569</v>
      </c>
      <c r="DN1166" s="85">
        <f t="shared" si="2222"/>
        <v>0</v>
      </c>
      <c r="DO1166" s="85">
        <f t="shared" si="2269"/>
        <v>0</v>
      </c>
      <c r="DP1166" s="85">
        <f t="shared" si="2223"/>
        <v>0</v>
      </c>
      <c r="DQ1166" s="85">
        <f t="shared" si="2270"/>
        <v>0</v>
      </c>
      <c r="DR1166" s="85">
        <f t="shared" si="2224"/>
        <v>0</v>
      </c>
      <c r="DS1166" s="85">
        <f t="shared" si="2271"/>
        <v>0</v>
      </c>
      <c r="DT1166" s="81"/>
      <c r="DU1166" s="81"/>
      <c r="DV1166" s="81">
        <f t="shared" si="2272"/>
        <v>0</v>
      </c>
      <c r="DW1166" s="100"/>
    </row>
    <row r="1167" spans="1:127" x14ac:dyDescent="0.2">
      <c r="A1167" s="59">
        <f t="shared" si="2225"/>
        <v>154.93333333333317</v>
      </c>
      <c r="B1167" s="44">
        <f t="shared" si="2226"/>
        <v>154933.33333333317</v>
      </c>
      <c r="C1167" s="52">
        <f t="shared" si="2160"/>
        <v>133.33333333333334</v>
      </c>
      <c r="D1167" s="50">
        <f t="shared" si="2161"/>
        <v>4</v>
      </c>
      <c r="E1167" s="44">
        <f t="shared" si="2162"/>
        <v>4.13</v>
      </c>
      <c r="F1167" s="47">
        <f t="shared" si="2163"/>
        <v>0.02</v>
      </c>
      <c r="G1167" s="52">
        <f t="shared" si="2227"/>
        <v>2.2750225095621458E-2</v>
      </c>
      <c r="H1167" s="57">
        <f t="shared" si="2228"/>
        <v>1173.5231046191789</v>
      </c>
      <c r="I1167" s="52">
        <f t="shared" si="2229"/>
        <v>0</v>
      </c>
      <c r="J1167" s="54">
        <f t="shared" si="2230"/>
        <v>4802.2672732611163</v>
      </c>
      <c r="K1167" s="46">
        <f t="shared" si="2273"/>
        <v>4802.2672732611163</v>
      </c>
      <c r="L1167" s="80">
        <f t="shared" si="2164"/>
        <v>0</v>
      </c>
      <c r="M1167" s="142">
        <f t="shared" si="2165"/>
        <v>0</v>
      </c>
      <c r="N1167" s="60">
        <f t="shared" si="2166"/>
        <v>4.13</v>
      </c>
      <c r="O1167" s="53">
        <f t="shared" si="2167"/>
        <v>0</v>
      </c>
      <c r="P1167" s="58">
        <f t="shared" si="2231"/>
        <v>3.2764521578534946</v>
      </c>
      <c r="Q1167" s="49">
        <f t="shared" si="2168"/>
        <v>3.2764521578534946</v>
      </c>
      <c r="R1167" s="143">
        <f t="shared" si="2169"/>
        <v>0.02</v>
      </c>
      <c r="S1167" s="51">
        <f t="shared" si="2232"/>
        <v>1.7310035596553097E-2</v>
      </c>
      <c r="T1167" s="57">
        <f t="shared" si="2233"/>
        <v>1217.1379684273454</v>
      </c>
      <c r="U1167" s="53">
        <f t="shared" si="2170"/>
        <v>0</v>
      </c>
      <c r="V1167" s="58">
        <f t="shared" si="2234"/>
        <v>3.348388924195655</v>
      </c>
      <c r="W1167" s="49">
        <f t="shared" si="2171"/>
        <v>3.348388924195655</v>
      </c>
      <c r="X1167" s="143">
        <f t="shared" si="2172"/>
        <v>0.02</v>
      </c>
      <c r="Y1167" s="51">
        <f t="shared" si="2235"/>
        <v>1.6715213815297343E-2</v>
      </c>
      <c r="Z1167" s="57">
        <f t="shared" si="2236"/>
        <v>1181.8056654113386</v>
      </c>
      <c r="AA1167" s="53">
        <f t="shared" si="2173"/>
        <v>0</v>
      </c>
      <c r="AB1167" s="58">
        <f t="shared" si="2237"/>
        <v>3.2895300646830483</v>
      </c>
      <c r="AC1167" s="49">
        <f t="shared" si="2174"/>
        <v>3.2895300646830483</v>
      </c>
      <c r="AD1167" s="143">
        <f t="shared" si="2175"/>
        <v>0.02</v>
      </c>
      <c r="AE1167" s="49">
        <f t="shared" si="2274"/>
        <v>1.6662523966448343E-2</v>
      </c>
      <c r="AF1167" s="57">
        <f t="shared" si="2238"/>
        <v>1180.7175280734493</v>
      </c>
      <c r="AG1167" s="53">
        <f t="shared" si="2176"/>
        <v>0</v>
      </c>
      <c r="AH1167" s="58">
        <f t="shared" si="2239"/>
        <v>3.2877963758174298</v>
      </c>
      <c r="AI1167" s="49">
        <f t="shared" si="2177"/>
        <v>3.2877963758174298</v>
      </c>
      <c r="AJ1167" s="143">
        <f t="shared" si="2178"/>
        <v>0.02</v>
      </c>
      <c r="AK1167" s="51">
        <f t="shared" si="2240"/>
        <v>1.6663082291309746E-2</v>
      </c>
      <c r="AL1167" s="57">
        <f t="shared" si="2241"/>
        <v>1180.6665494418799</v>
      </c>
      <c r="AM1167" s="53">
        <f t="shared" si="2179"/>
        <v>0</v>
      </c>
      <c r="AN1167" s="58">
        <f t="shared" si="2242"/>
        <v>3.2877152688904285</v>
      </c>
      <c r="AO1167" s="49">
        <f t="shared" si="2180"/>
        <v>3.2877152688904285</v>
      </c>
      <c r="AP1167" s="143">
        <f t="shared" si="2181"/>
        <v>0.02</v>
      </c>
      <c r="AQ1167" s="51">
        <f t="shared" si="2243"/>
        <v>1.6663377941041942E-2</v>
      </c>
      <c r="AR1167" s="57">
        <f t="shared" si="2244"/>
        <v>1180.6626231212072</v>
      </c>
      <c r="AS1167" s="44">
        <f t="shared" si="2182"/>
        <v>8644.0810918700081</v>
      </c>
      <c r="AT1167" s="44">
        <f t="shared" si="2183"/>
        <v>3457.6324367480033</v>
      </c>
      <c r="AU1167" s="44">
        <f t="shared" si="2184"/>
        <v>2161.020272967502</v>
      </c>
      <c r="AV1167" s="47">
        <f t="shared" si="2185"/>
        <v>0.16113695376091597</v>
      </c>
      <c r="AW1167" s="47">
        <f t="shared" si="2186"/>
        <v>0.1772408907947112</v>
      </c>
      <c r="AX1167" s="86">
        <f t="shared" si="2187"/>
        <v>0.31151545136684555</v>
      </c>
      <c r="AY1167" s="86">
        <f t="shared" si="2188"/>
        <v>0</v>
      </c>
      <c r="AZ1167" s="10">
        <f t="shared" si="2245"/>
        <v>0</v>
      </c>
      <c r="BA1167" s="44">
        <f t="shared" si="2189"/>
        <v>0</v>
      </c>
      <c r="BB1167" s="9">
        <f t="shared" si="2190"/>
        <v>0</v>
      </c>
      <c r="BC1167" s="45">
        <f t="shared" si="2279"/>
        <v>0</v>
      </c>
      <c r="BD1167" s="9">
        <f t="shared" si="2191"/>
        <v>0</v>
      </c>
      <c r="BE1167" s="45">
        <f t="shared" si="2275"/>
        <v>0</v>
      </c>
      <c r="BF1167" s="9">
        <f t="shared" si="2192"/>
        <v>0</v>
      </c>
      <c r="BG1167" s="45">
        <f t="shared" si="2276"/>
        <v>0</v>
      </c>
      <c r="BH1167" s="58"/>
      <c r="BI1167" s="58"/>
      <c r="BJ1167" s="58">
        <f t="shared" si="2246"/>
        <v>0</v>
      </c>
      <c r="BK1167" s="97"/>
      <c r="BL1167" s="44"/>
      <c r="BM1167" s="82">
        <f t="shared" si="2247"/>
        <v>116.2</v>
      </c>
      <c r="BN1167" s="86">
        <f t="shared" si="2248"/>
        <v>116200</v>
      </c>
      <c r="BO1167" s="86">
        <f t="shared" si="2249"/>
        <v>100</v>
      </c>
      <c r="BP1167" s="84">
        <f t="shared" si="2193"/>
        <v>4</v>
      </c>
      <c r="BQ1167" s="84">
        <f t="shared" si="2194"/>
        <v>4.13</v>
      </c>
      <c r="BR1167" s="84">
        <f t="shared" si="2195"/>
        <v>0.02</v>
      </c>
      <c r="BS1167" s="84">
        <f t="shared" si="2250"/>
        <v>3.0921943074937338E-2</v>
      </c>
      <c r="BT1167" s="84">
        <f t="shared" si="2251"/>
        <v>1402.4792719542875</v>
      </c>
      <c r="BU1167" s="84">
        <f t="shared" si="2252"/>
        <v>0</v>
      </c>
      <c r="BV1167" s="83">
        <f t="shared" si="2253"/>
        <v>3525.2224811443562</v>
      </c>
      <c r="BW1167" s="81">
        <f t="shared" si="2277"/>
        <v>3525.2224811443562</v>
      </c>
      <c r="BX1167" s="83">
        <f t="shared" si="2196"/>
        <v>0</v>
      </c>
      <c r="BY1167" s="141">
        <f t="shared" si="2197"/>
        <v>0</v>
      </c>
      <c r="BZ1167" s="83">
        <f t="shared" si="2198"/>
        <v>4.13</v>
      </c>
      <c r="CA1167" s="83">
        <f t="shared" si="2199"/>
        <v>0</v>
      </c>
      <c r="CB1167" s="83">
        <f t="shared" si="2254"/>
        <v>3.6691166283686933</v>
      </c>
      <c r="CC1167" s="83">
        <f t="shared" si="2200"/>
        <v>3.6691166283686933</v>
      </c>
      <c r="CD1167" s="143">
        <f t="shared" si="2201"/>
        <v>0.02</v>
      </c>
      <c r="CE1167" s="83">
        <f t="shared" si="2255"/>
        <v>1.6714523213570705E-2</v>
      </c>
      <c r="CF1167" s="84">
        <f t="shared" si="2256"/>
        <v>1269.9255615561883</v>
      </c>
      <c r="CG1167" s="83">
        <f t="shared" si="2202"/>
        <v>0</v>
      </c>
      <c r="CH1167" s="83">
        <f t="shared" si="2257"/>
        <v>3.3714946446193861</v>
      </c>
      <c r="CI1167" s="83">
        <f t="shared" si="2203"/>
        <v>3.3714946446193861</v>
      </c>
      <c r="CJ1167" s="143">
        <f t="shared" si="2204"/>
        <v>0.02</v>
      </c>
      <c r="CK1167" s="83">
        <f t="shared" si="2258"/>
        <v>1.5906910799759432E-2</v>
      </c>
      <c r="CL1167" s="84">
        <f t="shared" si="2259"/>
        <v>1204.8744232406757</v>
      </c>
      <c r="CM1167" s="83">
        <f t="shared" si="2205"/>
        <v>0</v>
      </c>
      <c r="CN1167" s="83">
        <f t="shared" si="2260"/>
        <v>3.2516073410576487</v>
      </c>
      <c r="CO1167" s="83">
        <f t="shared" si="2206"/>
        <v>3.2516073410576487</v>
      </c>
      <c r="CP1167" s="143">
        <f t="shared" si="2207"/>
        <v>0.02</v>
      </c>
      <c r="CQ1167" s="83">
        <f t="shared" si="2261"/>
        <v>1.606656450428473E-2</v>
      </c>
      <c r="CR1167" s="84">
        <f t="shared" si="2262"/>
        <v>1203.6967487537538</v>
      </c>
      <c r="CS1167" s="83">
        <f t="shared" si="2208"/>
        <v>0</v>
      </c>
      <c r="CT1167" s="83">
        <f t="shared" si="2263"/>
        <v>3.2495926899841789</v>
      </c>
      <c r="CU1167" s="83">
        <f t="shared" si="2209"/>
        <v>3.2495926899841789</v>
      </c>
      <c r="CV1167" s="143">
        <f t="shared" si="2210"/>
        <v>0.02</v>
      </c>
      <c r="CW1167" s="83">
        <f t="shared" si="2264"/>
        <v>1.6094526987184794E-2</v>
      </c>
      <c r="CX1167" s="84">
        <f t="shared" si="2265"/>
        <v>1203.7541913182474</v>
      </c>
      <c r="CY1167" s="83">
        <f t="shared" si="2211"/>
        <v>0</v>
      </c>
      <c r="CZ1167" s="83">
        <f t="shared" si="2266"/>
        <v>3.2496908293751772</v>
      </c>
      <c r="DA1167" s="83">
        <f t="shared" si="2212"/>
        <v>3.2496908293751772</v>
      </c>
      <c r="DB1167" s="143">
        <f t="shared" si="2213"/>
        <v>0.02</v>
      </c>
      <c r="DC1167" s="83">
        <f t="shared" si="2267"/>
        <v>1.6095446767326726E-2</v>
      </c>
      <c r="DD1167" s="84">
        <f t="shared" si="2268"/>
        <v>1203.7674723938037</v>
      </c>
      <c r="DE1167" s="86">
        <f t="shared" si="2214"/>
        <v>6345.4004660598403</v>
      </c>
      <c r="DF1167" s="86">
        <f t="shared" si="2215"/>
        <v>2538.160186423936</v>
      </c>
      <c r="DG1167" s="86">
        <f t="shared" si="2216"/>
        <v>1586.3501165149601</v>
      </c>
      <c r="DH1167" s="86">
        <f t="shared" si="2217"/>
        <v>5.8136214616132699E-2</v>
      </c>
      <c r="DI1167" s="86">
        <f t="shared" si="2218"/>
        <v>3.7823051662445144E-2</v>
      </c>
      <c r="DJ1167" s="86">
        <f t="shared" si="2219"/>
        <v>0.24998187287511053</v>
      </c>
      <c r="DK1167" s="86">
        <f t="shared" si="2220"/>
        <v>-1607.2403886725122</v>
      </c>
      <c r="DL1167" s="86">
        <f t="shared" si="2278"/>
        <v>-1607.2403886725122</v>
      </c>
      <c r="DM1167" s="86">
        <f t="shared" si="2221"/>
        <v>-1607.2403886725122</v>
      </c>
      <c r="DN1167" s="85">
        <f t="shared" si="2222"/>
        <v>0</v>
      </c>
      <c r="DO1167" s="85">
        <f t="shared" si="2269"/>
        <v>0</v>
      </c>
      <c r="DP1167" s="85">
        <f t="shared" si="2223"/>
        <v>0</v>
      </c>
      <c r="DQ1167" s="85">
        <f t="shared" si="2270"/>
        <v>0</v>
      </c>
      <c r="DR1167" s="85">
        <f t="shared" si="2224"/>
        <v>0</v>
      </c>
      <c r="DS1167" s="85">
        <f t="shared" si="2271"/>
        <v>0</v>
      </c>
      <c r="DT1167" s="81"/>
      <c r="DU1167" s="81"/>
      <c r="DV1167" s="81">
        <f t="shared" si="2272"/>
        <v>0</v>
      </c>
      <c r="DW1167" s="100"/>
    </row>
    <row r="1168" spans="1:127" x14ac:dyDescent="0.2">
      <c r="A1168" s="59">
        <f t="shared" si="2225"/>
        <v>155.06666666666652</v>
      </c>
      <c r="B1168" s="44">
        <f t="shared" si="2226"/>
        <v>155066.66666666651</v>
      </c>
      <c r="C1168" s="52">
        <f t="shared" si="2160"/>
        <v>133.33333333333334</v>
      </c>
      <c r="D1168" s="50">
        <f t="shared" si="2161"/>
        <v>4</v>
      </c>
      <c r="E1168" s="44">
        <f t="shared" si="2162"/>
        <v>4.13</v>
      </c>
      <c r="F1168" s="47">
        <f t="shared" si="2163"/>
        <v>0.02</v>
      </c>
      <c r="G1168" s="52">
        <f t="shared" si="2227"/>
        <v>2.2747558428954789E-2</v>
      </c>
      <c r="H1168" s="57">
        <f t="shared" si="2228"/>
        <v>1174.2575321175577</v>
      </c>
      <c r="I1168" s="52">
        <f t="shared" si="2229"/>
        <v>0</v>
      </c>
      <c r="J1168" s="54">
        <f t="shared" si="2230"/>
        <v>4806.583673261116</v>
      </c>
      <c r="K1168" s="46">
        <f t="shared" si="2273"/>
        <v>4806.583673261116</v>
      </c>
      <c r="L1168" s="80">
        <f t="shared" si="2164"/>
        <v>0</v>
      </c>
      <c r="M1168" s="142">
        <f t="shared" si="2165"/>
        <v>0</v>
      </c>
      <c r="N1168" s="60">
        <f t="shared" si="2166"/>
        <v>4.13</v>
      </c>
      <c r="O1168" s="53">
        <f t="shared" si="2167"/>
        <v>0</v>
      </c>
      <c r="P1168" s="58">
        <f t="shared" si="2231"/>
        <v>3.2778596426459856</v>
      </c>
      <c r="Q1168" s="49">
        <f t="shared" si="2168"/>
        <v>3.2778596426459856</v>
      </c>
      <c r="R1168" s="143">
        <f t="shared" si="2169"/>
        <v>0.02</v>
      </c>
      <c r="S1168" s="51">
        <f t="shared" si="2232"/>
        <v>1.7307368929886428E-2</v>
      </c>
      <c r="T1168" s="57">
        <f t="shared" si="2233"/>
        <v>1217.842336096166</v>
      </c>
      <c r="U1168" s="53">
        <f t="shared" si="2170"/>
        <v>0</v>
      </c>
      <c r="V1168" s="58">
        <f t="shared" si="2234"/>
        <v>3.3498680981613553</v>
      </c>
      <c r="W1168" s="49">
        <f t="shared" si="2171"/>
        <v>3.3498680981613553</v>
      </c>
      <c r="X1168" s="143">
        <f t="shared" si="2172"/>
        <v>0.02</v>
      </c>
      <c r="Y1168" s="51">
        <f t="shared" si="2235"/>
        <v>1.6712547148630675E-2</v>
      </c>
      <c r="Z1168" s="57">
        <f t="shared" si="2236"/>
        <v>1182.4712145599133</v>
      </c>
      <c r="AA1168" s="53">
        <f t="shared" si="2173"/>
        <v>0</v>
      </c>
      <c r="AB1168" s="58">
        <f t="shared" si="2237"/>
        <v>3.2908509037217692</v>
      </c>
      <c r="AC1168" s="49">
        <f t="shared" si="2174"/>
        <v>3.2908509037217692</v>
      </c>
      <c r="AD1168" s="143">
        <f t="shared" si="2175"/>
        <v>0.02</v>
      </c>
      <c r="AE1168" s="49">
        <f t="shared" si="2274"/>
        <v>1.6659857299781675E-2</v>
      </c>
      <c r="AF1168" s="57">
        <f t="shared" si="2238"/>
        <v>1181.3928500923193</v>
      </c>
      <c r="AG1168" s="53">
        <f t="shared" si="2176"/>
        <v>0</v>
      </c>
      <c r="AH1168" s="58">
        <f t="shared" si="2239"/>
        <v>3.2891300066002538</v>
      </c>
      <c r="AI1168" s="49">
        <f t="shared" si="2177"/>
        <v>3.2891300066002538</v>
      </c>
      <c r="AJ1168" s="143">
        <f t="shared" si="2178"/>
        <v>0.02</v>
      </c>
      <c r="AK1168" s="51">
        <f t="shared" si="2240"/>
        <v>1.6660415624643078E-2</v>
      </c>
      <c r="AL1168" s="57">
        <f t="shared" si="2241"/>
        <v>1181.3422502073136</v>
      </c>
      <c r="AM1168" s="53">
        <f t="shared" si="2179"/>
        <v>0</v>
      </c>
      <c r="AN1168" s="58">
        <f t="shared" si="2242"/>
        <v>3.2890493708583017</v>
      </c>
      <c r="AO1168" s="49">
        <f t="shared" si="2180"/>
        <v>3.2890493708583017</v>
      </c>
      <c r="AP1168" s="143">
        <f t="shared" si="2181"/>
        <v>0.02</v>
      </c>
      <c r="AQ1168" s="51">
        <f t="shared" si="2243"/>
        <v>1.6660711274375274E-2</v>
      </c>
      <c r="AR1168" s="57">
        <f t="shared" si="2244"/>
        <v>1181.3383525460501</v>
      </c>
      <c r="AS1168" s="44">
        <f t="shared" si="2182"/>
        <v>8651.8506118700097</v>
      </c>
      <c r="AT1168" s="44">
        <f t="shared" si="2183"/>
        <v>3460.7402447480035</v>
      </c>
      <c r="AU1168" s="44">
        <f t="shared" si="2184"/>
        <v>2162.9626529675024</v>
      </c>
      <c r="AV1168" s="47">
        <f t="shared" si="2185"/>
        <v>0.16078818841437281</v>
      </c>
      <c r="AW1168" s="47">
        <f t="shared" si="2186"/>
        <v>0.17652044703504388</v>
      </c>
      <c r="AX1168" s="86">
        <f t="shared" si="2187"/>
        <v>0.30948627507564264</v>
      </c>
      <c r="AY1168" s="86">
        <f t="shared" si="2188"/>
        <v>0</v>
      </c>
      <c r="AZ1168" s="10">
        <f t="shared" si="2245"/>
        <v>0</v>
      </c>
      <c r="BA1168" s="44">
        <f t="shared" si="2189"/>
        <v>0</v>
      </c>
      <c r="BB1168" s="9">
        <f t="shared" si="2190"/>
        <v>0</v>
      </c>
      <c r="BC1168" s="45">
        <f t="shared" si="2279"/>
        <v>0</v>
      </c>
      <c r="BD1168" s="9">
        <f t="shared" si="2191"/>
        <v>0</v>
      </c>
      <c r="BE1168" s="45">
        <f t="shared" si="2275"/>
        <v>0</v>
      </c>
      <c r="BF1168" s="9">
        <f t="shared" si="2192"/>
        <v>0</v>
      </c>
      <c r="BG1168" s="45">
        <f t="shared" si="2276"/>
        <v>0</v>
      </c>
      <c r="BH1168" s="58"/>
      <c r="BI1168" s="58"/>
      <c r="BJ1168" s="58">
        <f t="shared" si="2246"/>
        <v>0</v>
      </c>
      <c r="BK1168" s="97"/>
      <c r="BL1168" s="44"/>
      <c r="BM1168" s="82">
        <f t="shared" si="2247"/>
        <v>116.3</v>
      </c>
      <c r="BN1168" s="86">
        <f t="shared" si="2248"/>
        <v>116300</v>
      </c>
      <c r="BO1168" s="86">
        <f t="shared" si="2249"/>
        <v>100</v>
      </c>
      <c r="BP1168" s="84">
        <f t="shared" si="2193"/>
        <v>4</v>
      </c>
      <c r="BQ1168" s="84">
        <f t="shared" si="2194"/>
        <v>4.13</v>
      </c>
      <c r="BR1168" s="84">
        <f t="shared" si="2195"/>
        <v>0.02</v>
      </c>
      <c r="BS1168" s="84">
        <f t="shared" si="2250"/>
        <v>3.0919943074937339E-2</v>
      </c>
      <c r="BT1168" s="84">
        <f t="shared" si="2251"/>
        <v>1403.2279630699034</v>
      </c>
      <c r="BU1168" s="84">
        <f t="shared" si="2252"/>
        <v>0</v>
      </c>
      <c r="BV1168" s="83">
        <f t="shared" si="2253"/>
        <v>3528.4597811443559</v>
      </c>
      <c r="BW1168" s="81">
        <f t="shared" si="2277"/>
        <v>3528.4597811443559</v>
      </c>
      <c r="BX1168" s="83">
        <f t="shared" si="2196"/>
        <v>0</v>
      </c>
      <c r="BY1168" s="141">
        <f t="shared" si="2197"/>
        <v>0</v>
      </c>
      <c r="BZ1168" s="83">
        <f t="shared" si="2198"/>
        <v>4.13</v>
      </c>
      <c r="CA1168" s="83">
        <f t="shared" si="2199"/>
        <v>0</v>
      </c>
      <c r="CB1168" s="83">
        <f t="shared" si="2254"/>
        <v>3.6711854819802152</v>
      </c>
      <c r="CC1168" s="83">
        <f t="shared" si="2200"/>
        <v>3.6711854819802152</v>
      </c>
      <c r="CD1168" s="143">
        <f t="shared" si="2201"/>
        <v>0.02</v>
      </c>
      <c r="CE1168" s="83">
        <f t="shared" si="2255"/>
        <v>1.6712523213570706E-2</v>
      </c>
      <c r="CF1168" s="84">
        <f t="shared" si="2256"/>
        <v>1270.3810805518056</v>
      </c>
      <c r="CG1168" s="83">
        <f t="shared" si="2202"/>
        <v>0</v>
      </c>
      <c r="CH1168" s="83">
        <f t="shared" si="2257"/>
        <v>3.372582107792498</v>
      </c>
      <c r="CI1168" s="83">
        <f t="shared" si="2203"/>
        <v>3.372582107792498</v>
      </c>
      <c r="CJ1168" s="143">
        <f t="shared" si="2204"/>
        <v>0.02</v>
      </c>
      <c r="CK1168" s="83">
        <f t="shared" si="2258"/>
        <v>1.5904910799759434E-2</v>
      </c>
      <c r="CL1168" s="84">
        <f t="shared" si="2259"/>
        <v>1205.3461994846375</v>
      </c>
      <c r="CM1168" s="83">
        <f t="shared" si="2205"/>
        <v>0</v>
      </c>
      <c r="CN1168" s="83">
        <f t="shared" si="2260"/>
        <v>3.2526080445363483</v>
      </c>
      <c r="CO1168" s="83">
        <f t="shared" si="2206"/>
        <v>3.2526080445363483</v>
      </c>
      <c r="CP1168" s="143">
        <f t="shared" si="2207"/>
        <v>0.02</v>
      </c>
      <c r="CQ1168" s="83">
        <f t="shared" si="2261"/>
        <v>1.6064564504284732E-2</v>
      </c>
      <c r="CR1168" s="84">
        <f t="shared" si="2262"/>
        <v>1204.190829459669</v>
      </c>
      <c r="CS1168" s="83">
        <f t="shared" si="2208"/>
        <v>0</v>
      </c>
      <c r="CT1168" s="83">
        <f t="shared" si="2263"/>
        <v>3.2506294089520704</v>
      </c>
      <c r="CU1168" s="83">
        <f t="shared" si="2209"/>
        <v>3.2506294089520704</v>
      </c>
      <c r="CV1168" s="143">
        <f t="shared" si="2210"/>
        <v>0.02</v>
      </c>
      <c r="CW1168" s="83">
        <f t="shared" si="2264"/>
        <v>1.6092526987184795E-2</v>
      </c>
      <c r="CX1168" s="84">
        <f t="shared" si="2265"/>
        <v>1204.2494388314753</v>
      </c>
      <c r="CY1168" s="83">
        <f t="shared" si="2211"/>
        <v>0</v>
      </c>
      <c r="CZ1168" s="83">
        <f t="shared" si="2266"/>
        <v>3.2507296531207506</v>
      </c>
      <c r="DA1168" s="83">
        <f t="shared" si="2212"/>
        <v>3.2507296531207506</v>
      </c>
      <c r="DB1168" s="143">
        <f t="shared" si="2213"/>
        <v>0.02</v>
      </c>
      <c r="DC1168" s="83">
        <f t="shared" si="2267"/>
        <v>1.6093446767326727E-2</v>
      </c>
      <c r="DD1168" s="84">
        <f t="shared" si="2268"/>
        <v>1204.2627332543705</v>
      </c>
      <c r="DE1168" s="86">
        <f t="shared" si="2214"/>
        <v>6351.2276060598397</v>
      </c>
      <c r="DF1168" s="86">
        <f t="shared" si="2215"/>
        <v>2540.4910424239361</v>
      </c>
      <c r="DG1168" s="86">
        <f t="shared" si="2216"/>
        <v>1587.8069015149599</v>
      </c>
      <c r="DH1168" s="86">
        <f t="shared" si="2217"/>
        <v>5.8058066128976772E-2</v>
      </c>
      <c r="DI1168" s="86">
        <f t="shared" si="2218"/>
        <v>3.7729713471412858E-2</v>
      </c>
      <c r="DJ1168" s="86">
        <f t="shared" si="2219"/>
        <v>0.24882421592862042</v>
      </c>
      <c r="DK1168" s="86">
        <f t="shared" si="2220"/>
        <v>-1608.9350701463713</v>
      </c>
      <c r="DL1168" s="86">
        <f t="shared" si="2278"/>
        <v>-1608.9350701463713</v>
      </c>
      <c r="DM1168" s="86">
        <f t="shared" si="2221"/>
        <v>-1608.9350701463713</v>
      </c>
      <c r="DN1168" s="85">
        <f t="shared" si="2222"/>
        <v>0</v>
      </c>
      <c r="DO1168" s="85">
        <f t="shared" si="2269"/>
        <v>0</v>
      </c>
      <c r="DP1168" s="85">
        <f t="shared" si="2223"/>
        <v>0</v>
      </c>
      <c r="DQ1168" s="85">
        <f t="shared" si="2270"/>
        <v>0</v>
      </c>
      <c r="DR1168" s="85">
        <f t="shared" si="2224"/>
        <v>0</v>
      </c>
      <c r="DS1168" s="85">
        <f t="shared" si="2271"/>
        <v>0</v>
      </c>
      <c r="DT1168" s="81"/>
      <c r="DU1168" s="81"/>
      <c r="DV1168" s="81">
        <f t="shared" si="2272"/>
        <v>0</v>
      </c>
      <c r="DW1168" s="100"/>
    </row>
    <row r="1169" spans="1:127" x14ac:dyDescent="0.2">
      <c r="A1169" s="59">
        <f t="shared" si="2225"/>
        <v>155.19999999999985</v>
      </c>
      <c r="B1169" s="44">
        <f t="shared" si="2226"/>
        <v>155199.99999999985</v>
      </c>
      <c r="C1169" s="52">
        <f t="shared" si="2160"/>
        <v>133.33333333333334</v>
      </c>
      <c r="D1169" s="50">
        <f t="shared" si="2161"/>
        <v>4</v>
      </c>
      <c r="E1169" s="44">
        <f t="shared" si="2162"/>
        <v>4.13</v>
      </c>
      <c r="F1169" s="47">
        <f t="shared" si="2163"/>
        <v>0.02</v>
      </c>
      <c r="G1169" s="52">
        <f t="shared" si="2227"/>
        <v>2.2744891762288121E-2</v>
      </c>
      <c r="H1169" s="57">
        <f t="shared" si="2228"/>
        <v>1174.991873525003</v>
      </c>
      <c r="I1169" s="52">
        <f t="shared" si="2229"/>
        <v>0</v>
      </c>
      <c r="J1169" s="54">
        <f t="shared" si="2230"/>
        <v>4810.9000732611157</v>
      </c>
      <c r="K1169" s="46">
        <f t="shared" si="2273"/>
        <v>4810.9000732611157</v>
      </c>
      <c r="L1169" s="80">
        <f t="shared" si="2164"/>
        <v>0</v>
      </c>
      <c r="M1169" s="142">
        <f t="shared" si="2165"/>
        <v>0</v>
      </c>
      <c r="N1169" s="60">
        <f t="shared" si="2166"/>
        <v>4.13</v>
      </c>
      <c r="O1169" s="53">
        <f t="shared" si="2167"/>
        <v>0</v>
      </c>
      <c r="P1169" s="58">
        <f t="shared" si="2231"/>
        <v>3.2792690023245461</v>
      </c>
      <c r="Q1169" s="49">
        <f t="shared" si="2168"/>
        <v>3.2792690023245461</v>
      </c>
      <c r="R1169" s="143">
        <f t="shared" si="2169"/>
        <v>0.02</v>
      </c>
      <c r="S1169" s="51">
        <f t="shared" si="2232"/>
        <v>1.730470226321976E-2</v>
      </c>
      <c r="T1169" s="57">
        <f t="shared" si="2233"/>
        <v>1218.5462928436891</v>
      </c>
      <c r="U1169" s="53">
        <f t="shared" si="2170"/>
        <v>0</v>
      </c>
      <c r="V1169" s="58">
        <f t="shared" si="2234"/>
        <v>3.351348425650885</v>
      </c>
      <c r="W1169" s="49">
        <f t="shared" si="2171"/>
        <v>3.351348425650885</v>
      </c>
      <c r="X1169" s="143">
        <f t="shared" si="2172"/>
        <v>0.02</v>
      </c>
      <c r="Y1169" s="51">
        <f t="shared" si="2235"/>
        <v>1.6709880481964007E-2</v>
      </c>
      <c r="Z1169" s="57">
        <f t="shared" si="2236"/>
        <v>1183.1363636872065</v>
      </c>
      <c r="AA1169" s="53">
        <f t="shared" si="2173"/>
        <v>0</v>
      </c>
      <c r="AB1169" s="58">
        <f t="shared" si="2237"/>
        <v>3.2921727461411283</v>
      </c>
      <c r="AC1169" s="49">
        <f t="shared" si="2174"/>
        <v>3.2921727461411283</v>
      </c>
      <c r="AD1169" s="143">
        <f t="shared" si="2175"/>
        <v>0.02</v>
      </c>
      <c r="AE1169" s="49">
        <f t="shared" si="2274"/>
        <v>1.6657190633115007E-2</v>
      </c>
      <c r="AF1169" s="57">
        <f t="shared" si="2238"/>
        <v>1182.0677930155457</v>
      </c>
      <c r="AG1169" s="53">
        <f t="shared" si="2176"/>
        <v>0</v>
      </c>
      <c r="AH1169" s="58">
        <f t="shared" si="2239"/>
        <v>3.2904647256767743</v>
      </c>
      <c r="AI1169" s="49">
        <f t="shared" si="2177"/>
        <v>3.2904647256767743</v>
      </c>
      <c r="AJ1169" s="143">
        <f t="shared" si="2178"/>
        <v>0.02</v>
      </c>
      <c r="AK1169" s="51">
        <f t="shared" si="2240"/>
        <v>1.665774895797641E-2</v>
      </c>
      <c r="AL1169" s="57">
        <f t="shared" si="2241"/>
        <v>1182.0175688987965</v>
      </c>
      <c r="AM1169" s="53">
        <f t="shared" si="2179"/>
        <v>0</v>
      </c>
      <c r="AN1169" s="58">
        <f t="shared" si="2242"/>
        <v>3.2903845583823443</v>
      </c>
      <c r="AO1169" s="49">
        <f t="shared" si="2180"/>
        <v>3.2903845583823443</v>
      </c>
      <c r="AP1169" s="143">
        <f t="shared" si="2181"/>
        <v>0.02</v>
      </c>
      <c r="AQ1169" s="51">
        <f t="shared" si="2243"/>
        <v>1.6658044607708606E-2</v>
      </c>
      <c r="AR1169" s="57">
        <f t="shared" si="2244"/>
        <v>1182.0136997791503</v>
      </c>
      <c r="AS1169" s="44">
        <f t="shared" si="2182"/>
        <v>8659.6201318700078</v>
      </c>
      <c r="AT1169" s="44">
        <f t="shared" si="2183"/>
        <v>3463.8480527480028</v>
      </c>
      <c r="AU1169" s="44">
        <f t="shared" si="2184"/>
        <v>2164.9050329675019</v>
      </c>
      <c r="AV1169" s="47">
        <f t="shared" si="2185"/>
        <v>0.1604406971769072</v>
      </c>
      <c r="AW1169" s="47">
        <f t="shared" si="2186"/>
        <v>0.17580400124645149</v>
      </c>
      <c r="AX1169" s="86">
        <f t="shared" si="2187"/>
        <v>0.30747331791066945</v>
      </c>
      <c r="AY1169" s="86">
        <f t="shared" si="2188"/>
        <v>0</v>
      </c>
      <c r="AZ1169" s="10">
        <f t="shared" si="2245"/>
        <v>0</v>
      </c>
      <c r="BA1169" s="44">
        <f t="shared" si="2189"/>
        <v>0</v>
      </c>
      <c r="BB1169" s="9">
        <f t="shared" si="2190"/>
        <v>0</v>
      </c>
      <c r="BC1169" s="45">
        <f t="shared" si="2279"/>
        <v>0</v>
      </c>
      <c r="BD1169" s="9">
        <f t="shared" si="2191"/>
        <v>0</v>
      </c>
      <c r="BE1169" s="45">
        <f t="shared" si="2275"/>
        <v>0</v>
      </c>
      <c r="BF1169" s="9">
        <f t="shared" si="2192"/>
        <v>0</v>
      </c>
      <c r="BG1169" s="45">
        <f t="shared" si="2276"/>
        <v>0</v>
      </c>
      <c r="BH1169" s="58"/>
      <c r="BI1169" s="58"/>
      <c r="BJ1169" s="58">
        <f t="shared" si="2246"/>
        <v>0</v>
      </c>
      <c r="BK1169" s="97"/>
      <c r="BL1169" s="44"/>
      <c r="BM1169" s="82">
        <f t="shared" si="2247"/>
        <v>116.4</v>
      </c>
      <c r="BN1169" s="86">
        <f t="shared" si="2248"/>
        <v>116400</v>
      </c>
      <c r="BO1169" s="86">
        <f t="shared" si="2249"/>
        <v>100</v>
      </c>
      <c r="BP1169" s="84">
        <f t="shared" si="2193"/>
        <v>4</v>
      </c>
      <c r="BQ1169" s="84">
        <f t="shared" si="2194"/>
        <v>4.13</v>
      </c>
      <c r="BR1169" s="84">
        <f t="shared" si="2195"/>
        <v>0.02</v>
      </c>
      <c r="BS1169" s="84">
        <f t="shared" si="2250"/>
        <v>3.0917943074937341E-2</v>
      </c>
      <c r="BT1169" s="84">
        <f t="shared" si="2251"/>
        <v>1403.9766057593692</v>
      </c>
      <c r="BU1169" s="84">
        <f t="shared" si="2252"/>
        <v>0</v>
      </c>
      <c r="BV1169" s="83">
        <f t="shared" si="2253"/>
        <v>3531.6970811443557</v>
      </c>
      <c r="BW1169" s="81">
        <f t="shared" si="2277"/>
        <v>3531.6970811443557</v>
      </c>
      <c r="BX1169" s="83">
        <f t="shared" si="2196"/>
        <v>0</v>
      </c>
      <c r="BY1169" s="141">
        <f t="shared" si="2197"/>
        <v>0</v>
      </c>
      <c r="BZ1169" s="83">
        <f t="shared" si="2198"/>
        <v>4.13</v>
      </c>
      <c r="CA1169" s="83">
        <f t="shared" si="2199"/>
        <v>0</v>
      </c>
      <c r="CB1169" s="83">
        <f t="shared" si="2254"/>
        <v>3.6732564972307062</v>
      </c>
      <c r="CC1169" s="83">
        <f t="shared" si="2200"/>
        <v>3.6732564972307062</v>
      </c>
      <c r="CD1169" s="143">
        <f t="shared" si="2201"/>
        <v>0.02</v>
      </c>
      <c r="CE1169" s="83">
        <f t="shared" si="2255"/>
        <v>1.6710523213570708E-2</v>
      </c>
      <c r="CF1169" s="84">
        <f t="shared" si="2256"/>
        <v>1270.8362883667089</v>
      </c>
      <c r="CG1169" s="83">
        <f t="shared" si="2202"/>
        <v>0</v>
      </c>
      <c r="CH1169" s="83">
        <f t="shared" si="2257"/>
        <v>3.3736697392593582</v>
      </c>
      <c r="CI1169" s="83">
        <f t="shared" si="2203"/>
        <v>3.3736697392593582</v>
      </c>
      <c r="CJ1169" s="143">
        <f t="shared" si="2204"/>
        <v>0.02</v>
      </c>
      <c r="CK1169" s="83">
        <f t="shared" si="2258"/>
        <v>1.5902910799759435E-2</v>
      </c>
      <c r="CL1169" s="84">
        <f t="shared" si="2259"/>
        <v>1205.8177643062324</v>
      </c>
      <c r="CM1169" s="83">
        <f t="shared" si="2205"/>
        <v>0</v>
      </c>
      <c r="CN1169" s="83">
        <f t="shared" si="2260"/>
        <v>3.25360920791428</v>
      </c>
      <c r="CO1169" s="83">
        <f t="shared" si="2206"/>
        <v>3.25360920791428</v>
      </c>
      <c r="CP1169" s="143">
        <f t="shared" si="2207"/>
        <v>0.02</v>
      </c>
      <c r="CQ1169" s="83">
        <f t="shared" si="2261"/>
        <v>1.6062564504284733E-2</v>
      </c>
      <c r="CR1169" s="84">
        <f t="shared" si="2262"/>
        <v>1204.6846966666712</v>
      </c>
      <c r="CS1169" s="83">
        <f t="shared" si="2208"/>
        <v>0</v>
      </c>
      <c r="CT1169" s="83">
        <f t="shared" si="2263"/>
        <v>3.2516666675336894</v>
      </c>
      <c r="CU1169" s="83">
        <f t="shared" si="2209"/>
        <v>3.2516666675336894</v>
      </c>
      <c r="CV1169" s="143">
        <f t="shared" si="2210"/>
        <v>0.02</v>
      </c>
      <c r="CW1169" s="83">
        <f t="shared" si="2264"/>
        <v>1.6090526987184797E-2</v>
      </c>
      <c r="CX1169" s="84">
        <f t="shared" si="2265"/>
        <v>1204.7444668695182</v>
      </c>
      <c r="CY1169" s="83">
        <f t="shared" si="2211"/>
        <v>0</v>
      </c>
      <c r="CZ1169" s="83">
        <f t="shared" si="2266"/>
        <v>3.2517690106463197</v>
      </c>
      <c r="DA1169" s="83">
        <f t="shared" si="2212"/>
        <v>3.2517690106463197</v>
      </c>
      <c r="DB1169" s="143">
        <f t="shared" si="2213"/>
        <v>0.02</v>
      </c>
      <c r="DC1169" s="83">
        <f t="shared" si="2267"/>
        <v>1.6091446767326729E-2</v>
      </c>
      <c r="DD1169" s="84">
        <f t="shared" si="2268"/>
        <v>1204.7577743215929</v>
      </c>
      <c r="DE1169" s="86">
        <f t="shared" si="2214"/>
        <v>6357.05474605984</v>
      </c>
      <c r="DF1169" s="86">
        <f t="shared" si="2215"/>
        <v>2542.8218984239361</v>
      </c>
      <c r="DG1169" s="86">
        <f t="shared" si="2216"/>
        <v>1589.26368651496</v>
      </c>
      <c r="DH1169" s="86">
        <f t="shared" si="2217"/>
        <v>5.7980109544859951E-2</v>
      </c>
      <c r="DI1169" s="86">
        <f t="shared" si="2218"/>
        <v>3.7636709176738045E-2</v>
      </c>
      <c r="DJ1169" s="86">
        <f t="shared" si="2219"/>
        <v>0.24767320031240436</v>
      </c>
      <c r="DK1169" s="86">
        <f t="shared" si="2220"/>
        <v>-1610.6287156692817</v>
      </c>
      <c r="DL1169" s="86">
        <f t="shared" si="2278"/>
        <v>-1610.6287156692817</v>
      </c>
      <c r="DM1169" s="86">
        <f t="shared" si="2221"/>
        <v>-1610.6287156692817</v>
      </c>
      <c r="DN1169" s="85">
        <f t="shared" si="2222"/>
        <v>0</v>
      </c>
      <c r="DO1169" s="85">
        <f t="shared" si="2269"/>
        <v>0</v>
      </c>
      <c r="DP1169" s="85">
        <f t="shared" si="2223"/>
        <v>0</v>
      </c>
      <c r="DQ1169" s="85">
        <f t="shared" si="2270"/>
        <v>0</v>
      </c>
      <c r="DR1169" s="85">
        <f t="shared" si="2224"/>
        <v>0</v>
      </c>
      <c r="DS1169" s="85">
        <f t="shared" si="2271"/>
        <v>0</v>
      </c>
      <c r="DT1169" s="81"/>
      <c r="DU1169" s="81"/>
      <c r="DV1169" s="81">
        <f t="shared" si="2272"/>
        <v>0</v>
      </c>
      <c r="DW1169" s="100"/>
    </row>
    <row r="1170" spans="1:127" x14ac:dyDescent="0.2">
      <c r="A1170" s="59">
        <f t="shared" si="2225"/>
        <v>155.3333333333332</v>
      </c>
      <c r="B1170" s="44">
        <f t="shared" si="2226"/>
        <v>155333.3333333332</v>
      </c>
      <c r="C1170" s="52">
        <f t="shared" si="2160"/>
        <v>133.33333333333334</v>
      </c>
      <c r="D1170" s="50">
        <f t="shared" si="2161"/>
        <v>4</v>
      </c>
      <c r="E1170" s="44">
        <f t="shared" si="2162"/>
        <v>4.13</v>
      </c>
      <c r="F1170" s="47">
        <f t="shared" si="2163"/>
        <v>0.02</v>
      </c>
      <c r="G1170" s="52">
        <f t="shared" si="2227"/>
        <v>2.2742225095621453E-2</v>
      </c>
      <c r="H1170" s="57">
        <f t="shared" si="2228"/>
        <v>1175.726128841515</v>
      </c>
      <c r="I1170" s="52">
        <f t="shared" si="2229"/>
        <v>0</v>
      </c>
      <c r="J1170" s="54">
        <f t="shared" si="2230"/>
        <v>4815.2164732611154</v>
      </c>
      <c r="K1170" s="46">
        <f t="shared" si="2273"/>
        <v>4815.2164732611154</v>
      </c>
      <c r="L1170" s="80">
        <f t="shared" si="2164"/>
        <v>0</v>
      </c>
      <c r="M1170" s="142">
        <f t="shared" si="2165"/>
        <v>0</v>
      </c>
      <c r="N1170" s="60">
        <f t="shared" si="2166"/>
        <v>4.13</v>
      </c>
      <c r="O1170" s="53">
        <f t="shared" si="2167"/>
        <v>0</v>
      </c>
      <c r="P1170" s="58">
        <f t="shared" si="2231"/>
        <v>3.2806802366543035</v>
      </c>
      <c r="Q1170" s="49">
        <f t="shared" si="2168"/>
        <v>3.2806802366543035</v>
      </c>
      <c r="R1170" s="143">
        <f t="shared" si="2169"/>
        <v>0.02</v>
      </c>
      <c r="S1170" s="51">
        <f t="shared" si="2232"/>
        <v>1.7302035596553092E-2</v>
      </c>
      <c r="T1170" s="57">
        <f t="shared" si="2233"/>
        <v>1219.2498386204104</v>
      </c>
      <c r="U1170" s="53">
        <f t="shared" si="2170"/>
        <v>0</v>
      </c>
      <c r="V1170" s="58">
        <f t="shared" si="2234"/>
        <v>3.35282990368031</v>
      </c>
      <c r="W1170" s="49">
        <f t="shared" si="2171"/>
        <v>3.35282990368031</v>
      </c>
      <c r="X1170" s="143">
        <f t="shared" si="2172"/>
        <v>0.02</v>
      </c>
      <c r="Y1170" s="51">
        <f t="shared" si="2235"/>
        <v>1.6707213815297339E-2</v>
      </c>
      <c r="Z1170" s="57">
        <f t="shared" si="2236"/>
        <v>1183.8011129175261</v>
      </c>
      <c r="AA1170" s="53">
        <f t="shared" si="2173"/>
        <v>0</v>
      </c>
      <c r="AB1170" s="58">
        <f t="shared" si="2237"/>
        <v>3.2934955894573328</v>
      </c>
      <c r="AC1170" s="49">
        <f t="shared" si="2174"/>
        <v>3.2934955894573328</v>
      </c>
      <c r="AD1170" s="143">
        <f t="shared" si="2175"/>
        <v>0.02</v>
      </c>
      <c r="AE1170" s="49">
        <f t="shared" si="2274"/>
        <v>1.6654523966448339E-2</v>
      </c>
      <c r="AF1170" s="57">
        <f t="shared" si="2238"/>
        <v>1182.7423569417272</v>
      </c>
      <c r="AG1170" s="53">
        <f t="shared" si="2176"/>
        <v>0</v>
      </c>
      <c r="AH1170" s="58">
        <f t="shared" si="2239"/>
        <v>3.2918005306532621</v>
      </c>
      <c r="AI1170" s="49">
        <f t="shared" si="2177"/>
        <v>3.2918005306532621</v>
      </c>
      <c r="AJ1170" s="143">
        <f t="shared" si="2178"/>
        <v>0.02</v>
      </c>
      <c r="AK1170" s="51">
        <f t="shared" si="2240"/>
        <v>1.6655082291309742E-2</v>
      </c>
      <c r="AL1170" s="57">
        <f t="shared" si="2241"/>
        <v>1182.6925056028097</v>
      </c>
      <c r="AM1170" s="53">
        <f t="shared" si="2179"/>
        <v>0</v>
      </c>
      <c r="AN1170" s="58">
        <f t="shared" si="2242"/>
        <v>3.2917208290251354</v>
      </c>
      <c r="AO1170" s="49">
        <f t="shared" si="2180"/>
        <v>3.2917208290251354</v>
      </c>
      <c r="AP1170" s="143">
        <f t="shared" si="2181"/>
        <v>0.02</v>
      </c>
      <c r="AQ1170" s="51">
        <f t="shared" si="2243"/>
        <v>1.6655377941041938E-2</v>
      </c>
      <c r="AR1170" s="57">
        <f t="shared" si="2244"/>
        <v>1182.6886649077476</v>
      </c>
      <c r="AS1170" s="44">
        <f t="shared" si="2182"/>
        <v>8667.3896518700076</v>
      </c>
      <c r="AT1170" s="44">
        <f t="shared" si="2183"/>
        <v>3466.955860748003</v>
      </c>
      <c r="AU1170" s="44">
        <f t="shared" si="2184"/>
        <v>2166.8474129675019</v>
      </c>
      <c r="AV1170" s="47">
        <f t="shared" si="2185"/>
        <v>0.16009447400955143</v>
      </c>
      <c r="AW1170" s="47">
        <f t="shared" si="2186"/>
        <v>0.1750915263674363</v>
      </c>
      <c r="AX1170" s="86">
        <f t="shared" si="2187"/>
        <v>0.30547642923206336</v>
      </c>
      <c r="AY1170" s="86">
        <f t="shared" si="2188"/>
        <v>0</v>
      </c>
      <c r="AZ1170" s="10">
        <f t="shared" si="2245"/>
        <v>0</v>
      </c>
      <c r="BA1170" s="44">
        <f t="shared" si="2189"/>
        <v>0</v>
      </c>
      <c r="BB1170" s="9">
        <f t="shared" si="2190"/>
        <v>0</v>
      </c>
      <c r="BC1170" s="45">
        <f t="shared" si="2279"/>
        <v>0</v>
      </c>
      <c r="BD1170" s="9">
        <f t="shared" si="2191"/>
        <v>0</v>
      </c>
      <c r="BE1170" s="45">
        <f t="shared" si="2275"/>
        <v>0</v>
      </c>
      <c r="BF1170" s="9">
        <f t="shared" si="2192"/>
        <v>0</v>
      </c>
      <c r="BG1170" s="45">
        <f t="shared" si="2276"/>
        <v>0</v>
      </c>
      <c r="BH1170" s="58"/>
      <c r="BI1170" s="58"/>
      <c r="BJ1170" s="58">
        <f t="shared" si="2246"/>
        <v>0</v>
      </c>
      <c r="BK1170" s="97"/>
      <c r="BL1170" s="44"/>
      <c r="BM1170" s="82">
        <f t="shared" si="2247"/>
        <v>116.5</v>
      </c>
      <c r="BN1170" s="86">
        <f t="shared" si="2248"/>
        <v>116500</v>
      </c>
      <c r="BO1170" s="86">
        <f t="shared" si="2249"/>
        <v>100</v>
      </c>
      <c r="BP1170" s="84">
        <f t="shared" si="2193"/>
        <v>4</v>
      </c>
      <c r="BQ1170" s="84">
        <f t="shared" si="2194"/>
        <v>4.13</v>
      </c>
      <c r="BR1170" s="84">
        <f t="shared" si="2195"/>
        <v>0.02</v>
      </c>
      <c r="BS1170" s="84">
        <f t="shared" si="2250"/>
        <v>3.0915943074937342E-2</v>
      </c>
      <c r="BT1170" s="84">
        <f t="shared" si="2251"/>
        <v>1404.7252000226849</v>
      </c>
      <c r="BU1170" s="84">
        <f t="shared" si="2252"/>
        <v>0</v>
      </c>
      <c r="BV1170" s="83">
        <f t="shared" si="2253"/>
        <v>3534.9343811443555</v>
      </c>
      <c r="BW1170" s="81">
        <f t="shared" si="2277"/>
        <v>3534.9343811443555</v>
      </c>
      <c r="BX1170" s="83">
        <f t="shared" si="2196"/>
        <v>0</v>
      </c>
      <c r="BY1170" s="141">
        <f t="shared" si="2197"/>
        <v>0</v>
      </c>
      <c r="BZ1170" s="83">
        <f t="shared" si="2198"/>
        <v>4.13</v>
      </c>
      <c r="CA1170" s="83">
        <f t="shared" si="2199"/>
        <v>0</v>
      </c>
      <c r="CB1170" s="83">
        <f t="shared" si="2254"/>
        <v>3.6753296743530011</v>
      </c>
      <c r="CC1170" s="83">
        <f t="shared" si="2200"/>
        <v>3.6753296743530011</v>
      </c>
      <c r="CD1170" s="143">
        <f t="shared" si="2201"/>
        <v>0.02</v>
      </c>
      <c r="CE1170" s="83">
        <f t="shared" si="2255"/>
        <v>1.6708523213570709E-2</v>
      </c>
      <c r="CF1170" s="84">
        <f t="shared" si="2256"/>
        <v>1271.2911850837274</v>
      </c>
      <c r="CG1170" s="83">
        <f t="shared" si="2202"/>
        <v>0</v>
      </c>
      <c r="CH1170" s="83">
        <f t="shared" si="2257"/>
        <v>3.3747575376701517</v>
      </c>
      <c r="CI1170" s="83">
        <f t="shared" si="2203"/>
        <v>3.3747575376701517</v>
      </c>
      <c r="CJ1170" s="143">
        <f t="shared" si="2204"/>
        <v>0.02</v>
      </c>
      <c r="CK1170" s="83">
        <f t="shared" si="2258"/>
        <v>1.5900910799759436E-2</v>
      </c>
      <c r="CL1170" s="84">
        <f t="shared" si="2259"/>
        <v>1206.2891178182467</v>
      </c>
      <c r="CM1170" s="83">
        <f t="shared" si="2205"/>
        <v>0</v>
      </c>
      <c r="CN1170" s="83">
        <f t="shared" si="2260"/>
        <v>3.2546108303882324</v>
      </c>
      <c r="CO1170" s="83">
        <f t="shared" si="2206"/>
        <v>3.2546108303882324</v>
      </c>
      <c r="CP1170" s="143">
        <f t="shared" si="2207"/>
        <v>0.02</v>
      </c>
      <c r="CQ1170" s="83">
        <f t="shared" si="2261"/>
        <v>1.6060564504284735E-2</v>
      </c>
      <c r="CR1170" s="84">
        <f t="shared" si="2262"/>
        <v>1205.1783504363132</v>
      </c>
      <c r="CS1170" s="83">
        <f t="shared" si="2208"/>
        <v>0</v>
      </c>
      <c r="CT1170" s="83">
        <f t="shared" si="2263"/>
        <v>3.2527044647896339</v>
      </c>
      <c r="CU1170" s="83">
        <f t="shared" si="2209"/>
        <v>3.2527044647896339</v>
      </c>
      <c r="CV1170" s="143">
        <f t="shared" si="2210"/>
        <v>0.02</v>
      </c>
      <c r="CW1170" s="83">
        <f t="shared" si="2264"/>
        <v>1.6088526987184798E-2</v>
      </c>
      <c r="CX1170" s="84">
        <f t="shared" si="2265"/>
        <v>1205.2392754902121</v>
      </c>
      <c r="CY1170" s="83">
        <f t="shared" si="2211"/>
        <v>0</v>
      </c>
      <c r="CZ1170" s="83">
        <f t="shared" si="2266"/>
        <v>3.2528089009701713</v>
      </c>
      <c r="DA1170" s="83">
        <f t="shared" si="2212"/>
        <v>3.2528089009701713</v>
      </c>
      <c r="DB1170" s="143">
        <f t="shared" si="2213"/>
        <v>0.02</v>
      </c>
      <c r="DC1170" s="83">
        <f t="shared" si="2267"/>
        <v>1.608944676732673E-2</v>
      </c>
      <c r="DD1170" s="84">
        <f t="shared" si="2268"/>
        <v>1205.2525956546781</v>
      </c>
      <c r="DE1170" s="86">
        <f t="shared" si="2214"/>
        <v>6362.8818860598403</v>
      </c>
      <c r="DF1170" s="86">
        <f t="shared" si="2215"/>
        <v>2545.1527544239357</v>
      </c>
      <c r="DG1170" s="86">
        <f t="shared" si="2216"/>
        <v>1590.7204715149601</v>
      </c>
      <c r="DH1170" s="86">
        <f t="shared" si="2217"/>
        <v>5.7902344241569481E-2</v>
      </c>
      <c r="DI1170" s="86">
        <f t="shared" si="2218"/>
        <v>3.7544037287986137E-2</v>
      </c>
      <c r="DJ1170" s="86">
        <f t="shared" si="2219"/>
        <v>0.2465287815060597</v>
      </c>
      <c r="DK1170" s="86">
        <f t="shared" si="2220"/>
        <v>-1612.3213259642687</v>
      </c>
      <c r="DL1170" s="86">
        <f t="shared" si="2278"/>
        <v>-1612.3213259642687</v>
      </c>
      <c r="DM1170" s="86">
        <f t="shared" si="2221"/>
        <v>-1612.3213259642687</v>
      </c>
      <c r="DN1170" s="85">
        <f t="shared" si="2222"/>
        <v>0</v>
      </c>
      <c r="DO1170" s="85">
        <f t="shared" si="2269"/>
        <v>0</v>
      </c>
      <c r="DP1170" s="85">
        <f t="shared" si="2223"/>
        <v>0</v>
      </c>
      <c r="DQ1170" s="85">
        <f t="shared" si="2270"/>
        <v>0</v>
      </c>
      <c r="DR1170" s="85">
        <f t="shared" si="2224"/>
        <v>0</v>
      </c>
      <c r="DS1170" s="85">
        <f t="shared" si="2271"/>
        <v>0</v>
      </c>
      <c r="DT1170" s="81"/>
      <c r="DU1170" s="81"/>
      <c r="DV1170" s="81">
        <f t="shared" si="2272"/>
        <v>0</v>
      </c>
      <c r="DW1170" s="100"/>
    </row>
    <row r="1171" spans="1:127" x14ac:dyDescent="0.2">
      <c r="A1171" s="59">
        <f t="shared" si="2225"/>
        <v>155.46666666666655</v>
      </c>
      <c r="B1171" s="44">
        <f t="shared" si="2226"/>
        <v>155466.66666666654</v>
      </c>
      <c r="C1171" s="52">
        <f t="shared" si="2160"/>
        <v>133.33333333333334</v>
      </c>
      <c r="D1171" s="50">
        <f t="shared" si="2161"/>
        <v>4</v>
      </c>
      <c r="E1171" s="44">
        <f t="shared" si="2162"/>
        <v>4.13</v>
      </c>
      <c r="F1171" s="47">
        <f t="shared" si="2163"/>
        <v>0.02</v>
      </c>
      <c r="G1171" s="52">
        <f t="shared" si="2227"/>
        <v>2.2739558428954785E-2</v>
      </c>
      <c r="H1171" s="57">
        <f t="shared" si="2228"/>
        <v>1176.4602980670934</v>
      </c>
      <c r="I1171" s="52">
        <f t="shared" si="2229"/>
        <v>0</v>
      </c>
      <c r="J1171" s="54">
        <f t="shared" si="2230"/>
        <v>4819.5328732611151</v>
      </c>
      <c r="K1171" s="46">
        <f t="shared" si="2273"/>
        <v>4819.5328732611151</v>
      </c>
      <c r="L1171" s="80">
        <f t="shared" si="2164"/>
        <v>0</v>
      </c>
      <c r="M1171" s="142">
        <f t="shared" si="2165"/>
        <v>0</v>
      </c>
      <c r="N1171" s="60">
        <f t="shared" si="2166"/>
        <v>4.13</v>
      </c>
      <c r="O1171" s="53">
        <f t="shared" si="2167"/>
        <v>0</v>
      </c>
      <c r="P1171" s="58">
        <f t="shared" si="2231"/>
        <v>3.282093345400841</v>
      </c>
      <c r="Q1171" s="49">
        <f t="shared" si="2168"/>
        <v>3.282093345400841</v>
      </c>
      <c r="R1171" s="143">
        <f t="shared" si="2169"/>
        <v>0.02</v>
      </c>
      <c r="S1171" s="51">
        <f t="shared" si="2232"/>
        <v>1.7299368929886424E-2</v>
      </c>
      <c r="T1171" s="57">
        <f t="shared" si="2233"/>
        <v>1219.9529733776446</v>
      </c>
      <c r="U1171" s="53">
        <f t="shared" si="2170"/>
        <v>0</v>
      </c>
      <c r="V1171" s="58">
        <f t="shared" si="2234"/>
        <v>3.3543125292675851</v>
      </c>
      <c r="W1171" s="49">
        <f t="shared" si="2171"/>
        <v>3.3543125292675851</v>
      </c>
      <c r="X1171" s="143">
        <f t="shared" si="2172"/>
        <v>0.02</v>
      </c>
      <c r="Y1171" s="51">
        <f t="shared" si="2235"/>
        <v>1.670454714863067E-2</v>
      </c>
      <c r="Z1171" s="57">
        <f t="shared" si="2236"/>
        <v>1184.4654623760189</v>
      </c>
      <c r="AA1171" s="53">
        <f t="shared" si="2173"/>
        <v>0</v>
      </c>
      <c r="AB1171" s="58">
        <f t="shared" si="2237"/>
        <v>3.2948194311903016</v>
      </c>
      <c r="AC1171" s="49">
        <f t="shared" si="2174"/>
        <v>3.2948194311903016</v>
      </c>
      <c r="AD1171" s="143">
        <f t="shared" si="2175"/>
        <v>0.02</v>
      </c>
      <c r="AE1171" s="49">
        <f t="shared" si="2274"/>
        <v>1.6651857299781671E-2</v>
      </c>
      <c r="AF1171" s="57">
        <f t="shared" si="2238"/>
        <v>1183.4165419701988</v>
      </c>
      <c r="AG1171" s="53">
        <f t="shared" si="2176"/>
        <v>0</v>
      </c>
      <c r="AH1171" s="58">
        <f t="shared" si="2239"/>
        <v>3.2931374191391565</v>
      </c>
      <c r="AI1171" s="49">
        <f t="shared" si="2177"/>
        <v>3.2931374191391565</v>
      </c>
      <c r="AJ1171" s="143">
        <f t="shared" si="2178"/>
        <v>0.02</v>
      </c>
      <c r="AK1171" s="51">
        <f t="shared" si="2240"/>
        <v>1.6652415624643074E-2</v>
      </c>
      <c r="AL1171" s="57">
        <f t="shared" si="2241"/>
        <v>1183.3670604065976</v>
      </c>
      <c r="AM1171" s="53">
        <f t="shared" si="2179"/>
        <v>0</v>
      </c>
      <c r="AN1171" s="58">
        <f t="shared" si="2242"/>
        <v>3.2930581803523586</v>
      </c>
      <c r="AO1171" s="49">
        <f t="shared" si="2180"/>
        <v>3.2930581803523586</v>
      </c>
      <c r="AP1171" s="143">
        <f t="shared" si="2181"/>
        <v>0.02</v>
      </c>
      <c r="AQ1171" s="51">
        <f t="shared" si="2243"/>
        <v>1.665271127437527E-2</v>
      </c>
      <c r="AR1171" s="57">
        <f t="shared" si="2244"/>
        <v>1183.3632480198535</v>
      </c>
      <c r="AS1171" s="44">
        <f t="shared" si="2182"/>
        <v>8675.1591718700074</v>
      </c>
      <c r="AT1171" s="44">
        <f t="shared" si="2183"/>
        <v>3470.0636687480028</v>
      </c>
      <c r="AU1171" s="44">
        <f t="shared" si="2184"/>
        <v>2168.7897929675019</v>
      </c>
      <c r="AV1171" s="47">
        <f t="shared" si="2185"/>
        <v>0.15974951290781944</v>
      </c>
      <c r="AW1171" s="47">
        <f t="shared" si="2186"/>
        <v>0.17438299554949244</v>
      </c>
      <c r="AX1171" s="86">
        <f t="shared" si="2187"/>
        <v>0.3034954599782938</v>
      </c>
      <c r="AY1171" s="86">
        <f t="shared" si="2188"/>
        <v>0</v>
      </c>
      <c r="AZ1171" s="10">
        <f t="shared" si="2245"/>
        <v>0</v>
      </c>
      <c r="BA1171" s="44">
        <f t="shared" si="2189"/>
        <v>0</v>
      </c>
      <c r="BB1171" s="9">
        <f t="shared" si="2190"/>
        <v>0</v>
      </c>
      <c r="BC1171" s="45">
        <f t="shared" si="2279"/>
        <v>0</v>
      </c>
      <c r="BD1171" s="9">
        <f t="shared" si="2191"/>
        <v>0</v>
      </c>
      <c r="BE1171" s="45">
        <f t="shared" si="2275"/>
        <v>0</v>
      </c>
      <c r="BF1171" s="9">
        <f t="shared" si="2192"/>
        <v>0</v>
      </c>
      <c r="BG1171" s="45">
        <f t="shared" si="2276"/>
        <v>0</v>
      </c>
      <c r="BH1171" s="58"/>
      <c r="BI1171" s="58"/>
      <c r="BJ1171" s="58">
        <f t="shared" si="2246"/>
        <v>0</v>
      </c>
      <c r="BK1171" s="97"/>
      <c r="BL1171" s="44"/>
      <c r="BM1171" s="82">
        <f t="shared" si="2247"/>
        <v>116.60000000000001</v>
      </c>
      <c r="BN1171" s="86">
        <f t="shared" si="2248"/>
        <v>116600</v>
      </c>
      <c r="BO1171" s="86">
        <f t="shared" si="2249"/>
        <v>100</v>
      </c>
      <c r="BP1171" s="84">
        <f t="shared" si="2193"/>
        <v>4</v>
      </c>
      <c r="BQ1171" s="84">
        <f t="shared" si="2194"/>
        <v>4.13</v>
      </c>
      <c r="BR1171" s="84">
        <f t="shared" si="2195"/>
        <v>0.02</v>
      </c>
      <c r="BS1171" s="84">
        <f t="shared" si="2250"/>
        <v>3.0913943074937344E-2</v>
      </c>
      <c r="BT1171" s="84">
        <f t="shared" si="2251"/>
        <v>1405.4737458598506</v>
      </c>
      <c r="BU1171" s="84">
        <f t="shared" si="2252"/>
        <v>0</v>
      </c>
      <c r="BV1171" s="83">
        <f t="shared" si="2253"/>
        <v>3538.1716811443553</v>
      </c>
      <c r="BW1171" s="81">
        <f t="shared" si="2277"/>
        <v>3538.1716811443553</v>
      </c>
      <c r="BX1171" s="83">
        <f t="shared" si="2196"/>
        <v>0</v>
      </c>
      <c r="BY1171" s="141">
        <f t="shared" si="2197"/>
        <v>0</v>
      </c>
      <c r="BZ1171" s="83">
        <f t="shared" si="2198"/>
        <v>4.13</v>
      </c>
      <c r="CA1171" s="83">
        <f t="shared" si="2199"/>
        <v>0</v>
      </c>
      <c r="CB1171" s="83">
        <f t="shared" si="2254"/>
        <v>3.6774050135800924</v>
      </c>
      <c r="CC1171" s="83">
        <f t="shared" si="2200"/>
        <v>3.6774050135800924</v>
      </c>
      <c r="CD1171" s="143">
        <f t="shared" si="2201"/>
        <v>0.02</v>
      </c>
      <c r="CE1171" s="83">
        <f t="shared" si="2255"/>
        <v>1.6706523213570711E-2</v>
      </c>
      <c r="CF1171" s="84">
        <f t="shared" si="2256"/>
        <v>1271.7457707860704</v>
      </c>
      <c r="CG1171" s="83">
        <f t="shared" si="2202"/>
        <v>0</v>
      </c>
      <c r="CH1171" s="83">
        <f t="shared" si="2257"/>
        <v>3.3758455016770865</v>
      </c>
      <c r="CI1171" s="83">
        <f t="shared" si="2203"/>
        <v>3.3758455016770865</v>
      </c>
      <c r="CJ1171" s="143">
        <f t="shared" si="2204"/>
        <v>0.02</v>
      </c>
      <c r="CK1171" s="83">
        <f t="shared" si="2258"/>
        <v>1.5898910799759438E-2</v>
      </c>
      <c r="CL1171" s="84">
        <f t="shared" si="2259"/>
        <v>1206.7602601335768</v>
      </c>
      <c r="CM1171" s="83">
        <f t="shared" si="2205"/>
        <v>0</v>
      </c>
      <c r="CN1171" s="83">
        <f t="shared" si="2260"/>
        <v>3.2556129111562631</v>
      </c>
      <c r="CO1171" s="83">
        <f t="shared" si="2206"/>
        <v>3.2556129111562631</v>
      </c>
      <c r="CP1171" s="143">
        <f t="shared" si="2207"/>
        <v>0.02</v>
      </c>
      <c r="CQ1171" s="83">
        <f t="shared" si="2261"/>
        <v>1.6058564504284736E-2</v>
      </c>
      <c r="CR1171" s="84">
        <f t="shared" si="2262"/>
        <v>1205.6717908303024</v>
      </c>
      <c r="CS1171" s="83">
        <f t="shared" si="2208"/>
        <v>0</v>
      </c>
      <c r="CT1171" s="83">
        <f t="shared" si="2263"/>
        <v>3.2537427997814943</v>
      </c>
      <c r="CU1171" s="83">
        <f t="shared" si="2209"/>
        <v>3.2537427997814943</v>
      </c>
      <c r="CV1171" s="143">
        <f t="shared" si="2210"/>
        <v>0.02</v>
      </c>
      <c r="CW1171" s="83">
        <f t="shared" si="2264"/>
        <v>1.6086526987184799E-2</v>
      </c>
      <c r="CX1171" s="84">
        <f t="shared" si="2265"/>
        <v>1205.7338647515894</v>
      </c>
      <c r="CY1171" s="83">
        <f t="shared" si="2211"/>
        <v>0</v>
      </c>
      <c r="CZ1171" s="83">
        <f t="shared" si="2266"/>
        <v>3.253849323111647</v>
      </c>
      <c r="DA1171" s="83">
        <f t="shared" si="2212"/>
        <v>3.253849323111647</v>
      </c>
      <c r="DB1171" s="143">
        <f t="shared" si="2213"/>
        <v>0.02</v>
      </c>
      <c r="DC1171" s="83">
        <f t="shared" si="2267"/>
        <v>1.6087446767326732E-2</v>
      </c>
      <c r="DD1171" s="84">
        <f t="shared" si="2268"/>
        <v>1205.7471973130334</v>
      </c>
      <c r="DE1171" s="86">
        <f t="shared" si="2214"/>
        <v>6368.7090260598397</v>
      </c>
      <c r="DF1171" s="86">
        <f t="shared" si="2215"/>
        <v>2547.4836104239357</v>
      </c>
      <c r="DG1171" s="86">
        <f t="shared" si="2216"/>
        <v>1592.1772565149599</v>
      </c>
      <c r="DH1171" s="86">
        <f t="shared" si="2217"/>
        <v>5.782476959934732E-2</v>
      </c>
      <c r="DI1171" s="86">
        <f t="shared" si="2218"/>
        <v>3.7451696322565904E-2</v>
      </c>
      <c r="DJ1171" s="86">
        <f t="shared" si="2219"/>
        <v>0.24539091532718776</v>
      </c>
      <c r="DK1171" s="86">
        <f t="shared" si="2220"/>
        <v>-1614.0129017542358</v>
      </c>
      <c r="DL1171" s="86">
        <f t="shared" si="2278"/>
        <v>-1614.0129017542358</v>
      </c>
      <c r="DM1171" s="86">
        <f t="shared" si="2221"/>
        <v>-1614.0129017542358</v>
      </c>
      <c r="DN1171" s="85">
        <f t="shared" si="2222"/>
        <v>0</v>
      </c>
      <c r="DO1171" s="85">
        <f t="shared" si="2269"/>
        <v>0</v>
      </c>
      <c r="DP1171" s="85">
        <f t="shared" si="2223"/>
        <v>0</v>
      </c>
      <c r="DQ1171" s="85">
        <f t="shared" si="2270"/>
        <v>0</v>
      </c>
      <c r="DR1171" s="85">
        <f t="shared" si="2224"/>
        <v>0</v>
      </c>
      <c r="DS1171" s="85">
        <f t="shared" si="2271"/>
        <v>0</v>
      </c>
      <c r="DT1171" s="81"/>
      <c r="DU1171" s="81"/>
      <c r="DV1171" s="81">
        <f t="shared" si="2272"/>
        <v>0</v>
      </c>
      <c r="DW1171" s="100"/>
    </row>
    <row r="1172" spans="1:127" x14ac:dyDescent="0.2">
      <c r="A1172" s="59">
        <f t="shared" si="2225"/>
        <v>155.59999999999988</v>
      </c>
      <c r="B1172" s="44">
        <f t="shared" si="2226"/>
        <v>155599.99999999988</v>
      </c>
      <c r="C1172" s="52">
        <f t="shared" si="2160"/>
        <v>133.33333333333334</v>
      </c>
      <c r="D1172" s="50">
        <f t="shared" si="2161"/>
        <v>4</v>
      </c>
      <c r="E1172" s="44">
        <f t="shared" si="2162"/>
        <v>4.13</v>
      </c>
      <c r="F1172" s="47">
        <f t="shared" si="2163"/>
        <v>0.02</v>
      </c>
      <c r="G1172" s="52">
        <f t="shared" si="2227"/>
        <v>2.2736891762288117E-2</v>
      </c>
      <c r="H1172" s="57">
        <f t="shared" si="2228"/>
        <v>1177.1943812017382</v>
      </c>
      <c r="I1172" s="52">
        <f t="shared" si="2229"/>
        <v>0</v>
      </c>
      <c r="J1172" s="54">
        <f t="shared" si="2230"/>
        <v>4823.8492732611148</v>
      </c>
      <c r="K1172" s="46">
        <f t="shared" si="2273"/>
        <v>4823.8492732611148</v>
      </c>
      <c r="L1172" s="80">
        <f t="shared" si="2164"/>
        <v>0</v>
      </c>
      <c r="M1172" s="142">
        <f t="shared" si="2165"/>
        <v>0</v>
      </c>
      <c r="N1172" s="60">
        <f t="shared" si="2166"/>
        <v>4.13</v>
      </c>
      <c r="O1172" s="53">
        <f t="shared" si="2167"/>
        <v>0</v>
      </c>
      <c r="P1172" s="58">
        <f t="shared" si="2231"/>
        <v>3.2835083283302016</v>
      </c>
      <c r="Q1172" s="49">
        <f t="shared" si="2168"/>
        <v>3.2835083283302016</v>
      </c>
      <c r="R1172" s="143">
        <f t="shared" si="2169"/>
        <v>0.02</v>
      </c>
      <c r="S1172" s="51">
        <f t="shared" si="2232"/>
        <v>1.7296702263219756E-2</v>
      </c>
      <c r="T1172" s="57">
        <f t="shared" si="2233"/>
        <v>1220.6556970675235</v>
      </c>
      <c r="U1172" s="53">
        <f t="shared" si="2170"/>
        <v>0</v>
      </c>
      <c r="V1172" s="58">
        <f t="shared" si="2234"/>
        <v>3.3557962994325585</v>
      </c>
      <c r="W1172" s="49">
        <f t="shared" si="2171"/>
        <v>3.3557962994325585</v>
      </c>
      <c r="X1172" s="143">
        <f t="shared" si="2172"/>
        <v>0.02</v>
      </c>
      <c r="Y1172" s="51">
        <f t="shared" si="2235"/>
        <v>1.6701880481964002E-2</v>
      </c>
      <c r="Z1172" s="57">
        <f t="shared" si="2236"/>
        <v>1185.1294121886679</v>
      </c>
      <c r="AA1172" s="53">
        <f t="shared" si="2173"/>
        <v>0</v>
      </c>
      <c r="AB1172" s="58">
        <f t="shared" si="2237"/>
        <v>3.29614426886367</v>
      </c>
      <c r="AC1172" s="49">
        <f t="shared" si="2174"/>
        <v>3.29614426886367</v>
      </c>
      <c r="AD1172" s="143">
        <f t="shared" si="2175"/>
        <v>0.02</v>
      </c>
      <c r="AE1172" s="49">
        <f t="shared" si="2274"/>
        <v>1.6649190633115003E-2</v>
      </c>
      <c r="AF1172" s="57">
        <f t="shared" si="2238"/>
        <v>1184.0903482010281</v>
      </c>
      <c r="AG1172" s="53">
        <f t="shared" si="2176"/>
        <v>0</v>
      </c>
      <c r="AH1172" s="58">
        <f t="shared" si="2239"/>
        <v>3.2944753887470659</v>
      </c>
      <c r="AI1172" s="49">
        <f t="shared" si="2177"/>
        <v>3.2944753887470659</v>
      </c>
      <c r="AJ1172" s="143">
        <f t="shared" si="2178"/>
        <v>0.02</v>
      </c>
      <c r="AK1172" s="51">
        <f t="shared" si="2240"/>
        <v>1.6649748957976405E-2</v>
      </c>
      <c r="AL1172" s="57">
        <f t="shared" si="2241"/>
        <v>1184.0412333981662</v>
      </c>
      <c r="AM1172" s="53">
        <f t="shared" si="2179"/>
        <v>0</v>
      </c>
      <c r="AN1172" s="58">
        <f t="shared" si="2242"/>
        <v>3.2943966099328068</v>
      </c>
      <c r="AO1172" s="49">
        <f t="shared" si="2180"/>
        <v>3.2943966099328068</v>
      </c>
      <c r="AP1172" s="143">
        <f t="shared" si="2181"/>
        <v>0.02</v>
      </c>
      <c r="AQ1172" s="51">
        <f t="shared" si="2243"/>
        <v>1.6650044607708601E-2</v>
      </c>
      <c r="AR1172" s="57">
        <f t="shared" si="2244"/>
        <v>1184.0374492042474</v>
      </c>
      <c r="AS1172" s="44">
        <f t="shared" si="2182"/>
        <v>8682.9286918700054</v>
      </c>
      <c r="AT1172" s="44">
        <f t="shared" si="2183"/>
        <v>3473.1714767480021</v>
      </c>
      <c r="AU1172" s="44">
        <f t="shared" si="2184"/>
        <v>2170.7321729675014</v>
      </c>
      <c r="AV1172" s="47">
        <f t="shared" si="2185"/>
        <v>0.15940580790147885</v>
      </c>
      <c r="AW1172" s="47">
        <f t="shared" si="2186"/>
        <v>0.17367838215521217</v>
      </c>
      <c r="AX1172" s="86">
        <f t="shared" si="2187"/>
        <v>0.3015302626478672</v>
      </c>
      <c r="AY1172" s="86">
        <f t="shared" si="2188"/>
        <v>0</v>
      </c>
      <c r="AZ1172" s="10">
        <f t="shared" si="2245"/>
        <v>0</v>
      </c>
      <c r="BA1172" s="44">
        <f t="shared" si="2189"/>
        <v>0</v>
      </c>
      <c r="BB1172" s="9">
        <f t="shared" si="2190"/>
        <v>0</v>
      </c>
      <c r="BC1172" s="45">
        <f t="shared" si="2279"/>
        <v>0</v>
      </c>
      <c r="BD1172" s="9">
        <f t="shared" si="2191"/>
        <v>0</v>
      </c>
      <c r="BE1172" s="45">
        <f t="shared" si="2275"/>
        <v>0</v>
      </c>
      <c r="BF1172" s="9">
        <f t="shared" si="2192"/>
        <v>0</v>
      </c>
      <c r="BG1172" s="45">
        <f t="shared" si="2276"/>
        <v>0</v>
      </c>
      <c r="BH1172" s="58"/>
      <c r="BI1172" s="58"/>
      <c r="BJ1172" s="58">
        <f t="shared" si="2246"/>
        <v>0</v>
      </c>
      <c r="BK1172" s="97"/>
      <c r="BL1172" s="44"/>
      <c r="BM1172" s="82">
        <f t="shared" si="2247"/>
        <v>116.7</v>
      </c>
      <c r="BN1172" s="86">
        <f t="shared" si="2248"/>
        <v>116700</v>
      </c>
      <c r="BO1172" s="86">
        <f t="shared" si="2249"/>
        <v>100</v>
      </c>
      <c r="BP1172" s="84">
        <f t="shared" si="2193"/>
        <v>4</v>
      </c>
      <c r="BQ1172" s="84">
        <f t="shared" si="2194"/>
        <v>4.13</v>
      </c>
      <c r="BR1172" s="84">
        <f t="shared" si="2195"/>
        <v>0.02</v>
      </c>
      <c r="BS1172" s="84">
        <f t="shared" si="2250"/>
        <v>3.0911943074937345E-2</v>
      </c>
      <c r="BT1172" s="84">
        <f t="shared" si="2251"/>
        <v>1406.2222432708661</v>
      </c>
      <c r="BU1172" s="84">
        <f t="shared" si="2252"/>
        <v>0</v>
      </c>
      <c r="BV1172" s="83">
        <f t="shared" si="2253"/>
        <v>3541.408981144355</v>
      </c>
      <c r="BW1172" s="81">
        <f t="shared" si="2277"/>
        <v>3541.408981144355</v>
      </c>
      <c r="BX1172" s="83">
        <f t="shared" si="2196"/>
        <v>0</v>
      </c>
      <c r="BY1172" s="141">
        <f t="shared" si="2197"/>
        <v>0</v>
      </c>
      <c r="BZ1172" s="83">
        <f t="shared" si="2198"/>
        <v>4.13</v>
      </c>
      <c r="CA1172" s="83">
        <f t="shared" si="2199"/>
        <v>0</v>
      </c>
      <c r="CB1172" s="83">
        <f t="shared" si="2254"/>
        <v>3.679482515145132</v>
      </c>
      <c r="CC1172" s="83">
        <f t="shared" si="2200"/>
        <v>3.679482515145132</v>
      </c>
      <c r="CD1172" s="143">
        <f t="shared" si="2201"/>
        <v>0.02</v>
      </c>
      <c r="CE1172" s="83">
        <f t="shared" si="2255"/>
        <v>1.6704523213570712E-2</v>
      </c>
      <c r="CF1172" s="84">
        <f t="shared" si="2256"/>
        <v>1272.2000455573257</v>
      </c>
      <c r="CG1172" s="83">
        <f t="shared" si="2202"/>
        <v>0</v>
      </c>
      <c r="CH1172" s="83">
        <f t="shared" si="2257"/>
        <v>3.3769336299343973</v>
      </c>
      <c r="CI1172" s="83">
        <f t="shared" si="2203"/>
        <v>3.3769336299343973</v>
      </c>
      <c r="CJ1172" s="143">
        <f t="shared" si="2204"/>
        <v>0.02</v>
      </c>
      <c r="CK1172" s="83">
        <f t="shared" si="2258"/>
        <v>1.5896910799759439E-2</v>
      </c>
      <c r="CL1172" s="84">
        <f t="shared" si="2259"/>
        <v>1207.23119136523</v>
      </c>
      <c r="CM1172" s="83">
        <f t="shared" si="2205"/>
        <v>0</v>
      </c>
      <c r="CN1172" s="83">
        <f t="shared" si="2260"/>
        <v>3.2566154494176942</v>
      </c>
      <c r="CO1172" s="83">
        <f t="shared" si="2206"/>
        <v>3.2566154494176942</v>
      </c>
      <c r="CP1172" s="143">
        <f t="shared" si="2207"/>
        <v>0.02</v>
      </c>
      <c r="CQ1172" s="83">
        <f t="shared" si="2261"/>
        <v>1.6056564504284738E-2</v>
      </c>
      <c r="CR1172" s="84">
        <f t="shared" si="2262"/>
        <v>1206.1650179105015</v>
      </c>
      <c r="CS1172" s="83">
        <f t="shared" si="2208"/>
        <v>0</v>
      </c>
      <c r="CT1172" s="83">
        <f t="shared" si="2263"/>
        <v>3.2547816715718541</v>
      </c>
      <c r="CU1172" s="83">
        <f t="shared" si="2209"/>
        <v>3.2547816715718541</v>
      </c>
      <c r="CV1172" s="143">
        <f t="shared" si="2210"/>
        <v>0.02</v>
      </c>
      <c r="CW1172" s="83">
        <f t="shared" si="2264"/>
        <v>1.6084526987184801E-2</v>
      </c>
      <c r="CX1172" s="84">
        <f t="shared" si="2265"/>
        <v>1206.2282347118785</v>
      </c>
      <c r="CY1172" s="83">
        <f t="shared" si="2211"/>
        <v>0</v>
      </c>
      <c r="CZ1172" s="83">
        <f t="shared" si="2266"/>
        <v>3.2548902760911425</v>
      </c>
      <c r="DA1172" s="83">
        <f t="shared" si="2212"/>
        <v>3.2548902760911425</v>
      </c>
      <c r="DB1172" s="143">
        <f t="shared" si="2213"/>
        <v>0.02</v>
      </c>
      <c r="DC1172" s="83">
        <f t="shared" si="2267"/>
        <v>1.6085446767326733E-2</v>
      </c>
      <c r="DD1172" s="84">
        <f t="shared" si="2268"/>
        <v>1206.2415793562666</v>
      </c>
      <c r="DE1172" s="86">
        <f t="shared" si="2214"/>
        <v>6374.5361660598383</v>
      </c>
      <c r="DF1172" s="86">
        <f t="shared" si="2215"/>
        <v>2549.8144664239353</v>
      </c>
      <c r="DG1172" s="86">
        <f t="shared" si="2216"/>
        <v>1593.6340415149596</v>
      </c>
      <c r="DH1172" s="86">
        <f t="shared" si="2217"/>
        <v>5.7747385000879094E-2</v>
      </c>
      <c r="DI1172" s="86">
        <f t="shared" si="2218"/>
        <v>3.7359684805682199E-2</v>
      </c>
      <c r="DJ1172" s="86">
        <f t="shared" si="2219"/>
        <v>0.24425955792854478</v>
      </c>
      <c r="DK1172" s="86">
        <f t="shared" si="2220"/>
        <v>-1615.7034437619782</v>
      </c>
      <c r="DL1172" s="86">
        <f t="shared" si="2278"/>
        <v>-1615.7034437619782</v>
      </c>
      <c r="DM1172" s="86">
        <f t="shared" si="2221"/>
        <v>-1615.7034437619782</v>
      </c>
      <c r="DN1172" s="85">
        <f t="shared" si="2222"/>
        <v>0</v>
      </c>
      <c r="DO1172" s="85">
        <f t="shared" si="2269"/>
        <v>0</v>
      </c>
      <c r="DP1172" s="85">
        <f t="shared" si="2223"/>
        <v>0</v>
      </c>
      <c r="DQ1172" s="85">
        <f t="shared" si="2270"/>
        <v>0</v>
      </c>
      <c r="DR1172" s="85">
        <f t="shared" si="2224"/>
        <v>0</v>
      </c>
      <c r="DS1172" s="85">
        <f t="shared" si="2271"/>
        <v>0</v>
      </c>
      <c r="DT1172" s="81"/>
      <c r="DU1172" s="81"/>
      <c r="DV1172" s="81">
        <f t="shared" si="2272"/>
        <v>0</v>
      </c>
      <c r="DW1172" s="100"/>
    </row>
    <row r="1173" spans="1:127" x14ac:dyDescent="0.2">
      <c r="A1173" s="59">
        <f t="shared" si="2225"/>
        <v>155.73333333333323</v>
      </c>
      <c r="B1173" s="44">
        <f t="shared" si="2226"/>
        <v>155733.33333333323</v>
      </c>
      <c r="C1173" s="52">
        <f t="shared" si="2160"/>
        <v>133.33333333333334</v>
      </c>
      <c r="D1173" s="50">
        <f t="shared" si="2161"/>
        <v>4</v>
      </c>
      <c r="E1173" s="44">
        <f t="shared" si="2162"/>
        <v>4.13</v>
      </c>
      <c r="F1173" s="47">
        <f t="shared" si="2163"/>
        <v>0.02</v>
      </c>
      <c r="G1173" s="52">
        <f t="shared" si="2227"/>
        <v>2.2734225095621449E-2</v>
      </c>
      <c r="H1173" s="57">
        <f t="shared" si="2228"/>
        <v>1177.9283782454495</v>
      </c>
      <c r="I1173" s="52">
        <f t="shared" si="2229"/>
        <v>0</v>
      </c>
      <c r="J1173" s="54">
        <f t="shared" si="2230"/>
        <v>4828.1656732611145</v>
      </c>
      <c r="K1173" s="46">
        <f t="shared" si="2273"/>
        <v>4828.1656732611145</v>
      </c>
      <c r="L1173" s="80">
        <f t="shared" si="2164"/>
        <v>0</v>
      </c>
      <c r="M1173" s="142">
        <f t="shared" si="2165"/>
        <v>0</v>
      </c>
      <c r="N1173" s="60">
        <f t="shared" si="2166"/>
        <v>4.13</v>
      </c>
      <c r="O1173" s="53">
        <f t="shared" si="2167"/>
        <v>0</v>
      </c>
      <c r="P1173" s="58">
        <f t="shared" si="2231"/>
        <v>3.2849251852088832</v>
      </c>
      <c r="Q1173" s="49">
        <f t="shared" si="2168"/>
        <v>3.2849251852088832</v>
      </c>
      <c r="R1173" s="143">
        <f t="shared" si="2169"/>
        <v>0.02</v>
      </c>
      <c r="S1173" s="51">
        <f t="shared" si="2232"/>
        <v>1.7294035596553087E-2</v>
      </c>
      <c r="T1173" s="57">
        <f t="shared" si="2233"/>
        <v>1221.3580096429948</v>
      </c>
      <c r="U1173" s="53">
        <f t="shared" si="2170"/>
        <v>0</v>
      </c>
      <c r="V1173" s="58">
        <f t="shared" si="2234"/>
        <v>3.3572812111969839</v>
      </c>
      <c r="W1173" s="49">
        <f t="shared" si="2171"/>
        <v>3.3572812111969839</v>
      </c>
      <c r="X1173" s="143">
        <f t="shared" si="2172"/>
        <v>0.02</v>
      </c>
      <c r="Y1173" s="51">
        <f t="shared" si="2235"/>
        <v>1.6699213815297334E-2</v>
      </c>
      <c r="Z1173" s="57">
        <f t="shared" si="2236"/>
        <v>1185.7929624822877</v>
      </c>
      <c r="AA1173" s="53">
        <f t="shared" si="2173"/>
        <v>0</v>
      </c>
      <c r="AB1173" s="58">
        <f t="shared" si="2237"/>
        <v>3.2974701000047899</v>
      </c>
      <c r="AC1173" s="49">
        <f t="shared" si="2174"/>
        <v>3.2974701000047899</v>
      </c>
      <c r="AD1173" s="143">
        <f t="shared" si="2175"/>
        <v>0.02</v>
      </c>
      <c r="AE1173" s="49">
        <f t="shared" si="2274"/>
        <v>1.6646523966448334E-2</v>
      </c>
      <c r="AF1173" s="57">
        <f t="shared" si="2238"/>
        <v>1184.7637757350126</v>
      </c>
      <c r="AG1173" s="53">
        <f t="shared" si="2176"/>
        <v>0</v>
      </c>
      <c r="AH1173" s="58">
        <f t="shared" si="2239"/>
        <v>3.2958144370927731</v>
      </c>
      <c r="AI1173" s="49">
        <f t="shared" si="2177"/>
        <v>3.2958144370927731</v>
      </c>
      <c r="AJ1173" s="143">
        <f t="shared" si="2178"/>
        <v>0.02</v>
      </c>
      <c r="AK1173" s="51">
        <f t="shared" si="2240"/>
        <v>1.6647082291309737E-2</v>
      </c>
      <c r="AL1173" s="57">
        <f t="shared" si="2241"/>
        <v>1184.7150246662798</v>
      </c>
      <c r="AM1173" s="53">
        <f t="shared" si="2179"/>
        <v>0</v>
      </c>
      <c r="AN1173" s="58">
        <f t="shared" si="2242"/>
        <v>3.2957361153383848</v>
      </c>
      <c r="AO1173" s="49">
        <f t="shared" si="2180"/>
        <v>3.2957361153383848</v>
      </c>
      <c r="AP1173" s="143">
        <f t="shared" si="2181"/>
        <v>0.02</v>
      </c>
      <c r="AQ1173" s="51">
        <f t="shared" si="2243"/>
        <v>1.6647377941041933E-2</v>
      </c>
      <c r="AR1173" s="57">
        <f t="shared" si="2244"/>
        <v>1184.7112685504742</v>
      </c>
      <c r="AS1173" s="44">
        <f t="shared" si="2182"/>
        <v>8690.6982118700071</v>
      </c>
      <c r="AT1173" s="44">
        <f t="shared" si="2183"/>
        <v>3476.2792847480023</v>
      </c>
      <c r="AU1173" s="44">
        <f t="shared" si="2184"/>
        <v>2172.6745529675018</v>
      </c>
      <c r="AV1173" s="47">
        <f t="shared" si="2185"/>
        <v>0.15906335305432562</v>
      </c>
      <c r="AW1173" s="47">
        <f t="shared" si="2186"/>
        <v>0.17297765975640889</v>
      </c>
      <c r="AX1173" s="86">
        <f t="shared" si="2187"/>
        <v>0.2995806912812583</v>
      </c>
      <c r="AY1173" s="86">
        <f t="shared" si="2188"/>
        <v>0</v>
      </c>
      <c r="AZ1173" s="10">
        <f t="shared" si="2245"/>
        <v>0</v>
      </c>
      <c r="BA1173" s="44">
        <f t="shared" si="2189"/>
        <v>0</v>
      </c>
      <c r="BB1173" s="9">
        <f t="shared" si="2190"/>
        <v>0</v>
      </c>
      <c r="BC1173" s="45">
        <f t="shared" si="2279"/>
        <v>0</v>
      </c>
      <c r="BD1173" s="9">
        <f t="shared" si="2191"/>
        <v>0</v>
      </c>
      <c r="BE1173" s="45">
        <f t="shared" si="2275"/>
        <v>0</v>
      </c>
      <c r="BF1173" s="9">
        <f t="shared" si="2192"/>
        <v>0</v>
      </c>
      <c r="BG1173" s="45">
        <f t="shared" si="2276"/>
        <v>0</v>
      </c>
      <c r="BH1173" s="58"/>
      <c r="BI1173" s="58"/>
      <c r="BJ1173" s="58">
        <f t="shared" si="2246"/>
        <v>0</v>
      </c>
      <c r="BK1173" s="97"/>
      <c r="BL1173" s="44"/>
      <c r="BM1173" s="82">
        <f t="shared" si="2247"/>
        <v>116.8</v>
      </c>
      <c r="BN1173" s="86">
        <f t="shared" si="2248"/>
        <v>116800</v>
      </c>
      <c r="BO1173" s="86">
        <f t="shared" si="2249"/>
        <v>100</v>
      </c>
      <c r="BP1173" s="84">
        <f t="shared" si="2193"/>
        <v>4</v>
      </c>
      <c r="BQ1173" s="84">
        <f t="shared" si="2194"/>
        <v>4.13</v>
      </c>
      <c r="BR1173" s="84">
        <f t="shared" si="2195"/>
        <v>0.02</v>
      </c>
      <c r="BS1173" s="84">
        <f t="shared" si="2250"/>
        <v>3.0909943074937347E-2</v>
      </c>
      <c r="BT1173" s="84">
        <f t="shared" si="2251"/>
        <v>1406.9706922557316</v>
      </c>
      <c r="BU1173" s="84">
        <f t="shared" si="2252"/>
        <v>0</v>
      </c>
      <c r="BV1173" s="83">
        <f t="shared" si="2253"/>
        <v>3544.6462811443548</v>
      </c>
      <c r="BW1173" s="81">
        <f t="shared" si="2277"/>
        <v>3544.6462811443548</v>
      </c>
      <c r="BX1173" s="83">
        <f t="shared" si="2196"/>
        <v>0</v>
      </c>
      <c r="BY1173" s="141">
        <f t="shared" si="2197"/>
        <v>0</v>
      </c>
      <c r="BZ1173" s="83">
        <f t="shared" si="2198"/>
        <v>4.13</v>
      </c>
      <c r="CA1173" s="83">
        <f t="shared" si="2199"/>
        <v>0</v>
      </c>
      <c r="CB1173" s="83">
        <f t="shared" si="2254"/>
        <v>3.6815621792814275</v>
      </c>
      <c r="CC1173" s="83">
        <f t="shared" si="2200"/>
        <v>3.6815621792814275</v>
      </c>
      <c r="CD1173" s="143">
        <f t="shared" si="2201"/>
        <v>0.02</v>
      </c>
      <c r="CE1173" s="83">
        <f t="shared" si="2255"/>
        <v>1.6702523213570714E-2</v>
      </c>
      <c r="CF1173" s="84">
        <f t="shared" si="2256"/>
        <v>1272.6540094814595</v>
      </c>
      <c r="CG1173" s="83">
        <f t="shared" si="2202"/>
        <v>0</v>
      </c>
      <c r="CH1173" s="83">
        <f t="shared" si="2257"/>
        <v>3.3780219210983415</v>
      </c>
      <c r="CI1173" s="83">
        <f t="shared" si="2203"/>
        <v>3.3780219210983415</v>
      </c>
      <c r="CJ1173" s="143">
        <f t="shared" si="2204"/>
        <v>0.02</v>
      </c>
      <c r="CK1173" s="83">
        <f t="shared" si="2258"/>
        <v>1.5894910799759441E-2</v>
      </c>
      <c r="CL1173" s="84">
        <f t="shared" si="2259"/>
        <v>1207.701911626323</v>
      </c>
      <c r="CM1173" s="83">
        <f t="shared" si="2205"/>
        <v>0</v>
      </c>
      <c r="CN1173" s="83">
        <f t="shared" si="2260"/>
        <v>3.2576184443731151</v>
      </c>
      <c r="CO1173" s="83">
        <f t="shared" si="2206"/>
        <v>3.2576184443731151</v>
      </c>
      <c r="CP1173" s="143">
        <f t="shared" si="2207"/>
        <v>0.02</v>
      </c>
      <c r="CQ1173" s="83">
        <f t="shared" si="2261"/>
        <v>1.6054564504284739E-2</v>
      </c>
      <c r="CR1173" s="84">
        <f t="shared" si="2262"/>
        <v>1206.6580317389275</v>
      </c>
      <c r="CS1173" s="83">
        <f t="shared" si="2208"/>
        <v>0</v>
      </c>
      <c r="CT1173" s="83">
        <f t="shared" si="2263"/>
        <v>3.2558210792242912</v>
      </c>
      <c r="CU1173" s="83">
        <f t="shared" si="2209"/>
        <v>3.2558210792242912</v>
      </c>
      <c r="CV1173" s="143">
        <f t="shared" si="2210"/>
        <v>0.02</v>
      </c>
      <c r="CW1173" s="83">
        <f t="shared" si="2264"/>
        <v>1.6082526987184802E-2</v>
      </c>
      <c r="CX1173" s="84">
        <f t="shared" si="2265"/>
        <v>1206.722385429503</v>
      </c>
      <c r="CY1173" s="83">
        <f t="shared" si="2211"/>
        <v>0</v>
      </c>
      <c r="CZ1173" s="83">
        <f t="shared" si="2266"/>
        <v>3.2559317589301124</v>
      </c>
      <c r="DA1173" s="83">
        <f t="shared" si="2212"/>
        <v>3.2559317589301124</v>
      </c>
      <c r="DB1173" s="143">
        <f t="shared" si="2213"/>
        <v>0.02</v>
      </c>
      <c r="DC1173" s="83">
        <f t="shared" si="2267"/>
        <v>1.6083446767326735E-2</v>
      </c>
      <c r="DD1173" s="84">
        <f t="shared" si="2268"/>
        <v>1206.7357418441845</v>
      </c>
      <c r="DE1173" s="86">
        <f t="shared" si="2214"/>
        <v>6380.3633060598386</v>
      </c>
      <c r="DF1173" s="86">
        <f t="shared" si="2215"/>
        <v>2552.1453224239353</v>
      </c>
      <c r="DG1173" s="86">
        <f t="shared" si="2216"/>
        <v>1595.0908265149596</v>
      </c>
      <c r="DH1173" s="86">
        <f t="shared" si="2217"/>
        <v>5.7670189831282623E-2</v>
      </c>
      <c r="DI1173" s="86">
        <f t="shared" si="2218"/>
        <v>3.7268001270289314E-2</v>
      </c>
      <c r="DJ1173" s="86">
        <f t="shared" si="2219"/>
        <v>0.24313466579522222</v>
      </c>
      <c r="DK1173" s="86">
        <f t="shared" si="2220"/>
        <v>-1617.3929527101611</v>
      </c>
      <c r="DL1173" s="86">
        <f t="shared" si="2278"/>
        <v>-1617.3929527101611</v>
      </c>
      <c r="DM1173" s="86">
        <f t="shared" si="2221"/>
        <v>-1617.3929527101611</v>
      </c>
      <c r="DN1173" s="85">
        <f t="shared" si="2222"/>
        <v>0</v>
      </c>
      <c r="DO1173" s="85">
        <f t="shared" si="2269"/>
        <v>0</v>
      </c>
      <c r="DP1173" s="85">
        <f t="shared" si="2223"/>
        <v>0</v>
      </c>
      <c r="DQ1173" s="85">
        <f t="shared" si="2270"/>
        <v>0</v>
      </c>
      <c r="DR1173" s="85">
        <f t="shared" si="2224"/>
        <v>0</v>
      </c>
      <c r="DS1173" s="85">
        <f t="shared" si="2271"/>
        <v>0</v>
      </c>
      <c r="DT1173" s="81"/>
      <c r="DU1173" s="81"/>
      <c r="DV1173" s="81">
        <f t="shared" si="2272"/>
        <v>0</v>
      </c>
      <c r="DW1173" s="100"/>
    </row>
    <row r="1174" spans="1:127" x14ac:dyDescent="0.2">
      <c r="A1174" s="59">
        <f t="shared" si="2225"/>
        <v>155.86666666666656</v>
      </c>
      <c r="B1174" s="44">
        <f t="shared" si="2226"/>
        <v>155866.66666666657</v>
      </c>
      <c r="C1174" s="52">
        <f t="shared" si="2160"/>
        <v>133.33333333333334</v>
      </c>
      <c r="D1174" s="50">
        <f t="shared" si="2161"/>
        <v>4</v>
      </c>
      <c r="E1174" s="44">
        <f t="shared" si="2162"/>
        <v>4.13</v>
      </c>
      <c r="F1174" s="47">
        <f t="shared" si="2163"/>
        <v>0.02</v>
      </c>
      <c r="G1174" s="52">
        <f t="shared" si="2227"/>
        <v>2.273155842895478E-2</v>
      </c>
      <c r="H1174" s="57">
        <f t="shared" si="2228"/>
        <v>1178.6622891982272</v>
      </c>
      <c r="I1174" s="52">
        <f t="shared" si="2229"/>
        <v>0</v>
      </c>
      <c r="J1174" s="54">
        <f t="shared" si="2230"/>
        <v>4832.4820732611142</v>
      </c>
      <c r="K1174" s="46">
        <f t="shared" si="2273"/>
        <v>4832.4820732611142</v>
      </c>
      <c r="L1174" s="80">
        <f t="shared" si="2164"/>
        <v>0</v>
      </c>
      <c r="M1174" s="142">
        <f t="shared" si="2165"/>
        <v>0</v>
      </c>
      <c r="N1174" s="60">
        <f t="shared" si="2166"/>
        <v>4.13</v>
      </c>
      <c r="O1174" s="53">
        <f t="shared" si="2167"/>
        <v>0</v>
      </c>
      <c r="P1174" s="58">
        <f t="shared" si="2231"/>
        <v>3.2863439158038386</v>
      </c>
      <c r="Q1174" s="49">
        <f t="shared" si="2168"/>
        <v>3.2863439158038386</v>
      </c>
      <c r="R1174" s="143">
        <f t="shared" si="2169"/>
        <v>0.02</v>
      </c>
      <c r="S1174" s="51">
        <f t="shared" si="2232"/>
        <v>1.7291368929886419E-2</v>
      </c>
      <c r="T1174" s="57">
        <f t="shared" si="2233"/>
        <v>1222.059911057821</v>
      </c>
      <c r="U1174" s="53">
        <f t="shared" si="2170"/>
        <v>0</v>
      </c>
      <c r="V1174" s="58">
        <f t="shared" si="2234"/>
        <v>3.3587672615845205</v>
      </c>
      <c r="W1174" s="49">
        <f t="shared" si="2171"/>
        <v>3.3587672615845205</v>
      </c>
      <c r="X1174" s="143">
        <f t="shared" si="2172"/>
        <v>0.02</v>
      </c>
      <c r="Y1174" s="51">
        <f t="shared" si="2235"/>
        <v>1.6696547148630666E-2</v>
      </c>
      <c r="Z1174" s="57">
        <f t="shared" si="2236"/>
        <v>1186.4561133845227</v>
      </c>
      <c r="AA1174" s="53">
        <f t="shared" si="2173"/>
        <v>0</v>
      </c>
      <c r="AB1174" s="58">
        <f t="shared" si="2237"/>
        <v>3.2987969221447315</v>
      </c>
      <c r="AC1174" s="49">
        <f t="shared" si="2174"/>
        <v>3.2987969221447315</v>
      </c>
      <c r="AD1174" s="143">
        <f t="shared" si="2175"/>
        <v>0.02</v>
      </c>
      <c r="AE1174" s="49">
        <f t="shared" si="2274"/>
        <v>1.6643857299781666E-2</v>
      </c>
      <c r="AF1174" s="57">
        <f t="shared" si="2238"/>
        <v>1185.436824673676</v>
      </c>
      <c r="AG1174" s="53">
        <f t="shared" si="2176"/>
        <v>0</v>
      </c>
      <c r="AH1174" s="58">
        <f t="shared" si="2239"/>
        <v>3.2971545617952311</v>
      </c>
      <c r="AI1174" s="49">
        <f t="shared" si="2177"/>
        <v>3.2971545617952311</v>
      </c>
      <c r="AJ1174" s="143">
        <f t="shared" si="2178"/>
        <v>0.02</v>
      </c>
      <c r="AK1174" s="51">
        <f t="shared" si="2240"/>
        <v>1.6644415624643069E-2</v>
      </c>
      <c r="AL1174" s="57">
        <f t="shared" si="2241"/>
        <v>1185.3884343004565</v>
      </c>
      <c r="AM1174" s="53">
        <f t="shared" si="2179"/>
        <v>0</v>
      </c>
      <c r="AN1174" s="58">
        <f t="shared" si="2242"/>
        <v>3.2970766941441072</v>
      </c>
      <c r="AO1174" s="49">
        <f t="shared" si="2180"/>
        <v>3.2970766941441072</v>
      </c>
      <c r="AP1174" s="143">
        <f t="shared" si="2181"/>
        <v>0.02</v>
      </c>
      <c r="AQ1174" s="51">
        <f t="shared" si="2243"/>
        <v>1.6644711274375265E-2</v>
      </c>
      <c r="AR1174" s="57">
        <f t="shared" si="2244"/>
        <v>1185.38470614884</v>
      </c>
      <c r="AS1174" s="44">
        <f t="shared" si="2182"/>
        <v>8698.4677318700051</v>
      </c>
      <c r="AT1174" s="44">
        <f t="shared" si="2183"/>
        <v>3479.387092748002</v>
      </c>
      <c r="AU1174" s="44">
        <f t="shared" si="2184"/>
        <v>2174.6169329675013</v>
      </c>
      <c r="AV1174" s="47">
        <f t="shared" si="2185"/>
        <v>0.1587221424639578</v>
      </c>
      <c r="AW1174" s="47">
        <f t="shared" si="2186"/>
        <v>0.17228080213226063</v>
      </c>
      <c r="AX1174" s="86">
        <f t="shared" si="2187"/>
        <v>0.29764660144306448</v>
      </c>
      <c r="AY1174" s="86">
        <f t="shared" si="2188"/>
        <v>0</v>
      </c>
      <c r="AZ1174" s="10">
        <f t="shared" si="2245"/>
        <v>0</v>
      </c>
      <c r="BA1174" s="44">
        <f t="shared" si="2189"/>
        <v>0</v>
      </c>
      <c r="BB1174" s="9">
        <f t="shared" si="2190"/>
        <v>0</v>
      </c>
      <c r="BC1174" s="45">
        <f t="shared" si="2279"/>
        <v>0</v>
      </c>
      <c r="BD1174" s="9">
        <f t="shared" si="2191"/>
        <v>0</v>
      </c>
      <c r="BE1174" s="45">
        <f t="shared" si="2275"/>
        <v>0</v>
      </c>
      <c r="BF1174" s="9">
        <f t="shared" si="2192"/>
        <v>0</v>
      </c>
      <c r="BG1174" s="45">
        <f t="shared" si="2276"/>
        <v>0</v>
      </c>
      <c r="BH1174" s="58"/>
      <c r="BI1174" s="58"/>
      <c r="BJ1174" s="58">
        <f t="shared" si="2246"/>
        <v>0</v>
      </c>
      <c r="BK1174" s="97"/>
      <c r="BL1174" s="44"/>
      <c r="BM1174" s="82">
        <f t="shared" si="2247"/>
        <v>116.9</v>
      </c>
      <c r="BN1174" s="86">
        <f t="shared" si="2248"/>
        <v>116900</v>
      </c>
      <c r="BO1174" s="86">
        <f t="shared" si="2249"/>
        <v>100</v>
      </c>
      <c r="BP1174" s="84">
        <f t="shared" si="2193"/>
        <v>4</v>
      </c>
      <c r="BQ1174" s="84">
        <f t="shared" si="2194"/>
        <v>4.13</v>
      </c>
      <c r="BR1174" s="84">
        <f t="shared" si="2195"/>
        <v>0.02</v>
      </c>
      <c r="BS1174" s="84">
        <f t="shared" si="2250"/>
        <v>3.0907943074937348E-2</v>
      </c>
      <c r="BT1174" s="84">
        <f t="shared" si="2251"/>
        <v>1407.7190928144469</v>
      </c>
      <c r="BU1174" s="84">
        <f t="shared" si="2252"/>
        <v>0</v>
      </c>
      <c r="BV1174" s="83">
        <f t="shared" si="2253"/>
        <v>3547.8835811443546</v>
      </c>
      <c r="BW1174" s="81">
        <f t="shared" si="2277"/>
        <v>3547.8835811443546</v>
      </c>
      <c r="BX1174" s="83">
        <f t="shared" si="2196"/>
        <v>0</v>
      </c>
      <c r="BY1174" s="141">
        <f t="shared" si="2197"/>
        <v>0</v>
      </c>
      <c r="BZ1174" s="83">
        <f t="shared" si="2198"/>
        <v>4.13</v>
      </c>
      <c r="CA1174" s="83">
        <f t="shared" si="2199"/>
        <v>0</v>
      </c>
      <c r="CB1174" s="83">
        <f t="shared" si="2254"/>
        <v>3.6836440062224436</v>
      </c>
      <c r="CC1174" s="83">
        <f t="shared" si="2200"/>
        <v>3.6836440062224436</v>
      </c>
      <c r="CD1174" s="143">
        <f t="shared" si="2201"/>
        <v>0.02</v>
      </c>
      <c r="CE1174" s="83">
        <f t="shared" si="2255"/>
        <v>1.6700523213570715E-2</v>
      </c>
      <c r="CF1174" s="84">
        <f t="shared" si="2256"/>
        <v>1273.1076626428148</v>
      </c>
      <c r="CG1174" s="83">
        <f t="shared" si="2202"/>
        <v>0</v>
      </c>
      <c r="CH1174" s="83">
        <f t="shared" si="2257"/>
        <v>3.3791103738272077</v>
      </c>
      <c r="CI1174" s="83">
        <f t="shared" si="2203"/>
        <v>3.3791103738272077</v>
      </c>
      <c r="CJ1174" s="143">
        <f t="shared" si="2204"/>
        <v>0.02</v>
      </c>
      <c r="CK1174" s="83">
        <f t="shared" si="2258"/>
        <v>1.5892910799759442E-2</v>
      </c>
      <c r="CL1174" s="84">
        <f t="shared" si="2259"/>
        <v>1208.1724210300804</v>
      </c>
      <c r="CM1174" s="83">
        <f t="shared" si="2205"/>
        <v>0</v>
      </c>
      <c r="CN1174" s="83">
        <f t="shared" si="2260"/>
        <v>3.2586218952243797</v>
      </c>
      <c r="CO1174" s="83">
        <f t="shared" si="2206"/>
        <v>3.2586218952243797</v>
      </c>
      <c r="CP1174" s="143">
        <f t="shared" si="2207"/>
        <v>0.02</v>
      </c>
      <c r="CQ1174" s="83">
        <f t="shared" si="2261"/>
        <v>1.6052564504284741E-2</v>
      </c>
      <c r="CR1174" s="84">
        <f t="shared" si="2262"/>
        <v>1207.1508323777505</v>
      </c>
      <c r="CS1174" s="83">
        <f t="shared" si="2208"/>
        <v>0</v>
      </c>
      <c r="CT1174" s="83">
        <f t="shared" si="2263"/>
        <v>3.2568610218033722</v>
      </c>
      <c r="CU1174" s="83">
        <f t="shared" si="2209"/>
        <v>3.2568610218033722</v>
      </c>
      <c r="CV1174" s="143">
        <f t="shared" si="2210"/>
        <v>0.02</v>
      </c>
      <c r="CW1174" s="83">
        <f t="shared" si="2264"/>
        <v>1.6080526987184804E-2</v>
      </c>
      <c r="CX1174" s="84">
        <f t="shared" si="2265"/>
        <v>1207.2163169630817</v>
      </c>
      <c r="CY1174" s="83">
        <f t="shared" si="2211"/>
        <v>0</v>
      </c>
      <c r="CZ1174" s="83">
        <f t="shared" si="2266"/>
        <v>3.2569737706510651</v>
      </c>
      <c r="DA1174" s="83">
        <f t="shared" si="2212"/>
        <v>3.2569737706510651</v>
      </c>
      <c r="DB1174" s="143">
        <f t="shared" si="2213"/>
        <v>0.02</v>
      </c>
      <c r="DC1174" s="83">
        <f t="shared" si="2267"/>
        <v>1.6081446767326736E-2</v>
      </c>
      <c r="DD1174" s="84">
        <f t="shared" si="2268"/>
        <v>1207.2296848367923</v>
      </c>
      <c r="DE1174" s="86">
        <f t="shared" si="2214"/>
        <v>6386.190446059838</v>
      </c>
      <c r="DF1174" s="86">
        <f t="shared" si="2215"/>
        <v>2554.4761784239349</v>
      </c>
      <c r="DG1174" s="86">
        <f t="shared" si="2216"/>
        <v>1596.5476115149595</v>
      </c>
      <c r="DH1174" s="86">
        <f t="shared" si="2217"/>
        <v>5.7593183478097013E-2</v>
      </c>
      <c r="DI1174" s="86">
        <f t="shared" si="2218"/>
        <v>3.7176644257044325E-2</v>
      </c>
      <c r="DJ1174" s="86">
        <f t="shared" si="2219"/>
        <v>0.24201619574184879</v>
      </c>
      <c r="DK1174" s="86">
        <f t="shared" si="2220"/>
        <v>-1619.0814293213361</v>
      </c>
      <c r="DL1174" s="86">
        <f t="shared" si="2278"/>
        <v>-1619.0814293213361</v>
      </c>
      <c r="DM1174" s="86">
        <f t="shared" si="2221"/>
        <v>-1619.0814293213361</v>
      </c>
      <c r="DN1174" s="85">
        <f t="shared" si="2222"/>
        <v>0</v>
      </c>
      <c r="DO1174" s="85">
        <f t="shared" si="2269"/>
        <v>0</v>
      </c>
      <c r="DP1174" s="85">
        <f t="shared" si="2223"/>
        <v>0</v>
      </c>
      <c r="DQ1174" s="85">
        <f t="shared" si="2270"/>
        <v>0</v>
      </c>
      <c r="DR1174" s="85">
        <f t="shared" si="2224"/>
        <v>0</v>
      </c>
      <c r="DS1174" s="85">
        <f t="shared" si="2271"/>
        <v>0</v>
      </c>
      <c r="DT1174" s="81"/>
      <c r="DU1174" s="81"/>
      <c r="DV1174" s="81">
        <f t="shared" si="2272"/>
        <v>0</v>
      </c>
      <c r="DW1174" s="100"/>
    </row>
    <row r="1175" spans="1:127" x14ac:dyDescent="0.2">
      <c r="A1175" s="59">
        <f t="shared" si="2225"/>
        <v>155.99999999999991</v>
      </c>
      <c r="B1175" s="44">
        <f t="shared" si="2226"/>
        <v>155999.99999999991</v>
      </c>
      <c r="C1175" s="52">
        <f t="shared" si="2160"/>
        <v>133.33333333333334</v>
      </c>
      <c r="D1175" s="50">
        <f t="shared" si="2161"/>
        <v>4</v>
      </c>
      <c r="E1175" s="44">
        <f t="shared" si="2162"/>
        <v>4.13</v>
      </c>
      <c r="F1175" s="47">
        <f t="shared" si="2163"/>
        <v>0.02</v>
      </c>
      <c r="G1175" s="52">
        <f t="shared" si="2227"/>
        <v>2.2728891762288112E-2</v>
      </c>
      <c r="H1175" s="57">
        <f t="shared" si="2228"/>
        <v>1179.3961140600713</v>
      </c>
      <c r="I1175" s="52">
        <f t="shared" si="2229"/>
        <v>0</v>
      </c>
      <c r="J1175" s="54">
        <f t="shared" si="2230"/>
        <v>4836.7984732611139</v>
      </c>
      <c r="K1175" s="46">
        <f t="shared" si="2273"/>
        <v>4836.7984732611139</v>
      </c>
      <c r="L1175" s="80">
        <f t="shared" si="2164"/>
        <v>0</v>
      </c>
      <c r="M1175" s="142">
        <f t="shared" si="2165"/>
        <v>0</v>
      </c>
      <c r="N1175" s="60">
        <f t="shared" si="2166"/>
        <v>4.13</v>
      </c>
      <c r="O1175" s="53">
        <f t="shared" si="2167"/>
        <v>0</v>
      </c>
      <c r="P1175" s="58">
        <f t="shared" si="2231"/>
        <v>3.2877645198824701</v>
      </c>
      <c r="Q1175" s="49">
        <f t="shared" si="2168"/>
        <v>3.2877645198824701</v>
      </c>
      <c r="R1175" s="143">
        <f t="shared" si="2169"/>
        <v>0.02</v>
      </c>
      <c r="S1175" s="51">
        <f t="shared" si="2232"/>
        <v>1.7288702263219751E-2</v>
      </c>
      <c r="T1175" s="57">
        <f t="shared" si="2233"/>
        <v>1222.7614012665767</v>
      </c>
      <c r="U1175" s="53">
        <f t="shared" si="2170"/>
        <v>0</v>
      </c>
      <c r="V1175" s="58">
        <f t="shared" si="2234"/>
        <v>3.3602544476207479</v>
      </c>
      <c r="W1175" s="49">
        <f t="shared" si="2171"/>
        <v>3.3602544476207479</v>
      </c>
      <c r="X1175" s="143">
        <f t="shared" si="2172"/>
        <v>0.02</v>
      </c>
      <c r="Y1175" s="51">
        <f t="shared" si="2235"/>
        <v>1.6693880481963998E-2</v>
      </c>
      <c r="Z1175" s="57">
        <f t="shared" si="2236"/>
        <v>1187.1188650238416</v>
      </c>
      <c r="AA1175" s="53">
        <f t="shared" si="2173"/>
        <v>0</v>
      </c>
      <c r="AB1175" s="58">
        <f t="shared" si="2237"/>
        <v>3.3001247328182846</v>
      </c>
      <c r="AC1175" s="49">
        <f t="shared" si="2174"/>
        <v>3.3001247328182846</v>
      </c>
      <c r="AD1175" s="143">
        <f t="shared" si="2175"/>
        <v>0.02</v>
      </c>
      <c r="AE1175" s="49">
        <f t="shared" si="2274"/>
        <v>1.6641190633114998E-2</v>
      </c>
      <c r="AF1175" s="57">
        <f t="shared" si="2238"/>
        <v>1186.1094951192649</v>
      </c>
      <c r="AG1175" s="53">
        <f t="shared" si="2176"/>
        <v>0</v>
      </c>
      <c r="AH1175" s="58">
        <f t="shared" si="2239"/>
        <v>3.2984957604765688</v>
      </c>
      <c r="AI1175" s="49">
        <f t="shared" si="2177"/>
        <v>3.2984957604765688</v>
      </c>
      <c r="AJ1175" s="143">
        <f t="shared" si="2178"/>
        <v>0.02</v>
      </c>
      <c r="AK1175" s="51">
        <f t="shared" si="2240"/>
        <v>1.6641748957976401E-2</v>
      </c>
      <c r="AL1175" s="57">
        <f t="shared" si="2241"/>
        <v>1186.0614623909667</v>
      </c>
      <c r="AM1175" s="53">
        <f t="shared" si="2179"/>
        <v>0</v>
      </c>
      <c r="AN1175" s="58">
        <f t="shared" si="2242"/>
        <v>3.2984183439281036</v>
      </c>
      <c r="AO1175" s="49">
        <f t="shared" si="2180"/>
        <v>3.2984183439281036</v>
      </c>
      <c r="AP1175" s="143">
        <f t="shared" si="2181"/>
        <v>0.02</v>
      </c>
      <c r="AQ1175" s="51">
        <f t="shared" si="2243"/>
        <v>1.6642044607708597E-2</v>
      </c>
      <c r="AR1175" s="57">
        <f t="shared" si="2244"/>
        <v>1186.0577620904098</v>
      </c>
      <c r="AS1175" s="44">
        <f t="shared" si="2182"/>
        <v>8706.2372518700049</v>
      </c>
      <c r="AT1175" s="44">
        <f t="shared" si="2183"/>
        <v>3482.4949007480022</v>
      </c>
      <c r="AU1175" s="44">
        <f t="shared" si="2184"/>
        <v>2176.5593129675012</v>
      </c>
      <c r="AV1175" s="47">
        <f t="shared" si="2185"/>
        <v>0.15838217026155432</v>
      </c>
      <c r="AW1175" s="47">
        <f t="shared" si="2186"/>
        <v>0.17158778326746843</v>
      </c>
      <c r="AX1175" s="86">
        <f t="shared" si="2187"/>
        <v>0.2957278502043984</v>
      </c>
      <c r="AY1175" s="86">
        <f t="shared" si="2188"/>
        <v>0</v>
      </c>
      <c r="AZ1175" s="10">
        <f t="shared" si="2245"/>
        <v>0</v>
      </c>
      <c r="BA1175" s="44">
        <f t="shared" si="2189"/>
        <v>0</v>
      </c>
      <c r="BB1175" s="9">
        <f t="shared" si="2190"/>
        <v>0</v>
      </c>
      <c r="BC1175" s="45">
        <f t="shared" si="2279"/>
        <v>0</v>
      </c>
      <c r="BD1175" s="9">
        <f t="shared" si="2191"/>
        <v>0</v>
      </c>
      <c r="BE1175" s="45">
        <f t="shared" si="2275"/>
        <v>0</v>
      </c>
      <c r="BF1175" s="9">
        <f t="shared" si="2192"/>
        <v>0</v>
      </c>
      <c r="BG1175" s="45">
        <f t="shared" si="2276"/>
        <v>0</v>
      </c>
      <c r="BH1175" s="58"/>
      <c r="BI1175" s="58"/>
      <c r="BJ1175" s="58">
        <f t="shared" si="2246"/>
        <v>0</v>
      </c>
      <c r="BK1175" s="97"/>
      <c r="BL1175" s="44"/>
      <c r="BM1175" s="82">
        <f t="shared" si="2247"/>
        <v>117</v>
      </c>
      <c r="BN1175" s="86">
        <f t="shared" si="2248"/>
        <v>117000</v>
      </c>
      <c r="BO1175" s="86">
        <f t="shared" si="2249"/>
        <v>100</v>
      </c>
      <c r="BP1175" s="84">
        <f t="shared" si="2193"/>
        <v>4</v>
      </c>
      <c r="BQ1175" s="84">
        <f t="shared" si="2194"/>
        <v>4.13</v>
      </c>
      <c r="BR1175" s="84">
        <f t="shared" si="2195"/>
        <v>0.02</v>
      </c>
      <c r="BS1175" s="84">
        <f t="shared" si="2250"/>
        <v>3.090594307493735E-2</v>
      </c>
      <c r="BT1175" s="84">
        <f t="shared" si="2251"/>
        <v>1408.4674449470119</v>
      </c>
      <c r="BU1175" s="84">
        <f t="shared" si="2252"/>
        <v>0</v>
      </c>
      <c r="BV1175" s="83">
        <f t="shared" si="2253"/>
        <v>3551.1208811443548</v>
      </c>
      <c r="BW1175" s="81">
        <f t="shared" si="2277"/>
        <v>3551.1208811443548</v>
      </c>
      <c r="BX1175" s="83">
        <f t="shared" si="2196"/>
        <v>0</v>
      </c>
      <c r="BY1175" s="141">
        <f t="shared" si="2197"/>
        <v>0</v>
      </c>
      <c r="BZ1175" s="83">
        <f t="shared" si="2198"/>
        <v>4.13</v>
      </c>
      <c r="CA1175" s="83">
        <f t="shared" si="2199"/>
        <v>0</v>
      </c>
      <c r="CB1175" s="83">
        <f t="shared" si="2254"/>
        <v>3.685727996201801</v>
      </c>
      <c r="CC1175" s="83">
        <f t="shared" si="2200"/>
        <v>3.685727996201801</v>
      </c>
      <c r="CD1175" s="143">
        <f t="shared" si="2201"/>
        <v>0.02</v>
      </c>
      <c r="CE1175" s="83">
        <f t="shared" si="2255"/>
        <v>1.6698523213570717E-2</v>
      </c>
      <c r="CF1175" s="84">
        <f t="shared" si="2256"/>
        <v>1273.5610051261103</v>
      </c>
      <c r="CG1175" s="83">
        <f t="shared" si="2202"/>
        <v>0</v>
      </c>
      <c r="CH1175" s="83">
        <f t="shared" si="2257"/>
        <v>3.3801989867813078</v>
      </c>
      <c r="CI1175" s="83">
        <f t="shared" si="2203"/>
        <v>3.3801989867813078</v>
      </c>
      <c r="CJ1175" s="143">
        <f t="shared" si="2204"/>
        <v>0.02</v>
      </c>
      <c r="CK1175" s="83">
        <f t="shared" si="2258"/>
        <v>1.5890910799759444E-2</v>
      </c>
      <c r="CL1175" s="84">
        <f t="shared" si="2259"/>
        <v>1208.6427196898358</v>
      </c>
      <c r="CM1175" s="83">
        <f t="shared" si="2205"/>
        <v>0</v>
      </c>
      <c r="CN1175" s="83">
        <f t="shared" si="2260"/>
        <v>3.2596258011746064</v>
      </c>
      <c r="CO1175" s="83">
        <f t="shared" si="2206"/>
        <v>3.2596258011746064</v>
      </c>
      <c r="CP1175" s="143">
        <f t="shared" si="2207"/>
        <v>0.02</v>
      </c>
      <c r="CQ1175" s="83">
        <f t="shared" si="2261"/>
        <v>1.6050564504284742E-2</v>
      </c>
      <c r="CR1175" s="84">
        <f t="shared" si="2262"/>
        <v>1207.6434198892935</v>
      </c>
      <c r="CS1175" s="83">
        <f t="shared" si="2208"/>
        <v>0</v>
      </c>
      <c r="CT1175" s="83">
        <f t="shared" si="2263"/>
        <v>3.2579014983746593</v>
      </c>
      <c r="CU1175" s="83">
        <f t="shared" si="2209"/>
        <v>3.2579014983746593</v>
      </c>
      <c r="CV1175" s="143">
        <f t="shared" si="2210"/>
        <v>0.02</v>
      </c>
      <c r="CW1175" s="83">
        <f t="shared" si="2264"/>
        <v>1.6078526987184805E-2</v>
      </c>
      <c r="CX1175" s="84">
        <f t="shared" si="2265"/>
        <v>1207.7100293714263</v>
      </c>
      <c r="CY1175" s="83">
        <f t="shared" si="2211"/>
        <v>0</v>
      </c>
      <c r="CZ1175" s="83">
        <f t="shared" si="2266"/>
        <v>3.2580163102775677</v>
      </c>
      <c r="DA1175" s="83">
        <f t="shared" si="2212"/>
        <v>3.2580163102775677</v>
      </c>
      <c r="DB1175" s="143">
        <f t="shared" si="2213"/>
        <v>0.02</v>
      </c>
      <c r="DC1175" s="83">
        <f t="shared" si="2267"/>
        <v>1.6079446767326738E-2</v>
      </c>
      <c r="DD1175" s="84">
        <f t="shared" si="2268"/>
        <v>1207.7234083942931</v>
      </c>
      <c r="DE1175" s="86">
        <f t="shared" si="2214"/>
        <v>6392.0175860598374</v>
      </c>
      <c r="DF1175" s="86">
        <f t="shared" si="2215"/>
        <v>2556.807034423935</v>
      </c>
      <c r="DG1175" s="86">
        <f t="shared" si="2216"/>
        <v>1598.0043965149594</v>
      </c>
      <c r="DH1175" s="86">
        <f t="shared" si="2217"/>
        <v>5.751636533127135E-2</v>
      </c>
      <c r="DI1175" s="86">
        <f t="shared" si="2218"/>
        <v>3.7085612314261017E-2</v>
      </c>
      <c r="DJ1175" s="86">
        <f t="shared" si="2219"/>
        <v>0.24090410490982062</v>
      </c>
      <c r="DK1175" s="86">
        <f t="shared" si="2220"/>
        <v>-1620.7688743179335</v>
      </c>
      <c r="DL1175" s="86">
        <f t="shared" si="2278"/>
        <v>-1620.7688743179335</v>
      </c>
      <c r="DM1175" s="86">
        <f t="shared" si="2221"/>
        <v>-1620.7688743179335</v>
      </c>
      <c r="DN1175" s="85">
        <f t="shared" si="2222"/>
        <v>0</v>
      </c>
      <c r="DO1175" s="85">
        <f t="shared" si="2269"/>
        <v>0</v>
      </c>
      <c r="DP1175" s="85">
        <f t="shared" si="2223"/>
        <v>0</v>
      </c>
      <c r="DQ1175" s="85">
        <f t="shared" si="2270"/>
        <v>0</v>
      </c>
      <c r="DR1175" s="85">
        <f t="shared" si="2224"/>
        <v>0</v>
      </c>
      <c r="DS1175" s="85">
        <f t="shared" si="2271"/>
        <v>0</v>
      </c>
      <c r="DT1175" s="81"/>
      <c r="DU1175" s="81"/>
      <c r="DV1175" s="81">
        <f t="shared" si="2272"/>
        <v>0</v>
      </c>
      <c r="DW1175" s="100"/>
    </row>
    <row r="1176" spans="1:127" x14ac:dyDescent="0.2">
      <c r="A1176" s="59">
        <f t="shared" si="2225"/>
        <v>156.13333333333327</v>
      </c>
      <c r="B1176" s="44">
        <f t="shared" si="2226"/>
        <v>156133.33333333326</v>
      </c>
      <c r="C1176" s="52">
        <f t="shared" si="2160"/>
        <v>133.33333333333334</v>
      </c>
      <c r="D1176" s="50">
        <f t="shared" si="2161"/>
        <v>4</v>
      </c>
      <c r="E1176" s="44">
        <f t="shared" si="2162"/>
        <v>4.13</v>
      </c>
      <c r="F1176" s="47">
        <f t="shared" si="2163"/>
        <v>0.02</v>
      </c>
      <c r="G1176" s="52">
        <f t="shared" si="2227"/>
        <v>2.2726225095621444E-2</v>
      </c>
      <c r="H1176" s="57">
        <f t="shared" si="2228"/>
        <v>1180.1298528309819</v>
      </c>
      <c r="I1176" s="52">
        <f t="shared" si="2229"/>
        <v>0</v>
      </c>
      <c r="J1176" s="54">
        <f t="shared" si="2230"/>
        <v>4841.1148732611136</v>
      </c>
      <c r="K1176" s="46">
        <f t="shared" si="2273"/>
        <v>4841.1148732611136</v>
      </c>
      <c r="L1176" s="80">
        <f t="shared" si="2164"/>
        <v>0</v>
      </c>
      <c r="M1176" s="142">
        <f t="shared" si="2165"/>
        <v>0</v>
      </c>
      <c r="N1176" s="60">
        <f t="shared" si="2166"/>
        <v>4.13</v>
      </c>
      <c r="O1176" s="53">
        <f t="shared" si="2167"/>
        <v>0</v>
      </c>
      <c r="P1176" s="58">
        <f t="shared" si="2231"/>
        <v>3.2891869972126266</v>
      </c>
      <c r="Q1176" s="49">
        <f t="shared" si="2168"/>
        <v>3.2891869972126266</v>
      </c>
      <c r="R1176" s="143">
        <f t="shared" si="2169"/>
        <v>0.02</v>
      </c>
      <c r="S1176" s="51">
        <f t="shared" si="2232"/>
        <v>1.7286035596553083E-2</v>
      </c>
      <c r="T1176" s="57">
        <f t="shared" si="2233"/>
        <v>1223.4624802246485</v>
      </c>
      <c r="U1176" s="53">
        <f t="shared" si="2170"/>
        <v>0</v>
      </c>
      <c r="V1176" s="58">
        <f t="shared" si="2234"/>
        <v>3.3617427663331636</v>
      </c>
      <c r="W1176" s="49">
        <f t="shared" si="2171"/>
        <v>3.3617427663331636</v>
      </c>
      <c r="X1176" s="143">
        <f t="shared" si="2172"/>
        <v>0.02</v>
      </c>
      <c r="Y1176" s="51">
        <f t="shared" si="2235"/>
        <v>1.669121381529733E-2</v>
      </c>
      <c r="Z1176" s="57">
        <f t="shared" si="2236"/>
        <v>1187.7812175295355</v>
      </c>
      <c r="AA1176" s="53">
        <f t="shared" si="2173"/>
        <v>0</v>
      </c>
      <c r="AB1176" s="58">
        <f t="shared" si="2237"/>
        <v>3.3014535295639584</v>
      </c>
      <c r="AC1176" s="49">
        <f t="shared" si="2174"/>
        <v>3.3014535295639584</v>
      </c>
      <c r="AD1176" s="143">
        <f t="shared" si="2175"/>
        <v>0.02</v>
      </c>
      <c r="AE1176" s="49">
        <f t="shared" si="2274"/>
        <v>1.663852396644833E-2</v>
      </c>
      <c r="AF1176" s="57">
        <f t="shared" si="2238"/>
        <v>1186.7817871747463</v>
      </c>
      <c r="AG1176" s="53">
        <f t="shared" si="2176"/>
        <v>0</v>
      </c>
      <c r="AH1176" s="58">
        <f t="shared" si="2239"/>
        <v>3.2998380307620883</v>
      </c>
      <c r="AI1176" s="49">
        <f t="shared" si="2177"/>
        <v>3.2998380307620883</v>
      </c>
      <c r="AJ1176" s="143">
        <f t="shared" si="2178"/>
        <v>0.02</v>
      </c>
      <c r="AK1176" s="51">
        <f t="shared" si="2240"/>
        <v>1.6639082291309733E-2</v>
      </c>
      <c r="AL1176" s="57">
        <f t="shared" si="2241"/>
        <v>1186.7341090288285</v>
      </c>
      <c r="AM1176" s="53">
        <f t="shared" si="2179"/>
        <v>0</v>
      </c>
      <c r="AN1176" s="58">
        <f t="shared" si="2242"/>
        <v>3.2997610622716165</v>
      </c>
      <c r="AO1176" s="49">
        <f t="shared" si="2180"/>
        <v>3.2997610622716165</v>
      </c>
      <c r="AP1176" s="143">
        <f t="shared" si="2181"/>
        <v>0.02</v>
      </c>
      <c r="AQ1176" s="51">
        <f t="shared" si="2243"/>
        <v>1.6639377941041929E-2</v>
      </c>
      <c r="AR1176" s="57">
        <f t="shared" si="2244"/>
        <v>1186.7304364670044</v>
      </c>
      <c r="AS1176" s="44">
        <f t="shared" si="2182"/>
        <v>8714.0067718700047</v>
      </c>
      <c r="AT1176" s="44">
        <f t="shared" si="2183"/>
        <v>3485.6027087480015</v>
      </c>
      <c r="AU1176" s="44">
        <f t="shared" si="2184"/>
        <v>2178.5016929675012</v>
      </c>
      <c r="AV1176" s="47">
        <f t="shared" si="2185"/>
        <v>0.1580434306116526</v>
      </c>
      <c r="AW1176" s="47">
        <f t="shared" si="2186"/>
        <v>0.17089857735043595</v>
      </c>
      <c r="AX1176" s="86">
        <f t="shared" si="2187"/>
        <v>0.29382429612548655</v>
      </c>
      <c r="AY1176" s="86">
        <f t="shared" si="2188"/>
        <v>0</v>
      </c>
      <c r="AZ1176" s="10">
        <f t="shared" si="2245"/>
        <v>0</v>
      </c>
      <c r="BA1176" s="44">
        <f t="shared" si="2189"/>
        <v>0</v>
      </c>
      <c r="BB1176" s="9">
        <f t="shared" si="2190"/>
        <v>0</v>
      </c>
      <c r="BC1176" s="45">
        <f t="shared" si="2279"/>
        <v>0</v>
      </c>
      <c r="BD1176" s="9">
        <f t="shared" si="2191"/>
        <v>0</v>
      </c>
      <c r="BE1176" s="45">
        <f t="shared" si="2275"/>
        <v>0</v>
      </c>
      <c r="BF1176" s="9">
        <f t="shared" si="2192"/>
        <v>0</v>
      </c>
      <c r="BG1176" s="45">
        <f t="shared" si="2276"/>
        <v>0</v>
      </c>
      <c r="BH1176" s="58"/>
      <c r="BI1176" s="58"/>
      <c r="BJ1176" s="58">
        <f t="shared" si="2246"/>
        <v>0</v>
      </c>
      <c r="BK1176" s="97"/>
      <c r="BL1176" s="44"/>
      <c r="BM1176" s="82">
        <f t="shared" si="2247"/>
        <v>117.10000000000001</v>
      </c>
      <c r="BN1176" s="86">
        <f t="shared" si="2248"/>
        <v>117100</v>
      </c>
      <c r="BO1176" s="86">
        <f t="shared" si="2249"/>
        <v>100</v>
      </c>
      <c r="BP1176" s="84">
        <f t="shared" si="2193"/>
        <v>4</v>
      </c>
      <c r="BQ1176" s="84">
        <f t="shared" si="2194"/>
        <v>4.13</v>
      </c>
      <c r="BR1176" s="84">
        <f t="shared" si="2195"/>
        <v>0.02</v>
      </c>
      <c r="BS1176" s="84">
        <f t="shared" si="2250"/>
        <v>3.0903943074937351E-2</v>
      </c>
      <c r="BT1176" s="84">
        <f t="shared" si="2251"/>
        <v>1409.215748653427</v>
      </c>
      <c r="BU1176" s="84">
        <f t="shared" si="2252"/>
        <v>0</v>
      </c>
      <c r="BV1176" s="83">
        <f t="shared" si="2253"/>
        <v>3554.3581811443546</v>
      </c>
      <c r="BW1176" s="81">
        <f t="shared" si="2277"/>
        <v>3554.3581811443546</v>
      </c>
      <c r="BX1176" s="83">
        <f t="shared" si="2196"/>
        <v>0</v>
      </c>
      <c r="BY1176" s="141">
        <f t="shared" si="2197"/>
        <v>0</v>
      </c>
      <c r="BZ1176" s="83">
        <f t="shared" si="2198"/>
        <v>4.13</v>
      </c>
      <c r="CA1176" s="83">
        <f t="shared" si="2199"/>
        <v>0</v>
      </c>
      <c r="CB1176" s="83">
        <f t="shared" si="2254"/>
        <v>3.687814149453275</v>
      </c>
      <c r="CC1176" s="83">
        <f t="shared" si="2200"/>
        <v>3.687814149453275</v>
      </c>
      <c r="CD1176" s="143">
        <f t="shared" si="2201"/>
        <v>0.02</v>
      </c>
      <c r="CE1176" s="83">
        <f t="shared" si="2255"/>
        <v>1.6696523213570718E-2</v>
      </c>
      <c r="CF1176" s="84">
        <f t="shared" si="2256"/>
        <v>1274.0140370164393</v>
      </c>
      <c r="CG1176" s="83">
        <f t="shared" si="2202"/>
        <v>0</v>
      </c>
      <c r="CH1176" s="83">
        <f t="shared" si="2257"/>
        <v>3.3812877586229844</v>
      </c>
      <c r="CI1176" s="83">
        <f t="shared" si="2203"/>
        <v>3.3812877586229844</v>
      </c>
      <c r="CJ1176" s="143">
        <f t="shared" si="2204"/>
        <v>0.02</v>
      </c>
      <c r="CK1176" s="83">
        <f t="shared" si="2258"/>
        <v>1.5888910799759445E-2</v>
      </c>
      <c r="CL1176" s="84">
        <f t="shared" si="2259"/>
        <v>1209.1128077190288</v>
      </c>
      <c r="CM1176" s="83">
        <f t="shared" si="2205"/>
        <v>0</v>
      </c>
      <c r="CN1176" s="83">
        <f t="shared" si="2260"/>
        <v>3.260630161428173</v>
      </c>
      <c r="CO1176" s="83">
        <f t="shared" si="2206"/>
        <v>3.260630161428173</v>
      </c>
      <c r="CP1176" s="143">
        <f t="shared" si="2207"/>
        <v>0.02</v>
      </c>
      <c r="CQ1176" s="83">
        <f t="shared" si="2261"/>
        <v>1.6048564504284744E-2</v>
      </c>
      <c r="CR1176" s="84">
        <f t="shared" si="2262"/>
        <v>1208.1357943360319</v>
      </c>
      <c r="CS1176" s="83">
        <f t="shared" si="2208"/>
        <v>0</v>
      </c>
      <c r="CT1176" s="83">
        <f t="shared" si="2263"/>
        <v>3.2589425080047025</v>
      </c>
      <c r="CU1176" s="83">
        <f t="shared" si="2209"/>
        <v>3.2589425080047025</v>
      </c>
      <c r="CV1176" s="143">
        <f t="shared" si="2210"/>
        <v>0.02</v>
      </c>
      <c r="CW1176" s="83">
        <f t="shared" si="2264"/>
        <v>1.6076526987184807E-2</v>
      </c>
      <c r="CX1176" s="84">
        <f t="shared" si="2265"/>
        <v>1208.2035227135425</v>
      </c>
      <c r="CY1176" s="83">
        <f t="shared" si="2211"/>
        <v>0</v>
      </c>
      <c r="CZ1176" s="83">
        <f t="shared" si="2266"/>
        <v>3.2590593768342391</v>
      </c>
      <c r="DA1176" s="83">
        <f t="shared" si="2212"/>
        <v>3.2590593768342391</v>
      </c>
      <c r="DB1176" s="143">
        <f t="shared" si="2213"/>
        <v>0.02</v>
      </c>
      <c r="DC1176" s="83">
        <f t="shared" si="2267"/>
        <v>1.6077446767326739E-2</v>
      </c>
      <c r="DD1176" s="84">
        <f t="shared" si="2268"/>
        <v>1208.216912577087</v>
      </c>
      <c r="DE1176" s="86">
        <f t="shared" si="2214"/>
        <v>6397.8447260598377</v>
      </c>
      <c r="DF1176" s="86">
        <f t="shared" si="2215"/>
        <v>2559.137890423935</v>
      </c>
      <c r="DG1176" s="86">
        <f t="shared" si="2216"/>
        <v>1599.4611815149594</v>
      </c>
      <c r="DH1176" s="86">
        <f t="shared" si="2217"/>
        <v>5.743973478315359E-2</v>
      </c>
      <c r="DI1176" s="86">
        <f t="shared" si="2218"/>
        <v>3.6994903997864058E-2</v>
      </c>
      <c r="DJ1176" s="86">
        <f t="shared" si="2219"/>
        <v>0.23979835076455688</v>
      </c>
      <c r="DK1176" s="86">
        <f t="shared" si="2220"/>
        <v>-1622.455288422253</v>
      </c>
      <c r="DL1176" s="86">
        <f t="shared" si="2278"/>
        <v>-1622.455288422253</v>
      </c>
      <c r="DM1176" s="86">
        <f t="shared" si="2221"/>
        <v>-1622.455288422253</v>
      </c>
      <c r="DN1176" s="85">
        <f t="shared" si="2222"/>
        <v>0</v>
      </c>
      <c r="DO1176" s="85">
        <f t="shared" si="2269"/>
        <v>0</v>
      </c>
      <c r="DP1176" s="85">
        <f t="shared" si="2223"/>
        <v>0</v>
      </c>
      <c r="DQ1176" s="85">
        <f t="shared" si="2270"/>
        <v>0</v>
      </c>
      <c r="DR1176" s="85">
        <f t="shared" si="2224"/>
        <v>0</v>
      </c>
      <c r="DS1176" s="85">
        <f t="shared" si="2271"/>
        <v>0</v>
      </c>
      <c r="DT1176" s="81"/>
      <c r="DU1176" s="81"/>
      <c r="DV1176" s="81">
        <f t="shared" si="2272"/>
        <v>0</v>
      </c>
      <c r="DW1176" s="100"/>
    </row>
    <row r="1177" spans="1:127" x14ac:dyDescent="0.2">
      <c r="A1177" s="59">
        <f t="shared" si="2225"/>
        <v>156.26666666666659</v>
      </c>
      <c r="B1177" s="44">
        <f t="shared" si="2226"/>
        <v>156266.6666666666</v>
      </c>
      <c r="C1177" s="52">
        <f t="shared" si="2160"/>
        <v>133.33333333333334</v>
      </c>
      <c r="D1177" s="50">
        <f t="shared" si="2161"/>
        <v>4</v>
      </c>
      <c r="E1177" s="44">
        <f t="shared" si="2162"/>
        <v>4.13</v>
      </c>
      <c r="F1177" s="47">
        <f t="shared" si="2163"/>
        <v>0.02</v>
      </c>
      <c r="G1177" s="52">
        <f t="shared" si="2227"/>
        <v>2.2723558428954776E-2</v>
      </c>
      <c r="H1177" s="57">
        <f t="shared" si="2228"/>
        <v>1180.8635055109589</v>
      </c>
      <c r="I1177" s="52">
        <f t="shared" si="2229"/>
        <v>0</v>
      </c>
      <c r="J1177" s="54">
        <f t="shared" si="2230"/>
        <v>4845.4312732611143</v>
      </c>
      <c r="K1177" s="46">
        <f t="shared" si="2273"/>
        <v>4845.4312732611143</v>
      </c>
      <c r="L1177" s="80">
        <f t="shared" si="2164"/>
        <v>0</v>
      </c>
      <c r="M1177" s="142">
        <f t="shared" si="2165"/>
        <v>0</v>
      </c>
      <c r="N1177" s="60">
        <f t="shared" si="2166"/>
        <v>4.13</v>
      </c>
      <c r="O1177" s="53">
        <f t="shared" si="2167"/>
        <v>0</v>
      </c>
      <c r="P1177" s="58">
        <f t="shared" si="2231"/>
        <v>3.2906113475626064</v>
      </c>
      <c r="Q1177" s="49">
        <f t="shared" si="2168"/>
        <v>3.2906113475626064</v>
      </c>
      <c r="R1177" s="143">
        <f t="shared" si="2169"/>
        <v>0.02</v>
      </c>
      <c r="S1177" s="51">
        <f t="shared" si="2232"/>
        <v>1.7283368929886415E-2</v>
      </c>
      <c r="T1177" s="57">
        <f t="shared" si="2233"/>
        <v>1224.163147888233</v>
      </c>
      <c r="U1177" s="53">
        <f t="shared" si="2170"/>
        <v>0</v>
      </c>
      <c r="V1177" s="58">
        <f t="shared" si="2234"/>
        <v>3.3632322147511995</v>
      </c>
      <c r="W1177" s="49">
        <f t="shared" si="2171"/>
        <v>3.3632322147511995</v>
      </c>
      <c r="X1177" s="143">
        <f t="shared" si="2172"/>
        <v>0.02</v>
      </c>
      <c r="Y1177" s="51">
        <f t="shared" si="2235"/>
        <v>1.6688547148630661E-2</v>
      </c>
      <c r="Z1177" s="57">
        <f t="shared" si="2236"/>
        <v>1188.4431710317133</v>
      </c>
      <c r="AA1177" s="53">
        <f t="shared" si="2173"/>
        <v>0</v>
      </c>
      <c r="AB1177" s="58">
        <f t="shared" si="2237"/>
        <v>3.3027833099239876</v>
      </c>
      <c r="AC1177" s="49">
        <f t="shared" si="2174"/>
        <v>3.3027833099239876</v>
      </c>
      <c r="AD1177" s="143">
        <f t="shared" si="2175"/>
        <v>0.02</v>
      </c>
      <c r="AE1177" s="49">
        <f t="shared" si="2274"/>
        <v>1.6635857299781662E-2</v>
      </c>
      <c r="AF1177" s="57">
        <f t="shared" si="2238"/>
        <v>1187.4537009438031</v>
      </c>
      <c r="AG1177" s="53">
        <f t="shared" si="2176"/>
        <v>0</v>
      </c>
      <c r="AH1177" s="58">
        <f t="shared" si="2239"/>
        <v>3.3011813702802657</v>
      </c>
      <c r="AI1177" s="49">
        <f t="shared" si="2177"/>
        <v>3.3011813702802657</v>
      </c>
      <c r="AJ1177" s="143">
        <f t="shared" si="2178"/>
        <v>0.02</v>
      </c>
      <c r="AK1177" s="51">
        <f t="shared" si="2240"/>
        <v>1.6636415624643065E-2</v>
      </c>
      <c r="AL1177" s="57">
        <f t="shared" si="2241"/>
        <v>1187.4063743058057</v>
      </c>
      <c r="AM1177" s="53">
        <f t="shared" si="2179"/>
        <v>0</v>
      </c>
      <c r="AN1177" s="58">
        <f t="shared" si="2242"/>
        <v>3.3011048467590056</v>
      </c>
      <c r="AO1177" s="49">
        <f t="shared" si="2180"/>
        <v>3.3011048467590056</v>
      </c>
      <c r="AP1177" s="143">
        <f t="shared" si="2181"/>
        <v>0.02</v>
      </c>
      <c r="AQ1177" s="51">
        <f t="shared" si="2243"/>
        <v>1.6636711274375261E-2</v>
      </c>
      <c r="AR1177" s="57">
        <f t="shared" si="2244"/>
        <v>1187.4027293711965</v>
      </c>
      <c r="AS1177" s="44">
        <f t="shared" si="2182"/>
        <v>8721.7762918700064</v>
      </c>
      <c r="AT1177" s="44">
        <f t="shared" si="2183"/>
        <v>3488.7105167480022</v>
      </c>
      <c r="AU1177" s="44">
        <f t="shared" si="2184"/>
        <v>2180.4440729675016</v>
      </c>
      <c r="AV1177" s="47">
        <f t="shared" si="2185"/>
        <v>0.15770591771192949</v>
      </c>
      <c r="AW1177" s="47">
        <f t="shared" si="2186"/>
        <v>0.17021315877146589</v>
      </c>
      <c r="AX1177" s="86">
        <f t="shared" si="2187"/>
        <v>0.29193579923850205</v>
      </c>
      <c r="AY1177" s="86">
        <f t="shared" si="2188"/>
        <v>0</v>
      </c>
      <c r="AZ1177" s="10">
        <f t="shared" si="2245"/>
        <v>0</v>
      </c>
      <c r="BA1177" s="44">
        <f t="shared" si="2189"/>
        <v>0</v>
      </c>
      <c r="BB1177" s="9">
        <f t="shared" si="2190"/>
        <v>0</v>
      </c>
      <c r="BC1177" s="45">
        <f t="shared" si="2279"/>
        <v>0</v>
      </c>
      <c r="BD1177" s="9">
        <f t="shared" si="2191"/>
        <v>0</v>
      </c>
      <c r="BE1177" s="45">
        <f t="shared" si="2275"/>
        <v>0</v>
      </c>
      <c r="BF1177" s="9">
        <f t="shared" si="2192"/>
        <v>0</v>
      </c>
      <c r="BG1177" s="45">
        <f t="shared" si="2276"/>
        <v>0</v>
      </c>
      <c r="BH1177" s="58"/>
      <c r="BI1177" s="58"/>
      <c r="BJ1177" s="58">
        <f t="shared" si="2246"/>
        <v>0</v>
      </c>
      <c r="BK1177" s="97"/>
      <c r="BL1177" s="44"/>
      <c r="BM1177" s="82">
        <f t="shared" si="2247"/>
        <v>117.2</v>
      </c>
      <c r="BN1177" s="86">
        <f t="shared" si="2248"/>
        <v>117200</v>
      </c>
      <c r="BO1177" s="86">
        <f t="shared" si="2249"/>
        <v>100</v>
      </c>
      <c r="BP1177" s="84">
        <f t="shared" si="2193"/>
        <v>4</v>
      </c>
      <c r="BQ1177" s="84">
        <f t="shared" si="2194"/>
        <v>4.13</v>
      </c>
      <c r="BR1177" s="84">
        <f t="shared" si="2195"/>
        <v>0.02</v>
      </c>
      <c r="BS1177" s="84">
        <f t="shared" si="2250"/>
        <v>3.0901943074937353E-2</v>
      </c>
      <c r="BT1177" s="84">
        <f t="shared" si="2251"/>
        <v>1409.9640039336919</v>
      </c>
      <c r="BU1177" s="84">
        <f t="shared" si="2252"/>
        <v>0</v>
      </c>
      <c r="BV1177" s="83">
        <f t="shared" si="2253"/>
        <v>3557.5954811443548</v>
      </c>
      <c r="BW1177" s="81">
        <f t="shared" si="2277"/>
        <v>3557.5954811443548</v>
      </c>
      <c r="BX1177" s="83">
        <f t="shared" si="2196"/>
        <v>0</v>
      </c>
      <c r="BY1177" s="141">
        <f t="shared" si="2197"/>
        <v>0</v>
      </c>
      <c r="BZ1177" s="83">
        <f t="shared" si="2198"/>
        <v>4.13</v>
      </c>
      <c r="CA1177" s="83">
        <f t="shared" si="2199"/>
        <v>0</v>
      </c>
      <c r="CB1177" s="83">
        <f t="shared" si="2254"/>
        <v>3.6899024662107927</v>
      </c>
      <c r="CC1177" s="83">
        <f t="shared" si="2200"/>
        <v>3.6899024662107927</v>
      </c>
      <c r="CD1177" s="143">
        <f t="shared" si="2201"/>
        <v>0.02</v>
      </c>
      <c r="CE1177" s="83">
        <f t="shared" si="2255"/>
        <v>1.6694523213570719E-2</v>
      </c>
      <c r="CF1177" s="84">
        <f t="shared" si="2256"/>
        <v>1274.4667583992682</v>
      </c>
      <c r="CG1177" s="83">
        <f t="shared" si="2202"/>
        <v>0</v>
      </c>
      <c r="CH1177" s="83">
        <f t="shared" si="2257"/>
        <v>3.3823766880166062</v>
      </c>
      <c r="CI1177" s="83">
        <f t="shared" si="2203"/>
        <v>3.3823766880166062</v>
      </c>
      <c r="CJ1177" s="143">
        <f t="shared" si="2204"/>
        <v>0.02</v>
      </c>
      <c r="CK1177" s="83">
        <f t="shared" si="2258"/>
        <v>1.5886910799759447E-2</v>
      </c>
      <c r="CL1177" s="84">
        <f t="shared" si="2259"/>
        <v>1209.5826852312057</v>
      </c>
      <c r="CM1177" s="83">
        <f t="shared" si="2205"/>
        <v>0</v>
      </c>
      <c r="CN1177" s="83">
        <f t="shared" si="2260"/>
        <v>3.2616349751907192</v>
      </c>
      <c r="CO1177" s="83">
        <f t="shared" si="2206"/>
        <v>3.2616349751907192</v>
      </c>
      <c r="CP1177" s="143">
        <f t="shared" si="2207"/>
        <v>0.02</v>
      </c>
      <c r="CQ1177" s="83">
        <f t="shared" si="2261"/>
        <v>1.6046564504284745E-2</v>
      </c>
      <c r="CR1177" s="84">
        <f t="shared" si="2262"/>
        <v>1208.6279557805933</v>
      </c>
      <c r="CS1177" s="83">
        <f t="shared" si="2208"/>
        <v>0</v>
      </c>
      <c r="CT1177" s="83">
        <f t="shared" si="2263"/>
        <v>3.2599840497610488</v>
      </c>
      <c r="CU1177" s="83">
        <f t="shared" si="2209"/>
        <v>3.2599840497610488</v>
      </c>
      <c r="CV1177" s="143">
        <f t="shared" si="2210"/>
        <v>0.02</v>
      </c>
      <c r="CW1177" s="83">
        <f t="shared" si="2264"/>
        <v>1.6074526987184808E-2</v>
      </c>
      <c r="CX1177" s="84">
        <f t="shared" si="2265"/>
        <v>1208.6967970486282</v>
      </c>
      <c r="CY1177" s="83">
        <f t="shared" si="2211"/>
        <v>0</v>
      </c>
      <c r="CZ1177" s="83">
        <f t="shared" si="2266"/>
        <v>3.2601029693467583</v>
      </c>
      <c r="DA1177" s="83">
        <f t="shared" si="2212"/>
        <v>3.2601029693467583</v>
      </c>
      <c r="DB1177" s="143">
        <f t="shared" si="2213"/>
        <v>0.02</v>
      </c>
      <c r="DC1177" s="83">
        <f t="shared" si="2267"/>
        <v>1.6075446767326741E-2</v>
      </c>
      <c r="DD1177" s="84">
        <f t="shared" si="2268"/>
        <v>1208.7101974457703</v>
      </c>
      <c r="DE1177" s="86">
        <f t="shared" si="2214"/>
        <v>6403.671866059839</v>
      </c>
      <c r="DF1177" s="86">
        <f t="shared" si="2215"/>
        <v>2561.4687464239355</v>
      </c>
      <c r="DG1177" s="86">
        <f t="shared" si="2216"/>
        <v>1600.9179665149597</v>
      </c>
      <c r="DH1177" s="86">
        <f t="shared" si="2217"/>
        <v>5.7363291228479919E-2</v>
      </c>
      <c r="DI1177" s="86">
        <f t="shared" si="2218"/>
        <v>3.6904517871343495E-2</v>
      </c>
      <c r="DJ1177" s="86">
        <f t="shared" si="2219"/>
        <v>0.23869889109277892</v>
      </c>
      <c r="DK1177" s="86">
        <f t="shared" si="2220"/>
        <v>-1624.1406723564742</v>
      </c>
      <c r="DL1177" s="86">
        <f t="shared" si="2278"/>
        <v>-1624.1406723564742</v>
      </c>
      <c r="DM1177" s="86">
        <f t="shared" si="2221"/>
        <v>-1624.1406723564742</v>
      </c>
      <c r="DN1177" s="85">
        <f t="shared" si="2222"/>
        <v>0</v>
      </c>
      <c r="DO1177" s="85">
        <f t="shared" si="2269"/>
        <v>0</v>
      </c>
      <c r="DP1177" s="85">
        <f t="shared" si="2223"/>
        <v>0</v>
      </c>
      <c r="DQ1177" s="85">
        <f t="shared" si="2270"/>
        <v>0</v>
      </c>
      <c r="DR1177" s="85">
        <f t="shared" si="2224"/>
        <v>0</v>
      </c>
      <c r="DS1177" s="85">
        <f t="shared" si="2271"/>
        <v>0</v>
      </c>
      <c r="DT1177" s="81"/>
      <c r="DU1177" s="81"/>
      <c r="DV1177" s="81">
        <f t="shared" si="2272"/>
        <v>0</v>
      </c>
      <c r="DW1177" s="100"/>
    </row>
    <row r="1178" spans="1:127" x14ac:dyDescent="0.2">
      <c r="A1178" s="59">
        <f t="shared" si="2225"/>
        <v>156.39999999999995</v>
      </c>
      <c r="B1178" s="44">
        <f t="shared" si="2226"/>
        <v>156399.99999999994</v>
      </c>
      <c r="C1178" s="52">
        <f t="shared" si="2160"/>
        <v>133.33333333333334</v>
      </c>
      <c r="D1178" s="50">
        <f t="shared" si="2161"/>
        <v>4</v>
      </c>
      <c r="E1178" s="44">
        <f t="shared" si="2162"/>
        <v>4.13</v>
      </c>
      <c r="F1178" s="47">
        <f t="shared" si="2163"/>
        <v>0.02</v>
      </c>
      <c r="G1178" s="52">
        <f t="shared" si="2227"/>
        <v>2.2720891762288108E-2</v>
      </c>
      <c r="H1178" s="57">
        <f t="shared" si="2228"/>
        <v>1181.5970721000024</v>
      </c>
      <c r="I1178" s="52">
        <f t="shared" si="2229"/>
        <v>0</v>
      </c>
      <c r="J1178" s="54">
        <f t="shared" si="2230"/>
        <v>4849.747673261114</v>
      </c>
      <c r="K1178" s="46">
        <f t="shared" si="2273"/>
        <v>4849.747673261114</v>
      </c>
      <c r="L1178" s="80">
        <f t="shared" si="2164"/>
        <v>0</v>
      </c>
      <c r="M1178" s="142">
        <f t="shared" si="2165"/>
        <v>0</v>
      </c>
      <c r="N1178" s="60">
        <f t="shared" si="2166"/>
        <v>4.13</v>
      </c>
      <c r="O1178" s="53">
        <f t="shared" si="2167"/>
        <v>0</v>
      </c>
      <c r="P1178" s="58">
        <f t="shared" si="2231"/>
        <v>3.2920375707011504</v>
      </c>
      <c r="Q1178" s="49">
        <f t="shared" si="2168"/>
        <v>3.2920375707011504</v>
      </c>
      <c r="R1178" s="143">
        <f t="shared" si="2169"/>
        <v>0.02</v>
      </c>
      <c r="S1178" s="51">
        <f t="shared" si="2232"/>
        <v>1.7280702263219747E-2</v>
      </c>
      <c r="T1178" s="57">
        <f t="shared" si="2233"/>
        <v>1224.8634042143349</v>
      </c>
      <c r="U1178" s="53">
        <f t="shared" si="2170"/>
        <v>0</v>
      </c>
      <c r="V1178" s="58">
        <f t="shared" si="2234"/>
        <v>3.3647227899062195</v>
      </c>
      <c r="W1178" s="49">
        <f t="shared" si="2171"/>
        <v>3.3647227899062195</v>
      </c>
      <c r="X1178" s="143">
        <f t="shared" si="2172"/>
        <v>0.02</v>
      </c>
      <c r="Y1178" s="51">
        <f t="shared" si="2235"/>
        <v>1.6685880481963993E-2</v>
      </c>
      <c r="Z1178" s="57">
        <f t="shared" si="2236"/>
        <v>1189.1047256612987</v>
      </c>
      <c r="AA1178" s="53">
        <f t="shared" si="2173"/>
        <v>0</v>
      </c>
      <c r="AB1178" s="58">
        <f t="shared" si="2237"/>
        <v>3.3041140714443271</v>
      </c>
      <c r="AC1178" s="49">
        <f t="shared" si="2174"/>
        <v>3.3041140714443271</v>
      </c>
      <c r="AD1178" s="143">
        <f t="shared" si="2175"/>
        <v>0.02</v>
      </c>
      <c r="AE1178" s="49">
        <f t="shared" si="2274"/>
        <v>1.6633190633114994E-2</v>
      </c>
      <c r="AF1178" s="57">
        <f t="shared" si="2238"/>
        <v>1188.1252365308324</v>
      </c>
      <c r="AG1178" s="53">
        <f t="shared" si="2176"/>
        <v>0</v>
      </c>
      <c r="AH1178" s="58">
        <f t="shared" si="2239"/>
        <v>3.3025257766627565</v>
      </c>
      <c r="AI1178" s="49">
        <f t="shared" si="2177"/>
        <v>3.3025257766627565</v>
      </c>
      <c r="AJ1178" s="143">
        <f t="shared" si="2178"/>
        <v>0.02</v>
      </c>
      <c r="AK1178" s="51">
        <f t="shared" si="2240"/>
        <v>1.6633748957976396E-2</v>
      </c>
      <c r="AL1178" s="57">
        <f t="shared" si="2241"/>
        <v>1188.0782583144044</v>
      </c>
      <c r="AM1178" s="53">
        <f t="shared" si="2179"/>
        <v>0</v>
      </c>
      <c r="AN1178" s="58">
        <f t="shared" si="2242"/>
        <v>3.3024496949777493</v>
      </c>
      <c r="AO1178" s="49">
        <f t="shared" si="2180"/>
        <v>3.3024496949777493</v>
      </c>
      <c r="AP1178" s="143">
        <f t="shared" si="2181"/>
        <v>0.02</v>
      </c>
      <c r="AQ1178" s="51">
        <f t="shared" si="2243"/>
        <v>1.6634044607708592E-2</v>
      </c>
      <c r="AR1178" s="57">
        <f t="shared" si="2244"/>
        <v>1188.074640896308</v>
      </c>
      <c r="AS1178" s="44">
        <f t="shared" si="2182"/>
        <v>8729.5458118700044</v>
      </c>
      <c r="AT1178" s="44">
        <f t="shared" si="2183"/>
        <v>3491.8183247480019</v>
      </c>
      <c r="AU1178" s="44">
        <f t="shared" si="2184"/>
        <v>2182.3864529675011</v>
      </c>
      <c r="AV1178" s="47">
        <f t="shared" si="2185"/>
        <v>0.1573696257929835</v>
      </c>
      <c r="AW1178" s="47">
        <f t="shared" si="2186"/>
        <v>0.16953150212097426</v>
      </c>
      <c r="AX1178" s="86">
        <f t="shared" si="2187"/>
        <v>0.2900622210306058</v>
      </c>
      <c r="AY1178" s="86">
        <f t="shared" si="2188"/>
        <v>0</v>
      </c>
      <c r="AZ1178" s="10">
        <f t="shared" si="2245"/>
        <v>0</v>
      </c>
      <c r="BA1178" s="44">
        <f t="shared" si="2189"/>
        <v>0</v>
      </c>
      <c r="BB1178" s="9">
        <f t="shared" si="2190"/>
        <v>0</v>
      </c>
      <c r="BC1178" s="45">
        <f t="shared" si="2279"/>
        <v>0</v>
      </c>
      <c r="BD1178" s="9">
        <f t="shared" si="2191"/>
        <v>0</v>
      </c>
      <c r="BE1178" s="45">
        <f t="shared" si="2275"/>
        <v>0</v>
      </c>
      <c r="BF1178" s="9">
        <f t="shared" si="2192"/>
        <v>0</v>
      </c>
      <c r="BG1178" s="45">
        <f t="shared" si="2276"/>
        <v>0</v>
      </c>
      <c r="BH1178" s="58"/>
      <c r="BI1178" s="58"/>
      <c r="BJ1178" s="58">
        <f t="shared" si="2246"/>
        <v>0</v>
      </c>
      <c r="BK1178" s="97"/>
      <c r="BL1178" s="44"/>
      <c r="BM1178" s="82">
        <f t="shared" si="2247"/>
        <v>117.3</v>
      </c>
      <c r="BN1178" s="86">
        <f t="shared" si="2248"/>
        <v>117300</v>
      </c>
      <c r="BO1178" s="86">
        <f t="shared" si="2249"/>
        <v>100</v>
      </c>
      <c r="BP1178" s="84">
        <f t="shared" si="2193"/>
        <v>4</v>
      </c>
      <c r="BQ1178" s="84">
        <f t="shared" si="2194"/>
        <v>4.13</v>
      </c>
      <c r="BR1178" s="84">
        <f t="shared" si="2195"/>
        <v>0.02</v>
      </c>
      <c r="BS1178" s="84">
        <f t="shared" si="2250"/>
        <v>3.0899943074937354E-2</v>
      </c>
      <c r="BT1178" s="84">
        <f t="shared" si="2251"/>
        <v>1410.7122107878067</v>
      </c>
      <c r="BU1178" s="84">
        <f t="shared" si="2252"/>
        <v>0</v>
      </c>
      <c r="BV1178" s="83">
        <f t="shared" si="2253"/>
        <v>3560.8327811443546</v>
      </c>
      <c r="BW1178" s="81">
        <f t="shared" si="2277"/>
        <v>3560.8327811443546</v>
      </c>
      <c r="BX1178" s="83">
        <f t="shared" si="2196"/>
        <v>0</v>
      </c>
      <c r="BY1178" s="141">
        <f t="shared" si="2197"/>
        <v>0</v>
      </c>
      <c r="BZ1178" s="83">
        <f t="shared" si="2198"/>
        <v>4.13</v>
      </c>
      <c r="CA1178" s="83">
        <f t="shared" si="2199"/>
        <v>0</v>
      </c>
      <c r="CB1178" s="83">
        <f t="shared" si="2254"/>
        <v>3.6919929467084343</v>
      </c>
      <c r="CC1178" s="83">
        <f t="shared" si="2200"/>
        <v>3.6919929467084343</v>
      </c>
      <c r="CD1178" s="143">
        <f t="shared" si="2201"/>
        <v>0.02</v>
      </c>
      <c r="CE1178" s="83">
        <f t="shared" si="2255"/>
        <v>1.6692523213570721E-2</v>
      </c>
      <c r="CF1178" s="84">
        <f t="shared" si="2256"/>
        <v>1274.9191693604369</v>
      </c>
      <c r="CG1178" s="83">
        <f t="shared" si="2202"/>
        <v>0</v>
      </c>
      <c r="CH1178" s="83">
        <f t="shared" si="2257"/>
        <v>3.383465773628572</v>
      </c>
      <c r="CI1178" s="83">
        <f t="shared" si="2203"/>
        <v>3.383465773628572</v>
      </c>
      <c r="CJ1178" s="143">
        <f t="shared" si="2204"/>
        <v>0.02</v>
      </c>
      <c r="CK1178" s="83">
        <f t="shared" si="2258"/>
        <v>1.5884910799759448E-2</v>
      </c>
      <c r="CL1178" s="84">
        <f t="shared" si="2259"/>
        <v>1210.0523523400184</v>
      </c>
      <c r="CM1178" s="83">
        <f t="shared" si="2205"/>
        <v>0</v>
      </c>
      <c r="CN1178" s="83">
        <f t="shared" si="2260"/>
        <v>3.2626402416691453</v>
      </c>
      <c r="CO1178" s="83">
        <f t="shared" si="2206"/>
        <v>3.2626402416691453</v>
      </c>
      <c r="CP1178" s="143">
        <f t="shared" si="2207"/>
        <v>0.02</v>
      </c>
      <c r="CQ1178" s="83">
        <f t="shared" si="2261"/>
        <v>1.6044564504284747E-2</v>
      </c>
      <c r="CR1178" s="84">
        <f t="shared" si="2262"/>
        <v>1209.119904285755</v>
      </c>
      <c r="CS1178" s="83">
        <f t="shared" si="2208"/>
        <v>0</v>
      </c>
      <c r="CT1178" s="83">
        <f t="shared" si="2263"/>
        <v>3.2610261227122299</v>
      </c>
      <c r="CU1178" s="83">
        <f t="shared" si="2209"/>
        <v>3.2610261227122299</v>
      </c>
      <c r="CV1178" s="143">
        <f t="shared" si="2210"/>
        <v>0.02</v>
      </c>
      <c r="CW1178" s="83">
        <f t="shared" si="2264"/>
        <v>1.607252698718481E-2</v>
      </c>
      <c r="CX1178" s="84">
        <f t="shared" si="2265"/>
        <v>1209.1898524360729</v>
      </c>
      <c r="CY1178" s="83">
        <f t="shared" si="2211"/>
        <v>0</v>
      </c>
      <c r="CZ1178" s="83">
        <f t="shared" si="2266"/>
        <v>3.2611470868418566</v>
      </c>
      <c r="DA1178" s="83">
        <f t="shared" si="2212"/>
        <v>3.2611470868418566</v>
      </c>
      <c r="DB1178" s="143">
        <f t="shared" si="2213"/>
        <v>0.02</v>
      </c>
      <c r="DC1178" s="83">
        <f t="shared" si="2267"/>
        <v>1.6073446767326742E-2</v>
      </c>
      <c r="DD1178" s="84">
        <f t="shared" si="2268"/>
        <v>1209.2032630611347</v>
      </c>
      <c r="DE1178" s="86">
        <f t="shared" si="2214"/>
        <v>6409.4990060598375</v>
      </c>
      <c r="DF1178" s="86">
        <f t="shared" si="2215"/>
        <v>2563.7996024239351</v>
      </c>
      <c r="DG1178" s="86">
        <f t="shared" si="2216"/>
        <v>1602.3747515149594</v>
      </c>
      <c r="DH1178" s="86">
        <f t="shared" si="2217"/>
        <v>5.72870340643633E-2</v>
      </c>
      <c r="DI1178" s="86">
        <f t="shared" si="2218"/>
        <v>3.6814452505709319E-2</v>
      </c>
      <c r="DJ1178" s="86">
        <f t="shared" si="2219"/>
        <v>0.2376056839998168</v>
      </c>
      <c r="DK1178" s="86">
        <f t="shared" si="2220"/>
        <v>-1625.8250268426457</v>
      </c>
      <c r="DL1178" s="86">
        <f t="shared" si="2278"/>
        <v>-1625.8250268426457</v>
      </c>
      <c r="DM1178" s="86">
        <f t="shared" si="2221"/>
        <v>-1625.8250268426457</v>
      </c>
      <c r="DN1178" s="85">
        <f t="shared" si="2222"/>
        <v>0</v>
      </c>
      <c r="DO1178" s="85">
        <f t="shared" si="2269"/>
        <v>0</v>
      </c>
      <c r="DP1178" s="85">
        <f t="shared" si="2223"/>
        <v>0</v>
      </c>
      <c r="DQ1178" s="85">
        <f t="shared" si="2270"/>
        <v>0</v>
      </c>
      <c r="DR1178" s="85">
        <f t="shared" si="2224"/>
        <v>0</v>
      </c>
      <c r="DS1178" s="85">
        <f t="shared" si="2271"/>
        <v>0</v>
      </c>
      <c r="DT1178" s="81"/>
      <c r="DU1178" s="81"/>
      <c r="DV1178" s="81">
        <f t="shared" si="2272"/>
        <v>0</v>
      </c>
      <c r="DW1178" s="100"/>
    </row>
    <row r="1179" spans="1:127" x14ac:dyDescent="0.2">
      <c r="A1179" s="59">
        <f t="shared" si="2225"/>
        <v>156.53333333333327</v>
      </c>
      <c r="B1179" s="44">
        <f t="shared" si="2226"/>
        <v>156533.33333333328</v>
      </c>
      <c r="C1179" s="52">
        <f t="shared" si="2160"/>
        <v>133.33333333333334</v>
      </c>
      <c r="D1179" s="50">
        <f t="shared" si="2161"/>
        <v>4</v>
      </c>
      <c r="E1179" s="44">
        <f t="shared" si="2162"/>
        <v>4.13</v>
      </c>
      <c r="F1179" s="47">
        <f t="shared" si="2163"/>
        <v>0.02</v>
      </c>
      <c r="G1179" s="52">
        <f t="shared" si="2227"/>
        <v>2.2718225095621439E-2</v>
      </c>
      <c r="H1179" s="57">
        <f t="shared" si="2228"/>
        <v>1182.3305525981123</v>
      </c>
      <c r="I1179" s="52">
        <f t="shared" si="2229"/>
        <v>0</v>
      </c>
      <c r="J1179" s="54">
        <f t="shared" si="2230"/>
        <v>4854.0640732611137</v>
      </c>
      <c r="K1179" s="46">
        <f t="shared" si="2273"/>
        <v>4854.0640732611137</v>
      </c>
      <c r="L1179" s="80">
        <f t="shared" si="2164"/>
        <v>0</v>
      </c>
      <c r="M1179" s="142">
        <f t="shared" si="2165"/>
        <v>0</v>
      </c>
      <c r="N1179" s="60">
        <f t="shared" si="2166"/>
        <v>4.13</v>
      </c>
      <c r="O1179" s="53">
        <f t="shared" si="2167"/>
        <v>0</v>
      </c>
      <c r="P1179" s="58">
        <f t="shared" si="2231"/>
        <v>3.293465666397438</v>
      </c>
      <c r="Q1179" s="49">
        <f t="shared" si="2168"/>
        <v>3.293465666397438</v>
      </c>
      <c r="R1179" s="143">
        <f t="shared" si="2169"/>
        <v>0.02</v>
      </c>
      <c r="S1179" s="51">
        <f t="shared" si="2232"/>
        <v>1.7278035596553078E-2</v>
      </c>
      <c r="T1179" s="57">
        <f t="shared" si="2233"/>
        <v>1225.5632491607664</v>
      </c>
      <c r="U1179" s="53">
        <f t="shared" si="2170"/>
        <v>0</v>
      </c>
      <c r="V1179" s="58">
        <f t="shared" si="2234"/>
        <v>3.3662144888315355</v>
      </c>
      <c r="W1179" s="49">
        <f t="shared" si="2171"/>
        <v>3.3662144888315355</v>
      </c>
      <c r="X1179" s="143">
        <f t="shared" si="2172"/>
        <v>0.02</v>
      </c>
      <c r="Y1179" s="51">
        <f t="shared" si="2235"/>
        <v>1.6683213815297325E-2</v>
      </c>
      <c r="Z1179" s="57">
        <f t="shared" si="2236"/>
        <v>1189.765881550027</v>
      </c>
      <c r="AA1179" s="53">
        <f t="shared" si="2173"/>
        <v>0</v>
      </c>
      <c r="AB1179" s="58">
        <f t="shared" si="2237"/>
        <v>3.3054458116746592</v>
      </c>
      <c r="AC1179" s="49">
        <f t="shared" si="2174"/>
        <v>3.3054458116746592</v>
      </c>
      <c r="AD1179" s="143">
        <f t="shared" si="2175"/>
        <v>0.02</v>
      </c>
      <c r="AE1179" s="49">
        <f t="shared" si="2274"/>
        <v>1.6630523966448325E-2</v>
      </c>
      <c r="AF1179" s="57">
        <f t="shared" si="2238"/>
        <v>1188.7963940409406</v>
      </c>
      <c r="AG1179" s="53">
        <f t="shared" si="2176"/>
        <v>0</v>
      </c>
      <c r="AH1179" s="58">
        <f t="shared" si="2239"/>
        <v>3.3038712475443894</v>
      </c>
      <c r="AI1179" s="49">
        <f t="shared" si="2177"/>
        <v>3.3038712475443894</v>
      </c>
      <c r="AJ1179" s="143">
        <f t="shared" si="2178"/>
        <v>0.02</v>
      </c>
      <c r="AK1179" s="51">
        <f t="shared" si="2240"/>
        <v>1.6631082291309728E-2</v>
      </c>
      <c r="AL1179" s="57">
        <f t="shared" si="2241"/>
        <v>1188.7497611478689</v>
      </c>
      <c r="AM1179" s="53">
        <f t="shared" si="2179"/>
        <v>0</v>
      </c>
      <c r="AN1179" s="58">
        <f t="shared" si="2242"/>
        <v>3.3037956045184442</v>
      </c>
      <c r="AO1179" s="49">
        <f t="shared" si="2180"/>
        <v>3.3037956045184442</v>
      </c>
      <c r="AP1179" s="143">
        <f t="shared" si="2181"/>
        <v>0.02</v>
      </c>
      <c r="AQ1179" s="51">
        <f t="shared" si="2243"/>
        <v>1.6631377941041924E-2</v>
      </c>
      <c r="AR1179" s="57">
        <f t="shared" si="2244"/>
        <v>1188.7461711364069</v>
      </c>
      <c r="AS1179" s="44">
        <f t="shared" si="2182"/>
        <v>8737.3153318700042</v>
      </c>
      <c r="AT1179" s="44">
        <f t="shared" si="2183"/>
        <v>3494.9261327480012</v>
      </c>
      <c r="AU1179" s="44">
        <f t="shared" si="2184"/>
        <v>2184.3288329675011</v>
      </c>
      <c r="AV1179" s="47">
        <f t="shared" si="2185"/>
        <v>0.15703454911811754</v>
      </c>
      <c r="AW1179" s="47">
        <f t="shared" si="2186"/>
        <v>0.16885358218772059</v>
      </c>
      <c r="AX1179" s="86">
        <f t="shared" si="2187"/>
        <v>0.28820342442720182</v>
      </c>
      <c r="AY1179" s="86">
        <f t="shared" si="2188"/>
        <v>0</v>
      </c>
      <c r="AZ1179" s="10">
        <f t="shared" si="2245"/>
        <v>0</v>
      </c>
      <c r="BA1179" s="44">
        <f t="shared" si="2189"/>
        <v>0</v>
      </c>
      <c r="BB1179" s="9">
        <f t="shared" si="2190"/>
        <v>0</v>
      </c>
      <c r="BC1179" s="45">
        <f t="shared" si="2279"/>
        <v>0</v>
      </c>
      <c r="BD1179" s="9">
        <f t="shared" si="2191"/>
        <v>0</v>
      </c>
      <c r="BE1179" s="45">
        <f t="shared" si="2275"/>
        <v>0</v>
      </c>
      <c r="BF1179" s="9">
        <f t="shared" si="2192"/>
        <v>0</v>
      </c>
      <c r="BG1179" s="45">
        <f t="shared" si="2276"/>
        <v>0</v>
      </c>
      <c r="BH1179" s="58"/>
      <c r="BI1179" s="58"/>
      <c r="BJ1179" s="58">
        <f t="shared" si="2246"/>
        <v>0</v>
      </c>
      <c r="BK1179" s="97"/>
      <c r="BL1179" s="44"/>
      <c r="BM1179" s="82">
        <f t="shared" si="2247"/>
        <v>117.4</v>
      </c>
      <c r="BN1179" s="86">
        <f t="shared" si="2248"/>
        <v>117400</v>
      </c>
      <c r="BO1179" s="86">
        <f t="shared" si="2249"/>
        <v>100</v>
      </c>
      <c r="BP1179" s="84">
        <f t="shared" si="2193"/>
        <v>4</v>
      </c>
      <c r="BQ1179" s="84">
        <f t="shared" si="2194"/>
        <v>4.13</v>
      </c>
      <c r="BR1179" s="84">
        <f t="shared" si="2195"/>
        <v>0.02</v>
      </c>
      <c r="BS1179" s="84">
        <f t="shared" si="2250"/>
        <v>3.0897943074937356E-2</v>
      </c>
      <c r="BT1179" s="84">
        <f t="shared" si="2251"/>
        <v>1411.4603692157714</v>
      </c>
      <c r="BU1179" s="84">
        <f t="shared" si="2252"/>
        <v>0</v>
      </c>
      <c r="BV1179" s="83">
        <f t="shared" si="2253"/>
        <v>3564.0700811443548</v>
      </c>
      <c r="BW1179" s="81">
        <f t="shared" si="2277"/>
        <v>3564.0700811443548</v>
      </c>
      <c r="BX1179" s="83">
        <f t="shared" si="2196"/>
        <v>0</v>
      </c>
      <c r="BY1179" s="141">
        <f t="shared" si="2197"/>
        <v>0</v>
      </c>
      <c r="BZ1179" s="83">
        <f t="shared" si="2198"/>
        <v>4.13</v>
      </c>
      <c r="CA1179" s="83">
        <f t="shared" si="2199"/>
        <v>0</v>
      </c>
      <c r="CB1179" s="83">
        <f t="shared" si="2254"/>
        <v>3.6940855911804311</v>
      </c>
      <c r="CC1179" s="83">
        <f t="shared" si="2200"/>
        <v>3.6940855911804311</v>
      </c>
      <c r="CD1179" s="143">
        <f t="shared" si="2201"/>
        <v>0.02</v>
      </c>
      <c r="CE1179" s="83">
        <f t="shared" si="2255"/>
        <v>1.6690523213570722E-2</v>
      </c>
      <c r="CF1179" s="84">
        <f t="shared" si="2256"/>
        <v>1275.371269986156</v>
      </c>
      <c r="CG1179" s="83">
        <f t="shared" si="2202"/>
        <v>0</v>
      </c>
      <c r="CH1179" s="83">
        <f t="shared" si="2257"/>
        <v>3.384555014127312</v>
      </c>
      <c r="CI1179" s="83">
        <f t="shared" si="2203"/>
        <v>3.384555014127312</v>
      </c>
      <c r="CJ1179" s="143">
        <f t="shared" si="2204"/>
        <v>0.02</v>
      </c>
      <c r="CK1179" s="83">
        <f t="shared" si="2258"/>
        <v>1.588291079975945E-2</v>
      </c>
      <c r="CL1179" s="84">
        <f t="shared" si="2259"/>
        <v>1210.5218091592233</v>
      </c>
      <c r="CM1179" s="83">
        <f t="shared" si="2205"/>
        <v>0</v>
      </c>
      <c r="CN1179" s="83">
        <f t="shared" si="2260"/>
        <v>3.2636459600716101</v>
      </c>
      <c r="CO1179" s="83">
        <f t="shared" si="2206"/>
        <v>3.2636459600716101</v>
      </c>
      <c r="CP1179" s="143">
        <f t="shared" si="2207"/>
        <v>0.02</v>
      </c>
      <c r="CQ1179" s="83">
        <f t="shared" si="2261"/>
        <v>1.6042564504284748E-2</v>
      </c>
      <c r="CR1179" s="84">
        <f t="shared" si="2262"/>
        <v>1209.6116399144455</v>
      </c>
      <c r="CS1179" s="83">
        <f t="shared" si="2208"/>
        <v>0</v>
      </c>
      <c r="CT1179" s="83">
        <f t="shared" si="2263"/>
        <v>3.2620687259277705</v>
      </c>
      <c r="CU1179" s="83">
        <f t="shared" si="2209"/>
        <v>3.2620687259277705</v>
      </c>
      <c r="CV1179" s="143">
        <f t="shared" si="2210"/>
        <v>0.02</v>
      </c>
      <c r="CW1179" s="83">
        <f t="shared" si="2264"/>
        <v>1.6070526987184811E-2</v>
      </c>
      <c r="CX1179" s="84">
        <f t="shared" si="2265"/>
        <v>1209.6826889354572</v>
      </c>
      <c r="CY1179" s="83">
        <f t="shared" si="2211"/>
        <v>0</v>
      </c>
      <c r="CZ1179" s="83">
        <f t="shared" si="2266"/>
        <v>3.2621917283473238</v>
      </c>
      <c r="DA1179" s="83">
        <f t="shared" si="2212"/>
        <v>3.2621917283473238</v>
      </c>
      <c r="DB1179" s="143">
        <f t="shared" si="2213"/>
        <v>0.02</v>
      </c>
      <c r="DC1179" s="83">
        <f t="shared" si="2267"/>
        <v>1.6071446767326743E-2</v>
      </c>
      <c r="DD1179" s="84">
        <f t="shared" si="2268"/>
        <v>1209.6961094841672</v>
      </c>
      <c r="DE1179" s="86">
        <f t="shared" si="2214"/>
        <v>6415.3261460598387</v>
      </c>
      <c r="DF1179" s="86">
        <f t="shared" si="2215"/>
        <v>2566.1304584239356</v>
      </c>
      <c r="DG1179" s="86">
        <f t="shared" si="2216"/>
        <v>1603.8315365149597</v>
      </c>
      <c r="DH1179" s="86">
        <f t="shared" si="2217"/>
        <v>5.7210962690283029E-2</v>
      </c>
      <c r="DI1179" s="86">
        <f t="shared" si="2218"/>
        <v>3.6724706479446617E-2</v>
      </c>
      <c r="DJ1179" s="86">
        <f t="shared" si="2219"/>
        <v>0.23651868790693795</v>
      </c>
      <c r="DK1179" s="86">
        <f t="shared" si="2220"/>
        <v>-1627.5083526026917</v>
      </c>
      <c r="DL1179" s="86">
        <f t="shared" si="2278"/>
        <v>-1627.5083526026917</v>
      </c>
      <c r="DM1179" s="86">
        <f t="shared" si="2221"/>
        <v>-1627.5083526026917</v>
      </c>
      <c r="DN1179" s="85">
        <f t="shared" si="2222"/>
        <v>0</v>
      </c>
      <c r="DO1179" s="85">
        <f t="shared" si="2269"/>
        <v>0</v>
      </c>
      <c r="DP1179" s="85">
        <f t="shared" si="2223"/>
        <v>0</v>
      </c>
      <c r="DQ1179" s="85">
        <f t="shared" si="2270"/>
        <v>0</v>
      </c>
      <c r="DR1179" s="85">
        <f t="shared" si="2224"/>
        <v>0</v>
      </c>
      <c r="DS1179" s="85">
        <f t="shared" si="2271"/>
        <v>0</v>
      </c>
      <c r="DT1179" s="81"/>
      <c r="DU1179" s="81"/>
      <c r="DV1179" s="81">
        <f t="shared" si="2272"/>
        <v>0</v>
      </c>
      <c r="DW1179" s="100"/>
    </row>
    <row r="1180" spans="1:127" x14ac:dyDescent="0.2">
      <c r="A1180" s="59">
        <f t="shared" si="2225"/>
        <v>156.66666666666663</v>
      </c>
      <c r="B1180" s="44">
        <f t="shared" si="2226"/>
        <v>156666.66666666663</v>
      </c>
      <c r="C1180" s="52">
        <f t="shared" si="2160"/>
        <v>133.33333333333334</v>
      </c>
      <c r="D1180" s="50">
        <f t="shared" si="2161"/>
        <v>4</v>
      </c>
      <c r="E1180" s="44">
        <f t="shared" si="2162"/>
        <v>4.13</v>
      </c>
      <c r="F1180" s="47">
        <f t="shared" si="2163"/>
        <v>0.02</v>
      </c>
      <c r="G1180" s="52">
        <f t="shared" si="2227"/>
        <v>2.2715558428954771E-2</v>
      </c>
      <c r="H1180" s="57">
        <f t="shared" si="2228"/>
        <v>1183.0639470052886</v>
      </c>
      <c r="I1180" s="52">
        <f t="shared" si="2229"/>
        <v>0</v>
      </c>
      <c r="J1180" s="54">
        <f t="shared" si="2230"/>
        <v>4858.3804732611143</v>
      </c>
      <c r="K1180" s="46">
        <f t="shared" si="2273"/>
        <v>4858.3804732611143</v>
      </c>
      <c r="L1180" s="80">
        <f t="shared" si="2164"/>
        <v>0</v>
      </c>
      <c r="M1180" s="142">
        <f t="shared" si="2165"/>
        <v>0</v>
      </c>
      <c r="N1180" s="60">
        <f t="shared" si="2166"/>
        <v>4.13</v>
      </c>
      <c r="O1180" s="53">
        <f t="shared" si="2167"/>
        <v>0</v>
      </c>
      <c r="P1180" s="58">
        <f t="shared" si="2231"/>
        <v>3.2948956344210933</v>
      </c>
      <c r="Q1180" s="49">
        <f t="shared" si="2168"/>
        <v>3.2948956344210933</v>
      </c>
      <c r="R1180" s="143">
        <f t="shared" si="2169"/>
        <v>0.02</v>
      </c>
      <c r="S1180" s="51">
        <f t="shared" si="2232"/>
        <v>1.727536892988641E-2</v>
      </c>
      <c r="T1180" s="57">
        <f t="shared" si="2233"/>
        <v>1226.2626826861454</v>
      </c>
      <c r="U1180" s="53">
        <f t="shared" si="2170"/>
        <v>0</v>
      </c>
      <c r="V1180" s="58">
        <f t="shared" si="2234"/>
        <v>3.3677073085624074</v>
      </c>
      <c r="W1180" s="49">
        <f t="shared" si="2171"/>
        <v>3.3677073085624074</v>
      </c>
      <c r="X1180" s="143">
        <f t="shared" si="2172"/>
        <v>0.02</v>
      </c>
      <c r="Y1180" s="51">
        <f t="shared" si="2235"/>
        <v>1.6680547148630657E-2</v>
      </c>
      <c r="Z1180" s="57">
        <f t="shared" si="2236"/>
        <v>1190.4266388304404</v>
      </c>
      <c r="AA1180" s="53">
        <f t="shared" si="2173"/>
        <v>0</v>
      </c>
      <c r="AB1180" s="58">
        <f t="shared" si="2237"/>
        <v>3.3067785281683917</v>
      </c>
      <c r="AC1180" s="49">
        <f t="shared" si="2174"/>
        <v>3.3067785281683917</v>
      </c>
      <c r="AD1180" s="143">
        <f t="shared" si="2175"/>
        <v>0.02</v>
      </c>
      <c r="AE1180" s="49">
        <f t="shared" si="2274"/>
        <v>1.6627857299781657E-2</v>
      </c>
      <c r="AF1180" s="57">
        <f t="shared" si="2238"/>
        <v>1189.4671735799418</v>
      </c>
      <c r="AG1180" s="53">
        <f t="shared" si="2176"/>
        <v>0</v>
      </c>
      <c r="AH1180" s="58">
        <f t="shared" si="2239"/>
        <v>3.3052177805631731</v>
      </c>
      <c r="AI1180" s="49">
        <f t="shared" si="2177"/>
        <v>3.3052177805631731</v>
      </c>
      <c r="AJ1180" s="143">
        <f t="shared" si="2178"/>
        <v>0.02</v>
      </c>
      <c r="AK1180" s="51">
        <f t="shared" si="2240"/>
        <v>1.662841562464306E-2</v>
      </c>
      <c r="AL1180" s="57">
        <f t="shared" si="2241"/>
        <v>1189.4208829001805</v>
      </c>
      <c r="AM1180" s="53">
        <f t="shared" si="2179"/>
        <v>0</v>
      </c>
      <c r="AN1180" s="58">
        <f t="shared" si="2242"/>
        <v>3.305142572974809</v>
      </c>
      <c r="AO1180" s="49">
        <f t="shared" si="2180"/>
        <v>3.305142572974809</v>
      </c>
      <c r="AP1180" s="143">
        <f t="shared" si="2181"/>
        <v>0.02</v>
      </c>
      <c r="AQ1180" s="51">
        <f t="shared" si="2243"/>
        <v>1.6628711274375256E-2</v>
      </c>
      <c r="AR1180" s="57">
        <f t="shared" si="2244"/>
        <v>1189.4173201863043</v>
      </c>
      <c r="AS1180" s="44">
        <f t="shared" si="2182"/>
        <v>8745.0848518700059</v>
      </c>
      <c r="AT1180" s="44">
        <f t="shared" si="2183"/>
        <v>3498.0339407480019</v>
      </c>
      <c r="AU1180" s="44">
        <f t="shared" si="2184"/>
        <v>2186.2712129675015</v>
      </c>
      <c r="AV1180" s="47">
        <f t="shared" si="2185"/>
        <v>0.15670068198312515</v>
      </c>
      <c r="AW1180" s="47">
        <f t="shared" si="2186"/>
        <v>0.16817937395705959</v>
      </c>
      <c r="AX1180" s="86">
        <f t="shared" si="2187"/>
        <v>0.28635927377540077</v>
      </c>
      <c r="AY1180" s="86">
        <f t="shared" si="2188"/>
        <v>0</v>
      </c>
      <c r="AZ1180" s="10">
        <f t="shared" si="2245"/>
        <v>0</v>
      </c>
      <c r="BA1180" s="44">
        <f t="shared" si="2189"/>
        <v>0</v>
      </c>
      <c r="BB1180" s="9">
        <f t="shared" si="2190"/>
        <v>0</v>
      </c>
      <c r="BC1180" s="45">
        <f t="shared" si="2279"/>
        <v>0</v>
      </c>
      <c r="BD1180" s="9">
        <f t="shared" si="2191"/>
        <v>0</v>
      </c>
      <c r="BE1180" s="45">
        <f t="shared" si="2275"/>
        <v>0</v>
      </c>
      <c r="BF1180" s="9">
        <f t="shared" si="2192"/>
        <v>0</v>
      </c>
      <c r="BG1180" s="45">
        <f t="shared" si="2276"/>
        <v>0</v>
      </c>
      <c r="BH1180" s="58"/>
      <c r="BI1180" s="58"/>
      <c r="BJ1180" s="58">
        <f t="shared" si="2246"/>
        <v>0</v>
      </c>
      <c r="BK1180" s="97"/>
      <c r="BL1180" s="44"/>
      <c r="BM1180" s="82">
        <f t="shared" si="2247"/>
        <v>117.5</v>
      </c>
      <c r="BN1180" s="86">
        <f t="shared" si="2248"/>
        <v>117500</v>
      </c>
      <c r="BO1180" s="86">
        <f t="shared" si="2249"/>
        <v>100</v>
      </c>
      <c r="BP1180" s="84">
        <f t="shared" si="2193"/>
        <v>4</v>
      </c>
      <c r="BQ1180" s="84">
        <f t="shared" si="2194"/>
        <v>4.13</v>
      </c>
      <c r="BR1180" s="84">
        <f t="shared" si="2195"/>
        <v>0.02</v>
      </c>
      <c r="BS1180" s="84">
        <f t="shared" si="2250"/>
        <v>3.0895943074937357E-2</v>
      </c>
      <c r="BT1180" s="84">
        <f t="shared" si="2251"/>
        <v>1412.2084792175858</v>
      </c>
      <c r="BU1180" s="84">
        <f t="shared" si="2252"/>
        <v>0</v>
      </c>
      <c r="BV1180" s="83">
        <f t="shared" si="2253"/>
        <v>3567.3073811443546</v>
      </c>
      <c r="BW1180" s="81">
        <f t="shared" si="2277"/>
        <v>3567.3073811443546</v>
      </c>
      <c r="BX1180" s="83">
        <f t="shared" si="2196"/>
        <v>0</v>
      </c>
      <c r="BY1180" s="141">
        <f t="shared" si="2197"/>
        <v>0</v>
      </c>
      <c r="BZ1180" s="83">
        <f t="shared" si="2198"/>
        <v>4.13</v>
      </c>
      <c r="CA1180" s="83">
        <f t="shared" si="2199"/>
        <v>0</v>
      </c>
      <c r="CB1180" s="83">
        <f t="shared" si="2254"/>
        <v>3.6961803998611664</v>
      </c>
      <c r="CC1180" s="83">
        <f t="shared" si="2200"/>
        <v>3.6961803998611664</v>
      </c>
      <c r="CD1180" s="143">
        <f t="shared" si="2201"/>
        <v>0.02</v>
      </c>
      <c r="CE1180" s="83">
        <f t="shared" si="2255"/>
        <v>1.6688523213570724E-2</v>
      </c>
      <c r="CF1180" s="84">
        <f t="shared" si="2256"/>
        <v>1275.8230603630066</v>
      </c>
      <c r="CG1180" s="83">
        <f t="shared" si="2202"/>
        <v>0</v>
      </c>
      <c r="CH1180" s="83">
        <f t="shared" si="2257"/>
        <v>3.3856444081832837</v>
      </c>
      <c r="CI1180" s="83">
        <f t="shared" si="2203"/>
        <v>3.3856444081832837</v>
      </c>
      <c r="CJ1180" s="143">
        <f t="shared" si="2204"/>
        <v>0.02</v>
      </c>
      <c r="CK1180" s="83">
        <f t="shared" si="2258"/>
        <v>1.5880910799759451E-2</v>
      </c>
      <c r="CL1180" s="84">
        <f t="shared" si="2259"/>
        <v>1210.9910558026806</v>
      </c>
      <c r="CM1180" s="83">
        <f t="shared" si="2205"/>
        <v>0</v>
      </c>
      <c r="CN1180" s="83">
        <f t="shared" si="2260"/>
        <v>3.2646521296075264</v>
      </c>
      <c r="CO1180" s="83">
        <f t="shared" si="2206"/>
        <v>3.2646521296075264</v>
      </c>
      <c r="CP1180" s="143">
        <f t="shared" si="2207"/>
        <v>0.02</v>
      </c>
      <c r="CQ1180" s="83">
        <f t="shared" si="2261"/>
        <v>1.604056450428475E-2</v>
      </c>
      <c r="CR1180" s="84">
        <f t="shared" si="2262"/>
        <v>1210.103162729743</v>
      </c>
      <c r="CS1180" s="83">
        <f t="shared" si="2208"/>
        <v>0</v>
      </c>
      <c r="CT1180" s="83">
        <f t="shared" si="2263"/>
        <v>3.2631118584781884</v>
      </c>
      <c r="CU1180" s="83">
        <f t="shared" si="2209"/>
        <v>3.2631118584781884</v>
      </c>
      <c r="CV1180" s="143">
        <f t="shared" si="2210"/>
        <v>0.02</v>
      </c>
      <c r="CW1180" s="83">
        <f t="shared" si="2264"/>
        <v>1.6068526987184813E-2</v>
      </c>
      <c r="CX1180" s="84">
        <f t="shared" si="2265"/>
        <v>1210.1753066065523</v>
      </c>
      <c r="CY1180" s="83">
        <f t="shared" si="2211"/>
        <v>0</v>
      </c>
      <c r="CZ1180" s="83">
        <f t="shared" si="2266"/>
        <v>3.263236892892003</v>
      </c>
      <c r="DA1180" s="83">
        <f t="shared" si="2212"/>
        <v>3.263236892892003</v>
      </c>
      <c r="DB1180" s="143">
        <f t="shared" si="2213"/>
        <v>0.02</v>
      </c>
      <c r="DC1180" s="83">
        <f t="shared" si="2267"/>
        <v>1.6069446767326745E-2</v>
      </c>
      <c r="DD1180" s="84">
        <f t="shared" si="2268"/>
        <v>1210.1887367760485</v>
      </c>
      <c r="DE1180" s="86">
        <f t="shared" si="2214"/>
        <v>6421.1532860598381</v>
      </c>
      <c r="DF1180" s="86">
        <f t="shared" si="2215"/>
        <v>2568.4613144239352</v>
      </c>
      <c r="DG1180" s="86">
        <f t="shared" si="2216"/>
        <v>1605.2883215149595</v>
      </c>
      <c r="DH1180" s="86">
        <f t="shared" si="2217"/>
        <v>5.713507650807359E-2</v>
      </c>
      <c r="DI1180" s="86">
        <f t="shared" si="2218"/>
        <v>3.6635278378471053E-2</v>
      </c>
      <c r="DJ1180" s="86">
        <f t="shared" si="2219"/>
        <v>0.23543786154870336</v>
      </c>
      <c r="DK1180" s="86">
        <f t="shared" si="2220"/>
        <v>-1629.1906503584014</v>
      </c>
      <c r="DL1180" s="86">
        <f t="shared" si="2278"/>
        <v>-1629.1906503584014</v>
      </c>
      <c r="DM1180" s="86">
        <f t="shared" si="2221"/>
        <v>-1629.1906503584014</v>
      </c>
      <c r="DN1180" s="85">
        <f t="shared" si="2222"/>
        <v>0</v>
      </c>
      <c r="DO1180" s="85">
        <f t="shared" si="2269"/>
        <v>0</v>
      </c>
      <c r="DP1180" s="85">
        <f t="shared" si="2223"/>
        <v>0</v>
      </c>
      <c r="DQ1180" s="85">
        <f t="shared" si="2270"/>
        <v>0</v>
      </c>
      <c r="DR1180" s="85">
        <f t="shared" si="2224"/>
        <v>0</v>
      </c>
      <c r="DS1180" s="85">
        <f t="shared" si="2271"/>
        <v>0</v>
      </c>
      <c r="DT1180" s="81"/>
      <c r="DU1180" s="81"/>
      <c r="DV1180" s="81">
        <f t="shared" si="2272"/>
        <v>0</v>
      </c>
      <c r="DW1180" s="100"/>
    </row>
    <row r="1181" spans="1:127" x14ac:dyDescent="0.2">
      <c r="A1181" s="59">
        <f t="shared" si="2225"/>
        <v>156.79999999999998</v>
      </c>
      <c r="B1181" s="44">
        <f t="shared" si="2226"/>
        <v>156799.99999999997</v>
      </c>
      <c r="C1181" s="52">
        <f t="shared" si="2160"/>
        <v>133.33333333333334</v>
      </c>
      <c r="D1181" s="50">
        <f t="shared" si="2161"/>
        <v>4</v>
      </c>
      <c r="E1181" s="44">
        <f t="shared" si="2162"/>
        <v>4.13</v>
      </c>
      <c r="F1181" s="47">
        <f t="shared" si="2163"/>
        <v>0.02</v>
      </c>
      <c r="G1181" s="52">
        <f t="shared" si="2227"/>
        <v>2.2712891762288103E-2</v>
      </c>
      <c r="H1181" s="57">
        <f t="shared" si="2228"/>
        <v>1183.7972553215313</v>
      </c>
      <c r="I1181" s="52">
        <f t="shared" si="2229"/>
        <v>0</v>
      </c>
      <c r="J1181" s="54">
        <f t="shared" si="2230"/>
        <v>4862.696873261114</v>
      </c>
      <c r="K1181" s="46">
        <f t="shared" si="2273"/>
        <v>4862.696873261114</v>
      </c>
      <c r="L1181" s="80">
        <f t="shared" si="2164"/>
        <v>0</v>
      </c>
      <c r="M1181" s="142">
        <f t="shared" si="2165"/>
        <v>0</v>
      </c>
      <c r="N1181" s="60">
        <f t="shared" si="2166"/>
        <v>4.13</v>
      </c>
      <c r="O1181" s="53">
        <f t="shared" si="2167"/>
        <v>0</v>
      </c>
      <c r="P1181" s="58">
        <f t="shared" si="2231"/>
        <v>3.2963274745421725</v>
      </c>
      <c r="Q1181" s="49">
        <f t="shared" si="2168"/>
        <v>3.2963274745421725</v>
      </c>
      <c r="R1181" s="143">
        <f t="shared" si="2169"/>
        <v>0.02</v>
      </c>
      <c r="S1181" s="51">
        <f t="shared" si="2232"/>
        <v>1.7272702263219742E-2</v>
      </c>
      <c r="T1181" s="57">
        <f t="shared" si="2233"/>
        <v>1226.9617047498932</v>
      </c>
      <c r="U1181" s="53">
        <f t="shared" si="2170"/>
        <v>0</v>
      </c>
      <c r="V1181" s="58">
        <f t="shared" si="2234"/>
        <v>3.3692012461360514</v>
      </c>
      <c r="W1181" s="49">
        <f t="shared" si="2171"/>
        <v>3.3692012461360514</v>
      </c>
      <c r="X1181" s="143">
        <f t="shared" si="2172"/>
        <v>0.02</v>
      </c>
      <c r="Y1181" s="51">
        <f t="shared" si="2235"/>
        <v>1.6677880481963989E-2</v>
      </c>
      <c r="Z1181" s="57">
        <f t="shared" si="2236"/>
        <v>1191.0869976358861</v>
      </c>
      <c r="AA1181" s="53">
        <f t="shared" si="2173"/>
        <v>0</v>
      </c>
      <c r="AB1181" s="58">
        <f t="shared" si="2237"/>
        <v>3.3081122184826603</v>
      </c>
      <c r="AC1181" s="49">
        <f t="shared" si="2174"/>
        <v>3.3081122184826603</v>
      </c>
      <c r="AD1181" s="143">
        <f t="shared" si="2175"/>
        <v>0.02</v>
      </c>
      <c r="AE1181" s="49">
        <f t="shared" si="2274"/>
        <v>1.6625190633114989E-2</v>
      </c>
      <c r="AF1181" s="57">
        <f t="shared" si="2238"/>
        <v>1190.1375752543536</v>
      </c>
      <c r="AG1181" s="53">
        <f t="shared" si="2176"/>
        <v>0</v>
      </c>
      <c r="AH1181" s="58">
        <f t="shared" si="2239"/>
        <v>3.3065653733602955</v>
      </c>
      <c r="AI1181" s="49">
        <f t="shared" si="2177"/>
        <v>3.3065653733602955</v>
      </c>
      <c r="AJ1181" s="143">
        <f t="shared" si="2178"/>
        <v>0.02</v>
      </c>
      <c r="AK1181" s="51">
        <f t="shared" si="2240"/>
        <v>1.6625748957976392E-2</v>
      </c>
      <c r="AL1181" s="57">
        <f t="shared" si="2241"/>
        <v>1190.0916236660523</v>
      </c>
      <c r="AM1181" s="53">
        <f t="shared" si="2179"/>
        <v>0</v>
      </c>
      <c r="AN1181" s="58">
        <f t="shared" si="2242"/>
        <v>3.3064905979436805</v>
      </c>
      <c r="AO1181" s="49">
        <f t="shared" si="2180"/>
        <v>3.3064905979436805</v>
      </c>
      <c r="AP1181" s="143">
        <f t="shared" si="2181"/>
        <v>0.02</v>
      </c>
      <c r="AQ1181" s="51">
        <f t="shared" si="2243"/>
        <v>1.6626044607708588E-2</v>
      </c>
      <c r="AR1181" s="57">
        <f t="shared" si="2244"/>
        <v>1190.0880881415508</v>
      </c>
      <c r="AS1181" s="44">
        <f t="shared" si="2182"/>
        <v>8752.8543718700039</v>
      </c>
      <c r="AT1181" s="44">
        <f t="shared" si="2183"/>
        <v>3501.1417487480016</v>
      </c>
      <c r="AU1181" s="44">
        <f t="shared" si="2184"/>
        <v>2188.213592967501</v>
      </c>
      <c r="AV1181" s="47">
        <f t="shared" si="2185"/>
        <v>0.15636801871607728</v>
      </c>
      <c r="AW1181" s="47">
        <f t="shared" si="2186"/>
        <v>0.16750885260920428</v>
      </c>
      <c r="AX1181" s="86">
        <f t="shared" si="2187"/>
        <v>0.28452963482770133</v>
      </c>
      <c r="AY1181" s="86">
        <f t="shared" si="2188"/>
        <v>0</v>
      </c>
      <c r="AZ1181" s="10">
        <f t="shared" si="2245"/>
        <v>0</v>
      </c>
      <c r="BA1181" s="44">
        <f t="shared" si="2189"/>
        <v>0</v>
      </c>
      <c r="BB1181" s="9">
        <f t="shared" si="2190"/>
        <v>0</v>
      </c>
      <c r="BC1181" s="45">
        <f t="shared" si="2279"/>
        <v>0</v>
      </c>
      <c r="BD1181" s="9">
        <f t="shared" si="2191"/>
        <v>0</v>
      </c>
      <c r="BE1181" s="45">
        <f t="shared" si="2275"/>
        <v>0</v>
      </c>
      <c r="BF1181" s="9">
        <f t="shared" si="2192"/>
        <v>0</v>
      </c>
      <c r="BG1181" s="45">
        <f t="shared" si="2276"/>
        <v>0</v>
      </c>
      <c r="BH1181" s="58"/>
      <c r="BI1181" s="58"/>
      <c r="BJ1181" s="58">
        <f t="shared" si="2246"/>
        <v>0</v>
      </c>
      <c r="BK1181" s="97"/>
      <c r="BL1181" s="44"/>
      <c r="BM1181" s="82">
        <f t="shared" si="2247"/>
        <v>117.60000000000001</v>
      </c>
      <c r="BN1181" s="86">
        <f t="shared" si="2248"/>
        <v>117600</v>
      </c>
      <c r="BO1181" s="86">
        <f t="shared" si="2249"/>
        <v>100</v>
      </c>
      <c r="BP1181" s="84">
        <f t="shared" si="2193"/>
        <v>4</v>
      </c>
      <c r="BQ1181" s="84">
        <f t="shared" si="2194"/>
        <v>4.13</v>
      </c>
      <c r="BR1181" s="84">
        <f t="shared" si="2195"/>
        <v>0.02</v>
      </c>
      <c r="BS1181" s="84">
        <f t="shared" si="2250"/>
        <v>3.0893943074937359E-2</v>
      </c>
      <c r="BT1181" s="84">
        <f t="shared" si="2251"/>
        <v>1412.9565407932503</v>
      </c>
      <c r="BU1181" s="84">
        <f t="shared" si="2252"/>
        <v>0</v>
      </c>
      <c r="BV1181" s="83">
        <f t="shared" si="2253"/>
        <v>3570.5446811443549</v>
      </c>
      <c r="BW1181" s="81">
        <f t="shared" si="2277"/>
        <v>3570.5446811443549</v>
      </c>
      <c r="BX1181" s="83">
        <f t="shared" si="2196"/>
        <v>0</v>
      </c>
      <c r="BY1181" s="141">
        <f t="shared" si="2197"/>
        <v>0</v>
      </c>
      <c r="BZ1181" s="83">
        <f t="shared" si="2198"/>
        <v>4.13</v>
      </c>
      <c r="CA1181" s="83">
        <f t="shared" si="2199"/>
        <v>0</v>
      </c>
      <c r="CB1181" s="83">
        <f t="shared" si="2254"/>
        <v>3.6982773729851708</v>
      </c>
      <c r="CC1181" s="83">
        <f t="shared" si="2200"/>
        <v>3.6982773729851708</v>
      </c>
      <c r="CD1181" s="143">
        <f t="shared" si="2201"/>
        <v>0.02</v>
      </c>
      <c r="CE1181" s="83">
        <f t="shared" si="2255"/>
        <v>1.6686523213570725E-2</v>
      </c>
      <c r="CF1181" s="84">
        <f t="shared" si="2256"/>
        <v>1276.2745405779388</v>
      </c>
      <c r="CG1181" s="83">
        <f t="shared" si="2202"/>
        <v>0</v>
      </c>
      <c r="CH1181" s="83">
        <f t="shared" si="2257"/>
        <v>3.3867339544689767</v>
      </c>
      <c r="CI1181" s="83">
        <f t="shared" si="2203"/>
        <v>3.3867339544689767</v>
      </c>
      <c r="CJ1181" s="143">
        <f t="shared" si="2204"/>
        <v>0.02</v>
      </c>
      <c r="CK1181" s="83">
        <f t="shared" si="2258"/>
        <v>1.5878910799759453E-2</v>
      </c>
      <c r="CL1181" s="84">
        <f t="shared" si="2259"/>
        <v>1211.4600923843541</v>
      </c>
      <c r="CM1181" s="83">
        <f t="shared" si="2205"/>
        <v>0</v>
      </c>
      <c r="CN1181" s="83">
        <f t="shared" si="2260"/>
        <v>3.2656587494875668</v>
      </c>
      <c r="CO1181" s="83">
        <f t="shared" si="2206"/>
        <v>3.2656587494875668</v>
      </c>
      <c r="CP1181" s="143">
        <f t="shared" si="2207"/>
        <v>0.02</v>
      </c>
      <c r="CQ1181" s="83">
        <f t="shared" si="2261"/>
        <v>1.6038564504284751E-2</v>
      </c>
      <c r="CR1181" s="84">
        <f t="shared" si="2262"/>
        <v>1210.5944727948743</v>
      </c>
      <c r="CS1181" s="83">
        <f t="shared" si="2208"/>
        <v>0</v>
      </c>
      <c r="CT1181" s="83">
        <f t="shared" si="2263"/>
        <v>3.2641555194349863</v>
      </c>
      <c r="CU1181" s="83">
        <f t="shared" si="2209"/>
        <v>3.2641555194349863</v>
      </c>
      <c r="CV1181" s="143">
        <f t="shared" si="2210"/>
        <v>0.02</v>
      </c>
      <c r="CW1181" s="83">
        <f t="shared" si="2264"/>
        <v>1.6066526987184814E-2</v>
      </c>
      <c r="CX1181" s="84">
        <f t="shared" si="2265"/>
        <v>1210.6677055093187</v>
      </c>
      <c r="CY1181" s="83">
        <f t="shared" si="2211"/>
        <v>0</v>
      </c>
      <c r="CZ1181" s="83">
        <f t="shared" si="2266"/>
        <v>3.264282579505795</v>
      </c>
      <c r="DA1181" s="83">
        <f t="shared" si="2212"/>
        <v>3.264282579505795</v>
      </c>
      <c r="DB1181" s="143">
        <f t="shared" si="2213"/>
        <v>0.02</v>
      </c>
      <c r="DC1181" s="83">
        <f t="shared" si="2267"/>
        <v>1.6067446767326746E-2</v>
      </c>
      <c r="DD1181" s="84">
        <f t="shared" si="2268"/>
        <v>1210.6811449981524</v>
      </c>
      <c r="DE1181" s="86">
        <f t="shared" si="2214"/>
        <v>6426.9804260598385</v>
      </c>
      <c r="DF1181" s="86">
        <f t="shared" si="2215"/>
        <v>2570.7921704239352</v>
      </c>
      <c r="DG1181" s="86">
        <f t="shared" si="2216"/>
        <v>1606.7451065149596</v>
      </c>
      <c r="DH1181" s="86">
        <f t="shared" si="2217"/>
        <v>5.7059374921914284E-2</v>
      </c>
      <c r="DI1181" s="86">
        <f t="shared" si="2218"/>
        <v>3.6546166796084412E-2</v>
      </c>
      <c r="DJ1181" s="86">
        <f t="shared" si="2219"/>
        <v>0.23436316397034482</v>
      </c>
      <c r="DK1181" s="86">
        <f t="shared" si="2220"/>
        <v>-1630.871920831429</v>
      </c>
      <c r="DL1181" s="86">
        <f t="shared" si="2278"/>
        <v>-1630.871920831429</v>
      </c>
      <c r="DM1181" s="86">
        <f t="shared" si="2221"/>
        <v>-1630.871920831429</v>
      </c>
      <c r="DN1181" s="85">
        <f t="shared" si="2222"/>
        <v>0</v>
      </c>
      <c r="DO1181" s="85">
        <f t="shared" si="2269"/>
        <v>0</v>
      </c>
      <c r="DP1181" s="85">
        <f t="shared" si="2223"/>
        <v>0</v>
      </c>
      <c r="DQ1181" s="85">
        <f t="shared" si="2270"/>
        <v>0</v>
      </c>
      <c r="DR1181" s="85">
        <f t="shared" si="2224"/>
        <v>0</v>
      </c>
      <c r="DS1181" s="85">
        <f t="shared" si="2271"/>
        <v>0</v>
      </c>
      <c r="DT1181" s="81"/>
      <c r="DU1181" s="81"/>
      <c r="DV1181" s="81">
        <f t="shared" si="2272"/>
        <v>0</v>
      </c>
      <c r="DW1181" s="100"/>
    </row>
    <row r="1182" spans="1:127" x14ac:dyDescent="0.2">
      <c r="A1182" s="59">
        <f t="shared" si="2225"/>
        <v>156.93333333333331</v>
      </c>
      <c r="B1182" s="44">
        <f t="shared" si="2226"/>
        <v>156933.33333333331</v>
      </c>
      <c r="C1182" s="52">
        <f t="shared" si="2160"/>
        <v>133.33333333333334</v>
      </c>
      <c r="D1182" s="50">
        <f t="shared" si="2161"/>
        <v>4</v>
      </c>
      <c r="E1182" s="44">
        <f t="shared" si="2162"/>
        <v>4.13</v>
      </c>
      <c r="F1182" s="47">
        <f t="shared" si="2163"/>
        <v>0.02</v>
      </c>
      <c r="G1182" s="52">
        <f t="shared" si="2227"/>
        <v>2.2710225095621435E-2</v>
      </c>
      <c r="H1182" s="57">
        <f t="shared" si="2228"/>
        <v>1184.5304775468405</v>
      </c>
      <c r="I1182" s="52">
        <f t="shared" si="2229"/>
        <v>0</v>
      </c>
      <c r="J1182" s="54">
        <f t="shared" si="2230"/>
        <v>4867.0132732611137</v>
      </c>
      <c r="K1182" s="46">
        <f t="shared" si="2273"/>
        <v>4867.0132732611137</v>
      </c>
      <c r="L1182" s="80">
        <f t="shared" si="2164"/>
        <v>0</v>
      </c>
      <c r="M1182" s="142">
        <f t="shared" si="2165"/>
        <v>0</v>
      </c>
      <c r="N1182" s="60">
        <f t="shared" si="2166"/>
        <v>4.13</v>
      </c>
      <c r="O1182" s="53">
        <f t="shared" si="2167"/>
        <v>0</v>
      </c>
      <c r="P1182" s="58">
        <f t="shared" si="2231"/>
        <v>3.2977611865311682</v>
      </c>
      <c r="Q1182" s="49">
        <f t="shared" si="2168"/>
        <v>3.2977611865311682</v>
      </c>
      <c r="R1182" s="143">
        <f t="shared" si="2169"/>
        <v>0.02</v>
      </c>
      <c r="S1182" s="51">
        <f t="shared" si="2232"/>
        <v>1.7270035596553074E-2</v>
      </c>
      <c r="T1182" s="57">
        <f t="shared" si="2233"/>
        <v>1227.6603153122346</v>
      </c>
      <c r="U1182" s="53">
        <f t="shared" si="2170"/>
        <v>0</v>
      </c>
      <c r="V1182" s="58">
        <f t="shared" si="2234"/>
        <v>3.3706962985916498</v>
      </c>
      <c r="W1182" s="49">
        <f t="shared" si="2171"/>
        <v>3.3706962985916498</v>
      </c>
      <c r="X1182" s="143">
        <f t="shared" si="2172"/>
        <v>0.02</v>
      </c>
      <c r="Y1182" s="51">
        <f t="shared" si="2235"/>
        <v>1.667521381529732E-2</v>
      </c>
      <c r="Z1182" s="57">
        <f t="shared" si="2236"/>
        <v>1191.7469581005118</v>
      </c>
      <c r="AA1182" s="53">
        <f t="shared" si="2173"/>
        <v>0</v>
      </c>
      <c r="AB1182" s="58">
        <f t="shared" si="2237"/>
        <v>3.3094468801783288</v>
      </c>
      <c r="AC1182" s="49">
        <f t="shared" si="2174"/>
        <v>3.3094468801783288</v>
      </c>
      <c r="AD1182" s="143">
        <f t="shared" si="2175"/>
        <v>0.02</v>
      </c>
      <c r="AE1182" s="49">
        <f t="shared" si="2274"/>
        <v>1.6622523966448321E-2</v>
      </c>
      <c r="AF1182" s="57">
        <f t="shared" si="2238"/>
        <v>1190.807599171394</v>
      </c>
      <c r="AG1182" s="53">
        <f t="shared" si="2176"/>
        <v>0</v>
      </c>
      <c r="AH1182" s="58">
        <f t="shared" si="2239"/>
        <v>3.3079140235801203</v>
      </c>
      <c r="AI1182" s="49">
        <f t="shared" si="2177"/>
        <v>3.3079140235801203</v>
      </c>
      <c r="AJ1182" s="143">
        <f t="shared" si="2178"/>
        <v>0.02</v>
      </c>
      <c r="AK1182" s="51">
        <f t="shared" si="2240"/>
        <v>1.6623082291309724E-2</v>
      </c>
      <c r="AL1182" s="57">
        <f t="shared" si="2241"/>
        <v>1190.7619835409275</v>
      </c>
      <c r="AM1182" s="53">
        <f t="shared" si="2179"/>
        <v>0</v>
      </c>
      <c r="AN1182" s="58">
        <f t="shared" si="2242"/>
        <v>3.3078396770250222</v>
      </c>
      <c r="AO1182" s="49">
        <f t="shared" si="2180"/>
        <v>3.3078396770250222</v>
      </c>
      <c r="AP1182" s="143">
        <f t="shared" si="2181"/>
        <v>0.02</v>
      </c>
      <c r="AQ1182" s="51">
        <f t="shared" si="2243"/>
        <v>1.662337794104192E-2</v>
      </c>
      <c r="AR1182" s="57">
        <f t="shared" si="2244"/>
        <v>1190.7584750984333</v>
      </c>
      <c r="AS1182" s="44">
        <f t="shared" si="2182"/>
        <v>8760.6238918700037</v>
      </c>
      <c r="AT1182" s="44">
        <f t="shared" si="2183"/>
        <v>3504.2495567480019</v>
      </c>
      <c r="AU1182" s="44">
        <f t="shared" si="2184"/>
        <v>2190.1559729675009</v>
      </c>
      <c r="AV1182" s="47">
        <f t="shared" si="2185"/>
        <v>0.15603655367711008</v>
      </c>
      <c r="AW1182" s="47">
        <f t="shared" si="2186"/>
        <v>0.16684199351751244</v>
      </c>
      <c r="AX1182" s="86">
        <f t="shared" si="2187"/>
        <v>0.28271437472586258</v>
      </c>
      <c r="AY1182" s="86">
        <f t="shared" si="2188"/>
        <v>0</v>
      </c>
      <c r="AZ1182" s="10">
        <f t="shared" si="2245"/>
        <v>0</v>
      </c>
      <c r="BA1182" s="44">
        <f t="shared" si="2189"/>
        <v>0</v>
      </c>
      <c r="BB1182" s="9">
        <f t="shared" si="2190"/>
        <v>0</v>
      </c>
      <c r="BC1182" s="45">
        <f t="shared" si="2279"/>
        <v>0</v>
      </c>
      <c r="BD1182" s="9">
        <f t="shared" si="2191"/>
        <v>0</v>
      </c>
      <c r="BE1182" s="45">
        <f t="shared" si="2275"/>
        <v>0</v>
      </c>
      <c r="BF1182" s="9">
        <f t="shared" si="2192"/>
        <v>0</v>
      </c>
      <c r="BG1182" s="45">
        <f t="shared" si="2276"/>
        <v>0</v>
      </c>
      <c r="BH1182" s="58"/>
      <c r="BI1182" s="58"/>
      <c r="BJ1182" s="58">
        <f t="shared" si="2246"/>
        <v>0</v>
      </c>
      <c r="BK1182" s="97"/>
      <c r="BL1182" s="44"/>
      <c r="BM1182" s="82">
        <f t="shared" si="2247"/>
        <v>117.7</v>
      </c>
      <c r="BN1182" s="86">
        <f t="shared" si="2248"/>
        <v>117700</v>
      </c>
      <c r="BO1182" s="86">
        <f t="shared" si="2249"/>
        <v>100</v>
      </c>
      <c r="BP1182" s="84">
        <f t="shared" si="2193"/>
        <v>4</v>
      </c>
      <c r="BQ1182" s="84">
        <f t="shared" si="2194"/>
        <v>4.13</v>
      </c>
      <c r="BR1182" s="84">
        <f t="shared" si="2195"/>
        <v>0.02</v>
      </c>
      <c r="BS1182" s="84">
        <f t="shared" si="2250"/>
        <v>3.089194307493736E-2</v>
      </c>
      <c r="BT1182" s="84">
        <f t="shared" si="2251"/>
        <v>1413.7045539427645</v>
      </c>
      <c r="BU1182" s="84">
        <f t="shared" si="2252"/>
        <v>0</v>
      </c>
      <c r="BV1182" s="83">
        <f t="shared" si="2253"/>
        <v>3573.7819811443546</v>
      </c>
      <c r="BW1182" s="81">
        <f t="shared" si="2277"/>
        <v>3573.7819811443546</v>
      </c>
      <c r="BX1182" s="83">
        <f t="shared" si="2196"/>
        <v>0</v>
      </c>
      <c r="BY1182" s="141">
        <f t="shared" si="2197"/>
        <v>0</v>
      </c>
      <c r="BZ1182" s="83">
        <f t="shared" si="2198"/>
        <v>4.13</v>
      </c>
      <c r="CA1182" s="83">
        <f t="shared" si="2199"/>
        <v>0</v>
      </c>
      <c r="CB1182" s="83">
        <f t="shared" si="2254"/>
        <v>3.7003765107871236</v>
      </c>
      <c r="CC1182" s="83">
        <f t="shared" si="2200"/>
        <v>3.7003765107871236</v>
      </c>
      <c r="CD1182" s="143">
        <f t="shared" si="2201"/>
        <v>0.02</v>
      </c>
      <c r="CE1182" s="83">
        <f t="shared" si="2255"/>
        <v>1.6684523213570727E-2</v>
      </c>
      <c r="CF1182" s="84">
        <f t="shared" si="2256"/>
        <v>1276.7257107182709</v>
      </c>
      <c r="CG1182" s="83">
        <f t="shared" si="2202"/>
        <v>0</v>
      </c>
      <c r="CH1182" s="83">
        <f t="shared" si="2257"/>
        <v>3.3878236516589135</v>
      </c>
      <c r="CI1182" s="83">
        <f t="shared" si="2203"/>
        <v>3.3878236516589135</v>
      </c>
      <c r="CJ1182" s="143">
        <f t="shared" si="2204"/>
        <v>0.02</v>
      </c>
      <c r="CK1182" s="83">
        <f t="shared" si="2258"/>
        <v>1.5876910799759454E-2</v>
      </c>
      <c r="CL1182" s="84">
        <f t="shared" si="2259"/>
        <v>1211.9289190183094</v>
      </c>
      <c r="CM1182" s="83">
        <f t="shared" si="2205"/>
        <v>0</v>
      </c>
      <c r="CN1182" s="83">
        <f t="shared" si="2260"/>
        <v>3.2666658189236548</v>
      </c>
      <c r="CO1182" s="83">
        <f t="shared" si="2206"/>
        <v>3.2666658189236548</v>
      </c>
      <c r="CP1182" s="143">
        <f t="shared" si="2207"/>
        <v>0.02</v>
      </c>
      <c r="CQ1182" s="83">
        <f t="shared" si="2261"/>
        <v>1.6036564504284753E-2</v>
      </c>
      <c r="CR1182" s="84">
        <f t="shared" si="2262"/>
        <v>1211.0855701732148</v>
      </c>
      <c r="CS1182" s="83">
        <f t="shared" si="2208"/>
        <v>0</v>
      </c>
      <c r="CT1182" s="83">
        <f t="shared" si="2263"/>
        <v>3.2651997078706598</v>
      </c>
      <c r="CU1182" s="83">
        <f t="shared" si="2209"/>
        <v>3.2651997078706598</v>
      </c>
      <c r="CV1182" s="143">
        <f t="shared" si="2210"/>
        <v>0.02</v>
      </c>
      <c r="CW1182" s="83">
        <f t="shared" si="2264"/>
        <v>1.6064526987184816E-2</v>
      </c>
      <c r="CX1182" s="84">
        <f t="shared" si="2265"/>
        <v>1211.159885703906</v>
      </c>
      <c r="CY1182" s="83">
        <f t="shared" si="2211"/>
        <v>0</v>
      </c>
      <c r="CZ1182" s="83">
        <f t="shared" si="2266"/>
        <v>3.2653287872196541</v>
      </c>
      <c r="DA1182" s="83">
        <f t="shared" si="2212"/>
        <v>3.2653287872196541</v>
      </c>
      <c r="DB1182" s="143">
        <f t="shared" si="2213"/>
        <v>0.02</v>
      </c>
      <c r="DC1182" s="83">
        <f t="shared" si="2267"/>
        <v>1.6065446767326748E-2</v>
      </c>
      <c r="DD1182" s="84">
        <f t="shared" si="2268"/>
        <v>1211.1733342120456</v>
      </c>
      <c r="DE1182" s="86">
        <f t="shared" si="2214"/>
        <v>6432.8075660598388</v>
      </c>
      <c r="DF1182" s="86">
        <f t="shared" si="2215"/>
        <v>2573.1230264239352</v>
      </c>
      <c r="DG1182" s="86">
        <f t="shared" si="2216"/>
        <v>1608.2018915149597</v>
      </c>
      <c r="DH1182" s="86">
        <f t="shared" si="2217"/>
        <v>5.698385733831797E-2</v>
      </c>
      <c r="DI1182" s="86">
        <f t="shared" si="2218"/>
        <v>3.6457370332930561E-2</v>
      </c>
      <c r="DJ1182" s="86">
        <f t="shared" si="2219"/>
        <v>0.23329455452516987</v>
      </c>
      <c r="DK1182" s="86">
        <f t="shared" si="2220"/>
        <v>-1632.5521647433022</v>
      </c>
      <c r="DL1182" s="86">
        <f t="shared" si="2278"/>
        <v>-1632.5521647433022</v>
      </c>
      <c r="DM1182" s="86">
        <f t="shared" si="2221"/>
        <v>-1632.5521647433022</v>
      </c>
      <c r="DN1182" s="85">
        <f t="shared" si="2222"/>
        <v>0</v>
      </c>
      <c r="DO1182" s="85">
        <f t="shared" si="2269"/>
        <v>0</v>
      </c>
      <c r="DP1182" s="85">
        <f t="shared" si="2223"/>
        <v>0</v>
      </c>
      <c r="DQ1182" s="85">
        <f t="shared" si="2270"/>
        <v>0</v>
      </c>
      <c r="DR1182" s="85">
        <f t="shared" si="2224"/>
        <v>0</v>
      </c>
      <c r="DS1182" s="85">
        <f t="shared" si="2271"/>
        <v>0</v>
      </c>
      <c r="DT1182" s="81"/>
      <c r="DU1182" s="81"/>
      <c r="DV1182" s="81">
        <f t="shared" si="2272"/>
        <v>0</v>
      </c>
      <c r="DW1182" s="100"/>
    </row>
    <row r="1183" spans="1:127" x14ac:dyDescent="0.2">
      <c r="A1183" s="59">
        <f t="shared" si="2225"/>
        <v>157.06666666666666</v>
      </c>
      <c r="B1183" s="44">
        <f t="shared" si="2226"/>
        <v>157066.66666666666</v>
      </c>
      <c r="C1183" s="52">
        <f t="shared" si="2160"/>
        <v>133.33333333333334</v>
      </c>
      <c r="D1183" s="50">
        <f t="shared" si="2161"/>
        <v>4</v>
      </c>
      <c r="E1183" s="44">
        <f t="shared" si="2162"/>
        <v>4.13</v>
      </c>
      <c r="F1183" s="47">
        <f t="shared" si="2163"/>
        <v>0.02</v>
      </c>
      <c r="G1183" s="52">
        <f t="shared" si="2227"/>
        <v>2.2707558428954767E-2</v>
      </c>
      <c r="H1183" s="57">
        <f t="shared" si="2228"/>
        <v>1185.2636136812162</v>
      </c>
      <c r="I1183" s="52">
        <f t="shared" si="2229"/>
        <v>0</v>
      </c>
      <c r="J1183" s="54">
        <f t="shared" si="2230"/>
        <v>4871.3296732611143</v>
      </c>
      <c r="K1183" s="46">
        <f t="shared" si="2273"/>
        <v>4871.3296732611143</v>
      </c>
      <c r="L1183" s="80">
        <f t="shared" si="2164"/>
        <v>0</v>
      </c>
      <c r="M1183" s="142">
        <f t="shared" si="2165"/>
        <v>0</v>
      </c>
      <c r="N1183" s="60">
        <f t="shared" si="2166"/>
        <v>4.13</v>
      </c>
      <c r="O1183" s="53">
        <f t="shared" si="2167"/>
        <v>0</v>
      </c>
      <c r="P1183" s="58">
        <f t="shared" si="2231"/>
        <v>3.2991967701590053</v>
      </c>
      <c r="Q1183" s="49">
        <f t="shared" si="2168"/>
        <v>3.2991967701590053</v>
      </c>
      <c r="R1183" s="143">
        <f t="shared" si="2169"/>
        <v>0.02</v>
      </c>
      <c r="S1183" s="51">
        <f t="shared" si="2232"/>
        <v>1.7267368929886406E-2</v>
      </c>
      <c r="T1183" s="57">
        <f t="shared" si="2233"/>
        <v>1228.3585143341952</v>
      </c>
      <c r="U1183" s="53">
        <f t="shared" si="2170"/>
        <v>0</v>
      </c>
      <c r="V1183" s="58">
        <f t="shared" si="2234"/>
        <v>3.3721924629703537</v>
      </c>
      <c r="W1183" s="49">
        <f t="shared" si="2171"/>
        <v>3.3721924629703537</v>
      </c>
      <c r="X1183" s="143">
        <f t="shared" si="2172"/>
        <v>0.02</v>
      </c>
      <c r="Y1183" s="51">
        <f t="shared" si="2235"/>
        <v>1.6672547148630652E-2</v>
      </c>
      <c r="Z1183" s="57">
        <f t="shared" si="2236"/>
        <v>1192.4065203592627</v>
      </c>
      <c r="AA1183" s="53">
        <f t="shared" si="2173"/>
        <v>0</v>
      </c>
      <c r="AB1183" s="58">
        <f t="shared" si="2237"/>
        <v>3.3107825108199913</v>
      </c>
      <c r="AC1183" s="49">
        <f t="shared" si="2174"/>
        <v>3.3107825108199913</v>
      </c>
      <c r="AD1183" s="143">
        <f t="shared" si="2175"/>
        <v>0.02</v>
      </c>
      <c r="AE1183" s="49">
        <f t="shared" si="2274"/>
        <v>1.6619857299781653E-2</v>
      </c>
      <c r="AF1183" s="57">
        <f t="shared" si="2238"/>
        <v>1191.477245438979</v>
      </c>
      <c r="AG1183" s="53">
        <f t="shared" si="2176"/>
        <v>0</v>
      </c>
      <c r="AH1183" s="58">
        <f t="shared" si="2239"/>
        <v>3.3092637288701945</v>
      </c>
      <c r="AI1183" s="49">
        <f t="shared" si="2177"/>
        <v>3.3092637288701945</v>
      </c>
      <c r="AJ1183" s="143">
        <f t="shared" si="2178"/>
        <v>0.02</v>
      </c>
      <c r="AK1183" s="51">
        <f t="shared" si="2240"/>
        <v>1.6620415624643056E-2</v>
      </c>
      <c r="AL1183" s="57">
        <f t="shared" si="2241"/>
        <v>1191.4319626209758</v>
      </c>
      <c r="AM1183" s="53">
        <f t="shared" si="2179"/>
        <v>0</v>
      </c>
      <c r="AN1183" s="58">
        <f t="shared" si="2242"/>
        <v>3.3091898078219231</v>
      </c>
      <c r="AO1183" s="49">
        <f t="shared" si="2180"/>
        <v>3.3091898078219231</v>
      </c>
      <c r="AP1183" s="143">
        <f t="shared" si="2181"/>
        <v>0.02</v>
      </c>
      <c r="AQ1183" s="51">
        <f t="shared" si="2243"/>
        <v>1.6620711274375252E-2</v>
      </c>
      <c r="AR1183" s="57">
        <f t="shared" si="2244"/>
        <v>1191.4284811539731</v>
      </c>
      <c r="AS1183" s="44">
        <f t="shared" si="2182"/>
        <v>8768.3934118700054</v>
      </c>
      <c r="AT1183" s="44">
        <f t="shared" si="2183"/>
        <v>3507.3573647480021</v>
      </c>
      <c r="AU1183" s="44">
        <f t="shared" si="2184"/>
        <v>2192.0983529675013</v>
      </c>
      <c r="AV1183" s="47">
        <f t="shared" si="2185"/>
        <v>0.15570628125821506</v>
      </c>
      <c r="AW1183" s="47">
        <f t="shared" si="2186"/>
        <v>0.1661787722467824</v>
      </c>
      <c r="AX1183" s="86">
        <f t="shared" si="2187"/>
        <v>0.28091336198498612</v>
      </c>
      <c r="AY1183" s="86">
        <f t="shared" si="2188"/>
        <v>0</v>
      </c>
      <c r="AZ1183" s="10">
        <f t="shared" si="2245"/>
        <v>0</v>
      </c>
      <c r="BA1183" s="44">
        <f t="shared" si="2189"/>
        <v>0</v>
      </c>
      <c r="BB1183" s="9">
        <f t="shared" si="2190"/>
        <v>0</v>
      </c>
      <c r="BC1183" s="45">
        <f t="shared" si="2279"/>
        <v>0</v>
      </c>
      <c r="BD1183" s="9">
        <f t="shared" si="2191"/>
        <v>0</v>
      </c>
      <c r="BE1183" s="45">
        <f t="shared" si="2275"/>
        <v>0</v>
      </c>
      <c r="BF1183" s="9">
        <f t="shared" si="2192"/>
        <v>0</v>
      </c>
      <c r="BG1183" s="45">
        <f t="shared" si="2276"/>
        <v>0</v>
      </c>
      <c r="BH1183" s="58"/>
      <c r="BI1183" s="58"/>
      <c r="BJ1183" s="58">
        <f t="shared" si="2246"/>
        <v>0</v>
      </c>
      <c r="BK1183" s="97"/>
      <c r="BL1183" s="44"/>
      <c r="BM1183" s="82">
        <f t="shared" si="2247"/>
        <v>117.8</v>
      </c>
      <c r="BN1183" s="86">
        <f t="shared" si="2248"/>
        <v>117800</v>
      </c>
      <c r="BO1183" s="86">
        <f t="shared" si="2249"/>
        <v>100</v>
      </c>
      <c r="BP1183" s="84">
        <f t="shared" si="2193"/>
        <v>4</v>
      </c>
      <c r="BQ1183" s="84">
        <f t="shared" si="2194"/>
        <v>4.13</v>
      </c>
      <c r="BR1183" s="84">
        <f t="shared" si="2195"/>
        <v>0.02</v>
      </c>
      <c r="BS1183" s="84">
        <f t="shared" si="2250"/>
        <v>3.0889943074937361E-2</v>
      </c>
      <c r="BT1183" s="84">
        <f t="shared" si="2251"/>
        <v>1414.4525186661288</v>
      </c>
      <c r="BU1183" s="84">
        <f t="shared" si="2252"/>
        <v>0</v>
      </c>
      <c r="BV1183" s="83">
        <f t="shared" si="2253"/>
        <v>3577.0192811443549</v>
      </c>
      <c r="BW1183" s="81">
        <f t="shared" si="2277"/>
        <v>3577.0192811443549</v>
      </c>
      <c r="BX1183" s="83">
        <f t="shared" si="2196"/>
        <v>0</v>
      </c>
      <c r="BY1183" s="141">
        <f t="shared" si="2197"/>
        <v>0</v>
      </c>
      <c r="BZ1183" s="83">
        <f t="shared" si="2198"/>
        <v>4.13</v>
      </c>
      <c r="CA1183" s="83">
        <f t="shared" si="2199"/>
        <v>0</v>
      </c>
      <c r="CB1183" s="83">
        <f t="shared" si="2254"/>
        <v>3.7024778135018539</v>
      </c>
      <c r="CC1183" s="83">
        <f t="shared" si="2200"/>
        <v>3.7024778135018539</v>
      </c>
      <c r="CD1183" s="143">
        <f t="shared" si="2201"/>
        <v>0.02</v>
      </c>
      <c r="CE1183" s="83">
        <f t="shared" si="2255"/>
        <v>1.6682523213570728E-2</v>
      </c>
      <c r="CF1183" s="84">
        <f t="shared" si="2256"/>
        <v>1277.1765708716887</v>
      </c>
      <c r="CG1183" s="83">
        <f t="shared" si="2202"/>
        <v>0</v>
      </c>
      <c r="CH1183" s="83">
        <f t="shared" si="2257"/>
        <v>3.3889134984296461</v>
      </c>
      <c r="CI1183" s="83">
        <f t="shared" si="2203"/>
        <v>3.3889134984296461</v>
      </c>
      <c r="CJ1183" s="143">
        <f t="shared" si="2204"/>
        <v>0.02</v>
      </c>
      <c r="CK1183" s="83">
        <f t="shared" si="2258"/>
        <v>1.5874910799759456E-2</v>
      </c>
      <c r="CL1183" s="84">
        <f t="shared" si="2259"/>
        <v>1212.3975358187142</v>
      </c>
      <c r="CM1183" s="83">
        <f t="shared" si="2205"/>
        <v>0</v>
      </c>
      <c r="CN1183" s="83">
        <f t="shared" si="2260"/>
        <v>3.2676733371289708</v>
      </c>
      <c r="CO1183" s="83">
        <f t="shared" si="2206"/>
        <v>3.2676733371289708</v>
      </c>
      <c r="CP1183" s="143">
        <f t="shared" si="2207"/>
        <v>0.02</v>
      </c>
      <c r="CQ1183" s="83">
        <f t="shared" si="2261"/>
        <v>1.6034564504284754E-2</v>
      </c>
      <c r="CR1183" s="84">
        <f t="shared" si="2262"/>
        <v>1211.5764549282881</v>
      </c>
      <c r="CS1183" s="83">
        <f t="shared" si="2208"/>
        <v>0</v>
      </c>
      <c r="CT1183" s="83">
        <f t="shared" si="2263"/>
        <v>3.2662444228586951</v>
      </c>
      <c r="CU1183" s="83">
        <f t="shared" si="2209"/>
        <v>3.2662444228586951</v>
      </c>
      <c r="CV1183" s="143">
        <f t="shared" si="2210"/>
        <v>0.02</v>
      </c>
      <c r="CW1183" s="83">
        <f t="shared" si="2264"/>
        <v>1.6062526987184817E-2</v>
      </c>
      <c r="CX1183" s="84">
        <f t="shared" si="2265"/>
        <v>1211.6518472506518</v>
      </c>
      <c r="CY1183" s="83">
        <f t="shared" si="2211"/>
        <v>0</v>
      </c>
      <c r="CZ1183" s="83">
        <f t="shared" si="2266"/>
        <v>3.2663755150655929</v>
      </c>
      <c r="DA1183" s="83">
        <f t="shared" si="2212"/>
        <v>3.2663755150655929</v>
      </c>
      <c r="DB1183" s="143">
        <f t="shared" si="2213"/>
        <v>0.02</v>
      </c>
      <c r="DC1183" s="83">
        <f t="shared" si="2267"/>
        <v>1.6063446767326749E-2</v>
      </c>
      <c r="DD1183" s="84">
        <f t="shared" si="2268"/>
        <v>1211.6653044794868</v>
      </c>
      <c r="DE1183" s="86">
        <f t="shared" si="2214"/>
        <v>6438.6347060598382</v>
      </c>
      <c r="DF1183" s="86">
        <f t="shared" si="2215"/>
        <v>2575.4538824239353</v>
      </c>
      <c r="DG1183" s="86">
        <f t="shared" si="2216"/>
        <v>1609.6586765149596</v>
      </c>
      <c r="DH1183" s="86">
        <f t="shared" si="2217"/>
        <v>5.690852316612089E-2</v>
      </c>
      <c r="DI1183" s="86">
        <f t="shared" si="2218"/>
        <v>3.636888759695163E-2</v>
      </c>
      <c r="DJ1183" s="86">
        <f t="shared" si="2219"/>
        <v>0.23223199287198473</v>
      </c>
      <c r="DK1183" s="86">
        <f t="shared" si="2220"/>
        <v>-1634.2313828154101</v>
      </c>
      <c r="DL1183" s="86">
        <f t="shared" si="2278"/>
        <v>-1634.2313828154101</v>
      </c>
      <c r="DM1183" s="86">
        <f t="shared" si="2221"/>
        <v>-1634.2313828154101</v>
      </c>
      <c r="DN1183" s="85">
        <f t="shared" si="2222"/>
        <v>0</v>
      </c>
      <c r="DO1183" s="85">
        <f t="shared" si="2269"/>
        <v>0</v>
      </c>
      <c r="DP1183" s="85">
        <f t="shared" si="2223"/>
        <v>0</v>
      </c>
      <c r="DQ1183" s="85">
        <f t="shared" si="2270"/>
        <v>0</v>
      </c>
      <c r="DR1183" s="85">
        <f t="shared" si="2224"/>
        <v>0</v>
      </c>
      <c r="DS1183" s="85">
        <f t="shared" si="2271"/>
        <v>0</v>
      </c>
      <c r="DT1183" s="81"/>
      <c r="DU1183" s="81"/>
      <c r="DV1183" s="81">
        <f t="shared" si="2272"/>
        <v>0</v>
      </c>
      <c r="DW1183" s="100"/>
    </row>
    <row r="1184" spans="1:127" x14ac:dyDescent="0.2">
      <c r="A1184" s="59">
        <f t="shared" si="2225"/>
        <v>157.20000000000002</v>
      </c>
      <c r="B1184" s="44">
        <f t="shared" si="2226"/>
        <v>157200</v>
      </c>
      <c r="C1184" s="52">
        <f t="shared" si="2160"/>
        <v>133.33333333333334</v>
      </c>
      <c r="D1184" s="50">
        <f t="shared" si="2161"/>
        <v>4</v>
      </c>
      <c r="E1184" s="44">
        <f t="shared" si="2162"/>
        <v>4.13</v>
      </c>
      <c r="F1184" s="47">
        <f t="shared" si="2163"/>
        <v>0.02</v>
      </c>
      <c r="G1184" s="52">
        <f t="shared" si="2227"/>
        <v>2.2704891762288099E-2</v>
      </c>
      <c r="H1184" s="57">
        <f t="shared" si="2228"/>
        <v>1185.9966637246582</v>
      </c>
      <c r="I1184" s="52">
        <f t="shared" si="2229"/>
        <v>0</v>
      </c>
      <c r="J1184" s="54">
        <f t="shared" si="2230"/>
        <v>4875.646073261114</v>
      </c>
      <c r="K1184" s="46">
        <f t="shared" si="2273"/>
        <v>4875.646073261114</v>
      </c>
      <c r="L1184" s="80">
        <f t="shared" si="2164"/>
        <v>0</v>
      </c>
      <c r="M1184" s="142">
        <f t="shared" si="2165"/>
        <v>0</v>
      </c>
      <c r="N1184" s="60">
        <f t="shared" si="2166"/>
        <v>4.13</v>
      </c>
      <c r="O1184" s="53">
        <f t="shared" si="2167"/>
        <v>0</v>
      </c>
      <c r="P1184" s="58">
        <f t="shared" si="2231"/>
        <v>3.3006342251970389</v>
      </c>
      <c r="Q1184" s="49">
        <f t="shared" si="2168"/>
        <v>3.3006342251970389</v>
      </c>
      <c r="R1184" s="143">
        <f t="shared" si="2169"/>
        <v>0.02</v>
      </c>
      <c r="S1184" s="51">
        <f t="shared" si="2232"/>
        <v>1.7264702263219737E-2</v>
      </c>
      <c r="T1184" s="57">
        <f t="shared" si="2233"/>
        <v>1229.0563017776005</v>
      </c>
      <c r="U1184" s="53">
        <f t="shared" si="2170"/>
        <v>0</v>
      </c>
      <c r="V1184" s="58">
        <f t="shared" si="2234"/>
        <v>3.3736897363152929</v>
      </c>
      <c r="W1184" s="49">
        <f t="shared" si="2171"/>
        <v>3.3736897363152929</v>
      </c>
      <c r="X1184" s="143">
        <f t="shared" si="2172"/>
        <v>0.02</v>
      </c>
      <c r="Y1184" s="51">
        <f t="shared" si="2235"/>
        <v>1.6669880481963984E-2</v>
      </c>
      <c r="Z1184" s="57">
        <f t="shared" si="2236"/>
        <v>1193.0656845478773</v>
      </c>
      <c r="AA1184" s="53">
        <f t="shared" si="2173"/>
        <v>0</v>
      </c>
      <c r="AB1184" s="58">
        <f t="shared" si="2237"/>
        <v>3.312119107975974</v>
      </c>
      <c r="AC1184" s="49">
        <f t="shared" si="2174"/>
        <v>3.312119107975974</v>
      </c>
      <c r="AD1184" s="143">
        <f t="shared" si="2175"/>
        <v>0.02</v>
      </c>
      <c r="AE1184" s="49">
        <f t="shared" si="2274"/>
        <v>1.6617190633114984E-2</v>
      </c>
      <c r="AF1184" s="57">
        <f t="shared" si="2238"/>
        <v>1192.1465141657181</v>
      </c>
      <c r="AG1184" s="53">
        <f t="shared" si="2176"/>
        <v>0</v>
      </c>
      <c r="AH1184" s="58">
        <f t="shared" si="2239"/>
        <v>3.310614486881243</v>
      </c>
      <c r="AI1184" s="49">
        <f t="shared" si="2177"/>
        <v>3.310614486881243</v>
      </c>
      <c r="AJ1184" s="143">
        <f t="shared" si="2178"/>
        <v>0.02</v>
      </c>
      <c r="AK1184" s="51">
        <f t="shared" si="2240"/>
        <v>1.6617748957976387E-2</v>
      </c>
      <c r="AL1184" s="57">
        <f t="shared" si="2241"/>
        <v>1192.1015610030902</v>
      </c>
      <c r="AM1184" s="53">
        <f t="shared" si="2179"/>
        <v>0</v>
      </c>
      <c r="AN1184" s="58">
        <f t="shared" si="2242"/>
        <v>3.3105409879405934</v>
      </c>
      <c r="AO1184" s="49">
        <f t="shared" si="2180"/>
        <v>3.3105409879405934</v>
      </c>
      <c r="AP1184" s="143">
        <f t="shared" si="2181"/>
        <v>0.02</v>
      </c>
      <c r="AQ1184" s="51">
        <f t="shared" si="2243"/>
        <v>1.6618044607708583E-2</v>
      </c>
      <c r="AR1184" s="57">
        <f t="shared" si="2244"/>
        <v>1192.0981064059206</v>
      </c>
      <c r="AS1184" s="44">
        <f t="shared" si="2182"/>
        <v>8776.1629318700052</v>
      </c>
      <c r="AT1184" s="44">
        <f t="shared" si="2183"/>
        <v>3510.4651727480018</v>
      </c>
      <c r="AU1184" s="44">
        <f t="shared" si="2184"/>
        <v>2194.0407329675013</v>
      </c>
      <c r="AV1184" s="47">
        <f t="shared" si="2185"/>
        <v>0.15537719588303184</v>
      </c>
      <c r="AW1184" s="47">
        <f t="shared" si="2186"/>
        <v>0.16551916455157387</v>
      </c>
      <c r="AX1184" s="86">
        <f t="shared" si="2187"/>
        <v>0.27912646647779676</v>
      </c>
      <c r="AY1184" s="86">
        <f t="shared" si="2188"/>
        <v>0</v>
      </c>
      <c r="AZ1184" s="10">
        <f t="shared" si="2245"/>
        <v>0</v>
      </c>
      <c r="BA1184" s="44">
        <f t="shared" si="2189"/>
        <v>0</v>
      </c>
      <c r="BB1184" s="9">
        <f t="shared" si="2190"/>
        <v>0</v>
      </c>
      <c r="BC1184" s="45">
        <f t="shared" si="2279"/>
        <v>0</v>
      </c>
      <c r="BD1184" s="9">
        <f t="shared" si="2191"/>
        <v>0</v>
      </c>
      <c r="BE1184" s="45">
        <f t="shared" si="2275"/>
        <v>0</v>
      </c>
      <c r="BF1184" s="9">
        <f t="shared" si="2192"/>
        <v>0</v>
      </c>
      <c r="BG1184" s="45">
        <f t="shared" si="2276"/>
        <v>0</v>
      </c>
      <c r="BH1184" s="58"/>
      <c r="BI1184" s="58"/>
      <c r="BJ1184" s="58">
        <f t="shared" si="2246"/>
        <v>0</v>
      </c>
      <c r="BK1184" s="97"/>
      <c r="BL1184" s="44"/>
      <c r="BM1184" s="82">
        <f t="shared" si="2247"/>
        <v>117.9</v>
      </c>
      <c r="BN1184" s="86">
        <f t="shared" si="2248"/>
        <v>117900</v>
      </c>
      <c r="BO1184" s="86">
        <f t="shared" si="2249"/>
        <v>100</v>
      </c>
      <c r="BP1184" s="84">
        <f t="shared" si="2193"/>
        <v>4</v>
      </c>
      <c r="BQ1184" s="84">
        <f t="shared" si="2194"/>
        <v>4.13</v>
      </c>
      <c r="BR1184" s="84">
        <f t="shared" si="2195"/>
        <v>0.02</v>
      </c>
      <c r="BS1184" s="84">
        <f t="shared" si="2250"/>
        <v>3.0887943074937363E-2</v>
      </c>
      <c r="BT1184" s="84">
        <f t="shared" si="2251"/>
        <v>1415.2004349633428</v>
      </c>
      <c r="BU1184" s="84">
        <f t="shared" si="2252"/>
        <v>0</v>
      </c>
      <c r="BV1184" s="83">
        <f t="shared" si="2253"/>
        <v>3580.2565811443546</v>
      </c>
      <c r="BW1184" s="81">
        <f t="shared" si="2277"/>
        <v>3580.2565811443546</v>
      </c>
      <c r="BX1184" s="83">
        <f t="shared" si="2196"/>
        <v>0</v>
      </c>
      <c r="BY1184" s="141">
        <f t="shared" si="2197"/>
        <v>0</v>
      </c>
      <c r="BZ1184" s="83">
        <f t="shared" si="2198"/>
        <v>4.13</v>
      </c>
      <c r="CA1184" s="83">
        <f t="shared" si="2199"/>
        <v>0</v>
      </c>
      <c r="CB1184" s="83">
        <f t="shared" si="2254"/>
        <v>3.7045812813643328</v>
      </c>
      <c r="CC1184" s="83">
        <f t="shared" si="2200"/>
        <v>3.7045812813643328</v>
      </c>
      <c r="CD1184" s="143">
        <f t="shared" si="2201"/>
        <v>0.02</v>
      </c>
      <c r="CE1184" s="83">
        <f t="shared" si="2255"/>
        <v>1.668052321357073E-2</v>
      </c>
      <c r="CF1184" s="84">
        <f t="shared" si="2256"/>
        <v>1277.6271211262435</v>
      </c>
      <c r="CG1184" s="83">
        <f t="shared" si="2202"/>
        <v>0</v>
      </c>
      <c r="CH1184" s="83">
        <f t="shared" si="2257"/>
        <v>3.3900034934597612</v>
      </c>
      <c r="CI1184" s="83">
        <f t="shared" si="2203"/>
        <v>3.3900034934597612</v>
      </c>
      <c r="CJ1184" s="143">
        <f t="shared" si="2204"/>
        <v>0.02</v>
      </c>
      <c r="CK1184" s="83">
        <f t="shared" si="2258"/>
        <v>1.5872910799759457E-2</v>
      </c>
      <c r="CL1184" s="84">
        <f t="shared" si="2259"/>
        <v>1212.8659428998367</v>
      </c>
      <c r="CM1184" s="83">
        <f t="shared" si="2205"/>
        <v>0</v>
      </c>
      <c r="CN1184" s="83">
        <f t="shared" si="2260"/>
        <v>3.268681303317944</v>
      </c>
      <c r="CO1184" s="83">
        <f t="shared" si="2206"/>
        <v>3.268681303317944</v>
      </c>
      <c r="CP1184" s="143">
        <f t="shared" si="2207"/>
        <v>0.02</v>
      </c>
      <c r="CQ1184" s="83">
        <f t="shared" si="2261"/>
        <v>1.6032564504284755E-2</v>
      </c>
      <c r="CR1184" s="84">
        <f t="shared" si="2262"/>
        <v>1212.0671271237645</v>
      </c>
      <c r="CS1184" s="83">
        <f t="shared" si="2208"/>
        <v>0</v>
      </c>
      <c r="CT1184" s="83">
        <f t="shared" si="2263"/>
        <v>3.2672896634735613</v>
      </c>
      <c r="CU1184" s="83">
        <f t="shared" si="2209"/>
        <v>3.2672896634735613</v>
      </c>
      <c r="CV1184" s="143">
        <f t="shared" si="2210"/>
        <v>0.02</v>
      </c>
      <c r="CW1184" s="83">
        <f t="shared" si="2264"/>
        <v>1.6060526987184819E-2</v>
      </c>
      <c r="CX1184" s="84">
        <f t="shared" si="2265"/>
        <v>1212.1435902100818</v>
      </c>
      <c r="CY1184" s="83">
        <f t="shared" si="2211"/>
        <v>0</v>
      </c>
      <c r="CZ1184" s="83">
        <f t="shared" si="2266"/>
        <v>3.2674227620766745</v>
      </c>
      <c r="DA1184" s="83">
        <f t="shared" si="2212"/>
        <v>3.2674227620766745</v>
      </c>
      <c r="DB1184" s="143">
        <f t="shared" si="2213"/>
        <v>0.02</v>
      </c>
      <c r="DC1184" s="83">
        <f t="shared" si="2267"/>
        <v>1.6061446767326751E-2</v>
      </c>
      <c r="DD1184" s="84">
        <f t="shared" si="2268"/>
        <v>1212.1570558624262</v>
      </c>
      <c r="DE1184" s="86">
        <f t="shared" si="2214"/>
        <v>6444.4618460598376</v>
      </c>
      <c r="DF1184" s="86">
        <f t="shared" si="2215"/>
        <v>2577.7847384239353</v>
      </c>
      <c r="DG1184" s="86">
        <f t="shared" si="2216"/>
        <v>1611.1154615149594</v>
      </c>
      <c r="DH1184" s="86">
        <f t="shared" si="2217"/>
        <v>5.6833371816471738E-2</v>
      </c>
      <c r="DI1184" s="86">
        <f t="shared" si="2218"/>
        <v>3.6280717203344623E-2</v>
      </c>
      <c r="DJ1184" s="86">
        <f t="shared" si="2219"/>
        <v>0.23117543897254844</v>
      </c>
      <c r="DK1184" s="86">
        <f t="shared" si="2220"/>
        <v>-1635.9095757690006</v>
      </c>
      <c r="DL1184" s="86">
        <f t="shared" si="2278"/>
        <v>-1635.9095757690006</v>
      </c>
      <c r="DM1184" s="86">
        <f t="shared" si="2221"/>
        <v>-1635.9095757690006</v>
      </c>
      <c r="DN1184" s="85">
        <f t="shared" si="2222"/>
        <v>0</v>
      </c>
      <c r="DO1184" s="85">
        <f t="shared" si="2269"/>
        <v>0</v>
      </c>
      <c r="DP1184" s="85">
        <f t="shared" si="2223"/>
        <v>0</v>
      </c>
      <c r="DQ1184" s="85">
        <f t="shared" si="2270"/>
        <v>0</v>
      </c>
      <c r="DR1184" s="85">
        <f t="shared" si="2224"/>
        <v>0</v>
      </c>
      <c r="DS1184" s="85">
        <f t="shared" si="2271"/>
        <v>0</v>
      </c>
      <c r="DT1184" s="81"/>
      <c r="DU1184" s="81"/>
      <c r="DV1184" s="81">
        <f t="shared" si="2272"/>
        <v>0</v>
      </c>
      <c r="DW1184" s="100"/>
    </row>
    <row r="1185" spans="1:127" x14ac:dyDescent="0.2">
      <c r="A1185" s="59">
        <f t="shared" si="2225"/>
        <v>157.33333333333334</v>
      </c>
      <c r="B1185" s="44">
        <f t="shared" si="2226"/>
        <v>157333.33333333334</v>
      </c>
      <c r="C1185" s="52">
        <f t="shared" si="2160"/>
        <v>133.33333333333334</v>
      </c>
      <c r="D1185" s="50">
        <f t="shared" si="2161"/>
        <v>4</v>
      </c>
      <c r="E1185" s="44">
        <f t="shared" si="2162"/>
        <v>4.13</v>
      </c>
      <c r="F1185" s="47">
        <f t="shared" si="2163"/>
        <v>0.02</v>
      </c>
      <c r="G1185" s="52">
        <f t="shared" si="2227"/>
        <v>2.270222509562143E-2</v>
      </c>
      <c r="H1185" s="57">
        <f t="shared" si="2228"/>
        <v>1186.7296276771669</v>
      </c>
      <c r="I1185" s="52">
        <f t="shared" si="2229"/>
        <v>0</v>
      </c>
      <c r="J1185" s="54">
        <f t="shared" si="2230"/>
        <v>4879.9624732611137</v>
      </c>
      <c r="K1185" s="46">
        <f t="shared" si="2273"/>
        <v>4879.9624732611137</v>
      </c>
      <c r="L1185" s="80">
        <f t="shared" si="2164"/>
        <v>0</v>
      </c>
      <c r="M1185" s="142">
        <f t="shared" si="2165"/>
        <v>0</v>
      </c>
      <c r="N1185" s="60">
        <f t="shared" si="2166"/>
        <v>4.13</v>
      </c>
      <c r="O1185" s="53">
        <f t="shared" si="2167"/>
        <v>0</v>
      </c>
      <c r="P1185" s="58">
        <f t="shared" si="2231"/>
        <v>3.3020735514170507</v>
      </c>
      <c r="Q1185" s="49">
        <f t="shared" si="2168"/>
        <v>3.3020735514170507</v>
      </c>
      <c r="R1185" s="143">
        <f t="shared" si="2169"/>
        <v>0.02</v>
      </c>
      <c r="S1185" s="51">
        <f t="shared" si="2232"/>
        <v>1.7262035596553069E-2</v>
      </c>
      <c r="T1185" s="57">
        <f t="shared" si="2233"/>
        <v>1229.7536776050742</v>
      </c>
      <c r="U1185" s="53">
        <f t="shared" si="2170"/>
        <v>0</v>
      </c>
      <c r="V1185" s="58">
        <f t="shared" si="2234"/>
        <v>3.3751881156715804</v>
      </c>
      <c r="W1185" s="49">
        <f t="shared" si="2171"/>
        <v>3.3751881156715804</v>
      </c>
      <c r="X1185" s="143">
        <f t="shared" si="2172"/>
        <v>0.02</v>
      </c>
      <c r="Y1185" s="51">
        <f t="shared" si="2235"/>
        <v>1.6667213815297316E-2</v>
      </c>
      <c r="Z1185" s="57">
        <f t="shared" si="2236"/>
        <v>1193.724450802885</v>
      </c>
      <c r="AA1185" s="53">
        <f t="shared" si="2173"/>
        <v>0</v>
      </c>
      <c r="AB1185" s="58">
        <f t="shared" si="2237"/>
        <v>3.3134566692183336</v>
      </c>
      <c r="AC1185" s="49">
        <f t="shared" si="2174"/>
        <v>3.3134566692183336</v>
      </c>
      <c r="AD1185" s="143">
        <f t="shared" si="2175"/>
        <v>0.02</v>
      </c>
      <c r="AE1185" s="49">
        <f t="shared" si="2274"/>
        <v>1.6614523966448316E-2</v>
      </c>
      <c r="AF1185" s="57">
        <f t="shared" si="2238"/>
        <v>1192.815405460912</v>
      </c>
      <c r="AG1185" s="53">
        <f t="shared" si="2176"/>
        <v>0</v>
      </c>
      <c r="AH1185" s="58">
        <f t="shared" si="2239"/>
        <v>3.3119662952671725</v>
      </c>
      <c r="AI1185" s="49">
        <f t="shared" si="2177"/>
        <v>3.3119662952671725</v>
      </c>
      <c r="AJ1185" s="143">
        <f t="shared" si="2178"/>
        <v>0.02</v>
      </c>
      <c r="AK1185" s="51">
        <f t="shared" si="2240"/>
        <v>1.6615082291309719E-2</v>
      </c>
      <c r="AL1185" s="57">
        <f t="shared" si="2241"/>
        <v>1192.7707787848842</v>
      </c>
      <c r="AM1185" s="53">
        <f t="shared" si="2179"/>
        <v>0</v>
      </c>
      <c r="AN1185" s="58">
        <f t="shared" si="2242"/>
        <v>3.3118932149903753</v>
      </c>
      <c r="AO1185" s="49">
        <f t="shared" si="2180"/>
        <v>3.3118932149903753</v>
      </c>
      <c r="AP1185" s="143">
        <f t="shared" si="2181"/>
        <v>0.02</v>
      </c>
      <c r="AQ1185" s="51">
        <f t="shared" si="2243"/>
        <v>1.6615377941041915E-2</v>
      </c>
      <c r="AR1185" s="57">
        <f t="shared" si="2244"/>
        <v>1192.7673509527547</v>
      </c>
      <c r="AS1185" s="44">
        <f t="shared" si="2182"/>
        <v>8783.932451870005</v>
      </c>
      <c r="AT1185" s="44">
        <f t="shared" si="2183"/>
        <v>3513.5729807480016</v>
      </c>
      <c r="AU1185" s="44">
        <f t="shared" si="2184"/>
        <v>2195.9831129675013</v>
      </c>
      <c r="AV1185" s="47">
        <f t="shared" si="2185"/>
        <v>0.15504929200663919</v>
      </c>
      <c r="AW1185" s="47">
        <f t="shared" si="2186"/>
        <v>0.16486314637453803</v>
      </c>
      <c r="AX1185" s="86">
        <f t="shared" si="2187"/>
        <v>0.27735355941911904</v>
      </c>
      <c r="AY1185" s="86">
        <f t="shared" si="2188"/>
        <v>0</v>
      </c>
      <c r="AZ1185" s="10">
        <f t="shared" si="2245"/>
        <v>0</v>
      </c>
      <c r="BA1185" s="44">
        <f t="shared" si="2189"/>
        <v>0</v>
      </c>
      <c r="BB1185" s="9">
        <f t="shared" si="2190"/>
        <v>0</v>
      </c>
      <c r="BC1185" s="45">
        <f t="shared" si="2279"/>
        <v>0</v>
      </c>
      <c r="BD1185" s="9">
        <f t="shared" si="2191"/>
        <v>0</v>
      </c>
      <c r="BE1185" s="45">
        <f t="shared" si="2275"/>
        <v>0</v>
      </c>
      <c r="BF1185" s="9">
        <f t="shared" si="2192"/>
        <v>0</v>
      </c>
      <c r="BG1185" s="45">
        <f t="shared" si="2276"/>
        <v>0</v>
      </c>
      <c r="BH1185" s="58"/>
      <c r="BI1185" s="58"/>
      <c r="BJ1185" s="58">
        <f t="shared" si="2246"/>
        <v>0</v>
      </c>
      <c r="BK1185" s="97"/>
      <c r="BL1185" s="44"/>
      <c r="BM1185" s="82">
        <f t="shared" si="2247"/>
        <v>118</v>
      </c>
      <c r="BN1185" s="86">
        <f t="shared" si="2248"/>
        <v>118000</v>
      </c>
      <c r="BO1185" s="86">
        <f t="shared" si="2249"/>
        <v>100</v>
      </c>
      <c r="BP1185" s="84">
        <f t="shared" si="2193"/>
        <v>4</v>
      </c>
      <c r="BQ1185" s="84">
        <f t="shared" si="2194"/>
        <v>4.13</v>
      </c>
      <c r="BR1185" s="84">
        <f t="shared" si="2195"/>
        <v>0.02</v>
      </c>
      <c r="BS1185" s="84">
        <f t="shared" si="2250"/>
        <v>3.0885943074937364E-2</v>
      </c>
      <c r="BT1185" s="84">
        <f t="shared" si="2251"/>
        <v>1415.9483028344066</v>
      </c>
      <c r="BU1185" s="84">
        <f t="shared" si="2252"/>
        <v>0</v>
      </c>
      <c r="BV1185" s="83">
        <f t="shared" si="2253"/>
        <v>3583.4938811443549</v>
      </c>
      <c r="BW1185" s="81">
        <f t="shared" si="2277"/>
        <v>3583.4938811443549</v>
      </c>
      <c r="BX1185" s="83">
        <f t="shared" si="2196"/>
        <v>0</v>
      </c>
      <c r="BY1185" s="141">
        <f t="shared" si="2197"/>
        <v>0</v>
      </c>
      <c r="BZ1185" s="83">
        <f t="shared" si="2198"/>
        <v>4.13</v>
      </c>
      <c r="CA1185" s="83">
        <f t="shared" si="2199"/>
        <v>0</v>
      </c>
      <c r="CB1185" s="83">
        <f t="shared" si="2254"/>
        <v>3.7066869146096817</v>
      </c>
      <c r="CC1185" s="83">
        <f t="shared" si="2200"/>
        <v>3.7066869146096817</v>
      </c>
      <c r="CD1185" s="143">
        <f t="shared" si="2201"/>
        <v>0.02</v>
      </c>
      <c r="CE1185" s="83">
        <f t="shared" si="2255"/>
        <v>1.6678523213570731E-2</v>
      </c>
      <c r="CF1185" s="84">
        <f t="shared" si="2256"/>
        <v>1278.077361570352</v>
      </c>
      <c r="CG1185" s="83">
        <f t="shared" si="2202"/>
        <v>0</v>
      </c>
      <c r="CH1185" s="83">
        <f t="shared" si="2257"/>
        <v>3.3910936354298782</v>
      </c>
      <c r="CI1185" s="83">
        <f t="shared" si="2203"/>
        <v>3.3910936354298782</v>
      </c>
      <c r="CJ1185" s="143">
        <f t="shared" si="2204"/>
        <v>0.02</v>
      </c>
      <c r="CK1185" s="83">
        <f t="shared" si="2258"/>
        <v>1.5870910799759459E-2</v>
      </c>
      <c r="CL1185" s="84">
        <f t="shared" si="2259"/>
        <v>1213.3341403760451</v>
      </c>
      <c r="CM1185" s="83">
        <f t="shared" si="2205"/>
        <v>0</v>
      </c>
      <c r="CN1185" s="83">
        <f t="shared" si="2260"/>
        <v>3.2696897167062549</v>
      </c>
      <c r="CO1185" s="83">
        <f t="shared" si="2206"/>
        <v>3.2696897167062549</v>
      </c>
      <c r="CP1185" s="143">
        <f t="shared" si="2207"/>
        <v>0.02</v>
      </c>
      <c r="CQ1185" s="83">
        <f t="shared" si="2261"/>
        <v>1.6030564504284757E-2</v>
      </c>
      <c r="CR1185" s="84">
        <f t="shared" si="2262"/>
        <v>1212.557586823461</v>
      </c>
      <c r="CS1185" s="83">
        <f t="shared" si="2208"/>
        <v>0</v>
      </c>
      <c r="CT1185" s="83">
        <f t="shared" si="2263"/>
        <v>3.2683354287907234</v>
      </c>
      <c r="CU1185" s="83">
        <f t="shared" si="2209"/>
        <v>3.2683354287907234</v>
      </c>
      <c r="CV1185" s="143">
        <f t="shared" si="2210"/>
        <v>0.02</v>
      </c>
      <c r="CW1185" s="83">
        <f t="shared" si="2264"/>
        <v>1.605852698718482E-2</v>
      </c>
      <c r="CX1185" s="84">
        <f t="shared" si="2265"/>
        <v>1212.6351146429083</v>
      </c>
      <c r="CY1185" s="83">
        <f t="shared" si="2211"/>
        <v>0</v>
      </c>
      <c r="CZ1185" s="83">
        <f t="shared" si="2266"/>
        <v>3.2684705272870236</v>
      </c>
      <c r="DA1185" s="83">
        <f t="shared" si="2212"/>
        <v>3.2684705272870236</v>
      </c>
      <c r="DB1185" s="143">
        <f t="shared" si="2213"/>
        <v>0.02</v>
      </c>
      <c r="DC1185" s="83">
        <f t="shared" si="2267"/>
        <v>1.6059446767326752E-2</v>
      </c>
      <c r="DD1185" s="84">
        <f t="shared" si="2268"/>
        <v>1212.6485884230037</v>
      </c>
      <c r="DE1185" s="86">
        <f t="shared" si="2214"/>
        <v>6450.288986059838</v>
      </c>
      <c r="DF1185" s="86">
        <f t="shared" si="2215"/>
        <v>2580.1155944239349</v>
      </c>
      <c r="DG1185" s="86">
        <f t="shared" si="2216"/>
        <v>1612.5722465149595</v>
      </c>
      <c r="DH1185" s="86">
        <f t="shared" si="2217"/>
        <v>5.6758402702821321E-2</v>
      </c>
      <c r="DI1185" s="86">
        <f t="shared" si="2218"/>
        <v>3.6192857774518222E-2</v>
      </c>
      <c r="DJ1185" s="86">
        <f t="shared" si="2219"/>
        <v>0.23012485308904315</v>
      </c>
      <c r="DK1185" s="86">
        <f t="shared" si="2220"/>
        <v>-1637.5867443251873</v>
      </c>
      <c r="DL1185" s="86">
        <f t="shared" si="2278"/>
        <v>-1637.5867443251873</v>
      </c>
      <c r="DM1185" s="86">
        <f t="shared" si="2221"/>
        <v>-1637.5867443251873</v>
      </c>
      <c r="DN1185" s="85">
        <f t="shared" si="2222"/>
        <v>0</v>
      </c>
      <c r="DO1185" s="85">
        <f t="shared" si="2269"/>
        <v>0</v>
      </c>
      <c r="DP1185" s="85">
        <f t="shared" si="2223"/>
        <v>0</v>
      </c>
      <c r="DQ1185" s="85">
        <f t="shared" si="2270"/>
        <v>0</v>
      </c>
      <c r="DR1185" s="85">
        <f t="shared" si="2224"/>
        <v>0</v>
      </c>
      <c r="DS1185" s="85">
        <f t="shared" si="2271"/>
        <v>0</v>
      </c>
      <c r="DT1185" s="81"/>
      <c r="DU1185" s="81"/>
      <c r="DV1185" s="81">
        <f t="shared" si="2272"/>
        <v>0</v>
      </c>
      <c r="DW1185" s="100"/>
    </row>
    <row r="1186" spans="1:127" x14ac:dyDescent="0.2">
      <c r="A1186" s="59">
        <f t="shared" si="2225"/>
        <v>157.4666666666667</v>
      </c>
      <c r="B1186" s="44">
        <f t="shared" si="2226"/>
        <v>157466.66666666669</v>
      </c>
      <c r="C1186" s="52">
        <f t="shared" si="2160"/>
        <v>133.33333333333334</v>
      </c>
      <c r="D1186" s="50">
        <f t="shared" si="2161"/>
        <v>4</v>
      </c>
      <c r="E1186" s="44">
        <f t="shared" si="2162"/>
        <v>4.13</v>
      </c>
      <c r="F1186" s="47">
        <f t="shared" si="2163"/>
        <v>0.02</v>
      </c>
      <c r="G1186" s="52">
        <f t="shared" si="2227"/>
        <v>2.2699558428954762E-2</v>
      </c>
      <c r="H1186" s="57">
        <f t="shared" si="2228"/>
        <v>1187.4625055387421</v>
      </c>
      <c r="I1186" s="52">
        <f t="shared" si="2229"/>
        <v>0</v>
      </c>
      <c r="J1186" s="54">
        <f t="shared" si="2230"/>
        <v>4884.2788732611143</v>
      </c>
      <c r="K1186" s="46">
        <f t="shared" si="2273"/>
        <v>4884.2788732611143</v>
      </c>
      <c r="L1186" s="80">
        <f t="shared" si="2164"/>
        <v>0</v>
      </c>
      <c r="M1186" s="142">
        <f t="shared" si="2165"/>
        <v>0</v>
      </c>
      <c r="N1186" s="60">
        <f t="shared" si="2166"/>
        <v>4.13</v>
      </c>
      <c r="O1186" s="53">
        <f t="shared" si="2167"/>
        <v>0</v>
      </c>
      <c r="P1186" s="58">
        <f t="shared" si="2231"/>
        <v>3.3035147485912502</v>
      </c>
      <c r="Q1186" s="49">
        <f t="shared" si="2168"/>
        <v>3.3035147485912502</v>
      </c>
      <c r="R1186" s="143">
        <f t="shared" si="2169"/>
        <v>0.02</v>
      </c>
      <c r="S1186" s="51">
        <f t="shared" si="2232"/>
        <v>1.7259368929886401E-2</v>
      </c>
      <c r="T1186" s="57">
        <f t="shared" si="2233"/>
        <v>1230.4506417800369</v>
      </c>
      <c r="U1186" s="53">
        <f t="shared" si="2170"/>
        <v>0</v>
      </c>
      <c r="V1186" s="58">
        <f t="shared" si="2234"/>
        <v>3.3766875980863196</v>
      </c>
      <c r="W1186" s="49">
        <f t="shared" si="2171"/>
        <v>3.3766875980863196</v>
      </c>
      <c r="X1186" s="143">
        <f t="shared" si="2172"/>
        <v>0.02</v>
      </c>
      <c r="Y1186" s="51">
        <f t="shared" si="2235"/>
        <v>1.6664547148630648E-2</v>
      </c>
      <c r="Z1186" s="57">
        <f t="shared" si="2236"/>
        <v>1194.3828192616022</v>
      </c>
      <c r="AA1186" s="53">
        <f t="shared" si="2173"/>
        <v>0</v>
      </c>
      <c r="AB1186" s="58">
        <f t="shared" si="2237"/>
        <v>3.3147951921228618</v>
      </c>
      <c r="AC1186" s="49">
        <f t="shared" si="2174"/>
        <v>3.3147951921228618</v>
      </c>
      <c r="AD1186" s="143">
        <f t="shared" si="2175"/>
        <v>0.02</v>
      </c>
      <c r="AE1186" s="49">
        <f t="shared" si="2274"/>
        <v>1.6611857299781648E-2</v>
      </c>
      <c r="AF1186" s="57">
        <f t="shared" si="2238"/>
        <v>1193.4839194345495</v>
      </c>
      <c r="AG1186" s="53">
        <f t="shared" si="2176"/>
        <v>0</v>
      </c>
      <c r="AH1186" s="58">
        <f t="shared" si="2239"/>
        <v>3.3133191516850724</v>
      </c>
      <c r="AI1186" s="49">
        <f t="shared" si="2177"/>
        <v>3.3133191516850724</v>
      </c>
      <c r="AJ1186" s="143">
        <f t="shared" si="2178"/>
        <v>0.02</v>
      </c>
      <c r="AK1186" s="51">
        <f t="shared" si="2240"/>
        <v>1.6612415624643051E-2</v>
      </c>
      <c r="AL1186" s="57">
        <f t="shared" si="2241"/>
        <v>1193.4396160646886</v>
      </c>
      <c r="AM1186" s="53">
        <f t="shared" si="2179"/>
        <v>0</v>
      </c>
      <c r="AN1186" s="58">
        <f t="shared" si="2242"/>
        <v>3.313246486583735</v>
      </c>
      <c r="AO1186" s="49">
        <f t="shared" si="2180"/>
        <v>3.313246486583735</v>
      </c>
      <c r="AP1186" s="143">
        <f t="shared" si="2181"/>
        <v>0.02</v>
      </c>
      <c r="AQ1186" s="51">
        <f t="shared" si="2243"/>
        <v>1.6612711274375247E-2</v>
      </c>
      <c r="AR1186" s="57">
        <f t="shared" si="2244"/>
        <v>1193.4362148936775</v>
      </c>
      <c r="AS1186" s="44">
        <f t="shared" si="2182"/>
        <v>8791.7019718700067</v>
      </c>
      <c r="AT1186" s="44">
        <f t="shared" si="2183"/>
        <v>3516.6807887480022</v>
      </c>
      <c r="AU1186" s="44">
        <f t="shared" si="2184"/>
        <v>2197.9254929675017</v>
      </c>
      <c r="AV1186" s="47">
        <f t="shared" si="2185"/>
        <v>0.15472256411535149</v>
      </c>
      <c r="AW1186" s="47">
        <f t="shared" si="2186"/>
        <v>0.16421069384476752</v>
      </c>
      <c r="AX1186" s="86">
        <f t="shared" si="2187"/>
        <v>0.27559451335054697</v>
      </c>
      <c r="AY1186" s="86">
        <f t="shared" si="2188"/>
        <v>0</v>
      </c>
      <c r="AZ1186" s="10">
        <f t="shared" si="2245"/>
        <v>0</v>
      </c>
      <c r="BA1186" s="44">
        <f t="shared" si="2189"/>
        <v>0</v>
      </c>
      <c r="BB1186" s="9">
        <f t="shared" si="2190"/>
        <v>0</v>
      </c>
      <c r="BC1186" s="45">
        <f t="shared" si="2279"/>
        <v>0</v>
      </c>
      <c r="BD1186" s="9">
        <f t="shared" si="2191"/>
        <v>0</v>
      </c>
      <c r="BE1186" s="45">
        <f t="shared" si="2275"/>
        <v>0</v>
      </c>
      <c r="BF1186" s="9">
        <f t="shared" si="2192"/>
        <v>0</v>
      </c>
      <c r="BG1186" s="45">
        <f t="shared" si="2276"/>
        <v>0</v>
      </c>
      <c r="BH1186" s="58"/>
      <c r="BI1186" s="58"/>
      <c r="BJ1186" s="58">
        <f t="shared" si="2246"/>
        <v>0</v>
      </c>
      <c r="BK1186" s="97"/>
      <c r="BL1186" s="44"/>
      <c r="BM1186" s="82">
        <f t="shared" si="2247"/>
        <v>118.10000000000001</v>
      </c>
      <c r="BN1186" s="86">
        <f t="shared" si="2248"/>
        <v>118100</v>
      </c>
      <c r="BO1186" s="86">
        <f t="shared" si="2249"/>
        <v>100</v>
      </c>
      <c r="BP1186" s="84">
        <f t="shared" si="2193"/>
        <v>4</v>
      </c>
      <c r="BQ1186" s="84">
        <f t="shared" si="2194"/>
        <v>4.13</v>
      </c>
      <c r="BR1186" s="84">
        <f t="shared" si="2195"/>
        <v>0.02</v>
      </c>
      <c r="BS1186" s="84">
        <f t="shared" si="2250"/>
        <v>3.0883943074937366E-2</v>
      </c>
      <c r="BT1186" s="84">
        <f t="shared" si="2251"/>
        <v>1416.6961222793204</v>
      </c>
      <c r="BU1186" s="84">
        <f t="shared" si="2252"/>
        <v>0</v>
      </c>
      <c r="BV1186" s="83">
        <f t="shared" si="2253"/>
        <v>3586.7311811443547</v>
      </c>
      <c r="BW1186" s="81">
        <f t="shared" si="2277"/>
        <v>3586.7311811443547</v>
      </c>
      <c r="BX1186" s="83">
        <f t="shared" si="2196"/>
        <v>0</v>
      </c>
      <c r="BY1186" s="141">
        <f t="shared" si="2197"/>
        <v>0</v>
      </c>
      <c r="BZ1186" s="83">
        <f t="shared" si="2198"/>
        <v>4.13</v>
      </c>
      <c r="CA1186" s="83">
        <f t="shared" si="2199"/>
        <v>0</v>
      </c>
      <c r="CB1186" s="83">
        <f t="shared" si="2254"/>
        <v>3.7087947134731643</v>
      </c>
      <c r="CC1186" s="83">
        <f t="shared" si="2200"/>
        <v>3.7087947134731643</v>
      </c>
      <c r="CD1186" s="143">
        <f t="shared" si="2201"/>
        <v>0.02</v>
      </c>
      <c r="CE1186" s="83">
        <f t="shared" si="2255"/>
        <v>1.6676523213570733E-2</v>
      </c>
      <c r="CF1186" s="84">
        <f t="shared" si="2256"/>
        <v>1278.5272922927941</v>
      </c>
      <c r="CG1186" s="83">
        <f t="shared" si="2202"/>
        <v>0</v>
      </c>
      <c r="CH1186" s="83">
        <f t="shared" si="2257"/>
        <v>3.3921839230226487</v>
      </c>
      <c r="CI1186" s="83">
        <f t="shared" si="2203"/>
        <v>3.3921839230226487</v>
      </c>
      <c r="CJ1186" s="143">
        <f t="shared" si="2204"/>
        <v>0.02</v>
      </c>
      <c r="CK1186" s="83">
        <f t="shared" si="2258"/>
        <v>1.586891079975946E-2</v>
      </c>
      <c r="CL1186" s="84">
        <f t="shared" si="2259"/>
        <v>1213.8021283618073</v>
      </c>
      <c r="CM1186" s="83">
        <f t="shared" si="2205"/>
        <v>0</v>
      </c>
      <c r="CN1186" s="83">
        <f t="shared" si="2260"/>
        <v>3.2706985765108358</v>
      </c>
      <c r="CO1186" s="83">
        <f t="shared" si="2206"/>
        <v>3.2706985765108358</v>
      </c>
      <c r="CP1186" s="143">
        <f t="shared" si="2207"/>
        <v>0.02</v>
      </c>
      <c r="CQ1186" s="83">
        <f t="shared" si="2261"/>
        <v>1.6028564504284758E-2</v>
      </c>
      <c r="CR1186" s="84">
        <f t="shared" si="2262"/>
        <v>1213.0478340913403</v>
      </c>
      <c r="CS1186" s="83">
        <f t="shared" si="2208"/>
        <v>0</v>
      </c>
      <c r="CT1186" s="83">
        <f t="shared" si="2263"/>
        <v>3.2693817178866285</v>
      </c>
      <c r="CU1186" s="83">
        <f t="shared" si="2209"/>
        <v>3.2693817178866285</v>
      </c>
      <c r="CV1186" s="143">
        <f t="shared" si="2210"/>
        <v>0.02</v>
      </c>
      <c r="CW1186" s="83">
        <f t="shared" si="2264"/>
        <v>1.6056526987184822E-2</v>
      </c>
      <c r="CX1186" s="84">
        <f t="shared" si="2265"/>
        <v>1213.1264206100295</v>
      </c>
      <c r="CY1186" s="83">
        <f t="shared" si="2211"/>
        <v>0</v>
      </c>
      <c r="CZ1186" s="83">
        <f t="shared" si="2266"/>
        <v>3.2695188097318137</v>
      </c>
      <c r="DA1186" s="83">
        <f t="shared" si="2212"/>
        <v>3.2695188097318137</v>
      </c>
      <c r="DB1186" s="143">
        <f t="shared" si="2213"/>
        <v>0.02</v>
      </c>
      <c r="DC1186" s="83">
        <f t="shared" si="2267"/>
        <v>1.6057446767326754E-2</v>
      </c>
      <c r="DD1186" s="84">
        <f t="shared" si="2268"/>
        <v>1213.1399022235491</v>
      </c>
      <c r="DE1186" s="86">
        <f t="shared" si="2214"/>
        <v>6456.1161260598383</v>
      </c>
      <c r="DF1186" s="86">
        <f t="shared" si="2215"/>
        <v>2582.4464504239349</v>
      </c>
      <c r="DG1186" s="86">
        <f t="shared" si="2216"/>
        <v>1614.0290315149596</v>
      </c>
      <c r="DH1186" s="86">
        <f t="shared" si="2217"/>
        <v>5.6683615240911998E-2</v>
      </c>
      <c r="DI1186" s="86">
        <f t="shared" si="2218"/>
        <v>3.6105307940050034E-2</v>
      </c>
      <c r="DJ1186" s="86">
        <f t="shared" si="2219"/>
        <v>0.22908019578157301</v>
      </c>
      <c r="DK1186" s="86">
        <f t="shared" si="2220"/>
        <v>-1639.262889204939</v>
      </c>
      <c r="DL1186" s="86">
        <f t="shared" si="2278"/>
        <v>-1639.262889204939</v>
      </c>
      <c r="DM1186" s="86">
        <f t="shared" si="2221"/>
        <v>-1639.262889204939</v>
      </c>
      <c r="DN1186" s="85">
        <f t="shared" si="2222"/>
        <v>0</v>
      </c>
      <c r="DO1186" s="85">
        <f t="shared" si="2269"/>
        <v>0</v>
      </c>
      <c r="DP1186" s="85">
        <f t="shared" si="2223"/>
        <v>0</v>
      </c>
      <c r="DQ1186" s="85">
        <f t="shared" si="2270"/>
        <v>0</v>
      </c>
      <c r="DR1186" s="85">
        <f t="shared" si="2224"/>
        <v>0</v>
      </c>
      <c r="DS1186" s="85">
        <f t="shared" si="2271"/>
        <v>0</v>
      </c>
      <c r="DT1186" s="81"/>
      <c r="DU1186" s="81"/>
      <c r="DV1186" s="81">
        <f t="shared" si="2272"/>
        <v>0</v>
      </c>
      <c r="DW1186" s="100"/>
    </row>
    <row r="1187" spans="1:127" x14ac:dyDescent="0.2">
      <c r="A1187" s="59">
        <f t="shared" si="2225"/>
        <v>157.60000000000002</v>
      </c>
      <c r="B1187" s="44">
        <f t="shared" si="2226"/>
        <v>157600.00000000003</v>
      </c>
      <c r="C1187" s="52">
        <f t="shared" si="2160"/>
        <v>133.33333333333334</v>
      </c>
      <c r="D1187" s="50">
        <f t="shared" si="2161"/>
        <v>4</v>
      </c>
      <c r="E1187" s="44">
        <f t="shared" si="2162"/>
        <v>4.13</v>
      </c>
      <c r="F1187" s="47">
        <f t="shared" si="2163"/>
        <v>0.02</v>
      </c>
      <c r="G1187" s="52">
        <f t="shared" si="2227"/>
        <v>2.2696891762288094E-2</v>
      </c>
      <c r="H1187" s="57">
        <f t="shared" si="2228"/>
        <v>1188.1952973093837</v>
      </c>
      <c r="I1187" s="52">
        <f t="shared" si="2229"/>
        <v>0</v>
      </c>
      <c r="J1187" s="54">
        <f t="shared" si="2230"/>
        <v>4888.595273261114</v>
      </c>
      <c r="K1187" s="46">
        <f t="shared" si="2273"/>
        <v>4888.595273261114</v>
      </c>
      <c r="L1187" s="80">
        <f t="shared" si="2164"/>
        <v>0</v>
      </c>
      <c r="M1187" s="142">
        <f t="shared" si="2165"/>
        <v>0</v>
      </c>
      <c r="N1187" s="60">
        <f t="shared" si="2166"/>
        <v>4.13</v>
      </c>
      <c r="O1187" s="53">
        <f t="shared" si="2167"/>
        <v>0</v>
      </c>
      <c r="P1187" s="58">
        <f t="shared" si="2231"/>
        <v>3.3049578164922657</v>
      </c>
      <c r="Q1187" s="49">
        <f t="shared" si="2168"/>
        <v>3.3049578164922657</v>
      </c>
      <c r="R1187" s="143">
        <f t="shared" si="2169"/>
        <v>0.02</v>
      </c>
      <c r="S1187" s="51">
        <f t="shared" si="2232"/>
        <v>1.7256702263219733E-2</v>
      </c>
      <c r="T1187" s="57">
        <f t="shared" si="2233"/>
        <v>1231.1471942667042</v>
      </c>
      <c r="U1187" s="53">
        <f t="shared" si="2170"/>
        <v>0</v>
      </c>
      <c r="V1187" s="58">
        <f t="shared" si="2234"/>
        <v>3.3781881806086131</v>
      </c>
      <c r="W1187" s="49">
        <f t="shared" si="2171"/>
        <v>3.3781881806086131</v>
      </c>
      <c r="X1187" s="143">
        <f t="shared" si="2172"/>
        <v>0.02</v>
      </c>
      <c r="Y1187" s="51">
        <f t="shared" si="2235"/>
        <v>1.666188048196398E-2</v>
      </c>
      <c r="Z1187" s="57">
        <f t="shared" si="2236"/>
        <v>1195.0407900621285</v>
      </c>
      <c r="AA1187" s="53">
        <f t="shared" si="2173"/>
        <v>0</v>
      </c>
      <c r="AB1187" s="58">
        <f t="shared" si="2237"/>
        <v>3.3161346742690845</v>
      </c>
      <c r="AC1187" s="49">
        <f t="shared" si="2174"/>
        <v>3.3161346742690845</v>
      </c>
      <c r="AD1187" s="143">
        <f t="shared" si="2175"/>
        <v>0.02</v>
      </c>
      <c r="AE1187" s="49">
        <f t="shared" si="2274"/>
        <v>1.660919063311498E-2</v>
      </c>
      <c r="AF1187" s="57">
        <f t="shared" si="2238"/>
        <v>1194.1520561973041</v>
      </c>
      <c r="AG1187" s="53">
        <f t="shared" si="2176"/>
        <v>0</v>
      </c>
      <c r="AH1187" s="58">
        <f t="shared" si="2239"/>
        <v>3.3146730537952127</v>
      </c>
      <c r="AI1187" s="49">
        <f t="shared" si="2177"/>
        <v>3.3146730537952127</v>
      </c>
      <c r="AJ1187" s="143">
        <f t="shared" si="2178"/>
        <v>0.02</v>
      </c>
      <c r="AK1187" s="51">
        <f t="shared" si="2240"/>
        <v>1.6609748957976383E-2</v>
      </c>
      <c r="AL1187" s="57">
        <f t="shared" si="2241"/>
        <v>1194.1080729415482</v>
      </c>
      <c r="AM1187" s="53">
        <f t="shared" si="2179"/>
        <v>0</v>
      </c>
      <c r="AN1187" s="58">
        <f t="shared" si="2242"/>
        <v>3.3146008003362706</v>
      </c>
      <c r="AO1187" s="49">
        <f t="shared" si="2180"/>
        <v>3.3146008003362706</v>
      </c>
      <c r="AP1187" s="143">
        <f t="shared" si="2181"/>
        <v>0.02</v>
      </c>
      <c r="AQ1187" s="51">
        <f t="shared" si="2243"/>
        <v>1.6610044607708579E-2</v>
      </c>
      <c r="AR1187" s="57">
        <f t="shared" si="2244"/>
        <v>1194.1046983286128</v>
      </c>
      <c r="AS1187" s="44">
        <f t="shared" si="2182"/>
        <v>8799.4714918700047</v>
      </c>
      <c r="AT1187" s="44">
        <f t="shared" si="2183"/>
        <v>3519.788596748002</v>
      </c>
      <c r="AU1187" s="44">
        <f t="shared" si="2184"/>
        <v>2199.8678729675012</v>
      </c>
      <c r="AV1187" s="47">
        <f t="shared" si="2185"/>
        <v>0.15439700672651385</v>
      </c>
      <c r="AW1187" s="47">
        <f t="shared" si="2186"/>
        <v>0.16356178327616186</v>
      </c>
      <c r="AX1187" s="86">
        <f t="shared" si="2187"/>
        <v>0.27384920212530595</v>
      </c>
      <c r="AY1187" s="86">
        <f t="shared" si="2188"/>
        <v>0</v>
      </c>
      <c r="AZ1187" s="10">
        <f t="shared" si="2245"/>
        <v>0</v>
      </c>
      <c r="BA1187" s="44">
        <f t="shared" si="2189"/>
        <v>0</v>
      </c>
      <c r="BB1187" s="9">
        <f t="shared" si="2190"/>
        <v>0</v>
      </c>
      <c r="BC1187" s="45">
        <f t="shared" si="2279"/>
        <v>0</v>
      </c>
      <c r="BD1187" s="9">
        <f t="shared" si="2191"/>
        <v>0</v>
      </c>
      <c r="BE1187" s="45">
        <f t="shared" si="2275"/>
        <v>0</v>
      </c>
      <c r="BF1187" s="9">
        <f t="shared" si="2192"/>
        <v>0</v>
      </c>
      <c r="BG1187" s="45">
        <f t="shared" si="2276"/>
        <v>0</v>
      </c>
      <c r="BH1187" s="58"/>
      <c r="BI1187" s="58"/>
      <c r="BJ1187" s="58">
        <f t="shared" si="2246"/>
        <v>0</v>
      </c>
      <c r="BK1187" s="97"/>
      <c r="BL1187" s="44"/>
      <c r="BM1187" s="82">
        <f t="shared" si="2247"/>
        <v>118.2</v>
      </c>
      <c r="BN1187" s="86">
        <f t="shared" si="2248"/>
        <v>118200</v>
      </c>
      <c r="BO1187" s="86">
        <f t="shared" si="2249"/>
        <v>100</v>
      </c>
      <c r="BP1187" s="84">
        <f t="shared" si="2193"/>
        <v>4</v>
      </c>
      <c r="BQ1187" s="84">
        <f t="shared" si="2194"/>
        <v>4.13</v>
      </c>
      <c r="BR1187" s="84">
        <f t="shared" si="2195"/>
        <v>0.02</v>
      </c>
      <c r="BS1187" s="84">
        <f t="shared" si="2250"/>
        <v>3.0881943074937367E-2</v>
      </c>
      <c r="BT1187" s="84">
        <f t="shared" si="2251"/>
        <v>1417.443893298084</v>
      </c>
      <c r="BU1187" s="84">
        <f t="shared" si="2252"/>
        <v>0</v>
      </c>
      <c r="BV1187" s="83">
        <f t="shared" si="2253"/>
        <v>3589.9684811443549</v>
      </c>
      <c r="BW1187" s="81">
        <f t="shared" si="2277"/>
        <v>3589.9684811443549</v>
      </c>
      <c r="BX1187" s="83">
        <f t="shared" si="2196"/>
        <v>0</v>
      </c>
      <c r="BY1187" s="141">
        <f t="shared" si="2197"/>
        <v>0</v>
      </c>
      <c r="BZ1187" s="83">
        <f t="shared" si="2198"/>
        <v>4.13</v>
      </c>
      <c r="CA1187" s="83">
        <f t="shared" si="2199"/>
        <v>0</v>
      </c>
      <c r="CB1187" s="83">
        <f t="shared" si="2254"/>
        <v>3.710904678190186</v>
      </c>
      <c r="CC1187" s="83">
        <f t="shared" si="2200"/>
        <v>3.710904678190186</v>
      </c>
      <c r="CD1187" s="143">
        <f t="shared" si="2201"/>
        <v>0.02</v>
      </c>
      <c r="CE1187" s="83">
        <f t="shared" si="2255"/>
        <v>1.6674523213570734E-2</v>
      </c>
      <c r="CF1187" s="84">
        <f t="shared" si="2256"/>
        <v>1278.9769133827131</v>
      </c>
      <c r="CG1187" s="83">
        <f t="shared" si="2202"/>
        <v>0</v>
      </c>
      <c r="CH1187" s="83">
        <f t="shared" si="2257"/>
        <v>3.3932743549227609</v>
      </c>
      <c r="CI1187" s="83">
        <f t="shared" si="2203"/>
        <v>3.3932743549227609</v>
      </c>
      <c r="CJ1187" s="143">
        <f t="shared" si="2204"/>
        <v>0.02</v>
      </c>
      <c r="CK1187" s="83">
        <f t="shared" si="2258"/>
        <v>1.5866910799759461E-2</v>
      </c>
      <c r="CL1187" s="84">
        <f t="shared" si="2259"/>
        <v>1214.2699069716894</v>
      </c>
      <c r="CM1187" s="83">
        <f t="shared" si="2205"/>
        <v>0</v>
      </c>
      <c r="CN1187" s="83">
        <f t="shared" si="2260"/>
        <v>3.2717078819498644</v>
      </c>
      <c r="CO1187" s="83">
        <f t="shared" si="2206"/>
        <v>3.2717078819498644</v>
      </c>
      <c r="CP1187" s="143">
        <f t="shared" si="2207"/>
        <v>0.02</v>
      </c>
      <c r="CQ1187" s="83">
        <f t="shared" si="2261"/>
        <v>1.602656450428476E-2</v>
      </c>
      <c r="CR1187" s="84">
        <f t="shared" si="2262"/>
        <v>1213.5378689915108</v>
      </c>
      <c r="CS1187" s="83">
        <f t="shared" si="2208"/>
        <v>0</v>
      </c>
      <c r="CT1187" s="83">
        <f t="shared" si="2263"/>
        <v>3.2704285298387159</v>
      </c>
      <c r="CU1187" s="83">
        <f t="shared" si="2209"/>
        <v>3.2704285298387159</v>
      </c>
      <c r="CV1187" s="143">
        <f t="shared" si="2210"/>
        <v>0.02</v>
      </c>
      <c r="CW1187" s="83">
        <f t="shared" si="2264"/>
        <v>1.6054526987184823E-2</v>
      </c>
      <c r="CX1187" s="84">
        <f t="shared" si="2265"/>
        <v>1213.6175081725294</v>
      </c>
      <c r="CY1187" s="83">
        <f t="shared" si="2211"/>
        <v>0</v>
      </c>
      <c r="CZ1187" s="83">
        <f t="shared" si="2266"/>
        <v>3.2705676084472799</v>
      </c>
      <c r="DA1187" s="83">
        <f t="shared" si="2212"/>
        <v>3.2705676084472799</v>
      </c>
      <c r="DB1187" s="143">
        <f t="shared" si="2213"/>
        <v>0.02</v>
      </c>
      <c r="DC1187" s="83">
        <f t="shared" si="2267"/>
        <v>1.6055446767326755E-2</v>
      </c>
      <c r="DD1187" s="84">
        <f t="shared" si="2268"/>
        <v>1213.6309973265818</v>
      </c>
      <c r="DE1187" s="86">
        <f t="shared" si="2214"/>
        <v>6461.9432660598395</v>
      </c>
      <c r="DF1187" s="86">
        <f t="shared" si="2215"/>
        <v>2584.7773064239354</v>
      </c>
      <c r="DG1187" s="86">
        <f t="shared" si="2216"/>
        <v>1615.4858165149599</v>
      </c>
      <c r="DH1187" s="86">
        <f t="shared" si="2217"/>
        <v>5.6609008848767232E-2</v>
      </c>
      <c r="DI1187" s="86">
        <f t="shared" si="2218"/>
        <v>3.6018066336643763E-2</v>
      </c>
      <c r="DJ1187" s="86">
        <f t="shared" si="2219"/>
        <v>0.22804142790568085</v>
      </c>
      <c r="DK1187" s="86">
        <f t="shared" si="2220"/>
        <v>-1640.938011129088</v>
      </c>
      <c r="DL1187" s="86">
        <f t="shared" si="2278"/>
        <v>-1640.938011129088</v>
      </c>
      <c r="DM1187" s="86">
        <f t="shared" si="2221"/>
        <v>-1640.938011129088</v>
      </c>
      <c r="DN1187" s="85">
        <f t="shared" si="2222"/>
        <v>0</v>
      </c>
      <c r="DO1187" s="85">
        <f t="shared" si="2269"/>
        <v>0</v>
      </c>
      <c r="DP1187" s="85">
        <f t="shared" si="2223"/>
        <v>0</v>
      </c>
      <c r="DQ1187" s="85">
        <f t="shared" si="2270"/>
        <v>0</v>
      </c>
      <c r="DR1187" s="85">
        <f t="shared" si="2224"/>
        <v>0</v>
      </c>
      <c r="DS1187" s="85">
        <f t="shared" si="2271"/>
        <v>0</v>
      </c>
      <c r="DT1187" s="81"/>
      <c r="DU1187" s="81"/>
      <c r="DV1187" s="81">
        <f t="shared" si="2272"/>
        <v>0</v>
      </c>
      <c r="DW1187" s="100"/>
    </row>
    <row r="1188" spans="1:127" x14ac:dyDescent="0.2">
      <c r="A1188" s="59">
        <f t="shared" si="2225"/>
        <v>157.73333333333338</v>
      </c>
      <c r="B1188" s="44">
        <f t="shared" si="2226"/>
        <v>157733.33333333337</v>
      </c>
      <c r="C1188" s="52">
        <f t="shared" si="2160"/>
        <v>133.33333333333334</v>
      </c>
      <c r="D1188" s="50">
        <f t="shared" si="2161"/>
        <v>4</v>
      </c>
      <c r="E1188" s="44">
        <f t="shared" si="2162"/>
        <v>4.13</v>
      </c>
      <c r="F1188" s="47">
        <f t="shared" si="2163"/>
        <v>0.02</v>
      </c>
      <c r="G1188" s="52">
        <f t="shared" si="2227"/>
        <v>2.2694225095621426E-2</v>
      </c>
      <c r="H1188" s="57">
        <f t="shared" si="2228"/>
        <v>1188.9280029890917</v>
      </c>
      <c r="I1188" s="52">
        <f t="shared" si="2229"/>
        <v>0</v>
      </c>
      <c r="J1188" s="54">
        <f t="shared" si="2230"/>
        <v>4892.9116732611137</v>
      </c>
      <c r="K1188" s="46">
        <f t="shared" si="2273"/>
        <v>4892.9116732611137</v>
      </c>
      <c r="L1188" s="80">
        <f t="shared" si="2164"/>
        <v>0</v>
      </c>
      <c r="M1188" s="142">
        <f t="shared" si="2165"/>
        <v>0</v>
      </c>
      <c r="N1188" s="60">
        <f t="shared" si="2166"/>
        <v>4.13</v>
      </c>
      <c r="O1188" s="53">
        <f t="shared" si="2167"/>
        <v>0</v>
      </c>
      <c r="P1188" s="58">
        <f t="shared" si="2231"/>
        <v>3.3064027548931509</v>
      </c>
      <c r="Q1188" s="49">
        <f t="shared" si="2168"/>
        <v>3.3064027548931509</v>
      </c>
      <c r="R1188" s="143">
        <f t="shared" si="2169"/>
        <v>0.02</v>
      </c>
      <c r="S1188" s="51">
        <f t="shared" si="2232"/>
        <v>1.7254035596553065E-2</v>
      </c>
      <c r="T1188" s="57">
        <f t="shared" si="2233"/>
        <v>1231.8433350300861</v>
      </c>
      <c r="U1188" s="53">
        <f t="shared" si="2170"/>
        <v>0</v>
      </c>
      <c r="V1188" s="58">
        <f t="shared" si="2234"/>
        <v>3.3796898602895658</v>
      </c>
      <c r="W1188" s="49">
        <f t="shared" si="2171"/>
        <v>3.3796898602895658</v>
      </c>
      <c r="X1188" s="143">
        <f t="shared" si="2172"/>
        <v>0.02</v>
      </c>
      <c r="Y1188" s="51">
        <f t="shared" si="2235"/>
        <v>1.6659213815297311E-2</v>
      </c>
      <c r="Z1188" s="57">
        <f t="shared" si="2236"/>
        <v>1195.6983633433433</v>
      </c>
      <c r="AA1188" s="53">
        <f t="shared" si="2173"/>
        <v>0</v>
      </c>
      <c r="AB1188" s="58">
        <f t="shared" si="2237"/>
        <v>3.3174751132402589</v>
      </c>
      <c r="AC1188" s="49">
        <f t="shared" si="2174"/>
        <v>3.3174751132402589</v>
      </c>
      <c r="AD1188" s="143">
        <f t="shared" si="2175"/>
        <v>0.02</v>
      </c>
      <c r="AE1188" s="49">
        <f t="shared" si="2274"/>
        <v>1.6606523966448312E-2</v>
      </c>
      <c r="AF1188" s="57">
        <f t="shared" si="2238"/>
        <v>1194.8198158605308</v>
      </c>
      <c r="AG1188" s="53">
        <f t="shared" si="2176"/>
        <v>0</v>
      </c>
      <c r="AH1188" s="58">
        <f t="shared" si="2239"/>
        <v>3.3160279992610464</v>
      </c>
      <c r="AI1188" s="49">
        <f t="shared" si="2177"/>
        <v>3.3160279992610464</v>
      </c>
      <c r="AJ1188" s="143">
        <f t="shared" si="2178"/>
        <v>0.02</v>
      </c>
      <c r="AK1188" s="51">
        <f t="shared" si="2240"/>
        <v>1.6607082291309715E-2</v>
      </c>
      <c r="AL1188" s="57">
        <f t="shared" si="2241"/>
        <v>1194.7761495152192</v>
      </c>
      <c r="AM1188" s="53">
        <f t="shared" si="2179"/>
        <v>0</v>
      </c>
      <c r="AN1188" s="58">
        <f t="shared" si="2242"/>
        <v>3.3159561538667113</v>
      </c>
      <c r="AO1188" s="49">
        <f t="shared" si="2180"/>
        <v>3.3159561538667113</v>
      </c>
      <c r="AP1188" s="143">
        <f t="shared" si="2181"/>
        <v>0.02</v>
      </c>
      <c r="AQ1188" s="51">
        <f t="shared" si="2243"/>
        <v>1.6607377941041911E-2</v>
      </c>
      <c r="AR1188" s="57">
        <f t="shared" si="2244"/>
        <v>1194.7728013582021</v>
      </c>
      <c r="AS1188" s="44">
        <f t="shared" si="2182"/>
        <v>8807.2410118700045</v>
      </c>
      <c r="AT1188" s="44">
        <f t="shared" si="2183"/>
        <v>3522.8964047480017</v>
      </c>
      <c r="AU1188" s="44">
        <f t="shared" si="2184"/>
        <v>2201.8102529675011</v>
      </c>
      <c r="AV1188" s="47">
        <f t="shared" si="2185"/>
        <v>0.15407261438830014</v>
      </c>
      <c r="AW1188" s="47">
        <f t="shared" si="2186"/>
        <v>0.16291639116580939</v>
      </c>
      <c r="AX1188" s="86">
        <f t="shared" si="2187"/>
        <v>0.27211750089330444</v>
      </c>
      <c r="AY1188" s="86">
        <f t="shared" si="2188"/>
        <v>0</v>
      </c>
      <c r="AZ1188" s="10">
        <f t="shared" si="2245"/>
        <v>0</v>
      </c>
      <c r="BA1188" s="44">
        <f t="shared" si="2189"/>
        <v>0</v>
      </c>
      <c r="BB1188" s="9">
        <f t="shared" si="2190"/>
        <v>0</v>
      </c>
      <c r="BC1188" s="45">
        <f t="shared" si="2279"/>
        <v>0</v>
      </c>
      <c r="BD1188" s="9">
        <f t="shared" si="2191"/>
        <v>0</v>
      </c>
      <c r="BE1188" s="45">
        <f t="shared" si="2275"/>
        <v>0</v>
      </c>
      <c r="BF1188" s="9">
        <f t="shared" si="2192"/>
        <v>0</v>
      </c>
      <c r="BG1188" s="45">
        <f t="shared" si="2276"/>
        <v>0</v>
      </c>
      <c r="BH1188" s="58"/>
      <c r="BI1188" s="58"/>
      <c r="BJ1188" s="58">
        <f t="shared" si="2246"/>
        <v>0</v>
      </c>
      <c r="BK1188" s="97"/>
      <c r="BL1188" s="44"/>
      <c r="BM1188" s="82">
        <f t="shared" si="2247"/>
        <v>118.3</v>
      </c>
      <c r="BN1188" s="86">
        <f t="shared" si="2248"/>
        <v>118300</v>
      </c>
      <c r="BO1188" s="86">
        <f t="shared" si="2249"/>
        <v>100</v>
      </c>
      <c r="BP1188" s="84">
        <f t="shared" si="2193"/>
        <v>4</v>
      </c>
      <c r="BQ1188" s="84">
        <f t="shared" si="2194"/>
        <v>4.13</v>
      </c>
      <c r="BR1188" s="84">
        <f t="shared" si="2195"/>
        <v>0.02</v>
      </c>
      <c r="BS1188" s="84">
        <f t="shared" si="2250"/>
        <v>3.0879943074937369E-2</v>
      </c>
      <c r="BT1188" s="84">
        <f t="shared" si="2251"/>
        <v>1418.1916158906977</v>
      </c>
      <c r="BU1188" s="84">
        <f t="shared" si="2252"/>
        <v>0</v>
      </c>
      <c r="BV1188" s="83">
        <f t="shared" si="2253"/>
        <v>3593.2057811443547</v>
      </c>
      <c r="BW1188" s="81">
        <f t="shared" si="2277"/>
        <v>3593.2057811443547</v>
      </c>
      <c r="BX1188" s="83">
        <f t="shared" si="2196"/>
        <v>0</v>
      </c>
      <c r="BY1188" s="141">
        <f t="shared" si="2197"/>
        <v>0</v>
      </c>
      <c r="BZ1188" s="83">
        <f t="shared" si="2198"/>
        <v>4.13</v>
      </c>
      <c r="CA1188" s="83">
        <f t="shared" si="2199"/>
        <v>0</v>
      </c>
      <c r="CB1188" s="83">
        <f t="shared" si="2254"/>
        <v>3.7130168089962989</v>
      </c>
      <c r="CC1188" s="83">
        <f t="shared" si="2200"/>
        <v>3.7130168089962989</v>
      </c>
      <c r="CD1188" s="143">
        <f t="shared" si="2201"/>
        <v>0.02</v>
      </c>
      <c r="CE1188" s="83">
        <f t="shared" si="2255"/>
        <v>1.6672523213570736E-2</v>
      </c>
      <c r="CF1188" s="84">
        <f t="shared" si="2256"/>
        <v>1279.4262249296132</v>
      </c>
      <c r="CG1188" s="83">
        <f t="shared" si="2202"/>
        <v>0</v>
      </c>
      <c r="CH1188" s="83">
        <f t="shared" si="2257"/>
        <v>3.3943649298169336</v>
      </c>
      <c r="CI1188" s="83">
        <f t="shared" si="2203"/>
        <v>3.3943649298169336</v>
      </c>
      <c r="CJ1188" s="143">
        <f t="shared" si="2204"/>
        <v>0.02</v>
      </c>
      <c r="CK1188" s="83">
        <f t="shared" si="2258"/>
        <v>1.5864910799759463E-2</v>
      </c>
      <c r="CL1188" s="84">
        <f t="shared" si="2259"/>
        <v>1214.7374763203552</v>
      </c>
      <c r="CM1188" s="83">
        <f t="shared" si="2205"/>
        <v>0</v>
      </c>
      <c r="CN1188" s="83">
        <f t="shared" si="2260"/>
        <v>3.2727176322427658</v>
      </c>
      <c r="CO1188" s="83">
        <f t="shared" si="2206"/>
        <v>3.2727176322427658</v>
      </c>
      <c r="CP1188" s="143">
        <f t="shared" si="2207"/>
        <v>0.02</v>
      </c>
      <c r="CQ1188" s="83">
        <f t="shared" si="2261"/>
        <v>1.6024564504284761E-2</v>
      </c>
      <c r="CR1188" s="84">
        <f t="shared" si="2262"/>
        <v>1214.0276915882255</v>
      </c>
      <c r="CS1188" s="83">
        <f t="shared" si="2208"/>
        <v>0</v>
      </c>
      <c r="CT1188" s="83">
        <f t="shared" si="2263"/>
        <v>3.27147586372541</v>
      </c>
      <c r="CU1188" s="83">
        <f t="shared" si="2209"/>
        <v>3.27147586372541</v>
      </c>
      <c r="CV1188" s="143">
        <f t="shared" si="2210"/>
        <v>0.02</v>
      </c>
      <c r="CW1188" s="83">
        <f t="shared" si="2264"/>
        <v>1.6052526987184824E-2</v>
      </c>
      <c r="CX1188" s="84">
        <f t="shared" si="2265"/>
        <v>1214.1083773916764</v>
      </c>
      <c r="CY1188" s="83">
        <f t="shared" si="2211"/>
        <v>0</v>
      </c>
      <c r="CZ1188" s="83">
        <f t="shared" si="2266"/>
        <v>3.2716169224707059</v>
      </c>
      <c r="DA1188" s="83">
        <f t="shared" si="2212"/>
        <v>3.2716169224707059</v>
      </c>
      <c r="DB1188" s="143">
        <f t="shared" si="2213"/>
        <v>0.02</v>
      </c>
      <c r="DC1188" s="83">
        <f t="shared" si="2267"/>
        <v>1.6053446767326757E-2</v>
      </c>
      <c r="DD1188" s="84">
        <f t="shared" si="2268"/>
        <v>1214.1218737948091</v>
      </c>
      <c r="DE1188" s="86">
        <f t="shared" si="2214"/>
        <v>6467.7704060598371</v>
      </c>
      <c r="DF1188" s="86">
        <f t="shared" si="2215"/>
        <v>2587.108162423935</v>
      </c>
      <c r="DG1188" s="86">
        <f t="shared" si="2216"/>
        <v>1616.9426015149593</v>
      </c>
      <c r="DH1188" s="86">
        <f t="shared" si="2217"/>
        <v>5.653458294668106E-2</v>
      </c>
      <c r="DI1188" s="86">
        <f t="shared" si="2218"/>
        <v>3.593113160808694E-2</v>
      </c>
      <c r="DJ1188" s="86">
        <f t="shared" si="2219"/>
        <v>0.22700851060989166</v>
      </c>
      <c r="DK1188" s="86">
        <f t="shared" si="2220"/>
        <v>-1642.6121108183215</v>
      </c>
      <c r="DL1188" s="86">
        <f t="shared" si="2278"/>
        <v>-1642.6121108183215</v>
      </c>
      <c r="DM1188" s="86">
        <f t="shared" si="2221"/>
        <v>-1642.6121108183215</v>
      </c>
      <c r="DN1188" s="85">
        <f t="shared" si="2222"/>
        <v>0</v>
      </c>
      <c r="DO1188" s="85">
        <f t="shared" si="2269"/>
        <v>0</v>
      </c>
      <c r="DP1188" s="85">
        <f t="shared" si="2223"/>
        <v>0</v>
      </c>
      <c r="DQ1188" s="85">
        <f t="shared" si="2270"/>
        <v>0</v>
      </c>
      <c r="DR1188" s="85">
        <f t="shared" si="2224"/>
        <v>0</v>
      </c>
      <c r="DS1188" s="85">
        <f t="shared" si="2271"/>
        <v>0</v>
      </c>
      <c r="DT1188" s="81"/>
      <c r="DU1188" s="81"/>
      <c r="DV1188" s="81">
        <f t="shared" si="2272"/>
        <v>0</v>
      </c>
      <c r="DW1188" s="100"/>
    </row>
    <row r="1189" spans="1:127" x14ac:dyDescent="0.2">
      <c r="A1189" s="59">
        <f t="shared" si="2225"/>
        <v>157.86666666666673</v>
      </c>
      <c r="B1189" s="44">
        <f t="shared" si="2226"/>
        <v>157866.66666666672</v>
      </c>
      <c r="C1189" s="52">
        <f t="shared" si="2160"/>
        <v>133.33333333333334</v>
      </c>
      <c r="D1189" s="50">
        <f t="shared" si="2161"/>
        <v>4</v>
      </c>
      <c r="E1189" s="44">
        <f t="shared" si="2162"/>
        <v>4.13</v>
      </c>
      <c r="F1189" s="47">
        <f t="shared" si="2163"/>
        <v>0.02</v>
      </c>
      <c r="G1189" s="52">
        <f t="shared" si="2227"/>
        <v>2.2691558428954758E-2</v>
      </c>
      <c r="H1189" s="57">
        <f t="shared" si="2228"/>
        <v>1189.6606225778662</v>
      </c>
      <c r="I1189" s="52">
        <f t="shared" si="2229"/>
        <v>0</v>
      </c>
      <c r="J1189" s="54">
        <f t="shared" si="2230"/>
        <v>4897.2280732611143</v>
      </c>
      <c r="K1189" s="46">
        <f t="shared" si="2273"/>
        <v>4897.2280732611143</v>
      </c>
      <c r="L1189" s="80">
        <f t="shared" si="2164"/>
        <v>0</v>
      </c>
      <c r="M1189" s="142">
        <f t="shared" si="2165"/>
        <v>0</v>
      </c>
      <c r="N1189" s="60">
        <f t="shared" si="2166"/>
        <v>4.13</v>
      </c>
      <c r="O1189" s="53">
        <f t="shared" si="2167"/>
        <v>0</v>
      </c>
      <c r="P1189" s="58">
        <f t="shared" si="2231"/>
        <v>3.3078495635673759</v>
      </c>
      <c r="Q1189" s="49">
        <f t="shared" si="2168"/>
        <v>3.3078495635673759</v>
      </c>
      <c r="R1189" s="143">
        <f t="shared" si="2169"/>
        <v>0.02</v>
      </c>
      <c r="S1189" s="51">
        <f t="shared" si="2232"/>
        <v>1.7251368929886397E-2</v>
      </c>
      <c r="T1189" s="57">
        <f t="shared" si="2233"/>
        <v>1232.5390640359849</v>
      </c>
      <c r="U1189" s="53">
        <f t="shared" si="2170"/>
        <v>0</v>
      </c>
      <c r="V1189" s="58">
        <f t="shared" si="2234"/>
        <v>3.381192634182296</v>
      </c>
      <c r="W1189" s="49">
        <f t="shared" si="2171"/>
        <v>3.381192634182296</v>
      </c>
      <c r="X1189" s="143">
        <f t="shared" si="2172"/>
        <v>0.02</v>
      </c>
      <c r="Y1189" s="51">
        <f t="shared" si="2235"/>
        <v>1.6656547148630643E-2</v>
      </c>
      <c r="Z1189" s="57">
        <f t="shared" si="2236"/>
        <v>1196.3555392449032</v>
      </c>
      <c r="AA1189" s="53">
        <f t="shared" si="2173"/>
        <v>0</v>
      </c>
      <c r="AB1189" s="58">
        <f t="shared" si="2237"/>
        <v>3.318816506623385</v>
      </c>
      <c r="AC1189" s="49">
        <f t="shared" si="2174"/>
        <v>3.318816506623385</v>
      </c>
      <c r="AD1189" s="143">
        <f t="shared" si="2175"/>
        <v>0.02</v>
      </c>
      <c r="AE1189" s="49">
        <f t="shared" si="2274"/>
        <v>1.6603857299781644E-2</v>
      </c>
      <c r="AF1189" s="57">
        <f t="shared" si="2238"/>
        <v>1195.4871985362627</v>
      </c>
      <c r="AG1189" s="53">
        <f t="shared" si="2176"/>
        <v>0</v>
      </c>
      <c r="AH1189" s="58">
        <f t="shared" si="2239"/>
        <v>3.3173839857492098</v>
      </c>
      <c r="AI1189" s="49">
        <f t="shared" si="2177"/>
        <v>3.3173839857492098</v>
      </c>
      <c r="AJ1189" s="143">
        <f t="shared" si="2178"/>
        <v>0.02</v>
      </c>
      <c r="AK1189" s="51">
        <f t="shared" si="2240"/>
        <v>1.6604415624643046E-2</v>
      </c>
      <c r="AL1189" s="57">
        <f t="shared" si="2241"/>
        <v>1195.4438458861657</v>
      </c>
      <c r="AM1189" s="53">
        <f t="shared" si="2179"/>
        <v>0</v>
      </c>
      <c r="AN1189" s="58">
        <f t="shared" si="2242"/>
        <v>3.3173125447969158</v>
      </c>
      <c r="AO1189" s="49">
        <f t="shared" si="2180"/>
        <v>3.3173125447969158</v>
      </c>
      <c r="AP1189" s="143">
        <f t="shared" si="2181"/>
        <v>0.02</v>
      </c>
      <c r="AQ1189" s="51">
        <f t="shared" si="2243"/>
        <v>1.6604711274375242E-2</v>
      </c>
      <c r="AR1189" s="57">
        <f t="shared" si="2244"/>
        <v>1195.4405240838014</v>
      </c>
      <c r="AS1189" s="44">
        <f t="shared" si="2182"/>
        <v>8815.0105318700043</v>
      </c>
      <c r="AT1189" s="44">
        <f t="shared" si="2183"/>
        <v>3526.0042127480019</v>
      </c>
      <c r="AU1189" s="44">
        <f t="shared" si="2184"/>
        <v>2203.7526329675011</v>
      </c>
      <c r="AV1189" s="47">
        <f t="shared" si="2185"/>
        <v>0.15374938167951216</v>
      </c>
      <c r="AW1189" s="47">
        <f t="shared" si="2186"/>
        <v>0.16227449419238227</v>
      </c>
      <c r="AX1189" s="86">
        <f t="shared" si="2187"/>
        <v>0.27039928608636576</v>
      </c>
      <c r="AY1189" s="86">
        <f t="shared" si="2188"/>
        <v>0</v>
      </c>
      <c r="AZ1189" s="10">
        <f t="shared" si="2245"/>
        <v>0</v>
      </c>
      <c r="BA1189" s="44">
        <f t="shared" si="2189"/>
        <v>0</v>
      </c>
      <c r="BB1189" s="9">
        <f t="shared" si="2190"/>
        <v>0</v>
      </c>
      <c r="BC1189" s="45">
        <f t="shared" si="2279"/>
        <v>0</v>
      </c>
      <c r="BD1189" s="9">
        <f t="shared" si="2191"/>
        <v>0</v>
      </c>
      <c r="BE1189" s="45">
        <f t="shared" si="2275"/>
        <v>0</v>
      </c>
      <c r="BF1189" s="9">
        <f t="shared" si="2192"/>
        <v>0</v>
      </c>
      <c r="BG1189" s="45">
        <f t="shared" si="2276"/>
        <v>0</v>
      </c>
      <c r="BH1189" s="58"/>
      <c r="BI1189" s="58"/>
      <c r="BJ1189" s="58">
        <f t="shared" si="2246"/>
        <v>0</v>
      </c>
      <c r="BK1189" s="97"/>
      <c r="BL1189" s="44"/>
      <c r="BM1189" s="82">
        <f t="shared" si="2247"/>
        <v>118.4</v>
      </c>
      <c r="BN1189" s="86">
        <f t="shared" si="2248"/>
        <v>118400</v>
      </c>
      <c r="BO1189" s="86">
        <f t="shared" si="2249"/>
        <v>100</v>
      </c>
      <c r="BP1189" s="84">
        <f t="shared" si="2193"/>
        <v>4</v>
      </c>
      <c r="BQ1189" s="84">
        <f t="shared" si="2194"/>
        <v>4.13</v>
      </c>
      <c r="BR1189" s="84">
        <f t="shared" si="2195"/>
        <v>0.02</v>
      </c>
      <c r="BS1189" s="84">
        <f t="shared" si="2250"/>
        <v>3.087794307493737E-2</v>
      </c>
      <c r="BT1189" s="84">
        <f t="shared" si="2251"/>
        <v>1418.9392900571611</v>
      </c>
      <c r="BU1189" s="84">
        <f t="shared" si="2252"/>
        <v>0</v>
      </c>
      <c r="BV1189" s="83">
        <f t="shared" si="2253"/>
        <v>3596.4430811443544</v>
      </c>
      <c r="BW1189" s="81">
        <f t="shared" si="2277"/>
        <v>3596.4430811443544</v>
      </c>
      <c r="BX1189" s="83">
        <f t="shared" si="2196"/>
        <v>0</v>
      </c>
      <c r="BY1189" s="141">
        <f t="shared" si="2197"/>
        <v>0</v>
      </c>
      <c r="BZ1189" s="83">
        <f t="shared" si="2198"/>
        <v>4.13</v>
      </c>
      <c r="CA1189" s="83">
        <f t="shared" si="2199"/>
        <v>0</v>
      </c>
      <c r="CB1189" s="83">
        <f t="shared" si="2254"/>
        <v>3.7151311061271937</v>
      </c>
      <c r="CC1189" s="83">
        <f t="shared" si="2200"/>
        <v>3.7151311061271937</v>
      </c>
      <c r="CD1189" s="143">
        <f t="shared" si="2201"/>
        <v>0.02</v>
      </c>
      <c r="CE1189" s="83">
        <f t="shared" si="2255"/>
        <v>1.6670523213570737E-2</v>
      </c>
      <c r="CF1189" s="84">
        <f t="shared" si="2256"/>
        <v>1279.8752270233604</v>
      </c>
      <c r="CG1189" s="83">
        <f t="shared" si="2202"/>
        <v>0</v>
      </c>
      <c r="CH1189" s="83">
        <f t="shared" si="2257"/>
        <v>3.3954556463939261</v>
      </c>
      <c r="CI1189" s="83">
        <f t="shared" si="2203"/>
        <v>3.3954556463939261</v>
      </c>
      <c r="CJ1189" s="143">
        <f t="shared" si="2204"/>
        <v>0.02</v>
      </c>
      <c r="CK1189" s="83">
        <f t="shared" si="2258"/>
        <v>1.5862910799759464E-2</v>
      </c>
      <c r="CL1189" s="84">
        <f t="shared" si="2259"/>
        <v>1215.204836522566</v>
      </c>
      <c r="CM1189" s="83">
        <f t="shared" si="2205"/>
        <v>0</v>
      </c>
      <c r="CN1189" s="83">
        <f t="shared" si="2260"/>
        <v>3.2737278266102123</v>
      </c>
      <c r="CO1189" s="83">
        <f t="shared" si="2206"/>
        <v>3.2737278266102123</v>
      </c>
      <c r="CP1189" s="143">
        <f t="shared" si="2207"/>
        <v>0.02</v>
      </c>
      <c r="CQ1189" s="83">
        <f t="shared" si="2261"/>
        <v>1.6022564504284763E-2</v>
      </c>
      <c r="CR1189" s="84">
        <f t="shared" si="2262"/>
        <v>1214.5173019458812</v>
      </c>
      <c r="CS1189" s="83">
        <f t="shared" si="2208"/>
        <v>0</v>
      </c>
      <c r="CT1189" s="83">
        <f t="shared" si="2263"/>
        <v>3.2725237186261227</v>
      </c>
      <c r="CU1189" s="83">
        <f t="shared" si="2209"/>
        <v>3.2725237186261227</v>
      </c>
      <c r="CV1189" s="143">
        <f t="shared" si="2210"/>
        <v>0.02</v>
      </c>
      <c r="CW1189" s="83">
        <f t="shared" si="2264"/>
        <v>1.6050526987184826E-2</v>
      </c>
      <c r="CX1189" s="84">
        <f t="shared" si="2265"/>
        <v>1214.5990283289236</v>
      </c>
      <c r="CY1189" s="83">
        <f t="shared" si="2211"/>
        <v>0</v>
      </c>
      <c r="CZ1189" s="83">
        <f t="shared" si="2266"/>
        <v>3.2726667508404352</v>
      </c>
      <c r="DA1189" s="83">
        <f t="shared" si="2212"/>
        <v>3.2726667508404352</v>
      </c>
      <c r="DB1189" s="143">
        <f t="shared" si="2213"/>
        <v>0.02</v>
      </c>
      <c r="DC1189" s="83">
        <f t="shared" si="2267"/>
        <v>1.6051446767326758E-2</v>
      </c>
      <c r="DD1189" s="84">
        <f t="shared" si="2268"/>
        <v>1214.6125316911255</v>
      </c>
      <c r="DE1189" s="86">
        <f t="shared" si="2214"/>
        <v>6473.5975460598374</v>
      </c>
      <c r="DF1189" s="86">
        <f t="shared" si="2215"/>
        <v>2589.4390184239351</v>
      </c>
      <c r="DG1189" s="86">
        <f t="shared" si="2216"/>
        <v>1618.3993865149594</v>
      </c>
      <c r="DH1189" s="86">
        <f t="shared" si="2217"/>
        <v>5.6460336957208111E-2</v>
      </c>
      <c r="DI1189" s="86">
        <f t="shared" si="2218"/>
        <v>3.5844502405209151E-2</v>
      </c>
      <c r="DJ1189" s="86">
        <f t="shared" si="2219"/>
        <v>0.22598140533327912</v>
      </c>
      <c r="DK1189" s="86">
        <f t="shared" si="2220"/>
        <v>-1644.285188993176</v>
      </c>
      <c r="DL1189" s="86">
        <f t="shared" si="2278"/>
        <v>-1644.285188993176</v>
      </c>
      <c r="DM1189" s="86">
        <f t="shared" si="2221"/>
        <v>-1644.285188993176</v>
      </c>
      <c r="DN1189" s="85">
        <f t="shared" si="2222"/>
        <v>0</v>
      </c>
      <c r="DO1189" s="85">
        <f t="shared" si="2269"/>
        <v>0</v>
      </c>
      <c r="DP1189" s="85">
        <f t="shared" si="2223"/>
        <v>0</v>
      </c>
      <c r="DQ1189" s="85">
        <f t="shared" si="2270"/>
        <v>0</v>
      </c>
      <c r="DR1189" s="85">
        <f t="shared" si="2224"/>
        <v>0</v>
      </c>
      <c r="DS1189" s="85">
        <f t="shared" si="2271"/>
        <v>0</v>
      </c>
      <c r="DT1189" s="81"/>
      <c r="DU1189" s="81"/>
      <c r="DV1189" s="81">
        <f t="shared" si="2272"/>
        <v>0</v>
      </c>
      <c r="DW1189" s="100"/>
    </row>
    <row r="1190" spans="1:127" x14ac:dyDescent="0.2">
      <c r="A1190" s="59">
        <f t="shared" si="2225"/>
        <v>158.00000000000006</v>
      </c>
      <c r="B1190" s="44">
        <f t="shared" si="2226"/>
        <v>158000.00000000006</v>
      </c>
      <c r="C1190" s="52">
        <f t="shared" si="2160"/>
        <v>133.33333333333334</v>
      </c>
      <c r="D1190" s="50">
        <f t="shared" si="2161"/>
        <v>4</v>
      </c>
      <c r="E1190" s="44">
        <f t="shared" si="2162"/>
        <v>4.13</v>
      </c>
      <c r="F1190" s="47">
        <f t="shared" si="2163"/>
        <v>0.02</v>
      </c>
      <c r="G1190" s="52">
        <f t="shared" si="2227"/>
        <v>2.268889176228809E-2</v>
      </c>
      <c r="H1190" s="57">
        <f t="shared" si="2228"/>
        <v>1190.3931560757071</v>
      </c>
      <c r="I1190" s="52">
        <f t="shared" si="2229"/>
        <v>0</v>
      </c>
      <c r="J1190" s="54">
        <f t="shared" si="2230"/>
        <v>4901.544473261114</v>
      </c>
      <c r="K1190" s="46">
        <f t="shared" si="2273"/>
        <v>4901.544473261114</v>
      </c>
      <c r="L1190" s="80">
        <f t="shared" si="2164"/>
        <v>0</v>
      </c>
      <c r="M1190" s="142">
        <f t="shared" si="2165"/>
        <v>0</v>
      </c>
      <c r="N1190" s="60">
        <f t="shared" si="2166"/>
        <v>4.13</v>
      </c>
      <c r="O1190" s="53">
        <f t="shared" si="2167"/>
        <v>0</v>
      </c>
      <c r="P1190" s="58">
        <f t="shared" si="2231"/>
        <v>3.3092982422888273</v>
      </c>
      <c r="Q1190" s="49">
        <f t="shared" si="2168"/>
        <v>3.3092982422888273</v>
      </c>
      <c r="R1190" s="143">
        <f t="shared" si="2169"/>
        <v>0.02</v>
      </c>
      <c r="S1190" s="51">
        <f t="shared" si="2232"/>
        <v>1.7248702263219728E-2</v>
      </c>
      <c r="T1190" s="57">
        <f t="shared" si="2233"/>
        <v>1233.2343812509935</v>
      </c>
      <c r="U1190" s="53">
        <f t="shared" si="2170"/>
        <v>0</v>
      </c>
      <c r="V1190" s="58">
        <f t="shared" si="2234"/>
        <v>3.3826964993419359</v>
      </c>
      <c r="W1190" s="49">
        <f t="shared" si="2171"/>
        <v>3.3826964993419359</v>
      </c>
      <c r="X1190" s="143">
        <f t="shared" si="2172"/>
        <v>0.02</v>
      </c>
      <c r="Y1190" s="51">
        <f t="shared" si="2235"/>
        <v>1.6653880481963975E-2</v>
      </c>
      <c r="Z1190" s="57">
        <f t="shared" si="2236"/>
        <v>1197.0123179072377</v>
      </c>
      <c r="AA1190" s="53">
        <f t="shared" si="2173"/>
        <v>0</v>
      </c>
      <c r="AB1190" s="58">
        <f t="shared" si="2237"/>
        <v>3.320158852009194</v>
      </c>
      <c r="AC1190" s="49">
        <f t="shared" si="2174"/>
        <v>3.320158852009194</v>
      </c>
      <c r="AD1190" s="143">
        <f t="shared" si="2175"/>
        <v>0.02</v>
      </c>
      <c r="AE1190" s="49">
        <f t="shared" si="2274"/>
        <v>1.6601190633114975E-2</v>
      </c>
      <c r="AF1190" s="57">
        <f t="shared" si="2238"/>
        <v>1196.1542043372085</v>
      </c>
      <c r="AG1190" s="53">
        <f t="shared" si="2176"/>
        <v>0</v>
      </c>
      <c r="AH1190" s="58">
        <f t="shared" si="2239"/>
        <v>3.3187410109295241</v>
      </c>
      <c r="AI1190" s="49">
        <f t="shared" si="2177"/>
        <v>3.3187410109295241</v>
      </c>
      <c r="AJ1190" s="143">
        <f t="shared" si="2178"/>
        <v>0.02</v>
      </c>
      <c r="AK1190" s="51">
        <f t="shared" si="2240"/>
        <v>1.6601748957976378E-2</v>
      </c>
      <c r="AL1190" s="57">
        <f t="shared" si="2241"/>
        <v>1196.1111621555569</v>
      </c>
      <c r="AM1190" s="53">
        <f t="shared" si="2179"/>
        <v>0</v>
      </c>
      <c r="AN1190" s="58">
        <f t="shared" si="2242"/>
        <v>3.3186699707518765</v>
      </c>
      <c r="AO1190" s="49">
        <f t="shared" si="2180"/>
        <v>3.3186699707518765</v>
      </c>
      <c r="AP1190" s="143">
        <f t="shared" si="2181"/>
        <v>0.02</v>
      </c>
      <c r="AQ1190" s="51">
        <f t="shared" si="2243"/>
        <v>1.6602044607708574E-2</v>
      </c>
      <c r="AR1190" s="57">
        <f t="shared" si="2244"/>
        <v>1196.1078666074791</v>
      </c>
      <c r="AS1190" s="44">
        <f t="shared" si="2182"/>
        <v>8822.780051870006</v>
      </c>
      <c r="AT1190" s="44">
        <f t="shared" si="2183"/>
        <v>3529.1120207480021</v>
      </c>
      <c r="AU1190" s="44">
        <f t="shared" si="2184"/>
        <v>2205.6950129675015</v>
      </c>
      <c r="AV1190" s="47">
        <f t="shared" si="2185"/>
        <v>0.15342730320937989</v>
      </c>
      <c r="AW1190" s="47">
        <f t="shared" si="2186"/>
        <v>0.1616360692145514</v>
      </c>
      <c r="AX1190" s="86">
        <f t="shared" si="2187"/>
        <v>0.26869443540365434</v>
      </c>
      <c r="AY1190" s="86">
        <f t="shared" si="2188"/>
        <v>0</v>
      </c>
      <c r="AZ1190" s="10">
        <f t="shared" si="2245"/>
        <v>0</v>
      </c>
      <c r="BA1190" s="44">
        <f t="shared" si="2189"/>
        <v>0</v>
      </c>
      <c r="BB1190" s="9">
        <f t="shared" si="2190"/>
        <v>0</v>
      </c>
      <c r="BC1190" s="45">
        <f t="shared" si="2279"/>
        <v>0</v>
      </c>
      <c r="BD1190" s="9">
        <f t="shared" si="2191"/>
        <v>0</v>
      </c>
      <c r="BE1190" s="45">
        <f t="shared" si="2275"/>
        <v>0</v>
      </c>
      <c r="BF1190" s="9">
        <f t="shared" si="2192"/>
        <v>0</v>
      </c>
      <c r="BG1190" s="45">
        <f t="shared" si="2276"/>
        <v>0</v>
      </c>
      <c r="BH1190" s="58"/>
      <c r="BI1190" s="58"/>
      <c r="BJ1190" s="58">
        <f t="shared" si="2246"/>
        <v>0</v>
      </c>
      <c r="BK1190" s="97"/>
      <c r="BL1190" s="44"/>
      <c r="BM1190" s="82">
        <f t="shared" si="2247"/>
        <v>118.5</v>
      </c>
      <c r="BN1190" s="86">
        <f t="shared" si="2248"/>
        <v>118500</v>
      </c>
      <c r="BO1190" s="86">
        <f t="shared" si="2249"/>
        <v>100</v>
      </c>
      <c r="BP1190" s="84">
        <f t="shared" si="2193"/>
        <v>4</v>
      </c>
      <c r="BQ1190" s="84">
        <f t="shared" si="2194"/>
        <v>4.13</v>
      </c>
      <c r="BR1190" s="84">
        <f t="shared" si="2195"/>
        <v>0.02</v>
      </c>
      <c r="BS1190" s="84">
        <f t="shared" si="2250"/>
        <v>3.0875943074937372E-2</v>
      </c>
      <c r="BT1190" s="84">
        <f t="shared" si="2251"/>
        <v>1419.6869157974745</v>
      </c>
      <c r="BU1190" s="84">
        <f t="shared" si="2252"/>
        <v>0</v>
      </c>
      <c r="BV1190" s="83">
        <f t="shared" si="2253"/>
        <v>3599.6803811443542</v>
      </c>
      <c r="BW1190" s="81">
        <f t="shared" si="2277"/>
        <v>3599.6803811443542</v>
      </c>
      <c r="BX1190" s="83">
        <f t="shared" si="2196"/>
        <v>0</v>
      </c>
      <c r="BY1190" s="141">
        <f t="shared" si="2197"/>
        <v>0</v>
      </c>
      <c r="BZ1190" s="83">
        <f t="shared" si="2198"/>
        <v>4.13</v>
      </c>
      <c r="CA1190" s="83">
        <f t="shared" si="2199"/>
        <v>0</v>
      </c>
      <c r="CB1190" s="83">
        <f t="shared" si="2254"/>
        <v>3.717247569818702</v>
      </c>
      <c r="CC1190" s="83">
        <f t="shared" si="2200"/>
        <v>3.717247569818702</v>
      </c>
      <c r="CD1190" s="143">
        <f t="shared" si="2201"/>
        <v>0.02</v>
      </c>
      <c r="CE1190" s="83">
        <f t="shared" si="2255"/>
        <v>1.6668523213570739E-2</v>
      </c>
      <c r="CF1190" s="84">
        <f t="shared" si="2256"/>
        <v>1280.3239197541789</v>
      </c>
      <c r="CG1190" s="83">
        <f t="shared" si="2202"/>
        <v>0</v>
      </c>
      <c r="CH1190" s="83">
        <f t="shared" si="2257"/>
        <v>3.3965465033445286</v>
      </c>
      <c r="CI1190" s="83">
        <f t="shared" si="2203"/>
        <v>3.3965465033445286</v>
      </c>
      <c r="CJ1190" s="143">
        <f t="shared" si="2204"/>
        <v>0.02</v>
      </c>
      <c r="CK1190" s="83">
        <f t="shared" si="2258"/>
        <v>1.5860910799759466E-2</v>
      </c>
      <c r="CL1190" s="84">
        <f t="shared" si="2259"/>
        <v>1215.6719876931786</v>
      </c>
      <c r="CM1190" s="83">
        <f t="shared" si="2205"/>
        <v>0</v>
      </c>
      <c r="CN1190" s="83">
        <f t="shared" si="2260"/>
        <v>3.2747384642741189</v>
      </c>
      <c r="CO1190" s="83">
        <f t="shared" si="2206"/>
        <v>3.2747384642741189</v>
      </c>
      <c r="CP1190" s="143">
        <f t="shared" si="2207"/>
        <v>0.02</v>
      </c>
      <c r="CQ1190" s="83">
        <f t="shared" si="2261"/>
        <v>1.6020564504284764E-2</v>
      </c>
      <c r="CR1190" s="84">
        <f t="shared" si="2262"/>
        <v>1215.0067001290183</v>
      </c>
      <c r="CS1190" s="83">
        <f t="shared" si="2208"/>
        <v>0</v>
      </c>
      <c r="CT1190" s="83">
        <f t="shared" si="2263"/>
        <v>3.2735720936212522</v>
      </c>
      <c r="CU1190" s="83">
        <f t="shared" si="2209"/>
        <v>3.2735720936212522</v>
      </c>
      <c r="CV1190" s="143">
        <f t="shared" si="2210"/>
        <v>0.02</v>
      </c>
      <c r="CW1190" s="83">
        <f t="shared" si="2264"/>
        <v>1.6048526987184827E-2</v>
      </c>
      <c r="CX1190" s="84">
        <f t="shared" si="2265"/>
        <v>1215.0894610459072</v>
      </c>
      <c r="CY1190" s="83">
        <f t="shared" si="2211"/>
        <v>0</v>
      </c>
      <c r="CZ1190" s="83">
        <f t="shared" si="2266"/>
        <v>3.2737170925958647</v>
      </c>
      <c r="DA1190" s="83">
        <f t="shared" si="2212"/>
        <v>3.2737170925958647</v>
      </c>
      <c r="DB1190" s="143">
        <f t="shared" si="2213"/>
        <v>0.02</v>
      </c>
      <c r="DC1190" s="83">
        <f t="shared" si="2267"/>
        <v>1.604944676732676E-2</v>
      </c>
      <c r="DD1190" s="84">
        <f t="shared" si="2268"/>
        <v>1215.1029710786129</v>
      </c>
      <c r="DE1190" s="86">
        <f t="shared" si="2214"/>
        <v>6479.4246860598378</v>
      </c>
      <c r="DF1190" s="86">
        <f t="shared" si="2215"/>
        <v>2591.7698744239347</v>
      </c>
      <c r="DG1190" s="86">
        <f t="shared" si="2216"/>
        <v>1619.8561715149594</v>
      </c>
      <c r="DH1190" s="86">
        <f t="shared" si="2217"/>
        <v>5.6386270305152988E-2</v>
      </c>
      <c r="DI1190" s="86">
        <f t="shared" si="2218"/>
        <v>3.5758177385839772E-2</v>
      </c>
      <c r="DJ1190" s="86">
        <f t="shared" si="2219"/>
        <v>0.22496007380304667</v>
      </c>
      <c r="DK1190" s="86">
        <f t="shared" si="2220"/>
        <v>-1645.957246374046</v>
      </c>
      <c r="DL1190" s="86">
        <f t="shared" si="2278"/>
        <v>-1645.957246374046</v>
      </c>
      <c r="DM1190" s="86">
        <f t="shared" si="2221"/>
        <v>-1645.957246374046</v>
      </c>
      <c r="DN1190" s="85">
        <f t="shared" si="2222"/>
        <v>0</v>
      </c>
      <c r="DO1190" s="85">
        <f t="shared" si="2269"/>
        <v>0</v>
      </c>
      <c r="DP1190" s="85">
        <f t="shared" si="2223"/>
        <v>0</v>
      </c>
      <c r="DQ1190" s="85">
        <f t="shared" si="2270"/>
        <v>0</v>
      </c>
      <c r="DR1190" s="85">
        <f t="shared" si="2224"/>
        <v>0</v>
      </c>
      <c r="DS1190" s="85">
        <f t="shared" si="2271"/>
        <v>0</v>
      </c>
      <c r="DT1190" s="81"/>
      <c r="DU1190" s="81"/>
      <c r="DV1190" s="81">
        <f t="shared" si="2272"/>
        <v>0</v>
      </c>
      <c r="DW1190" s="100"/>
    </row>
    <row r="1191" spans="1:127" x14ac:dyDescent="0.2">
      <c r="A1191" s="59">
        <f t="shared" si="2225"/>
        <v>158.13333333333341</v>
      </c>
      <c r="B1191" s="44">
        <f t="shared" si="2226"/>
        <v>158133.3333333334</v>
      </c>
      <c r="C1191" s="52">
        <f t="shared" si="2160"/>
        <v>133.33333333333334</v>
      </c>
      <c r="D1191" s="50">
        <f t="shared" si="2161"/>
        <v>4</v>
      </c>
      <c r="E1191" s="44">
        <f t="shared" si="2162"/>
        <v>4.13</v>
      </c>
      <c r="F1191" s="47">
        <f t="shared" si="2163"/>
        <v>0.02</v>
      </c>
      <c r="G1191" s="52">
        <f t="shared" si="2227"/>
        <v>2.2686225095621421E-2</v>
      </c>
      <c r="H1191" s="57">
        <f t="shared" si="2228"/>
        <v>1191.1256034826145</v>
      </c>
      <c r="I1191" s="52">
        <f t="shared" si="2229"/>
        <v>0</v>
      </c>
      <c r="J1191" s="54">
        <f t="shared" si="2230"/>
        <v>4905.8608732611137</v>
      </c>
      <c r="K1191" s="46">
        <f t="shared" si="2273"/>
        <v>4905.8608732611137</v>
      </c>
      <c r="L1191" s="80">
        <f t="shared" si="2164"/>
        <v>0</v>
      </c>
      <c r="M1191" s="142">
        <f t="shared" si="2165"/>
        <v>0</v>
      </c>
      <c r="N1191" s="60">
        <f t="shared" si="2166"/>
        <v>4.13</v>
      </c>
      <c r="O1191" s="53">
        <f t="shared" si="2167"/>
        <v>0</v>
      </c>
      <c r="P1191" s="58">
        <f t="shared" si="2231"/>
        <v>3.310748790831807</v>
      </c>
      <c r="Q1191" s="49">
        <f t="shared" si="2168"/>
        <v>3.310748790831807</v>
      </c>
      <c r="R1191" s="143">
        <f t="shared" si="2169"/>
        <v>0.02</v>
      </c>
      <c r="S1191" s="51">
        <f t="shared" si="2232"/>
        <v>1.724603559655306E-2</v>
      </c>
      <c r="T1191" s="57">
        <f t="shared" si="2233"/>
        <v>1233.9292866424944</v>
      </c>
      <c r="U1191" s="53">
        <f t="shared" si="2170"/>
        <v>0</v>
      </c>
      <c r="V1191" s="58">
        <f t="shared" si="2234"/>
        <v>3.3842014528256446</v>
      </c>
      <c r="W1191" s="49">
        <f t="shared" si="2171"/>
        <v>3.3842014528256446</v>
      </c>
      <c r="X1191" s="143">
        <f t="shared" si="2172"/>
        <v>0.02</v>
      </c>
      <c r="Y1191" s="51">
        <f t="shared" si="2235"/>
        <v>1.6651213815297307E-2</v>
      </c>
      <c r="Z1191" s="57">
        <f t="shared" si="2236"/>
        <v>1197.6686994715458</v>
      </c>
      <c r="AA1191" s="53">
        <f t="shared" si="2173"/>
        <v>0</v>
      </c>
      <c r="AB1191" s="58">
        <f t="shared" si="2237"/>
        <v>3.3215021469921586</v>
      </c>
      <c r="AC1191" s="49">
        <f t="shared" si="2174"/>
        <v>3.3215021469921586</v>
      </c>
      <c r="AD1191" s="143">
        <f t="shared" si="2175"/>
        <v>0.02</v>
      </c>
      <c r="AE1191" s="49">
        <f t="shared" si="2274"/>
        <v>1.6598523966448307E-2</v>
      </c>
      <c r="AF1191" s="57">
        <f t="shared" si="2238"/>
        <v>1196.8208333767493</v>
      </c>
      <c r="AG1191" s="53">
        <f t="shared" si="2176"/>
        <v>0</v>
      </c>
      <c r="AH1191" s="58">
        <f t="shared" si="2239"/>
        <v>3.3200990724749939</v>
      </c>
      <c r="AI1191" s="49">
        <f t="shared" si="2177"/>
        <v>3.3200990724749939</v>
      </c>
      <c r="AJ1191" s="143">
        <f t="shared" si="2178"/>
        <v>0.02</v>
      </c>
      <c r="AK1191" s="51">
        <f t="shared" si="2240"/>
        <v>1.659908229130971E-2</v>
      </c>
      <c r="AL1191" s="57">
        <f t="shared" si="2241"/>
        <v>1196.7780984252638</v>
      </c>
      <c r="AM1191" s="53">
        <f t="shared" si="2179"/>
        <v>0</v>
      </c>
      <c r="AN1191" s="58">
        <f t="shared" si="2242"/>
        <v>3.3200284293597195</v>
      </c>
      <c r="AO1191" s="49">
        <f t="shared" si="2180"/>
        <v>3.3200284293597195</v>
      </c>
      <c r="AP1191" s="143">
        <f t="shared" si="2181"/>
        <v>0.02</v>
      </c>
      <c r="AQ1191" s="51">
        <f t="shared" si="2243"/>
        <v>1.6599377941041906E-2</v>
      </c>
      <c r="AR1191" s="57">
        <f t="shared" si="2244"/>
        <v>1196.7748290320119</v>
      </c>
      <c r="AS1191" s="44">
        <f t="shared" si="2182"/>
        <v>8830.549571870004</v>
      </c>
      <c r="AT1191" s="44">
        <f t="shared" si="2183"/>
        <v>3532.2198287480019</v>
      </c>
      <c r="AU1191" s="44">
        <f t="shared" si="2184"/>
        <v>2207.637392967501</v>
      </c>
      <c r="AV1191" s="47">
        <f t="shared" si="2185"/>
        <v>0.15310637361736401</v>
      </c>
      <c r="AW1191" s="47">
        <f t="shared" si="2186"/>
        <v>0.16100109326941178</v>
      </c>
      <c r="AX1191" s="86">
        <f t="shared" si="2187"/>
        <v>0.26700282779727297</v>
      </c>
      <c r="AY1191" s="86">
        <f t="shared" si="2188"/>
        <v>0</v>
      </c>
      <c r="AZ1191" s="10">
        <f t="shared" si="2245"/>
        <v>0</v>
      </c>
      <c r="BA1191" s="44">
        <f t="shared" si="2189"/>
        <v>0</v>
      </c>
      <c r="BB1191" s="9">
        <f t="shared" si="2190"/>
        <v>0</v>
      </c>
      <c r="BC1191" s="45">
        <f t="shared" si="2279"/>
        <v>0</v>
      </c>
      <c r="BD1191" s="9">
        <f t="shared" si="2191"/>
        <v>0</v>
      </c>
      <c r="BE1191" s="45">
        <f t="shared" si="2275"/>
        <v>0</v>
      </c>
      <c r="BF1191" s="9">
        <f t="shared" si="2192"/>
        <v>0</v>
      </c>
      <c r="BG1191" s="45">
        <f t="shared" si="2276"/>
        <v>0</v>
      </c>
      <c r="BH1191" s="58"/>
      <c r="BI1191" s="58"/>
      <c r="BJ1191" s="58">
        <f t="shared" si="2246"/>
        <v>0</v>
      </c>
      <c r="BK1191" s="97"/>
      <c r="BL1191" s="44"/>
      <c r="BM1191" s="82">
        <f t="shared" si="2247"/>
        <v>118.60000000000001</v>
      </c>
      <c r="BN1191" s="86">
        <f t="shared" si="2248"/>
        <v>118600</v>
      </c>
      <c r="BO1191" s="86">
        <f t="shared" si="2249"/>
        <v>100</v>
      </c>
      <c r="BP1191" s="84">
        <f t="shared" si="2193"/>
        <v>4</v>
      </c>
      <c r="BQ1191" s="84">
        <f t="shared" si="2194"/>
        <v>4.13</v>
      </c>
      <c r="BR1191" s="84">
        <f t="shared" si="2195"/>
        <v>0.02</v>
      </c>
      <c r="BS1191" s="84">
        <f t="shared" si="2250"/>
        <v>3.0873943074937373E-2</v>
      </c>
      <c r="BT1191" s="84">
        <f t="shared" si="2251"/>
        <v>1420.4344931116377</v>
      </c>
      <c r="BU1191" s="84">
        <f t="shared" si="2252"/>
        <v>0</v>
      </c>
      <c r="BV1191" s="83">
        <f t="shared" si="2253"/>
        <v>3602.917681144354</v>
      </c>
      <c r="BW1191" s="81">
        <f t="shared" si="2277"/>
        <v>3602.917681144354</v>
      </c>
      <c r="BX1191" s="83">
        <f t="shared" si="2196"/>
        <v>0</v>
      </c>
      <c r="BY1191" s="141">
        <f t="shared" si="2197"/>
        <v>0</v>
      </c>
      <c r="BZ1191" s="83">
        <f t="shared" si="2198"/>
        <v>4.13</v>
      </c>
      <c r="CA1191" s="83">
        <f t="shared" si="2199"/>
        <v>0</v>
      </c>
      <c r="CB1191" s="83">
        <f t="shared" si="2254"/>
        <v>3.7193662003067978</v>
      </c>
      <c r="CC1191" s="83">
        <f t="shared" si="2200"/>
        <v>3.7193662003067978</v>
      </c>
      <c r="CD1191" s="143">
        <f t="shared" si="2201"/>
        <v>0.02</v>
      </c>
      <c r="CE1191" s="83">
        <f t="shared" si="2255"/>
        <v>1.666652321357074E-2</v>
      </c>
      <c r="CF1191" s="84">
        <f t="shared" si="2256"/>
        <v>1280.7723032126521</v>
      </c>
      <c r="CG1191" s="83">
        <f t="shared" si="2202"/>
        <v>0</v>
      </c>
      <c r="CH1191" s="83">
        <f t="shared" si="2257"/>
        <v>3.397637499361569</v>
      </c>
      <c r="CI1191" s="83">
        <f t="shared" si="2203"/>
        <v>3.397637499361569</v>
      </c>
      <c r="CJ1191" s="143">
        <f t="shared" si="2204"/>
        <v>0.02</v>
      </c>
      <c r="CK1191" s="83">
        <f t="shared" si="2258"/>
        <v>1.5858910799759467E-2</v>
      </c>
      <c r="CL1191" s="84">
        <f t="shared" si="2259"/>
        <v>1216.1389299471459</v>
      </c>
      <c r="CM1191" s="83">
        <f t="shared" si="2205"/>
        <v>0</v>
      </c>
      <c r="CN1191" s="83">
        <f t="shared" si="2260"/>
        <v>3.2757495444576423</v>
      </c>
      <c r="CO1191" s="83">
        <f t="shared" si="2206"/>
        <v>3.2757495444576423</v>
      </c>
      <c r="CP1191" s="143">
        <f t="shared" si="2207"/>
        <v>0.02</v>
      </c>
      <c r="CQ1191" s="83">
        <f t="shared" si="2261"/>
        <v>1.6018564504284766E-2</v>
      </c>
      <c r="CR1191" s="84">
        <f t="shared" si="2262"/>
        <v>1215.49588620232</v>
      </c>
      <c r="CS1191" s="83">
        <f t="shared" si="2208"/>
        <v>0</v>
      </c>
      <c r="CT1191" s="83">
        <f t="shared" si="2263"/>
        <v>3.2746209877921841</v>
      </c>
      <c r="CU1191" s="83">
        <f t="shared" si="2209"/>
        <v>3.2746209877921841</v>
      </c>
      <c r="CV1191" s="143">
        <f t="shared" si="2210"/>
        <v>0.02</v>
      </c>
      <c r="CW1191" s="83">
        <f t="shared" si="2264"/>
        <v>1.6046526987184829E-2</v>
      </c>
      <c r="CX1191" s="84">
        <f t="shared" si="2265"/>
        <v>1215.5796756044458</v>
      </c>
      <c r="CY1191" s="83">
        <f t="shared" si="2211"/>
        <v>0</v>
      </c>
      <c r="CZ1191" s="83">
        <f t="shared" si="2266"/>
        <v>3.2747679467774446</v>
      </c>
      <c r="DA1191" s="83">
        <f t="shared" si="2212"/>
        <v>3.2747679467774446</v>
      </c>
      <c r="DB1191" s="143">
        <f t="shared" si="2213"/>
        <v>0.02</v>
      </c>
      <c r="DC1191" s="83">
        <f t="shared" si="2267"/>
        <v>1.6047446767326761E-2</v>
      </c>
      <c r="DD1191" s="84">
        <f t="shared" si="2268"/>
        <v>1215.5931920205392</v>
      </c>
      <c r="DE1191" s="86">
        <f t="shared" si="2214"/>
        <v>6485.2518260598372</v>
      </c>
      <c r="DF1191" s="86">
        <f t="shared" si="2215"/>
        <v>2594.1007304239347</v>
      </c>
      <c r="DG1191" s="86">
        <f t="shared" si="2216"/>
        <v>1621.3129565149593</v>
      </c>
      <c r="DH1191" s="86">
        <f t="shared" si="2217"/>
        <v>5.631238241756021E-2</v>
      </c>
      <c r="DI1191" s="86">
        <f t="shared" si="2218"/>
        <v>3.5672155214767041E-2</v>
      </c>
      <c r="DJ1191" s="86">
        <f t="shared" si="2219"/>
        <v>0.22394447803214068</v>
      </c>
      <c r="DK1191" s="86">
        <f t="shared" si="2220"/>
        <v>-1647.6282836811768</v>
      </c>
      <c r="DL1191" s="86">
        <f t="shared" si="2278"/>
        <v>-1647.6282836811768</v>
      </c>
      <c r="DM1191" s="86">
        <f t="shared" si="2221"/>
        <v>-1647.6282836811768</v>
      </c>
      <c r="DN1191" s="85">
        <f t="shared" si="2222"/>
        <v>0</v>
      </c>
      <c r="DO1191" s="85">
        <f t="shared" si="2269"/>
        <v>0</v>
      </c>
      <c r="DP1191" s="85">
        <f t="shared" si="2223"/>
        <v>0</v>
      </c>
      <c r="DQ1191" s="85">
        <f t="shared" si="2270"/>
        <v>0</v>
      </c>
      <c r="DR1191" s="85">
        <f t="shared" si="2224"/>
        <v>0</v>
      </c>
      <c r="DS1191" s="85">
        <f t="shared" si="2271"/>
        <v>0</v>
      </c>
      <c r="DT1191" s="81"/>
      <c r="DU1191" s="81"/>
      <c r="DV1191" s="81">
        <f t="shared" si="2272"/>
        <v>0</v>
      </c>
      <c r="DW1191" s="100"/>
    </row>
    <row r="1192" spans="1:127" x14ac:dyDescent="0.2">
      <c r="A1192" s="59">
        <f t="shared" si="2225"/>
        <v>158.26666666666674</v>
      </c>
      <c r="B1192" s="44">
        <f t="shared" si="2226"/>
        <v>158266.66666666674</v>
      </c>
      <c r="C1192" s="52">
        <f t="shared" si="2160"/>
        <v>133.33333333333334</v>
      </c>
      <c r="D1192" s="50">
        <f t="shared" si="2161"/>
        <v>4</v>
      </c>
      <c r="E1192" s="44">
        <f t="shared" si="2162"/>
        <v>4.13</v>
      </c>
      <c r="F1192" s="47">
        <f t="shared" si="2163"/>
        <v>0.02</v>
      </c>
      <c r="G1192" s="52">
        <f t="shared" si="2227"/>
        <v>2.2683558428954753E-2</v>
      </c>
      <c r="H1192" s="57">
        <f t="shared" si="2228"/>
        <v>1191.8579647985882</v>
      </c>
      <c r="I1192" s="52">
        <f t="shared" si="2229"/>
        <v>0</v>
      </c>
      <c r="J1192" s="54">
        <f t="shared" si="2230"/>
        <v>4910.1772732611144</v>
      </c>
      <c r="K1192" s="46">
        <f t="shared" si="2273"/>
        <v>4910.1772732611144</v>
      </c>
      <c r="L1192" s="80">
        <f t="shared" si="2164"/>
        <v>0</v>
      </c>
      <c r="M1192" s="142">
        <f t="shared" si="2165"/>
        <v>0</v>
      </c>
      <c r="N1192" s="60">
        <f t="shared" si="2166"/>
        <v>4.13</v>
      </c>
      <c r="O1192" s="53">
        <f t="shared" si="2167"/>
        <v>0</v>
      </c>
      <c r="P1192" s="58">
        <f t="shared" si="2231"/>
        <v>3.3122012089710289</v>
      </c>
      <c r="Q1192" s="49">
        <f t="shared" si="2168"/>
        <v>3.3122012089710289</v>
      </c>
      <c r="R1192" s="143">
        <f t="shared" si="2169"/>
        <v>0.02</v>
      </c>
      <c r="S1192" s="51">
        <f t="shared" si="2232"/>
        <v>1.7243368929886392E-2</v>
      </c>
      <c r="T1192" s="57">
        <f t="shared" si="2233"/>
        <v>1234.6237801786585</v>
      </c>
      <c r="U1192" s="53">
        <f t="shared" si="2170"/>
        <v>0</v>
      </c>
      <c r="V1192" s="58">
        <f t="shared" si="2234"/>
        <v>3.385707491692612</v>
      </c>
      <c r="W1192" s="49">
        <f t="shared" si="2171"/>
        <v>3.385707491692612</v>
      </c>
      <c r="X1192" s="143">
        <f t="shared" si="2172"/>
        <v>0.02</v>
      </c>
      <c r="Y1192" s="51">
        <f t="shared" si="2235"/>
        <v>1.6648547148630639E-2</v>
      </c>
      <c r="Z1192" s="57">
        <f t="shared" si="2236"/>
        <v>1198.3246840797931</v>
      </c>
      <c r="AA1192" s="53">
        <f t="shared" si="2173"/>
        <v>0</v>
      </c>
      <c r="AB1192" s="58">
        <f t="shared" si="2237"/>
        <v>3.3228463891704898</v>
      </c>
      <c r="AC1192" s="49">
        <f t="shared" si="2174"/>
        <v>3.3228463891704898</v>
      </c>
      <c r="AD1192" s="143">
        <f t="shared" si="2175"/>
        <v>0.02</v>
      </c>
      <c r="AE1192" s="49">
        <f t="shared" si="2274"/>
        <v>1.6595857299781639E-2</v>
      </c>
      <c r="AF1192" s="57">
        <f t="shared" si="2238"/>
        <v>1197.4870857689345</v>
      </c>
      <c r="AG1192" s="53">
        <f t="shared" si="2176"/>
        <v>0</v>
      </c>
      <c r="AH1192" s="58">
        <f t="shared" si="2239"/>
        <v>3.3214581680618056</v>
      </c>
      <c r="AI1192" s="49">
        <f t="shared" si="2177"/>
        <v>3.3214581680618056</v>
      </c>
      <c r="AJ1192" s="143">
        <f t="shared" si="2178"/>
        <v>0.02</v>
      </c>
      <c r="AK1192" s="51">
        <f t="shared" si="2240"/>
        <v>1.6596415624643042E-2</v>
      </c>
      <c r="AL1192" s="57">
        <f t="shared" si="2241"/>
        <v>1197.4446547978564</v>
      </c>
      <c r="AM1192" s="53">
        <f t="shared" si="2179"/>
        <v>0</v>
      </c>
      <c r="AN1192" s="58">
        <f t="shared" si="2242"/>
        <v>3.3213879182517068</v>
      </c>
      <c r="AO1192" s="49">
        <f t="shared" si="2180"/>
        <v>3.3213879182517068</v>
      </c>
      <c r="AP1192" s="143">
        <f t="shared" si="2181"/>
        <v>0.02</v>
      </c>
      <c r="AQ1192" s="51">
        <f t="shared" si="2243"/>
        <v>1.6596711274375238E-2</v>
      </c>
      <c r="AR1192" s="57">
        <f t="shared" si="2244"/>
        <v>1197.4414114608821</v>
      </c>
      <c r="AS1192" s="44">
        <f t="shared" si="2182"/>
        <v>8838.3190918700056</v>
      </c>
      <c r="AT1192" s="44">
        <f t="shared" si="2183"/>
        <v>3535.3276367480025</v>
      </c>
      <c r="AU1192" s="44">
        <f t="shared" si="2184"/>
        <v>2209.5797729675014</v>
      </c>
      <c r="AV1192" s="47">
        <f t="shared" si="2185"/>
        <v>0.15278658757295946</v>
      </c>
      <c r="AW1192" s="47">
        <f t="shared" si="2186"/>
        <v>0.16036954357092809</v>
      </c>
      <c r="AX1192" s="86">
        <f t="shared" si="2187"/>
        <v>0.26532434345804418</v>
      </c>
      <c r="AY1192" s="86">
        <f t="shared" si="2188"/>
        <v>0</v>
      </c>
      <c r="AZ1192" s="10">
        <f t="shared" si="2245"/>
        <v>0</v>
      </c>
      <c r="BA1192" s="44">
        <f t="shared" si="2189"/>
        <v>0</v>
      </c>
      <c r="BB1192" s="9">
        <f t="shared" si="2190"/>
        <v>0</v>
      </c>
      <c r="BC1192" s="45">
        <f t="shared" si="2279"/>
        <v>0</v>
      </c>
      <c r="BD1192" s="9">
        <f t="shared" si="2191"/>
        <v>0</v>
      </c>
      <c r="BE1192" s="45">
        <f t="shared" si="2275"/>
        <v>0</v>
      </c>
      <c r="BF1192" s="9">
        <f t="shared" si="2192"/>
        <v>0</v>
      </c>
      <c r="BG1192" s="45">
        <f t="shared" si="2276"/>
        <v>0</v>
      </c>
      <c r="BH1192" s="58"/>
      <c r="BI1192" s="58"/>
      <c r="BJ1192" s="58">
        <f t="shared" si="2246"/>
        <v>0</v>
      </c>
      <c r="BK1192" s="97"/>
      <c r="BL1192" s="44"/>
      <c r="BM1192" s="82">
        <f t="shared" si="2247"/>
        <v>118.7</v>
      </c>
      <c r="BN1192" s="86">
        <f t="shared" si="2248"/>
        <v>118700</v>
      </c>
      <c r="BO1192" s="86">
        <f t="shared" si="2249"/>
        <v>100</v>
      </c>
      <c r="BP1192" s="84">
        <f t="shared" si="2193"/>
        <v>4</v>
      </c>
      <c r="BQ1192" s="84">
        <f t="shared" si="2194"/>
        <v>4.13</v>
      </c>
      <c r="BR1192" s="84">
        <f t="shared" si="2195"/>
        <v>0.02</v>
      </c>
      <c r="BS1192" s="84">
        <f t="shared" si="2250"/>
        <v>3.0871943074937375E-2</v>
      </c>
      <c r="BT1192" s="84">
        <f t="shared" si="2251"/>
        <v>1421.1820219996507</v>
      </c>
      <c r="BU1192" s="84">
        <f t="shared" si="2252"/>
        <v>0</v>
      </c>
      <c r="BV1192" s="83">
        <f t="shared" si="2253"/>
        <v>3606.1549811443538</v>
      </c>
      <c r="BW1192" s="81">
        <f t="shared" si="2277"/>
        <v>3606.1549811443538</v>
      </c>
      <c r="BX1192" s="83">
        <f t="shared" si="2196"/>
        <v>0</v>
      </c>
      <c r="BY1192" s="141">
        <f t="shared" si="2197"/>
        <v>0</v>
      </c>
      <c r="BZ1192" s="83">
        <f t="shared" si="2198"/>
        <v>4.13</v>
      </c>
      <c r="CA1192" s="83">
        <f t="shared" si="2199"/>
        <v>0</v>
      </c>
      <c r="CB1192" s="83">
        <f t="shared" si="2254"/>
        <v>3.7214869978275886</v>
      </c>
      <c r="CC1192" s="83">
        <f t="shared" si="2200"/>
        <v>3.7214869978275886</v>
      </c>
      <c r="CD1192" s="143">
        <f t="shared" si="2201"/>
        <v>0.02</v>
      </c>
      <c r="CE1192" s="83">
        <f t="shared" si="2255"/>
        <v>1.6664523213570741E-2</v>
      </c>
      <c r="CF1192" s="84">
        <f t="shared" si="2256"/>
        <v>1281.2203774897212</v>
      </c>
      <c r="CG1192" s="83">
        <f t="shared" si="2202"/>
        <v>0</v>
      </c>
      <c r="CH1192" s="83">
        <f t="shared" si="2257"/>
        <v>3.3987286331399122</v>
      </c>
      <c r="CI1192" s="83">
        <f t="shared" si="2203"/>
        <v>3.3987286331399122</v>
      </c>
      <c r="CJ1192" s="143">
        <f t="shared" si="2204"/>
        <v>0.02</v>
      </c>
      <c r="CK1192" s="83">
        <f t="shared" si="2258"/>
        <v>1.5856910799759469E-2</v>
      </c>
      <c r="CL1192" s="84">
        <f t="shared" si="2259"/>
        <v>1216.6056633995152</v>
      </c>
      <c r="CM1192" s="83">
        <f t="shared" si="2205"/>
        <v>0</v>
      </c>
      <c r="CN1192" s="83">
        <f t="shared" si="2260"/>
        <v>3.2767610663851849</v>
      </c>
      <c r="CO1192" s="83">
        <f t="shared" si="2206"/>
        <v>3.2767610663851849</v>
      </c>
      <c r="CP1192" s="143">
        <f t="shared" si="2207"/>
        <v>0.02</v>
      </c>
      <c r="CQ1192" s="83">
        <f t="shared" si="2261"/>
        <v>1.6016564504284767E-2</v>
      </c>
      <c r="CR1192" s="84">
        <f t="shared" si="2262"/>
        <v>1215.984860230612</v>
      </c>
      <c r="CS1192" s="83">
        <f t="shared" si="2208"/>
        <v>0</v>
      </c>
      <c r="CT1192" s="83">
        <f t="shared" si="2263"/>
        <v>3.2756704002212906</v>
      </c>
      <c r="CU1192" s="83">
        <f t="shared" si="2209"/>
        <v>3.2756704002212906</v>
      </c>
      <c r="CV1192" s="143">
        <f t="shared" si="2210"/>
        <v>0.02</v>
      </c>
      <c r="CW1192" s="83">
        <f t="shared" si="2264"/>
        <v>1.604452698718483E-2</v>
      </c>
      <c r="CX1192" s="84">
        <f t="shared" si="2265"/>
        <v>1216.0696720665403</v>
      </c>
      <c r="CY1192" s="83">
        <f t="shared" si="2211"/>
        <v>0</v>
      </c>
      <c r="CZ1192" s="83">
        <f t="shared" si="2266"/>
        <v>3.2758193124266803</v>
      </c>
      <c r="DA1192" s="83">
        <f t="shared" si="2212"/>
        <v>3.2758193124266803</v>
      </c>
      <c r="DB1192" s="143">
        <f t="shared" si="2213"/>
        <v>0.02</v>
      </c>
      <c r="DC1192" s="83">
        <f t="shared" si="2267"/>
        <v>1.6045446767326763E-2</v>
      </c>
      <c r="DD1192" s="84">
        <f t="shared" si="2268"/>
        <v>1216.0831945803577</v>
      </c>
      <c r="DE1192" s="86">
        <f t="shared" si="2214"/>
        <v>6491.0789660598366</v>
      </c>
      <c r="DF1192" s="86">
        <f t="shared" si="2215"/>
        <v>2596.4315864239347</v>
      </c>
      <c r="DG1192" s="86">
        <f t="shared" si="2216"/>
        <v>1622.7697415149592</v>
      </c>
      <c r="DH1192" s="86">
        <f t="shared" si="2217"/>
        <v>5.6238672723703996E-2</v>
      </c>
      <c r="DI1192" s="86">
        <f t="shared" si="2218"/>
        <v>3.5586434563696472E-2</v>
      </c>
      <c r="DJ1192" s="86">
        <f t="shared" si="2219"/>
        <v>0.22293458031687871</v>
      </c>
      <c r="DK1192" s="86">
        <f t="shared" si="2220"/>
        <v>-1649.2983016346602</v>
      </c>
      <c r="DL1192" s="86">
        <f t="shared" si="2278"/>
        <v>-1649.2983016346602</v>
      </c>
      <c r="DM1192" s="86">
        <f t="shared" si="2221"/>
        <v>-1649.2983016346602</v>
      </c>
      <c r="DN1192" s="85">
        <f t="shared" si="2222"/>
        <v>0</v>
      </c>
      <c r="DO1192" s="85">
        <f t="shared" si="2269"/>
        <v>0</v>
      </c>
      <c r="DP1192" s="85">
        <f t="shared" si="2223"/>
        <v>0</v>
      </c>
      <c r="DQ1192" s="85">
        <f t="shared" si="2270"/>
        <v>0</v>
      </c>
      <c r="DR1192" s="85">
        <f t="shared" si="2224"/>
        <v>0</v>
      </c>
      <c r="DS1192" s="85">
        <f t="shared" si="2271"/>
        <v>0</v>
      </c>
      <c r="DT1192" s="81"/>
      <c r="DU1192" s="81"/>
      <c r="DV1192" s="81">
        <f t="shared" si="2272"/>
        <v>0</v>
      </c>
      <c r="DW1192" s="100"/>
    </row>
    <row r="1193" spans="1:127" x14ac:dyDescent="0.2">
      <c r="A1193" s="59">
        <f t="shared" si="2225"/>
        <v>158.40000000000009</v>
      </c>
      <c r="B1193" s="44">
        <f t="shared" si="2226"/>
        <v>158400.00000000009</v>
      </c>
      <c r="C1193" s="52">
        <f t="shared" si="2160"/>
        <v>133.33333333333334</v>
      </c>
      <c r="D1193" s="50">
        <f t="shared" si="2161"/>
        <v>4</v>
      </c>
      <c r="E1193" s="44">
        <f t="shared" si="2162"/>
        <v>4.13</v>
      </c>
      <c r="F1193" s="47">
        <f t="shared" si="2163"/>
        <v>0.02</v>
      </c>
      <c r="G1193" s="52">
        <f t="shared" si="2227"/>
        <v>2.2680891762288085E-2</v>
      </c>
      <c r="H1193" s="57">
        <f t="shared" si="2228"/>
        <v>1192.5902400236284</v>
      </c>
      <c r="I1193" s="52">
        <f t="shared" si="2229"/>
        <v>0</v>
      </c>
      <c r="J1193" s="54">
        <f t="shared" si="2230"/>
        <v>4914.4936732611141</v>
      </c>
      <c r="K1193" s="46">
        <f t="shared" si="2273"/>
        <v>4914.4936732611141</v>
      </c>
      <c r="L1193" s="80">
        <f t="shared" si="2164"/>
        <v>0</v>
      </c>
      <c r="M1193" s="142">
        <f t="shared" si="2165"/>
        <v>0</v>
      </c>
      <c r="N1193" s="60">
        <f t="shared" si="2166"/>
        <v>4.13</v>
      </c>
      <c r="O1193" s="53">
        <f t="shared" si="2167"/>
        <v>0</v>
      </c>
      <c r="P1193" s="58">
        <f t="shared" si="2231"/>
        <v>3.3136554964816147</v>
      </c>
      <c r="Q1193" s="49">
        <f t="shared" si="2168"/>
        <v>3.3136554964816147</v>
      </c>
      <c r="R1193" s="143">
        <f t="shared" si="2169"/>
        <v>0.02</v>
      </c>
      <c r="S1193" s="51">
        <f t="shared" si="2232"/>
        <v>1.7240702263219724E-2</v>
      </c>
      <c r="T1193" s="57">
        <f t="shared" si="2233"/>
        <v>1235.317861828443</v>
      </c>
      <c r="U1193" s="53">
        <f t="shared" si="2170"/>
        <v>0</v>
      </c>
      <c r="V1193" s="58">
        <f t="shared" si="2234"/>
        <v>3.3872146130040628</v>
      </c>
      <c r="W1193" s="49">
        <f t="shared" si="2171"/>
        <v>3.3872146130040628</v>
      </c>
      <c r="X1193" s="143">
        <f t="shared" si="2172"/>
        <v>0.02</v>
      </c>
      <c r="Y1193" s="51">
        <f t="shared" si="2235"/>
        <v>1.6645880481963971E-2</v>
      </c>
      <c r="Z1193" s="57">
        <f t="shared" si="2236"/>
        <v>1198.980271874708</v>
      </c>
      <c r="AA1193" s="53">
        <f t="shared" si="2173"/>
        <v>0</v>
      </c>
      <c r="AB1193" s="58">
        <f t="shared" si="2237"/>
        <v>3.3241915761461351</v>
      </c>
      <c r="AC1193" s="49">
        <f t="shared" si="2174"/>
        <v>3.3241915761461351</v>
      </c>
      <c r="AD1193" s="143">
        <f t="shared" si="2175"/>
        <v>0.02</v>
      </c>
      <c r="AE1193" s="49">
        <f t="shared" si="2274"/>
        <v>1.6593190633114971E-2</v>
      </c>
      <c r="AF1193" s="57">
        <f t="shared" si="2238"/>
        <v>1198.1529616284799</v>
      </c>
      <c r="AG1193" s="53">
        <f t="shared" si="2176"/>
        <v>0</v>
      </c>
      <c r="AH1193" s="58">
        <f t="shared" si="2239"/>
        <v>3.3228182953693342</v>
      </c>
      <c r="AI1193" s="49">
        <f t="shared" si="2177"/>
        <v>3.3228182953693342</v>
      </c>
      <c r="AJ1193" s="143">
        <f t="shared" si="2178"/>
        <v>0.02</v>
      </c>
      <c r="AK1193" s="51">
        <f t="shared" si="2240"/>
        <v>1.6593748957976374E-2</v>
      </c>
      <c r="AL1193" s="57">
        <f t="shared" si="2241"/>
        <v>1198.1108313766006</v>
      </c>
      <c r="AM1193" s="53">
        <f t="shared" si="2179"/>
        <v>0</v>
      </c>
      <c r="AN1193" s="58">
        <f t="shared" si="2242"/>
        <v>3.3227484350622332</v>
      </c>
      <c r="AO1193" s="49">
        <f t="shared" si="2180"/>
        <v>3.3227484350622332</v>
      </c>
      <c r="AP1193" s="143">
        <f t="shared" si="2181"/>
        <v>0.02</v>
      </c>
      <c r="AQ1193" s="51">
        <f t="shared" si="2243"/>
        <v>1.659404460770857E-2</v>
      </c>
      <c r="AR1193" s="57">
        <f t="shared" si="2244"/>
        <v>1198.1076139982749</v>
      </c>
      <c r="AS1193" s="44">
        <f t="shared" si="2182"/>
        <v>8846.0886118700055</v>
      </c>
      <c r="AT1193" s="44">
        <f t="shared" si="2183"/>
        <v>3538.4354447480018</v>
      </c>
      <c r="AU1193" s="44">
        <f t="shared" si="2184"/>
        <v>2211.5221529675014</v>
      </c>
      <c r="AV1193" s="47">
        <f t="shared" si="2185"/>
        <v>0.15246793977550013</v>
      </c>
      <c r="AW1193" s="47">
        <f t="shared" si="2186"/>
        <v>0.15974139750839181</v>
      </c>
      <c r="AX1193" s="86">
        <f t="shared" si="2187"/>
        <v>0.26365886380146486</v>
      </c>
      <c r="AY1193" s="86">
        <f t="shared" si="2188"/>
        <v>0</v>
      </c>
      <c r="AZ1193" s="10">
        <f t="shared" si="2245"/>
        <v>0</v>
      </c>
      <c r="BA1193" s="44">
        <f t="shared" si="2189"/>
        <v>0</v>
      </c>
      <c r="BB1193" s="9">
        <f t="shared" si="2190"/>
        <v>0</v>
      </c>
      <c r="BC1193" s="45">
        <f t="shared" si="2279"/>
        <v>0</v>
      </c>
      <c r="BD1193" s="9">
        <f t="shared" si="2191"/>
        <v>0</v>
      </c>
      <c r="BE1193" s="45">
        <f t="shared" si="2275"/>
        <v>0</v>
      </c>
      <c r="BF1193" s="9">
        <f t="shared" si="2192"/>
        <v>0</v>
      </c>
      <c r="BG1193" s="45">
        <f t="shared" si="2276"/>
        <v>0</v>
      </c>
      <c r="BH1193" s="58"/>
      <c r="BI1193" s="58"/>
      <c r="BJ1193" s="58">
        <f t="shared" si="2246"/>
        <v>0</v>
      </c>
      <c r="BK1193" s="97"/>
      <c r="BL1193" s="44"/>
      <c r="BM1193" s="82">
        <f t="shared" si="2247"/>
        <v>118.8</v>
      </c>
      <c r="BN1193" s="86">
        <f t="shared" si="2248"/>
        <v>118800</v>
      </c>
      <c r="BO1193" s="86">
        <f t="shared" si="2249"/>
        <v>100</v>
      </c>
      <c r="BP1193" s="84">
        <f t="shared" si="2193"/>
        <v>4</v>
      </c>
      <c r="BQ1193" s="84">
        <f t="shared" si="2194"/>
        <v>4.13</v>
      </c>
      <c r="BR1193" s="84">
        <f t="shared" si="2195"/>
        <v>0.02</v>
      </c>
      <c r="BS1193" s="84">
        <f t="shared" si="2250"/>
        <v>3.0869943074937376E-2</v>
      </c>
      <c r="BT1193" s="84">
        <f t="shared" si="2251"/>
        <v>1421.9295024615137</v>
      </c>
      <c r="BU1193" s="84">
        <f t="shared" si="2252"/>
        <v>0</v>
      </c>
      <c r="BV1193" s="83">
        <f t="shared" si="2253"/>
        <v>3609.3922811443535</v>
      </c>
      <c r="BW1193" s="81">
        <f t="shared" si="2277"/>
        <v>3609.3922811443535</v>
      </c>
      <c r="BX1193" s="83">
        <f t="shared" si="2196"/>
        <v>0</v>
      </c>
      <c r="BY1193" s="141">
        <f t="shared" si="2197"/>
        <v>0</v>
      </c>
      <c r="BZ1193" s="83">
        <f t="shared" si="2198"/>
        <v>4.13</v>
      </c>
      <c r="CA1193" s="83">
        <f t="shared" si="2199"/>
        <v>0</v>
      </c>
      <c r="CB1193" s="83">
        <f t="shared" si="2254"/>
        <v>3.723609962617326</v>
      </c>
      <c r="CC1193" s="83">
        <f t="shared" si="2200"/>
        <v>3.723609962617326</v>
      </c>
      <c r="CD1193" s="143">
        <f t="shared" si="2201"/>
        <v>0.02</v>
      </c>
      <c r="CE1193" s="83">
        <f t="shared" si="2255"/>
        <v>1.6662523213570743E-2</v>
      </c>
      <c r="CF1193" s="84">
        <f t="shared" si="2256"/>
        <v>1281.6681426766827</v>
      </c>
      <c r="CG1193" s="83">
        <f t="shared" si="2202"/>
        <v>0</v>
      </c>
      <c r="CH1193" s="83">
        <f t="shared" si="2257"/>
        <v>3.3998199033764593</v>
      </c>
      <c r="CI1193" s="83">
        <f t="shared" si="2203"/>
        <v>3.3998199033764593</v>
      </c>
      <c r="CJ1193" s="143">
        <f t="shared" si="2204"/>
        <v>0.02</v>
      </c>
      <c r="CK1193" s="83">
        <f t="shared" si="2258"/>
        <v>1.585491079975947E-2</v>
      </c>
      <c r="CL1193" s="84">
        <f t="shared" si="2259"/>
        <v>1217.0721881654276</v>
      </c>
      <c r="CM1193" s="83">
        <f t="shared" si="2205"/>
        <v>0</v>
      </c>
      <c r="CN1193" s="83">
        <f t="shared" si="2260"/>
        <v>3.2777730292823852</v>
      </c>
      <c r="CO1193" s="83">
        <f t="shared" si="2206"/>
        <v>3.2777730292823852</v>
      </c>
      <c r="CP1193" s="143">
        <f t="shared" si="2207"/>
        <v>0.02</v>
      </c>
      <c r="CQ1193" s="83">
        <f t="shared" si="2261"/>
        <v>1.6014564504284769E-2</v>
      </c>
      <c r="CR1193" s="84">
        <f t="shared" si="2262"/>
        <v>1216.4736222788608</v>
      </c>
      <c r="CS1193" s="83">
        <f t="shared" si="2208"/>
        <v>0</v>
      </c>
      <c r="CT1193" s="83">
        <f t="shared" si="2263"/>
        <v>3.2767203299919263</v>
      </c>
      <c r="CU1193" s="83">
        <f t="shared" si="2209"/>
        <v>3.2767203299919263</v>
      </c>
      <c r="CV1193" s="143">
        <f t="shared" si="2210"/>
        <v>0.02</v>
      </c>
      <c r="CW1193" s="83">
        <f t="shared" si="2264"/>
        <v>1.6042526987184832E-2</v>
      </c>
      <c r="CX1193" s="84">
        <f t="shared" si="2265"/>
        <v>1216.5594504943731</v>
      </c>
      <c r="CY1193" s="83">
        <f t="shared" si="2211"/>
        <v>0</v>
      </c>
      <c r="CZ1193" s="83">
        <f t="shared" si="2266"/>
        <v>3.2768711885861332</v>
      </c>
      <c r="DA1193" s="83">
        <f t="shared" si="2212"/>
        <v>3.2768711885861332</v>
      </c>
      <c r="DB1193" s="143">
        <f t="shared" si="2213"/>
        <v>0.02</v>
      </c>
      <c r="DC1193" s="83">
        <f t="shared" si="2267"/>
        <v>1.6043446767326764E-2</v>
      </c>
      <c r="DD1193" s="84">
        <f t="shared" si="2268"/>
        <v>1216.5729788217066</v>
      </c>
      <c r="DE1193" s="86">
        <f t="shared" si="2214"/>
        <v>6496.906106059836</v>
      </c>
      <c r="DF1193" s="86">
        <f t="shared" si="2215"/>
        <v>2598.7624424239343</v>
      </c>
      <c r="DG1193" s="86">
        <f t="shared" si="2216"/>
        <v>1624.226526514959</v>
      </c>
      <c r="DH1193" s="86">
        <f t="shared" si="2217"/>
        <v>5.6165140655078105E-2</v>
      </c>
      <c r="DI1193" s="86">
        <f t="shared" si="2218"/>
        <v>3.5501014111210025E-2</v>
      </c>
      <c r="DJ1193" s="86">
        <f t="shared" si="2219"/>
        <v>0.22193034323459984</v>
      </c>
      <c r="DK1193" s="86">
        <f t="shared" si="2220"/>
        <v>-1650.967300954444</v>
      </c>
      <c r="DL1193" s="86">
        <f t="shared" si="2278"/>
        <v>-1650.967300954444</v>
      </c>
      <c r="DM1193" s="86">
        <f t="shared" si="2221"/>
        <v>-1650.967300954444</v>
      </c>
      <c r="DN1193" s="85">
        <f t="shared" si="2222"/>
        <v>0</v>
      </c>
      <c r="DO1193" s="85">
        <f t="shared" si="2269"/>
        <v>0</v>
      </c>
      <c r="DP1193" s="85">
        <f t="shared" si="2223"/>
        <v>0</v>
      </c>
      <c r="DQ1193" s="85">
        <f t="shared" si="2270"/>
        <v>0</v>
      </c>
      <c r="DR1193" s="85">
        <f t="shared" si="2224"/>
        <v>0</v>
      </c>
      <c r="DS1193" s="85">
        <f t="shared" si="2271"/>
        <v>0</v>
      </c>
      <c r="DT1193" s="81"/>
      <c r="DU1193" s="81"/>
      <c r="DV1193" s="81">
        <f t="shared" si="2272"/>
        <v>0</v>
      </c>
      <c r="DW1193" s="100"/>
    </row>
    <row r="1194" spans="1:127" x14ac:dyDescent="0.2">
      <c r="A1194" s="59">
        <f t="shared" si="2225"/>
        <v>158.53333333333345</v>
      </c>
      <c r="B1194" s="44">
        <f t="shared" si="2226"/>
        <v>158533.33333333343</v>
      </c>
      <c r="C1194" s="52">
        <f t="shared" si="2160"/>
        <v>133.33333333333334</v>
      </c>
      <c r="D1194" s="50">
        <f t="shared" si="2161"/>
        <v>4</v>
      </c>
      <c r="E1194" s="44">
        <f t="shared" si="2162"/>
        <v>4.13</v>
      </c>
      <c r="F1194" s="47">
        <f t="shared" si="2163"/>
        <v>0.02</v>
      </c>
      <c r="G1194" s="52">
        <f t="shared" si="2227"/>
        <v>2.2678225095621417E-2</v>
      </c>
      <c r="H1194" s="57">
        <f t="shared" si="2228"/>
        <v>1193.3224291577351</v>
      </c>
      <c r="I1194" s="52">
        <f t="shared" si="2229"/>
        <v>0</v>
      </c>
      <c r="J1194" s="54">
        <f t="shared" si="2230"/>
        <v>4918.8100732611138</v>
      </c>
      <c r="K1194" s="46">
        <f t="shared" si="2273"/>
        <v>4918.8100732611138</v>
      </c>
      <c r="L1194" s="80">
        <f t="shared" si="2164"/>
        <v>0</v>
      </c>
      <c r="M1194" s="142">
        <f t="shared" si="2165"/>
        <v>0</v>
      </c>
      <c r="N1194" s="60">
        <f t="shared" si="2166"/>
        <v>4.13</v>
      </c>
      <c r="O1194" s="53">
        <f t="shared" si="2167"/>
        <v>0</v>
      </c>
      <c r="P1194" s="58">
        <f t="shared" si="2231"/>
        <v>3.3151116531390956</v>
      </c>
      <c r="Q1194" s="49">
        <f t="shared" si="2168"/>
        <v>3.3151116531390956</v>
      </c>
      <c r="R1194" s="143">
        <f t="shared" si="2169"/>
        <v>0.02</v>
      </c>
      <c r="S1194" s="51">
        <f t="shared" si="2232"/>
        <v>1.7238035596553056E-2</v>
      </c>
      <c r="T1194" s="57">
        <f t="shared" si="2233"/>
        <v>1236.0115315615899</v>
      </c>
      <c r="U1194" s="53">
        <f t="shared" si="2170"/>
        <v>0</v>
      </c>
      <c r="V1194" s="58">
        <f t="shared" si="2234"/>
        <v>3.3887228138232679</v>
      </c>
      <c r="W1194" s="49">
        <f t="shared" si="2171"/>
        <v>3.3887228138232679</v>
      </c>
      <c r="X1194" s="143">
        <f t="shared" si="2172"/>
        <v>0.02</v>
      </c>
      <c r="Y1194" s="51">
        <f t="shared" si="2235"/>
        <v>1.6643213815297302E-2</v>
      </c>
      <c r="Z1194" s="57">
        <f t="shared" si="2236"/>
        <v>1199.6354629997788</v>
      </c>
      <c r="AA1194" s="53">
        <f t="shared" si="2173"/>
        <v>0</v>
      </c>
      <c r="AB1194" s="58">
        <f t="shared" si="2237"/>
        <v>3.3255377055247877</v>
      </c>
      <c r="AC1194" s="49">
        <f t="shared" si="2174"/>
        <v>3.3255377055247877</v>
      </c>
      <c r="AD1194" s="143">
        <f t="shared" si="2175"/>
        <v>0.02</v>
      </c>
      <c r="AE1194" s="49">
        <f t="shared" si="2274"/>
        <v>1.6590523966448303E-2</v>
      </c>
      <c r="AF1194" s="57">
        <f t="shared" si="2238"/>
        <v>1198.818461070764</v>
      </c>
      <c r="AG1194" s="53">
        <f t="shared" si="2176"/>
        <v>0</v>
      </c>
      <c r="AH1194" s="58">
        <f t="shared" si="2239"/>
        <v>3.3241794520801378</v>
      </c>
      <c r="AI1194" s="49">
        <f t="shared" si="2177"/>
        <v>3.3241794520801378</v>
      </c>
      <c r="AJ1194" s="143">
        <f t="shared" si="2178"/>
        <v>0.02</v>
      </c>
      <c r="AK1194" s="51">
        <f t="shared" si="2240"/>
        <v>1.6591082291309706E-2</v>
      </c>
      <c r="AL1194" s="57">
        <f t="shared" si="2241"/>
        <v>1198.7766282654552</v>
      </c>
      <c r="AM1194" s="53">
        <f t="shared" si="2179"/>
        <v>0</v>
      </c>
      <c r="AN1194" s="58">
        <f t="shared" si="2242"/>
        <v>3.3241099774288339</v>
      </c>
      <c r="AO1194" s="49">
        <f t="shared" si="2180"/>
        <v>3.3241099774288339</v>
      </c>
      <c r="AP1194" s="143">
        <f t="shared" si="2181"/>
        <v>0.02</v>
      </c>
      <c r="AQ1194" s="51">
        <f t="shared" si="2243"/>
        <v>1.6591377941041902E-2</v>
      </c>
      <c r="AR1194" s="57">
        <f t="shared" si="2244"/>
        <v>1198.7734367490752</v>
      </c>
      <c r="AS1194" s="44">
        <f t="shared" si="2182"/>
        <v>8853.8581318700035</v>
      </c>
      <c r="AT1194" s="44">
        <f t="shared" si="2183"/>
        <v>3541.5432527480016</v>
      </c>
      <c r="AU1194" s="44">
        <f t="shared" si="2184"/>
        <v>2213.4645329675009</v>
      </c>
      <c r="AV1194" s="47">
        <f t="shared" si="2185"/>
        <v>0.15215042495396475</v>
      </c>
      <c r="AW1194" s="47">
        <f t="shared" si="2186"/>
        <v>0.15911663264489365</v>
      </c>
      <c r="AX1194" s="86">
        <f t="shared" si="2187"/>
        <v>0.26200627145383776</v>
      </c>
      <c r="AY1194" s="86">
        <f t="shared" si="2188"/>
        <v>0</v>
      </c>
      <c r="AZ1194" s="10">
        <f t="shared" si="2245"/>
        <v>0</v>
      </c>
      <c r="BA1194" s="44">
        <f t="shared" si="2189"/>
        <v>0</v>
      </c>
      <c r="BB1194" s="9">
        <f t="shared" si="2190"/>
        <v>0</v>
      </c>
      <c r="BC1194" s="45">
        <f t="shared" si="2279"/>
        <v>0</v>
      </c>
      <c r="BD1194" s="9">
        <f t="shared" si="2191"/>
        <v>0</v>
      </c>
      <c r="BE1194" s="45">
        <f t="shared" si="2275"/>
        <v>0</v>
      </c>
      <c r="BF1194" s="9">
        <f t="shared" si="2192"/>
        <v>0</v>
      </c>
      <c r="BG1194" s="45">
        <f t="shared" si="2276"/>
        <v>0</v>
      </c>
      <c r="BH1194" s="58"/>
      <c r="BI1194" s="58"/>
      <c r="BJ1194" s="58">
        <f t="shared" si="2246"/>
        <v>0</v>
      </c>
      <c r="BK1194" s="97"/>
      <c r="BL1194" s="44"/>
      <c r="BM1194" s="82">
        <f t="shared" si="2247"/>
        <v>118.9</v>
      </c>
      <c r="BN1194" s="86">
        <f t="shared" si="2248"/>
        <v>118900</v>
      </c>
      <c r="BO1194" s="86">
        <f t="shared" si="2249"/>
        <v>100</v>
      </c>
      <c r="BP1194" s="84">
        <f t="shared" si="2193"/>
        <v>4</v>
      </c>
      <c r="BQ1194" s="84">
        <f t="shared" si="2194"/>
        <v>4.13</v>
      </c>
      <c r="BR1194" s="84">
        <f t="shared" si="2195"/>
        <v>0.02</v>
      </c>
      <c r="BS1194" s="84">
        <f t="shared" si="2250"/>
        <v>3.0867943074937378E-2</v>
      </c>
      <c r="BT1194" s="84">
        <f t="shared" si="2251"/>
        <v>1422.6769344972265</v>
      </c>
      <c r="BU1194" s="84">
        <f t="shared" si="2252"/>
        <v>0</v>
      </c>
      <c r="BV1194" s="83">
        <f t="shared" si="2253"/>
        <v>3612.6295811443533</v>
      </c>
      <c r="BW1194" s="81">
        <f t="shared" si="2277"/>
        <v>3612.6295811443533</v>
      </c>
      <c r="BX1194" s="83">
        <f t="shared" si="2196"/>
        <v>0</v>
      </c>
      <c r="BY1194" s="141">
        <f t="shared" si="2197"/>
        <v>0</v>
      </c>
      <c r="BZ1194" s="83">
        <f t="shared" si="2198"/>
        <v>4.13</v>
      </c>
      <c r="CA1194" s="83">
        <f t="shared" si="2199"/>
        <v>0</v>
      </c>
      <c r="CB1194" s="83">
        <f t="shared" si="2254"/>
        <v>3.7257350949123942</v>
      </c>
      <c r="CC1194" s="83">
        <f t="shared" si="2200"/>
        <v>3.7257350949123942</v>
      </c>
      <c r="CD1194" s="143">
        <f t="shared" si="2201"/>
        <v>0.02</v>
      </c>
      <c r="CE1194" s="83">
        <f t="shared" si="2255"/>
        <v>1.6660523213570744E-2</v>
      </c>
      <c r="CF1194" s="84">
        <f t="shared" si="2256"/>
        <v>1282.115598865189</v>
      </c>
      <c r="CG1194" s="83">
        <f t="shared" si="2202"/>
        <v>0</v>
      </c>
      <c r="CH1194" s="83">
        <f t="shared" si="2257"/>
        <v>3.4009113087701497</v>
      </c>
      <c r="CI1194" s="83">
        <f t="shared" si="2203"/>
        <v>3.4009113087701497</v>
      </c>
      <c r="CJ1194" s="143">
        <f t="shared" si="2204"/>
        <v>0.02</v>
      </c>
      <c r="CK1194" s="83">
        <f t="shared" si="2258"/>
        <v>1.5852910799759472E-2</v>
      </c>
      <c r="CL1194" s="84">
        <f t="shared" si="2259"/>
        <v>1217.5385043601184</v>
      </c>
      <c r="CM1194" s="83">
        <f t="shared" si="2205"/>
        <v>0</v>
      </c>
      <c r="CN1194" s="83">
        <f t="shared" si="2260"/>
        <v>3.2787854323761243</v>
      </c>
      <c r="CO1194" s="83">
        <f t="shared" si="2206"/>
        <v>3.2787854323761243</v>
      </c>
      <c r="CP1194" s="143">
        <f t="shared" si="2207"/>
        <v>0.02</v>
      </c>
      <c r="CQ1194" s="83">
        <f t="shared" si="2261"/>
        <v>1.601256450428477E-2</v>
      </c>
      <c r="CR1194" s="84">
        <f t="shared" si="2262"/>
        <v>1216.9621724121746</v>
      </c>
      <c r="CS1194" s="83">
        <f t="shared" si="2208"/>
        <v>0</v>
      </c>
      <c r="CT1194" s="83">
        <f t="shared" si="2263"/>
        <v>3.2777707761884347</v>
      </c>
      <c r="CU1194" s="83">
        <f t="shared" si="2209"/>
        <v>3.2777707761884347</v>
      </c>
      <c r="CV1194" s="143">
        <f t="shared" si="2210"/>
        <v>0.02</v>
      </c>
      <c r="CW1194" s="83">
        <f t="shared" si="2264"/>
        <v>1.6040526987184833E-2</v>
      </c>
      <c r="CX1194" s="84">
        <f t="shared" si="2265"/>
        <v>1217.0490109503071</v>
      </c>
      <c r="CY1194" s="83">
        <f t="shared" si="2211"/>
        <v>0</v>
      </c>
      <c r="CZ1194" s="83">
        <f t="shared" si="2266"/>
        <v>3.2779235742994168</v>
      </c>
      <c r="DA1194" s="83">
        <f t="shared" si="2212"/>
        <v>3.2779235742994168</v>
      </c>
      <c r="DB1194" s="143">
        <f t="shared" si="2213"/>
        <v>0.02</v>
      </c>
      <c r="DC1194" s="83">
        <f t="shared" si="2267"/>
        <v>1.6041446767326765E-2</v>
      </c>
      <c r="DD1194" s="84">
        <f t="shared" si="2268"/>
        <v>1217.0625448084077</v>
      </c>
      <c r="DE1194" s="86">
        <f t="shared" si="2214"/>
        <v>6502.7332460598354</v>
      </c>
      <c r="DF1194" s="86">
        <f t="shared" si="2215"/>
        <v>2601.0932984239339</v>
      </c>
      <c r="DG1194" s="86">
        <f t="shared" si="2216"/>
        <v>1625.6833115149589</v>
      </c>
      <c r="DH1194" s="86">
        <f t="shared" si="2217"/>
        <v>5.6091785645385896E-2</v>
      </c>
      <c r="DI1194" s="86">
        <f t="shared" si="2218"/>
        <v>3.5415892542725549E-2</v>
      </c>
      <c r="DJ1194" s="86">
        <f t="shared" si="2219"/>
        <v>0.22093172964134236</v>
      </c>
      <c r="DK1194" s="86">
        <f t="shared" si="2220"/>
        <v>-1652.6352823603147</v>
      </c>
      <c r="DL1194" s="86">
        <f t="shared" si="2278"/>
        <v>-1652.6352823603147</v>
      </c>
      <c r="DM1194" s="86">
        <f t="shared" si="2221"/>
        <v>-1652.6352823603147</v>
      </c>
      <c r="DN1194" s="85">
        <f t="shared" si="2222"/>
        <v>0</v>
      </c>
      <c r="DO1194" s="85">
        <f t="shared" si="2269"/>
        <v>0</v>
      </c>
      <c r="DP1194" s="85">
        <f t="shared" si="2223"/>
        <v>0</v>
      </c>
      <c r="DQ1194" s="85">
        <f t="shared" si="2270"/>
        <v>0</v>
      </c>
      <c r="DR1194" s="85">
        <f t="shared" si="2224"/>
        <v>0</v>
      </c>
      <c r="DS1194" s="85">
        <f t="shared" si="2271"/>
        <v>0</v>
      </c>
      <c r="DT1194" s="81"/>
      <c r="DU1194" s="81"/>
      <c r="DV1194" s="81">
        <f t="shared" si="2272"/>
        <v>0</v>
      </c>
      <c r="DW1194" s="100"/>
    </row>
    <row r="1195" spans="1:127" x14ac:dyDescent="0.2">
      <c r="A1195" s="59">
        <f t="shared" si="2225"/>
        <v>158.66666666666677</v>
      </c>
      <c r="B1195" s="44">
        <f t="shared" si="2226"/>
        <v>158666.66666666677</v>
      </c>
      <c r="C1195" s="52">
        <f t="shared" si="2160"/>
        <v>133.33333333333334</v>
      </c>
      <c r="D1195" s="50">
        <f t="shared" si="2161"/>
        <v>4</v>
      </c>
      <c r="E1195" s="44">
        <f t="shared" si="2162"/>
        <v>4.13</v>
      </c>
      <c r="F1195" s="47">
        <f t="shared" si="2163"/>
        <v>0.02</v>
      </c>
      <c r="G1195" s="52">
        <f t="shared" si="2227"/>
        <v>2.2675558428954749E-2</v>
      </c>
      <c r="H1195" s="57">
        <f t="shared" si="2228"/>
        <v>1194.0545322009082</v>
      </c>
      <c r="I1195" s="52">
        <f t="shared" si="2229"/>
        <v>0</v>
      </c>
      <c r="J1195" s="54">
        <f t="shared" si="2230"/>
        <v>4923.1264732611135</v>
      </c>
      <c r="K1195" s="46">
        <f t="shared" si="2273"/>
        <v>4923.1264732611135</v>
      </c>
      <c r="L1195" s="80">
        <f t="shared" si="2164"/>
        <v>0</v>
      </c>
      <c r="M1195" s="142">
        <f t="shared" si="2165"/>
        <v>0</v>
      </c>
      <c r="N1195" s="60">
        <f t="shared" si="2166"/>
        <v>4.13</v>
      </c>
      <c r="O1195" s="53">
        <f t="shared" si="2167"/>
        <v>0</v>
      </c>
      <c r="P1195" s="58">
        <f t="shared" si="2231"/>
        <v>3.3165696787194081</v>
      </c>
      <c r="Q1195" s="49">
        <f t="shared" si="2168"/>
        <v>3.3165696787194081</v>
      </c>
      <c r="R1195" s="143">
        <f t="shared" si="2169"/>
        <v>0.02</v>
      </c>
      <c r="S1195" s="51">
        <f t="shared" si="2232"/>
        <v>1.7235368929886388E-2</v>
      </c>
      <c r="T1195" s="57">
        <f t="shared" si="2233"/>
        <v>1236.7047893486249</v>
      </c>
      <c r="U1195" s="53">
        <f t="shared" si="2170"/>
        <v>0</v>
      </c>
      <c r="V1195" s="58">
        <f t="shared" si="2234"/>
        <v>3.3902320912155472</v>
      </c>
      <c r="W1195" s="49">
        <f t="shared" si="2171"/>
        <v>3.3902320912155472</v>
      </c>
      <c r="X1195" s="143">
        <f t="shared" si="2172"/>
        <v>0.02</v>
      </c>
      <c r="Y1195" s="51">
        <f t="shared" si="2235"/>
        <v>1.6640547148630634E-2</v>
      </c>
      <c r="Z1195" s="57">
        <f t="shared" si="2236"/>
        <v>1200.2902575992498</v>
      </c>
      <c r="AA1195" s="53">
        <f t="shared" si="2173"/>
        <v>0</v>
      </c>
      <c r="AB1195" s="58">
        <f t="shared" si="2237"/>
        <v>3.3268847749158774</v>
      </c>
      <c r="AC1195" s="49">
        <f t="shared" si="2174"/>
        <v>3.3268847749158774</v>
      </c>
      <c r="AD1195" s="143">
        <f t="shared" si="2175"/>
        <v>0.02</v>
      </c>
      <c r="AE1195" s="49">
        <f t="shared" si="2274"/>
        <v>1.6587857299781635E-2</v>
      </c>
      <c r="AF1195" s="57">
        <f t="shared" si="2238"/>
        <v>1199.483584211825</v>
      </c>
      <c r="AG1195" s="53">
        <f t="shared" si="2176"/>
        <v>0</v>
      </c>
      <c r="AH1195" s="58">
        <f t="shared" si="2239"/>
        <v>3.3255416358799605</v>
      </c>
      <c r="AI1195" s="49">
        <f t="shared" si="2177"/>
        <v>3.3255416358799605</v>
      </c>
      <c r="AJ1195" s="143">
        <f t="shared" si="2178"/>
        <v>0.02</v>
      </c>
      <c r="AK1195" s="51">
        <f t="shared" si="2240"/>
        <v>1.6588415624643037E-2</v>
      </c>
      <c r="AL1195" s="57">
        <f t="shared" si="2241"/>
        <v>1199.4420455690686</v>
      </c>
      <c r="AM1195" s="53">
        <f t="shared" si="2179"/>
        <v>0</v>
      </c>
      <c r="AN1195" s="58">
        <f t="shared" si="2242"/>
        <v>3.3254725429921792</v>
      </c>
      <c r="AO1195" s="49">
        <f t="shared" si="2180"/>
        <v>3.3254725429921792</v>
      </c>
      <c r="AP1195" s="143">
        <f t="shared" si="2181"/>
        <v>0.02</v>
      </c>
      <c r="AQ1195" s="51">
        <f t="shared" si="2243"/>
        <v>1.6588711274375233E-2</v>
      </c>
      <c r="AR1195" s="57">
        <f t="shared" si="2244"/>
        <v>1199.4388798188638</v>
      </c>
      <c r="AS1195" s="44">
        <f t="shared" si="2182"/>
        <v>8861.6276518700033</v>
      </c>
      <c r="AT1195" s="44">
        <f t="shared" si="2183"/>
        <v>3544.6510607480018</v>
      </c>
      <c r="AU1195" s="44">
        <f t="shared" si="2184"/>
        <v>2215.4069129675008</v>
      </c>
      <c r="AV1195" s="47">
        <f t="shared" si="2185"/>
        <v>0.15183403786678631</v>
      </c>
      <c r="AW1195" s="47">
        <f t="shared" si="2186"/>
        <v>0.15849522671581284</v>
      </c>
      <c r="AX1195" s="86">
        <f t="shared" si="2187"/>
        <v>0.26036645023857524</v>
      </c>
      <c r="AY1195" s="86">
        <f t="shared" si="2188"/>
        <v>0</v>
      </c>
      <c r="AZ1195" s="10">
        <f t="shared" si="2245"/>
        <v>0</v>
      </c>
      <c r="BA1195" s="44">
        <f t="shared" si="2189"/>
        <v>0</v>
      </c>
      <c r="BB1195" s="9">
        <f t="shared" si="2190"/>
        <v>0</v>
      </c>
      <c r="BC1195" s="45">
        <f t="shared" si="2279"/>
        <v>0</v>
      </c>
      <c r="BD1195" s="9">
        <f t="shared" si="2191"/>
        <v>0</v>
      </c>
      <c r="BE1195" s="45">
        <f t="shared" si="2275"/>
        <v>0</v>
      </c>
      <c r="BF1195" s="9">
        <f t="shared" si="2192"/>
        <v>0</v>
      </c>
      <c r="BG1195" s="45">
        <f t="shared" si="2276"/>
        <v>0</v>
      </c>
      <c r="BH1195" s="58"/>
      <c r="BI1195" s="58"/>
      <c r="BJ1195" s="58">
        <f t="shared" si="2246"/>
        <v>0</v>
      </c>
      <c r="BK1195" s="97"/>
      <c r="BL1195" s="44"/>
      <c r="BM1195" s="82">
        <f t="shared" si="2247"/>
        <v>119</v>
      </c>
      <c r="BN1195" s="86">
        <f t="shared" si="2248"/>
        <v>119000</v>
      </c>
      <c r="BO1195" s="86">
        <f t="shared" si="2249"/>
        <v>100</v>
      </c>
      <c r="BP1195" s="84">
        <f t="shared" si="2193"/>
        <v>4</v>
      </c>
      <c r="BQ1195" s="84">
        <f t="shared" si="2194"/>
        <v>4.13</v>
      </c>
      <c r="BR1195" s="84">
        <f t="shared" si="2195"/>
        <v>0.02</v>
      </c>
      <c r="BS1195" s="84">
        <f t="shared" si="2250"/>
        <v>3.0865943074937379E-2</v>
      </c>
      <c r="BT1195" s="84">
        <f t="shared" si="2251"/>
        <v>1423.4243181067893</v>
      </c>
      <c r="BU1195" s="84">
        <f t="shared" si="2252"/>
        <v>0</v>
      </c>
      <c r="BV1195" s="83">
        <f t="shared" si="2253"/>
        <v>3615.8668811443531</v>
      </c>
      <c r="BW1195" s="81">
        <f t="shared" si="2277"/>
        <v>3615.8668811443531</v>
      </c>
      <c r="BX1195" s="83">
        <f t="shared" si="2196"/>
        <v>0</v>
      </c>
      <c r="BY1195" s="141">
        <f t="shared" si="2197"/>
        <v>0</v>
      </c>
      <c r="BZ1195" s="83">
        <f t="shared" si="2198"/>
        <v>4.13</v>
      </c>
      <c r="CA1195" s="83">
        <f t="shared" si="2199"/>
        <v>0</v>
      </c>
      <c r="CB1195" s="83">
        <f t="shared" si="2254"/>
        <v>3.7278623949493146</v>
      </c>
      <c r="CC1195" s="83">
        <f t="shared" si="2200"/>
        <v>3.7278623949493146</v>
      </c>
      <c r="CD1195" s="143">
        <f t="shared" si="2201"/>
        <v>0.02</v>
      </c>
      <c r="CE1195" s="83">
        <f t="shared" si="2255"/>
        <v>1.6658523213570746E-2</v>
      </c>
      <c r="CF1195" s="84">
        <f t="shared" si="2256"/>
        <v>1282.5627461472466</v>
      </c>
      <c r="CG1195" s="83">
        <f t="shared" si="2202"/>
        <v>0</v>
      </c>
      <c r="CH1195" s="83">
        <f t="shared" si="2257"/>
        <v>3.402002848021958</v>
      </c>
      <c r="CI1195" s="83">
        <f t="shared" si="2203"/>
        <v>3.402002848021958</v>
      </c>
      <c r="CJ1195" s="143">
        <f t="shared" si="2204"/>
        <v>0.02</v>
      </c>
      <c r="CK1195" s="83">
        <f t="shared" si="2258"/>
        <v>1.5850910799759473E-2</v>
      </c>
      <c r="CL1195" s="84">
        <f t="shared" si="2259"/>
        <v>1218.0046120989143</v>
      </c>
      <c r="CM1195" s="83">
        <f t="shared" si="2205"/>
        <v>0</v>
      </c>
      <c r="CN1195" s="83">
        <f t="shared" si="2260"/>
        <v>3.2797982748945183</v>
      </c>
      <c r="CO1195" s="83">
        <f t="shared" si="2206"/>
        <v>3.2797982748945183</v>
      </c>
      <c r="CP1195" s="143">
        <f t="shared" si="2207"/>
        <v>0.02</v>
      </c>
      <c r="CQ1195" s="83">
        <f t="shared" si="2261"/>
        <v>1.6010564504284772E-2</v>
      </c>
      <c r="CR1195" s="84">
        <f t="shared" si="2262"/>
        <v>1217.4505106958018</v>
      </c>
      <c r="CS1195" s="83">
        <f t="shared" si="2208"/>
        <v>0</v>
      </c>
      <c r="CT1195" s="83">
        <f t="shared" si="2263"/>
        <v>3.2788217378961417</v>
      </c>
      <c r="CU1195" s="83">
        <f t="shared" si="2209"/>
        <v>3.2788217378961417</v>
      </c>
      <c r="CV1195" s="143">
        <f t="shared" si="2210"/>
        <v>0.02</v>
      </c>
      <c r="CW1195" s="83">
        <f t="shared" si="2264"/>
        <v>1.6038526987184835E-2</v>
      </c>
      <c r="CX1195" s="84">
        <f t="shared" si="2265"/>
        <v>1217.5383534968848</v>
      </c>
      <c r="CY1195" s="83">
        <f t="shared" si="2211"/>
        <v>0</v>
      </c>
      <c r="CZ1195" s="83">
        <f t="shared" si="2266"/>
        <v>3.2789764686112006</v>
      </c>
      <c r="DA1195" s="83">
        <f t="shared" si="2212"/>
        <v>3.2789764686112006</v>
      </c>
      <c r="DB1195" s="143">
        <f t="shared" si="2213"/>
        <v>0.02</v>
      </c>
      <c r="DC1195" s="83">
        <f t="shared" si="2267"/>
        <v>1.6039446767326767E-2</v>
      </c>
      <c r="DD1195" s="84">
        <f t="shared" si="2268"/>
        <v>1217.5518926044665</v>
      </c>
      <c r="DE1195" s="86">
        <f t="shared" si="2214"/>
        <v>6508.5603860598349</v>
      </c>
      <c r="DF1195" s="86">
        <f t="shared" si="2215"/>
        <v>2603.4241544239339</v>
      </c>
      <c r="DG1195" s="86">
        <f t="shared" si="2216"/>
        <v>1627.1400965149587</v>
      </c>
      <c r="DH1195" s="86">
        <f t="shared" si="2217"/>
        <v>5.6018607130530196E-2</v>
      </c>
      <c r="DI1195" s="86">
        <f t="shared" si="2218"/>
        <v>3.5331068550456181E-2</v>
      </c>
      <c r="DJ1195" s="86">
        <f t="shared" si="2219"/>
        <v>0.2199387026695328</v>
      </c>
      <c r="DK1195" s="86">
        <f t="shared" si="2220"/>
        <v>-1654.3022465719073</v>
      </c>
      <c r="DL1195" s="86">
        <f t="shared" si="2278"/>
        <v>-1654.3022465719073</v>
      </c>
      <c r="DM1195" s="86">
        <f t="shared" si="2221"/>
        <v>-1654.3022465719073</v>
      </c>
      <c r="DN1195" s="85">
        <f t="shared" si="2222"/>
        <v>0</v>
      </c>
      <c r="DO1195" s="85">
        <f t="shared" si="2269"/>
        <v>0</v>
      </c>
      <c r="DP1195" s="85">
        <f t="shared" si="2223"/>
        <v>0</v>
      </c>
      <c r="DQ1195" s="85">
        <f t="shared" si="2270"/>
        <v>0</v>
      </c>
      <c r="DR1195" s="85">
        <f t="shared" si="2224"/>
        <v>0</v>
      </c>
      <c r="DS1195" s="85">
        <f t="shared" si="2271"/>
        <v>0</v>
      </c>
      <c r="DT1195" s="81"/>
      <c r="DU1195" s="81"/>
      <c r="DV1195" s="81">
        <f t="shared" si="2272"/>
        <v>0</v>
      </c>
      <c r="DW1195" s="100"/>
    </row>
    <row r="1196" spans="1:127" x14ac:dyDescent="0.2">
      <c r="A1196" s="59">
        <f t="shared" si="2225"/>
        <v>158.80000000000013</v>
      </c>
      <c r="B1196" s="44">
        <f t="shared" si="2226"/>
        <v>158800.00000000012</v>
      </c>
      <c r="C1196" s="52">
        <f t="shared" si="2160"/>
        <v>133.33333333333334</v>
      </c>
      <c r="D1196" s="50">
        <f t="shared" si="2161"/>
        <v>4</v>
      </c>
      <c r="E1196" s="44">
        <f t="shared" si="2162"/>
        <v>4.13</v>
      </c>
      <c r="F1196" s="47">
        <f t="shared" si="2163"/>
        <v>0.02</v>
      </c>
      <c r="G1196" s="52">
        <f t="shared" si="2227"/>
        <v>2.267289176228808E-2</v>
      </c>
      <c r="H1196" s="57">
        <f t="shared" si="2228"/>
        <v>1194.7865491531477</v>
      </c>
      <c r="I1196" s="52">
        <f t="shared" si="2229"/>
        <v>0</v>
      </c>
      <c r="J1196" s="54">
        <f t="shared" si="2230"/>
        <v>4927.4428732611132</v>
      </c>
      <c r="K1196" s="46">
        <f t="shared" si="2273"/>
        <v>4927.4428732611132</v>
      </c>
      <c r="L1196" s="80">
        <f t="shared" si="2164"/>
        <v>0</v>
      </c>
      <c r="M1196" s="142">
        <f t="shared" si="2165"/>
        <v>0</v>
      </c>
      <c r="N1196" s="60">
        <f t="shared" si="2166"/>
        <v>4.13</v>
      </c>
      <c r="O1196" s="53">
        <f t="shared" si="2167"/>
        <v>0</v>
      </c>
      <c r="P1196" s="58">
        <f t="shared" si="2231"/>
        <v>3.3180295729988911</v>
      </c>
      <c r="Q1196" s="49">
        <f t="shared" si="2168"/>
        <v>3.3180295729988911</v>
      </c>
      <c r="R1196" s="143">
        <f t="shared" si="2169"/>
        <v>0.02</v>
      </c>
      <c r="S1196" s="51">
        <f t="shared" si="2232"/>
        <v>1.7232702263219719E-2</v>
      </c>
      <c r="T1196" s="57">
        <f t="shared" si="2233"/>
        <v>1237.3976351608562</v>
      </c>
      <c r="U1196" s="53">
        <f t="shared" si="2170"/>
        <v>0</v>
      </c>
      <c r="V1196" s="58">
        <f t="shared" si="2234"/>
        <v>3.3917424422482796</v>
      </c>
      <c r="W1196" s="49">
        <f t="shared" si="2171"/>
        <v>3.3917424422482796</v>
      </c>
      <c r="X1196" s="143">
        <f t="shared" si="2172"/>
        <v>0.02</v>
      </c>
      <c r="Y1196" s="51">
        <f t="shared" si="2235"/>
        <v>1.6637880481963966E-2</v>
      </c>
      <c r="Z1196" s="57">
        <f t="shared" si="2236"/>
        <v>1200.9446558181176</v>
      </c>
      <c r="AA1196" s="53">
        <f t="shared" si="2173"/>
        <v>0</v>
      </c>
      <c r="AB1196" s="58">
        <f t="shared" si="2237"/>
        <v>3.3282327819325781</v>
      </c>
      <c r="AC1196" s="49">
        <f t="shared" si="2174"/>
        <v>3.3282327819325781</v>
      </c>
      <c r="AD1196" s="143">
        <f t="shared" si="2175"/>
        <v>0.02</v>
      </c>
      <c r="AE1196" s="49">
        <f t="shared" si="2274"/>
        <v>1.6585190633114966E-2</v>
      </c>
      <c r="AF1196" s="57">
        <f t="shared" si="2238"/>
        <v>1200.1483311683576</v>
      </c>
      <c r="AG1196" s="53">
        <f t="shared" si="2176"/>
        <v>0</v>
      </c>
      <c r="AH1196" s="58">
        <f t="shared" si="2239"/>
        <v>3.3269048444577338</v>
      </c>
      <c r="AI1196" s="49">
        <f t="shared" si="2177"/>
        <v>3.3269048444577338</v>
      </c>
      <c r="AJ1196" s="143">
        <f t="shared" si="2178"/>
        <v>0.02</v>
      </c>
      <c r="AK1196" s="51">
        <f t="shared" si="2240"/>
        <v>1.6585748957976369E-2</v>
      </c>
      <c r="AL1196" s="57">
        <f t="shared" si="2241"/>
        <v>1200.1070833927763</v>
      </c>
      <c r="AM1196" s="53">
        <f t="shared" si="2179"/>
        <v>0</v>
      </c>
      <c r="AN1196" s="58">
        <f t="shared" si="2242"/>
        <v>3.3268361293960789</v>
      </c>
      <c r="AO1196" s="49">
        <f t="shared" si="2180"/>
        <v>3.3268361293960789</v>
      </c>
      <c r="AP1196" s="143">
        <f t="shared" si="2181"/>
        <v>0.02</v>
      </c>
      <c r="AQ1196" s="51">
        <f t="shared" si="2243"/>
        <v>1.6586044607708565E-2</v>
      </c>
      <c r="AR1196" s="57">
        <f t="shared" si="2244"/>
        <v>1200.1039433139149</v>
      </c>
      <c r="AS1196" s="44">
        <f t="shared" si="2182"/>
        <v>8869.3971718700031</v>
      </c>
      <c r="AT1196" s="44">
        <f t="shared" si="2183"/>
        <v>3547.7588687480011</v>
      </c>
      <c r="AU1196" s="44">
        <f t="shared" si="2184"/>
        <v>2217.3492929675008</v>
      </c>
      <c r="AV1196" s="47">
        <f t="shared" si="2185"/>
        <v>0.15151877330165986</v>
      </c>
      <c r="AW1196" s="47">
        <f t="shared" si="2186"/>
        <v>0.15787715762731966</v>
      </c>
      <c r="AX1196" s="86">
        <f t="shared" si="2187"/>
        <v>0.25873928516266792</v>
      </c>
      <c r="AY1196" s="86">
        <f t="shared" si="2188"/>
        <v>0</v>
      </c>
      <c r="AZ1196" s="10">
        <f t="shared" si="2245"/>
        <v>0</v>
      </c>
      <c r="BA1196" s="44">
        <f t="shared" si="2189"/>
        <v>0</v>
      </c>
      <c r="BB1196" s="9">
        <f t="shared" si="2190"/>
        <v>0</v>
      </c>
      <c r="BC1196" s="45">
        <f t="shared" si="2279"/>
        <v>0</v>
      </c>
      <c r="BD1196" s="9">
        <f t="shared" si="2191"/>
        <v>0</v>
      </c>
      <c r="BE1196" s="45">
        <f t="shared" si="2275"/>
        <v>0</v>
      </c>
      <c r="BF1196" s="9">
        <f t="shared" si="2192"/>
        <v>0</v>
      </c>
      <c r="BG1196" s="45">
        <f t="shared" si="2276"/>
        <v>0</v>
      </c>
      <c r="BH1196" s="58"/>
      <c r="BI1196" s="58"/>
      <c r="BJ1196" s="58">
        <f t="shared" si="2246"/>
        <v>0</v>
      </c>
      <c r="BK1196" s="97"/>
      <c r="BL1196" s="44"/>
      <c r="BM1196" s="82">
        <f t="shared" si="2247"/>
        <v>119.10000000000001</v>
      </c>
      <c r="BN1196" s="86">
        <f t="shared" si="2248"/>
        <v>119100</v>
      </c>
      <c r="BO1196" s="86">
        <f t="shared" si="2249"/>
        <v>100</v>
      </c>
      <c r="BP1196" s="84">
        <f t="shared" si="2193"/>
        <v>4</v>
      </c>
      <c r="BQ1196" s="84">
        <f t="shared" si="2194"/>
        <v>4.13</v>
      </c>
      <c r="BR1196" s="84">
        <f t="shared" si="2195"/>
        <v>0.02</v>
      </c>
      <c r="BS1196" s="84">
        <f t="shared" si="2250"/>
        <v>3.0863943074937381E-2</v>
      </c>
      <c r="BT1196" s="84">
        <f t="shared" si="2251"/>
        <v>1424.1716532902019</v>
      </c>
      <c r="BU1196" s="84">
        <f t="shared" si="2252"/>
        <v>0</v>
      </c>
      <c r="BV1196" s="83">
        <f t="shared" si="2253"/>
        <v>3619.1041811443529</v>
      </c>
      <c r="BW1196" s="81">
        <f t="shared" si="2277"/>
        <v>3619.1041811443529</v>
      </c>
      <c r="BX1196" s="83">
        <f t="shared" si="2196"/>
        <v>0</v>
      </c>
      <c r="BY1196" s="141">
        <f t="shared" si="2197"/>
        <v>0</v>
      </c>
      <c r="BZ1196" s="83">
        <f t="shared" si="2198"/>
        <v>4.13</v>
      </c>
      <c r="CA1196" s="83">
        <f t="shared" si="2199"/>
        <v>0</v>
      </c>
      <c r="CB1196" s="83">
        <f t="shared" si="2254"/>
        <v>3.7299918629647442</v>
      </c>
      <c r="CC1196" s="83">
        <f t="shared" si="2200"/>
        <v>3.7299918629647442</v>
      </c>
      <c r="CD1196" s="143">
        <f t="shared" si="2201"/>
        <v>0.02</v>
      </c>
      <c r="CE1196" s="83">
        <f t="shared" si="2255"/>
        <v>1.6656523213570747E-2</v>
      </c>
      <c r="CF1196" s="84">
        <f t="shared" si="2256"/>
        <v>1283.0095846152153</v>
      </c>
      <c r="CG1196" s="83">
        <f t="shared" si="2202"/>
        <v>0</v>
      </c>
      <c r="CH1196" s="83">
        <f t="shared" si="2257"/>
        <v>3.4030945198348999</v>
      </c>
      <c r="CI1196" s="83">
        <f t="shared" si="2203"/>
        <v>3.4030945198348999</v>
      </c>
      <c r="CJ1196" s="143">
        <f t="shared" si="2204"/>
        <v>0.02</v>
      </c>
      <c r="CK1196" s="83">
        <f t="shared" si="2258"/>
        <v>1.5848910799759475E-2</v>
      </c>
      <c r="CL1196" s="84">
        <f t="shared" si="2259"/>
        <v>1218.4705114972342</v>
      </c>
      <c r="CM1196" s="83">
        <f t="shared" si="2205"/>
        <v>0</v>
      </c>
      <c r="CN1196" s="83">
        <f t="shared" si="2260"/>
        <v>3.2808115560669213</v>
      </c>
      <c r="CO1196" s="83">
        <f t="shared" si="2206"/>
        <v>3.2808115560669213</v>
      </c>
      <c r="CP1196" s="143">
        <f t="shared" si="2207"/>
        <v>0.02</v>
      </c>
      <c r="CQ1196" s="83">
        <f t="shared" si="2261"/>
        <v>1.6008564504284773E-2</v>
      </c>
      <c r="CR1196" s="84">
        <f t="shared" si="2262"/>
        <v>1217.9386371951305</v>
      </c>
      <c r="CS1196" s="83">
        <f t="shared" si="2208"/>
        <v>0</v>
      </c>
      <c r="CT1196" s="83">
        <f t="shared" si="2263"/>
        <v>3.2798732142013582</v>
      </c>
      <c r="CU1196" s="83">
        <f t="shared" si="2209"/>
        <v>3.2798732142013582</v>
      </c>
      <c r="CV1196" s="143">
        <f t="shared" si="2210"/>
        <v>0.02</v>
      </c>
      <c r="CW1196" s="83">
        <f t="shared" si="2264"/>
        <v>1.6036526987184836E-2</v>
      </c>
      <c r="CX1196" s="84">
        <f t="shared" si="2265"/>
        <v>1218.0274781968287</v>
      </c>
      <c r="CY1196" s="83">
        <f t="shared" si="2211"/>
        <v>0</v>
      </c>
      <c r="CZ1196" s="83">
        <f t="shared" si="2266"/>
        <v>3.2800298705672066</v>
      </c>
      <c r="DA1196" s="83">
        <f t="shared" si="2212"/>
        <v>3.2800298705672066</v>
      </c>
      <c r="DB1196" s="143">
        <f t="shared" si="2213"/>
        <v>0.02</v>
      </c>
      <c r="DC1196" s="83">
        <f t="shared" si="2267"/>
        <v>1.6037446767326768E-2</v>
      </c>
      <c r="DD1196" s="84">
        <f t="shared" si="2268"/>
        <v>1218.0410222740709</v>
      </c>
      <c r="DE1196" s="86">
        <f t="shared" si="2214"/>
        <v>6514.3875260598352</v>
      </c>
      <c r="DF1196" s="86">
        <f t="shared" si="2215"/>
        <v>2605.755010423934</v>
      </c>
      <c r="DG1196" s="86">
        <f t="shared" si="2216"/>
        <v>1628.5968815149588</v>
      </c>
      <c r="DH1196" s="86">
        <f t="shared" si="2217"/>
        <v>5.5945604548603298E-2</v>
      </c>
      <c r="DI1196" s="86">
        <f t="shared" si="2218"/>
        <v>3.5246540833370477E-2</v>
      </c>
      <c r="DJ1196" s="86">
        <f t="shared" si="2219"/>
        <v>0.21895122572570308</v>
      </c>
      <c r="DK1196" s="86">
        <f t="shared" si="2220"/>
        <v>-1655.9681943086996</v>
      </c>
      <c r="DL1196" s="86">
        <f t="shared" si="2278"/>
        <v>-1655.9681943086996</v>
      </c>
      <c r="DM1196" s="86">
        <f t="shared" si="2221"/>
        <v>-1655.9681943086996</v>
      </c>
      <c r="DN1196" s="85">
        <f t="shared" si="2222"/>
        <v>0</v>
      </c>
      <c r="DO1196" s="85">
        <f t="shared" si="2269"/>
        <v>0</v>
      </c>
      <c r="DP1196" s="85">
        <f t="shared" si="2223"/>
        <v>0</v>
      </c>
      <c r="DQ1196" s="85">
        <f t="shared" si="2270"/>
        <v>0</v>
      </c>
      <c r="DR1196" s="85">
        <f t="shared" si="2224"/>
        <v>0</v>
      </c>
      <c r="DS1196" s="85">
        <f t="shared" si="2271"/>
        <v>0</v>
      </c>
      <c r="DT1196" s="81"/>
      <c r="DU1196" s="81"/>
      <c r="DV1196" s="81">
        <f t="shared" si="2272"/>
        <v>0</v>
      </c>
      <c r="DW1196" s="100"/>
    </row>
    <row r="1197" spans="1:127" x14ac:dyDescent="0.2">
      <c r="A1197" s="59">
        <f t="shared" si="2225"/>
        <v>158.93333333333345</v>
      </c>
      <c r="B1197" s="44">
        <f t="shared" si="2226"/>
        <v>158933.33333333346</v>
      </c>
      <c r="C1197" s="52">
        <f t="shared" si="2160"/>
        <v>133.33333333333334</v>
      </c>
      <c r="D1197" s="50">
        <f t="shared" si="2161"/>
        <v>4</v>
      </c>
      <c r="E1197" s="44">
        <f t="shared" si="2162"/>
        <v>4.13</v>
      </c>
      <c r="F1197" s="47">
        <f t="shared" si="2163"/>
        <v>0.02</v>
      </c>
      <c r="G1197" s="52">
        <f t="shared" si="2227"/>
        <v>2.2670225095621412E-2</v>
      </c>
      <c r="H1197" s="57">
        <f t="shared" si="2228"/>
        <v>1195.5184800144536</v>
      </c>
      <c r="I1197" s="52">
        <f t="shared" si="2229"/>
        <v>0</v>
      </c>
      <c r="J1197" s="54">
        <f t="shared" si="2230"/>
        <v>4931.7592732611129</v>
      </c>
      <c r="K1197" s="46">
        <f t="shared" si="2273"/>
        <v>4931.7592732611129</v>
      </c>
      <c r="L1197" s="80">
        <f t="shared" si="2164"/>
        <v>0</v>
      </c>
      <c r="M1197" s="142">
        <f t="shared" si="2165"/>
        <v>0</v>
      </c>
      <c r="N1197" s="60">
        <f t="shared" si="2166"/>
        <v>4.13</v>
      </c>
      <c r="O1197" s="53">
        <f t="shared" si="2167"/>
        <v>0</v>
      </c>
      <c r="P1197" s="58">
        <f t="shared" si="2231"/>
        <v>3.319491335754285</v>
      </c>
      <c r="Q1197" s="49">
        <f t="shared" si="2168"/>
        <v>3.319491335754285</v>
      </c>
      <c r="R1197" s="143">
        <f t="shared" si="2169"/>
        <v>0.02</v>
      </c>
      <c r="S1197" s="51">
        <f t="shared" si="2232"/>
        <v>1.7230035596553051E-2</v>
      </c>
      <c r="T1197" s="57">
        <f t="shared" si="2233"/>
        <v>1238.0900689703722</v>
      </c>
      <c r="U1197" s="53">
        <f t="shared" si="2170"/>
        <v>0</v>
      </c>
      <c r="V1197" s="58">
        <f t="shared" si="2234"/>
        <v>3.3932538639909047</v>
      </c>
      <c r="W1197" s="49">
        <f t="shared" si="2171"/>
        <v>3.3932538639909047</v>
      </c>
      <c r="X1197" s="143">
        <f t="shared" si="2172"/>
        <v>0.02</v>
      </c>
      <c r="Y1197" s="51">
        <f t="shared" si="2235"/>
        <v>1.6635213815297298E-2</v>
      </c>
      <c r="Z1197" s="57">
        <f t="shared" si="2236"/>
        <v>1201.5986578021284</v>
      </c>
      <c r="AA1197" s="53">
        <f t="shared" si="2173"/>
        <v>0</v>
      </c>
      <c r="AB1197" s="58">
        <f t="shared" si="2237"/>
        <v>3.3295817241918044</v>
      </c>
      <c r="AC1197" s="49">
        <f t="shared" si="2174"/>
        <v>3.3295817241918044</v>
      </c>
      <c r="AD1197" s="143">
        <f t="shared" si="2175"/>
        <v>0.02</v>
      </c>
      <c r="AE1197" s="49">
        <f t="shared" si="2274"/>
        <v>1.6582523966448298E-2</v>
      </c>
      <c r="AF1197" s="57">
        <f t="shared" si="2238"/>
        <v>1200.8127020577099</v>
      </c>
      <c r="AG1197" s="53">
        <f t="shared" si="2176"/>
        <v>0</v>
      </c>
      <c r="AH1197" s="58">
        <f t="shared" si="2239"/>
        <v>3.3282690755055713</v>
      </c>
      <c r="AI1197" s="49">
        <f t="shared" si="2177"/>
        <v>3.3282690755055713</v>
      </c>
      <c r="AJ1197" s="143">
        <f t="shared" si="2178"/>
        <v>0.02</v>
      </c>
      <c r="AK1197" s="51">
        <f t="shared" si="2240"/>
        <v>1.6583082291309701E-2</v>
      </c>
      <c r="AL1197" s="57">
        <f t="shared" si="2241"/>
        <v>1200.7717418425973</v>
      </c>
      <c r="AM1197" s="53">
        <f t="shared" si="2179"/>
        <v>0</v>
      </c>
      <c r="AN1197" s="58">
        <f t="shared" si="2242"/>
        <v>3.3282007342874831</v>
      </c>
      <c r="AO1197" s="49">
        <f t="shared" si="2180"/>
        <v>3.3282007342874831</v>
      </c>
      <c r="AP1197" s="143">
        <f t="shared" si="2181"/>
        <v>0.02</v>
      </c>
      <c r="AQ1197" s="51">
        <f t="shared" si="2243"/>
        <v>1.6583377941041897E-2</v>
      </c>
      <c r="AR1197" s="57">
        <f t="shared" si="2244"/>
        <v>1200.7686273411935</v>
      </c>
      <c r="AS1197" s="44">
        <f t="shared" si="2182"/>
        <v>8877.166691870003</v>
      </c>
      <c r="AT1197" s="44">
        <f t="shared" si="2183"/>
        <v>3550.8666767480013</v>
      </c>
      <c r="AU1197" s="44">
        <f t="shared" si="2184"/>
        <v>2219.2916729675007</v>
      </c>
      <c r="AV1197" s="47">
        <f t="shared" si="2185"/>
        <v>0.15120462607535398</v>
      </c>
      <c r="AW1197" s="47">
        <f t="shared" si="2186"/>
        <v>0.15726240345489154</v>
      </c>
      <c r="AX1197" s="86">
        <f t="shared" si="2187"/>
        <v>0.25712466240332238</v>
      </c>
      <c r="AY1197" s="86">
        <f t="shared" si="2188"/>
        <v>0</v>
      </c>
      <c r="AZ1197" s="10">
        <f t="shared" si="2245"/>
        <v>0</v>
      </c>
      <c r="BA1197" s="44">
        <f t="shared" si="2189"/>
        <v>0</v>
      </c>
      <c r="BB1197" s="9">
        <f t="shared" si="2190"/>
        <v>0</v>
      </c>
      <c r="BC1197" s="45">
        <f t="shared" si="2279"/>
        <v>0</v>
      </c>
      <c r="BD1197" s="9">
        <f t="shared" si="2191"/>
        <v>0</v>
      </c>
      <c r="BE1197" s="45">
        <f t="shared" si="2275"/>
        <v>0</v>
      </c>
      <c r="BF1197" s="9">
        <f t="shared" si="2192"/>
        <v>0</v>
      </c>
      <c r="BG1197" s="45">
        <f t="shared" si="2276"/>
        <v>0</v>
      </c>
      <c r="BH1197" s="58"/>
      <c r="BI1197" s="58"/>
      <c r="BJ1197" s="58">
        <f t="shared" si="2246"/>
        <v>0</v>
      </c>
      <c r="BK1197" s="97"/>
      <c r="BL1197" s="44"/>
      <c r="BM1197" s="82">
        <f t="shared" si="2247"/>
        <v>119.2</v>
      </c>
      <c r="BN1197" s="86">
        <f t="shared" si="2248"/>
        <v>119200</v>
      </c>
      <c r="BO1197" s="86">
        <f t="shared" si="2249"/>
        <v>100</v>
      </c>
      <c r="BP1197" s="84">
        <f t="shared" si="2193"/>
        <v>4</v>
      </c>
      <c r="BQ1197" s="84">
        <f t="shared" si="2194"/>
        <v>4.13</v>
      </c>
      <c r="BR1197" s="84">
        <f t="shared" si="2195"/>
        <v>0.02</v>
      </c>
      <c r="BS1197" s="84">
        <f t="shared" si="2250"/>
        <v>3.0861943074937382E-2</v>
      </c>
      <c r="BT1197" s="84">
        <f t="shared" si="2251"/>
        <v>1424.9189400474643</v>
      </c>
      <c r="BU1197" s="84">
        <f t="shared" si="2252"/>
        <v>0</v>
      </c>
      <c r="BV1197" s="83">
        <f t="shared" si="2253"/>
        <v>3622.3414811443527</v>
      </c>
      <c r="BW1197" s="81">
        <f t="shared" si="2277"/>
        <v>3622.3414811443527</v>
      </c>
      <c r="BX1197" s="83">
        <f t="shared" si="2196"/>
        <v>0</v>
      </c>
      <c r="BY1197" s="141">
        <f t="shared" si="2197"/>
        <v>0</v>
      </c>
      <c r="BZ1197" s="83">
        <f t="shared" si="2198"/>
        <v>4.13</v>
      </c>
      <c r="CA1197" s="83">
        <f t="shared" si="2199"/>
        <v>0</v>
      </c>
      <c r="CB1197" s="83">
        <f t="shared" si="2254"/>
        <v>3.7321234991954726</v>
      </c>
      <c r="CC1197" s="83">
        <f t="shared" si="2200"/>
        <v>3.7321234991954726</v>
      </c>
      <c r="CD1197" s="143">
        <f t="shared" si="2201"/>
        <v>0.02</v>
      </c>
      <c r="CE1197" s="83">
        <f t="shared" si="2255"/>
        <v>1.6654523213570749E-2</v>
      </c>
      <c r="CF1197" s="84">
        <f t="shared" si="2256"/>
        <v>1283.4561143618066</v>
      </c>
      <c r="CG1197" s="83">
        <f t="shared" si="2202"/>
        <v>0</v>
      </c>
      <c r="CH1197" s="83">
        <f t="shared" si="2257"/>
        <v>3.404186322914029</v>
      </c>
      <c r="CI1197" s="83">
        <f t="shared" si="2203"/>
        <v>3.404186322914029</v>
      </c>
      <c r="CJ1197" s="143">
        <f t="shared" si="2204"/>
        <v>0.02</v>
      </c>
      <c r="CK1197" s="83">
        <f t="shared" si="2258"/>
        <v>1.5846910799759476E-2</v>
      </c>
      <c r="CL1197" s="84">
        <f t="shared" si="2259"/>
        <v>1218.936202670588</v>
      </c>
      <c r="CM1197" s="83">
        <f t="shared" si="2205"/>
        <v>0</v>
      </c>
      <c r="CN1197" s="83">
        <f t="shared" si="2260"/>
        <v>3.2818252751239227</v>
      </c>
      <c r="CO1197" s="83">
        <f t="shared" si="2206"/>
        <v>3.2818252751239227</v>
      </c>
      <c r="CP1197" s="143">
        <f t="shared" si="2207"/>
        <v>0.02</v>
      </c>
      <c r="CQ1197" s="83">
        <f t="shared" si="2261"/>
        <v>1.6006564504284775E-2</v>
      </c>
      <c r="CR1197" s="84">
        <f t="shared" si="2262"/>
        <v>1218.4265519756877</v>
      </c>
      <c r="CS1197" s="83">
        <f t="shared" si="2208"/>
        <v>0</v>
      </c>
      <c r="CT1197" s="83">
        <f t="shared" si="2263"/>
        <v>3.2809252041913806</v>
      </c>
      <c r="CU1197" s="83">
        <f t="shared" si="2209"/>
        <v>3.2809252041913806</v>
      </c>
      <c r="CV1197" s="143">
        <f t="shared" si="2210"/>
        <v>0.02</v>
      </c>
      <c r="CW1197" s="83">
        <f t="shared" si="2264"/>
        <v>1.6034526987184838E-2</v>
      </c>
      <c r="CX1197" s="84">
        <f t="shared" si="2265"/>
        <v>1218.5163851130399</v>
      </c>
      <c r="CY1197" s="83">
        <f t="shared" si="2211"/>
        <v>0</v>
      </c>
      <c r="CZ1197" s="83">
        <f t="shared" si="2266"/>
        <v>3.2810837792142129</v>
      </c>
      <c r="DA1197" s="83">
        <f t="shared" si="2212"/>
        <v>3.2810837792142129</v>
      </c>
      <c r="DB1197" s="143">
        <f t="shared" si="2213"/>
        <v>0.02</v>
      </c>
      <c r="DC1197" s="83">
        <f t="shared" si="2267"/>
        <v>1.603544676732677E-2</v>
      </c>
      <c r="DD1197" s="84">
        <f t="shared" si="2268"/>
        <v>1218.5299338815908</v>
      </c>
      <c r="DE1197" s="86">
        <f t="shared" si="2214"/>
        <v>6520.2146660598355</v>
      </c>
      <c r="DF1197" s="86">
        <f t="shared" si="2215"/>
        <v>2608.085866423934</v>
      </c>
      <c r="DG1197" s="86">
        <f t="shared" si="2216"/>
        <v>1630.0536665149589</v>
      </c>
      <c r="DH1197" s="86">
        <f t="shared" si="2217"/>
        <v>5.5872777339877194E-2</v>
      </c>
      <c r="DI1197" s="86">
        <f t="shared" si="2218"/>
        <v>3.5162308097152213E-2</v>
      </c>
      <c r="DJ1197" s="86">
        <f t="shared" si="2219"/>
        <v>0.21796926248822585</v>
      </c>
      <c r="DK1197" s="86">
        <f t="shared" si="2220"/>
        <v>-1657.6331262900158</v>
      </c>
      <c r="DL1197" s="86">
        <f t="shared" si="2278"/>
        <v>-1657.6331262900158</v>
      </c>
      <c r="DM1197" s="86">
        <f t="shared" si="2221"/>
        <v>-1657.6331262900158</v>
      </c>
      <c r="DN1197" s="85">
        <f t="shared" si="2222"/>
        <v>0</v>
      </c>
      <c r="DO1197" s="85">
        <f t="shared" si="2269"/>
        <v>0</v>
      </c>
      <c r="DP1197" s="85">
        <f t="shared" si="2223"/>
        <v>0</v>
      </c>
      <c r="DQ1197" s="85">
        <f t="shared" si="2270"/>
        <v>0</v>
      </c>
      <c r="DR1197" s="85">
        <f t="shared" si="2224"/>
        <v>0</v>
      </c>
      <c r="DS1197" s="85">
        <f t="shared" si="2271"/>
        <v>0</v>
      </c>
      <c r="DT1197" s="81"/>
      <c r="DU1197" s="81"/>
      <c r="DV1197" s="81">
        <f t="shared" si="2272"/>
        <v>0</v>
      </c>
      <c r="DW1197" s="100"/>
    </row>
    <row r="1198" spans="1:127" x14ac:dyDescent="0.2">
      <c r="A1198" s="59">
        <f t="shared" si="2225"/>
        <v>159.0666666666668</v>
      </c>
      <c r="B1198" s="44">
        <f t="shared" si="2226"/>
        <v>159066.6666666668</v>
      </c>
      <c r="C1198" s="52">
        <f t="shared" si="2160"/>
        <v>133.33333333333334</v>
      </c>
      <c r="D1198" s="50">
        <f t="shared" si="2161"/>
        <v>4</v>
      </c>
      <c r="E1198" s="44">
        <f t="shared" si="2162"/>
        <v>4.13</v>
      </c>
      <c r="F1198" s="47">
        <f t="shared" si="2163"/>
        <v>0.02</v>
      </c>
      <c r="G1198" s="52">
        <f t="shared" si="2227"/>
        <v>2.2667558428954744E-2</v>
      </c>
      <c r="H1198" s="57">
        <f t="shared" si="2228"/>
        <v>1196.250324784826</v>
      </c>
      <c r="I1198" s="52">
        <f t="shared" si="2229"/>
        <v>0</v>
      </c>
      <c r="J1198" s="54">
        <f t="shared" si="2230"/>
        <v>4936.0756732611126</v>
      </c>
      <c r="K1198" s="46">
        <f t="shared" si="2273"/>
        <v>4936.0756732611126</v>
      </c>
      <c r="L1198" s="80">
        <f t="shared" si="2164"/>
        <v>0</v>
      </c>
      <c r="M1198" s="142">
        <f t="shared" si="2165"/>
        <v>0</v>
      </c>
      <c r="N1198" s="60">
        <f t="shared" si="2166"/>
        <v>4.13</v>
      </c>
      <c r="O1198" s="53">
        <f t="shared" si="2167"/>
        <v>0</v>
      </c>
      <c r="P1198" s="58">
        <f t="shared" si="2231"/>
        <v>3.3209549667627285</v>
      </c>
      <c r="Q1198" s="49">
        <f t="shared" si="2168"/>
        <v>3.3209549667627285</v>
      </c>
      <c r="R1198" s="143">
        <f t="shared" si="2169"/>
        <v>0.02</v>
      </c>
      <c r="S1198" s="51">
        <f t="shared" si="2232"/>
        <v>1.7227368929886383E-2</v>
      </c>
      <c r="T1198" s="57">
        <f t="shared" si="2233"/>
        <v>1238.7820907500407</v>
      </c>
      <c r="U1198" s="53">
        <f t="shared" si="2170"/>
        <v>0</v>
      </c>
      <c r="V1198" s="58">
        <f t="shared" si="2234"/>
        <v>3.3947663535149344</v>
      </c>
      <c r="W1198" s="49">
        <f t="shared" si="2171"/>
        <v>3.3947663535149344</v>
      </c>
      <c r="X1198" s="143">
        <f t="shared" si="2172"/>
        <v>0.02</v>
      </c>
      <c r="Y1198" s="51">
        <f t="shared" si="2235"/>
        <v>1.663254714863063E-2</v>
      </c>
      <c r="Z1198" s="57">
        <f t="shared" si="2236"/>
        <v>1202.2522636977744</v>
      </c>
      <c r="AA1198" s="53">
        <f t="shared" si="2173"/>
        <v>0</v>
      </c>
      <c r="AB1198" s="58">
        <f t="shared" si="2237"/>
        <v>3.3309315993142148</v>
      </c>
      <c r="AC1198" s="49">
        <f t="shared" si="2174"/>
        <v>3.3309315993142148</v>
      </c>
      <c r="AD1198" s="143">
        <f t="shared" si="2175"/>
        <v>0.02</v>
      </c>
      <c r="AE1198" s="49">
        <f t="shared" si="2274"/>
        <v>1.657985729978163E-2</v>
      </c>
      <c r="AF1198" s="57">
        <f t="shared" si="2238"/>
        <v>1201.4766969978807</v>
      </c>
      <c r="AG1198" s="53">
        <f t="shared" si="2176"/>
        <v>0</v>
      </c>
      <c r="AH1198" s="58">
        <f t="shared" si="2239"/>
        <v>3.3296343267187751</v>
      </c>
      <c r="AI1198" s="49">
        <f t="shared" si="2177"/>
        <v>3.3296343267187751</v>
      </c>
      <c r="AJ1198" s="143">
        <f t="shared" si="2178"/>
        <v>0.02</v>
      </c>
      <c r="AK1198" s="51">
        <f t="shared" si="2240"/>
        <v>1.6580415624643033E-2</v>
      </c>
      <c r="AL1198" s="57">
        <f t="shared" si="2241"/>
        <v>1201.4360210252316</v>
      </c>
      <c r="AM1198" s="53">
        <f t="shared" si="2179"/>
        <v>0</v>
      </c>
      <c r="AN1198" s="58">
        <f t="shared" si="2242"/>
        <v>3.3295663553164787</v>
      </c>
      <c r="AO1198" s="49">
        <f t="shared" si="2180"/>
        <v>3.3295663553164787</v>
      </c>
      <c r="AP1198" s="143">
        <f t="shared" si="2181"/>
        <v>0.02</v>
      </c>
      <c r="AQ1198" s="51">
        <f t="shared" si="2243"/>
        <v>1.6580711274375229E-2</v>
      </c>
      <c r="AR1198" s="57">
        <f t="shared" si="2244"/>
        <v>1201.4329320083521</v>
      </c>
      <c r="AS1198" s="44">
        <f t="shared" si="2182"/>
        <v>8884.9362118700028</v>
      </c>
      <c r="AT1198" s="44">
        <f t="shared" si="2183"/>
        <v>3553.974484748001</v>
      </c>
      <c r="AU1198" s="44">
        <f t="shared" si="2184"/>
        <v>2221.2340529675007</v>
      </c>
      <c r="AV1198" s="47">
        <f t="shared" si="2185"/>
        <v>0.15089159103352168</v>
      </c>
      <c r="AW1198" s="47">
        <f t="shared" si="2186"/>
        <v>0.15665094244184352</v>
      </c>
      <c r="AX1198" s="86">
        <f t="shared" si="2187"/>
        <v>0.25552246929476691</v>
      </c>
      <c r="AY1198" s="86">
        <f t="shared" si="2188"/>
        <v>0</v>
      </c>
      <c r="AZ1198" s="10">
        <f t="shared" si="2245"/>
        <v>0</v>
      </c>
      <c r="BA1198" s="44">
        <f t="shared" si="2189"/>
        <v>0</v>
      </c>
      <c r="BB1198" s="9">
        <f t="shared" si="2190"/>
        <v>0</v>
      </c>
      <c r="BC1198" s="45">
        <f t="shared" si="2279"/>
        <v>0</v>
      </c>
      <c r="BD1198" s="9">
        <f t="shared" si="2191"/>
        <v>0</v>
      </c>
      <c r="BE1198" s="45">
        <f t="shared" si="2275"/>
        <v>0</v>
      </c>
      <c r="BF1198" s="9">
        <f t="shared" si="2192"/>
        <v>0</v>
      </c>
      <c r="BG1198" s="45">
        <f t="shared" si="2276"/>
        <v>0</v>
      </c>
      <c r="BH1198" s="58"/>
      <c r="BI1198" s="58"/>
      <c r="BJ1198" s="58">
        <f t="shared" si="2246"/>
        <v>0</v>
      </c>
      <c r="BK1198" s="97"/>
      <c r="BL1198" s="44"/>
      <c r="BM1198" s="82">
        <f t="shared" si="2247"/>
        <v>119.3</v>
      </c>
      <c r="BN1198" s="86">
        <f t="shared" si="2248"/>
        <v>119300</v>
      </c>
      <c r="BO1198" s="86">
        <f t="shared" si="2249"/>
        <v>100</v>
      </c>
      <c r="BP1198" s="84">
        <f t="shared" si="2193"/>
        <v>4</v>
      </c>
      <c r="BQ1198" s="84">
        <f t="shared" si="2194"/>
        <v>4.13</v>
      </c>
      <c r="BR1198" s="84">
        <f t="shared" si="2195"/>
        <v>0.02</v>
      </c>
      <c r="BS1198" s="84">
        <f t="shared" si="2250"/>
        <v>3.0859943074937383E-2</v>
      </c>
      <c r="BT1198" s="84">
        <f t="shared" si="2251"/>
        <v>1425.6661783785767</v>
      </c>
      <c r="BU1198" s="84">
        <f t="shared" si="2252"/>
        <v>0</v>
      </c>
      <c r="BV1198" s="83">
        <f t="shared" si="2253"/>
        <v>3625.5787811443524</v>
      </c>
      <c r="BW1198" s="81">
        <f t="shared" si="2277"/>
        <v>3625.5787811443524</v>
      </c>
      <c r="BX1198" s="83">
        <f t="shared" si="2196"/>
        <v>0</v>
      </c>
      <c r="BY1198" s="141">
        <f t="shared" si="2197"/>
        <v>0</v>
      </c>
      <c r="BZ1198" s="83">
        <f t="shared" si="2198"/>
        <v>4.13</v>
      </c>
      <c r="CA1198" s="83">
        <f t="shared" si="2199"/>
        <v>0</v>
      </c>
      <c r="CB1198" s="83">
        <f t="shared" si="2254"/>
        <v>3.7342573038784237</v>
      </c>
      <c r="CC1198" s="83">
        <f t="shared" si="2200"/>
        <v>3.7342573038784237</v>
      </c>
      <c r="CD1198" s="143">
        <f t="shared" si="2201"/>
        <v>0.02</v>
      </c>
      <c r="CE1198" s="83">
        <f t="shared" si="2255"/>
        <v>1.665252321357075E-2</v>
      </c>
      <c r="CF1198" s="84">
        <f t="shared" si="2256"/>
        <v>1283.9023354800831</v>
      </c>
      <c r="CG1198" s="83">
        <f t="shared" si="2202"/>
        <v>0</v>
      </c>
      <c r="CH1198" s="83">
        <f t="shared" si="2257"/>
        <v>3.4052782559664339</v>
      </c>
      <c r="CI1198" s="83">
        <f t="shared" si="2203"/>
        <v>3.4052782559664339</v>
      </c>
      <c r="CJ1198" s="143">
        <f t="shared" si="2204"/>
        <v>0.02</v>
      </c>
      <c r="CK1198" s="83">
        <f t="shared" si="2258"/>
        <v>1.5844910799759478E-2</v>
      </c>
      <c r="CL1198" s="84">
        <f t="shared" si="2259"/>
        <v>1219.4016857345759</v>
      </c>
      <c r="CM1198" s="83">
        <f t="shared" si="2205"/>
        <v>0</v>
      </c>
      <c r="CN1198" s="83">
        <f t="shared" si="2260"/>
        <v>3.2828394312973446</v>
      </c>
      <c r="CO1198" s="83">
        <f t="shared" si="2206"/>
        <v>3.2828394312973446</v>
      </c>
      <c r="CP1198" s="143">
        <f t="shared" si="2207"/>
        <v>0.02</v>
      </c>
      <c r="CQ1198" s="83">
        <f t="shared" si="2261"/>
        <v>1.6004564504284776E-2</v>
      </c>
      <c r="CR1198" s="84">
        <f t="shared" si="2262"/>
        <v>1218.9142551031396</v>
      </c>
      <c r="CS1198" s="83">
        <f t="shared" si="2208"/>
        <v>0</v>
      </c>
      <c r="CT1198" s="83">
        <f t="shared" si="2263"/>
        <v>3.2819777069544869</v>
      </c>
      <c r="CU1198" s="83">
        <f t="shared" si="2209"/>
        <v>3.2819777069544869</v>
      </c>
      <c r="CV1198" s="143">
        <f t="shared" si="2210"/>
        <v>0.02</v>
      </c>
      <c r="CW1198" s="83">
        <f t="shared" si="2264"/>
        <v>1.6032526987184839E-2</v>
      </c>
      <c r="CX1198" s="84">
        <f t="shared" si="2265"/>
        <v>1219.0050743085967</v>
      </c>
      <c r="CY1198" s="83">
        <f t="shared" si="2211"/>
        <v>0</v>
      </c>
      <c r="CZ1198" s="83">
        <f t="shared" si="2266"/>
        <v>3.2821381936000487</v>
      </c>
      <c r="DA1198" s="83">
        <f t="shared" si="2212"/>
        <v>3.2821381936000487</v>
      </c>
      <c r="DB1198" s="143">
        <f t="shared" si="2213"/>
        <v>0.02</v>
      </c>
      <c r="DC1198" s="83">
        <f t="shared" si="2267"/>
        <v>1.6033446767326771E-2</v>
      </c>
      <c r="DD1198" s="84">
        <f t="shared" si="2268"/>
        <v>1219.0186274915775</v>
      </c>
      <c r="DE1198" s="86">
        <f t="shared" si="2214"/>
        <v>6526.0418060598331</v>
      </c>
      <c r="DF1198" s="86">
        <f t="shared" si="2215"/>
        <v>2610.4167224239332</v>
      </c>
      <c r="DG1198" s="86">
        <f t="shared" si="2216"/>
        <v>1631.5104515149583</v>
      </c>
      <c r="DH1198" s="86">
        <f t="shared" si="2217"/>
        <v>5.5800124946793643E-2</v>
      </c>
      <c r="DI1198" s="86">
        <f t="shared" si="2218"/>
        <v>3.5078369054161125E-2</v>
      </c>
      <c r="DJ1198" s="86">
        <f t="shared" si="2219"/>
        <v>0.21699277690506952</v>
      </c>
      <c r="DK1198" s="86">
        <f t="shared" si="2220"/>
        <v>-1659.2970432350135</v>
      </c>
      <c r="DL1198" s="86">
        <f t="shared" si="2278"/>
        <v>-1659.2970432350135</v>
      </c>
      <c r="DM1198" s="86">
        <f t="shared" si="2221"/>
        <v>-1659.2970432350135</v>
      </c>
      <c r="DN1198" s="85">
        <f t="shared" si="2222"/>
        <v>0</v>
      </c>
      <c r="DO1198" s="85">
        <f t="shared" si="2269"/>
        <v>0</v>
      </c>
      <c r="DP1198" s="85">
        <f t="shared" si="2223"/>
        <v>0</v>
      </c>
      <c r="DQ1198" s="85">
        <f t="shared" si="2270"/>
        <v>0</v>
      </c>
      <c r="DR1198" s="85">
        <f t="shared" si="2224"/>
        <v>0</v>
      </c>
      <c r="DS1198" s="85">
        <f t="shared" si="2271"/>
        <v>0</v>
      </c>
      <c r="DT1198" s="81"/>
      <c r="DU1198" s="81"/>
      <c r="DV1198" s="81">
        <f t="shared" si="2272"/>
        <v>0</v>
      </c>
      <c r="DW1198" s="100"/>
    </row>
    <row r="1199" spans="1:127" x14ac:dyDescent="0.2">
      <c r="A1199" s="59">
        <f t="shared" si="2225"/>
        <v>159.20000000000016</v>
      </c>
      <c r="B1199" s="44">
        <f t="shared" si="2226"/>
        <v>159200.00000000015</v>
      </c>
      <c r="C1199" s="52">
        <f t="shared" si="2160"/>
        <v>133.33333333333334</v>
      </c>
      <c r="D1199" s="50">
        <f t="shared" si="2161"/>
        <v>4</v>
      </c>
      <c r="E1199" s="44">
        <f t="shared" si="2162"/>
        <v>4.13</v>
      </c>
      <c r="F1199" s="47">
        <f t="shared" si="2163"/>
        <v>0.02</v>
      </c>
      <c r="G1199" s="52">
        <f t="shared" si="2227"/>
        <v>2.2664891762288076E-2</v>
      </c>
      <c r="H1199" s="57">
        <f t="shared" si="2228"/>
        <v>1196.9820834642651</v>
      </c>
      <c r="I1199" s="52">
        <f t="shared" si="2229"/>
        <v>0</v>
      </c>
      <c r="J1199" s="54">
        <f t="shared" si="2230"/>
        <v>4940.3920732611123</v>
      </c>
      <c r="K1199" s="46">
        <f t="shared" si="2273"/>
        <v>4940.3920732611123</v>
      </c>
      <c r="L1199" s="80">
        <f t="shared" si="2164"/>
        <v>0</v>
      </c>
      <c r="M1199" s="142">
        <f t="shared" si="2165"/>
        <v>0</v>
      </c>
      <c r="N1199" s="60">
        <f t="shared" si="2166"/>
        <v>4.13</v>
      </c>
      <c r="O1199" s="53">
        <f t="shared" si="2167"/>
        <v>0</v>
      </c>
      <c r="P1199" s="58">
        <f t="shared" si="2231"/>
        <v>3.3224204658017591</v>
      </c>
      <c r="Q1199" s="49">
        <f t="shared" si="2168"/>
        <v>3.3224204658017591</v>
      </c>
      <c r="R1199" s="143">
        <f t="shared" si="2169"/>
        <v>0.02</v>
      </c>
      <c r="S1199" s="51">
        <f t="shared" si="2232"/>
        <v>1.7224702263219715E-2</v>
      </c>
      <c r="T1199" s="57">
        <f t="shared" si="2233"/>
        <v>1239.4737004735071</v>
      </c>
      <c r="U1199" s="53">
        <f t="shared" si="2170"/>
        <v>0</v>
      </c>
      <c r="V1199" s="58">
        <f t="shared" si="2234"/>
        <v>3.3962799078939545</v>
      </c>
      <c r="W1199" s="49">
        <f t="shared" si="2171"/>
        <v>3.3962799078939545</v>
      </c>
      <c r="X1199" s="143">
        <f t="shared" si="2172"/>
        <v>0.02</v>
      </c>
      <c r="Y1199" s="51">
        <f t="shared" si="2235"/>
        <v>1.6629880481963961E-2</v>
      </c>
      <c r="Z1199" s="57">
        <f t="shared" si="2236"/>
        <v>1202.9054736522908</v>
      </c>
      <c r="AA1199" s="53">
        <f t="shared" si="2173"/>
        <v>0</v>
      </c>
      <c r="AB1199" s="58">
        <f t="shared" si="2237"/>
        <v>3.3322824049242126</v>
      </c>
      <c r="AC1199" s="49">
        <f t="shared" si="2174"/>
        <v>3.3322824049242126</v>
      </c>
      <c r="AD1199" s="143">
        <f t="shared" si="2175"/>
        <v>0.02</v>
      </c>
      <c r="AE1199" s="49">
        <f t="shared" si="2274"/>
        <v>1.6577190633114962E-2</v>
      </c>
      <c r="AF1199" s="57">
        <f t="shared" si="2238"/>
        <v>1202.1403161075161</v>
      </c>
      <c r="AG1199" s="53">
        <f t="shared" si="2176"/>
        <v>0</v>
      </c>
      <c r="AH1199" s="58">
        <f t="shared" si="2239"/>
        <v>3.3310005957958371</v>
      </c>
      <c r="AI1199" s="49">
        <f t="shared" si="2177"/>
        <v>3.3310005957958371</v>
      </c>
      <c r="AJ1199" s="143">
        <f t="shared" si="2178"/>
        <v>0.02</v>
      </c>
      <c r="AK1199" s="51">
        <f t="shared" si="2240"/>
        <v>1.6577748957976365E-2</v>
      </c>
      <c r="AL1199" s="57">
        <f t="shared" si="2241"/>
        <v>1202.0999210480568</v>
      </c>
      <c r="AM1199" s="53">
        <f t="shared" si="2179"/>
        <v>0</v>
      </c>
      <c r="AN1199" s="58">
        <f t="shared" si="2242"/>
        <v>3.330932990136299</v>
      </c>
      <c r="AO1199" s="49">
        <f t="shared" si="2180"/>
        <v>3.330932990136299</v>
      </c>
      <c r="AP1199" s="143">
        <f t="shared" si="2181"/>
        <v>0.02</v>
      </c>
      <c r="AQ1199" s="51">
        <f t="shared" si="2243"/>
        <v>1.6578044607708561E-2</v>
      </c>
      <c r="AR1199" s="57">
        <f t="shared" si="2244"/>
        <v>1202.096857423727</v>
      </c>
      <c r="AS1199" s="44">
        <f t="shared" si="2182"/>
        <v>8892.7057318700008</v>
      </c>
      <c r="AT1199" s="44">
        <f t="shared" si="2183"/>
        <v>3557.0822927480003</v>
      </c>
      <c r="AU1199" s="44">
        <f t="shared" si="2184"/>
        <v>2223.1764329675002</v>
      </c>
      <c r="AV1199" s="47">
        <f t="shared" si="2185"/>
        <v>0.15057966305051543</v>
      </c>
      <c r="AW1199" s="47">
        <f t="shared" si="2186"/>
        <v>0.15604275299787682</v>
      </c>
      <c r="AX1199" s="86">
        <f t="shared" si="2187"/>
        <v>0.25393259431521609</v>
      </c>
      <c r="AY1199" s="86">
        <f t="shared" si="2188"/>
        <v>0</v>
      </c>
      <c r="AZ1199" s="10">
        <f t="shared" si="2245"/>
        <v>0</v>
      </c>
      <c r="BA1199" s="44">
        <f t="shared" si="2189"/>
        <v>0</v>
      </c>
      <c r="BB1199" s="9">
        <f t="shared" si="2190"/>
        <v>0</v>
      </c>
      <c r="BC1199" s="45">
        <f t="shared" si="2279"/>
        <v>0</v>
      </c>
      <c r="BD1199" s="9">
        <f t="shared" si="2191"/>
        <v>0</v>
      </c>
      <c r="BE1199" s="45">
        <f t="shared" si="2275"/>
        <v>0</v>
      </c>
      <c r="BF1199" s="9">
        <f t="shared" si="2192"/>
        <v>0</v>
      </c>
      <c r="BG1199" s="45">
        <f t="shared" si="2276"/>
        <v>0</v>
      </c>
      <c r="BH1199" s="58"/>
      <c r="BI1199" s="58"/>
      <c r="BJ1199" s="58">
        <f t="shared" si="2246"/>
        <v>0</v>
      </c>
      <c r="BK1199" s="97"/>
      <c r="BL1199" s="44"/>
      <c r="BM1199" s="82">
        <f t="shared" si="2247"/>
        <v>119.4</v>
      </c>
      <c r="BN1199" s="86">
        <f t="shared" si="2248"/>
        <v>119400</v>
      </c>
      <c r="BO1199" s="86">
        <f t="shared" si="2249"/>
        <v>100</v>
      </c>
      <c r="BP1199" s="84">
        <f t="shared" si="2193"/>
        <v>4</v>
      </c>
      <c r="BQ1199" s="84">
        <f t="shared" si="2194"/>
        <v>4.13</v>
      </c>
      <c r="BR1199" s="84">
        <f t="shared" si="2195"/>
        <v>0.02</v>
      </c>
      <c r="BS1199" s="84">
        <f t="shared" si="2250"/>
        <v>3.0857943074937385E-2</v>
      </c>
      <c r="BT1199" s="84">
        <f t="shared" si="2251"/>
        <v>1426.4133682835388</v>
      </c>
      <c r="BU1199" s="84">
        <f t="shared" si="2252"/>
        <v>0</v>
      </c>
      <c r="BV1199" s="83">
        <f t="shared" si="2253"/>
        <v>3628.8160811443522</v>
      </c>
      <c r="BW1199" s="81">
        <f t="shared" si="2277"/>
        <v>3628.8160811443522</v>
      </c>
      <c r="BX1199" s="83">
        <f t="shared" si="2196"/>
        <v>0</v>
      </c>
      <c r="BY1199" s="141">
        <f t="shared" si="2197"/>
        <v>0</v>
      </c>
      <c r="BZ1199" s="83">
        <f t="shared" si="2198"/>
        <v>4.13</v>
      </c>
      <c r="CA1199" s="83">
        <f t="shared" si="2199"/>
        <v>0</v>
      </c>
      <c r="CB1199" s="83">
        <f t="shared" si="2254"/>
        <v>3.7363932772506532</v>
      </c>
      <c r="CC1199" s="83">
        <f t="shared" si="2200"/>
        <v>3.7363932772506532</v>
      </c>
      <c r="CD1199" s="143">
        <f t="shared" si="2201"/>
        <v>0.02</v>
      </c>
      <c r="CE1199" s="83">
        <f t="shared" si="2255"/>
        <v>1.6650523213570752E-2</v>
      </c>
      <c r="CF1199" s="84">
        <f t="shared" si="2256"/>
        <v>1284.3482480634575</v>
      </c>
      <c r="CG1199" s="83">
        <f t="shared" si="2202"/>
        <v>0</v>
      </c>
      <c r="CH1199" s="83">
        <f t="shared" si="2257"/>
        <v>3.4063703177012483</v>
      </c>
      <c r="CI1199" s="83">
        <f t="shared" si="2203"/>
        <v>3.4063703177012483</v>
      </c>
      <c r="CJ1199" s="143">
        <f t="shared" si="2204"/>
        <v>0.02</v>
      </c>
      <c r="CK1199" s="83">
        <f t="shared" si="2258"/>
        <v>1.5842910799759479E-2</v>
      </c>
      <c r="CL1199" s="84">
        <f t="shared" si="2259"/>
        <v>1219.8669608048879</v>
      </c>
      <c r="CM1199" s="83">
        <f t="shared" si="2205"/>
        <v>0</v>
      </c>
      <c r="CN1199" s="83">
        <f t="shared" si="2260"/>
        <v>3.2838540238202425</v>
      </c>
      <c r="CO1199" s="83">
        <f t="shared" si="2206"/>
        <v>3.2838540238202425</v>
      </c>
      <c r="CP1199" s="143">
        <f t="shared" si="2207"/>
        <v>0.02</v>
      </c>
      <c r="CQ1199" s="83">
        <f t="shared" si="2261"/>
        <v>1.6002564504284778E-2</v>
      </c>
      <c r="CR1199" s="84">
        <f t="shared" si="2262"/>
        <v>1219.4017466432897</v>
      </c>
      <c r="CS1199" s="83">
        <f t="shared" si="2208"/>
        <v>0</v>
      </c>
      <c r="CT1199" s="83">
        <f t="shared" si="2263"/>
        <v>3.283030721579939</v>
      </c>
      <c r="CU1199" s="83">
        <f t="shared" si="2209"/>
        <v>3.283030721579939</v>
      </c>
      <c r="CV1199" s="143">
        <f t="shared" si="2210"/>
        <v>0.02</v>
      </c>
      <c r="CW1199" s="83">
        <f t="shared" si="2264"/>
        <v>1.6030526987184841E-2</v>
      </c>
      <c r="CX1199" s="84">
        <f t="shared" si="2265"/>
        <v>1219.4935458467553</v>
      </c>
      <c r="CY1199" s="83">
        <f t="shared" si="2211"/>
        <v>0</v>
      </c>
      <c r="CZ1199" s="83">
        <f t="shared" si="2266"/>
        <v>3.2831931127735996</v>
      </c>
      <c r="DA1199" s="83">
        <f t="shared" si="2212"/>
        <v>3.2831931127735996</v>
      </c>
      <c r="DB1199" s="143">
        <f t="shared" si="2213"/>
        <v>0.02</v>
      </c>
      <c r="DC1199" s="83">
        <f t="shared" si="2267"/>
        <v>1.6031446767326773E-2</v>
      </c>
      <c r="DD1199" s="84">
        <f t="shared" si="2268"/>
        <v>1219.5071031687623</v>
      </c>
      <c r="DE1199" s="86">
        <f t="shared" si="2214"/>
        <v>6531.8689460598334</v>
      </c>
      <c r="DF1199" s="86">
        <f t="shared" si="2215"/>
        <v>2612.7475784239332</v>
      </c>
      <c r="DG1199" s="86">
        <f t="shared" si="2216"/>
        <v>1632.9672365149584</v>
      </c>
      <c r="DH1199" s="86">
        <f t="shared" si="2217"/>
        <v>5.5727646813954264E-2</v>
      </c>
      <c r="DI1199" s="86">
        <f t="shared" si="2218"/>
        <v>3.4994722423393382E-2</v>
      </c>
      <c r="DJ1199" s="86">
        <f t="shared" si="2219"/>
        <v>0.21602173319157969</v>
      </c>
      <c r="DK1199" s="86">
        <f t="shared" si="2220"/>
        <v>-1660.9599458626947</v>
      </c>
      <c r="DL1199" s="86">
        <f t="shared" si="2278"/>
        <v>-1660.9599458626947</v>
      </c>
      <c r="DM1199" s="86">
        <f t="shared" si="2221"/>
        <v>-1660.9599458626947</v>
      </c>
      <c r="DN1199" s="85">
        <f t="shared" si="2222"/>
        <v>0</v>
      </c>
      <c r="DO1199" s="85">
        <f t="shared" si="2269"/>
        <v>0</v>
      </c>
      <c r="DP1199" s="85">
        <f t="shared" si="2223"/>
        <v>0</v>
      </c>
      <c r="DQ1199" s="85">
        <f t="shared" si="2270"/>
        <v>0</v>
      </c>
      <c r="DR1199" s="85">
        <f t="shared" si="2224"/>
        <v>0</v>
      </c>
      <c r="DS1199" s="85">
        <f t="shared" si="2271"/>
        <v>0</v>
      </c>
      <c r="DT1199" s="81"/>
      <c r="DU1199" s="81"/>
      <c r="DV1199" s="81">
        <f t="shared" si="2272"/>
        <v>0</v>
      </c>
      <c r="DW1199" s="100"/>
    </row>
    <row r="1200" spans="1:127" x14ac:dyDescent="0.2">
      <c r="A1200" s="59">
        <f t="shared" si="2225"/>
        <v>159.33333333333348</v>
      </c>
      <c r="B1200" s="44">
        <f t="shared" si="2226"/>
        <v>159333.33333333349</v>
      </c>
      <c r="C1200" s="52">
        <f t="shared" si="2160"/>
        <v>133.33333333333334</v>
      </c>
      <c r="D1200" s="50">
        <f t="shared" si="2161"/>
        <v>4</v>
      </c>
      <c r="E1200" s="44">
        <f t="shared" si="2162"/>
        <v>4.13</v>
      </c>
      <c r="F1200" s="47">
        <f t="shared" si="2163"/>
        <v>0.02</v>
      </c>
      <c r="G1200" s="52">
        <f t="shared" si="2227"/>
        <v>2.2662225095621408E-2</v>
      </c>
      <c r="H1200" s="57">
        <f t="shared" si="2228"/>
        <v>1197.7137560527706</v>
      </c>
      <c r="I1200" s="52">
        <f t="shared" si="2229"/>
        <v>0</v>
      </c>
      <c r="J1200" s="54">
        <f t="shared" si="2230"/>
        <v>4944.708473261112</v>
      </c>
      <c r="K1200" s="46">
        <f t="shared" si="2273"/>
        <v>4944.708473261112</v>
      </c>
      <c r="L1200" s="80">
        <f t="shared" si="2164"/>
        <v>0</v>
      </c>
      <c r="M1200" s="142">
        <f t="shared" si="2165"/>
        <v>0</v>
      </c>
      <c r="N1200" s="60">
        <f t="shared" si="2166"/>
        <v>4.13</v>
      </c>
      <c r="O1200" s="53">
        <f t="shared" si="2167"/>
        <v>0</v>
      </c>
      <c r="P1200" s="58">
        <f t="shared" si="2231"/>
        <v>3.3238878326493042</v>
      </c>
      <c r="Q1200" s="49">
        <f t="shared" si="2168"/>
        <v>3.3238878326493042</v>
      </c>
      <c r="R1200" s="143">
        <f t="shared" si="2169"/>
        <v>0.02</v>
      </c>
      <c r="S1200" s="51">
        <f t="shared" si="2232"/>
        <v>1.7222035596553047E-2</v>
      </c>
      <c r="T1200" s="57">
        <f t="shared" si="2233"/>
        <v>1240.164898115193</v>
      </c>
      <c r="U1200" s="53">
        <f t="shared" si="2170"/>
        <v>0</v>
      </c>
      <c r="V1200" s="58">
        <f t="shared" si="2234"/>
        <v>3.3977945242036363</v>
      </c>
      <c r="W1200" s="49">
        <f t="shared" si="2171"/>
        <v>3.3977945242036363</v>
      </c>
      <c r="X1200" s="143">
        <f t="shared" si="2172"/>
        <v>0.02</v>
      </c>
      <c r="Y1200" s="51">
        <f t="shared" si="2235"/>
        <v>1.6627213815297293E-2</v>
      </c>
      <c r="Z1200" s="57">
        <f t="shared" si="2236"/>
        <v>1203.5582878136513</v>
      </c>
      <c r="AA1200" s="53">
        <f t="shared" si="2173"/>
        <v>0</v>
      </c>
      <c r="AB1200" s="58">
        <f t="shared" si="2237"/>
        <v>3.333634138649944</v>
      </c>
      <c r="AC1200" s="49">
        <f t="shared" si="2174"/>
        <v>3.333634138649944</v>
      </c>
      <c r="AD1200" s="143">
        <f t="shared" si="2175"/>
        <v>0.02</v>
      </c>
      <c r="AE1200" s="49">
        <f t="shared" si="2274"/>
        <v>1.6574523966448294E-2</v>
      </c>
      <c r="AF1200" s="57">
        <f t="shared" si="2238"/>
        <v>1202.8035595059064</v>
      </c>
      <c r="AG1200" s="53">
        <f t="shared" si="2176"/>
        <v>0</v>
      </c>
      <c r="AH1200" s="58">
        <f t="shared" si="2239"/>
        <v>3.3323678804384294</v>
      </c>
      <c r="AI1200" s="49">
        <f t="shared" si="2177"/>
        <v>3.3323678804384294</v>
      </c>
      <c r="AJ1200" s="143">
        <f t="shared" si="2178"/>
        <v>0.02</v>
      </c>
      <c r="AK1200" s="51">
        <f t="shared" si="2240"/>
        <v>1.6575082291309697E-2</v>
      </c>
      <c r="AL1200" s="57">
        <f t="shared" si="2241"/>
        <v>1202.7634420191255</v>
      </c>
      <c r="AM1200" s="53">
        <f t="shared" si="2179"/>
        <v>0</v>
      </c>
      <c r="AN1200" s="58">
        <f t="shared" si="2242"/>
        <v>3.3323006364033141</v>
      </c>
      <c r="AO1200" s="49">
        <f t="shared" si="2180"/>
        <v>3.3323006364033141</v>
      </c>
      <c r="AP1200" s="143">
        <f t="shared" si="2181"/>
        <v>0.02</v>
      </c>
      <c r="AQ1200" s="51">
        <f t="shared" si="2243"/>
        <v>1.6575377941041892E-2</v>
      </c>
      <c r="AR1200" s="57">
        <f t="shared" si="2244"/>
        <v>1202.7604036963364</v>
      </c>
      <c r="AS1200" s="44">
        <f t="shared" si="2182"/>
        <v>8900.4752518700006</v>
      </c>
      <c r="AT1200" s="44">
        <f t="shared" si="2183"/>
        <v>3560.1901007480005</v>
      </c>
      <c r="AU1200" s="44">
        <f t="shared" si="2184"/>
        <v>2225.1188129675002</v>
      </c>
      <c r="AV1200" s="47">
        <f t="shared" si="2185"/>
        <v>0.15026883702920071</v>
      </c>
      <c r="AW1200" s="47">
        <f t="shared" si="2186"/>
        <v>0.15543781369763568</v>
      </c>
      <c r="AX1200" s="86">
        <f t="shared" si="2187"/>
        <v>0.25235492707399582</v>
      </c>
      <c r="AY1200" s="86">
        <f t="shared" si="2188"/>
        <v>0</v>
      </c>
      <c r="AZ1200" s="10">
        <f t="shared" si="2245"/>
        <v>0</v>
      </c>
      <c r="BA1200" s="44">
        <f t="shared" si="2189"/>
        <v>0</v>
      </c>
      <c r="BB1200" s="9">
        <f t="shared" si="2190"/>
        <v>0</v>
      </c>
      <c r="BC1200" s="45">
        <f t="shared" si="2279"/>
        <v>0</v>
      </c>
      <c r="BD1200" s="9">
        <f t="shared" si="2191"/>
        <v>0</v>
      </c>
      <c r="BE1200" s="45">
        <f t="shared" si="2275"/>
        <v>0</v>
      </c>
      <c r="BF1200" s="9">
        <f t="shared" si="2192"/>
        <v>0</v>
      </c>
      <c r="BG1200" s="45">
        <f t="shared" si="2276"/>
        <v>0</v>
      </c>
      <c r="BH1200" s="58"/>
      <c r="BI1200" s="58"/>
      <c r="BJ1200" s="58">
        <f t="shared" si="2246"/>
        <v>0</v>
      </c>
      <c r="BK1200" s="97"/>
      <c r="BL1200" s="44"/>
      <c r="BM1200" s="82">
        <f t="shared" si="2247"/>
        <v>119.5</v>
      </c>
      <c r="BN1200" s="86">
        <f t="shared" si="2248"/>
        <v>119500</v>
      </c>
      <c r="BO1200" s="86">
        <f t="shared" si="2249"/>
        <v>100</v>
      </c>
      <c r="BP1200" s="84">
        <f t="shared" si="2193"/>
        <v>4</v>
      </c>
      <c r="BQ1200" s="84">
        <f t="shared" si="2194"/>
        <v>4.13</v>
      </c>
      <c r="BR1200" s="84">
        <f t="shared" si="2195"/>
        <v>0.02</v>
      </c>
      <c r="BS1200" s="84">
        <f t="shared" si="2250"/>
        <v>3.0855943074937386E-2</v>
      </c>
      <c r="BT1200" s="84">
        <f t="shared" si="2251"/>
        <v>1427.160509762351</v>
      </c>
      <c r="BU1200" s="84">
        <f t="shared" si="2252"/>
        <v>0</v>
      </c>
      <c r="BV1200" s="83">
        <f t="shared" si="2253"/>
        <v>3632.0533811443524</v>
      </c>
      <c r="BW1200" s="81">
        <f t="shared" si="2277"/>
        <v>3632.0533811443524</v>
      </c>
      <c r="BX1200" s="83">
        <f t="shared" si="2196"/>
        <v>0</v>
      </c>
      <c r="BY1200" s="141">
        <f t="shared" si="2197"/>
        <v>0</v>
      </c>
      <c r="BZ1200" s="83">
        <f t="shared" si="2198"/>
        <v>4.13</v>
      </c>
      <c r="CA1200" s="83">
        <f t="shared" si="2199"/>
        <v>0</v>
      </c>
      <c r="CB1200" s="83">
        <f t="shared" si="2254"/>
        <v>3.7385314195493482</v>
      </c>
      <c r="CC1200" s="83">
        <f t="shared" si="2200"/>
        <v>3.7385314195493482</v>
      </c>
      <c r="CD1200" s="143">
        <f t="shared" si="2201"/>
        <v>0.02</v>
      </c>
      <c r="CE1200" s="83">
        <f t="shared" si="2255"/>
        <v>1.6648523213570753E-2</v>
      </c>
      <c r="CF1200" s="84">
        <f t="shared" si="2256"/>
        <v>1284.7938522056913</v>
      </c>
      <c r="CG1200" s="83">
        <f t="shared" si="2202"/>
        <v>0</v>
      </c>
      <c r="CH1200" s="83">
        <f t="shared" si="2257"/>
        <v>3.407462506829642</v>
      </c>
      <c r="CI1200" s="83">
        <f t="shared" si="2203"/>
        <v>3.407462506829642</v>
      </c>
      <c r="CJ1200" s="143">
        <f t="shared" si="2204"/>
        <v>0.02</v>
      </c>
      <c r="CK1200" s="83">
        <f t="shared" si="2258"/>
        <v>1.5840910799759481E-2</v>
      </c>
      <c r="CL1200" s="84">
        <f t="shared" si="2259"/>
        <v>1220.332027997302</v>
      </c>
      <c r="CM1200" s="83">
        <f t="shared" si="2205"/>
        <v>0</v>
      </c>
      <c r="CN1200" s="83">
        <f t="shared" si="2260"/>
        <v>3.2848690519269033</v>
      </c>
      <c r="CO1200" s="83">
        <f t="shared" si="2206"/>
        <v>3.2848690519269033</v>
      </c>
      <c r="CP1200" s="143">
        <f t="shared" si="2207"/>
        <v>0.02</v>
      </c>
      <c r="CQ1200" s="83">
        <f t="shared" si="2261"/>
        <v>1.6000564504284779E-2</v>
      </c>
      <c r="CR1200" s="84">
        <f t="shared" si="2262"/>
        <v>1219.889026662079</v>
      </c>
      <c r="CS1200" s="83">
        <f t="shared" si="2208"/>
        <v>0</v>
      </c>
      <c r="CT1200" s="83">
        <f t="shared" si="2263"/>
        <v>3.2840842471579825</v>
      </c>
      <c r="CU1200" s="83">
        <f t="shared" si="2209"/>
        <v>3.2840842471579825</v>
      </c>
      <c r="CV1200" s="143">
        <f t="shared" si="2210"/>
        <v>0.02</v>
      </c>
      <c r="CW1200" s="83">
        <f t="shared" si="2264"/>
        <v>1.6028526987184842E-2</v>
      </c>
      <c r="CX1200" s="84">
        <f t="shared" si="2265"/>
        <v>1219.9817997909483</v>
      </c>
      <c r="CY1200" s="83">
        <f t="shared" si="2211"/>
        <v>0</v>
      </c>
      <c r="CZ1200" s="83">
        <f t="shared" si="2266"/>
        <v>3.284248535784803</v>
      </c>
      <c r="DA1200" s="83">
        <f t="shared" si="2212"/>
        <v>3.284248535784803</v>
      </c>
      <c r="DB1200" s="143">
        <f t="shared" si="2213"/>
        <v>0.02</v>
      </c>
      <c r="DC1200" s="83">
        <f t="shared" si="2267"/>
        <v>1.6029446767326774E-2</v>
      </c>
      <c r="DD1200" s="84">
        <f t="shared" si="2268"/>
        <v>1219.9953609780566</v>
      </c>
      <c r="DE1200" s="86">
        <f t="shared" si="2214"/>
        <v>6537.6960860598347</v>
      </c>
      <c r="DF1200" s="86">
        <f t="shared" si="2215"/>
        <v>2615.0784344239337</v>
      </c>
      <c r="DG1200" s="86">
        <f t="shared" si="2216"/>
        <v>1634.4240215149587</v>
      </c>
      <c r="DH1200" s="86">
        <f t="shared" si="2217"/>
        <v>5.5655342388110922E-2</v>
      </c>
      <c r="DI1200" s="86">
        <f t="shared" si="2218"/>
        <v>3.491136693044259E-2</v>
      </c>
      <c r="DJ1200" s="86">
        <f t="shared" si="2219"/>
        <v>0.21505609582826929</v>
      </c>
      <c r="DK1200" s="86">
        <f t="shared" si="2220"/>
        <v>-1662.6218348918949</v>
      </c>
      <c r="DL1200" s="86">
        <f t="shared" si="2278"/>
        <v>-1662.6218348918949</v>
      </c>
      <c r="DM1200" s="86">
        <f t="shared" si="2221"/>
        <v>-1662.6218348918949</v>
      </c>
      <c r="DN1200" s="85">
        <f t="shared" si="2222"/>
        <v>0</v>
      </c>
      <c r="DO1200" s="85">
        <f t="shared" si="2269"/>
        <v>0</v>
      </c>
      <c r="DP1200" s="85">
        <f t="shared" si="2223"/>
        <v>0</v>
      </c>
      <c r="DQ1200" s="85">
        <f t="shared" si="2270"/>
        <v>0</v>
      </c>
      <c r="DR1200" s="85">
        <f t="shared" si="2224"/>
        <v>0</v>
      </c>
      <c r="DS1200" s="85">
        <f t="shared" si="2271"/>
        <v>0</v>
      </c>
      <c r="DT1200" s="81"/>
      <c r="DU1200" s="81"/>
      <c r="DV1200" s="81">
        <f t="shared" si="2272"/>
        <v>0</v>
      </c>
      <c r="DW1200" s="100"/>
    </row>
    <row r="1201" spans="1:127" x14ac:dyDescent="0.2">
      <c r="A1201" s="59">
        <f t="shared" si="2225"/>
        <v>159.46666666666684</v>
      </c>
      <c r="B1201" s="44">
        <f t="shared" si="2226"/>
        <v>159466.66666666683</v>
      </c>
      <c r="C1201" s="52">
        <f t="shared" si="2160"/>
        <v>133.33333333333334</v>
      </c>
      <c r="D1201" s="50">
        <f t="shared" si="2161"/>
        <v>4</v>
      </c>
      <c r="E1201" s="44">
        <f t="shared" si="2162"/>
        <v>4.13</v>
      </c>
      <c r="F1201" s="47">
        <f t="shared" si="2163"/>
        <v>0.02</v>
      </c>
      <c r="G1201" s="52">
        <f t="shared" si="2227"/>
        <v>2.265955842895474E-2</v>
      </c>
      <c r="H1201" s="57">
        <f t="shared" si="2228"/>
        <v>1198.4453425503425</v>
      </c>
      <c r="I1201" s="52">
        <f t="shared" si="2229"/>
        <v>0</v>
      </c>
      <c r="J1201" s="54">
        <f t="shared" si="2230"/>
        <v>4949.0248732611117</v>
      </c>
      <c r="K1201" s="46">
        <f t="shared" si="2273"/>
        <v>4949.0248732611117</v>
      </c>
      <c r="L1201" s="80">
        <f t="shared" si="2164"/>
        <v>0</v>
      </c>
      <c r="M1201" s="142">
        <f t="shared" si="2165"/>
        <v>0</v>
      </c>
      <c r="N1201" s="60">
        <f t="shared" si="2166"/>
        <v>4.13</v>
      </c>
      <c r="O1201" s="53">
        <f t="shared" si="2167"/>
        <v>0</v>
      </c>
      <c r="P1201" s="58">
        <f t="shared" si="2231"/>
        <v>3.3253570670836901</v>
      </c>
      <c r="Q1201" s="49">
        <f t="shared" si="2168"/>
        <v>3.3253570670836901</v>
      </c>
      <c r="R1201" s="143">
        <f t="shared" si="2169"/>
        <v>0.02</v>
      </c>
      <c r="S1201" s="51">
        <f t="shared" si="2232"/>
        <v>1.7219368929886378E-2</v>
      </c>
      <c r="T1201" s="57">
        <f t="shared" si="2233"/>
        <v>1240.8556836502951</v>
      </c>
      <c r="U1201" s="53">
        <f t="shared" si="2170"/>
        <v>0</v>
      </c>
      <c r="V1201" s="58">
        <f t="shared" si="2234"/>
        <v>3.3993101995217394</v>
      </c>
      <c r="W1201" s="49">
        <f t="shared" si="2171"/>
        <v>3.3993101995217394</v>
      </c>
      <c r="X1201" s="143">
        <f t="shared" si="2172"/>
        <v>0.02</v>
      </c>
      <c r="Y1201" s="51">
        <f t="shared" si="2235"/>
        <v>1.6624547148630625E-2</v>
      </c>
      <c r="Z1201" s="57">
        <f t="shared" si="2236"/>
        <v>1204.2107063305662</v>
      </c>
      <c r="AA1201" s="53">
        <f t="shared" si="2173"/>
        <v>0</v>
      </c>
      <c r="AB1201" s="58">
        <f t="shared" si="2237"/>
        <v>3.3349867981232997</v>
      </c>
      <c r="AC1201" s="49">
        <f t="shared" si="2174"/>
        <v>3.3349867981232997</v>
      </c>
      <c r="AD1201" s="143">
        <f t="shared" si="2175"/>
        <v>0.02</v>
      </c>
      <c r="AE1201" s="49">
        <f t="shared" si="2274"/>
        <v>1.6571857299781625E-2</v>
      </c>
      <c r="AF1201" s="57">
        <f t="shared" si="2238"/>
        <v>1203.4664273129829</v>
      </c>
      <c r="AG1201" s="53">
        <f t="shared" si="2176"/>
        <v>0</v>
      </c>
      <c r="AH1201" s="58">
        <f t="shared" si="2239"/>
        <v>3.3337361783514154</v>
      </c>
      <c r="AI1201" s="49">
        <f t="shared" si="2177"/>
        <v>3.3337361783514154</v>
      </c>
      <c r="AJ1201" s="143">
        <f t="shared" si="2178"/>
        <v>0.02</v>
      </c>
      <c r="AK1201" s="51">
        <f t="shared" si="2240"/>
        <v>1.6572415624643028E-2</v>
      </c>
      <c r="AL1201" s="57">
        <f t="shared" si="2241"/>
        <v>1203.4265840471617</v>
      </c>
      <c r="AM1201" s="53">
        <f t="shared" si="2179"/>
        <v>0</v>
      </c>
      <c r="AN1201" s="58">
        <f t="shared" si="2242"/>
        <v>3.3336692917770403</v>
      </c>
      <c r="AO1201" s="49">
        <f t="shared" si="2180"/>
        <v>3.3336692917770403</v>
      </c>
      <c r="AP1201" s="143">
        <f t="shared" si="2181"/>
        <v>0.02</v>
      </c>
      <c r="AQ1201" s="51">
        <f t="shared" si="2243"/>
        <v>1.6572711274375224E-2</v>
      </c>
      <c r="AR1201" s="57">
        <f t="shared" si="2244"/>
        <v>1203.4235709358763</v>
      </c>
      <c r="AS1201" s="44">
        <f t="shared" si="2182"/>
        <v>8908.2447718700005</v>
      </c>
      <c r="AT1201" s="44">
        <f t="shared" si="2183"/>
        <v>3563.2979087480003</v>
      </c>
      <c r="AU1201" s="44">
        <f t="shared" si="2184"/>
        <v>2227.0611929675001</v>
      </c>
      <c r="AV1201" s="47">
        <f t="shared" si="2185"/>
        <v>0.14995910790077258</v>
      </c>
      <c r="AW1201" s="47">
        <f t="shared" si="2186"/>
        <v>0.15483610327928085</v>
      </c>
      <c r="AX1201" s="86">
        <f t="shared" si="2187"/>
        <v>0.25078935829883164</v>
      </c>
      <c r="AY1201" s="86">
        <f t="shared" si="2188"/>
        <v>0</v>
      </c>
      <c r="AZ1201" s="10">
        <f t="shared" si="2245"/>
        <v>0</v>
      </c>
      <c r="BA1201" s="44">
        <f t="shared" si="2189"/>
        <v>0</v>
      </c>
      <c r="BB1201" s="9">
        <f t="shared" si="2190"/>
        <v>0</v>
      </c>
      <c r="BC1201" s="45">
        <f t="shared" si="2279"/>
        <v>0</v>
      </c>
      <c r="BD1201" s="9">
        <f t="shared" si="2191"/>
        <v>0</v>
      </c>
      <c r="BE1201" s="45">
        <f t="shared" si="2275"/>
        <v>0</v>
      </c>
      <c r="BF1201" s="9">
        <f t="shared" si="2192"/>
        <v>0</v>
      </c>
      <c r="BG1201" s="45">
        <f t="shared" si="2276"/>
        <v>0</v>
      </c>
      <c r="BH1201" s="58"/>
      <c r="BI1201" s="58"/>
      <c r="BJ1201" s="58">
        <f t="shared" si="2246"/>
        <v>0</v>
      </c>
      <c r="BK1201" s="97"/>
      <c r="BL1201" s="44"/>
      <c r="BM1201" s="82">
        <f t="shared" si="2247"/>
        <v>119.60000000000001</v>
      </c>
      <c r="BN1201" s="86">
        <f t="shared" si="2248"/>
        <v>119600</v>
      </c>
      <c r="BO1201" s="86">
        <f t="shared" si="2249"/>
        <v>100</v>
      </c>
      <c r="BP1201" s="84">
        <f t="shared" si="2193"/>
        <v>4</v>
      </c>
      <c r="BQ1201" s="84">
        <f t="shared" si="2194"/>
        <v>4.13</v>
      </c>
      <c r="BR1201" s="84">
        <f t="shared" si="2195"/>
        <v>0.02</v>
      </c>
      <c r="BS1201" s="84">
        <f t="shared" si="2250"/>
        <v>3.0853943074937388E-2</v>
      </c>
      <c r="BT1201" s="84">
        <f t="shared" si="2251"/>
        <v>1427.907602815013</v>
      </c>
      <c r="BU1201" s="84">
        <f t="shared" si="2252"/>
        <v>0</v>
      </c>
      <c r="BV1201" s="83">
        <f t="shared" si="2253"/>
        <v>3635.2906811443522</v>
      </c>
      <c r="BW1201" s="81">
        <f t="shared" si="2277"/>
        <v>3635.2906811443522</v>
      </c>
      <c r="BX1201" s="83">
        <f t="shared" si="2196"/>
        <v>0</v>
      </c>
      <c r="BY1201" s="141">
        <f t="shared" si="2197"/>
        <v>0</v>
      </c>
      <c r="BZ1201" s="83">
        <f t="shared" si="2198"/>
        <v>4.13</v>
      </c>
      <c r="CA1201" s="83">
        <f t="shared" si="2199"/>
        <v>0</v>
      </c>
      <c r="CB1201" s="83">
        <f t="shared" si="2254"/>
        <v>3.740671731011826</v>
      </c>
      <c r="CC1201" s="83">
        <f t="shared" si="2200"/>
        <v>3.740671731011826</v>
      </c>
      <c r="CD1201" s="143">
        <f t="shared" si="2201"/>
        <v>0.02</v>
      </c>
      <c r="CE1201" s="83">
        <f t="shared" si="2255"/>
        <v>1.6646523213570755E-2</v>
      </c>
      <c r="CF1201" s="84">
        <f t="shared" si="2256"/>
        <v>1285.2391480008937</v>
      </c>
      <c r="CG1201" s="83">
        <f t="shared" si="2202"/>
        <v>0</v>
      </c>
      <c r="CH1201" s="83">
        <f t="shared" si="2257"/>
        <v>3.4085548220648239</v>
      </c>
      <c r="CI1201" s="83">
        <f t="shared" si="2203"/>
        <v>3.4085548220648239</v>
      </c>
      <c r="CJ1201" s="143">
        <f t="shared" si="2204"/>
        <v>0.02</v>
      </c>
      <c r="CK1201" s="83">
        <f t="shared" si="2258"/>
        <v>1.5838910799759482E-2</v>
      </c>
      <c r="CL1201" s="84">
        <f t="shared" si="2259"/>
        <v>1220.7968874276849</v>
      </c>
      <c r="CM1201" s="83">
        <f t="shared" si="2205"/>
        <v>0</v>
      </c>
      <c r="CN1201" s="83">
        <f t="shared" si="2260"/>
        <v>3.2858845148528424</v>
      </c>
      <c r="CO1201" s="83">
        <f t="shared" si="2206"/>
        <v>3.2858845148528424</v>
      </c>
      <c r="CP1201" s="143">
        <f t="shared" si="2207"/>
        <v>0.02</v>
      </c>
      <c r="CQ1201" s="83">
        <f t="shared" si="2261"/>
        <v>1.599856450428478E-2</v>
      </c>
      <c r="CR1201" s="84">
        <f t="shared" si="2262"/>
        <v>1220.3760952255852</v>
      </c>
      <c r="CS1201" s="83">
        <f t="shared" si="2208"/>
        <v>0</v>
      </c>
      <c r="CT1201" s="83">
        <f t="shared" si="2263"/>
        <v>3.2851382827798443</v>
      </c>
      <c r="CU1201" s="83">
        <f t="shared" si="2209"/>
        <v>3.2851382827798443</v>
      </c>
      <c r="CV1201" s="143">
        <f t="shared" si="2210"/>
        <v>0.02</v>
      </c>
      <c r="CW1201" s="83">
        <f t="shared" si="2264"/>
        <v>1.6026526987184844E-2</v>
      </c>
      <c r="CX1201" s="84">
        <f t="shared" si="2265"/>
        <v>1220.4698362047843</v>
      </c>
      <c r="CY1201" s="83">
        <f t="shared" si="2211"/>
        <v>0</v>
      </c>
      <c r="CZ1201" s="83">
        <f t="shared" si="2266"/>
        <v>3.2853044616846496</v>
      </c>
      <c r="DA1201" s="83">
        <f t="shared" si="2212"/>
        <v>3.2853044616846496</v>
      </c>
      <c r="DB1201" s="143">
        <f t="shared" si="2213"/>
        <v>0.02</v>
      </c>
      <c r="DC1201" s="83">
        <f t="shared" si="2267"/>
        <v>1.6027446767326776E-2</v>
      </c>
      <c r="DD1201" s="84">
        <f t="shared" si="2268"/>
        <v>1220.4834009845506</v>
      </c>
      <c r="DE1201" s="86">
        <f t="shared" si="2214"/>
        <v>6543.5232260598332</v>
      </c>
      <c r="DF1201" s="86">
        <f t="shared" si="2215"/>
        <v>2617.4092904239333</v>
      </c>
      <c r="DG1201" s="86">
        <f t="shared" si="2216"/>
        <v>1635.8808065149583</v>
      </c>
      <c r="DH1201" s="86">
        <f t="shared" si="2217"/>
        <v>5.5583211118156062E-2</v>
      </c>
      <c r="DI1201" s="86">
        <f t="shared" si="2218"/>
        <v>3.4828301307460896E-2</v>
      </c>
      <c r="DJ1201" s="86">
        <f t="shared" si="2219"/>
        <v>0.21409582955863768</v>
      </c>
      <c r="DK1201" s="86">
        <f t="shared" si="2220"/>
        <v>-1664.28271104129</v>
      </c>
      <c r="DL1201" s="86">
        <f t="shared" si="2278"/>
        <v>-1664.28271104129</v>
      </c>
      <c r="DM1201" s="86">
        <f t="shared" si="2221"/>
        <v>-1664.28271104129</v>
      </c>
      <c r="DN1201" s="85">
        <f t="shared" si="2222"/>
        <v>0</v>
      </c>
      <c r="DO1201" s="85">
        <f t="shared" si="2269"/>
        <v>0</v>
      </c>
      <c r="DP1201" s="85">
        <f t="shared" si="2223"/>
        <v>0</v>
      </c>
      <c r="DQ1201" s="85">
        <f t="shared" si="2270"/>
        <v>0</v>
      </c>
      <c r="DR1201" s="85">
        <f t="shared" si="2224"/>
        <v>0</v>
      </c>
      <c r="DS1201" s="85">
        <f t="shared" si="2271"/>
        <v>0</v>
      </c>
      <c r="DT1201" s="81"/>
      <c r="DU1201" s="81"/>
      <c r="DV1201" s="81">
        <f t="shared" si="2272"/>
        <v>0</v>
      </c>
      <c r="DW1201" s="100"/>
    </row>
    <row r="1202" spans="1:127" x14ac:dyDescent="0.2">
      <c r="A1202" s="59">
        <f t="shared" si="2225"/>
        <v>159.60000000000016</v>
      </c>
      <c r="B1202" s="44">
        <f t="shared" si="2226"/>
        <v>159600.00000000017</v>
      </c>
      <c r="C1202" s="52">
        <f t="shared" si="2160"/>
        <v>133.33333333333334</v>
      </c>
      <c r="D1202" s="50">
        <f t="shared" si="2161"/>
        <v>4</v>
      </c>
      <c r="E1202" s="44">
        <f t="shared" si="2162"/>
        <v>4.13</v>
      </c>
      <c r="F1202" s="47">
        <f t="shared" si="2163"/>
        <v>0.02</v>
      </c>
      <c r="G1202" s="52">
        <f t="shared" si="2227"/>
        <v>2.2656891762288071E-2</v>
      </c>
      <c r="H1202" s="57">
        <f t="shared" si="2228"/>
        <v>1199.1768429569809</v>
      </c>
      <c r="I1202" s="52">
        <f t="shared" si="2229"/>
        <v>0</v>
      </c>
      <c r="J1202" s="54">
        <f t="shared" si="2230"/>
        <v>4953.3412732611114</v>
      </c>
      <c r="K1202" s="46">
        <f t="shared" si="2273"/>
        <v>4953.3412732611114</v>
      </c>
      <c r="L1202" s="80">
        <f t="shared" si="2164"/>
        <v>0</v>
      </c>
      <c r="M1202" s="142">
        <f t="shared" si="2165"/>
        <v>0</v>
      </c>
      <c r="N1202" s="60">
        <f t="shared" si="2166"/>
        <v>4.13</v>
      </c>
      <c r="O1202" s="53">
        <f t="shared" si="2167"/>
        <v>0</v>
      </c>
      <c r="P1202" s="58">
        <f t="shared" si="2231"/>
        <v>3.3268281688836261</v>
      </c>
      <c r="Q1202" s="49">
        <f t="shared" si="2168"/>
        <v>3.3268281688836261</v>
      </c>
      <c r="R1202" s="143">
        <f t="shared" si="2169"/>
        <v>0.02</v>
      </c>
      <c r="S1202" s="51">
        <f t="shared" si="2232"/>
        <v>1.721670226321971E-2</v>
      </c>
      <c r="T1202" s="57">
        <f t="shared" si="2233"/>
        <v>1241.546057054783</v>
      </c>
      <c r="U1202" s="53">
        <f t="shared" si="2170"/>
        <v>0</v>
      </c>
      <c r="V1202" s="58">
        <f t="shared" si="2234"/>
        <v>3.4008269309281181</v>
      </c>
      <c r="W1202" s="49">
        <f t="shared" si="2171"/>
        <v>3.4008269309281181</v>
      </c>
      <c r="X1202" s="143">
        <f t="shared" si="2172"/>
        <v>0.02</v>
      </c>
      <c r="Y1202" s="51">
        <f t="shared" si="2235"/>
        <v>1.6621880481963957E-2</v>
      </c>
      <c r="Z1202" s="57">
        <f t="shared" si="2236"/>
        <v>1204.8627293524776</v>
      </c>
      <c r="AA1202" s="53">
        <f t="shared" si="2173"/>
        <v>0</v>
      </c>
      <c r="AB1202" s="58">
        <f t="shared" si="2237"/>
        <v>3.3363403809799141</v>
      </c>
      <c r="AC1202" s="49">
        <f t="shared" si="2174"/>
        <v>3.3363403809799141</v>
      </c>
      <c r="AD1202" s="143">
        <f t="shared" si="2175"/>
        <v>0.02</v>
      </c>
      <c r="AE1202" s="49">
        <f t="shared" si="2274"/>
        <v>1.6569190633114957E-2</v>
      </c>
      <c r="AF1202" s="57">
        <f t="shared" si="2238"/>
        <v>1204.1289196493153</v>
      </c>
      <c r="AG1202" s="53">
        <f t="shared" si="2176"/>
        <v>0</v>
      </c>
      <c r="AH1202" s="58">
        <f t="shared" si="2239"/>
        <v>3.3351054872428429</v>
      </c>
      <c r="AI1202" s="49">
        <f t="shared" si="2177"/>
        <v>3.3351054872428429</v>
      </c>
      <c r="AJ1202" s="143">
        <f t="shared" si="2178"/>
        <v>0.02</v>
      </c>
      <c r="AK1202" s="51">
        <f t="shared" si="2240"/>
        <v>1.656974895797636E-2</v>
      </c>
      <c r="AL1202" s="57">
        <f t="shared" si="2241"/>
        <v>1204.0893472415589</v>
      </c>
      <c r="AM1202" s="53">
        <f t="shared" si="2179"/>
        <v>0</v>
      </c>
      <c r="AN1202" s="58">
        <f t="shared" si="2242"/>
        <v>3.3350389539201357</v>
      </c>
      <c r="AO1202" s="49">
        <f t="shared" si="2180"/>
        <v>3.3350389539201357</v>
      </c>
      <c r="AP1202" s="143">
        <f t="shared" si="2181"/>
        <v>0.02</v>
      </c>
      <c r="AQ1202" s="51">
        <f t="shared" si="2243"/>
        <v>1.6570044607708556E-2</v>
      </c>
      <c r="AR1202" s="57">
        <f t="shared" si="2244"/>
        <v>1204.0863592527187</v>
      </c>
      <c r="AS1202" s="44">
        <f t="shared" si="2182"/>
        <v>8916.0142918700003</v>
      </c>
      <c r="AT1202" s="44">
        <f t="shared" si="2183"/>
        <v>3566.405716748</v>
      </c>
      <c r="AU1202" s="44">
        <f t="shared" si="2184"/>
        <v>2229.0035729675001</v>
      </c>
      <c r="AV1202" s="47">
        <f t="shared" si="2185"/>
        <v>0.14965047062457282</v>
      </c>
      <c r="AW1202" s="47">
        <f t="shared" si="2186"/>
        <v>0.15423760064307743</v>
      </c>
      <c r="AX1202" s="86">
        <f t="shared" si="2187"/>
        <v>0.24923577982328421</v>
      </c>
      <c r="AY1202" s="86">
        <f t="shared" si="2188"/>
        <v>0</v>
      </c>
      <c r="AZ1202" s="10">
        <f t="shared" si="2245"/>
        <v>0</v>
      </c>
      <c r="BA1202" s="44">
        <f t="shared" si="2189"/>
        <v>0</v>
      </c>
      <c r="BB1202" s="9">
        <f t="shared" si="2190"/>
        <v>0</v>
      </c>
      <c r="BC1202" s="45">
        <f t="shared" si="2279"/>
        <v>0</v>
      </c>
      <c r="BD1202" s="9">
        <f t="shared" si="2191"/>
        <v>0</v>
      </c>
      <c r="BE1202" s="45">
        <f t="shared" si="2275"/>
        <v>0</v>
      </c>
      <c r="BF1202" s="9">
        <f t="shared" si="2192"/>
        <v>0</v>
      </c>
      <c r="BG1202" s="45">
        <f t="shared" si="2276"/>
        <v>0</v>
      </c>
      <c r="BH1202" s="58"/>
      <c r="BI1202" s="58"/>
      <c r="BJ1202" s="58">
        <f t="shared" si="2246"/>
        <v>0</v>
      </c>
      <c r="BK1202" s="97"/>
      <c r="BL1202" s="44"/>
      <c r="BM1202" s="82">
        <f t="shared" si="2247"/>
        <v>119.7</v>
      </c>
      <c r="BN1202" s="86">
        <f t="shared" si="2248"/>
        <v>119700</v>
      </c>
      <c r="BO1202" s="86">
        <f t="shared" si="2249"/>
        <v>100</v>
      </c>
      <c r="BP1202" s="84">
        <f t="shared" si="2193"/>
        <v>4</v>
      </c>
      <c r="BQ1202" s="84">
        <f t="shared" si="2194"/>
        <v>4.13</v>
      </c>
      <c r="BR1202" s="84">
        <f t="shared" si="2195"/>
        <v>0.02</v>
      </c>
      <c r="BS1202" s="84">
        <f t="shared" si="2250"/>
        <v>3.0851943074937389E-2</v>
      </c>
      <c r="BT1202" s="84">
        <f t="shared" si="2251"/>
        <v>1428.654647441525</v>
      </c>
      <c r="BU1202" s="84">
        <f t="shared" si="2252"/>
        <v>0</v>
      </c>
      <c r="BV1202" s="83">
        <f t="shared" si="2253"/>
        <v>3638.5279811443525</v>
      </c>
      <c r="BW1202" s="81">
        <f t="shared" si="2277"/>
        <v>3638.5279811443525</v>
      </c>
      <c r="BX1202" s="83">
        <f t="shared" si="2196"/>
        <v>0</v>
      </c>
      <c r="BY1202" s="141">
        <f t="shared" si="2197"/>
        <v>0</v>
      </c>
      <c r="BZ1202" s="83">
        <f t="shared" si="2198"/>
        <v>4.13</v>
      </c>
      <c r="CA1202" s="83">
        <f t="shared" si="2199"/>
        <v>0</v>
      </c>
      <c r="CB1202" s="83">
        <f t="shared" si="2254"/>
        <v>3.7428142118755341</v>
      </c>
      <c r="CC1202" s="83">
        <f t="shared" si="2200"/>
        <v>3.7428142118755341</v>
      </c>
      <c r="CD1202" s="143">
        <f t="shared" si="2201"/>
        <v>0.02</v>
      </c>
      <c r="CE1202" s="83">
        <f t="shared" si="2255"/>
        <v>1.6644523213570756E-2</v>
      </c>
      <c r="CF1202" s="84">
        <f t="shared" si="2256"/>
        <v>1285.6841355435208</v>
      </c>
      <c r="CG1202" s="83">
        <f t="shared" si="2202"/>
        <v>0</v>
      </c>
      <c r="CH1202" s="83">
        <f t="shared" si="2257"/>
        <v>3.4096472621220464</v>
      </c>
      <c r="CI1202" s="83">
        <f t="shared" si="2203"/>
        <v>3.4096472621220464</v>
      </c>
      <c r="CJ1202" s="143">
        <f t="shared" si="2204"/>
        <v>0.02</v>
      </c>
      <c r="CK1202" s="83">
        <f t="shared" si="2258"/>
        <v>1.5836910799759484E-2</v>
      </c>
      <c r="CL1202" s="84">
        <f t="shared" si="2259"/>
        <v>1221.2615392119903</v>
      </c>
      <c r="CM1202" s="83">
        <f t="shared" si="2205"/>
        <v>0</v>
      </c>
      <c r="CN1202" s="83">
        <f t="shared" si="2260"/>
        <v>3.286900411834806</v>
      </c>
      <c r="CO1202" s="83">
        <f t="shared" si="2206"/>
        <v>3.286900411834806</v>
      </c>
      <c r="CP1202" s="143">
        <f t="shared" si="2207"/>
        <v>0.02</v>
      </c>
      <c r="CQ1202" s="83">
        <f t="shared" si="2261"/>
        <v>1.5996564504284782E-2</v>
      </c>
      <c r="CR1202" s="84">
        <f t="shared" si="2262"/>
        <v>1220.8629524000226</v>
      </c>
      <c r="CS1202" s="83">
        <f t="shared" si="2208"/>
        <v>0</v>
      </c>
      <c r="CT1202" s="83">
        <f t="shared" si="2263"/>
        <v>3.2861928275377341</v>
      </c>
      <c r="CU1202" s="83">
        <f t="shared" si="2209"/>
        <v>3.2861928275377341</v>
      </c>
      <c r="CV1202" s="143">
        <f t="shared" si="2210"/>
        <v>0.02</v>
      </c>
      <c r="CW1202" s="83">
        <f t="shared" si="2264"/>
        <v>1.6024526987184845E-2</v>
      </c>
      <c r="CX1202" s="84">
        <f t="shared" si="2265"/>
        <v>1220.9576551520472</v>
      </c>
      <c r="CY1202" s="83">
        <f t="shared" si="2211"/>
        <v>0</v>
      </c>
      <c r="CZ1202" s="83">
        <f t="shared" si="2266"/>
        <v>3.2863608895251843</v>
      </c>
      <c r="DA1202" s="83">
        <f t="shared" si="2212"/>
        <v>3.2863608895251843</v>
      </c>
      <c r="DB1202" s="143">
        <f t="shared" si="2213"/>
        <v>0.02</v>
      </c>
      <c r="DC1202" s="83">
        <f t="shared" si="2267"/>
        <v>1.6025446767326777E-2</v>
      </c>
      <c r="DD1202" s="84">
        <f t="shared" si="2268"/>
        <v>1220.9712232535135</v>
      </c>
      <c r="DE1202" s="86">
        <f t="shared" si="2214"/>
        <v>6549.3503660598344</v>
      </c>
      <c r="DF1202" s="86">
        <f t="shared" si="2215"/>
        <v>2619.7401464239338</v>
      </c>
      <c r="DG1202" s="86">
        <f t="shared" si="2216"/>
        <v>1637.3375915149586</v>
      </c>
      <c r="DH1202" s="86">
        <f t="shared" si="2217"/>
        <v>5.5511252455112618E-2</v>
      </c>
      <c r="DI1202" s="86">
        <f t="shared" si="2218"/>
        <v>3.4745524293120354E-2</v>
      </c>
      <c r="DJ1202" s="86">
        <f t="shared" si="2219"/>
        <v>0.213140899387008</v>
      </c>
      <c r="DK1202" s="86">
        <f t="shared" si="2220"/>
        <v>-1665.9425750293865</v>
      </c>
      <c r="DL1202" s="86">
        <f t="shared" si="2278"/>
        <v>-1665.9425750293865</v>
      </c>
      <c r="DM1202" s="86">
        <f t="shared" si="2221"/>
        <v>-1665.9425750293865</v>
      </c>
      <c r="DN1202" s="85">
        <f t="shared" si="2222"/>
        <v>0</v>
      </c>
      <c r="DO1202" s="85">
        <f t="shared" si="2269"/>
        <v>0</v>
      </c>
      <c r="DP1202" s="85">
        <f t="shared" si="2223"/>
        <v>0</v>
      </c>
      <c r="DQ1202" s="85">
        <f t="shared" si="2270"/>
        <v>0</v>
      </c>
      <c r="DR1202" s="85">
        <f t="shared" si="2224"/>
        <v>0</v>
      </c>
      <c r="DS1202" s="85">
        <f t="shared" si="2271"/>
        <v>0</v>
      </c>
      <c r="DT1202" s="81"/>
      <c r="DU1202" s="81"/>
      <c r="DV1202" s="81">
        <f t="shared" si="2272"/>
        <v>0</v>
      </c>
      <c r="DW1202" s="100"/>
    </row>
    <row r="1203" spans="1:127" x14ac:dyDescent="0.2">
      <c r="A1203" s="59">
        <f t="shared" si="2225"/>
        <v>159.73333333333352</v>
      </c>
      <c r="B1203" s="44">
        <f t="shared" si="2226"/>
        <v>159733.33333333352</v>
      </c>
      <c r="C1203" s="52">
        <f t="shared" si="2160"/>
        <v>133.33333333333334</v>
      </c>
      <c r="D1203" s="50">
        <f t="shared" si="2161"/>
        <v>4</v>
      </c>
      <c r="E1203" s="44">
        <f t="shared" si="2162"/>
        <v>4.13</v>
      </c>
      <c r="F1203" s="47">
        <f t="shared" si="2163"/>
        <v>0.02</v>
      </c>
      <c r="G1203" s="52">
        <f t="shared" si="2227"/>
        <v>2.2654225095621403E-2</v>
      </c>
      <c r="H1203" s="57">
        <f t="shared" si="2228"/>
        <v>1199.9082572726857</v>
      </c>
      <c r="I1203" s="52">
        <f t="shared" si="2229"/>
        <v>0</v>
      </c>
      <c r="J1203" s="54">
        <f t="shared" si="2230"/>
        <v>4957.6576732611111</v>
      </c>
      <c r="K1203" s="46">
        <f t="shared" si="2273"/>
        <v>4957.6576732611111</v>
      </c>
      <c r="L1203" s="80">
        <f t="shared" si="2164"/>
        <v>0</v>
      </c>
      <c r="M1203" s="142">
        <f t="shared" si="2165"/>
        <v>0</v>
      </c>
      <c r="N1203" s="60">
        <f t="shared" si="2166"/>
        <v>4.13</v>
      </c>
      <c r="O1203" s="53">
        <f t="shared" si="2167"/>
        <v>0</v>
      </c>
      <c r="P1203" s="58">
        <f t="shared" si="2231"/>
        <v>3.3283011378282161</v>
      </c>
      <c r="Q1203" s="49">
        <f t="shared" si="2168"/>
        <v>3.3283011378282161</v>
      </c>
      <c r="R1203" s="143">
        <f t="shared" si="2169"/>
        <v>0.02</v>
      </c>
      <c r="S1203" s="51">
        <f t="shared" si="2232"/>
        <v>1.7214035596553042E-2</v>
      </c>
      <c r="T1203" s="57">
        <f t="shared" si="2233"/>
        <v>1242.2360183053981</v>
      </c>
      <c r="U1203" s="53">
        <f t="shared" si="2170"/>
        <v>0</v>
      </c>
      <c r="V1203" s="58">
        <f t="shared" si="2234"/>
        <v>3.4023447155047313</v>
      </c>
      <c r="W1203" s="49">
        <f t="shared" si="2171"/>
        <v>3.4023447155047313</v>
      </c>
      <c r="X1203" s="143">
        <f t="shared" si="2172"/>
        <v>0.02</v>
      </c>
      <c r="Y1203" s="51">
        <f t="shared" si="2235"/>
        <v>1.6619213815297289E-2</v>
      </c>
      <c r="Z1203" s="57">
        <f t="shared" si="2236"/>
        <v>1205.5143570295575</v>
      </c>
      <c r="AA1203" s="53">
        <f t="shared" si="2173"/>
        <v>0</v>
      </c>
      <c r="AB1203" s="58">
        <f t="shared" si="2237"/>
        <v>3.3376948848591717</v>
      </c>
      <c r="AC1203" s="49">
        <f t="shared" si="2174"/>
        <v>3.3376948848591717</v>
      </c>
      <c r="AD1203" s="143">
        <f t="shared" si="2175"/>
        <v>0.02</v>
      </c>
      <c r="AE1203" s="49">
        <f t="shared" si="2274"/>
        <v>1.6566523966448289E-2</v>
      </c>
      <c r="AF1203" s="57">
        <f t="shared" si="2238"/>
        <v>1204.7910366361086</v>
      </c>
      <c r="AG1203" s="53">
        <f t="shared" si="2176"/>
        <v>0</v>
      </c>
      <c r="AH1203" s="58">
        <f t="shared" si="2239"/>
        <v>3.3364758048239507</v>
      </c>
      <c r="AI1203" s="49">
        <f t="shared" si="2177"/>
        <v>3.3364758048239507</v>
      </c>
      <c r="AJ1203" s="143">
        <f t="shared" si="2178"/>
        <v>0.02</v>
      </c>
      <c r="AK1203" s="51">
        <f t="shared" si="2240"/>
        <v>1.6567082291309692E-2</v>
      </c>
      <c r="AL1203" s="57">
        <f t="shared" si="2241"/>
        <v>1204.7517317123757</v>
      </c>
      <c r="AM1203" s="53">
        <f t="shared" si="2179"/>
        <v>0</v>
      </c>
      <c r="AN1203" s="58">
        <f t="shared" si="2242"/>
        <v>3.3364096204984031</v>
      </c>
      <c r="AO1203" s="49">
        <f t="shared" si="2180"/>
        <v>3.3364096204984031</v>
      </c>
      <c r="AP1203" s="143">
        <f t="shared" si="2181"/>
        <v>0.02</v>
      </c>
      <c r="AQ1203" s="51">
        <f t="shared" si="2243"/>
        <v>1.6567377941041888E-2</v>
      </c>
      <c r="AR1203" s="57">
        <f t="shared" si="2244"/>
        <v>1204.7487687579069</v>
      </c>
      <c r="AS1203" s="44">
        <f t="shared" si="2182"/>
        <v>8923.7838118700001</v>
      </c>
      <c r="AT1203" s="44">
        <f t="shared" si="2183"/>
        <v>3569.5135247479998</v>
      </c>
      <c r="AU1203" s="44">
        <f t="shared" si="2184"/>
        <v>2230.9459529675</v>
      </c>
      <c r="AV1203" s="47">
        <f t="shared" si="2185"/>
        <v>0.14934292018790926</v>
      </c>
      <c r="AW1203" s="47">
        <f t="shared" si="2186"/>
        <v>0.15364228484999551</v>
      </c>
      <c r="AX1203" s="86">
        <f t="shared" si="2187"/>
        <v>0.24769408457434886</v>
      </c>
      <c r="AY1203" s="86">
        <f t="shared" si="2188"/>
        <v>0</v>
      </c>
      <c r="AZ1203" s="10">
        <f t="shared" si="2245"/>
        <v>0</v>
      </c>
      <c r="BA1203" s="44">
        <f t="shared" si="2189"/>
        <v>0</v>
      </c>
      <c r="BB1203" s="9">
        <f t="shared" si="2190"/>
        <v>0</v>
      </c>
      <c r="BC1203" s="45">
        <f t="shared" si="2279"/>
        <v>0</v>
      </c>
      <c r="BD1203" s="9">
        <f t="shared" si="2191"/>
        <v>0</v>
      </c>
      <c r="BE1203" s="45">
        <f t="shared" si="2275"/>
        <v>0</v>
      </c>
      <c r="BF1203" s="9">
        <f t="shared" si="2192"/>
        <v>0</v>
      </c>
      <c r="BG1203" s="45">
        <f t="shared" si="2276"/>
        <v>0</v>
      </c>
      <c r="BH1203" s="58"/>
      <c r="BI1203" s="58"/>
      <c r="BJ1203" s="58">
        <f t="shared" si="2246"/>
        <v>0</v>
      </c>
      <c r="BK1203" s="97"/>
      <c r="BL1203" s="44"/>
      <c r="BM1203" s="82">
        <f t="shared" si="2247"/>
        <v>119.8</v>
      </c>
      <c r="BN1203" s="86">
        <f t="shared" si="2248"/>
        <v>119800</v>
      </c>
      <c r="BO1203" s="86">
        <f t="shared" si="2249"/>
        <v>100</v>
      </c>
      <c r="BP1203" s="84">
        <f t="shared" si="2193"/>
        <v>4</v>
      </c>
      <c r="BQ1203" s="84">
        <f t="shared" si="2194"/>
        <v>4.13</v>
      </c>
      <c r="BR1203" s="84">
        <f t="shared" si="2195"/>
        <v>0.02</v>
      </c>
      <c r="BS1203" s="84">
        <f t="shared" si="2250"/>
        <v>3.0849943074937391E-2</v>
      </c>
      <c r="BT1203" s="84">
        <f t="shared" si="2251"/>
        <v>1429.4016436418867</v>
      </c>
      <c r="BU1203" s="84">
        <f t="shared" si="2252"/>
        <v>0</v>
      </c>
      <c r="BV1203" s="83">
        <f t="shared" si="2253"/>
        <v>3641.7652811443522</v>
      </c>
      <c r="BW1203" s="81">
        <f t="shared" si="2277"/>
        <v>3641.7652811443522</v>
      </c>
      <c r="BX1203" s="83">
        <f t="shared" si="2196"/>
        <v>0</v>
      </c>
      <c r="BY1203" s="141">
        <f t="shared" si="2197"/>
        <v>0</v>
      </c>
      <c r="BZ1203" s="83">
        <f t="shared" si="2198"/>
        <v>4.13</v>
      </c>
      <c r="CA1203" s="83">
        <f t="shared" si="2199"/>
        <v>0</v>
      </c>
      <c r="CB1203" s="83">
        <f t="shared" si="2254"/>
        <v>3.7449588623780459</v>
      </c>
      <c r="CC1203" s="83">
        <f t="shared" si="2200"/>
        <v>3.7449588623780459</v>
      </c>
      <c r="CD1203" s="143">
        <f t="shared" si="2201"/>
        <v>0.02</v>
      </c>
      <c r="CE1203" s="83">
        <f t="shared" si="2255"/>
        <v>1.6642523213570758E-2</v>
      </c>
      <c r="CF1203" s="84">
        <f t="shared" si="2256"/>
        <v>1286.1288149283741</v>
      </c>
      <c r="CG1203" s="83">
        <f t="shared" si="2202"/>
        <v>0</v>
      </c>
      <c r="CH1203" s="83">
        <f t="shared" si="2257"/>
        <v>3.4107398257185979</v>
      </c>
      <c r="CI1203" s="83">
        <f t="shared" si="2203"/>
        <v>3.4107398257185979</v>
      </c>
      <c r="CJ1203" s="143">
        <f t="shared" si="2204"/>
        <v>0.02</v>
      </c>
      <c r="CK1203" s="83">
        <f t="shared" si="2258"/>
        <v>1.5834910799759485E-2</v>
      </c>
      <c r="CL1203" s="84">
        <f t="shared" si="2259"/>
        <v>1221.7259834662591</v>
      </c>
      <c r="CM1203" s="83">
        <f t="shared" si="2205"/>
        <v>0</v>
      </c>
      <c r="CN1203" s="83">
        <f t="shared" si="2260"/>
        <v>3.2879167421107645</v>
      </c>
      <c r="CO1203" s="83">
        <f t="shared" si="2206"/>
        <v>3.2879167421107645</v>
      </c>
      <c r="CP1203" s="143">
        <f t="shared" si="2207"/>
        <v>0.02</v>
      </c>
      <c r="CQ1203" s="83">
        <f t="shared" si="2261"/>
        <v>1.5994564504284783E-2</v>
      </c>
      <c r="CR1203" s="84">
        <f t="shared" si="2262"/>
        <v>1221.3495982517404</v>
      </c>
      <c r="CS1203" s="83">
        <f t="shared" si="2208"/>
        <v>0</v>
      </c>
      <c r="CT1203" s="83">
        <f t="shared" si="2263"/>
        <v>3.2872478805248422</v>
      </c>
      <c r="CU1203" s="83">
        <f t="shared" si="2209"/>
        <v>3.2872478805248422</v>
      </c>
      <c r="CV1203" s="143">
        <f t="shared" si="2210"/>
        <v>0.02</v>
      </c>
      <c r="CW1203" s="83">
        <f t="shared" si="2264"/>
        <v>1.6022526987184846E-2</v>
      </c>
      <c r="CX1203" s="84">
        <f t="shared" si="2265"/>
        <v>1221.4452566966952</v>
      </c>
      <c r="CY1203" s="83">
        <f t="shared" si="2211"/>
        <v>0</v>
      </c>
      <c r="CZ1203" s="83">
        <f t="shared" si="2266"/>
        <v>3.2874178183595033</v>
      </c>
      <c r="DA1203" s="83">
        <f t="shared" si="2212"/>
        <v>3.2874178183595033</v>
      </c>
      <c r="DB1203" s="143">
        <f t="shared" si="2213"/>
        <v>0.02</v>
      </c>
      <c r="DC1203" s="83">
        <f t="shared" si="2267"/>
        <v>1.6023446767326779E-2</v>
      </c>
      <c r="DD1203" s="84">
        <f t="shared" si="2268"/>
        <v>1221.4588278503916</v>
      </c>
      <c r="DE1203" s="86">
        <f t="shared" si="2214"/>
        <v>6555.1775060598338</v>
      </c>
      <c r="DF1203" s="86">
        <f t="shared" si="2215"/>
        <v>2622.0710024239338</v>
      </c>
      <c r="DG1203" s="86">
        <f t="shared" si="2216"/>
        <v>1638.7943765149585</v>
      </c>
      <c r="DH1203" s="86">
        <f t="shared" si="2217"/>
        <v>5.5439465852125072E-2</v>
      </c>
      <c r="DI1203" s="86">
        <f t="shared" si="2218"/>
        <v>3.466303463257487E-2</v>
      </c>
      <c r="DJ1203" s="86">
        <f t="shared" si="2219"/>
        <v>0.21219127057638057</v>
      </c>
      <c r="DK1203" s="86">
        <f t="shared" si="2220"/>
        <v>-1667.6014275745247</v>
      </c>
      <c r="DL1203" s="86">
        <f t="shared" si="2278"/>
        <v>-1667.6014275745247</v>
      </c>
      <c r="DM1203" s="86">
        <f t="shared" si="2221"/>
        <v>-1667.6014275745247</v>
      </c>
      <c r="DN1203" s="85">
        <f t="shared" si="2222"/>
        <v>0</v>
      </c>
      <c r="DO1203" s="85">
        <f t="shared" si="2269"/>
        <v>0</v>
      </c>
      <c r="DP1203" s="85">
        <f t="shared" si="2223"/>
        <v>0</v>
      </c>
      <c r="DQ1203" s="85">
        <f t="shared" si="2270"/>
        <v>0</v>
      </c>
      <c r="DR1203" s="85">
        <f t="shared" si="2224"/>
        <v>0</v>
      </c>
      <c r="DS1203" s="85">
        <f t="shared" si="2271"/>
        <v>0</v>
      </c>
      <c r="DT1203" s="81"/>
      <c r="DU1203" s="81"/>
      <c r="DV1203" s="81">
        <f t="shared" si="2272"/>
        <v>0</v>
      </c>
      <c r="DW1203" s="100"/>
    </row>
    <row r="1204" spans="1:127" x14ac:dyDescent="0.2">
      <c r="A1204" s="59">
        <f t="shared" si="2225"/>
        <v>159.86666666666687</v>
      </c>
      <c r="B1204" s="44">
        <f t="shared" si="2226"/>
        <v>159866.66666666686</v>
      </c>
      <c r="C1204" s="52">
        <f t="shared" si="2160"/>
        <v>133.33333333333334</v>
      </c>
      <c r="D1204" s="50">
        <f t="shared" si="2161"/>
        <v>4</v>
      </c>
      <c r="E1204" s="44">
        <f t="shared" si="2162"/>
        <v>4.13</v>
      </c>
      <c r="F1204" s="47">
        <f t="shared" si="2163"/>
        <v>0.02</v>
      </c>
      <c r="G1204" s="52">
        <f t="shared" si="2227"/>
        <v>2.2651558428954735E-2</v>
      </c>
      <c r="H1204" s="57">
        <f t="shared" si="2228"/>
        <v>1200.6395854974569</v>
      </c>
      <c r="I1204" s="52">
        <f t="shared" si="2229"/>
        <v>0</v>
      </c>
      <c r="J1204" s="54">
        <f t="shared" si="2230"/>
        <v>4961.9740732611108</v>
      </c>
      <c r="K1204" s="46">
        <f t="shared" si="2273"/>
        <v>4961.9740732611108</v>
      </c>
      <c r="L1204" s="80">
        <f t="shared" si="2164"/>
        <v>0</v>
      </c>
      <c r="M1204" s="142">
        <f t="shared" si="2165"/>
        <v>0</v>
      </c>
      <c r="N1204" s="60">
        <f t="shared" si="2166"/>
        <v>4.13</v>
      </c>
      <c r="O1204" s="53">
        <f t="shared" si="2167"/>
        <v>0</v>
      </c>
      <c r="P1204" s="58">
        <f t="shared" si="2231"/>
        <v>3.329775973696945</v>
      </c>
      <c r="Q1204" s="49">
        <f t="shared" si="2168"/>
        <v>3.329775973696945</v>
      </c>
      <c r="R1204" s="143">
        <f t="shared" si="2169"/>
        <v>0.02</v>
      </c>
      <c r="S1204" s="51">
        <f t="shared" si="2232"/>
        <v>1.7211368929886374E-2</v>
      </c>
      <c r="T1204" s="57">
        <f t="shared" si="2233"/>
        <v>1242.9255673796526</v>
      </c>
      <c r="U1204" s="53">
        <f t="shared" si="2170"/>
        <v>0</v>
      </c>
      <c r="V1204" s="58">
        <f t="shared" si="2234"/>
        <v>3.4038635503356431</v>
      </c>
      <c r="W1204" s="49">
        <f t="shared" si="2171"/>
        <v>3.4038635503356431</v>
      </c>
      <c r="X1204" s="143">
        <f t="shared" si="2172"/>
        <v>0.02</v>
      </c>
      <c r="Y1204" s="51">
        <f t="shared" si="2235"/>
        <v>1.6616547148630621E-2</v>
      </c>
      <c r="Z1204" s="57">
        <f t="shared" si="2236"/>
        <v>1206.165589512703</v>
      </c>
      <c r="AA1204" s="53">
        <f t="shared" si="2173"/>
        <v>0</v>
      </c>
      <c r="AB1204" s="58">
        <f t="shared" si="2237"/>
        <v>3.3390503074041984</v>
      </c>
      <c r="AC1204" s="49">
        <f t="shared" si="2174"/>
        <v>3.3390503074041984</v>
      </c>
      <c r="AD1204" s="143">
        <f t="shared" si="2175"/>
        <v>0.02</v>
      </c>
      <c r="AE1204" s="49">
        <f t="shared" si="2274"/>
        <v>1.6563857299781621E-2</v>
      </c>
      <c r="AF1204" s="57">
        <f t="shared" si="2238"/>
        <v>1205.4527783951994</v>
      </c>
      <c r="AG1204" s="53">
        <f t="shared" si="2176"/>
        <v>0</v>
      </c>
      <c r="AH1204" s="58">
        <f t="shared" si="2239"/>
        <v>3.3378471288091598</v>
      </c>
      <c r="AI1204" s="49">
        <f t="shared" si="2177"/>
        <v>3.3378471288091598</v>
      </c>
      <c r="AJ1204" s="143">
        <f t="shared" si="2178"/>
        <v>0.02</v>
      </c>
      <c r="AK1204" s="51">
        <f t="shared" si="2240"/>
        <v>1.6564415624643024E-2</v>
      </c>
      <c r="AL1204" s="57">
        <f t="shared" si="2241"/>
        <v>1205.4137375703342</v>
      </c>
      <c r="AM1204" s="53">
        <f t="shared" si="2179"/>
        <v>0</v>
      </c>
      <c r="AN1204" s="58">
        <f t="shared" si="2242"/>
        <v>3.3377812891807892</v>
      </c>
      <c r="AO1204" s="49">
        <f t="shared" si="2180"/>
        <v>3.3377812891807892</v>
      </c>
      <c r="AP1204" s="143">
        <f t="shared" si="2181"/>
        <v>0.02</v>
      </c>
      <c r="AQ1204" s="51">
        <f t="shared" si="2243"/>
        <v>1.656471127437522E-2</v>
      </c>
      <c r="AR1204" s="57">
        <f t="shared" si="2244"/>
        <v>1205.4107995631543</v>
      </c>
      <c r="AS1204" s="44">
        <f t="shared" si="2182"/>
        <v>8931.5533318699981</v>
      </c>
      <c r="AT1204" s="44">
        <f t="shared" si="2183"/>
        <v>3572.6213327479995</v>
      </c>
      <c r="AU1204" s="44">
        <f t="shared" si="2184"/>
        <v>2232.8883329674995</v>
      </c>
      <c r="AV1204" s="47">
        <f t="shared" si="2185"/>
        <v>0.14903645160587528</v>
      </c>
      <c r="AW1204" s="47">
        <f t="shared" si="2186"/>
        <v>0.1530501351203237</v>
      </c>
      <c r="AX1204" s="86">
        <f t="shared" si="2187"/>
        <v>0.24616416656020093</v>
      </c>
      <c r="AY1204" s="86">
        <f t="shared" si="2188"/>
        <v>0</v>
      </c>
      <c r="AZ1204" s="10">
        <f t="shared" si="2245"/>
        <v>0</v>
      </c>
      <c r="BA1204" s="44">
        <f t="shared" si="2189"/>
        <v>0</v>
      </c>
      <c r="BB1204" s="9">
        <f t="shared" si="2190"/>
        <v>0</v>
      </c>
      <c r="BC1204" s="45">
        <f t="shared" si="2279"/>
        <v>0</v>
      </c>
      <c r="BD1204" s="9">
        <f t="shared" si="2191"/>
        <v>0</v>
      </c>
      <c r="BE1204" s="45">
        <f t="shared" si="2275"/>
        <v>0</v>
      </c>
      <c r="BF1204" s="9">
        <f t="shared" si="2192"/>
        <v>0</v>
      </c>
      <c r="BG1204" s="45">
        <f t="shared" si="2276"/>
        <v>0</v>
      </c>
      <c r="BH1204" s="58"/>
      <c r="BI1204" s="58"/>
      <c r="BJ1204" s="58">
        <f t="shared" si="2246"/>
        <v>0</v>
      </c>
      <c r="BK1204" s="97"/>
      <c r="BL1204" s="44"/>
      <c r="BM1204" s="82">
        <f t="shared" si="2247"/>
        <v>119.9</v>
      </c>
      <c r="BN1204" s="86">
        <f t="shared" si="2248"/>
        <v>119900</v>
      </c>
      <c r="BO1204" s="86">
        <f t="shared" si="2249"/>
        <v>100</v>
      </c>
      <c r="BP1204" s="84">
        <f t="shared" si="2193"/>
        <v>4</v>
      </c>
      <c r="BQ1204" s="84">
        <f t="shared" si="2194"/>
        <v>4.13</v>
      </c>
      <c r="BR1204" s="84">
        <f t="shared" si="2195"/>
        <v>0.02</v>
      </c>
      <c r="BS1204" s="84">
        <f t="shared" si="2250"/>
        <v>3.0847943074937392E-2</v>
      </c>
      <c r="BT1204" s="84">
        <f t="shared" si="2251"/>
        <v>1430.1485914160983</v>
      </c>
      <c r="BU1204" s="84">
        <f t="shared" si="2252"/>
        <v>0</v>
      </c>
      <c r="BV1204" s="83">
        <f t="shared" si="2253"/>
        <v>3645.0025811443525</v>
      </c>
      <c r="BW1204" s="81">
        <f t="shared" si="2277"/>
        <v>3645.0025811443525</v>
      </c>
      <c r="BX1204" s="83">
        <f t="shared" si="2196"/>
        <v>0</v>
      </c>
      <c r="BY1204" s="141">
        <f t="shared" si="2197"/>
        <v>0</v>
      </c>
      <c r="BZ1204" s="83">
        <f t="shared" si="2198"/>
        <v>4.13</v>
      </c>
      <c r="CA1204" s="83">
        <f t="shared" si="2199"/>
        <v>0</v>
      </c>
      <c r="CB1204" s="83">
        <f t="shared" si="2254"/>
        <v>3.747105682757065</v>
      </c>
      <c r="CC1204" s="83">
        <f t="shared" si="2200"/>
        <v>3.747105682757065</v>
      </c>
      <c r="CD1204" s="143">
        <f t="shared" si="2201"/>
        <v>0.02</v>
      </c>
      <c r="CE1204" s="83">
        <f t="shared" si="2255"/>
        <v>1.6640523213570759E-2</v>
      </c>
      <c r="CF1204" s="84">
        <f t="shared" si="2256"/>
        <v>1286.5731862506002</v>
      </c>
      <c r="CG1204" s="83">
        <f t="shared" si="2202"/>
        <v>0</v>
      </c>
      <c r="CH1204" s="83">
        <f t="shared" si="2257"/>
        <v>3.4118325115738117</v>
      </c>
      <c r="CI1204" s="83">
        <f t="shared" si="2203"/>
        <v>3.4118325115738117</v>
      </c>
      <c r="CJ1204" s="143">
        <f t="shared" si="2204"/>
        <v>0.02</v>
      </c>
      <c r="CK1204" s="83">
        <f t="shared" si="2258"/>
        <v>1.5832910799759486E-2</v>
      </c>
      <c r="CL1204" s="84">
        <f t="shared" si="2259"/>
        <v>1222.1902203066174</v>
      </c>
      <c r="CM1204" s="83">
        <f t="shared" si="2205"/>
        <v>0</v>
      </c>
      <c r="CN1204" s="83">
        <f t="shared" si="2260"/>
        <v>3.2889335049199189</v>
      </c>
      <c r="CO1204" s="83">
        <f t="shared" si="2206"/>
        <v>3.2889335049199189</v>
      </c>
      <c r="CP1204" s="143">
        <f t="shared" si="2207"/>
        <v>0.02</v>
      </c>
      <c r="CQ1204" s="83">
        <f t="shared" si="2261"/>
        <v>1.5992564504284785E-2</v>
      </c>
      <c r="CR1204" s="84">
        <f t="shared" si="2262"/>
        <v>1221.8360328472227</v>
      </c>
      <c r="CS1204" s="83">
        <f t="shared" si="2208"/>
        <v>0</v>
      </c>
      <c r="CT1204" s="83">
        <f t="shared" si="2263"/>
        <v>3.2883034408353415</v>
      </c>
      <c r="CU1204" s="83">
        <f t="shared" si="2209"/>
        <v>3.2883034408353415</v>
      </c>
      <c r="CV1204" s="143">
        <f t="shared" si="2210"/>
        <v>0.02</v>
      </c>
      <c r="CW1204" s="83">
        <f t="shared" si="2264"/>
        <v>1.6020526987184848E-2</v>
      </c>
      <c r="CX1204" s="84">
        <f t="shared" si="2265"/>
        <v>1221.9326409028606</v>
      </c>
      <c r="CY1204" s="83">
        <f t="shared" si="2211"/>
        <v>0</v>
      </c>
      <c r="CZ1204" s="83">
        <f t="shared" si="2266"/>
        <v>3.2884752472417587</v>
      </c>
      <c r="DA1204" s="83">
        <f t="shared" si="2212"/>
        <v>3.2884752472417587</v>
      </c>
      <c r="DB1204" s="143">
        <f t="shared" si="2213"/>
        <v>0.02</v>
      </c>
      <c r="DC1204" s="83">
        <f t="shared" si="2267"/>
        <v>1.602144676732678E-2</v>
      </c>
      <c r="DD1204" s="84">
        <f t="shared" si="2268"/>
        <v>1221.9462148408084</v>
      </c>
      <c r="DE1204" s="86">
        <f t="shared" si="2214"/>
        <v>6561.0046460598342</v>
      </c>
      <c r="DF1204" s="86">
        <f t="shared" si="2215"/>
        <v>2624.4018584239334</v>
      </c>
      <c r="DG1204" s="86">
        <f t="shared" si="2216"/>
        <v>1640.2511615149585</v>
      </c>
      <c r="DH1204" s="86">
        <f t="shared" si="2217"/>
        <v>5.5367850764449403E-2</v>
      </c>
      <c r="DI1204" s="86">
        <f t="shared" si="2218"/>
        <v>3.4580831077421881E-2</v>
      </c>
      <c r="DJ1204" s="86">
        <f t="shared" si="2219"/>
        <v>0.21124690864630924</v>
      </c>
      <c r="DK1204" s="86">
        <f t="shared" si="2220"/>
        <v>-1669.2592693948766</v>
      </c>
      <c r="DL1204" s="86">
        <f t="shared" si="2278"/>
        <v>-1669.2592693948766</v>
      </c>
      <c r="DM1204" s="86">
        <f t="shared" si="2221"/>
        <v>-1669.2592693948766</v>
      </c>
      <c r="DN1204" s="85">
        <f t="shared" si="2222"/>
        <v>0</v>
      </c>
      <c r="DO1204" s="85">
        <f t="shared" si="2269"/>
        <v>0</v>
      </c>
      <c r="DP1204" s="85">
        <f t="shared" si="2223"/>
        <v>0</v>
      </c>
      <c r="DQ1204" s="85">
        <f t="shared" si="2270"/>
        <v>0</v>
      </c>
      <c r="DR1204" s="85">
        <f t="shared" si="2224"/>
        <v>0</v>
      </c>
      <c r="DS1204" s="85">
        <f t="shared" si="2271"/>
        <v>0</v>
      </c>
      <c r="DT1204" s="81"/>
      <c r="DU1204" s="81"/>
      <c r="DV1204" s="81">
        <f t="shared" si="2272"/>
        <v>0</v>
      </c>
      <c r="DW1204" s="100"/>
    </row>
    <row r="1205" spans="1:127" x14ac:dyDescent="0.2">
      <c r="A1205" s="59">
        <f t="shared" si="2225"/>
        <v>160.0000000000002</v>
      </c>
      <c r="B1205" s="44">
        <f t="shared" si="2226"/>
        <v>160000.0000000002</v>
      </c>
      <c r="C1205" s="52">
        <f t="shared" si="2160"/>
        <v>133.33333333333334</v>
      </c>
      <c r="D1205" s="50">
        <f t="shared" si="2161"/>
        <v>4</v>
      </c>
      <c r="E1205" s="44">
        <f t="shared" si="2162"/>
        <v>4.13</v>
      </c>
      <c r="F1205" s="47">
        <f t="shared" si="2163"/>
        <v>0.02</v>
      </c>
      <c r="G1205" s="52">
        <f t="shared" si="2227"/>
        <v>2.2648891762288067E-2</v>
      </c>
      <c r="H1205" s="57">
        <f t="shared" si="2228"/>
        <v>1201.3708276312946</v>
      </c>
      <c r="I1205" s="52">
        <f t="shared" si="2229"/>
        <v>0</v>
      </c>
      <c r="J1205" s="54">
        <f t="shared" si="2230"/>
        <v>4966.2904732611114</v>
      </c>
      <c r="K1205" s="46">
        <f t="shared" si="2273"/>
        <v>4966.2904732611114</v>
      </c>
      <c r="L1205" s="80">
        <f t="shared" si="2164"/>
        <v>0</v>
      </c>
      <c r="M1205" s="142">
        <f t="shared" si="2165"/>
        <v>0</v>
      </c>
      <c r="N1205" s="60">
        <f t="shared" si="2166"/>
        <v>4.13</v>
      </c>
      <c r="O1205" s="53">
        <f t="shared" si="2167"/>
        <v>0</v>
      </c>
      <c r="P1205" s="58">
        <f t="shared" si="2231"/>
        <v>3.3312526762696839</v>
      </c>
      <c r="Q1205" s="49">
        <f t="shared" si="2168"/>
        <v>3.3312526762696839</v>
      </c>
      <c r="R1205" s="143">
        <f t="shared" si="2169"/>
        <v>0.02</v>
      </c>
      <c r="S1205" s="51">
        <f t="shared" si="2232"/>
        <v>1.7208702263219706E-2</v>
      </c>
      <c r="T1205" s="57">
        <f t="shared" si="2233"/>
        <v>1243.6147042558268</v>
      </c>
      <c r="U1205" s="53">
        <f t="shared" si="2170"/>
        <v>0</v>
      </c>
      <c r="V1205" s="58">
        <f t="shared" si="2234"/>
        <v>3.4053834325070351</v>
      </c>
      <c r="W1205" s="49">
        <f t="shared" si="2171"/>
        <v>3.4053834325070351</v>
      </c>
      <c r="X1205" s="143">
        <f t="shared" si="2172"/>
        <v>0.02</v>
      </c>
      <c r="Y1205" s="51">
        <f t="shared" si="2235"/>
        <v>1.6613880481963952E-2</v>
      </c>
      <c r="Z1205" s="57">
        <f t="shared" si="2236"/>
        <v>1206.8164269535343</v>
      </c>
      <c r="AA1205" s="53">
        <f t="shared" si="2173"/>
        <v>0</v>
      </c>
      <c r="AB1205" s="58">
        <f t="shared" si="2237"/>
        <v>3.3404066462618665</v>
      </c>
      <c r="AC1205" s="49">
        <f t="shared" si="2174"/>
        <v>3.3404066462618665</v>
      </c>
      <c r="AD1205" s="143">
        <f t="shared" si="2175"/>
        <v>0.02</v>
      </c>
      <c r="AE1205" s="49">
        <f t="shared" si="2274"/>
        <v>1.6561190633114953E-2</v>
      </c>
      <c r="AF1205" s="57">
        <f t="shared" si="2238"/>
        <v>1206.1141450490538</v>
      </c>
      <c r="AG1205" s="53">
        <f t="shared" si="2176"/>
        <v>0</v>
      </c>
      <c r="AH1205" s="58">
        <f t="shared" si="2239"/>
        <v>3.33921945691608</v>
      </c>
      <c r="AI1205" s="49">
        <f t="shared" si="2177"/>
        <v>3.33921945691608</v>
      </c>
      <c r="AJ1205" s="143">
        <f t="shared" si="2178"/>
        <v>0.02</v>
      </c>
      <c r="AK1205" s="51">
        <f t="shared" si="2240"/>
        <v>1.6561748957976356E-2</v>
      </c>
      <c r="AL1205" s="57">
        <f t="shared" si="2241"/>
        <v>1206.0753649268161</v>
      </c>
      <c r="AM1205" s="53">
        <f t="shared" si="2179"/>
        <v>0</v>
      </c>
      <c r="AN1205" s="58">
        <f t="shared" si="2242"/>
        <v>3.3391539576393869</v>
      </c>
      <c r="AO1205" s="49">
        <f t="shared" si="2180"/>
        <v>3.3391539576393869</v>
      </c>
      <c r="AP1205" s="143">
        <f t="shared" si="2181"/>
        <v>0.02</v>
      </c>
      <c r="AQ1205" s="51">
        <f t="shared" si="2243"/>
        <v>1.6562044607708552E-2</v>
      </c>
      <c r="AR1205" s="57">
        <f t="shared" si="2244"/>
        <v>1206.0724517808408</v>
      </c>
      <c r="AS1205" s="44">
        <f t="shared" si="2182"/>
        <v>8939.3228518699998</v>
      </c>
      <c r="AT1205" s="44">
        <f t="shared" si="2183"/>
        <v>3575.7291407480002</v>
      </c>
      <c r="AU1205" s="44">
        <f t="shared" si="2184"/>
        <v>2234.8307129674999</v>
      </c>
      <c r="AV1205" s="47">
        <f t="shared" si="2185"/>
        <v>0.14873105992117153</v>
      </c>
      <c r="AW1205" s="47">
        <f t="shared" si="2186"/>
        <v>0.15246113083229609</v>
      </c>
      <c r="AX1205" s="86">
        <f t="shared" si="2187"/>
        <v>0.24464592085809328</v>
      </c>
      <c r="AY1205" s="86">
        <f t="shared" si="2188"/>
        <v>0</v>
      </c>
      <c r="AZ1205" s="10">
        <f t="shared" si="2245"/>
        <v>0</v>
      </c>
      <c r="BA1205" s="44">
        <f t="shared" si="2189"/>
        <v>0</v>
      </c>
      <c r="BB1205" s="9">
        <f t="shared" si="2190"/>
        <v>0</v>
      </c>
      <c r="BC1205" s="45">
        <f t="shared" si="2279"/>
        <v>0</v>
      </c>
      <c r="BD1205" s="9">
        <f t="shared" si="2191"/>
        <v>0</v>
      </c>
      <c r="BE1205" s="45">
        <f t="shared" si="2275"/>
        <v>0</v>
      </c>
      <c r="BF1205" s="9">
        <f t="shared" si="2192"/>
        <v>0</v>
      </c>
      <c r="BG1205" s="45">
        <f t="shared" si="2276"/>
        <v>0</v>
      </c>
      <c r="BH1205" s="58"/>
      <c r="BI1205" s="58"/>
      <c r="BJ1205" s="58">
        <f t="shared" si="2246"/>
        <v>0</v>
      </c>
      <c r="BK1205" s="97"/>
      <c r="BL1205" s="44"/>
      <c r="BM1205" s="82">
        <f t="shared" si="2247"/>
        <v>120</v>
      </c>
      <c r="BN1205" s="86">
        <f t="shared" si="2248"/>
        <v>120000</v>
      </c>
      <c r="BO1205" s="86">
        <f t="shared" si="2249"/>
        <v>100</v>
      </c>
      <c r="BP1205" s="84">
        <f t="shared" si="2193"/>
        <v>4</v>
      </c>
      <c r="BQ1205" s="84">
        <f t="shared" si="2194"/>
        <v>4.13</v>
      </c>
      <c r="BR1205" s="84">
        <f t="shared" si="2195"/>
        <v>0.02</v>
      </c>
      <c r="BS1205" s="84">
        <f t="shared" si="2250"/>
        <v>3.0845943074937394E-2</v>
      </c>
      <c r="BT1205" s="84">
        <f t="shared" si="2251"/>
        <v>1430.8954907641598</v>
      </c>
      <c r="BU1205" s="84">
        <f t="shared" si="2252"/>
        <v>0</v>
      </c>
      <c r="BV1205" s="83">
        <f t="shared" si="2253"/>
        <v>3648.2398811443522</v>
      </c>
      <c r="BW1205" s="81">
        <f t="shared" si="2277"/>
        <v>3648.2398811443522</v>
      </c>
      <c r="BX1205" s="83">
        <f t="shared" si="2196"/>
        <v>0</v>
      </c>
      <c r="BY1205" s="141">
        <f t="shared" si="2197"/>
        <v>0</v>
      </c>
      <c r="BZ1205" s="83">
        <f t="shared" si="2198"/>
        <v>4.13</v>
      </c>
      <c r="CA1205" s="83">
        <f t="shared" si="2199"/>
        <v>0</v>
      </c>
      <c r="CB1205" s="83">
        <f t="shared" si="2254"/>
        <v>3.7492546732504213</v>
      </c>
      <c r="CC1205" s="83">
        <f t="shared" si="2200"/>
        <v>3.7492546732504213</v>
      </c>
      <c r="CD1205" s="143">
        <f t="shared" si="2201"/>
        <v>0.02</v>
      </c>
      <c r="CE1205" s="83">
        <f t="shared" si="2255"/>
        <v>1.6638523213570761E-2</v>
      </c>
      <c r="CF1205" s="84">
        <f t="shared" si="2256"/>
        <v>1287.0172496056889</v>
      </c>
      <c r="CG1205" s="83">
        <f t="shared" si="2202"/>
        <v>0</v>
      </c>
      <c r="CH1205" s="83">
        <f t="shared" si="2257"/>
        <v>3.41292531840906</v>
      </c>
      <c r="CI1205" s="83">
        <f t="shared" si="2203"/>
        <v>3.41292531840906</v>
      </c>
      <c r="CJ1205" s="143">
        <f t="shared" si="2204"/>
        <v>0.02</v>
      </c>
      <c r="CK1205" s="83">
        <f t="shared" si="2258"/>
        <v>1.5830910799759488E-2</v>
      </c>
      <c r="CL1205" s="84">
        <f t="shared" si="2259"/>
        <v>1222.6542498492768</v>
      </c>
      <c r="CM1205" s="83">
        <f t="shared" si="2205"/>
        <v>0</v>
      </c>
      <c r="CN1205" s="83">
        <f t="shared" si="2260"/>
        <v>3.2899506995026897</v>
      </c>
      <c r="CO1205" s="83">
        <f t="shared" si="2206"/>
        <v>3.2899506995026897</v>
      </c>
      <c r="CP1205" s="143">
        <f t="shared" si="2207"/>
        <v>0.02</v>
      </c>
      <c r="CQ1205" s="83">
        <f t="shared" si="2261"/>
        <v>1.5990564504284786E-2</v>
      </c>
      <c r="CR1205" s="84">
        <f t="shared" si="2262"/>
        <v>1222.3222562530887</v>
      </c>
      <c r="CS1205" s="83">
        <f t="shared" si="2208"/>
        <v>0</v>
      </c>
      <c r="CT1205" s="83">
        <f t="shared" si="2263"/>
        <v>3.2893595075643862</v>
      </c>
      <c r="CU1205" s="83">
        <f t="shared" si="2209"/>
        <v>3.2893595075643862</v>
      </c>
      <c r="CV1205" s="143">
        <f t="shared" si="2210"/>
        <v>0.02</v>
      </c>
      <c r="CW1205" s="83">
        <f t="shared" si="2264"/>
        <v>1.6018526987184849E-2</v>
      </c>
      <c r="CX1205" s="84">
        <f t="shared" si="2265"/>
        <v>1222.4198078348491</v>
      </c>
      <c r="CY1205" s="83">
        <f t="shared" si="2211"/>
        <v>0</v>
      </c>
      <c r="CZ1205" s="83">
        <f t="shared" si="2266"/>
        <v>3.2895331752271528</v>
      </c>
      <c r="DA1205" s="83">
        <f t="shared" si="2212"/>
        <v>3.2895331752271528</v>
      </c>
      <c r="DB1205" s="143">
        <f t="shared" si="2213"/>
        <v>0.02</v>
      </c>
      <c r="DC1205" s="83">
        <f t="shared" si="2267"/>
        <v>1.6019446767326782E-2</v>
      </c>
      <c r="DD1205" s="84">
        <f t="shared" si="2268"/>
        <v>1222.4333842905635</v>
      </c>
      <c r="DE1205" s="86">
        <f t="shared" si="2214"/>
        <v>6566.8317860598345</v>
      </c>
      <c r="DF1205" s="86">
        <f t="shared" si="2215"/>
        <v>2626.7327144239334</v>
      </c>
      <c r="DG1205" s="86">
        <f t="shared" si="2216"/>
        <v>1641.7079465149586</v>
      </c>
      <c r="DH1205" s="86">
        <f t="shared" si="2217"/>
        <v>5.5296406649443665E-2</v>
      </c>
      <c r="DI1205" s="86">
        <f t="shared" si="2218"/>
        <v>3.4498912385664778E-2</v>
      </c>
      <c r="DJ1205" s="86">
        <f t="shared" si="2219"/>
        <v>0.21030777937079595</v>
      </c>
      <c r="DK1205" s="86">
        <f t="shared" si="2220"/>
        <v>-1670.916101208443</v>
      </c>
      <c r="DL1205" s="86">
        <f t="shared" si="2278"/>
        <v>-1670.916101208443</v>
      </c>
      <c r="DM1205" s="86">
        <f t="shared" si="2221"/>
        <v>-1670.916101208443</v>
      </c>
      <c r="DN1205" s="85">
        <f t="shared" si="2222"/>
        <v>0</v>
      </c>
      <c r="DO1205" s="85">
        <f t="shared" si="2269"/>
        <v>0</v>
      </c>
      <c r="DP1205" s="85">
        <f t="shared" si="2223"/>
        <v>0</v>
      </c>
      <c r="DQ1205" s="85">
        <f t="shared" si="2270"/>
        <v>0</v>
      </c>
      <c r="DR1205" s="85">
        <f t="shared" si="2224"/>
        <v>0</v>
      </c>
      <c r="DS1205" s="85">
        <f t="shared" si="2271"/>
        <v>0</v>
      </c>
      <c r="DT1205" s="81"/>
      <c r="DU1205" s="81"/>
      <c r="DV1205" s="81">
        <f t="shared" si="2272"/>
        <v>0</v>
      </c>
      <c r="DW1205" s="100"/>
    </row>
    <row r="1206" spans="1:127" x14ac:dyDescent="0.2">
      <c r="A1206" s="92"/>
      <c r="B1206" s="94"/>
      <c r="C1206" s="94"/>
      <c r="D1206" s="94"/>
      <c r="E1206" s="94"/>
      <c r="F1206" s="94"/>
      <c r="G1206" s="94"/>
      <c r="H1206" s="94"/>
      <c r="I1206" s="94"/>
      <c r="J1206" s="94"/>
      <c r="K1206" s="94"/>
      <c r="L1206" s="94"/>
      <c r="M1206" s="94"/>
      <c r="N1206" s="94"/>
      <c r="O1206" s="94"/>
      <c r="P1206" s="94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4"/>
      <c r="AC1206" s="94"/>
      <c r="AD1206" s="94"/>
      <c r="AE1206" s="94"/>
      <c r="AF1206" s="94"/>
      <c r="AG1206" s="94"/>
      <c r="AH1206" s="94"/>
      <c r="AI1206" s="94"/>
      <c r="AJ1206" s="94"/>
      <c r="AK1206" s="94"/>
      <c r="AL1206" s="94"/>
      <c r="AM1206" s="94"/>
      <c r="AN1206" s="94"/>
      <c r="AO1206" s="94"/>
      <c r="AP1206" s="94"/>
      <c r="AQ1206" s="94"/>
      <c r="AR1206" s="94"/>
      <c r="AS1206" s="94"/>
      <c r="AT1206" s="94"/>
      <c r="AU1206" s="94"/>
      <c r="AV1206" s="94"/>
      <c r="AW1206" s="94"/>
      <c r="AX1206" s="94"/>
      <c r="AY1206" s="94"/>
      <c r="AZ1206" s="94"/>
      <c r="BA1206" s="94"/>
      <c r="BB1206" s="94"/>
      <c r="BC1206" s="94"/>
      <c r="BD1206" s="94"/>
      <c r="BE1206" s="94"/>
      <c r="BF1206" s="94"/>
      <c r="BG1206" s="92"/>
      <c r="BH1206" s="92"/>
      <c r="BI1206" s="92"/>
      <c r="BJ1206" s="92"/>
      <c r="BK1206" s="92"/>
      <c r="BM1206" s="98"/>
      <c r="BN1206" s="100"/>
      <c r="BO1206" s="100"/>
      <c r="BP1206" s="100"/>
      <c r="BQ1206" s="100"/>
      <c r="BR1206" s="100"/>
      <c r="BS1206" s="100"/>
      <c r="BT1206" s="100"/>
      <c r="BU1206" s="100"/>
      <c r="BV1206" s="100"/>
      <c r="BW1206" s="100"/>
      <c r="BX1206" s="100"/>
      <c r="BY1206" s="100"/>
      <c r="BZ1206" s="100"/>
      <c r="CA1206" s="100"/>
      <c r="CB1206" s="102"/>
      <c r="CC1206" s="100"/>
      <c r="CD1206" s="98"/>
      <c r="CE1206" s="102"/>
      <c r="CF1206" s="98"/>
      <c r="CG1206" s="100"/>
      <c r="CH1206" s="100"/>
      <c r="CI1206" s="100"/>
      <c r="CJ1206" s="100"/>
      <c r="CK1206" s="100"/>
      <c r="CL1206" s="100"/>
      <c r="CM1206" s="100"/>
      <c r="CN1206" s="100"/>
      <c r="CO1206" s="100"/>
      <c r="CP1206" s="100"/>
      <c r="CQ1206" s="100"/>
      <c r="CR1206" s="100"/>
      <c r="CS1206" s="100"/>
      <c r="CT1206" s="100"/>
      <c r="CU1206" s="100"/>
      <c r="CV1206" s="100"/>
      <c r="CW1206" s="100"/>
      <c r="CX1206" s="100"/>
      <c r="CY1206" s="100"/>
      <c r="CZ1206" s="100"/>
      <c r="DA1206" s="100"/>
      <c r="DB1206" s="100"/>
      <c r="DC1206" s="100"/>
      <c r="DD1206" s="100"/>
      <c r="DE1206" s="100"/>
      <c r="DF1206" s="100"/>
      <c r="DG1206" s="100"/>
      <c r="DH1206" s="100"/>
      <c r="DI1206" s="100"/>
      <c r="DJ1206" s="100"/>
      <c r="DK1206" s="98"/>
      <c r="DL1206" s="100"/>
      <c r="DM1206" s="100"/>
      <c r="DN1206" s="100"/>
      <c r="DO1206" s="100"/>
      <c r="DP1206" s="100"/>
      <c r="DQ1206" s="100"/>
      <c r="DR1206" s="100"/>
      <c r="DS1206" s="98"/>
      <c r="DT1206" s="98"/>
      <c r="DU1206" s="98"/>
      <c r="DV1206" s="98"/>
      <c r="DW1206" s="100"/>
    </row>
    <row r="1207" spans="1:127" x14ac:dyDescent="0.2">
      <c r="Q1207" s="55">
        <f>HARMEAN(Q119:Q269)</f>
        <v>2.4007817952247286</v>
      </c>
      <c r="CC1207" s="81">
        <f>HARMEAN(CC119:CC269)</f>
        <v>1.7611760687833331</v>
      </c>
      <c r="CF1207" s="84"/>
    </row>
  </sheetData>
  <sheetProtection password="CDA0" sheet="1" objects="1" scenarios="1"/>
  <mergeCells count="4">
    <mergeCell ref="DH3:DK3"/>
    <mergeCell ref="AS3:AU3"/>
    <mergeCell ref="AV3:AY3"/>
    <mergeCell ref="DE3:DG3"/>
  </mergeCells>
  <phoneticPr fontId="5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7"/>
  <sheetViews>
    <sheetView workbookViewId="0">
      <selection activeCell="G24" sqref="G24"/>
    </sheetView>
  </sheetViews>
  <sheetFormatPr defaultRowHeight="12.75" x14ac:dyDescent="0.2"/>
  <sheetData>
    <row r="1" spans="1:1" x14ac:dyDescent="0.2">
      <c r="A1" t="s">
        <v>204</v>
      </c>
    </row>
    <row r="2" spans="1:1" x14ac:dyDescent="0.2">
      <c r="A2" t="s">
        <v>236</v>
      </c>
    </row>
    <row r="3" spans="1:1" x14ac:dyDescent="0.2">
      <c r="A3" t="s">
        <v>245</v>
      </c>
    </row>
    <row r="4" spans="1:1" x14ac:dyDescent="0.2">
      <c r="A4" t="s">
        <v>259</v>
      </c>
    </row>
    <row r="5" spans="1:1" x14ac:dyDescent="0.2">
      <c r="A5" t="s">
        <v>264</v>
      </c>
    </row>
    <row r="6" spans="1:1" x14ac:dyDescent="0.2">
      <c r="A6" t="s">
        <v>312</v>
      </c>
    </row>
    <row r="7" spans="1:1" x14ac:dyDescent="0.2">
      <c r="A7" t="s">
        <v>346</v>
      </c>
    </row>
    <row r="8" spans="1:1" x14ac:dyDescent="0.2">
      <c r="A8" t="s">
        <v>206</v>
      </c>
    </row>
    <row r="9" spans="1:1" x14ac:dyDescent="0.2">
      <c r="A9" t="s">
        <v>390</v>
      </c>
    </row>
    <row r="10" spans="1:1" x14ac:dyDescent="0.2">
      <c r="A10" t="s">
        <v>397</v>
      </c>
    </row>
    <row r="11" spans="1:1" x14ac:dyDescent="0.2">
      <c r="A11" t="s">
        <v>403</v>
      </c>
    </row>
    <row r="12" spans="1:1" x14ac:dyDescent="0.2">
      <c r="A12" t="s">
        <v>425</v>
      </c>
    </row>
    <row r="13" spans="1:1" x14ac:dyDescent="0.2">
      <c r="A13" t="s">
        <v>443</v>
      </c>
    </row>
    <row r="14" spans="1:1" x14ac:dyDescent="0.2">
      <c r="A14" t="s">
        <v>449</v>
      </c>
    </row>
    <row r="15" spans="1:1" x14ac:dyDescent="0.2">
      <c r="A15" t="s">
        <v>455</v>
      </c>
    </row>
    <row r="17" spans="1:1" x14ac:dyDescent="0.2">
      <c r="A17" s="7" t="s">
        <v>479</v>
      </c>
    </row>
  </sheetData>
  <sheetProtection password="CDA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79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M92" sqref="M92"/>
    </sheetView>
  </sheetViews>
  <sheetFormatPr defaultRowHeight="12.75" x14ac:dyDescent="0.2"/>
  <cols>
    <col min="1" max="1" width="28" bestFit="1" customWidth="1"/>
    <col min="2" max="2" width="32.5703125" bestFit="1" customWidth="1"/>
  </cols>
  <sheetData>
    <row r="1" spans="1:30" ht="15" x14ac:dyDescent="0.25">
      <c r="A1" s="170"/>
      <c r="B1" s="170"/>
      <c r="C1" s="173" t="s">
        <v>208</v>
      </c>
      <c r="D1" s="173"/>
      <c r="E1" s="173"/>
      <c r="F1" s="173"/>
      <c r="G1" s="173"/>
      <c r="H1" s="173"/>
      <c r="I1" s="173"/>
      <c r="J1" s="173"/>
      <c r="K1" s="173"/>
      <c r="L1" s="174" t="s">
        <v>209</v>
      </c>
      <c r="M1" s="174"/>
      <c r="N1" s="174"/>
      <c r="O1" s="174"/>
      <c r="P1" s="174"/>
      <c r="Q1" s="174"/>
      <c r="R1" s="174"/>
      <c r="S1" s="174"/>
      <c r="T1" s="174"/>
      <c r="U1" s="174"/>
      <c r="V1" s="174"/>
      <c r="W1" s="174"/>
      <c r="X1" s="174"/>
      <c r="Y1" s="174"/>
      <c r="Z1" s="174"/>
      <c r="AA1" s="174"/>
      <c r="AB1" s="174"/>
      <c r="AC1" s="174"/>
      <c r="AD1" s="174"/>
    </row>
    <row r="2" spans="1:30" ht="15" x14ac:dyDescent="0.25">
      <c r="A2" s="170"/>
      <c r="B2" s="170"/>
      <c r="C2" s="172" t="s">
        <v>210</v>
      </c>
      <c r="D2" s="172" t="s">
        <v>211</v>
      </c>
      <c r="E2" s="172" t="s">
        <v>212</v>
      </c>
      <c r="F2" s="172" t="s">
        <v>213</v>
      </c>
      <c r="G2" s="172" t="s">
        <v>214</v>
      </c>
      <c r="H2" s="172" t="s">
        <v>215</v>
      </c>
      <c r="I2" s="172" t="s">
        <v>216</v>
      </c>
      <c r="J2" s="172" t="s">
        <v>217</v>
      </c>
      <c r="K2" s="172" t="s">
        <v>218</v>
      </c>
      <c r="L2" s="172" t="s">
        <v>219</v>
      </c>
      <c r="M2" s="172" t="s">
        <v>220</v>
      </c>
      <c r="N2" s="172" t="s">
        <v>221</v>
      </c>
      <c r="O2" s="171" t="s">
        <v>222</v>
      </c>
      <c r="P2" s="171"/>
      <c r="Q2" s="171" t="s">
        <v>223</v>
      </c>
      <c r="R2" s="171"/>
      <c r="S2" s="171"/>
      <c r="T2" s="172" t="s">
        <v>224</v>
      </c>
      <c r="U2" s="171" t="s">
        <v>225</v>
      </c>
      <c r="V2" s="171"/>
      <c r="W2" s="171"/>
      <c r="X2" s="171" t="s">
        <v>226</v>
      </c>
      <c r="Y2" s="171"/>
      <c r="Z2" s="171"/>
      <c r="AA2" s="172" t="s">
        <v>227</v>
      </c>
      <c r="AB2" s="172"/>
      <c r="AC2" s="171" t="s">
        <v>228</v>
      </c>
      <c r="AD2" s="171"/>
    </row>
    <row r="3" spans="1:30" ht="33" x14ac:dyDescent="0.25">
      <c r="A3" s="170"/>
      <c r="B3" s="170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63" t="s">
        <v>229</v>
      </c>
      <c r="P3" s="63" t="s">
        <v>230</v>
      </c>
      <c r="Q3" s="64" t="s">
        <v>231</v>
      </c>
      <c r="R3" s="64" t="s">
        <v>232</v>
      </c>
      <c r="S3" s="65" t="s">
        <v>233</v>
      </c>
      <c r="T3" s="172"/>
      <c r="U3" s="63">
        <v>1</v>
      </c>
      <c r="V3" s="63">
        <v>2</v>
      </c>
      <c r="W3" s="63">
        <v>3</v>
      </c>
      <c r="X3" s="63">
        <v>1</v>
      </c>
      <c r="Y3" s="63">
        <v>2</v>
      </c>
      <c r="Z3" s="63">
        <v>3</v>
      </c>
      <c r="AA3" s="66">
        <v>0.01</v>
      </c>
      <c r="AB3" s="66">
        <v>0.25</v>
      </c>
      <c r="AC3" s="63" t="s">
        <v>234</v>
      </c>
      <c r="AD3" s="63" t="s">
        <v>235</v>
      </c>
    </row>
    <row r="4" spans="1:30" ht="15" x14ac:dyDescent="0.25">
      <c r="A4" s="67" t="s">
        <v>236</v>
      </c>
      <c r="B4" t="s">
        <v>237</v>
      </c>
      <c r="C4">
        <v>2.4</v>
      </c>
      <c r="D4">
        <v>1.25</v>
      </c>
      <c r="E4">
        <v>1130</v>
      </c>
      <c r="G4">
        <v>2960</v>
      </c>
      <c r="H4">
        <v>0.5</v>
      </c>
      <c r="I4">
        <v>1.6</v>
      </c>
      <c r="J4">
        <v>1</v>
      </c>
      <c r="K4">
        <v>0.37</v>
      </c>
    </row>
    <row r="5" spans="1:30" ht="15" x14ac:dyDescent="0.25">
      <c r="A5" s="67" t="s">
        <v>236</v>
      </c>
      <c r="B5" t="s">
        <v>238</v>
      </c>
      <c r="C5">
        <v>3.55</v>
      </c>
      <c r="D5">
        <v>1.1000000000000001</v>
      </c>
      <c r="E5">
        <v>750</v>
      </c>
      <c r="G5">
        <v>3400</v>
      </c>
      <c r="H5">
        <v>0.2</v>
      </c>
      <c r="I5">
        <v>0.4</v>
      </c>
      <c r="J5">
        <v>0.2</v>
      </c>
      <c r="K5">
        <v>0.12</v>
      </c>
    </row>
    <row r="6" spans="1:30" ht="15" x14ac:dyDescent="0.25">
      <c r="A6" s="67" t="s">
        <v>236</v>
      </c>
      <c r="B6" t="s">
        <v>239</v>
      </c>
      <c r="C6">
        <v>2.7</v>
      </c>
      <c r="D6">
        <v>1.4</v>
      </c>
      <c r="E6">
        <v>800</v>
      </c>
      <c r="G6">
        <v>2740</v>
      </c>
      <c r="H6">
        <v>5</v>
      </c>
      <c r="I6">
        <v>13</v>
      </c>
      <c r="J6">
        <v>3</v>
      </c>
      <c r="K6">
        <v>2.5</v>
      </c>
    </row>
    <row r="7" spans="1:30" ht="15" x14ac:dyDescent="0.25">
      <c r="A7" s="67" t="s">
        <v>236</v>
      </c>
      <c r="B7" t="s">
        <v>240</v>
      </c>
      <c r="C7">
        <v>2.8</v>
      </c>
      <c r="D7">
        <v>1.02</v>
      </c>
      <c r="E7">
        <v>860</v>
      </c>
      <c r="G7">
        <v>2700</v>
      </c>
      <c r="H7">
        <v>1</v>
      </c>
      <c r="I7">
        <v>1</v>
      </c>
      <c r="J7">
        <v>0.2</v>
      </c>
      <c r="K7">
        <v>0.34</v>
      </c>
    </row>
    <row r="8" spans="1:30" ht="15" x14ac:dyDescent="0.25">
      <c r="A8" s="67" t="s">
        <v>236</v>
      </c>
      <c r="B8" t="s">
        <v>241</v>
      </c>
      <c r="C8">
        <v>5.4</v>
      </c>
      <c r="D8">
        <v>1.03</v>
      </c>
      <c r="E8">
        <v>770</v>
      </c>
      <c r="G8">
        <v>2650</v>
      </c>
      <c r="H8">
        <v>0.4</v>
      </c>
      <c r="I8">
        <v>2.2000000000000002</v>
      </c>
      <c r="J8">
        <v>1.1000000000000001</v>
      </c>
      <c r="K8">
        <v>0.35</v>
      </c>
    </row>
    <row r="9" spans="1:30" ht="15" x14ac:dyDescent="0.25">
      <c r="A9" s="67" t="s">
        <v>236</v>
      </c>
      <c r="B9" t="s">
        <v>242</v>
      </c>
      <c r="C9">
        <v>2.9</v>
      </c>
      <c r="D9">
        <v>1.35</v>
      </c>
      <c r="E9">
        <v>920</v>
      </c>
      <c r="G9">
        <v>2740</v>
      </c>
      <c r="H9">
        <v>2.1</v>
      </c>
      <c r="I9">
        <v>9.6999999999999993</v>
      </c>
      <c r="J9">
        <v>2.2000000000000002</v>
      </c>
      <c r="K9">
        <v>1.44</v>
      </c>
    </row>
    <row r="10" spans="1:30" ht="15" x14ac:dyDescent="0.25">
      <c r="A10" s="67" t="s">
        <v>236</v>
      </c>
      <c r="B10" t="s">
        <v>243</v>
      </c>
      <c r="C10">
        <v>1.8</v>
      </c>
      <c r="D10">
        <v>1.75</v>
      </c>
      <c r="E10">
        <v>860</v>
      </c>
      <c r="G10">
        <v>2750</v>
      </c>
      <c r="H10">
        <v>3</v>
      </c>
      <c r="I10">
        <v>12</v>
      </c>
      <c r="J10">
        <v>4</v>
      </c>
      <c r="K10">
        <v>2.0099999999999998</v>
      </c>
    </row>
    <row r="11" spans="1:30" ht="15" x14ac:dyDescent="0.25">
      <c r="A11" s="67" t="s">
        <v>236</v>
      </c>
      <c r="B11" t="s">
        <v>244</v>
      </c>
      <c r="C11">
        <v>2.6</v>
      </c>
      <c r="D11">
        <v>1.45</v>
      </c>
      <c r="E11">
        <v>785</v>
      </c>
      <c r="G11">
        <v>2900</v>
      </c>
      <c r="H11">
        <v>0.03</v>
      </c>
      <c r="I11">
        <v>7.0000000000000007E-2</v>
      </c>
      <c r="J11">
        <v>5.0000000000000001E-3</v>
      </c>
      <c r="K11">
        <v>0.01</v>
      </c>
    </row>
    <row r="12" spans="1:30" ht="15" x14ac:dyDescent="0.25">
      <c r="A12" s="68" t="s">
        <v>245</v>
      </c>
      <c r="B12" s="69" t="s">
        <v>246</v>
      </c>
      <c r="C12" s="69">
        <v>7.69</v>
      </c>
      <c r="D12" s="69">
        <v>1</v>
      </c>
      <c r="E12" s="69">
        <v>740</v>
      </c>
      <c r="F12" s="69"/>
      <c r="G12" s="69">
        <v>2650</v>
      </c>
      <c r="H12" s="69">
        <v>0.7</v>
      </c>
      <c r="I12" s="69">
        <v>2</v>
      </c>
      <c r="J12" s="69">
        <v>0</v>
      </c>
      <c r="K12" s="69">
        <v>0.31</v>
      </c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</row>
    <row r="13" spans="1:30" ht="15" x14ac:dyDescent="0.25">
      <c r="A13" s="67" t="s">
        <v>245</v>
      </c>
      <c r="B13" t="s">
        <v>247</v>
      </c>
      <c r="C13">
        <v>2.4</v>
      </c>
      <c r="D13">
        <v>1</v>
      </c>
      <c r="E13">
        <v>675</v>
      </c>
      <c r="G13">
        <v>2550</v>
      </c>
      <c r="H13">
        <v>1.6</v>
      </c>
      <c r="I13">
        <v>5</v>
      </c>
      <c r="J13">
        <v>14.05</v>
      </c>
      <c r="K13">
        <v>1.96</v>
      </c>
    </row>
    <row r="14" spans="1:30" ht="15" x14ac:dyDescent="0.25">
      <c r="A14" s="67" t="s">
        <v>245</v>
      </c>
      <c r="B14" t="s">
        <v>248</v>
      </c>
      <c r="C14">
        <v>1.85</v>
      </c>
      <c r="D14">
        <v>1</v>
      </c>
      <c r="E14">
        <v>740</v>
      </c>
      <c r="G14">
        <v>2680</v>
      </c>
      <c r="H14">
        <v>2.5</v>
      </c>
      <c r="I14">
        <v>1.5</v>
      </c>
      <c r="J14">
        <v>0</v>
      </c>
      <c r="K14">
        <v>0.74</v>
      </c>
    </row>
    <row r="15" spans="1:30" ht="15" x14ac:dyDescent="0.25">
      <c r="A15" s="67" t="s">
        <v>245</v>
      </c>
      <c r="B15" t="s">
        <v>249</v>
      </c>
      <c r="C15">
        <v>0.6</v>
      </c>
      <c r="D15">
        <v>6</v>
      </c>
      <c r="E15">
        <v>770</v>
      </c>
      <c r="G15">
        <v>2860</v>
      </c>
      <c r="H15">
        <v>12</v>
      </c>
      <c r="I15">
        <v>12</v>
      </c>
      <c r="J15">
        <v>9.4</v>
      </c>
      <c r="K15">
        <v>5.08</v>
      </c>
    </row>
    <row r="16" spans="1:30" ht="15" x14ac:dyDescent="0.25">
      <c r="A16" s="67" t="s">
        <v>245</v>
      </c>
      <c r="B16" t="s">
        <v>250</v>
      </c>
      <c r="C16">
        <v>1.55</v>
      </c>
      <c r="D16">
        <v>2.65</v>
      </c>
      <c r="E16">
        <v>865</v>
      </c>
      <c r="G16">
        <v>2800</v>
      </c>
      <c r="H16">
        <v>1</v>
      </c>
      <c r="I16">
        <v>4</v>
      </c>
      <c r="J16">
        <v>0.65</v>
      </c>
      <c r="K16">
        <v>0.62</v>
      </c>
    </row>
    <row r="17" spans="1:30" ht="15" x14ac:dyDescent="0.25">
      <c r="A17" s="67" t="s">
        <v>245</v>
      </c>
      <c r="B17" t="s">
        <v>251</v>
      </c>
      <c r="C17">
        <v>0.85</v>
      </c>
      <c r="D17">
        <v>2.75</v>
      </c>
      <c r="E17">
        <v>835</v>
      </c>
      <c r="G17">
        <v>2780</v>
      </c>
      <c r="H17">
        <v>1</v>
      </c>
      <c r="I17">
        <v>4</v>
      </c>
      <c r="J17">
        <v>4</v>
      </c>
      <c r="K17">
        <v>0.94</v>
      </c>
    </row>
    <row r="18" spans="1:30" ht="15" x14ac:dyDescent="0.25">
      <c r="A18" s="67" t="s">
        <v>245</v>
      </c>
      <c r="B18" t="s">
        <v>252</v>
      </c>
      <c r="C18">
        <v>3.25</v>
      </c>
      <c r="D18">
        <v>1</v>
      </c>
      <c r="E18">
        <v>820</v>
      </c>
      <c r="G18">
        <v>2710</v>
      </c>
      <c r="H18">
        <v>0</v>
      </c>
      <c r="I18">
        <v>0</v>
      </c>
      <c r="J18">
        <v>0</v>
      </c>
      <c r="K18">
        <v>0</v>
      </c>
    </row>
    <row r="19" spans="1:30" ht="15" x14ac:dyDescent="0.25">
      <c r="A19" s="67" t="s">
        <v>245</v>
      </c>
      <c r="B19" t="s">
        <v>253</v>
      </c>
      <c r="C19">
        <v>5.3</v>
      </c>
      <c r="D19">
        <v>1</v>
      </c>
      <c r="E19">
        <v>870</v>
      </c>
      <c r="G19">
        <v>2870</v>
      </c>
      <c r="H19">
        <v>0</v>
      </c>
      <c r="I19">
        <v>0</v>
      </c>
      <c r="J19">
        <v>0</v>
      </c>
      <c r="K19">
        <v>0</v>
      </c>
    </row>
    <row r="20" spans="1:30" ht="15" x14ac:dyDescent="0.25">
      <c r="A20" s="67" t="s">
        <v>245</v>
      </c>
      <c r="B20" t="s">
        <v>254</v>
      </c>
      <c r="C20">
        <v>6.5</v>
      </c>
      <c r="D20">
        <v>1</v>
      </c>
      <c r="E20">
        <v>865</v>
      </c>
      <c r="G20">
        <v>2160</v>
      </c>
      <c r="H20">
        <v>0</v>
      </c>
      <c r="I20">
        <v>0</v>
      </c>
      <c r="J20">
        <v>0</v>
      </c>
      <c r="K20">
        <v>0</v>
      </c>
    </row>
    <row r="21" spans="1:30" ht="15" x14ac:dyDescent="0.25">
      <c r="A21" s="67" t="s">
        <v>245</v>
      </c>
      <c r="B21" t="s">
        <v>255</v>
      </c>
      <c r="C21">
        <v>6.3</v>
      </c>
      <c r="D21">
        <v>1</v>
      </c>
      <c r="E21">
        <v>550</v>
      </c>
      <c r="G21">
        <v>2960</v>
      </c>
      <c r="H21">
        <v>0</v>
      </c>
      <c r="I21">
        <v>0</v>
      </c>
      <c r="J21">
        <v>0</v>
      </c>
      <c r="K21">
        <v>0</v>
      </c>
    </row>
    <row r="22" spans="1:30" ht="15" x14ac:dyDescent="0.25">
      <c r="A22" s="67" t="s">
        <v>245</v>
      </c>
      <c r="B22" t="s">
        <v>256</v>
      </c>
      <c r="C22">
        <v>1.3</v>
      </c>
      <c r="D22">
        <v>1.1499999999999999</v>
      </c>
      <c r="E22">
        <v>1070</v>
      </c>
      <c r="G22">
        <v>2310</v>
      </c>
      <c r="H22">
        <v>0</v>
      </c>
      <c r="I22">
        <v>0</v>
      </c>
      <c r="J22">
        <v>0</v>
      </c>
      <c r="K22">
        <v>0</v>
      </c>
    </row>
    <row r="23" spans="1:30" ht="15" x14ac:dyDescent="0.25">
      <c r="A23" s="67" t="s">
        <v>245</v>
      </c>
      <c r="B23" t="s">
        <v>257</v>
      </c>
      <c r="C23">
        <v>4.2</v>
      </c>
      <c r="D23">
        <v>1</v>
      </c>
      <c r="E23">
        <v>750</v>
      </c>
      <c r="G23">
        <v>3320</v>
      </c>
      <c r="H23">
        <v>0.01</v>
      </c>
      <c r="I23">
        <v>0.01</v>
      </c>
      <c r="J23">
        <v>0</v>
      </c>
      <c r="K23">
        <v>0</v>
      </c>
    </row>
    <row r="24" spans="1:30" ht="15" x14ac:dyDescent="0.25">
      <c r="A24" s="67" t="s">
        <v>245</v>
      </c>
      <c r="B24" t="s">
        <v>258</v>
      </c>
      <c r="C24">
        <v>2.2999999999999998</v>
      </c>
      <c r="D24">
        <v>1</v>
      </c>
      <c r="E24">
        <v>620</v>
      </c>
      <c r="G24">
        <v>2570</v>
      </c>
      <c r="H24">
        <v>0</v>
      </c>
      <c r="I24">
        <v>0</v>
      </c>
      <c r="J24">
        <v>14.05</v>
      </c>
      <c r="K24">
        <v>1.26</v>
      </c>
    </row>
    <row r="25" spans="1:30" ht="15" x14ac:dyDescent="0.25">
      <c r="A25" s="68" t="s">
        <v>259</v>
      </c>
      <c r="B25" s="69" t="s">
        <v>260</v>
      </c>
      <c r="C25" s="69">
        <v>2.6</v>
      </c>
      <c r="D25" s="69">
        <v>1.1499999999999999</v>
      </c>
      <c r="E25" s="69">
        <v>800</v>
      </c>
      <c r="F25" s="69"/>
      <c r="G25" s="69">
        <v>2650</v>
      </c>
      <c r="H25" s="69">
        <v>4</v>
      </c>
      <c r="I25" s="69">
        <v>13.5</v>
      </c>
      <c r="J25" s="69">
        <v>3.5</v>
      </c>
      <c r="K25" s="69">
        <v>2.25</v>
      </c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</row>
    <row r="26" spans="1:30" ht="15" x14ac:dyDescent="0.25">
      <c r="A26" s="67" t="s">
        <v>259</v>
      </c>
      <c r="B26" t="s">
        <v>261</v>
      </c>
      <c r="C26">
        <v>2.1</v>
      </c>
      <c r="D26">
        <v>1.17</v>
      </c>
      <c r="E26">
        <v>790</v>
      </c>
      <c r="G26">
        <v>2870</v>
      </c>
      <c r="H26">
        <v>0.9</v>
      </c>
      <c r="I26">
        <v>2.7</v>
      </c>
      <c r="J26">
        <v>0.8</v>
      </c>
      <c r="K26">
        <v>0.52</v>
      </c>
    </row>
    <row r="27" spans="1:30" ht="15" x14ac:dyDescent="0.25">
      <c r="A27" s="67" t="s">
        <v>259</v>
      </c>
      <c r="B27" t="s">
        <v>262</v>
      </c>
      <c r="C27">
        <v>2.35</v>
      </c>
      <c r="D27">
        <v>1.55</v>
      </c>
      <c r="E27">
        <v>890</v>
      </c>
      <c r="G27">
        <v>2745</v>
      </c>
      <c r="H27">
        <v>2.5499999999999998</v>
      </c>
      <c r="I27">
        <v>10.85</v>
      </c>
      <c r="J27">
        <v>3.1</v>
      </c>
      <c r="K27">
        <v>1.73</v>
      </c>
    </row>
    <row r="28" spans="1:30" ht="15" x14ac:dyDescent="0.25">
      <c r="A28" s="67" t="s">
        <v>259</v>
      </c>
      <c r="B28" t="s">
        <v>263</v>
      </c>
      <c r="C28">
        <v>2.9</v>
      </c>
      <c r="D28">
        <v>1</v>
      </c>
      <c r="E28">
        <v>750</v>
      </c>
      <c r="G28">
        <v>3100</v>
      </c>
      <c r="H28">
        <v>0</v>
      </c>
      <c r="I28">
        <v>0</v>
      </c>
      <c r="J28">
        <v>0.2</v>
      </c>
      <c r="K28">
        <v>0.02</v>
      </c>
    </row>
    <row r="29" spans="1:30" ht="15" x14ac:dyDescent="0.25">
      <c r="A29" s="68" t="s">
        <v>264</v>
      </c>
      <c r="B29" s="69" t="s">
        <v>265</v>
      </c>
      <c r="C29" s="69">
        <v>2.6</v>
      </c>
      <c r="D29" s="69">
        <v>1</v>
      </c>
      <c r="E29" s="69">
        <v>785</v>
      </c>
      <c r="F29" s="69"/>
      <c r="G29" s="69">
        <v>2600</v>
      </c>
      <c r="H29" s="69">
        <v>0</v>
      </c>
      <c r="I29" s="69">
        <v>0</v>
      </c>
      <c r="J29" s="69">
        <v>0</v>
      </c>
      <c r="K29" s="69">
        <v>0</v>
      </c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</row>
    <row r="30" spans="1:30" ht="15" x14ac:dyDescent="0.25">
      <c r="A30" s="67" t="s">
        <v>264</v>
      </c>
      <c r="B30" t="s">
        <v>266</v>
      </c>
      <c r="C30">
        <v>3</v>
      </c>
      <c r="D30">
        <v>1</v>
      </c>
      <c r="E30">
        <v>700</v>
      </c>
      <c r="G30">
        <v>3940</v>
      </c>
      <c r="H30">
        <v>0</v>
      </c>
      <c r="I30">
        <v>0</v>
      </c>
      <c r="J30">
        <v>0</v>
      </c>
      <c r="K30">
        <v>0</v>
      </c>
    </row>
    <row r="31" spans="1:30" ht="15" x14ac:dyDescent="0.25">
      <c r="A31" s="67" t="s">
        <v>264</v>
      </c>
      <c r="B31" t="s">
        <v>267</v>
      </c>
      <c r="C31">
        <v>12.7</v>
      </c>
      <c r="D31">
        <v>1</v>
      </c>
      <c r="E31">
        <v>460</v>
      </c>
      <c r="G31">
        <v>4090</v>
      </c>
      <c r="H31">
        <v>0</v>
      </c>
      <c r="I31">
        <v>0</v>
      </c>
      <c r="J31">
        <v>0</v>
      </c>
      <c r="K31">
        <v>0</v>
      </c>
    </row>
    <row r="32" spans="1:30" ht="15" x14ac:dyDescent="0.25">
      <c r="A32" s="67" t="s">
        <v>264</v>
      </c>
      <c r="B32" t="s">
        <v>268</v>
      </c>
      <c r="C32">
        <v>2.35</v>
      </c>
      <c r="D32">
        <v>1</v>
      </c>
      <c r="E32">
        <v>840</v>
      </c>
      <c r="G32">
        <v>3520</v>
      </c>
      <c r="H32">
        <v>400</v>
      </c>
      <c r="I32">
        <v>350</v>
      </c>
      <c r="J32">
        <v>0</v>
      </c>
      <c r="K32">
        <v>165.58</v>
      </c>
    </row>
    <row r="33" spans="1:11" ht="15" x14ac:dyDescent="0.25">
      <c r="A33" s="67" t="s">
        <v>264</v>
      </c>
      <c r="B33" t="s">
        <v>269</v>
      </c>
      <c r="C33">
        <v>6.7</v>
      </c>
      <c r="D33">
        <v>1</v>
      </c>
      <c r="E33">
        <v>685</v>
      </c>
      <c r="G33">
        <v>1990</v>
      </c>
      <c r="H33">
        <v>0</v>
      </c>
      <c r="I33">
        <v>0</v>
      </c>
      <c r="J33">
        <v>52.45</v>
      </c>
      <c r="K33">
        <v>3.63</v>
      </c>
    </row>
    <row r="34" spans="1:11" ht="15" x14ac:dyDescent="0.25">
      <c r="A34" s="67" t="s">
        <v>264</v>
      </c>
      <c r="B34" t="s">
        <v>270</v>
      </c>
      <c r="C34">
        <v>5.85</v>
      </c>
      <c r="D34">
        <v>1</v>
      </c>
      <c r="E34">
        <v>840</v>
      </c>
      <c r="G34">
        <v>2780</v>
      </c>
      <c r="H34">
        <v>0</v>
      </c>
      <c r="I34">
        <v>0</v>
      </c>
      <c r="J34">
        <v>0</v>
      </c>
      <c r="K34">
        <v>0</v>
      </c>
    </row>
    <row r="35" spans="1:11" ht="15" x14ac:dyDescent="0.25">
      <c r="A35" s="67" t="s">
        <v>264</v>
      </c>
      <c r="B35" t="s">
        <v>271</v>
      </c>
      <c r="C35">
        <v>11.25</v>
      </c>
      <c r="D35">
        <v>1</v>
      </c>
      <c r="E35">
        <v>790</v>
      </c>
      <c r="G35">
        <v>3200</v>
      </c>
      <c r="H35">
        <v>0</v>
      </c>
      <c r="I35">
        <v>0</v>
      </c>
      <c r="J35">
        <v>0</v>
      </c>
      <c r="K35">
        <v>0</v>
      </c>
    </row>
    <row r="36" spans="1:11" ht="15" x14ac:dyDescent="0.25">
      <c r="A36" s="67" t="s">
        <v>264</v>
      </c>
      <c r="B36" t="s">
        <v>272</v>
      </c>
      <c r="C36">
        <v>4.25</v>
      </c>
      <c r="D36">
        <v>1</v>
      </c>
      <c r="E36">
        <v>540</v>
      </c>
      <c r="G36">
        <v>3100</v>
      </c>
      <c r="H36">
        <v>0</v>
      </c>
      <c r="I36">
        <v>0</v>
      </c>
      <c r="J36">
        <v>0</v>
      </c>
      <c r="K36">
        <v>0</v>
      </c>
    </row>
    <row r="37" spans="1:11" ht="15" x14ac:dyDescent="0.25">
      <c r="A37" s="67" t="s">
        <v>264</v>
      </c>
      <c r="B37" t="s">
        <v>273</v>
      </c>
      <c r="C37">
        <v>1.35</v>
      </c>
      <c r="D37">
        <v>1</v>
      </c>
      <c r="E37">
        <v>770</v>
      </c>
      <c r="G37">
        <v>2400</v>
      </c>
      <c r="H37">
        <v>5</v>
      </c>
      <c r="I37">
        <v>15</v>
      </c>
      <c r="J37">
        <v>5</v>
      </c>
      <c r="K37">
        <v>2.48</v>
      </c>
    </row>
    <row r="38" spans="1:11" ht="15" x14ac:dyDescent="0.25">
      <c r="A38" s="67" t="s">
        <v>264</v>
      </c>
      <c r="B38" t="s">
        <v>274</v>
      </c>
      <c r="C38">
        <v>1.8</v>
      </c>
      <c r="D38">
        <v>1</v>
      </c>
      <c r="E38">
        <v>1050</v>
      </c>
      <c r="G38">
        <v>2250</v>
      </c>
      <c r="H38">
        <v>0</v>
      </c>
      <c r="I38">
        <v>0</v>
      </c>
      <c r="J38">
        <v>2</v>
      </c>
      <c r="K38">
        <v>0.16</v>
      </c>
    </row>
    <row r="39" spans="1:11" ht="15" x14ac:dyDescent="0.25">
      <c r="A39" s="67" t="s">
        <v>264</v>
      </c>
      <c r="B39" t="s">
        <v>275</v>
      </c>
      <c r="C39">
        <v>5</v>
      </c>
      <c r="D39">
        <v>1</v>
      </c>
      <c r="E39">
        <v>630</v>
      </c>
      <c r="G39">
        <v>4670</v>
      </c>
      <c r="H39">
        <v>3000</v>
      </c>
      <c r="I39">
        <v>2000</v>
      </c>
      <c r="J39">
        <v>0</v>
      </c>
      <c r="K39">
        <v>1573</v>
      </c>
    </row>
    <row r="40" spans="1:11" ht="15" x14ac:dyDescent="0.25">
      <c r="A40" s="67" t="s">
        <v>264</v>
      </c>
      <c r="B40" t="s">
        <v>276</v>
      </c>
      <c r="C40">
        <v>1.25</v>
      </c>
      <c r="D40">
        <v>2.67</v>
      </c>
      <c r="E40">
        <v>950</v>
      </c>
      <c r="G40">
        <v>2590</v>
      </c>
      <c r="H40">
        <v>1</v>
      </c>
      <c r="I40">
        <v>4</v>
      </c>
      <c r="J40">
        <v>0.5</v>
      </c>
      <c r="K40">
        <v>0.56000000000000005</v>
      </c>
    </row>
    <row r="41" spans="1:11" ht="15" x14ac:dyDescent="0.25">
      <c r="A41" s="67" t="s">
        <v>264</v>
      </c>
      <c r="B41" t="s">
        <v>277</v>
      </c>
      <c r="C41">
        <v>0.85</v>
      </c>
      <c r="D41">
        <v>2.8</v>
      </c>
      <c r="E41">
        <v>808</v>
      </c>
      <c r="G41">
        <v>2610</v>
      </c>
      <c r="H41">
        <v>0.5</v>
      </c>
      <c r="I41">
        <v>2</v>
      </c>
      <c r="J41">
        <v>0.5</v>
      </c>
      <c r="K41">
        <v>0.3</v>
      </c>
    </row>
    <row r="42" spans="1:11" ht="15" x14ac:dyDescent="0.25">
      <c r="A42" s="67" t="s">
        <v>264</v>
      </c>
      <c r="B42" t="s">
        <v>278</v>
      </c>
      <c r="C42">
        <v>0.85</v>
      </c>
      <c r="D42">
        <v>2.75</v>
      </c>
      <c r="E42">
        <v>822</v>
      </c>
      <c r="G42">
        <v>2660</v>
      </c>
      <c r="H42">
        <v>1.5</v>
      </c>
      <c r="I42">
        <v>5</v>
      </c>
      <c r="J42">
        <v>6.03</v>
      </c>
      <c r="K42">
        <v>1.28</v>
      </c>
    </row>
    <row r="43" spans="1:11" ht="15" x14ac:dyDescent="0.25">
      <c r="A43" s="67" t="s">
        <v>264</v>
      </c>
      <c r="B43" t="s">
        <v>279</v>
      </c>
      <c r="C43">
        <v>0.28000000000000003</v>
      </c>
      <c r="D43">
        <v>1.1000000000000001</v>
      </c>
      <c r="E43">
        <v>1500</v>
      </c>
      <c r="G43">
        <v>1100</v>
      </c>
      <c r="H43">
        <v>100</v>
      </c>
      <c r="I43">
        <v>0</v>
      </c>
      <c r="J43">
        <v>0</v>
      </c>
      <c r="K43">
        <v>10.47</v>
      </c>
    </row>
    <row r="44" spans="1:11" ht="15" x14ac:dyDescent="0.25">
      <c r="A44" s="67" t="s">
        <v>264</v>
      </c>
      <c r="B44" t="s">
        <v>280</v>
      </c>
      <c r="C44">
        <v>2.9</v>
      </c>
      <c r="D44">
        <v>1</v>
      </c>
      <c r="E44">
        <v>750</v>
      </c>
      <c r="G44">
        <v>3100</v>
      </c>
      <c r="H44">
        <v>0</v>
      </c>
      <c r="I44">
        <v>0</v>
      </c>
      <c r="J44">
        <v>0.2</v>
      </c>
      <c r="K44">
        <v>0.02</v>
      </c>
    </row>
    <row r="45" spans="1:11" ht="15" x14ac:dyDescent="0.25">
      <c r="A45" s="67" t="s">
        <v>264</v>
      </c>
      <c r="B45" t="s">
        <v>281</v>
      </c>
      <c r="C45">
        <v>1.4</v>
      </c>
      <c r="D45">
        <v>1</v>
      </c>
      <c r="E45">
        <v>960</v>
      </c>
      <c r="G45">
        <v>2260</v>
      </c>
      <c r="H45">
        <v>0</v>
      </c>
      <c r="I45">
        <v>0</v>
      </c>
      <c r="J45">
        <v>0</v>
      </c>
      <c r="K45">
        <v>0</v>
      </c>
    </row>
    <row r="46" spans="1:11" ht="15" x14ac:dyDescent="0.25">
      <c r="A46" s="67" t="s">
        <v>264</v>
      </c>
      <c r="B46" t="s">
        <v>282</v>
      </c>
      <c r="C46">
        <v>1.7</v>
      </c>
      <c r="D46">
        <v>1</v>
      </c>
      <c r="E46">
        <v>740</v>
      </c>
      <c r="G46">
        <v>2760</v>
      </c>
      <c r="H46">
        <v>0</v>
      </c>
      <c r="I46">
        <v>0</v>
      </c>
      <c r="J46">
        <v>0</v>
      </c>
      <c r="K46">
        <v>0</v>
      </c>
    </row>
    <row r="47" spans="1:11" ht="15" x14ac:dyDescent="0.25">
      <c r="A47" s="67" t="s">
        <v>264</v>
      </c>
      <c r="B47" t="s">
        <v>283</v>
      </c>
      <c r="C47">
        <v>1.35</v>
      </c>
      <c r="D47">
        <v>1</v>
      </c>
      <c r="E47">
        <v>700</v>
      </c>
      <c r="G47">
        <v>3180</v>
      </c>
      <c r="H47">
        <v>30</v>
      </c>
      <c r="I47">
        <v>150</v>
      </c>
      <c r="J47">
        <v>0</v>
      </c>
      <c r="K47">
        <v>21.29</v>
      </c>
    </row>
    <row r="48" spans="1:11" ht="15" x14ac:dyDescent="0.25">
      <c r="A48" s="67" t="s">
        <v>264</v>
      </c>
      <c r="B48" t="s">
        <v>284</v>
      </c>
      <c r="C48">
        <v>2.25</v>
      </c>
      <c r="D48">
        <v>1</v>
      </c>
      <c r="E48">
        <v>800</v>
      </c>
      <c r="G48">
        <v>2930</v>
      </c>
      <c r="H48">
        <v>0</v>
      </c>
      <c r="I48">
        <v>0</v>
      </c>
      <c r="J48">
        <v>0</v>
      </c>
      <c r="K48">
        <v>0</v>
      </c>
    </row>
    <row r="49" spans="1:11" ht="15" x14ac:dyDescent="0.25">
      <c r="A49" s="67" t="s">
        <v>264</v>
      </c>
      <c r="B49" t="s">
        <v>285</v>
      </c>
      <c r="C49">
        <v>1.35</v>
      </c>
      <c r="D49">
        <v>1</v>
      </c>
      <c r="E49">
        <v>460</v>
      </c>
      <c r="G49">
        <v>4480</v>
      </c>
      <c r="H49">
        <v>0</v>
      </c>
      <c r="I49">
        <v>0</v>
      </c>
      <c r="J49">
        <v>0</v>
      </c>
      <c r="K49">
        <v>0</v>
      </c>
    </row>
    <row r="50" spans="1:11" ht="15" x14ac:dyDescent="0.25">
      <c r="A50" s="67" t="s">
        <v>264</v>
      </c>
      <c r="B50" t="s">
        <v>286</v>
      </c>
      <c r="C50">
        <v>12.9</v>
      </c>
      <c r="D50">
        <v>1</v>
      </c>
      <c r="E50">
        <v>1260</v>
      </c>
      <c r="G50">
        <v>2370</v>
      </c>
      <c r="H50">
        <v>0</v>
      </c>
      <c r="I50">
        <v>0</v>
      </c>
      <c r="J50">
        <v>0</v>
      </c>
      <c r="K50">
        <v>0</v>
      </c>
    </row>
    <row r="51" spans="1:11" ht="15" x14ac:dyDescent="0.25">
      <c r="A51" s="67" t="s">
        <v>264</v>
      </c>
      <c r="B51" t="s">
        <v>287</v>
      </c>
      <c r="C51">
        <v>8.1999999999999993</v>
      </c>
      <c r="D51">
        <v>1</v>
      </c>
      <c r="E51">
        <v>535</v>
      </c>
      <c r="G51">
        <v>4200</v>
      </c>
      <c r="H51">
        <v>0</v>
      </c>
      <c r="I51">
        <v>0</v>
      </c>
      <c r="J51">
        <v>0</v>
      </c>
      <c r="K51">
        <v>0</v>
      </c>
    </row>
    <row r="52" spans="1:11" ht="15" x14ac:dyDescent="0.25">
      <c r="A52" s="67" t="s">
        <v>264</v>
      </c>
      <c r="B52" t="s">
        <v>288</v>
      </c>
      <c r="C52">
        <v>5</v>
      </c>
      <c r="D52">
        <v>1</v>
      </c>
      <c r="E52">
        <v>740</v>
      </c>
      <c r="G52">
        <v>2600</v>
      </c>
      <c r="H52">
        <v>0</v>
      </c>
      <c r="I52">
        <v>0</v>
      </c>
      <c r="J52">
        <v>0</v>
      </c>
      <c r="K52">
        <v>0</v>
      </c>
    </row>
    <row r="53" spans="1:11" ht="15" x14ac:dyDescent="0.25">
      <c r="A53" s="67" t="s">
        <v>264</v>
      </c>
      <c r="B53" t="s">
        <v>289</v>
      </c>
      <c r="C53">
        <v>1.4</v>
      </c>
      <c r="D53">
        <v>1</v>
      </c>
      <c r="E53">
        <v>1140</v>
      </c>
      <c r="G53">
        <v>2100</v>
      </c>
      <c r="H53">
        <v>0</v>
      </c>
      <c r="I53">
        <v>0</v>
      </c>
      <c r="J53">
        <v>3.3</v>
      </c>
      <c r="K53">
        <v>0.24</v>
      </c>
    </row>
    <row r="54" spans="1:11" ht="15" x14ac:dyDescent="0.25">
      <c r="A54" s="67" t="s">
        <v>264</v>
      </c>
      <c r="B54" t="s">
        <v>290</v>
      </c>
      <c r="C54">
        <v>4.9000000000000004</v>
      </c>
      <c r="D54">
        <v>1</v>
      </c>
      <c r="E54">
        <v>760</v>
      </c>
      <c r="G54">
        <v>3280</v>
      </c>
      <c r="H54">
        <v>0</v>
      </c>
      <c r="I54">
        <v>0</v>
      </c>
      <c r="J54">
        <v>0</v>
      </c>
      <c r="K54">
        <v>0</v>
      </c>
    </row>
    <row r="55" spans="1:11" ht="15" x14ac:dyDescent="0.25">
      <c r="A55" s="67" t="s">
        <v>264</v>
      </c>
      <c r="B55" t="s">
        <v>291</v>
      </c>
      <c r="C55">
        <v>2.8</v>
      </c>
      <c r="D55">
        <v>1</v>
      </c>
      <c r="E55">
        <v>770</v>
      </c>
      <c r="G55">
        <v>3590</v>
      </c>
      <c r="H55">
        <v>35</v>
      </c>
      <c r="I55">
        <v>275</v>
      </c>
      <c r="J55">
        <v>0</v>
      </c>
      <c r="K55">
        <v>37.24</v>
      </c>
    </row>
    <row r="56" spans="1:11" ht="15" x14ac:dyDescent="0.25">
      <c r="A56" s="67" t="s">
        <v>264</v>
      </c>
      <c r="B56" t="s">
        <v>292</v>
      </c>
      <c r="C56">
        <v>9.5</v>
      </c>
      <c r="D56">
        <v>1</v>
      </c>
      <c r="E56">
        <v>870</v>
      </c>
      <c r="G56">
        <v>3180</v>
      </c>
      <c r="H56">
        <v>0</v>
      </c>
      <c r="I56">
        <v>0</v>
      </c>
      <c r="J56">
        <v>0</v>
      </c>
      <c r="K56">
        <v>0</v>
      </c>
    </row>
    <row r="57" spans="1:11" ht="15" x14ac:dyDescent="0.25">
      <c r="A57" s="67" t="s">
        <v>264</v>
      </c>
      <c r="B57" t="s">
        <v>293</v>
      </c>
      <c r="C57">
        <v>5.0999999999999996</v>
      </c>
      <c r="D57">
        <v>1</v>
      </c>
      <c r="E57">
        <v>820</v>
      </c>
      <c r="G57">
        <v>3210</v>
      </c>
      <c r="H57">
        <v>0</v>
      </c>
      <c r="I57">
        <v>0</v>
      </c>
      <c r="J57">
        <v>0</v>
      </c>
      <c r="K57">
        <v>0</v>
      </c>
    </row>
    <row r="58" spans="1:11" ht="15" x14ac:dyDescent="0.25">
      <c r="A58" s="67" t="s">
        <v>264</v>
      </c>
      <c r="B58" t="s">
        <v>294</v>
      </c>
      <c r="C58">
        <v>2.7</v>
      </c>
      <c r="D58">
        <v>1</v>
      </c>
      <c r="E58">
        <v>210</v>
      </c>
      <c r="G58">
        <v>7600</v>
      </c>
      <c r="H58">
        <v>0</v>
      </c>
      <c r="I58">
        <v>0</v>
      </c>
      <c r="J58">
        <v>0</v>
      </c>
      <c r="K58">
        <v>0</v>
      </c>
    </row>
    <row r="59" spans="1:11" ht="15" x14ac:dyDescent="0.25">
      <c r="A59" s="67" t="s">
        <v>264</v>
      </c>
      <c r="B59" t="s">
        <v>295</v>
      </c>
      <c r="C59">
        <v>3.5</v>
      </c>
      <c r="D59">
        <v>1</v>
      </c>
      <c r="E59">
        <v>750</v>
      </c>
      <c r="G59">
        <v>3800</v>
      </c>
      <c r="H59">
        <v>0</v>
      </c>
      <c r="I59">
        <v>0</v>
      </c>
      <c r="J59">
        <v>0</v>
      </c>
      <c r="K59">
        <v>0</v>
      </c>
    </row>
    <row r="60" spans="1:11" ht="15" x14ac:dyDescent="0.25">
      <c r="A60" s="67" t="s">
        <v>264</v>
      </c>
      <c r="B60" t="s">
        <v>296</v>
      </c>
      <c r="C60">
        <v>2.6</v>
      </c>
      <c r="D60">
        <v>1</v>
      </c>
      <c r="E60">
        <v>1170</v>
      </c>
      <c r="G60">
        <v>2440</v>
      </c>
      <c r="H60">
        <v>0</v>
      </c>
      <c r="I60">
        <v>0</v>
      </c>
      <c r="J60">
        <v>0</v>
      </c>
      <c r="K60">
        <v>0</v>
      </c>
    </row>
    <row r="61" spans="1:11" ht="15" x14ac:dyDescent="0.25">
      <c r="A61" s="67" t="s">
        <v>264</v>
      </c>
      <c r="B61" t="s">
        <v>297</v>
      </c>
      <c r="C61">
        <v>1.6</v>
      </c>
      <c r="D61">
        <v>1</v>
      </c>
      <c r="E61">
        <v>770</v>
      </c>
      <c r="G61">
        <v>2300</v>
      </c>
      <c r="H61">
        <v>0</v>
      </c>
      <c r="I61">
        <v>0</v>
      </c>
      <c r="J61">
        <v>5.49</v>
      </c>
      <c r="K61">
        <v>0.44</v>
      </c>
    </row>
    <row r="62" spans="1:11" ht="15" x14ac:dyDescent="0.25">
      <c r="A62" s="67" t="s">
        <v>264</v>
      </c>
      <c r="B62" t="s">
        <v>298</v>
      </c>
      <c r="C62">
        <v>2.7</v>
      </c>
      <c r="D62">
        <v>1</v>
      </c>
      <c r="E62">
        <v>825</v>
      </c>
      <c r="G62">
        <v>4270</v>
      </c>
      <c r="H62">
        <v>0</v>
      </c>
      <c r="I62">
        <v>0</v>
      </c>
      <c r="J62">
        <v>0</v>
      </c>
      <c r="K62">
        <v>0</v>
      </c>
    </row>
    <row r="63" spans="1:11" ht="15" x14ac:dyDescent="0.25">
      <c r="A63" s="67" t="s">
        <v>264</v>
      </c>
      <c r="B63" t="s">
        <v>299</v>
      </c>
      <c r="C63">
        <v>11.3</v>
      </c>
      <c r="D63">
        <v>1</v>
      </c>
      <c r="E63">
        <v>625</v>
      </c>
      <c r="G63">
        <v>5280</v>
      </c>
      <c r="H63">
        <v>0</v>
      </c>
      <c r="I63">
        <v>0</v>
      </c>
      <c r="J63">
        <v>0</v>
      </c>
      <c r="K63">
        <v>0</v>
      </c>
    </row>
    <row r="64" spans="1:11" ht="15" x14ac:dyDescent="0.25">
      <c r="A64" s="67" t="s">
        <v>264</v>
      </c>
      <c r="B64" t="s">
        <v>300</v>
      </c>
      <c r="C64">
        <v>2.8</v>
      </c>
      <c r="D64">
        <v>1</v>
      </c>
      <c r="E64">
        <v>710</v>
      </c>
      <c r="G64">
        <v>3080</v>
      </c>
      <c r="H64">
        <v>15</v>
      </c>
      <c r="I64">
        <v>25</v>
      </c>
      <c r="J64">
        <v>1.75</v>
      </c>
      <c r="K64">
        <v>6.56</v>
      </c>
    </row>
    <row r="65" spans="1:30" ht="15" x14ac:dyDescent="0.25">
      <c r="A65" s="67" t="s">
        <v>264</v>
      </c>
      <c r="B65" t="s">
        <v>301</v>
      </c>
      <c r="C65">
        <v>4.4000000000000004</v>
      </c>
      <c r="D65">
        <v>1</v>
      </c>
      <c r="E65">
        <v>800</v>
      </c>
      <c r="G65">
        <v>3450</v>
      </c>
      <c r="H65">
        <v>0</v>
      </c>
      <c r="I65">
        <v>0</v>
      </c>
      <c r="J65">
        <v>0</v>
      </c>
      <c r="K65">
        <v>0</v>
      </c>
    </row>
    <row r="66" spans="1:30" ht="15" x14ac:dyDescent="0.25">
      <c r="A66" s="67" t="s">
        <v>264</v>
      </c>
      <c r="B66" t="s">
        <v>302</v>
      </c>
      <c r="C66">
        <v>2.4</v>
      </c>
      <c r="D66">
        <v>1</v>
      </c>
      <c r="E66">
        <v>700</v>
      </c>
      <c r="G66">
        <v>4790</v>
      </c>
      <c r="H66">
        <v>25</v>
      </c>
      <c r="I66">
        <v>0</v>
      </c>
      <c r="J66">
        <v>0</v>
      </c>
      <c r="K66">
        <v>11.4</v>
      </c>
    </row>
    <row r="67" spans="1:30" ht="15" x14ac:dyDescent="0.25">
      <c r="A67" s="67" t="s">
        <v>264</v>
      </c>
      <c r="B67" t="s">
        <v>303</v>
      </c>
      <c r="C67">
        <v>5.8</v>
      </c>
      <c r="D67">
        <v>1</v>
      </c>
      <c r="E67">
        <v>880</v>
      </c>
      <c r="G67">
        <v>3010</v>
      </c>
      <c r="H67">
        <v>0</v>
      </c>
      <c r="I67">
        <v>0</v>
      </c>
      <c r="J67">
        <v>0</v>
      </c>
      <c r="K67">
        <v>0</v>
      </c>
    </row>
    <row r="68" spans="1:30" ht="15" x14ac:dyDescent="0.25">
      <c r="A68" s="67" t="s">
        <v>264</v>
      </c>
      <c r="B68" t="s">
        <v>304</v>
      </c>
      <c r="C68">
        <v>5.0999999999999996</v>
      </c>
      <c r="D68">
        <v>1</v>
      </c>
      <c r="E68">
        <v>620</v>
      </c>
      <c r="G68">
        <v>5200</v>
      </c>
      <c r="H68">
        <v>15</v>
      </c>
      <c r="I68">
        <v>10</v>
      </c>
      <c r="J68">
        <v>0</v>
      </c>
      <c r="K68">
        <v>8.76</v>
      </c>
    </row>
    <row r="69" spans="1:30" ht="15" x14ac:dyDescent="0.25">
      <c r="A69" s="67" t="s">
        <v>264</v>
      </c>
      <c r="B69" t="s">
        <v>305</v>
      </c>
      <c r="C69">
        <v>2.5</v>
      </c>
      <c r="D69">
        <v>1</v>
      </c>
      <c r="E69">
        <v>710</v>
      </c>
      <c r="G69">
        <v>2560</v>
      </c>
      <c r="H69">
        <v>0</v>
      </c>
      <c r="I69">
        <v>0</v>
      </c>
      <c r="J69">
        <v>14.05</v>
      </c>
      <c r="K69">
        <v>1.25</v>
      </c>
    </row>
    <row r="70" spans="1:30" ht="15" x14ac:dyDescent="0.25">
      <c r="A70" s="67" t="s">
        <v>264</v>
      </c>
      <c r="B70" t="s">
        <v>306</v>
      </c>
      <c r="C70">
        <v>1.7</v>
      </c>
      <c r="D70">
        <v>1</v>
      </c>
      <c r="E70">
        <v>725</v>
      </c>
      <c r="G70">
        <v>2300</v>
      </c>
      <c r="H70">
        <v>0</v>
      </c>
      <c r="I70">
        <v>0</v>
      </c>
      <c r="J70">
        <v>0</v>
      </c>
      <c r="K70">
        <v>0</v>
      </c>
    </row>
    <row r="71" spans="1:30" ht="15" x14ac:dyDescent="0.25">
      <c r="A71" s="67" t="s">
        <v>264</v>
      </c>
      <c r="B71" t="s">
        <v>307</v>
      </c>
      <c r="C71">
        <v>1.55</v>
      </c>
      <c r="D71">
        <v>1</v>
      </c>
      <c r="E71">
        <v>700</v>
      </c>
      <c r="G71">
        <v>2780</v>
      </c>
      <c r="H71">
        <v>0</v>
      </c>
      <c r="I71">
        <v>0</v>
      </c>
      <c r="J71">
        <v>12.97</v>
      </c>
      <c r="K71">
        <v>1.25</v>
      </c>
    </row>
    <row r="72" spans="1:30" ht="15" x14ac:dyDescent="0.25">
      <c r="A72" s="67" t="s">
        <v>264</v>
      </c>
      <c r="B72" t="s">
        <v>308</v>
      </c>
      <c r="C72">
        <v>3</v>
      </c>
      <c r="D72">
        <v>1</v>
      </c>
      <c r="E72">
        <v>510</v>
      </c>
      <c r="G72">
        <v>5010</v>
      </c>
      <c r="H72">
        <v>0</v>
      </c>
      <c r="I72">
        <v>0</v>
      </c>
      <c r="J72">
        <v>0</v>
      </c>
      <c r="K72">
        <v>0</v>
      </c>
    </row>
    <row r="73" spans="1:30" ht="15" x14ac:dyDescent="0.25">
      <c r="A73" s="67" t="s">
        <v>264</v>
      </c>
      <c r="B73" t="s">
        <v>309</v>
      </c>
      <c r="C73">
        <v>3.75</v>
      </c>
      <c r="D73">
        <v>1</v>
      </c>
      <c r="E73">
        <v>805</v>
      </c>
      <c r="G73">
        <v>2820</v>
      </c>
      <c r="H73">
        <v>0</v>
      </c>
      <c r="I73">
        <v>0</v>
      </c>
      <c r="J73">
        <v>0</v>
      </c>
      <c r="K73">
        <v>0</v>
      </c>
    </row>
    <row r="74" spans="1:30" ht="15" x14ac:dyDescent="0.25">
      <c r="A74" s="67" t="s">
        <v>264</v>
      </c>
      <c r="B74" t="s">
        <v>310</v>
      </c>
      <c r="C74">
        <v>4.2</v>
      </c>
      <c r="D74">
        <v>1</v>
      </c>
      <c r="E74">
        <v>770</v>
      </c>
      <c r="G74">
        <v>3500</v>
      </c>
      <c r="H74">
        <v>20</v>
      </c>
      <c r="I74">
        <v>13</v>
      </c>
      <c r="J74">
        <v>0</v>
      </c>
      <c r="K74">
        <v>7.83</v>
      </c>
    </row>
    <row r="75" spans="1:30" ht="15" x14ac:dyDescent="0.25">
      <c r="A75" s="67" t="s">
        <v>264</v>
      </c>
      <c r="B75" t="s">
        <v>311</v>
      </c>
      <c r="C75">
        <v>5.0999999999999996</v>
      </c>
      <c r="D75">
        <v>1</v>
      </c>
      <c r="E75">
        <v>700</v>
      </c>
      <c r="G75">
        <v>4250</v>
      </c>
      <c r="H75">
        <v>0</v>
      </c>
      <c r="I75">
        <v>0</v>
      </c>
      <c r="J75">
        <v>0</v>
      </c>
      <c r="K75">
        <v>0</v>
      </c>
    </row>
    <row r="76" spans="1:30" ht="15" x14ac:dyDescent="0.25">
      <c r="A76" s="70" t="s">
        <v>312</v>
      </c>
      <c r="B76" s="69" t="s">
        <v>313</v>
      </c>
      <c r="C76" s="69">
        <v>2</v>
      </c>
      <c r="D76" s="69">
        <v>1</v>
      </c>
      <c r="E76" s="69">
        <v>785</v>
      </c>
      <c r="F76" s="69"/>
      <c r="G76" s="69">
        <v>2600</v>
      </c>
      <c r="H76" s="69">
        <v>0.02</v>
      </c>
      <c r="I76" s="69">
        <v>0.02</v>
      </c>
      <c r="J76" s="69">
        <v>0.4</v>
      </c>
      <c r="K76" s="69">
        <v>0.04</v>
      </c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</row>
    <row r="77" spans="1:30" ht="15" x14ac:dyDescent="0.25">
      <c r="A77" s="63" t="s">
        <v>312</v>
      </c>
      <c r="B77" t="s">
        <v>314</v>
      </c>
      <c r="C77">
        <v>2.7</v>
      </c>
      <c r="D77">
        <v>1</v>
      </c>
      <c r="E77">
        <v>820</v>
      </c>
      <c r="G77">
        <v>2650</v>
      </c>
      <c r="H77">
        <v>1.35</v>
      </c>
      <c r="I77">
        <v>2.5</v>
      </c>
      <c r="J77">
        <v>1.4</v>
      </c>
      <c r="K77">
        <v>0.64</v>
      </c>
    </row>
    <row r="78" spans="1:30" ht="15" x14ac:dyDescent="0.25">
      <c r="A78" s="63" t="s">
        <v>312</v>
      </c>
      <c r="B78" t="s">
        <v>315</v>
      </c>
      <c r="C78">
        <v>1.7</v>
      </c>
      <c r="D78">
        <v>1</v>
      </c>
      <c r="E78">
        <v>750</v>
      </c>
      <c r="G78">
        <v>2800</v>
      </c>
      <c r="H78">
        <v>1</v>
      </c>
      <c r="I78">
        <v>3.5</v>
      </c>
      <c r="J78">
        <v>0.45</v>
      </c>
      <c r="K78">
        <v>0.56000000000000005</v>
      </c>
    </row>
    <row r="79" spans="1:30" ht="15" x14ac:dyDescent="0.25">
      <c r="A79" s="63" t="s">
        <v>312</v>
      </c>
      <c r="B79" t="s">
        <v>316</v>
      </c>
      <c r="C79">
        <v>1.8</v>
      </c>
      <c r="D79">
        <v>1.17</v>
      </c>
      <c r="E79">
        <v>800</v>
      </c>
      <c r="G79">
        <v>2870</v>
      </c>
      <c r="H79">
        <v>0.9</v>
      </c>
      <c r="I79">
        <v>2.7</v>
      </c>
      <c r="J79">
        <v>0.8</v>
      </c>
      <c r="K79">
        <v>0.52</v>
      </c>
    </row>
    <row r="80" spans="1:30" ht="15" x14ac:dyDescent="0.25">
      <c r="A80" s="63" t="s">
        <v>312</v>
      </c>
      <c r="B80" t="s">
        <v>317</v>
      </c>
      <c r="C80">
        <v>2.1</v>
      </c>
      <c r="D80">
        <v>1.17</v>
      </c>
      <c r="E80">
        <v>790</v>
      </c>
      <c r="G80">
        <v>2870</v>
      </c>
      <c r="H80">
        <v>0.9</v>
      </c>
      <c r="I80">
        <v>2.7</v>
      </c>
      <c r="J80">
        <v>0.8</v>
      </c>
      <c r="K80">
        <v>0.52</v>
      </c>
    </row>
    <row r="81" spans="1:11" ht="15" x14ac:dyDescent="0.25">
      <c r="A81" s="63" t="s">
        <v>312</v>
      </c>
      <c r="B81" t="s">
        <v>318</v>
      </c>
      <c r="C81">
        <v>3.8</v>
      </c>
      <c r="D81">
        <v>1</v>
      </c>
      <c r="E81">
        <v>760</v>
      </c>
      <c r="G81">
        <v>3450</v>
      </c>
      <c r="H81">
        <v>0.02</v>
      </c>
      <c r="I81">
        <v>0.02</v>
      </c>
      <c r="J81">
        <v>0.05</v>
      </c>
      <c r="K81">
        <v>0.01</v>
      </c>
    </row>
    <row r="82" spans="1:11" ht="15" x14ac:dyDescent="0.25">
      <c r="A82" s="63" t="s">
        <v>312</v>
      </c>
      <c r="B82" t="s">
        <v>319</v>
      </c>
      <c r="C82">
        <v>2.6</v>
      </c>
      <c r="D82">
        <v>1</v>
      </c>
      <c r="E82">
        <v>800</v>
      </c>
      <c r="G82">
        <v>2800</v>
      </c>
      <c r="H82">
        <v>0.25</v>
      </c>
      <c r="I82">
        <v>0.9</v>
      </c>
      <c r="J82">
        <v>0.45</v>
      </c>
      <c r="K82">
        <v>0.18</v>
      </c>
    </row>
    <row r="83" spans="1:11" ht="15" x14ac:dyDescent="0.25">
      <c r="A83" s="63" t="s">
        <v>312</v>
      </c>
      <c r="B83" t="s">
        <v>320</v>
      </c>
      <c r="C83">
        <v>2.7</v>
      </c>
      <c r="D83">
        <v>1</v>
      </c>
      <c r="E83">
        <v>1140</v>
      </c>
      <c r="G83">
        <v>2900</v>
      </c>
      <c r="H83">
        <v>2</v>
      </c>
      <c r="I83">
        <v>8.5</v>
      </c>
      <c r="J83">
        <v>1.1000000000000001</v>
      </c>
      <c r="K83">
        <v>1.29</v>
      </c>
    </row>
    <row r="84" spans="1:11" ht="15" x14ac:dyDescent="0.25">
      <c r="A84" s="63" t="s">
        <v>312</v>
      </c>
      <c r="B84" t="s">
        <v>321</v>
      </c>
      <c r="C84">
        <v>2.2999999999999998</v>
      </c>
      <c r="D84">
        <v>1</v>
      </c>
      <c r="E84">
        <v>900</v>
      </c>
      <c r="G84">
        <v>2930</v>
      </c>
      <c r="H84">
        <v>0.4</v>
      </c>
      <c r="I84">
        <v>1.6</v>
      </c>
      <c r="J84">
        <v>0.7</v>
      </c>
      <c r="K84">
        <v>0.3</v>
      </c>
    </row>
    <row r="85" spans="1:11" ht="15" x14ac:dyDescent="0.25">
      <c r="A85" s="63" t="s">
        <v>312</v>
      </c>
      <c r="B85" t="s">
        <v>322</v>
      </c>
      <c r="C85">
        <v>3.8</v>
      </c>
      <c r="D85">
        <v>1.3</v>
      </c>
      <c r="E85">
        <v>720</v>
      </c>
      <c r="G85">
        <v>3310</v>
      </c>
      <c r="H85">
        <v>4.0000000000000001E-3</v>
      </c>
      <c r="I85">
        <v>4.0000000000000001E-3</v>
      </c>
      <c r="J85">
        <v>0.01</v>
      </c>
      <c r="K85">
        <v>0</v>
      </c>
    </row>
    <row r="86" spans="1:11" ht="15" x14ac:dyDescent="0.25">
      <c r="A86" s="63" t="s">
        <v>312</v>
      </c>
      <c r="B86" t="s">
        <v>323</v>
      </c>
      <c r="C86">
        <v>2.6</v>
      </c>
      <c r="D86">
        <v>1</v>
      </c>
      <c r="E86">
        <v>800</v>
      </c>
      <c r="G86">
        <v>2870</v>
      </c>
      <c r="H86">
        <v>0.25</v>
      </c>
      <c r="I86">
        <v>0.8</v>
      </c>
      <c r="J86">
        <v>0.5</v>
      </c>
      <c r="K86">
        <v>0.18</v>
      </c>
    </row>
    <row r="87" spans="1:11" ht="15" x14ac:dyDescent="0.25">
      <c r="A87" s="63" t="s">
        <v>312</v>
      </c>
      <c r="B87" t="s">
        <v>324</v>
      </c>
      <c r="C87">
        <v>2.6</v>
      </c>
      <c r="D87">
        <v>1.1499999999999999</v>
      </c>
      <c r="E87">
        <v>800</v>
      </c>
      <c r="G87">
        <v>2650</v>
      </c>
      <c r="H87">
        <v>6.5</v>
      </c>
      <c r="I87">
        <v>17</v>
      </c>
      <c r="J87">
        <v>5.7</v>
      </c>
      <c r="K87">
        <v>3.32</v>
      </c>
    </row>
    <row r="88" spans="1:11" ht="15" x14ac:dyDescent="0.25">
      <c r="A88" s="63" t="s">
        <v>312</v>
      </c>
      <c r="B88" t="s">
        <v>325</v>
      </c>
      <c r="C88">
        <v>2.6</v>
      </c>
      <c r="D88">
        <v>1.1499999999999999</v>
      </c>
      <c r="E88">
        <v>800</v>
      </c>
      <c r="G88">
        <v>2650</v>
      </c>
      <c r="H88">
        <v>4.5</v>
      </c>
      <c r="I88">
        <v>15</v>
      </c>
      <c r="J88">
        <v>4.5</v>
      </c>
      <c r="K88">
        <v>2.57</v>
      </c>
    </row>
    <row r="89" spans="1:11" ht="15" x14ac:dyDescent="0.25">
      <c r="A89" s="63" t="s">
        <v>312</v>
      </c>
      <c r="B89" t="s">
        <v>326</v>
      </c>
      <c r="C89">
        <v>2.6</v>
      </c>
      <c r="D89">
        <v>1.1499999999999999</v>
      </c>
      <c r="E89">
        <v>800</v>
      </c>
      <c r="G89">
        <v>2650</v>
      </c>
      <c r="H89">
        <v>4</v>
      </c>
      <c r="I89">
        <v>13.5</v>
      </c>
      <c r="J89">
        <v>3.5</v>
      </c>
      <c r="K89">
        <v>2.25</v>
      </c>
    </row>
    <row r="90" spans="1:11" ht="15" x14ac:dyDescent="0.25">
      <c r="A90" s="63" t="s">
        <v>312</v>
      </c>
      <c r="B90" t="s">
        <v>327</v>
      </c>
      <c r="C90">
        <v>2.6</v>
      </c>
      <c r="D90">
        <v>1</v>
      </c>
      <c r="E90">
        <v>730</v>
      </c>
      <c r="G90">
        <v>2720</v>
      </c>
      <c r="H90">
        <v>2.2999999999999998</v>
      </c>
      <c r="I90">
        <v>9.3000000000000007</v>
      </c>
      <c r="J90">
        <v>2.8</v>
      </c>
      <c r="K90">
        <v>1.51</v>
      </c>
    </row>
    <row r="91" spans="1:11" ht="15" x14ac:dyDescent="0.25">
      <c r="A91" s="63" t="s">
        <v>312</v>
      </c>
      <c r="B91" t="s">
        <v>328</v>
      </c>
      <c r="C91">
        <v>6.9</v>
      </c>
      <c r="D91">
        <v>1</v>
      </c>
      <c r="E91">
        <v>760</v>
      </c>
      <c r="G91">
        <v>3300</v>
      </c>
      <c r="H91">
        <v>0.02</v>
      </c>
      <c r="I91">
        <v>0.02</v>
      </c>
      <c r="J91">
        <v>0.05</v>
      </c>
      <c r="K91">
        <v>0.01</v>
      </c>
    </row>
    <row r="92" spans="1:11" ht="15" x14ac:dyDescent="0.25">
      <c r="A92" s="63" t="s">
        <v>312</v>
      </c>
      <c r="B92" t="s">
        <v>329</v>
      </c>
      <c r="C92">
        <v>4.0999999999999996</v>
      </c>
      <c r="D92">
        <v>1</v>
      </c>
      <c r="E92">
        <v>760</v>
      </c>
      <c r="G92">
        <v>3450</v>
      </c>
      <c r="H92">
        <v>0.02</v>
      </c>
      <c r="I92">
        <v>0.02</v>
      </c>
      <c r="J92">
        <v>0.05</v>
      </c>
      <c r="K92">
        <v>0.01</v>
      </c>
    </row>
    <row r="93" spans="1:11" ht="15" x14ac:dyDescent="0.25">
      <c r="A93" s="63" t="s">
        <v>312</v>
      </c>
      <c r="B93" t="s">
        <v>330</v>
      </c>
      <c r="C93">
        <v>2.5</v>
      </c>
      <c r="D93">
        <v>1</v>
      </c>
      <c r="E93">
        <v>760</v>
      </c>
      <c r="G93">
        <v>3000</v>
      </c>
      <c r="H93">
        <v>1.2</v>
      </c>
      <c r="I93">
        <v>5.5</v>
      </c>
      <c r="J93">
        <v>4.0999999999999996</v>
      </c>
      <c r="K93">
        <v>1.19</v>
      </c>
    </row>
    <row r="94" spans="1:11" ht="15" x14ac:dyDescent="0.25">
      <c r="A94" s="63" t="s">
        <v>312</v>
      </c>
      <c r="B94" t="s">
        <v>331</v>
      </c>
      <c r="C94">
        <v>3.3</v>
      </c>
      <c r="D94">
        <v>1</v>
      </c>
      <c r="E94">
        <v>780</v>
      </c>
      <c r="G94">
        <v>3150</v>
      </c>
      <c r="H94">
        <v>1.4999999999999999E-2</v>
      </c>
      <c r="I94">
        <v>0.05</v>
      </c>
      <c r="J94">
        <v>5.9999999999999995E-4</v>
      </c>
      <c r="K94">
        <v>0.01</v>
      </c>
    </row>
    <row r="95" spans="1:11" ht="15" x14ac:dyDescent="0.25">
      <c r="A95" s="63" t="s">
        <v>312</v>
      </c>
      <c r="B95" t="s">
        <v>332</v>
      </c>
      <c r="C95">
        <v>2.7</v>
      </c>
      <c r="D95">
        <v>1</v>
      </c>
      <c r="E95">
        <v>740</v>
      </c>
      <c r="G95">
        <v>2600</v>
      </c>
      <c r="H95">
        <v>2.7</v>
      </c>
      <c r="I95">
        <v>8.5</v>
      </c>
      <c r="J95">
        <v>4</v>
      </c>
      <c r="K95">
        <v>1.6</v>
      </c>
    </row>
    <row r="96" spans="1:11" ht="15" x14ac:dyDescent="0.25">
      <c r="A96" s="63" t="s">
        <v>312</v>
      </c>
      <c r="B96" t="s">
        <v>333</v>
      </c>
      <c r="C96">
        <v>2.8</v>
      </c>
      <c r="D96">
        <v>1</v>
      </c>
      <c r="E96">
        <v>880</v>
      </c>
      <c r="G96">
        <v>2700</v>
      </c>
      <c r="H96">
        <v>6.5</v>
      </c>
      <c r="I96">
        <v>27</v>
      </c>
      <c r="J96">
        <v>3.4</v>
      </c>
      <c r="K96">
        <v>3.86</v>
      </c>
    </row>
    <row r="97" spans="1:30" ht="15" x14ac:dyDescent="0.25">
      <c r="A97" s="63" t="s">
        <v>312</v>
      </c>
      <c r="B97" t="s">
        <v>334</v>
      </c>
      <c r="C97">
        <v>2.4</v>
      </c>
      <c r="D97">
        <v>1</v>
      </c>
      <c r="E97">
        <v>750</v>
      </c>
      <c r="G97">
        <v>2650</v>
      </c>
      <c r="H97">
        <v>9.1</v>
      </c>
      <c r="I97">
        <v>27</v>
      </c>
      <c r="J97">
        <v>4</v>
      </c>
      <c r="K97">
        <v>4.5</v>
      </c>
    </row>
    <row r="98" spans="1:30" ht="15" x14ac:dyDescent="0.25">
      <c r="A98" s="63" t="s">
        <v>312</v>
      </c>
      <c r="B98" t="s">
        <v>335</v>
      </c>
      <c r="C98">
        <v>2.2000000000000002</v>
      </c>
      <c r="D98">
        <v>1</v>
      </c>
      <c r="E98">
        <v>670</v>
      </c>
      <c r="G98">
        <v>2860</v>
      </c>
      <c r="H98">
        <v>0.15</v>
      </c>
      <c r="I98">
        <v>0.5</v>
      </c>
      <c r="J98">
        <v>0.3</v>
      </c>
      <c r="K98">
        <v>0.11</v>
      </c>
    </row>
    <row r="99" spans="1:30" ht="15" x14ac:dyDescent="0.25">
      <c r="A99" s="63" t="s">
        <v>312</v>
      </c>
      <c r="B99" t="s">
        <v>336</v>
      </c>
      <c r="C99">
        <v>3.2</v>
      </c>
      <c r="D99">
        <v>1</v>
      </c>
      <c r="E99">
        <v>800</v>
      </c>
      <c r="G99">
        <v>3450</v>
      </c>
      <c r="H99">
        <v>0.01</v>
      </c>
      <c r="I99">
        <v>0.08</v>
      </c>
      <c r="J99">
        <v>0.05</v>
      </c>
      <c r="K99">
        <v>0.02</v>
      </c>
    </row>
    <row r="100" spans="1:30" ht="15" x14ac:dyDescent="0.25">
      <c r="A100" s="63" t="s">
        <v>312</v>
      </c>
      <c r="B100" t="s">
        <v>337</v>
      </c>
      <c r="C100">
        <v>4</v>
      </c>
      <c r="D100">
        <v>1</v>
      </c>
      <c r="E100">
        <v>800</v>
      </c>
      <c r="G100">
        <v>3200</v>
      </c>
      <c r="H100">
        <v>2.5000000000000001E-2</v>
      </c>
      <c r="I100">
        <v>2.5000000000000001E-2</v>
      </c>
      <c r="J100">
        <v>5.5E-2</v>
      </c>
      <c r="K100">
        <v>0.02</v>
      </c>
    </row>
    <row r="101" spans="1:30" ht="15" x14ac:dyDescent="0.25">
      <c r="A101" s="63" t="s">
        <v>312</v>
      </c>
      <c r="B101" t="s">
        <v>338</v>
      </c>
      <c r="C101">
        <v>2.2000000000000002</v>
      </c>
      <c r="D101">
        <v>1</v>
      </c>
      <c r="E101">
        <v>700</v>
      </c>
      <c r="G101">
        <v>3100</v>
      </c>
      <c r="H101">
        <v>0.03</v>
      </c>
      <c r="I101">
        <v>0.03</v>
      </c>
      <c r="J101">
        <v>0.01</v>
      </c>
      <c r="K101">
        <v>0.01</v>
      </c>
    </row>
    <row r="102" spans="1:30" ht="15" x14ac:dyDescent="0.25">
      <c r="A102" s="63" t="s">
        <v>312</v>
      </c>
      <c r="B102" t="s">
        <v>339</v>
      </c>
      <c r="C102">
        <v>3.8</v>
      </c>
      <c r="D102">
        <v>1</v>
      </c>
      <c r="E102">
        <v>1000</v>
      </c>
      <c r="G102">
        <v>3220</v>
      </c>
      <c r="H102">
        <v>0.2</v>
      </c>
      <c r="I102">
        <v>0.55000000000000004</v>
      </c>
      <c r="J102">
        <v>0.75</v>
      </c>
      <c r="K102">
        <v>0.19</v>
      </c>
    </row>
    <row r="103" spans="1:30" ht="15" x14ac:dyDescent="0.25">
      <c r="A103" s="63" t="s">
        <v>312</v>
      </c>
      <c r="B103" t="s">
        <v>340</v>
      </c>
      <c r="C103">
        <v>2.8</v>
      </c>
      <c r="D103">
        <v>1</v>
      </c>
      <c r="E103">
        <v>880</v>
      </c>
      <c r="G103">
        <v>2700</v>
      </c>
      <c r="H103">
        <v>6.5</v>
      </c>
      <c r="I103">
        <v>27</v>
      </c>
      <c r="J103">
        <v>3.4</v>
      </c>
      <c r="K103">
        <v>3.86</v>
      </c>
    </row>
    <row r="104" spans="1:30" ht="15" x14ac:dyDescent="0.25">
      <c r="A104" s="63" t="s">
        <v>312</v>
      </c>
      <c r="B104" t="s">
        <v>341</v>
      </c>
      <c r="C104">
        <v>2.6</v>
      </c>
      <c r="D104">
        <v>1.2</v>
      </c>
      <c r="E104">
        <v>800</v>
      </c>
      <c r="G104">
        <v>2500</v>
      </c>
      <c r="H104">
        <v>5.8</v>
      </c>
      <c r="I104">
        <v>13</v>
      </c>
      <c r="J104">
        <v>3.7</v>
      </c>
      <c r="K104">
        <v>2.5299999999999998</v>
      </c>
    </row>
    <row r="105" spans="1:30" ht="15" x14ac:dyDescent="0.25">
      <c r="A105" s="63" t="s">
        <v>312</v>
      </c>
      <c r="B105" t="s">
        <v>342</v>
      </c>
      <c r="C105">
        <v>2.6</v>
      </c>
      <c r="D105">
        <v>1</v>
      </c>
      <c r="E105">
        <v>800</v>
      </c>
      <c r="G105">
        <v>2760</v>
      </c>
      <c r="H105">
        <v>2.7</v>
      </c>
      <c r="I105">
        <v>15</v>
      </c>
      <c r="J105">
        <v>4.7</v>
      </c>
      <c r="K105">
        <v>2.2200000000000002</v>
      </c>
    </row>
    <row r="106" spans="1:30" ht="15" x14ac:dyDescent="0.25">
      <c r="A106" s="63" t="s">
        <v>312</v>
      </c>
      <c r="B106" t="s">
        <v>343</v>
      </c>
      <c r="C106">
        <v>2.4</v>
      </c>
      <c r="D106">
        <v>1</v>
      </c>
      <c r="E106">
        <v>750</v>
      </c>
      <c r="G106">
        <v>2650</v>
      </c>
      <c r="H106">
        <v>9.1</v>
      </c>
      <c r="I106">
        <v>27</v>
      </c>
      <c r="J106">
        <v>4</v>
      </c>
      <c r="K106">
        <v>4.5</v>
      </c>
    </row>
    <row r="107" spans="1:30" ht="15" x14ac:dyDescent="0.25">
      <c r="A107" s="63" t="s">
        <v>312</v>
      </c>
      <c r="B107" t="s">
        <v>344</v>
      </c>
      <c r="C107">
        <v>2.5499999999999998</v>
      </c>
      <c r="D107">
        <v>1</v>
      </c>
      <c r="E107">
        <v>800</v>
      </c>
      <c r="G107">
        <v>2800</v>
      </c>
      <c r="H107">
        <v>0</v>
      </c>
      <c r="I107">
        <v>12</v>
      </c>
      <c r="J107">
        <v>2.5</v>
      </c>
      <c r="K107">
        <v>1.1000000000000001</v>
      </c>
    </row>
    <row r="108" spans="1:30" ht="15" x14ac:dyDescent="0.25">
      <c r="A108" s="63" t="s">
        <v>312</v>
      </c>
      <c r="B108" t="s">
        <v>345</v>
      </c>
      <c r="C108">
        <v>3.8</v>
      </c>
      <c r="D108">
        <v>1</v>
      </c>
      <c r="E108">
        <v>900</v>
      </c>
      <c r="G108">
        <v>3310</v>
      </c>
      <c r="H108">
        <v>1E-3</v>
      </c>
      <c r="I108">
        <v>4.0000000000000001E-3</v>
      </c>
      <c r="J108">
        <v>3.0000000000000001E-3</v>
      </c>
      <c r="K108">
        <v>0</v>
      </c>
    </row>
    <row r="109" spans="1:30" ht="15" x14ac:dyDescent="0.25">
      <c r="A109" s="70" t="s">
        <v>346</v>
      </c>
      <c r="B109" s="69" t="s">
        <v>207</v>
      </c>
      <c r="C109" s="69">
        <v>3.95</v>
      </c>
      <c r="D109" s="69">
        <v>1.1499999999999999</v>
      </c>
      <c r="E109" s="69">
        <v>855</v>
      </c>
      <c r="F109" s="69">
        <v>1</v>
      </c>
      <c r="G109" s="69">
        <v>2720</v>
      </c>
      <c r="H109" s="69">
        <v>1.3</v>
      </c>
      <c r="I109" s="69">
        <v>3.5</v>
      </c>
      <c r="J109" s="69">
        <v>1.3</v>
      </c>
      <c r="K109" s="69">
        <v>0.7</v>
      </c>
      <c r="L109" s="69">
        <v>41</v>
      </c>
      <c r="M109" s="69">
        <v>0.31</v>
      </c>
      <c r="N109" s="69">
        <v>2.6599999999999999E-2</v>
      </c>
      <c r="O109" s="69">
        <v>274.7</v>
      </c>
      <c r="P109" s="69">
        <v>11.5</v>
      </c>
      <c r="Q109" s="69">
        <v>4.156E-2</v>
      </c>
      <c r="R109" s="69">
        <v>1.7809999999999999E-2</v>
      </c>
      <c r="S109" s="69">
        <v>0.2</v>
      </c>
      <c r="T109" s="69">
        <v>5</v>
      </c>
      <c r="U109" s="69">
        <v>1</v>
      </c>
      <c r="V109" s="69">
        <v>25</v>
      </c>
      <c r="W109" s="69">
        <v>41</v>
      </c>
      <c r="X109" s="69" t="s">
        <v>347</v>
      </c>
      <c r="Y109" s="69">
        <v>3</v>
      </c>
      <c r="Z109" s="69">
        <v>4.33</v>
      </c>
      <c r="AA109" s="69">
        <v>1</v>
      </c>
      <c r="AB109" s="69">
        <v>0.06</v>
      </c>
      <c r="AC109" s="69">
        <v>1.1200000000000001</v>
      </c>
      <c r="AD109" s="69" t="s">
        <v>348</v>
      </c>
    </row>
    <row r="110" spans="1:30" ht="15" x14ac:dyDescent="0.25">
      <c r="A110" s="63" t="s">
        <v>346</v>
      </c>
      <c r="B110" t="s">
        <v>349</v>
      </c>
      <c r="C110">
        <v>3.35</v>
      </c>
      <c r="D110">
        <v>1.2</v>
      </c>
      <c r="E110">
        <v>860</v>
      </c>
      <c r="F110">
        <v>1</v>
      </c>
      <c r="G110">
        <v>2760</v>
      </c>
      <c r="H110">
        <v>1.5</v>
      </c>
      <c r="I110">
        <v>5.0999999999999996</v>
      </c>
      <c r="J110">
        <v>3.6</v>
      </c>
      <c r="K110">
        <v>1.1000000000000001</v>
      </c>
      <c r="L110">
        <v>40</v>
      </c>
      <c r="M110">
        <v>0.32</v>
      </c>
      <c r="N110">
        <v>2.6610000000000002E-2</v>
      </c>
      <c r="O110">
        <v>265.39999999999998</v>
      </c>
      <c r="P110">
        <v>11.1</v>
      </c>
      <c r="Q110">
        <v>0.04</v>
      </c>
      <c r="R110">
        <v>1.8120000000000001E-2</v>
      </c>
      <c r="S110">
        <v>0.2</v>
      </c>
      <c r="T110">
        <v>10</v>
      </c>
      <c r="U110">
        <v>1</v>
      </c>
      <c r="V110">
        <v>25</v>
      </c>
      <c r="W110">
        <v>40</v>
      </c>
      <c r="X110" t="s">
        <v>350</v>
      </c>
      <c r="Y110">
        <v>2</v>
      </c>
      <c r="Z110">
        <v>3.62</v>
      </c>
      <c r="AA110">
        <v>1.74</v>
      </c>
      <c r="AB110">
        <v>0.12</v>
      </c>
      <c r="AC110">
        <v>1.94</v>
      </c>
      <c r="AD110" t="s">
        <v>348</v>
      </c>
    </row>
    <row r="111" spans="1:30" ht="15" x14ac:dyDescent="0.25">
      <c r="A111" s="63" t="s">
        <v>346</v>
      </c>
      <c r="B111" t="s">
        <v>351</v>
      </c>
      <c r="C111">
        <v>5.95</v>
      </c>
      <c r="D111">
        <v>1.05</v>
      </c>
      <c r="E111">
        <v>820</v>
      </c>
      <c r="F111">
        <v>1</v>
      </c>
      <c r="G111">
        <v>2700</v>
      </c>
      <c r="H111">
        <v>0.7</v>
      </c>
      <c r="I111">
        <v>2.2999999999999998</v>
      </c>
      <c r="J111">
        <v>0.6</v>
      </c>
      <c r="K111">
        <v>0.4</v>
      </c>
      <c r="L111">
        <v>42</v>
      </c>
      <c r="M111">
        <v>0.3</v>
      </c>
      <c r="N111">
        <v>2.6270000000000002E-2</v>
      </c>
      <c r="O111">
        <v>280.5</v>
      </c>
      <c r="P111">
        <v>11.8</v>
      </c>
      <c r="Q111">
        <v>4.0469999999999999E-2</v>
      </c>
      <c r="R111">
        <v>1.7340000000000001E-2</v>
      </c>
      <c r="S111">
        <v>0.21</v>
      </c>
      <c r="T111">
        <v>5</v>
      </c>
      <c r="U111">
        <v>1</v>
      </c>
      <c r="V111">
        <v>25</v>
      </c>
      <c r="W111">
        <v>42</v>
      </c>
      <c r="X111" t="s">
        <v>347</v>
      </c>
      <c r="Y111">
        <v>3</v>
      </c>
      <c r="Z111">
        <v>4.84</v>
      </c>
      <c r="AA111">
        <v>1</v>
      </c>
      <c r="AB111">
        <v>0.06</v>
      </c>
      <c r="AC111">
        <v>1.1200000000000001</v>
      </c>
      <c r="AD111" t="s">
        <v>348</v>
      </c>
    </row>
    <row r="112" spans="1:30" ht="15" x14ac:dyDescent="0.25">
      <c r="A112" s="63" t="s">
        <v>346</v>
      </c>
      <c r="B112" t="s">
        <v>352</v>
      </c>
      <c r="C112">
        <v>6.15</v>
      </c>
      <c r="D112">
        <v>1.08</v>
      </c>
      <c r="E112">
        <v>890</v>
      </c>
      <c r="F112">
        <v>1</v>
      </c>
      <c r="G112">
        <v>2640</v>
      </c>
      <c r="H112">
        <v>0.6</v>
      </c>
      <c r="I112">
        <v>1.8</v>
      </c>
      <c r="J112">
        <v>0.9</v>
      </c>
      <c r="K112">
        <v>0.36</v>
      </c>
      <c r="L112">
        <v>42</v>
      </c>
      <c r="M112">
        <v>0.3</v>
      </c>
      <c r="N112">
        <v>2.726E-2</v>
      </c>
      <c r="O112">
        <v>291</v>
      </c>
      <c r="P112">
        <v>12.2</v>
      </c>
      <c r="Q112">
        <v>4.2810000000000001E-2</v>
      </c>
      <c r="R112">
        <v>1.7809999999999999E-2</v>
      </c>
      <c r="S112">
        <v>0.21</v>
      </c>
      <c r="T112">
        <v>3</v>
      </c>
      <c r="U112">
        <v>1</v>
      </c>
      <c r="V112">
        <v>25</v>
      </c>
      <c r="W112">
        <v>42</v>
      </c>
      <c r="X112" t="s">
        <v>347</v>
      </c>
      <c r="Y112">
        <v>3</v>
      </c>
      <c r="Z112">
        <v>4.84</v>
      </c>
      <c r="AA112">
        <v>1</v>
      </c>
      <c r="AB112">
        <v>0.06</v>
      </c>
      <c r="AC112">
        <v>1.1200000000000001</v>
      </c>
      <c r="AD112" t="s">
        <v>348</v>
      </c>
    </row>
    <row r="113" spans="1:30" ht="15" x14ac:dyDescent="0.25">
      <c r="A113" s="63" t="s">
        <v>346</v>
      </c>
      <c r="B113" t="s">
        <v>353</v>
      </c>
      <c r="C113">
        <v>6.45</v>
      </c>
      <c r="D113">
        <v>1.06</v>
      </c>
      <c r="E113">
        <v>890</v>
      </c>
      <c r="F113">
        <v>1</v>
      </c>
      <c r="G113">
        <v>2640</v>
      </c>
      <c r="H113">
        <v>0.5</v>
      </c>
      <c r="I113">
        <v>1.7</v>
      </c>
      <c r="J113">
        <v>0.7</v>
      </c>
      <c r="K113">
        <v>0.3</v>
      </c>
      <c r="L113">
        <v>42</v>
      </c>
      <c r="M113">
        <v>0.27</v>
      </c>
      <c r="N113">
        <v>2.461E-2</v>
      </c>
      <c r="O113">
        <v>252.6</v>
      </c>
      <c r="P113">
        <v>11.8</v>
      </c>
      <c r="Q113">
        <v>1.6150000000000001E-2</v>
      </c>
      <c r="R113">
        <v>3.977E-2</v>
      </c>
      <c r="S113">
        <v>0.21</v>
      </c>
      <c r="T113">
        <v>2</v>
      </c>
      <c r="U113">
        <v>1</v>
      </c>
      <c r="V113">
        <v>25</v>
      </c>
      <c r="W113">
        <v>42</v>
      </c>
      <c r="X113" t="s">
        <v>347</v>
      </c>
      <c r="Y113">
        <v>3</v>
      </c>
      <c r="Z113">
        <v>4.84</v>
      </c>
      <c r="AA113">
        <v>1</v>
      </c>
      <c r="AB113">
        <v>0.06</v>
      </c>
      <c r="AC113">
        <v>1.1200000000000001</v>
      </c>
      <c r="AD113" t="s">
        <v>348</v>
      </c>
    </row>
    <row r="114" spans="1:30" ht="15" x14ac:dyDescent="0.25">
      <c r="A114" s="63" t="s">
        <v>346</v>
      </c>
      <c r="B114" t="s">
        <v>354</v>
      </c>
      <c r="C114">
        <v>4.55</v>
      </c>
      <c r="D114">
        <v>1.1399999999999999</v>
      </c>
      <c r="E114">
        <v>870</v>
      </c>
      <c r="F114">
        <v>1</v>
      </c>
      <c r="G114">
        <v>2680</v>
      </c>
      <c r="H114">
        <v>1</v>
      </c>
      <c r="I114">
        <v>3.3</v>
      </c>
      <c r="J114">
        <v>1.3</v>
      </c>
      <c r="K114">
        <v>0.6</v>
      </c>
      <c r="L114">
        <v>41</v>
      </c>
      <c r="M114">
        <v>0.28000000000000003</v>
      </c>
      <c r="N114">
        <v>2.4680000000000001E-2</v>
      </c>
      <c r="O114">
        <v>244.8</v>
      </c>
      <c r="P114">
        <v>11.4</v>
      </c>
      <c r="Q114">
        <v>1.6310000000000002E-2</v>
      </c>
      <c r="R114">
        <v>3.8739999999999997E-2</v>
      </c>
      <c r="S114">
        <v>0.2</v>
      </c>
      <c r="T114">
        <v>3</v>
      </c>
      <c r="U114">
        <v>1</v>
      </c>
      <c r="V114">
        <v>25</v>
      </c>
      <c r="W114">
        <v>41</v>
      </c>
      <c r="X114" t="s">
        <v>347</v>
      </c>
      <c r="Y114">
        <v>3</v>
      </c>
      <c r="Z114">
        <v>4.7300000000000004</v>
      </c>
      <c r="AA114">
        <v>1</v>
      </c>
      <c r="AB114">
        <v>0.06</v>
      </c>
      <c r="AC114">
        <v>1.1200000000000001</v>
      </c>
      <c r="AD114" t="s">
        <v>348</v>
      </c>
    </row>
    <row r="115" spans="1:30" ht="15" x14ac:dyDescent="0.25">
      <c r="A115" s="63" t="s">
        <v>346</v>
      </c>
      <c r="B115" t="s">
        <v>355</v>
      </c>
      <c r="C115">
        <v>5.05</v>
      </c>
      <c r="D115">
        <v>1.1299999999999999</v>
      </c>
      <c r="E115">
        <v>880</v>
      </c>
      <c r="F115">
        <v>1</v>
      </c>
      <c r="G115">
        <v>2650</v>
      </c>
      <c r="H115">
        <v>0.9</v>
      </c>
      <c r="I115">
        <v>2.7</v>
      </c>
      <c r="J115">
        <v>0.9</v>
      </c>
      <c r="K115">
        <v>0.49</v>
      </c>
      <c r="L115">
        <v>42</v>
      </c>
      <c r="M115">
        <v>0.28000000000000003</v>
      </c>
      <c r="N115">
        <v>2.5329999999999998E-2</v>
      </c>
      <c r="O115">
        <v>263.39999999999998</v>
      </c>
      <c r="P115">
        <v>11.9</v>
      </c>
      <c r="Q115">
        <v>3.984E-2</v>
      </c>
      <c r="R115">
        <v>1.6410000000000001E-2</v>
      </c>
      <c r="S115">
        <v>0.21</v>
      </c>
      <c r="T115">
        <v>3</v>
      </c>
      <c r="U115">
        <v>1</v>
      </c>
      <c r="V115">
        <v>25</v>
      </c>
      <c r="W115">
        <v>42</v>
      </c>
      <c r="X115" t="s">
        <v>347</v>
      </c>
      <c r="Y115">
        <v>3</v>
      </c>
      <c r="Z115">
        <v>4.84</v>
      </c>
      <c r="AA115">
        <v>1</v>
      </c>
      <c r="AB115">
        <v>0.06</v>
      </c>
      <c r="AC115">
        <v>1.1200000000000001</v>
      </c>
      <c r="AD115" t="s">
        <v>348</v>
      </c>
    </row>
    <row r="116" spans="1:30" ht="15" x14ac:dyDescent="0.25">
      <c r="A116" s="63" t="s">
        <v>346</v>
      </c>
      <c r="B116" t="s">
        <v>356</v>
      </c>
      <c r="C116">
        <v>3.4</v>
      </c>
      <c r="D116">
        <v>1.4</v>
      </c>
      <c r="E116">
        <v>870</v>
      </c>
      <c r="F116">
        <v>1</v>
      </c>
      <c r="G116">
        <v>2690</v>
      </c>
      <c r="H116">
        <v>1.2</v>
      </c>
      <c r="I116">
        <v>3.9</v>
      </c>
      <c r="J116">
        <v>2.2999999999999998</v>
      </c>
      <c r="K116">
        <v>0.79</v>
      </c>
      <c r="L116">
        <v>42</v>
      </c>
      <c r="M116">
        <v>0.3</v>
      </c>
      <c r="N116">
        <v>2.6429999999999999E-2</v>
      </c>
      <c r="O116">
        <v>282.2</v>
      </c>
      <c r="P116">
        <v>11.8</v>
      </c>
      <c r="Q116">
        <v>4.0629999999999999E-2</v>
      </c>
      <c r="R116">
        <v>1.7500000000000002E-2</v>
      </c>
      <c r="S116">
        <v>0.21</v>
      </c>
      <c r="T116">
        <v>10</v>
      </c>
      <c r="U116">
        <v>1</v>
      </c>
      <c r="V116">
        <v>25</v>
      </c>
      <c r="W116">
        <v>42</v>
      </c>
      <c r="X116" t="s">
        <v>350</v>
      </c>
      <c r="Y116">
        <v>2</v>
      </c>
      <c r="Z116">
        <v>3.84</v>
      </c>
      <c r="AA116">
        <v>1.74</v>
      </c>
      <c r="AB116">
        <v>0.12</v>
      </c>
      <c r="AC116">
        <v>1.94</v>
      </c>
      <c r="AD116" t="s">
        <v>348</v>
      </c>
    </row>
    <row r="117" spans="1:30" ht="15" x14ac:dyDescent="0.25">
      <c r="A117" s="63" t="s">
        <v>346</v>
      </c>
      <c r="B117" t="s">
        <v>357</v>
      </c>
      <c r="C117">
        <v>4.8</v>
      </c>
      <c r="D117">
        <v>1.0900000000000001</v>
      </c>
      <c r="E117">
        <v>870</v>
      </c>
      <c r="F117">
        <v>1</v>
      </c>
      <c r="G117">
        <v>2700</v>
      </c>
      <c r="H117">
        <v>0.7</v>
      </c>
      <c r="I117">
        <v>2.2999999999999998</v>
      </c>
      <c r="J117">
        <v>0.6</v>
      </c>
      <c r="K117">
        <v>0.4</v>
      </c>
      <c r="L117">
        <v>42</v>
      </c>
      <c r="M117">
        <v>0.3</v>
      </c>
      <c r="N117">
        <v>2.6270000000000002E-2</v>
      </c>
      <c r="O117">
        <v>280.5</v>
      </c>
      <c r="P117">
        <v>11.8</v>
      </c>
      <c r="Q117">
        <v>4.0469999999999999E-2</v>
      </c>
      <c r="R117">
        <v>1.7340000000000001E-2</v>
      </c>
      <c r="S117">
        <v>0.21</v>
      </c>
      <c r="T117">
        <v>3</v>
      </c>
      <c r="U117">
        <v>1</v>
      </c>
      <c r="V117">
        <v>25</v>
      </c>
      <c r="W117">
        <v>42</v>
      </c>
      <c r="X117" t="s">
        <v>347</v>
      </c>
      <c r="Y117">
        <v>3</v>
      </c>
      <c r="Z117">
        <v>4.84</v>
      </c>
      <c r="AA117">
        <v>1</v>
      </c>
      <c r="AB117">
        <v>0.06</v>
      </c>
      <c r="AC117">
        <v>1.1200000000000001</v>
      </c>
      <c r="AD117" t="s">
        <v>348</v>
      </c>
    </row>
    <row r="118" spans="1:30" ht="15" x14ac:dyDescent="0.25">
      <c r="A118" s="63" t="s">
        <v>346</v>
      </c>
      <c r="B118" t="s">
        <v>358</v>
      </c>
      <c r="C118">
        <v>4.0999999999999996</v>
      </c>
      <c r="D118">
        <v>1.07</v>
      </c>
      <c r="E118">
        <v>840</v>
      </c>
      <c r="F118">
        <v>1</v>
      </c>
      <c r="G118">
        <v>2710</v>
      </c>
      <c r="H118">
        <v>0.9</v>
      </c>
      <c r="I118">
        <v>2.7</v>
      </c>
      <c r="J118">
        <v>0.9</v>
      </c>
      <c r="K118">
        <v>0.5</v>
      </c>
      <c r="L118">
        <v>40</v>
      </c>
      <c r="M118">
        <v>0.3</v>
      </c>
      <c r="N118">
        <v>2.572E-2</v>
      </c>
      <c r="O118">
        <v>249.8</v>
      </c>
      <c r="P118">
        <v>11.2</v>
      </c>
      <c r="Q118">
        <v>0.04</v>
      </c>
      <c r="R118">
        <v>1.6879999999999999E-2</v>
      </c>
      <c r="S118">
        <v>0.2</v>
      </c>
      <c r="T118">
        <v>5</v>
      </c>
      <c r="U118">
        <v>1</v>
      </c>
      <c r="V118">
        <v>25</v>
      </c>
      <c r="W118">
        <v>40</v>
      </c>
      <c r="X118" t="s">
        <v>359</v>
      </c>
      <c r="Y118">
        <v>2.5</v>
      </c>
      <c r="Z118">
        <v>4.12</v>
      </c>
      <c r="AA118">
        <v>1.32</v>
      </c>
      <c r="AB118">
        <v>0.08</v>
      </c>
      <c r="AC118">
        <v>1.47</v>
      </c>
      <c r="AD118" t="s">
        <v>348</v>
      </c>
    </row>
    <row r="119" spans="1:30" ht="15" x14ac:dyDescent="0.25">
      <c r="A119" s="63" t="s">
        <v>346</v>
      </c>
      <c r="B119" t="s">
        <v>360</v>
      </c>
      <c r="C119">
        <v>3.2</v>
      </c>
      <c r="D119">
        <v>1.25</v>
      </c>
      <c r="E119">
        <v>845</v>
      </c>
      <c r="F119">
        <v>1</v>
      </c>
      <c r="G119">
        <v>2730</v>
      </c>
      <c r="H119">
        <v>3</v>
      </c>
      <c r="I119">
        <v>8</v>
      </c>
      <c r="J119">
        <v>2.5</v>
      </c>
      <c r="K119">
        <v>1.58</v>
      </c>
      <c r="L119">
        <v>39</v>
      </c>
      <c r="M119">
        <v>0.33</v>
      </c>
      <c r="N119">
        <v>2.7720000000000002E-2</v>
      </c>
      <c r="O119">
        <v>267.3</v>
      </c>
      <c r="P119">
        <v>11.2</v>
      </c>
      <c r="Q119">
        <v>1.9810000000000001E-2</v>
      </c>
      <c r="R119">
        <v>4.2119999999999998E-2</v>
      </c>
      <c r="S119">
        <v>0.2</v>
      </c>
      <c r="T119">
        <v>5</v>
      </c>
      <c r="U119">
        <v>1</v>
      </c>
      <c r="V119">
        <v>25</v>
      </c>
      <c r="W119">
        <v>39</v>
      </c>
      <c r="X119" t="s">
        <v>347</v>
      </c>
      <c r="Y119">
        <v>3</v>
      </c>
      <c r="Z119">
        <v>4.51</v>
      </c>
      <c r="AA119">
        <v>1</v>
      </c>
      <c r="AB119">
        <v>0.06</v>
      </c>
      <c r="AC119">
        <v>1.1200000000000001</v>
      </c>
      <c r="AD119" t="s">
        <v>348</v>
      </c>
    </row>
    <row r="120" spans="1:30" ht="15" x14ac:dyDescent="0.25">
      <c r="A120" s="63" t="s">
        <v>346</v>
      </c>
      <c r="B120" t="s">
        <v>361</v>
      </c>
      <c r="C120">
        <v>4.05</v>
      </c>
      <c r="D120">
        <v>1.2</v>
      </c>
      <c r="E120">
        <v>860</v>
      </c>
      <c r="F120">
        <v>1</v>
      </c>
      <c r="G120">
        <v>2690</v>
      </c>
      <c r="H120">
        <v>2</v>
      </c>
      <c r="I120">
        <v>6</v>
      </c>
      <c r="J120">
        <v>0.9</v>
      </c>
      <c r="K120">
        <v>1.01</v>
      </c>
      <c r="L120">
        <v>41</v>
      </c>
      <c r="M120">
        <v>0.3</v>
      </c>
      <c r="N120">
        <v>2.623E-2</v>
      </c>
      <c r="O120">
        <v>267.10000000000002</v>
      </c>
      <c r="P120">
        <v>11.6</v>
      </c>
      <c r="Q120">
        <v>4.0939999999999997E-2</v>
      </c>
      <c r="R120">
        <v>1.7500000000000002E-2</v>
      </c>
      <c r="S120">
        <v>0.2</v>
      </c>
      <c r="T120">
        <v>4</v>
      </c>
      <c r="U120">
        <v>1</v>
      </c>
      <c r="V120">
        <v>25</v>
      </c>
      <c r="W120">
        <v>41</v>
      </c>
      <c r="X120" t="s">
        <v>347</v>
      </c>
      <c r="Y120">
        <v>3</v>
      </c>
      <c r="Z120">
        <v>4.7300000000000004</v>
      </c>
      <c r="AA120">
        <v>1</v>
      </c>
      <c r="AB120">
        <v>0.06</v>
      </c>
      <c r="AC120">
        <v>1.1200000000000001</v>
      </c>
      <c r="AD120" t="s">
        <v>348</v>
      </c>
    </row>
    <row r="121" spans="1:30" ht="15" x14ac:dyDescent="0.25">
      <c r="A121" s="63" t="s">
        <v>346</v>
      </c>
      <c r="B121" t="s">
        <v>362</v>
      </c>
      <c r="C121">
        <v>2</v>
      </c>
      <c r="D121">
        <v>1.5</v>
      </c>
      <c r="E121">
        <v>835</v>
      </c>
      <c r="F121">
        <v>1</v>
      </c>
      <c r="G121">
        <v>2770</v>
      </c>
      <c r="H121">
        <v>3</v>
      </c>
      <c r="I121">
        <v>8</v>
      </c>
      <c r="J121">
        <v>2.5</v>
      </c>
      <c r="K121">
        <v>1.6</v>
      </c>
      <c r="L121">
        <v>40</v>
      </c>
      <c r="M121">
        <v>0.32</v>
      </c>
      <c r="N121">
        <v>2.6460000000000001E-2</v>
      </c>
      <c r="O121">
        <v>263.89999999999998</v>
      </c>
      <c r="P121">
        <v>11.1</v>
      </c>
      <c r="Q121">
        <v>0.04</v>
      </c>
      <c r="R121">
        <v>1.8120000000000001E-2</v>
      </c>
      <c r="S121">
        <v>0.2</v>
      </c>
      <c r="T121">
        <v>7</v>
      </c>
      <c r="U121">
        <v>1</v>
      </c>
      <c r="V121">
        <v>25</v>
      </c>
      <c r="W121">
        <v>40</v>
      </c>
      <c r="X121" t="s">
        <v>359</v>
      </c>
      <c r="Y121">
        <v>2.5</v>
      </c>
      <c r="Z121">
        <v>4.12</v>
      </c>
      <c r="AA121">
        <v>1.32</v>
      </c>
      <c r="AB121">
        <v>0.08</v>
      </c>
      <c r="AC121">
        <v>1.47</v>
      </c>
      <c r="AD121" t="s">
        <v>348</v>
      </c>
    </row>
    <row r="122" spans="1:30" ht="15" x14ac:dyDescent="0.25">
      <c r="A122" s="63" t="s">
        <v>346</v>
      </c>
      <c r="B122" t="s">
        <v>363</v>
      </c>
      <c r="C122">
        <v>2.2999999999999998</v>
      </c>
      <c r="D122">
        <v>1.45</v>
      </c>
      <c r="E122">
        <v>865</v>
      </c>
      <c r="F122">
        <v>1</v>
      </c>
      <c r="G122">
        <v>2760</v>
      </c>
      <c r="H122">
        <v>2</v>
      </c>
      <c r="I122">
        <v>7</v>
      </c>
      <c r="J122">
        <v>3.6</v>
      </c>
      <c r="K122">
        <v>1.37</v>
      </c>
      <c r="L122">
        <v>40</v>
      </c>
      <c r="M122">
        <v>0.32</v>
      </c>
      <c r="N122">
        <v>2.6610000000000002E-2</v>
      </c>
      <c r="O122">
        <v>265.39999999999998</v>
      </c>
      <c r="P122">
        <v>11.1</v>
      </c>
      <c r="Q122">
        <v>0.04</v>
      </c>
      <c r="R122">
        <v>1.8120000000000001E-2</v>
      </c>
      <c r="S122">
        <v>0.2</v>
      </c>
      <c r="T122">
        <v>10</v>
      </c>
      <c r="U122">
        <v>1</v>
      </c>
      <c r="V122">
        <v>25</v>
      </c>
      <c r="W122">
        <v>40</v>
      </c>
      <c r="X122" t="s">
        <v>350</v>
      </c>
      <c r="Y122">
        <v>2</v>
      </c>
      <c r="Z122">
        <v>3.62</v>
      </c>
      <c r="AA122">
        <v>1.74</v>
      </c>
      <c r="AB122">
        <v>0.12</v>
      </c>
      <c r="AC122">
        <v>1.94</v>
      </c>
      <c r="AD122" t="s">
        <v>348</v>
      </c>
    </row>
    <row r="123" spans="1:30" ht="15" x14ac:dyDescent="0.25">
      <c r="A123" s="63" t="s">
        <v>346</v>
      </c>
      <c r="B123" t="s">
        <v>364</v>
      </c>
      <c r="C123">
        <v>4</v>
      </c>
      <c r="D123">
        <v>1.1200000000000001</v>
      </c>
      <c r="E123">
        <v>835</v>
      </c>
      <c r="F123">
        <v>1</v>
      </c>
      <c r="G123">
        <v>2710</v>
      </c>
      <c r="H123">
        <v>2</v>
      </c>
      <c r="I123">
        <v>7</v>
      </c>
      <c r="J123">
        <v>1</v>
      </c>
      <c r="K123">
        <v>1.1000000000000001</v>
      </c>
      <c r="L123">
        <v>39</v>
      </c>
      <c r="M123">
        <v>0.32</v>
      </c>
      <c r="N123">
        <v>2.7220000000000001E-2</v>
      </c>
      <c r="O123">
        <v>258.89999999999998</v>
      </c>
      <c r="P123">
        <v>11.2</v>
      </c>
      <c r="Q123">
        <v>4.0629999999999999E-2</v>
      </c>
      <c r="R123">
        <v>1.8120000000000001E-2</v>
      </c>
      <c r="S123">
        <v>0.2</v>
      </c>
      <c r="T123">
        <v>4</v>
      </c>
      <c r="U123">
        <v>1</v>
      </c>
      <c r="V123">
        <v>25</v>
      </c>
      <c r="W123">
        <v>39</v>
      </c>
      <c r="X123" t="s">
        <v>347</v>
      </c>
      <c r="Y123">
        <v>3</v>
      </c>
      <c r="Z123">
        <v>4.51</v>
      </c>
      <c r="AA123">
        <v>1</v>
      </c>
      <c r="AB123">
        <v>0.06</v>
      </c>
      <c r="AC123">
        <v>1.1200000000000001</v>
      </c>
      <c r="AD123" t="s">
        <v>348</v>
      </c>
    </row>
    <row r="124" spans="1:30" ht="15" x14ac:dyDescent="0.25">
      <c r="A124" s="63" t="s">
        <v>346</v>
      </c>
      <c r="B124" t="s">
        <v>365</v>
      </c>
      <c r="C124">
        <v>4.3499999999999996</v>
      </c>
      <c r="D124">
        <v>1.05</v>
      </c>
      <c r="E124">
        <v>850</v>
      </c>
      <c r="F124">
        <v>1</v>
      </c>
      <c r="G124">
        <v>2750</v>
      </c>
      <c r="H124">
        <v>1.5</v>
      </c>
      <c r="I124">
        <v>5.0999999999999996</v>
      </c>
      <c r="J124">
        <v>3.6</v>
      </c>
      <c r="K124">
        <v>1.1000000000000001</v>
      </c>
      <c r="L124">
        <v>39</v>
      </c>
      <c r="M124">
        <v>0.32</v>
      </c>
      <c r="N124">
        <v>2.6579999999999999E-2</v>
      </c>
      <c r="O124">
        <v>252.8</v>
      </c>
      <c r="P124">
        <v>11</v>
      </c>
      <c r="Q124">
        <v>3.875E-2</v>
      </c>
      <c r="R124">
        <v>1.8120000000000001E-2</v>
      </c>
      <c r="S124">
        <v>0.2</v>
      </c>
      <c r="T124">
        <v>5</v>
      </c>
      <c r="U124">
        <v>1</v>
      </c>
      <c r="V124">
        <v>25</v>
      </c>
      <c r="W124">
        <v>39</v>
      </c>
      <c r="X124" t="s">
        <v>359</v>
      </c>
      <c r="Y124">
        <v>2.5</v>
      </c>
      <c r="Z124">
        <v>4.01</v>
      </c>
      <c r="AA124">
        <v>1.32</v>
      </c>
      <c r="AB124">
        <v>0.08</v>
      </c>
      <c r="AC124">
        <v>1.47</v>
      </c>
      <c r="AD124" t="s">
        <v>348</v>
      </c>
    </row>
    <row r="125" spans="1:30" ht="15" x14ac:dyDescent="0.25">
      <c r="A125" s="63" t="s">
        <v>346</v>
      </c>
      <c r="B125" t="s">
        <v>366</v>
      </c>
      <c r="C125">
        <v>2.6</v>
      </c>
      <c r="D125">
        <v>1.4</v>
      </c>
      <c r="E125">
        <v>850</v>
      </c>
      <c r="F125">
        <v>1</v>
      </c>
      <c r="G125">
        <v>2780</v>
      </c>
      <c r="H125">
        <v>2.5</v>
      </c>
      <c r="I125">
        <v>8</v>
      </c>
      <c r="J125">
        <v>2.5</v>
      </c>
      <c r="K125">
        <v>1.47</v>
      </c>
      <c r="L125">
        <v>39</v>
      </c>
      <c r="M125">
        <v>0.34</v>
      </c>
      <c r="N125">
        <v>2.7730000000000001E-2</v>
      </c>
      <c r="O125">
        <v>271.10000000000002</v>
      </c>
      <c r="P125">
        <v>10.9</v>
      </c>
      <c r="Q125">
        <v>1.992E-2</v>
      </c>
      <c r="R125">
        <v>4.1919999999999999E-2</v>
      </c>
      <c r="S125">
        <v>0.2</v>
      </c>
      <c r="T125">
        <v>7</v>
      </c>
      <c r="U125">
        <v>1</v>
      </c>
      <c r="V125">
        <v>25</v>
      </c>
      <c r="W125">
        <v>39</v>
      </c>
      <c r="X125" t="s">
        <v>350</v>
      </c>
      <c r="Y125">
        <v>2</v>
      </c>
      <c r="Z125">
        <v>3.51</v>
      </c>
      <c r="AA125">
        <v>1.74</v>
      </c>
      <c r="AB125">
        <v>0.12</v>
      </c>
      <c r="AC125">
        <v>1.94</v>
      </c>
      <c r="AD125" t="s">
        <v>348</v>
      </c>
    </row>
    <row r="126" spans="1:30" ht="15" x14ac:dyDescent="0.25">
      <c r="A126" s="70" t="s">
        <v>206</v>
      </c>
      <c r="B126" s="69" t="s">
        <v>207</v>
      </c>
      <c r="C126" s="69">
        <v>1.64</v>
      </c>
      <c r="D126" s="69">
        <v>1.6</v>
      </c>
      <c r="E126" s="69">
        <v>860</v>
      </c>
      <c r="F126" s="69">
        <v>1.38</v>
      </c>
      <c r="G126" s="69">
        <v>2700</v>
      </c>
      <c r="H126" s="69">
        <v>3.7</v>
      </c>
      <c r="I126" s="69">
        <v>12</v>
      </c>
      <c r="J126" s="69">
        <v>2.7</v>
      </c>
      <c r="K126" s="69">
        <v>2.0299999999999998</v>
      </c>
      <c r="L126" s="69">
        <v>70</v>
      </c>
      <c r="M126" s="69">
        <v>0.83</v>
      </c>
      <c r="N126" s="69">
        <v>9.6129999999999993E-2</v>
      </c>
      <c r="O126" s="69">
        <v>4032.7</v>
      </c>
      <c r="P126" s="69">
        <v>40.299999999999997</v>
      </c>
      <c r="Q126" s="69">
        <v>0.19156999999999999</v>
      </c>
      <c r="R126" s="69">
        <v>5.2699999999999997E-2</v>
      </c>
      <c r="S126" s="69">
        <v>0.35</v>
      </c>
      <c r="T126" s="69">
        <v>1.2</v>
      </c>
      <c r="U126" s="69">
        <v>1</v>
      </c>
      <c r="V126" s="69">
        <v>25</v>
      </c>
      <c r="W126" s="69">
        <v>70</v>
      </c>
      <c r="X126" s="69" t="s">
        <v>367</v>
      </c>
      <c r="Y126" s="69" t="s">
        <v>368</v>
      </c>
      <c r="Z126" s="69" t="s">
        <v>369</v>
      </c>
      <c r="AA126" s="69">
        <v>41.02</v>
      </c>
      <c r="AB126" s="69">
        <v>5.36</v>
      </c>
      <c r="AC126" s="69">
        <v>46.58</v>
      </c>
      <c r="AD126" s="69" t="s">
        <v>370</v>
      </c>
    </row>
    <row r="127" spans="1:30" ht="15" x14ac:dyDescent="0.25">
      <c r="A127" s="63" t="s">
        <v>206</v>
      </c>
      <c r="B127" t="s">
        <v>371</v>
      </c>
      <c r="C127">
        <v>1.7</v>
      </c>
      <c r="D127">
        <v>1.55</v>
      </c>
      <c r="E127">
        <v>860</v>
      </c>
      <c r="F127">
        <v>1.35</v>
      </c>
      <c r="G127">
        <v>2700</v>
      </c>
      <c r="H127">
        <v>3.7</v>
      </c>
      <c r="I127">
        <v>12</v>
      </c>
      <c r="J127">
        <v>2.7</v>
      </c>
      <c r="K127">
        <v>2.0299999999999998</v>
      </c>
      <c r="L127">
        <v>70</v>
      </c>
      <c r="M127">
        <v>0.83</v>
      </c>
      <c r="N127">
        <v>9.6129999999999993E-2</v>
      </c>
      <c r="O127">
        <v>4032.7</v>
      </c>
      <c r="P127">
        <v>40.299999999999997</v>
      </c>
      <c r="Q127">
        <v>0.19156999999999999</v>
      </c>
      <c r="R127">
        <v>5.2699999999999997E-2</v>
      </c>
      <c r="S127">
        <v>0.35</v>
      </c>
      <c r="T127">
        <v>1.2</v>
      </c>
      <c r="U127">
        <v>1</v>
      </c>
      <c r="V127">
        <v>25</v>
      </c>
      <c r="W127">
        <v>70</v>
      </c>
      <c r="X127" t="s">
        <v>367</v>
      </c>
      <c r="Y127" t="s">
        <v>368</v>
      </c>
      <c r="Z127" t="s">
        <v>369</v>
      </c>
      <c r="AA127">
        <v>41.02</v>
      </c>
      <c r="AB127">
        <v>5.36</v>
      </c>
      <c r="AC127">
        <v>46.58</v>
      </c>
      <c r="AD127" t="s">
        <v>370</v>
      </c>
    </row>
    <row r="128" spans="1:30" ht="15" x14ac:dyDescent="0.25">
      <c r="A128" s="63" t="s">
        <v>206</v>
      </c>
      <c r="B128" t="s">
        <v>372</v>
      </c>
      <c r="C128">
        <v>1.84</v>
      </c>
      <c r="D128">
        <v>2</v>
      </c>
      <c r="E128">
        <v>860</v>
      </c>
      <c r="F128">
        <v>1.64</v>
      </c>
      <c r="G128">
        <v>2700</v>
      </c>
      <c r="H128">
        <v>2.8</v>
      </c>
      <c r="I128">
        <v>11</v>
      </c>
      <c r="J128">
        <v>2.5</v>
      </c>
      <c r="K128">
        <v>1.71</v>
      </c>
      <c r="L128">
        <v>65</v>
      </c>
      <c r="M128">
        <v>0.83</v>
      </c>
      <c r="N128">
        <v>8.9990000000000001E-2</v>
      </c>
      <c r="O128">
        <v>3005.2</v>
      </c>
      <c r="P128">
        <v>38.700000000000003</v>
      </c>
      <c r="Q128">
        <v>0.17479</v>
      </c>
      <c r="R128">
        <v>5.3400000000000003E-2</v>
      </c>
      <c r="S128">
        <v>0.33</v>
      </c>
      <c r="T128">
        <v>1.5</v>
      </c>
      <c r="U128">
        <v>1</v>
      </c>
      <c r="V128">
        <v>25</v>
      </c>
      <c r="W128">
        <v>65</v>
      </c>
      <c r="X128" t="s">
        <v>373</v>
      </c>
      <c r="Y128" t="s">
        <v>374</v>
      </c>
      <c r="Z128">
        <v>1</v>
      </c>
      <c r="AA128">
        <v>38.82</v>
      </c>
      <c r="AB128">
        <v>2.5</v>
      </c>
      <c r="AC128">
        <v>45</v>
      </c>
      <c r="AD128" t="s">
        <v>375</v>
      </c>
    </row>
    <row r="129" spans="1:30" ht="15" x14ac:dyDescent="0.25">
      <c r="A129" s="63" t="s">
        <v>206</v>
      </c>
      <c r="B129" t="s">
        <v>376</v>
      </c>
      <c r="C129">
        <v>1.77</v>
      </c>
      <c r="D129">
        <v>1.8</v>
      </c>
      <c r="E129">
        <v>860</v>
      </c>
      <c r="F129">
        <v>1.51</v>
      </c>
      <c r="G129">
        <v>2700</v>
      </c>
      <c r="H129">
        <v>3</v>
      </c>
      <c r="I129">
        <v>11</v>
      </c>
      <c r="J129">
        <v>2.6</v>
      </c>
      <c r="K129">
        <v>1.78</v>
      </c>
      <c r="L129">
        <v>67</v>
      </c>
      <c r="M129">
        <v>0.83</v>
      </c>
      <c r="N129">
        <v>9.2299999999999993E-2</v>
      </c>
      <c r="O129">
        <v>3373.4</v>
      </c>
      <c r="P129">
        <v>39.4</v>
      </c>
      <c r="Q129">
        <v>0.18393999999999999</v>
      </c>
      <c r="R129">
        <v>5.357E-2</v>
      </c>
      <c r="S129">
        <v>0.34</v>
      </c>
      <c r="T129">
        <v>1.3</v>
      </c>
      <c r="U129">
        <v>1</v>
      </c>
      <c r="V129">
        <v>25</v>
      </c>
      <c r="W129">
        <v>67</v>
      </c>
      <c r="X129" t="s">
        <v>377</v>
      </c>
      <c r="Y129" t="s">
        <v>378</v>
      </c>
      <c r="Z129">
        <v>0.5</v>
      </c>
      <c r="AA129">
        <v>39.9</v>
      </c>
      <c r="AB129">
        <v>3.66</v>
      </c>
      <c r="AC129">
        <v>45.78</v>
      </c>
      <c r="AD129" t="s">
        <v>379</v>
      </c>
    </row>
    <row r="130" spans="1:30" ht="15" x14ac:dyDescent="0.25">
      <c r="A130" s="63" t="s">
        <v>206</v>
      </c>
      <c r="B130" t="s">
        <v>380</v>
      </c>
      <c r="C130">
        <v>1.9</v>
      </c>
      <c r="D130">
        <v>1.17</v>
      </c>
      <c r="E130">
        <v>860</v>
      </c>
      <c r="F130">
        <v>1</v>
      </c>
      <c r="G130">
        <v>2710</v>
      </c>
      <c r="H130">
        <v>2</v>
      </c>
      <c r="I130">
        <v>4.5</v>
      </c>
      <c r="J130">
        <v>2</v>
      </c>
      <c r="K130">
        <v>1.02</v>
      </c>
      <c r="L130">
        <v>70</v>
      </c>
      <c r="M130">
        <v>0.83</v>
      </c>
      <c r="N130">
        <v>9.5560000000000006E-2</v>
      </c>
      <c r="O130">
        <v>4007.5</v>
      </c>
      <c r="P130">
        <v>40.1</v>
      </c>
      <c r="Q130">
        <v>0.19042999999999999</v>
      </c>
      <c r="R130">
        <v>5.2380000000000003E-2</v>
      </c>
      <c r="S130">
        <v>0.35</v>
      </c>
      <c r="T130">
        <v>1.5</v>
      </c>
      <c r="U130">
        <v>1</v>
      </c>
      <c r="V130">
        <v>25</v>
      </c>
      <c r="W130">
        <v>70</v>
      </c>
      <c r="X130" t="s">
        <v>377</v>
      </c>
      <c r="Y130" t="s">
        <v>374</v>
      </c>
      <c r="Z130">
        <v>1.3</v>
      </c>
      <c r="AA130">
        <v>39.9</v>
      </c>
      <c r="AB130">
        <v>2.5</v>
      </c>
      <c r="AC130">
        <v>46.31</v>
      </c>
      <c r="AD130" t="s">
        <v>381</v>
      </c>
    </row>
    <row r="131" spans="1:30" ht="15" x14ac:dyDescent="0.25">
      <c r="A131" s="63" t="s">
        <v>206</v>
      </c>
      <c r="B131" t="s">
        <v>382</v>
      </c>
      <c r="C131">
        <v>1.75</v>
      </c>
      <c r="D131">
        <v>1.1599999999999999</v>
      </c>
      <c r="E131">
        <v>860</v>
      </c>
      <c r="F131">
        <v>1</v>
      </c>
      <c r="G131">
        <v>2330</v>
      </c>
      <c r="H131">
        <v>1</v>
      </c>
      <c r="I131">
        <v>1.3</v>
      </c>
      <c r="J131">
        <v>1</v>
      </c>
      <c r="K131">
        <v>0.38</v>
      </c>
      <c r="L131">
        <v>80</v>
      </c>
      <c r="M131">
        <v>0.83</v>
      </c>
      <c r="N131">
        <v>0.14631</v>
      </c>
      <c r="O131">
        <v>7397.5</v>
      </c>
      <c r="P131">
        <v>37.799999999999997</v>
      </c>
      <c r="Q131">
        <v>0.33248</v>
      </c>
      <c r="R131">
        <v>6.9830000000000003E-2</v>
      </c>
      <c r="S131">
        <v>0.4</v>
      </c>
      <c r="T131">
        <v>1.1000000000000001</v>
      </c>
      <c r="U131">
        <v>1</v>
      </c>
      <c r="V131">
        <v>25</v>
      </c>
      <c r="W131">
        <v>80</v>
      </c>
      <c r="X131" t="s">
        <v>373</v>
      </c>
      <c r="Y131" t="s">
        <v>383</v>
      </c>
      <c r="Z131" t="s">
        <v>369</v>
      </c>
      <c r="AA131">
        <v>38.82</v>
      </c>
      <c r="AB131">
        <v>1.71</v>
      </c>
      <c r="AC131">
        <v>45.52</v>
      </c>
      <c r="AD131" t="s">
        <v>384</v>
      </c>
    </row>
    <row r="132" spans="1:30" ht="15" x14ac:dyDescent="0.25">
      <c r="A132" s="63" t="s">
        <v>206</v>
      </c>
      <c r="B132" t="s">
        <v>385</v>
      </c>
      <c r="C132" s="13">
        <v>0.9</v>
      </c>
      <c r="D132">
        <v>3.27</v>
      </c>
      <c r="E132">
        <v>940</v>
      </c>
      <c r="F132">
        <v>2.4</v>
      </c>
      <c r="G132">
        <v>2500</v>
      </c>
      <c r="H132">
        <v>19</v>
      </c>
      <c r="I132">
        <v>11</v>
      </c>
      <c r="J132">
        <v>2.5</v>
      </c>
      <c r="K132">
        <v>5.44</v>
      </c>
      <c r="L132">
        <v>70</v>
      </c>
      <c r="M132">
        <v>0.83</v>
      </c>
      <c r="N132">
        <v>0.10931</v>
      </c>
      <c r="O132">
        <v>4584.3</v>
      </c>
      <c r="P132">
        <v>45.8</v>
      </c>
      <c r="Q132">
        <v>0.22348000000000001</v>
      </c>
      <c r="R132">
        <v>6.0819999999999999E-2</v>
      </c>
      <c r="S132">
        <v>0.35</v>
      </c>
      <c r="T132">
        <v>5</v>
      </c>
      <c r="U132">
        <v>1</v>
      </c>
      <c r="V132">
        <v>25</v>
      </c>
      <c r="W132">
        <v>70</v>
      </c>
      <c r="X132" t="s">
        <v>367</v>
      </c>
      <c r="Y132" t="s">
        <v>368</v>
      </c>
      <c r="Z132" t="s">
        <v>369</v>
      </c>
      <c r="AA132">
        <v>41.02</v>
      </c>
      <c r="AB132">
        <v>5.35</v>
      </c>
      <c r="AC132">
        <v>46.58</v>
      </c>
      <c r="AD132" t="s">
        <v>370</v>
      </c>
    </row>
    <row r="133" spans="1:30" ht="15" x14ac:dyDescent="0.25">
      <c r="A133" s="63" t="s">
        <v>206</v>
      </c>
      <c r="B133" t="s">
        <v>386</v>
      </c>
      <c r="C133">
        <v>1.25</v>
      </c>
      <c r="D133">
        <v>2.19</v>
      </c>
      <c r="E133">
        <v>900</v>
      </c>
      <c r="F133">
        <v>1.76</v>
      </c>
      <c r="G133">
        <v>2600</v>
      </c>
      <c r="H133">
        <v>5</v>
      </c>
      <c r="I133">
        <v>12</v>
      </c>
      <c r="J133">
        <v>2.8</v>
      </c>
      <c r="K133">
        <v>2.29</v>
      </c>
      <c r="L133">
        <v>70</v>
      </c>
      <c r="M133">
        <v>0.83</v>
      </c>
      <c r="N133">
        <v>0.10931</v>
      </c>
      <c r="O133">
        <v>4291.1000000000004</v>
      </c>
      <c r="P133">
        <v>42.9</v>
      </c>
      <c r="Q133">
        <v>0.18548999999999999</v>
      </c>
      <c r="R133">
        <v>5.2650000000000002E-2</v>
      </c>
      <c r="S133">
        <v>0.3</v>
      </c>
      <c r="T133">
        <v>5</v>
      </c>
      <c r="U133">
        <v>1</v>
      </c>
      <c r="V133">
        <v>25</v>
      </c>
      <c r="W133">
        <v>70</v>
      </c>
      <c r="X133" t="s">
        <v>367</v>
      </c>
      <c r="Y133" t="s">
        <v>368</v>
      </c>
      <c r="Z133" t="s">
        <v>369</v>
      </c>
      <c r="AA133">
        <v>41.02</v>
      </c>
      <c r="AB133">
        <v>5.35</v>
      </c>
      <c r="AC133">
        <v>46.58</v>
      </c>
      <c r="AD133" t="s">
        <v>370</v>
      </c>
    </row>
    <row r="134" spans="1:30" ht="15" x14ac:dyDescent="0.25">
      <c r="A134" s="63" t="s">
        <v>206</v>
      </c>
      <c r="B134" t="s">
        <v>387</v>
      </c>
      <c r="C134">
        <v>1.45</v>
      </c>
      <c r="D134">
        <v>1.84</v>
      </c>
      <c r="E134">
        <v>880</v>
      </c>
      <c r="F134">
        <v>1.54</v>
      </c>
      <c r="G134">
        <v>2610</v>
      </c>
      <c r="H134">
        <v>5</v>
      </c>
      <c r="I134">
        <v>12</v>
      </c>
      <c r="J134">
        <v>2.8</v>
      </c>
      <c r="K134">
        <v>2.2999999999999998</v>
      </c>
      <c r="L134">
        <v>70</v>
      </c>
      <c r="M134">
        <v>0.83</v>
      </c>
      <c r="N134">
        <v>0.10165</v>
      </c>
      <c r="O134">
        <v>4264.1000000000004</v>
      </c>
      <c r="P134">
        <v>42.6</v>
      </c>
      <c r="Q134">
        <v>0.20782</v>
      </c>
      <c r="R134">
        <v>5.6559999999999999E-2</v>
      </c>
      <c r="S134">
        <v>0.35</v>
      </c>
      <c r="T134">
        <v>2</v>
      </c>
      <c r="U134">
        <v>1</v>
      </c>
      <c r="V134">
        <v>25</v>
      </c>
      <c r="W134">
        <v>70</v>
      </c>
      <c r="X134" t="s">
        <v>367</v>
      </c>
      <c r="Y134" t="s">
        <v>368</v>
      </c>
      <c r="Z134" t="s">
        <v>369</v>
      </c>
      <c r="AA134">
        <v>41.02</v>
      </c>
      <c r="AB134">
        <v>5.35</v>
      </c>
      <c r="AC134">
        <v>46.58</v>
      </c>
      <c r="AD134" t="s">
        <v>370</v>
      </c>
    </row>
    <row r="135" spans="1:30" ht="15" x14ac:dyDescent="0.25">
      <c r="A135" s="63" t="s">
        <v>206</v>
      </c>
      <c r="B135" t="s">
        <v>388</v>
      </c>
      <c r="C135">
        <v>1.2</v>
      </c>
      <c r="D135">
        <v>2.2000000000000002</v>
      </c>
      <c r="E135">
        <v>900</v>
      </c>
      <c r="F135">
        <v>1.74</v>
      </c>
      <c r="G135">
        <v>2500</v>
      </c>
      <c r="H135">
        <v>10</v>
      </c>
      <c r="I135">
        <v>11</v>
      </c>
      <c r="J135">
        <v>2.9</v>
      </c>
      <c r="K135">
        <v>3.34</v>
      </c>
      <c r="L135">
        <v>70</v>
      </c>
      <c r="M135">
        <v>0.83</v>
      </c>
      <c r="N135">
        <v>0.10931</v>
      </c>
      <c r="O135">
        <v>4584.3</v>
      </c>
      <c r="P135">
        <v>45.4</v>
      </c>
      <c r="Q135">
        <v>0.22348000000000001</v>
      </c>
      <c r="R135">
        <v>6.0819999999999999E-2</v>
      </c>
      <c r="S135">
        <v>0.35</v>
      </c>
      <c r="T135">
        <v>5</v>
      </c>
      <c r="U135">
        <v>1</v>
      </c>
      <c r="V135">
        <v>25</v>
      </c>
      <c r="W135">
        <v>70</v>
      </c>
      <c r="X135" t="s">
        <v>367</v>
      </c>
      <c r="Y135" t="s">
        <v>368</v>
      </c>
      <c r="Z135" t="s">
        <v>369</v>
      </c>
      <c r="AA135">
        <v>41.02</v>
      </c>
      <c r="AB135">
        <v>5.35</v>
      </c>
      <c r="AC135">
        <v>46.58</v>
      </c>
      <c r="AD135" t="s">
        <v>370</v>
      </c>
    </row>
    <row r="136" spans="1:30" ht="15" x14ac:dyDescent="0.25">
      <c r="A136" s="63" t="s">
        <v>206</v>
      </c>
      <c r="B136" t="s">
        <v>389</v>
      </c>
      <c r="C136">
        <v>0.8</v>
      </c>
      <c r="D136">
        <v>3.09</v>
      </c>
      <c r="E136">
        <v>980</v>
      </c>
      <c r="F136">
        <v>2.2200000000000002</v>
      </c>
      <c r="G136">
        <v>2270</v>
      </c>
      <c r="H136">
        <v>20</v>
      </c>
      <c r="I136">
        <v>11</v>
      </c>
      <c r="J136">
        <v>2.6</v>
      </c>
      <c r="K136">
        <v>5.17</v>
      </c>
      <c r="L136">
        <v>70</v>
      </c>
      <c r="M136">
        <v>0.83</v>
      </c>
      <c r="N136">
        <v>0.12975</v>
      </c>
      <c r="O136">
        <v>5441.2</v>
      </c>
      <c r="P136">
        <v>54.4</v>
      </c>
      <c r="Q136">
        <v>0.26527000000000001</v>
      </c>
      <c r="R136">
        <v>7.2190000000000004E-2</v>
      </c>
      <c r="S136">
        <v>0.35</v>
      </c>
      <c r="T136">
        <v>10</v>
      </c>
      <c r="U136">
        <v>1</v>
      </c>
      <c r="V136">
        <v>25</v>
      </c>
      <c r="W136">
        <v>70</v>
      </c>
      <c r="X136" t="s">
        <v>367</v>
      </c>
      <c r="Y136" t="s">
        <v>368</v>
      </c>
      <c r="Z136" t="s">
        <v>369</v>
      </c>
      <c r="AA136">
        <v>41.02</v>
      </c>
      <c r="AB136">
        <v>5.35</v>
      </c>
      <c r="AC136">
        <v>46.58</v>
      </c>
      <c r="AD136" t="s">
        <v>370</v>
      </c>
    </row>
    <row r="137" spans="1:30" ht="15" x14ac:dyDescent="0.25">
      <c r="A137" s="70" t="s">
        <v>390</v>
      </c>
      <c r="B137" s="69" t="s">
        <v>391</v>
      </c>
      <c r="C137" s="69">
        <v>2.0499999999999998</v>
      </c>
      <c r="D137" s="69">
        <v>1.5</v>
      </c>
      <c r="E137" s="69">
        <v>910</v>
      </c>
      <c r="F137" s="69">
        <v>1</v>
      </c>
      <c r="G137" s="69">
        <v>2720</v>
      </c>
      <c r="H137" s="69">
        <v>2</v>
      </c>
      <c r="I137" s="69">
        <v>5</v>
      </c>
      <c r="J137" s="69">
        <v>1</v>
      </c>
      <c r="K137" s="69">
        <v>0.96</v>
      </c>
      <c r="L137" s="69">
        <v>55</v>
      </c>
      <c r="M137" s="69">
        <v>0.51</v>
      </c>
      <c r="N137" s="69">
        <v>4.9070000000000003E-2</v>
      </c>
      <c r="O137" s="69">
        <v>1036.0999999999999</v>
      </c>
      <c r="P137" s="69">
        <v>21.1</v>
      </c>
      <c r="Q137" s="69">
        <v>3.1649999999999998E-2</v>
      </c>
      <c r="R137" s="69">
        <v>8.6110000000000006E-2</v>
      </c>
      <c r="S137" s="69">
        <v>0.28000000000000003</v>
      </c>
      <c r="T137" s="69">
        <v>10</v>
      </c>
      <c r="U137" s="69">
        <v>1</v>
      </c>
      <c r="V137" s="69">
        <v>25</v>
      </c>
      <c r="W137" s="69">
        <v>55</v>
      </c>
      <c r="X137" s="69" t="s">
        <v>392</v>
      </c>
      <c r="Y137" s="69" t="s">
        <v>369</v>
      </c>
      <c r="Z137" s="69">
        <v>0.71</v>
      </c>
      <c r="AA137" s="69">
        <v>11.9</v>
      </c>
      <c r="AB137" s="69">
        <v>1.17</v>
      </c>
      <c r="AC137" s="69">
        <v>13.43</v>
      </c>
      <c r="AD137" s="69" t="s">
        <v>393</v>
      </c>
    </row>
    <row r="138" spans="1:30" ht="15" x14ac:dyDescent="0.25">
      <c r="A138" s="63" t="s">
        <v>390</v>
      </c>
      <c r="B138" t="s">
        <v>394</v>
      </c>
      <c r="C138">
        <v>2.0099999999999998</v>
      </c>
      <c r="D138">
        <v>1.71</v>
      </c>
      <c r="E138">
        <v>940</v>
      </c>
      <c r="F138">
        <v>1.47</v>
      </c>
      <c r="G138">
        <v>2710</v>
      </c>
      <c r="H138">
        <v>2</v>
      </c>
      <c r="I138">
        <v>5</v>
      </c>
      <c r="J138">
        <v>1</v>
      </c>
      <c r="K138">
        <v>0.96</v>
      </c>
      <c r="L138">
        <v>55</v>
      </c>
      <c r="M138">
        <v>0.51</v>
      </c>
      <c r="N138">
        <v>4.9369999999999997E-2</v>
      </c>
      <c r="O138">
        <v>1042.2</v>
      </c>
      <c r="P138">
        <v>21.2</v>
      </c>
      <c r="Q138">
        <v>3.1850000000000003E-2</v>
      </c>
      <c r="R138">
        <v>8.6599999999999996E-2</v>
      </c>
      <c r="S138">
        <v>0.28000000000000003</v>
      </c>
      <c r="T138">
        <v>10</v>
      </c>
      <c r="U138">
        <v>1</v>
      </c>
      <c r="V138">
        <v>25</v>
      </c>
      <c r="W138">
        <v>55</v>
      </c>
      <c r="X138" t="s">
        <v>392</v>
      </c>
      <c r="Y138" t="s">
        <v>369</v>
      </c>
      <c r="Z138">
        <v>0.71</v>
      </c>
      <c r="AA138">
        <v>11.9</v>
      </c>
      <c r="AB138">
        <v>1.17</v>
      </c>
      <c r="AC138">
        <v>13.43</v>
      </c>
      <c r="AD138" t="s">
        <v>393</v>
      </c>
    </row>
    <row r="139" spans="1:30" ht="15" x14ac:dyDescent="0.25">
      <c r="A139" s="63" t="s">
        <v>390</v>
      </c>
      <c r="B139" t="s">
        <v>395</v>
      </c>
      <c r="C139">
        <v>1.82</v>
      </c>
      <c r="D139">
        <v>2.64</v>
      </c>
      <c r="E139">
        <v>960</v>
      </c>
      <c r="F139">
        <v>2.0299999999999998</v>
      </c>
      <c r="G139">
        <v>2550</v>
      </c>
      <c r="H139">
        <v>15</v>
      </c>
      <c r="I139">
        <v>6</v>
      </c>
      <c r="J139">
        <v>2</v>
      </c>
      <c r="K139">
        <v>4.21</v>
      </c>
      <c r="L139">
        <v>55</v>
      </c>
      <c r="M139">
        <v>0.51</v>
      </c>
      <c r="N139">
        <v>5.459E-2</v>
      </c>
      <c r="O139">
        <v>1152.5999999999999</v>
      </c>
      <c r="P139">
        <v>23.5</v>
      </c>
      <c r="Q139">
        <v>9.1189999999999993E-2</v>
      </c>
      <c r="R139">
        <v>3.4189999999999998E-2</v>
      </c>
      <c r="S139">
        <v>0.28000000000000003</v>
      </c>
      <c r="T139">
        <v>10</v>
      </c>
      <c r="U139">
        <v>1</v>
      </c>
      <c r="V139">
        <v>25</v>
      </c>
      <c r="W139">
        <v>55</v>
      </c>
      <c r="X139" t="s">
        <v>392</v>
      </c>
      <c r="Y139" t="s">
        <v>369</v>
      </c>
      <c r="Z139">
        <v>0.71</v>
      </c>
      <c r="AA139">
        <v>11.9</v>
      </c>
      <c r="AB139">
        <v>1.17</v>
      </c>
      <c r="AC139">
        <v>13.43</v>
      </c>
      <c r="AD139" t="s">
        <v>393</v>
      </c>
    </row>
    <row r="140" spans="1:30" ht="15" x14ac:dyDescent="0.25">
      <c r="A140" s="63" t="s">
        <v>390</v>
      </c>
      <c r="B140" t="s">
        <v>396</v>
      </c>
      <c r="C140">
        <v>2</v>
      </c>
      <c r="D140">
        <v>1.76</v>
      </c>
      <c r="E140">
        <v>930</v>
      </c>
      <c r="F140">
        <v>1.52</v>
      </c>
      <c r="G140">
        <v>2700</v>
      </c>
      <c r="H140">
        <v>2.5</v>
      </c>
      <c r="I140">
        <v>6.5</v>
      </c>
      <c r="J140">
        <v>2</v>
      </c>
      <c r="K140">
        <v>1.28</v>
      </c>
      <c r="L140">
        <v>55</v>
      </c>
      <c r="M140">
        <v>0.51</v>
      </c>
      <c r="N140">
        <v>4.9660000000000003E-2</v>
      </c>
      <c r="O140">
        <v>1048.7</v>
      </c>
      <c r="P140">
        <v>21.4</v>
      </c>
      <c r="Q140">
        <v>3.2039999999999999E-2</v>
      </c>
      <c r="R140">
        <v>8.7139999999999995E-2</v>
      </c>
      <c r="S140">
        <v>0.28000000000000003</v>
      </c>
      <c r="T140">
        <v>10</v>
      </c>
      <c r="U140">
        <v>1</v>
      </c>
      <c r="V140">
        <v>25</v>
      </c>
      <c r="W140">
        <v>55</v>
      </c>
      <c r="X140" t="s">
        <v>392</v>
      </c>
      <c r="Y140" t="s">
        <v>369</v>
      </c>
      <c r="Z140">
        <v>0.71</v>
      </c>
      <c r="AA140">
        <v>11.9</v>
      </c>
      <c r="AB140">
        <v>1.17</v>
      </c>
      <c r="AC140">
        <v>13.43</v>
      </c>
      <c r="AD140" t="s">
        <v>393</v>
      </c>
    </row>
    <row r="141" spans="1:30" ht="15" x14ac:dyDescent="0.25">
      <c r="A141" s="70" t="s">
        <v>397</v>
      </c>
      <c r="B141" s="69" t="s">
        <v>398</v>
      </c>
      <c r="C141" s="69">
        <v>2.2999999999999998</v>
      </c>
      <c r="D141" s="69">
        <v>1.05</v>
      </c>
      <c r="E141" s="69">
        <v>820</v>
      </c>
      <c r="F141" s="69">
        <v>1</v>
      </c>
      <c r="G141" s="69">
        <v>2700</v>
      </c>
      <c r="H141" s="69">
        <v>1.5</v>
      </c>
      <c r="I141" s="69">
        <v>4</v>
      </c>
      <c r="J141" s="69">
        <v>2</v>
      </c>
      <c r="K141" s="69">
        <v>0.85</v>
      </c>
      <c r="L141" s="69">
        <v>30</v>
      </c>
      <c r="M141" s="69">
        <v>0.3</v>
      </c>
      <c r="N141" s="69">
        <v>2.4289999999999999E-2</v>
      </c>
      <c r="O141" s="69">
        <v>142.1</v>
      </c>
      <c r="P141" s="69">
        <v>8.8000000000000007</v>
      </c>
      <c r="Q141" s="69">
        <v>1.8970000000000001E-2</v>
      </c>
      <c r="R141" s="69">
        <v>3.2280000000000003E-2</v>
      </c>
      <c r="S141" s="69">
        <v>0.15</v>
      </c>
      <c r="T141" s="69">
        <v>1.1000000000000001</v>
      </c>
      <c r="U141" s="69">
        <v>1</v>
      </c>
      <c r="V141" s="69">
        <v>25</v>
      </c>
      <c r="W141" s="69">
        <v>30</v>
      </c>
      <c r="X141" s="69" t="s">
        <v>350</v>
      </c>
      <c r="Y141" s="69">
        <v>2</v>
      </c>
      <c r="Z141" s="69">
        <v>4</v>
      </c>
      <c r="AA141" s="69">
        <v>1.74</v>
      </c>
      <c r="AB141" s="69">
        <v>0.12</v>
      </c>
      <c r="AC141" s="69">
        <v>1.94</v>
      </c>
      <c r="AD141" s="69" t="s">
        <v>348</v>
      </c>
    </row>
    <row r="142" spans="1:30" ht="15" x14ac:dyDescent="0.25">
      <c r="A142" s="63" t="s">
        <v>397</v>
      </c>
      <c r="B142" t="s">
        <v>399</v>
      </c>
      <c r="C142">
        <v>6.1</v>
      </c>
      <c r="D142">
        <v>1.05</v>
      </c>
      <c r="E142">
        <v>780</v>
      </c>
      <c r="F142">
        <v>1</v>
      </c>
      <c r="G142">
        <v>2700</v>
      </c>
      <c r="H142">
        <v>1</v>
      </c>
      <c r="I142">
        <v>4</v>
      </c>
      <c r="J142">
        <v>1.2</v>
      </c>
      <c r="K142">
        <v>0.65</v>
      </c>
      <c r="L142">
        <v>30</v>
      </c>
      <c r="M142">
        <v>0.3</v>
      </c>
      <c r="N142">
        <v>2.4289999999999999E-2</v>
      </c>
      <c r="O142">
        <v>142.1</v>
      </c>
      <c r="P142">
        <v>8.8000000000000007</v>
      </c>
      <c r="Q142">
        <v>1.8970000000000001E-2</v>
      </c>
      <c r="R142">
        <v>3.2280000000000003E-2</v>
      </c>
      <c r="S142">
        <v>0.15</v>
      </c>
      <c r="T142">
        <v>1.1000000000000001</v>
      </c>
      <c r="U142">
        <v>1</v>
      </c>
      <c r="V142">
        <v>25</v>
      </c>
      <c r="W142">
        <v>30</v>
      </c>
      <c r="X142" t="s">
        <v>350</v>
      </c>
      <c r="Y142">
        <v>2</v>
      </c>
      <c r="Z142">
        <v>4</v>
      </c>
      <c r="AA142">
        <v>1.74</v>
      </c>
      <c r="AB142">
        <v>0.12</v>
      </c>
      <c r="AC142">
        <v>1.94</v>
      </c>
      <c r="AD142" t="s">
        <v>348</v>
      </c>
    </row>
    <row r="143" spans="1:30" ht="15" x14ac:dyDescent="0.25">
      <c r="A143" s="63" t="s">
        <v>397</v>
      </c>
      <c r="B143" t="s">
        <v>400</v>
      </c>
      <c r="C143">
        <v>2.6</v>
      </c>
      <c r="D143">
        <v>1.17</v>
      </c>
      <c r="E143">
        <v>830</v>
      </c>
      <c r="F143">
        <v>1</v>
      </c>
      <c r="G143">
        <v>2650</v>
      </c>
      <c r="H143">
        <v>3</v>
      </c>
      <c r="I143">
        <v>6.5</v>
      </c>
      <c r="J143">
        <v>3.9</v>
      </c>
      <c r="K143">
        <v>1.56</v>
      </c>
      <c r="L143">
        <v>60</v>
      </c>
      <c r="M143">
        <v>0.35</v>
      </c>
      <c r="N143">
        <v>3.7109999999999997E-2</v>
      </c>
      <c r="O143">
        <v>959.1</v>
      </c>
      <c r="P143">
        <v>16.5</v>
      </c>
      <c r="Q143">
        <v>6.9610000000000005E-2</v>
      </c>
      <c r="R143">
        <v>2.1170000000000001E-2</v>
      </c>
      <c r="S143">
        <v>0.3</v>
      </c>
      <c r="T143">
        <v>1.3</v>
      </c>
      <c r="U143">
        <v>1</v>
      </c>
      <c r="V143">
        <v>28</v>
      </c>
      <c r="W143">
        <v>60</v>
      </c>
      <c r="X143" t="s">
        <v>401</v>
      </c>
      <c r="Y143">
        <v>1.75</v>
      </c>
      <c r="Z143">
        <v>4</v>
      </c>
    </row>
    <row r="144" spans="1:30" ht="15" x14ac:dyDescent="0.25">
      <c r="A144" s="63" t="s">
        <v>397</v>
      </c>
      <c r="B144" t="s">
        <v>402</v>
      </c>
      <c r="C144">
        <v>1.9</v>
      </c>
      <c r="D144">
        <v>1.17</v>
      </c>
      <c r="E144">
        <v>830</v>
      </c>
      <c r="F144">
        <v>1</v>
      </c>
      <c r="G144">
        <v>2900</v>
      </c>
      <c r="H144">
        <v>0.65</v>
      </c>
      <c r="I144">
        <v>2.2000000000000002</v>
      </c>
      <c r="J144">
        <v>0.85</v>
      </c>
      <c r="K144">
        <v>0.43</v>
      </c>
      <c r="L144">
        <v>60</v>
      </c>
      <c r="M144">
        <v>0.35</v>
      </c>
      <c r="N144">
        <v>3.2120000000000003E-2</v>
      </c>
      <c r="O144">
        <v>829.3</v>
      </c>
      <c r="P144">
        <v>14.3</v>
      </c>
      <c r="Q144">
        <v>0.06</v>
      </c>
      <c r="R144">
        <v>1.8440000000000002E-2</v>
      </c>
      <c r="S144">
        <v>0.3</v>
      </c>
      <c r="T144">
        <v>1.3</v>
      </c>
      <c r="U144">
        <v>1</v>
      </c>
      <c r="V144">
        <v>28</v>
      </c>
      <c r="W144">
        <v>60</v>
      </c>
      <c r="X144" t="s">
        <v>401</v>
      </c>
      <c r="Y144">
        <v>1.75</v>
      </c>
      <c r="Z144">
        <v>4</v>
      </c>
    </row>
    <row r="145" spans="1:30" ht="15" x14ac:dyDescent="0.25">
      <c r="A145" s="70" t="s">
        <v>403</v>
      </c>
      <c r="B145" s="69" t="s">
        <v>404</v>
      </c>
      <c r="C145" s="69">
        <v>2.9</v>
      </c>
      <c r="D145" s="69">
        <v>1.07</v>
      </c>
      <c r="E145" s="69">
        <v>850</v>
      </c>
      <c r="F145" s="69">
        <v>1</v>
      </c>
      <c r="G145" s="69">
        <v>2680</v>
      </c>
      <c r="H145" s="69">
        <v>1.9</v>
      </c>
      <c r="I145" s="69">
        <v>1.4</v>
      </c>
      <c r="J145" s="69">
        <v>0.25</v>
      </c>
      <c r="K145" s="69">
        <v>0.6</v>
      </c>
      <c r="L145" s="69">
        <v>70</v>
      </c>
      <c r="M145" s="69">
        <v>0.9</v>
      </c>
      <c r="N145" s="69">
        <v>0.10546</v>
      </c>
      <c r="O145" s="69">
        <v>4611.2</v>
      </c>
      <c r="P145" s="69">
        <v>41.7</v>
      </c>
      <c r="Q145" s="69">
        <v>5</v>
      </c>
      <c r="R145" s="69">
        <v>4.4999999999999998E-2</v>
      </c>
      <c r="S145" s="69">
        <v>0.35</v>
      </c>
      <c r="T145" s="69">
        <v>1.5</v>
      </c>
      <c r="U145" s="69">
        <v>1</v>
      </c>
      <c r="V145" s="69">
        <v>25</v>
      </c>
      <c r="W145" s="69">
        <v>70</v>
      </c>
      <c r="X145" s="69" t="s">
        <v>405</v>
      </c>
      <c r="Y145" s="69" t="s">
        <v>406</v>
      </c>
      <c r="Z145" s="69">
        <v>1</v>
      </c>
      <c r="AA145" s="69">
        <v>15.42</v>
      </c>
      <c r="AB145" s="69">
        <v>5.78</v>
      </c>
      <c r="AC145" s="69">
        <v>16.78</v>
      </c>
      <c r="AD145" s="69" t="s">
        <v>407</v>
      </c>
    </row>
    <row r="146" spans="1:30" ht="15" x14ac:dyDescent="0.25">
      <c r="A146" s="63" t="s">
        <v>403</v>
      </c>
      <c r="B146" t="s">
        <v>408</v>
      </c>
      <c r="C146">
        <v>3</v>
      </c>
      <c r="D146">
        <v>1.04</v>
      </c>
      <c r="E146">
        <v>830</v>
      </c>
      <c r="F146">
        <v>1</v>
      </c>
      <c r="G146">
        <v>2680</v>
      </c>
      <c r="H146">
        <v>1.9</v>
      </c>
      <c r="I146">
        <v>1.4</v>
      </c>
      <c r="J146">
        <v>0.25</v>
      </c>
      <c r="K146">
        <v>0.6</v>
      </c>
      <c r="L146">
        <v>70</v>
      </c>
      <c r="M146">
        <v>0.9</v>
      </c>
      <c r="N146">
        <v>0.10546</v>
      </c>
      <c r="O146">
        <v>4611.2</v>
      </c>
      <c r="P146">
        <v>41.7</v>
      </c>
      <c r="Q146">
        <v>0.20793</v>
      </c>
      <c r="R146">
        <v>5.8130000000000001E-2</v>
      </c>
      <c r="S146">
        <v>0.35</v>
      </c>
      <c r="T146">
        <v>1.5</v>
      </c>
      <c r="U146">
        <v>1</v>
      </c>
      <c r="V146">
        <v>25</v>
      </c>
      <c r="W146">
        <v>70</v>
      </c>
      <c r="X146" t="s">
        <v>405</v>
      </c>
      <c r="Y146" t="s">
        <v>406</v>
      </c>
      <c r="Z146">
        <v>1</v>
      </c>
      <c r="AA146">
        <v>15.42</v>
      </c>
      <c r="AB146">
        <v>5.78</v>
      </c>
      <c r="AC146">
        <v>16.78</v>
      </c>
      <c r="AD146" t="s">
        <v>407</v>
      </c>
    </row>
    <row r="147" spans="1:30" ht="15" x14ac:dyDescent="0.25">
      <c r="A147" s="63" t="s">
        <v>403</v>
      </c>
      <c r="B147" t="s">
        <v>409</v>
      </c>
      <c r="C147">
        <v>2.65</v>
      </c>
      <c r="D147">
        <v>1.1499999999999999</v>
      </c>
      <c r="E147">
        <v>840</v>
      </c>
      <c r="F147">
        <v>1</v>
      </c>
      <c r="G147">
        <v>2680</v>
      </c>
      <c r="H147">
        <v>1.9</v>
      </c>
      <c r="I147">
        <v>1.4</v>
      </c>
      <c r="J147">
        <v>0.25</v>
      </c>
      <c r="K147">
        <v>0.6</v>
      </c>
      <c r="L147">
        <v>67</v>
      </c>
      <c r="M147">
        <v>0.9</v>
      </c>
      <c r="N147">
        <v>0.10124</v>
      </c>
      <c r="O147">
        <v>3871.1</v>
      </c>
      <c r="P147">
        <v>40.6</v>
      </c>
      <c r="Q147">
        <v>0.19</v>
      </c>
      <c r="R147">
        <v>5.738E-2</v>
      </c>
      <c r="S147">
        <v>0.34</v>
      </c>
      <c r="T147">
        <v>2</v>
      </c>
      <c r="U147">
        <v>1</v>
      </c>
      <c r="V147">
        <v>25</v>
      </c>
      <c r="W147">
        <v>67</v>
      </c>
      <c r="X147" t="s">
        <v>405</v>
      </c>
      <c r="Y147" t="s">
        <v>406</v>
      </c>
      <c r="Z147">
        <v>1</v>
      </c>
      <c r="AA147">
        <v>15.42</v>
      </c>
      <c r="AB147">
        <v>5.78</v>
      </c>
      <c r="AC147">
        <v>16.78</v>
      </c>
      <c r="AD147" t="s">
        <v>407</v>
      </c>
    </row>
    <row r="148" spans="1:30" ht="15" x14ac:dyDescent="0.25">
      <c r="A148" s="63" t="s">
        <v>403</v>
      </c>
      <c r="B148" t="s">
        <v>410</v>
      </c>
      <c r="C148">
        <v>3.2</v>
      </c>
      <c r="D148">
        <v>1.1000000000000001</v>
      </c>
      <c r="E148">
        <v>860</v>
      </c>
      <c r="F148">
        <v>1</v>
      </c>
      <c r="G148">
        <v>2680</v>
      </c>
      <c r="H148">
        <v>1.9</v>
      </c>
      <c r="I148">
        <v>1.4</v>
      </c>
      <c r="J148">
        <v>0.25</v>
      </c>
      <c r="K148">
        <v>0.6</v>
      </c>
      <c r="L148">
        <v>65</v>
      </c>
      <c r="M148">
        <v>0.9</v>
      </c>
      <c r="N148">
        <v>9.8699999999999996E-2</v>
      </c>
      <c r="O148">
        <v>3453.3</v>
      </c>
      <c r="P148">
        <v>39.9</v>
      </c>
      <c r="Q148">
        <v>5.8909999999999997E-2</v>
      </c>
      <c r="R148">
        <v>0.18975</v>
      </c>
      <c r="S148">
        <v>0.33</v>
      </c>
      <c r="T148">
        <v>3</v>
      </c>
      <c r="U148">
        <v>1</v>
      </c>
      <c r="V148">
        <v>25</v>
      </c>
      <c r="W148">
        <v>65</v>
      </c>
      <c r="X148" t="s">
        <v>405</v>
      </c>
      <c r="Y148" t="s">
        <v>406</v>
      </c>
      <c r="Z148">
        <v>1</v>
      </c>
      <c r="AA148">
        <v>15.42</v>
      </c>
      <c r="AB148">
        <v>5.78</v>
      </c>
      <c r="AC148">
        <v>16.78</v>
      </c>
      <c r="AD148" t="s">
        <v>407</v>
      </c>
    </row>
    <row r="149" spans="1:30" ht="15" x14ac:dyDescent="0.25">
      <c r="A149" s="63" t="s">
        <v>403</v>
      </c>
      <c r="B149" t="s">
        <v>411</v>
      </c>
      <c r="C149">
        <v>0.3</v>
      </c>
      <c r="D149">
        <v>1.2</v>
      </c>
      <c r="E149">
        <v>1300</v>
      </c>
      <c r="F149">
        <v>1.03</v>
      </c>
      <c r="G149">
        <v>1600</v>
      </c>
      <c r="H149">
        <v>1.5</v>
      </c>
      <c r="I149">
        <v>3</v>
      </c>
      <c r="J149">
        <v>0.55000000000000004</v>
      </c>
      <c r="K149">
        <v>0.38</v>
      </c>
      <c r="L149">
        <v>76</v>
      </c>
      <c r="M149">
        <v>0.43</v>
      </c>
      <c r="N149">
        <v>1.51396</v>
      </c>
      <c r="O149">
        <v>87407.4</v>
      </c>
      <c r="P149">
        <v>564.6</v>
      </c>
      <c r="Q149">
        <v>3.41736</v>
      </c>
      <c r="R149">
        <v>0.74043000000000003</v>
      </c>
      <c r="S149">
        <v>0.38</v>
      </c>
      <c r="T149">
        <v>4</v>
      </c>
      <c r="U149">
        <v>3.02</v>
      </c>
      <c r="V149">
        <v>25</v>
      </c>
      <c r="W149">
        <v>76</v>
      </c>
      <c r="X149" t="s">
        <v>412</v>
      </c>
      <c r="Y149" t="s">
        <v>413</v>
      </c>
      <c r="Z149">
        <v>0</v>
      </c>
      <c r="AA149">
        <v>23.35</v>
      </c>
      <c r="AB149">
        <v>5.36</v>
      </c>
      <c r="AC149">
        <v>26.14</v>
      </c>
      <c r="AD149" t="s">
        <v>414</v>
      </c>
    </row>
    <row r="150" spans="1:30" ht="15" x14ac:dyDescent="0.25">
      <c r="A150" s="63" t="s">
        <v>403</v>
      </c>
      <c r="B150" t="s">
        <v>415</v>
      </c>
      <c r="C150">
        <v>1</v>
      </c>
      <c r="D150">
        <v>1.1499999999999999</v>
      </c>
      <c r="E150">
        <v>1200</v>
      </c>
      <c r="F150">
        <v>1</v>
      </c>
      <c r="G150">
        <v>1600</v>
      </c>
      <c r="H150">
        <v>2</v>
      </c>
      <c r="I150">
        <v>3</v>
      </c>
      <c r="J150">
        <v>0.7</v>
      </c>
      <c r="K150">
        <v>0.47</v>
      </c>
      <c r="L150">
        <v>74</v>
      </c>
      <c r="M150">
        <v>0.42</v>
      </c>
      <c r="N150">
        <v>0.22597</v>
      </c>
      <c r="O150">
        <v>11692.7</v>
      </c>
      <c r="P150">
        <v>87.9</v>
      </c>
      <c r="Q150">
        <v>0.49695</v>
      </c>
      <c r="R150">
        <v>0.11328000000000001</v>
      </c>
      <c r="S150">
        <v>0.37</v>
      </c>
      <c r="T150">
        <v>4</v>
      </c>
      <c r="U150">
        <v>3.17</v>
      </c>
      <c r="V150">
        <v>25</v>
      </c>
      <c r="W150">
        <v>74</v>
      </c>
      <c r="X150" t="s">
        <v>412</v>
      </c>
      <c r="Y150" t="s">
        <v>413</v>
      </c>
      <c r="Z150">
        <v>0</v>
      </c>
      <c r="AA150">
        <v>23.35</v>
      </c>
      <c r="AB150">
        <v>5.36</v>
      </c>
      <c r="AC150">
        <v>26.16</v>
      </c>
      <c r="AD150" t="s">
        <v>416</v>
      </c>
    </row>
    <row r="151" spans="1:30" ht="15" x14ac:dyDescent="0.25">
      <c r="A151" s="63" t="s">
        <v>403</v>
      </c>
      <c r="B151" t="s">
        <v>417</v>
      </c>
      <c r="C151">
        <v>1.6</v>
      </c>
      <c r="D151">
        <v>1.3</v>
      </c>
      <c r="E151">
        <v>1100</v>
      </c>
      <c r="F151">
        <v>1</v>
      </c>
      <c r="G151">
        <v>1600</v>
      </c>
      <c r="H151">
        <v>2</v>
      </c>
      <c r="I151">
        <v>3</v>
      </c>
      <c r="J151">
        <v>0.7</v>
      </c>
      <c r="K151">
        <v>0.47</v>
      </c>
      <c r="L151">
        <v>68</v>
      </c>
      <c r="M151">
        <v>0.4</v>
      </c>
      <c r="N151">
        <v>0.13392000000000001</v>
      </c>
      <c r="O151">
        <v>5289.1</v>
      </c>
      <c r="P151">
        <v>53.2</v>
      </c>
      <c r="Q151">
        <v>7.3080000000000006E-2</v>
      </c>
      <c r="R151">
        <v>0.28034999999999999</v>
      </c>
      <c r="S151">
        <v>0.34</v>
      </c>
      <c r="T151">
        <v>4</v>
      </c>
      <c r="U151">
        <v>3.39</v>
      </c>
      <c r="V151">
        <v>25</v>
      </c>
      <c r="W151">
        <v>68</v>
      </c>
      <c r="X151" t="s">
        <v>412</v>
      </c>
      <c r="Y151" t="s">
        <v>413</v>
      </c>
      <c r="Z151">
        <v>0</v>
      </c>
      <c r="AA151">
        <v>23.35</v>
      </c>
      <c r="AB151">
        <v>5.35</v>
      </c>
      <c r="AC151">
        <v>26.19</v>
      </c>
      <c r="AD151" t="s">
        <v>416</v>
      </c>
    </row>
    <row r="152" spans="1:30" ht="15" x14ac:dyDescent="0.25">
      <c r="A152" s="63" t="s">
        <v>403</v>
      </c>
      <c r="B152" t="s">
        <v>418</v>
      </c>
      <c r="C152">
        <v>1.6</v>
      </c>
      <c r="D152">
        <v>1</v>
      </c>
      <c r="E152">
        <v>790</v>
      </c>
      <c r="F152">
        <v>1</v>
      </c>
      <c r="G152">
        <v>2100</v>
      </c>
      <c r="H152">
        <v>1.3</v>
      </c>
      <c r="I152">
        <v>1</v>
      </c>
      <c r="J152">
        <v>1</v>
      </c>
      <c r="K152">
        <v>0.39</v>
      </c>
      <c r="T152">
        <v>3</v>
      </c>
      <c r="U152">
        <v>1</v>
      </c>
      <c r="V152">
        <v>25</v>
      </c>
      <c r="W152">
        <v>80</v>
      </c>
      <c r="X152" t="s">
        <v>419</v>
      </c>
      <c r="Y152" t="s">
        <v>420</v>
      </c>
      <c r="Z152">
        <v>3</v>
      </c>
      <c r="AA152">
        <v>2.94</v>
      </c>
      <c r="AB152">
        <v>1.47</v>
      </c>
      <c r="AC152">
        <v>1.56</v>
      </c>
      <c r="AD152" t="s">
        <v>421</v>
      </c>
    </row>
    <row r="153" spans="1:30" ht="15" x14ac:dyDescent="0.25">
      <c r="A153" s="63" t="s">
        <v>403</v>
      </c>
      <c r="B153" t="s">
        <v>422</v>
      </c>
      <c r="C153">
        <v>1.5</v>
      </c>
      <c r="D153">
        <v>1.1000000000000001</v>
      </c>
      <c r="E153">
        <v>800</v>
      </c>
      <c r="F153">
        <v>1</v>
      </c>
      <c r="G153">
        <v>2300</v>
      </c>
      <c r="H153">
        <v>3</v>
      </c>
      <c r="I153">
        <v>2.6</v>
      </c>
      <c r="J153">
        <v>2.5</v>
      </c>
      <c r="K153">
        <v>1.01</v>
      </c>
      <c r="T153">
        <v>10</v>
      </c>
      <c r="U153">
        <v>1</v>
      </c>
      <c r="V153">
        <v>25</v>
      </c>
      <c r="W153">
        <v>75</v>
      </c>
      <c r="X153" t="s">
        <v>423</v>
      </c>
      <c r="Y153" t="s">
        <v>347</v>
      </c>
      <c r="Z153">
        <v>2.5</v>
      </c>
      <c r="AA153">
        <v>4.3</v>
      </c>
      <c r="AB153">
        <v>2.15</v>
      </c>
      <c r="AC153">
        <v>2.0499999999999998</v>
      </c>
      <c r="AD153" t="s">
        <v>421</v>
      </c>
    </row>
    <row r="154" spans="1:30" ht="15" x14ac:dyDescent="0.25">
      <c r="A154" s="63" t="s">
        <v>403</v>
      </c>
      <c r="B154" t="s">
        <v>424</v>
      </c>
      <c r="C154">
        <v>1</v>
      </c>
      <c r="D154">
        <v>1</v>
      </c>
      <c r="E154">
        <v>6.3</v>
      </c>
      <c r="F154">
        <v>1</v>
      </c>
      <c r="G154">
        <v>1100</v>
      </c>
      <c r="H154">
        <v>100</v>
      </c>
      <c r="I154">
        <v>0</v>
      </c>
      <c r="J154">
        <v>0</v>
      </c>
      <c r="K154">
        <v>10.47</v>
      </c>
    </row>
    <row r="155" spans="1:30" ht="15" x14ac:dyDescent="0.25">
      <c r="A155" s="70" t="s">
        <v>425</v>
      </c>
      <c r="B155" s="69" t="s">
        <v>426</v>
      </c>
      <c r="C155" s="69">
        <v>3</v>
      </c>
      <c r="D155" s="69">
        <v>1.19</v>
      </c>
      <c r="E155" s="69">
        <v>835</v>
      </c>
      <c r="F155" s="69">
        <v>1.1100000000000001</v>
      </c>
      <c r="G155" s="69">
        <v>2740</v>
      </c>
      <c r="H155" s="69">
        <v>1</v>
      </c>
      <c r="I155" s="69">
        <v>1</v>
      </c>
      <c r="J155" s="69">
        <v>0.2</v>
      </c>
      <c r="K155" s="69">
        <v>0.35</v>
      </c>
      <c r="L155" s="69">
        <v>35</v>
      </c>
      <c r="M155" s="69">
        <v>0.01</v>
      </c>
      <c r="N155" s="69">
        <v>1E-3</v>
      </c>
      <c r="O155" s="69">
        <v>2</v>
      </c>
      <c r="P155" s="69">
        <v>1</v>
      </c>
      <c r="Q155" s="69">
        <v>1E-3</v>
      </c>
      <c r="R155" s="69">
        <v>1E-3</v>
      </c>
      <c r="S155" s="69">
        <v>0.18</v>
      </c>
      <c r="T155" s="69">
        <v>1.1000000000000001</v>
      </c>
      <c r="U155" s="69">
        <v>1</v>
      </c>
      <c r="V155" s="69">
        <v>15</v>
      </c>
      <c r="W155" s="69">
        <v>35</v>
      </c>
      <c r="X155" s="69" t="s">
        <v>427</v>
      </c>
      <c r="Y155" s="69">
        <v>2.6</v>
      </c>
      <c r="Z155" s="69">
        <v>3</v>
      </c>
      <c r="AA155" s="69">
        <v>1.42</v>
      </c>
      <c r="AB155" s="69">
        <v>0.08</v>
      </c>
      <c r="AC155" s="69">
        <v>1.74</v>
      </c>
      <c r="AD155" s="69" t="s">
        <v>428</v>
      </c>
    </row>
    <row r="156" spans="1:30" ht="15" x14ac:dyDescent="0.25">
      <c r="A156" s="63" t="s">
        <v>425</v>
      </c>
      <c r="B156" t="s">
        <v>429</v>
      </c>
      <c r="C156">
        <v>3</v>
      </c>
      <c r="D156">
        <v>1.19</v>
      </c>
      <c r="E156">
        <v>835</v>
      </c>
      <c r="F156">
        <v>1.1100000000000001</v>
      </c>
      <c r="G156">
        <v>2740</v>
      </c>
      <c r="H156">
        <v>1</v>
      </c>
      <c r="I156">
        <v>1</v>
      </c>
      <c r="J156">
        <v>0.2</v>
      </c>
      <c r="K156">
        <v>0.35</v>
      </c>
      <c r="L156">
        <v>16</v>
      </c>
      <c r="M156">
        <v>0.01</v>
      </c>
      <c r="N156">
        <v>1E-3</v>
      </c>
      <c r="O156">
        <v>2</v>
      </c>
      <c r="P156">
        <v>1</v>
      </c>
      <c r="Q156">
        <v>1E-3</v>
      </c>
      <c r="R156">
        <v>1E-3</v>
      </c>
      <c r="S156">
        <v>0.08</v>
      </c>
      <c r="T156">
        <v>1.1000000000000001</v>
      </c>
      <c r="U156">
        <v>1</v>
      </c>
      <c r="V156">
        <v>12</v>
      </c>
      <c r="W156">
        <v>16</v>
      </c>
      <c r="X156" t="s">
        <v>378</v>
      </c>
      <c r="Y156">
        <v>3</v>
      </c>
      <c r="Z156">
        <v>3.35</v>
      </c>
      <c r="AA156">
        <v>1.47</v>
      </c>
      <c r="AB156">
        <v>0.06</v>
      </c>
      <c r="AC156">
        <v>1.94</v>
      </c>
      <c r="AD156" t="s">
        <v>430</v>
      </c>
    </row>
    <row r="157" spans="1:30" ht="15" x14ac:dyDescent="0.25">
      <c r="A157" s="63" t="s">
        <v>425</v>
      </c>
      <c r="B157" t="s">
        <v>431</v>
      </c>
      <c r="C157">
        <v>3</v>
      </c>
      <c r="D157">
        <v>1.19</v>
      </c>
      <c r="E157">
        <v>835</v>
      </c>
      <c r="F157">
        <v>1.1100000000000001</v>
      </c>
      <c r="G157">
        <v>2740</v>
      </c>
      <c r="H157">
        <v>1</v>
      </c>
      <c r="I157">
        <v>1</v>
      </c>
      <c r="J157">
        <v>0.2</v>
      </c>
      <c r="K157">
        <v>0.35</v>
      </c>
      <c r="L157">
        <v>51</v>
      </c>
      <c r="M157">
        <v>0.52</v>
      </c>
      <c r="N157">
        <v>4.7660000000000001E-2</v>
      </c>
      <c r="O157">
        <v>850</v>
      </c>
      <c r="P157">
        <v>19.8</v>
      </c>
      <c r="Q157">
        <v>3.2120000000000003E-2</v>
      </c>
      <c r="R157">
        <v>7.8939999999999996E-2</v>
      </c>
      <c r="S157">
        <v>0.26</v>
      </c>
      <c r="T157">
        <v>1.1000000000000001</v>
      </c>
      <c r="U157">
        <v>1</v>
      </c>
      <c r="V157">
        <v>25</v>
      </c>
      <c r="W157">
        <v>51</v>
      </c>
      <c r="X157" t="s">
        <v>432</v>
      </c>
      <c r="Y157">
        <v>1</v>
      </c>
      <c r="Z157">
        <v>1.52</v>
      </c>
      <c r="AA157">
        <v>1.25</v>
      </c>
      <c r="AB157">
        <v>0.26</v>
      </c>
      <c r="AC157">
        <v>1.34</v>
      </c>
      <c r="AD157" t="s">
        <v>433</v>
      </c>
    </row>
    <row r="158" spans="1:30" ht="15" x14ac:dyDescent="0.25">
      <c r="A158" s="63" t="s">
        <v>425</v>
      </c>
      <c r="B158" t="s">
        <v>434</v>
      </c>
      <c r="C158">
        <v>2.2999999999999998</v>
      </c>
      <c r="D158">
        <v>1.7</v>
      </c>
      <c r="E158">
        <v>850</v>
      </c>
      <c r="F158">
        <v>1.38</v>
      </c>
      <c r="G158">
        <v>2730</v>
      </c>
      <c r="H158">
        <v>2</v>
      </c>
      <c r="I158">
        <v>4</v>
      </c>
      <c r="J158">
        <v>1</v>
      </c>
      <c r="K158">
        <v>0.89</v>
      </c>
      <c r="L158">
        <v>48</v>
      </c>
      <c r="M158">
        <v>0.5</v>
      </c>
      <c r="N158">
        <v>4.4929999999999998E-2</v>
      </c>
      <c r="O158">
        <v>686.5</v>
      </c>
      <c r="P158">
        <v>18.8</v>
      </c>
      <c r="Q158">
        <v>3.091E-2</v>
      </c>
      <c r="R158">
        <v>7.0900000000000005E-2</v>
      </c>
      <c r="S158">
        <v>0.24</v>
      </c>
      <c r="T158">
        <v>2</v>
      </c>
      <c r="U158">
        <v>1</v>
      </c>
      <c r="V158">
        <v>25</v>
      </c>
      <c r="W158">
        <v>48</v>
      </c>
      <c r="X158" t="s">
        <v>435</v>
      </c>
      <c r="Y158">
        <v>0.72</v>
      </c>
      <c r="Z158">
        <v>1.5</v>
      </c>
      <c r="AA158">
        <v>1.1100000000000001</v>
      </c>
      <c r="AB158">
        <v>0.32</v>
      </c>
      <c r="AC158">
        <v>1.18</v>
      </c>
      <c r="AD158" t="s">
        <v>436</v>
      </c>
    </row>
    <row r="159" spans="1:30" ht="15" x14ac:dyDescent="0.25">
      <c r="A159" s="63" t="s">
        <v>425</v>
      </c>
      <c r="B159" t="s">
        <v>394</v>
      </c>
      <c r="C159">
        <v>2</v>
      </c>
      <c r="D159">
        <v>1.95</v>
      </c>
      <c r="E159">
        <v>845</v>
      </c>
      <c r="F159">
        <v>1.47</v>
      </c>
      <c r="G159">
        <v>2680</v>
      </c>
      <c r="H159">
        <v>5</v>
      </c>
      <c r="I159">
        <v>1.5</v>
      </c>
      <c r="J159">
        <v>0.26</v>
      </c>
      <c r="K159">
        <v>1.4</v>
      </c>
      <c r="L159">
        <v>51</v>
      </c>
      <c r="M159">
        <v>0.52</v>
      </c>
      <c r="N159">
        <v>4.9390000000000003E-2</v>
      </c>
      <c r="O159">
        <v>881.2</v>
      </c>
      <c r="P159">
        <v>20.5</v>
      </c>
      <c r="Q159">
        <v>3.329E-2</v>
      </c>
      <c r="R159">
        <v>8.1850000000000006E-2</v>
      </c>
      <c r="S159">
        <v>0.26</v>
      </c>
      <c r="T159">
        <v>2</v>
      </c>
      <c r="U159">
        <v>1</v>
      </c>
      <c r="V159">
        <v>25</v>
      </c>
      <c r="W159">
        <v>51</v>
      </c>
      <c r="X159" t="s">
        <v>435</v>
      </c>
      <c r="Y159">
        <v>0.73</v>
      </c>
      <c r="Z159">
        <v>1</v>
      </c>
      <c r="AA159">
        <v>1.1100000000000001</v>
      </c>
      <c r="AB159">
        <v>0.31</v>
      </c>
      <c r="AC159">
        <v>1.18</v>
      </c>
      <c r="AD159" t="s">
        <v>436</v>
      </c>
    </row>
    <row r="160" spans="1:30" ht="15" x14ac:dyDescent="0.25">
      <c r="A160" s="63" t="s">
        <v>425</v>
      </c>
      <c r="B160" t="s">
        <v>437</v>
      </c>
      <c r="C160">
        <v>2.63</v>
      </c>
      <c r="D160">
        <v>1.4</v>
      </c>
      <c r="E160">
        <v>840</v>
      </c>
      <c r="F160">
        <v>1.1599999999999999</v>
      </c>
      <c r="G160">
        <v>2710</v>
      </c>
      <c r="H160">
        <v>2.5</v>
      </c>
      <c r="I160">
        <v>1.7</v>
      </c>
      <c r="J160">
        <v>0.27</v>
      </c>
      <c r="K160">
        <v>0.79</v>
      </c>
      <c r="L160">
        <v>51</v>
      </c>
      <c r="M160">
        <v>0.52</v>
      </c>
      <c r="N160">
        <v>4.8509999999999998E-2</v>
      </c>
      <c r="O160">
        <v>865.1</v>
      </c>
      <c r="P160">
        <v>20.100000000000001</v>
      </c>
      <c r="Q160">
        <v>3.27E-2</v>
      </c>
      <c r="R160">
        <v>8.0369999999999997E-2</v>
      </c>
      <c r="S160">
        <v>0.26</v>
      </c>
      <c r="T160">
        <v>1.2</v>
      </c>
      <c r="U160">
        <v>1</v>
      </c>
      <c r="V160">
        <v>25</v>
      </c>
      <c r="W160">
        <v>51</v>
      </c>
      <c r="X160" t="s">
        <v>435</v>
      </c>
      <c r="Y160">
        <v>0.73</v>
      </c>
      <c r="Z160">
        <v>1</v>
      </c>
      <c r="AA160">
        <v>1.1100000000000001</v>
      </c>
      <c r="AB160">
        <v>0.31</v>
      </c>
      <c r="AC160">
        <v>1.18</v>
      </c>
      <c r="AD160" t="s">
        <v>436</v>
      </c>
    </row>
    <row r="161" spans="1:30" ht="15" x14ac:dyDescent="0.25">
      <c r="A161" s="63" t="s">
        <v>425</v>
      </c>
      <c r="B161" t="s">
        <v>438</v>
      </c>
      <c r="C161">
        <v>1.45</v>
      </c>
      <c r="D161">
        <v>2.68</v>
      </c>
      <c r="E161">
        <v>850</v>
      </c>
      <c r="F161">
        <v>1.84</v>
      </c>
      <c r="G161">
        <v>2550</v>
      </c>
      <c r="H161">
        <v>10</v>
      </c>
      <c r="I161">
        <v>1.4</v>
      </c>
      <c r="J161">
        <v>0.25</v>
      </c>
      <c r="K161">
        <v>2.54</v>
      </c>
      <c r="L161">
        <v>51</v>
      </c>
      <c r="M161">
        <v>0.52</v>
      </c>
      <c r="N161">
        <v>5.3650000000000003E-2</v>
      </c>
      <c r="O161">
        <v>956.8</v>
      </c>
      <c r="P161">
        <v>22.3</v>
      </c>
      <c r="Q161">
        <v>3.6159999999999998E-2</v>
      </c>
      <c r="R161">
        <v>8.8900000000000007E-2</v>
      </c>
      <c r="S161">
        <v>0.26</v>
      </c>
      <c r="T161">
        <v>2</v>
      </c>
      <c r="U161">
        <v>1</v>
      </c>
      <c r="V161">
        <v>25</v>
      </c>
      <c r="W161">
        <v>51</v>
      </c>
      <c r="X161" t="s">
        <v>435</v>
      </c>
      <c r="Y161">
        <v>0.72</v>
      </c>
      <c r="Z161">
        <v>1</v>
      </c>
      <c r="AA161">
        <v>1.1100000000000001</v>
      </c>
      <c r="AB161">
        <v>0.32</v>
      </c>
      <c r="AC161">
        <v>1.18</v>
      </c>
      <c r="AD161" t="s">
        <v>436</v>
      </c>
    </row>
    <row r="162" spans="1:30" ht="15" x14ac:dyDescent="0.25">
      <c r="A162" s="63" t="s">
        <v>425</v>
      </c>
      <c r="B162" t="s">
        <v>439</v>
      </c>
      <c r="C162">
        <v>2.9</v>
      </c>
      <c r="D162">
        <v>1.07</v>
      </c>
      <c r="E162">
        <v>850</v>
      </c>
      <c r="F162">
        <v>1</v>
      </c>
      <c r="G162">
        <v>2680</v>
      </c>
      <c r="H162">
        <v>1.9</v>
      </c>
      <c r="I162">
        <v>1.4</v>
      </c>
      <c r="J162">
        <v>0.25</v>
      </c>
      <c r="K162">
        <v>0.6</v>
      </c>
      <c r="L162">
        <v>70</v>
      </c>
      <c r="M162">
        <v>0.9</v>
      </c>
      <c r="N162">
        <v>0.10546</v>
      </c>
      <c r="O162">
        <v>4613.3</v>
      </c>
      <c r="P162">
        <v>41.6</v>
      </c>
      <c r="Q162">
        <v>0.20793</v>
      </c>
      <c r="R162">
        <v>5.8130000000000001E-2</v>
      </c>
      <c r="S162">
        <v>0.35</v>
      </c>
      <c r="T162">
        <v>1.5</v>
      </c>
      <c r="U162">
        <v>1</v>
      </c>
      <c r="V162">
        <v>25</v>
      </c>
      <c r="W162">
        <v>70</v>
      </c>
      <c r="X162" t="s">
        <v>405</v>
      </c>
      <c r="Y162" t="s">
        <v>406</v>
      </c>
      <c r="Z162">
        <v>1</v>
      </c>
      <c r="AA162">
        <v>15.42</v>
      </c>
      <c r="AB162">
        <v>5.78</v>
      </c>
      <c r="AC162">
        <v>16.78</v>
      </c>
      <c r="AD162" t="s">
        <v>407</v>
      </c>
    </row>
    <row r="163" spans="1:30" ht="15" x14ac:dyDescent="0.25">
      <c r="A163" s="63" t="s">
        <v>425</v>
      </c>
      <c r="B163" t="s">
        <v>440</v>
      </c>
      <c r="C163">
        <v>3</v>
      </c>
      <c r="D163">
        <v>1.04</v>
      </c>
      <c r="E163">
        <v>830</v>
      </c>
      <c r="F163">
        <v>1</v>
      </c>
      <c r="G163">
        <v>2680</v>
      </c>
      <c r="H163">
        <v>1.9</v>
      </c>
      <c r="I163">
        <v>1.4</v>
      </c>
      <c r="J163">
        <v>0.25</v>
      </c>
      <c r="K163">
        <v>0.6</v>
      </c>
      <c r="L163">
        <v>70</v>
      </c>
      <c r="M163">
        <v>0.9</v>
      </c>
      <c r="N163">
        <v>0.10546</v>
      </c>
      <c r="O163">
        <v>4611.2</v>
      </c>
      <c r="P163">
        <v>41.7</v>
      </c>
      <c r="Q163">
        <v>0.20793</v>
      </c>
      <c r="R163">
        <v>5.8130000000000001E-2</v>
      </c>
      <c r="S163">
        <v>0.35</v>
      </c>
      <c r="T163">
        <v>1.5</v>
      </c>
      <c r="U163">
        <v>1</v>
      </c>
      <c r="V163">
        <v>25</v>
      </c>
      <c r="W163">
        <v>70</v>
      </c>
      <c r="X163" t="s">
        <v>405</v>
      </c>
      <c r="Y163" t="s">
        <v>406</v>
      </c>
      <c r="Z163">
        <v>1</v>
      </c>
      <c r="AA163">
        <v>15.42</v>
      </c>
      <c r="AB163">
        <v>5.78</v>
      </c>
      <c r="AC163">
        <v>16.78</v>
      </c>
      <c r="AD163" t="s">
        <v>407</v>
      </c>
    </row>
    <row r="164" spans="1:30" ht="15" x14ac:dyDescent="0.25">
      <c r="A164" s="63" t="s">
        <v>425</v>
      </c>
      <c r="B164" t="s">
        <v>441</v>
      </c>
      <c r="C164">
        <v>2.65</v>
      </c>
      <c r="D164">
        <v>1.1499999999999999</v>
      </c>
      <c r="E164">
        <v>840</v>
      </c>
      <c r="F164">
        <v>1</v>
      </c>
      <c r="G164">
        <v>2680</v>
      </c>
      <c r="H164">
        <v>1.9</v>
      </c>
      <c r="I164">
        <v>1.4</v>
      </c>
      <c r="J164">
        <v>0.25</v>
      </c>
      <c r="K164">
        <v>0.6</v>
      </c>
      <c r="L164">
        <v>67</v>
      </c>
      <c r="M164">
        <v>0.9</v>
      </c>
      <c r="N164">
        <v>0.10124</v>
      </c>
      <c r="O164">
        <v>3871.1</v>
      </c>
      <c r="P164">
        <v>40.6</v>
      </c>
      <c r="Q164">
        <v>0.19</v>
      </c>
      <c r="R164">
        <v>5.738E-2</v>
      </c>
      <c r="S164">
        <v>0.34</v>
      </c>
      <c r="T164">
        <v>2</v>
      </c>
      <c r="U164">
        <v>1</v>
      </c>
      <c r="V164">
        <v>25</v>
      </c>
      <c r="W164">
        <v>67</v>
      </c>
      <c r="X164" t="s">
        <v>405</v>
      </c>
      <c r="Y164" t="s">
        <v>406</v>
      </c>
      <c r="Z164">
        <v>0.73</v>
      </c>
      <c r="AA164">
        <v>15.42</v>
      </c>
      <c r="AB164">
        <v>5.78</v>
      </c>
      <c r="AC164">
        <v>16.78</v>
      </c>
      <c r="AD164" t="s">
        <v>407</v>
      </c>
    </row>
    <row r="165" spans="1:30" ht="15" x14ac:dyDescent="0.25">
      <c r="A165" s="63" t="s">
        <v>425</v>
      </c>
      <c r="B165" t="s">
        <v>442</v>
      </c>
      <c r="C165">
        <v>3.2</v>
      </c>
      <c r="D165">
        <v>1.1000000000000001</v>
      </c>
      <c r="E165">
        <v>860</v>
      </c>
      <c r="F165">
        <v>1</v>
      </c>
      <c r="G165">
        <v>2680</v>
      </c>
      <c r="H165">
        <v>1.9</v>
      </c>
      <c r="I165">
        <v>1.4</v>
      </c>
      <c r="J165">
        <v>0.25</v>
      </c>
      <c r="K165">
        <v>0.6</v>
      </c>
      <c r="L165">
        <v>65</v>
      </c>
      <c r="M165">
        <v>0.9</v>
      </c>
      <c r="N165">
        <v>9.8699999999999996E-2</v>
      </c>
      <c r="O165">
        <v>3453.3</v>
      </c>
      <c r="P165">
        <v>39.9</v>
      </c>
      <c r="Q165">
        <v>5.8909999999999997E-2</v>
      </c>
      <c r="R165">
        <v>0.18975</v>
      </c>
      <c r="S165">
        <v>0.33</v>
      </c>
      <c r="T165">
        <v>3</v>
      </c>
      <c r="U165">
        <v>1</v>
      </c>
      <c r="V165">
        <v>25</v>
      </c>
      <c r="W165">
        <v>65</v>
      </c>
      <c r="X165" t="s">
        <v>405</v>
      </c>
      <c r="Y165" t="s">
        <v>406</v>
      </c>
      <c r="Z165">
        <v>0.54</v>
      </c>
      <c r="AA165">
        <v>15.42</v>
      </c>
      <c r="AB165">
        <v>5.78</v>
      </c>
      <c r="AC165">
        <v>16.78</v>
      </c>
      <c r="AD165" t="s">
        <v>407</v>
      </c>
    </row>
    <row r="166" spans="1:30" ht="15" x14ac:dyDescent="0.25">
      <c r="A166" s="71" t="s">
        <v>443</v>
      </c>
      <c r="B166" s="72" t="s">
        <v>444</v>
      </c>
      <c r="C166" s="72">
        <v>2</v>
      </c>
      <c r="D166" s="72">
        <v>1.45</v>
      </c>
      <c r="E166" s="72">
        <v>850</v>
      </c>
      <c r="F166" s="72">
        <v>1</v>
      </c>
      <c r="G166" s="72">
        <v>2700</v>
      </c>
      <c r="H166" s="72">
        <v>2.5</v>
      </c>
      <c r="I166" s="72">
        <v>5</v>
      </c>
      <c r="J166" s="72">
        <v>2</v>
      </c>
      <c r="K166" s="72">
        <v>1.18</v>
      </c>
      <c r="L166" s="72">
        <v>50</v>
      </c>
      <c r="M166" s="72">
        <v>0.5</v>
      </c>
      <c r="N166" s="72">
        <v>4.6510000000000003E-2</v>
      </c>
      <c r="O166" s="72">
        <v>778</v>
      </c>
      <c r="P166" s="72">
        <v>19.8</v>
      </c>
      <c r="Q166" s="72">
        <v>7.3749999999999996E-2</v>
      </c>
      <c r="R166" s="72">
        <v>3.0859999999999999E-2</v>
      </c>
      <c r="S166" s="72">
        <v>0.25</v>
      </c>
      <c r="T166" s="72">
        <v>1.2</v>
      </c>
      <c r="U166" s="72">
        <v>1</v>
      </c>
      <c r="V166" s="72">
        <v>25</v>
      </c>
      <c r="W166" s="72">
        <v>50</v>
      </c>
      <c r="X166" s="72" t="s">
        <v>445</v>
      </c>
      <c r="Y166" s="72" t="s">
        <v>446</v>
      </c>
      <c r="Z166" s="72" t="s">
        <v>447</v>
      </c>
      <c r="AA166" s="72">
        <v>6.03</v>
      </c>
      <c r="AB166" s="72">
        <v>3.03</v>
      </c>
      <c r="AC166" s="72">
        <v>6.43</v>
      </c>
      <c r="AD166" s="72" t="s">
        <v>448</v>
      </c>
    </row>
    <row r="167" spans="1:30" ht="15" x14ac:dyDescent="0.25">
      <c r="A167" s="70" t="s">
        <v>449</v>
      </c>
      <c r="B167" s="69" t="s">
        <v>207</v>
      </c>
      <c r="C167" s="69">
        <v>4.2</v>
      </c>
      <c r="D167" s="69">
        <v>1.06</v>
      </c>
      <c r="E167" s="69">
        <v>860</v>
      </c>
      <c r="F167" s="69">
        <v>1</v>
      </c>
      <c r="G167" s="69">
        <v>2790</v>
      </c>
      <c r="H167" s="69">
        <v>0.8</v>
      </c>
      <c r="I167" s="69">
        <v>0.6</v>
      </c>
      <c r="J167" s="69">
        <v>0.4</v>
      </c>
      <c r="K167" s="69">
        <v>0.28999999999999998</v>
      </c>
      <c r="L167" s="69">
        <v>35</v>
      </c>
      <c r="M167" s="69">
        <v>0.39</v>
      </c>
      <c r="N167" s="69">
        <v>3.0839999999999999E-2</v>
      </c>
      <c r="O167" s="69">
        <v>252.3</v>
      </c>
      <c r="P167" s="69">
        <v>11</v>
      </c>
      <c r="Q167" s="69">
        <v>4.2189999999999998E-2</v>
      </c>
      <c r="R167" s="69">
        <v>2.3439999999999999E-2</v>
      </c>
      <c r="S167" s="69">
        <v>0.17</v>
      </c>
      <c r="T167" s="69">
        <v>1.1000000000000001</v>
      </c>
      <c r="U167" s="69">
        <v>1</v>
      </c>
      <c r="V167" s="69">
        <v>25</v>
      </c>
      <c r="W167" s="69">
        <v>35</v>
      </c>
      <c r="X167" s="69">
        <v>0.11</v>
      </c>
      <c r="Y167" s="69">
        <v>2.83</v>
      </c>
      <c r="Z167" s="69">
        <v>3.92</v>
      </c>
      <c r="AA167" s="69">
        <v>0.35</v>
      </c>
      <c r="AB167" s="69">
        <v>0.06</v>
      </c>
      <c r="AC167" s="69">
        <v>0.37</v>
      </c>
      <c r="AD167" s="69" t="s">
        <v>436</v>
      </c>
    </row>
    <row r="168" spans="1:30" ht="15" x14ac:dyDescent="0.25">
      <c r="A168" s="63" t="s">
        <v>449</v>
      </c>
      <c r="B168" t="s">
        <v>372</v>
      </c>
      <c r="C168">
        <v>4.25</v>
      </c>
      <c r="D168">
        <v>1.06</v>
      </c>
      <c r="E168">
        <v>860</v>
      </c>
      <c r="F168">
        <v>1</v>
      </c>
      <c r="G168">
        <v>2770</v>
      </c>
      <c r="H168">
        <v>0.9</v>
      </c>
      <c r="I168">
        <v>0.9</v>
      </c>
      <c r="J168">
        <v>0.7</v>
      </c>
      <c r="K168">
        <v>0.37</v>
      </c>
      <c r="L168">
        <v>35</v>
      </c>
      <c r="M168">
        <v>0.39</v>
      </c>
      <c r="N168">
        <v>3.1189999999999999E-2</v>
      </c>
      <c r="O168">
        <v>255.2</v>
      </c>
      <c r="P168">
        <v>11.2</v>
      </c>
      <c r="Q168">
        <v>4.3119999999999999E-2</v>
      </c>
      <c r="R168">
        <v>2.3439999999999999E-2</v>
      </c>
      <c r="S168">
        <v>0.17</v>
      </c>
      <c r="T168">
        <v>1.1000000000000001</v>
      </c>
      <c r="U168">
        <v>1</v>
      </c>
      <c r="V168">
        <v>25</v>
      </c>
      <c r="W168">
        <v>35</v>
      </c>
      <c r="X168">
        <v>0.6</v>
      </c>
      <c r="Y168">
        <v>2.98</v>
      </c>
      <c r="Z168">
        <v>3.93</v>
      </c>
      <c r="AA168">
        <v>0.27</v>
      </c>
      <c r="AB168">
        <v>0.06</v>
      </c>
      <c r="AC168">
        <v>0.28000000000000003</v>
      </c>
      <c r="AD168" t="s">
        <v>450</v>
      </c>
    </row>
    <row r="169" spans="1:30" ht="15" x14ac:dyDescent="0.25">
      <c r="A169" s="63" t="s">
        <v>449</v>
      </c>
      <c r="B169" t="s">
        <v>376</v>
      </c>
      <c r="C169">
        <v>3</v>
      </c>
      <c r="D169">
        <v>1.1000000000000001</v>
      </c>
      <c r="E169">
        <v>860</v>
      </c>
      <c r="F169">
        <v>1</v>
      </c>
      <c r="G169">
        <v>2760</v>
      </c>
      <c r="H169">
        <v>0.9</v>
      </c>
      <c r="I169">
        <v>0.9</v>
      </c>
      <c r="J169">
        <v>0.8</v>
      </c>
      <c r="K169">
        <v>0.38</v>
      </c>
      <c r="L169">
        <v>35</v>
      </c>
      <c r="M169">
        <v>0.39</v>
      </c>
      <c r="N169">
        <v>3.1379999999999998E-2</v>
      </c>
      <c r="O169">
        <v>256.7</v>
      </c>
      <c r="P169">
        <v>11.2</v>
      </c>
      <c r="Q169">
        <v>4.1880000000000001E-2</v>
      </c>
      <c r="R169">
        <v>2.4060000000000002E-2</v>
      </c>
      <c r="S169">
        <v>0.17</v>
      </c>
      <c r="T169">
        <v>1.1000000000000001</v>
      </c>
      <c r="U169">
        <v>1</v>
      </c>
      <c r="V169">
        <v>25</v>
      </c>
      <c r="W169">
        <v>35</v>
      </c>
      <c r="X169">
        <v>0.31</v>
      </c>
      <c r="Y169">
        <v>2.88</v>
      </c>
      <c r="Z169">
        <v>3.91</v>
      </c>
      <c r="AA169">
        <v>0.31</v>
      </c>
      <c r="AB169">
        <v>0.06</v>
      </c>
      <c r="AC169">
        <v>0.33</v>
      </c>
      <c r="AD169" t="s">
        <v>451</v>
      </c>
    </row>
    <row r="170" spans="1:30" ht="15" x14ac:dyDescent="0.25">
      <c r="A170" s="63" t="s">
        <v>449</v>
      </c>
      <c r="B170" t="s">
        <v>452</v>
      </c>
      <c r="C170">
        <v>2.15</v>
      </c>
      <c r="D170">
        <v>2.44</v>
      </c>
      <c r="E170">
        <v>910</v>
      </c>
      <c r="F170">
        <v>1.76</v>
      </c>
      <c r="G170">
        <v>2600</v>
      </c>
      <c r="H170">
        <v>10</v>
      </c>
      <c r="I170">
        <v>1.4</v>
      </c>
      <c r="J170">
        <v>0.6</v>
      </c>
      <c r="K170">
        <v>2.62</v>
      </c>
      <c r="L170">
        <v>35</v>
      </c>
      <c r="M170">
        <v>0.39</v>
      </c>
      <c r="N170">
        <v>3.4590000000000003E-2</v>
      </c>
      <c r="O170">
        <v>283</v>
      </c>
      <c r="P170">
        <v>12.4</v>
      </c>
      <c r="Q170">
        <v>2.656E-2</v>
      </c>
      <c r="R170">
        <v>4.6339999999999999E-2</v>
      </c>
      <c r="S170">
        <v>0.17</v>
      </c>
      <c r="T170">
        <v>1.2</v>
      </c>
      <c r="U170">
        <v>1</v>
      </c>
      <c r="V170">
        <v>25</v>
      </c>
      <c r="W170">
        <v>35</v>
      </c>
      <c r="X170" t="s">
        <v>453</v>
      </c>
      <c r="Y170">
        <v>2.69</v>
      </c>
      <c r="Z170">
        <v>3.91</v>
      </c>
      <c r="AA170">
        <v>0.45</v>
      </c>
      <c r="AB170">
        <v>7.0000000000000007E-2</v>
      </c>
      <c r="AC170">
        <v>0.49</v>
      </c>
      <c r="AD170" t="s">
        <v>454</v>
      </c>
    </row>
    <row r="171" spans="1:30" ht="15" x14ac:dyDescent="0.25">
      <c r="A171" s="70" t="s">
        <v>455</v>
      </c>
      <c r="B171" s="69" t="s">
        <v>456</v>
      </c>
      <c r="C171" s="69">
        <v>1</v>
      </c>
      <c r="D171" s="69">
        <v>1</v>
      </c>
      <c r="E171" s="69">
        <v>700</v>
      </c>
      <c r="F171" s="69">
        <v>1</v>
      </c>
      <c r="G171" s="69">
        <v>2780</v>
      </c>
      <c r="H171" s="69">
        <v>0.02</v>
      </c>
      <c r="I171" s="69">
        <v>0.01</v>
      </c>
      <c r="J171" s="69">
        <v>12.9</v>
      </c>
      <c r="K171" s="69">
        <v>1.25</v>
      </c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</row>
    <row r="172" spans="1:30" ht="15" x14ac:dyDescent="0.25">
      <c r="A172" s="63" t="s">
        <v>455</v>
      </c>
      <c r="B172" t="s">
        <v>457</v>
      </c>
      <c r="C172">
        <v>6.5</v>
      </c>
      <c r="D172">
        <v>1.01</v>
      </c>
      <c r="E172">
        <v>860</v>
      </c>
      <c r="F172">
        <v>1</v>
      </c>
      <c r="G172">
        <v>2740</v>
      </c>
      <c r="H172">
        <v>0.02</v>
      </c>
      <c r="I172">
        <v>0.01</v>
      </c>
      <c r="J172">
        <v>0.1</v>
      </c>
      <c r="K172">
        <v>0.02</v>
      </c>
    </row>
    <row r="173" spans="1:30" ht="15" x14ac:dyDescent="0.25">
      <c r="A173" s="63" t="s">
        <v>455</v>
      </c>
      <c r="B173" t="s">
        <v>458</v>
      </c>
      <c r="C173">
        <v>1</v>
      </c>
      <c r="D173">
        <v>1.02</v>
      </c>
      <c r="E173">
        <v>685</v>
      </c>
      <c r="F173">
        <v>1</v>
      </c>
      <c r="G173">
        <v>2100</v>
      </c>
      <c r="H173">
        <v>0.02</v>
      </c>
      <c r="I173">
        <v>0.01</v>
      </c>
      <c r="J173">
        <v>20.6</v>
      </c>
      <c r="K173">
        <v>1.51</v>
      </c>
    </row>
    <row r="174" spans="1:30" ht="15" x14ac:dyDescent="0.25">
      <c r="A174" s="63" t="s">
        <v>455</v>
      </c>
      <c r="B174" t="s">
        <v>459</v>
      </c>
      <c r="C174">
        <v>6.3</v>
      </c>
      <c r="D174">
        <v>1.05</v>
      </c>
      <c r="E174">
        <v>750</v>
      </c>
      <c r="F174">
        <v>1</v>
      </c>
      <c r="G174">
        <v>2970</v>
      </c>
      <c r="H174">
        <v>0.1</v>
      </c>
      <c r="I174">
        <v>0.3</v>
      </c>
      <c r="J174">
        <v>0.4</v>
      </c>
      <c r="K174">
        <v>0.09</v>
      </c>
    </row>
    <row r="175" spans="1:30" ht="15" x14ac:dyDescent="0.25">
      <c r="A175" s="63" t="s">
        <v>455</v>
      </c>
      <c r="B175" t="s">
        <v>460</v>
      </c>
      <c r="C175">
        <v>4.8</v>
      </c>
      <c r="D175">
        <v>1</v>
      </c>
      <c r="E175">
        <v>890</v>
      </c>
      <c r="F175">
        <v>1</v>
      </c>
      <c r="G175">
        <v>2650</v>
      </c>
      <c r="H175">
        <v>1</v>
      </c>
      <c r="I175">
        <v>1</v>
      </c>
      <c r="J175">
        <v>0.7</v>
      </c>
      <c r="K175">
        <v>0.38</v>
      </c>
    </row>
    <row r="176" spans="1:30" ht="15" x14ac:dyDescent="0.25">
      <c r="A176" s="63" t="s">
        <v>455</v>
      </c>
      <c r="B176" t="s">
        <v>461</v>
      </c>
      <c r="C176">
        <v>1.5</v>
      </c>
      <c r="D176">
        <v>1.1499999999999999</v>
      </c>
      <c r="E176">
        <v>1100</v>
      </c>
      <c r="F176">
        <v>1</v>
      </c>
      <c r="G176">
        <v>2320</v>
      </c>
      <c r="H176">
        <v>0.08</v>
      </c>
      <c r="I176">
        <v>0.2</v>
      </c>
      <c r="J176">
        <v>0.3</v>
      </c>
      <c r="K176">
        <v>0.05</v>
      </c>
    </row>
    <row r="177" spans="1:11" ht="15" x14ac:dyDescent="0.25">
      <c r="A177" s="63" t="s">
        <v>455</v>
      </c>
      <c r="B177" t="s">
        <v>462</v>
      </c>
      <c r="C177">
        <v>6.5</v>
      </c>
      <c r="D177">
        <v>1.01</v>
      </c>
      <c r="E177">
        <v>860</v>
      </c>
      <c r="F177">
        <v>1</v>
      </c>
      <c r="G177">
        <v>2200</v>
      </c>
      <c r="H177">
        <v>0.02</v>
      </c>
      <c r="I177">
        <v>0.01</v>
      </c>
      <c r="J177">
        <v>0.1</v>
      </c>
      <c r="K177">
        <v>0.01</v>
      </c>
    </row>
    <row r="179" spans="1:11" x14ac:dyDescent="0.2">
      <c r="A179" s="7" t="s">
        <v>479</v>
      </c>
    </row>
  </sheetData>
  <sheetProtection password="CDA0" sheet="1" objects="1" scenarios="1"/>
  <mergeCells count="23">
    <mergeCell ref="N2:N3"/>
    <mergeCell ref="A1:A3"/>
    <mergeCell ref="B1:B3"/>
    <mergeCell ref="C1:K1"/>
    <mergeCell ref="L1:AD1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AC2:AD2"/>
    <mergeCell ref="O2:P2"/>
    <mergeCell ref="Q2:S2"/>
    <mergeCell ref="T2:T3"/>
    <mergeCell ref="U2:W2"/>
    <mergeCell ref="X2:Z2"/>
    <mergeCell ref="AA2:A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K31" sqref="K31"/>
    </sheetView>
  </sheetViews>
  <sheetFormatPr defaultRowHeight="12.75" x14ac:dyDescent="0.2"/>
  <cols>
    <col min="1" max="1" width="13.140625" bestFit="1" customWidth="1"/>
    <col min="2" max="2" width="32.85546875" bestFit="1" customWidth="1"/>
    <col min="5" max="5" width="9.42578125" bestFit="1" customWidth="1"/>
    <col min="8" max="8" width="11" bestFit="1" customWidth="1"/>
  </cols>
  <sheetData>
    <row r="1" spans="1:8" x14ac:dyDescent="0.2">
      <c r="C1" s="7" t="s">
        <v>54</v>
      </c>
      <c r="D1" s="7" t="s">
        <v>55</v>
      </c>
      <c r="E1" s="7" t="s">
        <v>56</v>
      </c>
      <c r="F1" s="7" t="s">
        <v>57</v>
      </c>
      <c r="G1" s="7" t="s">
        <v>59</v>
      </c>
      <c r="H1" s="7" t="s">
        <v>58</v>
      </c>
    </row>
    <row r="2" spans="1:8" x14ac:dyDescent="0.2">
      <c r="A2" s="7" t="s">
        <v>47</v>
      </c>
      <c r="B2" s="7" t="s">
        <v>48</v>
      </c>
      <c r="C2">
        <v>2.72</v>
      </c>
      <c r="D2">
        <v>134</v>
      </c>
      <c r="E2" s="12">
        <f>6.03E-24</f>
        <v>6.0300000000000002E-24</v>
      </c>
      <c r="F2" s="13"/>
      <c r="G2" s="12"/>
      <c r="H2" s="12"/>
    </row>
    <row r="3" spans="1:8" x14ac:dyDescent="0.2">
      <c r="B3" s="7" t="s">
        <v>49</v>
      </c>
      <c r="C3">
        <v>3.3</v>
      </c>
      <c r="D3">
        <v>186</v>
      </c>
      <c r="E3" s="12">
        <f>3.16E-26</f>
        <v>3.1600000000000002E-26</v>
      </c>
      <c r="F3" s="13"/>
      <c r="G3" s="12"/>
      <c r="H3" s="12"/>
    </row>
    <row r="4" spans="1:8" x14ac:dyDescent="0.2">
      <c r="B4" s="7"/>
      <c r="E4" s="12"/>
      <c r="F4" s="13"/>
      <c r="G4" s="12"/>
      <c r="H4" s="12"/>
    </row>
    <row r="5" spans="1:8" x14ac:dyDescent="0.2">
      <c r="A5" s="7" t="s">
        <v>50</v>
      </c>
      <c r="B5" s="7" t="s">
        <v>51</v>
      </c>
      <c r="C5">
        <v>4.2</v>
      </c>
      <c r="D5">
        <v>445</v>
      </c>
      <c r="E5" s="12">
        <f>8.83E-22</f>
        <v>8.8300000000000003E-22</v>
      </c>
      <c r="F5" s="13"/>
      <c r="G5" s="12"/>
      <c r="H5" s="12"/>
    </row>
    <row r="6" spans="1:8" x14ac:dyDescent="0.2">
      <c r="B6" s="7" t="s">
        <v>52</v>
      </c>
      <c r="C6">
        <v>2.4</v>
      </c>
      <c r="D6">
        <v>212</v>
      </c>
      <c r="E6" s="12">
        <f>0.000000000000000126</f>
        <v>1.26E-16</v>
      </c>
      <c r="F6" s="13"/>
      <c r="G6" s="12"/>
      <c r="H6" s="12"/>
    </row>
    <row r="7" spans="1:8" x14ac:dyDescent="0.2">
      <c r="B7" s="7" t="s">
        <v>53</v>
      </c>
      <c r="C7">
        <v>3.05</v>
      </c>
      <c r="D7">
        <v>276</v>
      </c>
      <c r="E7" s="12">
        <f>6.31E-20</f>
        <v>6.31E-20</v>
      </c>
      <c r="F7" s="13"/>
      <c r="G7" s="12"/>
      <c r="H7" s="12"/>
    </row>
    <row r="8" spans="1:8" x14ac:dyDescent="0.2">
      <c r="B8" s="7"/>
      <c r="E8" s="12"/>
      <c r="F8" s="13"/>
      <c r="G8" s="12"/>
      <c r="H8" s="12"/>
    </row>
    <row r="9" spans="1:8" x14ac:dyDescent="0.2">
      <c r="A9" s="7" t="s">
        <v>27</v>
      </c>
      <c r="B9" s="7" t="s">
        <v>481</v>
      </c>
      <c r="C9">
        <v>3</v>
      </c>
      <c r="D9">
        <v>510</v>
      </c>
      <c r="E9" s="12">
        <f>0.00000000000007</f>
        <v>7.0000000000000005E-14</v>
      </c>
      <c r="F9" s="13">
        <v>535</v>
      </c>
      <c r="G9" s="12">
        <f>570000000000</f>
        <v>570000000000</v>
      </c>
      <c r="H9" s="12">
        <f>8500000000</f>
        <v>8500000000</v>
      </c>
    </row>
    <row r="10" spans="1:8" x14ac:dyDescent="0.2">
      <c r="A10" s="7"/>
      <c r="B10" s="7" t="s">
        <v>475</v>
      </c>
      <c r="D10">
        <v>510</v>
      </c>
      <c r="F10">
        <v>450</v>
      </c>
      <c r="G10" s="12">
        <f>1000000</f>
        <v>1000000</v>
      </c>
      <c r="H10" s="12">
        <f>15000000000</f>
        <v>15000000000</v>
      </c>
    </row>
    <row r="11" spans="1:8" x14ac:dyDescent="0.2">
      <c r="A11" s="7"/>
      <c r="B11" s="7"/>
      <c r="G11" s="12"/>
      <c r="H11" s="12"/>
    </row>
    <row r="12" spans="1:8" x14ac:dyDescent="0.2">
      <c r="A12" s="7" t="s">
        <v>480</v>
      </c>
      <c r="B12" s="7"/>
      <c r="G12" s="12"/>
      <c r="H12" s="12"/>
    </row>
    <row r="14" spans="1:8" x14ac:dyDescent="0.2">
      <c r="A14" s="7" t="s">
        <v>531</v>
      </c>
    </row>
    <row r="15" spans="1:8" ht="15" x14ac:dyDescent="0.2">
      <c r="A15" s="106"/>
    </row>
    <row r="16" spans="1:8" ht="15" x14ac:dyDescent="0.2">
      <c r="A16" s="106"/>
    </row>
    <row r="17" spans="1:1" ht="15" x14ac:dyDescent="0.2">
      <c r="A17" s="106"/>
    </row>
    <row r="18" spans="1:1" ht="15" x14ac:dyDescent="0.2">
      <c r="A18" s="106"/>
    </row>
    <row r="19" spans="1:1" x14ac:dyDescent="0.2">
      <c r="A19" s="105"/>
    </row>
    <row r="20" spans="1:1" ht="15" x14ac:dyDescent="0.2">
      <c r="A20" s="106"/>
    </row>
    <row r="21" spans="1:1" ht="15" x14ac:dyDescent="0.2">
      <c r="A21" s="106"/>
    </row>
    <row r="22" spans="1:1" ht="15" x14ac:dyDescent="0.2">
      <c r="A22" s="106"/>
    </row>
  </sheetData>
  <sheetProtection password="CDA0" sheet="1" objects="1" scenarios="1"/>
  <dataConsolidate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5"/>
  <sheetViews>
    <sheetView workbookViewId="0">
      <selection activeCell="L29" sqref="L29"/>
    </sheetView>
  </sheetViews>
  <sheetFormatPr defaultRowHeight="12.75" x14ac:dyDescent="0.2"/>
  <cols>
    <col min="1" max="16384" width="9.140625" style="5"/>
  </cols>
  <sheetData>
    <row r="1" spans="1:1" ht="26.25" x14ac:dyDescent="0.4">
      <c r="A1" s="4" t="s">
        <v>11</v>
      </c>
    </row>
    <row r="3" spans="1:1" ht="26.25" x14ac:dyDescent="0.4">
      <c r="A3" s="4" t="s">
        <v>9</v>
      </c>
    </row>
    <row r="5" spans="1:1" ht="26.25" x14ac:dyDescent="0.4">
      <c r="A5" s="4" t="s">
        <v>10</v>
      </c>
    </row>
  </sheetData>
  <sheetProtection password="CDA0" sheet="1" objects="1" scenarios="1"/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226</vt:i4>
      </vt:variant>
    </vt:vector>
  </HeadingPairs>
  <TitlesOfParts>
    <vt:vector size="232" baseType="lpstr">
      <vt:lpstr>lithosphere</vt:lpstr>
      <vt:lpstr>calc</vt:lpstr>
      <vt:lpstr>Rock_Type</vt:lpstr>
      <vt:lpstr>Lithology</vt:lpstr>
      <vt:lpstr>Rheological parameters</vt:lpstr>
      <vt:lpstr>unlock</vt:lpstr>
      <vt:lpstr>AD</vt:lpstr>
      <vt:lpstr>ADb</vt:lpstr>
      <vt:lpstr>Alc</vt:lpstr>
      <vt:lpstr>Alcb</vt:lpstr>
      <vt:lpstr>Ama</vt:lpstr>
      <vt:lpstr>Amab</vt:lpstr>
      <vt:lpstr>AP</vt:lpstr>
      <vt:lpstr>APb</vt:lpstr>
      <vt:lpstr>Aplc</vt:lpstr>
      <vt:lpstr>Aplcb</vt:lpstr>
      <vt:lpstr>Apma</vt:lpstr>
      <vt:lpstr>Apmab</vt:lpstr>
      <vt:lpstr>Apuc</vt:lpstr>
      <vt:lpstr>Apucb</vt:lpstr>
      <vt:lpstr>Ased</vt:lpstr>
      <vt:lpstr>Asedaverage</vt:lpstr>
      <vt:lpstr>Asedaverage_b</vt:lpstr>
      <vt:lpstr>Asedb</vt:lpstr>
      <vt:lpstr>Auc</vt:lpstr>
      <vt:lpstr>Auc_procent</vt:lpstr>
      <vt:lpstr>Auc_procentb</vt:lpstr>
      <vt:lpstr>Auc1_</vt:lpstr>
      <vt:lpstr>Auc2_</vt:lpstr>
      <vt:lpstr>Auc3_</vt:lpstr>
      <vt:lpstr>Auc4_</vt:lpstr>
      <vt:lpstr>Auc5_</vt:lpstr>
      <vt:lpstr>Aucb</vt:lpstr>
      <vt:lpstr>Aucb1</vt:lpstr>
      <vt:lpstr>Aucb2</vt:lpstr>
      <vt:lpstr>Aucb3</vt:lpstr>
      <vt:lpstr>Aucb4</vt:lpstr>
      <vt:lpstr>Aucb5</vt:lpstr>
      <vt:lpstr>aλ</vt:lpstr>
      <vt:lpstr>aλb</vt:lpstr>
      <vt:lpstr>b</vt:lpstr>
      <vt:lpstr>bb</vt:lpstr>
      <vt:lpstr>Biogenic_Sediments</vt:lpstr>
      <vt:lpstr>blc</vt:lpstr>
      <vt:lpstr>blcb</vt:lpstr>
      <vt:lpstr>buc</vt:lpstr>
      <vt:lpstr>bucb</vt:lpstr>
      <vt:lpstr>c_</vt:lpstr>
      <vt:lpstr>c_b</vt:lpstr>
      <vt:lpstr>Carbonate_Rocks_Dolomite</vt:lpstr>
      <vt:lpstr>Carbonate_Rocks_Limestone</vt:lpstr>
      <vt:lpstr>Carbonate_Rocks_Marl</vt:lpstr>
      <vt:lpstr>Chemical_Sediments</vt:lpstr>
      <vt:lpstr>Clastic_Sediments_Other</vt:lpstr>
      <vt:lpstr>Clastic_Sediments_Sandstone</vt:lpstr>
      <vt:lpstr>Clastic_Sediments_Shale</vt:lpstr>
      <vt:lpstr>Clastic_Sediments_Siltstone</vt:lpstr>
      <vt:lpstr>Cp</vt:lpstr>
      <vt:lpstr>Cpb</vt:lpstr>
      <vt:lpstr>Dlith</vt:lpstr>
      <vt:lpstr>Dlithb</vt:lpstr>
      <vt:lpstr>Dw</vt:lpstr>
      <vt:lpstr>Dwb</vt:lpstr>
      <vt:lpstr>dz</vt:lpstr>
      <vt:lpstr>dzb</vt:lpstr>
      <vt:lpstr>Dzburial</vt:lpstr>
      <vt:lpstr>Dzburialb</vt:lpstr>
      <vt:lpstr>Dzcrust</vt:lpstr>
      <vt:lpstr>Dzlc</vt:lpstr>
      <vt:lpstr>Dzlcb</vt:lpstr>
      <vt:lpstr>Dzma</vt:lpstr>
      <vt:lpstr>Dzmab</vt:lpstr>
      <vt:lpstr>Dzsed</vt:lpstr>
      <vt:lpstr>Dzsedb</vt:lpstr>
      <vt:lpstr>Dzuc</vt:lpstr>
      <vt:lpstr>Dzucb</vt:lpstr>
      <vt:lpstr>ED</vt:lpstr>
      <vt:lpstr>EDb</vt:lpstr>
      <vt:lpstr>EP</vt:lpstr>
      <vt:lpstr>EPb</vt:lpstr>
      <vt:lpstr>Eplc</vt:lpstr>
      <vt:lpstr>Eplcb</vt:lpstr>
      <vt:lpstr>Epma</vt:lpstr>
      <vt:lpstr>Epmab</vt:lpstr>
      <vt:lpstr>Epuc</vt:lpstr>
      <vt:lpstr>Epucb</vt:lpstr>
      <vt:lpstr>f</vt:lpstr>
      <vt:lpstr>fb</vt:lpstr>
      <vt:lpstr>fcomplc</vt:lpstr>
      <vt:lpstr>fcomplcb</vt:lpstr>
      <vt:lpstr>fcompma</vt:lpstr>
      <vt:lpstr>fcompmab</vt:lpstr>
      <vt:lpstr>fcompsed</vt:lpstr>
      <vt:lpstr>fcompsedb</vt:lpstr>
      <vt:lpstr>fcompuc</vt:lpstr>
      <vt:lpstr>fcompucb</vt:lpstr>
      <vt:lpstr>fextlc</vt:lpstr>
      <vt:lpstr>fextlcb</vt:lpstr>
      <vt:lpstr>fextma</vt:lpstr>
      <vt:lpstr>fextmab</vt:lpstr>
      <vt:lpstr>fextsed</vt:lpstr>
      <vt:lpstr>fextsedb</vt:lpstr>
      <vt:lpstr>fextuc</vt:lpstr>
      <vt:lpstr>fextucb</vt:lpstr>
      <vt:lpstr>fsslc</vt:lpstr>
      <vt:lpstr>fsslcb</vt:lpstr>
      <vt:lpstr>fssma</vt:lpstr>
      <vt:lpstr>fssmab</vt:lpstr>
      <vt:lpstr>fsssed</vt:lpstr>
      <vt:lpstr>fsssedb</vt:lpstr>
      <vt:lpstr>fssuc</vt:lpstr>
      <vt:lpstr>fssucb</vt:lpstr>
      <vt:lpstr>Igneous_Rocks</vt:lpstr>
      <vt:lpstr>k_athy_P</vt:lpstr>
      <vt:lpstr>k_athy_Pb</vt:lpstr>
      <vt:lpstr>k_athy_z</vt:lpstr>
      <vt:lpstr>k_athy_zb</vt:lpstr>
      <vt:lpstr>klc</vt:lpstr>
      <vt:lpstr>klcaverage1</vt:lpstr>
      <vt:lpstr>klcaverage13</vt:lpstr>
      <vt:lpstr>klcaverage1b</vt:lpstr>
      <vt:lpstr>klcaverage2</vt:lpstr>
      <vt:lpstr>klcaverage2b</vt:lpstr>
      <vt:lpstr>klcaverage3</vt:lpstr>
      <vt:lpstr>klcaverage3b</vt:lpstr>
      <vt:lpstr>klcaverage4</vt:lpstr>
      <vt:lpstr>klcaverage4b</vt:lpstr>
      <vt:lpstr>klcaverage5</vt:lpstr>
      <vt:lpstr>klcaverage5b</vt:lpstr>
      <vt:lpstr>klcb</vt:lpstr>
      <vt:lpstr>klowercrust</vt:lpstr>
      <vt:lpstr>klowercrustb</vt:lpstr>
      <vt:lpstr>kma</vt:lpstr>
      <vt:lpstr>kmab</vt:lpstr>
      <vt:lpstr>kmaverage1</vt:lpstr>
      <vt:lpstr>kmaverage1b</vt:lpstr>
      <vt:lpstr>kmaverage2</vt:lpstr>
      <vt:lpstr>kmaverage2b</vt:lpstr>
      <vt:lpstr>kmaverage3</vt:lpstr>
      <vt:lpstr>kmaverage3b</vt:lpstr>
      <vt:lpstr>kmaverage4</vt:lpstr>
      <vt:lpstr>kmaverage4b</vt:lpstr>
      <vt:lpstr>kmaverage5</vt:lpstr>
      <vt:lpstr>kmaverage5b</vt:lpstr>
      <vt:lpstr>ksed</vt:lpstr>
      <vt:lpstr>ksedaverage1</vt:lpstr>
      <vt:lpstr>ksedaverage1b</vt:lpstr>
      <vt:lpstr>ksedaverage2</vt:lpstr>
      <vt:lpstr>ksedaverage2b</vt:lpstr>
      <vt:lpstr>ksedaverage3</vt:lpstr>
      <vt:lpstr>ksedaverage3b</vt:lpstr>
      <vt:lpstr>ksedaverage4</vt:lpstr>
      <vt:lpstr>ksedaverage4b</vt:lpstr>
      <vt:lpstr>ksedaverage5</vt:lpstr>
      <vt:lpstr>ksedaverage5b</vt:lpstr>
      <vt:lpstr>ksedb</vt:lpstr>
      <vt:lpstr>kuc</vt:lpstr>
      <vt:lpstr>kucaverage1</vt:lpstr>
      <vt:lpstr>kucaverage1b</vt:lpstr>
      <vt:lpstr>kucaverage2</vt:lpstr>
      <vt:lpstr>kucaverage2b</vt:lpstr>
      <vt:lpstr>kucaverage3</vt:lpstr>
      <vt:lpstr>kucaverage3b</vt:lpstr>
      <vt:lpstr>kucaverage4</vt:lpstr>
      <vt:lpstr>kucaverage4b</vt:lpstr>
      <vt:lpstr>kucaverage5</vt:lpstr>
      <vt:lpstr>kucaverage5b</vt:lpstr>
      <vt:lpstr>kucaverageb1</vt:lpstr>
      <vt:lpstr>kucb</vt:lpstr>
      <vt:lpstr>kuppercrust</vt:lpstr>
      <vt:lpstr>kuppercrustb</vt:lpstr>
      <vt:lpstr>lambdalc</vt:lpstr>
      <vt:lpstr>lambdalcb</vt:lpstr>
      <vt:lpstr>lambdama</vt:lpstr>
      <vt:lpstr>lambdamab</vt:lpstr>
      <vt:lpstr>lambdased</vt:lpstr>
      <vt:lpstr>lambdasedb</vt:lpstr>
      <vt:lpstr>lambdauc</vt:lpstr>
      <vt:lpstr>lambdaucb</vt:lpstr>
      <vt:lpstr>Lithology_lc</vt:lpstr>
      <vt:lpstr>Lithology_ma</vt:lpstr>
      <vt:lpstr>Lithology_uc</vt:lpstr>
      <vt:lpstr>Metamorphic_Rocks</vt:lpstr>
      <vt:lpstr>nlc</vt:lpstr>
      <vt:lpstr>nlcb</vt:lpstr>
      <vt:lpstr>nma</vt:lpstr>
      <vt:lpstr>nmab</vt:lpstr>
      <vt:lpstr>nuc</vt:lpstr>
      <vt:lpstr>nucb</vt:lpstr>
      <vt:lpstr>Other_Minerals</vt:lpstr>
      <vt:lpstr>q0t1</vt:lpstr>
      <vt:lpstr>q0t1b</vt:lpstr>
      <vt:lpstr>q0t2</vt:lpstr>
      <vt:lpstr>q0t2b</vt:lpstr>
      <vt:lpstr>q0t3</vt:lpstr>
      <vt:lpstr>q0t3b</vt:lpstr>
      <vt:lpstr>q0t4</vt:lpstr>
      <vt:lpstr>q0t4b</vt:lpstr>
      <vt:lpstr>q0t5</vt:lpstr>
      <vt:lpstr>q0t5b</vt:lpstr>
      <vt:lpstr>qt0</vt:lpstr>
      <vt:lpstr>qt0b</vt:lpstr>
      <vt:lpstr>Rgas</vt:lpstr>
      <vt:lpstr>rholc</vt:lpstr>
      <vt:lpstr>rholcb</vt:lpstr>
      <vt:lpstr>rhoma</vt:lpstr>
      <vt:lpstr>rhomab</vt:lpstr>
      <vt:lpstr>rhosed</vt:lpstr>
      <vt:lpstr>rhosedb</vt:lpstr>
      <vt:lpstr>rhouc</vt:lpstr>
      <vt:lpstr>rhoucb</vt:lpstr>
      <vt:lpstr>Rock_Forming_Minerals</vt:lpstr>
      <vt:lpstr>Rock_Fragments</vt:lpstr>
      <vt:lpstr>Rock_Type</vt:lpstr>
      <vt:lpstr>Tb</vt:lpstr>
      <vt:lpstr>Tbb</vt:lpstr>
      <vt:lpstr>Ts</vt:lpstr>
      <vt:lpstr>Tsb</vt:lpstr>
      <vt:lpstr>εlc</vt:lpstr>
      <vt:lpstr>εlcb</vt:lpstr>
      <vt:lpstr>εma</vt:lpstr>
      <vt:lpstr>εmab</vt:lpstr>
      <vt:lpstr>εuc</vt:lpstr>
      <vt:lpstr>εucb</vt:lpstr>
      <vt:lpstr>λRMv20</vt:lpstr>
      <vt:lpstr>λRMv20b</vt:lpstr>
      <vt:lpstr>ρwater</vt:lpstr>
      <vt:lpstr>ρwaterb</vt:lpstr>
      <vt:lpstr>σD</vt:lpstr>
      <vt:lpstr>σDb</vt:lpstr>
      <vt:lpstr>φ_0</vt:lpstr>
      <vt:lpstr>φ_0b</vt:lpstr>
    </vt:vector>
  </TitlesOfParts>
  <Company>TNO BenO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heegejht</dc:creator>
  <cp:lastModifiedBy>Limbe001</cp:lastModifiedBy>
  <dcterms:created xsi:type="dcterms:W3CDTF">2007-09-11T09:27:43Z</dcterms:created>
  <dcterms:modified xsi:type="dcterms:W3CDTF">2017-03-08T16:07:02Z</dcterms:modified>
</cp:coreProperties>
</file>